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5" rupBuild="19001"/>
  <workbookPr defaultThemeVersion="124226"/>
  <mc:AlternateContent xmlns:mc="http://schemas.openxmlformats.org/markup-compatibility/2006">
    <mc:Choice Requires="x15">
      <x15ac:absPath xmlns:x15ac="http://schemas.microsoft.com/office/spreadsheetml/2010/11/ac" url="P:\P43-2018 Oversættelse - Uheldsmodeller\Gennemførelse\Regneark\"/>
    </mc:Choice>
  </mc:AlternateContent>
  <bookViews>
    <workbookView xWindow="120" yWindow="96" windowWidth="20736" windowHeight="11760" tabRatio="652"/>
  </bookViews>
  <sheets>
    <sheet name="Input data" sheetId="1" r:id="rId1"/>
    <sheet name="Used data" sheetId="2" r:id="rId2"/>
    <sheet name="Calculation sheet" sheetId="3" r:id="rId3"/>
    <sheet name="Result 2005-2012" sheetId="4" r:id="rId4"/>
    <sheet name="Result selected period" sheetId="5" r:id="rId5"/>
  </sheets>
  <definedNames>
    <definedName name="year">'Result selected period'!$U$7:$U$14</definedName>
  </definedNames>
  <calcPr calcId="162913"/>
</workbook>
</file>

<file path=xl/calcChain.xml><?xml version="1.0" encoding="utf-8"?>
<calcChain xmlns="http://schemas.openxmlformats.org/spreadsheetml/2006/main">
  <c r="J7" i="4" l="1"/>
  <c r="K7" i="4"/>
  <c r="M7" i="4" s="1"/>
  <c r="R7" i="4" s="1"/>
  <c r="L7" i="4"/>
  <c r="N7" i="4"/>
  <c r="O7" i="4"/>
  <c r="P7" i="4"/>
  <c r="Q7" i="4"/>
  <c r="J8" i="4"/>
  <c r="M8" i="4" s="1"/>
  <c r="R8" i="4" s="1"/>
  <c r="K8" i="4"/>
  <c r="L8" i="4"/>
  <c r="N8" i="4"/>
  <c r="O8" i="4"/>
  <c r="P8" i="4"/>
  <c r="Q8" i="4" s="1"/>
  <c r="J9" i="4"/>
  <c r="K9" i="4"/>
  <c r="M9" i="4" s="1"/>
  <c r="R9" i="4" s="1"/>
  <c r="L9" i="4"/>
  <c r="N9" i="4"/>
  <c r="O9" i="4"/>
  <c r="Q9" i="4" s="1"/>
  <c r="P9" i="4"/>
  <c r="J10" i="4"/>
  <c r="M10" i="4" s="1"/>
  <c r="R10" i="4" s="1"/>
  <c r="K10" i="4"/>
  <c r="L10" i="4"/>
  <c r="N10" i="4"/>
  <c r="Q10" i="4" s="1"/>
  <c r="O10" i="4"/>
  <c r="P10" i="4"/>
  <c r="J11" i="4"/>
  <c r="K11" i="4"/>
  <c r="L11" i="4"/>
  <c r="M11" i="4"/>
  <c r="R11" i="4" s="1"/>
  <c r="N11" i="4"/>
  <c r="O11" i="4"/>
  <c r="Q11" i="4" s="1"/>
  <c r="P11" i="4"/>
  <c r="J12" i="4"/>
  <c r="K12" i="4"/>
  <c r="L12" i="4"/>
  <c r="N12" i="4"/>
  <c r="Q12" i="4" s="1"/>
  <c r="O12" i="4"/>
  <c r="P12" i="4"/>
  <c r="J13" i="4"/>
  <c r="K13" i="4"/>
  <c r="M13" i="4" s="1"/>
  <c r="R13" i="4" s="1"/>
  <c r="L13" i="4"/>
  <c r="N13" i="4"/>
  <c r="O13" i="4"/>
  <c r="Q13" i="4" s="1"/>
  <c r="P13" i="4"/>
  <c r="J14" i="4"/>
  <c r="M14" i="4" s="1"/>
  <c r="K14" i="4"/>
  <c r="L14" i="4"/>
  <c r="N14" i="4"/>
  <c r="Q14" i="4" s="1"/>
  <c r="O14" i="4"/>
  <c r="P14" i="4"/>
  <c r="R14" i="4"/>
  <c r="J15" i="4"/>
  <c r="K15" i="4"/>
  <c r="M15" i="4" s="1"/>
  <c r="R15" i="4" s="1"/>
  <c r="L15" i="4"/>
  <c r="N15" i="4"/>
  <c r="O15" i="4"/>
  <c r="P15" i="4"/>
  <c r="Q15" i="4"/>
  <c r="J16" i="4"/>
  <c r="M16" i="4" s="1"/>
  <c r="R16" i="4" s="1"/>
  <c r="K16" i="4"/>
  <c r="L16" i="4"/>
  <c r="N16" i="4"/>
  <c r="Q16" i="4" s="1"/>
  <c r="O16" i="4"/>
  <c r="P16" i="4"/>
  <c r="J17" i="4"/>
  <c r="K17" i="4"/>
  <c r="M17" i="4" s="1"/>
  <c r="R17" i="4" s="1"/>
  <c r="L17" i="4"/>
  <c r="N17" i="4"/>
  <c r="O17" i="4"/>
  <c r="Q17" i="4" s="1"/>
  <c r="P17" i="4"/>
  <c r="J18" i="4"/>
  <c r="M18" i="4" s="1"/>
  <c r="R18" i="4" s="1"/>
  <c r="K18" i="4"/>
  <c r="L18" i="4"/>
  <c r="N18" i="4"/>
  <c r="Q18" i="4" s="1"/>
  <c r="O18" i="4"/>
  <c r="P18" i="4"/>
  <c r="J19" i="4"/>
  <c r="K19" i="4"/>
  <c r="L19" i="4"/>
  <c r="M19" i="4"/>
  <c r="R19" i="4" s="1"/>
  <c r="N19" i="4"/>
  <c r="O19" i="4"/>
  <c r="Q19" i="4" s="1"/>
  <c r="P19" i="4"/>
  <c r="J20" i="4"/>
  <c r="K20" i="4"/>
  <c r="L20" i="4"/>
  <c r="N20" i="4"/>
  <c r="Q20" i="4" s="1"/>
  <c r="O20" i="4"/>
  <c r="P20" i="4"/>
  <c r="J21" i="4"/>
  <c r="K21" i="4"/>
  <c r="M21" i="4" s="1"/>
  <c r="R21" i="4" s="1"/>
  <c r="L21" i="4"/>
  <c r="N21" i="4"/>
  <c r="O21" i="4"/>
  <c r="Q21" i="4" s="1"/>
  <c r="P21" i="4"/>
  <c r="J22" i="4"/>
  <c r="M22" i="4" s="1"/>
  <c r="K22" i="4"/>
  <c r="L22" i="4"/>
  <c r="N22" i="4"/>
  <c r="Q22" i="4" s="1"/>
  <c r="O22" i="4"/>
  <c r="P22" i="4"/>
  <c r="R22" i="4"/>
  <c r="J23" i="4"/>
  <c r="K23" i="4"/>
  <c r="M23" i="4" s="1"/>
  <c r="R23" i="4" s="1"/>
  <c r="L23" i="4"/>
  <c r="N23" i="4"/>
  <c r="O23" i="4"/>
  <c r="P23" i="4"/>
  <c r="Q23" i="4"/>
  <c r="J24" i="4"/>
  <c r="M24" i="4" s="1"/>
  <c r="R24" i="4" s="1"/>
  <c r="K24" i="4"/>
  <c r="L24" i="4"/>
  <c r="N24" i="4"/>
  <c r="O24" i="4"/>
  <c r="P24" i="4"/>
  <c r="J25" i="4"/>
  <c r="K25" i="4"/>
  <c r="M25" i="4" s="1"/>
  <c r="R25" i="4" s="1"/>
  <c r="L25" i="4"/>
  <c r="N25" i="4"/>
  <c r="O25" i="4"/>
  <c r="Q25" i="4" s="1"/>
  <c r="P25" i="4"/>
  <c r="J26" i="4"/>
  <c r="M26" i="4" s="1"/>
  <c r="R26" i="4" s="1"/>
  <c r="K26" i="4"/>
  <c r="L26" i="4"/>
  <c r="N26" i="4"/>
  <c r="Q26" i="4" s="1"/>
  <c r="O26" i="4"/>
  <c r="P26" i="4"/>
  <c r="J27" i="4"/>
  <c r="K27" i="4"/>
  <c r="L27" i="4"/>
  <c r="M27" i="4"/>
  <c r="R27" i="4" s="1"/>
  <c r="N27" i="4"/>
  <c r="O27" i="4"/>
  <c r="Q27" i="4" s="1"/>
  <c r="P27" i="4"/>
  <c r="J28" i="4"/>
  <c r="M28" i="4" s="1"/>
  <c r="R28" i="4" s="1"/>
  <c r="K28" i="4"/>
  <c r="L28" i="4"/>
  <c r="N28" i="4"/>
  <c r="Q28" i="4" s="1"/>
  <c r="O28" i="4"/>
  <c r="P28" i="4"/>
  <c r="J29" i="4"/>
  <c r="K29" i="4"/>
  <c r="M29" i="4" s="1"/>
  <c r="R29" i="4" s="1"/>
  <c r="L29" i="4"/>
  <c r="N29" i="4"/>
  <c r="O29" i="4"/>
  <c r="Q29" i="4" s="1"/>
  <c r="P29" i="4"/>
  <c r="J30" i="4"/>
  <c r="M30" i="4" s="1"/>
  <c r="R30" i="4" s="1"/>
  <c r="K30" i="4"/>
  <c r="L30" i="4"/>
  <c r="N30" i="4"/>
  <c r="Q30" i="4" s="1"/>
  <c r="O30" i="4"/>
  <c r="P30" i="4"/>
  <c r="J31" i="4"/>
  <c r="K31" i="4"/>
  <c r="M31" i="4" s="1"/>
  <c r="R31" i="4" s="1"/>
  <c r="L31" i="4"/>
  <c r="N31" i="4"/>
  <c r="O31" i="4"/>
  <c r="P31" i="4"/>
  <c r="Q31" i="4"/>
  <c r="J32" i="4"/>
  <c r="M32" i="4" s="1"/>
  <c r="R32" i="4" s="1"/>
  <c r="K32" i="4"/>
  <c r="L32" i="4"/>
  <c r="N32" i="4"/>
  <c r="O32" i="4"/>
  <c r="P32" i="4"/>
  <c r="J33" i="4"/>
  <c r="K33" i="4"/>
  <c r="M33" i="4" s="1"/>
  <c r="R33" i="4" s="1"/>
  <c r="L33" i="4"/>
  <c r="N33" i="4"/>
  <c r="O33" i="4"/>
  <c r="Q33" i="4" s="1"/>
  <c r="P33" i="4"/>
  <c r="J34" i="4"/>
  <c r="M34" i="4" s="1"/>
  <c r="R34" i="4" s="1"/>
  <c r="K34" i="4"/>
  <c r="L34" i="4"/>
  <c r="N34" i="4"/>
  <c r="Q34" i="4" s="1"/>
  <c r="O34" i="4"/>
  <c r="P34" i="4"/>
  <c r="J35" i="4"/>
  <c r="K35" i="4"/>
  <c r="L35" i="4"/>
  <c r="M35" i="4"/>
  <c r="R35" i="4" s="1"/>
  <c r="N35" i="4"/>
  <c r="O35" i="4"/>
  <c r="Q35" i="4" s="1"/>
  <c r="P35" i="4"/>
  <c r="J36" i="4"/>
  <c r="M36" i="4" s="1"/>
  <c r="R36" i="4" s="1"/>
  <c r="K36" i="4"/>
  <c r="L36" i="4"/>
  <c r="N36" i="4"/>
  <c r="Q36" i="4" s="1"/>
  <c r="O36" i="4"/>
  <c r="P36" i="4"/>
  <c r="J37" i="4"/>
  <c r="K37" i="4"/>
  <c r="M37" i="4" s="1"/>
  <c r="R37" i="4" s="1"/>
  <c r="L37" i="4"/>
  <c r="N37" i="4"/>
  <c r="O37" i="4"/>
  <c r="Q37" i="4" s="1"/>
  <c r="P37" i="4"/>
  <c r="J38" i="4"/>
  <c r="M38" i="4" s="1"/>
  <c r="R38" i="4" s="1"/>
  <c r="K38" i="4"/>
  <c r="L38" i="4"/>
  <c r="N38" i="4"/>
  <c r="Q38" i="4" s="1"/>
  <c r="O38" i="4"/>
  <c r="P38" i="4"/>
  <c r="J39" i="4"/>
  <c r="K39" i="4"/>
  <c r="M39" i="4" s="1"/>
  <c r="R39" i="4" s="1"/>
  <c r="L39" i="4"/>
  <c r="N39" i="4"/>
  <c r="O39" i="4"/>
  <c r="P39" i="4"/>
  <c r="Q39" i="4"/>
  <c r="J40" i="4"/>
  <c r="M40" i="4" s="1"/>
  <c r="R40" i="4" s="1"/>
  <c r="K40" i="4"/>
  <c r="L40" i="4"/>
  <c r="N40" i="4"/>
  <c r="Q40" i="4" s="1"/>
  <c r="O40" i="4"/>
  <c r="P40" i="4"/>
  <c r="J41" i="4"/>
  <c r="K41" i="4"/>
  <c r="M41" i="4" s="1"/>
  <c r="R41" i="4" s="1"/>
  <c r="L41" i="4"/>
  <c r="N41" i="4"/>
  <c r="O41" i="4"/>
  <c r="Q41" i="4" s="1"/>
  <c r="P41" i="4"/>
  <c r="J42" i="4"/>
  <c r="M42" i="4" s="1"/>
  <c r="R42" i="4" s="1"/>
  <c r="K42" i="4"/>
  <c r="L42" i="4"/>
  <c r="N42" i="4"/>
  <c r="Q42" i="4" s="1"/>
  <c r="O42" i="4"/>
  <c r="P42" i="4"/>
  <c r="J43" i="4"/>
  <c r="K43" i="4"/>
  <c r="L43" i="4"/>
  <c r="M43" i="4"/>
  <c r="R43" i="4" s="1"/>
  <c r="N43" i="4"/>
  <c r="O43" i="4"/>
  <c r="Q43" i="4" s="1"/>
  <c r="P43" i="4"/>
  <c r="J44" i="4"/>
  <c r="K44" i="4"/>
  <c r="L44" i="4"/>
  <c r="M44" i="4" s="1"/>
  <c r="R44" i="4" s="1"/>
  <c r="N44" i="4"/>
  <c r="Q44" i="4" s="1"/>
  <c r="O44" i="4"/>
  <c r="P44" i="4"/>
  <c r="J45" i="4"/>
  <c r="K45" i="4"/>
  <c r="M45" i="4" s="1"/>
  <c r="R45" i="4" s="1"/>
  <c r="L45" i="4"/>
  <c r="N45" i="4"/>
  <c r="O45" i="4"/>
  <c r="Q45" i="4" s="1"/>
  <c r="P45" i="4"/>
  <c r="J46" i="4"/>
  <c r="M46" i="4" s="1"/>
  <c r="K46" i="4"/>
  <c r="L46" i="4"/>
  <c r="N46" i="4"/>
  <c r="Q46" i="4" s="1"/>
  <c r="O46" i="4"/>
  <c r="P46" i="4"/>
  <c r="R46" i="4"/>
  <c r="J47" i="4"/>
  <c r="K47" i="4"/>
  <c r="M47" i="4" s="1"/>
  <c r="R47" i="4" s="1"/>
  <c r="L47" i="4"/>
  <c r="N47" i="4"/>
  <c r="O47" i="4"/>
  <c r="P47" i="4"/>
  <c r="Q47" i="4"/>
  <c r="J48" i="4"/>
  <c r="M48" i="4" s="1"/>
  <c r="R48" i="4" s="1"/>
  <c r="K48" i="4"/>
  <c r="L48" i="4"/>
  <c r="N48" i="4"/>
  <c r="Q48" i="4" s="1"/>
  <c r="O48" i="4"/>
  <c r="P48" i="4"/>
  <c r="J49" i="4"/>
  <c r="M49" i="4" s="1"/>
  <c r="R49" i="4" s="1"/>
  <c r="K49" i="4"/>
  <c r="L49" i="4"/>
  <c r="N49" i="4"/>
  <c r="O49" i="4"/>
  <c r="Q49" i="4" s="1"/>
  <c r="P49" i="4"/>
  <c r="J50" i="4"/>
  <c r="M50" i="4" s="1"/>
  <c r="R50" i="4" s="1"/>
  <c r="K50" i="4"/>
  <c r="L50" i="4"/>
  <c r="N50" i="4"/>
  <c r="Q50" i="4" s="1"/>
  <c r="O50" i="4"/>
  <c r="P50" i="4"/>
  <c r="J51" i="4"/>
  <c r="K51" i="4"/>
  <c r="L51" i="4"/>
  <c r="M51" i="4"/>
  <c r="R51" i="4" s="1"/>
  <c r="N51" i="4"/>
  <c r="O51" i="4"/>
  <c r="Q51" i="4" s="1"/>
  <c r="P51" i="4"/>
  <c r="J52" i="4"/>
  <c r="K52" i="4"/>
  <c r="L52" i="4"/>
  <c r="N52" i="4"/>
  <c r="Q52" i="4" s="1"/>
  <c r="O52" i="4"/>
  <c r="P52" i="4"/>
  <c r="J53" i="4"/>
  <c r="K53" i="4"/>
  <c r="M53" i="4" s="1"/>
  <c r="R53" i="4" s="1"/>
  <c r="L53" i="4"/>
  <c r="N53" i="4"/>
  <c r="Q53" i="4" s="1"/>
  <c r="O53" i="4"/>
  <c r="P53" i="4"/>
  <c r="J54" i="4"/>
  <c r="M54" i="4" s="1"/>
  <c r="K54" i="4"/>
  <c r="L54" i="4"/>
  <c r="N54" i="4"/>
  <c r="Q54" i="4" s="1"/>
  <c r="O54" i="4"/>
  <c r="P54" i="4"/>
  <c r="R54" i="4"/>
  <c r="J55" i="4"/>
  <c r="K55" i="4"/>
  <c r="L55" i="4"/>
  <c r="M55" i="4"/>
  <c r="R55" i="4" s="1"/>
  <c r="N55" i="4"/>
  <c r="O55" i="4"/>
  <c r="P55" i="4"/>
  <c r="Q55" i="4"/>
  <c r="J56" i="4"/>
  <c r="M56" i="4" s="1"/>
  <c r="R56" i="4" s="1"/>
  <c r="K56" i="4"/>
  <c r="L56" i="4"/>
  <c r="N56" i="4"/>
  <c r="Q56" i="4" s="1"/>
  <c r="O56" i="4"/>
  <c r="P56" i="4"/>
  <c r="J57" i="4"/>
  <c r="M57" i="4" s="1"/>
  <c r="R57" i="4" s="1"/>
  <c r="K57" i="4"/>
  <c r="L57" i="4"/>
  <c r="N57" i="4"/>
  <c r="O57" i="4"/>
  <c r="Q57" i="4" s="1"/>
  <c r="P57" i="4"/>
  <c r="J58" i="4"/>
  <c r="M58" i="4" s="1"/>
  <c r="R58" i="4" s="1"/>
  <c r="K58" i="4"/>
  <c r="L58" i="4"/>
  <c r="N58" i="4"/>
  <c r="Q58" i="4" s="1"/>
  <c r="O58" i="4"/>
  <c r="P58" i="4"/>
  <c r="J59" i="4"/>
  <c r="K59" i="4"/>
  <c r="L59" i="4"/>
  <c r="M59" i="4"/>
  <c r="R59" i="4" s="1"/>
  <c r="N59" i="4"/>
  <c r="O59" i="4"/>
  <c r="P59" i="4"/>
  <c r="Q59" i="4"/>
  <c r="J60" i="4"/>
  <c r="K60" i="4"/>
  <c r="L60" i="4"/>
  <c r="N60" i="4"/>
  <c r="Q60" i="4" s="1"/>
  <c r="O60" i="4"/>
  <c r="P60" i="4"/>
  <c r="J61" i="4"/>
  <c r="K61" i="4"/>
  <c r="M61" i="4" s="1"/>
  <c r="R61" i="4" s="1"/>
  <c r="L61" i="4"/>
  <c r="N61" i="4"/>
  <c r="Q61" i="4" s="1"/>
  <c r="O61" i="4"/>
  <c r="P61" i="4"/>
  <c r="J62" i="4"/>
  <c r="M62" i="4" s="1"/>
  <c r="K62" i="4"/>
  <c r="L62" i="4"/>
  <c r="N62" i="4"/>
  <c r="Q62" i="4" s="1"/>
  <c r="O62" i="4"/>
  <c r="P62" i="4"/>
  <c r="R62" i="4"/>
  <c r="J63" i="4"/>
  <c r="K63" i="4"/>
  <c r="L63" i="4"/>
  <c r="M63" i="4"/>
  <c r="R63" i="4" s="1"/>
  <c r="N63" i="4"/>
  <c r="O63" i="4"/>
  <c r="P63" i="4"/>
  <c r="Q63" i="4"/>
  <c r="J64" i="4"/>
  <c r="M64" i="4" s="1"/>
  <c r="R64" i="4" s="1"/>
  <c r="K64" i="4"/>
  <c r="L64" i="4"/>
  <c r="N64" i="4"/>
  <c r="Q64" i="4" s="1"/>
  <c r="O64" i="4"/>
  <c r="P64" i="4"/>
  <c r="J65" i="4"/>
  <c r="M65" i="4" s="1"/>
  <c r="R65" i="4" s="1"/>
  <c r="K65" i="4"/>
  <c r="L65" i="4"/>
  <c r="N65" i="4"/>
  <c r="O65" i="4"/>
  <c r="Q65" i="4" s="1"/>
  <c r="P65" i="4"/>
  <c r="J66" i="4"/>
  <c r="M66" i="4" s="1"/>
  <c r="R66" i="4" s="1"/>
  <c r="K66" i="4"/>
  <c r="L66" i="4"/>
  <c r="N66" i="4"/>
  <c r="Q66" i="4" s="1"/>
  <c r="O66" i="4"/>
  <c r="P66" i="4"/>
  <c r="J67" i="4"/>
  <c r="K67" i="4"/>
  <c r="L67" i="4"/>
  <c r="M67" i="4"/>
  <c r="R67" i="4" s="1"/>
  <c r="N67" i="4"/>
  <c r="O67" i="4"/>
  <c r="Q67" i="4" s="1"/>
  <c r="P67" i="4"/>
  <c r="J68" i="4"/>
  <c r="K68" i="4"/>
  <c r="L68" i="4"/>
  <c r="N68" i="4"/>
  <c r="Q68" i="4" s="1"/>
  <c r="O68" i="4"/>
  <c r="P68" i="4"/>
  <c r="J69" i="4"/>
  <c r="K69" i="4"/>
  <c r="M69" i="4" s="1"/>
  <c r="R69" i="4" s="1"/>
  <c r="L69" i="4"/>
  <c r="N69" i="4"/>
  <c r="Q69" i="4" s="1"/>
  <c r="O69" i="4"/>
  <c r="P69" i="4"/>
  <c r="J70" i="4"/>
  <c r="M70" i="4" s="1"/>
  <c r="K70" i="4"/>
  <c r="L70" i="4"/>
  <c r="N70" i="4"/>
  <c r="Q70" i="4" s="1"/>
  <c r="O70" i="4"/>
  <c r="P70" i="4"/>
  <c r="R70" i="4"/>
  <c r="J71" i="4"/>
  <c r="K71" i="4"/>
  <c r="M71" i="4" s="1"/>
  <c r="R71" i="4" s="1"/>
  <c r="L71" i="4"/>
  <c r="N71" i="4"/>
  <c r="O71" i="4"/>
  <c r="P71" i="4"/>
  <c r="Q71" i="4"/>
  <c r="J72" i="4"/>
  <c r="M72" i="4" s="1"/>
  <c r="R72" i="4" s="1"/>
  <c r="K72" i="4"/>
  <c r="L72" i="4"/>
  <c r="N72" i="4"/>
  <c r="O72" i="4"/>
  <c r="P72" i="4"/>
  <c r="Q72" i="4" s="1"/>
  <c r="J73" i="4"/>
  <c r="M73" i="4" s="1"/>
  <c r="R73" i="4" s="1"/>
  <c r="K73" i="4"/>
  <c r="L73" i="4"/>
  <c r="N73" i="4"/>
  <c r="O73" i="4"/>
  <c r="Q73" i="4" s="1"/>
  <c r="P73" i="4"/>
  <c r="J74" i="4"/>
  <c r="M74" i="4" s="1"/>
  <c r="R74" i="4" s="1"/>
  <c r="K74" i="4"/>
  <c r="L74" i="4"/>
  <c r="N74" i="4"/>
  <c r="Q74" i="4" s="1"/>
  <c r="O74" i="4"/>
  <c r="P74" i="4"/>
  <c r="J75" i="4"/>
  <c r="K75" i="4"/>
  <c r="L75" i="4"/>
  <c r="M75" i="4"/>
  <c r="R75" i="4" s="1"/>
  <c r="N75" i="4"/>
  <c r="Q75" i="4" s="1"/>
  <c r="O75" i="4"/>
  <c r="P75" i="4"/>
  <c r="J76" i="4"/>
  <c r="K76" i="4"/>
  <c r="L76" i="4"/>
  <c r="N76" i="4"/>
  <c r="Q76" i="4" s="1"/>
  <c r="O76" i="4"/>
  <c r="P76" i="4"/>
  <c r="J77" i="4"/>
  <c r="K77" i="4"/>
  <c r="L77" i="4"/>
  <c r="N77" i="4"/>
  <c r="Q77" i="4" s="1"/>
  <c r="O77" i="4"/>
  <c r="P77" i="4"/>
  <c r="J78" i="4"/>
  <c r="M78" i="4" s="1"/>
  <c r="K78" i="4"/>
  <c r="L78" i="4"/>
  <c r="N78" i="4"/>
  <c r="Q78" i="4" s="1"/>
  <c r="O78" i="4"/>
  <c r="P78" i="4"/>
  <c r="R78" i="4"/>
  <c r="J79" i="4"/>
  <c r="M79" i="4" s="1"/>
  <c r="R79" i="4" s="1"/>
  <c r="K79" i="4"/>
  <c r="L79" i="4"/>
  <c r="N79" i="4"/>
  <c r="O79" i="4"/>
  <c r="P79" i="4"/>
  <c r="Q79" i="4"/>
  <c r="J80" i="4"/>
  <c r="M80" i="4" s="1"/>
  <c r="R80" i="4" s="1"/>
  <c r="K80" i="4"/>
  <c r="L80" i="4"/>
  <c r="N80" i="4"/>
  <c r="O80" i="4"/>
  <c r="P80" i="4"/>
  <c r="J81" i="4"/>
  <c r="M81" i="4" s="1"/>
  <c r="R81" i="4" s="1"/>
  <c r="K81" i="4"/>
  <c r="L81" i="4"/>
  <c r="N81" i="4"/>
  <c r="Q81" i="4" s="1"/>
  <c r="O81" i="4"/>
  <c r="P81" i="4"/>
  <c r="J82" i="4"/>
  <c r="M82" i="4" s="1"/>
  <c r="R82" i="4" s="1"/>
  <c r="K82" i="4"/>
  <c r="L82" i="4"/>
  <c r="N82" i="4"/>
  <c r="Q82" i="4" s="1"/>
  <c r="O82" i="4"/>
  <c r="P82" i="4"/>
  <c r="J83" i="4"/>
  <c r="K83" i="4"/>
  <c r="L83" i="4"/>
  <c r="M83" i="4"/>
  <c r="R83" i="4" s="1"/>
  <c r="N83" i="4"/>
  <c r="Q83" i="4" s="1"/>
  <c r="O83" i="4"/>
  <c r="P83" i="4"/>
  <c r="J84" i="4"/>
  <c r="M84" i="4" s="1"/>
  <c r="R84" i="4" s="1"/>
  <c r="K84" i="4"/>
  <c r="L84" i="4"/>
  <c r="N84" i="4"/>
  <c r="O84" i="4"/>
  <c r="P84" i="4"/>
  <c r="Q84" i="4"/>
  <c r="J85" i="4"/>
  <c r="K85" i="4"/>
  <c r="L85" i="4"/>
  <c r="N85" i="4"/>
  <c r="Q85" i="4" s="1"/>
  <c r="O85" i="4"/>
  <c r="P85" i="4"/>
  <c r="J86" i="4"/>
  <c r="M86" i="4" s="1"/>
  <c r="K86" i="4"/>
  <c r="L86" i="4"/>
  <c r="N86" i="4"/>
  <c r="Q86" i="4" s="1"/>
  <c r="O86" i="4"/>
  <c r="P86" i="4"/>
  <c r="R86" i="4"/>
  <c r="J87" i="4"/>
  <c r="M87" i="4" s="1"/>
  <c r="R87" i="4" s="1"/>
  <c r="K87" i="4"/>
  <c r="L87" i="4"/>
  <c r="N87" i="4"/>
  <c r="O87" i="4"/>
  <c r="P87" i="4"/>
  <c r="Q87" i="4"/>
  <c r="J88" i="4"/>
  <c r="M88" i="4" s="1"/>
  <c r="R88" i="4" s="1"/>
  <c r="K88" i="4"/>
  <c r="L88" i="4"/>
  <c r="N88" i="4"/>
  <c r="O88" i="4"/>
  <c r="P88" i="4"/>
  <c r="J89" i="4"/>
  <c r="M89" i="4" s="1"/>
  <c r="R89" i="4" s="1"/>
  <c r="K89" i="4"/>
  <c r="L89" i="4"/>
  <c r="N89" i="4"/>
  <c r="O89" i="4"/>
  <c r="Q89" i="4" s="1"/>
  <c r="P89" i="4"/>
  <c r="J90" i="4"/>
  <c r="M90" i="4" s="1"/>
  <c r="R90" i="4" s="1"/>
  <c r="K90" i="4"/>
  <c r="L90" i="4"/>
  <c r="N90" i="4"/>
  <c r="Q90" i="4" s="1"/>
  <c r="O90" i="4"/>
  <c r="P90" i="4"/>
  <c r="J91" i="4"/>
  <c r="K91" i="4"/>
  <c r="L91" i="4"/>
  <c r="M91" i="4"/>
  <c r="R91" i="4" s="1"/>
  <c r="N91" i="4"/>
  <c r="Q91" i="4" s="1"/>
  <c r="O91" i="4"/>
  <c r="P91" i="4"/>
  <c r="J92" i="4"/>
  <c r="M92" i="4" s="1"/>
  <c r="R92" i="4" s="1"/>
  <c r="K92" i="4"/>
  <c r="L92" i="4"/>
  <c r="N92" i="4"/>
  <c r="Q92" i="4" s="1"/>
  <c r="O92" i="4"/>
  <c r="P92" i="4"/>
  <c r="J93" i="4"/>
  <c r="K93" i="4"/>
  <c r="L93" i="4"/>
  <c r="N93" i="4"/>
  <c r="Q93" i="4" s="1"/>
  <c r="O93" i="4"/>
  <c r="P93" i="4"/>
  <c r="J94" i="4"/>
  <c r="M94" i="4" s="1"/>
  <c r="R94" i="4" s="1"/>
  <c r="K94" i="4"/>
  <c r="L94" i="4"/>
  <c r="N94" i="4"/>
  <c r="Q94" i="4" s="1"/>
  <c r="O94" i="4"/>
  <c r="P94" i="4"/>
  <c r="J95" i="4"/>
  <c r="M95" i="4" s="1"/>
  <c r="R95" i="4" s="1"/>
  <c r="K95" i="4"/>
  <c r="L95" i="4"/>
  <c r="N95" i="4"/>
  <c r="O95" i="4"/>
  <c r="P95" i="4"/>
  <c r="Q95" i="4"/>
  <c r="J96" i="4"/>
  <c r="M96" i="4" s="1"/>
  <c r="R96" i="4" s="1"/>
  <c r="K96" i="4"/>
  <c r="L96" i="4"/>
  <c r="N96" i="4"/>
  <c r="O96" i="4"/>
  <c r="P96" i="4"/>
  <c r="J97" i="4"/>
  <c r="M97" i="4" s="1"/>
  <c r="R97" i="4" s="1"/>
  <c r="K97" i="4"/>
  <c r="L97" i="4"/>
  <c r="N97" i="4"/>
  <c r="O97" i="4"/>
  <c r="Q97" i="4" s="1"/>
  <c r="P97" i="4"/>
  <c r="J98" i="4"/>
  <c r="M98" i="4" s="1"/>
  <c r="R98" i="4" s="1"/>
  <c r="K98" i="4"/>
  <c r="L98" i="4"/>
  <c r="N98" i="4"/>
  <c r="Q98" i="4" s="1"/>
  <c r="O98" i="4"/>
  <c r="P98" i="4"/>
  <c r="J99" i="4"/>
  <c r="K99" i="4"/>
  <c r="L99" i="4"/>
  <c r="M99" i="4"/>
  <c r="R99" i="4" s="1"/>
  <c r="N99" i="4"/>
  <c r="Q99" i="4" s="1"/>
  <c r="O99" i="4"/>
  <c r="P99" i="4"/>
  <c r="J100" i="4"/>
  <c r="M100" i="4" s="1"/>
  <c r="R100" i="4" s="1"/>
  <c r="K100" i="4"/>
  <c r="L100" i="4"/>
  <c r="N100" i="4"/>
  <c r="Q100" i="4" s="1"/>
  <c r="O100" i="4"/>
  <c r="P100" i="4"/>
  <c r="J101" i="4"/>
  <c r="K101" i="4"/>
  <c r="L101" i="4"/>
  <c r="N101" i="4"/>
  <c r="Q101" i="4" s="1"/>
  <c r="O101" i="4"/>
  <c r="P101" i="4"/>
  <c r="J102" i="4"/>
  <c r="M102" i="4" s="1"/>
  <c r="R102" i="4" s="1"/>
  <c r="K102" i="4"/>
  <c r="L102" i="4"/>
  <c r="N102" i="4"/>
  <c r="Q102" i="4" s="1"/>
  <c r="O102" i="4"/>
  <c r="P102" i="4"/>
  <c r="J103" i="4"/>
  <c r="M103" i="4" s="1"/>
  <c r="R103" i="4" s="1"/>
  <c r="K103" i="4"/>
  <c r="L103" i="4"/>
  <c r="N103" i="4"/>
  <c r="O103" i="4"/>
  <c r="P103" i="4"/>
  <c r="Q103" i="4"/>
  <c r="J104" i="4"/>
  <c r="K104" i="4"/>
  <c r="M104" i="4" s="1"/>
  <c r="R104" i="4" s="1"/>
  <c r="L104" i="4"/>
  <c r="N104" i="4"/>
  <c r="O104" i="4"/>
  <c r="P104" i="4"/>
  <c r="J105" i="4"/>
  <c r="M105" i="4" s="1"/>
  <c r="R105" i="4" s="1"/>
  <c r="K105" i="4"/>
  <c r="L105" i="4"/>
  <c r="N105" i="4"/>
  <c r="O105" i="4"/>
  <c r="P105" i="4"/>
  <c r="J106" i="4"/>
  <c r="M106" i="4" s="1"/>
  <c r="R106" i="4" s="1"/>
  <c r="K106" i="4"/>
  <c r="L106" i="4"/>
  <c r="N106" i="4"/>
  <c r="Q106" i="4" s="1"/>
  <c r="O106" i="4"/>
  <c r="P106" i="4"/>
  <c r="J107" i="4"/>
  <c r="K107" i="4"/>
  <c r="L107" i="4"/>
  <c r="M107" i="4"/>
  <c r="R107" i="4" s="1"/>
  <c r="N107" i="4"/>
  <c r="Q107" i="4" s="1"/>
  <c r="O107" i="4"/>
  <c r="P107" i="4"/>
  <c r="J108" i="4"/>
  <c r="K108" i="4"/>
  <c r="L108" i="4"/>
  <c r="N108" i="4"/>
  <c r="Q108" i="4" s="1"/>
  <c r="O108" i="4"/>
  <c r="P108" i="4"/>
  <c r="J109" i="4"/>
  <c r="M109" i="4" s="1"/>
  <c r="R109" i="4" s="1"/>
  <c r="K109" i="4"/>
  <c r="L109" i="4"/>
  <c r="N109" i="4"/>
  <c r="Q109" i="4" s="1"/>
  <c r="O109" i="4"/>
  <c r="P109" i="4"/>
  <c r="J110" i="4"/>
  <c r="M110" i="4" s="1"/>
  <c r="K110" i="4"/>
  <c r="L110" i="4"/>
  <c r="N110" i="4"/>
  <c r="Q110" i="4" s="1"/>
  <c r="O110" i="4"/>
  <c r="P110" i="4"/>
  <c r="R110" i="4"/>
  <c r="J111" i="4"/>
  <c r="M111" i="4" s="1"/>
  <c r="R111" i="4" s="1"/>
  <c r="K111" i="4"/>
  <c r="L111" i="4"/>
  <c r="N111" i="4"/>
  <c r="O111" i="4"/>
  <c r="P111" i="4"/>
  <c r="Q111" i="4"/>
  <c r="J112" i="4"/>
  <c r="M112" i="4" s="1"/>
  <c r="R112" i="4" s="1"/>
  <c r="K112" i="4"/>
  <c r="L112" i="4"/>
  <c r="N112" i="4"/>
  <c r="Q112" i="4" s="1"/>
  <c r="O112" i="4"/>
  <c r="P112" i="4"/>
  <c r="J113" i="4"/>
  <c r="M113" i="4" s="1"/>
  <c r="R113" i="4" s="1"/>
  <c r="K113" i="4"/>
  <c r="L113" i="4"/>
  <c r="N113" i="4"/>
  <c r="O113" i="4"/>
  <c r="P113" i="4"/>
  <c r="J114" i="4"/>
  <c r="M114" i="4" s="1"/>
  <c r="R114" i="4" s="1"/>
  <c r="K114" i="4"/>
  <c r="L114" i="4"/>
  <c r="N114" i="4"/>
  <c r="Q114" i="4" s="1"/>
  <c r="O114" i="4"/>
  <c r="P114" i="4"/>
  <c r="J115" i="4"/>
  <c r="K115" i="4"/>
  <c r="L115" i="4"/>
  <c r="M115" i="4"/>
  <c r="R115" i="4" s="1"/>
  <c r="N115" i="4"/>
  <c r="Q115" i="4" s="1"/>
  <c r="O115" i="4"/>
  <c r="P115" i="4"/>
  <c r="J116" i="4"/>
  <c r="K116" i="4"/>
  <c r="L116" i="4"/>
  <c r="N116" i="4"/>
  <c r="Q116" i="4" s="1"/>
  <c r="O116" i="4"/>
  <c r="P116" i="4"/>
  <c r="J117" i="4"/>
  <c r="M117" i="4" s="1"/>
  <c r="R117" i="4" s="1"/>
  <c r="K117" i="4"/>
  <c r="L117" i="4"/>
  <c r="N117" i="4"/>
  <c r="Q117" i="4" s="1"/>
  <c r="O117" i="4"/>
  <c r="P117" i="4"/>
  <c r="J118" i="4"/>
  <c r="M118" i="4" s="1"/>
  <c r="K118" i="4"/>
  <c r="L118" i="4"/>
  <c r="N118" i="4"/>
  <c r="Q118" i="4" s="1"/>
  <c r="O118" i="4"/>
  <c r="P118" i="4"/>
  <c r="R118" i="4"/>
  <c r="J119" i="4"/>
  <c r="M119" i="4" s="1"/>
  <c r="R119" i="4" s="1"/>
  <c r="K119" i="4"/>
  <c r="L119" i="4"/>
  <c r="N119" i="4"/>
  <c r="O119" i="4"/>
  <c r="P119" i="4"/>
  <c r="Q119" i="4"/>
  <c r="J120" i="4"/>
  <c r="M120" i="4" s="1"/>
  <c r="R120" i="4" s="1"/>
  <c r="K120" i="4"/>
  <c r="L120" i="4"/>
  <c r="N120" i="4"/>
  <c r="O120" i="4"/>
  <c r="P120" i="4"/>
  <c r="Q120" i="4" s="1"/>
  <c r="J121" i="4"/>
  <c r="M121" i="4" s="1"/>
  <c r="R121" i="4" s="1"/>
  <c r="K121" i="4"/>
  <c r="L121" i="4"/>
  <c r="N121" i="4"/>
  <c r="Q121" i="4" s="1"/>
  <c r="O121" i="4"/>
  <c r="P121" i="4"/>
  <c r="J122" i="4"/>
  <c r="M122" i="4" s="1"/>
  <c r="R122" i="4" s="1"/>
  <c r="K122" i="4"/>
  <c r="L122" i="4"/>
  <c r="N122" i="4"/>
  <c r="Q122" i="4" s="1"/>
  <c r="O122" i="4"/>
  <c r="P122" i="4"/>
  <c r="J123" i="4"/>
  <c r="K123" i="4"/>
  <c r="L123" i="4"/>
  <c r="M123" i="4"/>
  <c r="R123" i="4" s="1"/>
  <c r="N123" i="4"/>
  <c r="Q123" i="4" s="1"/>
  <c r="O123" i="4"/>
  <c r="P123" i="4"/>
  <c r="J124" i="4"/>
  <c r="M124" i="4" s="1"/>
  <c r="R124" i="4" s="1"/>
  <c r="K124" i="4"/>
  <c r="L124" i="4"/>
  <c r="N124" i="4"/>
  <c r="O124" i="4"/>
  <c r="Q124" i="4" s="1"/>
  <c r="P124" i="4"/>
  <c r="J125" i="4"/>
  <c r="K125" i="4"/>
  <c r="L125" i="4"/>
  <c r="N125" i="4"/>
  <c r="Q125" i="4" s="1"/>
  <c r="O125" i="4"/>
  <c r="P125" i="4"/>
  <c r="J126" i="4"/>
  <c r="M126" i="4" s="1"/>
  <c r="R126" i="4" s="1"/>
  <c r="K126" i="4"/>
  <c r="L126" i="4"/>
  <c r="N126" i="4"/>
  <c r="Q126" i="4" s="1"/>
  <c r="O126" i="4"/>
  <c r="P126" i="4"/>
  <c r="J127" i="4"/>
  <c r="M127" i="4" s="1"/>
  <c r="R127" i="4" s="1"/>
  <c r="K127" i="4"/>
  <c r="L127" i="4"/>
  <c r="N127" i="4"/>
  <c r="O127" i="4"/>
  <c r="P127" i="4"/>
  <c r="Q127" i="4"/>
  <c r="J128" i="4"/>
  <c r="M128" i="4" s="1"/>
  <c r="R128" i="4" s="1"/>
  <c r="K128" i="4"/>
  <c r="L128" i="4"/>
  <c r="N128" i="4"/>
  <c r="O128" i="4"/>
  <c r="P128" i="4"/>
  <c r="J129" i="4"/>
  <c r="M129" i="4" s="1"/>
  <c r="R129" i="4" s="1"/>
  <c r="K129" i="4"/>
  <c r="L129" i="4"/>
  <c r="N129" i="4"/>
  <c r="O129" i="4"/>
  <c r="P129" i="4"/>
  <c r="J130" i="4"/>
  <c r="M130" i="4" s="1"/>
  <c r="R130" i="4" s="1"/>
  <c r="K130" i="4"/>
  <c r="L130" i="4"/>
  <c r="N130" i="4"/>
  <c r="Q130" i="4" s="1"/>
  <c r="O130" i="4"/>
  <c r="P130" i="4"/>
  <c r="J131" i="4"/>
  <c r="K131" i="4"/>
  <c r="L131" i="4"/>
  <c r="M131" i="4"/>
  <c r="R131" i="4" s="1"/>
  <c r="N131" i="4"/>
  <c r="Q131" i="4" s="1"/>
  <c r="O131" i="4"/>
  <c r="P131" i="4"/>
  <c r="J132" i="4"/>
  <c r="M132" i="4" s="1"/>
  <c r="R132" i="4" s="1"/>
  <c r="K132" i="4"/>
  <c r="L132" i="4"/>
  <c r="N132" i="4"/>
  <c r="O132" i="4"/>
  <c r="Q132" i="4" s="1"/>
  <c r="P132" i="4"/>
  <c r="J133" i="4"/>
  <c r="K133" i="4"/>
  <c r="L133" i="4"/>
  <c r="N133" i="4"/>
  <c r="Q133" i="4" s="1"/>
  <c r="O133" i="4"/>
  <c r="P133" i="4"/>
  <c r="J134" i="4"/>
  <c r="M134" i="4" s="1"/>
  <c r="R134" i="4" s="1"/>
  <c r="K134" i="4"/>
  <c r="L134" i="4"/>
  <c r="N134" i="4"/>
  <c r="Q134" i="4" s="1"/>
  <c r="O134" i="4"/>
  <c r="P134" i="4"/>
  <c r="J135" i="4"/>
  <c r="M135" i="4" s="1"/>
  <c r="R135" i="4" s="1"/>
  <c r="K135" i="4"/>
  <c r="L135" i="4"/>
  <c r="N135" i="4"/>
  <c r="O135" i="4"/>
  <c r="P135" i="4"/>
  <c r="Q135" i="4"/>
  <c r="J136" i="4"/>
  <c r="K136" i="4"/>
  <c r="M136" i="4" s="1"/>
  <c r="R136" i="4" s="1"/>
  <c r="L136" i="4"/>
  <c r="N136" i="4"/>
  <c r="O136" i="4"/>
  <c r="P136" i="4"/>
  <c r="Q136" i="4" s="1"/>
  <c r="J137" i="4"/>
  <c r="M137" i="4" s="1"/>
  <c r="R137" i="4" s="1"/>
  <c r="K137" i="4"/>
  <c r="L137" i="4"/>
  <c r="N137" i="4"/>
  <c r="O137" i="4"/>
  <c r="P137" i="4"/>
  <c r="J138" i="4"/>
  <c r="M138" i="4" s="1"/>
  <c r="R138" i="4" s="1"/>
  <c r="K138" i="4"/>
  <c r="L138" i="4"/>
  <c r="N138" i="4"/>
  <c r="Q138" i="4" s="1"/>
  <c r="O138" i="4"/>
  <c r="P138" i="4"/>
  <c r="J139" i="4"/>
  <c r="K139" i="4"/>
  <c r="L139" i="4"/>
  <c r="M139" i="4"/>
  <c r="R139" i="4" s="1"/>
  <c r="N139" i="4"/>
  <c r="Q139" i="4" s="1"/>
  <c r="O139" i="4"/>
  <c r="P139" i="4"/>
  <c r="J140" i="4"/>
  <c r="K140" i="4"/>
  <c r="L140" i="4"/>
  <c r="N140" i="4"/>
  <c r="O140" i="4"/>
  <c r="P140" i="4"/>
  <c r="Q140" i="4"/>
  <c r="J141" i="4"/>
  <c r="K141" i="4"/>
  <c r="L141" i="4"/>
  <c r="N141" i="4"/>
  <c r="Q141" i="4" s="1"/>
  <c r="O141" i="4"/>
  <c r="P141" i="4"/>
  <c r="J142" i="4"/>
  <c r="M142" i="4" s="1"/>
  <c r="R142" i="4" s="1"/>
  <c r="K142" i="4"/>
  <c r="L142" i="4"/>
  <c r="N142" i="4"/>
  <c r="Q142" i="4" s="1"/>
  <c r="O142" i="4"/>
  <c r="P142" i="4"/>
  <c r="J143" i="4"/>
  <c r="M143" i="4" s="1"/>
  <c r="R143" i="4" s="1"/>
  <c r="K143" i="4"/>
  <c r="L143" i="4"/>
  <c r="N143" i="4"/>
  <c r="O143" i="4"/>
  <c r="P143" i="4"/>
  <c r="Q143" i="4"/>
  <c r="J144" i="4"/>
  <c r="K144" i="4"/>
  <c r="L144" i="4"/>
  <c r="M144" i="4"/>
  <c r="R144" i="4" s="1"/>
  <c r="N144" i="4"/>
  <c r="O144" i="4"/>
  <c r="P144" i="4"/>
  <c r="J145" i="4"/>
  <c r="M145" i="4" s="1"/>
  <c r="R145" i="4" s="1"/>
  <c r="K145" i="4"/>
  <c r="L145" i="4"/>
  <c r="N145" i="4"/>
  <c r="O145" i="4"/>
  <c r="P145" i="4"/>
  <c r="J146" i="4"/>
  <c r="M146" i="4" s="1"/>
  <c r="R146" i="4" s="1"/>
  <c r="K146" i="4"/>
  <c r="L146" i="4"/>
  <c r="N146" i="4"/>
  <c r="Q146" i="4" s="1"/>
  <c r="O146" i="4"/>
  <c r="P146" i="4"/>
  <c r="J147" i="4"/>
  <c r="K147" i="4"/>
  <c r="L147" i="4"/>
  <c r="M147" i="4"/>
  <c r="R147" i="4" s="1"/>
  <c r="N147" i="4"/>
  <c r="Q147" i="4" s="1"/>
  <c r="O147" i="4"/>
  <c r="P147" i="4"/>
  <c r="J148" i="4"/>
  <c r="M148" i="4" s="1"/>
  <c r="R148" i="4" s="1"/>
  <c r="K148" i="4"/>
  <c r="L148" i="4"/>
  <c r="N148" i="4"/>
  <c r="O148" i="4"/>
  <c r="P148" i="4"/>
  <c r="Q148" i="4"/>
  <c r="J149" i="4"/>
  <c r="K149" i="4"/>
  <c r="L149" i="4"/>
  <c r="N149" i="4"/>
  <c r="Q149" i="4" s="1"/>
  <c r="O149" i="4"/>
  <c r="P149" i="4"/>
  <c r="J150" i="4"/>
  <c r="M150" i="4" s="1"/>
  <c r="R150" i="4" s="1"/>
  <c r="K150" i="4"/>
  <c r="L150" i="4"/>
  <c r="N150" i="4"/>
  <c r="Q150" i="4" s="1"/>
  <c r="O150" i="4"/>
  <c r="P150" i="4"/>
  <c r="J151" i="4"/>
  <c r="M151" i="4" s="1"/>
  <c r="R151" i="4" s="1"/>
  <c r="K151" i="4"/>
  <c r="L151" i="4"/>
  <c r="N151" i="4"/>
  <c r="O151" i="4"/>
  <c r="P151" i="4"/>
  <c r="Q151" i="4"/>
  <c r="J152" i="4"/>
  <c r="K152" i="4"/>
  <c r="L152" i="4"/>
  <c r="M152" i="4"/>
  <c r="R152" i="4" s="1"/>
  <c r="N152" i="4"/>
  <c r="O152" i="4"/>
  <c r="P152" i="4"/>
  <c r="J153" i="4"/>
  <c r="M153" i="4" s="1"/>
  <c r="R153" i="4" s="1"/>
  <c r="K153" i="4"/>
  <c r="L153" i="4"/>
  <c r="N153" i="4"/>
  <c r="Q153" i="4" s="1"/>
  <c r="O153" i="4"/>
  <c r="P153" i="4"/>
  <c r="J154" i="4"/>
  <c r="M154" i="4" s="1"/>
  <c r="R154" i="4" s="1"/>
  <c r="K154" i="4"/>
  <c r="L154" i="4"/>
  <c r="N154" i="4"/>
  <c r="Q154" i="4" s="1"/>
  <c r="O154" i="4"/>
  <c r="P154" i="4"/>
  <c r="J155" i="4"/>
  <c r="K155" i="4"/>
  <c r="L155" i="4"/>
  <c r="M155" i="4"/>
  <c r="R155" i="4" s="1"/>
  <c r="N155" i="4"/>
  <c r="Q155" i="4" s="1"/>
  <c r="O155" i="4"/>
  <c r="P155" i="4"/>
  <c r="J156" i="4"/>
  <c r="M156" i="4" s="1"/>
  <c r="R156" i="4" s="1"/>
  <c r="K156" i="4"/>
  <c r="L156" i="4"/>
  <c r="N156" i="4"/>
  <c r="O156" i="4"/>
  <c r="P156" i="4"/>
  <c r="Q156" i="4"/>
  <c r="J157" i="4"/>
  <c r="K157" i="4"/>
  <c r="L157" i="4"/>
  <c r="N157" i="4"/>
  <c r="Q157" i="4" s="1"/>
  <c r="O157" i="4"/>
  <c r="P157" i="4"/>
  <c r="J158" i="4"/>
  <c r="M158" i="4" s="1"/>
  <c r="K158" i="4"/>
  <c r="L158" i="4"/>
  <c r="N158" i="4"/>
  <c r="Q158" i="4" s="1"/>
  <c r="O158" i="4"/>
  <c r="P158" i="4"/>
  <c r="R158" i="4"/>
  <c r="J159" i="4"/>
  <c r="M159" i="4" s="1"/>
  <c r="R159" i="4" s="1"/>
  <c r="K159" i="4"/>
  <c r="L159" i="4"/>
  <c r="N159" i="4"/>
  <c r="O159" i="4"/>
  <c r="P159" i="4"/>
  <c r="Q159" i="4"/>
  <c r="J160" i="4"/>
  <c r="K160" i="4"/>
  <c r="L160" i="4"/>
  <c r="M160" i="4"/>
  <c r="R160" i="4" s="1"/>
  <c r="N160" i="4"/>
  <c r="Q160" i="4" s="1"/>
  <c r="O160" i="4"/>
  <c r="P160" i="4"/>
  <c r="J161" i="4"/>
  <c r="M161" i="4" s="1"/>
  <c r="R161" i="4" s="1"/>
  <c r="K161" i="4"/>
  <c r="L161" i="4"/>
  <c r="N161" i="4"/>
  <c r="O161" i="4"/>
  <c r="P161" i="4"/>
  <c r="J162" i="4"/>
  <c r="M162" i="4" s="1"/>
  <c r="R162" i="4" s="1"/>
  <c r="K162" i="4"/>
  <c r="L162" i="4"/>
  <c r="N162" i="4"/>
  <c r="Q162" i="4" s="1"/>
  <c r="O162" i="4"/>
  <c r="P162" i="4"/>
  <c r="J163" i="4"/>
  <c r="K163" i="4"/>
  <c r="L163" i="4"/>
  <c r="M163" i="4"/>
  <c r="R163" i="4" s="1"/>
  <c r="N163" i="4"/>
  <c r="Q163" i="4" s="1"/>
  <c r="O163" i="4"/>
  <c r="P163" i="4"/>
  <c r="J164" i="4"/>
  <c r="K164" i="4"/>
  <c r="L164" i="4"/>
  <c r="N164" i="4"/>
  <c r="Q164" i="4" s="1"/>
  <c r="O164" i="4"/>
  <c r="P164" i="4"/>
  <c r="J165" i="4"/>
  <c r="M165" i="4" s="1"/>
  <c r="R165" i="4" s="1"/>
  <c r="K165" i="4"/>
  <c r="L165" i="4"/>
  <c r="N165" i="4"/>
  <c r="Q165" i="4" s="1"/>
  <c r="O165" i="4"/>
  <c r="P165" i="4"/>
  <c r="J166" i="4"/>
  <c r="M166" i="4" s="1"/>
  <c r="K166" i="4"/>
  <c r="L166" i="4"/>
  <c r="N166" i="4"/>
  <c r="Q166" i="4" s="1"/>
  <c r="O166" i="4"/>
  <c r="P166" i="4"/>
  <c r="R166" i="4"/>
  <c r="J167" i="4"/>
  <c r="M167" i="4" s="1"/>
  <c r="R167" i="4" s="1"/>
  <c r="K167" i="4"/>
  <c r="L167" i="4"/>
  <c r="N167" i="4"/>
  <c r="O167" i="4"/>
  <c r="P167" i="4"/>
  <c r="Q167" i="4"/>
  <c r="J168" i="4"/>
  <c r="M168" i="4" s="1"/>
  <c r="R168" i="4" s="1"/>
  <c r="K168" i="4"/>
  <c r="L168" i="4"/>
  <c r="N168" i="4"/>
  <c r="O168" i="4"/>
  <c r="P168" i="4"/>
  <c r="J169" i="4"/>
  <c r="M169" i="4" s="1"/>
  <c r="R169" i="4" s="1"/>
  <c r="K169" i="4"/>
  <c r="L169" i="4"/>
  <c r="N169" i="4"/>
  <c r="Q169" i="4" s="1"/>
  <c r="O169" i="4"/>
  <c r="P169" i="4"/>
  <c r="J170" i="4"/>
  <c r="M170" i="4" s="1"/>
  <c r="R170" i="4" s="1"/>
  <c r="K170" i="4"/>
  <c r="L170" i="4"/>
  <c r="N170" i="4"/>
  <c r="Q170" i="4" s="1"/>
  <c r="O170" i="4"/>
  <c r="P170" i="4"/>
  <c r="J171" i="4"/>
  <c r="K171" i="4"/>
  <c r="L171" i="4"/>
  <c r="M171" i="4"/>
  <c r="R171" i="4" s="1"/>
  <c r="N171" i="4"/>
  <c r="Q171" i="4" s="1"/>
  <c r="O171" i="4"/>
  <c r="P171" i="4"/>
  <c r="J172" i="4"/>
  <c r="M172" i="4" s="1"/>
  <c r="R172" i="4" s="1"/>
  <c r="K172" i="4"/>
  <c r="L172" i="4"/>
  <c r="N172" i="4"/>
  <c r="O172" i="4"/>
  <c r="Q172" i="4" s="1"/>
  <c r="P172" i="4"/>
  <c r="J173" i="4"/>
  <c r="M173" i="4" s="1"/>
  <c r="R173" i="4" s="1"/>
  <c r="K173" i="4"/>
  <c r="L173" i="4"/>
  <c r="N173" i="4"/>
  <c r="Q173" i="4" s="1"/>
  <c r="O173" i="4"/>
  <c r="P173" i="4"/>
  <c r="J174" i="4"/>
  <c r="M174" i="4" s="1"/>
  <c r="R174" i="4" s="1"/>
  <c r="K174" i="4"/>
  <c r="L174" i="4"/>
  <c r="N174" i="4"/>
  <c r="Q174" i="4" s="1"/>
  <c r="O174" i="4"/>
  <c r="P174" i="4"/>
  <c r="J175" i="4"/>
  <c r="M175" i="4" s="1"/>
  <c r="R175" i="4" s="1"/>
  <c r="K175" i="4"/>
  <c r="L175" i="4"/>
  <c r="N175" i="4"/>
  <c r="O175" i="4"/>
  <c r="P175" i="4"/>
  <c r="Q175" i="4"/>
  <c r="J176" i="4"/>
  <c r="M176" i="4" s="1"/>
  <c r="R176" i="4" s="1"/>
  <c r="K176" i="4"/>
  <c r="L176" i="4"/>
  <c r="N176" i="4"/>
  <c r="O176" i="4"/>
  <c r="P176" i="4"/>
  <c r="J177" i="4"/>
  <c r="M177" i="4" s="1"/>
  <c r="R177" i="4" s="1"/>
  <c r="K177" i="4"/>
  <c r="L177" i="4"/>
  <c r="N177" i="4"/>
  <c r="O177" i="4"/>
  <c r="P177" i="4"/>
  <c r="J178" i="4"/>
  <c r="M178" i="4" s="1"/>
  <c r="R178" i="4" s="1"/>
  <c r="K178" i="4"/>
  <c r="L178" i="4"/>
  <c r="N178" i="4"/>
  <c r="Q178" i="4" s="1"/>
  <c r="O178" i="4"/>
  <c r="P178" i="4"/>
  <c r="J179" i="4"/>
  <c r="K179" i="4"/>
  <c r="L179" i="4"/>
  <c r="M179" i="4"/>
  <c r="R179" i="4" s="1"/>
  <c r="N179" i="4"/>
  <c r="Q179" i="4" s="1"/>
  <c r="O179" i="4"/>
  <c r="P179" i="4"/>
  <c r="J180" i="4"/>
  <c r="M180" i="4" s="1"/>
  <c r="R180" i="4" s="1"/>
  <c r="K180" i="4"/>
  <c r="L180" i="4"/>
  <c r="N180" i="4"/>
  <c r="Q180" i="4" s="1"/>
  <c r="O180" i="4"/>
  <c r="P180" i="4"/>
  <c r="J181" i="4"/>
  <c r="K181" i="4"/>
  <c r="L181" i="4"/>
  <c r="N181" i="4"/>
  <c r="Q181" i="4" s="1"/>
  <c r="O181" i="4"/>
  <c r="P181" i="4"/>
  <c r="J182" i="4"/>
  <c r="M182" i="4" s="1"/>
  <c r="R182" i="4" s="1"/>
  <c r="K182" i="4"/>
  <c r="L182" i="4"/>
  <c r="N182" i="4"/>
  <c r="Q182" i="4" s="1"/>
  <c r="O182" i="4"/>
  <c r="P182" i="4"/>
  <c r="J183" i="4"/>
  <c r="M183" i="4" s="1"/>
  <c r="R183" i="4" s="1"/>
  <c r="K183" i="4"/>
  <c r="L183" i="4"/>
  <c r="N183" i="4"/>
  <c r="O183" i="4"/>
  <c r="P183" i="4"/>
  <c r="Q183" i="4"/>
  <c r="J184" i="4"/>
  <c r="M184" i="4" s="1"/>
  <c r="R184" i="4" s="1"/>
  <c r="K184" i="4"/>
  <c r="L184" i="4"/>
  <c r="N184" i="4"/>
  <c r="Q184" i="4" s="1"/>
  <c r="O184" i="4"/>
  <c r="P184" i="4"/>
  <c r="J185" i="4"/>
  <c r="M185" i="4" s="1"/>
  <c r="R185" i="4" s="1"/>
  <c r="K185" i="4"/>
  <c r="L185" i="4"/>
  <c r="N185" i="4"/>
  <c r="Q185" i="4" s="1"/>
  <c r="O185" i="4"/>
  <c r="P185" i="4"/>
  <c r="J186" i="4"/>
  <c r="M186" i="4" s="1"/>
  <c r="R186" i="4" s="1"/>
  <c r="K186" i="4"/>
  <c r="L186" i="4"/>
  <c r="N186" i="4"/>
  <c r="Q186" i="4" s="1"/>
  <c r="O186" i="4"/>
  <c r="P186" i="4"/>
  <c r="J187" i="4"/>
  <c r="K187" i="4"/>
  <c r="L187" i="4"/>
  <c r="M187" i="4"/>
  <c r="R187" i="4" s="1"/>
  <c r="N187" i="4"/>
  <c r="Q187" i="4" s="1"/>
  <c r="O187" i="4"/>
  <c r="P187" i="4"/>
  <c r="J188" i="4"/>
  <c r="K188" i="4"/>
  <c r="L188" i="4"/>
  <c r="N188" i="4"/>
  <c r="Q188" i="4" s="1"/>
  <c r="O188" i="4"/>
  <c r="P188" i="4"/>
  <c r="J189" i="4"/>
  <c r="M189" i="4" s="1"/>
  <c r="R189" i="4" s="1"/>
  <c r="K189" i="4"/>
  <c r="L189" i="4"/>
  <c r="N189" i="4"/>
  <c r="Q189" i="4" s="1"/>
  <c r="O189" i="4"/>
  <c r="P189" i="4"/>
  <c r="J190" i="4"/>
  <c r="M190" i="4" s="1"/>
  <c r="K190" i="4"/>
  <c r="L190" i="4"/>
  <c r="N190" i="4"/>
  <c r="O190" i="4"/>
  <c r="Q190" i="4" s="1"/>
  <c r="P190" i="4"/>
  <c r="R190" i="4"/>
  <c r="J191" i="4"/>
  <c r="M191" i="4" s="1"/>
  <c r="R191" i="4" s="1"/>
  <c r="K191" i="4"/>
  <c r="L191" i="4"/>
  <c r="N191" i="4"/>
  <c r="O191" i="4"/>
  <c r="P191" i="4"/>
  <c r="Q191" i="4"/>
  <c r="J192" i="4"/>
  <c r="M192" i="4" s="1"/>
  <c r="R192" i="4" s="1"/>
  <c r="K192" i="4"/>
  <c r="L192" i="4"/>
  <c r="N192" i="4"/>
  <c r="Q192" i="4" s="1"/>
  <c r="O192" i="4"/>
  <c r="P192" i="4"/>
  <c r="J193" i="4"/>
  <c r="M193" i="4" s="1"/>
  <c r="R193" i="4" s="1"/>
  <c r="K193" i="4"/>
  <c r="L193" i="4"/>
  <c r="N193" i="4"/>
  <c r="O193" i="4"/>
  <c r="P193" i="4"/>
  <c r="J194" i="4"/>
  <c r="M194" i="4" s="1"/>
  <c r="R194" i="4" s="1"/>
  <c r="K194" i="4"/>
  <c r="L194" i="4"/>
  <c r="N194" i="4"/>
  <c r="Q194" i="4" s="1"/>
  <c r="O194" i="4"/>
  <c r="P194" i="4"/>
  <c r="J195" i="4"/>
  <c r="K195" i="4"/>
  <c r="L195" i="4"/>
  <c r="M195" i="4"/>
  <c r="R195" i="4" s="1"/>
  <c r="N195" i="4"/>
  <c r="Q195" i="4" s="1"/>
  <c r="O195" i="4"/>
  <c r="P195" i="4"/>
  <c r="J196" i="4"/>
  <c r="K196" i="4"/>
  <c r="L196" i="4"/>
  <c r="N196" i="4"/>
  <c r="Q196" i="4" s="1"/>
  <c r="O196" i="4"/>
  <c r="P196" i="4"/>
  <c r="J197" i="4"/>
  <c r="K197" i="4"/>
  <c r="L197" i="4"/>
  <c r="N197" i="4"/>
  <c r="Q197" i="4" s="1"/>
  <c r="O197" i="4"/>
  <c r="P197" i="4"/>
  <c r="J198" i="4"/>
  <c r="M198" i="4" s="1"/>
  <c r="K198" i="4"/>
  <c r="L198" i="4"/>
  <c r="N198" i="4"/>
  <c r="Q198" i="4" s="1"/>
  <c r="O198" i="4"/>
  <c r="P198" i="4"/>
  <c r="R198" i="4"/>
  <c r="J199" i="4"/>
  <c r="M199" i="4" s="1"/>
  <c r="R199" i="4" s="1"/>
  <c r="K199" i="4"/>
  <c r="L199" i="4"/>
  <c r="N199" i="4"/>
  <c r="O199" i="4"/>
  <c r="P199" i="4"/>
  <c r="Q199" i="4"/>
  <c r="J200" i="4"/>
  <c r="M200" i="4" s="1"/>
  <c r="R200" i="4" s="1"/>
  <c r="K200" i="4"/>
  <c r="L200" i="4"/>
  <c r="N200" i="4"/>
  <c r="O200" i="4"/>
  <c r="P200" i="4"/>
  <c r="J201" i="4"/>
  <c r="M201" i="4" s="1"/>
  <c r="R201" i="4" s="1"/>
  <c r="K201" i="4"/>
  <c r="L201" i="4"/>
  <c r="N201" i="4"/>
  <c r="Q201" i="4" s="1"/>
  <c r="O201" i="4"/>
  <c r="P201" i="4"/>
  <c r="J202" i="4"/>
  <c r="M202" i="4" s="1"/>
  <c r="R202" i="4" s="1"/>
  <c r="K202" i="4"/>
  <c r="L202" i="4"/>
  <c r="N202" i="4"/>
  <c r="Q202" i="4" s="1"/>
  <c r="O202" i="4"/>
  <c r="P202" i="4"/>
  <c r="J203" i="4"/>
  <c r="K203" i="4"/>
  <c r="L203" i="4"/>
  <c r="M203" i="4"/>
  <c r="R203" i="4" s="1"/>
  <c r="N203" i="4"/>
  <c r="Q203" i="4" s="1"/>
  <c r="O203" i="4"/>
  <c r="P203" i="4"/>
  <c r="J204" i="4"/>
  <c r="M204" i="4" s="1"/>
  <c r="R204" i="4" s="1"/>
  <c r="K204" i="4"/>
  <c r="L204" i="4"/>
  <c r="N204" i="4"/>
  <c r="Q204" i="4" s="1"/>
  <c r="O204" i="4"/>
  <c r="P204" i="4"/>
  <c r="J205" i="4"/>
  <c r="K205" i="4"/>
  <c r="L205" i="4"/>
  <c r="N205" i="4"/>
  <c r="Q205" i="4" s="1"/>
  <c r="O205" i="4"/>
  <c r="P205" i="4"/>
  <c r="J206" i="4"/>
  <c r="M206" i="4" s="1"/>
  <c r="R206" i="4" s="1"/>
  <c r="K206" i="4"/>
  <c r="L206" i="4"/>
  <c r="N206" i="4"/>
  <c r="Q206" i="4" s="1"/>
  <c r="O206" i="4"/>
  <c r="P206" i="4"/>
  <c r="J207" i="4"/>
  <c r="M207" i="4" s="1"/>
  <c r="R207" i="4" s="1"/>
  <c r="K207" i="4"/>
  <c r="L207" i="4"/>
  <c r="N207" i="4"/>
  <c r="O207" i="4"/>
  <c r="P207" i="4"/>
  <c r="Q207" i="4"/>
  <c r="J208" i="4"/>
  <c r="M208" i="4" s="1"/>
  <c r="R208" i="4" s="1"/>
  <c r="K208" i="4"/>
  <c r="L208" i="4"/>
  <c r="N208" i="4"/>
  <c r="O208" i="4"/>
  <c r="P208" i="4"/>
  <c r="J209" i="4"/>
  <c r="M209" i="4" s="1"/>
  <c r="R209" i="4" s="1"/>
  <c r="K209" i="4"/>
  <c r="L209" i="4"/>
  <c r="N209" i="4"/>
  <c r="O209" i="4"/>
  <c r="P209" i="4"/>
  <c r="J210" i="4"/>
  <c r="M210" i="4" s="1"/>
  <c r="R210" i="4" s="1"/>
  <c r="K210" i="4"/>
  <c r="L210" i="4"/>
  <c r="N210" i="4"/>
  <c r="Q210" i="4" s="1"/>
  <c r="O210" i="4"/>
  <c r="P210" i="4"/>
  <c r="J211" i="4"/>
  <c r="K211" i="4"/>
  <c r="L211" i="4"/>
  <c r="M211" i="4"/>
  <c r="R211" i="4" s="1"/>
  <c r="N211" i="4"/>
  <c r="Q211" i="4" s="1"/>
  <c r="O211" i="4"/>
  <c r="P211" i="4"/>
  <c r="J212" i="4"/>
  <c r="M212" i="4" s="1"/>
  <c r="R212" i="4" s="1"/>
  <c r="K212" i="4"/>
  <c r="L212" i="4"/>
  <c r="N212" i="4"/>
  <c r="Q212" i="4" s="1"/>
  <c r="O212" i="4"/>
  <c r="P212" i="4"/>
  <c r="J213" i="4"/>
  <c r="K213" i="4"/>
  <c r="L213" i="4"/>
  <c r="N213" i="4"/>
  <c r="Q213" i="4" s="1"/>
  <c r="O213" i="4"/>
  <c r="P213" i="4"/>
  <c r="J214" i="4"/>
  <c r="M214" i="4" s="1"/>
  <c r="R214" i="4" s="1"/>
  <c r="K214" i="4"/>
  <c r="L214" i="4"/>
  <c r="N214" i="4"/>
  <c r="Q214" i="4" s="1"/>
  <c r="O214" i="4"/>
  <c r="P214" i="4"/>
  <c r="J215" i="4"/>
  <c r="M215" i="4" s="1"/>
  <c r="R215" i="4" s="1"/>
  <c r="K215" i="4"/>
  <c r="L215" i="4"/>
  <c r="N215" i="4"/>
  <c r="O215" i="4"/>
  <c r="P215" i="4"/>
  <c r="Q215" i="4"/>
  <c r="J216" i="4"/>
  <c r="M216" i="4" s="1"/>
  <c r="R216" i="4" s="1"/>
  <c r="K216" i="4"/>
  <c r="L216" i="4"/>
  <c r="N216" i="4"/>
  <c r="Q216" i="4" s="1"/>
  <c r="O216" i="4"/>
  <c r="P216" i="4"/>
  <c r="J217" i="4"/>
  <c r="M217" i="4" s="1"/>
  <c r="R217" i="4" s="1"/>
  <c r="K217" i="4"/>
  <c r="L217" i="4"/>
  <c r="N217" i="4"/>
  <c r="O217" i="4"/>
  <c r="Q217" i="4" s="1"/>
  <c r="P217" i="4"/>
  <c r="J218" i="4"/>
  <c r="M218" i="4" s="1"/>
  <c r="R218" i="4" s="1"/>
  <c r="K218" i="4"/>
  <c r="L218" i="4"/>
  <c r="N218" i="4"/>
  <c r="Q218" i="4" s="1"/>
  <c r="O218" i="4"/>
  <c r="P218" i="4"/>
  <c r="J219" i="4"/>
  <c r="K219" i="4"/>
  <c r="L219" i="4"/>
  <c r="M219" i="4"/>
  <c r="R219" i="4" s="1"/>
  <c r="N219" i="4"/>
  <c r="Q219" i="4" s="1"/>
  <c r="O219" i="4"/>
  <c r="P219" i="4"/>
  <c r="J220" i="4"/>
  <c r="K220" i="4"/>
  <c r="L220" i="4"/>
  <c r="N220" i="4"/>
  <c r="O220" i="4"/>
  <c r="Q220" i="4" s="1"/>
  <c r="P220" i="4"/>
  <c r="J221" i="4"/>
  <c r="M221" i="4" s="1"/>
  <c r="R221" i="4" s="1"/>
  <c r="K221" i="4"/>
  <c r="L221" i="4"/>
  <c r="N221" i="4"/>
  <c r="Q221" i="4" s="1"/>
  <c r="O221" i="4"/>
  <c r="P221" i="4"/>
  <c r="J222" i="4"/>
  <c r="M222" i="4" s="1"/>
  <c r="K222" i="4"/>
  <c r="L222" i="4"/>
  <c r="N222" i="4"/>
  <c r="Q222" i="4" s="1"/>
  <c r="O222" i="4"/>
  <c r="P222" i="4"/>
  <c r="R222" i="4"/>
  <c r="J223" i="4"/>
  <c r="M223" i="4" s="1"/>
  <c r="R223" i="4" s="1"/>
  <c r="K223" i="4"/>
  <c r="L223" i="4"/>
  <c r="N223" i="4"/>
  <c r="O223" i="4"/>
  <c r="P223" i="4"/>
  <c r="Q223" i="4"/>
  <c r="J224" i="4"/>
  <c r="K224" i="4"/>
  <c r="L224" i="4"/>
  <c r="M224" i="4" s="1"/>
  <c r="R224" i="4" s="1"/>
  <c r="N224" i="4"/>
  <c r="Q224" i="4" s="1"/>
  <c r="O224" i="4"/>
  <c r="P224" i="4"/>
  <c r="J225" i="4"/>
  <c r="M225" i="4" s="1"/>
  <c r="R225" i="4" s="1"/>
  <c r="K225" i="4"/>
  <c r="L225" i="4"/>
  <c r="N225" i="4"/>
  <c r="O225" i="4"/>
  <c r="P225" i="4"/>
  <c r="J226" i="4"/>
  <c r="M226" i="4" s="1"/>
  <c r="R226" i="4" s="1"/>
  <c r="K226" i="4"/>
  <c r="L226" i="4"/>
  <c r="N226" i="4"/>
  <c r="Q226" i="4" s="1"/>
  <c r="O226" i="4"/>
  <c r="P226" i="4"/>
  <c r="J227" i="4"/>
  <c r="K227" i="4"/>
  <c r="L227" i="4"/>
  <c r="M227" i="4"/>
  <c r="R227" i="4" s="1"/>
  <c r="N227" i="4"/>
  <c r="Q227" i="4" s="1"/>
  <c r="O227" i="4"/>
  <c r="P227" i="4"/>
  <c r="J228" i="4"/>
  <c r="K228" i="4"/>
  <c r="L228" i="4"/>
  <c r="N228" i="4"/>
  <c r="Q228" i="4" s="1"/>
  <c r="O228" i="4"/>
  <c r="P228" i="4"/>
  <c r="J229" i="4"/>
  <c r="M229" i="4" s="1"/>
  <c r="R229" i="4" s="1"/>
  <c r="K229" i="4"/>
  <c r="L229" i="4"/>
  <c r="N229" i="4"/>
  <c r="Q229" i="4" s="1"/>
  <c r="O229" i="4"/>
  <c r="P229" i="4"/>
  <c r="J230" i="4"/>
  <c r="M230" i="4" s="1"/>
  <c r="K230" i="4"/>
  <c r="L230" i="4"/>
  <c r="N230" i="4"/>
  <c r="Q230" i="4" s="1"/>
  <c r="O230" i="4"/>
  <c r="P230" i="4"/>
  <c r="R230" i="4"/>
  <c r="J231" i="4"/>
  <c r="M231" i="4" s="1"/>
  <c r="R231" i="4" s="1"/>
  <c r="K231" i="4"/>
  <c r="L231" i="4"/>
  <c r="N231" i="4"/>
  <c r="O231" i="4"/>
  <c r="P231" i="4"/>
  <c r="Q231" i="4"/>
  <c r="J232" i="4"/>
  <c r="M232" i="4" s="1"/>
  <c r="R232" i="4" s="1"/>
  <c r="K232" i="4"/>
  <c r="L232" i="4"/>
  <c r="N232" i="4"/>
  <c r="O232" i="4"/>
  <c r="P232" i="4"/>
  <c r="Q232" i="4"/>
  <c r="J233" i="4"/>
  <c r="K233" i="4"/>
  <c r="L233" i="4"/>
  <c r="M233" i="4" s="1"/>
  <c r="N233" i="4"/>
  <c r="O233" i="4"/>
  <c r="Q233" i="4" s="1"/>
  <c r="P233" i="4"/>
  <c r="R233" i="4"/>
  <c r="J234" i="4"/>
  <c r="M234" i="4" s="1"/>
  <c r="R234" i="4" s="1"/>
  <c r="K234" i="4"/>
  <c r="L234" i="4"/>
  <c r="N234" i="4"/>
  <c r="Q234" i="4" s="1"/>
  <c r="O234" i="4"/>
  <c r="P234" i="4"/>
  <c r="J235" i="4"/>
  <c r="M235" i="4" s="1"/>
  <c r="K235" i="4"/>
  <c r="L235" i="4"/>
  <c r="N235" i="4"/>
  <c r="Q235" i="4" s="1"/>
  <c r="O235" i="4"/>
  <c r="P235" i="4"/>
  <c r="R235" i="4"/>
  <c r="J236" i="4"/>
  <c r="K236" i="4"/>
  <c r="L236" i="4"/>
  <c r="M236" i="4" s="1"/>
  <c r="R236" i="4" s="1"/>
  <c r="N236" i="4"/>
  <c r="O236" i="4"/>
  <c r="P236" i="4"/>
  <c r="Q236" i="4"/>
  <c r="J237" i="4"/>
  <c r="M237" i="4" s="1"/>
  <c r="R237" i="4" s="1"/>
  <c r="K237" i="4"/>
  <c r="L237" i="4"/>
  <c r="N237" i="4"/>
  <c r="O237" i="4"/>
  <c r="P237" i="4"/>
  <c r="J238" i="4"/>
  <c r="M238" i="4" s="1"/>
  <c r="R238" i="4" s="1"/>
  <c r="K238" i="4"/>
  <c r="L238" i="4"/>
  <c r="N238" i="4"/>
  <c r="Q238" i="4" s="1"/>
  <c r="O238" i="4"/>
  <c r="P238" i="4"/>
  <c r="J239" i="4"/>
  <c r="M239" i="4" s="1"/>
  <c r="R239" i="4" s="1"/>
  <c r="K239" i="4"/>
  <c r="L239" i="4"/>
  <c r="N239" i="4"/>
  <c r="Q239" i="4" s="1"/>
  <c r="O239" i="4"/>
  <c r="P239" i="4"/>
  <c r="J240" i="4"/>
  <c r="K240" i="4"/>
  <c r="L240" i="4"/>
  <c r="M240" i="4"/>
  <c r="R240" i="4" s="1"/>
  <c r="N240" i="4"/>
  <c r="O240" i="4"/>
  <c r="P240" i="4"/>
  <c r="Q240" i="4" s="1"/>
  <c r="J241" i="4"/>
  <c r="M241" i="4" s="1"/>
  <c r="R241" i="4" s="1"/>
  <c r="K241" i="4"/>
  <c r="L241" i="4"/>
  <c r="N241" i="4"/>
  <c r="Q241" i="4" s="1"/>
  <c r="O241" i="4"/>
  <c r="P241" i="4"/>
  <c r="J242" i="4"/>
  <c r="K242" i="4"/>
  <c r="L242" i="4"/>
  <c r="N242" i="4"/>
  <c r="Q242" i="4" s="1"/>
  <c r="O242" i="4"/>
  <c r="P242" i="4"/>
  <c r="J243" i="4"/>
  <c r="M243" i="4" s="1"/>
  <c r="R243" i="4" s="1"/>
  <c r="K243" i="4"/>
  <c r="L243" i="4"/>
  <c r="N243" i="4"/>
  <c r="Q243" i="4" s="1"/>
  <c r="O243" i="4"/>
  <c r="P243" i="4"/>
  <c r="J244" i="4"/>
  <c r="K244" i="4"/>
  <c r="L244" i="4"/>
  <c r="M244" i="4" s="1"/>
  <c r="R244" i="4" s="1"/>
  <c r="N244" i="4"/>
  <c r="O244" i="4"/>
  <c r="P244" i="4"/>
  <c r="Q244" i="4"/>
  <c r="J245" i="4"/>
  <c r="M245" i="4" s="1"/>
  <c r="R245" i="4" s="1"/>
  <c r="K245" i="4"/>
  <c r="L245" i="4"/>
  <c r="N245" i="4"/>
  <c r="O245" i="4"/>
  <c r="P245" i="4"/>
  <c r="J246" i="4"/>
  <c r="M246" i="4" s="1"/>
  <c r="R246" i="4" s="1"/>
  <c r="K246" i="4"/>
  <c r="L246" i="4"/>
  <c r="N246" i="4"/>
  <c r="Q246" i="4" s="1"/>
  <c r="O246" i="4"/>
  <c r="P246" i="4"/>
  <c r="J247" i="4"/>
  <c r="M247" i="4" s="1"/>
  <c r="R247" i="4" s="1"/>
  <c r="K247" i="4"/>
  <c r="L247" i="4"/>
  <c r="N247" i="4"/>
  <c r="Q247" i="4" s="1"/>
  <c r="O247" i="4"/>
  <c r="P247" i="4"/>
  <c r="J248" i="4"/>
  <c r="K248" i="4"/>
  <c r="L248" i="4"/>
  <c r="M248" i="4"/>
  <c r="R248" i="4" s="1"/>
  <c r="N248" i="4"/>
  <c r="O248" i="4"/>
  <c r="P248" i="4"/>
  <c r="Q248" i="4"/>
  <c r="J249" i="4"/>
  <c r="M249" i="4" s="1"/>
  <c r="R249" i="4" s="1"/>
  <c r="K249" i="4"/>
  <c r="L249" i="4"/>
  <c r="N249" i="4"/>
  <c r="Q249" i="4" s="1"/>
  <c r="O249" i="4"/>
  <c r="P249" i="4"/>
  <c r="J250" i="4"/>
  <c r="K250" i="4"/>
  <c r="L250" i="4"/>
  <c r="N250" i="4"/>
  <c r="Q250" i="4" s="1"/>
  <c r="O250" i="4"/>
  <c r="P250" i="4"/>
  <c r="J251" i="4"/>
  <c r="M251" i="4" s="1"/>
  <c r="R251" i="4" s="1"/>
  <c r="K251" i="4"/>
  <c r="L251" i="4"/>
  <c r="N251" i="4"/>
  <c r="Q251" i="4" s="1"/>
  <c r="O251" i="4"/>
  <c r="P251" i="4"/>
  <c r="J252" i="4"/>
  <c r="K252" i="4"/>
  <c r="L252" i="4"/>
  <c r="M252" i="4"/>
  <c r="R252" i="4" s="1"/>
  <c r="N252" i="4"/>
  <c r="O252" i="4"/>
  <c r="P252" i="4"/>
  <c r="Q252" i="4"/>
  <c r="J253" i="4"/>
  <c r="M253" i="4" s="1"/>
  <c r="R253" i="4" s="1"/>
  <c r="K253" i="4"/>
  <c r="L253" i="4"/>
  <c r="N253" i="4"/>
  <c r="O253" i="4"/>
  <c r="P253" i="4"/>
  <c r="J254" i="4"/>
  <c r="M254" i="4" s="1"/>
  <c r="R254" i="4" s="1"/>
  <c r="K254" i="4"/>
  <c r="L254" i="4"/>
  <c r="N254" i="4"/>
  <c r="Q254" i="4" s="1"/>
  <c r="O254" i="4"/>
  <c r="P254" i="4"/>
  <c r="J255" i="4"/>
  <c r="M255" i="4" s="1"/>
  <c r="R255" i="4" s="1"/>
  <c r="K255" i="4"/>
  <c r="L255" i="4"/>
  <c r="N255" i="4"/>
  <c r="Q255" i="4" s="1"/>
  <c r="O255" i="4"/>
  <c r="P255" i="4"/>
  <c r="J256" i="4"/>
  <c r="K256" i="4"/>
  <c r="L256" i="4"/>
  <c r="M256" i="4"/>
  <c r="R256" i="4" s="1"/>
  <c r="N256" i="4"/>
  <c r="O256" i="4"/>
  <c r="P256" i="4"/>
  <c r="Q256" i="4"/>
  <c r="J257" i="4"/>
  <c r="K257" i="4"/>
  <c r="L257" i="4"/>
  <c r="N257" i="4"/>
  <c r="Q257" i="4" s="1"/>
  <c r="O257" i="4"/>
  <c r="P257" i="4"/>
  <c r="J258" i="4"/>
  <c r="K258" i="4"/>
  <c r="L258" i="4"/>
  <c r="N258" i="4"/>
  <c r="Q258" i="4" s="1"/>
  <c r="O258" i="4"/>
  <c r="P258" i="4"/>
  <c r="J259" i="4"/>
  <c r="M259" i="4" s="1"/>
  <c r="K259" i="4"/>
  <c r="L259" i="4"/>
  <c r="N259" i="4"/>
  <c r="Q259" i="4" s="1"/>
  <c r="O259" i="4"/>
  <c r="P259" i="4"/>
  <c r="R259" i="4"/>
  <c r="J260" i="4"/>
  <c r="K260" i="4"/>
  <c r="L260" i="4"/>
  <c r="M260" i="4"/>
  <c r="R260" i="4" s="1"/>
  <c r="N260" i="4"/>
  <c r="O260" i="4"/>
  <c r="P260" i="4"/>
  <c r="Q260" i="4"/>
  <c r="J261" i="4"/>
  <c r="M261" i="4" s="1"/>
  <c r="R261" i="4" s="1"/>
  <c r="K261" i="4"/>
  <c r="L261" i="4"/>
  <c r="N261" i="4"/>
  <c r="Q261" i="4" s="1"/>
  <c r="O261" i="4"/>
  <c r="P261" i="4"/>
  <c r="J262" i="4"/>
  <c r="M262" i="4" s="1"/>
  <c r="R262" i="4" s="1"/>
  <c r="K262" i="4"/>
  <c r="L262" i="4"/>
  <c r="N262" i="4"/>
  <c r="Q262" i="4" s="1"/>
  <c r="O262" i="4"/>
  <c r="P262" i="4"/>
  <c r="J263" i="4"/>
  <c r="M263" i="4" s="1"/>
  <c r="R263" i="4" s="1"/>
  <c r="K263" i="4"/>
  <c r="L263" i="4"/>
  <c r="N263" i="4"/>
  <c r="Q263" i="4" s="1"/>
  <c r="O263" i="4"/>
  <c r="P263" i="4"/>
  <c r="J264" i="4"/>
  <c r="K264" i="4"/>
  <c r="L264" i="4"/>
  <c r="M264" i="4"/>
  <c r="R264" i="4" s="1"/>
  <c r="N264" i="4"/>
  <c r="O264" i="4"/>
  <c r="P264" i="4"/>
  <c r="Q264" i="4"/>
  <c r="J265" i="4"/>
  <c r="K265" i="4"/>
  <c r="L265" i="4"/>
  <c r="N265" i="4"/>
  <c r="Q265" i="4" s="1"/>
  <c r="O265" i="4"/>
  <c r="P265" i="4"/>
  <c r="J266" i="4"/>
  <c r="M266" i="4" s="1"/>
  <c r="R266" i="4" s="1"/>
  <c r="K266" i="4"/>
  <c r="L266" i="4"/>
  <c r="N266" i="4"/>
  <c r="Q266" i="4" s="1"/>
  <c r="O266" i="4"/>
  <c r="P266" i="4"/>
  <c r="J267" i="4"/>
  <c r="M267" i="4" s="1"/>
  <c r="K267" i="4"/>
  <c r="L267" i="4"/>
  <c r="N267" i="4"/>
  <c r="Q267" i="4" s="1"/>
  <c r="O267" i="4"/>
  <c r="P267" i="4"/>
  <c r="R267" i="4"/>
  <c r="J268" i="4"/>
  <c r="K268" i="4"/>
  <c r="L268" i="4"/>
  <c r="M268" i="4"/>
  <c r="R268" i="4" s="1"/>
  <c r="N268" i="4"/>
  <c r="O268" i="4"/>
  <c r="P268" i="4"/>
  <c r="Q268" i="4"/>
  <c r="J269" i="4"/>
  <c r="M269" i="4" s="1"/>
  <c r="R269" i="4" s="1"/>
  <c r="K269" i="4"/>
  <c r="L269" i="4"/>
  <c r="N269" i="4"/>
  <c r="Q269" i="4" s="1"/>
  <c r="O269" i="4"/>
  <c r="P269" i="4"/>
  <c r="J270" i="4"/>
  <c r="M270" i="4" s="1"/>
  <c r="R270" i="4" s="1"/>
  <c r="K270" i="4"/>
  <c r="L270" i="4"/>
  <c r="N270" i="4"/>
  <c r="O270" i="4"/>
  <c r="P270" i="4"/>
  <c r="J271" i="4"/>
  <c r="M271" i="4" s="1"/>
  <c r="R271" i="4" s="1"/>
  <c r="K271" i="4"/>
  <c r="L271" i="4"/>
  <c r="N271" i="4"/>
  <c r="Q271" i="4" s="1"/>
  <c r="O271" i="4"/>
  <c r="P271" i="4"/>
  <c r="J272" i="4"/>
  <c r="K272" i="4"/>
  <c r="L272" i="4"/>
  <c r="M272" i="4"/>
  <c r="R272" i="4" s="1"/>
  <c r="N272" i="4"/>
  <c r="O272" i="4"/>
  <c r="P272" i="4"/>
  <c r="Q272" i="4"/>
  <c r="J273" i="4"/>
  <c r="M273" i="4" s="1"/>
  <c r="R273" i="4" s="1"/>
  <c r="K273" i="4"/>
  <c r="L273" i="4"/>
  <c r="N273" i="4"/>
  <c r="Q273" i="4" s="1"/>
  <c r="O273" i="4"/>
  <c r="P273" i="4"/>
  <c r="J274" i="4"/>
  <c r="M274" i="4" s="1"/>
  <c r="R274" i="4" s="1"/>
  <c r="K274" i="4"/>
  <c r="L274" i="4"/>
  <c r="N274" i="4"/>
  <c r="Q274" i="4" s="1"/>
  <c r="O274" i="4"/>
  <c r="P274" i="4"/>
  <c r="J275" i="4"/>
  <c r="M275" i="4" s="1"/>
  <c r="R275" i="4" s="1"/>
  <c r="K275" i="4"/>
  <c r="L275" i="4"/>
  <c r="N275" i="4"/>
  <c r="Q275" i="4" s="1"/>
  <c r="O275" i="4"/>
  <c r="P275" i="4"/>
  <c r="J276" i="4"/>
  <c r="K276" i="4"/>
  <c r="L276" i="4"/>
  <c r="M276" i="4"/>
  <c r="R276" i="4" s="1"/>
  <c r="N276" i="4"/>
  <c r="O276" i="4"/>
  <c r="P276" i="4"/>
  <c r="Q276" i="4"/>
  <c r="J277" i="4"/>
  <c r="M277" i="4" s="1"/>
  <c r="R277" i="4" s="1"/>
  <c r="K277" i="4"/>
  <c r="L277" i="4"/>
  <c r="N277" i="4"/>
  <c r="O277" i="4"/>
  <c r="P277" i="4"/>
  <c r="J278" i="4"/>
  <c r="M278" i="4" s="1"/>
  <c r="R278" i="4" s="1"/>
  <c r="K278" i="4"/>
  <c r="L278" i="4"/>
  <c r="N278" i="4"/>
  <c r="O278" i="4"/>
  <c r="P278" i="4"/>
  <c r="J279" i="4"/>
  <c r="M279" i="4" s="1"/>
  <c r="R279" i="4" s="1"/>
  <c r="K279" i="4"/>
  <c r="L279" i="4"/>
  <c r="N279" i="4"/>
  <c r="Q279" i="4" s="1"/>
  <c r="O279" i="4"/>
  <c r="P279" i="4"/>
  <c r="J280" i="4"/>
  <c r="K280" i="4"/>
  <c r="L280" i="4"/>
  <c r="M280" i="4"/>
  <c r="R280" i="4" s="1"/>
  <c r="N280" i="4"/>
  <c r="O280" i="4"/>
  <c r="P280" i="4"/>
  <c r="Q280" i="4"/>
  <c r="J281" i="4"/>
  <c r="M281" i="4" s="1"/>
  <c r="R281" i="4" s="1"/>
  <c r="K281" i="4"/>
  <c r="L281" i="4"/>
  <c r="N281" i="4"/>
  <c r="Q281" i="4" s="1"/>
  <c r="O281" i="4"/>
  <c r="P281" i="4"/>
  <c r="J282" i="4"/>
  <c r="K282" i="4"/>
  <c r="L282" i="4"/>
  <c r="N282" i="4"/>
  <c r="Q282" i="4" s="1"/>
  <c r="O282" i="4"/>
  <c r="P282" i="4"/>
  <c r="J283" i="4"/>
  <c r="M283" i="4" s="1"/>
  <c r="R283" i="4" s="1"/>
  <c r="K283" i="4"/>
  <c r="L283" i="4"/>
  <c r="N283" i="4"/>
  <c r="Q283" i="4" s="1"/>
  <c r="O283" i="4"/>
  <c r="P283" i="4"/>
  <c r="J284" i="4"/>
  <c r="K284" i="4"/>
  <c r="L284" i="4"/>
  <c r="M284" i="4"/>
  <c r="R284" i="4" s="1"/>
  <c r="N284" i="4"/>
  <c r="O284" i="4"/>
  <c r="P284" i="4"/>
  <c r="Q284" i="4"/>
  <c r="J285" i="4"/>
  <c r="M285" i="4" s="1"/>
  <c r="R285" i="4" s="1"/>
  <c r="K285" i="4"/>
  <c r="L285" i="4"/>
  <c r="N285" i="4"/>
  <c r="O285" i="4"/>
  <c r="P285" i="4"/>
  <c r="J286" i="4"/>
  <c r="M286" i="4" s="1"/>
  <c r="R286" i="4" s="1"/>
  <c r="K286" i="4"/>
  <c r="L286" i="4"/>
  <c r="N286" i="4"/>
  <c r="Q286" i="4" s="1"/>
  <c r="O286" i="4"/>
  <c r="P286" i="4"/>
  <c r="J287" i="4"/>
  <c r="M287" i="4" s="1"/>
  <c r="R287" i="4" s="1"/>
  <c r="K287" i="4"/>
  <c r="L287" i="4"/>
  <c r="N287" i="4"/>
  <c r="Q287" i="4" s="1"/>
  <c r="O287" i="4"/>
  <c r="P287" i="4"/>
  <c r="J288" i="4"/>
  <c r="K288" i="4"/>
  <c r="L288" i="4"/>
  <c r="M288" i="4"/>
  <c r="R288" i="4" s="1"/>
  <c r="N288" i="4"/>
  <c r="O288" i="4"/>
  <c r="P288" i="4"/>
  <c r="Q288" i="4"/>
  <c r="J289" i="4"/>
  <c r="K289" i="4"/>
  <c r="L289" i="4"/>
  <c r="N289" i="4"/>
  <c r="Q289" i="4" s="1"/>
  <c r="O289" i="4"/>
  <c r="P289" i="4"/>
  <c r="J290" i="4"/>
  <c r="M290" i="4" s="1"/>
  <c r="R290" i="4" s="1"/>
  <c r="K290" i="4"/>
  <c r="L290" i="4"/>
  <c r="N290" i="4"/>
  <c r="Q290" i="4" s="1"/>
  <c r="O290" i="4"/>
  <c r="P290" i="4"/>
  <c r="J291" i="4"/>
  <c r="M291" i="4" s="1"/>
  <c r="K291" i="4"/>
  <c r="L291" i="4"/>
  <c r="N291" i="4"/>
  <c r="Q291" i="4" s="1"/>
  <c r="O291" i="4"/>
  <c r="P291" i="4"/>
  <c r="R291" i="4"/>
  <c r="J292" i="4"/>
  <c r="K292" i="4"/>
  <c r="L292" i="4"/>
  <c r="M292" i="4"/>
  <c r="R292" i="4" s="1"/>
  <c r="N292" i="4"/>
  <c r="O292" i="4"/>
  <c r="P292" i="4"/>
  <c r="Q292" i="4"/>
  <c r="J293" i="4"/>
  <c r="M293" i="4" s="1"/>
  <c r="R293" i="4" s="1"/>
  <c r="K293" i="4"/>
  <c r="L293" i="4"/>
  <c r="N293" i="4"/>
  <c r="Q293" i="4" s="1"/>
  <c r="O293" i="4"/>
  <c r="P293" i="4"/>
  <c r="J294" i="4"/>
  <c r="M294" i="4" s="1"/>
  <c r="R294" i="4" s="1"/>
  <c r="K294" i="4"/>
  <c r="L294" i="4"/>
  <c r="N294" i="4"/>
  <c r="Q294" i="4" s="1"/>
  <c r="O294" i="4"/>
  <c r="P294" i="4"/>
  <c r="J295" i="4"/>
  <c r="M295" i="4" s="1"/>
  <c r="R295" i="4" s="1"/>
  <c r="K295" i="4"/>
  <c r="L295" i="4"/>
  <c r="N295" i="4"/>
  <c r="Q295" i="4" s="1"/>
  <c r="O295" i="4"/>
  <c r="P295" i="4"/>
  <c r="J296" i="4"/>
  <c r="K296" i="4"/>
  <c r="L296" i="4"/>
  <c r="M296" i="4"/>
  <c r="R296" i="4" s="1"/>
  <c r="N296" i="4"/>
  <c r="O296" i="4"/>
  <c r="P296" i="4"/>
  <c r="Q296" i="4"/>
  <c r="J297" i="4"/>
  <c r="K297" i="4"/>
  <c r="L297" i="4"/>
  <c r="N297" i="4"/>
  <c r="Q297" i="4" s="1"/>
  <c r="O297" i="4"/>
  <c r="P297" i="4"/>
  <c r="J298" i="4"/>
  <c r="M298" i="4" s="1"/>
  <c r="R298" i="4" s="1"/>
  <c r="K298" i="4"/>
  <c r="L298" i="4"/>
  <c r="N298" i="4"/>
  <c r="Q298" i="4" s="1"/>
  <c r="O298" i="4"/>
  <c r="P298" i="4"/>
  <c r="J299" i="4"/>
  <c r="M299" i="4" s="1"/>
  <c r="K299" i="4"/>
  <c r="L299" i="4"/>
  <c r="N299" i="4"/>
  <c r="Q299" i="4" s="1"/>
  <c r="O299" i="4"/>
  <c r="P299" i="4"/>
  <c r="R299" i="4"/>
  <c r="J300" i="4"/>
  <c r="K300" i="4"/>
  <c r="L300" i="4"/>
  <c r="M300" i="4"/>
  <c r="R300" i="4" s="1"/>
  <c r="N300" i="4"/>
  <c r="O300" i="4"/>
  <c r="P300" i="4"/>
  <c r="Q300" i="4"/>
  <c r="J301" i="4"/>
  <c r="M301" i="4" s="1"/>
  <c r="R301" i="4" s="1"/>
  <c r="K301" i="4"/>
  <c r="L301" i="4"/>
  <c r="N301" i="4"/>
  <c r="Q301" i="4" s="1"/>
  <c r="O301" i="4"/>
  <c r="P301" i="4"/>
  <c r="J302" i="4"/>
  <c r="M302" i="4" s="1"/>
  <c r="R302" i="4" s="1"/>
  <c r="K302" i="4"/>
  <c r="L302" i="4"/>
  <c r="N302" i="4"/>
  <c r="O302" i="4"/>
  <c r="P302" i="4"/>
  <c r="J303" i="4"/>
  <c r="M303" i="4" s="1"/>
  <c r="R303" i="4" s="1"/>
  <c r="K303" i="4"/>
  <c r="L303" i="4"/>
  <c r="N303" i="4"/>
  <c r="Q303" i="4" s="1"/>
  <c r="O303" i="4"/>
  <c r="P303" i="4"/>
  <c r="J304" i="4"/>
  <c r="K304" i="4"/>
  <c r="L304" i="4"/>
  <c r="M304" i="4"/>
  <c r="R304" i="4" s="1"/>
  <c r="N304" i="4"/>
  <c r="O304" i="4"/>
  <c r="P304" i="4"/>
  <c r="Q304" i="4"/>
  <c r="J305" i="4"/>
  <c r="M305" i="4" s="1"/>
  <c r="R305" i="4" s="1"/>
  <c r="K305" i="4"/>
  <c r="L305" i="4"/>
  <c r="N305" i="4"/>
  <c r="Q305" i="4" s="1"/>
  <c r="O305" i="4"/>
  <c r="P305" i="4"/>
  <c r="J306" i="4"/>
  <c r="M306" i="4" s="1"/>
  <c r="R306" i="4" s="1"/>
  <c r="K306" i="4"/>
  <c r="L306" i="4"/>
  <c r="N306" i="4"/>
  <c r="Q306" i="4" s="1"/>
  <c r="O306" i="4"/>
  <c r="P306" i="4"/>
  <c r="J307" i="4"/>
  <c r="M307" i="4" s="1"/>
  <c r="R307" i="4" s="1"/>
  <c r="K307" i="4"/>
  <c r="L307" i="4"/>
  <c r="N307" i="4"/>
  <c r="Q307" i="4" s="1"/>
  <c r="O307" i="4"/>
  <c r="P307" i="4"/>
  <c r="J308" i="4"/>
  <c r="K308" i="4"/>
  <c r="L308" i="4"/>
  <c r="M308" i="4"/>
  <c r="R308" i="4" s="1"/>
  <c r="N308" i="4"/>
  <c r="O308" i="4"/>
  <c r="P308" i="4"/>
  <c r="Q308" i="4"/>
  <c r="J309" i="4"/>
  <c r="M309" i="4" s="1"/>
  <c r="R309" i="4" s="1"/>
  <c r="K309" i="4"/>
  <c r="L309" i="4"/>
  <c r="N309" i="4"/>
  <c r="O309" i="4"/>
  <c r="P309" i="4"/>
  <c r="J310" i="4"/>
  <c r="M310" i="4" s="1"/>
  <c r="R310" i="4" s="1"/>
  <c r="K310" i="4"/>
  <c r="L310" i="4"/>
  <c r="N310" i="4"/>
  <c r="Q310" i="4" s="1"/>
  <c r="O310" i="4"/>
  <c r="P310" i="4"/>
  <c r="J311" i="4"/>
  <c r="M311" i="4" s="1"/>
  <c r="R311" i="4" s="1"/>
  <c r="K311" i="4"/>
  <c r="L311" i="4"/>
  <c r="N311" i="4"/>
  <c r="Q311" i="4" s="1"/>
  <c r="O311" i="4"/>
  <c r="P311" i="4"/>
  <c r="J312" i="4"/>
  <c r="K312" i="4"/>
  <c r="L312" i="4"/>
  <c r="M312" i="4"/>
  <c r="R312" i="4" s="1"/>
  <c r="N312" i="4"/>
  <c r="O312" i="4"/>
  <c r="P312" i="4"/>
  <c r="Q312" i="4"/>
  <c r="J313" i="4"/>
  <c r="M313" i="4" s="1"/>
  <c r="R313" i="4" s="1"/>
  <c r="K313" i="4"/>
  <c r="L313" i="4"/>
  <c r="N313" i="4"/>
  <c r="Q313" i="4" s="1"/>
  <c r="O313" i="4"/>
  <c r="P313" i="4"/>
  <c r="J314" i="4"/>
  <c r="K314" i="4"/>
  <c r="L314" i="4"/>
  <c r="N314" i="4"/>
  <c r="Q314" i="4" s="1"/>
  <c r="O314" i="4"/>
  <c r="P314" i="4"/>
  <c r="J315" i="4"/>
  <c r="M315" i="4" s="1"/>
  <c r="R315" i="4" s="1"/>
  <c r="K315" i="4"/>
  <c r="L315" i="4"/>
  <c r="N315" i="4"/>
  <c r="Q315" i="4" s="1"/>
  <c r="O315" i="4"/>
  <c r="P315" i="4"/>
  <c r="J316" i="4"/>
  <c r="K316" i="4"/>
  <c r="L316" i="4"/>
  <c r="M316" i="4"/>
  <c r="R316" i="4" s="1"/>
  <c r="N316" i="4"/>
  <c r="O316" i="4"/>
  <c r="P316" i="4"/>
  <c r="Q316" i="4"/>
  <c r="J317" i="4"/>
  <c r="M317" i="4" s="1"/>
  <c r="R317" i="4" s="1"/>
  <c r="K317" i="4"/>
  <c r="L317" i="4"/>
  <c r="N317" i="4"/>
  <c r="O317" i="4"/>
  <c r="P317" i="4"/>
  <c r="J318" i="4"/>
  <c r="M318" i="4" s="1"/>
  <c r="R318" i="4" s="1"/>
  <c r="K318" i="4"/>
  <c r="L318" i="4"/>
  <c r="N318" i="4"/>
  <c r="Q318" i="4" s="1"/>
  <c r="O318" i="4"/>
  <c r="P318" i="4"/>
  <c r="J319" i="4"/>
  <c r="M319" i="4" s="1"/>
  <c r="R319" i="4" s="1"/>
  <c r="K319" i="4"/>
  <c r="L319" i="4"/>
  <c r="N319" i="4"/>
  <c r="Q319" i="4" s="1"/>
  <c r="O319" i="4"/>
  <c r="P319" i="4"/>
  <c r="J320" i="4"/>
  <c r="K320" i="4"/>
  <c r="L320" i="4"/>
  <c r="M320" i="4"/>
  <c r="R320" i="4" s="1"/>
  <c r="N320" i="4"/>
  <c r="O320" i="4"/>
  <c r="P320" i="4"/>
  <c r="Q320" i="4"/>
  <c r="J321" i="4"/>
  <c r="K321" i="4"/>
  <c r="L321" i="4"/>
  <c r="N321" i="4"/>
  <c r="Q321" i="4" s="1"/>
  <c r="O321" i="4"/>
  <c r="P321" i="4"/>
  <c r="J322" i="4"/>
  <c r="K322" i="4"/>
  <c r="M322" i="4" s="1"/>
  <c r="R322" i="4" s="1"/>
  <c r="L322" i="4"/>
  <c r="N322" i="4"/>
  <c r="Q322" i="4" s="1"/>
  <c r="O322" i="4"/>
  <c r="P322" i="4"/>
  <c r="J323" i="4"/>
  <c r="M323" i="4" s="1"/>
  <c r="K323" i="4"/>
  <c r="L323" i="4"/>
  <c r="N323" i="4"/>
  <c r="Q323" i="4" s="1"/>
  <c r="O323" i="4"/>
  <c r="P323" i="4"/>
  <c r="R323" i="4"/>
  <c r="J324" i="4"/>
  <c r="K324" i="4"/>
  <c r="L324" i="4"/>
  <c r="M324" i="4"/>
  <c r="R324" i="4" s="1"/>
  <c r="N324" i="4"/>
  <c r="O324" i="4"/>
  <c r="P324" i="4"/>
  <c r="Q324" i="4"/>
  <c r="J325" i="4"/>
  <c r="M325" i="4" s="1"/>
  <c r="R325" i="4" s="1"/>
  <c r="K325" i="4"/>
  <c r="L325" i="4"/>
  <c r="N325" i="4"/>
  <c r="Q325" i="4" s="1"/>
  <c r="O325" i="4"/>
  <c r="P325" i="4"/>
  <c r="J326" i="4"/>
  <c r="M326" i="4" s="1"/>
  <c r="R326" i="4" s="1"/>
  <c r="K326" i="4"/>
  <c r="L326" i="4"/>
  <c r="N326" i="4"/>
  <c r="O326" i="4"/>
  <c r="Q326" i="4" s="1"/>
  <c r="P326" i="4"/>
  <c r="J327" i="4"/>
  <c r="M327" i="4" s="1"/>
  <c r="R327" i="4" s="1"/>
  <c r="K327" i="4"/>
  <c r="L327" i="4"/>
  <c r="N327" i="4"/>
  <c r="Q327" i="4" s="1"/>
  <c r="O327" i="4"/>
  <c r="P327" i="4"/>
  <c r="J328" i="4"/>
  <c r="K328" i="4"/>
  <c r="L328" i="4"/>
  <c r="M328" i="4"/>
  <c r="R328" i="4" s="1"/>
  <c r="N328" i="4"/>
  <c r="O328" i="4"/>
  <c r="P328" i="4"/>
  <c r="Q328" i="4"/>
  <c r="J329" i="4"/>
  <c r="K329" i="4"/>
  <c r="L329" i="4"/>
  <c r="N329" i="4"/>
  <c r="Q329" i="4" s="1"/>
  <c r="O329" i="4"/>
  <c r="P329" i="4"/>
  <c r="J330" i="4"/>
  <c r="K330" i="4"/>
  <c r="M330" i="4" s="1"/>
  <c r="R330" i="4" s="1"/>
  <c r="L330" i="4"/>
  <c r="N330" i="4"/>
  <c r="Q330" i="4" s="1"/>
  <c r="O330" i="4"/>
  <c r="P330" i="4"/>
  <c r="J331" i="4"/>
  <c r="M331" i="4" s="1"/>
  <c r="K331" i="4"/>
  <c r="L331" i="4"/>
  <c r="N331" i="4"/>
  <c r="Q331" i="4" s="1"/>
  <c r="O331" i="4"/>
  <c r="P331" i="4"/>
  <c r="R331" i="4"/>
  <c r="J332" i="4"/>
  <c r="K332" i="4"/>
  <c r="L332" i="4"/>
  <c r="M332" i="4"/>
  <c r="R332" i="4" s="1"/>
  <c r="N332" i="4"/>
  <c r="O332" i="4"/>
  <c r="P332" i="4"/>
  <c r="Q332" i="4"/>
  <c r="J333" i="4"/>
  <c r="M333" i="4" s="1"/>
  <c r="R333" i="4" s="1"/>
  <c r="K333" i="4"/>
  <c r="L333" i="4"/>
  <c r="N333" i="4"/>
  <c r="Q333" i="4" s="1"/>
  <c r="O333" i="4"/>
  <c r="P333" i="4"/>
  <c r="J334" i="4"/>
  <c r="M334" i="4" s="1"/>
  <c r="R334" i="4" s="1"/>
  <c r="K334" i="4"/>
  <c r="L334" i="4"/>
  <c r="N334" i="4"/>
  <c r="O334" i="4"/>
  <c r="P334" i="4"/>
  <c r="J335" i="4"/>
  <c r="M335" i="4" s="1"/>
  <c r="R335" i="4" s="1"/>
  <c r="K335" i="4"/>
  <c r="L335" i="4"/>
  <c r="N335" i="4"/>
  <c r="Q335" i="4" s="1"/>
  <c r="O335" i="4"/>
  <c r="P335" i="4"/>
  <c r="J336" i="4"/>
  <c r="K336" i="4"/>
  <c r="L336" i="4"/>
  <c r="M336" i="4"/>
  <c r="R336" i="4" s="1"/>
  <c r="N336" i="4"/>
  <c r="O336" i="4"/>
  <c r="P336" i="4"/>
  <c r="Q336" i="4"/>
  <c r="J337" i="4"/>
  <c r="M337" i="4" s="1"/>
  <c r="R337" i="4" s="1"/>
  <c r="K337" i="4"/>
  <c r="L337" i="4"/>
  <c r="N337" i="4"/>
  <c r="Q337" i="4" s="1"/>
  <c r="O337" i="4"/>
  <c r="P337" i="4"/>
  <c r="J338" i="4"/>
  <c r="M338" i="4" s="1"/>
  <c r="R338" i="4" s="1"/>
  <c r="K338" i="4"/>
  <c r="L338" i="4"/>
  <c r="N338" i="4"/>
  <c r="Q338" i="4" s="1"/>
  <c r="O338" i="4"/>
  <c r="P338" i="4"/>
  <c r="J339" i="4"/>
  <c r="M339" i="4" s="1"/>
  <c r="R339" i="4" s="1"/>
  <c r="K339" i="4"/>
  <c r="L339" i="4"/>
  <c r="N339" i="4"/>
  <c r="Q339" i="4" s="1"/>
  <c r="O339" i="4"/>
  <c r="P339" i="4"/>
  <c r="J340" i="4"/>
  <c r="K340" i="4"/>
  <c r="L340" i="4"/>
  <c r="M340" i="4"/>
  <c r="R340" i="4" s="1"/>
  <c r="N340" i="4"/>
  <c r="O340" i="4"/>
  <c r="P340" i="4"/>
  <c r="Q340" i="4"/>
  <c r="J341" i="4"/>
  <c r="M341" i="4" s="1"/>
  <c r="R341" i="4" s="1"/>
  <c r="K341" i="4"/>
  <c r="L341" i="4"/>
  <c r="N341" i="4"/>
  <c r="O341" i="4"/>
  <c r="P341" i="4"/>
  <c r="J342" i="4"/>
  <c r="M342" i="4" s="1"/>
  <c r="R342" i="4" s="1"/>
  <c r="K342" i="4"/>
  <c r="L342" i="4"/>
  <c r="N342" i="4"/>
  <c r="O342" i="4"/>
  <c r="P342" i="4"/>
  <c r="J343" i="4"/>
  <c r="M343" i="4" s="1"/>
  <c r="R343" i="4" s="1"/>
  <c r="K343" i="4"/>
  <c r="L343" i="4"/>
  <c r="N343" i="4"/>
  <c r="Q343" i="4" s="1"/>
  <c r="O343" i="4"/>
  <c r="P343" i="4"/>
  <c r="J344" i="4"/>
  <c r="K344" i="4"/>
  <c r="L344" i="4"/>
  <c r="M344" i="4"/>
  <c r="R344" i="4" s="1"/>
  <c r="N344" i="4"/>
  <c r="O344" i="4"/>
  <c r="P344" i="4"/>
  <c r="Q344" i="4"/>
  <c r="J345" i="4"/>
  <c r="M345" i="4" s="1"/>
  <c r="R345" i="4" s="1"/>
  <c r="K345" i="4"/>
  <c r="L345" i="4"/>
  <c r="N345" i="4"/>
  <c r="Q345" i="4" s="1"/>
  <c r="O345" i="4"/>
  <c r="P345" i="4"/>
  <c r="J346" i="4"/>
  <c r="K346" i="4"/>
  <c r="L346" i="4"/>
  <c r="N346" i="4"/>
  <c r="Q346" i="4" s="1"/>
  <c r="O346" i="4"/>
  <c r="P346" i="4"/>
  <c r="J347" i="4"/>
  <c r="M347" i="4" s="1"/>
  <c r="R347" i="4" s="1"/>
  <c r="K347" i="4"/>
  <c r="L347" i="4"/>
  <c r="N347" i="4"/>
  <c r="Q347" i="4" s="1"/>
  <c r="O347" i="4"/>
  <c r="P347" i="4"/>
  <c r="J348" i="4"/>
  <c r="K348" i="4"/>
  <c r="L348" i="4"/>
  <c r="M348" i="4"/>
  <c r="R348" i="4" s="1"/>
  <c r="N348" i="4"/>
  <c r="O348" i="4"/>
  <c r="P348" i="4"/>
  <c r="Q348" i="4"/>
  <c r="J349" i="4"/>
  <c r="M349" i="4" s="1"/>
  <c r="R349" i="4" s="1"/>
  <c r="K349" i="4"/>
  <c r="L349" i="4"/>
  <c r="N349" i="4"/>
  <c r="O349" i="4"/>
  <c r="P349" i="4"/>
  <c r="J350" i="4"/>
  <c r="M350" i="4" s="1"/>
  <c r="R350" i="4" s="1"/>
  <c r="K350" i="4"/>
  <c r="L350" i="4"/>
  <c r="N350" i="4"/>
  <c r="Q350" i="4" s="1"/>
  <c r="O350" i="4"/>
  <c r="P350" i="4"/>
  <c r="J351" i="4"/>
  <c r="M351" i="4" s="1"/>
  <c r="R351" i="4" s="1"/>
  <c r="K351" i="4"/>
  <c r="L351" i="4"/>
  <c r="N351" i="4"/>
  <c r="Q351" i="4" s="1"/>
  <c r="O351" i="4"/>
  <c r="P351" i="4"/>
  <c r="J352" i="4"/>
  <c r="K352" i="4"/>
  <c r="L352" i="4"/>
  <c r="M352" i="4"/>
  <c r="R352" i="4" s="1"/>
  <c r="N352" i="4"/>
  <c r="O352" i="4"/>
  <c r="P352" i="4"/>
  <c r="Q352" i="4"/>
  <c r="J353" i="4"/>
  <c r="K353" i="4"/>
  <c r="L353" i="4"/>
  <c r="N353" i="4"/>
  <c r="Q353" i="4" s="1"/>
  <c r="O353" i="4"/>
  <c r="P353" i="4"/>
  <c r="J354" i="4"/>
  <c r="M354" i="4" s="1"/>
  <c r="R354" i="4" s="1"/>
  <c r="K354" i="4"/>
  <c r="L354" i="4"/>
  <c r="N354" i="4"/>
  <c r="Q354" i="4" s="1"/>
  <c r="O354" i="4"/>
  <c r="P354" i="4"/>
  <c r="J355" i="4"/>
  <c r="M355" i="4" s="1"/>
  <c r="K355" i="4"/>
  <c r="L355" i="4"/>
  <c r="N355" i="4"/>
  <c r="Q355" i="4" s="1"/>
  <c r="O355" i="4"/>
  <c r="P355" i="4"/>
  <c r="R355" i="4"/>
  <c r="J356" i="4"/>
  <c r="K356" i="4"/>
  <c r="L356" i="4"/>
  <c r="M356" i="4"/>
  <c r="R356" i="4" s="1"/>
  <c r="N356" i="4"/>
  <c r="O356" i="4"/>
  <c r="P356" i="4"/>
  <c r="Q356" i="4"/>
  <c r="J357" i="4"/>
  <c r="M357" i="4" s="1"/>
  <c r="R357" i="4" s="1"/>
  <c r="K357" i="4"/>
  <c r="L357" i="4"/>
  <c r="N357" i="4"/>
  <c r="Q357" i="4" s="1"/>
  <c r="O357" i="4"/>
  <c r="P357" i="4"/>
  <c r="J358" i="4"/>
  <c r="M358" i="4" s="1"/>
  <c r="R358" i="4" s="1"/>
  <c r="K358" i="4"/>
  <c r="L358" i="4"/>
  <c r="N358" i="4"/>
  <c r="Q358" i="4" s="1"/>
  <c r="O358" i="4"/>
  <c r="P358" i="4"/>
  <c r="J359" i="4"/>
  <c r="M359" i="4" s="1"/>
  <c r="R359" i="4" s="1"/>
  <c r="K359" i="4"/>
  <c r="L359" i="4"/>
  <c r="N359" i="4"/>
  <c r="Q359" i="4" s="1"/>
  <c r="O359" i="4"/>
  <c r="P359" i="4"/>
  <c r="J360" i="4"/>
  <c r="K360" i="4"/>
  <c r="L360" i="4"/>
  <c r="M360" i="4"/>
  <c r="R360" i="4" s="1"/>
  <c r="N360" i="4"/>
  <c r="O360" i="4"/>
  <c r="P360" i="4"/>
  <c r="Q360" i="4"/>
  <c r="J361" i="4"/>
  <c r="K361" i="4"/>
  <c r="L361" i="4"/>
  <c r="N361" i="4"/>
  <c r="Q361" i="4" s="1"/>
  <c r="O361" i="4"/>
  <c r="P361" i="4"/>
  <c r="J362" i="4"/>
  <c r="M362" i="4" s="1"/>
  <c r="R362" i="4" s="1"/>
  <c r="K362" i="4"/>
  <c r="L362" i="4"/>
  <c r="N362" i="4"/>
  <c r="Q362" i="4" s="1"/>
  <c r="O362" i="4"/>
  <c r="P362" i="4"/>
  <c r="J363" i="4"/>
  <c r="M363" i="4" s="1"/>
  <c r="K363" i="4"/>
  <c r="L363" i="4"/>
  <c r="N363" i="4"/>
  <c r="Q363" i="4" s="1"/>
  <c r="O363" i="4"/>
  <c r="P363" i="4"/>
  <c r="R363" i="4"/>
  <c r="J364" i="4"/>
  <c r="K364" i="4"/>
  <c r="L364" i="4"/>
  <c r="M364" i="4"/>
  <c r="R364" i="4" s="1"/>
  <c r="N364" i="4"/>
  <c r="O364" i="4"/>
  <c r="P364" i="4"/>
  <c r="Q364" i="4"/>
  <c r="J365" i="4"/>
  <c r="M365" i="4" s="1"/>
  <c r="R365" i="4" s="1"/>
  <c r="K365" i="4"/>
  <c r="L365" i="4"/>
  <c r="N365" i="4"/>
  <c r="Q365" i="4" s="1"/>
  <c r="O365" i="4"/>
  <c r="P365" i="4"/>
  <c r="J366" i="4"/>
  <c r="M366" i="4" s="1"/>
  <c r="R366" i="4" s="1"/>
  <c r="K366" i="4"/>
  <c r="L366" i="4"/>
  <c r="N366" i="4"/>
  <c r="O366" i="4"/>
  <c r="P366" i="4"/>
  <c r="J367" i="4"/>
  <c r="M367" i="4" s="1"/>
  <c r="R367" i="4" s="1"/>
  <c r="K367" i="4"/>
  <c r="L367" i="4"/>
  <c r="N367" i="4"/>
  <c r="Q367" i="4" s="1"/>
  <c r="O367" i="4"/>
  <c r="P367" i="4"/>
  <c r="J368" i="4"/>
  <c r="K368" i="4"/>
  <c r="L368" i="4"/>
  <c r="M368" i="4"/>
  <c r="R368" i="4" s="1"/>
  <c r="N368" i="4"/>
  <c r="O368" i="4"/>
  <c r="P368" i="4"/>
  <c r="Q368" i="4"/>
  <c r="J369" i="4"/>
  <c r="M369" i="4" s="1"/>
  <c r="R369" i="4" s="1"/>
  <c r="K369" i="4"/>
  <c r="L369" i="4"/>
  <c r="N369" i="4"/>
  <c r="Q369" i="4" s="1"/>
  <c r="O369" i="4"/>
  <c r="P369" i="4"/>
  <c r="J370" i="4"/>
  <c r="M370" i="4" s="1"/>
  <c r="R370" i="4" s="1"/>
  <c r="K370" i="4"/>
  <c r="L370" i="4"/>
  <c r="N370" i="4"/>
  <c r="Q370" i="4" s="1"/>
  <c r="O370" i="4"/>
  <c r="P370" i="4"/>
  <c r="J371" i="4"/>
  <c r="M371" i="4" s="1"/>
  <c r="R371" i="4" s="1"/>
  <c r="K371" i="4"/>
  <c r="L371" i="4"/>
  <c r="N371" i="4"/>
  <c r="Q371" i="4" s="1"/>
  <c r="O371" i="4"/>
  <c r="P371" i="4"/>
  <c r="J372" i="4"/>
  <c r="K372" i="4"/>
  <c r="L372" i="4"/>
  <c r="M372" i="4"/>
  <c r="R372" i="4" s="1"/>
  <c r="N372" i="4"/>
  <c r="O372" i="4"/>
  <c r="P372" i="4"/>
  <c r="Q372" i="4"/>
  <c r="J373" i="4"/>
  <c r="M373" i="4" s="1"/>
  <c r="R373" i="4" s="1"/>
  <c r="K373" i="4"/>
  <c r="L373" i="4"/>
  <c r="N373" i="4"/>
  <c r="O373" i="4"/>
  <c r="P373" i="4"/>
  <c r="Q373" i="4" s="1"/>
  <c r="J374" i="4"/>
  <c r="M374" i="4" s="1"/>
  <c r="R374" i="4" s="1"/>
  <c r="K374" i="4"/>
  <c r="L374" i="4"/>
  <c r="N374" i="4"/>
  <c r="Q374" i="4" s="1"/>
  <c r="O374" i="4"/>
  <c r="P374" i="4"/>
  <c r="J375" i="4"/>
  <c r="M375" i="4" s="1"/>
  <c r="R375" i="4" s="1"/>
  <c r="K375" i="4"/>
  <c r="L375" i="4"/>
  <c r="N375" i="4"/>
  <c r="Q375" i="4" s="1"/>
  <c r="O375" i="4"/>
  <c r="P375" i="4"/>
  <c r="J376" i="4"/>
  <c r="K376" i="4"/>
  <c r="L376" i="4"/>
  <c r="M376" i="4"/>
  <c r="R376" i="4" s="1"/>
  <c r="N376" i="4"/>
  <c r="Q376" i="4" s="1"/>
  <c r="O376" i="4"/>
  <c r="P376" i="4"/>
  <c r="J377" i="4"/>
  <c r="K377" i="4"/>
  <c r="L377" i="4"/>
  <c r="M377" i="4" s="1"/>
  <c r="R377" i="4" s="1"/>
  <c r="N377" i="4"/>
  <c r="Q377" i="4" s="1"/>
  <c r="O377" i="4"/>
  <c r="P377" i="4"/>
  <c r="J378" i="4"/>
  <c r="M378" i="4" s="1"/>
  <c r="R378" i="4" s="1"/>
  <c r="K378" i="4"/>
  <c r="L378" i="4"/>
  <c r="N378" i="4"/>
  <c r="Q378" i="4" s="1"/>
  <c r="O378" i="4"/>
  <c r="P378" i="4"/>
  <c r="J379" i="4"/>
  <c r="M379" i="4" s="1"/>
  <c r="R379" i="4" s="1"/>
  <c r="K379" i="4"/>
  <c r="L379" i="4"/>
  <c r="N379" i="4"/>
  <c r="Q379" i="4" s="1"/>
  <c r="O379" i="4"/>
  <c r="P379" i="4"/>
  <c r="J380" i="4"/>
  <c r="M380" i="4" s="1"/>
  <c r="R380" i="4" s="1"/>
  <c r="K380" i="4"/>
  <c r="L380" i="4"/>
  <c r="N380" i="4"/>
  <c r="O380" i="4"/>
  <c r="P380" i="4"/>
  <c r="Q380" i="4"/>
  <c r="J381" i="4"/>
  <c r="M381" i="4" s="1"/>
  <c r="R381" i="4" s="1"/>
  <c r="K381" i="4"/>
  <c r="L381" i="4"/>
  <c r="N381" i="4"/>
  <c r="O381" i="4"/>
  <c r="P381" i="4"/>
  <c r="Q381" i="4" s="1"/>
  <c r="J382" i="4"/>
  <c r="M382" i="4" s="1"/>
  <c r="R382" i="4" s="1"/>
  <c r="K382" i="4"/>
  <c r="L382" i="4"/>
  <c r="N382" i="4"/>
  <c r="O382" i="4"/>
  <c r="P382" i="4"/>
  <c r="J383" i="4"/>
  <c r="M383" i="4" s="1"/>
  <c r="R383" i="4" s="1"/>
  <c r="K383" i="4"/>
  <c r="L383" i="4"/>
  <c r="N383" i="4"/>
  <c r="Q383" i="4" s="1"/>
  <c r="O383" i="4"/>
  <c r="P383" i="4"/>
  <c r="J384" i="4"/>
  <c r="K384" i="4"/>
  <c r="L384" i="4"/>
  <c r="M384" i="4"/>
  <c r="R384" i="4" s="1"/>
  <c r="N384" i="4"/>
  <c r="Q384" i="4" s="1"/>
  <c r="O384" i="4"/>
  <c r="P384" i="4"/>
  <c r="J385" i="4"/>
  <c r="K385" i="4"/>
  <c r="L385" i="4"/>
  <c r="M385" i="4" s="1"/>
  <c r="R385" i="4" s="1"/>
  <c r="N385" i="4"/>
  <c r="O385" i="4"/>
  <c r="Q385" i="4" s="1"/>
  <c r="P385" i="4"/>
  <c r="J386" i="4"/>
  <c r="M386" i="4" s="1"/>
  <c r="R386" i="4" s="1"/>
  <c r="K386" i="4"/>
  <c r="L386" i="4"/>
  <c r="N386" i="4"/>
  <c r="Q386" i="4" s="1"/>
  <c r="O386" i="4"/>
  <c r="P386" i="4"/>
  <c r="J387" i="4"/>
  <c r="M387" i="4" s="1"/>
  <c r="K387" i="4"/>
  <c r="L387" i="4"/>
  <c r="N387" i="4"/>
  <c r="Q387" i="4" s="1"/>
  <c r="O387" i="4"/>
  <c r="P387" i="4"/>
  <c r="R387" i="4"/>
  <c r="J388" i="4"/>
  <c r="M388" i="4" s="1"/>
  <c r="R388" i="4" s="1"/>
  <c r="K388" i="4"/>
  <c r="L388" i="4"/>
  <c r="N388" i="4"/>
  <c r="O388" i="4"/>
  <c r="P388" i="4"/>
  <c r="Q388" i="4"/>
  <c r="J389" i="4"/>
  <c r="K389" i="4"/>
  <c r="L389" i="4"/>
  <c r="M389" i="4" s="1"/>
  <c r="R389" i="4" s="1"/>
  <c r="N389" i="4"/>
  <c r="O389" i="4"/>
  <c r="P389" i="4"/>
  <c r="Q389" i="4" s="1"/>
  <c r="J390" i="4"/>
  <c r="M390" i="4" s="1"/>
  <c r="R390" i="4" s="1"/>
  <c r="K390" i="4"/>
  <c r="L390" i="4"/>
  <c r="N390" i="4"/>
  <c r="Q390" i="4" s="1"/>
  <c r="O390" i="4"/>
  <c r="P390" i="4"/>
  <c r="J391" i="4"/>
  <c r="M391" i="4" s="1"/>
  <c r="R391" i="4" s="1"/>
  <c r="K391" i="4"/>
  <c r="L391" i="4"/>
  <c r="N391" i="4"/>
  <c r="Q391" i="4" s="1"/>
  <c r="O391" i="4"/>
  <c r="P391" i="4"/>
  <c r="J392" i="4"/>
  <c r="K392" i="4"/>
  <c r="L392" i="4"/>
  <c r="M392" i="4"/>
  <c r="R392" i="4" s="1"/>
  <c r="N392" i="4"/>
  <c r="Q392" i="4" s="1"/>
  <c r="O392" i="4"/>
  <c r="P392" i="4"/>
  <c r="J393" i="4"/>
  <c r="K393" i="4"/>
  <c r="L393" i="4"/>
  <c r="M393" i="4" s="1"/>
  <c r="R393" i="4" s="1"/>
  <c r="N393" i="4"/>
  <c r="O393" i="4"/>
  <c r="P393" i="4"/>
  <c r="Q393" i="4"/>
  <c r="J394" i="4"/>
  <c r="M394" i="4" s="1"/>
  <c r="R394" i="4" s="1"/>
  <c r="K394" i="4"/>
  <c r="L394" i="4"/>
  <c r="N394" i="4"/>
  <c r="O394" i="4"/>
  <c r="P394" i="4"/>
  <c r="Q394" i="4" s="1"/>
  <c r="J395" i="4"/>
  <c r="M395" i="4" s="1"/>
  <c r="K395" i="4"/>
  <c r="L395" i="4"/>
  <c r="N395" i="4"/>
  <c r="Q395" i="4" s="1"/>
  <c r="O395" i="4"/>
  <c r="P395" i="4"/>
  <c r="R395" i="4"/>
  <c r="J396" i="4"/>
  <c r="M396" i="4" s="1"/>
  <c r="R396" i="4" s="1"/>
  <c r="K396" i="4"/>
  <c r="L396" i="4"/>
  <c r="N396" i="4"/>
  <c r="O396" i="4"/>
  <c r="P396" i="4"/>
  <c r="Q396" i="4"/>
  <c r="J397" i="4"/>
  <c r="M397" i="4" s="1"/>
  <c r="R397" i="4" s="1"/>
  <c r="K397" i="4"/>
  <c r="L397" i="4"/>
  <c r="N397" i="4"/>
  <c r="O397" i="4"/>
  <c r="P397" i="4"/>
  <c r="Q397" i="4" s="1"/>
  <c r="J398" i="4"/>
  <c r="M398" i="4" s="1"/>
  <c r="R398" i="4" s="1"/>
  <c r="K398" i="4"/>
  <c r="L398" i="4"/>
  <c r="N398" i="4"/>
  <c r="O398" i="4"/>
  <c r="Q398" i="4" s="1"/>
  <c r="P398" i="4"/>
  <c r="J399" i="4"/>
  <c r="M399" i="4" s="1"/>
  <c r="R399" i="4" s="1"/>
  <c r="K399" i="4"/>
  <c r="L399" i="4"/>
  <c r="N399" i="4"/>
  <c r="Q399" i="4" s="1"/>
  <c r="O399" i="4"/>
  <c r="P399" i="4"/>
  <c r="J400" i="4"/>
  <c r="K400" i="4"/>
  <c r="L400" i="4"/>
  <c r="M400" i="4"/>
  <c r="R400" i="4" s="1"/>
  <c r="N400" i="4"/>
  <c r="Q400" i="4" s="1"/>
  <c r="O400" i="4"/>
  <c r="P400" i="4"/>
  <c r="J401" i="4"/>
  <c r="K401" i="4"/>
  <c r="L401" i="4"/>
  <c r="M401" i="4" s="1"/>
  <c r="R401" i="4" s="1"/>
  <c r="N401" i="4"/>
  <c r="Q401" i="4" s="1"/>
  <c r="O401" i="4"/>
  <c r="P401" i="4"/>
  <c r="J402" i="4"/>
  <c r="M402" i="4" s="1"/>
  <c r="R402" i="4" s="1"/>
  <c r="K402" i="4"/>
  <c r="L402" i="4"/>
  <c r="N402" i="4"/>
  <c r="Q402" i="4" s="1"/>
  <c r="O402" i="4"/>
  <c r="P402" i="4"/>
  <c r="J403" i="4"/>
  <c r="M403" i="4" s="1"/>
  <c r="K403" i="4"/>
  <c r="L403" i="4"/>
  <c r="N403" i="4"/>
  <c r="Q403" i="4" s="1"/>
  <c r="O403" i="4"/>
  <c r="P403" i="4"/>
  <c r="R403" i="4"/>
  <c r="J404" i="4"/>
  <c r="M404" i="4" s="1"/>
  <c r="R404" i="4" s="1"/>
  <c r="K404" i="4"/>
  <c r="L404" i="4"/>
  <c r="N404" i="4"/>
  <c r="O404" i="4"/>
  <c r="P404" i="4"/>
  <c r="Q404" i="4"/>
  <c r="J405" i="4"/>
  <c r="M405" i="4" s="1"/>
  <c r="R405" i="4" s="1"/>
  <c r="K405" i="4"/>
  <c r="L405" i="4"/>
  <c r="N405" i="4"/>
  <c r="O405" i="4"/>
  <c r="P405" i="4"/>
  <c r="Q405" i="4" s="1"/>
  <c r="J406" i="4"/>
  <c r="M406" i="4" s="1"/>
  <c r="R406" i="4" s="1"/>
  <c r="K406" i="4"/>
  <c r="L406" i="4"/>
  <c r="N406" i="4"/>
  <c r="O406" i="4"/>
  <c r="P406" i="4"/>
  <c r="J407" i="4"/>
  <c r="M407" i="4" s="1"/>
  <c r="R407" i="4" s="1"/>
  <c r="K407" i="4"/>
  <c r="L407" i="4"/>
  <c r="N407" i="4"/>
  <c r="Q407" i="4" s="1"/>
  <c r="O407" i="4"/>
  <c r="P407" i="4"/>
  <c r="J408" i="4"/>
  <c r="K408" i="4"/>
  <c r="L408" i="4"/>
  <c r="M408" i="4"/>
  <c r="R408" i="4" s="1"/>
  <c r="N408" i="4"/>
  <c r="Q408" i="4" s="1"/>
  <c r="O408" i="4"/>
  <c r="P408" i="4"/>
  <c r="J409" i="4"/>
  <c r="K409" i="4"/>
  <c r="M409" i="4" s="1"/>
  <c r="R409" i="4" s="1"/>
  <c r="L409" i="4"/>
  <c r="N409" i="4"/>
  <c r="O409" i="4"/>
  <c r="P409" i="4"/>
  <c r="Q409" i="4"/>
  <c r="J410" i="4"/>
  <c r="K410" i="4"/>
  <c r="L410" i="4"/>
  <c r="N410" i="4"/>
  <c r="Q410" i="4" s="1"/>
  <c r="O410" i="4"/>
  <c r="P410" i="4"/>
  <c r="J411" i="4"/>
  <c r="M411" i="4" s="1"/>
  <c r="K411" i="4"/>
  <c r="L411" i="4"/>
  <c r="N411" i="4"/>
  <c r="O411" i="4"/>
  <c r="P411" i="4"/>
  <c r="Q411" i="4"/>
  <c r="R411" i="4"/>
  <c r="J412" i="4"/>
  <c r="M412" i="4" s="1"/>
  <c r="K412" i="4"/>
  <c r="L412" i="4"/>
  <c r="N412" i="4"/>
  <c r="O412" i="4"/>
  <c r="P412" i="4"/>
  <c r="Q412" i="4"/>
  <c r="R412" i="4"/>
  <c r="J413" i="4"/>
  <c r="M413" i="4" s="1"/>
  <c r="K413" i="4"/>
  <c r="L413" i="4"/>
  <c r="N413" i="4"/>
  <c r="O413" i="4"/>
  <c r="P413" i="4"/>
  <c r="Q413" i="4"/>
  <c r="R413" i="4"/>
  <c r="J414" i="4"/>
  <c r="K414" i="4"/>
  <c r="L414" i="4"/>
  <c r="M414" i="4" s="1"/>
  <c r="R414" i="4" s="1"/>
  <c r="N414" i="4"/>
  <c r="O414" i="4"/>
  <c r="P414" i="4"/>
  <c r="Q414" i="4"/>
  <c r="J415" i="4"/>
  <c r="K415" i="4"/>
  <c r="M415" i="4" s="1"/>
  <c r="R415" i="4" s="1"/>
  <c r="L415" i="4"/>
  <c r="N415" i="4"/>
  <c r="O415" i="4"/>
  <c r="Q415" i="4" s="1"/>
  <c r="P415" i="4"/>
  <c r="J416" i="4"/>
  <c r="M416" i="4" s="1"/>
  <c r="R416" i="4" s="1"/>
  <c r="K416" i="4"/>
  <c r="L416" i="4"/>
  <c r="N416" i="4"/>
  <c r="Q416" i="4" s="1"/>
  <c r="O416" i="4"/>
  <c r="P416" i="4"/>
  <c r="J417" i="4"/>
  <c r="K417" i="4"/>
  <c r="L417" i="4"/>
  <c r="M417" i="4"/>
  <c r="R417" i="4" s="1"/>
  <c r="N417" i="4"/>
  <c r="O417" i="4"/>
  <c r="P417" i="4"/>
  <c r="Q417" i="4"/>
  <c r="J418" i="4"/>
  <c r="K418" i="4"/>
  <c r="L418" i="4"/>
  <c r="M418" i="4"/>
  <c r="R418" i="4" s="1"/>
  <c r="N418" i="4"/>
  <c r="O418" i="4"/>
  <c r="P418" i="4"/>
  <c r="Q418" i="4" s="1"/>
  <c r="J419" i="4"/>
  <c r="K419" i="4"/>
  <c r="M419" i="4" s="1"/>
  <c r="R419" i="4" s="1"/>
  <c r="L419" i="4"/>
  <c r="N419" i="4"/>
  <c r="O419" i="4"/>
  <c r="Q419" i="4" s="1"/>
  <c r="P419" i="4"/>
  <c r="J420" i="4"/>
  <c r="M420" i="4" s="1"/>
  <c r="R420" i="4" s="1"/>
  <c r="K420" i="4"/>
  <c r="L420" i="4"/>
  <c r="N420" i="4"/>
  <c r="Q420" i="4" s="1"/>
  <c r="O420" i="4"/>
  <c r="P420" i="4"/>
  <c r="J421" i="4"/>
  <c r="K421" i="4"/>
  <c r="L421" i="4"/>
  <c r="M421" i="4"/>
  <c r="R421" i="4" s="1"/>
  <c r="N421" i="4"/>
  <c r="O421" i="4"/>
  <c r="P421" i="4"/>
  <c r="Q421" i="4"/>
  <c r="J422" i="4"/>
  <c r="K422" i="4"/>
  <c r="L422" i="4"/>
  <c r="M422" i="4" s="1"/>
  <c r="R422" i="4" s="1"/>
  <c r="N422" i="4"/>
  <c r="O422" i="4"/>
  <c r="P422" i="4"/>
  <c r="Q422" i="4"/>
  <c r="J423" i="4"/>
  <c r="K423" i="4"/>
  <c r="M423" i="4" s="1"/>
  <c r="R423" i="4" s="1"/>
  <c r="L423" i="4"/>
  <c r="N423" i="4"/>
  <c r="O423" i="4"/>
  <c r="Q423" i="4" s="1"/>
  <c r="P423" i="4"/>
  <c r="J424" i="4"/>
  <c r="M424" i="4" s="1"/>
  <c r="R424" i="4" s="1"/>
  <c r="K424" i="4"/>
  <c r="L424" i="4"/>
  <c r="N424" i="4"/>
  <c r="Q424" i="4" s="1"/>
  <c r="O424" i="4"/>
  <c r="P424" i="4"/>
  <c r="J425" i="4"/>
  <c r="K425" i="4"/>
  <c r="L425" i="4"/>
  <c r="M425" i="4"/>
  <c r="R425" i="4" s="1"/>
  <c r="N425" i="4"/>
  <c r="O425" i="4"/>
  <c r="P425" i="4"/>
  <c r="Q425" i="4"/>
  <c r="J426" i="4"/>
  <c r="K426" i="4"/>
  <c r="L426" i="4"/>
  <c r="M426" i="4"/>
  <c r="R426" i="4" s="1"/>
  <c r="N426" i="4"/>
  <c r="O426" i="4"/>
  <c r="P426" i="4"/>
  <c r="Q426" i="4" s="1"/>
  <c r="J427" i="4"/>
  <c r="K427" i="4"/>
  <c r="M427" i="4" s="1"/>
  <c r="R427" i="4" s="1"/>
  <c r="L427" i="4"/>
  <c r="N427" i="4"/>
  <c r="O427" i="4"/>
  <c r="Q427" i="4" s="1"/>
  <c r="P427" i="4"/>
  <c r="J428" i="4"/>
  <c r="M428" i="4" s="1"/>
  <c r="R428" i="4" s="1"/>
  <c r="K428" i="4"/>
  <c r="L428" i="4"/>
  <c r="N428" i="4"/>
  <c r="Q428" i="4" s="1"/>
  <c r="O428" i="4"/>
  <c r="P428" i="4"/>
  <c r="J429" i="4"/>
  <c r="K429" i="4"/>
  <c r="L429" i="4"/>
  <c r="M429" i="4"/>
  <c r="R429" i="4" s="1"/>
  <c r="N429" i="4"/>
  <c r="O429" i="4"/>
  <c r="P429" i="4"/>
  <c r="Q429" i="4"/>
  <c r="J430" i="4"/>
  <c r="M430" i="4" s="1"/>
  <c r="R430" i="4" s="1"/>
  <c r="K430" i="4"/>
  <c r="L430" i="4"/>
  <c r="N430" i="4"/>
  <c r="O430" i="4"/>
  <c r="P430" i="4"/>
  <c r="Q430" i="4"/>
  <c r="J431" i="4"/>
  <c r="K431" i="4"/>
  <c r="M431" i="4" s="1"/>
  <c r="R431" i="4" s="1"/>
  <c r="L431" i="4"/>
  <c r="N431" i="4"/>
  <c r="O431" i="4"/>
  <c r="Q431" i="4" s="1"/>
  <c r="P431" i="4"/>
  <c r="J432" i="4"/>
  <c r="M432" i="4" s="1"/>
  <c r="R432" i="4" s="1"/>
  <c r="K432" i="4"/>
  <c r="L432" i="4"/>
  <c r="N432" i="4"/>
  <c r="Q432" i="4" s="1"/>
  <c r="O432" i="4"/>
  <c r="P432" i="4"/>
  <c r="J433" i="4"/>
  <c r="K433" i="4"/>
  <c r="L433" i="4"/>
  <c r="M433" i="4"/>
  <c r="R433" i="4" s="1"/>
  <c r="N433" i="4"/>
  <c r="O433" i="4"/>
  <c r="P433" i="4"/>
  <c r="Q433" i="4"/>
  <c r="J434" i="4"/>
  <c r="K434" i="4"/>
  <c r="L434" i="4"/>
  <c r="M434" i="4"/>
  <c r="R434" i="4" s="1"/>
  <c r="N434" i="4"/>
  <c r="Q434" i="4" s="1"/>
  <c r="O434" i="4"/>
  <c r="P434" i="4"/>
  <c r="J435" i="4"/>
  <c r="K435" i="4"/>
  <c r="M435" i="4" s="1"/>
  <c r="R435" i="4" s="1"/>
  <c r="L435" i="4"/>
  <c r="N435" i="4"/>
  <c r="O435" i="4"/>
  <c r="Q435" i="4" s="1"/>
  <c r="P435" i="4"/>
  <c r="J436" i="4"/>
  <c r="M436" i="4" s="1"/>
  <c r="R436" i="4" s="1"/>
  <c r="K436" i="4"/>
  <c r="L436" i="4"/>
  <c r="N436" i="4"/>
  <c r="Q436" i="4" s="1"/>
  <c r="O436" i="4"/>
  <c r="P436" i="4"/>
  <c r="J437" i="4"/>
  <c r="K437" i="4"/>
  <c r="L437" i="4"/>
  <c r="M437" i="4"/>
  <c r="R437" i="4" s="1"/>
  <c r="N437" i="4"/>
  <c r="O437" i="4"/>
  <c r="P437" i="4"/>
  <c r="Q437" i="4"/>
  <c r="J438" i="4"/>
  <c r="M438" i="4" s="1"/>
  <c r="R438" i="4" s="1"/>
  <c r="K438" i="4"/>
  <c r="L438" i="4"/>
  <c r="N438" i="4"/>
  <c r="O438" i="4"/>
  <c r="P438" i="4"/>
  <c r="Q438" i="4"/>
  <c r="J439" i="4"/>
  <c r="K439" i="4"/>
  <c r="M439" i="4" s="1"/>
  <c r="R439" i="4" s="1"/>
  <c r="L439" i="4"/>
  <c r="N439" i="4"/>
  <c r="O439" i="4"/>
  <c r="Q439" i="4" s="1"/>
  <c r="P439" i="4"/>
  <c r="J440" i="4"/>
  <c r="M440" i="4" s="1"/>
  <c r="R440" i="4" s="1"/>
  <c r="K440" i="4"/>
  <c r="L440" i="4"/>
  <c r="N440" i="4"/>
  <c r="Q440" i="4" s="1"/>
  <c r="O440" i="4"/>
  <c r="P440" i="4"/>
  <c r="J441" i="4"/>
  <c r="K441" i="4"/>
  <c r="L441" i="4"/>
  <c r="M441" i="4"/>
  <c r="R441" i="4" s="1"/>
  <c r="N441" i="4"/>
  <c r="O441" i="4"/>
  <c r="P441" i="4"/>
  <c r="Q441" i="4"/>
  <c r="J442" i="4"/>
  <c r="K442" i="4"/>
  <c r="L442" i="4"/>
  <c r="M442" i="4"/>
  <c r="R442" i="4" s="1"/>
  <c r="N442" i="4"/>
  <c r="Q442" i="4" s="1"/>
  <c r="O442" i="4"/>
  <c r="P442" i="4"/>
  <c r="J443" i="4"/>
  <c r="K443" i="4"/>
  <c r="M443" i="4" s="1"/>
  <c r="R443" i="4" s="1"/>
  <c r="L443" i="4"/>
  <c r="N443" i="4"/>
  <c r="O443" i="4"/>
  <c r="Q443" i="4" s="1"/>
  <c r="P443" i="4"/>
  <c r="J444" i="4"/>
  <c r="M444" i="4" s="1"/>
  <c r="R444" i="4" s="1"/>
  <c r="K444" i="4"/>
  <c r="L444" i="4"/>
  <c r="N444" i="4"/>
  <c r="Q444" i="4" s="1"/>
  <c r="O444" i="4"/>
  <c r="P444" i="4"/>
  <c r="J445" i="4"/>
  <c r="K445" i="4"/>
  <c r="L445" i="4"/>
  <c r="M445" i="4"/>
  <c r="R445" i="4" s="1"/>
  <c r="N445" i="4"/>
  <c r="O445" i="4"/>
  <c r="P445" i="4"/>
  <c r="Q445" i="4"/>
  <c r="J446" i="4"/>
  <c r="M446" i="4" s="1"/>
  <c r="R446" i="4" s="1"/>
  <c r="K446" i="4"/>
  <c r="L446" i="4"/>
  <c r="N446" i="4"/>
  <c r="O446" i="4"/>
  <c r="P446" i="4"/>
  <c r="Q446" i="4"/>
  <c r="J447" i="4"/>
  <c r="K447" i="4"/>
  <c r="M447" i="4" s="1"/>
  <c r="R447" i="4" s="1"/>
  <c r="L447" i="4"/>
  <c r="N447" i="4"/>
  <c r="O447" i="4"/>
  <c r="Q447" i="4" s="1"/>
  <c r="P447" i="4"/>
  <c r="J448" i="4"/>
  <c r="M448" i="4" s="1"/>
  <c r="R448" i="4" s="1"/>
  <c r="K448" i="4"/>
  <c r="L448" i="4"/>
  <c r="N448" i="4"/>
  <c r="Q448" i="4" s="1"/>
  <c r="O448" i="4"/>
  <c r="P448" i="4"/>
  <c r="J449" i="4"/>
  <c r="K449" i="4"/>
  <c r="L449" i="4"/>
  <c r="M449" i="4"/>
  <c r="R449" i="4" s="1"/>
  <c r="N449" i="4"/>
  <c r="O449" i="4"/>
  <c r="P449" i="4"/>
  <c r="Q449" i="4"/>
  <c r="J450" i="4"/>
  <c r="K450" i="4"/>
  <c r="L450" i="4"/>
  <c r="M450" i="4"/>
  <c r="R450" i="4" s="1"/>
  <c r="N450" i="4"/>
  <c r="Q450" i="4" s="1"/>
  <c r="O450" i="4"/>
  <c r="P450" i="4"/>
  <c r="J451" i="4"/>
  <c r="K451" i="4"/>
  <c r="M451" i="4" s="1"/>
  <c r="R451" i="4" s="1"/>
  <c r="L451" i="4"/>
  <c r="N451" i="4"/>
  <c r="O451" i="4"/>
  <c r="Q451" i="4" s="1"/>
  <c r="P451" i="4"/>
  <c r="J452" i="4"/>
  <c r="M452" i="4" s="1"/>
  <c r="R452" i="4" s="1"/>
  <c r="K452" i="4"/>
  <c r="L452" i="4"/>
  <c r="N452" i="4"/>
  <c r="Q452" i="4" s="1"/>
  <c r="O452" i="4"/>
  <c r="P452" i="4"/>
  <c r="J453" i="4"/>
  <c r="K453" i="4"/>
  <c r="L453" i="4"/>
  <c r="M453" i="4"/>
  <c r="R453" i="4" s="1"/>
  <c r="N453" i="4"/>
  <c r="O453" i="4"/>
  <c r="P453" i="4"/>
  <c r="Q453" i="4"/>
  <c r="J454" i="4"/>
  <c r="M454" i="4" s="1"/>
  <c r="R454" i="4" s="1"/>
  <c r="K454" i="4"/>
  <c r="L454" i="4"/>
  <c r="N454" i="4"/>
  <c r="O454" i="4"/>
  <c r="P454" i="4"/>
  <c r="Q454" i="4"/>
  <c r="J455" i="4"/>
  <c r="K455" i="4"/>
  <c r="M455" i="4" s="1"/>
  <c r="R455" i="4" s="1"/>
  <c r="L455" i="4"/>
  <c r="N455" i="4"/>
  <c r="O455" i="4"/>
  <c r="Q455" i="4" s="1"/>
  <c r="P455" i="4"/>
  <c r="J456" i="4"/>
  <c r="M456" i="4" s="1"/>
  <c r="R456" i="4" s="1"/>
  <c r="K456" i="4"/>
  <c r="L456" i="4"/>
  <c r="N456" i="4"/>
  <c r="Q456" i="4" s="1"/>
  <c r="O456" i="4"/>
  <c r="P456" i="4"/>
  <c r="J457" i="4"/>
  <c r="K457" i="4"/>
  <c r="L457" i="4"/>
  <c r="M457" i="4"/>
  <c r="R457" i="4" s="1"/>
  <c r="N457" i="4"/>
  <c r="O457" i="4"/>
  <c r="P457" i="4"/>
  <c r="Q457" i="4"/>
  <c r="J458" i="4"/>
  <c r="K458" i="4"/>
  <c r="L458" i="4"/>
  <c r="M458" i="4"/>
  <c r="R458" i="4" s="1"/>
  <c r="N458" i="4"/>
  <c r="Q458" i="4" s="1"/>
  <c r="O458" i="4"/>
  <c r="P458" i="4"/>
  <c r="J459" i="4"/>
  <c r="K459" i="4"/>
  <c r="M459" i="4" s="1"/>
  <c r="R459" i="4" s="1"/>
  <c r="L459" i="4"/>
  <c r="N459" i="4"/>
  <c r="O459" i="4"/>
  <c r="Q459" i="4" s="1"/>
  <c r="P459" i="4"/>
  <c r="J460" i="4"/>
  <c r="M460" i="4" s="1"/>
  <c r="R460" i="4" s="1"/>
  <c r="K460" i="4"/>
  <c r="L460" i="4"/>
  <c r="N460" i="4"/>
  <c r="Q460" i="4" s="1"/>
  <c r="O460" i="4"/>
  <c r="P460" i="4"/>
  <c r="J461" i="4"/>
  <c r="K461" i="4"/>
  <c r="L461" i="4"/>
  <c r="M461" i="4"/>
  <c r="R461" i="4" s="1"/>
  <c r="N461" i="4"/>
  <c r="O461" i="4"/>
  <c r="P461" i="4"/>
  <c r="Q461" i="4"/>
  <c r="J462" i="4"/>
  <c r="M462" i="4" s="1"/>
  <c r="R462" i="4" s="1"/>
  <c r="K462" i="4"/>
  <c r="L462" i="4"/>
  <c r="N462" i="4"/>
  <c r="O462" i="4"/>
  <c r="P462" i="4"/>
  <c r="Q462" i="4"/>
  <c r="J463" i="4"/>
  <c r="K463" i="4"/>
  <c r="M463" i="4" s="1"/>
  <c r="R463" i="4" s="1"/>
  <c r="L463" i="4"/>
  <c r="N463" i="4"/>
  <c r="O463" i="4"/>
  <c r="Q463" i="4" s="1"/>
  <c r="P463" i="4"/>
  <c r="J464" i="4"/>
  <c r="M464" i="4" s="1"/>
  <c r="R464" i="4" s="1"/>
  <c r="K464" i="4"/>
  <c r="L464" i="4"/>
  <c r="N464" i="4"/>
  <c r="Q464" i="4" s="1"/>
  <c r="O464" i="4"/>
  <c r="P464" i="4"/>
  <c r="J465" i="4"/>
  <c r="K465" i="4"/>
  <c r="L465" i="4"/>
  <c r="M465" i="4"/>
  <c r="R465" i="4" s="1"/>
  <c r="N465" i="4"/>
  <c r="O465" i="4"/>
  <c r="P465" i="4"/>
  <c r="Q465" i="4"/>
  <c r="J466" i="4"/>
  <c r="K466" i="4"/>
  <c r="L466" i="4"/>
  <c r="M466" i="4"/>
  <c r="R466" i="4" s="1"/>
  <c r="N466" i="4"/>
  <c r="Q466" i="4" s="1"/>
  <c r="O466" i="4"/>
  <c r="P466" i="4"/>
  <c r="J467" i="4"/>
  <c r="K467" i="4"/>
  <c r="M467" i="4" s="1"/>
  <c r="R467" i="4" s="1"/>
  <c r="L467" i="4"/>
  <c r="N467" i="4"/>
  <c r="O467" i="4"/>
  <c r="Q467" i="4" s="1"/>
  <c r="P467" i="4"/>
  <c r="J468" i="4"/>
  <c r="M468" i="4" s="1"/>
  <c r="R468" i="4" s="1"/>
  <c r="K468" i="4"/>
  <c r="L468" i="4"/>
  <c r="N468" i="4"/>
  <c r="Q468" i="4" s="1"/>
  <c r="O468" i="4"/>
  <c r="P468" i="4"/>
  <c r="J469" i="4"/>
  <c r="K469" i="4"/>
  <c r="L469" i="4"/>
  <c r="M469" i="4"/>
  <c r="R469" i="4" s="1"/>
  <c r="N469" i="4"/>
  <c r="O469" i="4"/>
  <c r="P469" i="4"/>
  <c r="Q469" i="4"/>
  <c r="J470" i="4"/>
  <c r="M470" i="4" s="1"/>
  <c r="R470" i="4" s="1"/>
  <c r="K470" i="4"/>
  <c r="L470" i="4"/>
  <c r="N470" i="4"/>
  <c r="O470" i="4"/>
  <c r="P470" i="4"/>
  <c r="Q470" i="4"/>
  <c r="J471" i="4"/>
  <c r="K471" i="4"/>
  <c r="M471" i="4" s="1"/>
  <c r="R471" i="4" s="1"/>
  <c r="L471" i="4"/>
  <c r="N471" i="4"/>
  <c r="O471" i="4"/>
  <c r="Q471" i="4" s="1"/>
  <c r="P471" i="4"/>
  <c r="J472" i="4"/>
  <c r="M472" i="4" s="1"/>
  <c r="R472" i="4" s="1"/>
  <c r="K472" i="4"/>
  <c r="L472" i="4"/>
  <c r="N472" i="4"/>
  <c r="Q472" i="4" s="1"/>
  <c r="O472" i="4"/>
  <c r="P472" i="4"/>
  <c r="J473" i="4"/>
  <c r="K473" i="4"/>
  <c r="L473" i="4"/>
  <c r="M473" i="4"/>
  <c r="R473" i="4" s="1"/>
  <c r="N473" i="4"/>
  <c r="O473" i="4"/>
  <c r="P473" i="4"/>
  <c r="Q473" i="4"/>
  <c r="J474" i="4"/>
  <c r="K474" i="4"/>
  <c r="L474" i="4"/>
  <c r="M474" i="4"/>
  <c r="R474" i="4" s="1"/>
  <c r="N474" i="4"/>
  <c r="Q474" i="4" s="1"/>
  <c r="O474" i="4"/>
  <c r="P474" i="4"/>
  <c r="J475" i="4"/>
  <c r="K475" i="4"/>
  <c r="M475" i="4" s="1"/>
  <c r="R475" i="4" s="1"/>
  <c r="L475" i="4"/>
  <c r="N475" i="4"/>
  <c r="O475" i="4"/>
  <c r="Q475" i="4" s="1"/>
  <c r="P475" i="4"/>
  <c r="J476" i="4"/>
  <c r="M476" i="4" s="1"/>
  <c r="R476" i="4" s="1"/>
  <c r="K476" i="4"/>
  <c r="L476" i="4"/>
  <c r="N476" i="4"/>
  <c r="Q476" i="4" s="1"/>
  <c r="O476" i="4"/>
  <c r="P476" i="4"/>
  <c r="J477" i="4"/>
  <c r="K477" i="4"/>
  <c r="L477" i="4"/>
  <c r="M477" i="4"/>
  <c r="R477" i="4" s="1"/>
  <c r="N477" i="4"/>
  <c r="O477" i="4"/>
  <c r="P477" i="4"/>
  <c r="Q477" i="4"/>
  <c r="J478" i="4"/>
  <c r="M478" i="4" s="1"/>
  <c r="R478" i="4" s="1"/>
  <c r="K478" i="4"/>
  <c r="L478" i="4"/>
  <c r="N478" i="4"/>
  <c r="O478" i="4"/>
  <c r="P478" i="4"/>
  <c r="Q478" i="4"/>
  <c r="J479" i="4"/>
  <c r="K479" i="4"/>
  <c r="M479" i="4" s="1"/>
  <c r="R479" i="4" s="1"/>
  <c r="L479" i="4"/>
  <c r="N479" i="4"/>
  <c r="O479" i="4"/>
  <c r="Q479" i="4" s="1"/>
  <c r="P479" i="4"/>
  <c r="J480" i="4"/>
  <c r="M480" i="4" s="1"/>
  <c r="R480" i="4" s="1"/>
  <c r="K480" i="4"/>
  <c r="L480" i="4"/>
  <c r="N480" i="4"/>
  <c r="Q480" i="4" s="1"/>
  <c r="O480" i="4"/>
  <c r="P480" i="4"/>
  <c r="J481" i="4"/>
  <c r="K481" i="4"/>
  <c r="L481" i="4"/>
  <c r="M481" i="4"/>
  <c r="R481" i="4" s="1"/>
  <c r="N481" i="4"/>
  <c r="O481" i="4"/>
  <c r="P481" i="4"/>
  <c r="Q481" i="4"/>
  <c r="J482" i="4"/>
  <c r="K482" i="4"/>
  <c r="L482" i="4"/>
  <c r="M482" i="4"/>
  <c r="R482" i="4" s="1"/>
  <c r="N482" i="4"/>
  <c r="Q482" i="4" s="1"/>
  <c r="O482" i="4"/>
  <c r="P482" i="4"/>
  <c r="J483" i="4"/>
  <c r="K483" i="4"/>
  <c r="M483" i="4" s="1"/>
  <c r="R483" i="4" s="1"/>
  <c r="L483" i="4"/>
  <c r="N483" i="4"/>
  <c r="O483" i="4"/>
  <c r="Q483" i="4" s="1"/>
  <c r="P483" i="4"/>
  <c r="J484" i="4"/>
  <c r="M484" i="4" s="1"/>
  <c r="R484" i="4" s="1"/>
  <c r="K484" i="4"/>
  <c r="L484" i="4"/>
  <c r="N484" i="4"/>
  <c r="Q484" i="4" s="1"/>
  <c r="O484" i="4"/>
  <c r="P484" i="4"/>
  <c r="J485" i="4"/>
  <c r="K485" i="4"/>
  <c r="L485" i="4"/>
  <c r="M485" i="4"/>
  <c r="R485" i="4" s="1"/>
  <c r="N485" i="4"/>
  <c r="O485" i="4"/>
  <c r="P485" i="4"/>
  <c r="Q485" i="4"/>
  <c r="J486" i="4"/>
  <c r="M486" i="4" s="1"/>
  <c r="R486" i="4" s="1"/>
  <c r="K486" i="4"/>
  <c r="L486" i="4"/>
  <c r="N486" i="4"/>
  <c r="O486" i="4"/>
  <c r="P486" i="4"/>
  <c r="Q486" i="4"/>
  <c r="J487" i="4"/>
  <c r="K487" i="4"/>
  <c r="M487" i="4" s="1"/>
  <c r="R487" i="4" s="1"/>
  <c r="L487" i="4"/>
  <c r="N487" i="4"/>
  <c r="O487" i="4"/>
  <c r="Q487" i="4" s="1"/>
  <c r="P487" i="4"/>
  <c r="J488" i="4"/>
  <c r="M488" i="4" s="1"/>
  <c r="R488" i="4" s="1"/>
  <c r="K488" i="4"/>
  <c r="L488" i="4"/>
  <c r="N488" i="4"/>
  <c r="Q488" i="4" s="1"/>
  <c r="O488" i="4"/>
  <c r="P488" i="4"/>
  <c r="J489" i="4"/>
  <c r="K489" i="4"/>
  <c r="L489" i="4"/>
  <c r="M489" i="4"/>
  <c r="R489" i="4" s="1"/>
  <c r="N489" i="4"/>
  <c r="O489" i="4"/>
  <c r="P489" i="4"/>
  <c r="Q489" i="4"/>
  <c r="J490" i="4"/>
  <c r="K490" i="4"/>
  <c r="L490" i="4"/>
  <c r="M490" i="4"/>
  <c r="R490" i="4" s="1"/>
  <c r="N490" i="4"/>
  <c r="Q490" i="4" s="1"/>
  <c r="O490" i="4"/>
  <c r="P490" i="4"/>
  <c r="J491" i="4"/>
  <c r="K491" i="4"/>
  <c r="M491" i="4" s="1"/>
  <c r="R491" i="4" s="1"/>
  <c r="L491" i="4"/>
  <c r="N491" i="4"/>
  <c r="O491" i="4"/>
  <c r="Q491" i="4" s="1"/>
  <c r="P491" i="4"/>
  <c r="J492" i="4"/>
  <c r="M492" i="4" s="1"/>
  <c r="R492" i="4" s="1"/>
  <c r="K492" i="4"/>
  <c r="L492" i="4"/>
  <c r="N492" i="4"/>
  <c r="Q492" i="4" s="1"/>
  <c r="O492" i="4"/>
  <c r="P492" i="4"/>
  <c r="J493" i="4"/>
  <c r="K493" i="4"/>
  <c r="L493" i="4"/>
  <c r="M493" i="4"/>
  <c r="R493" i="4" s="1"/>
  <c r="N493" i="4"/>
  <c r="O493" i="4"/>
  <c r="P493" i="4"/>
  <c r="Q493" i="4"/>
  <c r="J494" i="4"/>
  <c r="M494" i="4" s="1"/>
  <c r="R494" i="4" s="1"/>
  <c r="K494" i="4"/>
  <c r="L494" i="4"/>
  <c r="N494" i="4"/>
  <c r="O494" i="4"/>
  <c r="P494" i="4"/>
  <c r="Q494" i="4"/>
  <c r="J495" i="4"/>
  <c r="K495" i="4"/>
  <c r="M495" i="4" s="1"/>
  <c r="R495" i="4" s="1"/>
  <c r="L495" i="4"/>
  <c r="N495" i="4"/>
  <c r="O495" i="4"/>
  <c r="Q495" i="4" s="1"/>
  <c r="P495" i="4"/>
  <c r="J496" i="4"/>
  <c r="M496" i="4" s="1"/>
  <c r="R496" i="4" s="1"/>
  <c r="K496" i="4"/>
  <c r="L496" i="4"/>
  <c r="N496" i="4"/>
  <c r="Q496" i="4" s="1"/>
  <c r="O496" i="4"/>
  <c r="P496" i="4"/>
  <c r="J497" i="4"/>
  <c r="K497" i="4"/>
  <c r="L497" i="4"/>
  <c r="M497" i="4"/>
  <c r="R497" i="4" s="1"/>
  <c r="N497" i="4"/>
  <c r="O497" i="4"/>
  <c r="P497" i="4"/>
  <c r="Q497" i="4"/>
  <c r="J498" i="4"/>
  <c r="K498" i="4"/>
  <c r="L498" i="4"/>
  <c r="M498" i="4"/>
  <c r="R498" i="4" s="1"/>
  <c r="N498" i="4"/>
  <c r="Q498" i="4" s="1"/>
  <c r="O498" i="4"/>
  <c r="P498" i="4"/>
  <c r="J499" i="4"/>
  <c r="K499" i="4"/>
  <c r="M499" i="4" s="1"/>
  <c r="R499" i="4" s="1"/>
  <c r="L499" i="4"/>
  <c r="N499" i="4"/>
  <c r="O499" i="4"/>
  <c r="Q499" i="4" s="1"/>
  <c r="P499" i="4"/>
  <c r="J500" i="4"/>
  <c r="M500" i="4" s="1"/>
  <c r="R500" i="4" s="1"/>
  <c r="K500" i="4"/>
  <c r="L500" i="4"/>
  <c r="N500" i="4"/>
  <c r="Q500" i="4" s="1"/>
  <c r="O500" i="4"/>
  <c r="P500" i="4"/>
  <c r="J501" i="4"/>
  <c r="K501" i="4"/>
  <c r="L501" i="4"/>
  <c r="M501" i="4"/>
  <c r="R501" i="4" s="1"/>
  <c r="N501" i="4"/>
  <c r="O501" i="4"/>
  <c r="P501" i="4"/>
  <c r="Q501" i="4"/>
  <c r="J502" i="4"/>
  <c r="M502" i="4" s="1"/>
  <c r="R502" i="4" s="1"/>
  <c r="K502" i="4"/>
  <c r="L502" i="4"/>
  <c r="N502" i="4"/>
  <c r="O502" i="4"/>
  <c r="P502" i="4"/>
  <c r="Q502" i="4"/>
  <c r="J503" i="4"/>
  <c r="K503" i="4"/>
  <c r="M503" i="4" s="1"/>
  <c r="R503" i="4" s="1"/>
  <c r="L503" i="4"/>
  <c r="N503" i="4"/>
  <c r="O503" i="4"/>
  <c r="Q503" i="4" s="1"/>
  <c r="P503" i="4"/>
  <c r="J504" i="4"/>
  <c r="M504" i="4" s="1"/>
  <c r="R504" i="4" s="1"/>
  <c r="K504" i="4"/>
  <c r="L504" i="4"/>
  <c r="N504" i="4"/>
  <c r="Q504" i="4" s="1"/>
  <c r="O504" i="4"/>
  <c r="P504" i="4"/>
  <c r="J505" i="4"/>
  <c r="K505" i="4"/>
  <c r="L505" i="4"/>
  <c r="M505" i="4"/>
  <c r="R505" i="4" s="1"/>
  <c r="N505" i="4"/>
  <c r="O505" i="4"/>
  <c r="P505" i="4"/>
  <c r="Q505" i="4"/>
  <c r="AK7" i="3"/>
  <c r="AL7" i="3"/>
  <c r="AO7" i="3"/>
  <c r="AP7" i="3"/>
  <c r="AQ7" i="3"/>
  <c r="AM7" i="3" s="1"/>
  <c r="AK8" i="3"/>
  <c r="AL8" i="3"/>
  <c r="AP8" i="3"/>
  <c r="AQ8" i="3"/>
  <c r="AM8" i="3" s="1"/>
  <c r="AL9" i="3"/>
  <c r="AQ9" i="3"/>
  <c r="AM9" i="3" s="1"/>
  <c r="AK10" i="3"/>
  <c r="AL10" i="3"/>
  <c r="AM10" i="3"/>
  <c r="AN10" i="3"/>
  <c r="AO10" i="3"/>
  <c r="AQ10" i="3"/>
  <c r="AP10" i="3" s="1"/>
  <c r="AK11" i="3"/>
  <c r="AL11" i="3"/>
  <c r="AM11" i="3"/>
  <c r="AN11" i="3"/>
  <c r="AO11" i="3"/>
  <c r="AP11" i="3"/>
  <c r="AQ11" i="3"/>
  <c r="AL12" i="3"/>
  <c r="AO12" i="3"/>
  <c r="AP12" i="3"/>
  <c r="AQ12" i="3"/>
  <c r="AK12" i="3" s="1"/>
  <c r="AP13" i="3"/>
  <c r="AQ13" i="3"/>
  <c r="AK13" i="3" s="1"/>
  <c r="AQ14" i="3"/>
  <c r="AK15" i="3"/>
  <c r="AL15" i="3"/>
  <c r="AO15" i="3"/>
  <c r="AP15" i="3"/>
  <c r="AQ15" i="3"/>
  <c r="AM15" i="3" s="1"/>
  <c r="AK16" i="3"/>
  <c r="AL16" i="3"/>
  <c r="AP16" i="3"/>
  <c r="AQ16" i="3"/>
  <c r="AM16" i="3" s="1"/>
  <c r="AL17" i="3"/>
  <c r="AQ17" i="3"/>
  <c r="AM17" i="3" s="1"/>
  <c r="AK18" i="3"/>
  <c r="AM18" i="3"/>
  <c r="AN18" i="3"/>
  <c r="AO18" i="3"/>
  <c r="AQ18" i="3"/>
  <c r="AP18" i="3" s="1"/>
  <c r="AK19" i="3"/>
  <c r="AL19" i="3"/>
  <c r="AN19" i="3"/>
  <c r="AO19" i="3"/>
  <c r="AP19" i="3"/>
  <c r="AQ19" i="3"/>
  <c r="AM19" i="3" s="1"/>
  <c r="AL20" i="3"/>
  <c r="AO20" i="3"/>
  <c r="AP20" i="3"/>
  <c r="AQ20" i="3"/>
  <c r="AK20" i="3" s="1"/>
  <c r="AP21" i="3"/>
  <c r="AQ21" i="3"/>
  <c r="AK21" i="3" s="1"/>
  <c r="AQ22" i="3"/>
  <c r="AK23" i="3"/>
  <c r="AL23" i="3"/>
  <c r="AO23" i="3"/>
  <c r="AP23" i="3"/>
  <c r="AQ23" i="3"/>
  <c r="AM23" i="3" s="1"/>
  <c r="AK24" i="3"/>
  <c r="AL24" i="3"/>
  <c r="AP24" i="3"/>
  <c r="AQ24" i="3"/>
  <c r="AM24" i="3" s="1"/>
  <c r="AL25" i="3"/>
  <c r="AQ25" i="3"/>
  <c r="AM25" i="3" s="1"/>
  <c r="AK26" i="3"/>
  <c r="AM26" i="3"/>
  <c r="AN26" i="3"/>
  <c r="AO26" i="3"/>
  <c r="AQ26" i="3"/>
  <c r="AP26" i="3" s="1"/>
  <c r="AK27" i="3"/>
  <c r="AL27" i="3"/>
  <c r="AN27" i="3"/>
  <c r="AO27" i="3"/>
  <c r="AP27" i="3"/>
  <c r="AQ27" i="3"/>
  <c r="AM27" i="3" s="1"/>
  <c r="AL28" i="3"/>
  <c r="AO28" i="3"/>
  <c r="AP28" i="3"/>
  <c r="AQ28" i="3"/>
  <c r="AK28" i="3" s="1"/>
  <c r="AP29" i="3"/>
  <c r="AQ29" i="3"/>
  <c r="AK29" i="3" s="1"/>
  <c r="AQ30" i="3"/>
  <c r="AK31" i="3"/>
  <c r="AL31" i="3"/>
  <c r="AO31" i="3"/>
  <c r="AP31" i="3"/>
  <c r="AQ31" i="3"/>
  <c r="AM31" i="3" s="1"/>
  <c r="AK32" i="3"/>
  <c r="AL32" i="3"/>
  <c r="AP32" i="3"/>
  <c r="AQ32" i="3"/>
  <c r="AM32" i="3" s="1"/>
  <c r="AL33" i="3"/>
  <c r="AQ33" i="3"/>
  <c r="AM33" i="3" s="1"/>
  <c r="AK34" i="3"/>
  <c r="AM34" i="3"/>
  <c r="AN34" i="3"/>
  <c r="AO34" i="3"/>
  <c r="AQ34" i="3"/>
  <c r="AP34" i="3" s="1"/>
  <c r="AK35" i="3"/>
  <c r="AL35" i="3"/>
  <c r="AN35" i="3"/>
  <c r="AO35" i="3"/>
  <c r="AP35" i="3"/>
  <c r="AQ35" i="3"/>
  <c r="AM35" i="3" s="1"/>
  <c r="AL36" i="3"/>
  <c r="AO36" i="3"/>
  <c r="AP36" i="3"/>
  <c r="AQ36" i="3"/>
  <c r="AK36" i="3" s="1"/>
  <c r="AP37" i="3"/>
  <c r="AQ37" i="3"/>
  <c r="AK37" i="3" s="1"/>
  <c r="AQ38" i="3"/>
  <c r="AK39" i="3"/>
  <c r="AL39" i="3"/>
  <c r="AO39" i="3"/>
  <c r="AP39" i="3"/>
  <c r="AQ39" i="3"/>
  <c r="AM39" i="3" s="1"/>
  <c r="AK40" i="3"/>
  <c r="AL40" i="3"/>
  <c r="AP40" i="3"/>
  <c r="AQ40" i="3"/>
  <c r="AM40" i="3" s="1"/>
  <c r="AL41" i="3"/>
  <c r="AQ41" i="3"/>
  <c r="AM41" i="3" s="1"/>
  <c r="AK42" i="3"/>
  <c r="AM42" i="3"/>
  <c r="AN42" i="3"/>
  <c r="AO42" i="3"/>
  <c r="AQ42" i="3"/>
  <c r="AP42" i="3" s="1"/>
  <c r="AK43" i="3"/>
  <c r="AL43" i="3"/>
  <c r="AN43" i="3"/>
  <c r="AO43" i="3"/>
  <c r="AP43" i="3"/>
  <c r="AQ43" i="3"/>
  <c r="AM43" i="3" s="1"/>
  <c r="AL44" i="3"/>
  <c r="AO44" i="3"/>
  <c r="AP44" i="3"/>
  <c r="AQ44" i="3"/>
  <c r="AK44" i="3" s="1"/>
  <c r="AP45" i="3"/>
  <c r="AQ45" i="3"/>
  <c r="AK45" i="3" s="1"/>
  <c r="AQ46" i="3"/>
  <c r="AK47" i="3"/>
  <c r="AL47" i="3"/>
  <c r="AO47" i="3"/>
  <c r="AP47" i="3"/>
  <c r="AQ47" i="3"/>
  <c r="AM47" i="3" s="1"/>
  <c r="AK48" i="3"/>
  <c r="AL48" i="3"/>
  <c r="AP48" i="3"/>
  <c r="AQ48" i="3"/>
  <c r="AM48" i="3" s="1"/>
  <c r="AL49" i="3"/>
  <c r="AQ49" i="3"/>
  <c r="AM49" i="3" s="1"/>
  <c r="AK50" i="3"/>
  <c r="AM50" i="3"/>
  <c r="AN50" i="3"/>
  <c r="AQ50" i="3"/>
  <c r="AO50" i="3" s="1"/>
  <c r="AK51" i="3"/>
  <c r="AL51" i="3"/>
  <c r="AN51" i="3"/>
  <c r="AO51" i="3"/>
  <c r="AQ51" i="3"/>
  <c r="AP51" i="3" s="1"/>
  <c r="AL52" i="3"/>
  <c r="AM52" i="3"/>
  <c r="AO52" i="3"/>
  <c r="AP52" i="3"/>
  <c r="AQ52" i="3"/>
  <c r="AK52" i="3" s="1"/>
  <c r="AP53" i="3"/>
  <c r="AQ53" i="3"/>
  <c r="AK53" i="3" s="1"/>
  <c r="AQ54" i="3"/>
  <c r="AK55" i="3"/>
  <c r="AO55" i="3"/>
  <c r="AQ55" i="3"/>
  <c r="AL55" i="3" s="1"/>
  <c r="AK56" i="3"/>
  <c r="AL56" i="3"/>
  <c r="AP56" i="3"/>
  <c r="AQ56" i="3"/>
  <c r="AM56" i="3" s="1"/>
  <c r="AL57" i="3"/>
  <c r="AQ57" i="3"/>
  <c r="AM57" i="3" s="1"/>
  <c r="AM58" i="3"/>
  <c r="AN58" i="3"/>
  <c r="AQ58" i="3"/>
  <c r="AO58" i="3" s="1"/>
  <c r="AK59" i="3"/>
  <c r="AN59" i="3"/>
  <c r="AO59" i="3"/>
  <c r="AQ59" i="3"/>
  <c r="AP59" i="3" s="1"/>
  <c r="AL60" i="3"/>
  <c r="AO60" i="3"/>
  <c r="AP60" i="3"/>
  <c r="AQ60" i="3"/>
  <c r="AK60" i="3" s="1"/>
  <c r="AP61" i="3"/>
  <c r="AQ61" i="3"/>
  <c r="AK61" i="3" s="1"/>
  <c r="AQ62" i="3"/>
  <c r="AK63" i="3"/>
  <c r="AO63" i="3"/>
  <c r="AQ63" i="3"/>
  <c r="AL63" i="3" s="1"/>
  <c r="AK64" i="3"/>
  <c r="AL64" i="3"/>
  <c r="AP64" i="3"/>
  <c r="AQ64" i="3"/>
  <c r="AM64" i="3" s="1"/>
  <c r="AL65" i="3"/>
  <c r="AQ65" i="3"/>
  <c r="AM65" i="3" s="1"/>
  <c r="AM66" i="3"/>
  <c r="AN66" i="3"/>
  <c r="AQ66" i="3"/>
  <c r="AO66" i="3" s="1"/>
  <c r="AK67" i="3"/>
  <c r="AN67" i="3"/>
  <c r="AO67" i="3"/>
  <c r="AQ67" i="3"/>
  <c r="AP67" i="3" s="1"/>
  <c r="AL68" i="3"/>
  <c r="AO68" i="3"/>
  <c r="AP68" i="3"/>
  <c r="AQ68" i="3"/>
  <c r="AK68" i="3" s="1"/>
  <c r="AP69" i="3"/>
  <c r="AQ69" i="3"/>
  <c r="AK69" i="3" s="1"/>
  <c r="AQ70" i="3"/>
  <c r="AK71" i="3"/>
  <c r="AO71" i="3"/>
  <c r="AQ71" i="3"/>
  <c r="AL71" i="3" s="1"/>
  <c r="AK72" i="3"/>
  <c r="AL72" i="3"/>
  <c r="AP72" i="3"/>
  <c r="AQ72" i="3"/>
  <c r="AM72" i="3" s="1"/>
  <c r="AL73" i="3"/>
  <c r="AQ73" i="3"/>
  <c r="AM73" i="3" s="1"/>
  <c r="AM74" i="3"/>
  <c r="AN74" i="3"/>
  <c r="AQ74" i="3"/>
  <c r="AO74" i="3" s="1"/>
  <c r="AK75" i="3"/>
  <c r="AN75" i="3"/>
  <c r="AO75" i="3"/>
  <c r="AQ75" i="3"/>
  <c r="AP75" i="3" s="1"/>
  <c r="AL76" i="3"/>
  <c r="AO76" i="3"/>
  <c r="AP76" i="3"/>
  <c r="AQ76" i="3"/>
  <c r="AK76" i="3" s="1"/>
  <c r="AP77" i="3"/>
  <c r="AQ77" i="3"/>
  <c r="AK77" i="3" s="1"/>
  <c r="AQ78" i="3"/>
  <c r="AK79" i="3"/>
  <c r="AO79" i="3"/>
  <c r="AQ79" i="3"/>
  <c r="AL79" i="3" s="1"/>
  <c r="AK80" i="3"/>
  <c r="AL80" i="3"/>
  <c r="AP80" i="3"/>
  <c r="AQ80" i="3"/>
  <c r="AM80" i="3" s="1"/>
  <c r="AL81" i="3"/>
  <c r="AM81" i="3"/>
  <c r="AQ81" i="3"/>
  <c r="AN81" i="3" s="1"/>
  <c r="AM82" i="3"/>
  <c r="AN82" i="3"/>
  <c r="AQ82" i="3"/>
  <c r="AO82" i="3" s="1"/>
  <c r="AK83" i="3"/>
  <c r="AN83" i="3"/>
  <c r="AO83" i="3"/>
  <c r="AQ83" i="3"/>
  <c r="AP83" i="3" s="1"/>
  <c r="AL84" i="3"/>
  <c r="AO84" i="3"/>
  <c r="AP84" i="3"/>
  <c r="AQ84" i="3"/>
  <c r="AK84" i="3" s="1"/>
  <c r="AQ85" i="3"/>
  <c r="AQ86" i="3"/>
  <c r="AK87" i="3"/>
  <c r="AM87" i="3"/>
  <c r="AO87" i="3"/>
  <c r="AQ87" i="3"/>
  <c r="AL87" i="3" s="1"/>
  <c r="AK88" i="3"/>
  <c r="AL88" i="3"/>
  <c r="AN88" i="3"/>
  <c r="AP88" i="3"/>
  <c r="AQ88" i="3"/>
  <c r="AM88" i="3" s="1"/>
  <c r="AL89" i="3"/>
  <c r="AQ89" i="3"/>
  <c r="AM90" i="3"/>
  <c r="AN90" i="3"/>
  <c r="AP90" i="3"/>
  <c r="AQ90" i="3"/>
  <c r="AO90" i="3" s="1"/>
  <c r="AK91" i="3"/>
  <c r="AN91" i="3"/>
  <c r="AO91" i="3"/>
  <c r="AQ91" i="3"/>
  <c r="AP91" i="3" s="1"/>
  <c r="AL92" i="3"/>
  <c r="AO92" i="3"/>
  <c r="AP92" i="3"/>
  <c r="AQ92" i="3"/>
  <c r="AK92" i="3" s="1"/>
  <c r="AP93" i="3"/>
  <c r="AQ93" i="3"/>
  <c r="AM93" i="3" s="1"/>
  <c r="AN94" i="3"/>
  <c r="AQ94" i="3"/>
  <c r="AK95" i="3"/>
  <c r="AM95" i="3"/>
  <c r="AO95" i="3"/>
  <c r="AQ95" i="3"/>
  <c r="AL95" i="3" s="1"/>
  <c r="AK96" i="3"/>
  <c r="AL96" i="3"/>
  <c r="AN96" i="3"/>
  <c r="AP96" i="3"/>
  <c r="AQ96" i="3"/>
  <c r="AM96" i="3" s="1"/>
  <c r="AL97" i="3"/>
  <c r="AM97" i="3"/>
  <c r="AQ97" i="3"/>
  <c r="AM98" i="3"/>
  <c r="AN98" i="3"/>
  <c r="AP98" i="3"/>
  <c r="AQ98" i="3"/>
  <c r="AO98" i="3" s="1"/>
  <c r="AK99" i="3"/>
  <c r="AN99" i="3"/>
  <c r="AO99" i="3"/>
  <c r="AQ99" i="3"/>
  <c r="AP99" i="3" s="1"/>
  <c r="AL100" i="3"/>
  <c r="AO100" i="3"/>
  <c r="AP100" i="3"/>
  <c r="AQ100" i="3"/>
  <c r="AK100" i="3" s="1"/>
  <c r="AM101" i="3"/>
  <c r="AQ101" i="3"/>
  <c r="AQ102" i="3"/>
  <c r="AK103" i="3"/>
  <c r="AM103" i="3"/>
  <c r="AO103" i="3"/>
  <c r="AQ103" i="3"/>
  <c r="AL103" i="3" s="1"/>
  <c r="AK104" i="3"/>
  <c r="AL104" i="3"/>
  <c r="AN104" i="3"/>
  <c r="AP104" i="3"/>
  <c r="AQ104" i="3"/>
  <c r="AM104" i="3" s="1"/>
  <c r="AL105" i="3"/>
  <c r="AO105" i="3"/>
  <c r="AQ105" i="3"/>
  <c r="AM106" i="3"/>
  <c r="AN106" i="3"/>
  <c r="AP106" i="3"/>
  <c r="AQ106" i="3"/>
  <c r="AO106" i="3" s="1"/>
  <c r="AK107" i="3"/>
  <c r="AO107" i="3"/>
  <c r="AQ107" i="3"/>
  <c r="AL108" i="3"/>
  <c r="AO108" i="3"/>
  <c r="AP108" i="3"/>
  <c r="AQ108" i="3"/>
  <c r="AK108" i="3" s="1"/>
  <c r="AK109" i="3"/>
  <c r="AP109" i="3"/>
  <c r="AQ109" i="3"/>
  <c r="AQ110" i="3"/>
  <c r="AK111" i="3"/>
  <c r="AM111" i="3"/>
  <c r="AO111" i="3"/>
  <c r="AQ111" i="3"/>
  <c r="AL111" i="3" s="1"/>
  <c r="AK112" i="3"/>
  <c r="AL112" i="3"/>
  <c r="AN112" i="3"/>
  <c r="AP112" i="3"/>
  <c r="AQ112" i="3"/>
  <c r="AM112" i="3" s="1"/>
  <c r="AL113" i="3"/>
  <c r="AO113" i="3"/>
  <c r="AQ113" i="3"/>
  <c r="AM114" i="3"/>
  <c r="AN114" i="3"/>
  <c r="AP114" i="3"/>
  <c r="AQ114" i="3"/>
  <c r="AO114" i="3" s="1"/>
  <c r="AK115" i="3"/>
  <c r="AO115" i="3"/>
  <c r="AQ115" i="3"/>
  <c r="AL116" i="3"/>
  <c r="AO116" i="3"/>
  <c r="AP116" i="3"/>
  <c r="AQ116" i="3"/>
  <c r="AK116" i="3" s="1"/>
  <c r="AK117" i="3"/>
  <c r="AP117" i="3"/>
  <c r="AQ117" i="3"/>
  <c r="AQ118" i="3"/>
  <c r="AK119" i="3"/>
  <c r="AM119" i="3"/>
  <c r="AO119" i="3"/>
  <c r="AQ119" i="3"/>
  <c r="AL119" i="3" s="1"/>
  <c r="AK120" i="3"/>
  <c r="AL120" i="3"/>
  <c r="AM120" i="3"/>
  <c r="AN120" i="3"/>
  <c r="AO120" i="3"/>
  <c r="AP120" i="3"/>
  <c r="AQ120" i="3"/>
  <c r="AO121" i="3"/>
  <c r="AQ121" i="3"/>
  <c r="AL122" i="3"/>
  <c r="AP122" i="3"/>
  <c r="AQ122" i="3"/>
  <c r="AK122" i="3" s="1"/>
  <c r="AK123" i="3"/>
  <c r="AM123" i="3"/>
  <c r="AQ123" i="3"/>
  <c r="AK124" i="3"/>
  <c r="AL124" i="3"/>
  <c r="AN124" i="3"/>
  <c r="AO124" i="3"/>
  <c r="AP124" i="3"/>
  <c r="AQ124" i="3"/>
  <c r="AM124" i="3" s="1"/>
  <c r="AK125" i="3"/>
  <c r="AL125" i="3"/>
  <c r="AM125" i="3"/>
  <c r="AO125" i="3"/>
  <c r="AQ125" i="3"/>
  <c r="AN125" i="3" s="1"/>
  <c r="AL126" i="3"/>
  <c r="AM126" i="3"/>
  <c r="AN126" i="3"/>
  <c r="AP126" i="3"/>
  <c r="AQ126" i="3"/>
  <c r="AO126" i="3" s="1"/>
  <c r="AM127" i="3"/>
  <c r="AQ127" i="3"/>
  <c r="AK128" i="3"/>
  <c r="AL128" i="3"/>
  <c r="AM128" i="3"/>
  <c r="AN128" i="3"/>
  <c r="AO128" i="3"/>
  <c r="AP128" i="3"/>
  <c r="AQ128" i="3"/>
  <c r="AQ129" i="3"/>
  <c r="AL130" i="3"/>
  <c r="AP130" i="3"/>
  <c r="AQ130" i="3"/>
  <c r="AK130" i="3" s="1"/>
  <c r="AK131" i="3"/>
  <c r="AQ131" i="3"/>
  <c r="AK132" i="3"/>
  <c r="AL132" i="3"/>
  <c r="AN132" i="3"/>
  <c r="AO132" i="3"/>
  <c r="AP132" i="3"/>
  <c r="AQ132" i="3"/>
  <c r="AM132" i="3" s="1"/>
  <c r="AK133" i="3"/>
  <c r="AL133" i="3"/>
  <c r="AM133" i="3"/>
  <c r="AO133" i="3"/>
  <c r="AQ133" i="3"/>
  <c r="AN133" i="3" s="1"/>
  <c r="AL134" i="3"/>
  <c r="AM134" i="3"/>
  <c r="AN134" i="3"/>
  <c r="AP134" i="3"/>
  <c r="AQ134" i="3"/>
  <c r="AO134" i="3" s="1"/>
  <c r="AN135" i="3"/>
  <c r="AQ135" i="3"/>
  <c r="AM135" i="3" s="1"/>
  <c r="AK136" i="3"/>
  <c r="AL136" i="3"/>
  <c r="AN136" i="3"/>
  <c r="AO136" i="3"/>
  <c r="AP136" i="3"/>
  <c r="AQ136" i="3"/>
  <c r="AM136" i="3" s="1"/>
  <c r="AQ137" i="3"/>
  <c r="AL138" i="3"/>
  <c r="AP138" i="3"/>
  <c r="AQ138" i="3"/>
  <c r="AK139" i="3"/>
  <c r="AQ139" i="3"/>
  <c r="AK140" i="3"/>
  <c r="AL140" i="3"/>
  <c r="AN140" i="3"/>
  <c r="AO140" i="3"/>
  <c r="AP140" i="3"/>
  <c r="AQ140" i="3"/>
  <c r="AM140" i="3" s="1"/>
  <c r="AK141" i="3"/>
  <c r="AL141" i="3"/>
  <c r="AO141" i="3"/>
  <c r="AQ141" i="3"/>
  <c r="AL142" i="3"/>
  <c r="AM142" i="3"/>
  <c r="AN142" i="3"/>
  <c r="AP142" i="3"/>
  <c r="AQ142" i="3"/>
  <c r="AO142" i="3" s="1"/>
  <c r="AM143" i="3"/>
  <c r="AN143" i="3"/>
  <c r="AO143" i="3"/>
  <c r="AQ143" i="3"/>
  <c r="AK144" i="3"/>
  <c r="AL144" i="3"/>
  <c r="AN144" i="3"/>
  <c r="AO144" i="3"/>
  <c r="AP144" i="3"/>
  <c r="AQ144" i="3"/>
  <c r="AM144" i="3" s="1"/>
  <c r="AO145" i="3"/>
  <c r="AQ145" i="3"/>
  <c r="AK145" i="3" s="1"/>
  <c r="AN146" i="3"/>
  <c r="AQ146" i="3"/>
  <c r="AM147" i="3"/>
  <c r="AQ147" i="3"/>
  <c r="AK147" i="3" s="1"/>
  <c r="AK148" i="3"/>
  <c r="AL148" i="3"/>
  <c r="AN148" i="3"/>
  <c r="AO148" i="3"/>
  <c r="AP148" i="3"/>
  <c r="AQ148" i="3"/>
  <c r="AM148" i="3" s="1"/>
  <c r="AK149" i="3"/>
  <c r="AL149" i="3"/>
  <c r="AO149" i="3"/>
  <c r="AQ149" i="3"/>
  <c r="AL150" i="3"/>
  <c r="AM150" i="3"/>
  <c r="AN150" i="3"/>
  <c r="AP150" i="3"/>
  <c r="AQ150" i="3"/>
  <c r="AO150" i="3" s="1"/>
  <c r="AM151" i="3"/>
  <c r="AN151" i="3"/>
  <c r="AO151" i="3"/>
  <c r="AQ151" i="3"/>
  <c r="AK152" i="3"/>
  <c r="AL152" i="3"/>
  <c r="AN152" i="3"/>
  <c r="AO152" i="3"/>
  <c r="AP152" i="3"/>
  <c r="AQ152" i="3"/>
  <c r="AM152" i="3" s="1"/>
  <c r="AO153" i="3"/>
  <c r="AQ153" i="3"/>
  <c r="AK153" i="3" s="1"/>
  <c r="AN154" i="3"/>
  <c r="AQ154" i="3"/>
  <c r="AM155" i="3"/>
  <c r="AQ155" i="3"/>
  <c r="AK155" i="3" s="1"/>
  <c r="AK156" i="3"/>
  <c r="AL156" i="3"/>
  <c r="AN156" i="3"/>
  <c r="AO156" i="3"/>
  <c r="AP156" i="3"/>
  <c r="AQ156" i="3"/>
  <c r="AM156" i="3" s="1"/>
  <c r="AK157" i="3"/>
  <c r="AL157" i="3"/>
  <c r="AO157" i="3"/>
  <c r="AQ157" i="3"/>
  <c r="AL158" i="3"/>
  <c r="AM158" i="3"/>
  <c r="AN158" i="3"/>
  <c r="AP158" i="3"/>
  <c r="AQ158" i="3"/>
  <c r="AO158" i="3" s="1"/>
  <c r="AM159" i="3"/>
  <c r="AN159" i="3"/>
  <c r="AO159" i="3"/>
  <c r="AQ159" i="3"/>
  <c r="AK160" i="3"/>
  <c r="AL160" i="3"/>
  <c r="AN160" i="3"/>
  <c r="AO160" i="3"/>
  <c r="AP160" i="3"/>
  <c r="AQ160" i="3"/>
  <c r="AM160" i="3" s="1"/>
  <c r="AO161" i="3"/>
  <c r="AQ161" i="3"/>
  <c r="AK161" i="3" s="1"/>
  <c r="AN162" i="3"/>
  <c r="AQ162" i="3"/>
  <c r="AM163" i="3"/>
  <c r="AQ163" i="3"/>
  <c r="AK163" i="3" s="1"/>
  <c r="AK164" i="3"/>
  <c r="AL164" i="3"/>
  <c r="AN164" i="3"/>
  <c r="AO164" i="3"/>
  <c r="AP164" i="3"/>
  <c r="AQ164" i="3"/>
  <c r="AM164" i="3" s="1"/>
  <c r="AK165" i="3"/>
  <c r="AL165" i="3"/>
  <c r="AO165" i="3"/>
  <c r="AQ165" i="3"/>
  <c r="AL166" i="3"/>
  <c r="AM166" i="3"/>
  <c r="AN166" i="3"/>
  <c r="AP166" i="3"/>
  <c r="AQ166" i="3"/>
  <c r="AO166" i="3" s="1"/>
  <c r="AM167" i="3"/>
  <c r="AN167" i="3"/>
  <c r="AO167" i="3"/>
  <c r="AQ167" i="3"/>
  <c r="AK168" i="3"/>
  <c r="AL168" i="3"/>
  <c r="AN168" i="3"/>
  <c r="AO168" i="3"/>
  <c r="AP168" i="3"/>
  <c r="AQ168" i="3"/>
  <c r="AM168" i="3" s="1"/>
  <c r="AK169" i="3"/>
  <c r="AL169" i="3"/>
  <c r="AM169" i="3"/>
  <c r="AO169" i="3"/>
  <c r="AP169" i="3"/>
  <c r="AQ169" i="3"/>
  <c r="AN169" i="3" s="1"/>
  <c r="AQ170" i="3"/>
  <c r="AK171" i="3"/>
  <c r="AM171" i="3"/>
  <c r="AO171" i="3"/>
  <c r="AQ171" i="3"/>
  <c r="AK172" i="3"/>
  <c r="AL172" i="3"/>
  <c r="AN172" i="3"/>
  <c r="AO172" i="3"/>
  <c r="AP172" i="3"/>
  <c r="AQ172" i="3"/>
  <c r="AM172" i="3" s="1"/>
  <c r="AK173" i="3"/>
  <c r="AM173" i="3"/>
  <c r="AP173" i="3"/>
  <c r="AQ173" i="3"/>
  <c r="AN173" i="3" s="1"/>
  <c r="AL174" i="3"/>
  <c r="AN174" i="3"/>
  <c r="AQ174" i="3"/>
  <c r="AK175" i="3"/>
  <c r="AM175" i="3"/>
  <c r="AN175" i="3"/>
  <c r="AO175" i="3"/>
  <c r="AQ175" i="3"/>
  <c r="AK176" i="3"/>
  <c r="AL176" i="3"/>
  <c r="AN176" i="3"/>
  <c r="AO176" i="3"/>
  <c r="AP176" i="3"/>
  <c r="AQ176" i="3"/>
  <c r="AM176" i="3" s="1"/>
  <c r="AK177" i="3"/>
  <c r="AM177" i="3"/>
  <c r="AO177" i="3"/>
  <c r="AP177" i="3"/>
  <c r="AQ177" i="3"/>
  <c r="AN177" i="3" s="1"/>
  <c r="AL178" i="3"/>
  <c r="AN178" i="3"/>
  <c r="AQ178" i="3"/>
  <c r="AM179" i="3"/>
  <c r="AO179" i="3"/>
  <c r="AQ179" i="3"/>
  <c r="AK179" i="3" s="1"/>
  <c r="AK180" i="3"/>
  <c r="AL180" i="3"/>
  <c r="AN180" i="3"/>
  <c r="AO180" i="3"/>
  <c r="AP180" i="3"/>
  <c r="AQ180" i="3"/>
  <c r="AM180" i="3" s="1"/>
  <c r="AK181" i="3"/>
  <c r="AL181" i="3"/>
  <c r="AM181" i="3"/>
  <c r="AP181" i="3"/>
  <c r="AQ181" i="3"/>
  <c r="AN181" i="3" s="1"/>
  <c r="AN182" i="3"/>
  <c r="AQ182" i="3"/>
  <c r="AL182" i="3" s="1"/>
  <c r="AM183" i="3"/>
  <c r="AN183" i="3"/>
  <c r="AO183" i="3"/>
  <c r="AQ183" i="3"/>
  <c r="AK184" i="3"/>
  <c r="AL184" i="3"/>
  <c r="AN184" i="3"/>
  <c r="AO184" i="3"/>
  <c r="AP184" i="3"/>
  <c r="AQ184" i="3"/>
  <c r="AM184" i="3" s="1"/>
  <c r="AK185" i="3"/>
  <c r="AL185" i="3"/>
  <c r="AM185" i="3"/>
  <c r="AO185" i="3"/>
  <c r="AP185" i="3"/>
  <c r="AQ185" i="3"/>
  <c r="AN185" i="3" s="1"/>
  <c r="AQ186" i="3"/>
  <c r="AK187" i="3"/>
  <c r="AM187" i="3"/>
  <c r="AO187" i="3"/>
  <c r="AQ187" i="3"/>
  <c r="AK188" i="3"/>
  <c r="AL188" i="3"/>
  <c r="AN188" i="3"/>
  <c r="AO188" i="3"/>
  <c r="AP188" i="3"/>
  <c r="AQ188" i="3"/>
  <c r="AM188" i="3" s="1"/>
  <c r="AK189" i="3"/>
  <c r="AM189" i="3"/>
  <c r="AP189" i="3"/>
  <c r="AQ189" i="3"/>
  <c r="AN189" i="3" s="1"/>
  <c r="AL190" i="3"/>
  <c r="AN190" i="3"/>
  <c r="AQ190" i="3"/>
  <c r="AK191" i="3"/>
  <c r="AM191" i="3"/>
  <c r="AN191" i="3"/>
  <c r="AO191" i="3"/>
  <c r="AQ191" i="3"/>
  <c r="AK192" i="3"/>
  <c r="AL192" i="3"/>
  <c r="AN192" i="3"/>
  <c r="AO192" i="3"/>
  <c r="AP192" i="3"/>
  <c r="AQ192" i="3"/>
  <c r="AM192" i="3" s="1"/>
  <c r="AK193" i="3"/>
  <c r="AM193" i="3"/>
  <c r="AO193" i="3"/>
  <c r="AP193" i="3"/>
  <c r="AQ193" i="3"/>
  <c r="AN193" i="3" s="1"/>
  <c r="AN194" i="3"/>
  <c r="AQ194" i="3"/>
  <c r="AO195" i="3"/>
  <c r="AQ195" i="3"/>
  <c r="AK195" i="3" s="1"/>
  <c r="AK196" i="3"/>
  <c r="AL196" i="3"/>
  <c r="AN196" i="3"/>
  <c r="AO196" i="3"/>
  <c r="AP196" i="3"/>
  <c r="AQ196" i="3"/>
  <c r="AM196" i="3" s="1"/>
  <c r="AK197" i="3"/>
  <c r="AL197" i="3"/>
  <c r="AM197" i="3"/>
  <c r="AP197" i="3"/>
  <c r="AQ197" i="3"/>
  <c r="AN197" i="3" s="1"/>
  <c r="AQ198" i="3"/>
  <c r="AM199" i="3"/>
  <c r="AN199" i="3"/>
  <c r="AO199" i="3"/>
  <c r="AQ199" i="3"/>
  <c r="AK200" i="3"/>
  <c r="AL200" i="3"/>
  <c r="AN200" i="3"/>
  <c r="AO200" i="3"/>
  <c r="AP200" i="3"/>
  <c r="AQ200" i="3"/>
  <c r="AM200" i="3" s="1"/>
  <c r="AK201" i="3"/>
  <c r="AL201" i="3"/>
  <c r="AM201" i="3"/>
  <c r="AO201" i="3"/>
  <c r="AP201" i="3"/>
  <c r="AQ201" i="3"/>
  <c r="AN201" i="3" s="1"/>
  <c r="AQ202" i="3"/>
  <c r="AK203" i="3"/>
  <c r="AM203" i="3"/>
  <c r="AO203" i="3"/>
  <c r="AQ203" i="3"/>
  <c r="AK204" i="3"/>
  <c r="AL204" i="3"/>
  <c r="AN204" i="3"/>
  <c r="AO204" i="3"/>
  <c r="AP204" i="3"/>
  <c r="AQ204" i="3"/>
  <c r="AM204" i="3" s="1"/>
  <c r="AK205" i="3"/>
  <c r="AP205" i="3"/>
  <c r="AQ205" i="3"/>
  <c r="AN205" i="3" s="1"/>
  <c r="AL206" i="3"/>
  <c r="AN206" i="3"/>
  <c r="AQ206" i="3"/>
  <c r="AK207" i="3"/>
  <c r="AM207" i="3"/>
  <c r="AN207" i="3"/>
  <c r="AO207" i="3"/>
  <c r="AQ207" i="3"/>
  <c r="AK208" i="3"/>
  <c r="AL208" i="3"/>
  <c r="AN208" i="3"/>
  <c r="AO208" i="3"/>
  <c r="AP208" i="3"/>
  <c r="AQ208" i="3"/>
  <c r="AM208" i="3" s="1"/>
  <c r="AK209" i="3"/>
  <c r="AM209" i="3"/>
  <c r="AO209" i="3"/>
  <c r="AP209" i="3"/>
  <c r="AQ209" i="3"/>
  <c r="AN209" i="3" s="1"/>
  <c r="AN210" i="3"/>
  <c r="AQ210" i="3"/>
  <c r="AL210" i="3" s="1"/>
  <c r="AO211" i="3"/>
  <c r="AQ211" i="3"/>
  <c r="AK211" i="3" s="1"/>
  <c r="AK212" i="3"/>
  <c r="AL212" i="3"/>
  <c r="AN212" i="3"/>
  <c r="AO212" i="3"/>
  <c r="AP212" i="3"/>
  <c r="AQ212" i="3"/>
  <c r="AM212" i="3" s="1"/>
  <c r="AK213" i="3"/>
  <c r="AL213" i="3"/>
  <c r="AM213" i="3"/>
  <c r="AP213" i="3"/>
  <c r="AQ213" i="3"/>
  <c r="AN213" i="3" s="1"/>
  <c r="AQ214" i="3"/>
  <c r="AM215" i="3"/>
  <c r="AN215" i="3"/>
  <c r="AO215" i="3"/>
  <c r="AQ215" i="3"/>
  <c r="AK216" i="3"/>
  <c r="AL216" i="3"/>
  <c r="AN216" i="3"/>
  <c r="AO216" i="3"/>
  <c r="AP216" i="3"/>
  <c r="AQ216" i="3"/>
  <c r="AM216" i="3" s="1"/>
  <c r="AK217" i="3"/>
  <c r="AL217" i="3"/>
  <c r="AM217" i="3"/>
  <c r="AO217" i="3"/>
  <c r="AP217" i="3"/>
  <c r="AQ217" i="3"/>
  <c r="AN217" i="3" s="1"/>
  <c r="AL218" i="3"/>
  <c r="AQ218" i="3"/>
  <c r="AK219" i="3"/>
  <c r="AM219" i="3"/>
  <c r="AO219" i="3"/>
  <c r="AQ219" i="3"/>
  <c r="AK220" i="3"/>
  <c r="AL220" i="3"/>
  <c r="AN220" i="3"/>
  <c r="AO220" i="3"/>
  <c r="AP220" i="3"/>
  <c r="AQ220" i="3"/>
  <c r="AM220" i="3" s="1"/>
  <c r="AK221" i="3"/>
  <c r="AP221" i="3"/>
  <c r="AQ221" i="3"/>
  <c r="AN221" i="3" s="1"/>
  <c r="AL222" i="3"/>
  <c r="AN222" i="3"/>
  <c r="AQ222" i="3"/>
  <c r="AN223" i="3"/>
  <c r="AQ223" i="3"/>
  <c r="AK224" i="3"/>
  <c r="AL224" i="3"/>
  <c r="AM224" i="3"/>
  <c r="AN224" i="3"/>
  <c r="AO224" i="3"/>
  <c r="AP224" i="3"/>
  <c r="AQ224" i="3"/>
  <c r="AP225" i="3"/>
  <c r="AQ225" i="3"/>
  <c r="AK225" i="3" s="1"/>
  <c r="AQ226" i="3"/>
  <c r="AK227" i="3"/>
  <c r="AM227" i="3"/>
  <c r="AQ227" i="3"/>
  <c r="AK228" i="3"/>
  <c r="AL228" i="3"/>
  <c r="AN228" i="3"/>
  <c r="AO228" i="3"/>
  <c r="AP228" i="3"/>
  <c r="AQ228" i="3"/>
  <c r="AM228" i="3" s="1"/>
  <c r="AK229" i="3"/>
  <c r="AL229" i="3"/>
  <c r="AM229" i="3"/>
  <c r="AO229" i="3"/>
  <c r="AQ229" i="3"/>
  <c r="AN229" i="3" s="1"/>
  <c r="AL230" i="3"/>
  <c r="AM230" i="3"/>
  <c r="AN230" i="3"/>
  <c r="AP230" i="3"/>
  <c r="AQ230" i="3"/>
  <c r="AO230" i="3" s="1"/>
  <c r="AK231" i="3"/>
  <c r="AM231" i="3"/>
  <c r="AQ231" i="3"/>
  <c r="AK232" i="3"/>
  <c r="AL232" i="3"/>
  <c r="AM232" i="3"/>
  <c r="AN232" i="3"/>
  <c r="AO232" i="3"/>
  <c r="AP232" i="3"/>
  <c r="AQ232" i="3"/>
  <c r="AQ233" i="3"/>
  <c r="AQ234" i="3"/>
  <c r="AQ235" i="3"/>
  <c r="AK236" i="3"/>
  <c r="AL236" i="3"/>
  <c r="AN236" i="3"/>
  <c r="AO236" i="3"/>
  <c r="AP236" i="3"/>
  <c r="AQ236" i="3"/>
  <c r="AM236" i="3" s="1"/>
  <c r="AL237" i="3"/>
  <c r="AM237" i="3"/>
  <c r="AO237" i="3"/>
  <c r="AQ237" i="3"/>
  <c r="AK237" i="3" s="1"/>
  <c r="AL238" i="3"/>
  <c r="AM238" i="3"/>
  <c r="AN238" i="3"/>
  <c r="AP238" i="3"/>
  <c r="AQ238" i="3"/>
  <c r="AO238" i="3" s="1"/>
  <c r="AK239" i="3"/>
  <c r="AM239" i="3"/>
  <c r="AO239" i="3"/>
  <c r="AQ239" i="3"/>
  <c r="AK240" i="3"/>
  <c r="AL240" i="3"/>
  <c r="AM240" i="3"/>
  <c r="AN240" i="3"/>
  <c r="AO240" i="3"/>
  <c r="AP240" i="3"/>
  <c r="AQ240" i="3"/>
  <c r="AP241" i="3"/>
  <c r="AQ241" i="3"/>
  <c r="AK241" i="3" s="1"/>
  <c r="AL242" i="3"/>
  <c r="AP242" i="3"/>
  <c r="AQ242" i="3"/>
  <c r="AO243" i="3"/>
  <c r="AQ243" i="3"/>
  <c r="AK243" i="3" s="1"/>
  <c r="AK244" i="3"/>
  <c r="AL244" i="3"/>
  <c r="AN244" i="3"/>
  <c r="AO244" i="3"/>
  <c r="AP244" i="3"/>
  <c r="AQ244" i="3"/>
  <c r="AM244" i="3" s="1"/>
  <c r="AK245" i="3"/>
  <c r="AL245" i="3"/>
  <c r="AQ245" i="3"/>
  <c r="AL246" i="3"/>
  <c r="AM246" i="3"/>
  <c r="AN246" i="3"/>
  <c r="AP246" i="3"/>
  <c r="AQ246" i="3"/>
  <c r="AO246" i="3" s="1"/>
  <c r="AN247" i="3"/>
  <c r="AQ247" i="3"/>
  <c r="AK248" i="3"/>
  <c r="AL248" i="3"/>
  <c r="AM248" i="3"/>
  <c r="AN248" i="3"/>
  <c r="AO248" i="3"/>
  <c r="AP248" i="3"/>
  <c r="AQ248" i="3"/>
  <c r="AO249" i="3"/>
  <c r="AP249" i="3"/>
  <c r="AQ249" i="3"/>
  <c r="AK249" i="3" s="1"/>
  <c r="AN250" i="3"/>
  <c r="AQ250" i="3"/>
  <c r="AM251" i="3"/>
  <c r="AO251" i="3"/>
  <c r="AQ251" i="3"/>
  <c r="AK251" i="3" s="1"/>
  <c r="AK252" i="3"/>
  <c r="AL252" i="3"/>
  <c r="AN252" i="3"/>
  <c r="AO252" i="3"/>
  <c r="AP252" i="3"/>
  <c r="AQ252" i="3"/>
  <c r="AM252" i="3" s="1"/>
  <c r="AK253" i="3"/>
  <c r="AL253" i="3"/>
  <c r="AO253" i="3"/>
  <c r="AQ253" i="3"/>
  <c r="AL254" i="3"/>
  <c r="AM254" i="3"/>
  <c r="AN254" i="3"/>
  <c r="AP254" i="3"/>
  <c r="AQ254" i="3"/>
  <c r="AO254" i="3" s="1"/>
  <c r="AM255" i="3"/>
  <c r="AN255" i="3"/>
  <c r="AO255" i="3"/>
  <c r="AQ255" i="3"/>
  <c r="AK256" i="3"/>
  <c r="AL256" i="3"/>
  <c r="AM256" i="3"/>
  <c r="AN256" i="3"/>
  <c r="AO256" i="3"/>
  <c r="AP256" i="3"/>
  <c r="AQ256" i="3"/>
  <c r="AM257" i="3"/>
  <c r="AO257" i="3"/>
  <c r="AP257" i="3"/>
  <c r="AQ257" i="3"/>
  <c r="AK257" i="3" s="1"/>
  <c r="AL258" i="3"/>
  <c r="AN258" i="3"/>
  <c r="AP258" i="3"/>
  <c r="AQ258" i="3"/>
  <c r="AK259" i="3"/>
  <c r="AM259" i="3"/>
  <c r="AO259" i="3"/>
  <c r="AQ259" i="3"/>
  <c r="AK260" i="3"/>
  <c r="AL260" i="3"/>
  <c r="AN260" i="3"/>
  <c r="AO260" i="3"/>
  <c r="AP260" i="3"/>
  <c r="AQ260" i="3"/>
  <c r="AM260" i="3" s="1"/>
  <c r="AM261" i="3"/>
  <c r="AQ261" i="3"/>
  <c r="AL262" i="3"/>
  <c r="AM262" i="3"/>
  <c r="AN262" i="3"/>
  <c r="AP262" i="3"/>
  <c r="AQ262" i="3"/>
  <c r="AO262" i="3" s="1"/>
  <c r="AQ263" i="3"/>
  <c r="AK264" i="3"/>
  <c r="AL264" i="3"/>
  <c r="AN264" i="3"/>
  <c r="AO264" i="3"/>
  <c r="AP264" i="3"/>
  <c r="AQ264" i="3"/>
  <c r="AM264" i="3" s="1"/>
  <c r="AL265" i="3"/>
  <c r="AQ265" i="3"/>
  <c r="AN265" i="3" s="1"/>
  <c r="AP266" i="3"/>
  <c r="AQ266" i="3"/>
  <c r="AL266" i="3" s="1"/>
  <c r="AN267" i="3"/>
  <c r="AQ267" i="3"/>
  <c r="AK268" i="3"/>
  <c r="AL268" i="3"/>
  <c r="AN268" i="3"/>
  <c r="AO268" i="3"/>
  <c r="AP268" i="3"/>
  <c r="AQ268" i="3"/>
  <c r="AM268" i="3" s="1"/>
  <c r="AL269" i="3"/>
  <c r="AO269" i="3"/>
  <c r="AP269" i="3"/>
  <c r="AQ269" i="3"/>
  <c r="AN269" i="3" s="1"/>
  <c r="AM270" i="3"/>
  <c r="AN270" i="3"/>
  <c r="AP270" i="3"/>
  <c r="AQ270" i="3"/>
  <c r="AK271" i="3"/>
  <c r="AQ271" i="3"/>
  <c r="AK272" i="3"/>
  <c r="AL272" i="3"/>
  <c r="AN272" i="3"/>
  <c r="AO272" i="3"/>
  <c r="AP272" i="3"/>
  <c r="AQ272" i="3"/>
  <c r="AM272" i="3" s="1"/>
  <c r="AQ273" i="3"/>
  <c r="AL274" i="3"/>
  <c r="AM274" i="3"/>
  <c r="AP274" i="3"/>
  <c r="AQ274" i="3"/>
  <c r="AN275" i="3"/>
  <c r="AO275" i="3"/>
  <c r="AQ275" i="3"/>
  <c r="AK275" i="3" s="1"/>
  <c r="AK276" i="3"/>
  <c r="AL276" i="3"/>
  <c r="AN276" i="3"/>
  <c r="AO276" i="3"/>
  <c r="AP276" i="3"/>
  <c r="AQ276" i="3"/>
  <c r="AM276" i="3" s="1"/>
  <c r="AK277" i="3"/>
  <c r="AO277" i="3"/>
  <c r="AQ277" i="3"/>
  <c r="AN277" i="3" s="1"/>
  <c r="AM278" i="3"/>
  <c r="AN278" i="3"/>
  <c r="AP278" i="3"/>
  <c r="AQ278" i="3"/>
  <c r="AL278" i="3" s="1"/>
  <c r="AQ279" i="3"/>
  <c r="AK280" i="3"/>
  <c r="AL280" i="3"/>
  <c r="AN280" i="3"/>
  <c r="AO280" i="3"/>
  <c r="AP280" i="3"/>
  <c r="AQ280" i="3"/>
  <c r="AM280" i="3" s="1"/>
  <c r="AL281" i="3"/>
  <c r="AQ281" i="3"/>
  <c r="AN281" i="3" s="1"/>
  <c r="AP282" i="3"/>
  <c r="AQ282" i="3"/>
  <c r="AL282" i="3" s="1"/>
  <c r="AN283" i="3"/>
  <c r="AQ283" i="3"/>
  <c r="AK284" i="3"/>
  <c r="AL284" i="3"/>
  <c r="AN284" i="3"/>
  <c r="AO284" i="3"/>
  <c r="AP284" i="3"/>
  <c r="AQ284" i="3"/>
  <c r="AM284" i="3" s="1"/>
  <c r="AO285" i="3"/>
  <c r="AP285" i="3"/>
  <c r="AQ285" i="3"/>
  <c r="AN285" i="3" s="1"/>
  <c r="AM286" i="3"/>
  <c r="AN286" i="3"/>
  <c r="AP286" i="3"/>
  <c r="AQ286" i="3"/>
  <c r="AK287" i="3"/>
  <c r="AQ287" i="3"/>
  <c r="AK288" i="3"/>
  <c r="AL288" i="3"/>
  <c r="AN288" i="3"/>
  <c r="AO288" i="3"/>
  <c r="AP288" i="3"/>
  <c r="AQ288" i="3"/>
  <c r="AM288" i="3" s="1"/>
  <c r="AQ289" i="3"/>
  <c r="AL290" i="3"/>
  <c r="AM290" i="3"/>
  <c r="AP290" i="3"/>
  <c r="AQ290" i="3"/>
  <c r="AN291" i="3"/>
  <c r="AO291" i="3"/>
  <c r="AQ291" i="3"/>
  <c r="AK291" i="3" s="1"/>
  <c r="AK292" i="3"/>
  <c r="AL292" i="3"/>
  <c r="AN292" i="3"/>
  <c r="AO292" i="3"/>
  <c r="AP292" i="3"/>
  <c r="AQ292" i="3"/>
  <c r="AM292" i="3" s="1"/>
  <c r="AK293" i="3"/>
  <c r="AO293" i="3"/>
  <c r="AQ293" i="3"/>
  <c r="AN293" i="3" s="1"/>
  <c r="AM294" i="3"/>
  <c r="AN294" i="3"/>
  <c r="AP294" i="3"/>
  <c r="AQ294" i="3"/>
  <c r="AL294" i="3" s="1"/>
  <c r="AQ295" i="3"/>
  <c r="AK296" i="3"/>
  <c r="AL296" i="3"/>
  <c r="AN296" i="3"/>
  <c r="AO296" i="3"/>
  <c r="AP296" i="3"/>
  <c r="AQ296" i="3"/>
  <c r="AM296" i="3" s="1"/>
  <c r="AL297" i="3"/>
  <c r="AQ297" i="3"/>
  <c r="AN297" i="3" s="1"/>
  <c r="AP298" i="3"/>
  <c r="AQ298" i="3"/>
  <c r="AL298" i="3" s="1"/>
  <c r="AN299" i="3"/>
  <c r="AQ299" i="3"/>
  <c r="AK300" i="3"/>
  <c r="AL300" i="3"/>
  <c r="AN300" i="3"/>
  <c r="AO300" i="3"/>
  <c r="AP300" i="3"/>
  <c r="AQ300" i="3"/>
  <c r="AM300" i="3" s="1"/>
  <c r="AO301" i="3"/>
  <c r="AP301" i="3"/>
  <c r="AQ301" i="3"/>
  <c r="AN301" i="3" s="1"/>
  <c r="AM302" i="3"/>
  <c r="AN302" i="3"/>
  <c r="AP302" i="3"/>
  <c r="AQ302" i="3"/>
  <c r="AK303" i="3"/>
  <c r="AQ303" i="3"/>
  <c r="AK304" i="3"/>
  <c r="AL304" i="3"/>
  <c r="AN304" i="3"/>
  <c r="AO304" i="3"/>
  <c r="AP304" i="3"/>
  <c r="AQ304" i="3"/>
  <c r="AM304" i="3" s="1"/>
  <c r="AQ305" i="3"/>
  <c r="AL306" i="3"/>
  <c r="AM306" i="3"/>
  <c r="AP306" i="3"/>
  <c r="AQ306" i="3"/>
  <c r="AK307" i="3"/>
  <c r="AM307" i="3"/>
  <c r="AN307" i="3"/>
  <c r="AO307" i="3"/>
  <c r="AQ307" i="3"/>
  <c r="AP307" i="3" s="1"/>
  <c r="AK308" i="3"/>
  <c r="AO308" i="3"/>
  <c r="AP308" i="3"/>
  <c r="AQ308" i="3"/>
  <c r="AL308" i="3" s="1"/>
  <c r="AL309" i="3"/>
  <c r="AP309" i="3"/>
  <c r="AQ309" i="3"/>
  <c r="AK309" i="3" s="1"/>
  <c r="AQ310" i="3"/>
  <c r="AK311" i="3"/>
  <c r="AL311" i="3"/>
  <c r="AN311" i="3"/>
  <c r="AO311" i="3"/>
  <c r="AP311" i="3"/>
  <c r="AQ311" i="3"/>
  <c r="AM311" i="3" s="1"/>
  <c r="AK312" i="3"/>
  <c r="AL312" i="3"/>
  <c r="AM312" i="3"/>
  <c r="AO312" i="3"/>
  <c r="AQ312" i="3"/>
  <c r="AN312" i="3" s="1"/>
  <c r="AL313" i="3"/>
  <c r="AM313" i="3"/>
  <c r="AN313" i="3"/>
  <c r="AP313" i="3"/>
  <c r="AQ313" i="3"/>
  <c r="AO313" i="3" s="1"/>
  <c r="AM314" i="3"/>
  <c r="AQ314" i="3"/>
  <c r="AN314" i="3" s="1"/>
  <c r="AK315" i="3"/>
  <c r="AL315" i="3"/>
  <c r="AN315" i="3"/>
  <c r="AO315" i="3"/>
  <c r="AP315" i="3"/>
  <c r="AQ315" i="3"/>
  <c r="AM315" i="3" s="1"/>
  <c r="AK316" i="3"/>
  <c r="AO316" i="3"/>
  <c r="AP316" i="3"/>
  <c r="AQ316" i="3"/>
  <c r="AL316" i="3" s="1"/>
  <c r="AL317" i="3"/>
  <c r="AP317" i="3"/>
  <c r="AQ317" i="3"/>
  <c r="AK317" i="3" s="1"/>
  <c r="AQ318" i="3"/>
  <c r="AK319" i="3"/>
  <c r="AL319" i="3"/>
  <c r="AN319" i="3"/>
  <c r="AO319" i="3"/>
  <c r="AP319" i="3"/>
  <c r="AQ319" i="3"/>
  <c r="AM319" i="3" s="1"/>
  <c r="AK320" i="3"/>
  <c r="AL320" i="3"/>
  <c r="AM320" i="3"/>
  <c r="AO320" i="3"/>
  <c r="AQ320" i="3"/>
  <c r="AN320" i="3" s="1"/>
  <c r="AL321" i="3"/>
  <c r="AM321" i="3"/>
  <c r="AN321" i="3"/>
  <c r="AP321" i="3"/>
  <c r="AQ321" i="3"/>
  <c r="AO321" i="3" s="1"/>
  <c r="AM322" i="3"/>
  <c r="AQ322" i="3"/>
  <c r="AN322" i="3" s="1"/>
  <c r="AK323" i="3"/>
  <c r="AL323" i="3"/>
  <c r="AN323" i="3"/>
  <c r="AO323" i="3"/>
  <c r="AP323" i="3"/>
  <c r="AQ323" i="3"/>
  <c r="AM323" i="3" s="1"/>
  <c r="AK324" i="3"/>
  <c r="AO324" i="3"/>
  <c r="AP324" i="3"/>
  <c r="AQ324" i="3"/>
  <c r="AL324" i="3" s="1"/>
  <c r="AL325" i="3"/>
  <c r="AP325" i="3"/>
  <c r="AQ325" i="3"/>
  <c r="AK325" i="3" s="1"/>
  <c r="AQ326" i="3"/>
  <c r="AK327" i="3"/>
  <c r="AL327" i="3"/>
  <c r="AN327" i="3"/>
  <c r="AO327" i="3"/>
  <c r="AP327" i="3"/>
  <c r="AQ327" i="3"/>
  <c r="AM327" i="3" s="1"/>
  <c r="AK328" i="3"/>
  <c r="AL328" i="3"/>
  <c r="AM328" i="3"/>
  <c r="AO328" i="3"/>
  <c r="AQ328" i="3"/>
  <c r="AN328" i="3" s="1"/>
  <c r="AL329" i="3"/>
  <c r="AM329" i="3"/>
  <c r="AN329" i="3"/>
  <c r="AP329" i="3"/>
  <c r="AQ329" i="3"/>
  <c r="AO329" i="3" s="1"/>
  <c r="AM330" i="3"/>
  <c r="AQ330" i="3"/>
  <c r="AN330" i="3" s="1"/>
  <c r="AK331" i="3"/>
  <c r="AL331" i="3"/>
  <c r="AN331" i="3"/>
  <c r="AO331" i="3"/>
  <c r="AP331" i="3"/>
  <c r="AQ331" i="3"/>
  <c r="AM331" i="3" s="1"/>
  <c r="AK332" i="3"/>
  <c r="AO332" i="3"/>
  <c r="AP332" i="3"/>
  <c r="AQ332" i="3"/>
  <c r="AL332" i="3" s="1"/>
  <c r="AL333" i="3"/>
  <c r="AP333" i="3"/>
  <c r="AQ333" i="3"/>
  <c r="AK333" i="3" s="1"/>
  <c r="AQ334" i="3"/>
  <c r="AK335" i="3"/>
  <c r="AL335" i="3"/>
  <c r="AN335" i="3"/>
  <c r="AO335" i="3"/>
  <c r="AP335" i="3"/>
  <c r="AQ335" i="3"/>
  <c r="AM335" i="3" s="1"/>
  <c r="AK336" i="3"/>
  <c r="AL336" i="3"/>
  <c r="AM336" i="3"/>
  <c r="AO336" i="3"/>
  <c r="AQ336" i="3"/>
  <c r="AN336" i="3" s="1"/>
  <c r="AL337" i="3"/>
  <c r="AM337" i="3"/>
  <c r="AN337" i="3"/>
  <c r="AP337" i="3"/>
  <c r="AQ337" i="3"/>
  <c r="AO337" i="3" s="1"/>
  <c r="AM338" i="3"/>
  <c r="AQ338" i="3"/>
  <c r="AN338" i="3" s="1"/>
  <c r="AK339" i="3"/>
  <c r="AL339" i="3"/>
  <c r="AN339" i="3"/>
  <c r="AO339" i="3"/>
  <c r="AP339" i="3"/>
  <c r="AQ339" i="3"/>
  <c r="AM339" i="3" s="1"/>
  <c r="AK340" i="3"/>
  <c r="AO340" i="3"/>
  <c r="AP340" i="3"/>
  <c r="AQ340" i="3"/>
  <c r="AL340" i="3" s="1"/>
  <c r="AL341" i="3"/>
  <c r="AP341" i="3"/>
  <c r="AQ341" i="3"/>
  <c r="AK341" i="3" s="1"/>
  <c r="AQ342" i="3"/>
  <c r="AK343" i="3"/>
  <c r="AL343" i="3"/>
  <c r="AN343" i="3"/>
  <c r="AO343" i="3"/>
  <c r="AP343" i="3"/>
  <c r="AQ343" i="3"/>
  <c r="AM343" i="3" s="1"/>
  <c r="AK344" i="3"/>
  <c r="AL344" i="3"/>
  <c r="AM344" i="3"/>
  <c r="AO344" i="3"/>
  <c r="AQ344" i="3"/>
  <c r="AN344" i="3" s="1"/>
  <c r="AL345" i="3"/>
  <c r="AM345" i="3"/>
  <c r="AN345" i="3"/>
  <c r="AP345" i="3"/>
  <c r="AQ345" i="3"/>
  <c r="AO345" i="3" s="1"/>
  <c r="AM346" i="3"/>
  <c r="AQ346" i="3"/>
  <c r="AN346" i="3" s="1"/>
  <c r="AK347" i="3"/>
  <c r="AL347" i="3"/>
  <c r="AN347" i="3"/>
  <c r="AO347" i="3"/>
  <c r="AP347" i="3"/>
  <c r="AQ347" i="3"/>
  <c r="AM347" i="3" s="1"/>
  <c r="AK348" i="3"/>
  <c r="AO348" i="3"/>
  <c r="AP348" i="3"/>
  <c r="AQ348" i="3"/>
  <c r="AL348" i="3" s="1"/>
  <c r="AL349" i="3"/>
  <c r="AP349" i="3"/>
  <c r="AQ349" i="3"/>
  <c r="AK349" i="3" s="1"/>
  <c r="AQ350" i="3"/>
  <c r="AK351" i="3"/>
  <c r="AL351" i="3"/>
  <c r="AN351" i="3"/>
  <c r="AO351" i="3"/>
  <c r="AP351" i="3"/>
  <c r="AQ351" i="3"/>
  <c r="AM351" i="3" s="1"/>
  <c r="AK352" i="3"/>
  <c r="AL352" i="3"/>
  <c r="AM352" i="3"/>
  <c r="AO352" i="3"/>
  <c r="AQ352" i="3"/>
  <c r="AN352" i="3" s="1"/>
  <c r="AL353" i="3"/>
  <c r="AM353" i="3"/>
  <c r="AN353" i="3"/>
  <c r="AP353" i="3"/>
  <c r="AQ353" i="3"/>
  <c r="AO353" i="3" s="1"/>
  <c r="AM354" i="3"/>
  <c r="AQ354" i="3"/>
  <c r="AK355" i="3"/>
  <c r="AL355" i="3"/>
  <c r="AN355" i="3"/>
  <c r="AO355" i="3"/>
  <c r="AP355" i="3"/>
  <c r="AQ355" i="3"/>
  <c r="AM355" i="3" s="1"/>
  <c r="AK356" i="3"/>
  <c r="AO356" i="3"/>
  <c r="AP356" i="3"/>
  <c r="AQ356" i="3"/>
  <c r="AL356" i="3" s="1"/>
  <c r="AL357" i="3"/>
  <c r="AP357" i="3"/>
  <c r="AQ357" i="3"/>
  <c r="AK357" i="3" s="1"/>
  <c r="AQ358" i="3"/>
  <c r="AM358" i="3" s="1"/>
  <c r="AK359" i="3"/>
  <c r="AL359" i="3"/>
  <c r="AN359" i="3"/>
  <c r="AO359" i="3"/>
  <c r="AP359" i="3"/>
  <c r="AQ359" i="3"/>
  <c r="AM359" i="3" s="1"/>
  <c r="AK360" i="3"/>
  <c r="AL360" i="3"/>
  <c r="AM360" i="3"/>
  <c r="AO360" i="3"/>
  <c r="AQ360" i="3"/>
  <c r="AN360" i="3" s="1"/>
  <c r="AL361" i="3"/>
  <c r="AM361" i="3"/>
  <c r="AN361" i="3"/>
  <c r="AP361" i="3"/>
  <c r="AQ361" i="3"/>
  <c r="AO361" i="3" s="1"/>
  <c r="AM362" i="3"/>
  <c r="AN362" i="3"/>
  <c r="AQ362" i="3"/>
  <c r="AK363" i="3"/>
  <c r="AL363" i="3"/>
  <c r="AN363" i="3"/>
  <c r="AO363" i="3"/>
  <c r="AP363" i="3"/>
  <c r="AQ363" i="3"/>
  <c r="AM363" i="3" s="1"/>
  <c r="AK364" i="3"/>
  <c r="AO364" i="3"/>
  <c r="AP364" i="3"/>
  <c r="AQ364" i="3"/>
  <c r="AL364" i="3" s="1"/>
  <c r="AQ365" i="3"/>
  <c r="AQ366" i="3"/>
  <c r="AK367" i="3"/>
  <c r="AL367" i="3"/>
  <c r="AN367" i="3"/>
  <c r="AO367" i="3"/>
  <c r="AP367" i="3"/>
  <c r="AQ367" i="3"/>
  <c r="AM367" i="3" s="1"/>
  <c r="AK368" i="3"/>
  <c r="AL368" i="3"/>
  <c r="AM368" i="3"/>
  <c r="AO368" i="3"/>
  <c r="AQ368" i="3"/>
  <c r="AN368" i="3" s="1"/>
  <c r="AL369" i="3"/>
  <c r="AM369" i="3"/>
  <c r="AN369" i="3"/>
  <c r="AP369" i="3"/>
  <c r="AQ369" i="3"/>
  <c r="AO369" i="3" s="1"/>
  <c r="AN370" i="3"/>
  <c r="AQ370" i="3"/>
  <c r="AK371" i="3"/>
  <c r="AL371" i="3"/>
  <c r="AN371" i="3"/>
  <c r="AO371" i="3"/>
  <c r="AP371" i="3"/>
  <c r="AQ371" i="3"/>
  <c r="AM371" i="3" s="1"/>
  <c r="AQ372" i="3"/>
  <c r="AK372" i="3" s="1"/>
  <c r="AL373" i="3"/>
  <c r="AP373" i="3"/>
  <c r="AQ373" i="3"/>
  <c r="AK374" i="3"/>
  <c r="AQ374" i="3"/>
  <c r="AK375" i="3"/>
  <c r="AL375" i="3"/>
  <c r="AM375" i="3"/>
  <c r="AN375" i="3"/>
  <c r="AO375" i="3"/>
  <c r="AP375" i="3"/>
  <c r="AQ375" i="3"/>
  <c r="AK376" i="3"/>
  <c r="AL376" i="3"/>
  <c r="AM376" i="3"/>
  <c r="AO376" i="3"/>
  <c r="AQ376" i="3"/>
  <c r="AN376" i="3" s="1"/>
  <c r="AL377" i="3"/>
  <c r="AM377" i="3"/>
  <c r="AN377" i="3"/>
  <c r="AP377" i="3"/>
  <c r="AQ377" i="3"/>
  <c r="AO377" i="3" s="1"/>
  <c r="AM378" i="3"/>
  <c r="AN378" i="3"/>
  <c r="AO378" i="3"/>
  <c r="AQ378" i="3"/>
  <c r="AK379" i="3"/>
  <c r="AL379" i="3"/>
  <c r="AN379" i="3"/>
  <c r="AO379" i="3"/>
  <c r="AP379" i="3"/>
  <c r="AQ379" i="3"/>
  <c r="AM379" i="3" s="1"/>
  <c r="AK380" i="3"/>
  <c r="AP380" i="3"/>
  <c r="AQ380" i="3"/>
  <c r="AQ381" i="3"/>
  <c r="AP381" i="3" s="1"/>
  <c r="AK382" i="3"/>
  <c r="AM382" i="3"/>
  <c r="AQ382" i="3"/>
  <c r="AK383" i="3"/>
  <c r="AL383" i="3"/>
  <c r="AM383" i="3"/>
  <c r="AN383" i="3"/>
  <c r="AO383" i="3"/>
  <c r="AP383" i="3"/>
  <c r="AQ383" i="3"/>
  <c r="AK384" i="3"/>
  <c r="AL384" i="3"/>
  <c r="AM384" i="3"/>
  <c r="AO384" i="3"/>
  <c r="AQ384" i="3"/>
  <c r="AN384" i="3" s="1"/>
  <c r="AL385" i="3"/>
  <c r="AM385" i="3"/>
  <c r="AN385" i="3"/>
  <c r="AP385" i="3"/>
  <c r="AQ385" i="3"/>
  <c r="AO385" i="3" s="1"/>
  <c r="AQ386" i="3"/>
  <c r="AK387" i="3"/>
  <c r="AL387" i="3"/>
  <c r="AN387" i="3"/>
  <c r="AO387" i="3"/>
  <c r="AP387" i="3"/>
  <c r="AQ387" i="3"/>
  <c r="AM387" i="3" s="1"/>
  <c r="AK388" i="3"/>
  <c r="AM388" i="3"/>
  <c r="AO388" i="3"/>
  <c r="AP388" i="3"/>
  <c r="AQ388" i="3"/>
  <c r="AL389" i="3"/>
  <c r="AP389" i="3"/>
  <c r="AQ389" i="3"/>
  <c r="AK390" i="3"/>
  <c r="AM390" i="3"/>
  <c r="AO390" i="3"/>
  <c r="AQ390" i="3"/>
  <c r="AK391" i="3"/>
  <c r="AL391" i="3"/>
  <c r="AN391" i="3"/>
  <c r="AO391" i="3"/>
  <c r="AP391" i="3"/>
  <c r="AQ391" i="3"/>
  <c r="AM391" i="3" s="1"/>
  <c r="AK392" i="3"/>
  <c r="AM392" i="3"/>
  <c r="AQ392" i="3"/>
  <c r="AL393" i="3"/>
  <c r="AM393" i="3"/>
  <c r="AN393" i="3"/>
  <c r="AP393" i="3"/>
  <c r="AQ393" i="3"/>
  <c r="AO393" i="3" s="1"/>
  <c r="AQ394" i="3"/>
  <c r="AK394" i="3" s="1"/>
  <c r="AK395" i="3"/>
  <c r="AL395" i="3"/>
  <c r="AN395" i="3"/>
  <c r="AO395" i="3"/>
  <c r="AP395" i="3"/>
  <c r="AQ395" i="3"/>
  <c r="AM395" i="3" s="1"/>
  <c r="AK396" i="3"/>
  <c r="AM396" i="3"/>
  <c r="AO396" i="3"/>
  <c r="AP396" i="3"/>
  <c r="AQ396" i="3"/>
  <c r="AL397" i="3"/>
  <c r="AP397" i="3"/>
  <c r="AQ397" i="3"/>
  <c r="AK398" i="3"/>
  <c r="AM398" i="3"/>
  <c r="AO398" i="3"/>
  <c r="AQ398" i="3"/>
  <c r="AK399" i="3"/>
  <c r="AL399" i="3"/>
  <c r="AN399" i="3"/>
  <c r="AO399" i="3"/>
  <c r="AP399" i="3"/>
  <c r="AQ399" i="3"/>
  <c r="AM399" i="3" s="1"/>
  <c r="AK400" i="3"/>
  <c r="AM400" i="3"/>
  <c r="AQ400" i="3"/>
  <c r="AL401" i="3"/>
  <c r="AM401" i="3"/>
  <c r="AN401" i="3"/>
  <c r="AP401" i="3"/>
  <c r="AQ401" i="3"/>
  <c r="AO401" i="3" s="1"/>
  <c r="AQ402" i="3"/>
  <c r="AM402" i="3" s="1"/>
  <c r="AK403" i="3"/>
  <c r="AL403" i="3"/>
  <c r="AN403" i="3"/>
  <c r="AO403" i="3"/>
  <c r="AP403" i="3"/>
  <c r="AQ403" i="3"/>
  <c r="AM403" i="3" s="1"/>
  <c r="AK404" i="3"/>
  <c r="AM404" i="3"/>
  <c r="AO404" i="3"/>
  <c r="AP404" i="3"/>
  <c r="AQ404" i="3"/>
  <c r="AL405" i="3"/>
  <c r="AP405" i="3"/>
  <c r="AQ405" i="3"/>
  <c r="AK406" i="3"/>
  <c r="AM406" i="3"/>
  <c r="AO406" i="3"/>
  <c r="AQ406" i="3"/>
  <c r="AK407" i="3"/>
  <c r="AL407" i="3"/>
  <c r="AN407" i="3"/>
  <c r="AO407" i="3"/>
  <c r="AP407" i="3"/>
  <c r="AQ407" i="3"/>
  <c r="AM407" i="3" s="1"/>
  <c r="AK408" i="3"/>
  <c r="AM408" i="3"/>
  <c r="AQ408" i="3"/>
  <c r="AL409" i="3"/>
  <c r="AM409" i="3"/>
  <c r="AN409" i="3"/>
  <c r="AP409" i="3"/>
  <c r="AQ409" i="3"/>
  <c r="AO409" i="3" s="1"/>
  <c r="AQ410" i="3"/>
  <c r="AK411" i="3"/>
  <c r="AL411" i="3"/>
  <c r="AN411" i="3"/>
  <c r="AO411" i="3"/>
  <c r="AP411" i="3"/>
  <c r="AQ411" i="3"/>
  <c r="AM411" i="3" s="1"/>
  <c r="AM412" i="3"/>
  <c r="AO412" i="3"/>
  <c r="AP412" i="3"/>
  <c r="AQ412" i="3"/>
  <c r="AK412" i="3" s="1"/>
  <c r="AL413" i="3"/>
  <c r="AP413" i="3"/>
  <c r="AQ413" i="3"/>
  <c r="AK414" i="3"/>
  <c r="AM414" i="3"/>
  <c r="AO414" i="3"/>
  <c r="AQ414" i="3"/>
  <c r="AK415" i="3"/>
  <c r="AL415" i="3"/>
  <c r="AN415" i="3"/>
  <c r="AO415" i="3"/>
  <c r="AP415" i="3"/>
  <c r="AQ415" i="3"/>
  <c r="AM415" i="3" s="1"/>
  <c r="AK416" i="3"/>
  <c r="AM416" i="3"/>
  <c r="AQ416" i="3"/>
  <c r="AL417" i="3"/>
  <c r="AM417" i="3"/>
  <c r="AN417" i="3"/>
  <c r="AP417" i="3"/>
  <c r="AQ417" i="3"/>
  <c r="AO417" i="3" s="1"/>
  <c r="AQ418" i="3"/>
  <c r="AM418" i="3" s="1"/>
  <c r="AK419" i="3"/>
  <c r="AL419" i="3"/>
  <c r="AN419" i="3"/>
  <c r="AO419" i="3"/>
  <c r="AP419" i="3"/>
  <c r="AQ419" i="3"/>
  <c r="AM419" i="3" s="1"/>
  <c r="AM420" i="3"/>
  <c r="AO420" i="3"/>
  <c r="AP420" i="3"/>
  <c r="AQ420" i="3"/>
  <c r="AK420" i="3" s="1"/>
  <c r="AL421" i="3"/>
  <c r="AP421" i="3"/>
  <c r="AQ421" i="3"/>
  <c r="AK422" i="3"/>
  <c r="AQ422" i="3"/>
  <c r="AK423" i="3"/>
  <c r="AL423" i="3"/>
  <c r="AN423" i="3"/>
  <c r="AO423" i="3"/>
  <c r="AP423" i="3"/>
  <c r="AQ423" i="3"/>
  <c r="AM423" i="3" s="1"/>
  <c r="AQ424" i="3"/>
  <c r="AN424" i="3" s="1"/>
  <c r="AL425" i="3"/>
  <c r="AM425" i="3"/>
  <c r="AN425" i="3"/>
  <c r="AP425" i="3"/>
  <c r="AQ425" i="3"/>
  <c r="AN426" i="3"/>
  <c r="AQ426" i="3"/>
  <c r="AK426" i="3" s="1"/>
  <c r="AK427" i="3"/>
  <c r="AL427" i="3"/>
  <c r="AN427" i="3"/>
  <c r="AO427" i="3"/>
  <c r="AP427" i="3"/>
  <c r="AQ427" i="3"/>
  <c r="AM427" i="3" s="1"/>
  <c r="AL428" i="3"/>
  <c r="AO428" i="3"/>
  <c r="AQ428" i="3"/>
  <c r="AN428" i="3" s="1"/>
  <c r="AM429" i="3"/>
  <c r="AN429" i="3"/>
  <c r="AP429" i="3"/>
  <c r="AQ429" i="3"/>
  <c r="AL429" i="3" s="1"/>
  <c r="AQ430" i="3"/>
  <c r="AK430" i="3" s="1"/>
  <c r="AK431" i="3"/>
  <c r="AL431" i="3"/>
  <c r="AN431" i="3"/>
  <c r="AO431" i="3"/>
  <c r="AP431" i="3"/>
  <c r="AQ431" i="3"/>
  <c r="AM431" i="3" s="1"/>
  <c r="AL432" i="3"/>
  <c r="AQ432" i="3"/>
  <c r="AN432" i="3" s="1"/>
  <c r="AM433" i="3"/>
  <c r="AP433" i="3"/>
  <c r="AQ433" i="3"/>
  <c r="AL433" i="3" s="1"/>
  <c r="AK434" i="3"/>
  <c r="AN434" i="3"/>
  <c r="AQ434" i="3"/>
  <c r="AK435" i="3"/>
  <c r="AL435" i="3"/>
  <c r="AN435" i="3"/>
  <c r="AO435" i="3"/>
  <c r="AP435" i="3"/>
  <c r="AQ435" i="3"/>
  <c r="AM435" i="3" s="1"/>
  <c r="AO436" i="3"/>
  <c r="AQ436" i="3"/>
  <c r="AN436" i="3" s="1"/>
  <c r="AL437" i="3"/>
  <c r="AM437" i="3"/>
  <c r="AP437" i="3"/>
  <c r="AQ437" i="3"/>
  <c r="AK438" i="3"/>
  <c r="AQ438" i="3"/>
  <c r="AK439" i="3"/>
  <c r="AL439" i="3"/>
  <c r="AN439" i="3"/>
  <c r="AO439" i="3"/>
  <c r="AP439" i="3"/>
  <c r="AQ439" i="3"/>
  <c r="AM439" i="3" s="1"/>
  <c r="AQ440" i="3"/>
  <c r="AN440" i="3" s="1"/>
  <c r="AL441" i="3"/>
  <c r="AM441" i="3"/>
  <c r="AN441" i="3"/>
  <c r="AP441" i="3"/>
  <c r="AQ441" i="3"/>
  <c r="AN442" i="3"/>
  <c r="AQ442" i="3"/>
  <c r="AK442" i="3" s="1"/>
  <c r="AK443" i="3"/>
  <c r="AL443" i="3"/>
  <c r="AN443" i="3"/>
  <c r="AO443" i="3"/>
  <c r="AP443" i="3"/>
  <c r="AQ443" i="3"/>
  <c r="AM443" i="3" s="1"/>
  <c r="AL444" i="3"/>
  <c r="AO444" i="3"/>
  <c r="AQ444" i="3"/>
  <c r="AN444" i="3" s="1"/>
  <c r="AM445" i="3"/>
  <c r="AN445" i="3"/>
  <c r="AP445" i="3"/>
  <c r="AQ445" i="3"/>
  <c r="AL445" i="3" s="1"/>
  <c r="AQ446" i="3"/>
  <c r="AO446" i="3" s="1"/>
  <c r="AK447" i="3"/>
  <c r="AL447" i="3"/>
  <c r="AN447" i="3"/>
  <c r="AO447" i="3"/>
  <c r="AP447" i="3"/>
  <c r="AQ447" i="3"/>
  <c r="AM447" i="3" s="1"/>
  <c r="AL448" i="3"/>
  <c r="AQ448" i="3"/>
  <c r="AN448" i="3" s="1"/>
  <c r="AM449" i="3"/>
  <c r="AP449" i="3"/>
  <c r="AQ449" i="3"/>
  <c r="AL449" i="3" s="1"/>
  <c r="AK450" i="3"/>
  <c r="AN450" i="3"/>
  <c r="AQ450" i="3"/>
  <c r="AK451" i="3"/>
  <c r="AL451" i="3"/>
  <c r="AN451" i="3"/>
  <c r="AO451" i="3"/>
  <c r="AP451" i="3"/>
  <c r="AQ451" i="3"/>
  <c r="AM451" i="3" s="1"/>
  <c r="AO452" i="3"/>
  <c r="AQ452" i="3"/>
  <c r="AN452" i="3" s="1"/>
  <c r="AL453" i="3"/>
  <c r="AM453" i="3"/>
  <c r="AP453" i="3"/>
  <c r="AQ453" i="3"/>
  <c r="AK454" i="3"/>
  <c r="AQ454" i="3"/>
  <c r="AK455" i="3"/>
  <c r="AL455" i="3"/>
  <c r="AN455" i="3"/>
  <c r="AO455" i="3"/>
  <c r="AP455" i="3"/>
  <c r="AQ455" i="3"/>
  <c r="AM455" i="3" s="1"/>
  <c r="AQ456" i="3"/>
  <c r="AN456" i="3" s="1"/>
  <c r="AL457" i="3"/>
  <c r="AM457" i="3"/>
  <c r="AN457" i="3"/>
  <c r="AP457" i="3"/>
  <c r="AQ457" i="3"/>
  <c r="AN458" i="3"/>
  <c r="AQ458" i="3"/>
  <c r="AK458" i="3" s="1"/>
  <c r="AK459" i="3"/>
  <c r="AL459" i="3"/>
  <c r="AN459" i="3"/>
  <c r="AO459" i="3"/>
  <c r="AP459" i="3"/>
  <c r="AQ459" i="3"/>
  <c r="AM459" i="3" s="1"/>
  <c r="AL460" i="3"/>
  <c r="AO460" i="3"/>
  <c r="AQ460" i="3"/>
  <c r="AN460" i="3" s="1"/>
  <c r="AM461" i="3"/>
  <c r="AN461" i="3"/>
  <c r="AP461" i="3"/>
  <c r="AQ461" i="3"/>
  <c r="AL461" i="3" s="1"/>
  <c r="AQ462" i="3"/>
  <c r="AK463" i="3"/>
  <c r="AL463" i="3"/>
  <c r="AN463" i="3"/>
  <c r="AO463" i="3"/>
  <c r="AP463" i="3"/>
  <c r="AQ463" i="3"/>
  <c r="AM463" i="3" s="1"/>
  <c r="AL464" i="3"/>
  <c r="AQ464" i="3"/>
  <c r="AN464" i="3" s="1"/>
  <c r="AM465" i="3"/>
  <c r="AP465" i="3"/>
  <c r="AQ465" i="3"/>
  <c r="AL465" i="3" s="1"/>
  <c r="AK466" i="3"/>
  <c r="AN466" i="3"/>
  <c r="AQ466" i="3"/>
  <c r="AK467" i="3"/>
  <c r="AL467" i="3"/>
  <c r="AN467" i="3"/>
  <c r="AO467" i="3"/>
  <c r="AP467" i="3"/>
  <c r="AQ467" i="3"/>
  <c r="AM467" i="3" s="1"/>
  <c r="AO468" i="3"/>
  <c r="AQ468" i="3"/>
  <c r="AN468" i="3" s="1"/>
  <c r="AL469" i="3"/>
  <c r="AM469" i="3"/>
  <c r="AP469" i="3"/>
  <c r="AQ469" i="3"/>
  <c r="AK470" i="3"/>
  <c r="AQ470" i="3"/>
  <c r="AK471" i="3"/>
  <c r="AL471" i="3"/>
  <c r="AN471" i="3"/>
  <c r="AO471" i="3"/>
  <c r="AP471" i="3"/>
  <c r="AQ471" i="3"/>
  <c r="AM471" i="3" s="1"/>
  <c r="AQ472" i="3"/>
  <c r="AN472" i="3" s="1"/>
  <c r="AL473" i="3"/>
  <c r="AM473" i="3"/>
  <c r="AN473" i="3"/>
  <c r="AP473" i="3"/>
  <c r="AQ473" i="3"/>
  <c r="AN474" i="3"/>
  <c r="AQ474" i="3"/>
  <c r="AK474" i="3" s="1"/>
  <c r="AK475" i="3"/>
  <c r="AL475" i="3"/>
  <c r="AN475" i="3"/>
  <c r="AO475" i="3"/>
  <c r="AP475" i="3"/>
  <c r="AQ475" i="3"/>
  <c r="AM475" i="3" s="1"/>
  <c r="AL476" i="3"/>
  <c r="AO476" i="3"/>
  <c r="AQ476" i="3"/>
  <c r="AN476" i="3" s="1"/>
  <c r="AM477" i="3"/>
  <c r="AN477" i="3"/>
  <c r="AP477" i="3"/>
  <c r="AQ477" i="3"/>
  <c r="AL477" i="3" s="1"/>
  <c r="AQ478" i="3"/>
  <c r="AK478" i="3" s="1"/>
  <c r="AK479" i="3"/>
  <c r="AL479" i="3"/>
  <c r="AN479" i="3"/>
  <c r="AO479" i="3"/>
  <c r="AP479" i="3"/>
  <c r="AQ479" i="3"/>
  <c r="AM479" i="3" s="1"/>
  <c r="AL480" i="3"/>
  <c r="AQ480" i="3"/>
  <c r="AN480" i="3" s="1"/>
  <c r="AL481" i="3"/>
  <c r="AN481" i="3"/>
  <c r="AO481" i="3"/>
  <c r="AP481" i="3"/>
  <c r="AQ481" i="3"/>
  <c r="AK481" i="3" s="1"/>
  <c r="AK482" i="3"/>
  <c r="AO482" i="3"/>
  <c r="AQ482" i="3"/>
  <c r="AP482" i="3" s="1"/>
  <c r="AL483" i="3"/>
  <c r="AN483" i="3"/>
  <c r="AP483" i="3"/>
  <c r="AQ483" i="3"/>
  <c r="AK483" i="3" s="1"/>
  <c r="AQ484" i="3"/>
  <c r="AK484" i="3" s="1"/>
  <c r="AK485" i="3"/>
  <c r="AL485" i="3"/>
  <c r="AM485" i="3"/>
  <c r="AN485" i="3"/>
  <c r="AP485" i="3"/>
  <c r="AQ485" i="3"/>
  <c r="AO485" i="3" s="1"/>
  <c r="AK486" i="3"/>
  <c r="AM486" i="3"/>
  <c r="AO486" i="3"/>
  <c r="AQ486" i="3"/>
  <c r="AL486" i="3" s="1"/>
  <c r="AK487" i="3"/>
  <c r="AL487" i="3"/>
  <c r="AM487" i="3"/>
  <c r="AN487" i="3"/>
  <c r="AO487" i="3"/>
  <c r="AP487" i="3"/>
  <c r="AQ487" i="3"/>
  <c r="AM488" i="3"/>
  <c r="AQ488" i="3"/>
  <c r="AN488" i="3" s="1"/>
  <c r="AL489" i="3"/>
  <c r="AN489" i="3"/>
  <c r="AO489" i="3"/>
  <c r="AP489" i="3"/>
  <c r="AQ489" i="3"/>
  <c r="AK489" i="3" s="1"/>
  <c r="AK490" i="3"/>
  <c r="AO490" i="3"/>
  <c r="AQ490" i="3"/>
  <c r="AP490" i="3" s="1"/>
  <c r="AL491" i="3"/>
  <c r="AN491" i="3"/>
  <c r="AP491" i="3"/>
  <c r="AQ491" i="3"/>
  <c r="AK491" i="3" s="1"/>
  <c r="AQ492" i="3"/>
  <c r="AK492" i="3" s="1"/>
  <c r="AK493" i="3"/>
  <c r="AL493" i="3"/>
  <c r="AM493" i="3"/>
  <c r="AN493" i="3"/>
  <c r="AP493" i="3"/>
  <c r="AQ493" i="3"/>
  <c r="AO493" i="3" s="1"/>
  <c r="AK494" i="3"/>
  <c r="AM494" i="3"/>
  <c r="AO494" i="3"/>
  <c r="AQ494" i="3"/>
  <c r="AL494" i="3" s="1"/>
  <c r="AK495" i="3"/>
  <c r="AL495" i="3"/>
  <c r="AM495" i="3"/>
  <c r="AN495" i="3"/>
  <c r="AO495" i="3"/>
  <c r="AP495" i="3"/>
  <c r="AQ495" i="3"/>
  <c r="AM496" i="3"/>
  <c r="AQ496" i="3"/>
  <c r="AN496" i="3" s="1"/>
  <c r="AL497" i="3"/>
  <c r="AN497" i="3"/>
  <c r="AO497" i="3"/>
  <c r="AP497" i="3"/>
  <c r="AQ497" i="3"/>
  <c r="AK497" i="3" s="1"/>
  <c r="AK498" i="3"/>
  <c r="AO498" i="3"/>
  <c r="AQ498" i="3"/>
  <c r="AP498" i="3" s="1"/>
  <c r="AL499" i="3"/>
  <c r="AN499" i="3"/>
  <c r="AP499" i="3"/>
  <c r="AQ499" i="3"/>
  <c r="AK499" i="3" s="1"/>
  <c r="AQ500" i="3"/>
  <c r="AK500" i="3" s="1"/>
  <c r="AK501" i="3"/>
  <c r="AL501" i="3"/>
  <c r="AM501" i="3"/>
  <c r="AN501" i="3"/>
  <c r="AP501" i="3"/>
  <c r="AQ501" i="3"/>
  <c r="AO501" i="3" s="1"/>
  <c r="AK502" i="3"/>
  <c r="AM502" i="3"/>
  <c r="AO502" i="3"/>
  <c r="AQ502" i="3"/>
  <c r="AL502" i="3" s="1"/>
  <c r="AK503" i="3"/>
  <c r="AL503" i="3"/>
  <c r="AM503" i="3"/>
  <c r="AN503" i="3"/>
  <c r="AO503" i="3"/>
  <c r="AP503" i="3"/>
  <c r="AQ503" i="3"/>
  <c r="AM504" i="3"/>
  <c r="AQ504" i="3"/>
  <c r="AN504" i="3" s="1"/>
  <c r="AL505" i="3"/>
  <c r="AN505" i="3"/>
  <c r="AO505" i="3"/>
  <c r="AP505" i="3"/>
  <c r="AQ505" i="3"/>
  <c r="AK505" i="3" s="1"/>
  <c r="AJ7" i="3"/>
  <c r="AJ8" i="3"/>
  <c r="AJ9" i="3"/>
  <c r="AJ10" i="3"/>
  <c r="AJ11" i="3"/>
  <c r="AJ12" i="3"/>
  <c r="AJ13" i="3"/>
  <c r="AJ14" i="3"/>
  <c r="AJ15" i="3"/>
  <c r="AJ16" i="3"/>
  <c r="AJ17" i="3"/>
  <c r="AJ18" i="3"/>
  <c r="AJ19" i="3"/>
  <c r="AJ20" i="3"/>
  <c r="AJ21" i="3"/>
  <c r="AJ22" i="3"/>
  <c r="AJ23" i="3"/>
  <c r="AJ24" i="3"/>
  <c r="AJ25" i="3"/>
  <c r="AJ26" i="3"/>
  <c r="AJ27" i="3"/>
  <c r="AJ28" i="3"/>
  <c r="AJ29" i="3"/>
  <c r="AJ30" i="3"/>
  <c r="AJ31" i="3"/>
  <c r="AJ32" i="3"/>
  <c r="AJ33" i="3"/>
  <c r="AJ34" i="3"/>
  <c r="AJ35" i="3"/>
  <c r="AJ36" i="3"/>
  <c r="AJ37" i="3"/>
  <c r="AJ38" i="3"/>
  <c r="AJ39" i="3"/>
  <c r="AJ40" i="3"/>
  <c r="AJ41" i="3"/>
  <c r="AJ42" i="3"/>
  <c r="AJ43" i="3"/>
  <c r="AJ44" i="3"/>
  <c r="AJ45" i="3"/>
  <c r="AJ46" i="3"/>
  <c r="AJ47" i="3"/>
  <c r="AJ48" i="3"/>
  <c r="AJ49" i="3"/>
  <c r="AJ50" i="3"/>
  <c r="AJ51" i="3"/>
  <c r="AJ52" i="3"/>
  <c r="AJ53" i="3"/>
  <c r="AJ54" i="3"/>
  <c r="AJ55" i="3"/>
  <c r="AJ56" i="3"/>
  <c r="AJ57" i="3"/>
  <c r="AJ58" i="3"/>
  <c r="AJ59" i="3"/>
  <c r="AJ60" i="3"/>
  <c r="AJ61" i="3"/>
  <c r="AJ62" i="3"/>
  <c r="AJ63" i="3"/>
  <c r="AJ64" i="3"/>
  <c r="AJ65" i="3"/>
  <c r="AJ66" i="3"/>
  <c r="AJ67" i="3"/>
  <c r="AJ68" i="3"/>
  <c r="AJ69" i="3"/>
  <c r="AJ70" i="3"/>
  <c r="AJ71" i="3"/>
  <c r="AJ72" i="3"/>
  <c r="AJ73" i="3"/>
  <c r="AJ74" i="3"/>
  <c r="AJ75" i="3"/>
  <c r="AJ76" i="3"/>
  <c r="AJ77" i="3"/>
  <c r="AJ78" i="3"/>
  <c r="AJ79" i="3"/>
  <c r="AJ80" i="3"/>
  <c r="AJ81" i="3"/>
  <c r="AJ82" i="3"/>
  <c r="AJ83" i="3"/>
  <c r="AJ84" i="3"/>
  <c r="AJ85" i="3"/>
  <c r="AJ86" i="3"/>
  <c r="AJ87" i="3"/>
  <c r="AJ88" i="3"/>
  <c r="AJ89" i="3"/>
  <c r="AJ90" i="3"/>
  <c r="AJ91" i="3"/>
  <c r="AJ92" i="3"/>
  <c r="AJ93" i="3"/>
  <c r="AJ94" i="3"/>
  <c r="AJ95" i="3"/>
  <c r="AJ96" i="3"/>
  <c r="AJ97" i="3"/>
  <c r="AJ98" i="3"/>
  <c r="AJ99" i="3"/>
  <c r="AJ100" i="3"/>
  <c r="AJ101" i="3"/>
  <c r="AJ102" i="3"/>
  <c r="AJ103" i="3"/>
  <c r="AJ104" i="3"/>
  <c r="AJ105" i="3"/>
  <c r="AJ106" i="3"/>
  <c r="AJ107" i="3"/>
  <c r="AJ108" i="3"/>
  <c r="AJ109" i="3"/>
  <c r="AJ110" i="3"/>
  <c r="AJ111" i="3"/>
  <c r="AJ112" i="3"/>
  <c r="AJ113" i="3"/>
  <c r="AJ114" i="3"/>
  <c r="AJ115" i="3"/>
  <c r="AJ116" i="3"/>
  <c r="AJ117" i="3"/>
  <c r="AJ118" i="3"/>
  <c r="AJ119" i="3"/>
  <c r="AJ120" i="3"/>
  <c r="AJ121" i="3"/>
  <c r="AJ122" i="3"/>
  <c r="AJ123" i="3"/>
  <c r="AJ124" i="3"/>
  <c r="AJ125" i="3"/>
  <c r="AJ126" i="3"/>
  <c r="AJ127" i="3"/>
  <c r="AJ128" i="3"/>
  <c r="AJ129" i="3"/>
  <c r="AJ130" i="3"/>
  <c r="AJ131" i="3"/>
  <c r="AJ132" i="3"/>
  <c r="AJ133" i="3"/>
  <c r="AJ134" i="3"/>
  <c r="AJ135" i="3"/>
  <c r="AJ136" i="3"/>
  <c r="AJ137" i="3"/>
  <c r="AJ138" i="3"/>
  <c r="AJ139" i="3"/>
  <c r="AJ140" i="3"/>
  <c r="AJ141" i="3"/>
  <c r="AJ142" i="3"/>
  <c r="AJ143" i="3"/>
  <c r="AJ144" i="3"/>
  <c r="AJ145" i="3"/>
  <c r="AJ146" i="3"/>
  <c r="AJ147" i="3"/>
  <c r="AJ148" i="3"/>
  <c r="AJ149" i="3"/>
  <c r="AJ150" i="3"/>
  <c r="AJ151" i="3"/>
  <c r="AJ152" i="3"/>
  <c r="AJ153" i="3"/>
  <c r="AJ154" i="3"/>
  <c r="AJ155" i="3"/>
  <c r="AJ156" i="3"/>
  <c r="AJ157" i="3"/>
  <c r="AJ158" i="3"/>
  <c r="AJ159" i="3"/>
  <c r="AJ160" i="3"/>
  <c r="AJ161" i="3"/>
  <c r="AJ162" i="3"/>
  <c r="AJ163" i="3"/>
  <c r="AJ164" i="3"/>
  <c r="AJ165" i="3"/>
  <c r="AJ166" i="3"/>
  <c r="AJ167" i="3"/>
  <c r="AJ168" i="3"/>
  <c r="AJ169" i="3"/>
  <c r="AJ170" i="3"/>
  <c r="AJ171" i="3"/>
  <c r="AJ172" i="3"/>
  <c r="AJ173" i="3"/>
  <c r="AJ174" i="3"/>
  <c r="AJ175" i="3"/>
  <c r="AJ176" i="3"/>
  <c r="AJ177" i="3"/>
  <c r="AJ178" i="3"/>
  <c r="AJ179" i="3"/>
  <c r="AJ180" i="3"/>
  <c r="AJ181" i="3"/>
  <c r="AJ182" i="3"/>
  <c r="AJ183" i="3"/>
  <c r="AJ184" i="3"/>
  <c r="AJ185" i="3"/>
  <c r="AJ186" i="3"/>
  <c r="AJ187" i="3"/>
  <c r="AJ188" i="3"/>
  <c r="AJ189" i="3"/>
  <c r="AJ190" i="3"/>
  <c r="AJ191" i="3"/>
  <c r="AJ192" i="3"/>
  <c r="AJ193" i="3"/>
  <c r="AJ194" i="3"/>
  <c r="AJ195" i="3"/>
  <c r="AJ196" i="3"/>
  <c r="AJ197" i="3"/>
  <c r="AJ198" i="3"/>
  <c r="AJ199" i="3"/>
  <c r="AJ200" i="3"/>
  <c r="AJ201" i="3"/>
  <c r="AJ202" i="3"/>
  <c r="AJ203" i="3"/>
  <c r="AJ204" i="3"/>
  <c r="AJ205" i="3"/>
  <c r="AJ206" i="3"/>
  <c r="AJ207" i="3"/>
  <c r="AJ208" i="3"/>
  <c r="AJ209" i="3"/>
  <c r="AJ210" i="3"/>
  <c r="AJ211" i="3"/>
  <c r="AJ212" i="3"/>
  <c r="AJ213" i="3"/>
  <c r="AJ214" i="3"/>
  <c r="AJ215" i="3"/>
  <c r="AJ216" i="3"/>
  <c r="AJ217" i="3"/>
  <c r="AJ218" i="3"/>
  <c r="AJ219" i="3"/>
  <c r="AJ220" i="3"/>
  <c r="AJ221" i="3"/>
  <c r="AJ222" i="3"/>
  <c r="AJ223" i="3"/>
  <c r="AJ224" i="3"/>
  <c r="AJ225" i="3"/>
  <c r="AJ226" i="3"/>
  <c r="AJ227" i="3"/>
  <c r="AJ228" i="3"/>
  <c r="AJ229" i="3"/>
  <c r="AJ230" i="3"/>
  <c r="AJ231" i="3"/>
  <c r="AJ232" i="3"/>
  <c r="AJ233" i="3"/>
  <c r="AJ234" i="3"/>
  <c r="AJ235" i="3"/>
  <c r="AJ236" i="3"/>
  <c r="AJ237" i="3"/>
  <c r="AJ238" i="3"/>
  <c r="AJ239" i="3"/>
  <c r="AJ240" i="3"/>
  <c r="AJ241" i="3"/>
  <c r="AJ242" i="3"/>
  <c r="AJ243" i="3"/>
  <c r="AJ244" i="3"/>
  <c r="AJ245" i="3"/>
  <c r="AJ246" i="3"/>
  <c r="AJ247" i="3"/>
  <c r="AJ248" i="3"/>
  <c r="AJ249" i="3"/>
  <c r="AJ250" i="3"/>
  <c r="AJ251" i="3"/>
  <c r="AJ252" i="3"/>
  <c r="AJ253" i="3"/>
  <c r="AJ254" i="3"/>
  <c r="AJ255" i="3"/>
  <c r="AJ256" i="3"/>
  <c r="AJ257" i="3"/>
  <c r="AJ258" i="3"/>
  <c r="AJ259" i="3"/>
  <c r="AJ260" i="3"/>
  <c r="AJ261" i="3"/>
  <c r="AJ262" i="3"/>
  <c r="AJ263" i="3"/>
  <c r="AJ264" i="3"/>
  <c r="AJ265" i="3"/>
  <c r="AJ266" i="3"/>
  <c r="AJ267" i="3"/>
  <c r="AJ268" i="3"/>
  <c r="AJ269" i="3"/>
  <c r="AJ270" i="3"/>
  <c r="AJ271" i="3"/>
  <c r="AJ272" i="3"/>
  <c r="AJ273" i="3"/>
  <c r="AJ274" i="3"/>
  <c r="AJ275" i="3"/>
  <c r="AJ276" i="3"/>
  <c r="AJ277" i="3"/>
  <c r="AJ278" i="3"/>
  <c r="AJ279" i="3"/>
  <c r="AJ280" i="3"/>
  <c r="AJ281" i="3"/>
  <c r="AJ282" i="3"/>
  <c r="AJ283" i="3"/>
  <c r="AJ284" i="3"/>
  <c r="AJ285" i="3"/>
  <c r="AJ286" i="3"/>
  <c r="AJ287" i="3"/>
  <c r="AJ288" i="3"/>
  <c r="AJ289" i="3"/>
  <c r="AJ290" i="3"/>
  <c r="AJ291" i="3"/>
  <c r="AJ292" i="3"/>
  <c r="AJ293" i="3"/>
  <c r="AJ294" i="3"/>
  <c r="AJ295" i="3"/>
  <c r="AJ296" i="3"/>
  <c r="AJ297" i="3"/>
  <c r="AJ298" i="3"/>
  <c r="AJ299" i="3"/>
  <c r="AJ300" i="3"/>
  <c r="AJ301" i="3"/>
  <c r="AJ302" i="3"/>
  <c r="AJ303" i="3"/>
  <c r="AJ304" i="3"/>
  <c r="AJ305" i="3"/>
  <c r="AJ306" i="3"/>
  <c r="AJ307" i="3"/>
  <c r="AJ308" i="3"/>
  <c r="AJ309" i="3"/>
  <c r="AJ310" i="3"/>
  <c r="AJ311" i="3"/>
  <c r="AJ312" i="3"/>
  <c r="AJ313" i="3"/>
  <c r="AJ314" i="3"/>
  <c r="AJ315" i="3"/>
  <c r="AJ316" i="3"/>
  <c r="AJ317" i="3"/>
  <c r="AJ318" i="3"/>
  <c r="AJ319" i="3"/>
  <c r="AJ320" i="3"/>
  <c r="AJ321" i="3"/>
  <c r="AJ322" i="3"/>
  <c r="AJ323" i="3"/>
  <c r="AJ324" i="3"/>
  <c r="AJ325" i="3"/>
  <c r="AJ326" i="3"/>
  <c r="AJ327" i="3"/>
  <c r="AJ328" i="3"/>
  <c r="AJ329" i="3"/>
  <c r="AJ330" i="3"/>
  <c r="AJ331" i="3"/>
  <c r="AJ332" i="3"/>
  <c r="AJ333" i="3"/>
  <c r="AJ334" i="3"/>
  <c r="AJ335" i="3"/>
  <c r="AJ336" i="3"/>
  <c r="AJ337" i="3"/>
  <c r="AJ338" i="3"/>
  <c r="AJ339" i="3"/>
  <c r="AJ340" i="3"/>
  <c r="AJ341" i="3"/>
  <c r="AJ342" i="3"/>
  <c r="AJ343" i="3"/>
  <c r="AJ344" i="3"/>
  <c r="AJ345" i="3"/>
  <c r="AJ346" i="3"/>
  <c r="AJ347" i="3"/>
  <c r="AJ348" i="3"/>
  <c r="AJ349" i="3"/>
  <c r="AJ350" i="3"/>
  <c r="AJ351" i="3"/>
  <c r="AJ352" i="3"/>
  <c r="AJ353" i="3"/>
  <c r="AJ354" i="3"/>
  <c r="AJ355" i="3"/>
  <c r="AJ356" i="3"/>
  <c r="AJ357" i="3"/>
  <c r="AJ358" i="3"/>
  <c r="AJ359" i="3"/>
  <c r="AJ360" i="3"/>
  <c r="AJ361" i="3"/>
  <c r="AJ362" i="3"/>
  <c r="AJ363" i="3"/>
  <c r="AJ364" i="3"/>
  <c r="AJ365" i="3"/>
  <c r="AJ366" i="3"/>
  <c r="AJ367" i="3"/>
  <c r="AJ368" i="3"/>
  <c r="AJ369" i="3"/>
  <c r="AJ370" i="3"/>
  <c r="AJ371" i="3"/>
  <c r="AJ372" i="3"/>
  <c r="AJ373" i="3"/>
  <c r="AJ374" i="3"/>
  <c r="AJ375" i="3"/>
  <c r="AJ376" i="3"/>
  <c r="AJ377" i="3"/>
  <c r="AJ378" i="3"/>
  <c r="AJ379" i="3"/>
  <c r="AJ380" i="3"/>
  <c r="AJ381" i="3"/>
  <c r="AJ382" i="3"/>
  <c r="AJ383" i="3"/>
  <c r="AJ384" i="3"/>
  <c r="AJ385" i="3"/>
  <c r="AJ386" i="3"/>
  <c r="AJ387" i="3"/>
  <c r="AJ388" i="3"/>
  <c r="AJ389" i="3"/>
  <c r="AJ390" i="3"/>
  <c r="AJ391" i="3"/>
  <c r="AJ392" i="3"/>
  <c r="AJ393" i="3"/>
  <c r="AJ394" i="3"/>
  <c r="AJ395" i="3"/>
  <c r="AJ396" i="3"/>
  <c r="AJ397" i="3"/>
  <c r="AJ398" i="3"/>
  <c r="AJ399" i="3"/>
  <c r="AJ400" i="3"/>
  <c r="AJ401" i="3"/>
  <c r="AJ402" i="3"/>
  <c r="AJ403" i="3"/>
  <c r="AJ404" i="3"/>
  <c r="AJ405" i="3"/>
  <c r="AJ406" i="3"/>
  <c r="AJ407" i="3"/>
  <c r="AJ408" i="3"/>
  <c r="AJ409" i="3"/>
  <c r="AJ410" i="3"/>
  <c r="AJ411" i="3"/>
  <c r="AJ412" i="3"/>
  <c r="AJ413" i="3"/>
  <c r="AJ414" i="3"/>
  <c r="AJ415" i="3"/>
  <c r="AJ416" i="3"/>
  <c r="AJ417" i="3"/>
  <c r="AJ418" i="3"/>
  <c r="AJ419" i="3"/>
  <c r="AJ420" i="3"/>
  <c r="AJ421" i="3"/>
  <c r="AJ422" i="3"/>
  <c r="AJ423" i="3"/>
  <c r="AJ424" i="3"/>
  <c r="AJ425" i="3"/>
  <c r="AJ426" i="3"/>
  <c r="AJ427" i="3"/>
  <c r="AJ428" i="3"/>
  <c r="AJ429" i="3"/>
  <c r="AJ430" i="3"/>
  <c r="AJ431" i="3"/>
  <c r="AJ432" i="3"/>
  <c r="AJ433" i="3"/>
  <c r="AJ434" i="3"/>
  <c r="AJ435" i="3"/>
  <c r="AJ436" i="3"/>
  <c r="AJ437" i="3"/>
  <c r="AJ438" i="3"/>
  <c r="AJ439" i="3"/>
  <c r="AJ440" i="3"/>
  <c r="AJ441" i="3"/>
  <c r="AJ442" i="3"/>
  <c r="AJ443" i="3"/>
  <c r="AJ444" i="3"/>
  <c r="AJ445" i="3"/>
  <c r="AJ446" i="3"/>
  <c r="AJ447" i="3"/>
  <c r="AJ448" i="3"/>
  <c r="AJ449" i="3"/>
  <c r="AJ450" i="3"/>
  <c r="AJ451" i="3"/>
  <c r="AJ452" i="3"/>
  <c r="AJ453" i="3"/>
  <c r="AJ454" i="3"/>
  <c r="AJ455" i="3"/>
  <c r="AJ456" i="3"/>
  <c r="AJ457" i="3"/>
  <c r="AJ458" i="3"/>
  <c r="AJ459" i="3"/>
  <c r="AJ460" i="3"/>
  <c r="AJ461" i="3"/>
  <c r="AJ462" i="3"/>
  <c r="AJ463" i="3"/>
  <c r="AJ464" i="3"/>
  <c r="AJ465" i="3"/>
  <c r="AJ466" i="3"/>
  <c r="AJ467" i="3"/>
  <c r="AJ468" i="3"/>
  <c r="AJ469" i="3"/>
  <c r="AJ470" i="3"/>
  <c r="AJ471" i="3"/>
  <c r="AJ472" i="3"/>
  <c r="AJ473" i="3"/>
  <c r="AJ474" i="3"/>
  <c r="AJ475" i="3"/>
  <c r="AJ476" i="3"/>
  <c r="AJ477" i="3"/>
  <c r="AJ478" i="3"/>
  <c r="AJ479" i="3"/>
  <c r="AJ480" i="3"/>
  <c r="AJ481" i="3"/>
  <c r="AJ482" i="3"/>
  <c r="AJ483" i="3"/>
  <c r="AJ484" i="3"/>
  <c r="AJ485" i="3"/>
  <c r="AJ486" i="3"/>
  <c r="AJ487" i="3"/>
  <c r="AJ488" i="3"/>
  <c r="AJ489" i="3"/>
  <c r="AJ490" i="3"/>
  <c r="AJ491" i="3"/>
  <c r="AJ492" i="3"/>
  <c r="AJ493" i="3"/>
  <c r="AJ494" i="3"/>
  <c r="AJ495" i="3"/>
  <c r="AJ496" i="3"/>
  <c r="AJ497" i="3"/>
  <c r="AJ498" i="3"/>
  <c r="AJ499" i="3"/>
  <c r="AJ500" i="3"/>
  <c r="AJ501" i="3"/>
  <c r="AJ502" i="3"/>
  <c r="AJ503" i="3"/>
  <c r="AJ504" i="3"/>
  <c r="AJ505" i="3"/>
  <c r="Y7" i="3"/>
  <c r="Y8" i="3"/>
  <c r="Y9" i="3"/>
  <c r="Y10" i="3"/>
  <c r="Y11" i="3"/>
  <c r="Y12" i="3"/>
  <c r="Y13" i="3"/>
  <c r="Y14" i="3"/>
  <c r="Y15" i="3"/>
  <c r="Y16" i="3"/>
  <c r="Y17" i="3"/>
  <c r="Y18" i="3"/>
  <c r="Y19" i="3"/>
  <c r="Y20" i="3"/>
  <c r="Y21" i="3"/>
  <c r="Y22" i="3"/>
  <c r="Y23" i="3"/>
  <c r="Y24" i="3"/>
  <c r="Y25" i="3"/>
  <c r="Y26" i="3"/>
  <c r="Y27" i="3"/>
  <c r="Y28" i="3"/>
  <c r="Y29" i="3"/>
  <c r="Y30" i="3"/>
  <c r="Y31" i="3"/>
  <c r="Y32" i="3"/>
  <c r="Y33" i="3"/>
  <c r="Y34" i="3"/>
  <c r="Y35" i="3"/>
  <c r="Y36" i="3"/>
  <c r="Y37" i="3"/>
  <c r="Y38" i="3"/>
  <c r="Y39" i="3"/>
  <c r="Y40" i="3"/>
  <c r="Y41" i="3"/>
  <c r="Y42" i="3"/>
  <c r="Y43" i="3"/>
  <c r="Y44" i="3"/>
  <c r="Y45" i="3"/>
  <c r="Y46" i="3"/>
  <c r="Y47" i="3"/>
  <c r="Y48" i="3"/>
  <c r="Y49" i="3"/>
  <c r="Y50" i="3"/>
  <c r="Y51" i="3"/>
  <c r="Y52" i="3"/>
  <c r="Y53" i="3"/>
  <c r="Y54" i="3"/>
  <c r="Y55" i="3"/>
  <c r="Y56" i="3"/>
  <c r="Y57" i="3"/>
  <c r="Y58" i="3"/>
  <c r="Y59" i="3"/>
  <c r="Y60" i="3"/>
  <c r="Y61" i="3"/>
  <c r="Y62" i="3"/>
  <c r="Y63" i="3"/>
  <c r="Y64" i="3"/>
  <c r="Y65" i="3"/>
  <c r="Y66" i="3"/>
  <c r="Y67" i="3"/>
  <c r="Y68" i="3"/>
  <c r="Y69" i="3"/>
  <c r="Y70" i="3"/>
  <c r="Y71" i="3"/>
  <c r="Y72" i="3"/>
  <c r="Y73" i="3"/>
  <c r="Y74" i="3"/>
  <c r="Y75" i="3"/>
  <c r="Y76" i="3"/>
  <c r="Y77" i="3"/>
  <c r="Y78" i="3"/>
  <c r="Y79" i="3"/>
  <c r="Y80" i="3"/>
  <c r="Y81" i="3"/>
  <c r="Y82" i="3"/>
  <c r="Y83" i="3"/>
  <c r="Y84" i="3"/>
  <c r="Y85" i="3"/>
  <c r="Y86" i="3"/>
  <c r="Y87" i="3"/>
  <c r="Y88" i="3"/>
  <c r="Y89" i="3"/>
  <c r="Y90" i="3"/>
  <c r="Y91" i="3"/>
  <c r="Y92" i="3"/>
  <c r="Y93" i="3"/>
  <c r="Y94" i="3"/>
  <c r="Y95" i="3"/>
  <c r="Y96" i="3"/>
  <c r="Y97" i="3"/>
  <c r="Y98" i="3"/>
  <c r="Y99" i="3"/>
  <c r="Y100" i="3"/>
  <c r="Y101" i="3"/>
  <c r="Y102" i="3"/>
  <c r="Y103" i="3"/>
  <c r="Y104" i="3"/>
  <c r="Y105" i="3"/>
  <c r="Y106" i="3"/>
  <c r="Y107" i="3"/>
  <c r="Y108" i="3"/>
  <c r="Y109" i="3"/>
  <c r="Y110" i="3"/>
  <c r="Y111" i="3"/>
  <c r="Y112" i="3"/>
  <c r="Y113" i="3"/>
  <c r="Y114" i="3"/>
  <c r="Y115" i="3"/>
  <c r="Y116" i="3"/>
  <c r="Y117" i="3"/>
  <c r="Y118" i="3"/>
  <c r="Y119" i="3"/>
  <c r="Y120" i="3"/>
  <c r="Y121" i="3"/>
  <c r="Y122" i="3"/>
  <c r="Y123" i="3"/>
  <c r="Y124" i="3"/>
  <c r="Y125" i="3"/>
  <c r="Y126" i="3"/>
  <c r="Y127" i="3"/>
  <c r="Y128" i="3"/>
  <c r="Y129" i="3"/>
  <c r="Y130" i="3"/>
  <c r="Y131" i="3"/>
  <c r="Y132" i="3"/>
  <c r="Y133" i="3"/>
  <c r="Y134" i="3"/>
  <c r="Y135" i="3"/>
  <c r="Y136" i="3"/>
  <c r="Y137" i="3"/>
  <c r="Y138" i="3"/>
  <c r="Y139" i="3"/>
  <c r="Y140" i="3"/>
  <c r="Y141" i="3"/>
  <c r="Y142" i="3"/>
  <c r="Y143" i="3"/>
  <c r="Y144" i="3"/>
  <c r="Y145" i="3"/>
  <c r="Y146" i="3"/>
  <c r="Y147" i="3"/>
  <c r="Y148" i="3"/>
  <c r="Y149" i="3"/>
  <c r="Y150" i="3"/>
  <c r="Y151" i="3"/>
  <c r="Y152" i="3"/>
  <c r="Y153" i="3"/>
  <c r="Y154" i="3"/>
  <c r="Y155" i="3"/>
  <c r="Y156" i="3"/>
  <c r="Y157" i="3"/>
  <c r="Y158" i="3"/>
  <c r="Y159" i="3"/>
  <c r="Y160" i="3"/>
  <c r="Y161" i="3"/>
  <c r="Y162" i="3"/>
  <c r="Y163" i="3"/>
  <c r="Y164" i="3"/>
  <c r="Y165" i="3"/>
  <c r="Y166" i="3"/>
  <c r="Y167" i="3"/>
  <c r="Y168" i="3"/>
  <c r="Y169" i="3"/>
  <c r="Y170" i="3"/>
  <c r="Y171" i="3"/>
  <c r="Y172" i="3"/>
  <c r="Y173" i="3"/>
  <c r="Y174" i="3"/>
  <c r="Y175" i="3"/>
  <c r="Y176" i="3"/>
  <c r="Y177" i="3"/>
  <c r="Y178" i="3"/>
  <c r="Y179" i="3"/>
  <c r="Y180" i="3"/>
  <c r="Y181" i="3"/>
  <c r="Y182" i="3"/>
  <c r="Y183" i="3"/>
  <c r="Y184" i="3"/>
  <c r="Y185" i="3"/>
  <c r="Y186" i="3"/>
  <c r="Y187" i="3"/>
  <c r="Y188" i="3"/>
  <c r="Y189" i="3"/>
  <c r="Y190" i="3"/>
  <c r="Y191" i="3"/>
  <c r="Y192" i="3"/>
  <c r="Y193" i="3"/>
  <c r="Y194" i="3"/>
  <c r="Y195" i="3"/>
  <c r="Y196" i="3"/>
  <c r="Y197" i="3"/>
  <c r="Y198" i="3"/>
  <c r="Y199" i="3"/>
  <c r="Y200" i="3"/>
  <c r="Y201" i="3"/>
  <c r="Y202" i="3"/>
  <c r="Y203" i="3"/>
  <c r="Y204" i="3"/>
  <c r="Y205" i="3"/>
  <c r="Y206" i="3"/>
  <c r="Y207" i="3"/>
  <c r="Y208" i="3"/>
  <c r="Y209" i="3"/>
  <c r="Y210" i="3"/>
  <c r="Y211" i="3"/>
  <c r="Y212" i="3"/>
  <c r="Y213" i="3"/>
  <c r="Y214" i="3"/>
  <c r="Y215" i="3"/>
  <c r="Y216" i="3"/>
  <c r="Y217" i="3"/>
  <c r="Y218" i="3"/>
  <c r="Y219" i="3"/>
  <c r="Y220" i="3"/>
  <c r="Y221" i="3"/>
  <c r="Y222" i="3"/>
  <c r="Y223" i="3"/>
  <c r="Y224" i="3"/>
  <c r="Y225" i="3"/>
  <c r="Y226" i="3"/>
  <c r="Y227" i="3"/>
  <c r="Y228" i="3"/>
  <c r="Y229" i="3"/>
  <c r="Y230" i="3"/>
  <c r="Y231" i="3"/>
  <c r="Y232" i="3"/>
  <c r="Y233" i="3"/>
  <c r="Y234" i="3"/>
  <c r="Y235" i="3"/>
  <c r="Y236" i="3"/>
  <c r="Y237" i="3"/>
  <c r="Y238" i="3"/>
  <c r="Y239" i="3"/>
  <c r="Y240" i="3"/>
  <c r="Y241" i="3"/>
  <c r="Y242" i="3"/>
  <c r="Y243" i="3"/>
  <c r="Y244" i="3"/>
  <c r="Y245" i="3"/>
  <c r="Y246" i="3"/>
  <c r="Y247" i="3"/>
  <c r="Y248" i="3"/>
  <c r="Y249" i="3"/>
  <c r="Y250" i="3"/>
  <c r="Y251" i="3"/>
  <c r="Y252" i="3"/>
  <c r="Y253" i="3"/>
  <c r="Y254" i="3"/>
  <c r="Y255" i="3"/>
  <c r="Y256" i="3"/>
  <c r="Y257" i="3"/>
  <c r="Y258" i="3"/>
  <c r="Y259" i="3"/>
  <c r="Y260" i="3"/>
  <c r="Y261" i="3"/>
  <c r="Y262" i="3"/>
  <c r="Y263" i="3"/>
  <c r="Y264" i="3"/>
  <c r="Y265" i="3"/>
  <c r="Y266" i="3"/>
  <c r="Y267" i="3"/>
  <c r="Y268" i="3"/>
  <c r="Y269" i="3"/>
  <c r="Y270" i="3"/>
  <c r="Y271" i="3"/>
  <c r="Y272" i="3"/>
  <c r="Y273" i="3"/>
  <c r="Y274" i="3"/>
  <c r="Y275" i="3"/>
  <c r="Y276" i="3"/>
  <c r="Y277" i="3"/>
  <c r="Y278" i="3"/>
  <c r="Y279" i="3"/>
  <c r="Y280" i="3"/>
  <c r="Y281" i="3"/>
  <c r="Y282" i="3"/>
  <c r="Y283" i="3"/>
  <c r="Y284" i="3"/>
  <c r="Y285" i="3"/>
  <c r="Y286" i="3"/>
  <c r="Y287" i="3"/>
  <c r="Y288" i="3"/>
  <c r="Y289" i="3"/>
  <c r="Y290" i="3"/>
  <c r="Y291" i="3"/>
  <c r="Y292" i="3"/>
  <c r="Y293" i="3"/>
  <c r="Y294" i="3"/>
  <c r="Y295" i="3"/>
  <c r="Y296" i="3"/>
  <c r="Y297" i="3"/>
  <c r="Y298" i="3"/>
  <c r="Y299" i="3"/>
  <c r="Y300" i="3"/>
  <c r="Y301" i="3"/>
  <c r="Y302" i="3"/>
  <c r="Y303" i="3"/>
  <c r="Y304" i="3"/>
  <c r="Y305" i="3"/>
  <c r="Y306" i="3"/>
  <c r="Y307" i="3"/>
  <c r="Y308" i="3"/>
  <c r="Y309" i="3"/>
  <c r="Y310" i="3"/>
  <c r="Y311" i="3"/>
  <c r="Y312" i="3"/>
  <c r="Y313" i="3"/>
  <c r="Y314" i="3"/>
  <c r="Y315" i="3"/>
  <c r="Y316" i="3"/>
  <c r="Y317" i="3"/>
  <c r="Y318" i="3"/>
  <c r="Y319" i="3"/>
  <c r="Y320" i="3"/>
  <c r="Y321" i="3"/>
  <c r="Y322" i="3"/>
  <c r="Y323" i="3"/>
  <c r="Y324" i="3"/>
  <c r="Y325" i="3"/>
  <c r="Y326" i="3"/>
  <c r="Y327" i="3"/>
  <c r="Y328" i="3"/>
  <c r="Y329" i="3"/>
  <c r="Y330" i="3"/>
  <c r="Y331" i="3"/>
  <c r="Y332" i="3"/>
  <c r="Y333" i="3"/>
  <c r="Y334" i="3"/>
  <c r="Y335" i="3"/>
  <c r="Y336" i="3"/>
  <c r="Y337" i="3"/>
  <c r="Y338" i="3"/>
  <c r="Y339" i="3"/>
  <c r="Y340" i="3"/>
  <c r="Y341" i="3"/>
  <c r="Y342" i="3"/>
  <c r="Y343" i="3"/>
  <c r="Y344" i="3"/>
  <c r="Y345" i="3"/>
  <c r="Y346" i="3"/>
  <c r="Y347" i="3"/>
  <c r="Y348" i="3"/>
  <c r="Y349" i="3"/>
  <c r="Y350" i="3"/>
  <c r="Y351" i="3"/>
  <c r="Y352" i="3"/>
  <c r="Y353" i="3"/>
  <c r="Y354" i="3"/>
  <c r="Y355" i="3"/>
  <c r="Y356" i="3"/>
  <c r="Y357" i="3"/>
  <c r="Y358" i="3"/>
  <c r="Y359" i="3"/>
  <c r="Y360" i="3"/>
  <c r="Y361" i="3"/>
  <c r="Y362" i="3"/>
  <c r="Y363" i="3"/>
  <c r="Y364" i="3"/>
  <c r="Y365" i="3"/>
  <c r="Y366" i="3"/>
  <c r="Y367" i="3"/>
  <c r="Y368" i="3"/>
  <c r="Y369" i="3"/>
  <c r="Y370" i="3"/>
  <c r="Y371" i="3"/>
  <c r="Y372" i="3"/>
  <c r="Y373" i="3"/>
  <c r="Y374" i="3"/>
  <c r="Y375" i="3"/>
  <c r="Y376" i="3"/>
  <c r="Y377" i="3"/>
  <c r="Y378" i="3"/>
  <c r="Y379" i="3"/>
  <c r="Y380" i="3"/>
  <c r="Y381" i="3"/>
  <c r="Y382" i="3"/>
  <c r="Y383" i="3"/>
  <c r="Y384" i="3"/>
  <c r="Y385" i="3"/>
  <c r="Y386" i="3"/>
  <c r="Y387" i="3"/>
  <c r="Y388" i="3"/>
  <c r="Y389" i="3"/>
  <c r="Y390" i="3"/>
  <c r="Y391" i="3"/>
  <c r="Y392" i="3"/>
  <c r="Y393" i="3"/>
  <c r="Y394" i="3"/>
  <c r="Y395" i="3"/>
  <c r="Y396" i="3"/>
  <c r="Y397" i="3"/>
  <c r="Y398" i="3"/>
  <c r="Y399" i="3"/>
  <c r="Y400" i="3"/>
  <c r="Y401" i="3"/>
  <c r="Y402" i="3"/>
  <c r="Y403" i="3"/>
  <c r="Y404" i="3"/>
  <c r="Y405" i="3"/>
  <c r="Y406" i="3"/>
  <c r="Y407" i="3"/>
  <c r="Y408" i="3"/>
  <c r="Y409" i="3"/>
  <c r="Y410" i="3"/>
  <c r="Y411" i="3"/>
  <c r="Y412" i="3"/>
  <c r="Y413" i="3"/>
  <c r="Y414" i="3"/>
  <c r="Y415" i="3"/>
  <c r="Y416" i="3"/>
  <c r="Y417" i="3"/>
  <c r="Y418" i="3"/>
  <c r="Y419" i="3"/>
  <c r="Y420" i="3"/>
  <c r="Y421" i="3"/>
  <c r="Y422" i="3"/>
  <c r="Y423" i="3"/>
  <c r="Y424" i="3"/>
  <c r="Y425" i="3"/>
  <c r="Y426" i="3"/>
  <c r="Y427" i="3"/>
  <c r="Y428" i="3"/>
  <c r="Y429" i="3"/>
  <c r="Y430" i="3"/>
  <c r="Y431" i="3"/>
  <c r="Y432" i="3"/>
  <c r="Y433" i="3"/>
  <c r="Y434" i="3"/>
  <c r="Y435" i="3"/>
  <c r="Y436" i="3"/>
  <c r="Y437" i="3"/>
  <c r="Y438" i="3"/>
  <c r="Y439" i="3"/>
  <c r="Y440" i="3"/>
  <c r="Y441" i="3"/>
  <c r="Y442" i="3"/>
  <c r="Y443" i="3"/>
  <c r="Y444" i="3"/>
  <c r="Y445" i="3"/>
  <c r="Y446" i="3"/>
  <c r="Y447" i="3"/>
  <c r="Y448" i="3"/>
  <c r="Y449" i="3"/>
  <c r="Y450" i="3"/>
  <c r="Y451" i="3"/>
  <c r="Y452" i="3"/>
  <c r="Y453" i="3"/>
  <c r="Y454" i="3"/>
  <c r="Y455" i="3"/>
  <c r="Y456" i="3"/>
  <c r="Y457" i="3"/>
  <c r="Y458" i="3"/>
  <c r="Y459" i="3"/>
  <c r="Y460" i="3"/>
  <c r="Y461" i="3"/>
  <c r="Y462" i="3"/>
  <c r="Y463" i="3"/>
  <c r="Y464" i="3"/>
  <c r="Y465" i="3"/>
  <c r="Y466" i="3"/>
  <c r="Y467" i="3"/>
  <c r="Y468" i="3"/>
  <c r="Y469" i="3"/>
  <c r="Y470" i="3"/>
  <c r="Y471" i="3"/>
  <c r="Y472" i="3"/>
  <c r="Y473" i="3"/>
  <c r="Y474" i="3"/>
  <c r="Y475" i="3"/>
  <c r="Y476" i="3"/>
  <c r="Y477" i="3"/>
  <c r="Y478" i="3"/>
  <c r="Y479" i="3"/>
  <c r="Y480" i="3"/>
  <c r="Y481" i="3"/>
  <c r="Y482" i="3"/>
  <c r="Y483" i="3"/>
  <c r="Y484" i="3"/>
  <c r="Y485" i="3"/>
  <c r="Y486" i="3"/>
  <c r="Y487" i="3"/>
  <c r="Y488" i="3"/>
  <c r="Y489" i="3"/>
  <c r="Y490" i="3"/>
  <c r="Y491" i="3"/>
  <c r="Y492" i="3"/>
  <c r="Y493" i="3"/>
  <c r="Y494" i="3"/>
  <c r="Y495" i="3"/>
  <c r="Y496" i="3"/>
  <c r="Y497" i="3"/>
  <c r="Y498" i="3"/>
  <c r="Y499" i="3"/>
  <c r="Y500" i="3"/>
  <c r="Y501" i="3"/>
  <c r="Y502" i="3"/>
  <c r="Y503" i="3"/>
  <c r="Y504" i="3"/>
  <c r="Y505" i="3"/>
  <c r="X7" i="3"/>
  <c r="X8" i="3"/>
  <c r="X9" i="3"/>
  <c r="X10" i="3"/>
  <c r="X11" i="3"/>
  <c r="X12" i="3"/>
  <c r="X13" i="3"/>
  <c r="X14" i="3"/>
  <c r="X15" i="3"/>
  <c r="X16" i="3"/>
  <c r="X17" i="3"/>
  <c r="X18" i="3"/>
  <c r="X19" i="3"/>
  <c r="X20" i="3"/>
  <c r="X21" i="3"/>
  <c r="X22" i="3"/>
  <c r="X23" i="3"/>
  <c r="X24" i="3"/>
  <c r="X25" i="3"/>
  <c r="X26" i="3"/>
  <c r="X27" i="3"/>
  <c r="X28" i="3"/>
  <c r="X29" i="3"/>
  <c r="X30" i="3"/>
  <c r="X31" i="3"/>
  <c r="X32" i="3"/>
  <c r="X33" i="3"/>
  <c r="X34" i="3"/>
  <c r="X35" i="3"/>
  <c r="X36" i="3"/>
  <c r="X37" i="3"/>
  <c r="X38" i="3"/>
  <c r="X39" i="3"/>
  <c r="X40" i="3"/>
  <c r="X41" i="3"/>
  <c r="X42" i="3"/>
  <c r="X43" i="3"/>
  <c r="X44" i="3"/>
  <c r="X45" i="3"/>
  <c r="X46" i="3"/>
  <c r="X47" i="3"/>
  <c r="X48" i="3"/>
  <c r="X49" i="3"/>
  <c r="X50" i="3"/>
  <c r="X51" i="3"/>
  <c r="X52" i="3"/>
  <c r="X53" i="3"/>
  <c r="X54" i="3"/>
  <c r="X55" i="3"/>
  <c r="X56" i="3"/>
  <c r="X57" i="3"/>
  <c r="X58" i="3"/>
  <c r="X59" i="3"/>
  <c r="X60" i="3"/>
  <c r="X61" i="3"/>
  <c r="X62" i="3"/>
  <c r="X63" i="3"/>
  <c r="X64" i="3"/>
  <c r="X65" i="3"/>
  <c r="X66" i="3"/>
  <c r="X67" i="3"/>
  <c r="X68" i="3"/>
  <c r="X69" i="3"/>
  <c r="X70" i="3"/>
  <c r="X71" i="3"/>
  <c r="X72" i="3"/>
  <c r="X73" i="3"/>
  <c r="X74" i="3"/>
  <c r="X75" i="3"/>
  <c r="X76" i="3"/>
  <c r="X77" i="3"/>
  <c r="X78" i="3"/>
  <c r="X79" i="3"/>
  <c r="X80" i="3"/>
  <c r="X81" i="3"/>
  <c r="X82" i="3"/>
  <c r="X83" i="3"/>
  <c r="X84" i="3"/>
  <c r="X85" i="3"/>
  <c r="X86" i="3"/>
  <c r="X87" i="3"/>
  <c r="X88" i="3"/>
  <c r="X89" i="3"/>
  <c r="X90" i="3"/>
  <c r="X91" i="3"/>
  <c r="X92" i="3"/>
  <c r="X93" i="3"/>
  <c r="X94" i="3"/>
  <c r="X95" i="3"/>
  <c r="X96" i="3"/>
  <c r="X97" i="3"/>
  <c r="X98" i="3"/>
  <c r="X99" i="3"/>
  <c r="X100" i="3"/>
  <c r="X101" i="3"/>
  <c r="X102" i="3"/>
  <c r="X103" i="3"/>
  <c r="X104" i="3"/>
  <c r="X105" i="3"/>
  <c r="X106" i="3"/>
  <c r="X107" i="3"/>
  <c r="X108" i="3"/>
  <c r="X109" i="3"/>
  <c r="X110" i="3"/>
  <c r="X111" i="3"/>
  <c r="X112" i="3"/>
  <c r="X113" i="3"/>
  <c r="X114" i="3"/>
  <c r="X115" i="3"/>
  <c r="X116" i="3"/>
  <c r="X117" i="3"/>
  <c r="X118" i="3"/>
  <c r="X119" i="3"/>
  <c r="X120" i="3"/>
  <c r="X121" i="3"/>
  <c r="X122" i="3"/>
  <c r="X123" i="3"/>
  <c r="X124" i="3"/>
  <c r="X125" i="3"/>
  <c r="X126" i="3"/>
  <c r="X127" i="3"/>
  <c r="X128" i="3"/>
  <c r="X129" i="3"/>
  <c r="X130" i="3"/>
  <c r="X131" i="3"/>
  <c r="X132" i="3"/>
  <c r="X133" i="3"/>
  <c r="X134" i="3"/>
  <c r="X135" i="3"/>
  <c r="X136" i="3"/>
  <c r="X137" i="3"/>
  <c r="X138" i="3"/>
  <c r="X139" i="3"/>
  <c r="X140" i="3"/>
  <c r="X141" i="3"/>
  <c r="X142" i="3"/>
  <c r="X143" i="3"/>
  <c r="X144" i="3"/>
  <c r="X145" i="3"/>
  <c r="X146" i="3"/>
  <c r="X147" i="3"/>
  <c r="X148" i="3"/>
  <c r="X149" i="3"/>
  <c r="X150" i="3"/>
  <c r="X151" i="3"/>
  <c r="X152" i="3"/>
  <c r="X153" i="3"/>
  <c r="X154" i="3"/>
  <c r="X155" i="3"/>
  <c r="X156" i="3"/>
  <c r="X157" i="3"/>
  <c r="X158" i="3"/>
  <c r="X159" i="3"/>
  <c r="X160" i="3"/>
  <c r="X161" i="3"/>
  <c r="X162" i="3"/>
  <c r="X163" i="3"/>
  <c r="X164" i="3"/>
  <c r="X165" i="3"/>
  <c r="X166" i="3"/>
  <c r="X167" i="3"/>
  <c r="X168" i="3"/>
  <c r="X169" i="3"/>
  <c r="X170" i="3"/>
  <c r="X171" i="3"/>
  <c r="X172" i="3"/>
  <c r="X173" i="3"/>
  <c r="X174" i="3"/>
  <c r="X175" i="3"/>
  <c r="X176" i="3"/>
  <c r="X177" i="3"/>
  <c r="X178" i="3"/>
  <c r="X179" i="3"/>
  <c r="X180" i="3"/>
  <c r="X181" i="3"/>
  <c r="X182" i="3"/>
  <c r="X183" i="3"/>
  <c r="X184" i="3"/>
  <c r="X185" i="3"/>
  <c r="X186" i="3"/>
  <c r="X187" i="3"/>
  <c r="X188" i="3"/>
  <c r="X189" i="3"/>
  <c r="X190" i="3"/>
  <c r="X191" i="3"/>
  <c r="X192" i="3"/>
  <c r="X193" i="3"/>
  <c r="X194" i="3"/>
  <c r="X195" i="3"/>
  <c r="X196" i="3"/>
  <c r="X197" i="3"/>
  <c r="X198" i="3"/>
  <c r="X199" i="3"/>
  <c r="X200" i="3"/>
  <c r="X201" i="3"/>
  <c r="X202" i="3"/>
  <c r="X203" i="3"/>
  <c r="X204" i="3"/>
  <c r="X205" i="3"/>
  <c r="X206" i="3"/>
  <c r="X207" i="3"/>
  <c r="X208" i="3"/>
  <c r="X209" i="3"/>
  <c r="X210" i="3"/>
  <c r="X211" i="3"/>
  <c r="X212" i="3"/>
  <c r="X213" i="3"/>
  <c r="X214" i="3"/>
  <c r="X215" i="3"/>
  <c r="X216" i="3"/>
  <c r="X217" i="3"/>
  <c r="X218" i="3"/>
  <c r="X219" i="3"/>
  <c r="X220" i="3"/>
  <c r="X221" i="3"/>
  <c r="X222" i="3"/>
  <c r="X223" i="3"/>
  <c r="X224" i="3"/>
  <c r="X225" i="3"/>
  <c r="X226" i="3"/>
  <c r="X227" i="3"/>
  <c r="X228" i="3"/>
  <c r="X229" i="3"/>
  <c r="X230" i="3"/>
  <c r="X231" i="3"/>
  <c r="X232" i="3"/>
  <c r="X233" i="3"/>
  <c r="X234" i="3"/>
  <c r="X235" i="3"/>
  <c r="X236" i="3"/>
  <c r="X237" i="3"/>
  <c r="X238" i="3"/>
  <c r="X239" i="3"/>
  <c r="X240" i="3"/>
  <c r="X241" i="3"/>
  <c r="X242" i="3"/>
  <c r="X243" i="3"/>
  <c r="X244" i="3"/>
  <c r="X245" i="3"/>
  <c r="X246" i="3"/>
  <c r="X247" i="3"/>
  <c r="X248" i="3"/>
  <c r="X249" i="3"/>
  <c r="X250" i="3"/>
  <c r="X251" i="3"/>
  <c r="X252" i="3"/>
  <c r="X253" i="3"/>
  <c r="X254" i="3"/>
  <c r="X255" i="3"/>
  <c r="X256" i="3"/>
  <c r="X257" i="3"/>
  <c r="X258" i="3"/>
  <c r="X259" i="3"/>
  <c r="X260" i="3"/>
  <c r="X261" i="3"/>
  <c r="X262" i="3"/>
  <c r="X263" i="3"/>
  <c r="X264" i="3"/>
  <c r="X265" i="3"/>
  <c r="X266" i="3"/>
  <c r="X267" i="3"/>
  <c r="X268" i="3"/>
  <c r="X269" i="3"/>
  <c r="X270" i="3"/>
  <c r="X271" i="3"/>
  <c r="X272" i="3"/>
  <c r="X273" i="3"/>
  <c r="X274" i="3"/>
  <c r="X275" i="3"/>
  <c r="X276" i="3"/>
  <c r="X277" i="3"/>
  <c r="X278" i="3"/>
  <c r="X279" i="3"/>
  <c r="X280" i="3"/>
  <c r="X281" i="3"/>
  <c r="X282" i="3"/>
  <c r="X283" i="3"/>
  <c r="X284" i="3"/>
  <c r="X285" i="3"/>
  <c r="X286" i="3"/>
  <c r="X287" i="3"/>
  <c r="X288" i="3"/>
  <c r="X289" i="3"/>
  <c r="X290" i="3"/>
  <c r="X291" i="3"/>
  <c r="X292" i="3"/>
  <c r="X293" i="3"/>
  <c r="X294" i="3"/>
  <c r="X295" i="3"/>
  <c r="X296" i="3"/>
  <c r="X297" i="3"/>
  <c r="X298" i="3"/>
  <c r="X299" i="3"/>
  <c r="X300" i="3"/>
  <c r="X301" i="3"/>
  <c r="X302" i="3"/>
  <c r="X303" i="3"/>
  <c r="X304" i="3"/>
  <c r="X305" i="3"/>
  <c r="X306" i="3"/>
  <c r="X307" i="3"/>
  <c r="X308" i="3"/>
  <c r="X309" i="3"/>
  <c r="X310" i="3"/>
  <c r="X311" i="3"/>
  <c r="X312" i="3"/>
  <c r="X313" i="3"/>
  <c r="X314" i="3"/>
  <c r="X315" i="3"/>
  <c r="X316" i="3"/>
  <c r="X317" i="3"/>
  <c r="X318" i="3"/>
  <c r="X319" i="3"/>
  <c r="X320" i="3"/>
  <c r="X321" i="3"/>
  <c r="X322" i="3"/>
  <c r="X323" i="3"/>
  <c r="X324" i="3"/>
  <c r="X325" i="3"/>
  <c r="X326" i="3"/>
  <c r="X327" i="3"/>
  <c r="X328" i="3"/>
  <c r="X329" i="3"/>
  <c r="X330" i="3"/>
  <c r="X331" i="3"/>
  <c r="X332" i="3"/>
  <c r="X333" i="3"/>
  <c r="X334" i="3"/>
  <c r="X335" i="3"/>
  <c r="X336" i="3"/>
  <c r="X337" i="3"/>
  <c r="X338" i="3"/>
  <c r="X339" i="3"/>
  <c r="X340" i="3"/>
  <c r="X341" i="3"/>
  <c r="X342" i="3"/>
  <c r="X343" i="3"/>
  <c r="X344" i="3"/>
  <c r="X345" i="3"/>
  <c r="X346" i="3"/>
  <c r="X347" i="3"/>
  <c r="X348" i="3"/>
  <c r="X349" i="3"/>
  <c r="X350" i="3"/>
  <c r="X351" i="3"/>
  <c r="X352" i="3"/>
  <c r="X353" i="3"/>
  <c r="X354" i="3"/>
  <c r="X355" i="3"/>
  <c r="X356" i="3"/>
  <c r="X357" i="3"/>
  <c r="X358" i="3"/>
  <c r="X359" i="3"/>
  <c r="X360" i="3"/>
  <c r="X361" i="3"/>
  <c r="X362" i="3"/>
  <c r="X363" i="3"/>
  <c r="X364" i="3"/>
  <c r="X365" i="3"/>
  <c r="X366" i="3"/>
  <c r="X367" i="3"/>
  <c r="X368" i="3"/>
  <c r="X369" i="3"/>
  <c r="X370" i="3"/>
  <c r="X371" i="3"/>
  <c r="X372" i="3"/>
  <c r="X373" i="3"/>
  <c r="X374" i="3"/>
  <c r="X375" i="3"/>
  <c r="X376" i="3"/>
  <c r="X377" i="3"/>
  <c r="X378" i="3"/>
  <c r="X379" i="3"/>
  <c r="X380" i="3"/>
  <c r="X381" i="3"/>
  <c r="X382" i="3"/>
  <c r="X383" i="3"/>
  <c r="X384" i="3"/>
  <c r="X385" i="3"/>
  <c r="X386" i="3"/>
  <c r="X387" i="3"/>
  <c r="X388" i="3"/>
  <c r="X389" i="3"/>
  <c r="X390" i="3"/>
  <c r="X391" i="3"/>
  <c r="X392" i="3"/>
  <c r="X393" i="3"/>
  <c r="X394" i="3"/>
  <c r="X395" i="3"/>
  <c r="X396" i="3"/>
  <c r="X397" i="3"/>
  <c r="X398" i="3"/>
  <c r="X399" i="3"/>
  <c r="X400" i="3"/>
  <c r="X401" i="3"/>
  <c r="X402" i="3"/>
  <c r="X403" i="3"/>
  <c r="X404" i="3"/>
  <c r="X405" i="3"/>
  <c r="X406" i="3"/>
  <c r="X407" i="3"/>
  <c r="X408" i="3"/>
  <c r="X409" i="3"/>
  <c r="X410" i="3"/>
  <c r="X411" i="3"/>
  <c r="X412" i="3"/>
  <c r="X413" i="3"/>
  <c r="X414" i="3"/>
  <c r="X415" i="3"/>
  <c r="X416" i="3"/>
  <c r="X417" i="3"/>
  <c r="X418" i="3"/>
  <c r="X419" i="3"/>
  <c r="X420" i="3"/>
  <c r="X421" i="3"/>
  <c r="X422" i="3"/>
  <c r="X423" i="3"/>
  <c r="X424" i="3"/>
  <c r="X425" i="3"/>
  <c r="X426" i="3"/>
  <c r="X427" i="3"/>
  <c r="X428" i="3"/>
  <c r="X429" i="3"/>
  <c r="X430" i="3"/>
  <c r="X431" i="3"/>
  <c r="X432" i="3"/>
  <c r="X433" i="3"/>
  <c r="X434" i="3"/>
  <c r="X435" i="3"/>
  <c r="X436" i="3"/>
  <c r="X437" i="3"/>
  <c r="X438" i="3"/>
  <c r="X439" i="3"/>
  <c r="X440" i="3"/>
  <c r="X441" i="3"/>
  <c r="X442" i="3"/>
  <c r="X443" i="3"/>
  <c r="X444" i="3"/>
  <c r="X445" i="3"/>
  <c r="X446" i="3"/>
  <c r="X447" i="3"/>
  <c r="X448" i="3"/>
  <c r="X449" i="3"/>
  <c r="X450" i="3"/>
  <c r="X451" i="3"/>
  <c r="X452" i="3"/>
  <c r="X453" i="3"/>
  <c r="X454" i="3"/>
  <c r="X455" i="3"/>
  <c r="X456" i="3"/>
  <c r="X457" i="3"/>
  <c r="X458" i="3"/>
  <c r="X459" i="3"/>
  <c r="X460" i="3"/>
  <c r="X461" i="3"/>
  <c r="X462" i="3"/>
  <c r="X463" i="3"/>
  <c r="X464" i="3"/>
  <c r="X465" i="3"/>
  <c r="X466" i="3"/>
  <c r="X467" i="3"/>
  <c r="X468" i="3"/>
  <c r="X469" i="3"/>
  <c r="X470" i="3"/>
  <c r="X471" i="3"/>
  <c r="X472" i="3"/>
  <c r="X473" i="3"/>
  <c r="X474" i="3"/>
  <c r="X475" i="3"/>
  <c r="X476" i="3"/>
  <c r="X477" i="3"/>
  <c r="X478" i="3"/>
  <c r="X479" i="3"/>
  <c r="X480" i="3"/>
  <c r="X481" i="3"/>
  <c r="X482" i="3"/>
  <c r="X483" i="3"/>
  <c r="X484" i="3"/>
  <c r="X485" i="3"/>
  <c r="X486" i="3"/>
  <c r="X487" i="3"/>
  <c r="X488" i="3"/>
  <c r="X489" i="3"/>
  <c r="X490" i="3"/>
  <c r="X491" i="3"/>
  <c r="X492" i="3"/>
  <c r="X493" i="3"/>
  <c r="X494" i="3"/>
  <c r="X495" i="3"/>
  <c r="X496" i="3"/>
  <c r="X497" i="3"/>
  <c r="X498" i="3"/>
  <c r="X499" i="3"/>
  <c r="X500" i="3"/>
  <c r="X501" i="3"/>
  <c r="X502" i="3"/>
  <c r="X503" i="3"/>
  <c r="X504" i="3"/>
  <c r="X505" i="3"/>
  <c r="W7" i="3"/>
  <c r="W8" i="3"/>
  <c r="W9" i="3"/>
  <c r="W10" i="3"/>
  <c r="W11" i="3"/>
  <c r="W12" i="3"/>
  <c r="W13" i="3"/>
  <c r="W14" i="3"/>
  <c r="W15" i="3"/>
  <c r="W16" i="3"/>
  <c r="W17" i="3"/>
  <c r="W18" i="3"/>
  <c r="W19" i="3"/>
  <c r="W20" i="3"/>
  <c r="W21" i="3"/>
  <c r="W22" i="3"/>
  <c r="W23" i="3"/>
  <c r="W24" i="3"/>
  <c r="W25" i="3"/>
  <c r="W26" i="3"/>
  <c r="W27" i="3"/>
  <c r="W28" i="3"/>
  <c r="W29" i="3"/>
  <c r="W30" i="3"/>
  <c r="W31" i="3"/>
  <c r="W32" i="3"/>
  <c r="W33" i="3"/>
  <c r="W34" i="3"/>
  <c r="W35" i="3"/>
  <c r="W36" i="3"/>
  <c r="W37" i="3"/>
  <c r="W38" i="3"/>
  <c r="W39" i="3"/>
  <c r="W40" i="3"/>
  <c r="W41" i="3"/>
  <c r="W42" i="3"/>
  <c r="W43" i="3"/>
  <c r="W44" i="3"/>
  <c r="W45" i="3"/>
  <c r="W46" i="3"/>
  <c r="W47" i="3"/>
  <c r="W48" i="3"/>
  <c r="W49" i="3"/>
  <c r="W50" i="3"/>
  <c r="W51" i="3"/>
  <c r="W52" i="3"/>
  <c r="W53" i="3"/>
  <c r="W54" i="3"/>
  <c r="W55" i="3"/>
  <c r="W56" i="3"/>
  <c r="W57" i="3"/>
  <c r="W58" i="3"/>
  <c r="W59" i="3"/>
  <c r="W60" i="3"/>
  <c r="W61" i="3"/>
  <c r="W62" i="3"/>
  <c r="W63" i="3"/>
  <c r="W64" i="3"/>
  <c r="W65" i="3"/>
  <c r="W66" i="3"/>
  <c r="W67" i="3"/>
  <c r="W68" i="3"/>
  <c r="W69" i="3"/>
  <c r="W70" i="3"/>
  <c r="W71" i="3"/>
  <c r="W72" i="3"/>
  <c r="W73" i="3"/>
  <c r="W74" i="3"/>
  <c r="W75" i="3"/>
  <c r="W76" i="3"/>
  <c r="W77" i="3"/>
  <c r="W78" i="3"/>
  <c r="W79" i="3"/>
  <c r="W80" i="3"/>
  <c r="W81" i="3"/>
  <c r="W82" i="3"/>
  <c r="W83" i="3"/>
  <c r="W84" i="3"/>
  <c r="W85" i="3"/>
  <c r="W86" i="3"/>
  <c r="W87" i="3"/>
  <c r="W88" i="3"/>
  <c r="W89" i="3"/>
  <c r="W90" i="3"/>
  <c r="W91" i="3"/>
  <c r="W92" i="3"/>
  <c r="W93" i="3"/>
  <c r="W94" i="3"/>
  <c r="W95" i="3"/>
  <c r="W96" i="3"/>
  <c r="W97" i="3"/>
  <c r="W98" i="3"/>
  <c r="W99" i="3"/>
  <c r="W100" i="3"/>
  <c r="W101" i="3"/>
  <c r="W102" i="3"/>
  <c r="W103" i="3"/>
  <c r="W104" i="3"/>
  <c r="W105" i="3"/>
  <c r="W106" i="3"/>
  <c r="W107" i="3"/>
  <c r="W108" i="3"/>
  <c r="W109" i="3"/>
  <c r="W110" i="3"/>
  <c r="W111" i="3"/>
  <c r="W112" i="3"/>
  <c r="W113" i="3"/>
  <c r="W114" i="3"/>
  <c r="W115" i="3"/>
  <c r="W116" i="3"/>
  <c r="W117" i="3"/>
  <c r="W118" i="3"/>
  <c r="W119" i="3"/>
  <c r="W120" i="3"/>
  <c r="W121" i="3"/>
  <c r="W122" i="3"/>
  <c r="W123" i="3"/>
  <c r="W124" i="3"/>
  <c r="W125" i="3"/>
  <c r="W126" i="3"/>
  <c r="W127" i="3"/>
  <c r="W128" i="3"/>
  <c r="W129" i="3"/>
  <c r="W130" i="3"/>
  <c r="W131" i="3"/>
  <c r="W132" i="3"/>
  <c r="W133" i="3"/>
  <c r="W134" i="3"/>
  <c r="W135" i="3"/>
  <c r="W136" i="3"/>
  <c r="W137" i="3"/>
  <c r="W138" i="3"/>
  <c r="W139" i="3"/>
  <c r="W140" i="3"/>
  <c r="W141" i="3"/>
  <c r="W142" i="3"/>
  <c r="W143" i="3"/>
  <c r="W144" i="3"/>
  <c r="W145" i="3"/>
  <c r="W146" i="3"/>
  <c r="W147" i="3"/>
  <c r="W148" i="3"/>
  <c r="W149" i="3"/>
  <c r="W150" i="3"/>
  <c r="W151" i="3"/>
  <c r="W152" i="3"/>
  <c r="W153" i="3"/>
  <c r="W154" i="3"/>
  <c r="W155" i="3"/>
  <c r="W156" i="3"/>
  <c r="W157" i="3"/>
  <c r="W158" i="3"/>
  <c r="W159" i="3"/>
  <c r="W160" i="3"/>
  <c r="W161" i="3"/>
  <c r="W162" i="3"/>
  <c r="W163" i="3"/>
  <c r="W164" i="3"/>
  <c r="W165" i="3"/>
  <c r="W166" i="3"/>
  <c r="W167" i="3"/>
  <c r="W168" i="3"/>
  <c r="W169" i="3"/>
  <c r="W170" i="3"/>
  <c r="W171" i="3"/>
  <c r="W172" i="3"/>
  <c r="W173" i="3"/>
  <c r="W174" i="3"/>
  <c r="W175" i="3"/>
  <c r="W176" i="3"/>
  <c r="W177" i="3"/>
  <c r="W178" i="3"/>
  <c r="W179" i="3"/>
  <c r="W180" i="3"/>
  <c r="W181" i="3"/>
  <c r="W182" i="3"/>
  <c r="W183" i="3"/>
  <c r="W184" i="3"/>
  <c r="W185" i="3"/>
  <c r="W186" i="3"/>
  <c r="W187" i="3"/>
  <c r="W188" i="3"/>
  <c r="W189" i="3"/>
  <c r="W190" i="3"/>
  <c r="W191" i="3"/>
  <c r="W192" i="3"/>
  <c r="W193" i="3"/>
  <c r="W194" i="3"/>
  <c r="W195" i="3"/>
  <c r="W196" i="3"/>
  <c r="W197" i="3"/>
  <c r="W198" i="3"/>
  <c r="W199" i="3"/>
  <c r="W200" i="3"/>
  <c r="W201" i="3"/>
  <c r="W202" i="3"/>
  <c r="W203" i="3"/>
  <c r="W204" i="3"/>
  <c r="W205" i="3"/>
  <c r="W206" i="3"/>
  <c r="W207" i="3"/>
  <c r="W208" i="3"/>
  <c r="W209" i="3"/>
  <c r="W210" i="3"/>
  <c r="W211" i="3"/>
  <c r="W212" i="3"/>
  <c r="W213" i="3"/>
  <c r="W214" i="3"/>
  <c r="W215" i="3"/>
  <c r="W216" i="3"/>
  <c r="W217" i="3"/>
  <c r="W218" i="3"/>
  <c r="W219" i="3"/>
  <c r="W220" i="3"/>
  <c r="W221" i="3"/>
  <c r="W222" i="3"/>
  <c r="W223" i="3"/>
  <c r="W224" i="3"/>
  <c r="W225" i="3"/>
  <c r="W226" i="3"/>
  <c r="W227" i="3"/>
  <c r="W228" i="3"/>
  <c r="W229" i="3"/>
  <c r="W230" i="3"/>
  <c r="W231" i="3"/>
  <c r="W232" i="3"/>
  <c r="W233" i="3"/>
  <c r="W234" i="3"/>
  <c r="W235" i="3"/>
  <c r="W236" i="3"/>
  <c r="W237" i="3"/>
  <c r="W238" i="3"/>
  <c r="W239" i="3"/>
  <c r="W240" i="3"/>
  <c r="W241" i="3"/>
  <c r="W242" i="3"/>
  <c r="W243" i="3"/>
  <c r="W244" i="3"/>
  <c r="W245" i="3"/>
  <c r="W246" i="3"/>
  <c r="W247" i="3"/>
  <c r="W248" i="3"/>
  <c r="W249" i="3"/>
  <c r="W250" i="3"/>
  <c r="W251" i="3"/>
  <c r="W252" i="3"/>
  <c r="W253" i="3"/>
  <c r="W254" i="3"/>
  <c r="W255" i="3"/>
  <c r="W256" i="3"/>
  <c r="W257" i="3"/>
  <c r="W258" i="3"/>
  <c r="W259" i="3"/>
  <c r="W260" i="3"/>
  <c r="W261" i="3"/>
  <c r="W262" i="3"/>
  <c r="W263" i="3"/>
  <c r="W264" i="3"/>
  <c r="W265" i="3"/>
  <c r="W266" i="3"/>
  <c r="W267" i="3"/>
  <c r="W268" i="3"/>
  <c r="W269" i="3"/>
  <c r="W270" i="3"/>
  <c r="W271" i="3"/>
  <c r="W272" i="3"/>
  <c r="W273" i="3"/>
  <c r="W274" i="3"/>
  <c r="W275" i="3"/>
  <c r="W276" i="3"/>
  <c r="W277" i="3"/>
  <c r="W278" i="3"/>
  <c r="W279" i="3"/>
  <c r="W280" i="3"/>
  <c r="W281" i="3"/>
  <c r="W282" i="3"/>
  <c r="W283" i="3"/>
  <c r="W284" i="3"/>
  <c r="W285" i="3"/>
  <c r="W286" i="3"/>
  <c r="W287" i="3"/>
  <c r="W288" i="3"/>
  <c r="W289" i="3"/>
  <c r="W290" i="3"/>
  <c r="W291" i="3"/>
  <c r="W292" i="3"/>
  <c r="W293" i="3"/>
  <c r="W294" i="3"/>
  <c r="W295" i="3"/>
  <c r="W296" i="3"/>
  <c r="W297" i="3"/>
  <c r="W298" i="3"/>
  <c r="W299" i="3"/>
  <c r="W300" i="3"/>
  <c r="W301" i="3"/>
  <c r="W302" i="3"/>
  <c r="W303" i="3"/>
  <c r="W304" i="3"/>
  <c r="W305" i="3"/>
  <c r="W306" i="3"/>
  <c r="W307" i="3"/>
  <c r="W308" i="3"/>
  <c r="W309" i="3"/>
  <c r="W310" i="3"/>
  <c r="W311" i="3"/>
  <c r="W312" i="3"/>
  <c r="W313" i="3"/>
  <c r="W314" i="3"/>
  <c r="W315" i="3"/>
  <c r="W316" i="3"/>
  <c r="W317" i="3"/>
  <c r="W318" i="3"/>
  <c r="W319" i="3"/>
  <c r="W320" i="3"/>
  <c r="W321" i="3"/>
  <c r="W322" i="3"/>
  <c r="W323" i="3"/>
  <c r="W324" i="3"/>
  <c r="W325" i="3"/>
  <c r="W326" i="3"/>
  <c r="W327" i="3"/>
  <c r="W328" i="3"/>
  <c r="W329" i="3"/>
  <c r="W330" i="3"/>
  <c r="W331" i="3"/>
  <c r="W332" i="3"/>
  <c r="W333" i="3"/>
  <c r="W334" i="3"/>
  <c r="W335" i="3"/>
  <c r="W336" i="3"/>
  <c r="W337" i="3"/>
  <c r="W338" i="3"/>
  <c r="W339" i="3"/>
  <c r="W340" i="3"/>
  <c r="W341" i="3"/>
  <c r="W342" i="3"/>
  <c r="W343" i="3"/>
  <c r="W344" i="3"/>
  <c r="W345" i="3"/>
  <c r="W346" i="3"/>
  <c r="W347" i="3"/>
  <c r="W348" i="3"/>
  <c r="W349" i="3"/>
  <c r="W350" i="3"/>
  <c r="W351" i="3"/>
  <c r="W352" i="3"/>
  <c r="W353" i="3"/>
  <c r="W354" i="3"/>
  <c r="W355" i="3"/>
  <c r="W356" i="3"/>
  <c r="W357" i="3"/>
  <c r="W358" i="3"/>
  <c r="W359" i="3"/>
  <c r="W360" i="3"/>
  <c r="W361" i="3"/>
  <c r="W362" i="3"/>
  <c r="W363" i="3"/>
  <c r="W364" i="3"/>
  <c r="W365" i="3"/>
  <c r="W366" i="3"/>
  <c r="W367" i="3"/>
  <c r="W368" i="3"/>
  <c r="W369" i="3"/>
  <c r="W370" i="3"/>
  <c r="W371" i="3"/>
  <c r="W372" i="3"/>
  <c r="W373" i="3"/>
  <c r="W374" i="3"/>
  <c r="W375" i="3"/>
  <c r="W376" i="3"/>
  <c r="W377" i="3"/>
  <c r="W378" i="3"/>
  <c r="W379" i="3"/>
  <c r="W380" i="3"/>
  <c r="W381" i="3"/>
  <c r="W382" i="3"/>
  <c r="W383" i="3"/>
  <c r="W384" i="3"/>
  <c r="W385" i="3"/>
  <c r="W386" i="3"/>
  <c r="W387" i="3"/>
  <c r="W388" i="3"/>
  <c r="W389" i="3"/>
  <c r="W390" i="3"/>
  <c r="W391" i="3"/>
  <c r="W392" i="3"/>
  <c r="W393" i="3"/>
  <c r="W394" i="3"/>
  <c r="W395" i="3"/>
  <c r="W396" i="3"/>
  <c r="W397" i="3"/>
  <c r="W398" i="3"/>
  <c r="W399" i="3"/>
  <c r="W400" i="3"/>
  <c r="W401" i="3"/>
  <c r="W402" i="3"/>
  <c r="W403" i="3"/>
  <c r="W404" i="3"/>
  <c r="W405" i="3"/>
  <c r="W406" i="3"/>
  <c r="W407" i="3"/>
  <c r="W408" i="3"/>
  <c r="W409" i="3"/>
  <c r="W410" i="3"/>
  <c r="W411" i="3"/>
  <c r="W412" i="3"/>
  <c r="W413" i="3"/>
  <c r="W414" i="3"/>
  <c r="W415" i="3"/>
  <c r="W416" i="3"/>
  <c r="W417" i="3"/>
  <c r="W418" i="3"/>
  <c r="W419" i="3"/>
  <c r="W420" i="3"/>
  <c r="W421" i="3"/>
  <c r="W422" i="3"/>
  <c r="W423" i="3"/>
  <c r="W424" i="3"/>
  <c r="W425" i="3"/>
  <c r="W426" i="3"/>
  <c r="W427" i="3"/>
  <c r="W428" i="3"/>
  <c r="W429" i="3"/>
  <c r="W430" i="3"/>
  <c r="W431" i="3"/>
  <c r="W432" i="3"/>
  <c r="W433" i="3"/>
  <c r="W434" i="3"/>
  <c r="W435" i="3"/>
  <c r="W436" i="3"/>
  <c r="W437" i="3"/>
  <c r="W438" i="3"/>
  <c r="W439" i="3"/>
  <c r="W440" i="3"/>
  <c r="W441" i="3"/>
  <c r="W442" i="3"/>
  <c r="W443" i="3"/>
  <c r="W444" i="3"/>
  <c r="W445" i="3"/>
  <c r="W446" i="3"/>
  <c r="W447" i="3"/>
  <c r="W448" i="3"/>
  <c r="W449" i="3"/>
  <c r="W450" i="3"/>
  <c r="W451" i="3"/>
  <c r="W452" i="3"/>
  <c r="W453" i="3"/>
  <c r="W454" i="3"/>
  <c r="W455" i="3"/>
  <c r="W456" i="3"/>
  <c r="W457" i="3"/>
  <c r="W458" i="3"/>
  <c r="W459" i="3"/>
  <c r="W460" i="3"/>
  <c r="W461" i="3"/>
  <c r="W462" i="3"/>
  <c r="W463" i="3"/>
  <c r="W464" i="3"/>
  <c r="W465" i="3"/>
  <c r="W466" i="3"/>
  <c r="W467" i="3"/>
  <c r="W468" i="3"/>
  <c r="W469" i="3"/>
  <c r="W470" i="3"/>
  <c r="W471" i="3"/>
  <c r="W472" i="3"/>
  <c r="W473" i="3"/>
  <c r="W474" i="3"/>
  <c r="W475" i="3"/>
  <c r="W476" i="3"/>
  <c r="W477" i="3"/>
  <c r="W478" i="3"/>
  <c r="W479" i="3"/>
  <c r="W480" i="3"/>
  <c r="W481" i="3"/>
  <c r="W482" i="3"/>
  <c r="W483" i="3"/>
  <c r="W484" i="3"/>
  <c r="W485" i="3"/>
  <c r="W486" i="3"/>
  <c r="W487" i="3"/>
  <c r="W488" i="3"/>
  <c r="W489" i="3"/>
  <c r="W490" i="3"/>
  <c r="W491" i="3"/>
  <c r="W492" i="3"/>
  <c r="W493" i="3"/>
  <c r="W494" i="3"/>
  <c r="W495" i="3"/>
  <c r="W496" i="3"/>
  <c r="W497" i="3"/>
  <c r="W498" i="3"/>
  <c r="W499" i="3"/>
  <c r="W500" i="3"/>
  <c r="W501" i="3"/>
  <c r="W502" i="3"/>
  <c r="W503" i="3"/>
  <c r="W504" i="3"/>
  <c r="W505" i="3"/>
  <c r="V7" i="3"/>
  <c r="V8" i="3"/>
  <c r="V9" i="3"/>
  <c r="V10" i="3"/>
  <c r="V11" i="3"/>
  <c r="V12" i="3"/>
  <c r="V13" i="3"/>
  <c r="V14" i="3"/>
  <c r="V15" i="3"/>
  <c r="V16" i="3"/>
  <c r="V17" i="3"/>
  <c r="V18" i="3"/>
  <c r="V19" i="3"/>
  <c r="V20" i="3"/>
  <c r="V21" i="3"/>
  <c r="V22" i="3"/>
  <c r="V23" i="3"/>
  <c r="V24" i="3"/>
  <c r="V25" i="3"/>
  <c r="V26" i="3"/>
  <c r="V27" i="3"/>
  <c r="V28" i="3"/>
  <c r="V29" i="3"/>
  <c r="V30" i="3"/>
  <c r="V31" i="3"/>
  <c r="V32" i="3"/>
  <c r="V33" i="3"/>
  <c r="V34" i="3"/>
  <c r="V35" i="3"/>
  <c r="V36" i="3"/>
  <c r="V37" i="3"/>
  <c r="V38" i="3"/>
  <c r="V39" i="3"/>
  <c r="V40" i="3"/>
  <c r="V41" i="3"/>
  <c r="V42" i="3"/>
  <c r="V43" i="3"/>
  <c r="V44" i="3"/>
  <c r="V45" i="3"/>
  <c r="V46" i="3"/>
  <c r="V47" i="3"/>
  <c r="V48" i="3"/>
  <c r="V49" i="3"/>
  <c r="V50" i="3"/>
  <c r="V51" i="3"/>
  <c r="V52" i="3"/>
  <c r="V53" i="3"/>
  <c r="V54" i="3"/>
  <c r="V55" i="3"/>
  <c r="V56" i="3"/>
  <c r="V57" i="3"/>
  <c r="V58" i="3"/>
  <c r="V59" i="3"/>
  <c r="V60" i="3"/>
  <c r="V61" i="3"/>
  <c r="V62" i="3"/>
  <c r="V63" i="3"/>
  <c r="V64" i="3"/>
  <c r="V65" i="3"/>
  <c r="V66" i="3"/>
  <c r="V67" i="3"/>
  <c r="V68" i="3"/>
  <c r="V69" i="3"/>
  <c r="V70" i="3"/>
  <c r="V71" i="3"/>
  <c r="V72" i="3"/>
  <c r="V73" i="3"/>
  <c r="V74" i="3"/>
  <c r="V75" i="3"/>
  <c r="V76" i="3"/>
  <c r="V77" i="3"/>
  <c r="V78" i="3"/>
  <c r="V79" i="3"/>
  <c r="V80" i="3"/>
  <c r="V81" i="3"/>
  <c r="V82" i="3"/>
  <c r="V83" i="3"/>
  <c r="V84" i="3"/>
  <c r="V85" i="3"/>
  <c r="V86" i="3"/>
  <c r="V87" i="3"/>
  <c r="V88" i="3"/>
  <c r="V89" i="3"/>
  <c r="V90" i="3"/>
  <c r="V91" i="3"/>
  <c r="V92" i="3"/>
  <c r="V93" i="3"/>
  <c r="V94" i="3"/>
  <c r="V95" i="3"/>
  <c r="V96" i="3"/>
  <c r="V97" i="3"/>
  <c r="V98" i="3"/>
  <c r="V99" i="3"/>
  <c r="V100" i="3"/>
  <c r="V101" i="3"/>
  <c r="V102" i="3"/>
  <c r="V103" i="3"/>
  <c r="V104" i="3"/>
  <c r="V105" i="3"/>
  <c r="V106" i="3"/>
  <c r="V107" i="3"/>
  <c r="V108" i="3"/>
  <c r="V109" i="3"/>
  <c r="V110" i="3"/>
  <c r="V111" i="3"/>
  <c r="V112" i="3"/>
  <c r="V113" i="3"/>
  <c r="V114" i="3"/>
  <c r="V115" i="3"/>
  <c r="V116" i="3"/>
  <c r="V117" i="3"/>
  <c r="V118" i="3"/>
  <c r="V119" i="3"/>
  <c r="V120" i="3"/>
  <c r="V121" i="3"/>
  <c r="V122" i="3"/>
  <c r="V123" i="3"/>
  <c r="V124" i="3"/>
  <c r="V125" i="3"/>
  <c r="V126" i="3"/>
  <c r="V127" i="3"/>
  <c r="V128" i="3"/>
  <c r="V129" i="3"/>
  <c r="V130" i="3"/>
  <c r="V131" i="3"/>
  <c r="V132" i="3"/>
  <c r="V133" i="3"/>
  <c r="V134" i="3"/>
  <c r="V135" i="3"/>
  <c r="V136" i="3"/>
  <c r="V137" i="3"/>
  <c r="V138" i="3"/>
  <c r="V139" i="3"/>
  <c r="V140" i="3"/>
  <c r="V141" i="3"/>
  <c r="V142" i="3"/>
  <c r="V143" i="3"/>
  <c r="V144" i="3"/>
  <c r="V145" i="3"/>
  <c r="V146" i="3"/>
  <c r="V147" i="3"/>
  <c r="V148" i="3"/>
  <c r="V149" i="3"/>
  <c r="V150" i="3"/>
  <c r="V151" i="3"/>
  <c r="V152" i="3"/>
  <c r="V153" i="3"/>
  <c r="V154" i="3"/>
  <c r="V155" i="3"/>
  <c r="V156" i="3"/>
  <c r="V157" i="3"/>
  <c r="V158" i="3"/>
  <c r="V159" i="3"/>
  <c r="V160" i="3"/>
  <c r="V161" i="3"/>
  <c r="V162" i="3"/>
  <c r="V163" i="3"/>
  <c r="V164" i="3"/>
  <c r="V165" i="3"/>
  <c r="V166" i="3"/>
  <c r="V167" i="3"/>
  <c r="V168" i="3"/>
  <c r="V169" i="3"/>
  <c r="V170" i="3"/>
  <c r="V171" i="3"/>
  <c r="V172" i="3"/>
  <c r="V173" i="3"/>
  <c r="V174" i="3"/>
  <c r="V175" i="3"/>
  <c r="V176" i="3"/>
  <c r="V177" i="3"/>
  <c r="V178" i="3"/>
  <c r="V179" i="3"/>
  <c r="V180" i="3"/>
  <c r="V181" i="3"/>
  <c r="V182" i="3"/>
  <c r="V183" i="3"/>
  <c r="V184" i="3"/>
  <c r="V185" i="3"/>
  <c r="V186" i="3"/>
  <c r="V187" i="3"/>
  <c r="V188" i="3"/>
  <c r="V189" i="3"/>
  <c r="V190" i="3"/>
  <c r="V191" i="3"/>
  <c r="V192" i="3"/>
  <c r="V193" i="3"/>
  <c r="V194" i="3"/>
  <c r="V195" i="3"/>
  <c r="V196" i="3"/>
  <c r="V197" i="3"/>
  <c r="V198" i="3"/>
  <c r="V199" i="3"/>
  <c r="V200" i="3"/>
  <c r="V201" i="3"/>
  <c r="V202" i="3"/>
  <c r="V203" i="3"/>
  <c r="V204" i="3"/>
  <c r="V205" i="3"/>
  <c r="V206" i="3"/>
  <c r="V207" i="3"/>
  <c r="V208" i="3"/>
  <c r="V209" i="3"/>
  <c r="V210" i="3"/>
  <c r="V211" i="3"/>
  <c r="V212" i="3"/>
  <c r="V213" i="3"/>
  <c r="V214" i="3"/>
  <c r="V215" i="3"/>
  <c r="V216" i="3"/>
  <c r="V217" i="3"/>
  <c r="V218" i="3"/>
  <c r="V219" i="3"/>
  <c r="V220" i="3"/>
  <c r="V221" i="3"/>
  <c r="V222" i="3"/>
  <c r="V223" i="3"/>
  <c r="V224" i="3"/>
  <c r="V225" i="3"/>
  <c r="V226" i="3"/>
  <c r="V227" i="3"/>
  <c r="V228" i="3"/>
  <c r="V229" i="3"/>
  <c r="V230" i="3"/>
  <c r="V231" i="3"/>
  <c r="V232" i="3"/>
  <c r="V233" i="3"/>
  <c r="V234" i="3"/>
  <c r="V235" i="3"/>
  <c r="V236" i="3"/>
  <c r="V237" i="3"/>
  <c r="V238" i="3"/>
  <c r="V239" i="3"/>
  <c r="V240" i="3"/>
  <c r="V241" i="3"/>
  <c r="V242" i="3"/>
  <c r="V243" i="3"/>
  <c r="V244" i="3"/>
  <c r="V245" i="3"/>
  <c r="V246" i="3"/>
  <c r="V247" i="3"/>
  <c r="V248" i="3"/>
  <c r="V249" i="3"/>
  <c r="V250" i="3"/>
  <c r="V251" i="3"/>
  <c r="V252" i="3"/>
  <c r="V253" i="3"/>
  <c r="V254" i="3"/>
  <c r="V255" i="3"/>
  <c r="V256" i="3"/>
  <c r="V257" i="3"/>
  <c r="V258" i="3"/>
  <c r="V259" i="3"/>
  <c r="V260" i="3"/>
  <c r="V261" i="3"/>
  <c r="V262" i="3"/>
  <c r="V263" i="3"/>
  <c r="V264" i="3"/>
  <c r="V265" i="3"/>
  <c r="V266" i="3"/>
  <c r="V267" i="3"/>
  <c r="V268" i="3"/>
  <c r="V269" i="3"/>
  <c r="V270" i="3"/>
  <c r="V271" i="3"/>
  <c r="V272" i="3"/>
  <c r="V273" i="3"/>
  <c r="V274" i="3"/>
  <c r="V275" i="3"/>
  <c r="V276" i="3"/>
  <c r="V277" i="3"/>
  <c r="V278" i="3"/>
  <c r="V279" i="3"/>
  <c r="V280" i="3"/>
  <c r="V281" i="3"/>
  <c r="V282" i="3"/>
  <c r="V283" i="3"/>
  <c r="V284" i="3"/>
  <c r="V285" i="3"/>
  <c r="V286" i="3"/>
  <c r="V287" i="3"/>
  <c r="V288" i="3"/>
  <c r="V289" i="3"/>
  <c r="V290" i="3"/>
  <c r="V291" i="3"/>
  <c r="V292" i="3"/>
  <c r="V293" i="3"/>
  <c r="V294" i="3"/>
  <c r="V295" i="3"/>
  <c r="V296" i="3"/>
  <c r="V297" i="3"/>
  <c r="V298" i="3"/>
  <c r="V299" i="3"/>
  <c r="V300" i="3"/>
  <c r="V301" i="3"/>
  <c r="V302" i="3"/>
  <c r="V303" i="3"/>
  <c r="V304" i="3"/>
  <c r="V305" i="3"/>
  <c r="V306" i="3"/>
  <c r="V307" i="3"/>
  <c r="V308" i="3"/>
  <c r="V309" i="3"/>
  <c r="V310" i="3"/>
  <c r="V311" i="3"/>
  <c r="V312" i="3"/>
  <c r="V313" i="3"/>
  <c r="V314" i="3"/>
  <c r="V315" i="3"/>
  <c r="V316" i="3"/>
  <c r="V317" i="3"/>
  <c r="V318" i="3"/>
  <c r="V319" i="3"/>
  <c r="V320" i="3"/>
  <c r="V321" i="3"/>
  <c r="V322" i="3"/>
  <c r="V323" i="3"/>
  <c r="V324" i="3"/>
  <c r="V325" i="3"/>
  <c r="V326" i="3"/>
  <c r="V327" i="3"/>
  <c r="V328" i="3"/>
  <c r="V329" i="3"/>
  <c r="V330" i="3"/>
  <c r="V331" i="3"/>
  <c r="V332" i="3"/>
  <c r="V333" i="3"/>
  <c r="V334" i="3"/>
  <c r="V335" i="3"/>
  <c r="V336" i="3"/>
  <c r="V337" i="3"/>
  <c r="V338" i="3"/>
  <c r="V339" i="3"/>
  <c r="V340" i="3"/>
  <c r="V341" i="3"/>
  <c r="V342" i="3"/>
  <c r="V343" i="3"/>
  <c r="V344" i="3"/>
  <c r="V345" i="3"/>
  <c r="V346" i="3"/>
  <c r="V347" i="3"/>
  <c r="V348" i="3"/>
  <c r="V349" i="3"/>
  <c r="V350" i="3"/>
  <c r="V351" i="3"/>
  <c r="V352" i="3"/>
  <c r="V353" i="3"/>
  <c r="V354" i="3"/>
  <c r="V355" i="3"/>
  <c r="V356" i="3"/>
  <c r="V357" i="3"/>
  <c r="V358" i="3"/>
  <c r="V359" i="3"/>
  <c r="V360" i="3"/>
  <c r="V361" i="3"/>
  <c r="V362" i="3"/>
  <c r="V363" i="3"/>
  <c r="V364" i="3"/>
  <c r="V365" i="3"/>
  <c r="V366" i="3"/>
  <c r="V367" i="3"/>
  <c r="V368" i="3"/>
  <c r="V369" i="3"/>
  <c r="V370" i="3"/>
  <c r="V371" i="3"/>
  <c r="V372" i="3"/>
  <c r="V373" i="3"/>
  <c r="V374" i="3"/>
  <c r="V375" i="3"/>
  <c r="V376" i="3"/>
  <c r="V377" i="3"/>
  <c r="V378" i="3"/>
  <c r="V379" i="3"/>
  <c r="V380" i="3"/>
  <c r="V381" i="3"/>
  <c r="V382" i="3"/>
  <c r="V383" i="3"/>
  <c r="V384" i="3"/>
  <c r="V385" i="3"/>
  <c r="V386" i="3"/>
  <c r="V387" i="3"/>
  <c r="V388" i="3"/>
  <c r="V389" i="3"/>
  <c r="V390" i="3"/>
  <c r="V391" i="3"/>
  <c r="V392" i="3"/>
  <c r="V393" i="3"/>
  <c r="V394" i="3"/>
  <c r="V395" i="3"/>
  <c r="V396" i="3"/>
  <c r="V397" i="3"/>
  <c r="V398" i="3"/>
  <c r="V399" i="3"/>
  <c r="V400" i="3"/>
  <c r="V401" i="3"/>
  <c r="V402" i="3"/>
  <c r="V403" i="3"/>
  <c r="V404" i="3"/>
  <c r="V405" i="3"/>
  <c r="V406" i="3"/>
  <c r="V407" i="3"/>
  <c r="V408" i="3"/>
  <c r="V409" i="3"/>
  <c r="V410" i="3"/>
  <c r="V411" i="3"/>
  <c r="V412" i="3"/>
  <c r="V413" i="3"/>
  <c r="V414" i="3"/>
  <c r="V415" i="3"/>
  <c r="V416" i="3"/>
  <c r="V417" i="3"/>
  <c r="V418" i="3"/>
  <c r="V419" i="3"/>
  <c r="V420" i="3"/>
  <c r="V421" i="3"/>
  <c r="V422" i="3"/>
  <c r="V423" i="3"/>
  <c r="V424" i="3"/>
  <c r="V425" i="3"/>
  <c r="V426" i="3"/>
  <c r="V427" i="3"/>
  <c r="V428" i="3"/>
  <c r="V429" i="3"/>
  <c r="V430" i="3"/>
  <c r="V431" i="3"/>
  <c r="V432" i="3"/>
  <c r="V433" i="3"/>
  <c r="V434" i="3"/>
  <c r="V435" i="3"/>
  <c r="V436" i="3"/>
  <c r="V437" i="3"/>
  <c r="V438" i="3"/>
  <c r="V439" i="3"/>
  <c r="V440" i="3"/>
  <c r="V441" i="3"/>
  <c r="V442" i="3"/>
  <c r="V443" i="3"/>
  <c r="V444" i="3"/>
  <c r="V445" i="3"/>
  <c r="V446" i="3"/>
  <c r="V447" i="3"/>
  <c r="V448" i="3"/>
  <c r="V449" i="3"/>
  <c r="V450" i="3"/>
  <c r="V451" i="3"/>
  <c r="V452" i="3"/>
  <c r="V453" i="3"/>
  <c r="V454" i="3"/>
  <c r="V455" i="3"/>
  <c r="V456" i="3"/>
  <c r="V457" i="3"/>
  <c r="V458" i="3"/>
  <c r="V459" i="3"/>
  <c r="V460" i="3"/>
  <c r="V461" i="3"/>
  <c r="V462" i="3"/>
  <c r="V463" i="3"/>
  <c r="V464" i="3"/>
  <c r="V465" i="3"/>
  <c r="V466" i="3"/>
  <c r="V467" i="3"/>
  <c r="V468" i="3"/>
  <c r="V469" i="3"/>
  <c r="V470" i="3"/>
  <c r="V471" i="3"/>
  <c r="V472" i="3"/>
  <c r="V473" i="3"/>
  <c r="V474" i="3"/>
  <c r="V475" i="3"/>
  <c r="V476" i="3"/>
  <c r="V477" i="3"/>
  <c r="V478" i="3"/>
  <c r="V479" i="3"/>
  <c r="V480" i="3"/>
  <c r="V481" i="3"/>
  <c r="V482" i="3"/>
  <c r="V483" i="3"/>
  <c r="V484" i="3"/>
  <c r="V485" i="3"/>
  <c r="V486" i="3"/>
  <c r="V487" i="3"/>
  <c r="V488" i="3"/>
  <c r="V489" i="3"/>
  <c r="V490" i="3"/>
  <c r="V491" i="3"/>
  <c r="V492" i="3"/>
  <c r="V493" i="3"/>
  <c r="V494" i="3"/>
  <c r="V495" i="3"/>
  <c r="V496" i="3"/>
  <c r="V497" i="3"/>
  <c r="V498" i="3"/>
  <c r="V499" i="3"/>
  <c r="V500" i="3"/>
  <c r="V501" i="3"/>
  <c r="V502" i="3"/>
  <c r="V503" i="3"/>
  <c r="V504" i="3"/>
  <c r="V505" i="3"/>
  <c r="U7" i="3"/>
  <c r="U8" i="3"/>
  <c r="U9" i="3"/>
  <c r="U10" i="3"/>
  <c r="U11" i="3"/>
  <c r="U12" i="3"/>
  <c r="U13" i="3"/>
  <c r="U14" i="3"/>
  <c r="U15" i="3"/>
  <c r="U16" i="3"/>
  <c r="U17" i="3"/>
  <c r="U18" i="3"/>
  <c r="U19" i="3"/>
  <c r="U20" i="3"/>
  <c r="U21" i="3"/>
  <c r="U22" i="3"/>
  <c r="U23" i="3"/>
  <c r="U24" i="3"/>
  <c r="U25" i="3"/>
  <c r="U26" i="3"/>
  <c r="U27" i="3"/>
  <c r="U28" i="3"/>
  <c r="U29" i="3"/>
  <c r="U30" i="3"/>
  <c r="U31" i="3"/>
  <c r="U32" i="3"/>
  <c r="U33" i="3"/>
  <c r="U34" i="3"/>
  <c r="U35" i="3"/>
  <c r="U36" i="3"/>
  <c r="U37" i="3"/>
  <c r="U38" i="3"/>
  <c r="U39" i="3"/>
  <c r="U40" i="3"/>
  <c r="U41" i="3"/>
  <c r="U42" i="3"/>
  <c r="U43" i="3"/>
  <c r="U44" i="3"/>
  <c r="U45" i="3"/>
  <c r="U46" i="3"/>
  <c r="U47" i="3"/>
  <c r="U48" i="3"/>
  <c r="U49" i="3"/>
  <c r="U50" i="3"/>
  <c r="U51" i="3"/>
  <c r="U52" i="3"/>
  <c r="U53" i="3"/>
  <c r="U54" i="3"/>
  <c r="U55" i="3"/>
  <c r="U56" i="3"/>
  <c r="U57" i="3"/>
  <c r="U58" i="3"/>
  <c r="U59" i="3"/>
  <c r="U60" i="3"/>
  <c r="U61" i="3"/>
  <c r="U62" i="3"/>
  <c r="U63" i="3"/>
  <c r="U64" i="3"/>
  <c r="U65" i="3"/>
  <c r="U66" i="3"/>
  <c r="U67" i="3"/>
  <c r="U68" i="3"/>
  <c r="U69" i="3"/>
  <c r="U70" i="3"/>
  <c r="U71" i="3"/>
  <c r="U72" i="3"/>
  <c r="U73" i="3"/>
  <c r="U74" i="3"/>
  <c r="U75" i="3"/>
  <c r="U76" i="3"/>
  <c r="U77" i="3"/>
  <c r="U78" i="3"/>
  <c r="U79" i="3"/>
  <c r="U80" i="3"/>
  <c r="U81" i="3"/>
  <c r="U82" i="3"/>
  <c r="U83" i="3"/>
  <c r="U84" i="3"/>
  <c r="U85" i="3"/>
  <c r="U86" i="3"/>
  <c r="U87" i="3"/>
  <c r="U88" i="3"/>
  <c r="U89" i="3"/>
  <c r="U90" i="3"/>
  <c r="U91" i="3"/>
  <c r="U92" i="3"/>
  <c r="U93" i="3"/>
  <c r="U94" i="3"/>
  <c r="U95" i="3"/>
  <c r="U96" i="3"/>
  <c r="U97" i="3"/>
  <c r="U98" i="3"/>
  <c r="U99" i="3"/>
  <c r="U100" i="3"/>
  <c r="U101" i="3"/>
  <c r="U102" i="3"/>
  <c r="U103" i="3"/>
  <c r="U104" i="3"/>
  <c r="U105" i="3"/>
  <c r="U106" i="3"/>
  <c r="U107" i="3"/>
  <c r="U108" i="3"/>
  <c r="U109" i="3"/>
  <c r="U110" i="3"/>
  <c r="U111" i="3"/>
  <c r="U112" i="3"/>
  <c r="U113" i="3"/>
  <c r="U114" i="3"/>
  <c r="U115" i="3"/>
  <c r="U116" i="3"/>
  <c r="U117" i="3"/>
  <c r="U118" i="3"/>
  <c r="U119" i="3"/>
  <c r="U120" i="3"/>
  <c r="U121" i="3"/>
  <c r="U122" i="3"/>
  <c r="U123" i="3"/>
  <c r="U124" i="3"/>
  <c r="U125" i="3"/>
  <c r="U126" i="3"/>
  <c r="U127" i="3"/>
  <c r="U128" i="3"/>
  <c r="U129" i="3"/>
  <c r="U130" i="3"/>
  <c r="U131" i="3"/>
  <c r="U132" i="3"/>
  <c r="U133" i="3"/>
  <c r="U134" i="3"/>
  <c r="U135" i="3"/>
  <c r="U136" i="3"/>
  <c r="U137" i="3"/>
  <c r="U138" i="3"/>
  <c r="U139" i="3"/>
  <c r="U140" i="3"/>
  <c r="U141" i="3"/>
  <c r="U142" i="3"/>
  <c r="U143" i="3"/>
  <c r="U144" i="3"/>
  <c r="U145" i="3"/>
  <c r="U146" i="3"/>
  <c r="U147" i="3"/>
  <c r="U148" i="3"/>
  <c r="U149" i="3"/>
  <c r="U150" i="3"/>
  <c r="U151" i="3"/>
  <c r="U152" i="3"/>
  <c r="U153" i="3"/>
  <c r="U154" i="3"/>
  <c r="U155" i="3"/>
  <c r="U156" i="3"/>
  <c r="U157" i="3"/>
  <c r="U158" i="3"/>
  <c r="U159" i="3"/>
  <c r="U160" i="3"/>
  <c r="U161" i="3"/>
  <c r="U162" i="3"/>
  <c r="U163" i="3"/>
  <c r="U164" i="3"/>
  <c r="U165" i="3"/>
  <c r="U166" i="3"/>
  <c r="U167" i="3"/>
  <c r="U168" i="3"/>
  <c r="U169" i="3"/>
  <c r="U170" i="3"/>
  <c r="U171" i="3"/>
  <c r="U172" i="3"/>
  <c r="U173" i="3"/>
  <c r="U174" i="3"/>
  <c r="U175" i="3"/>
  <c r="U176" i="3"/>
  <c r="U177" i="3"/>
  <c r="U178" i="3"/>
  <c r="U179" i="3"/>
  <c r="U180" i="3"/>
  <c r="U181" i="3"/>
  <c r="U182" i="3"/>
  <c r="U183" i="3"/>
  <c r="U184" i="3"/>
  <c r="U185" i="3"/>
  <c r="U186" i="3"/>
  <c r="U187" i="3"/>
  <c r="U188" i="3"/>
  <c r="U189" i="3"/>
  <c r="U190" i="3"/>
  <c r="U191" i="3"/>
  <c r="U192" i="3"/>
  <c r="U193" i="3"/>
  <c r="U194" i="3"/>
  <c r="U195" i="3"/>
  <c r="U196" i="3"/>
  <c r="U197" i="3"/>
  <c r="U198" i="3"/>
  <c r="U199" i="3"/>
  <c r="U200" i="3"/>
  <c r="U201" i="3"/>
  <c r="U202" i="3"/>
  <c r="U203" i="3"/>
  <c r="U204" i="3"/>
  <c r="U205" i="3"/>
  <c r="U206" i="3"/>
  <c r="U207" i="3"/>
  <c r="U208" i="3"/>
  <c r="U209" i="3"/>
  <c r="U210" i="3"/>
  <c r="U211" i="3"/>
  <c r="U212" i="3"/>
  <c r="U213" i="3"/>
  <c r="U214" i="3"/>
  <c r="U215" i="3"/>
  <c r="U216" i="3"/>
  <c r="U217" i="3"/>
  <c r="U218" i="3"/>
  <c r="U219" i="3"/>
  <c r="U220" i="3"/>
  <c r="U221" i="3"/>
  <c r="U222" i="3"/>
  <c r="U223" i="3"/>
  <c r="U224" i="3"/>
  <c r="U225" i="3"/>
  <c r="U226" i="3"/>
  <c r="U227" i="3"/>
  <c r="U228" i="3"/>
  <c r="U229" i="3"/>
  <c r="U230" i="3"/>
  <c r="U231" i="3"/>
  <c r="U232" i="3"/>
  <c r="U233" i="3"/>
  <c r="U234" i="3"/>
  <c r="U235" i="3"/>
  <c r="U236" i="3"/>
  <c r="U237" i="3"/>
  <c r="U238" i="3"/>
  <c r="U239" i="3"/>
  <c r="U240" i="3"/>
  <c r="U241" i="3"/>
  <c r="U242" i="3"/>
  <c r="U243" i="3"/>
  <c r="U244" i="3"/>
  <c r="U245" i="3"/>
  <c r="U246" i="3"/>
  <c r="U247" i="3"/>
  <c r="U248" i="3"/>
  <c r="U249" i="3"/>
  <c r="U250" i="3"/>
  <c r="U251" i="3"/>
  <c r="U252" i="3"/>
  <c r="U253" i="3"/>
  <c r="U254" i="3"/>
  <c r="U255" i="3"/>
  <c r="U256" i="3"/>
  <c r="U257" i="3"/>
  <c r="U258" i="3"/>
  <c r="U259" i="3"/>
  <c r="U260" i="3"/>
  <c r="U261" i="3"/>
  <c r="U262" i="3"/>
  <c r="U263" i="3"/>
  <c r="U264" i="3"/>
  <c r="U265" i="3"/>
  <c r="U266" i="3"/>
  <c r="U267" i="3"/>
  <c r="U268" i="3"/>
  <c r="U269" i="3"/>
  <c r="U270" i="3"/>
  <c r="U271" i="3"/>
  <c r="U272" i="3"/>
  <c r="U273" i="3"/>
  <c r="U274" i="3"/>
  <c r="U275" i="3"/>
  <c r="U276" i="3"/>
  <c r="U277" i="3"/>
  <c r="U278" i="3"/>
  <c r="U279" i="3"/>
  <c r="U280" i="3"/>
  <c r="U281" i="3"/>
  <c r="U282" i="3"/>
  <c r="U283" i="3"/>
  <c r="U284" i="3"/>
  <c r="U285" i="3"/>
  <c r="U286" i="3"/>
  <c r="U287" i="3"/>
  <c r="U288" i="3"/>
  <c r="U289" i="3"/>
  <c r="U290" i="3"/>
  <c r="U291" i="3"/>
  <c r="U292" i="3"/>
  <c r="U293" i="3"/>
  <c r="U294" i="3"/>
  <c r="U295" i="3"/>
  <c r="U296" i="3"/>
  <c r="U297" i="3"/>
  <c r="U298" i="3"/>
  <c r="U299" i="3"/>
  <c r="U300" i="3"/>
  <c r="U301" i="3"/>
  <c r="U302" i="3"/>
  <c r="U303" i="3"/>
  <c r="U304" i="3"/>
  <c r="U305" i="3"/>
  <c r="U306" i="3"/>
  <c r="U307" i="3"/>
  <c r="U308" i="3"/>
  <c r="U309" i="3"/>
  <c r="U310" i="3"/>
  <c r="U311" i="3"/>
  <c r="U312" i="3"/>
  <c r="U313" i="3"/>
  <c r="U314" i="3"/>
  <c r="U315" i="3"/>
  <c r="U316" i="3"/>
  <c r="U317" i="3"/>
  <c r="U318" i="3"/>
  <c r="U319" i="3"/>
  <c r="U320" i="3"/>
  <c r="U321" i="3"/>
  <c r="U322" i="3"/>
  <c r="U323" i="3"/>
  <c r="U324" i="3"/>
  <c r="U325" i="3"/>
  <c r="U326" i="3"/>
  <c r="U327" i="3"/>
  <c r="U328" i="3"/>
  <c r="U329" i="3"/>
  <c r="U330" i="3"/>
  <c r="U331" i="3"/>
  <c r="U332" i="3"/>
  <c r="U333" i="3"/>
  <c r="U334" i="3"/>
  <c r="U335" i="3"/>
  <c r="U336" i="3"/>
  <c r="U337" i="3"/>
  <c r="U338" i="3"/>
  <c r="U339" i="3"/>
  <c r="U340" i="3"/>
  <c r="U341" i="3"/>
  <c r="U342" i="3"/>
  <c r="U343" i="3"/>
  <c r="U344" i="3"/>
  <c r="U345" i="3"/>
  <c r="U346" i="3"/>
  <c r="U347" i="3"/>
  <c r="U348" i="3"/>
  <c r="U349" i="3"/>
  <c r="U350" i="3"/>
  <c r="U351" i="3"/>
  <c r="U352" i="3"/>
  <c r="U353" i="3"/>
  <c r="U354" i="3"/>
  <c r="U355" i="3"/>
  <c r="U356" i="3"/>
  <c r="U357" i="3"/>
  <c r="U358" i="3"/>
  <c r="U359" i="3"/>
  <c r="U360" i="3"/>
  <c r="U361" i="3"/>
  <c r="U362" i="3"/>
  <c r="U363" i="3"/>
  <c r="U364" i="3"/>
  <c r="U365" i="3"/>
  <c r="U366" i="3"/>
  <c r="U367" i="3"/>
  <c r="U368" i="3"/>
  <c r="U369" i="3"/>
  <c r="U370" i="3"/>
  <c r="U371" i="3"/>
  <c r="U372" i="3"/>
  <c r="U373" i="3"/>
  <c r="U374" i="3"/>
  <c r="U375" i="3"/>
  <c r="U376" i="3"/>
  <c r="U377" i="3"/>
  <c r="U378" i="3"/>
  <c r="U379" i="3"/>
  <c r="U380" i="3"/>
  <c r="U381" i="3"/>
  <c r="U382" i="3"/>
  <c r="U383" i="3"/>
  <c r="U384" i="3"/>
  <c r="U385" i="3"/>
  <c r="U386" i="3"/>
  <c r="U387" i="3"/>
  <c r="U388" i="3"/>
  <c r="U389" i="3"/>
  <c r="U390" i="3"/>
  <c r="U391" i="3"/>
  <c r="U392" i="3"/>
  <c r="U393" i="3"/>
  <c r="U394" i="3"/>
  <c r="U395" i="3"/>
  <c r="U396" i="3"/>
  <c r="U397" i="3"/>
  <c r="U398" i="3"/>
  <c r="U399" i="3"/>
  <c r="U400" i="3"/>
  <c r="U401" i="3"/>
  <c r="U402" i="3"/>
  <c r="U403" i="3"/>
  <c r="U404" i="3"/>
  <c r="U405" i="3"/>
  <c r="U406" i="3"/>
  <c r="U407" i="3"/>
  <c r="U408" i="3"/>
  <c r="U409" i="3"/>
  <c r="U410" i="3"/>
  <c r="U411" i="3"/>
  <c r="U412" i="3"/>
  <c r="U413" i="3"/>
  <c r="U414" i="3"/>
  <c r="U415" i="3"/>
  <c r="U416" i="3"/>
  <c r="U417" i="3"/>
  <c r="U418" i="3"/>
  <c r="U419" i="3"/>
  <c r="U420" i="3"/>
  <c r="U421" i="3"/>
  <c r="U422" i="3"/>
  <c r="U423" i="3"/>
  <c r="U424" i="3"/>
  <c r="U425" i="3"/>
  <c r="U426" i="3"/>
  <c r="U427" i="3"/>
  <c r="U428" i="3"/>
  <c r="U429" i="3"/>
  <c r="U430" i="3"/>
  <c r="U431" i="3"/>
  <c r="U432" i="3"/>
  <c r="U433" i="3"/>
  <c r="U434" i="3"/>
  <c r="U435" i="3"/>
  <c r="U436" i="3"/>
  <c r="U437" i="3"/>
  <c r="U438" i="3"/>
  <c r="U439" i="3"/>
  <c r="U440" i="3"/>
  <c r="U441" i="3"/>
  <c r="U442" i="3"/>
  <c r="U443" i="3"/>
  <c r="U444" i="3"/>
  <c r="U445" i="3"/>
  <c r="U446" i="3"/>
  <c r="U447" i="3"/>
  <c r="U448" i="3"/>
  <c r="U449" i="3"/>
  <c r="U450" i="3"/>
  <c r="U451" i="3"/>
  <c r="U452" i="3"/>
  <c r="U453" i="3"/>
  <c r="U454" i="3"/>
  <c r="U455" i="3"/>
  <c r="U456" i="3"/>
  <c r="U457" i="3"/>
  <c r="U458" i="3"/>
  <c r="U459" i="3"/>
  <c r="U460" i="3"/>
  <c r="U461" i="3"/>
  <c r="U462" i="3"/>
  <c r="U463" i="3"/>
  <c r="U464" i="3"/>
  <c r="U465" i="3"/>
  <c r="U466" i="3"/>
  <c r="U467" i="3"/>
  <c r="U468" i="3"/>
  <c r="U469" i="3"/>
  <c r="U470" i="3"/>
  <c r="U471" i="3"/>
  <c r="U472" i="3"/>
  <c r="U473" i="3"/>
  <c r="U474" i="3"/>
  <c r="U475" i="3"/>
  <c r="U476" i="3"/>
  <c r="U477" i="3"/>
  <c r="U478" i="3"/>
  <c r="U479" i="3"/>
  <c r="U480" i="3"/>
  <c r="U481" i="3"/>
  <c r="U482" i="3"/>
  <c r="U483" i="3"/>
  <c r="U484" i="3"/>
  <c r="U485" i="3"/>
  <c r="U486" i="3"/>
  <c r="U487" i="3"/>
  <c r="U488" i="3"/>
  <c r="U489" i="3"/>
  <c r="U490" i="3"/>
  <c r="U491" i="3"/>
  <c r="U492" i="3"/>
  <c r="U493" i="3"/>
  <c r="U494" i="3"/>
  <c r="U495" i="3"/>
  <c r="U496" i="3"/>
  <c r="U497" i="3"/>
  <c r="U498" i="3"/>
  <c r="U499" i="3"/>
  <c r="U500" i="3"/>
  <c r="U501" i="3"/>
  <c r="U502" i="3"/>
  <c r="U503" i="3"/>
  <c r="U504" i="3"/>
  <c r="U505" i="3"/>
  <c r="T7" i="3"/>
  <c r="T8" i="3"/>
  <c r="T9" i="3"/>
  <c r="T10" i="3"/>
  <c r="T11" i="3"/>
  <c r="T12" i="3"/>
  <c r="T13" i="3"/>
  <c r="T14" i="3"/>
  <c r="T15" i="3"/>
  <c r="T16" i="3"/>
  <c r="T17" i="3"/>
  <c r="T18" i="3"/>
  <c r="T19" i="3"/>
  <c r="T20" i="3"/>
  <c r="T21" i="3"/>
  <c r="T22" i="3"/>
  <c r="T23" i="3"/>
  <c r="T24" i="3"/>
  <c r="T25" i="3"/>
  <c r="T26" i="3"/>
  <c r="T27" i="3"/>
  <c r="T28" i="3"/>
  <c r="T29" i="3"/>
  <c r="T30" i="3"/>
  <c r="T31" i="3"/>
  <c r="T32" i="3"/>
  <c r="T33" i="3"/>
  <c r="T34" i="3"/>
  <c r="T35" i="3"/>
  <c r="T36" i="3"/>
  <c r="T37" i="3"/>
  <c r="T38" i="3"/>
  <c r="T39" i="3"/>
  <c r="T40" i="3"/>
  <c r="T41" i="3"/>
  <c r="T42" i="3"/>
  <c r="T43" i="3"/>
  <c r="T44" i="3"/>
  <c r="T45" i="3"/>
  <c r="T46" i="3"/>
  <c r="T47" i="3"/>
  <c r="T48" i="3"/>
  <c r="T49" i="3"/>
  <c r="T50" i="3"/>
  <c r="T51" i="3"/>
  <c r="T52" i="3"/>
  <c r="T53" i="3"/>
  <c r="T54" i="3"/>
  <c r="T55" i="3"/>
  <c r="T56" i="3"/>
  <c r="T57" i="3"/>
  <c r="T58" i="3"/>
  <c r="T59" i="3"/>
  <c r="T60" i="3"/>
  <c r="T61" i="3"/>
  <c r="T62" i="3"/>
  <c r="T63" i="3"/>
  <c r="T64" i="3"/>
  <c r="T65" i="3"/>
  <c r="T66" i="3"/>
  <c r="T67" i="3"/>
  <c r="T68" i="3"/>
  <c r="T69" i="3"/>
  <c r="T70" i="3"/>
  <c r="T71" i="3"/>
  <c r="T72" i="3"/>
  <c r="T73" i="3"/>
  <c r="T74" i="3"/>
  <c r="T75" i="3"/>
  <c r="T76" i="3"/>
  <c r="T77" i="3"/>
  <c r="T78" i="3"/>
  <c r="T79" i="3"/>
  <c r="T80" i="3"/>
  <c r="T81" i="3"/>
  <c r="T82" i="3"/>
  <c r="T83" i="3"/>
  <c r="T84" i="3"/>
  <c r="T85" i="3"/>
  <c r="T86" i="3"/>
  <c r="T87" i="3"/>
  <c r="T88" i="3"/>
  <c r="T89" i="3"/>
  <c r="T90" i="3"/>
  <c r="T91" i="3"/>
  <c r="T92" i="3"/>
  <c r="T93" i="3"/>
  <c r="T94" i="3"/>
  <c r="T95" i="3"/>
  <c r="T96" i="3"/>
  <c r="T97" i="3"/>
  <c r="T98" i="3"/>
  <c r="T99" i="3"/>
  <c r="T100" i="3"/>
  <c r="T101" i="3"/>
  <c r="T102" i="3"/>
  <c r="T103" i="3"/>
  <c r="T104" i="3"/>
  <c r="T105" i="3"/>
  <c r="T106" i="3"/>
  <c r="T107" i="3"/>
  <c r="T108" i="3"/>
  <c r="T109" i="3"/>
  <c r="T110" i="3"/>
  <c r="T111" i="3"/>
  <c r="T112" i="3"/>
  <c r="T113" i="3"/>
  <c r="T114" i="3"/>
  <c r="T115" i="3"/>
  <c r="T116" i="3"/>
  <c r="T117" i="3"/>
  <c r="T118" i="3"/>
  <c r="T119" i="3"/>
  <c r="T120" i="3"/>
  <c r="T121" i="3"/>
  <c r="T122" i="3"/>
  <c r="T123" i="3"/>
  <c r="T124" i="3"/>
  <c r="T125" i="3"/>
  <c r="T126" i="3"/>
  <c r="T127" i="3"/>
  <c r="T128" i="3"/>
  <c r="T129" i="3"/>
  <c r="T130" i="3"/>
  <c r="T131" i="3"/>
  <c r="T132" i="3"/>
  <c r="T133" i="3"/>
  <c r="T134" i="3"/>
  <c r="T135" i="3"/>
  <c r="T136" i="3"/>
  <c r="T137" i="3"/>
  <c r="T138" i="3"/>
  <c r="T139" i="3"/>
  <c r="T140" i="3"/>
  <c r="T141" i="3"/>
  <c r="T142" i="3"/>
  <c r="T143" i="3"/>
  <c r="T144" i="3"/>
  <c r="T145" i="3"/>
  <c r="T146" i="3"/>
  <c r="T147" i="3"/>
  <c r="T148" i="3"/>
  <c r="T149" i="3"/>
  <c r="T150" i="3"/>
  <c r="T151" i="3"/>
  <c r="T152" i="3"/>
  <c r="T153" i="3"/>
  <c r="T154" i="3"/>
  <c r="T155" i="3"/>
  <c r="T156" i="3"/>
  <c r="T157" i="3"/>
  <c r="T158" i="3"/>
  <c r="T159" i="3"/>
  <c r="T160" i="3"/>
  <c r="T161" i="3"/>
  <c r="T162" i="3"/>
  <c r="T163" i="3"/>
  <c r="T164" i="3"/>
  <c r="T165" i="3"/>
  <c r="T166" i="3"/>
  <c r="T167" i="3"/>
  <c r="T168" i="3"/>
  <c r="T169" i="3"/>
  <c r="T170" i="3"/>
  <c r="T171" i="3"/>
  <c r="T172" i="3"/>
  <c r="T173" i="3"/>
  <c r="T174" i="3"/>
  <c r="T175" i="3"/>
  <c r="T176" i="3"/>
  <c r="T177" i="3"/>
  <c r="T178" i="3"/>
  <c r="T179" i="3"/>
  <c r="T180" i="3"/>
  <c r="T181" i="3"/>
  <c r="T182" i="3"/>
  <c r="T183" i="3"/>
  <c r="T184" i="3"/>
  <c r="T185" i="3"/>
  <c r="T186" i="3"/>
  <c r="T187" i="3"/>
  <c r="T188" i="3"/>
  <c r="T189" i="3"/>
  <c r="T190" i="3"/>
  <c r="T191" i="3"/>
  <c r="T192" i="3"/>
  <c r="T193" i="3"/>
  <c r="T194" i="3"/>
  <c r="T195" i="3"/>
  <c r="T196" i="3"/>
  <c r="T197" i="3"/>
  <c r="T198" i="3"/>
  <c r="T199" i="3"/>
  <c r="T200" i="3"/>
  <c r="T201" i="3"/>
  <c r="T202" i="3"/>
  <c r="T203" i="3"/>
  <c r="T204" i="3"/>
  <c r="T205" i="3"/>
  <c r="T206" i="3"/>
  <c r="T207" i="3"/>
  <c r="T208" i="3"/>
  <c r="T209" i="3"/>
  <c r="T210" i="3"/>
  <c r="T211" i="3"/>
  <c r="T212" i="3"/>
  <c r="T213" i="3"/>
  <c r="T214" i="3"/>
  <c r="T215" i="3"/>
  <c r="T216" i="3"/>
  <c r="T217" i="3"/>
  <c r="T218" i="3"/>
  <c r="T219" i="3"/>
  <c r="T220" i="3"/>
  <c r="T221" i="3"/>
  <c r="T222" i="3"/>
  <c r="T223" i="3"/>
  <c r="T224" i="3"/>
  <c r="T225" i="3"/>
  <c r="T226" i="3"/>
  <c r="T227" i="3"/>
  <c r="T228" i="3"/>
  <c r="T229" i="3"/>
  <c r="T230" i="3"/>
  <c r="T231" i="3"/>
  <c r="T232" i="3"/>
  <c r="T233" i="3"/>
  <c r="T234" i="3"/>
  <c r="T235" i="3"/>
  <c r="T236" i="3"/>
  <c r="T237" i="3"/>
  <c r="T238" i="3"/>
  <c r="T239" i="3"/>
  <c r="T240" i="3"/>
  <c r="T241" i="3"/>
  <c r="T242" i="3"/>
  <c r="T243" i="3"/>
  <c r="T244" i="3"/>
  <c r="T245" i="3"/>
  <c r="T246" i="3"/>
  <c r="T247" i="3"/>
  <c r="T248" i="3"/>
  <c r="T249" i="3"/>
  <c r="T250" i="3"/>
  <c r="T251" i="3"/>
  <c r="T252" i="3"/>
  <c r="T253" i="3"/>
  <c r="T254" i="3"/>
  <c r="T255" i="3"/>
  <c r="T256" i="3"/>
  <c r="T257" i="3"/>
  <c r="T258" i="3"/>
  <c r="T259" i="3"/>
  <c r="T260" i="3"/>
  <c r="T261" i="3"/>
  <c r="T262" i="3"/>
  <c r="T263" i="3"/>
  <c r="T264" i="3"/>
  <c r="T265" i="3"/>
  <c r="T266" i="3"/>
  <c r="T267" i="3"/>
  <c r="T268" i="3"/>
  <c r="T269" i="3"/>
  <c r="T270" i="3"/>
  <c r="T271" i="3"/>
  <c r="T272" i="3"/>
  <c r="T273" i="3"/>
  <c r="T274" i="3"/>
  <c r="T275" i="3"/>
  <c r="T276" i="3"/>
  <c r="T277" i="3"/>
  <c r="T278" i="3"/>
  <c r="T279" i="3"/>
  <c r="T280" i="3"/>
  <c r="T281" i="3"/>
  <c r="T282" i="3"/>
  <c r="T283" i="3"/>
  <c r="T284" i="3"/>
  <c r="T285" i="3"/>
  <c r="T286" i="3"/>
  <c r="T287" i="3"/>
  <c r="T288" i="3"/>
  <c r="T289" i="3"/>
  <c r="T290" i="3"/>
  <c r="T291" i="3"/>
  <c r="T292" i="3"/>
  <c r="T293" i="3"/>
  <c r="T294" i="3"/>
  <c r="T295" i="3"/>
  <c r="T296" i="3"/>
  <c r="T297" i="3"/>
  <c r="T298" i="3"/>
  <c r="T299" i="3"/>
  <c r="T300" i="3"/>
  <c r="T301" i="3"/>
  <c r="T302" i="3"/>
  <c r="T303" i="3"/>
  <c r="T304" i="3"/>
  <c r="T305" i="3"/>
  <c r="T306" i="3"/>
  <c r="T307" i="3"/>
  <c r="T308" i="3"/>
  <c r="T309" i="3"/>
  <c r="T310" i="3"/>
  <c r="T311" i="3"/>
  <c r="T312" i="3"/>
  <c r="T313" i="3"/>
  <c r="T314" i="3"/>
  <c r="T315" i="3"/>
  <c r="T316" i="3"/>
  <c r="T317" i="3"/>
  <c r="T318" i="3"/>
  <c r="T319" i="3"/>
  <c r="T320" i="3"/>
  <c r="T321" i="3"/>
  <c r="T322" i="3"/>
  <c r="T323" i="3"/>
  <c r="T324" i="3"/>
  <c r="T325" i="3"/>
  <c r="T326" i="3"/>
  <c r="T327" i="3"/>
  <c r="T328" i="3"/>
  <c r="T329" i="3"/>
  <c r="T330" i="3"/>
  <c r="T331" i="3"/>
  <c r="T332" i="3"/>
  <c r="T333" i="3"/>
  <c r="T334" i="3"/>
  <c r="T335" i="3"/>
  <c r="T336" i="3"/>
  <c r="T337" i="3"/>
  <c r="T338" i="3"/>
  <c r="T339" i="3"/>
  <c r="T340" i="3"/>
  <c r="T341" i="3"/>
  <c r="T342" i="3"/>
  <c r="T343" i="3"/>
  <c r="T344" i="3"/>
  <c r="T345" i="3"/>
  <c r="T346" i="3"/>
  <c r="T347" i="3"/>
  <c r="T348" i="3"/>
  <c r="T349" i="3"/>
  <c r="T350" i="3"/>
  <c r="T351" i="3"/>
  <c r="T352" i="3"/>
  <c r="T353" i="3"/>
  <c r="T354" i="3"/>
  <c r="T355" i="3"/>
  <c r="T356" i="3"/>
  <c r="T357" i="3"/>
  <c r="T358" i="3"/>
  <c r="T359" i="3"/>
  <c r="T360" i="3"/>
  <c r="T361" i="3"/>
  <c r="T362" i="3"/>
  <c r="T363" i="3"/>
  <c r="T364" i="3"/>
  <c r="T365" i="3"/>
  <c r="T366" i="3"/>
  <c r="T367" i="3"/>
  <c r="T368" i="3"/>
  <c r="T369" i="3"/>
  <c r="T370" i="3"/>
  <c r="T371" i="3"/>
  <c r="T372" i="3"/>
  <c r="T373" i="3"/>
  <c r="T374" i="3"/>
  <c r="T375" i="3"/>
  <c r="T376" i="3"/>
  <c r="T377" i="3"/>
  <c r="T378" i="3"/>
  <c r="T379" i="3"/>
  <c r="T380" i="3"/>
  <c r="T381" i="3"/>
  <c r="T382" i="3"/>
  <c r="T383" i="3"/>
  <c r="T384" i="3"/>
  <c r="T385" i="3"/>
  <c r="T386" i="3"/>
  <c r="T387" i="3"/>
  <c r="T388" i="3"/>
  <c r="T389" i="3"/>
  <c r="T390" i="3"/>
  <c r="T391" i="3"/>
  <c r="T392" i="3"/>
  <c r="T393" i="3"/>
  <c r="T394" i="3"/>
  <c r="T395" i="3"/>
  <c r="T396" i="3"/>
  <c r="T397" i="3"/>
  <c r="T398" i="3"/>
  <c r="T399" i="3"/>
  <c r="T400" i="3"/>
  <c r="T401" i="3"/>
  <c r="T402" i="3"/>
  <c r="T403" i="3"/>
  <c r="T404" i="3"/>
  <c r="T405" i="3"/>
  <c r="T406" i="3"/>
  <c r="T407" i="3"/>
  <c r="T408" i="3"/>
  <c r="T409" i="3"/>
  <c r="T410" i="3"/>
  <c r="T411" i="3"/>
  <c r="T412" i="3"/>
  <c r="T413" i="3"/>
  <c r="T414" i="3"/>
  <c r="T415" i="3"/>
  <c r="T416" i="3"/>
  <c r="T417" i="3"/>
  <c r="T418" i="3"/>
  <c r="T419" i="3"/>
  <c r="T420" i="3"/>
  <c r="T421" i="3"/>
  <c r="T422" i="3"/>
  <c r="T423" i="3"/>
  <c r="T424" i="3"/>
  <c r="T425" i="3"/>
  <c r="T426" i="3"/>
  <c r="T427" i="3"/>
  <c r="T428" i="3"/>
  <c r="T429" i="3"/>
  <c r="T430" i="3"/>
  <c r="T431" i="3"/>
  <c r="T432" i="3"/>
  <c r="T433" i="3"/>
  <c r="T434" i="3"/>
  <c r="T435" i="3"/>
  <c r="T436" i="3"/>
  <c r="T437" i="3"/>
  <c r="T438" i="3"/>
  <c r="T439" i="3"/>
  <c r="T440" i="3"/>
  <c r="T441" i="3"/>
  <c r="T442" i="3"/>
  <c r="T443" i="3"/>
  <c r="T444" i="3"/>
  <c r="T445" i="3"/>
  <c r="T446" i="3"/>
  <c r="T447" i="3"/>
  <c r="T448" i="3"/>
  <c r="T449" i="3"/>
  <c r="T450" i="3"/>
  <c r="T451" i="3"/>
  <c r="T452" i="3"/>
  <c r="T453" i="3"/>
  <c r="T454" i="3"/>
  <c r="T455" i="3"/>
  <c r="T456" i="3"/>
  <c r="T457" i="3"/>
  <c r="T458" i="3"/>
  <c r="T459" i="3"/>
  <c r="T460" i="3"/>
  <c r="T461" i="3"/>
  <c r="T462" i="3"/>
  <c r="T463" i="3"/>
  <c r="T464" i="3"/>
  <c r="T465" i="3"/>
  <c r="T466" i="3"/>
  <c r="T467" i="3"/>
  <c r="T468" i="3"/>
  <c r="T469" i="3"/>
  <c r="T470" i="3"/>
  <c r="T471" i="3"/>
  <c r="T472" i="3"/>
  <c r="T473" i="3"/>
  <c r="T474" i="3"/>
  <c r="T475" i="3"/>
  <c r="T476" i="3"/>
  <c r="T477" i="3"/>
  <c r="T478" i="3"/>
  <c r="T479" i="3"/>
  <c r="T480" i="3"/>
  <c r="T481" i="3"/>
  <c r="T482" i="3"/>
  <c r="T483" i="3"/>
  <c r="T484" i="3"/>
  <c r="T485" i="3"/>
  <c r="T486" i="3"/>
  <c r="T487" i="3"/>
  <c r="T488" i="3"/>
  <c r="T489" i="3"/>
  <c r="T490" i="3"/>
  <c r="T491" i="3"/>
  <c r="T492" i="3"/>
  <c r="T493" i="3"/>
  <c r="T494" i="3"/>
  <c r="T495" i="3"/>
  <c r="T496" i="3"/>
  <c r="T497" i="3"/>
  <c r="T498" i="3"/>
  <c r="T499" i="3"/>
  <c r="T500" i="3"/>
  <c r="T501" i="3"/>
  <c r="T502" i="3"/>
  <c r="T503" i="3"/>
  <c r="T504" i="3"/>
  <c r="T505" i="3"/>
  <c r="S7" i="3"/>
  <c r="S8" i="3"/>
  <c r="S9" i="3"/>
  <c r="S10" i="3"/>
  <c r="S11" i="3"/>
  <c r="S12" i="3"/>
  <c r="S13" i="3"/>
  <c r="S14" i="3"/>
  <c r="S15" i="3"/>
  <c r="S16" i="3"/>
  <c r="S17" i="3"/>
  <c r="S18" i="3"/>
  <c r="S19" i="3"/>
  <c r="S20" i="3"/>
  <c r="S21" i="3"/>
  <c r="S22" i="3"/>
  <c r="S23" i="3"/>
  <c r="S24" i="3"/>
  <c r="S25" i="3"/>
  <c r="S26" i="3"/>
  <c r="S27" i="3"/>
  <c r="S28" i="3"/>
  <c r="S29" i="3"/>
  <c r="S30" i="3"/>
  <c r="S31" i="3"/>
  <c r="S32" i="3"/>
  <c r="S33" i="3"/>
  <c r="S34" i="3"/>
  <c r="S35" i="3"/>
  <c r="S36" i="3"/>
  <c r="S37" i="3"/>
  <c r="S38" i="3"/>
  <c r="S39" i="3"/>
  <c r="S40" i="3"/>
  <c r="S41" i="3"/>
  <c r="S42" i="3"/>
  <c r="S43" i="3"/>
  <c r="S44" i="3"/>
  <c r="S45" i="3"/>
  <c r="S46" i="3"/>
  <c r="S47" i="3"/>
  <c r="S48" i="3"/>
  <c r="S49" i="3"/>
  <c r="S50" i="3"/>
  <c r="S51" i="3"/>
  <c r="S52" i="3"/>
  <c r="S53" i="3"/>
  <c r="S54" i="3"/>
  <c r="S55" i="3"/>
  <c r="S56" i="3"/>
  <c r="S57" i="3"/>
  <c r="S58" i="3"/>
  <c r="S59" i="3"/>
  <c r="S60" i="3"/>
  <c r="S61" i="3"/>
  <c r="S62" i="3"/>
  <c r="S63" i="3"/>
  <c r="S64" i="3"/>
  <c r="S65" i="3"/>
  <c r="S66" i="3"/>
  <c r="S67" i="3"/>
  <c r="S68" i="3"/>
  <c r="S69" i="3"/>
  <c r="S70" i="3"/>
  <c r="S71" i="3"/>
  <c r="S72" i="3"/>
  <c r="S73" i="3"/>
  <c r="S74" i="3"/>
  <c r="S75" i="3"/>
  <c r="S76" i="3"/>
  <c r="S77" i="3"/>
  <c r="S78" i="3"/>
  <c r="S79" i="3"/>
  <c r="S80" i="3"/>
  <c r="S81" i="3"/>
  <c r="S82" i="3"/>
  <c r="S83" i="3"/>
  <c r="S84" i="3"/>
  <c r="S85" i="3"/>
  <c r="S86" i="3"/>
  <c r="S87" i="3"/>
  <c r="S88" i="3"/>
  <c r="S89" i="3"/>
  <c r="S90" i="3"/>
  <c r="S91" i="3"/>
  <c r="S92" i="3"/>
  <c r="S93" i="3"/>
  <c r="S94" i="3"/>
  <c r="S95" i="3"/>
  <c r="S96" i="3"/>
  <c r="S97" i="3"/>
  <c r="S98" i="3"/>
  <c r="S99" i="3"/>
  <c r="S100" i="3"/>
  <c r="S101" i="3"/>
  <c r="S102" i="3"/>
  <c r="S103" i="3"/>
  <c r="S104" i="3"/>
  <c r="S105" i="3"/>
  <c r="S106" i="3"/>
  <c r="S107" i="3"/>
  <c r="S108" i="3"/>
  <c r="S109" i="3"/>
  <c r="S110" i="3"/>
  <c r="S111" i="3"/>
  <c r="S112" i="3"/>
  <c r="S113" i="3"/>
  <c r="S114" i="3"/>
  <c r="S115" i="3"/>
  <c r="S116" i="3"/>
  <c r="S117" i="3"/>
  <c r="S118" i="3"/>
  <c r="S119" i="3"/>
  <c r="S120" i="3"/>
  <c r="S121" i="3"/>
  <c r="S122" i="3"/>
  <c r="S123" i="3"/>
  <c r="S124" i="3"/>
  <c r="S125" i="3"/>
  <c r="S126" i="3"/>
  <c r="S127" i="3"/>
  <c r="S128" i="3"/>
  <c r="S129" i="3"/>
  <c r="S130" i="3"/>
  <c r="S131" i="3"/>
  <c r="S132" i="3"/>
  <c r="S133" i="3"/>
  <c r="S134" i="3"/>
  <c r="S135" i="3"/>
  <c r="S136" i="3"/>
  <c r="S137" i="3"/>
  <c r="S138" i="3"/>
  <c r="S139" i="3"/>
  <c r="S140" i="3"/>
  <c r="S141" i="3"/>
  <c r="S142" i="3"/>
  <c r="S143" i="3"/>
  <c r="S144" i="3"/>
  <c r="S145" i="3"/>
  <c r="S146" i="3"/>
  <c r="S147" i="3"/>
  <c r="S148" i="3"/>
  <c r="S149" i="3"/>
  <c r="S150" i="3"/>
  <c r="S151" i="3"/>
  <c r="S152" i="3"/>
  <c r="S153" i="3"/>
  <c r="S154" i="3"/>
  <c r="S155" i="3"/>
  <c r="S156" i="3"/>
  <c r="S157" i="3"/>
  <c r="S158" i="3"/>
  <c r="S159" i="3"/>
  <c r="S160" i="3"/>
  <c r="S161" i="3"/>
  <c r="S162" i="3"/>
  <c r="S163" i="3"/>
  <c r="S164" i="3"/>
  <c r="S165" i="3"/>
  <c r="S166" i="3"/>
  <c r="S167" i="3"/>
  <c r="S168" i="3"/>
  <c r="S169" i="3"/>
  <c r="S170" i="3"/>
  <c r="S171" i="3"/>
  <c r="S172" i="3"/>
  <c r="S173" i="3"/>
  <c r="S174" i="3"/>
  <c r="S175" i="3"/>
  <c r="S176" i="3"/>
  <c r="S177" i="3"/>
  <c r="S178" i="3"/>
  <c r="S179" i="3"/>
  <c r="S180" i="3"/>
  <c r="S181" i="3"/>
  <c r="S182" i="3"/>
  <c r="S183" i="3"/>
  <c r="S184" i="3"/>
  <c r="S185" i="3"/>
  <c r="S186" i="3"/>
  <c r="S187" i="3"/>
  <c r="S188" i="3"/>
  <c r="S189" i="3"/>
  <c r="S190" i="3"/>
  <c r="S191" i="3"/>
  <c r="S192" i="3"/>
  <c r="S193" i="3"/>
  <c r="S194" i="3"/>
  <c r="S195" i="3"/>
  <c r="S196" i="3"/>
  <c r="S197" i="3"/>
  <c r="S198" i="3"/>
  <c r="S199" i="3"/>
  <c r="S200" i="3"/>
  <c r="S201" i="3"/>
  <c r="S202" i="3"/>
  <c r="S203" i="3"/>
  <c r="S204" i="3"/>
  <c r="S205" i="3"/>
  <c r="S206" i="3"/>
  <c r="S207" i="3"/>
  <c r="S208" i="3"/>
  <c r="S209" i="3"/>
  <c r="S210" i="3"/>
  <c r="S211" i="3"/>
  <c r="S212" i="3"/>
  <c r="S213" i="3"/>
  <c r="S214" i="3"/>
  <c r="S215" i="3"/>
  <c r="S216" i="3"/>
  <c r="S217" i="3"/>
  <c r="S218" i="3"/>
  <c r="S219" i="3"/>
  <c r="S220" i="3"/>
  <c r="S221" i="3"/>
  <c r="S222" i="3"/>
  <c r="S223" i="3"/>
  <c r="S224" i="3"/>
  <c r="S225" i="3"/>
  <c r="S226" i="3"/>
  <c r="S227" i="3"/>
  <c r="S228" i="3"/>
  <c r="S229" i="3"/>
  <c r="S230" i="3"/>
  <c r="S231" i="3"/>
  <c r="S232" i="3"/>
  <c r="S233" i="3"/>
  <c r="S234" i="3"/>
  <c r="S235" i="3"/>
  <c r="S236" i="3"/>
  <c r="S237" i="3"/>
  <c r="S238" i="3"/>
  <c r="S239" i="3"/>
  <c r="S240" i="3"/>
  <c r="S241" i="3"/>
  <c r="S242" i="3"/>
  <c r="S243" i="3"/>
  <c r="S244" i="3"/>
  <c r="S245" i="3"/>
  <c r="S246" i="3"/>
  <c r="S247" i="3"/>
  <c r="S248" i="3"/>
  <c r="S249" i="3"/>
  <c r="S250" i="3"/>
  <c r="S251" i="3"/>
  <c r="S252" i="3"/>
  <c r="S253" i="3"/>
  <c r="S254" i="3"/>
  <c r="S255" i="3"/>
  <c r="S256" i="3"/>
  <c r="S257" i="3"/>
  <c r="S258" i="3"/>
  <c r="S259" i="3"/>
  <c r="S260" i="3"/>
  <c r="S261" i="3"/>
  <c r="S262" i="3"/>
  <c r="S263" i="3"/>
  <c r="S264" i="3"/>
  <c r="S265" i="3"/>
  <c r="S266" i="3"/>
  <c r="S267" i="3"/>
  <c r="S268" i="3"/>
  <c r="S269" i="3"/>
  <c r="S270" i="3"/>
  <c r="S271" i="3"/>
  <c r="S272" i="3"/>
  <c r="S273" i="3"/>
  <c r="S274" i="3"/>
  <c r="S275" i="3"/>
  <c r="S276" i="3"/>
  <c r="S277" i="3"/>
  <c r="S278" i="3"/>
  <c r="S279" i="3"/>
  <c r="S280" i="3"/>
  <c r="S281" i="3"/>
  <c r="S282" i="3"/>
  <c r="S283" i="3"/>
  <c r="S284" i="3"/>
  <c r="S285" i="3"/>
  <c r="S286" i="3"/>
  <c r="S287" i="3"/>
  <c r="S288" i="3"/>
  <c r="S289" i="3"/>
  <c r="S290" i="3"/>
  <c r="S291" i="3"/>
  <c r="S292" i="3"/>
  <c r="S293" i="3"/>
  <c r="S294" i="3"/>
  <c r="S295" i="3"/>
  <c r="S296" i="3"/>
  <c r="S297" i="3"/>
  <c r="S298" i="3"/>
  <c r="S299" i="3"/>
  <c r="S300" i="3"/>
  <c r="S301" i="3"/>
  <c r="S302" i="3"/>
  <c r="S303" i="3"/>
  <c r="S304" i="3"/>
  <c r="S305" i="3"/>
  <c r="S306" i="3"/>
  <c r="S307" i="3"/>
  <c r="S308" i="3"/>
  <c r="S309" i="3"/>
  <c r="S310" i="3"/>
  <c r="S311" i="3"/>
  <c r="S312" i="3"/>
  <c r="S313" i="3"/>
  <c r="S314" i="3"/>
  <c r="S315" i="3"/>
  <c r="S316" i="3"/>
  <c r="S317" i="3"/>
  <c r="S318" i="3"/>
  <c r="S319" i="3"/>
  <c r="S320" i="3"/>
  <c r="S321" i="3"/>
  <c r="S322" i="3"/>
  <c r="S323" i="3"/>
  <c r="S324" i="3"/>
  <c r="S325" i="3"/>
  <c r="S326" i="3"/>
  <c r="S327" i="3"/>
  <c r="S328" i="3"/>
  <c r="S329" i="3"/>
  <c r="S330" i="3"/>
  <c r="S331" i="3"/>
  <c r="S332" i="3"/>
  <c r="S333" i="3"/>
  <c r="S334" i="3"/>
  <c r="S335" i="3"/>
  <c r="S336" i="3"/>
  <c r="S337" i="3"/>
  <c r="S338" i="3"/>
  <c r="S339" i="3"/>
  <c r="S340" i="3"/>
  <c r="S341" i="3"/>
  <c r="S342" i="3"/>
  <c r="S343" i="3"/>
  <c r="S344" i="3"/>
  <c r="S345" i="3"/>
  <c r="S346" i="3"/>
  <c r="S347" i="3"/>
  <c r="S348" i="3"/>
  <c r="S349" i="3"/>
  <c r="S350" i="3"/>
  <c r="S351" i="3"/>
  <c r="S352" i="3"/>
  <c r="S353" i="3"/>
  <c r="S354" i="3"/>
  <c r="S355" i="3"/>
  <c r="S356" i="3"/>
  <c r="S357" i="3"/>
  <c r="S358" i="3"/>
  <c r="S359" i="3"/>
  <c r="S360" i="3"/>
  <c r="S361" i="3"/>
  <c r="S362" i="3"/>
  <c r="S363" i="3"/>
  <c r="S364" i="3"/>
  <c r="S365" i="3"/>
  <c r="S366" i="3"/>
  <c r="S367" i="3"/>
  <c r="S368" i="3"/>
  <c r="S369" i="3"/>
  <c r="S370" i="3"/>
  <c r="S371" i="3"/>
  <c r="S372" i="3"/>
  <c r="S373" i="3"/>
  <c r="S374" i="3"/>
  <c r="S375" i="3"/>
  <c r="S376" i="3"/>
  <c r="S377" i="3"/>
  <c r="S378" i="3"/>
  <c r="S379" i="3"/>
  <c r="S380" i="3"/>
  <c r="S381" i="3"/>
  <c r="S382" i="3"/>
  <c r="S383" i="3"/>
  <c r="S384" i="3"/>
  <c r="S385" i="3"/>
  <c r="S386" i="3"/>
  <c r="S387" i="3"/>
  <c r="S388" i="3"/>
  <c r="S389" i="3"/>
  <c r="S390" i="3"/>
  <c r="S391" i="3"/>
  <c r="S392" i="3"/>
  <c r="S393" i="3"/>
  <c r="S394" i="3"/>
  <c r="S395" i="3"/>
  <c r="S396" i="3"/>
  <c r="S397" i="3"/>
  <c r="S398" i="3"/>
  <c r="S399" i="3"/>
  <c r="S400" i="3"/>
  <c r="S401" i="3"/>
  <c r="S402" i="3"/>
  <c r="S403" i="3"/>
  <c r="S404" i="3"/>
  <c r="S405" i="3"/>
  <c r="S406" i="3"/>
  <c r="S407" i="3"/>
  <c r="S408" i="3"/>
  <c r="S409" i="3"/>
  <c r="S410" i="3"/>
  <c r="S411" i="3"/>
  <c r="S412" i="3"/>
  <c r="S413" i="3"/>
  <c r="S414" i="3"/>
  <c r="S415" i="3"/>
  <c r="S416" i="3"/>
  <c r="S417" i="3"/>
  <c r="S418" i="3"/>
  <c r="S419" i="3"/>
  <c r="S420" i="3"/>
  <c r="S421" i="3"/>
  <c r="S422" i="3"/>
  <c r="S423" i="3"/>
  <c r="S424" i="3"/>
  <c r="S425" i="3"/>
  <c r="S426" i="3"/>
  <c r="S427" i="3"/>
  <c r="S428" i="3"/>
  <c r="S429" i="3"/>
  <c r="S430" i="3"/>
  <c r="S431" i="3"/>
  <c r="S432" i="3"/>
  <c r="S433" i="3"/>
  <c r="S434" i="3"/>
  <c r="S435" i="3"/>
  <c r="S436" i="3"/>
  <c r="S437" i="3"/>
  <c r="S438" i="3"/>
  <c r="S439" i="3"/>
  <c r="S440" i="3"/>
  <c r="S441" i="3"/>
  <c r="S442" i="3"/>
  <c r="S443" i="3"/>
  <c r="S444" i="3"/>
  <c r="S445" i="3"/>
  <c r="S446" i="3"/>
  <c r="S447" i="3"/>
  <c r="S448" i="3"/>
  <c r="S449" i="3"/>
  <c r="S450" i="3"/>
  <c r="S451" i="3"/>
  <c r="S452" i="3"/>
  <c r="S453" i="3"/>
  <c r="S454" i="3"/>
  <c r="S455" i="3"/>
  <c r="S456" i="3"/>
  <c r="S457" i="3"/>
  <c r="S458" i="3"/>
  <c r="S459" i="3"/>
  <c r="S460" i="3"/>
  <c r="S461" i="3"/>
  <c r="S462" i="3"/>
  <c r="S463" i="3"/>
  <c r="S464" i="3"/>
  <c r="S465" i="3"/>
  <c r="S466" i="3"/>
  <c r="S467" i="3"/>
  <c r="S468" i="3"/>
  <c r="S469" i="3"/>
  <c r="S470" i="3"/>
  <c r="S471" i="3"/>
  <c r="S472" i="3"/>
  <c r="S473" i="3"/>
  <c r="S474" i="3"/>
  <c r="S475" i="3"/>
  <c r="S476" i="3"/>
  <c r="S477" i="3"/>
  <c r="S478" i="3"/>
  <c r="S479" i="3"/>
  <c r="S480" i="3"/>
  <c r="S481" i="3"/>
  <c r="S482" i="3"/>
  <c r="S483" i="3"/>
  <c r="S484" i="3"/>
  <c r="S485" i="3"/>
  <c r="S486" i="3"/>
  <c r="S487" i="3"/>
  <c r="S488" i="3"/>
  <c r="S489" i="3"/>
  <c r="S490" i="3"/>
  <c r="S491" i="3"/>
  <c r="S492" i="3"/>
  <c r="S493" i="3"/>
  <c r="S494" i="3"/>
  <c r="S495" i="3"/>
  <c r="S496" i="3"/>
  <c r="S497" i="3"/>
  <c r="S498" i="3"/>
  <c r="S499" i="3"/>
  <c r="S500" i="3"/>
  <c r="S501" i="3"/>
  <c r="S502" i="3"/>
  <c r="S503" i="3"/>
  <c r="S504" i="3"/>
  <c r="S505" i="3"/>
  <c r="R7" i="3"/>
  <c r="R8" i="3"/>
  <c r="R9" i="3"/>
  <c r="R10" i="3"/>
  <c r="R11" i="3"/>
  <c r="R12" i="3"/>
  <c r="R13" i="3"/>
  <c r="R14" i="3"/>
  <c r="R15" i="3"/>
  <c r="R16" i="3"/>
  <c r="R17" i="3"/>
  <c r="R18" i="3"/>
  <c r="R19" i="3"/>
  <c r="R20" i="3"/>
  <c r="R21" i="3"/>
  <c r="R22" i="3"/>
  <c r="R23" i="3"/>
  <c r="R24" i="3"/>
  <c r="R25" i="3"/>
  <c r="R26" i="3"/>
  <c r="R27" i="3"/>
  <c r="R28" i="3"/>
  <c r="R29" i="3"/>
  <c r="R30" i="3"/>
  <c r="R31" i="3"/>
  <c r="R32" i="3"/>
  <c r="R33" i="3"/>
  <c r="R34" i="3"/>
  <c r="R35" i="3"/>
  <c r="R36" i="3"/>
  <c r="R37" i="3"/>
  <c r="R38" i="3"/>
  <c r="R39" i="3"/>
  <c r="R40" i="3"/>
  <c r="R41" i="3"/>
  <c r="R42" i="3"/>
  <c r="R43" i="3"/>
  <c r="R44" i="3"/>
  <c r="R45" i="3"/>
  <c r="R46" i="3"/>
  <c r="R47" i="3"/>
  <c r="R48" i="3"/>
  <c r="R49" i="3"/>
  <c r="R50" i="3"/>
  <c r="R51" i="3"/>
  <c r="R52" i="3"/>
  <c r="R53" i="3"/>
  <c r="R54" i="3"/>
  <c r="R55" i="3"/>
  <c r="R56" i="3"/>
  <c r="R57" i="3"/>
  <c r="R58" i="3"/>
  <c r="R59" i="3"/>
  <c r="R60" i="3"/>
  <c r="R61" i="3"/>
  <c r="R62" i="3"/>
  <c r="R63" i="3"/>
  <c r="R64" i="3"/>
  <c r="R65" i="3"/>
  <c r="R66" i="3"/>
  <c r="R67" i="3"/>
  <c r="R68" i="3"/>
  <c r="R69" i="3"/>
  <c r="R70" i="3"/>
  <c r="R71" i="3"/>
  <c r="R72" i="3"/>
  <c r="R73" i="3"/>
  <c r="R74" i="3"/>
  <c r="R75" i="3"/>
  <c r="R76" i="3"/>
  <c r="R77" i="3"/>
  <c r="R78" i="3"/>
  <c r="R79" i="3"/>
  <c r="R80" i="3"/>
  <c r="R81" i="3"/>
  <c r="R82" i="3"/>
  <c r="R83" i="3"/>
  <c r="R84" i="3"/>
  <c r="R85" i="3"/>
  <c r="R86" i="3"/>
  <c r="R87" i="3"/>
  <c r="R88" i="3"/>
  <c r="R89" i="3"/>
  <c r="R90" i="3"/>
  <c r="R91" i="3"/>
  <c r="R92" i="3"/>
  <c r="R93" i="3"/>
  <c r="R94" i="3"/>
  <c r="R95" i="3"/>
  <c r="R96" i="3"/>
  <c r="R97" i="3"/>
  <c r="R98" i="3"/>
  <c r="R99" i="3"/>
  <c r="R100" i="3"/>
  <c r="R101" i="3"/>
  <c r="R102" i="3"/>
  <c r="R103" i="3"/>
  <c r="R104" i="3"/>
  <c r="R105" i="3"/>
  <c r="R106" i="3"/>
  <c r="R107" i="3"/>
  <c r="R108" i="3"/>
  <c r="R109" i="3"/>
  <c r="R110" i="3"/>
  <c r="R111" i="3"/>
  <c r="R112" i="3"/>
  <c r="R113" i="3"/>
  <c r="R114" i="3"/>
  <c r="R115" i="3"/>
  <c r="R116" i="3"/>
  <c r="R117" i="3"/>
  <c r="R118" i="3"/>
  <c r="R119" i="3"/>
  <c r="R120" i="3"/>
  <c r="R121" i="3"/>
  <c r="R122" i="3"/>
  <c r="R123" i="3"/>
  <c r="R124" i="3"/>
  <c r="R125" i="3"/>
  <c r="R126" i="3"/>
  <c r="R127" i="3"/>
  <c r="R128" i="3"/>
  <c r="R129" i="3"/>
  <c r="R130" i="3"/>
  <c r="R131" i="3"/>
  <c r="R132" i="3"/>
  <c r="R133" i="3"/>
  <c r="R134" i="3"/>
  <c r="R135" i="3"/>
  <c r="R136" i="3"/>
  <c r="R137" i="3"/>
  <c r="R138" i="3"/>
  <c r="R139" i="3"/>
  <c r="R140" i="3"/>
  <c r="R141" i="3"/>
  <c r="R142" i="3"/>
  <c r="R143" i="3"/>
  <c r="R144" i="3"/>
  <c r="R145" i="3"/>
  <c r="R146" i="3"/>
  <c r="R147" i="3"/>
  <c r="R148" i="3"/>
  <c r="R149" i="3"/>
  <c r="R150" i="3"/>
  <c r="R151" i="3"/>
  <c r="R152" i="3"/>
  <c r="R153" i="3"/>
  <c r="R154" i="3"/>
  <c r="R155" i="3"/>
  <c r="R156" i="3"/>
  <c r="R157" i="3"/>
  <c r="R158" i="3"/>
  <c r="R159" i="3"/>
  <c r="R160" i="3"/>
  <c r="R161" i="3"/>
  <c r="R162" i="3"/>
  <c r="R163" i="3"/>
  <c r="R164" i="3"/>
  <c r="R165" i="3"/>
  <c r="R166" i="3"/>
  <c r="R167" i="3"/>
  <c r="R168" i="3"/>
  <c r="R169" i="3"/>
  <c r="R170" i="3"/>
  <c r="R171" i="3"/>
  <c r="R172" i="3"/>
  <c r="R173" i="3"/>
  <c r="R174" i="3"/>
  <c r="R175" i="3"/>
  <c r="R176" i="3"/>
  <c r="R177" i="3"/>
  <c r="R178" i="3"/>
  <c r="R179" i="3"/>
  <c r="R180" i="3"/>
  <c r="R181" i="3"/>
  <c r="R182" i="3"/>
  <c r="R183" i="3"/>
  <c r="R184" i="3"/>
  <c r="R185" i="3"/>
  <c r="R186" i="3"/>
  <c r="R187" i="3"/>
  <c r="R188" i="3"/>
  <c r="R189" i="3"/>
  <c r="R190" i="3"/>
  <c r="R191" i="3"/>
  <c r="R192" i="3"/>
  <c r="R193" i="3"/>
  <c r="R194" i="3"/>
  <c r="R195" i="3"/>
  <c r="R196" i="3"/>
  <c r="R197" i="3"/>
  <c r="R198" i="3"/>
  <c r="R199" i="3"/>
  <c r="R200" i="3"/>
  <c r="R201" i="3"/>
  <c r="R202" i="3"/>
  <c r="R203" i="3"/>
  <c r="R204" i="3"/>
  <c r="R205" i="3"/>
  <c r="R206" i="3"/>
  <c r="R207" i="3"/>
  <c r="R208" i="3"/>
  <c r="R209" i="3"/>
  <c r="R210" i="3"/>
  <c r="R211" i="3"/>
  <c r="R212" i="3"/>
  <c r="R213" i="3"/>
  <c r="R214" i="3"/>
  <c r="R215" i="3"/>
  <c r="R216" i="3"/>
  <c r="R217" i="3"/>
  <c r="R218" i="3"/>
  <c r="R219" i="3"/>
  <c r="R220" i="3"/>
  <c r="R221" i="3"/>
  <c r="R222" i="3"/>
  <c r="R223" i="3"/>
  <c r="R224" i="3"/>
  <c r="R225" i="3"/>
  <c r="R226" i="3"/>
  <c r="R227" i="3"/>
  <c r="R228" i="3"/>
  <c r="R229" i="3"/>
  <c r="R230" i="3"/>
  <c r="R231" i="3"/>
  <c r="R232" i="3"/>
  <c r="R233" i="3"/>
  <c r="R234" i="3"/>
  <c r="R235" i="3"/>
  <c r="R236" i="3"/>
  <c r="R237" i="3"/>
  <c r="R238" i="3"/>
  <c r="R239" i="3"/>
  <c r="R240" i="3"/>
  <c r="R241" i="3"/>
  <c r="R242" i="3"/>
  <c r="R243" i="3"/>
  <c r="R244" i="3"/>
  <c r="R245" i="3"/>
  <c r="R246" i="3"/>
  <c r="R247" i="3"/>
  <c r="R248" i="3"/>
  <c r="R249" i="3"/>
  <c r="R250" i="3"/>
  <c r="R251" i="3"/>
  <c r="R252" i="3"/>
  <c r="R253" i="3"/>
  <c r="R254" i="3"/>
  <c r="R255" i="3"/>
  <c r="R256" i="3"/>
  <c r="R257" i="3"/>
  <c r="R258" i="3"/>
  <c r="R259" i="3"/>
  <c r="R260" i="3"/>
  <c r="R261" i="3"/>
  <c r="R262" i="3"/>
  <c r="R263" i="3"/>
  <c r="R264" i="3"/>
  <c r="R265" i="3"/>
  <c r="R266" i="3"/>
  <c r="R267" i="3"/>
  <c r="R268" i="3"/>
  <c r="R269" i="3"/>
  <c r="R270" i="3"/>
  <c r="R271" i="3"/>
  <c r="R272" i="3"/>
  <c r="R273" i="3"/>
  <c r="R274" i="3"/>
  <c r="R275" i="3"/>
  <c r="R276" i="3"/>
  <c r="R277" i="3"/>
  <c r="R278" i="3"/>
  <c r="R279" i="3"/>
  <c r="R280" i="3"/>
  <c r="R281" i="3"/>
  <c r="R282" i="3"/>
  <c r="R283" i="3"/>
  <c r="R284" i="3"/>
  <c r="R285" i="3"/>
  <c r="R286" i="3"/>
  <c r="R287" i="3"/>
  <c r="R288" i="3"/>
  <c r="R289" i="3"/>
  <c r="R290" i="3"/>
  <c r="R291" i="3"/>
  <c r="R292" i="3"/>
  <c r="R293" i="3"/>
  <c r="R294" i="3"/>
  <c r="R295" i="3"/>
  <c r="R296" i="3"/>
  <c r="R297" i="3"/>
  <c r="R298" i="3"/>
  <c r="R299" i="3"/>
  <c r="R300" i="3"/>
  <c r="R301" i="3"/>
  <c r="R302" i="3"/>
  <c r="R303" i="3"/>
  <c r="R304" i="3"/>
  <c r="R305" i="3"/>
  <c r="R306" i="3"/>
  <c r="R307" i="3"/>
  <c r="R308" i="3"/>
  <c r="R309" i="3"/>
  <c r="R310" i="3"/>
  <c r="R311" i="3"/>
  <c r="R312" i="3"/>
  <c r="R313" i="3"/>
  <c r="R314" i="3"/>
  <c r="R315" i="3"/>
  <c r="R316" i="3"/>
  <c r="R317" i="3"/>
  <c r="R318" i="3"/>
  <c r="R319" i="3"/>
  <c r="R320" i="3"/>
  <c r="R321" i="3"/>
  <c r="R322" i="3"/>
  <c r="R323" i="3"/>
  <c r="R324" i="3"/>
  <c r="R325" i="3"/>
  <c r="R326" i="3"/>
  <c r="R327" i="3"/>
  <c r="R328" i="3"/>
  <c r="R329" i="3"/>
  <c r="R330" i="3"/>
  <c r="R331" i="3"/>
  <c r="R332" i="3"/>
  <c r="R333" i="3"/>
  <c r="R334" i="3"/>
  <c r="R335" i="3"/>
  <c r="R336" i="3"/>
  <c r="R337" i="3"/>
  <c r="R338" i="3"/>
  <c r="R339" i="3"/>
  <c r="R340" i="3"/>
  <c r="R341" i="3"/>
  <c r="R342" i="3"/>
  <c r="R343" i="3"/>
  <c r="R344" i="3"/>
  <c r="R345" i="3"/>
  <c r="R346" i="3"/>
  <c r="R347" i="3"/>
  <c r="R348" i="3"/>
  <c r="R349" i="3"/>
  <c r="R350" i="3"/>
  <c r="R351" i="3"/>
  <c r="R352" i="3"/>
  <c r="R353" i="3"/>
  <c r="R354" i="3"/>
  <c r="R355" i="3"/>
  <c r="R356" i="3"/>
  <c r="R357" i="3"/>
  <c r="R358" i="3"/>
  <c r="R359" i="3"/>
  <c r="R360" i="3"/>
  <c r="R361" i="3"/>
  <c r="R362" i="3"/>
  <c r="R363" i="3"/>
  <c r="R364" i="3"/>
  <c r="R365" i="3"/>
  <c r="R366" i="3"/>
  <c r="R367" i="3"/>
  <c r="R368" i="3"/>
  <c r="R369" i="3"/>
  <c r="R370" i="3"/>
  <c r="R371" i="3"/>
  <c r="R372" i="3"/>
  <c r="R373" i="3"/>
  <c r="R374" i="3"/>
  <c r="R375" i="3"/>
  <c r="R376" i="3"/>
  <c r="R377" i="3"/>
  <c r="R378" i="3"/>
  <c r="R379" i="3"/>
  <c r="R380" i="3"/>
  <c r="R381" i="3"/>
  <c r="R382" i="3"/>
  <c r="R383" i="3"/>
  <c r="R384" i="3"/>
  <c r="R385" i="3"/>
  <c r="R386" i="3"/>
  <c r="R387" i="3"/>
  <c r="R388" i="3"/>
  <c r="R389" i="3"/>
  <c r="R390" i="3"/>
  <c r="R391" i="3"/>
  <c r="R392" i="3"/>
  <c r="R393" i="3"/>
  <c r="R394" i="3"/>
  <c r="R395" i="3"/>
  <c r="R396" i="3"/>
  <c r="R397" i="3"/>
  <c r="R398" i="3"/>
  <c r="R399" i="3"/>
  <c r="R400" i="3"/>
  <c r="R401" i="3"/>
  <c r="R402" i="3"/>
  <c r="R403" i="3"/>
  <c r="R404" i="3"/>
  <c r="R405" i="3"/>
  <c r="R406" i="3"/>
  <c r="R407" i="3"/>
  <c r="R408" i="3"/>
  <c r="R409" i="3"/>
  <c r="R410" i="3"/>
  <c r="R411" i="3"/>
  <c r="R412" i="3"/>
  <c r="R413" i="3"/>
  <c r="R414" i="3"/>
  <c r="R415" i="3"/>
  <c r="R416" i="3"/>
  <c r="R417" i="3"/>
  <c r="R418" i="3"/>
  <c r="R419" i="3"/>
  <c r="R420" i="3"/>
  <c r="R421" i="3"/>
  <c r="R422" i="3"/>
  <c r="R423" i="3"/>
  <c r="R424" i="3"/>
  <c r="R425" i="3"/>
  <c r="R426" i="3"/>
  <c r="R427" i="3"/>
  <c r="R428" i="3"/>
  <c r="R429" i="3"/>
  <c r="R430" i="3"/>
  <c r="R431" i="3"/>
  <c r="R432" i="3"/>
  <c r="R433" i="3"/>
  <c r="R434" i="3"/>
  <c r="R435" i="3"/>
  <c r="R436" i="3"/>
  <c r="R437" i="3"/>
  <c r="R438" i="3"/>
  <c r="R439" i="3"/>
  <c r="R440" i="3"/>
  <c r="R441" i="3"/>
  <c r="R442" i="3"/>
  <c r="R443" i="3"/>
  <c r="R444" i="3"/>
  <c r="R445" i="3"/>
  <c r="R446" i="3"/>
  <c r="R447" i="3"/>
  <c r="R448" i="3"/>
  <c r="R449" i="3"/>
  <c r="R450" i="3"/>
  <c r="R451" i="3"/>
  <c r="R452" i="3"/>
  <c r="R453" i="3"/>
  <c r="R454" i="3"/>
  <c r="R455" i="3"/>
  <c r="R456" i="3"/>
  <c r="R457" i="3"/>
  <c r="R458" i="3"/>
  <c r="R459" i="3"/>
  <c r="R460" i="3"/>
  <c r="R461" i="3"/>
  <c r="R462" i="3"/>
  <c r="R463" i="3"/>
  <c r="R464" i="3"/>
  <c r="R465" i="3"/>
  <c r="R466" i="3"/>
  <c r="R467" i="3"/>
  <c r="R468" i="3"/>
  <c r="R469" i="3"/>
  <c r="R470" i="3"/>
  <c r="R471" i="3"/>
  <c r="R472" i="3"/>
  <c r="R473" i="3"/>
  <c r="R474" i="3"/>
  <c r="R475" i="3"/>
  <c r="R476" i="3"/>
  <c r="R477" i="3"/>
  <c r="R478" i="3"/>
  <c r="R479" i="3"/>
  <c r="R480" i="3"/>
  <c r="R481" i="3"/>
  <c r="R482" i="3"/>
  <c r="R483" i="3"/>
  <c r="R484" i="3"/>
  <c r="R485" i="3"/>
  <c r="R486" i="3"/>
  <c r="R487" i="3"/>
  <c r="R488" i="3"/>
  <c r="R489" i="3"/>
  <c r="R490" i="3"/>
  <c r="R491" i="3"/>
  <c r="R492" i="3"/>
  <c r="R493" i="3"/>
  <c r="R494" i="3"/>
  <c r="R495" i="3"/>
  <c r="R496" i="3"/>
  <c r="R497" i="3"/>
  <c r="R498" i="3"/>
  <c r="R499" i="3"/>
  <c r="R500" i="3"/>
  <c r="R501" i="3"/>
  <c r="R502" i="3"/>
  <c r="R503" i="3"/>
  <c r="R504" i="3"/>
  <c r="R505" i="3"/>
  <c r="Q7" i="3"/>
  <c r="Q8" i="3"/>
  <c r="Q9" i="3"/>
  <c r="Q10" i="3"/>
  <c r="Q11" i="3"/>
  <c r="Q12" i="3"/>
  <c r="Q13" i="3"/>
  <c r="Q14" i="3"/>
  <c r="Q15" i="3"/>
  <c r="Q16" i="3"/>
  <c r="Q17" i="3"/>
  <c r="Q18" i="3"/>
  <c r="Q19" i="3"/>
  <c r="Q20" i="3"/>
  <c r="Q21" i="3"/>
  <c r="Q22" i="3"/>
  <c r="Q23" i="3"/>
  <c r="Q24" i="3"/>
  <c r="Q25" i="3"/>
  <c r="Q26" i="3"/>
  <c r="Q27" i="3"/>
  <c r="Q28" i="3"/>
  <c r="Q29" i="3"/>
  <c r="Q30" i="3"/>
  <c r="Q31" i="3"/>
  <c r="Q32" i="3"/>
  <c r="Q33" i="3"/>
  <c r="Q34" i="3"/>
  <c r="Q35" i="3"/>
  <c r="Q36" i="3"/>
  <c r="Q37" i="3"/>
  <c r="Q38" i="3"/>
  <c r="Q39" i="3"/>
  <c r="Q40" i="3"/>
  <c r="Q41" i="3"/>
  <c r="Q42" i="3"/>
  <c r="Q43" i="3"/>
  <c r="Q44" i="3"/>
  <c r="Q45" i="3"/>
  <c r="Q46" i="3"/>
  <c r="Q47" i="3"/>
  <c r="Q48" i="3"/>
  <c r="Q49" i="3"/>
  <c r="Q50" i="3"/>
  <c r="Q51" i="3"/>
  <c r="Q52" i="3"/>
  <c r="Q53" i="3"/>
  <c r="Q54" i="3"/>
  <c r="Q55" i="3"/>
  <c r="Q56" i="3"/>
  <c r="Q57" i="3"/>
  <c r="Q58" i="3"/>
  <c r="Q59" i="3"/>
  <c r="Q60" i="3"/>
  <c r="Q61" i="3"/>
  <c r="Q62" i="3"/>
  <c r="Q63" i="3"/>
  <c r="Q64" i="3"/>
  <c r="Q65" i="3"/>
  <c r="Q66" i="3"/>
  <c r="Q67" i="3"/>
  <c r="Q68" i="3"/>
  <c r="Q69" i="3"/>
  <c r="Q70" i="3"/>
  <c r="Q71" i="3"/>
  <c r="Q72" i="3"/>
  <c r="Q73" i="3"/>
  <c r="Q74" i="3"/>
  <c r="Q75" i="3"/>
  <c r="Q76" i="3"/>
  <c r="Q77" i="3"/>
  <c r="Q78" i="3"/>
  <c r="Q79" i="3"/>
  <c r="Q80" i="3"/>
  <c r="Q81" i="3"/>
  <c r="Q82" i="3"/>
  <c r="Q83" i="3"/>
  <c r="Q84" i="3"/>
  <c r="Q85" i="3"/>
  <c r="Q86" i="3"/>
  <c r="Q87" i="3"/>
  <c r="Q88" i="3"/>
  <c r="Q89" i="3"/>
  <c r="Q90" i="3"/>
  <c r="Q91" i="3"/>
  <c r="Q92" i="3"/>
  <c r="Q93" i="3"/>
  <c r="Q94" i="3"/>
  <c r="Q95" i="3"/>
  <c r="Q96" i="3"/>
  <c r="Q97" i="3"/>
  <c r="Q98" i="3"/>
  <c r="Q99" i="3"/>
  <c r="Q100" i="3"/>
  <c r="Q101" i="3"/>
  <c r="Q102" i="3"/>
  <c r="Q103" i="3"/>
  <c r="Q104" i="3"/>
  <c r="Q105" i="3"/>
  <c r="Q106" i="3"/>
  <c r="Q107" i="3"/>
  <c r="Q108" i="3"/>
  <c r="Q109" i="3"/>
  <c r="Q110" i="3"/>
  <c r="Q111" i="3"/>
  <c r="Q112" i="3"/>
  <c r="Q113" i="3"/>
  <c r="Q114" i="3"/>
  <c r="Q115" i="3"/>
  <c r="Q116" i="3"/>
  <c r="Q117" i="3"/>
  <c r="Q118" i="3"/>
  <c r="Q119" i="3"/>
  <c r="Q120" i="3"/>
  <c r="Q121" i="3"/>
  <c r="Q122" i="3"/>
  <c r="Q123" i="3"/>
  <c r="Q124" i="3"/>
  <c r="Q125" i="3"/>
  <c r="Q126" i="3"/>
  <c r="Q127" i="3"/>
  <c r="Q128" i="3"/>
  <c r="Q129" i="3"/>
  <c r="Q130" i="3"/>
  <c r="Q131" i="3"/>
  <c r="Q132" i="3"/>
  <c r="Q133" i="3"/>
  <c r="Q134" i="3"/>
  <c r="Q135" i="3"/>
  <c r="Q136" i="3"/>
  <c r="Q137" i="3"/>
  <c r="Q138" i="3"/>
  <c r="Q139" i="3"/>
  <c r="Q140" i="3"/>
  <c r="Q141" i="3"/>
  <c r="Q142" i="3"/>
  <c r="Q143" i="3"/>
  <c r="Q144" i="3"/>
  <c r="Q145" i="3"/>
  <c r="Q146" i="3"/>
  <c r="Q147" i="3"/>
  <c r="Q148" i="3"/>
  <c r="Q149" i="3"/>
  <c r="Q150" i="3"/>
  <c r="Q151" i="3"/>
  <c r="Q152" i="3"/>
  <c r="Q153" i="3"/>
  <c r="Q154" i="3"/>
  <c r="Q155" i="3"/>
  <c r="Q156" i="3"/>
  <c r="Q157" i="3"/>
  <c r="Q158" i="3"/>
  <c r="Q159" i="3"/>
  <c r="Q160" i="3"/>
  <c r="Q161" i="3"/>
  <c r="Q162" i="3"/>
  <c r="Q163" i="3"/>
  <c r="Q164" i="3"/>
  <c r="Q165" i="3"/>
  <c r="Q166" i="3"/>
  <c r="Q167" i="3"/>
  <c r="Q168" i="3"/>
  <c r="Q169" i="3"/>
  <c r="Q170" i="3"/>
  <c r="Q171" i="3"/>
  <c r="Q172" i="3"/>
  <c r="Q173" i="3"/>
  <c r="Q174" i="3"/>
  <c r="Q175" i="3"/>
  <c r="Q176" i="3"/>
  <c r="Q177" i="3"/>
  <c r="Q178" i="3"/>
  <c r="Q179" i="3"/>
  <c r="Q180" i="3"/>
  <c r="Q181" i="3"/>
  <c r="Q182" i="3"/>
  <c r="Q183" i="3"/>
  <c r="Q184" i="3"/>
  <c r="Q185" i="3"/>
  <c r="Q186" i="3"/>
  <c r="Q187" i="3"/>
  <c r="Q188" i="3"/>
  <c r="Q189" i="3"/>
  <c r="Q190" i="3"/>
  <c r="Q191" i="3"/>
  <c r="Q192" i="3"/>
  <c r="Q193" i="3"/>
  <c r="Q194" i="3"/>
  <c r="Q195" i="3"/>
  <c r="Q196" i="3"/>
  <c r="Q197" i="3"/>
  <c r="Q198" i="3"/>
  <c r="Q199" i="3"/>
  <c r="Q200" i="3"/>
  <c r="Q201" i="3"/>
  <c r="Q202" i="3"/>
  <c r="Q203" i="3"/>
  <c r="Q204" i="3"/>
  <c r="Q205" i="3"/>
  <c r="Q206" i="3"/>
  <c r="Q207" i="3"/>
  <c r="Q208" i="3"/>
  <c r="Q209" i="3"/>
  <c r="Q210" i="3"/>
  <c r="Q211" i="3"/>
  <c r="Q212" i="3"/>
  <c r="Q213" i="3"/>
  <c r="Q214" i="3"/>
  <c r="Q215" i="3"/>
  <c r="Q216" i="3"/>
  <c r="Q217" i="3"/>
  <c r="Q218" i="3"/>
  <c r="Q219" i="3"/>
  <c r="Q220" i="3"/>
  <c r="Q221" i="3"/>
  <c r="Q222" i="3"/>
  <c r="Q223" i="3"/>
  <c r="Q224" i="3"/>
  <c r="Q225" i="3"/>
  <c r="Q226" i="3"/>
  <c r="Q227" i="3"/>
  <c r="Q228" i="3"/>
  <c r="Q229" i="3"/>
  <c r="Q230" i="3"/>
  <c r="Q231" i="3"/>
  <c r="Q232" i="3"/>
  <c r="Q233" i="3"/>
  <c r="Q234" i="3"/>
  <c r="Q235" i="3"/>
  <c r="Q236" i="3"/>
  <c r="Q237" i="3"/>
  <c r="Q238" i="3"/>
  <c r="Q239" i="3"/>
  <c r="Q240" i="3"/>
  <c r="Q241" i="3"/>
  <c r="Q242" i="3"/>
  <c r="Q243" i="3"/>
  <c r="Q244" i="3"/>
  <c r="Q245" i="3"/>
  <c r="Q246" i="3"/>
  <c r="Q247" i="3"/>
  <c r="Q248" i="3"/>
  <c r="Q249" i="3"/>
  <c r="Q250" i="3"/>
  <c r="Q251" i="3"/>
  <c r="Q252" i="3"/>
  <c r="Q253" i="3"/>
  <c r="Q254" i="3"/>
  <c r="Q255" i="3"/>
  <c r="Q256" i="3"/>
  <c r="Q257" i="3"/>
  <c r="Q258" i="3"/>
  <c r="Q259" i="3"/>
  <c r="Q260" i="3"/>
  <c r="Q261" i="3"/>
  <c r="Q262" i="3"/>
  <c r="Q263" i="3"/>
  <c r="Q264" i="3"/>
  <c r="Q265" i="3"/>
  <c r="Q266" i="3"/>
  <c r="Q267" i="3"/>
  <c r="Q268" i="3"/>
  <c r="Q269" i="3"/>
  <c r="Q270" i="3"/>
  <c r="Q271" i="3"/>
  <c r="Q272" i="3"/>
  <c r="Q273" i="3"/>
  <c r="Q274" i="3"/>
  <c r="Q275" i="3"/>
  <c r="Q276" i="3"/>
  <c r="Q277" i="3"/>
  <c r="Q278" i="3"/>
  <c r="Q279" i="3"/>
  <c r="Q280" i="3"/>
  <c r="Q281" i="3"/>
  <c r="Q282" i="3"/>
  <c r="Q283" i="3"/>
  <c r="Q284" i="3"/>
  <c r="Q285" i="3"/>
  <c r="Q286" i="3"/>
  <c r="Q287" i="3"/>
  <c r="Q288" i="3"/>
  <c r="Q289" i="3"/>
  <c r="Q290" i="3"/>
  <c r="Q291" i="3"/>
  <c r="Q292" i="3"/>
  <c r="Q293" i="3"/>
  <c r="Q294" i="3"/>
  <c r="Q295" i="3"/>
  <c r="Q296" i="3"/>
  <c r="Q297" i="3"/>
  <c r="Q298" i="3"/>
  <c r="Q299" i="3"/>
  <c r="Q300" i="3"/>
  <c r="Q301" i="3"/>
  <c r="Q302" i="3"/>
  <c r="Q303" i="3"/>
  <c r="Q304" i="3"/>
  <c r="Q305" i="3"/>
  <c r="Q306" i="3"/>
  <c r="Q307" i="3"/>
  <c r="Q308" i="3"/>
  <c r="Q309" i="3"/>
  <c r="Q310" i="3"/>
  <c r="Q311" i="3"/>
  <c r="Q312" i="3"/>
  <c r="Q313" i="3"/>
  <c r="Q314" i="3"/>
  <c r="Q315" i="3"/>
  <c r="Q316" i="3"/>
  <c r="Q317" i="3"/>
  <c r="Q318" i="3"/>
  <c r="Q319" i="3"/>
  <c r="Q320" i="3"/>
  <c r="Q321" i="3"/>
  <c r="Q322" i="3"/>
  <c r="Q323" i="3"/>
  <c r="Q324" i="3"/>
  <c r="Q325" i="3"/>
  <c r="Q326" i="3"/>
  <c r="Q327" i="3"/>
  <c r="Q328" i="3"/>
  <c r="Q329" i="3"/>
  <c r="Q330" i="3"/>
  <c r="Q331" i="3"/>
  <c r="Q332" i="3"/>
  <c r="Q333" i="3"/>
  <c r="Q334" i="3"/>
  <c r="Q335" i="3"/>
  <c r="Q336" i="3"/>
  <c r="Q337" i="3"/>
  <c r="Q338" i="3"/>
  <c r="Q339" i="3"/>
  <c r="Q340" i="3"/>
  <c r="Q341" i="3"/>
  <c r="Q342" i="3"/>
  <c r="Q343" i="3"/>
  <c r="Q344" i="3"/>
  <c r="Q345" i="3"/>
  <c r="Q346" i="3"/>
  <c r="Q347" i="3"/>
  <c r="Q348" i="3"/>
  <c r="Q349" i="3"/>
  <c r="Q350" i="3"/>
  <c r="Q351" i="3"/>
  <c r="Q352" i="3"/>
  <c r="Q353" i="3"/>
  <c r="Q354" i="3"/>
  <c r="Q355" i="3"/>
  <c r="Q356" i="3"/>
  <c r="Q357" i="3"/>
  <c r="Q358" i="3"/>
  <c r="Q359" i="3"/>
  <c r="Q360" i="3"/>
  <c r="Q361" i="3"/>
  <c r="Q362" i="3"/>
  <c r="Q363" i="3"/>
  <c r="Q364" i="3"/>
  <c r="Q365" i="3"/>
  <c r="Q366" i="3"/>
  <c r="Q367" i="3"/>
  <c r="Q368" i="3"/>
  <c r="Q369" i="3"/>
  <c r="Q370" i="3"/>
  <c r="Q371" i="3"/>
  <c r="Q372" i="3"/>
  <c r="Q373" i="3"/>
  <c r="Q374" i="3"/>
  <c r="Q375" i="3"/>
  <c r="Q376" i="3"/>
  <c r="Q377" i="3"/>
  <c r="Q378" i="3"/>
  <c r="Q379" i="3"/>
  <c r="Q380" i="3"/>
  <c r="Q381" i="3"/>
  <c r="Q382" i="3"/>
  <c r="Q383" i="3"/>
  <c r="Q384" i="3"/>
  <c r="Q385" i="3"/>
  <c r="Q386" i="3"/>
  <c r="Q387" i="3"/>
  <c r="Q388" i="3"/>
  <c r="Q389" i="3"/>
  <c r="Q390" i="3"/>
  <c r="Q391" i="3"/>
  <c r="Q392" i="3"/>
  <c r="Q393" i="3"/>
  <c r="Q394" i="3"/>
  <c r="Q395" i="3"/>
  <c r="Q396" i="3"/>
  <c r="Q397" i="3"/>
  <c r="Q398" i="3"/>
  <c r="Q399" i="3"/>
  <c r="Q400" i="3"/>
  <c r="Q401" i="3"/>
  <c r="Q402" i="3"/>
  <c r="Q403" i="3"/>
  <c r="Q404" i="3"/>
  <c r="Q405" i="3"/>
  <c r="Q406" i="3"/>
  <c r="Q407" i="3"/>
  <c r="Q408" i="3"/>
  <c r="Q409" i="3"/>
  <c r="Q410" i="3"/>
  <c r="Q411" i="3"/>
  <c r="Q412" i="3"/>
  <c r="Q413" i="3"/>
  <c r="Q414" i="3"/>
  <c r="Q415" i="3"/>
  <c r="Q416" i="3"/>
  <c r="Q417" i="3"/>
  <c r="Q418" i="3"/>
  <c r="Q419" i="3"/>
  <c r="Q420" i="3"/>
  <c r="Q421" i="3"/>
  <c r="Q422" i="3"/>
  <c r="Q423" i="3"/>
  <c r="Q424" i="3"/>
  <c r="Q425" i="3"/>
  <c r="Q426" i="3"/>
  <c r="Q427" i="3"/>
  <c r="Q428" i="3"/>
  <c r="Q429" i="3"/>
  <c r="Q430" i="3"/>
  <c r="Q431" i="3"/>
  <c r="Q432" i="3"/>
  <c r="Q433" i="3"/>
  <c r="Q434" i="3"/>
  <c r="Q435" i="3"/>
  <c r="Q436" i="3"/>
  <c r="Q437" i="3"/>
  <c r="Q438" i="3"/>
  <c r="Q439" i="3"/>
  <c r="Q440" i="3"/>
  <c r="Q441" i="3"/>
  <c r="Q442" i="3"/>
  <c r="Q443" i="3"/>
  <c r="Q444" i="3"/>
  <c r="Q445" i="3"/>
  <c r="Q446" i="3"/>
  <c r="Q447" i="3"/>
  <c r="Q448" i="3"/>
  <c r="Q449" i="3"/>
  <c r="Q450" i="3"/>
  <c r="Q451" i="3"/>
  <c r="Q452" i="3"/>
  <c r="Q453" i="3"/>
  <c r="Q454" i="3"/>
  <c r="Q455" i="3"/>
  <c r="Q456" i="3"/>
  <c r="Q457" i="3"/>
  <c r="Q458" i="3"/>
  <c r="Q459" i="3"/>
  <c r="Q460" i="3"/>
  <c r="Q461" i="3"/>
  <c r="Q462" i="3"/>
  <c r="Q463" i="3"/>
  <c r="Q464" i="3"/>
  <c r="Q465" i="3"/>
  <c r="Q466" i="3"/>
  <c r="Q467" i="3"/>
  <c r="Q468" i="3"/>
  <c r="Q469" i="3"/>
  <c r="Q470" i="3"/>
  <c r="Q471" i="3"/>
  <c r="Q472" i="3"/>
  <c r="Q473" i="3"/>
  <c r="Q474" i="3"/>
  <c r="Q475" i="3"/>
  <c r="Q476" i="3"/>
  <c r="Q477" i="3"/>
  <c r="Q478" i="3"/>
  <c r="Q479" i="3"/>
  <c r="Q480" i="3"/>
  <c r="Q481" i="3"/>
  <c r="Q482" i="3"/>
  <c r="Q483" i="3"/>
  <c r="Q484" i="3"/>
  <c r="Q485" i="3"/>
  <c r="Q486" i="3"/>
  <c r="Q487" i="3"/>
  <c r="Q488" i="3"/>
  <c r="Q489" i="3"/>
  <c r="Q490" i="3"/>
  <c r="Q491" i="3"/>
  <c r="Q492" i="3"/>
  <c r="Q493" i="3"/>
  <c r="Q494" i="3"/>
  <c r="Q495" i="3"/>
  <c r="Q496" i="3"/>
  <c r="Q497" i="3"/>
  <c r="Q498" i="3"/>
  <c r="Q499" i="3"/>
  <c r="Q500" i="3"/>
  <c r="Q501" i="3"/>
  <c r="Q502" i="3"/>
  <c r="Q503" i="3"/>
  <c r="Q504" i="3"/>
  <c r="Q505" i="3"/>
  <c r="P7" i="3"/>
  <c r="P8" i="3"/>
  <c r="P9" i="3"/>
  <c r="P10" i="3"/>
  <c r="P11" i="3"/>
  <c r="P12" i="3"/>
  <c r="P13" i="3"/>
  <c r="P14" i="3"/>
  <c r="P15" i="3"/>
  <c r="P16" i="3"/>
  <c r="P17" i="3"/>
  <c r="P18" i="3"/>
  <c r="P19" i="3"/>
  <c r="P20" i="3"/>
  <c r="P21" i="3"/>
  <c r="P22" i="3"/>
  <c r="P23" i="3"/>
  <c r="P24" i="3"/>
  <c r="P25" i="3"/>
  <c r="P26" i="3"/>
  <c r="P27" i="3"/>
  <c r="P28" i="3"/>
  <c r="P29" i="3"/>
  <c r="P30" i="3"/>
  <c r="P31" i="3"/>
  <c r="P32" i="3"/>
  <c r="P33" i="3"/>
  <c r="P34" i="3"/>
  <c r="P35" i="3"/>
  <c r="P36" i="3"/>
  <c r="P37" i="3"/>
  <c r="P38" i="3"/>
  <c r="P39" i="3"/>
  <c r="P40" i="3"/>
  <c r="P41" i="3"/>
  <c r="P42" i="3"/>
  <c r="P43" i="3"/>
  <c r="P44" i="3"/>
  <c r="P45" i="3"/>
  <c r="P46" i="3"/>
  <c r="P47" i="3"/>
  <c r="P48" i="3"/>
  <c r="P49" i="3"/>
  <c r="P50" i="3"/>
  <c r="P51" i="3"/>
  <c r="P52" i="3"/>
  <c r="P53" i="3"/>
  <c r="P54" i="3"/>
  <c r="P55" i="3"/>
  <c r="P56" i="3"/>
  <c r="P57" i="3"/>
  <c r="P58" i="3"/>
  <c r="P59" i="3"/>
  <c r="P60" i="3"/>
  <c r="P61" i="3"/>
  <c r="P62" i="3"/>
  <c r="P63" i="3"/>
  <c r="P64" i="3"/>
  <c r="P65" i="3"/>
  <c r="P66" i="3"/>
  <c r="P67" i="3"/>
  <c r="P68" i="3"/>
  <c r="P69" i="3"/>
  <c r="P70" i="3"/>
  <c r="P71" i="3"/>
  <c r="P72" i="3"/>
  <c r="P73" i="3"/>
  <c r="P74" i="3"/>
  <c r="P75" i="3"/>
  <c r="P76" i="3"/>
  <c r="P77" i="3"/>
  <c r="P78" i="3"/>
  <c r="P79" i="3"/>
  <c r="P80" i="3"/>
  <c r="P81" i="3"/>
  <c r="P82" i="3"/>
  <c r="P83" i="3"/>
  <c r="P84" i="3"/>
  <c r="P85" i="3"/>
  <c r="P86" i="3"/>
  <c r="P87" i="3"/>
  <c r="P88" i="3"/>
  <c r="P89" i="3"/>
  <c r="P90" i="3"/>
  <c r="P91" i="3"/>
  <c r="P92" i="3"/>
  <c r="P93" i="3"/>
  <c r="P94" i="3"/>
  <c r="P95" i="3"/>
  <c r="P96" i="3"/>
  <c r="P97" i="3"/>
  <c r="P98" i="3"/>
  <c r="P99" i="3"/>
  <c r="P100" i="3"/>
  <c r="P101" i="3"/>
  <c r="P102" i="3"/>
  <c r="P103" i="3"/>
  <c r="P104" i="3"/>
  <c r="P105" i="3"/>
  <c r="P106" i="3"/>
  <c r="P107" i="3"/>
  <c r="P108" i="3"/>
  <c r="P109" i="3"/>
  <c r="P110" i="3"/>
  <c r="P111" i="3"/>
  <c r="P112" i="3"/>
  <c r="P113" i="3"/>
  <c r="P114" i="3"/>
  <c r="P115" i="3"/>
  <c r="P116" i="3"/>
  <c r="P117" i="3"/>
  <c r="P118" i="3"/>
  <c r="P119" i="3"/>
  <c r="P120" i="3"/>
  <c r="P121" i="3"/>
  <c r="P122" i="3"/>
  <c r="P123" i="3"/>
  <c r="P124" i="3"/>
  <c r="P125" i="3"/>
  <c r="P126" i="3"/>
  <c r="P127" i="3"/>
  <c r="P128" i="3"/>
  <c r="P129" i="3"/>
  <c r="P130" i="3"/>
  <c r="P131" i="3"/>
  <c r="P132" i="3"/>
  <c r="P133" i="3"/>
  <c r="P134" i="3"/>
  <c r="P135" i="3"/>
  <c r="P136" i="3"/>
  <c r="P137" i="3"/>
  <c r="P138" i="3"/>
  <c r="P139" i="3"/>
  <c r="P140" i="3"/>
  <c r="P141" i="3"/>
  <c r="P142" i="3"/>
  <c r="P143" i="3"/>
  <c r="P144" i="3"/>
  <c r="P145" i="3"/>
  <c r="P146" i="3"/>
  <c r="P147" i="3"/>
  <c r="P148" i="3"/>
  <c r="P149" i="3"/>
  <c r="P150" i="3"/>
  <c r="P151" i="3"/>
  <c r="P152" i="3"/>
  <c r="P153" i="3"/>
  <c r="P154" i="3"/>
  <c r="P155" i="3"/>
  <c r="P156" i="3"/>
  <c r="P157" i="3"/>
  <c r="P158" i="3"/>
  <c r="P159" i="3"/>
  <c r="P160" i="3"/>
  <c r="P161" i="3"/>
  <c r="P162" i="3"/>
  <c r="P163" i="3"/>
  <c r="P164" i="3"/>
  <c r="P165" i="3"/>
  <c r="P166" i="3"/>
  <c r="P167" i="3"/>
  <c r="P168" i="3"/>
  <c r="P169" i="3"/>
  <c r="P170" i="3"/>
  <c r="P171" i="3"/>
  <c r="P172" i="3"/>
  <c r="P173" i="3"/>
  <c r="P174" i="3"/>
  <c r="P175" i="3"/>
  <c r="P176" i="3"/>
  <c r="P177" i="3"/>
  <c r="P178" i="3"/>
  <c r="P179" i="3"/>
  <c r="P180" i="3"/>
  <c r="P181" i="3"/>
  <c r="P182" i="3"/>
  <c r="P183" i="3"/>
  <c r="P184" i="3"/>
  <c r="P185" i="3"/>
  <c r="P186" i="3"/>
  <c r="P187" i="3"/>
  <c r="P188" i="3"/>
  <c r="P189" i="3"/>
  <c r="P190" i="3"/>
  <c r="P191" i="3"/>
  <c r="P192" i="3"/>
  <c r="P193" i="3"/>
  <c r="P194" i="3"/>
  <c r="P195" i="3"/>
  <c r="P196" i="3"/>
  <c r="P197" i="3"/>
  <c r="P198" i="3"/>
  <c r="P199" i="3"/>
  <c r="P200" i="3"/>
  <c r="P201" i="3"/>
  <c r="P202" i="3"/>
  <c r="P203" i="3"/>
  <c r="P204" i="3"/>
  <c r="P205" i="3"/>
  <c r="P206" i="3"/>
  <c r="P207" i="3"/>
  <c r="P208" i="3"/>
  <c r="P209" i="3"/>
  <c r="P210" i="3"/>
  <c r="P211" i="3"/>
  <c r="P212" i="3"/>
  <c r="P213" i="3"/>
  <c r="P214" i="3"/>
  <c r="P215" i="3"/>
  <c r="P216" i="3"/>
  <c r="P217" i="3"/>
  <c r="P218" i="3"/>
  <c r="P219" i="3"/>
  <c r="P220" i="3"/>
  <c r="P221" i="3"/>
  <c r="P222" i="3"/>
  <c r="P223" i="3"/>
  <c r="P224" i="3"/>
  <c r="P225" i="3"/>
  <c r="P226" i="3"/>
  <c r="P227" i="3"/>
  <c r="P228" i="3"/>
  <c r="P229" i="3"/>
  <c r="P230" i="3"/>
  <c r="P231" i="3"/>
  <c r="P232" i="3"/>
  <c r="P233" i="3"/>
  <c r="P234" i="3"/>
  <c r="P235" i="3"/>
  <c r="P236" i="3"/>
  <c r="P237" i="3"/>
  <c r="P238" i="3"/>
  <c r="P239" i="3"/>
  <c r="P240" i="3"/>
  <c r="P241" i="3"/>
  <c r="P242" i="3"/>
  <c r="P243" i="3"/>
  <c r="P244" i="3"/>
  <c r="P245" i="3"/>
  <c r="P246" i="3"/>
  <c r="P247" i="3"/>
  <c r="P248" i="3"/>
  <c r="P249" i="3"/>
  <c r="P250" i="3"/>
  <c r="P251" i="3"/>
  <c r="P252" i="3"/>
  <c r="P253" i="3"/>
  <c r="P254" i="3"/>
  <c r="P255" i="3"/>
  <c r="P256" i="3"/>
  <c r="P257" i="3"/>
  <c r="P258" i="3"/>
  <c r="P259" i="3"/>
  <c r="P260" i="3"/>
  <c r="P261" i="3"/>
  <c r="P262" i="3"/>
  <c r="P263" i="3"/>
  <c r="P264" i="3"/>
  <c r="P265" i="3"/>
  <c r="P266" i="3"/>
  <c r="P267" i="3"/>
  <c r="P268" i="3"/>
  <c r="P269" i="3"/>
  <c r="P270" i="3"/>
  <c r="P271" i="3"/>
  <c r="P272" i="3"/>
  <c r="P273" i="3"/>
  <c r="P274" i="3"/>
  <c r="P275" i="3"/>
  <c r="P276" i="3"/>
  <c r="P277" i="3"/>
  <c r="P278" i="3"/>
  <c r="P279" i="3"/>
  <c r="P280" i="3"/>
  <c r="P281" i="3"/>
  <c r="P282" i="3"/>
  <c r="P283" i="3"/>
  <c r="P284" i="3"/>
  <c r="P285" i="3"/>
  <c r="P286" i="3"/>
  <c r="P287" i="3"/>
  <c r="P288" i="3"/>
  <c r="P289" i="3"/>
  <c r="P290" i="3"/>
  <c r="P291" i="3"/>
  <c r="P292" i="3"/>
  <c r="P293" i="3"/>
  <c r="P294" i="3"/>
  <c r="P295" i="3"/>
  <c r="P296" i="3"/>
  <c r="P297" i="3"/>
  <c r="P298" i="3"/>
  <c r="P299" i="3"/>
  <c r="P300" i="3"/>
  <c r="P301" i="3"/>
  <c r="P302" i="3"/>
  <c r="P303" i="3"/>
  <c r="P304" i="3"/>
  <c r="P305" i="3"/>
  <c r="P306" i="3"/>
  <c r="P307" i="3"/>
  <c r="P308" i="3"/>
  <c r="P309" i="3"/>
  <c r="P310" i="3"/>
  <c r="P311" i="3"/>
  <c r="P312" i="3"/>
  <c r="P313" i="3"/>
  <c r="P314" i="3"/>
  <c r="P315" i="3"/>
  <c r="P316" i="3"/>
  <c r="P317" i="3"/>
  <c r="P318" i="3"/>
  <c r="P319" i="3"/>
  <c r="P320" i="3"/>
  <c r="P321" i="3"/>
  <c r="P322" i="3"/>
  <c r="P323" i="3"/>
  <c r="P324" i="3"/>
  <c r="P325" i="3"/>
  <c r="P326" i="3"/>
  <c r="P327" i="3"/>
  <c r="P328" i="3"/>
  <c r="P329" i="3"/>
  <c r="P330" i="3"/>
  <c r="P331" i="3"/>
  <c r="P332" i="3"/>
  <c r="P333" i="3"/>
  <c r="P334" i="3"/>
  <c r="P335" i="3"/>
  <c r="P336" i="3"/>
  <c r="P337" i="3"/>
  <c r="P338" i="3"/>
  <c r="P339" i="3"/>
  <c r="P340" i="3"/>
  <c r="P341" i="3"/>
  <c r="P342" i="3"/>
  <c r="P343" i="3"/>
  <c r="P344" i="3"/>
  <c r="P345" i="3"/>
  <c r="P346" i="3"/>
  <c r="P347" i="3"/>
  <c r="P348" i="3"/>
  <c r="P349" i="3"/>
  <c r="P350" i="3"/>
  <c r="P351" i="3"/>
  <c r="P352" i="3"/>
  <c r="P353" i="3"/>
  <c r="P354" i="3"/>
  <c r="P355" i="3"/>
  <c r="P356" i="3"/>
  <c r="P357" i="3"/>
  <c r="P358" i="3"/>
  <c r="P359" i="3"/>
  <c r="P360" i="3"/>
  <c r="P361" i="3"/>
  <c r="P362" i="3"/>
  <c r="P363" i="3"/>
  <c r="P364" i="3"/>
  <c r="P365" i="3"/>
  <c r="P366" i="3"/>
  <c r="P367" i="3"/>
  <c r="P368" i="3"/>
  <c r="P369" i="3"/>
  <c r="P370" i="3"/>
  <c r="P371" i="3"/>
  <c r="P372" i="3"/>
  <c r="P373" i="3"/>
  <c r="P374" i="3"/>
  <c r="P375" i="3"/>
  <c r="P376" i="3"/>
  <c r="P377" i="3"/>
  <c r="P378" i="3"/>
  <c r="P379" i="3"/>
  <c r="P380" i="3"/>
  <c r="P381" i="3"/>
  <c r="P382" i="3"/>
  <c r="P383" i="3"/>
  <c r="P384" i="3"/>
  <c r="P385" i="3"/>
  <c r="P386" i="3"/>
  <c r="P387" i="3"/>
  <c r="P388" i="3"/>
  <c r="P389" i="3"/>
  <c r="P390" i="3"/>
  <c r="P391" i="3"/>
  <c r="P392" i="3"/>
  <c r="P393" i="3"/>
  <c r="P394" i="3"/>
  <c r="P395" i="3"/>
  <c r="P396" i="3"/>
  <c r="P397" i="3"/>
  <c r="P398" i="3"/>
  <c r="P399" i="3"/>
  <c r="P400" i="3"/>
  <c r="P401" i="3"/>
  <c r="P402" i="3"/>
  <c r="P403" i="3"/>
  <c r="P404" i="3"/>
  <c r="P405" i="3"/>
  <c r="P406" i="3"/>
  <c r="P407" i="3"/>
  <c r="P408" i="3"/>
  <c r="P409" i="3"/>
  <c r="P410" i="3"/>
  <c r="P411" i="3"/>
  <c r="P412" i="3"/>
  <c r="P413" i="3"/>
  <c r="P414" i="3"/>
  <c r="P415" i="3"/>
  <c r="P416" i="3"/>
  <c r="P417" i="3"/>
  <c r="P418" i="3"/>
  <c r="P419" i="3"/>
  <c r="P420" i="3"/>
  <c r="P421" i="3"/>
  <c r="P422" i="3"/>
  <c r="P423" i="3"/>
  <c r="P424" i="3"/>
  <c r="P425" i="3"/>
  <c r="P426" i="3"/>
  <c r="P427" i="3"/>
  <c r="P428" i="3"/>
  <c r="P429" i="3"/>
  <c r="P430" i="3"/>
  <c r="P431" i="3"/>
  <c r="P432" i="3"/>
  <c r="P433" i="3"/>
  <c r="P434" i="3"/>
  <c r="P435" i="3"/>
  <c r="P436" i="3"/>
  <c r="P437" i="3"/>
  <c r="P438" i="3"/>
  <c r="P439" i="3"/>
  <c r="P440" i="3"/>
  <c r="P441" i="3"/>
  <c r="P442" i="3"/>
  <c r="P443" i="3"/>
  <c r="P444" i="3"/>
  <c r="P445" i="3"/>
  <c r="P446" i="3"/>
  <c r="P447" i="3"/>
  <c r="P448" i="3"/>
  <c r="P449" i="3"/>
  <c r="P450" i="3"/>
  <c r="P451" i="3"/>
  <c r="P452" i="3"/>
  <c r="P453" i="3"/>
  <c r="P454" i="3"/>
  <c r="P455" i="3"/>
  <c r="P456" i="3"/>
  <c r="P457" i="3"/>
  <c r="P458" i="3"/>
  <c r="P459" i="3"/>
  <c r="P460" i="3"/>
  <c r="P461" i="3"/>
  <c r="P462" i="3"/>
  <c r="P463" i="3"/>
  <c r="P464" i="3"/>
  <c r="P465" i="3"/>
  <c r="P466" i="3"/>
  <c r="P467" i="3"/>
  <c r="P468" i="3"/>
  <c r="P469" i="3"/>
  <c r="P470" i="3"/>
  <c r="P471" i="3"/>
  <c r="P472" i="3"/>
  <c r="P473" i="3"/>
  <c r="P474" i="3"/>
  <c r="P475" i="3"/>
  <c r="P476" i="3"/>
  <c r="P477" i="3"/>
  <c r="P478" i="3"/>
  <c r="P479" i="3"/>
  <c r="P480" i="3"/>
  <c r="P481" i="3"/>
  <c r="P482" i="3"/>
  <c r="P483" i="3"/>
  <c r="P484" i="3"/>
  <c r="P485" i="3"/>
  <c r="P486" i="3"/>
  <c r="P487" i="3"/>
  <c r="P488" i="3"/>
  <c r="P489" i="3"/>
  <c r="P490" i="3"/>
  <c r="P491" i="3"/>
  <c r="P492" i="3"/>
  <c r="P493" i="3"/>
  <c r="P494" i="3"/>
  <c r="P495" i="3"/>
  <c r="P496" i="3"/>
  <c r="P497" i="3"/>
  <c r="P498" i="3"/>
  <c r="P499" i="3"/>
  <c r="P500" i="3"/>
  <c r="P501" i="3"/>
  <c r="P502" i="3"/>
  <c r="P503" i="3"/>
  <c r="P504" i="3"/>
  <c r="P505" i="3"/>
  <c r="O7" i="3"/>
  <c r="O8" i="3"/>
  <c r="O9" i="3"/>
  <c r="O10" i="3"/>
  <c r="O11" i="3"/>
  <c r="O12" i="3"/>
  <c r="O13" i="3"/>
  <c r="O14" i="3"/>
  <c r="O15" i="3"/>
  <c r="O16" i="3"/>
  <c r="O17" i="3"/>
  <c r="O18" i="3"/>
  <c r="O19" i="3"/>
  <c r="O20" i="3"/>
  <c r="O21" i="3"/>
  <c r="O22" i="3"/>
  <c r="O23" i="3"/>
  <c r="O24" i="3"/>
  <c r="O25" i="3"/>
  <c r="O26" i="3"/>
  <c r="O27" i="3"/>
  <c r="O28" i="3"/>
  <c r="O29" i="3"/>
  <c r="O30" i="3"/>
  <c r="O31" i="3"/>
  <c r="O32" i="3"/>
  <c r="O33" i="3"/>
  <c r="O34" i="3"/>
  <c r="O35" i="3"/>
  <c r="O36" i="3"/>
  <c r="O37" i="3"/>
  <c r="O38" i="3"/>
  <c r="O39" i="3"/>
  <c r="O40" i="3"/>
  <c r="O41" i="3"/>
  <c r="O42" i="3"/>
  <c r="O43" i="3"/>
  <c r="O44" i="3"/>
  <c r="O45" i="3"/>
  <c r="O46" i="3"/>
  <c r="O47" i="3"/>
  <c r="O48" i="3"/>
  <c r="O49" i="3"/>
  <c r="O50" i="3"/>
  <c r="O51" i="3"/>
  <c r="O52" i="3"/>
  <c r="O53" i="3"/>
  <c r="O54" i="3"/>
  <c r="O55" i="3"/>
  <c r="O56" i="3"/>
  <c r="O57" i="3"/>
  <c r="O58" i="3"/>
  <c r="O59" i="3"/>
  <c r="O60" i="3"/>
  <c r="O61" i="3"/>
  <c r="O62" i="3"/>
  <c r="O63" i="3"/>
  <c r="O64" i="3"/>
  <c r="O65" i="3"/>
  <c r="O66" i="3"/>
  <c r="O67" i="3"/>
  <c r="O68" i="3"/>
  <c r="O69" i="3"/>
  <c r="O70" i="3"/>
  <c r="O71" i="3"/>
  <c r="O72" i="3"/>
  <c r="O73" i="3"/>
  <c r="O74" i="3"/>
  <c r="O75" i="3"/>
  <c r="O76" i="3"/>
  <c r="O77" i="3"/>
  <c r="O78" i="3"/>
  <c r="O79" i="3"/>
  <c r="O80" i="3"/>
  <c r="O81" i="3"/>
  <c r="O82" i="3"/>
  <c r="O83" i="3"/>
  <c r="O84" i="3"/>
  <c r="O85" i="3"/>
  <c r="O86" i="3"/>
  <c r="O87" i="3"/>
  <c r="O88" i="3"/>
  <c r="O89" i="3"/>
  <c r="O90" i="3"/>
  <c r="O91" i="3"/>
  <c r="O92" i="3"/>
  <c r="O93" i="3"/>
  <c r="O94" i="3"/>
  <c r="O95" i="3"/>
  <c r="O96" i="3"/>
  <c r="O97" i="3"/>
  <c r="O98" i="3"/>
  <c r="O99" i="3"/>
  <c r="O100" i="3"/>
  <c r="O101" i="3"/>
  <c r="O102" i="3"/>
  <c r="O103" i="3"/>
  <c r="O104" i="3"/>
  <c r="O105" i="3"/>
  <c r="O106" i="3"/>
  <c r="O107" i="3"/>
  <c r="O108" i="3"/>
  <c r="O109" i="3"/>
  <c r="O110" i="3"/>
  <c r="O111" i="3"/>
  <c r="O112" i="3"/>
  <c r="O113" i="3"/>
  <c r="O114" i="3"/>
  <c r="O115" i="3"/>
  <c r="O116" i="3"/>
  <c r="O117" i="3"/>
  <c r="O118" i="3"/>
  <c r="O119" i="3"/>
  <c r="O120" i="3"/>
  <c r="O121" i="3"/>
  <c r="O122" i="3"/>
  <c r="O123" i="3"/>
  <c r="O124" i="3"/>
  <c r="O125" i="3"/>
  <c r="O126" i="3"/>
  <c r="O127" i="3"/>
  <c r="O128" i="3"/>
  <c r="O129" i="3"/>
  <c r="O130" i="3"/>
  <c r="O131" i="3"/>
  <c r="O132" i="3"/>
  <c r="O133" i="3"/>
  <c r="O134" i="3"/>
  <c r="O135" i="3"/>
  <c r="O136" i="3"/>
  <c r="O137" i="3"/>
  <c r="O138" i="3"/>
  <c r="O139" i="3"/>
  <c r="O140" i="3"/>
  <c r="O141" i="3"/>
  <c r="O142" i="3"/>
  <c r="O143" i="3"/>
  <c r="O144" i="3"/>
  <c r="O145" i="3"/>
  <c r="O146" i="3"/>
  <c r="O147" i="3"/>
  <c r="O148" i="3"/>
  <c r="O149" i="3"/>
  <c r="O150" i="3"/>
  <c r="O151" i="3"/>
  <c r="O152" i="3"/>
  <c r="O153" i="3"/>
  <c r="O154" i="3"/>
  <c r="O155" i="3"/>
  <c r="O156" i="3"/>
  <c r="O157" i="3"/>
  <c r="O158" i="3"/>
  <c r="O159" i="3"/>
  <c r="O160" i="3"/>
  <c r="O161" i="3"/>
  <c r="O162" i="3"/>
  <c r="O163" i="3"/>
  <c r="O164" i="3"/>
  <c r="O165" i="3"/>
  <c r="O166" i="3"/>
  <c r="O167" i="3"/>
  <c r="O168" i="3"/>
  <c r="O169" i="3"/>
  <c r="O170" i="3"/>
  <c r="O171" i="3"/>
  <c r="O172" i="3"/>
  <c r="O173" i="3"/>
  <c r="O174" i="3"/>
  <c r="O175" i="3"/>
  <c r="O176" i="3"/>
  <c r="O177" i="3"/>
  <c r="O178" i="3"/>
  <c r="O179" i="3"/>
  <c r="O180" i="3"/>
  <c r="O181" i="3"/>
  <c r="O182" i="3"/>
  <c r="O183" i="3"/>
  <c r="O184" i="3"/>
  <c r="O185" i="3"/>
  <c r="O186" i="3"/>
  <c r="O187" i="3"/>
  <c r="O188" i="3"/>
  <c r="O189" i="3"/>
  <c r="O190" i="3"/>
  <c r="O191" i="3"/>
  <c r="O192" i="3"/>
  <c r="O193" i="3"/>
  <c r="O194" i="3"/>
  <c r="O195" i="3"/>
  <c r="O196" i="3"/>
  <c r="O197" i="3"/>
  <c r="O198" i="3"/>
  <c r="O199" i="3"/>
  <c r="O200" i="3"/>
  <c r="O201" i="3"/>
  <c r="O202" i="3"/>
  <c r="O203" i="3"/>
  <c r="O204" i="3"/>
  <c r="O205" i="3"/>
  <c r="O206" i="3"/>
  <c r="O207" i="3"/>
  <c r="O208" i="3"/>
  <c r="O209" i="3"/>
  <c r="O210" i="3"/>
  <c r="O211" i="3"/>
  <c r="O212" i="3"/>
  <c r="O213" i="3"/>
  <c r="O214" i="3"/>
  <c r="O215" i="3"/>
  <c r="O216" i="3"/>
  <c r="O217" i="3"/>
  <c r="O218" i="3"/>
  <c r="O219" i="3"/>
  <c r="O220" i="3"/>
  <c r="O221" i="3"/>
  <c r="O222" i="3"/>
  <c r="O223" i="3"/>
  <c r="O224" i="3"/>
  <c r="O225" i="3"/>
  <c r="O226" i="3"/>
  <c r="O227" i="3"/>
  <c r="O228" i="3"/>
  <c r="O229" i="3"/>
  <c r="O230" i="3"/>
  <c r="O231" i="3"/>
  <c r="O232" i="3"/>
  <c r="O233" i="3"/>
  <c r="O234" i="3"/>
  <c r="O235" i="3"/>
  <c r="O236" i="3"/>
  <c r="O237" i="3"/>
  <c r="O238" i="3"/>
  <c r="O239" i="3"/>
  <c r="O240" i="3"/>
  <c r="O241" i="3"/>
  <c r="O242" i="3"/>
  <c r="O243" i="3"/>
  <c r="O244" i="3"/>
  <c r="O245" i="3"/>
  <c r="O246" i="3"/>
  <c r="O247" i="3"/>
  <c r="O248" i="3"/>
  <c r="O249" i="3"/>
  <c r="O250" i="3"/>
  <c r="O251" i="3"/>
  <c r="O252" i="3"/>
  <c r="O253" i="3"/>
  <c r="O254" i="3"/>
  <c r="O255" i="3"/>
  <c r="O256" i="3"/>
  <c r="O257" i="3"/>
  <c r="O258" i="3"/>
  <c r="O259" i="3"/>
  <c r="O260" i="3"/>
  <c r="O261" i="3"/>
  <c r="O262" i="3"/>
  <c r="O263" i="3"/>
  <c r="O264" i="3"/>
  <c r="O265" i="3"/>
  <c r="O266" i="3"/>
  <c r="O267" i="3"/>
  <c r="O268" i="3"/>
  <c r="O269" i="3"/>
  <c r="O270" i="3"/>
  <c r="O271" i="3"/>
  <c r="O272" i="3"/>
  <c r="O273" i="3"/>
  <c r="O274" i="3"/>
  <c r="O275" i="3"/>
  <c r="O276" i="3"/>
  <c r="O277" i="3"/>
  <c r="O278" i="3"/>
  <c r="O279" i="3"/>
  <c r="O280" i="3"/>
  <c r="O281" i="3"/>
  <c r="O282" i="3"/>
  <c r="O283" i="3"/>
  <c r="O284" i="3"/>
  <c r="O285" i="3"/>
  <c r="O286" i="3"/>
  <c r="O287" i="3"/>
  <c r="O288" i="3"/>
  <c r="O289" i="3"/>
  <c r="O290" i="3"/>
  <c r="O291" i="3"/>
  <c r="O292" i="3"/>
  <c r="O293" i="3"/>
  <c r="O294" i="3"/>
  <c r="O295" i="3"/>
  <c r="O296" i="3"/>
  <c r="O297" i="3"/>
  <c r="O298" i="3"/>
  <c r="O299" i="3"/>
  <c r="O300" i="3"/>
  <c r="O301" i="3"/>
  <c r="O302" i="3"/>
  <c r="O303" i="3"/>
  <c r="O304" i="3"/>
  <c r="O305" i="3"/>
  <c r="O306" i="3"/>
  <c r="O307" i="3"/>
  <c r="O308" i="3"/>
  <c r="O309" i="3"/>
  <c r="O310" i="3"/>
  <c r="O311" i="3"/>
  <c r="O312" i="3"/>
  <c r="O313" i="3"/>
  <c r="O314" i="3"/>
  <c r="O315" i="3"/>
  <c r="O316" i="3"/>
  <c r="O317" i="3"/>
  <c r="O318" i="3"/>
  <c r="O319" i="3"/>
  <c r="O320" i="3"/>
  <c r="O321" i="3"/>
  <c r="O322" i="3"/>
  <c r="O323" i="3"/>
  <c r="O324" i="3"/>
  <c r="O325" i="3"/>
  <c r="O326" i="3"/>
  <c r="O327" i="3"/>
  <c r="O328" i="3"/>
  <c r="O329" i="3"/>
  <c r="O330" i="3"/>
  <c r="O331" i="3"/>
  <c r="O332" i="3"/>
  <c r="O333" i="3"/>
  <c r="O334" i="3"/>
  <c r="O335" i="3"/>
  <c r="O336" i="3"/>
  <c r="O337" i="3"/>
  <c r="O338" i="3"/>
  <c r="O339" i="3"/>
  <c r="O340" i="3"/>
  <c r="O341" i="3"/>
  <c r="O342" i="3"/>
  <c r="O343" i="3"/>
  <c r="O344" i="3"/>
  <c r="O345" i="3"/>
  <c r="O346" i="3"/>
  <c r="O347" i="3"/>
  <c r="O348" i="3"/>
  <c r="O349" i="3"/>
  <c r="O350" i="3"/>
  <c r="O351" i="3"/>
  <c r="O352" i="3"/>
  <c r="O353" i="3"/>
  <c r="O354" i="3"/>
  <c r="O355" i="3"/>
  <c r="O356" i="3"/>
  <c r="O357" i="3"/>
  <c r="O358" i="3"/>
  <c r="O359" i="3"/>
  <c r="O360" i="3"/>
  <c r="O361" i="3"/>
  <c r="O362" i="3"/>
  <c r="O363" i="3"/>
  <c r="O364" i="3"/>
  <c r="O365" i="3"/>
  <c r="O366" i="3"/>
  <c r="O367" i="3"/>
  <c r="O368" i="3"/>
  <c r="O369" i="3"/>
  <c r="O370" i="3"/>
  <c r="O371" i="3"/>
  <c r="O372" i="3"/>
  <c r="O373" i="3"/>
  <c r="O374" i="3"/>
  <c r="O375" i="3"/>
  <c r="O376" i="3"/>
  <c r="O377" i="3"/>
  <c r="O378" i="3"/>
  <c r="O379" i="3"/>
  <c r="O380" i="3"/>
  <c r="O381" i="3"/>
  <c r="O382" i="3"/>
  <c r="O383" i="3"/>
  <c r="O384" i="3"/>
  <c r="O385" i="3"/>
  <c r="O386" i="3"/>
  <c r="O387" i="3"/>
  <c r="O388" i="3"/>
  <c r="O389" i="3"/>
  <c r="O390" i="3"/>
  <c r="O391" i="3"/>
  <c r="O392" i="3"/>
  <c r="O393" i="3"/>
  <c r="O394" i="3"/>
  <c r="O395" i="3"/>
  <c r="O396" i="3"/>
  <c r="O397" i="3"/>
  <c r="O398" i="3"/>
  <c r="O399" i="3"/>
  <c r="O400" i="3"/>
  <c r="O401" i="3"/>
  <c r="O402" i="3"/>
  <c r="O403" i="3"/>
  <c r="O404" i="3"/>
  <c r="O405" i="3"/>
  <c r="O406" i="3"/>
  <c r="O407" i="3"/>
  <c r="O408" i="3"/>
  <c r="O409" i="3"/>
  <c r="O410" i="3"/>
  <c r="O411" i="3"/>
  <c r="O412" i="3"/>
  <c r="O413" i="3"/>
  <c r="O414" i="3"/>
  <c r="O415" i="3"/>
  <c r="O416" i="3"/>
  <c r="O417" i="3"/>
  <c r="O418" i="3"/>
  <c r="O419" i="3"/>
  <c r="O420" i="3"/>
  <c r="O421" i="3"/>
  <c r="O422" i="3"/>
  <c r="O423" i="3"/>
  <c r="O424" i="3"/>
  <c r="O425" i="3"/>
  <c r="O426" i="3"/>
  <c r="O427" i="3"/>
  <c r="O428" i="3"/>
  <c r="O429" i="3"/>
  <c r="O430" i="3"/>
  <c r="O431" i="3"/>
  <c r="O432" i="3"/>
  <c r="O433" i="3"/>
  <c r="O434" i="3"/>
  <c r="O435" i="3"/>
  <c r="O436" i="3"/>
  <c r="O437" i="3"/>
  <c r="O438" i="3"/>
  <c r="O439" i="3"/>
  <c r="O440" i="3"/>
  <c r="O441" i="3"/>
  <c r="O442" i="3"/>
  <c r="O443" i="3"/>
  <c r="O444" i="3"/>
  <c r="O445" i="3"/>
  <c r="O446" i="3"/>
  <c r="O447" i="3"/>
  <c r="O448" i="3"/>
  <c r="O449" i="3"/>
  <c r="O450" i="3"/>
  <c r="O451" i="3"/>
  <c r="O452" i="3"/>
  <c r="O453" i="3"/>
  <c r="O454" i="3"/>
  <c r="O455" i="3"/>
  <c r="O456" i="3"/>
  <c r="O457" i="3"/>
  <c r="O458" i="3"/>
  <c r="O459" i="3"/>
  <c r="O460" i="3"/>
  <c r="O461" i="3"/>
  <c r="O462" i="3"/>
  <c r="O463" i="3"/>
  <c r="O464" i="3"/>
  <c r="O465" i="3"/>
  <c r="O466" i="3"/>
  <c r="O467" i="3"/>
  <c r="O468" i="3"/>
  <c r="O469" i="3"/>
  <c r="O470" i="3"/>
  <c r="O471" i="3"/>
  <c r="O472" i="3"/>
  <c r="O473" i="3"/>
  <c r="O474" i="3"/>
  <c r="O475" i="3"/>
  <c r="O476" i="3"/>
  <c r="O477" i="3"/>
  <c r="O478" i="3"/>
  <c r="O479" i="3"/>
  <c r="O480" i="3"/>
  <c r="O481" i="3"/>
  <c r="O482" i="3"/>
  <c r="O483" i="3"/>
  <c r="O484" i="3"/>
  <c r="O485" i="3"/>
  <c r="O486" i="3"/>
  <c r="O487" i="3"/>
  <c r="O488" i="3"/>
  <c r="O489" i="3"/>
  <c r="O490" i="3"/>
  <c r="O491" i="3"/>
  <c r="O492" i="3"/>
  <c r="O493" i="3"/>
  <c r="O494" i="3"/>
  <c r="O495" i="3"/>
  <c r="O496" i="3"/>
  <c r="O497" i="3"/>
  <c r="O498" i="3"/>
  <c r="O499" i="3"/>
  <c r="O500" i="3"/>
  <c r="O501" i="3"/>
  <c r="O502" i="3"/>
  <c r="O503" i="3"/>
  <c r="O504" i="3"/>
  <c r="O505" i="3"/>
  <c r="N7" i="3"/>
  <c r="N8" i="3"/>
  <c r="N9" i="3"/>
  <c r="N10" i="3"/>
  <c r="N11" i="3"/>
  <c r="N12" i="3"/>
  <c r="N13" i="3"/>
  <c r="N14" i="3"/>
  <c r="N15" i="3"/>
  <c r="N16" i="3"/>
  <c r="N17" i="3"/>
  <c r="N18" i="3"/>
  <c r="N19" i="3"/>
  <c r="N20" i="3"/>
  <c r="N21" i="3"/>
  <c r="N22" i="3"/>
  <c r="N23" i="3"/>
  <c r="N24" i="3"/>
  <c r="N25" i="3"/>
  <c r="N26" i="3"/>
  <c r="N27" i="3"/>
  <c r="N28" i="3"/>
  <c r="N29" i="3"/>
  <c r="N30" i="3"/>
  <c r="N31" i="3"/>
  <c r="N32" i="3"/>
  <c r="N33" i="3"/>
  <c r="N34" i="3"/>
  <c r="N35" i="3"/>
  <c r="N36" i="3"/>
  <c r="N37" i="3"/>
  <c r="N38" i="3"/>
  <c r="N39" i="3"/>
  <c r="N40" i="3"/>
  <c r="N41" i="3"/>
  <c r="N42" i="3"/>
  <c r="N43" i="3"/>
  <c r="N44" i="3"/>
  <c r="N45" i="3"/>
  <c r="N46" i="3"/>
  <c r="N47" i="3"/>
  <c r="N48" i="3"/>
  <c r="N49" i="3"/>
  <c r="N50" i="3"/>
  <c r="N51" i="3"/>
  <c r="N52" i="3"/>
  <c r="N53" i="3"/>
  <c r="N54" i="3"/>
  <c r="N55" i="3"/>
  <c r="N56" i="3"/>
  <c r="N57" i="3"/>
  <c r="N58" i="3"/>
  <c r="N59" i="3"/>
  <c r="N60" i="3"/>
  <c r="N61" i="3"/>
  <c r="N62" i="3"/>
  <c r="N63" i="3"/>
  <c r="N64" i="3"/>
  <c r="N65" i="3"/>
  <c r="N66" i="3"/>
  <c r="N67" i="3"/>
  <c r="N68" i="3"/>
  <c r="N69" i="3"/>
  <c r="N70" i="3"/>
  <c r="N71" i="3"/>
  <c r="N72" i="3"/>
  <c r="N73" i="3"/>
  <c r="N74" i="3"/>
  <c r="N75" i="3"/>
  <c r="N76" i="3"/>
  <c r="N77" i="3"/>
  <c r="N78" i="3"/>
  <c r="N79" i="3"/>
  <c r="N80" i="3"/>
  <c r="N81" i="3"/>
  <c r="N82" i="3"/>
  <c r="N83" i="3"/>
  <c r="N84" i="3"/>
  <c r="N85" i="3"/>
  <c r="N86" i="3"/>
  <c r="N87" i="3"/>
  <c r="N88" i="3"/>
  <c r="N89" i="3"/>
  <c r="N90" i="3"/>
  <c r="N91" i="3"/>
  <c r="N92" i="3"/>
  <c r="N93" i="3"/>
  <c r="N94" i="3"/>
  <c r="N95" i="3"/>
  <c r="N96" i="3"/>
  <c r="N97" i="3"/>
  <c r="N98" i="3"/>
  <c r="N99" i="3"/>
  <c r="N100" i="3"/>
  <c r="N101" i="3"/>
  <c r="N102" i="3"/>
  <c r="N103" i="3"/>
  <c r="N104" i="3"/>
  <c r="N105" i="3"/>
  <c r="N106" i="3"/>
  <c r="N107" i="3"/>
  <c r="N108" i="3"/>
  <c r="N109" i="3"/>
  <c r="N110" i="3"/>
  <c r="N111" i="3"/>
  <c r="N112" i="3"/>
  <c r="N113" i="3"/>
  <c r="N114" i="3"/>
  <c r="N115" i="3"/>
  <c r="N116" i="3"/>
  <c r="N117" i="3"/>
  <c r="N118" i="3"/>
  <c r="N119" i="3"/>
  <c r="N120" i="3"/>
  <c r="N121" i="3"/>
  <c r="N122" i="3"/>
  <c r="N123" i="3"/>
  <c r="N124" i="3"/>
  <c r="N125" i="3"/>
  <c r="N126" i="3"/>
  <c r="N127" i="3"/>
  <c r="N128" i="3"/>
  <c r="N129" i="3"/>
  <c r="N130" i="3"/>
  <c r="N131" i="3"/>
  <c r="N132" i="3"/>
  <c r="N133" i="3"/>
  <c r="N134" i="3"/>
  <c r="N135" i="3"/>
  <c r="N136" i="3"/>
  <c r="N137" i="3"/>
  <c r="N138" i="3"/>
  <c r="N139" i="3"/>
  <c r="N140" i="3"/>
  <c r="N141" i="3"/>
  <c r="N142" i="3"/>
  <c r="N143" i="3"/>
  <c r="N144" i="3"/>
  <c r="N145" i="3"/>
  <c r="N146" i="3"/>
  <c r="N147" i="3"/>
  <c r="N148" i="3"/>
  <c r="N149" i="3"/>
  <c r="N150" i="3"/>
  <c r="N151" i="3"/>
  <c r="N152" i="3"/>
  <c r="N153" i="3"/>
  <c r="N154" i="3"/>
  <c r="N155" i="3"/>
  <c r="N156" i="3"/>
  <c r="N157" i="3"/>
  <c r="N158" i="3"/>
  <c r="N159" i="3"/>
  <c r="N160" i="3"/>
  <c r="N161" i="3"/>
  <c r="N162" i="3"/>
  <c r="N163" i="3"/>
  <c r="N164" i="3"/>
  <c r="N165" i="3"/>
  <c r="N166" i="3"/>
  <c r="N167" i="3"/>
  <c r="N168" i="3"/>
  <c r="N169" i="3"/>
  <c r="N170" i="3"/>
  <c r="N171" i="3"/>
  <c r="N172" i="3"/>
  <c r="N173" i="3"/>
  <c r="N174" i="3"/>
  <c r="N175" i="3"/>
  <c r="N176" i="3"/>
  <c r="N177" i="3"/>
  <c r="N178" i="3"/>
  <c r="N179" i="3"/>
  <c r="N180" i="3"/>
  <c r="N181" i="3"/>
  <c r="N182" i="3"/>
  <c r="N183" i="3"/>
  <c r="N184" i="3"/>
  <c r="N185" i="3"/>
  <c r="N186" i="3"/>
  <c r="N187" i="3"/>
  <c r="N188" i="3"/>
  <c r="N189" i="3"/>
  <c r="N190" i="3"/>
  <c r="N191" i="3"/>
  <c r="N192" i="3"/>
  <c r="N193" i="3"/>
  <c r="N194" i="3"/>
  <c r="N195" i="3"/>
  <c r="N196" i="3"/>
  <c r="N197" i="3"/>
  <c r="N198" i="3"/>
  <c r="N199" i="3"/>
  <c r="N200" i="3"/>
  <c r="N201" i="3"/>
  <c r="N202" i="3"/>
  <c r="N203" i="3"/>
  <c r="N204" i="3"/>
  <c r="N205" i="3"/>
  <c r="N206" i="3"/>
  <c r="N207" i="3"/>
  <c r="N208" i="3"/>
  <c r="N209" i="3"/>
  <c r="N210" i="3"/>
  <c r="N211" i="3"/>
  <c r="N212" i="3"/>
  <c r="N213" i="3"/>
  <c r="N214" i="3"/>
  <c r="N215" i="3"/>
  <c r="N216" i="3"/>
  <c r="N217" i="3"/>
  <c r="N218" i="3"/>
  <c r="N219" i="3"/>
  <c r="N220" i="3"/>
  <c r="N221" i="3"/>
  <c r="N222" i="3"/>
  <c r="N223" i="3"/>
  <c r="N224" i="3"/>
  <c r="N225" i="3"/>
  <c r="N226" i="3"/>
  <c r="N227" i="3"/>
  <c r="N228" i="3"/>
  <c r="N229" i="3"/>
  <c r="N230" i="3"/>
  <c r="N231" i="3"/>
  <c r="N232" i="3"/>
  <c r="N233" i="3"/>
  <c r="N234" i="3"/>
  <c r="N235" i="3"/>
  <c r="N236" i="3"/>
  <c r="N237" i="3"/>
  <c r="N238" i="3"/>
  <c r="N239" i="3"/>
  <c r="N240" i="3"/>
  <c r="N241" i="3"/>
  <c r="N242" i="3"/>
  <c r="N243" i="3"/>
  <c r="N244" i="3"/>
  <c r="N245" i="3"/>
  <c r="N246" i="3"/>
  <c r="N247" i="3"/>
  <c r="N248" i="3"/>
  <c r="N249" i="3"/>
  <c r="N250" i="3"/>
  <c r="N251" i="3"/>
  <c r="N252" i="3"/>
  <c r="N253" i="3"/>
  <c r="N254" i="3"/>
  <c r="N255" i="3"/>
  <c r="N256" i="3"/>
  <c r="N257" i="3"/>
  <c r="N258" i="3"/>
  <c r="N259" i="3"/>
  <c r="N260" i="3"/>
  <c r="N261" i="3"/>
  <c r="N262" i="3"/>
  <c r="N263" i="3"/>
  <c r="N264" i="3"/>
  <c r="N265" i="3"/>
  <c r="N266" i="3"/>
  <c r="N267" i="3"/>
  <c r="N268" i="3"/>
  <c r="N269" i="3"/>
  <c r="N270" i="3"/>
  <c r="N271" i="3"/>
  <c r="N272" i="3"/>
  <c r="N273" i="3"/>
  <c r="N274" i="3"/>
  <c r="N275" i="3"/>
  <c r="N276" i="3"/>
  <c r="N277" i="3"/>
  <c r="N278" i="3"/>
  <c r="N279" i="3"/>
  <c r="N280" i="3"/>
  <c r="N281" i="3"/>
  <c r="N282" i="3"/>
  <c r="N283" i="3"/>
  <c r="N284" i="3"/>
  <c r="N285" i="3"/>
  <c r="N286" i="3"/>
  <c r="N287" i="3"/>
  <c r="N288" i="3"/>
  <c r="N289" i="3"/>
  <c r="N290" i="3"/>
  <c r="N291" i="3"/>
  <c r="N292" i="3"/>
  <c r="N293" i="3"/>
  <c r="N294" i="3"/>
  <c r="N295" i="3"/>
  <c r="N296" i="3"/>
  <c r="N297" i="3"/>
  <c r="N298" i="3"/>
  <c r="N299" i="3"/>
  <c r="N300" i="3"/>
  <c r="N301" i="3"/>
  <c r="N302" i="3"/>
  <c r="N303" i="3"/>
  <c r="N304" i="3"/>
  <c r="N305" i="3"/>
  <c r="N306" i="3"/>
  <c r="N307" i="3"/>
  <c r="N308" i="3"/>
  <c r="N309" i="3"/>
  <c r="N310" i="3"/>
  <c r="N311" i="3"/>
  <c r="N312" i="3"/>
  <c r="N313" i="3"/>
  <c r="N314" i="3"/>
  <c r="N315" i="3"/>
  <c r="N316" i="3"/>
  <c r="N317" i="3"/>
  <c r="N318" i="3"/>
  <c r="N319" i="3"/>
  <c r="N320" i="3"/>
  <c r="N321" i="3"/>
  <c r="N322" i="3"/>
  <c r="N323" i="3"/>
  <c r="N324" i="3"/>
  <c r="N325" i="3"/>
  <c r="N326" i="3"/>
  <c r="N327" i="3"/>
  <c r="N328" i="3"/>
  <c r="N329" i="3"/>
  <c r="N330" i="3"/>
  <c r="N331" i="3"/>
  <c r="N332" i="3"/>
  <c r="N333" i="3"/>
  <c r="N334" i="3"/>
  <c r="N335" i="3"/>
  <c r="N336" i="3"/>
  <c r="N337" i="3"/>
  <c r="N338" i="3"/>
  <c r="N339" i="3"/>
  <c r="N340" i="3"/>
  <c r="N341" i="3"/>
  <c r="N342" i="3"/>
  <c r="N343" i="3"/>
  <c r="N344" i="3"/>
  <c r="N345" i="3"/>
  <c r="N346" i="3"/>
  <c r="N347" i="3"/>
  <c r="N348" i="3"/>
  <c r="N349" i="3"/>
  <c r="N350" i="3"/>
  <c r="N351" i="3"/>
  <c r="N352" i="3"/>
  <c r="N353" i="3"/>
  <c r="N354" i="3"/>
  <c r="N355" i="3"/>
  <c r="N356" i="3"/>
  <c r="N357" i="3"/>
  <c r="N358" i="3"/>
  <c r="N359" i="3"/>
  <c r="N360" i="3"/>
  <c r="N361" i="3"/>
  <c r="N362" i="3"/>
  <c r="N363" i="3"/>
  <c r="N364" i="3"/>
  <c r="N365" i="3"/>
  <c r="N366" i="3"/>
  <c r="N367" i="3"/>
  <c r="N368" i="3"/>
  <c r="N369" i="3"/>
  <c r="N370" i="3"/>
  <c r="N371" i="3"/>
  <c r="N372" i="3"/>
  <c r="N373" i="3"/>
  <c r="N374" i="3"/>
  <c r="N375" i="3"/>
  <c r="N376" i="3"/>
  <c r="N377" i="3"/>
  <c r="N378" i="3"/>
  <c r="N379" i="3"/>
  <c r="N380" i="3"/>
  <c r="N381" i="3"/>
  <c r="N382" i="3"/>
  <c r="N383" i="3"/>
  <c r="N384" i="3"/>
  <c r="N385" i="3"/>
  <c r="N386" i="3"/>
  <c r="N387" i="3"/>
  <c r="N388" i="3"/>
  <c r="N389" i="3"/>
  <c r="N390" i="3"/>
  <c r="N391" i="3"/>
  <c r="N392" i="3"/>
  <c r="N393" i="3"/>
  <c r="N394" i="3"/>
  <c r="N395" i="3"/>
  <c r="N396" i="3"/>
  <c r="N397" i="3"/>
  <c r="N398" i="3"/>
  <c r="N399" i="3"/>
  <c r="N400" i="3"/>
  <c r="N401" i="3"/>
  <c r="N402" i="3"/>
  <c r="N403" i="3"/>
  <c r="N404" i="3"/>
  <c r="N405" i="3"/>
  <c r="N406" i="3"/>
  <c r="N407" i="3"/>
  <c r="N408" i="3"/>
  <c r="N409" i="3"/>
  <c r="N410" i="3"/>
  <c r="N411" i="3"/>
  <c r="N412" i="3"/>
  <c r="N413" i="3"/>
  <c r="N414" i="3"/>
  <c r="N415" i="3"/>
  <c r="N416" i="3"/>
  <c r="N417" i="3"/>
  <c r="N418" i="3"/>
  <c r="N419" i="3"/>
  <c r="N420" i="3"/>
  <c r="N421" i="3"/>
  <c r="N422" i="3"/>
  <c r="N423" i="3"/>
  <c r="N424" i="3"/>
  <c r="N425" i="3"/>
  <c r="N426" i="3"/>
  <c r="N427" i="3"/>
  <c r="N428" i="3"/>
  <c r="N429" i="3"/>
  <c r="N430" i="3"/>
  <c r="N431" i="3"/>
  <c r="N432" i="3"/>
  <c r="N433" i="3"/>
  <c r="N434" i="3"/>
  <c r="N435" i="3"/>
  <c r="N436" i="3"/>
  <c r="N437" i="3"/>
  <c r="N438" i="3"/>
  <c r="N439" i="3"/>
  <c r="N440" i="3"/>
  <c r="N441" i="3"/>
  <c r="N442" i="3"/>
  <c r="N443" i="3"/>
  <c r="N444" i="3"/>
  <c r="N445" i="3"/>
  <c r="N446" i="3"/>
  <c r="N447" i="3"/>
  <c r="N448" i="3"/>
  <c r="N449" i="3"/>
  <c r="N450" i="3"/>
  <c r="N451" i="3"/>
  <c r="N452" i="3"/>
  <c r="N453" i="3"/>
  <c r="N454" i="3"/>
  <c r="N455" i="3"/>
  <c r="N456" i="3"/>
  <c r="N457" i="3"/>
  <c r="N458" i="3"/>
  <c r="N459" i="3"/>
  <c r="N460" i="3"/>
  <c r="N461" i="3"/>
  <c r="N462" i="3"/>
  <c r="N463" i="3"/>
  <c r="N464" i="3"/>
  <c r="N465" i="3"/>
  <c r="N466" i="3"/>
  <c r="N467" i="3"/>
  <c r="N468" i="3"/>
  <c r="N469" i="3"/>
  <c r="N470" i="3"/>
  <c r="N471" i="3"/>
  <c r="N472" i="3"/>
  <c r="N473" i="3"/>
  <c r="N474" i="3"/>
  <c r="N475" i="3"/>
  <c r="N476" i="3"/>
  <c r="N477" i="3"/>
  <c r="N478" i="3"/>
  <c r="N479" i="3"/>
  <c r="N480" i="3"/>
  <c r="N481" i="3"/>
  <c r="N482" i="3"/>
  <c r="N483" i="3"/>
  <c r="N484" i="3"/>
  <c r="N485" i="3"/>
  <c r="N486" i="3"/>
  <c r="N487" i="3"/>
  <c r="N488" i="3"/>
  <c r="N489" i="3"/>
  <c r="N490" i="3"/>
  <c r="N491" i="3"/>
  <c r="N492" i="3"/>
  <c r="N493" i="3"/>
  <c r="N494" i="3"/>
  <c r="N495" i="3"/>
  <c r="N496" i="3"/>
  <c r="N497" i="3"/>
  <c r="N498" i="3"/>
  <c r="N499" i="3"/>
  <c r="N500" i="3"/>
  <c r="N501" i="3"/>
  <c r="N502" i="3"/>
  <c r="N503" i="3"/>
  <c r="N504" i="3"/>
  <c r="N505" i="3"/>
  <c r="K7" i="3"/>
  <c r="K8" i="3"/>
  <c r="K9" i="3"/>
  <c r="K10" i="3"/>
  <c r="K11" i="3"/>
  <c r="K12" i="3"/>
  <c r="K13" i="3"/>
  <c r="K14" i="3"/>
  <c r="K15" i="3"/>
  <c r="K16" i="3"/>
  <c r="K17" i="3"/>
  <c r="K18" i="3"/>
  <c r="K19" i="3"/>
  <c r="K20" i="3"/>
  <c r="K21" i="3"/>
  <c r="K22" i="3"/>
  <c r="K23" i="3"/>
  <c r="K24" i="3"/>
  <c r="K25" i="3"/>
  <c r="K26" i="3"/>
  <c r="K27" i="3"/>
  <c r="K28" i="3"/>
  <c r="K29" i="3"/>
  <c r="K30" i="3"/>
  <c r="K31" i="3"/>
  <c r="K32" i="3"/>
  <c r="K33" i="3"/>
  <c r="K34" i="3"/>
  <c r="K35" i="3"/>
  <c r="K36" i="3"/>
  <c r="K37" i="3"/>
  <c r="K38" i="3"/>
  <c r="K39" i="3"/>
  <c r="K40" i="3"/>
  <c r="K41" i="3"/>
  <c r="K42" i="3"/>
  <c r="K43" i="3"/>
  <c r="K44" i="3"/>
  <c r="K45" i="3"/>
  <c r="K46" i="3"/>
  <c r="K47" i="3"/>
  <c r="K48" i="3"/>
  <c r="K49" i="3"/>
  <c r="K50" i="3"/>
  <c r="K51" i="3"/>
  <c r="K52" i="3"/>
  <c r="K53" i="3"/>
  <c r="K54" i="3"/>
  <c r="K55" i="3"/>
  <c r="K56" i="3"/>
  <c r="K57" i="3"/>
  <c r="K58" i="3"/>
  <c r="K59" i="3"/>
  <c r="K60" i="3"/>
  <c r="K61" i="3"/>
  <c r="K62" i="3"/>
  <c r="K63" i="3"/>
  <c r="K64" i="3"/>
  <c r="K65" i="3"/>
  <c r="K66" i="3"/>
  <c r="K67" i="3"/>
  <c r="K68" i="3"/>
  <c r="K69" i="3"/>
  <c r="K70" i="3"/>
  <c r="K71" i="3"/>
  <c r="K72" i="3"/>
  <c r="K73" i="3"/>
  <c r="K74" i="3"/>
  <c r="K75" i="3"/>
  <c r="K76" i="3"/>
  <c r="K77" i="3"/>
  <c r="K78" i="3"/>
  <c r="K79" i="3"/>
  <c r="K80" i="3"/>
  <c r="K81" i="3"/>
  <c r="K82" i="3"/>
  <c r="K83" i="3"/>
  <c r="K84" i="3"/>
  <c r="K85" i="3"/>
  <c r="K86" i="3"/>
  <c r="K87" i="3"/>
  <c r="K88" i="3"/>
  <c r="K89" i="3"/>
  <c r="K90" i="3"/>
  <c r="K91" i="3"/>
  <c r="K92" i="3"/>
  <c r="K93" i="3"/>
  <c r="K94" i="3"/>
  <c r="K95" i="3"/>
  <c r="K96" i="3"/>
  <c r="K97" i="3"/>
  <c r="K98" i="3"/>
  <c r="K99" i="3"/>
  <c r="K100" i="3"/>
  <c r="K101" i="3"/>
  <c r="K102" i="3"/>
  <c r="K103" i="3"/>
  <c r="K104" i="3"/>
  <c r="K105" i="3"/>
  <c r="K106" i="3"/>
  <c r="K107" i="3"/>
  <c r="K108" i="3"/>
  <c r="K109" i="3"/>
  <c r="K110" i="3"/>
  <c r="K111" i="3"/>
  <c r="K112" i="3"/>
  <c r="K113" i="3"/>
  <c r="K114" i="3"/>
  <c r="K115" i="3"/>
  <c r="K116" i="3"/>
  <c r="K117" i="3"/>
  <c r="K118" i="3"/>
  <c r="K119" i="3"/>
  <c r="K120" i="3"/>
  <c r="K121" i="3"/>
  <c r="K122" i="3"/>
  <c r="K123" i="3"/>
  <c r="K124" i="3"/>
  <c r="K125" i="3"/>
  <c r="K126" i="3"/>
  <c r="K127" i="3"/>
  <c r="K128" i="3"/>
  <c r="K129" i="3"/>
  <c r="K130" i="3"/>
  <c r="K131" i="3"/>
  <c r="K132" i="3"/>
  <c r="K133" i="3"/>
  <c r="K134" i="3"/>
  <c r="K135" i="3"/>
  <c r="K136" i="3"/>
  <c r="K137" i="3"/>
  <c r="K138" i="3"/>
  <c r="K139" i="3"/>
  <c r="K140" i="3"/>
  <c r="K141" i="3"/>
  <c r="K142" i="3"/>
  <c r="K143" i="3"/>
  <c r="K144" i="3"/>
  <c r="K145" i="3"/>
  <c r="K146" i="3"/>
  <c r="K147" i="3"/>
  <c r="K148" i="3"/>
  <c r="K149" i="3"/>
  <c r="K150" i="3"/>
  <c r="K151" i="3"/>
  <c r="K152" i="3"/>
  <c r="K153" i="3"/>
  <c r="K154" i="3"/>
  <c r="K155" i="3"/>
  <c r="K156" i="3"/>
  <c r="K157" i="3"/>
  <c r="K158" i="3"/>
  <c r="K159" i="3"/>
  <c r="K160" i="3"/>
  <c r="K161" i="3"/>
  <c r="K162" i="3"/>
  <c r="K163" i="3"/>
  <c r="K164" i="3"/>
  <c r="K165" i="3"/>
  <c r="K166" i="3"/>
  <c r="K167" i="3"/>
  <c r="K168" i="3"/>
  <c r="K169" i="3"/>
  <c r="K170" i="3"/>
  <c r="K171" i="3"/>
  <c r="K172" i="3"/>
  <c r="K173" i="3"/>
  <c r="K174" i="3"/>
  <c r="K175" i="3"/>
  <c r="K176" i="3"/>
  <c r="K177" i="3"/>
  <c r="K178" i="3"/>
  <c r="K179" i="3"/>
  <c r="K180" i="3"/>
  <c r="K181" i="3"/>
  <c r="K182" i="3"/>
  <c r="K183" i="3"/>
  <c r="K184" i="3"/>
  <c r="K185" i="3"/>
  <c r="K186" i="3"/>
  <c r="K187" i="3"/>
  <c r="K188" i="3"/>
  <c r="K189" i="3"/>
  <c r="K190" i="3"/>
  <c r="K191" i="3"/>
  <c r="K192" i="3"/>
  <c r="K193" i="3"/>
  <c r="K194" i="3"/>
  <c r="K195" i="3"/>
  <c r="K196" i="3"/>
  <c r="K197" i="3"/>
  <c r="K198" i="3"/>
  <c r="K199" i="3"/>
  <c r="K200" i="3"/>
  <c r="K201" i="3"/>
  <c r="K202" i="3"/>
  <c r="K203" i="3"/>
  <c r="K204" i="3"/>
  <c r="K205" i="3"/>
  <c r="K206" i="3"/>
  <c r="K207" i="3"/>
  <c r="K208" i="3"/>
  <c r="K209" i="3"/>
  <c r="K210" i="3"/>
  <c r="K211" i="3"/>
  <c r="K212" i="3"/>
  <c r="K213" i="3"/>
  <c r="K214" i="3"/>
  <c r="K215" i="3"/>
  <c r="K216" i="3"/>
  <c r="K217" i="3"/>
  <c r="K218" i="3"/>
  <c r="K219" i="3"/>
  <c r="K220" i="3"/>
  <c r="K221" i="3"/>
  <c r="K222" i="3"/>
  <c r="K223" i="3"/>
  <c r="K224" i="3"/>
  <c r="K225" i="3"/>
  <c r="K226" i="3"/>
  <c r="K227" i="3"/>
  <c r="K228" i="3"/>
  <c r="K229" i="3"/>
  <c r="K230" i="3"/>
  <c r="K231" i="3"/>
  <c r="K232" i="3"/>
  <c r="K233" i="3"/>
  <c r="K234" i="3"/>
  <c r="K235" i="3"/>
  <c r="K236" i="3"/>
  <c r="K237" i="3"/>
  <c r="K238" i="3"/>
  <c r="K239" i="3"/>
  <c r="K240" i="3"/>
  <c r="K241" i="3"/>
  <c r="K242" i="3"/>
  <c r="K243" i="3"/>
  <c r="K244" i="3"/>
  <c r="K245" i="3"/>
  <c r="K246" i="3"/>
  <c r="K247" i="3"/>
  <c r="K248" i="3"/>
  <c r="K249" i="3"/>
  <c r="K250" i="3"/>
  <c r="K251" i="3"/>
  <c r="K252" i="3"/>
  <c r="K253" i="3"/>
  <c r="K254" i="3"/>
  <c r="K255" i="3"/>
  <c r="K256" i="3"/>
  <c r="K257" i="3"/>
  <c r="K258" i="3"/>
  <c r="K259" i="3"/>
  <c r="K260" i="3"/>
  <c r="K261" i="3"/>
  <c r="K262" i="3"/>
  <c r="K263" i="3"/>
  <c r="K264" i="3"/>
  <c r="K265" i="3"/>
  <c r="K266" i="3"/>
  <c r="K267" i="3"/>
  <c r="K268" i="3"/>
  <c r="K269" i="3"/>
  <c r="K270" i="3"/>
  <c r="K271" i="3"/>
  <c r="K272" i="3"/>
  <c r="K273" i="3"/>
  <c r="K274" i="3"/>
  <c r="K275" i="3"/>
  <c r="K276" i="3"/>
  <c r="K277" i="3"/>
  <c r="K278" i="3"/>
  <c r="K279" i="3"/>
  <c r="K280" i="3"/>
  <c r="K281" i="3"/>
  <c r="K282" i="3"/>
  <c r="K283" i="3"/>
  <c r="K284" i="3"/>
  <c r="K285" i="3"/>
  <c r="K286" i="3"/>
  <c r="K287" i="3"/>
  <c r="K288" i="3"/>
  <c r="K289" i="3"/>
  <c r="K290" i="3"/>
  <c r="K291" i="3"/>
  <c r="K292" i="3"/>
  <c r="K293" i="3"/>
  <c r="K294" i="3"/>
  <c r="K295" i="3"/>
  <c r="K296" i="3"/>
  <c r="K297" i="3"/>
  <c r="K298" i="3"/>
  <c r="K299" i="3"/>
  <c r="K300" i="3"/>
  <c r="K301" i="3"/>
  <c r="K302" i="3"/>
  <c r="K303" i="3"/>
  <c r="K304" i="3"/>
  <c r="K305" i="3"/>
  <c r="K306" i="3"/>
  <c r="K307" i="3"/>
  <c r="K308" i="3"/>
  <c r="K309" i="3"/>
  <c r="K310" i="3"/>
  <c r="K311" i="3"/>
  <c r="K312" i="3"/>
  <c r="K313" i="3"/>
  <c r="K314" i="3"/>
  <c r="K315" i="3"/>
  <c r="K316" i="3"/>
  <c r="K317" i="3"/>
  <c r="K318" i="3"/>
  <c r="K319" i="3"/>
  <c r="K320" i="3"/>
  <c r="K321" i="3"/>
  <c r="K322" i="3"/>
  <c r="K323" i="3"/>
  <c r="K324" i="3"/>
  <c r="K325" i="3"/>
  <c r="K326" i="3"/>
  <c r="K327" i="3"/>
  <c r="K328" i="3"/>
  <c r="K329" i="3"/>
  <c r="K330" i="3"/>
  <c r="K331" i="3"/>
  <c r="K332" i="3"/>
  <c r="K333" i="3"/>
  <c r="K334" i="3"/>
  <c r="K335" i="3"/>
  <c r="K336" i="3"/>
  <c r="K337" i="3"/>
  <c r="K338" i="3"/>
  <c r="K339" i="3"/>
  <c r="K340" i="3"/>
  <c r="K341" i="3"/>
  <c r="K342" i="3"/>
  <c r="K343" i="3"/>
  <c r="K344" i="3"/>
  <c r="K345" i="3"/>
  <c r="K346" i="3"/>
  <c r="K347" i="3"/>
  <c r="K348" i="3"/>
  <c r="K349" i="3"/>
  <c r="K350" i="3"/>
  <c r="K351" i="3"/>
  <c r="K352" i="3"/>
  <c r="K353" i="3"/>
  <c r="K354" i="3"/>
  <c r="K355" i="3"/>
  <c r="K356" i="3"/>
  <c r="K357" i="3"/>
  <c r="K358" i="3"/>
  <c r="K359" i="3"/>
  <c r="K360" i="3"/>
  <c r="K361" i="3"/>
  <c r="K362" i="3"/>
  <c r="K363" i="3"/>
  <c r="K364" i="3"/>
  <c r="K365" i="3"/>
  <c r="K366" i="3"/>
  <c r="K367" i="3"/>
  <c r="K368" i="3"/>
  <c r="K369" i="3"/>
  <c r="K370" i="3"/>
  <c r="K371" i="3"/>
  <c r="K372" i="3"/>
  <c r="K373" i="3"/>
  <c r="K374" i="3"/>
  <c r="K375" i="3"/>
  <c r="K376" i="3"/>
  <c r="K377" i="3"/>
  <c r="K378" i="3"/>
  <c r="K379" i="3"/>
  <c r="K380" i="3"/>
  <c r="K381" i="3"/>
  <c r="K382" i="3"/>
  <c r="K383" i="3"/>
  <c r="K384" i="3"/>
  <c r="K385" i="3"/>
  <c r="K386" i="3"/>
  <c r="K387" i="3"/>
  <c r="K388" i="3"/>
  <c r="K389" i="3"/>
  <c r="K390" i="3"/>
  <c r="K391" i="3"/>
  <c r="K392" i="3"/>
  <c r="K393" i="3"/>
  <c r="K394" i="3"/>
  <c r="K395" i="3"/>
  <c r="K396" i="3"/>
  <c r="K397" i="3"/>
  <c r="K398" i="3"/>
  <c r="K399" i="3"/>
  <c r="K400" i="3"/>
  <c r="K401" i="3"/>
  <c r="K402" i="3"/>
  <c r="K403" i="3"/>
  <c r="K404" i="3"/>
  <c r="K405" i="3"/>
  <c r="K406" i="3"/>
  <c r="K407" i="3"/>
  <c r="K408" i="3"/>
  <c r="K409" i="3"/>
  <c r="K410" i="3"/>
  <c r="K411" i="3"/>
  <c r="K412" i="3"/>
  <c r="K413" i="3"/>
  <c r="K414" i="3"/>
  <c r="K415" i="3"/>
  <c r="K416" i="3"/>
  <c r="K417" i="3"/>
  <c r="K418" i="3"/>
  <c r="K419" i="3"/>
  <c r="K420" i="3"/>
  <c r="K421" i="3"/>
  <c r="K422" i="3"/>
  <c r="K423" i="3"/>
  <c r="K424" i="3"/>
  <c r="K425" i="3"/>
  <c r="K426" i="3"/>
  <c r="K427" i="3"/>
  <c r="K428" i="3"/>
  <c r="K429" i="3"/>
  <c r="K430" i="3"/>
  <c r="K431" i="3"/>
  <c r="K432" i="3"/>
  <c r="K433" i="3"/>
  <c r="K434" i="3"/>
  <c r="K435" i="3"/>
  <c r="K436" i="3"/>
  <c r="K437" i="3"/>
  <c r="K438" i="3"/>
  <c r="K439" i="3"/>
  <c r="K440" i="3"/>
  <c r="K441" i="3"/>
  <c r="K442" i="3"/>
  <c r="K443" i="3"/>
  <c r="K444" i="3"/>
  <c r="K445" i="3"/>
  <c r="K446" i="3"/>
  <c r="K447" i="3"/>
  <c r="K448" i="3"/>
  <c r="K449" i="3"/>
  <c r="K450" i="3"/>
  <c r="K451" i="3"/>
  <c r="K452" i="3"/>
  <c r="K453" i="3"/>
  <c r="K454" i="3"/>
  <c r="K455" i="3"/>
  <c r="K456" i="3"/>
  <c r="K457" i="3"/>
  <c r="K458" i="3"/>
  <c r="K459" i="3"/>
  <c r="K460" i="3"/>
  <c r="K461" i="3"/>
  <c r="K462" i="3"/>
  <c r="K463" i="3"/>
  <c r="K464" i="3"/>
  <c r="K465" i="3"/>
  <c r="K466" i="3"/>
  <c r="K467" i="3"/>
  <c r="K468" i="3"/>
  <c r="K469" i="3"/>
  <c r="K470" i="3"/>
  <c r="K471" i="3"/>
  <c r="K472" i="3"/>
  <c r="K473" i="3"/>
  <c r="K474" i="3"/>
  <c r="K475" i="3"/>
  <c r="K476" i="3"/>
  <c r="K477" i="3"/>
  <c r="K478" i="3"/>
  <c r="K479" i="3"/>
  <c r="K480" i="3"/>
  <c r="K481" i="3"/>
  <c r="K482" i="3"/>
  <c r="K483" i="3"/>
  <c r="K484" i="3"/>
  <c r="K485" i="3"/>
  <c r="K486" i="3"/>
  <c r="K487" i="3"/>
  <c r="K488" i="3"/>
  <c r="K489" i="3"/>
  <c r="K490" i="3"/>
  <c r="K491" i="3"/>
  <c r="K492" i="3"/>
  <c r="K493" i="3"/>
  <c r="K494" i="3"/>
  <c r="K495" i="3"/>
  <c r="K496" i="3"/>
  <c r="K497" i="3"/>
  <c r="K498" i="3"/>
  <c r="K499" i="3"/>
  <c r="K500" i="3"/>
  <c r="K501" i="3"/>
  <c r="K502" i="3"/>
  <c r="K503" i="3"/>
  <c r="K504" i="3"/>
  <c r="K505" i="3"/>
  <c r="AE7" i="2"/>
  <c r="AE8" i="2"/>
  <c r="AE9" i="2"/>
  <c r="AE10" i="2"/>
  <c r="AE11" i="2"/>
  <c r="AE12" i="2"/>
  <c r="AE13" i="2"/>
  <c r="AE14" i="2"/>
  <c r="AE15" i="2"/>
  <c r="AE16" i="2"/>
  <c r="AE17" i="2"/>
  <c r="AE18" i="2"/>
  <c r="AE19" i="2"/>
  <c r="AE20" i="2"/>
  <c r="AE21" i="2"/>
  <c r="AE22" i="2"/>
  <c r="AE23" i="2"/>
  <c r="AE24" i="2"/>
  <c r="AE25" i="2"/>
  <c r="AE26" i="2"/>
  <c r="AE27" i="2"/>
  <c r="AE28" i="2"/>
  <c r="AE29" i="2"/>
  <c r="AE30" i="2"/>
  <c r="AE31" i="2"/>
  <c r="AE32" i="2"/>
  <c r="AE33" i="2"/>
  <c r="AE34" i="2"/>
  <c r="AE35" i="2"/>
  <c r="AE36" i="2"/>
  <c r="AE37" i="2"/>
  <c r="AE38" i="2"/>
  <c r="AE39" i="2"/>
  <c r="AE40" i="2"/>
  <c r="AE41" i="2"/>
  <c r="AE42" i="2"/>
  <c r="AE43" i="2"/>
  <c r="AE44" i="2"/>
  <c r="AE45" i="2"/>
  <c r="AE46" i="2"/>
  <c r="AE47" i="2"/>
  <c r="AE48" i="2"/>
  <c r="AE49" i="2"/>
  <c r="AE50" i="2"/>
  <c r="AE51" i="2"/>
  <c r="AE52" i="2"/>
  <c r="AE53" i="2"/>
  <c r="AE54" i="2"/>
  <c r="AE55" i="2"/>
  <c r="AE56" i="2"/>
  <c r="AE57" i="2"/>
  <c r="AE58" i="2"/>
  <c r="AE59" i="2"/>
  <c r="AE60" i="2"/>
  <c r="AE61" i="2"/>
  <c r="AE62" i="2"/>
  <c r="AE63" i="2"/>
  <c r="AE64" i="2"/>
  <c r="AE65" i="2"/>
  <c r="AE66" i="2"/>
  <c r="AE67" i="2"/>
  <c r="AE68" i="2"/>
  <c r="AE69" i="2"/>
  <c r="AE70" i="2"/>
  <c r="AE71" i="2"/>
  <c r="AE72" i="2"/>
  <c r="AE73" i="2"/>
  <c r="AE74" i="2"/>
  <c r="AE75" i="2"/>
  <c r="AE76" i="2"/>
  <c r="AE77" i="2"/>
  <c r="AE78" i="2"/>
  <c r="AE79" i="2"/>
  <c r="AE80" i="2"/>
  <c r="AE81" i="2"/>
  <c r="AE82" i="2"/>
  <c r="AE83" i="2"/>
  <c r="AE84" i="2"/>
  <c r="AE85" i="2"/>
  <c r="AE86" i="2"/>
  <c r="AE87" i="2"/>
  <c r="AE88" i="2"/>
  <c r="AE89" i="2"/>
  <c r="AE90" i="2"/>
  <c r="AE91" i="2"/>
  <c r="AE92" i="2"/>
  <c r="AE93" i="2"/>
  <c r="AE94" i="2"/>
  <c r="AE95" i="2"/>
  <c r="AE96" i="2"/>
  <c r="AE97" i="2"/>
  <c r="AE98" i="2"/>
  <c r="AE99" i="2"/>
  <c r="AE100" i="2"/>
  <c r="AE101" i="2"/>
  <c r="AE102" i="2"/>
  <c r="AE103" i="2"/>
  <c r="AE104" i="2"/>
  <c r="AE105" i="2"/>
  <c r="AE106" i="2"/>
  <c r="AE107" i="2"/>
  <c r="AE108" i="2"/>
  <c r="AE109" i="2"/>
  <c r="AE110" i="2"/>
  <c r="AE111" i="2"/>
  <c r="AE112" i="2"/>
  <c r="AE113" i="2"/>
  <c r="AE114" i="2"/>
  <c r="AE115" i="2"/>
  <c r="AE116" i="2"/>
  <c r="AE117" i="2"/>
  <c r="AE118" i="2"/>
  <c r="AE119" i="2"/>
  <c r="AE120" i="2"/>
  <c r="AE121" i="2"/>
  <c r="AE122" i="2"/>
  <c r="AE123" i="2"/>
  <c r="AE124" i="2"/>
  <c r="AE125" i="2"/>
  <c r="AE126" i="2"/>
  <c r="AE127" i="2"/>
  <c r="AE128" i="2"/>
  <c r="AE129" i="2"/>
  <c r="AE130" i="2"/>
  <c r="AE131" i="2"/>
  <c r="AE132" i="2"/>
  <c r="AE133" i="2"/>
  <c r="AE134" i="2"/>
  <c r="AE135" i="2"/>
  <c r="AE136" i="2"/>
  <c r="AE137" i="2"/>
  <c r="AE138" i="2"/>
  <c r="AE139" i="2"/>
  <c r="AE140" i="2"/>
  <c r="AE141" i="2"/>
  <c r="AE142" i="2"/>
  <c r="AE143" i="2"/>
  <c r="AE144" i="2"/>
  <c r="AE145" i="2"/>
  <c r="AE146" i="2"/>
  <c r="AE147" i="2"/>
  <c r="AE148" i="2"/>
  <c r="AE149" i="2"/>
  <c r="AE150" i="2"/>
  <c r="AE151" i="2"/>
  <c r="AE152" i="2"/>
  <c r="AE153" i="2"/>
  <c r="AE154" i="2"/>
  <c r="AE155" i="2"/>
  <c r="AE156" i="2"/>
  <c r="AE157" i="2"/>
  <c r="AE158" i="2"/>
  <c r="AE159" i="2"/>
  <c r="AE160" i="2"/>
  <c r="AE161" i="2"/>
  <c r="AE162" i="2"/>
  <c r="AE163" i="2"/>
  <c r="AE164" i="2"/>
  <c r="AE165" i="2"/>
  <c r="AE166" i="2"/>
  <c r="AE167" i="2"/>
  <c r="AE168" i="2"/>
  <c r="AE169" i="2"/>
  <c r="AE170" i="2"/>
  <c r="AE171" i="2"/>
  <c r="AE172" i="2"/>
  <c r="AE173" i="2"/>
  <c r="AE174" i="2"/>
  <c r="AE175" i="2"/>
  <c r="AE176" i="2"/>
  <c r="AE177" i="2"/>
  <c r="AE178" i="2"/>
  <c r="AE179" i="2"/>
  <c r="AE180" i="2"/>
  <c r="AE181" i="2"/>
  <c r="AE182" i="2"/>
  <c r="AE183" i="2"/>
  <c r="AE184" i="2"/>
  <c r="AE185" i="2"/>
  <c r="AE186" i="2"/>
  <c r="AE187" i="2"/>
  <c r="AE188" i="2"/>
  <c r="AE189" i="2"/>
  <c r="AE190" i="2"/>
  <c r="AE191" i="2"/>
  <c r="AE192" i="2"/>
  <c r="AE193" i="2"/>
  <c r="AE194" i="2"/>
  <c r="AE195" i="2"/>
  <c r="AE196" i="2"/>
  <c r="AE197" i="2"/>
  <c r="AE198" i="2"/>
  <c r="AE199" i="2"/>
  <c r="AE200" i="2"/>
  <c r="AE201" i="2"/>
  <c r="AE202" i="2"/>
  <c r="AE203" i="2"/>
  <c r="AE204" i="2"/>
  <c r="AE205" i="2"/>
  <c r="AE206" i="2"/>
  <c r="AE207" i="2"/>
  <c r="AE208" i="2"/>
  <c r="AE209" i="2"/>
  <c r="AE210" i="2"/>
  <c r="AE211" i="2"/>
  <c r="AE212" i="2"/>
  <c r="AE213" i="2"/>
  <c r="AE214" i="2"/>
  <c r="AE215" i="2"/>
  <c r="AE216" i="2"/>
  <c r="AE217" i="2"/>
  <c r="AE218" i="2"/>
  <c r="AE219" i="2"/>
  <c r="AE220" i="2"/>
  <c r="AE221" i="2"/>
  <c r="AE222" i="2"/>
  <c r="AE223" i="2"/>
  <c r="AE224" i="2"/>
  <c r="AE225" i="2"/>
  <c r="AE226" i="2"/>
  <c r="AE227" i="2"/>
  <c r="AE228" i="2"/>
  <c r="AE229" i="2"/>
  <c r="AE230" i="2"/>
  <c r="AE231" i="2"/>
  <c r="AE232" i="2"/>
  <c r="AE233" i="2"/>
  <c r="AE234" i="2"/>
  <c r="AE235" i="2"/>
  <c r="AE236" i="2"/>
  <c r="AE237" i="2"/>
  <c r="AE238" i="2"/>
  <c r="AE239" i="2"/>
  <c r="AE240" i="2"/>
  <c r="AE241" i="2"/>
  <c r="AE242" i="2"/>
  <c r="AE243" i="2"/>
  <c r="AE244" i="2"/>
  <c r="AE245" i="2"/>
  <c r="AE246" i="2"/>
  <c r="AE247" i="2"/>
  <c r="AE248" i="2"/>
  <c r="AE249" i="2"/>
  <c r="AE250" i="2"/>
  <c r="AE251" i="2"/>
  <c r="AE252" i="2"/>
  <c r="AE253" i="2"/>
  <c r="AE254" i="2"/>
  <c r="AE255" i="2"/>
  <c r="AE256" i="2"/>
  <c r="AE257" i="2"/>
  <c r="AE258" i="2"/>
  <c r="AE259" i="2"/>
  <c r="AE260" i="2"/>
  <c r="AE261" i="2"/>
  <c r="AE262" i="2"/>
  <c r="AE263" i="2"/>
  <c r="AE264" i="2"/>
  <c r="AE265" i="2"/>
  <c r="AE266" i="2"/>
  <c r="AE267" i="2"/>
  <c r="AE268" i="2"/>
  <c r="AE269" i="2"/>
  <c r="AE270" i="2"/>
  <c r="AE271" i="2"/>
  <c r="AE272" i="2"/>
  <c r="AE273" i="2"/>
  <c r="AE274" i="2"/>
  <c r="AE275" i="2"/>
  <c r="AE276" i="2"/>
  <c r="AE277" i="2"/>
  <c r="AE278" i="2"/>
  <c r="AE279" i="2"/>
  <c r="AE280" i="2"/>
  <c r="AE281" i="2"/>
  <c r="AE282" i="2"/>
  <c r="AE283" i="2"/>
  <c r="AE284" i="2"/>
  <c r="AE285" i="2"/>
  <c r="AE286" i="2"/>
  <c r="AE287" i="2"/>
  <c r="AE288" i="2"/>
  <c r="AE289" i="2"/>
  <c r="AE290" i="2"/>
  <c r="AE291" i="2"/>
  <c r="AE292" i="2"/>
  <c r="AE293" i="2"/>
  <c r="AE294" i="2"/>
  <c r="AE295" i="2"/>
  <c r="AE296" i="2"/>
  <c r="AE297" i="2"/>
  <c r="AE298" i="2"/>
  <c r="AE299" i="2"/>
  <c r="AE300" i="2"/>
  <c r="AE301" i="2"/>
  <c r="AE302" i="2"/>
  <c r="AE303" i="2"/>
  <c r="AE304" i="2"/>
  <c r="AE305" i="2"/>
  <c r="AE306" i="2"/>
  <c r="AE307" i="2"/>
  <c r="AE308" i="2"/>
  <c r="AE309" i="2"/>
  <c r="AE310" i="2"/>
  <c r="AE311" i="2"/>
  <c r="AE312" i="2"/>
  <c r="AE313" i="2"/>
  <c r="AE314" i="2"/>
  <c r="AE315" i="2"/>
  <c r="AE316" i="2"/>
  <c r="AE317" i="2"/>
  <c r="AE318" i="2"/>
  <c r="AE319" i="2"/>
  <c r="AE320" i="2"/>
  <c r="AE321" i="2"/>
  <c r="AE322" i="2"/>
  <c r="AE323" i="2"/>
  <c r="AE324" i="2"/>
  <c r="AE325" i="2"/>
  <c r="AE326" i="2"/>
  <c r="AE327" i="2"/>
  <c r="AE328" i="2"/>
  <c r="AE329" i="2"/>
  <c r="AE330" i="2"/>
  <c r="AE331" i="2"/>
  <c r="AE332" i="2"/>
  <c r="AE333" i="2"/>
  <c r="AE334" i="2"/>
  <c r="AE335" i="2"/>
  <c r="AE336" i="2"/>
  <c r="AE337" i="2"/>
  <c r="AE338" i="2"/>
  <c r="AE339" i="2"/>
  <c r="AE340" i="2"/>
  <c r="AE341" i="2"/>
  <c r="AE342" i="2"/>
  <c r="AE343" i="2"/>
  <c r="AE344" i="2"/>
  <c r="AE345" i="2"/>
  <c r="AE346" i="2"/>
  <c r="AE347" i="2"/>
  <c r="AE348" i="2"/>
  <c r="AE349" i="2"/>
  <c r="AE350" i="2"/>
  <c r="AE351" i="2"/>
  <c r="AE352" i="2"/>
  <c r="AE353" i="2"/>
  <c r="AE354" i="2"/>
  <c r="AE355" i="2"/>
  <c r="AE356" i="2"/>
  <c r="AE357" i="2"/>
  <c r="AE358" i="2"/>
  <c r="AE359" i="2"/>
  <c r="AE360" i="2"/>
  <c r="AE361" i="2"/>
  <c r="AE362" i="2"/>
  <c r="AE363" i="2"/>
  <c r="AE364" i="2"/>
  <c r="AE365" i="2"/>
  <c r="AE366" i="2"/>
  <c r="AE367" i="2"/>
  <c r="AE368" i="2"/>
  <c r="AE369" i="2"/>
  <c r="AE370" i="2"/>
  <c r="AE371" i="2"/>
  <c r="AE372" i="2"/>
  <c r="AE373" i="2"/>
  <c r="AE374" i="2"/>
  <c r="AE375" i="2"/>
  <c r="AE376" i="2"/>
  <c r="AE377" i="2"/>
  <c r="AE378" i="2"/>
  <c r="AE379" i="2"/>
  <c r="AE380" i="2"/>
  <c r="AE381" i="2"/>
  <c r="AE382" i="2"/>
  <c r="AE383" i="2"/>
  <c r="AE384" i="2"/>
  <c r="AE385" i="2"/>
  <c r="AE386" i="2"/>
  <c r="AE387" i="2"/>
  <c r="AE388" i="2"/>
  <c r="AE389" i="2"/>
  <c r="AE390" i="2"/>
  <c r="AE391" i="2"/>
  <c r="AE392" i="2"/>
  <c r="AE393" i="2"/>
  <c r="AE394" i="2"/>
  <c r="AE395" i="2"/>
  <c r="AE396" i="2"/>
  <c r="AE397" i="2"/>
  <c r="AE398" i="2"/>
  <c r="AE399" i="2"/>
  <c r="AE400" i="2"/>
  <c r="AE401" i="2"/>
  <c r="AE402" i="2"/>
  <c r="AE403" i="2"/>
  <c r="AE404" i="2"/>
  <c r="AE405" i="2"/>
  <c r="AE406" i="2"/>
  <c r="AE407" i="2"/>
  <c r="AE408" i="2"/>
  <c r="AE409" i="2"/>
  <c r="AE410" i="2"/>
  <c r="AE411" i="2"/>
  <c r="AE412" i="2"/>
  <c r="AE413" i="2"/>
  <c r="AE414" i="2"/>
  <c r="AE415" i="2"/>
  <c r="AE416" i="2"/>
  <c r="AE417" i="2"/>
  <c r="AE418" i="2"/>
  <c r="AE419" i="2"/>
  <c r="AE420" i="2"/>
  <c r="AE421" i="2"/>
  <c r="AE422" i="2"/>
  <c r="AE423" i="2"/>
  <c r="AE424" i="2"/>
  <c r="AE425" i="2"/>
  <c r="AE426" i="2"/>
  <c r="AE427" i="2"/>
  <c r="AE428" i="2"/>
  <c r="AE429" i="2"/>
  <c r="AE430" i="2"/>
  <c r="AE431" i="2"/>
  <c r="AE432" i="2"/>
  <c r="AE433" i="2"/>
  <c r="AE434" i="2"/>
  <c r="AE435" i="2"/>
  <c r="AE436" i="2"/>
  <c r="AE437" i="2"/>
  <c r="AE438" i="2"/>
  <c r="AE439" i="2"/>
  <c r="AE440" i="2"/>
  <c r="AE441" i="2"/>
  <c r="AE442" i="2"/>
  <c r="AE443" i="2"/>
  <c r="AE444" i="2"/>
  <c r="AE445" i="2"/>
  <c r="AE446" i="2"/>
  <c r="AE447" i="2"/>
  <c r="AE448" i="2"/>
  <c r="AE449" i="2"/>
  <c r="AE450" i="2"/>
  <c r="AE451" i="2"/>
  <c r="AE452" i="2"/>
  <c r="AE453" i="2"/>
  <c r="AE454" i="2"/>
  <c r="AE455" i="2"/>
  <c r="AE456" i="2"/>
  <c r="AE457" i="2"/>
  <c r="AE458" i="2"/>
  <c r="AE459" i="2"/>
  <c r="AE460" i="2"/>
  <c r="AE461" i="2"/>
  <c r="AE462" i="2"/>
  <c r="AE463" i="2"/>
  <c r="AE464" i="2"/>
  <c r="AE465" i="2"/>
  <c r="AE466" i="2"/>
  <c r="AE467" i="2"/>
  <c r="AE468" i="2"/>
  <c r="AE469" i="2"/>
  <c r="AE470" i="2"/>
  <c r="AE471" i="2"/>
  <c r="AE472" i="2"/>
  <c r="AE473" i="2"/>
  <c r="AE474" i="2"/>
  <c r="AE475" i="2"/>
  <c r="AE476" i="2"/>
  <c r="AE477" i="2"/>
  <c r="AE478" i="2"/>
  <c r="AE479" i="2"/>
  <c r="AE480" i="2"/>
  <c r="AE481" i="2"/>
  <c r="AE482" i="2"/>
  <c r="AE483" i="2"/>
  <c r="AE484" i="2"/>
  <c r="AE485" i="2"/>
  <c r="AE486" i="2"/>
  <c r="AE487" i="2"/>
  <c r="AE488" i="2"/>
  <c r="AE489" i="2"/>
  <c r="AE490" i="2"/>
  <c r="AE491" i="2"/>
  <c r="AE492" i="2"/>
  <c r="AE493" i="2"/>
  <c r="AE494" i="2"/>
  <c r="AE495" i="2"/>
  <c r="AE496" i="2"/>
  <c r="AE497" i="2"/>
  <c r="AE498" i="2"/>
  <c r="AE499" i="2"/>
  <c r="AE500" i="2"/>
  <c r="AE501" i="2"/>
  <c r="AE502" i="2"/>
  <c r="AE503" i="2"/>
  <c r="AE504" i="2"/>
  <c r="AE505" i="2"/>
  <c r="AD7" i="2"/>
  <c r="AD8" i="2"/>
  <c r="AD9" i="2"/>
  <c r="AD10" i="2"/>
  <c r="AD11" i="2"/>
  <c r="AD12" i="2"/>
  <c r="AD13" i="2"/>
  <c r="AD14" i="2"/>
  <c r="AD15" i="2"/>
  <c r="AD16" i="2"/>
  <c r="AD17" i="2"/>
  <c r="AD18" i="2"/>
  <c r="AD19" i="2"/>
  <c r="AD20" i="2"/>
  <c r="AD21" i="2"/>
  <c r="AD22" i="2"/>
  <c r="AD23" i="2"/>
  <c r="AD24" i="2"/>
  <c r="AD25" i="2"/>
  <c r="AD26" i="2"/>
  <c r="AD27" i="2"/>
  <c r="AD28" i="2"/>
  <c r="AD29" i="2"/>
  <c r="AD30" i="2"/>
  <c r="AD31" i="2"/>
  <c r="AD32" i="2"/>
  <c r="AD33" i="2"/>
  <c r="AD34" i="2"/>
  <c r="AD35" i="2"/>
  <c r="AD36" i="2"/>
  <c r="AD37" i="2"/>
  <c r="AD38" i="2"/>
  <c r="AD39" i="2"/>
  <c r="AD40" i="2"/>
  <c r="AD41" i="2"/>
  <c r="AD42" i="2"/>
  <c r="AD43" i="2"/>
  <c r="AD44" i="2"/>
  <c r="AD45" i="2"/>
  <c r="AD46" i="2"/>
  <c r="AD47" i="2"/>
  <c r="AD48" i="2"/>
  <c r="AD49" i="2"/>
  <c r="AD50" i="2"/>
  <c r="AD51" i="2"/>
  <c r="AD52" i="2"/>
  <c r="AD53" i="2"/>
  <c r="AD54" i="2"/>
  <c r="AD55" i="2"/>
  <c r="AD56" i="2"/>
  <c r="AD57" i="2"/>
  <c r="AD58" i="2"/>
  <c r="AD59" i="2"/>
  <c r="AD60" i="2"/>
  <c r="AD61" i="2"/>
  <c r="AD62" i="2"/>
  <c r="AD63" i="2"/>
  <c r="AD64" i="2"/>
  <c r="AD65" i="2"/>
  <c r="AD66" i="2"/>
  <c r="AD67" i="2"/>
  <c r="AD68" i="2"/>
  <c r="AD69" i="2"/>
  <c r="AD70" i="2"/>
  <c r="AD71" i="2"/>
  <c r="AD72" i="2"/>
  <c r="AD73" i="2"/>
  <c r="AD74" i="2"/>
  <c r="AD75" i="2"/>
  <c r="AD76" i="2"/>
  <c r="AD77" i="2"/>
  <c r="AD78" i="2"/>
  <c r="AD79" i="2"/>
  <c r="AD80" i="2"/>
  <c r="AD81" i="2"/>
  <c r="AD82" i="2"/>
  <c r="AD83" i="2"/>
  <c r="AD84" i="2"/>
  <c r="AD85" i="2"/>
  <c r="AD86" i="2"/>
  <c r="AD87" i="2"/>
  <c r="AD88" i="2"/>
  <c r="AD89" i="2"/>
  <c r="AD90" i="2"/>
  <c r="AD91" i="2"/>
  <c r="AD92" i="2"/>
  <c r="AD93" i="2"/>
  <c r="AD94" i="2"/>
  <c r="AD95" i="2"/>
  <c r="AD96" i="2"/>
  <c r="AD97" i="2"/>
  <c r="AD98" i="2"/>
  <c r="AD99" i="2"/>
  <c r="AD100" i="2"/>
  <c r="AD101" i="2"/>
  <c r="AD102" i="2"/>
  <c r="AD103" i="2"/>
  <c r="AD104" i="2"/>
  <c r="AD105" i="2"/>
  <c r="AD106" i="2"/>
  <c r="AD107" i="2"/>
  <c r="AD108" i="2"/>
  <c r="AD109" i="2"/>
  <c r="AD110" i="2"/>
  <c r="AD111" i="2"/>
  <c r="AD112" i="2"/>
  <c r="AD113" i="2"/>
  <c r="AD114" i="2"/>
  <c r="AD115" i="2"/>
  <c r="AD116" i="2"/>
  <c r="AD117" i="2"/>
  <c r="AD118" i="2"/>
  <c r="AD119" i="2"/>
  <c r="AD120" i="2"/>
  <c r="AD121" i="2"/>
  <c r="AD122" i="2"/>
  <c r="AD123" i="2"/>
  <c r="AD124" i="2"/>
  <c r="AD125" i="2"/>
  <c r="AD126" i="2"/>
  <c r="AD127" i="2"/>
  <c r="AD128" i="2"/>
  <c r="AD129" i="2"/>
  <c r="AD130" i="2"/>
  <c r="AD131" i="2"/>
  <c r="AD132" i="2"/>
  <c r="AD133" i="2"/>
  <c r="AD134" i="2"/>
  <c r="AD135" i="2"/>
  <c r="AD136" i="2"/>
  <c r="AD137" i="2"/>
  <c r="AD138" i="2"/>
  <c r="AD139" i="2"/>
  <c r="AD140" i="2"/>
  <c r="AD141" i="2"/>
  <c r="AD142" i="2"/>
  <c r="AD143" i="2"/>
  <c r="AD144" i="2"/>
  <c r="AD145" i="2"/>
  <c r="AD146" i="2"/>
  <c r="AD147" i="2"/>
  <c r="AD148" i="2"/>
  <c r="AD149" i="2"/>
  <c r="AD150" i="2"/>
  <c r="AD151" i="2"/>
  <c r="AD152" i="2"/>
  <c r="AD153" i="2"/>
  <c r="AD154" i="2"/>
  <c r="AD155" i="2"/>
  <c r="AD156" i="2"/>
  <c r="AD157" i="2"/>
  <c r="AD158" i="2"/>
  <c r="AD159" i="2"/>
  <c r="AD160" i="2"/>
  <c r="AD161" i="2"/>
  <c r="AD162" i="2"/>
  <c r="AD163" i="2"/>
  <c r="AD164" i="2"/>
  <c r="AD165" i="2"/>
  <c r="AD166" i="2"/>
  <c r="AD167" i="2"/>
  <c r="AD168" i="2"/>
  <c r="AD169" i="2"/>
  <c r="AD170" i="2"/>
  <c r="AD171" i="2"/>
  <c r="AD172" i="2"/>
  <c r="AD173" i="2"/>
  <c r="AD174" i="2"/>
  <c r="AD175" i="2"/>
  <c r="AD176" i="2"/>
  <c r="AD177" i="2"/>
  <c r="AD178" i="2"/>
  <c r="AD179" i="2"/>
  <c r="AD180" i="2"/>
  <c r="AD181" i="2"/>
  <c r="AD182" i="2"/>
  <c r="AD183" i="2"/>
  <c r="AD184" i="2"/>
  <c r="AD185" i="2"/>
  <c r="AD186" i="2"/>
  <c r="AD187" i="2"/>
  <c r="AD188" i="2"/>
  <c r="AD189" i="2"/>
  <c r="AD190" i="2"/>
  <c r="AD191" i="2"/>
  <c r="AD192" i="2"/>
  <c r="AD193" i="2"/>
  <c r="AD194" i="2"/>
  <c r="AD195" i="2"/>
  <c r="AD196" i="2"/>
  <c r="AD197" i="2"/>
  <c r="AD198" i="2"/>
  <c r="AD199" i="2"/>
  <c r="AD200" i="2"/>
  <c r="AD201" i="2"/>
  <c r="AD202" i="2"/>
  <c r="AD203" i="2"/>
  <c r="AD204" i="2"/>
  <c r="AD205" i="2"/>
  <c r="AD206" i="2"/>
  <c r="AD207" i="2"/>
  <c r="AD208" i="2"/>
  <c r="AD209" i="2"/>
  <c r="AD210" i="2"/>
  <c r="AD211" i="2"/>
  <c r="AD212" i="2"/>
  <c r="AD213" i="2"/>
  <c r="AD214" i="2"/>
  <c r="AD215" i="2"/>
  <c r="AD216" i="2"/>
  <c r="AD217" i="2"/>
  <c r="AD218" i="2"/>
  <c r="AD219" i="2"/>
  <c r="AD220" i="2"/>
  <c r="AD221" i="2"/>
  <c r="AD222" i="2"/>
  <c r="AD223" i="2"/>
  <c r="AD224" i="2"/>
  <c r="AD225" i="2"/>
  <c r="AD226" i="2"/>
  <c r="AD227" i="2"/>
  <c r="AD228" i="2"/>
  <c r="AD229" i="2"/>
  <c r="AD230" i="2"/>
  <c r="AD231" i="2"/>
  <c r="AD232" i="2"/>
  <c r="AD233" i="2"/>
  <c r="AD234" i="2"/>
  <c r="AD235" i="2"/>
  <c r="AD236" i="2"/>
  <c r="AD237" i="2"/>
  <c r="AD238" i="2"/>
  <c r="AD239" i="2"/>
  <c r="AD240" i="2"/>
  <c r="AD241" i="2"/>
  <c r="AD242" i="2"/>
  <c r="AD243" i="2"/>
  <c r="AD244" i="2"/>
  <c r="AD245" i="2"/>
  <c r="AD246" i="2"/>
  <c r="AD247" i="2"/>
  <c r="AD248" i="2"/>
  <c r="AD249" i="2"/>
  <c r="AD250" i="2"/>
  <c r="AD251" i="2"/>
  <c r="AD252" i="2"/>
  <c r="AD253" i="2"/>
  <c r="AD254" i="2"/>
  <c r="AD255" i="2"/>
  <c r="AD256" i="2"/>
  <c r="AD257" i="2"/>
  <c r="AD258" i="2"/>
  <c r="AD259" i="2"/>
  <c r="AD260" i="2"/>
  <c r="AD261" i="2"/>
  <c r="AD262" i="2"/>
  <c r="AD263" i="2"/>
  <c r="AD264" i="2"/>
  <c r="AD265" i="2"/>
  <c r="AD266" i="2"/>
  <c r="AD267" i="2"/>
  <c r="AD268" i="2"/>
  <c r="AD269" i="2"/>
  <c r="AD270" i="2"/>
  <c r="AD271" i="2"/>
  <c r="AD272" i="2"/>
  <c r="AD273" i="2"/>
  <c r="AD274" i="2"/>
  <c r="AD275" i="2"/>
  <c r="AD276" i="2"/>
  <c r="AD277" i="2"/>
  <c r="AD278" i="2"/>
  <c r="AD279" i="2"/>
  <c r="AD280" i="2"/>
  <c r="AD281" i="2"/>
  <c r="AD282" i="2"/>
  <c r="AD283" i="2"/>
  <c r="AD284" i="2"/>
  <c r="AD285" i="2"/>
  <c r="AD286" i="2"/>
  <c r="AD287" i="2"/>
  <c r="AD288" i="2"/>
  <c r="AD289" i="2"/>
  <c r="AD290" i="2"/>
  <c r="AD291" i="2"/>
  <c r="AD292" i="2"/>
  <c r="AD293" i="2"/>
  <c r="AD294" i="2"/>
  <c r="AD295" i="2"/>
  <c r="AD296" i="2"/>
  <c r="AD297" i="2"/>
  <c r="AD298" i="2"/>
  <c r="AD299" i="2"/>
  <c r="AD300" i="2"/>
  <c r="AD301" i="2"/>
  <c r="AD302" i="2"/>
  <c r="AD303" i="2"/>
  <c r="AD304" i="2"/>
  <c r="AD305" i="2"/>
  <c r="AD306" i="2"/>
  <c r="AD307" i="2"/>
  <c r="AD308" i="2"/>
  <c r="AD309" i="2"/>
  <c r="AD310" i="2"/>
  <c r="AD311" i="2"/>
  <c r="AD312" i="2"/>
  <c r="AD313" i="2"/>
  <c r="AD314" i="2"/>
  <c r="AD315" i="2"/>
  <c r="AD316" i="2"/>
  <c r="AD317" i="2"/>
  <c r="AD318" i="2"/>
  <c r="AD319" i="2"/>
  <c r="AD320" i="2"/>
  <c r="AD321" i="2"/>
  <c r="AD322" i="2"/>
  <c r="AD323" i="2"/>
  <c r="AD324" i="2"/>
  <c r="AD325" i="2"/>
  <c r="AD326" i="2"/>
  <c r="AD327" i="2"/>
  <c r="AD328" i="2"/>
  <c r="AD329" i="2"/>
  <c r="AD330" i="2"/>
  <c r="AD331" i="2"/>
  <c r="AD332" i="2"/>
  <c r="AD333" i="2"/>
  <c r="AD334" i="2"/>
  <c r="AD335" i="2"/>
  <c r="AD336" i="2"/>
  <c r="AD337" i="2"/>
  <c r="AD338" i="2"/>
  <c r="AD339" i="2"/>
  <c r="AD340" i="2"/>
  <c r="AD341" i="2"/>
  <c r="AD342" i="2"/>
  <c r="AD343" i="2"/>
  <c r="AD344" i="2"/>
  <c r="AD345" i="2"/>
  <c r="AD346" i="2"/>
  <c r="AD347" i="2"/>
  <c r="AD348" i="2"/>
  <c r="AD349" i="2"/>
  <c r="AD350" i="2"/>
  <c r="AD351" i="2"/>
  <c r="AD352" i="2"/>
  <c r="AD353" i="2"/>
  <c r="AD354" i="2"/>
  <c r="AD355" i="2"/>
  <c r="AD356" i="2"/>
  <c r="AD357" i="2"/>
  <c r="AD358" i="2"/>
  <c r="AD359" i="2"/>
  <c r="AD360" i="2"/>
  <c r="AD361" i="2"/>
  <c r="AD362" i="2"/>
  <c r="AD363" i="2"/>
  <c r="AD364" i="2"/>
  <c r="AD365" i="2"/>
  <c r="AD366" i="2"/>
  <c r="AD367" i="2"/>
  <c r="AD368" i="2"/>
  <c r="AD369" i="2"/>
  <c r="AD370" i="2"/>
  <c r="AD371" i="2"/>
  <c r="AD372" i="2"/>
  <c r="AD373" i="2"/>
  <c r="AD374" i="2"/>
  <c r="AD375" i="2"/>
  <c r="AD376" i="2"/>
  <c r="AD377" i="2"/>
  <c r="AD378" i="2"/>
  <c r="AD379" i="2"/>
  <c r="AD380" i="2"/>
  <c r="AD381" i="2"/>
  <c r="AD382" i="2"/>
  <c r="AD383" i="2"/>
  <c r="AD384" i="2"/>
  <c r="AD385" i="2"/>
  <c r="AD386" i="2"/>
  <c r="AD387" i="2"/>
  <c r="AD388" i="2"/>
  <c r="AD389" i="2"/>
  <c r="AD390" i="2"/>
  <c r="AD391" i="2"/>
  <c r="AD392" i="2"/>
  <c r="AD393" i="2"/>
  <c r="AD394" i="2"/>
  <c r="AD395" i="2"/>
  <c r="AD396" i="2"/>
  <c r="AD397" i="2"/>
  <c r="AD398" i="2"/>
  <c r="AD399" i="2"/>
  <c r="AD400" i="2"/>
  <c r="AD401" i="2"/>
  <c r="AD402" i="2"/>
  <c r="AD403" i="2"/>
  <c r="AD404" i="2"/>
  <c r="AD405" i="2"/>
  <c r="AD406" i="2"/>
  <c r="AD407" i="2"/>
  <c r="AD408" i="2"/>
  <c r="AD409" i="2"/>
  <c r="AD410" i="2"/>
  <c r="AD411" i="2"/>
  <c r="AD412" i="2"/>
  <c r="AD413" i="2"/>
  <c r="AD414" i="2"/>
  <c r="AD415" i="2"/>
  <c r="AD416" i="2"/>
  <c r="AD417" i="2"/>
  <c r="AD418" i="2"/>
  <c r="AD419" i="2"/>
  <c r="AD420" i="2"/>
  <c r="AD421" i="2"/>
  <c r="AD422" i="2"/>
  <c r="AD423" i="2"/>
  <c r="AD424" i="2"/>
  <c r="AD425" i="2"/>
  <c r="AD426" i="2"/>
  <c r="AD427" i="2"/>
  <c r="AD428" i="2"/>
  <c r="AD429" i="2"/>
  <c r="AD430" i="2"/>
  <c r="AD431" i="2"/>
  <c r="AD432" i="2"/>
  <c r="AD433" i="2"/>
  <c r="AD434" i="2"/>
  <c r="AD435" i="2"/>
  <c r="AD436" i="2"/>
  <c r="AD437" i="2"/>
  <c r="AD438" i="2"/>
  <c r="AD439" i="2"/>
  <c r="AD440" i="2"/>
  <c r="AD441" i="2"/>
  <c r="AD442" i="2"/>
  <c r="AD443" i="2"/>
  <c r="AD444" i="2"/>
  <c r="AD445" i="2"/>
  <c r="AD446" i="2"/>
  <c r="AD447" i="2"/>
  <c r="AD448" i="2"/>
  <c r="AD449" i="2"/>
  <c r="AD450" i="2"/>
  <c r="AD451" i="2"/>
  <c r="AD452" i="2"/>
  <c r="AD453" i="2"/>
  <c r="AD454" i="2"/>
  <c r="AD455" i="2"/>
  <c r="AD456" i="2"/>
  <c r="AD457" i="2"/>
  <c r="AD458" i="2"/>
  <c r="AD459" i="2"/>
  <c r="AD460" i="2"/>
  <c r="AD461" i="2"/>
  <c r="AD462" i="2"/>
  <c r="AD463" i="2"/>
  <c r="AD464" i="2"/>
  <c r="AD465" i="2"/>
  <c r="AD466" i="2"/>
  <c r="AD467" i="2"/>
  <c r="AD468" i="2"/>
  <c r="AD469" i="2"/>
  <c r="AD470" i="2"/>
  <c r="AD471" i="2"/>
  <c r="AD472" i="2"/>
  <c r="AD473" i="2"/>
  <c r="AD474" i="2"/>
  <c r="AD475" i="2"/>
  <c r="AD476" i="2"/>
  <c r="AD477" i="2"/>
  <c r="AD478" i="2"/>
  <c r="AD479" i="2"/>
  <c r="AD480" i="2"/>
  <c r="AD481" i="2"/>
  <c r="AD482" i="2"/>
  <c r="AD483" i="2"/>
  <c r="AD484" i="2"/>
  <c r="AD485" i="2"/>
  <c r="AD486" i="2"/>
  <c r="AD487" i="2"/>
  <c r="AD488" i="2"/>
  <c r="AD489" i="2"/>
  <c r="AD490" i="2"/>
  <c r="AD491" i="2"/>
  <c r="AD492" i="2"/>
  <c r="AD493" i="2"/>
  <c r="AD494" i="2"/>
  <c r="AD495" i="2"/>
  <c r="AD496" i="2"/>
  <c r="AD497" i="2"/>
  <c r="AD498" i="2"/>
  <c r="AD499" i="2"/>
  <c r="AD500" i="2"/>
  <c r="AD501" i="2"/>
  <c r="AD502" i="2"/>
  <c r="AD503" i="2"/>
  <c r="AD504" i="2"/>
  <c r="AD505" i="2"/>
  <c r="AC7" i="2"/>
  <c r="AC8" i="2"/>
  <c r="AC9" i="2"/>
  <c r="AC10" i="2"/>
  <c r="AC11" i="2"/>
  <c r="AC12" i="2"/>
  <c r="AC13" i="2"/>
  <c r="AC14" i="2"/>
  <c r="AC15" i="2"/>
  <c r="AC16" i="2"/>
  <c r="AC17" i="2"/>
  <c r="AC18" i="2"/>
  <c r="AC19" i="2"/>
  <c r="AC20" i="2"/>
  <c r="AC21" i="2"/>
  <c r="AC22" i="2"/>
  <c r="AC23" i="2"/>
  <c r="AC24" i="2"/>
  <c r="AC25" i="2"/>
  <c r="AC26" i="2"/>
  <c r="AC27" i="2"/>
  <c r="AC28" i="2"/>
  <c r="AC29" i="2"/>
  <c r="AC30" i="2"/>
  <c r="AC31" i="2"/>
  <c r="AC32" i="2"/>
  <c r="AC33" i="2"/>
  <c r="AC34" i="2"/>
  <c r="AC35" i="2"/>
  <c r="AC36" i="2"/>
  <c r="AC37" i="2"/>
  <c r="AC38" i="2"/>
  <c r="AC39" i="2"/>
  <c r="AC40" i="2"/>
  <c r="AC41" i="2"/>
  <c r="AC42" i="2"/>
  <c r="AC43" i="2"/>
  <c r="AC44" i="2"/>
  <c r="AC45" i="2"/>
  <c r="AC46" i="2"/>
  <c r="AC47" i="2"/>
  <c r="AC48" i="2"/>
  <c r="AC49" i="2"/>
  <c r="AC50" i="2"/>
  <c r="AC51" i="2"/>
  <c r="AC52" i="2"/>
  <c r="AC53" i="2"/>
  <c r="AC54" i="2"/>
  <c r="AC55" i="2"/>
  <c r="AC56" i="2"/>
  <c r="AC57" i="2"/>
  <c r="AC58" i="2"/>
  <c r="AC59" i="2"/>
  <c r="AC60" i="2"/>
  <c r="AC61" i="2"/>
  <c r="AC62" i="2"/>
  <c r="AC63" i="2"/>
  <c r="AC64" i="2"/>
  <c r="AC65" i="2"/>
  <c r="AC66" i="2"/>
  <c r="AC67" i="2"/>
  <c r="AC68" i="2"/>
  <c r="AC69" i="2"/>
  <c r="AC70" i="2"/>
  <c r="AC71" i="2"/>
  <c r="AC72" i="2"/>
  <c r="AC73" i="2"/>
  <c r="AC74" i="2"/>
  <c r="AC75" i="2"/>
  <c r="AC76" i="2"/>
  <c r="AC77" i="2"/>
  <c r="AC78" i="2"/>
  <c r="AC79" i="2"/>
  <c r="AC80" i="2"/>
  <c r="AC81" i="2"/>
  <c r="AC82" i="2"/>
  <c r="AC83" i="2"/>
  <c r="AC84" i="2"/>
  <c r="AC85" i="2"/>
  <c r="AC86" i="2"/>
  <c r="AC87" i="2"/>
  <c r="AC88" i="2"/>
  <c r="AC89" i="2"/>
  <c r="AC90" i="2"/>
  <c r="AC91" i="2"/>
  <c r="AC92" i="2"/>
  <c r="AC93" i="2"/>
  <c r="AC94" i="2"/>
  <c r="AC95" i="2"/>
  <c r="AC96" i="2"/>
  <c r="AC97" i="2"/>
  <c r="AC98" i="2"/>
  <c r="AC99" i="2"/>
  <c r="AC100" i="2"/>
  <c r="AC101" i="2"/>
  <c r="AC102" i="2"/>
  <c r="AC103" i="2"/>
  <c r="AC104" i="2"/>
  <c r="AC105" i="2"/>
  <c r="AC106" i="2"/>
  <c r="AC107" i="2"/>
  <c r="AC108" i="2"/>
  <c r="AC109" i="2"/>
  <c r="AC110" i="2"/>
  <c r="AC111" i="2"/>
  <c r="AC112" i="2"/>
  <c r="AC113" i="2"/>
  <c r="AC114" i="2"/>
  <c r="AC115" i="2"/>
  <c r="AC116" i="2"/>
  <c r="AC117" i="2"/>
  <c r="AC118" i="2"/>
  <c r="AC119" i="2"/>
  <c r="AC120" i="2"/>
  <c r="AC121" i="2"/>
  <c r="AC122" i="2"/>
  <c r="AC123" i="2"/>
  <c r="AC124" i="2"/>
  <c r="AC125" i="2"/>
  <c r="AC126" i="2"/>
  <c r="AC127" i="2"/>
  <c r="AC128" i="2"/>
  <c r="AC129" i="2"/>
  <c r="AC130" i="2"/>
  <c r="AC131" i="2"/>
  <c r="AC132" i="2"/>
  <c r="AC133" i="2"/>
  <c r="AC134" i="2"/>
  <c r="AC135" i="2"/>
  <c r="AC136" i="2"/>
  <c r="AC137" i="2"/>
  <c r="AC138" i="2"/>
  <c r="AC139" i="2"/>
  <c r="AC140" i="2"/>
  <c r="AC141" i="2"/>
  <c r="AC142" i="2"/>
  <c r="AC143" i="2"/>
  <c r="AC144" i="2"/>
  <c r="AC145" i="2"/>
  <c r="AC146" i="2"/>
  <c r="AC147" i="2"/>
  <c r="AC148" i="2"/>
  <c r="AC149" i="2"/>
  <c r="AC150" i="2"/>
  <c r="AC151" i="2"/>
  <c r="AC152" i="2"/>
  <c r="AC153" i="2"/>
  <c r="AC154" i="2"/>
  <c r="AC155" i="2"/>
  <c r="AC156" i="2"/>
  <c r="AC157" i="2"/>
  <c r="AC158" i="2"/>
  <c r="AC159" i="2"/>
  <c r="AC160" i="2"/>
  <c r="AC161" i="2"/>
  <c r="AC162" i="2"/>
  <c r="AC163" i="2"/>
  <c r="AC164" i="2"/>
  <c r="AC165" i="2"/>
  <c r="AC166" i="2"/>
  <c r="AC167" i="2"/>
  <c r="AC168" i="2"/>
  <c r="AC169" i="2"/>
  <c r="AC170" i="2"/>
  <c r="AC171" i="2"/>
  <c r="AC172" i="2"/>
  <c r="AC173" i="2"/>
  <c r="AC174" i="2"/>
  <c r="AC175" i="2"/>
  <c r="AC176" i="2"/>
  <c r="AC177" i="2"/>
  <c r="AC178" i="2"/>
  <c r="AC179" i="2"/>
  <c r="AC180" i="2"/>
  <c r="AC181" i="2"/>
  <c r="AC182" i="2"/>
  <c r="AC183" i="2"/>
  <c r="AC184" i="2"/>
  <c r="AC185" i="2"/>
  <c r="AC186" i="2"/>
  <c r="AC187" i="2"/>
  <c r="AC188" i="2"/>
  <c r="AC189" i="2"/>
  <c r="AC190" i="2"/>
  <c r="AC191" i="2"/>
  <c r="AC192" i="2"/>
  <c r="AC193" i="2"/>
  <c r="AC194" i="2"/>
  <c r="AC195" i="2"/>
  <c r="AC196" i="2"/>
  <c r="AC197" i="2"/>
  <c r="AC198" i="2"/>
  <c r="AC199" i="2"/>
  <c r="AC200" i="2"/>
  <c r="AC201" i="2"/>
  <c r="AC202" i="2"/>
  <c r="AC203" i="2"/>
  <c r="AC204" i="2"/>
  <c r="AC205" i="2"/>
  <c r="AC206" i="2"/>
  <c r="AC207" i="2"/>
  <c r="AC208" i="2"/>
  <c r="AC209" i="2"/>
  <c r="AC210" i="2"/>
  <c r="AC211" i="2"/>
  <c r="AC212" i="2"/>
  <c r="AC213" i="2"/>
  <c r="AC214" i="2"/>
  <c r="AC215" i="2"/>
  <c r="AC216" i="2"/>
  <c r="AC217" i="2"/>
  <c r="AC218" i="2"/>
  <c r="AC219" i="2"/>
  <c r="AC220" i="2"/>
  <c r="AC221" i="2"/>
  <c r="AC222" i="2"/>
  <c r="AC223" i="2"/>
  <c r="AC224" i="2"/>
  <c r="AC225" i="2"/>
  <c r="AC226" i="2"/>
  <c r="AC227" i="2"/>
  <c r="AC228" i="2"/>
  <c r="AC229" i="2"/>
  <c r="AC230" i="2"/>
  <c r="AC231" i="2"/>
  <c r="AC232" i="2"/>
  <c r="AC233" i="2"/>
  <c r="AC234" i="2"/>
  <c r="AC235" i="2"/>
  <c r="AC236" i="2"/>
  <c r="AC237" i="2"/>
  <c r="AC238" i="2"/>
  <c r="AC239" i="2"/>
  <c r="AC240" i="2"/>
  <c r="AC241" i="2"/>
  <c r="AC242" i="2"/>
  <c r="AC243" i="2"/>
  <c r="AC244" i="2"/>
  <c r="AC245" i="2"/>
  <c r="AC246" i="2"/>
  <c r="AC247" i="2"/>
  <c r="AC248" i="2"/>
  <c r="AC249" i="2"/>
  <c r="AC250" i="2"/>
  <c r="AC251" i="2"/>
  <c r="AC252" i="2"/>
  <c r="AC253" i="2"/>
  <c r="AC254" i="2"/>
  <c r="AC255" i="2"/>
  <c r="AC256" i="2"/>
  <c r="AC257" i="2"/>
  <c r="AC258" i="2"/>
  <c r="AC259" i="2"/>
  <c r="AC260" i="2"/>
  <c r="AC261" i="2"/>
  <c r="AC262" i="2"/>
  <c r="AC263" i="2"/>
  <c r="AC264" i="2"/>
  <c r="AC265" i="2"/>
  <c r="AC266" i="2"/>
  <c r="AC267" i="2"/>
  <c r="AC268" i="2"/>
  <c r="AC269" i="2"/>
  <c r="AC270" i="2"/>
  <c r="AC271" i="2"/>
  <c r="AC272" i="2"/>
  <c r="AC273" i="2"/>
  <c r="AC274" i="2"/>
  <c r="AC275" i="2"/>
  <c r="AC276" i="2"/>
  <c r="AC277" i="2"/>
  <c r="AC278" i="2"/>
  <c r="AC279" i="2"/>
  <c r="AC280" i="2"/>
  <c r="AC281" i="2"/>
  <c r="AC282" i="2"/>
  <c r="AC283" i="2"/>
  <c r="AC284" i="2"/>
  <c r="AC285" i="2"/>
  <c r="AC286" i="2"/>
  <c r="AC287" i="2"/>
  <c r="AC288" i="2"/>
  <c r="AC289" i="2"/>
  <c r="AC290" i="2"/>
  <c r="AC291" i="2"/>
  <c r="AC292" i="2"/>
  <c r="AC293" i="2"/>
  <c r="AC294" i="2"/>
  <c r="AC295" i="2"/>
  <c r="AC296" i="2"/>
  <c r="AC297" i="2"/>
  <c r="AC298" i="2"/>
  <c r="AC299" i="2"/>
  <c r="AC300" i="2"/>
  <c r="AC301" i="2"/>
  <c r="AC302" i="2"/>
  <c r="AC303" i="2"/>
  <c r="AC304" i="2"/>
  <c r="AC305" i="2"/>
  <c r="AC306" i="2"/>
  <c r="AC307" i="2"/>
  <c r="AC308" i="2"/>
  <c r="AC309" i="2"/>
  <c r="AC310" i="2"/>
  <c r="AC311" i="2"/>
  <c r="AC312" i="2"/>
  <c r="AC313" i="2"/>
  <c r="AC314" i="2"/>
  <c r="AC315" i="2"/>
  <c r="AC316" i="2"/>
  <c r="AC317" i="2"/>
  <c r="AC318" i="2"/>
  <c r="AC319" i="2"/>
  <c r="AC320" i="2"/>
  <c r="AC321" i="2"/>
  <c r="AC322" i="2"/>
  <c r="AC323" i="2"/>
  <c r="AC324" i="2"/>
  <c r="AC325" i="2"/>
  <c r="AC326" i="2"/>
  <c r="AC327" i="2"/>
  <c r="AC328" i="2"/>
  <c r="AC329" i="2"/>
  <c r="AC330" i="2"/>
  <c r="AC331" i="2"/>
  <c r="AC332" i="2"/>
  <c r="AC333" i="2"/>
  <c r="AC334" i="2"/>
  <c r="AC335" i="2"/>
  <c r="AC336" i="2"/>
  <c r="AC337" i="2"/>
  <c r="AC338" i="2"/>
  <c r="AC339" i="2"/>
  <c r="AC340" i="2"/>
  <c r="AC341" i="2"/>
  <c r="AC342" i="2"/>
  <c r="AC343" i="2"/>
  <c r="AC344" i="2"/>
  <c r="AC345" i="2"/>
  <c r="AC346" i="2"/>
  <c r="AC347" i="2"/>
  <c r="AC348" i="2"/>
  <c r="AC349" i="2"/>
  <c r="AC350" i="2"/>
  <c r="AC351" i="2"/>
  <c r="AC352" i="2"/>
  <c r="AC353" i="2"/>
  <c r="AC354" i="2"/>
  <c r="AC355" i="2"/>
  <c r="AC356" i="2"/>
  <c r="AC357" i="2"/>
  <c r="AC358" i="2"/>
  <c r="AC359" i="2"/>
  <c r="AC360" i="2"/>
  <c r="AC361" i="2"/>
  <c r="AC362" i="2"/>
  <c r="AC363" i="2"/>
  <c r="AC364" i="2"/>
  <c r="AC365" i="2"/>
  <c r="AC366" i="2"/>
  <c r="AC367" i="2"/>
  <c r="AC368" i="2"/>
  <c r="AC369" i="2"/>
  <c r="AC370" i="2"/>
  <c r="AC371" i="2"/>
  <c r="AC372" i="2"/>
  <c r="AC373" i="2"/>
  <c r="AC374" i="2"/>
  <c r="AC375" i="2"/>
  <c r="AC376" i="2"/>
  <c r="AC377" i="2"/>
  <c r="AC378" i="2"/>
  <c r="AC379" i="2"/>
  <c r="AC380" i="2"/>
  <c r="AC381" i="2"/>
  <c r="AC382" i="2"/>
  <c r="AC383" i="2"/>
  <c r="AC384" i="2"/>
  <c r="AC385" i="2"/>
  <c r="AC386" i="2"/>
  <c r="AC387" i="2"/>
  <c r="AC388" i="2"/>
  <c r="AC389" i="2"/>
  <c r="AC390" i="2"/>
  <c r="AC391" i="2"/>
  <c r="AC392" i="2"/>
  <c r="AC393" i="2"/>
  <c r="AC394" i="2"/>
  <c r="AC395" i="2"/>
  <c r="AC396" i="2"/>
  <c r="AC397" i="2"/>
  <c r="AC398" i="2"/>
  <c r="AC399" i="2"/>
  <c r="AC400" i="2"/>
  <c r="AC401" i="2"/>
  <c r="AC402" i="2"/>
  <c r="AC403" i="2"/>
  <c r="AC404" i="2"/>
  <c r="AC405" i="2"/>
  <c r="AC406" i="2"/>
  <c r="AC407" i="2"/>
  <c r="AC408" i="2"/>
  <c r="AC409" i="2"/>
  <c r="AC410" i="2"/>
  <c r="AC411" i="2"/>
  <c r="AC412" i="2"/>
  <c r="AC413" i="2"/>
  <c r="AC414" i="2"/>
  <c r="AC415" i="2"/>
  <c r="AC416" i="2"/>
  <c r="AC417" i="2"/>
  <c r="AC418" i="2"/>
  <c r="AC419" i="2"/>
  <c r="AC420" i="2"/>
  <c r="AC421" i="2"/>
  <c r="AC422" i="2"/>
  <c r="AC423" i="2"/>
  <c r="AC424" i="2"/>
  <c r="AC425" i="2"/>
  <c r="AC426" i="2"/>
  <c r="AC427" i="2"/>
  <c r="AC428" i="2"/>
  <c r="AC429" i="2"/>
  <c r="AC430" i="2"/>
  <c r="AC431" i="2"/>
  <c r="AC432" i="2"/>
  <c r="AC433" i="2"/>
  <c r="AC434" i="2"/>
  <c r="AC435" i="2"/>
  <c r="AC436" i="2"/>
  <c r="AC437" i="2"/>
  <c r="AC438" i="2"/>
  <c r="AC439" i="2"/>
  <c r="AC440" i="2"/>
  <c r="AC441" i="2"/>
  <c r="AC442" i="2"/>
  <c r="AC443" i="2"/>
  <c r="AC444" i="2"/>
  <c r="AC445" i="2"/>
  <c r="AC446" i="2"/>
  <c r="AC447" i="2"/>
  <c r="AC448" i="2"/>
  <c r="AC449" i="2"/>
  <c r="AC450" i="2"/>
  <c r="AC451" i="2"/>
  <c r="AC452" i="2"/>
  <c r="AC453" i="2"/>
  <c r="AC454" i="2"/>
  <c r="AC455" i="2"/>
  <c r="AC456" i="2"/>
  <c r="AC457" i="2"/>
  <c r="AC458" i="2"/>
  <c r="AC459" i="2"/>
  <c r="AC460" i="2"/>
  <c r="AC461" i="2"/>
  <c r="AC462" i="2"/>
  <c r="AC463" i="2"/>
  <c r="AC464" i="2"/>
  <c r="AC465" i="2"/>
  <c r="AC466" i="2"/>
  <c r="AC467" i="2"/>
  <c r="AC468" i="2"/>
  <c r="AC469" i="2"/>
  <c r="AC470" i="2"/>
  <c r="AC471" i="2"/>
  <c r="AC472" i="2"/>
  <c r="AC473" i="2"/>
  <c r="AC474" i="2"/>
  <c r="AC475" i="2"/>
  <c r="AC476" i="2"/>
  <c r="AC477" i="2"/>
  <c r="AC478" i="2"/>
  <c r="AC479" i="2"/>
  <c r="AC480" i="2"/>
  <c r="AC481" i="2"/>
  <c r="AC482" i="2"/>
  <c r="AC483" i="2"/>
  <c r="AC484" i="2"/>
  <c r="AC485" i="2"/>
  <c r="AC486" i="2"/>
  <c r="AC487" i="2"/>
  <c r="AC488" i="2"/>
  <c r="AC489" i="2"/>
  <c r="AC490" i="2"/>
  <c r="AC491" i="2"/>
  <c r="AC492" i="2"/>
  <c r="AC493" i="2"/>
  <c r="AC494" i="2"/>
  <c r="AC495" i="2"/>
  <c r="AC496" i="2"/>
  <c r="AC497" i="2"/>
  <c r="AC498" i="2"/>
  <c r="AC499" i="2"/>
  <c r="AC500" i="2"/>
  <c r="AC501" i="2"/>
  <c r="AC502" i="2"/>
  <c r="AC503" i="2"/>
  <c r="AC504" i="2"/>
  <c r="AC505" i="2"/>
  <c r="AB7" i="2"/>
  <c r="AB8" i="2"/>
  <c r="AB9" i="2"/>
  <c r="AB10" i="2"/>
  <c r="AB11" i="2"/>
  <c r="AB12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32" i="2"/>
  <c r="AB33" i="2"/>
  <c r="AB34" i="2"/>
  <c r="AB35" i="2"/>
  <c r="AB36" i="2"/>
  <c r="AB37" i="2"/>
  <c r="AB38" i="2"/>
  <c r="AB39" i="2"/>
  <c r="AB40" i="2"/>
  <c r="AB41" i="2"/>
  <c r="AB42" i="2"/>
  <c r="AB43" i="2"/>
  <c r="AB44" i="2"/>
  <c r="AB45" i="2"/>
  <c r="AB46" i="2"/>
  <c r="AB47" i="2"/>
  <c r="AB48" i="2"/>
  <c r="AB49" i="2"/>
  <c r="AB50" i="2"/>
  <c r="AB51" i="2"/>
  <c r="AB52" i="2"/>
  <c r="AB53" i="2"/>
  <c r="AB54" i="2"/>
  <c r="AB55" i="2"/>
  <c r="AB56" i="2"/>
  <c r="AB57" i="2"/>
  <c r="AB58" i="2"/>
  <c r="AB59" i="2"/>
  <c r="AB60" i="2"/>
  <c r="AB61" i="2"/>
  <c r="AB62" i="2"/>
  <c r="AB63" i="2"/>
  <c r="AB64" i="2"/>
  <c r="AB65" i="2"/>
  <c r="AB66" i="2"/>
  <c r="AB67" i="2"/>
  <c r="AB68" i="2"/>
  <c r="AB69" i="2"/>
  <c r="AB70" i="2"/>
  <c r="AB71" i="2"/>
  <c r="AB72" i="2"/>
  <c r="AB73" i="2"/>
  <c r="AB74" i="2"/>
  <c r="AB75" i="2"/>
  <c r="AB76" i="2"/>
  <c r="AB77" i="2"/>
  <c r="AB78" i="2"/>
  <c r="AB79" i="2"/>
  <c r="AB80" i="2"/>
  <c r="AB81" i="2"/>
  <c r="AB82" i="2"/>
  <c r="AB83" i="2"/>
  <c r="AB84" i="2"/>
  <c r="AB85" i="2"/>
  <c r="AB86" i="2"/>
  <c r="AB87" i="2"/>
  <c r="AB88" i="2"/>
  <c r="AB89" i="2"/>
  <c r="AB90" i="2"/>
  <c r="AB91" i="2"/>
  <c r="AB92" i="2"/>
  <c r="AB93" i="2"/>
  <c r="AB94" i="2"/>
  <c r="AB95" i="2"/>
  <c r="AB96" i="2"/>
  <c r="AB97" i="2"/>
  <c r="AB98" i="2"/>
  <c r="AB99" i="2"/>
  <c r="AB100" i="2"/>
  <c r="AB101" i="2"/>
  <c r="AB102" i="2"/>
  <c r="AB103" i="2"/>
  <c r="AB104" i="2"/>
  <c r="AB105" i="2"/>
  <c r="AB106" i="2"/>
  <c r="AB107" i="2"/>
  <c r="AB108" i="2"/>
  <c r="AB109" i="2"/>
  <c r="AB110" i="2"/>
  <c r="AB111" i="2"/>
  <c r="AB112" i="2"/>
  <c r="AB113" i="2"/>
  <c r="AB114" i="2"/>
  <c r="AB115" i="2"/>
  <c r="AB116" i="2"/>
  <c r="AB117" i="2"/>
  <c r="AB118" i="2"/>
  <c r="AB119" i="2"/>
  <c r="AB120" i="2"/>
  <c r="AB121" i="2"/>
  <c r="AB122" i="2"/>
  <c r="AB123" i="2"/>
  <c r="AB124" i="2"/>
  <c r="AB125" i="2"/>
  <c r="AB126" i="2"/>
  <c r="AB127" i="2"/>
  <c r="AB128" i="2"/>
  <c r="AB129" i="2"/>
  <c r="AB130" i="2"/>
  <c r="AB131" i="2"/>
  <c r="AB132" i="2"/>
  <c r="AB133" i="2"/>
  <c r="AB134" i="2"/>
  <c r="AB135" i="2"/>
  <c r="AB136" i="2"/>
  <c r="AB137" i="2"/>
  <c r="AB138" i="2"/>
  <c r="AB139" i="2"/>
  <c r="AB140" i="2"/>
  <c r="AB141" i="2"/>
  <c r="AB142" i="2"/>
  <c r="AB143" i="2"/>
  <c r="AB144" i="2"/>
  <c r="AB145" i="2"/>
  <c r="AB146" i="2"/>
  <c r="AB147" i="2"/>
  <c r="AB148" i="2"/>
  <c r="AB149" i="2"/>
  <c r="AB150" i="2"/>
  <c r="AB151" i="2"/>
  <c r="AB152" i="2"/>
  <c r="AB153" i="2"/>
  <c r="AB154" i="2"/>
  <c r="AB155" i="2"/>
  <c r="AB156" i="2"/>
  <c r="AB157" i="2"/>
  <c r="AB158" i="2"/>
  <c r="AB159" i="2"/>
  <c r="AB160" i="2"/>
  <c r="AB161" i="2"/>
  <c r="AB162" i="2"/>
  <c r="AB163" i="2"/>
  <c r="AB164" i="2"/>
  <c r="AB165" i="2"/>
  <c r="AB166" i="2"/>
  <c r="AB167" i="2"/>
  <c r="AB168" i="2"/>
  <c r="AB169" i="2"/>
  <c r="AB170" i="2"/>
  <c r="AB171" i="2"/>
  <c r="AB172" i="2"/>
  <c r="AB173" i="2"/>
  <c r="AB174" i="2"/>
  <c r="AB175" i="2"/>
  <c r="AB176" i="2"/>
  <c r="AB177" i="2"/>
  <c r="AB178" i="2"/>
  <c r="AB179" i="2"/>
  <c r="AB180" i="2"/>
  <c r="AB181" i="2"/>
  <c r="AB182" i="2"/>
  <c r="AB183" i="2"/>
  <c r="AB184" i="2"/>
  <c r="AB185" i="2"/>
  <c r="AB186" i="2"/>
  <c r="AB187" i="2"/>
  <c r="AB188" i="2"/>
  <c r="AB189" i="2"/>
  <c r="AB190" i="2"/>
  <c r="AB191" i="2"/>
  <c r="AB192" i="2"/>
  <c r="AB193" i="2"/>
  <c r="AB194" i="2"/>
  <c r="AB195" i="2"/>
  <c r="AB196" i="2"/>
  <c r="AB197" i="2"/>
  <c r="AB198" i="2"/>
  <c r="AB199" i="2"/>
  <c r="AB200" i="2"/>
  <c r="AB201" i="2"/>
  <c r="AB202" i="2"/>
  <c r="AB203" i="2"/>
  <c r="AB204" i="2"/>
  <c r="AB205" i="2"/>
  <c r="AB206" i="2"/>
  <c r="AB207" i="2"/>
  <c r="AB208" i="2"/>
  <c r="AB209" i="2"/>
  <c r="AB210" i="2"/>
  <c r="AB211" i="2"/>
  <c r="AB212" i="2"/>
  <c r="AB213" i="2"/>
  <c r="AB214" i="2"/>
  <c r="AB215" i="2"/>
  <c r="AB216" i="2"/>
  <c r="AB217" i="2"/>
  <c r="AB218" i="2"/>
  <c r="AB219" i="2"/>
  <c r="AB220" i="2"/>
  <c r="AB221" i="2"/>
  <c r="AB222" i="2"/>
  <c r="AB223" i="2"/>
  <c r="AB224" i="2"/>
  <c r="AB225" i="2"/>
  <c r="AB226" i="2"/>
  <c r="AB227" i="2"/>
  <c r="AB228" i="2"/>
  <c r="AB229" i="2"/>
  <c r="AB230" i="2"/>
  <c r="AB231" i="2"/>
  <c r="AB232" i="2"/>
  <c r="AB233" i="2"/>
  <c r="AB234" i="2"/>
  <c r="AB235" i="2"/>
  <c r="AB236" i="2"/>
  <c r="AB237" i="2"/>
  <c r="AB238" i="2"/>
  <c r="AB239" i="2"/>
  <c r="AB240" i="2"/>
  <c r="AB241" i="2"/>
  <c r="AB242" i="2"/>
  <c r="AB243" i="2"/>
  <c r="AB244" i="2"/>
  <c r="AB245" i="2"/>
  <c r="AB246" i="2"/>
  <c r="AB247" i="2"/>
  <c r="AB248" i="2"/>
  <c r="AB249" i="2"/>
  <c r="AB250" i="2"/>
  <c r="AB251" i="2"/>
  <c r="AB252" i="2"/>
  <c r="AB253" i="2"/>
  <c r="AB254" i="2"/>
  <c r="AB255" i="2"/>
  <c r="AB256" i="2"/>
  <c r="AB257" i="2"/>
  <c r="AB258" i="2"/>
  <c r="AB259" i="2"/>
  <c r="AB260" i="2"/>
  <c r="AB261" i="2"/>
  <c r="AB262" i="2"/>
  <c r="AB263" i="2"/>
  <c r="AB264" i="2"/>
  <c r="AB265" i="2"/>
  <c r="AB266" i="2"/>
  <c r="AB267" i="2"/>
  <c r="AB268" i="2"/>
  <c r="AB269" i="2"/>
  <c r="AB270" i="2"/>
  <c r="AB271" i="2"/>
  <c r="AB272" i="2"/>
  <c r="AB273" i="2"/>
  <c r="AB274" i="2"/>
  <c r="AB275" i="2"/>
  <c r="AB276" i="2"/>
  <c r="AB277" i="2"/>
  <c r="AB278" i="2"/>
  <c r="AB279" i="2"/>
  <c r="AB280" i="2"/>
  <c r="AB281" i="2"/>
  <c r="AB282" i="2"/>
  <c r="AB283" i="2"/>
  <c r="AB284" i="2"/>
  <c r="AB285" i="2"/>
  <c r="AB286" i="2"/>
  <c r="AB287" i="2"/>
  <c r="AB288" i="2"/>
  <c r="AB289" i="2"/>
  <c r="AB290" i="2"/>
  <c r="AB291" i="2"/>
  <c r="AB292" i="2"/>
  <c r="AB293" i="2"/>
  <c r="AB294" i="2"/>
  <c r="AB295" i="2"/>
  <c r="AB296" i="2"/>
  <c r="AB297" i="2"/>
  <c r="AB298" i="2"/>
  <c r="AB299" i="2"/>
  <c r="AB300" i="2"/>
  <c r="AB301" i="2"/>
  <c r="AB302" i="2"/>
  <c r="AB303" i="2"/>
  <c r="AB304" i="2"/>
  <c r="AB305" i="2"/>
  <c r="AB306" i="2"/>
  <c r="AB307" i="2"/>
  <c r="AB308" i="2"/>
  <c r="AB309" i="2"/>
  <c r="AB310" i="2"/>
  <c r="AB311" i="2"/>
  <c r="AB312" i="2"/>
  <c r="AB313" i="2"/>
  <c r="AB314" i="2"/>
  <c r="AB315" i="2"/>
  <c r="AB316" i="2"/>
  <c r="AB317" i="2"/>
  <c r="AB318" i="2"/>
  <c r="AB319" i="2"/>
  <c r="AB320" i="2"/>
  <c r="AB321" i="2"/>
  <c r="AB322" i="2"/>
  <c r="AB323" i="2"/>
  <c r="AB324" i="2"/>
  <c r="AB325" i="2"/>
  <c r="AB326" i="2"/>
  <c r="AB327" i="2"/>
  <c r="AB328" i="2"/>
  <c r="AB329" i="2"/>
  <c r="AB330" i="2"/>
  <c r="AB331" i="2"/>
  <c r="AB332" i="2"/>
  <c r="AB333" i="2"/>
  <c r="AB334" i="2"/>
  <c r="AB335" i="2"/>
  <c r="AB336" i="2"/>
  <c r="AB337" i="2"/>
  <c r="AB338" i="2"/>
  <c r="AB339" i="2"/>
  <c r="AB340" i="2"/>
  <c r="AB341" i="2"/>
  <c r="AB342" i="2"/>
  <c r="AB343" i="2"/>
  <c r="AB344" i="2"/>
  <c r="AB345" i="2"/>
  <c r="AB346" i="2"/>
  <c r="AB347" i="2"/>
  <c r="AB348" i="2"/>
  <c r="AB349" i="2"/>
  <c r="AB350" i="2"/>
  <c r="AB351" i="2"/>
  <c r="AB352" i="2"/>
  <c r="AB353" i="2"/>
  <c r="AB354" i="2"/>
  <c r="AB355" i="2"/>
  <c r="AB356" i="2"/>
  <c r="AB357" i="2"/>
  <c r="AB358" i="2"/>
  <c r="AB359" i="2"/>
  <c r="AB360" i="2"/>
  <c r="AB361" i="2"/>
  <c r="AB362" i="2"/>
  <c r="AB363" i="2"/>
  <c r="AB364" i="2"/>
  <c r="AB365" i="2"/>
  <c r="AB366" i="2"/>
  <c r="AB367" i="2"/>
  <c r="AB368" i="2"/>
  <c r="AB369" i="2"/>
  <c r="AB370" i="2"/>
  <c r="AB371" i="2"/>
  <c r="AB372" i="2"/>
  <c r="AB373" i="2"/>
  <c r="AB374" i="2"/>
  <c r="AB375" i="2"/>
  <c r="AB376" i="2"/>
  <c r="AB377" i="2"/>
  <c r="AB378" i="2"/>
  <c r="AB379" i="2"/>
  <c r="AB380" i="2"/>
  <c r="AB381" i="2"/>
  <c r="AB382" i="2"/>
  <c r="AB383" i="2"/>
  <c r="AB384" i="2"/>
  <c r="AB385" i="2"/>
  <c r="AB386" i="2"/>
  <c r="AB387" i="2"/>
  <c r="AB388" i="2"/>
  <c r="AB389" i="2"/>
  <c r="AB390" i="2"/>
  <c r="AB391" i="2"/>
  <c r="AB392" i="2"/>
  <c r="AB393" i="2"/>
  <c r="AB394" i="2"/>
  <c r="AB395" i="2"/>
  <c r="AB396" i="2"/>
  <c r="AB397" i="2"/>
  <c r="AB398" i="2"/>
  <c r="AB399" i="2"/>
  <c r="AB400" i="2"/>
  <c r="AB401" i="2"/>
  <c r="AB402" i="2"/>
  <c r="AB403" i="2"/>
  <c r="AB404" i="2"/>
  <c r="AB405" i="2"/>
  <c r="AB406" i="2"/>
  <c r="AB407" i="2"/>
  <c r="AB408" i="2"/>
  <c r="AB409" i="2"/>
  <c r="AB410" i="2"/>
  <c r="AB411" i="2"/>
  <c r="AB412" i="2"/>
  <c r="AB413" i="2"/>
  <c r="AB414" i="2"/>
  <c r="AB415" i="2"/>
  <c r="AB416" i="2"/>
  <c r="AB417" i="2"/>
  <c r="AB418" i="2"/>
  <c r="AB419" i="2"/>
  <c r="AB420" i="2"/>
  <c r="AB421" i="2"/>
  <c r="AB422" i="2"/>
  <c r="AB423" i="2"/>
  <c r="AB424" i="2"/>
  <c r="AB425" i="2"/>
  <c r="AB426" i="2"/>
  <c r="AB427" i="2"/>
  <c r="AB428" i="2"/>
  <c r="AB429" i="2"/>
  <c r="AB430" i="2"/>
  <c r="AB431" i="2"/>
  <c r="AB432" i="2"/>
  <c r="AB433" i="2"/>
  <c r="AB434" i="2"/>
  <c r="AB435" i="2"/>
  <c r="AB436" i="2"/>
  <c r="AB437" i="2"/>
  <c r="AB438" i="2"/>
  <c r="AB439" i="2"/>
  <c r="AB440" i="2"/>
  <c r="AB441" i="2"/>
  <c r="AB442" i="2"/>
  <c r="AB443" i="2"/>
  <c r="AB444" i="2"/>
  <c r="AB445" i="2"/>
  <c r="AB446" i="2"/>
  <c r="AB447" i="2"/>
  <c r="AB448" i="2"/>
  <c r="AB449" i="2"/>
  <c r="AB450" i="2"/>
  <c r="AB451" i="2"/>
  <c r="AB452" i="2"/>
  <c r="AB453" i="2"/>
  <c r="AB454" i="2"/>
  <c r="AB455" i="2"/>
  <c r="AB456" i="2"/>
  <c r="AB457" i="2"/>
  <c r="AB458" i="2"/>
  <c r="AB459" i="2"/>
  <c r="AB460" i="2"/>
  <c r="AB461" i="2"/>
  <c r="AB462" i="2"/>
  <c r="AB463" i="2"/>
  <c r="AB464" i="2"/>
  <c r="AB465" i="2"/>
  <c r="AB466" i="2"/>
  <c r="AB467" i="2"/>
  <c r="AB468" i="2"/>
  <c r="AB469" i="2"/>
  <c r="AB470" i="2"/>
  <c r="AB471" i="2"/>
  <c r="AB472" i="2"/>
  <c r="AB473" i="2"/>
  <c r="AB474" i="2"/>
  <c r="AB475" i="2"/>
  <c r="AB476" i="2"/>
  <c r="AB477" i="2"/>
  <c r="AB478" i="2"/>
  <c r="AB479" i="2"/>
  <c r="AB480" i="2"/>
  <c r="AB481" i="2"/>
  <c r="AB482" i="2"/>
  <c r="AB483" i="2"/>
  <c r="AB484" i="2"/>
  <c r="AB485" i="2"/>
  <c r="AB486" i="2"/>
  <c r="AB487" i="2"/>
  <c r="AB488" i="2"/>
  <c r="AB489" i="2"/>
  <c r="AB490" i="2"/>
  <c r="AB491" i="2"/>
  <c r="AB492" i="2"/>
  <c r="AB493" i="2"/>
  <c r="AB494" i="2"/>
  <c r="AB495" i="2"/>
  <c r="AB496" i="2"/>
  <c r="AB497" i="2"/>
  <c r="AB498" i="2"/>
  <c r="AB499" i="2"/>
  <c r="AB500" i="2"/>
  <c r="AB501" i="2"/>
  <c r="AB502" i="2"/>
  <c r="AB503" i="2"/>
  <c r="AB504" i="2"/>
  <c r="AB505" i="2"/>
  <c r="AA7" i="2"/>
  <c r="AA8" i="2"/>
  <c r="AA9" i="2"/>
  <c r="AA10" i="2"/>
  <c r="AA11" i="2"/>
  <c r="AA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32" i="2"/>
  <c r="AA33" i="2"/>
  <c r="AA34" i="2"/>
  <c r="AA35" i="2"/>
  <c r="AA36" i="2"/>
  <c r="AA37" i="2"/>
  <c r="AA38" i="2"/>
  <c r="AA39" i="2"/>
  <c r="AA40" i="2"/>
  <c r="AA41" i="2"/>
  <c r="AA42" i="2"/>
  <c r="AA43" i="2"/>
  <c r="AA44" i="2"/>
  <c r="AA45" i="2"/>
  <c r="AA46" i="2"/>
  <c r="AA47" i="2"/>
  <c r="AA48" i="2"/>
  <c r="AA49" i="2"/>
  <c r="AA50" i="2"/>
  <c r="AA51" i="2"/>
  <c r="AA52" i="2"/>
  <c r="AA53" i="2"/>
  <c r="AA54" i="2"/>
  <c r="AA55" i="2"/>
  <c r="AA56" i="2"/>
  <c r="AA57" i="2"/>
  <c r="AA58" i="2"/>
  <c r="AA59" i="2"/>
  <c r="AA60" i="2"/>
  <c r="AA61" i="2"/>
  <c r="AA62" i="2"/>
  <c r="AA63" i="2"/>
  <c r="AA64" i="2"/>
  <c r="AA65" i="2"/>
  <c r="AA66" i="2"/>
  <c r="AA67" i="2"/>
  <c r="AA68" i="2"/>
  <c r="AA69" i="2"/>
  <c r="AA70" i="2"/>
  <c r="AA71" i="2"/>
  <c r="AA72" i="2"/>
  <c r="AA73" i="2"/>
  <c r="AA74" i="2"/>
  <c r="AA75" i="2"/>
  <c r="AA76" i="2"/>
  <c r="AA77" i="2"/>
  <c r="AA78" i="2"/>
  <c r="AA79" i="2"/>
  <c r="AA80" i="2"/>
  <c r="AA81" i="2"/>
  <c r="AA82" i="2"/>
  <c r="AA83" i="2"/>
  <c r="AA84" i="2"/>
  <c r="AA85" i="2"/>
  <c r="AA86" i="2"/>
  <c r="AA87" i="2"/>
  <c r="AA88" i="2"/>
  <c r="AA89" i="2"/>
  <c r="AA90" i="2"/>
  <c r="AA91" i="2"/>
  <c r="AA92" i="2"/>
  <c r="AA93" i="2"/>
  <c r="AA94" i="2"/>
  <c r="AA95" i="2"/>
  <c r="AA96" i="2"/>
  <c r="AA97" i="2"/>
  <c r="AA98" i="2"/>
  <c r="AA99" i="2"/>
  <c r="AA100" i="2"/>
  <c r="AA101" i="2"/>
  <c r="AA102" i="2"/>
  <c r="AA103" i="2"/>
  <c r="AA104" i="2"/>
  <c r="AA105" i="2"/>
  <c r="AA106" i="2"/>
  <c r="AA107" i="2"/>
  <c r="AA108" i="2"/>
  <c r="AA109" i="2"/>
  <c r="AA110" i="2"/>
  <c r="AA111" i="2"/>
  <c r="AA112" i="2"/>
  <c r="AA113" i="2"/>
  <c r="AA114" i="2"/>
  <c r="AA115" i="2"/>
  <c r="AA116" i="2"/>
  <c r="AA117" i="2"/>
  <c r="AA118" i="2"/>
  <c r="AA119" i="2"/>
  <c r="AA120" i="2"/>
  <c r="AA121" i="2"/>
  <c r="AA122" i="2"/>
  <c r="AA123" i="2"/>
  <c r="AA124" i="2"/>
  <c r="AA125" i="2"/>
  <c r="AA126" i="2"/>
  <c r="AA127" i="2"/>
  <c r="AA128" i="2"/>
  <c r="AA129" i="2"/>
  <c r="AA130" i="2"/>
  <c r="AA131" i="2"/>
  <c r="AA132" i="2"/>
  <c r="AA133" i="2"/>
  <c r="AA134" i="2"/>
  <c r="AA135" i="2"/>
  <c r="AA136" i="2"/>
  <c r="AA137" i="2"/>
  <c r="AA138" i="2"/>
  <c r="AA139" i="2"/>
  <c r="AA140" i="2"/>
  <c r="AA141" i="2"/>
  <c r="AA142" i="2"/>
  <c r="AA143" i="2"/>
  <c r="AA144" i="2"/>
  <c r="AA145" i="2"/>
  <c r="AA146" i="2"/>
  <c r="AA147" i="2"/>
  <c r="AA148" i="2"/>
  <c r="AA149" i="2"/>
  <c r="AA150" i="2"/>
  <c r="AA151" i="2"/>
  <c r="AA152" i="2"/>
  <c r="AA153" i="2"/>
  <c r="AA154" i="2"/>
  <c r="AA155" i="2"/>
  <c r="AA156" i="2"/>
  <c r="AA157" i="2"/>
  <c r="AA158" i="2"/>
  <c r="AA159" i="2"/>
  <c r="AA160" i="2"/>
  <c r="AA161" i="2"/>
  <c r="AA162" i="2"/>
  <c r="AA163" i="2"/>
  <c r="AA164" i="2"/>
  <c r="AA165" i="2"/>
  <c r="AA166" i="2"/>
  <c r="AA167" i="2"/>
  <c r="AA168" i="2"/>
  <c r="AA169" i="2"/>
  <c r="AA170" i="2"/>
  <c r="AA171" i="2"/>
  <c r="AA172" i="2"/>
  <c r="AA173" i="2"/>
  <c r="AA174" i="2"/>
  <c r="AA175" i="2"/>
  <c r="AA176" i="2"/>
  <c r="AA177" i="2"/>
  <c r="AA178" i="2"/>
  <c r="AA179" i="2"/>
  <c r="AA180" i="2"/>
  <c r="AA181" i="2"/>
  <c r="AA182" i="2"/>
  <c r="AA183" i="2"/>
  <c r="AA184" i="2"/>
  <c r="AA185" i="2"/>
  <c r="AA186" i="2"/>
  <c r="AA187" i="2"/>
  <c r="AA188" i="2"/>
  <c r="AA189" i="2"/>
  <c r="AA190" i="2"/>
  <c r="AA191" i="2"/>
  <c r="AA192" i="2"/>
  <c r="AA193" i="2"/>
  <c r="AA194" i="2"/>
  <c r="AA195" i="2"/>
  <c r="AA196" i="2"/>
  <c r="AA197" i="2"/>
  <c r="AA198" i="2"/>
  <c r="AA199" i="2"/>
  <c r="AA200" i="2"/>
  <c r="AA201" i="2"/>
  <c r="AA202" i="2"/>
  <c r="AA203" i="2"/>
  <c r="AA204" i="2"/>
  <c r="AA205" i="2"/>
  <c r="AA206" i="2"/>
  <c r="AA207" i="2"/>
  <c r="AA208" i="2"/>
  <c r="AA209" i="2"/>
  <c r="AA210" i="2"/>
  <c r="AA211" i="2"/>
  <c r="AA212" i="2"/>
  <c r="AA213" i="2"/>
  <c r="AA214" i="2"/>
  <c r="AA215" i="2"/>
  <c r="AA216" i="2"/>
  <c r="AA217" i="2"/>
  <c r="AA218" i="2"/>
  <c r="AA219" i="2"/>
  <c r="AA220" i="2"/>
  <c r="AA221" i="2"/>
  <c r="AA222" i="2"/>
  <c r="AA223" i="2"/>
  <c r="AA224" i="2"/>
  <c r="AA225" i="2"/>
  <c r="AA226" i="2"/>
  <c r="AA227" i="2"/>
  <c r="AA228" i="2"/>
  <c r="AA229" i="2"/>
  <c r="AA230" i="2"/>
  <c r="AA231" i="2"/>
  <c r="AA232" i="2"/>
  <c r="AA233" i="2"/>
  <c r="AA234" i="2"/>
  <c r="AA235" i="2"/>
  <c r="AA236" i="2"/>
  <c r="AA237" i="2"/>
  <c r="AA238" i="2"/>
  <c r="AA239" i="2"/>
  <c r="AA240" i="2"/>
  <c r="AA241" i="2"/>
  <c r="AA242" i="2"/>
  <c r="AA243" i="2"/>
  <c r="AA244" i="2"/>
  <c r="AA245" i="2"/>
  <c r="AA246" i="2"/>
  <c r="AA247" i="2"/>
  <c r="AA248" i="2"/>
  <c r="AA249" i="2"/>
  <c r="AA250" i="2"/>
  <c r="AA251" i="2"/>
  <c r="AA252" i="2"/>
  <c r="AA253" i="2"/>
  <c r="AA254" i="2"/>
  <c r="AA255" i="2"/>
  <c r="AA256" i="2"/>
  <c r="AA257" i="2"/>
  <c r="AA258" i="2"/>
  <c r="AA259" i="2"/>
  <c r="AA260" i="2"/>
  <c r="AA261" i="2"/>
  <c r="AA262" i="2"/>
  <c r="AA263" i="2"/>
  <c r="AA264" i="2"/>
  <c r="AA265" i="2"/>
  <c r="AA266" i="2"/>
  <c r="AA267" i="2"/>
  <c r="AA268" i="2"/>
  <c r="AA269" i="2"/>
  <c r="AA270" i="2"/>
  <c r="AA271" i="2"/>
  <c r="AA272" i="2"/>
  <c r="AA273" i="2"/>
  <c r="AA274" i="2"/>
  <c r="AA275" i="2"/>
  <c r="AA276" i="2"/>
  <c r="AA277" i="2"/>
  <c r="AA278" i="2"/>
  <c r="AA279" i="2"/>
  <c r="AA280" i="2"/>
  <c r="AA281" i="2"/>
  <c r="AA282" i="2"/>
  <c r="AA283" i="2"/>
  <c r="AA284" i="2"/>
  <c r="AA285" i="2"/>
  <c r="AA286" i="2"/>
  <c r="AA287" i="2"/>
  <c r="AA288" i="2"/>
  <c r="AA289" i="2"/>
  <c r="AA290" i="2"/>
  <c r="AA291" i="2"/>
  <c r="AA292" i="2"/>
  <c r="AA293" i="2"/>
  <c r="AA294" i="2"/>
  <c r="AA295" i="2"/>
  <c r="AA296" i="2"/>
  <c r="AA297" i="2"/>
  <c r="AA298" i="2"/>
  <c r="AA299" i="2"/>
  <c r="AA300" i="2"/>
  <c r="AA301" i="2"/>
  <c r="AA302" i="2"/>
  <c r="AA303" i="2"/>
  <c r="AA304" i="2"/>
  <c r="AA305" i="2"/>
  <c r="AA306" i="2"/>
  <c r="AA307" i="2"/>
  <c r="AA308" i="2"/>
  <c r="AA309" i="2"/>
  <c r="AA310" i="2"/>
  <c r="AA311" i="2"/>
  <c r="AA312" i="2"/>
  <c r="AA313" i="2"/>
  <c r="AA314" i="2"/>
  <c r="AA315" i="2"/>
  <c r="AA316" i="2"/>
  <c r="AA317" i="2"/>
  <c r="AA318" i="2"/>
  <c r="AA319" i="2"/>
  <c r="AA320" i="2"/>
  <c r="AA321" i="2"/>
  <c r="AA322" i="2"/>
  <c r="AA323" i="2"/>
  <c r="AA324" i="2"/>
  <c r="AA325" i="2"/>
  <c r="AA326" i="2"/>
  <c r="AA327" i="2"/>
  <c r="AA328" i="2"/>
  <c r="AA329" i="2"/>
  <c r="AA330" i="2"/>
  <c r="AA331" i="2"/>
  <c r="AA332" i="2"/>
  <c r="AA333" i="2"/>
  <c r="AA334" i="2"/>
  <c r="AA335" i="2"/>
  <c r="AA336" i="2"/>
  <c r="AA337" i="2"/>
  <c r="AA338" i="2"/>
  <c r="AA339" i="2"/>
  <c r="AA340" i="2"/>
  <c r="AA341" i="2"/>
  <c r="AA342" i="2"/>
  <c r="AA343" i="2"/>
  <c r="AA344" i="2"/>
  <c r="AA345" i="2"/>
  <c r="AA346" i="2"/>
  <c r="AA347" i="2"/>
  <c r="AA348" i="2"/>
  <c r="AA349" i="2"/>
  <c r="AA350" i="2"/>
  <c r="AA351" i="2"/>
  <c r="AA352" i="2"/>
  <c r="AA353" i="2"/>
  <c r="AA354" i="2"/>
  <c r="AA355" i="2"/>
  <c r="AA356" i="2"/>
  <c r="AA357" i="2"/>
  <c r="AA358" i="2"/>
  <c r="AA359" i="2"/>
  <c r="AA360" i="2"/>
  <c r="AA361" i="2"/>
  <c r="AA362" i="2"/>
  <c r="AA363" i="2"/>
  <c r="AA364" i="2"/>
  <c r="AA365" i="2"/>
  <c r="AA366" i="2"/>
  <c r="AA367" i="2"/>
  <c r="AA368" i="2"/>
  <c r="AA369" i="2"/>
  <c r="AA370" i="2"/>
  <c r="AA371" i="2"/>
  <c r="AA372" i="2"/>
  <c r="AA373" i="2"/>
  <c r="AA374" i="2"/>
  <c r="AA375" i="2"/>
  <c r="AA376" i="2"/>
  <c r="AA377" i="2"/>
  <c r="AA378" i="2"/>
  <c r="AA379" i="2"/>
  <c r="AA380" i="2"/>
  <c r="AA381" i="2"/>
  <c r="AA382" i="2"/>
  <c r="AA383" i="2"/>
  <c r="AA384" i="2"/>
  <c r="AA385" i="2"/>
  <c r="AA386" i="2"/>
  <c r="AA387" i="2"/>
  <c r="AA388" i="2"/>
  <c r="AA389" i="2"/>
  <c r="AA390" i="2"/>
  <c r="AA391" i="2"/>
  <c r="AA392" i="2"/>
  <c r="AA393" i="2"/>
  <c r="AA394" i="2"/>
  <c r="AA395" i="2"/>
  <c r="AA396" i="2"/>
  <c r="AA397" i="2"/>
  <c r="AA398" i="2"/>
  <c r="AA399" i="2"/>
  <c r="AA400" i="2"/>
  <c r="AA401" i="2"/>
  <c r="AA402" i="2"/>
  <c r="AA403" i="2"/>
  <c r="AA404" i="2"/>
  <c r="AA405" i="2"/>
  <c r="AA406" i="2"/>
  <c r="AA407" i="2"/>
  <c r="AA408" i="2"/>
  <c r="AA409" i="2"/>
  <c r="AA410" i="2"/>
  <c r="AA411" i="2"/>
  <c r="AA412" i="2"/>
  <c r="AA413" i="2"/>
  <c r="AA414" i="2"/>
  <c r="AA415" i="2"/>
  <c r="AA416" i="2"/>
  <c r="AA417" i="2"/>
  <c r="AA418" i="2"/>
  <c r="AA419" i="2"/>
  <c r="AA420" i="2"/>
  <c r="AA421" i="2"/>
  <c r="AA422" i="2"/>
  <c r="AA423" i="2"/>
  <c r="AA424" i="2"/>
  <c r="AA425" i="2"/>
  <c r="AA426" i="2"/>
  <c r="AA427" i="2"/>
  <c r="AA428" i="2"/>
  <c r="AA429" i="2"/>
  <c r="AA430" i="2"/>
  <c r="AA431" i="2"/>
  <c r="AA432" i="2"/>
  <c r="AA433" i="2"/>
  <c r="AA434" i="2"/>
  <c r="AA435" i="2"/>
  <c r="AA436" i="2"/>
  <c r="AA437" i="2"/>
  <c r="AA438" i="2"/>
  <c r="AA439" i="2"/>
  <c r="AA440" i="2"/>
  <c r="AA441" i="2"/>
  <c r="AA442" i="2"/>
  <c r="AA443" i="2"/>
  <c r="AA444" i="2"/>
  <c r="AA445" i="2"/>
  <c r="AA446" i="2"/>
  <c r="AA447" i="2"/>
  <c r="AA448" i="2"/>
  <c r="AA449" i="2"/>
  <c r="AA450" i="2"/>
  <c r="AA451" i="2"/>
  <c r="AA452" i="2"/>
  <c r="AA453" i="2"/>
  <c r="AA454" i="2"/>
  <c r="AA455" i="2"/>
  <c r="AA456" i="2"/>
  <c r="AA457" i="2"/>
  <c r="AA458" i="2"/>
  <c r="AA459" i="2"/>
  <c r="AA460" i="2"/>
  <c r="AA461" i="2"/>
  <c r="AA462" i="2"/>
  <c r="AA463" i="2"/>
  <c r="AA464" i="2"/>
  <c r="AA465" i="2"/>
  <c r="AA466" i="2"/>
  <c r="AA467" i="2"/>
  <c r="AA468" i="2"/>
  <c r="AA469" i="2"/>
  <c r="AA470" i="2"/>
  <c r="AA471" i="2"/>
  <c r="AA472" i="2"/>
  <c r="AA473" i="2"/>
  <c r="AA474" i="2"/>
  <c r="AA475" i="2"/>
  <c r="AA476" i="2"/>
  <c r="AA477" i="2"/>
  <c r="AA478" i="2"/>
  <c r="AA479" i="2"/>
  <c r="AA480" i="2"/>
  <c r="AA481" i="2"/>
  <c r="AA482" i="2"/>
  <c r="AA483" i="2"/>
  <c r="AA484" i="2"/>
  <c r="AA485" i="2"/>
  <c r="AA486" i="2"/>
  <c r="AA487" i="2"/>
  <c r="AA488" i="2"/>
  <c r="AA489" i="2"/>
  <c r="AA490" i="2"/>
  <c r="AA491" i="2"/>
  <c r="AA492" i="2"/>
  <c r="AA493" i="2"/>
  <c r="AA494" i="2"/>
  <c r="AA495" i="2"/>
  <c r="AA496" i="2"/>
  <c r="AA497" i="2"/>
  <c r="AA498" i="2"/>
  <c r="AA499" i="2"/>
  <c r="AA500" i="2"/>
  <c r="AA501" i="2"/>
  <c r="AA502" i="2"/>
  <c r="AA503" i="2"/>
  <c r="AA504" i="2"/>
  <c r="AA505" i="2"/>
  <c r="Z7" i="2"/>
  <c r="Z8" i="2"/>
  <c r="Z9" i="2"/>
  <c r="Z10" i="2"/>
  <c r="Z11" i="2"/>
  <c r="Z12" i="2"/>
  <c r="Z13" i="2"/>
  <c r="Z14" i="2"/>
  <c r="Z15" i="2"/>
  <c r="Z16" i="2"/>
  <c r="Z17" i="2"/>
  <c r="Z18" i="2"/>
  <c r="Z19" i="2"/>
  <c r="Z20" i="2"/>
  <c r="Z21" i="2"/>
  <c r="Z22" i="2"/>
  <c r="Z23" i="2"/>
  <c r="Z24" i="2"/>
  <c r="Z25" i="2"/>
  <c r="Z26" i="2"/>
  <c r="Z27" i="2"/>
  <c r="Z28" i="2"/>
  <c r="Z29" i="2"/>
  <c r="Z30" i="2"/>
  <c r="Z31" i="2"/>
  <c r="Z32" i="2"/>
  <c r="Z33" i="2"/>
  <c r="Z34" i="2"/>
  <c r="Z35" i="2"/>
  <c r="Z36" i="2"/>
  <c r="Z37" i="2"/>
  <c r="Z38" i="2"/>
  <c r="Z39" i="2"/>
  <c r="Z40" i="2"/>
  <c r="Z41" i="2"/>
  <c r="Z42" i="2"/>
  <c r="Z43" i="2"/>
  <c r="Z44" i="2"/>
  <c r="Z45" i="2"/>
  <c r="Z46" i="2"/>
  <c r="Z47" i="2"/>
  <c r="Z48" i="2"/>
  <c r="Z49" i="2"/>
  <c r="Z50" i="2"/>
  <c r="Z51" i="2"/>
  <c r="Z52" i="2"/>
  <c r="Z53" i="2"/>
  <c r="Z54" i="2"/>
  <c r="Z55" i="2"/>
  <c r="Z56" i="2"/>
  <c r="Z57" i="2"/>
  <c r="Z58" i="2"/>
  <c r="Z59" i="2"/>
  <c r="Z60" i="2"/>
  <c r="Z61" i="2"/>
  <c r="Z62" i="2"/>
  <c r="Z63" i="2"/>
  <c r="Z64" i="2"/>
  <c r="Z65" i="2"/>
  <c r="Z66" i="2"/>
  <c r="Z67" i="2"/>
  <c r="Z68" i="2"/>
  <c r="Z69" i="2"/>
  <c r="Z70" i="2"/>
  <c r="Z71" i="2"/>
  <c r="Z72" i="2"/>
  <c r="Z73" i="2"/>
  <c r="Z74" i="2"/>
  <c r="Z75" i="2"/>
  <c r="Z76" i="2"/>
  <c r="Z77" i="2"/>
  <c r="Z78" i="2"/>
  <c r="Z79" i="2"/>
  <c r="Z80" i="2"/>
  <c r="Z81" i="2"/>
  <c r="Z82" i="2"/>
  <c r="Z83" i="2"/>
  <c r="Z84" i="2"/>
  <c r="Z85" i="2"/>
  <c r="Z86" i="2"/>
  <c r="Z87" i="2"/>
  <c r="Z88" i="2"/>
  <c r="Z89" i="2"/>
  <c r="Z90" i="2"/>
  <c r="Z91" i="2"/>
  <c r="Z92" i="2"/>
  <c r="Z93" i="2"/>
  <c r="Z94" i="2"/>
  <c r="Z95" i="2"/>
  <c r="Z96" i="2"/>
  <c r="Z97" i="2"/>
  <c r="Z98" i="2"/>
  <c r="Z99" i="2"/>
  <c r="Z100" i="2"/>
  <c r="Z101" i="2"/>
  <c r="Z102" i="2"/>
  <c r="Z103" i="2"/>
  <c r="Z104" i="2"/>
  <c r="Z105" i="2"/>
  <c r="Z106" i="2"/>
  <c r="Z107" i="2"/>
  <c r="Z108" i="2"/>
  <c r="Z109" i="2"/>
  <c r="Z110" i="2"/>
  <c r="Z111" i="2"/>
  <c r="Z112" i="2"/>
  <c r="Z113" i="2"/>
  <c r="Z114" i="2"/>
  <c r="Z115" i="2"/>
  <c r="Z116" i="2"/>
  <c r="Z117" i="2"/>
  <c r="Z118" i="2"/>
  <c r="Z119" i="2"/>
  <c r="Z120" i="2"/>
  <c r="Z121" i="2"/>
  <c r="Z122" i="2"/>
  <c r="Z123" i="2"/>
  <c r="Z124" i="2"/>
  <c r="Z125" i="2"/>
  <c r="Z126" i="2"/>
  <c r="Z127" i="2"/>
  <c r="Z128" i="2"/>
  <c r="Z129" i="2"/>
  <c r="Z130" i="2"/>
  <c r="Z131" i="2"/>
  <c r="Z132" i="2"/>
  <c r="Z133" i="2"/>
  <c r="Z134" i="2"/>
  <c r="Z135" i="2"/>
  <c r="Z136" i="2"/>
  <c r="Z137" i="2"/>
  <c r="Z138" i="2"/>
  <c r="Z139" i="2"/>
  <c r="Z140" i="2"/>
  <c r="Z141" i="2"/>
  <c r="Z142" i="2"/>
  <c r="Z143" i="2"/>
  <c r="Z144" i="2"/>
  <c r="Z145" i="2"/>
  <c r="Z146" i="2"/>
  <c r="Z147" i="2"/>
  <c r="Z148" i="2"/>
  <c r="Z149" i="2"/>
  <c r="Z150" i="2"/>
  <c r="Z151" i="2"/>
  <c r="Z152" i="2"/>
  <c r="Z153" i="2"/>
  <c r="Z154" i="2"/>
  <c r="Z155" i="2"/>
  <c r="Z156" i="2"/>
  <c r="Z157" i="2"/>
  <c r="Z158" i="2"/>
  <c r="Z159" i="2"/>
  <c r="Z160" i="2"/>
  <c r="Z161" i="2"/>
  <c r="Z162" i="2"/>
  <c r="Z163" i="2"/>
  <c r="Z164" i="2"/>
  <c r="Z165" i="2"/>
  <c r="Z166" i="2"/>
  <c r="Z167" i="2"/>
  <c r="Z168" i="2"/>
  <c r="Z169" i="2"/>
  <c r="Z170" i="2"/>
  <c r="Z171" i="2"/>
  <c r="Z172" i="2"/>
  <c r="Z173" i="2"/>
  <c r="Z174" i="2"/>
  <c r="Z175" i="2"/>
  <c r="Z176" i="2"/>
  <c r="Z177" i="2"/>
  <c r="Z178" i="2"/>
  <c r="Z179" i="2"/>
  <c r="Z180" i="2"/>
  <c r="Z181" i="2"/>
  <c r="Z182" i="2"/>
  <c r="Z183" i="2"/>
  <c r="Z184" i="2"/>
  <c r="Z185" i="2"/>
  <c r="Z186" i="2"/>
  <c r="Z187" i="2"/>
  <c r="Z188" i="2"/>
  <c r="Z189" i="2"/>
  <c r="Z190" i="2"/>
  <c r="Z191" i="2"/>
  <c r="Z192" i="2"/>
  <c r="Z193" i="2"/>
  <c r="Z194" i="2"/>
  <c r="Z195" i="2"/>
  <c r="Z196" i="2"/>
  <c r="Z197" i="2"/>
  <c r="Z198" i="2"/>
  <c r="Z199" i="2"/>
  <c r="Z200" i="2"/>
  <c r="Z201" i="2"/>
  <c r="Z202" i="2"/>
  <c r="Z203" i="2"/>
  <c r="Z204" i="2"/>
  <c r="Z205" i="2"/>
  <c r="Z206" i="2"/>
  <c r="Z207" i="2"/>
  <c r="Z208" i="2"/>
  <c r="Z209" i="2"/>
  <c r="Z210" i="2"/>
  <c r="Z211" i="2"/>
  <c r="Z212" i="2"/>
  <c r="Z213" i="2"/>
  <c r="Z214" i="2"/>
  <c r="Z215" i="2"/>
  <c r="Z216" i="2"/>
  <c r="Z217" i="2"/>
  <c r="Z218" i="2"/>
  <c r="Z219" i="2"/>
  <c r="Z220" i="2"/>
  <c r="Z221" i="2"/>
  <c r="Z222" i="2"/>
  <c r="Z223" i="2"/>
  <c r="Z224" i="2"/>
  <c r="Z225" i="2"/>
  <c r="Z226" i="2"/>
  <c r="Z227" i="2"/>
  <c r="Z228" i="2"/>
  <c r="Z229" i="2"/>
  <c r="Z230" i="2"/>
  <c r="Z231" i="2"/>
  <c r="Z232" i="2"/>
  <c r="Z233" i="2"/>
  <c r="Z234" i="2"/>
  <c r="Z235" i="2"/>
  <c r="Z236" i="2"/>
  <c r="Z237" i="2"/>
  <c r="Z238" i="2"/>
  <c r="Z239" i="2"/>
  <c r="Z240" i="2"/>
  <c r="Z241" i="2"/>
  <c r="Z242" i="2"/>
  <c r="Z243" i="2"/>
  <c r="Z244" i="2"/>
  <c r="Z245" i="2"/>
  <c r="Z246" i="2"/>
  <c r="Z247" i="2"/>
  <c r="Z248" i="2"/>
  <c r="Z249" i="2"/>
  <c r="Z250" i="2"/>
  <c r="Z251" i="2"/>
  <c r="Z252" i="2"/>
  <c r="Z253" i="2"/>
  <c r="Z254" i="2"/>
  <c r="Z255" i="2"/>
  <c r="Z256" i="2"/>
  <c r="Z257" i="2"/>
  <c r="Z258" i="2"/>
  <c r="Z259" i="2"/>
  <c r="Z260" i="2"/>
  <c r="Z261" i="2"/>
  <c r="Z262" i="2"/>
  <c r="Z263" i="2"/>
  <c r="Z264" i="2"/>
  <c r="Z265" i="2"/>
  <c r="Z266" i="2"/>
  <c r="Z267" i="2"/>
  <c r="Z268" i="2"/>
  <c r="Z269" i="2"/>
  <c r="Z270" i="2"/>
  <c r="Z271" i="2"/>
  <c r="Z272" i="2"/>
  <c r="Z273" i="2"/>
  <c r="Z274" i="2"/>
  <c r="Z275" i="2"/>
  <c r="Z276" i="2"/>
  <c r="Z277" i="2"/>
  <c r="Z278" i="2"/>
  <c r="Z279" i="2"/>
  <c r="Z280" i="2"/>
  <c r="Z281" i="2"/>
  <c r="Z282" i="2"/>
  <c r="Z283" i="2"/>
  <c r="Z284" i="2"/>
  <c r="Z285" i="2"/>
  <c r="Z286" i="2"/>
  <c r="Z287" i="2"/>
  <c r="Z288" i="2"/>
  <c r="Z289" i="2"/>
  <c r="Z290" i="2"/>
  <c r="Z291" i="2"/>
  <c r="Z292" i="2"/>
  <c r="Z293" i="2"/>
  <c r="Z294" i="2"/>
  <c r="Z295" i="2"/>
  <c r="Z296" i="2"/>
  <c r="Z297" i="2"/>
  <c r="Z298" i="2"/>
  <c r="Z299" i="2"/>
  <c r="Z300" i="2"/>
  <c r="Z301" i="2"/>
  <c r="Z302" i="2"/>
  <c r="Z303" i="2"/>
  <c r="Z304" i="2"/>
  <c r="Z305" i="2"/>
  <c r="Z306" i="2"/>
  <c r="Z307" i="2"/>
  <c r="Z308" i="2"/>
  <c r="Z309" i="2"/>
  <c r="Z310" i="2"/>
  <c r="Z311" i="2"/>
  <c r="Z312" i="2"/>
  <c r="Z313" i="2"/>
  <c r="Z314" i="2"/>
  <c r="Z315" i="2"/>
  <c r="Z316" i="2"/>
  <c r="Z317" i="2"/>
  <c r="Z318" i="2"/>
  <c r="Z319" i="2"/>
  <c r="Z320" i="2"/>
  <c r="Z321" i="2"/>
  <c r="Z322" i="2"/>
  <c r="Z323" i="2"/>
  <c r="Z324" i="2"/>
  <c r="Z325" i="2"/>
  <c r="Z326" i="2"/>
  <c r="Z327" i="2"/>
  <c r="Z328" i="2"/>
  <c r="Z329" i="2"/>
  <c r="Z330" i="2"/>
  <c r="Z331" i="2"/>
  <c r="Z332" i="2"/>
  <c r="Z333" i="2"/>
  <c r="Z334" i="2"/>
  <c r="Z335" i="2"/>
  <c r="Z336" i="2"/>
  <c r="Z337" i="2"/>
  <c r="Z338" i="2"/>
  <c r="Z339" i="2"/>
  <c r="Z340" i="2"/>
  <c r="Z341" i="2"/>
  <c r="Z342" i="2"/>
  <c r="Z343" i="2"/>
  <c r="Z344" i="2"/>
  <c r="Z345" i="2"/>
  <c r="Z346" i="2"/>
  <c r="Z347" i="2"/>
  <c r="Z348" i="2"/>
  <c r="Z349" i="2"/>
  <c r="Z350" i="2"/>
  <c r="Z351" i="2"/>
  <c r="Z352" i="2"/>
  <c r="Z353" i="2"/>
  <c r="Z354" i="2"/>
  <c r="Z355" i="2"/>
  <c r="Z356" i="2"/>
  <c r="Z357" i="2"/>
  <c r="Z358" i="2"/>
  <c r="Z359" i="2"/>
  <c r="Z360" i="2"/>
  <c r="Z361" i="2"/>
  <c r="Z362" i="2"/>
  <c r="Z363" i="2"/>
  <c r="Z364" i="2"/>
  <c r="Z365" i="2"/>
  <c r="Z366" i="2"/>
  <c r="Z367" i="2"/>
  <c r="Z368" i="2"/>
  <c r="Z369" i="2"/>
  <c r="Z370" i="2"/>
  <c r="Z371" i="2"/>
  <c r="Z372" i="2"/>
  <c r="Z373" i="2"/>
  <c r="Z374" i="2"/>
  <c r="Z375" i="2"/>
  <c r="Z376" i="2"/>
  <c r="Z377" i="2"/>
  <c r="Z378" i="2"/>
  <c r="Z379" i="2"/>
  <c r="Z380" i="2"/>
  <c r="Z381" i="2"/>
  <c r="Z382" i="2"/>
  <c r="Z383" i="2"/>
  <c r="Z384" i="2"/>
  <c r="Z385" i="2"/>
  <c r="Z386" i="2"/>
  <c r="Z387" i="2"/>
  <c r="Z388" i="2"/>
  <c r="Z389" i="2"/>
  <c r="Z390" i="2"/>
  <c r="Z391" i="2"/>
  <c r="Z392" i="2"/>
  <c r="Z393" i="2"/>
  <c r="Z394" i="2"/>
  <c r="Z395" i="2"/>
  <c r="Z396" i="2"/>
  <c r="Z397" i="2"/>
  <c r="Z398" i="2"/>
  <c r="Z399" i="2"/>
  <c r="Z400" i="2"/>
  <c r="Z401" i="2"/>
  <c r="Z402" i="2"/>
  <c r="Z403" i="2"/>
  <c r="Z404" i="2"/>
  <c r="Z405" i="2"/>
  <c r="Z406" i="2"/>
  <c r="Z407" i="2"/>
  <c r="Z408" i="2"/>
  <c r="Z409" i="2"/>
  <c r="Z410" i="2"/>
  <c r="Z411" i="2"/>
  <c r="Z412" i="2"/>
  <c r="Z413" i="2"/>
  <c r="Z414" i="2"/>
  <c r="Z415" i="2"/>
  <c r="Z416" i="2"/>
  <c r="Z417" i="2"/>
  <c r="Z418" i="2"/>
  <c r="Z419" i="2"/>
  <c r="Z420" i="2"/>
  <c r="Z421" i="2"/>
  <c r="Z422" i="2"/>
  <c r="Z423" i="2"/>
  <c r="Z424" i="2"/>
  <c r="Z425" i="2"/>
  <c r="Z426" i="2"/>
  <c r="Z427" i="2"/>
  <c r="Z428" i="2"/>
  <c r="Z429" i="2"/>
  <c r="Z430" i="2"/>
  <c r="Z431" i="2"/>
  <c r="Z432" i="2"/>
  <c r="Z433" i="2"/>
  <c r="Z434" i="2"/>
  <c r="Z435" i="2"/>
  <c r="Z436" i="2"/>
  <c r="Z437" i="2"/>
  <c r="Z438" i="2"/>
  <c r="Z439" i="2"/>
  <c r="Z440" i="2"/>
  <c r="Z441" i="2"/>
  <c r="Z442" i="2"/>
  <c r="Z443" i="2"/>
  <c r="Z444" i="2"/>
  <c r="Z445" i="2"/>
  <c r="Z446" i="2"/>
  <c r="Z447" i="2"/>
  <c r="Z448" i="2"/>
  <c r="Z449" i="2"/>
  <c r="Z450" i="2"/>
  <c r="Z451" i="2"/>
  <c r="Z452" i="2"/>
  <c r="Z453" i="2"/>
  <c r="Z454" i="2"/>
  <c r="Z455" i="2"/>
  <c r="Z456" i="2"/>
  <c r="Z457" i="2"/>
  <c r="Z458" i="2"/>
  <c r="Z459" i="2"/>
  <c r="Z460" i="2"/>
  <c r="Z461" i="2"/>
  <c r="Z462" i="2"/>
  <c r="Z463" i="2"/>
  <c r="Z464" i="2"/>
  <c r="Z465" i="2"/>
  <c r="Z466" i="2"/>
  <c r="Z467" i="2"/>
  <c r="Z468" i="2"/>
  <c r="Z469" i="2"/>
  <c r="Z470" i="2"/>
  <c r="Z471" i="2"/>
  <c r="Z472" i="2"/>
  <c r="Z473" i="2"/>
  <c r="Z474" i="2"/>
  <c r="Z475" i="2"/>
  <c r="Z476" i="2"/>
  <c r="Z477" i="2"/>
  <c r="Z478" i="2"/>
  <c r="Z479" i="2"/>
  <c r="Z480" i="2"/>
  <c r="Z481" i="2"/>
  <c r="Z482" i="2"/>
  <c r="Z483" i="2"/>
  <c r="Z484" i="2"/>
  <c r="Z485" i="2"/>
  <c r="Z486" i="2"/>
  <c r="Z487" i="2"/>
  <c r="Z488" i="2"/>
  <c r="Z489" i="2"/>
  <c r="Z490" i="2"/>
  <c r="Z491" i="2"/>
  <c r="Z492" i="2"/>
  <c r="Z493" i="2"/>
  <c r="Z494" i="2"/>
  <c r="Z495" i="2"/>
  <c r="Z496" i="2"/>
  <c r="Z497" i="2"/>
  <c r="Z498" i="2"/>
  <c r="Z499" i="2"/>
  <c r="Z500" i="2"/>
  <c r="Z501" i="2"/>
  <c r="Z502" i="2"/>
  <c r="Z503" i="2"/>
  <c r="Z504" i="2"/>
  <c r="Z505" i="2"/>
  <c r="Y7" i="2"/>
  <c r="Y8" i="2"/>
  <c r="Y9" i="2"/>
  <c r="Y10" i="2"/>
  <c r="Y11" i="2"/>
  <c r="Y12" i="2"/>
  <c r="Y13" i="2"/>
  <c r="Y14" i="2"/>
  <c r="Y15" i="2"/>
  <c r="Y16" i="2"/>
  <c r="Y17" i="2"/>
  <c r="Y18" i="2"/>
  <c r="Y19" i="2"/>
  <c r="Y20" i="2"/>
  <c r="Y21" i="2"/>
  <c r="Y22" i="2"/>
  <c r="Y23" i="2"/>
  <c r="Y24" i="2"/>
  <c r="Y25" i="2"/>
  <c r="Y26" i="2"/>
  <c r="Y27" i="2"/>
  <c r="Y28" i="2"/>
  <c r="Y29" i="2"/>
  <c r="Y30" i="2"/>
  <c r="Y31" i="2"/>
  <c r="Y32" i="2"/>
  <c r="Y33" i="2"/>
  <c r="Y34" i="2"/>
  <c r="Y35" i="2"/>
  <c r="Y36" i="2"/>
  <c r="Y37" i="2"/>
  <c r="Y38" i="2"/>
  <c r="Y39" i="2"/>
  <c r="Y40" i="2"/>
  <c r="Y41" i="2"/>
  <c r="Y42" i="2"/>
  <c r="Y43" i="2"/>
  <c r="Y44" i="2"/>
  <c r="Y45" i="2"/>
  <c r="Y46" i="2"/>
  <c r="Y47" i="2"/>
  <c r="Y48" i="2"/>
  <c r="Y49" i="2"/>
  <c r="Y50" i="2"/>
  <c r="Y51" i="2"/>
  <c r="Y52" i="2"/>
  <c r="Y53" i="2"/>
  <c r="Y54" i="2"/>
  <c r="Y55" i="2"/>
  <c r="Y56" i="2"/>
  <c r="Y57" i="2"/>
  <c r="Y58" i="2"/>
  <c r="Y59" i="2"/>
  <c r="Y60" i="2"/>
  <c r="Y61" i="2"/>
  <c r="Y62" i="2"/>
  <c r="Y63" i="2"/>
  <c r="Y64" i="2"/>
  <c r="Y65" i="2"/>
  <c r="Y66" i="2"/>
  <c r="Y67" i="2"/>
  <c r="Y68" i="2"/>
  <c r="Y69" i="2"/>
  <c r="Y70" i="2"/>
  <c r="Y71" i="2"/>
  <c r="Y72" i="2"/>
  <c r="Y73" i="2"/>
  <c r="Y74" i="2"/>
  <c r="Y75" i="2"/>
  <c r="Y76" i="2"/>
  <c r="Y77" i="2"/>
  <c r="Y78" i="2"/>
  <c r="Y79" i="2"/>
  <c r="Y80" i="2"/>
  <c r="Y81" i="2"/>
  <c r="Y82" i="2"/>
  <c r="Y83" i="2"/>
  <c r="Y84" i="2"/>
  <c r="Y85" i="2"/>
  <c r="Y86" i="2"/>
  <c r="Y87" i="2"/>
  <c r="Y88" i="2"/>
  <c r="Y89" i="2"/>
  <c r="Y90" i="2"/>
  <c r="Y91" i="2"/>
  <c r="Y92" i="2"/>
  <c r="Y93" i="2"/>
  <c r="Y94" i="2"/>
  <c r="Y95" i="2"/>
  <c r="Y96" i="2"/>
  <c r="Y97" i="2"/>
  <c r="Y98" i="2"/>
  <c r="Y99" i="2"/>
  <c r="Y100" i="2"/>
  <c r="Y101" i="2"/>
  <c r="Y102" i="2"/>
  <c r="Y103" i="2"/>
  <c r="Y104" i="2"/>
  <c r="Y105" i="2"/>
  <c r="Y106" i="2"/>
  <c r="Y107" i="2"/>
  <c r="Y108" i="2"/>
  <c r="Y109" i="2"/>
  <c r="Y110" i="2"/>
  <c r="Y111" i="2"/>
  <c r="Y112" i="2"/>
  <c r="Y113" i="2"/>
  <c r="Y114" i="2"/>
  <c r="Y115" i="2"/>
  <c r="Y116" i="2"/>
  <c r="Y117" i="2"/>
  <c r="Y118" i="2"/>
  <c r="Y119" i="2"/>
  <c r="Y120" i="2"/>
  <c r="Y121" i="2"/>
  <c r="Y122" i="2"/>
  <c r="Y123" i="2"/>
  <c r="Y124" i="2"/>
  <c r="Y125" i="2"/>
  <c r="Y126" i="2"/>
  <c r="Y127" i="2"/>
  <c r="Y128" i="2"/>
  <c r="Y129" i="2"/>
  <c r="Y130" i="2"/>
  <c r="Y131" i="2"/>
  <c r="Y132" i="2"/>
  <c r="Y133" i="2"/>
  <c r="Y134" i="2"/>
  <c r="Y135" i="2"/>
  <c r="Y136" i="2"/>
  <c r="Y137" i="2"/>
  <c r="Y138" i="2"/>
  <c r="Y139" i="2"/>
  <c r="Y140" i="2"/>
  <c r="Y141" i="2"/>
  <c r="Y142" i="2"/>
  <c r="Y143" i="2"/>
  <c r="Y144" i="2"/>
  <c r="Y145" i="2"/>
  <c r="Y146" i="2"/>
  <c r="Y147" i="2"/>
  <c r="Y148" i="2"/>
  <c r="Y149" i="2"/>
  <c r="Y150" i="2"/>
  <c r="Y151" i="2"/>
  <c r="Y152" i="2"/>
  <c r="Y153" i="2"/>
  <c r="Y154" i="2"/>
  <c r="Y155" i="2"/>
  <c r="Y156" i="2"/>
  <c r="Y157" i="2"/>
  <c r="Y158" i="2"/>
  <c r="Y159" i="2"/>
  <c r="Y160" i="2"/>
  <c r="Y161" i="2"/>
  <c r="Y162" i="2"/>
  <c r="Y163" i="2"/>
  <c r="Y164" i="2"/>
  <c r="Y165" i="2"/>
  <c r="Y166" i="2"/>
  <c r="Y167" i="2"/>
  <c r="Y168" i="2"/>
  <c r="Y169" i="2"/>
  <c r="Y170" i="2"/>
  <c r="Y171" i="2"/>
  <c r="Y172" i="2"/>
  <c r="Y173" i="2"/>
  <c r="Y174" i="2"/>
  <c r="Y175" i="2"/>
  <c r="Y176" i="2"/>
  <c r="Y177" i="2"/>
  <c r="Y178" i="2"/>
  <c r="Y179" i="2"/>
  <c r="Y180" i="2"/>
  <c r="Y181" i="2"/>
  <c r="Y182" i="2"/>
  <c r="Y183" i="2"/>
  <c r="Y184" i="2"/>
  <c r="Y185" i="2"/>
  <c r="Y186" i="2"/>
  <c r="Y187" i="2"/>
  <c r="Y188" i="2"/>
  <c r="Y189" i="2"/>
  <c r="Y190" i="2"/>
  <c r="Y191" i="2"/>
  <c r="Y192" i="2"/>
  <c r="Y193" i="2"/>
  <c r="Y194" i="2"/>
  <c r="Y195" i="2"/>
  <c r="Y196" i="2"/>
  <c r="Y197" i="2"/>
  <c r="Y198" i="2"/>
  <c r="Y199" i="2"/>
  <c r="Y200" i="2"/>
  <c r="Y201" i="2"/>
  <c r="Y202" i="2"/>
  <c r="Y203" i="2"/>
  <c r="Y204" i="2"/>
  <c r="Y205" i="2"/>
  <c r="Y206" i="2"/>
  <c r="Y207" i="2"/>
  <c r="Y208" i="2"/>
  <c r="Y209" i="2"/>
  <c r="Y210" i="2"/>
  <c r="Y211" i="2"/>
  <c r="Y212" i="2"/>
  <c r="Y213" i="2"/>
  <c r="Y214" i="2"/>
  <c r="Y215" i="2"/>
  <c r="Y216" i="2"/>
  <c r="Y217" i="2"/>
  <c r="Y218" i="2"/>
  <c r="Y219" i="2"/>
  <c r="Y220" i="2"/>
  <c r="Y221" i="2"/>
  <c r="Y222" i="2"/>
  <c r="Y223" i="2"/>
  <c r="Y224" i="2"/>
  <c r="Y225" i="2"/>
  <c r="Y226" i="2"/>
  <c r="Y227" i="2"/>
  <c r="Y228" i="2"/>
  <c r="Y229" i="2"/>
  <c r="Y230" i="2"/>
  <c r="Y231" i="2"/>
  <c r="Y232" i="2"/>
  <c r="Y233" i="2"/>
  <c r="Y234" i="2"/>
  <c r="Y235" i="2"/>
  <c r="Y236" i="2"/>
  <c r="Y237" i="2"/>
  <c r="Y238" i="2"/>
  <c r="Y239" i="2"/>
  <c r="Y240" i="2"/>
  <c r="Y241" i="2"/>
  <c r="Y242" i="2"/>
  <c r="Y243" i="2"/>
  <c r="Y244" i="2"/>
  <c r="Y245" i="2"/>
  <c r="Y246" i="2"/>
  <c r="Y247" i="2"/>
  <c r="Y248" i="2"/>
  <c r="Y249" i="2"/>
  <c r="Y250" i="2"/>
  <c r="Y251" i="2"/>
  <c r="Y252" i="2"/>
  <c r="Y253" i="2"/>
  <c r="Y254" i="2"/>
  <c r="Y255" i="2"/>
  <c r="Y256" i="2"/>
  <c r="Y257" i="2"/>
  <c r="Y258" i="2"/>
  <c r="Y259" i="2"/>
  <c r="Y260" i="2"/>
  <c r="Y261" i="2"/>
  <c r="Y262" i="2"/>
  <c r="Y263" i="2"/>
  <c r="Y264" i="2"/>
  <c r="Y265" i="2"/>
  <c r="Y266" i="2"/>
  <c r="Y267" i="2"/>
  <c r="Y268" i="2"/>
  <c r="Y269" i="2"/>
  <c r="Y270" i="2"/>
  <c r="Y271" i="2"/>
  <c r="Y272" i="2"/>
  <c r="Y273" i="2"/>
  <c r="Y274" i="2"/>
  <c r="Y275" i="2"/>
  <c r="Y276" i="2"/>
  <c r="Y277" i="2"/>
  <c r="Y278" i="2"/>
  <c r="Y279" i="2"/>
  <c r="Y280" i="2"/>
  <c r="Y281" i="2"/>
  <c r="Y282" i="2"/>
  <c r="Y283" i="2"/>
  <c r="Y284" i="2"/>
  <c r="Y285" i="2"/>
  <c r="Y286" i="2"/>
  <c r="Y287" i="2"/>
  <c r="Y288" i="2"/>
  <c r="Y289" i="2"/>
  <c r="Y290" i="2"/>
  <c r="Y291" i="2"/>
  <c r="Y292" i="2"/>
  <c r="Y293" i="2"/>
  <c r="Y294" i="2"/>
  <c r="Y295" i="2"/>
  <c r="Y296" i="2"/>
  <c r="Y297" i="2"/>
  <c r="Y298" i="2"/>
  <c r="Y299" i="2"/>
  <c r="Y300" i="2"/>
  <c r="Y301" i="2"/>
  <c r="Y302" i="2"/>
  <c r="Y303" i="2"/>
  <c r="Y304" i="2"/>
  <c r="Y305" i="2"/>
  <c r="Y306" i="2"/>
  <c r="Y307" i="2"/>
  <c r="Y308" i="2"/>
  <c r="Y309" i="2"/>
  <c r="Y310" i="2"/>
  <c r="Y311" i="2"/>
  <c r="Y312" i="2"/>
  <c r="Y313" i="2"/>
  <c r="Y314" i="2"/>
  <c r="Y315" i="2"/>
  <c r="Y316" i="2"/>
  <c r="Y317" i="2"/>
  <c r="Y318" i="2"/>
  <c r="Y319" i="2"/>
  <c r="Y320" i="2"/>
  <c r="Y321" i="2"/>
  <c r="Y322" i="2"/>
  <c r="Y323" i="2"/>
  <c r="Y324" i="2"/>
  <c r="Y325" i="2"/>
  <c r="Y326" i="2"/>
  <c r="Y327" i="2"/>
  <c r="Y328" i="2"/>
  <c r="Y329" i="2"/>
  <c r="Y330" i="2"/>
  <c r="Y331" i="2"/>
  <c r="Y332" i="2"/>
  <c r="Y333" i="2"/>
  <c r="Y334" i="2"/>
  <c r="Y335" i="2"/>
  <c r="Y336" i="2"/>
  <c r="Y337" i="2"/>
  <c r="Y338" i="2"/>
  <c r="Y339" i="2"/>
  <c r="Y340" i="2"/>
  <c r="Y341" i="2"/>
  <c r="Y342" i="2"/>
  <c r="Y343" i="2"/>
  <c r="Y344" i="2"/>
  <c r="Y345" i="2"/>
  <c r="Y346" i="2"/>
  <c r="Y347" i="2"/>
  <c r="Y348" i="2"/>
  <c r="Y349" i="2"/>
  <c r="Y350" i="2"/>
  <c r="Y351" i="2"/>
  <c r="Y352" i="2"/>
  <c r="Y353" i="2"/>
  <c r="Y354" i="2"/>
  <c r="Y355" i="2"/>
  <c r="Y356" i="2"/>
  <c r="Y357" i="2"/>
  <c r="Y358" i="2"/>
  <c r="Y359" i="2"/>
  <c r="Y360" i="2"/>
  <c r="Y361" i="2"/>
  <c r="Y362" i="2"/>
  <c r="Y363" i="2"/>
  <c r="Y364" i="2"/>
  <c r="Y365" i="2"/>
  <c r="Y366" i="2"/>
  <c r="Y367" i="2"/>
  <c r="Y368" i="2"/>
  <c r="Y369" i="2"/>
  <c r="Y370" i="2"/>
  <c r="Y371" i="2"/>
  <c r="Y372" i="2"/>
  <c r="Y373" i="2"/>
  <c r="Y374" i="2"/>
  <c r="Y375" i="2"/>
  <c r="Y376" i="2"/>
  <c r="Y377" i="2"/>
  <c r="Y378" i="2"/>
  <c r="Y379" i="2"/>
  <c r="Y380" i="2"/>
  <c r="Y381" i="2"/>
  <c r="Y382" i="2"/>
  <c r="Y383" i="2"/>
  <c r="Y384" i="2"/>
  <c r="Y385" i="2"/>
  <c r="Y386" i="2"/>
  <c r="Y387" i="2"/>
  <c r="Y388" i="2"/>
  <c r="Y389" i="2"/>
  <c r="Y390" i="2"/>
  <c r="Y391" i="2"/>
  <c r="Y392" i="2"/>
  <c r="Y393" i="2"/>
  <c r="Y394" i="2"/>
  <c r="Y395" i="2"/>
  <c r="Y396" i="2"/>
  <c r="Y397" i="2"/>
  <c r="Y398" i="2"/>
  <c r="Y399" i="2"/>
  <c r="Y400" i="2"/>
  <c r="Y401" i="2"/>
  <c r="Y402" i="2"/>
  <c r="Y403" i="2"/>
  <c r="Y404" i="2"/>
  <c r="Y405" i="2"/>
  <c r="Y406" i="2"/>
  <c r="Y407" i="2"/>
  <c r="Y408" i="2"/>
  <c r="Y409" i="2"/>
  <c r="Y410" i="2"/>
  <c r="Y411" i="2"/>
  <c r="Y412" i="2"/>
  <c r="Y413" i="2"/>
  <c r="Y414" i="2"/>
  <c r="Y415" i="2"/>
  <c r="Y416" i="2"/>
  <c r="Y417" i="2"/>
  <c r="Y418" i="2"/>
  <c r="Y419" i="2"/>
  <c r="Y420" i="2"/>
  <c r="Y421" i="2"/>
  <c r="Y422" i="2"/>
  <c r="Y423" i="2"/>
  <c r="Y424" i="2"/>
  <c r="Y425" i="2"/>
  <c r="Y426" i="2"/>
  <c r="Y427" i="2"/>
  <c r="Y428" i="2"/>
  <c r="Y429" i="2"/>
  <c r="Y430" i="2"/>
  <c r="Y431" i="2"/>
  <c r="Y432" i="2"/>
  <c r="Y433" i="2"/>
  <c r="Y434" i="2"/>
  <c r="Y435" i="2"/>
  <c r="Y436" i="2"/>
  <c r="Y437" i="2"/>
  <c r="Y438" i="2"/>
  <c r="Y439" i="2"/>
  <c r="Y440" i="2"/>
  <c r="Y441" i="2"/>
  <c r="Y442" i="2"/>
  <c r="Y443" i="2"/>
  <c r="Y444" i="2"/>
  <c r="Y445" i="2"/>
  <c r="Y446" i="2"/>
  <c r="Y447" i="2"/>
  <c r="Y448" i="2"/>
  <c r="Y449" i="2"/>
  <c r="Y450" i="2"/>
  <c r="Y451" i="2"/>
  <c r="Y452" i="2"/>
  <c r="Y453" i="2"/>
  <c r="Y454" i="2"/>
  <c r="Y455" i="2"/>
  <c r="Y456" i="2"/>
  <c r="Y457" i="2"/>
  <c r="Y458" i="2"/>
  <c r="Y459" i="2"/>
  <c r="Y460" i="2"/>
  <c r="Y461" i="2"/>
  <c r="Y462" i="2"/>
  <c r="Y463" i="2"/>
  <c r="Y464" i="2"/>
  <c r="Y465" i="2"/>
  <c r="Y466" i="2"/>
  <c r="Y467" i="2"/>
  <c r="Y468" i="2"/>
  <c r="Y469" i="2"/>
  <c r="Y470" i="2"/>
  <c r="Y471" i="2"/>
  <c r="Y472" i="2"/>
  <c r="Y473" i="2"/>
  <c r="Y474" i="2"/>
  <c r="Y475" i="2"/>
  <c r="Y476" i="2"/>
  <c r="Y477" i="2"/>
  <c r="Y478" i="2"/>
  <c r="Y479" i="2"/>
  <c r="Y480" i="2"/>
  <c r="Y481" i="2"/>
  <c r="Y482" i="2"/>
  <c r="Y483" i="2"/>
  <c r="Y484" i="2"/>
  <c r="Y485" i="2"/>
  <c r="Y486" i="2"/>
  <c r="Y487" i="2"/>
  <c r="Y488" i="2"/>
  <c r="Y489" i="2"/>
  <c r="Y490" i="2"/>
  <c r="Y491" i="2"/>
  <c r="Y492" i="2"/>
  <c r="Y493" i="2"/>
  <c r="Y494" i="2"/>
  <c r="Y495" i="2"/>
  <c r="Y496" i="2"/>
  <c r="Y497" i="2"/>
  <c r="Y498" i="2"/>
  <c r="Y499" i="2"/>
  <c r="Y500" i="2"/>
  <c r="Y501" i="2"/>
  <c r="Y502" i="2"/>
  <c r="Y503" i="2"/>
  <c r="Y504" i="2"/>
  <c r="Y505" i="2"/>
  <c r="X7" i="2"/>
  <c r="X8" i="2"/>
  <c r="X9" i="2"/>
  <c r="X10" i="2"/>
  <c r="X11" i="2"/>
  <c r="X12" i="2"/>
  <c r="X13" i="2"/>
  <c r="X14" i="2"/>
  <c r="X15" i="2"/>
  <c r="X16" i="2"/>
  <c r="X17" i="2"/>
  <c r="X18" i="2"/>
  <c r="X19" i="2"/>
  <c r="X20" i="2"/>
  <c r="X21" i="2"/>
  <c r="X22" i="2"/>
  <c r="X23" i="2"/>
  <c r="X24" i="2"/>
  <c r="X25" i="2"/>
  <c r="X26" i="2"/>
  <c r="X27" i="2"/>
  <c r="X28" i="2"/>
  <c r="X29" i="2"/>
  <c r="X30" i="2"/>
  <c r="X31" i="2"/>
  <c r="X32" i="2"/>
  <c r="X33" i="2"/>
  <c r="X34" i="2"/>
  <c r="X35" i="2"/>
  <c r="X36" i="2"/>
  <c r="X37" i="2"/>
  <c r="X38" i="2"/>
  <c r="X39" i="2"/>
  <c r="X40" i="2"/>
  <c r="X41" i="2"/>
  <c r="X42" i="2"/>
  <c r="X43" i="2"/>
  <c r="X44" i="2"/>
  <c r="X45" i="2"/>
  <c r="X46" i="2"/>
  <c r="X47" i="2"/>
  <c r="X48" i="2"/>
  <c r="X49" i="2"/>
  <c r="X50" i="2"/>
  <c r="X51" i="2"/>
  <c r="X52" i="2"/>
  <c r="X53" i="2"/>
  <c r="X54" i="2"/>
  <c r="X55" i="2"/>
  <c r="X56" i="2"/>
  <c r="X57" i="2"/>
  <c r="X58" i="2"/>
  <c r="X59" i="2"/>
  <c r="X60" i="2"/>
  <c r="X61" i="2"/>
  <c r="X62" i="2"/>
  <c r="X63" i="2"/>
  <c r="X64" i="2"/>
  <c r="X65" i="2"/>
  <c r="X66" i="2"/>
  <c r="X67" i="2"/>
  <c r="X68" i="2"/>
  <c r="X69" i="2"/>
  <c r="X70" i="2"/>
  <c r="X71" i="2"/>
  <c r="X72" i="2"/>
  <c r="X73" i="2"/>
  <c r="X74" i="2"/>
  <c r="X75" i="2"/>
  <c r="X76" i="2"/>
  <c r="X77" i="2"/>
  <c r="X78" i="2"/>
  <c r="X79" i="2"/>
  <c r="X80" i="2"/>
  <c r="X81" i="2"/>
  <c r="X82" i="2"/>
  <c r="X83" i="2"/>
  <c r="X84" i="2"/>
  <c r="X85" i="2"/>
  <c r="X86" i="2"/>
  <c r="X87" i="2"/>
  <c r="X88" i="2"/>
  <c r="X89" i="2"/>
  <c r="X90" i="2"/>
  <c r="X91" i="2"/>
  <c r="X92" i="2"/>
  <c r="X93" i="2"/>
  <c r="X94" i="2"/>
  <c r="X95" i="2"/>
  <c r="X96" i="2"/>
  <c r="X97" i="2"/>
  <c r="X98" i="2"/>
  <c r="X99" i="2"/>
  <c r="X100" i="2"/>
  <c r="X101" i="2"/>
  <c r="X102" i="2"/>
  <c r="X103" i="2"/>
  <c r="X104" i="2"/>
  <c r="X105" i="2"/>
  <c r="X106" i="2"/>
  <c r="X107" i="2"/>
  <c r="X108" i="2"/>
  <c r="X109" i="2"/>
  <c r="X110" i="2"/>
  <c r="X111" i="2"/>
  <c r="X112" i="2"/>
  <c r="X113" i="2"/>
  <c r="X114" i="2"/>
  <c r="X115" i="2"/>
  <c r="X116" i="2"/>
  <c r="X117" i="2"/>
  <c r="X118" i="2"/>
  <c r="X119" i="2"/>
  <c r="X120" i="2"/>
  <c r="X121" i="2"/>
  <c r="X122" i="2"/>
  <c r="X123" i="2"/>
  <c r="X124" i="2"/>
  <c r="X125" i="2"/>
  <c r="X126" i="2"/>
  <c r="X127" i="2"/>
  <c r="X128" i="2"/>
  <c r="X129" i="2"/>
  <c r="X130" i="2"/>
  <c r="X131" i="2"/>
  <c r="X132" i="2"/>
  <c r="X133" i="2"/>
  <c r="X134" i="2"/>
  <c r="X135" i="2"/>
  <c r="X136" i="2"/>
  <c r="X137" i="2"/>
  <c r="X138" i="2"/>
  <c r="X139" i="2"/>
  <c r="X140" i="2"/>
  <c r="X141" i="2"/>
  <c r="X142" i="2"/>
  <c r="X143" i="2"/>
  <c r="X144" i="2"/>
  <c r="X145" i="2"/>
  <c r="X146" i="2"/>
  <c r="X147" i="2"/>
  <c r="X148" i="2"/>
  <c r="X149" i="2"/>
  <c r="X150" i="2"/>
  <c r="X151" i="2"/>
  <c r="X152" i="2"/>
  <c r="X153" i="2"/>
  <c r="X154" i="2"/>
  <c r="X155" i="2"/>
  <c r="X156" i="2"/>
  <c r="X157" i="2"/>
  <c r="X158" i="2"/>
  <c r="X159" i="2"/>
  <c r="X160" i="2"/>
  <c r="X161" i="2"/>
  <c r="X162" i="2"/>
  <c r="X163" i="2"/>
  <c r="X164" i="2"/>
  <c r="X165" i="2"/>
  <c r="X166" i="2"/>
  <c r="X167" i="2"/>
  <c r="X168" i="2"/>
  <c r="X169" i="2"/>
  <c r="X170" i="2"/>
  <c r="X171" i="2"/>
  <c r="X172" i="2"/>
  <c r="X173" i="2"/>
  <c r="X174" i="2"/>
  <c r="X175" i="2"/>
  <c r="X176" i="2"/>
  <c r="X177" i="2"/>
  <c r="X178" i="2"/>
  <c r="X179" i="2"/>
  <c r="X180" i="2"/>
  <c r="X181" i="2"/>
  <c r="X182" i="2"/>
  <c r="X183" i="2"/>
  <c r="X184" i="2"/>
  <c r="X185" i="2"/>
  <c r="X186" i="2"/>
  <c r="X187" i="2"/>
  <c r="X188" i="2"/>
  <c r="X189" i="2"/>
  <c r="X190" i="2"/>
  <c r="X191" i="2"/>
  <c r="X192" i="2"/>
  <c r="X193" i="2"/>
  <c r="X194" i="2"/>
  <c r="X195" i="2"/>
  <c r="X196" i="2"/>
  <c r="X197" i="2"/>
  <c r="X198" i="2"/>
  <c r="X199" i="2"/>
  <c r="X200" i="2"/>
  <c r="X201" i="2"/>
  <c r="X202" i="2"/>
  <c r="X203" i="2"/>
  <c r="X204" i="2"/>
  <c r="X205" i="2"/>
  <c r="X206" i="2"/>
  <c r="X207" i="2"/>
  <c r="X208" i="2"/>
  <c r="X209" i="2"/>
  <c r="X210" i="2"/>
  <c r="X211" i="2"/>
  <c r="X212" i="2"/>
  <c r="X213" i="2"/>
  <c r="X214" i="2"/>
  <c r="X215" i="2"/>
  <c r="X216" i="2"/>
  <c r="X217" i="2"/>
  <c r="X218" i="2"/>
  <c r="X219" i="2"/>
  <c r="X220" i="2"/>
  <c r="X221" i="2"/>
  <c r="X222" i="2"/>
  <c r="X223" i="2"/>
  <c r="X224" i="2"/>
  <c r="X225" i="2"/>
  <c r="X226" i="2"/>
  <c r="X227" i="2"/>
  <c r="X228" i="2"/>
  <c r="X229" i="2"/>
  <c r="X230" i="2"/>
  <c r="X231" i="2"/>
  <c r="X232" i="2"/>
  <c r="X233" i="2"/>
  <c r="X234" i="2"/>
  <c r="X235" i="2"/>
  <c r="X236" i="2"/>
  <c r="X237" i="2"/>
  <c r="X238" i="2"/>
  <c r="X239" i="2"/>
  <c r="X240" i="2"/>
  <c r="X241" i="2"/>
  <c r="X242" i="2"/>
  <c r="X243" i="2"/>
  <c r="X244" i="2"/>
  <c r="X245" i="2"/>
  <c r="X246" i="2"/>
  <c r="X247" i="2"/>
  <c r="X248" i="2"/>
  <c r="X249" i="2"/>
  <c r="X250" i="2"/>
  <c r="X251" i="2"/>
  <c r="X252" i="2"/>
  <c r="X253" i="2"/>
  <c r="X254" i="2"/>
  <c r="X255" i="2"/>
  <c r="X256" i="2"/>
  <c r="X257" i="2"/>
  <c r="X258" i="2"/>
  <c r="X259" i="2"/>
  <c r="X260" i="2"/>
  <c r="X261" i="2"/>
  <c r="X262" i="2"/>
  <c r="X263" i="2"/>
  <c r="X264" i="2"/>
  <c r="X265" i="2"/>
  <c r="X266" i="2"/>
  <c r="X267" i="2"/>
  <c r="X268" i="2"/>
  <c r="X269" i="2"/>
  <c r="X270" i="2"/>
  <c r="X271" i="2"/>
  <c r="X272" i="2"/>
  <c r="X273" i="2"/>
  <c r="X274" i="2"/>
  <c r="X275" i="2"/>
  <c r="X276" i="2"/>
  <c r="X277" i="2"/>
  <c r="X278" i="2"/>
  <c r="X279" i="2"/>
  <c r="X280" i="2"/>
  <c r="X281" i="2"/>
  <c r="X282" i="2"/>
  <c r="X283" i="2"/>
  <c r="X284" i="2"/>
  <c r="X285" i="2"/>
  <c r="X286" i="2"/>
  <c r="X287" i="2"/>
  <c r="X288" i="2"/>
  <c r="X289" i="2"/>
  <c r="X290" i="2"/>
  <c r="X291" i="2"/>
  <c r="X292" i="2"/>
  <c r="X293" i="2"/>
  <c r="X294" i="2"/>
  <c r="X295" i="2"/>
  <c r="X296" i="2"/>
  <c r="X297" i="2"/>
  <c r="X298" i="2"/>
  <c r="X299" i="2"/>
  <c r="X300" i="2"/>
  <c r="X301" i="2"/>
  <c r="X302" i="2"/>
  <c r="X303" i="2"/>
  <c r="X304" i="2"/>
  <c r="X305" i="2"/>
  <c r="X306" i="2"/>
  <c r="X307" i="2"/>
  <c r="X308" i="2"/>
  <c r="X309" i="2"/>
  <c r="X310" i="2"/>
  <c r="X311" i="2"/>
  <c r="X312" i="2"/>
  <c r="X313" i="2"/>
  <c r="X314" i="2"/>
  <c r="X315" i="2"/>
  <c r="X316" i="2"/>
  <c r="X317" i="2"/>
  <c r="X318" i="2"/>
  <c r="X319" i="2"/>
  <c r="X320" i="2"/>
  <c r="X321" i="2"/>
  <c r="X322" i="2"/>
  <c r="X323" i="2"/>
  <c r="X324" i="2"/>
  <c r="X325" i="2"/>
  <c r="X326" i="2"/>
  <c r="X327" i="2"/>
  <c r="X328" i="2"/>
  <c r="X329" i="2"/>
  <c r="X330" i="2"/>
  <c r="X331" i="2"/>
  <c r="X332" i="2"/>
  <c r="X333" i="2"/>
  <c r="X334" i="2"/>
  <c r="X335" i="2"/>
  <c r="X336" i="2"/>
  <c r="X337" i="2"/>
  <c r="X338" i="2"/>
  <c r="X339" i="2"/>
  <c r="X340" i="2"/>
  <c r="X341" i="2"/>
  <c r="X342" i="2"/>
  <c r="X343" i="2"/>
  <c r="X344" i="2"/>
  <c r="X345" i="2"/>
  <c r="X346" i="2"/>
  <c r="X347" i="2"/>
  <c r="X348" i="2"/>
  <c r="X349" i="2"/>
  <c r="X350" i="2"/>
  <c r="X351" i="2"/>
  <c r="X352" i="2"/>
  <c r="X353" i="2"/>
  <c r="X354" i="2"/>
  <c r="X355" i="2"/>
  <c r="X356" i="2"/>
  <c r="X357" i="2"/>
  <c r="X358" i="2"/>
  <c r="X359" i="2"/>
  <c r="X360" i="2"/>
  <c r="X361" i="2"/>
  <c r="X362" i="2"/>
  <c r="X363" i="2"/>
  <c r="X364" i="2"/>
  <c r="X365" i="2"/>
  <c r="X366" i="2"/>
  <c r="X367" i="2"/>
  <c r="X368" i="2"/>
  <c r="X369" i="2"/>
  <c r="X370" i="2"/>
  <c r="X371" i="2"/>
  <c r="X372" i="2"/>
  <c r="X373" i="2"/>
  <c r="X374" i="2"/>
  <c r="X375" i="2"/>
  <c r="X376" i="2"/>
  <c r="X377" i="2"/>
  <c r="X378" i="2"/>
  <c r="X379" i="2"/>
  <c r="X380" i="2"/>
  <c r="X381" i="2"/>
  <c r="X382" i="2"/>
  <c r="X383" i="2"/>
  <c r="X384" i="2"/>
  <c r="X385" i="2"/>
  <c r="X386" i="2"/>
  <c r="X387" i="2"/>
  <c r="X388" i="2"/>
  <c r="X389" i="2"/>
  <c r="X390" i="2"/>
  <c r="X391" i="2"/>
  <c r="X392" i="2"/>
  <c r="X393" i="2"/>
  <c r="X394" i="2"/>
  <c r="X395" i="2"/>
  <c r="X396" i="2"/>
  <c r="X397" i="2"/>
  <c r="X398" i="2"/>
  <c r="X399" i="2"/>
  <c r="X400" i="2"/>
  <c r="X401" i="2"/>
  <c r="X402" i="2"/>
  <c r="X403" i="2"/>
  <c r="X404" i="2"/>
  <c r="X405" i="2"/>
  <c r="X406" i="2"/>
  <c r="X407" i="2"/>
  <c r="X408" i="2"/>
  <c r="X409" i="2"/>
  <c r="X410" i="2"/>
  <c r="X411" i="2"/>
  <c r="X412" i="2"/>
  <c r="X413" i="2"/>
  <c r="X414" i="2"/>
  <c r="X415" i="2"/>
  <c r="X416" i="2"/>
  <c r="X417" i="2"/>
  <c r="X418" i="2"/>
  <c r="X419" i="2"/>
  <c r="X420" i="2"/>
  <c r="X421" i="2"/>
  <c r="X422" i="2"/>
  <c r="X423" i="2"/>
  <c r="X424" i="2"/>
  <c r="X425" i="2"/>
  <c r="X426" i="2"/>
  <c r="X427" i="2"/>
  <c r="X428" i="2"/>
  <c r="X429" i="2"/>
  <c r="X430" i="2"/>
  <c r="X431" i="2"/>
  <c r="X432" i="2"/>
  <c r="X433" i="2"/>
  <c r="X434" i="2"/>
  <c r="X435" i="2"/>
  <c r="X436" i="2"/>
  <c r="X437" i="2"/>
  <c r="X438" i="2"/>
  <c r="X439" i="2"/>
  <c r="X440" i="2"/>
  <c r="X441" i="2"/>
  <c r="X442" i="2"/>
  <c r="X443" i="2"/>
  <c r="X444" i="2"/>
  <c r="X445" i="2"/>
  <c r="X446" i="2"/>
  <c r="X447" i="2"/>
  <c r="X448" i="2"/>
  <c r="X449" i="2"/>
  <c r="X450" i="2"/>
  <c r="X451" i="2"/>
  <c r="X452" i="2"/>
  <c r="X453" i="2"/>
  <c r="X454" i="2"/>
  <c r="X455" i="2"/>
  <c r="X456" i="2"/>
  <c r="X457" i="2"/>
  <c r="X458" i="2"/>
  <c r="X459" i="2"/>
  <c r="X460" i="2"/>
  <c r="X461" i="2"/>
  <c r="X462" i="2"/>
  <c r="X463" i="2"/>
  <c r="X464" i="2"/>
  <c r="X465" i="2"/>
  <c r="X466" i="2"/>
  <c r="X467" i="2"/>
  <c r="X468" i="2"/>
  <c r="X469" i="2"/>
  <c r="X470" i="2"/>
  <c r="X471" i="2"/>
  <c r="X472" i="2"/>
  <c r="X473" i="2"/>
  <c r="X474" i="2"/>
  <c r="X475" i="2"/>
  <c r="X476" i="2"/>
  <c r="X477" i="2"/>
  <c r="X478" i="2"/>
  <c r="X479" i="2"/>
  <c r="X480" i="2"/>
  <c r="X481" i="2"/>
  <c r="X482" i="2"/>
  <c r="X483" i="2"/>
  <c r="X484" i="2"/>
  <c r="X485" i="2"/>
  <c r="X486" i="2"/>
  <c r="X487" i="2"/>
  <c r="X488" i="2"/>
  <c r="X489" i="2"/>
  <c r="X490" i="2"/>
  <c r="X491" i="2"/>
  <c r="X492" i="2"/>
  <c r="X493" i="2"/>
  <c r="X494" i="2"/>
  <c r="X495" i="2"/>
  <c r="X496" i="2"/>
  <c r="X497" i="2"/>
  <c r="X498" i="2"/>
  <c r="X499" i="2"/>
  <c r="X500" i="2"/>
  <c r="X501" i="2"/>
  <c r="X502" i="2"/>
  <c r="X503" i="2"/>
  <c r="X504" i="2"/>
  <c r="X505" i="2"/>
  <c r="W7" i="2"/>
  <c r="W8" i="2"/>
  <c r="W9" i="2"/>
  <c r="W10" i="2"/>
  <c r="W11" i="2"/>
  <c r="V11" i="2" s="1"/>
  <c r="W12" i="2"/>
  <c r="W13" i="2"/>
  <c r="V13" i="2" s="1"/>
  <c r="W14" i="2"/>
  <c r="V14" i="2" s="1"/>
  <c r="W15" i="2"/>
  <c r="W16" i="2"/>
  <c r="W17" i="2"/>
  <c r="W18" i="2"/>
  <c r="W19" i="2"/>
  <c r="V19" i="2" s="1"/>
  <c r="W20" i="2"/>
  <c r="W21" i="2"/>
  <c r="V21" i="2" s="1"/>
  <c r="W22" i="2"/>
  <c r="V22" i="2" s="1"/>
  <c r="W23" i="2"/>
  <c r="W24" i="2"/>
  <c r="W25" i="2"/>
  <c r="W26" i="2"/>
  <c r="W27" i="2"/>
  <c r="W28" i="2"/>
  <c r="W29" i="2"/>
  <c r="V29" i="2" s="1"/>
  <c r="W30" i="2"/>
  <c r="V30" i="2" s="1"/>
  <c r="W31" i="2"/>
  <c r="W32" i="2"/>
  <c r="W33" i="2"/>
  <c r="W34" i="2"/>
  <c r="W35" i="2"/>
  <c r="W36" i="2"/>
  <c r="W37" i="2"/>
  <c r="V37" i="2" s="1"/>
  <c r="W38" i="2"/>
  <c r="V38" i="2" s="1"/>
  <c r="W39" i="2"/>
  <c r="W40" i="2"/>
  <c r="W41" i="2"/>
  <c r="W42" i="2"/>
  <c r="W43" i="2"/>
  <c r="W44" i="2"/>
  <c r="W45" i="2"/>
  <c r="V45" i="2" s="1"/>
  <c r="W46" i="2"/>
  <c r="V46" i="2" s="1"/>
  <c r="W47" i="2"/>
  <c r="W48" i="2"/>
  <c r="W49" i="2"/>
  <c r="W50" i="2"/>
  <c r="W51" i="2"/>
  <c r="W52" i="2"/>
  <c r="W53" i="2"/>
  <c r="V53" i="2" s="1"/>
  <c r="W54" i="2"/>
  <c r="V54" i="2" s="1"/>
  <c r="W55" i="2"/>
  <c r="W56" i="2"/>
  <c r="W57" i="2"/>
  <c r="W58" i="2"/>
  <c r="W59" i="2"/>
  <c r="W60" i="2"/>
  <c r="W61" i="2"/>
  <c r="V61" i="2" s="1"/>
  <c r="W62" i="2"/>
  <c r="V62" i="2" s="1"/>
  <c r="W63" i="2"/>
  <c r="W64" i="2"/>
  <c r="W65" i="2"/>
  <c r="W66" i="2"/>
  <c r="W67" i="2"/>
  <c r="W68" i="2"/>
  <c r="W69" i="2"/>
  <c r="V69" i="2" s="1"/>
  <c r="W70" i="2"/>
  <c r="V70" i="2" s="1"/>
  <c r="W71" i="2"/>
  <c r="W72" i="2"/>
  <c r="W73" i="2"/>
  <c r="W74" i="2"/>
  <c r="W75" i="2"/>
  <c r="W76" i="2"/>
  <c r="W77" i="2"/>
  <c r="V77" i="2" s="1"/>
  <c r="W78" i="2"/>
  <c r="V78" i="2" s="1"/>
  <c r="W79" i="2"/>
  <c r="W80" i="2"/>
  <c r="W81" i="2"/>
  <c r="W82" i="2"/>
  <c r="W83" i="2"/>
  <c r="W84" i="2"/>
  <c r="W85" i="2"/>
  <c r="V85" i="2" s="1"/>
  <c r="W86" i="2"/>
  <c r="V86" i="2" s="1"/>
  <c r="W87" i="2"/>
  <c r="W88" i="2"/>
  <c r="W89" i="2"/>
  <c r="W90" i="2"/>
  <c r="W91" i="2"/>
  <c r="W92" i="2"/>
  <c r="W93" i="2"/>
  <c r="V93" i="2" s="1"/>
  <c r="W94" i="2"/>
  <c r="V94" i="2" s="1"/>
  <c r="W95" i="2"/>
  <c r="W96" i="2"/>
  <c r="W97" i="2"/>
  <c r="W98" i="2"/>
  <c r="W99" i="2"/>
  <c r="W100" i="2"/>
  <c r="W101" i="2"/>
  <c r="V101" i="2" s="1"/>
  <c r="W102" i="2"/>
  <c r="V102" i="2" s="1"/>
  <c r="W103" i="2"/>
  <c r="W104" i="2"/>
  <c r="W105" i="2"/>
  <c r="W106" i="2"/>
  <c r="W107" i="2"/>
  <c r="V107" i="2" s="1"/>
  <c r="W108" i="2"/>
  <c r="W109" i="2"/>
  <c r="V109" i="2" s="1"/>
  <c r="W110" i="2"/>
  <c r="V110" i="2" s="1"/>
  <c r="W111" i="2"/>
  <c r="W112" i="2"/>
  <c r="W113" i="2"/>
  <c r="W114" i="2"/>
  <c r="W115" i="2"/>
  <c r="V115" i="2" s="1"/>
  <c r="W116" i="2"/>
  <c r="W117" i="2"/>
  <c r="V117" i="2" s="1"/>
  <c r="W118" i="2"/>
  <c r="V118" i="2" s="1"/>
  <c r="W119" i="2"/>
  <c r="W120" i="2"/>
  <c r="W121" i="2"/>
  <c r="W122" i="2"/>
  <c r="W123" i="2"/>
  <c r="V123" i="2" s="1"/>
  <c r="W124" i="2"/>
  <c r="W125" i="2"/>
  <c r="V125" i="2" s="1"/>
  <c r="W126" i="2"/>
  <c r="V126" i="2" s="1"/>
  <c r="W127" i="2"/>
  <c r="W128" i="2"/>
  <c r="W129" i="2"/>
  <c r="W130" i="2"/>
  <c r="W131" i="2"/>
  <c r="V131" i="2" s="1"/>
  <c r="W132" i="2"/>
  <c r="W133" i="2"/>
  <c r="V133" i="2" s="1"/>
  <c r="W134" i="2"/>
  <c r="V134" i="2" s="1"/>
  <c r="W135" i="2"/>
  <c r="W136" i="2"/>
  <c r="W137" i="2"/>
  <c r="W138" i="2"/>
  <c r="W139" i="2"/>
  <c r="V139" i="2" s="1"/>
  <c r="W140" i="2"/>
  <c r="W141" i="2"/>
  <c r="V141" i="2" s="1"/>
  <c r="W142" i="2"/>
  <c r="V142" i="2" s="1"/>
  <c r="W143" i="2"/>
  <c r="W144" i="2"/>
  <c r="W145" i="2"/>
  <c r="W146" i="2"/>
  <c r="W147" i="2"/>
  <c r="V147" i="2" s="1"/>
  <c r="W148" i="2"/>
  <c r="W149" i="2"/>
  <c r="V149" i="2" s="1"/>
  <c r="W150" i="2"/>
  <c r="V150" i="2" s="1"/>
  <c r="W151" i="2"/>
  <c r="W152" i="2"/>
  <c r="W153" i="2"/>
  <c r="W154" i="2"/>
  <c r="W155" i="2"/>
  <c r="V155" i="2" s="1"/>
  <c r="W156" i="2"/>
  <c r="W157" i="2"/>
  <c r="V157" i="2" s="1"/>
  <c r="W158" i="2"/>
  <c r="V158" i="2" s="1"/>
  <c r="W159" i="2"/>
  <c r="W160" i="2"/>
  <c r="W161" i="2"/>
  <c r="W162" i="2"/>
  <c r="W163" i="2"/>
  <c r="V163" i="2" s="1"/>
  <c r="W164" i="2"/>
  <c r="W165" i="2"/>
  <c r="V165" i="2" s="1"/>
  <c r="W166" i="2"/>
  <c r="V166" i="2" s="1"/>
  <c r="W167" i="2"/>
  <c r="W168" i="2"/>
  <c r="W169" i="2"/>
  <c r="W170" i="2"/>
  <c r="W171" i="2"/>
  <c r="V171" i="2" s="1"/>
  <c r="W172" i="2"/>
  <c r="W173" i="2"/>
  <c r="V173" i="2" s="1"/>
  <c r="W174" i="2"/>
  <c r="V174" i="2" s="1"/>
  <c r="W175" i="2"/>
  <c r="W176" i="2"/>
  <c r="W177" i="2"/>
  <c r="W178" i="2"/>
  <c r="W179" i="2"/>
  <c r="V179" i="2" s="1"/>
  <c r="W180" i="2"/>
  <c r="W181" i="2"/>
  <c r="V181" i="2" s="1"/>
  <c r="W182" i="2"/>
  <c r="V182" i="2" s="1"/>
  <c r="W183" i="2"/>
  <c r="W184" i="2"/>
  <c r="W185" i="2"/>
  <c r="W186" i="2"/>
  <c r="W187" i="2"/>
  <c r="V187" i="2" s="1"/>
  <c r="W188" i="2"/>
  <c r="W189" i="2"/>
  <c r="V189" i="2" s="1"/>
  <c r="W190" i="2"/>
  <c r="V190" i="2" s="1"/>
  <c r="W191" i="2"/>
  <c r="W192" i="2"/>
  <c r="W193" i="2"/>
  <c r="W194" i="2"/>
  <c r="W195" i="2"/>
  <c r="V195" i="2" s="1"/>
  <c r="W196" i="2"/>
  <c r="W197" i="2"/>
  <c r="V197" i="2" s="1"/>
  <c r="W198" i="2"/>
  <c r="V198" i="2" s="1"/>
  <c r="W199" i="2"/>
  <c r="W200" i="2"/>
  <c r="W201" i="2"/>
  <c r="W202" i="2"/>
  <c r="W203" i="2"/>
  <c r="V203" i="2" s="1"/>
  <c r="W204" i="2"/>
  <c r="W205" i="2"/>
  <c r="V205" i="2" s="1"/>
  <c r="W206" i="2"/>
  <c r="V206" i="2" s="1"/>
  <c r="W207" i="2"/>
  <c r="W208" i="2"/>
  <c r="W209" i="2"/>
  <c r="W210" i="2"/>
  <c r="W211" i="2"/>
  <c r="V211" i="2" s="1"/>
  <c r="W212" i="2"/>
  <c r="W213" i="2"/>
  <c r="V213" i="2" s="1"/>
  <c r="W214" i="2"/>
  <c r="V214" i="2" s="1"/>
  <c r="W215" i="2"/>
  <c r="W216" i="2"/>
  <c r="W217" i="2"/>
  <c r="W218" i="2"/>
  <c r="W219" i="2"/>
  <c r="V219" i="2" s="1"/>
  <c r="W220" i="2"/>
  <c r="W221" i="2"/>
  <c r="V221" i="2" s="1"/>
  <c r="W222" i="2"/>
  <c r="V222" i="2" s="1"/>
  <c r="W223" i="2"/>
  <c r="W224" i="2"/>
  <c r="W225" i="2"/>
  <c r="W226" i="2"/>
  <c r="W227" i="2"/>
  <c r="V227" i="2" s="1"/>
  <c r="W228" i="2"/>
  <c r="W229" i="2"/>
  <c r="V229" i="2" s="1"/>
  <c r="W230" i="2"/>
  <c r="V230" i="2" s="1"/>
  <c r="W231" i="2"/>
  <c r="W232" i="2"/>
  <c r="W233" i="2"/>
  <c r="W234" i="2"/>
  <c r="W235" i="2"/>
  <c r="V235" i="2" s="1"/>
  <c r="W236" i="2"/>
  <c r="W237" i="2"/>
  <c r="V237" i="2" s="1"/>
  <c r="W238" i="2"/>
  <c r="V238" i="2" s="1"/>
  <c r="W239" i="2"/>
  <c r="W240" i="2"/>
  <c r="W241" i="2"/>
  <c r="W242" i="2"/>
  <c r="W243" i="2"/>
  <c r="V243" i="2" s="1"/>
  <c r="W244" i="2"/>
  <c r="W245" i="2"/>
  <c r="V245" i="2" s="1"/>
  <c r="W246" i="2"/>
  <c r="V246" i="2" s="1"/>
  <c r="W247" i="2"/>
  <c r="W248" i="2"/>
  <c r="W249" i="2"/>
  <c r="W250" i="2"/>
  <c r="W251" i="2"/>
  <c r="V251" i="2" s="1"/>
  <c r="W252" i="2"/>
  <c r="W253" i="2"/>
  <c r="V253" i="2" s="1"/>
  <c r="W254" i="2"/>
  <c r="V254" i="2" s="1"/>
  <c r="W255" i="2"/>
  <c r="W256" i="2"/>
  <c r="W257" i="2"/>
  <c r="W258" i="2"/>
  <c r="W259" i="2"/>
  <c r="V259" i="2" s="1"/>
  <c r="W260" i="2"/>
  <c r="W261" i="2"/>
  <c r="V261" i="2" s="1"/>
  <c r="W262" i="2"/>
  <c r="V262" i="2" s="1"/>
  <c r="W263" i="2"/>
  <c r="W264" i="2"/>
  <c r="W265" i="2"/>
  <c r="W266" i="2"/>
  <c r="W267" i="2"/>
  <c r="V267" i="2" s="1"/>
  <c r="W268" i="2"/>
  <c r="W269" i="2"/>
  <c r="V269" i="2" s="1"/>
  <c r="W270" i="2"/>
  <c r="V270" i="2" s="1"/>
  <c r="W271" i="2"/>
  <c r="W272" i="2"/>
  <c r="W273" i="2"/>
  <c r="W274" i="2"/>
  <c r="W275" i="2"/>
  <c r="V275" i="2" s="1"/>
  <c r="W276" i="2"/>
  <c r="W277" i="2"/>
  <c r="V277" i="2" s="1"/>
  <c r="W278" i="2"/>
  <c r="V278" i="2" s="1"/>
  <c r="W279" i="2"/>
  <c r="W280" i="2"/>
  <c r="W281" i="2"/>
  <c r="W282" i="2"/>
  <c r="W283" i="2"/>
  <c r="V283" i="2" s="1"/>
  <c r="W284" i="2"/>
  <c r="W285" i="2"/>
  <c r="V285" i="2" s="1"/>
  <c r="W286" i="2"/>
  <c r="V286" i="2" s="1"/>
  <c r="W287" i="2"/>
  <c r="W288" i="2"/>
  <c r="W289" i="2"/>
  <c r="W290" i="2"/>
  <c r="W291" i="2"/>
  <c r="V291" i="2" s="1"/>
  <c r="W292" i="2"/>
  <c r="W293" i="2"/>
  <c r="V293" i="2" s="1"/>
  <c r="W294" i="2"/>
  <c r="V294" i="2" s="1"/>
  <c r="W295" i="2"/>
  <c r="W296" i="2"/>
  <c r="W297" i="2"/>
  <c r="W298" i="2"/>
  <c r="W299" i="2"/>
  <c r="V299" i="2" s="1"/>
  <c r="W300" i="2"/>
  <c r="W301" i="2"/>
  <c r="V301" i="2" s="1"/>
  <c r="W302" i="2"/>
  <c r="V302" i="2" s="1"/>
  <c r="W303" i="2"/>
  <c r="W304" i="2"/>
  <c r="W305" i="2"/>
  <c r="W306" i="2"/>
  <c r="W307" i="2"/>
  <c r="V307" i="2" s="1"/>
  <c r="W308" i="2"/>
  <c r="W309" i="2"/>
  <c r="V309" i="2" s="1"/>
  <c r="W310" i="2"/>
  <c r="V310" i="2" s="1"/>
  <c r="W311" i="2"/>
  <c r="W312" i="2"/>
  <c r="W313" i="2"/>
  <c r="W314" i="2"/>
  <c r="W315" i="2"/>
  <c r="V315" i="2" s="1"/>
  <c r="W316" i="2"/>
  <c r="W317" i="2"/>
  <c r="V317" i="2" s="1"/>
  <c r="W318" i="2"/>
  <c r="V318" i="2" s="1"/>
  <c r="W319" i="2"/>
  <c r="W320" i="2"/>
  <c r="W321" i="2"/>
  <c r="W322" i="2"/>
  <c r="W323" i="2"/>
  <c r="V323" i="2" s="1"/>
  <c r="W324" i="2"/>
  <c r="W325" i="2"/>
  <c r="V325" i="2" s="1"/>
  <c r="W326" i="2"/>
  <c r="V326" i="2" s="1"/>
  <c r="W327" i="2"/>
  <c r="W328" i="2"/>
  <c r="W329" i="2"/>
  <c r="W330" i="2"/>
  <c r="W331" i="2"/>
  <c r="V331" i="2" s="1"/>
  <c r="W332" i="2"/>
  <c r="W333" i="2"/>
  <c r="V333" i="2" s="1"/>
  <c r="W334" i="2"/>
  <c r="V334" i="2" s="1"/>
  <c r="W335" i="2"/>
  <c r="W336" i="2"/>
  <c r="W337" i="2"/>
  <c r="W338" i="2"/>
  <c r="W339" i="2"/>
  <c r="V339" i="2" s="1"/>
  <c r="W340" i="2"/>
  <c r="W341" i="2"/>
  <c r="V341" i="2" s="1"/>
  <c r="W342" i="2"/>
  <c r="V342" i="2" s="1"/>
  <c r="W343" i="2"/>
  <c r="W344" i="2"/>
  <c r="W345" i="2"/>
  <c r="W346" i="2"/>
  <c r="W347" i="2"/>
  <c r="V347" i="2" s="1"/>
  <c r="W348" i="2"/>
  <c r="W349" i="2"/>
  <c r="V349" i="2" s="1"/>
  <c r="W350" i="2"/>
  <c r="V350" i="2" s="1"/>
  <c r="W351" i="2"/>
  <c r="W352" i="2"/>
  <c r="W353" i="2"/>
  <c r="W354" i="2"/>
  <c r="W355" i="2"/>
  <c r="V355" i="2" s="1"/>
  <c r="W356" i="2"/>
  <c r="W357" i="2"/>
  <c r="V357" i="2" s="1"/>
  <c r="W358" i="2"/>
  <c r="V358" i="2" s="1"/>
  <c r="W359" i="2"/>
  <c r="W360" i="2"/>
  <c r="W361" i="2"/>
  <c r="W362" i="2"/>
  <c r="W363" i="2"/>
  <c r="V363" i="2" s="1"/>
  <c r="W364" i="2"/>
  <c r="W365" i="2"/>
  <c r="V365" i="2" s="1"/>
  <c r="W366" i="2"/>
  <c r="V366" i="2" s="1"/>
  <c r="W367" i="2"/>
  <c r="W368" i="2"/>
  <c r="W369" i="2"/>
  <c r="W370" i="2"/>
  <c r="W371" i="2"/>
  <c r="V371" i="2" s="1"/>
  <c r="W372" i="2"/>
  <c r="W373" i="2"/>
  <c r="V373" i="2" s="1"/>
  <c r="W374" i="2"/>
  <c r="V374" i="2" s="1"/>
  <c r="W375" i="2"/>
  <c r="W376" i="2"/>
  <c r="W377" i="2"/>
  <c r="W378" i="2"/>
  <c r="W379" i="2"/>
  <c r="V379" i="2" s="1"/>
  <c r="W380" i="2"/>
  <c r="W381" i="2"/>
  <c r="V381" i="2" s="1"/>
  <c r="W382" i="2"/>
  <c r="V382" i="2" s="1"/>
  <c r="W383" i="2"/>
  <c r="W384" i="2"/>
  <c r="W385" i="2"/>
  <c r="W386" i="2"/>
  <c r="W387" i="2"/>
  <c r="V387" i="2" s="1"/>
  <c r="W388" i="2"/>
  <c r="W389" i="2"/>
  <c r="V389" i="2" s="1"/>
  <c r="W390" i="2"/>
  <c r="V390" i="2" s="1"/>
  <c r="W391" i="2"/>
  <c r="W392" i="2"/>
  <c r="W393" i="2"/>
  <c r="W394" i="2"/>
  <c r="W395" i="2"/>
  <c r="V395" i="2" s="1"/>
  <c r="W396" i="2"/>
  <c r="W397" i="2"/>
  <c r="V397" i="2" s="1"/>
  <c r="W398" i="2"/>
  <c r="V398" i="2" s="1"/>
  <c r="W399" i="2"/>
  <c r="W400" i="2"/>
  <c r="W401" i="2"/>
  <c r="W402" i="2"/>
  <c r="W403" i="2"/>
  <c r="V403" i="2" s="1"/>
  <c r="W404" i="2"/>
  <c r="W405" i="2"/>
  <c r="V405" i="2" s="1"/>
  <c r="W406" i="2"/>
  <c r="V406" i="2" s="1"/>
  <c r="W407" i="2"/>
  <c r="W408" i="2"/>
  <c r="W409" i="2"/>
  <c r="W410" i="2"/>
  <c r="W411" i="2"/>
  <c r="V411" i="2" s="1"/>
  <c r="W412" i="2"/>
  <c r="W413" i="2"/>
  <c r="V413" i="2" s="1"/>
  <c r="W414" i="2"/>
  <c r="V414" i="2" s="1"/>
  <c r="W415" i="2"/>
  <c r="W416" i="2"/>
  <c r="W417" i="2"/>
  <c r="W418" i="2"/>
  <c r="W419" i="2"/>
  <c r="V419" i="2" s="1"/>
  <c r="W420" i="2"/>
  <c r="W421" i="2"/>
  <c r="V421" i="2" s="1"/>
  <c r="W422" i="2"/>
  <c r="V422" i="2" s="1"/>
  <c r="W423" i="2"/>
  <c r="W424" i="2"/>
  <c r="W425" i="2"/>
  <c r="W426" i="2"/>
  <c r="W427" i="2"/>
  <c r="V427" i="2" s="1"/>
  <c r="W428" i="2"/>
  <c r="W429" i="2"/>
  <c r="V429" i="2" s="1"/>
  <c r="W430" i="2"/>
  <c r="V430" i="2" s="1"/>
  <c r="W431" i="2"/>
  <c r="W432" i="2"/>
  <c r="W433" i="2"/>
  <c r="W434" i="2"/>
  <c r="W435" i="2"/>
  <c r="V435" i="2" s="1"/>
  <c r="W436" i="2"/>
  <c r="W437" i="2"/>
  <c r="V437" i="2" s="1"/>
  <c r="W438" i="2"/>
  <c r="V438" i="2" s="1"/>
  <c r="W439" i="2"/>
  <c r="W440" i="2"/>
  <c r="W441" i="2"/>
  <c r="W442" i="2"/>
  <c r="W443" i="2"/>
  <c r="V443" i="2" s="1"/>
  <c r="W444" i="2"/>
  <c r="W445" i="2"/>
  <c r="V445" i="2" s="1"/>
  <c r="W446" i="2"/>
  <c r="V446" i="2" s="1"/>
  <c r="W447" i="2"/>
  <c r="W448" i="2"/>
  <c r="W449" i="2"/>
  <c r="W450" i="2"/>
  <c r="W451" i="2"/>
  <c r="V451" i="2" s="1"/>
  <c r="W452" i="2"/>
  <c r="W453" i="2"/>
  <c r="V453" i="2" s="1"/>
  <c r="W454" i="2"/>
  <c r="V454" i="2" s="1"/>
  <c r="W455" i="2"/>
  <c r="W456" i="2"/>
  <c r="W457" i="2"/>
  <c r="W458" i="2"/>
  <c r="W459" i="2"/>
  <c r="V459" i="2" s="1"/>
  <c r="W460" i="2"/>
  <c r="W461" i="2"/>
  <c r="V461" i="2" s="1"/>
  <c r="W462" i="2"/>
  <c r="V462" i="2" s="1"/>
  <c r="W463" i="2"/>
  <c r="W464" i="2"/>
  <c r="W465" i="2"/>
  <c r="W466" i="2"/>
  <c r="W467" i="2"/>
  <c r="V467" i="2" s="1"/>
  <c r="W468" i="2"/>
  <c r="W469" i="2"/>
  <c r="V469" i="2" s="1"/>
  <c r="W470" i="2"/>
  <c r="V470" i="2" s="1"/>
  <c r="W471" i="2"/>
  <c r="W472" i="2"/>
  <c r="W473" i="2"/>
  <c r="W474" i="2"/>
  <c r="W475" i="2"/>
  <c r="V475" i="2" s="1"/>
  <c r="W476" i="2"/>
  <c r="W477" i="2"/>
  <c r="V477" i="2" s="1"/>
  <c r="W478" i="2"/>
  <c r="V478" i="2" s="1"/>
  <c r="W479" i="2"/>
  <c r="W480" i="2"/>
  <c r="W481" i="2"/>
  <c r="W482" i="2"/>
  <c r="W483" i="2"/>
  <c r="V483" i="2" s="1"/>
  <c r="W484" i="2"/>
  <c r="W485" i="2"/>
  <c r="V485" i="2" s="1"/>
  <c r="W486" i="2"/>
  <c r="V486" i="2" s="1"/>
  <c r="W487" i="2"/>
  <c r="W488" i="2"/>
  <c r="W489" i="2"/>
  <c r="W490" i="2"/>
  <c r="W491" i="2"/>
  <c r="V491" i="2" s="1"/>
  <c r="W492" i="2"/>
  <c r="W493" i="2"/>
  <c r="V493" i="2" s="1"/>
  <c r="W494" i="2"/>
  <c r="V494" i="2" s="1"/>
  <c r="W495" i="2"/>
  <c r="W496" i="2"/>
  <c r="W497" i="2"/>
  <c r="W498" i="2"/>
  <c r="W499" i="2"/>
  <c r="V499" i="2" s="1"/>
  <c r="W500" i="2"/>
  <c r="W501" i="2"/>
  <c r="V501" i="2" s="1"/>
  <c r="W502" i="2"/>
  <c r="V502" i="2" s="1"/>
  <c r="W503" i="2"/>
  <c r="W504" i="2"/>
  <c r="W505" i="2"/>
  <c r="V7" i="2"/>
  <c r="V8" i="2"/>
  <c r="V9" i="2"/>
  <c r="V10" i="2"/>
  <c r="V12" i="2"/>
  <c r="V15" i="2"/>
  <c r="V16" i="2"/>
  <c r="V17" i="2"/>
  <c r="V18" i="2"/>
  <c r="V20" i="2"/>
  <c r="V23" i="2"/>
  <c r="V24" i="2"/>
  <c r="V25" i="2"/>
  <c r="V26" i="2"/>
  <c r="V27" i="2"/>
  <c r="V28" i="2"/>
  <c r="V31" i="2"/>
  <c r="V32" i="2"/>
  <c r="V33" i="2"/>
  <c r="V34" i="2"/>
  <c r="V35" i="2"/>
  <c r="V36" i="2"/>
  <c r="V39" i="2"/>
  <c r="V40" i="2"/>
  <c r="V41" i="2"/>
  <c r="V42" i="2"/>
  <c r="V43" i="2"/>
  <c r="V44" i="2"/>
  <c r="V47" i="2"/>
  <c r="V48" i="2"/>
  <c r="V49" i="2"/>
  <c r="V50" i="2"/>
  <c r="V51" i="2"/>
  <c r="V52" i="2"/>
  <c r="V55" i="2"/>
  <c r="V56" i="2"/>
  <c r="V57" i="2"/>
  <c r="V58" i="2"/>
  <c r="V59" i="2"/>
  <c r="V60" i="2"/>
  <c r="V63" i="2"/>
  <c r="V64" i="2"/>
  <c r="V65" i="2"/>
  <c r="V66" i="2"/>
  <c r="V67" i="2"/>
  <c r="V68" i="2"/>
  <c r="V71" i="2"/>
  <c r="V72" i="2"/>
  <c r="V73" i="2"/>
  <c r="V74" i="2"/>
  <c r="V75" i="2"/>
  <c r="V76" i="2"/>
  <c r="V79" i="2"/>
  <c r="V80" i="2"/>
  <c r="V81" i="2"/>
  <c r="V82" i="2"/>
  <c r="V83" i="2"/>
  <c r="V84" i="2"/>
  <c r="V87" i="2"/>
  <c r="V88" i="2"/>
  <c r="V89" i="2"/>
  <c r="V90" i="2"/>
  <c r="V91" i="2"/>
  <c r="V92" i="2"/>
  <c r="V95" i="2"/>
  <c r="V96" i="2"/>
  <c r="V97" i="2"/>
  <c r="V98" i="2"/>
  <c r="V99" i="2"/>
  <c r="V100" i="2"/>
  <c r="V103" i="2"/>
  <c r="V104" i="2"/>
  <c r="V105" i="2"/>
  <c r="V106" i="2"/>
  <c r="V108" i="2"/>
  <c r="V111" i="2"/>
  <c r="V112" i="2"/>
  <c r="V113" i="2"/>
  <c r="V114" i="2"/>
  <c r="V116" i="2"/>
  <c r="V119" i="2"/>
  <c r="V120" i="2"/>
  <c r="V121" i="2"/>
  <c r="V122" i="2"/>
  <c r="V124" i="2"/>
  <c r="V127" i="2"/>
  <c r="V128" i="2"/>
  <c r="V129" i="2"/>
  <c r="V130" i="2"/>
  <c r="V132" i="2"/>
  <c r="V135" i="2"/>
  <c r="V136" i="2"/>
  <c r="V137" i="2"/>
  <c r="V138" i="2"/>
  <c r="V140" i="2"/>
  <c r="V143" i="2"/>
  <c r="V144" i="2"/>
  <c r="V145" i="2"/>
  <c r="V146" i="2"/>
  <c r="V148" i="2"/>
  <c r="V151" i="2"/>
  <c r="V152" i="2"/>
  <c r="V153" i="2"/>
  <c r="V154" i="2"/>
  <c r="V156" i="2"/>
  <c r="V159" i="2"/>
  <c r="V160" i="2"/>
  <c r="V161" i="2"/>
  <c r="V162" i="2"/>
  <c r="V164" i="2"/>
  <c r="V167" i="2"/>
  <c r="V168" i="2"/>
  <c r="V169" i="2"/>
  <c r="V170" i="2"/>
  <c r="V172" i="2"/>
  <c r="V175" i="2"/>
  <c r="V176" i="2"/>
  <c r="V177" i="2"/>
  <c r="V178" i="2"/>
  <c r="V180" i="2"/>
  <c r="V183" i="2"/>
  <c r="V184" i="2"/>
  <c r="V185" i="2"/>
  <c r="V186" i="2"/>
  <c r="V188" i="2"/>
  <c r="V191" i="2"/>
  <c r="V192" i="2"/>
  <c r="V193" i="2"/>
  <c r="V194" i="2"/>
  <c r="V196" i="2"/>
  <c r="V199" i="2"/>
  <c r="V200" i="2"/>
  <c r="V201" i="2"/>
  <c r="V202" i="2"/>
  <c r="V204" i="2"/>
  <c r="V207" i="2"/>
  <c r="V208" i="2"/>
  <c r="V209" i="2"/>
  <c r="V210" i="2"/>
  <c r="V212" i="2"/>
  <c r="V215" i="2"/>
  <c r="V216" i="2"/>
  <c r="V217" i="2"/>
  <c r="V218" i="2"/>
  <c r="V220" i="2"/>
  <c r="V223" i="2"/>
  <c r="V224" i="2"/>
  <c r="V225" i="2"/>
  <c r="V226" i="2"/>
  <c r="V228" i="2"/>
  <c r="V231" i="2"/>
  <c r="V232" i="2"/>
  <c r="V233" i="2"/>
  <c r="V234" i="2"/>
  <c r="V236" i="2"/>
  <c r="V239" i="2"/>
  <c r="V240" i="2"/>
  <c r="V241" i="2"/>
  <c r="V242" i="2"/>
  <c r="V244" i="2"/>
  <c r="V247" i="2"/>
  <c r="V248" i="2"/>
  <c r="V249" i="2"/>
  <c r="V250" i="2"/>
  <c r="V252" i="2"/>
  <c r="V255" i="2"/>
  <c r="V256" i="2"/>
  <c r="V257" i="2"/>
  <c r="V258" i="2"/>
  <c r="V260" i="2"/>
  <c r="V263" i="2"/>
  <c r="V264" i="2"/>
  <c r="V265" i="2"/>
  <c r="V266" i="2"/>
  <c r="V268" i="2"/>
  <c r="V271" i="2"/>
  <c r="V272" i="2"/>
  <c r="V273" i="2"/>
  <c r="V274" i="2"/>
  <c r="V276" i="2"/>
  <c r="V279" i="2"/>
  <c r="V280" i="2"/>
  <c r="V281" i="2"/>
  <c r="V282" i="2"/>
  <c r="V284" i="2"/>
  <c r="V287" i="2"/>
  <c r="V288" i="2"/>
  <c r="V289" i="2"/>
  <c r="V290" i="2"/>
  <c r="V292" i="2"/>
  <c r="V295" i="2"/>
  <c r="V296" i="2"/>
  <c r="V297" i="2"/>
  <c r="V298" i="2"/>
  <c r="V300" i="2"/>
  <c r="V303" i="2"/>
  <c r="V304" i="2"/>
  <c r="V305" i="2"/>
  <c r="V306" i="2"/>
  <c r="V308" i="2"/>
  <c r="V311" i="2"/>
  <c r="V312" i="2"/>
  <c r="V313" i="2"/>
  <c r="V314" i="2"/>
  <c r="V316" i="2"/>
  <c r="V319" i="2"/>
  <c r="V320" i="2"/>
  <c r="V321" i="2"/>
  <c r="V322" i="2"/>
  <c r="V324" i="2"/>
  <c r="V327" i="2"/>
  <c r="V328" i="2"/>
  <c r="V329" i="2"/>
  <c r="V330" i="2"/>
  <c r="V332" i="2"/>
  <c r="V335" i="2"/>
  <c r="V336" i="2"/>
  <c r="V337" i="2"/>
  <c r="V338" i="2"/>
  <c r="V340" i="2"/>
  <c r="V343" i="2"/>
  <c r="V344" i="2"/>
  <c r="V345" i="2"/>
  <c r="V346" i="2"/>
  <c r="V348" i="2"/>
  <c r="V351" i="2"/>
  <c r="V352" i="2"/>
  <c r="V353" i="2"/>
  <c r="V354" i="2"/>
  <c r="V356" i="2"/>
  <c r="V359" i="2"/>
  <c r="V360" i="2"/>
  <c r="V361" i="2"/>
  <c r="V362" i="2"/>
  <c r="V364" i="2"/>
  <c r="V367" i="2"/>
  <c r="V368" i="2"/>
  <c r="V369" i="2"/>
  <c r="V370" i="2"/>
  <c r="V372" i="2"/>
  <c r="V375" i="2"/>
  <c r="V376" i="2"/>
  <c r="V377" i="2"/>
  <c r="V378" i="2"/>
  <c r="V380" i="2"/>
  <c r="V383" i="2"/>
  <c r="V384" i="2"/>
  <c r="V385" i="2"/>
  <c r="V386" i="2"/>
  <c r="V388" i="2"/>
  <c r="V391" i="2"/>
  <c r="V392" i="2"/>
  <c r="V393" i="2"/>
  <c r="V394" i="2"/>
  <c r="V396" i="2"/>
  <c r="V399" i="2"/>
  <c r="V400" i="2"/>
  <c r="V401" i="2"/>
  <c r="V402" i="2"/>
  <c r="V404" i="2"/>
  <c r="V407" i="2"/>
  <c r="V408" i="2"/>
  <c r="V409" i="2"/>
  <c r="V410" i="2"/>
  <c r="V412" i="2"/>
  <c r="V415" i="2"/>
  <c r="V416" i="2"/>
  <c r="V417" i="2"/>
  <c r="V418" i="2"/>
  <c r="V420" i="2"/>
  <c r="V423" i="2"/>
  <c r="V424" i="2"/>
  <c r="V425" i="2"/>
  <c r="V426" i="2"/>
  <c r="V428" i="2"/>
  <c r="V431" i="2"/>
  <c r="V432" i="2"/>
  <c r="V433" i="2"/>
  <c r="V434" i="2"/>
  <c r="V436" i="2"/>
  <c r="V439" i="2"/>
  <c r="V440" i="2"/>
  <c r="V441" i="2"/>
  <c r="V442" i="2"/>
  <c r="V444" i="2"/>
  <c r="V447" i="2"/>
  <c r="V448" i="2"/>
  <c r="V449" i="2"/>
  <c r="V450" i="2"/>
  <c r="V452" i="2"/>
  <c r="V455" i="2"/>
  <c r="V456" i="2"/>
  <c r="V457" i="2"/>
  <c r="V458" i="2"/>
  <c r="V460" i="2"/>
  <c r="V463" i="2"/>
  <c r="V464" i="2"/>
  <c r="V465" i="2"/>
  <c r="V466" i="2"/>
  <c r="V468" i="2"/>
  <c r="V471" i="2"/>
  <c r="V472" i="2"/>
  <c r="V473" i="2"/>
  <c r="V474" i="2"/>
  <c r="V476" i="2"/>
  <c r="V479" i="2"/>
  <c r="V480" i="2"/>
  <c r="V481" i="2"/>
  <c r="V482" i="2"/>
  <c r="V484" i="2"/>
  <c r="V487" i="2"/>
  <c r="V488" i="2"/>
  <c r="V489" i="2"/>
  <c r="V490" i="2"/>
  <c r="V492" i="2"/>
  <c r="V495" i="2"/>
  <c r="V496" i="2"/>
  <c r="V497" i="2"/>
  <c r="V498" i="2"/>
  <c r="V500" i="2"/>
  <c r="V503" i="2"/>
  <c r="V504" i="2"/>
  <c r="V505" i="2"/>
  <c r="U7" i="2"/>
  <c r="U8" i="2"/>
  <c r="U9" i="2"/>
  <c r="U10" i="2"/>
  <c r="U11" i="2"/>
  <c r="U12" i="2"/>
  <c r="U13" i="2"/>
  <c r="U14" i="2"/>
  <c r="U15" i="2"/>
  <c r="U16" i="2"/>
  <c r="U17" i="2"/>
  <c r="U18" i="2"/>
  <c r="U19" i="2"/>
  <c r="U20" i="2"/>
  <c r="U21" i="2"/>
  <c r="U22" i="2"/>
  <c r="U23" i="2"/>
  <c r="U24" i="2"/>
  <c r="U25" i="2"/>
  <c r="U26" i="2"/>
  <c r="U27" i="2"/>
  <c r="U28" i="2"/>
  <c r="U29" i="2"/>
  <c r="U30" i="2"/>
  <c r="U31" i="2"/>
  <c r="U32" i="2"/>
  <c r="U33" i="2"/>
  <c r="U34" i="2"/>
  <c r="U35" i="2"/>
  <c r="U36" i="2"/>
  <c r="U37" i="2"/>
  <c r="U38" i="2"/>
  <c r="U39" i="2"/>
  <c r="U40" i="2"/>
  <c r="U41" i="2"/>
  <c r="U42" i="2"/>
  <c r="U43" i="2"/>
  <c r="U44" i="2"/>
  <c r="U45" i="2"/>
  <c r="U46" i="2"/>
  <c r="U47" i="2"/>
  <c r="U48" i="2"/>
  <c r="U49" i="2"/>
  <c r="U50" i="2"/>
  <c r="U51" i="2"/>
  <c r="U52" i="2"/>
  <c r="U53" i="2"/>
  <c r="U54" i="2"/>
  <c r="U55" i="2"/>
  <c r="U56" i="2"/>
  <c r="U57" i="2"/>
  <c r="U58" i="2"/>
  <c r="U59" i="2"/>
  <c r="U60" i="2"/>
  <c r="U61" i="2"/>
  <c r="U62" i="2"/>
  <c r="U63" i="2"/>
  <c r="U64" i="2"/>
  <c r="U65" i="2"/>
  <c r="U66" i="2"/>
  <c r="U67" i="2"/>
  <c r="U68" i="2"/>
  <c r="U69" i="2"/>
  <c r="U70" i="2"/>
  <c r="U71" i="2"/>
  <c r="U72" i="2"/>
  <c r="U73" i="2"/>
  <c r="U74" i="2"/>
  <c r="U75" i="2"/>
  <c r="U76" i="2"/>
  <c r="U77" i="2"/>
  <c r="U78" i="2"/>
  <c r="U79" i="2"/>
  <c r="U80" i="2"/>
  <c r="U81" i="2"/>
  <c r="U82" i="2"/>
  <c r="U83" i="2"/>
  <c r="U84" i="2"/>
  <c r="U85" i="2"/>
  <c r="U86" i="2"/>
  <c r="U87" i="2"/>
  <c r="U88" i="2"/>
  <c r="U89" i="2"/>
  <c r="U90" i="2"/>
  <c r="U91" i="2"/>
  <c r="U92" i="2"/>
  <c r="U93" i="2"/>
  <c r="U94" i="2"/>
  <c r="U95" i="2"/>
  <c r="U96" i="2"/>
  <c r="U97" i="2"/>
  <c r="U98" i="2"/>
  <c r="U99" i="2"/>
  <c r="U100" i="2"/>
  <c r="U101" i="2"/>
  <c r="U102" i="2"/>
  <c r="U103" i="2"/>
  <c r="U104" i="2"/>
  <c r="U105" i="2"/>
  <c r="U106" i="2"/>
  <c r="U107" i="2"/>
  <c r="U108" i="2"/>
  <c r="U109" i="2"/>
  <c r="U110" i="2"/>
  <c r="U111" i="2"/>
  <c r="U112" i="2"/>
  <c r="U113" i="2"/>
  <c r="U114" i="2"/>
  <c r="U115" i="2"/>
  <c r="U116" i="2"/>
  <c r="U117" i="2"/>
  <c r="U118" i="2"/>
  <c r="U119" i="2"/>
  <c r="U120" i="2"/>
  <c r="U121" i="2"/>
  <c r="U122" i="2"/>
  <c r="U123" i="2"/>
  <c r="U124" i="2"/>
  <c r="U125" i="2"/>
  <c r="U126" i="2"/>
  <c r="U127" i="2"/>
  <c r="U128" i="2"/>
  <c r="U129" i="2"/>
  <c r="U130" i="2"/>
  <c r="U131" i="2"/>
  <c r="U132" i="2"/>
  <c r="U133" i="2"/>
  <c r="U134" i="2"/>
  <c r="U135" i="2"/>
  <c r="U136" i="2"/>
  <c r="U137" i="2"/>
  <c r="U138" i="2"/>
  <c r="U139" i="2"/>
  <c r="U140" i="2"/>
  <c r="U141" i="2"/>
  <c r="U142" i="2"/>
  <c r="U143" i="2"/>
  <c r="U144" i="2"/>
  <c r="U145" i="2"/>
  <c r="U146" i="2"/>
  <c r="U147" i="2"/>
  <c r="U148" i="2"/>
  <c r="U149" i="2"/>
  <c r="U150" i="2"/>
  <c r="U151" i="2"/>
  <c r="U152" i="2"/>
  <c r="U153" i="2"/>
  <c r="U154" i="2"/>
  <c r="U155" i="2"/>
  <c r="U156" i="2"/>
  <c r="U157" i="2"/>
  <c r="U158" i="2"/>
  <c r="U159" i="2"/>
  <c r="U160" i="2"/>
  <c r="U161" i="2"/>
  <c r="U162" i="2"/>
  <c r="U163" i="2"/>
  <c r="U164" i="2"/>
  <c r="U165" i="2"/>
  <c r="U166" i="2"/>
  <c r="U167" i="2"/>
  <c r="U168" i="2"/>
  <c r="U169" i="2"/>
  <c r="U170" i="2"/>
  <c r="U171" i="2"/>
  <c r="U172" i="2"/>
  <c r="U173" i="2"/>
  <c r="U174" i="2"/>
  <c r="U175" i="2"/>
  <c r="U176" i="2"/>
  <c r="U177" i="2"/>
  <c r="U178" i="2"/>
  <c r="U179" i="2"/>
  <c r="U180" i="2"/>
  <c r="U181" i="2"/>
  <c r="U182" i="2"/>
  <c r="U183" i="2"/>
  <c r="U184" i="2"/>
  <c r="U185" i="2"/>
  <c r="U186" i="2"/>
  <c r="U187" i="2"/>
  <c r="U188" i="2"/>
  <c r="U189" i="2"/>
  <c r="U190" i="2"/>
  <c r="U191" i="2"/>
  <c r="U192" i="2"/>
  <c r="U193" i="2"/>
  <c r="U194" i="2"/>
  <c r="U195" i="2"/>
  <c r="U196" i="2"/>
  <c r="U197" i="2"/>
  <c r="U198" i="2"/>
  <c r="U199" i="2"/>
  <c r="U200" i="2"/>
  <c r="U201" i="2"/>
  <c r="U202" i="2"/>
  <c r="U203" i="2"/>
  <c r="U204" i="2"/>
  <c r="U205" i="2"/>
  <c r="U206" i="2"/>
  <c r="U207" i="2"/>
  <c r="U208" i="2"/>
  <c r="U209" i="2"/>
  <c r="U210" i="2"/>
  <c r="U211" i="2"/>
  <c r="U212" i="2"/>
  <c r="U213" i="2"/>
  <c r="U214" i="2"/>
  <c r="U215" i="2"/>
  <c r="U216" i="2"/>
  <c r="U217" i="2"/>
  <c r="U218" i="2"/>
  <c r="U219" i="2"/>
  <c r="U220" i="2"/>
  <c r="U221" i="2"/>
  <c r="U222" i="2"/>
  <c r="U223" i="2"/>
  <c r="U224" i="2"/>
  <c r="U225" i="2"/>
  <c r="U226" i="2"/>
  <c r="U227" i="2"/>
  <c r="U228" i="2"/>
  <c r="U229" i="2"/>
  <c r="U230" i="2"/>
  <c r="U231" i="2"/>
  <c r="U232" i="2"/>
  <c r="U233" i="2"/>
  <c r="U234" i="2"/>
  <c r="U235" i="2"/>
  <c r="U236" i="2"/>
  <c r="U237" i="2"/>
  <c r="U238" i="2"/>
  <c r="U239" i="2"/>
  <c r="U240" i="2"/>
  <c r="U241" i="2"/>
  <c r="U242" i="2"/>
  <c r="U243" i="2"/>
  <c r="U244" i="2"/>
  <c r="U245" i="2"/>
  <c r="U246" i="2"/>
  <c r="U247" i="2"/>
  <c r="U248" i="2"/>
  <c r="U249" i="2"/>
  <c r="U250" i="2"/>
  <c r="U251" i="2"/>
  <c r="U252" i="2"/>
  <c r="U253" i="2"/>
  <c r="U254" i="2"/>
  <c r="U255" i="2"/>
  <c r="U256" i="2"/>
  <c r="U257" i="2"/>
  <c r="U258" i="2"/>
  <c r="U259" i="2"/>
  <c r="U260" i="2"/>
  <c r="U261" i="2"/>
  <c r="U262" i="2"/>
  <c r="U263" i="2"/>
  <c r="U264" i="2"/>
  <c r="U265" i="2"/>
  <c r="U266" i="2"/>
  <c r="U267" i="2"/>
  <c r="U268" i="2"/>
  <c r="U269" i="2"/>
  <c r="U270" i="2"/>
  <c r="U271" i="2"/>
  <c r="U272" i="2"/>
  <c r="U273" i="2"/>
  <c r="U274" i="2"/>
  <c r="U275" i="2"/>
  <c r="U276" i="2"/>
  <c r="U277" i="2"/>
  <c r="U278" i="2"/>
  <c r="U279" i="2"/>
  <c r="U280" i="2"/>
  <c r="U281" i="2"/>
  <c r="U282" i="2"/>
  <c r="U283" i="2"/>
  <c r="U284" i="2"/>
  <c r="U285" i="2"/>
  <c r="U286" i="2"/>
  <c r="U287" i="2"/>
  <c r="U288" i="2"/>
  <c r="U289" i="2"/>
  <c r="U290" i="2"/>
  <c r="U291" i="2"/>
  <c r="U292" i="2"/>
  <c r="U293" i="2"/>
  <c r="U294" i="2"/>
  <c r="U295" i="2"/>
  <c r="U296" i="2"/>
  <c r="U297" i="2"/>
  <c r="U298" i="2"/>
  <c r="U299" i="2"/>
  <c r="U300" i="2"/>
  <c r="U301" i="2"/>
  <c r="U302" i="2"/>
  <c r="U303" i="2"/>
  <c r="U304" i="2"/>
  <c r="U305" i="2"/>
  <c r="U306" i="2"/>
  <c r="U307" i="2"/>
  <c r="U308" i="2"/>
  <c r="U309" i="2"/>
  <c r="U310" i="2"/>
  <c r="U311" i="2"/>
  <c r="U312" i="2"/>
  <c r="U313" i="2"/>
  <c r="U314" i="2"/>
  <c r="U315" i="2"/>
  <c r="U316" i="2"/>
  <c r="U317" i="2"/>
  <c r="U318" i="2"/>
  <c r="U319" i="2"/>
  <c r="U320" i="2"/>
  <c r="U321" i="2"/>
  <c r="U322" i="2"/>
  <c r="U323" i="2"/>
  <c r="U324" i="2"/>
  <c r="U325" i="2"/>
  <c r="U326" i="2"/>
  <c r="U327" i="2"/>
  <c r="U328" i="2"/>
  <c r="U329" i="2"/>
  <c r="U330" i="2"/>
  <c r="U331" i="2"/>
  <c r="U332" i="2"/>
  <c r="U333" i="2"/>
  <c r="U334" i="2"/>
  <c r="U335" i="2"/>
  <c r="U336" i="2"/>
  <c r="U337" i="2"/>
  <c r="U338" i="2"/>
  <c r="U339" i="2"/>
  <c r="U340" i="2"/>
  <c r="U341" i="2"/>
  <c r="U342" i="2"/>
  <c r="U343" i="2"/>
  <c r="U344" i="2"/>
  <c r="U345" i="2"/>
  <c r="U346" i="2"/>
  <c r="U347" i="2"/>
  <c r="U348" i="2"/>
  <c r="U349" i="2"/>
  <c r="U350" i="2"/>
  <c r="U351" i="2"/>
  <c r="U352" i="2"/>
  <c r="U353" i="2"/>
  <c r="U354" i="2"/>
  <c r="U355" i="2"/>
  <c r="U356" i="2"/>
  <c r="U357" i="2"/>
  <c r="U358" i="2"/>
  <c r="U359" i="2"/>
  <c r="U360" i="2"/>
  <c r="U361" i="2"/>
  <c r="U362" i="2"/>
  <c r="U363" i="2"/>
  <c r="U364" i="2"/>
  <c r="U365" i="2"/>
  <c r="U366" i="2"/>
  <c r="U367" i="2"/>
  <c r="U368" i="2"/>
  <c r="U369" i="2"/>
  <c r="U370" i="2"/>
  <c r="U371" i="2"/>
  <c r="U372" i="2"/>
  <c r="U373" i="2"/>
  <c r="U374" i="2"/>
  <c r="U375" i="2"/>
  <c r="U376" i="2"/>
  <c r="U377" i="2"/>
  <c r="U378" i="2"/>
  <c r="U379" i="2"/>
  <c r="U380" i="2"/>
  <c r="U381" i="2"/>
  <c r="U382" i="2"/>
  <c r="U383" i="2"/>
  <c r="U384" i="2"/>
  <c r="U385" i="2"/>
  <c r="U386" i="2"/>
  <c r="U387" i="2"/>
  <c r="U388" i="2"/>
  <c r="U389" i="2"/>
  <c r="U390" i="2"/>
  <c r="U391" i="2"/>
  <c r="U392" i="2"/>
  <c r="U393" i="2"/>
  <c r="U394" i="2"/>
  <c r="U395" i="2"/>
  <c r="U396" i="2"/>
  <c r="U397" i="2"/>
  <c r="U398" i="2"/>
  <c r="U399" i="2"/>
  <c r="U400" i="2"/>
  <c r="U401" i="2"/>
  <c r="U402" i="2"/>
  <c r="U403" i="2"/>
  <c r="U404" i="2"/>
  <c r="U405" i="2"/>
  <c r="U406" i="2"/>
  <c r="U407" i="2"/>
  <c r="U408" i="2"/>
  <c r="U409" i="2"/>
  <c r="U410" i="2"/>
  <c r="U411" i="2"/>
  <c r="U412" i="2"/>
  <c r="U413" i="2"/>
  <c r="U414" i="2"/>
  <c r="U415" i="2"/>
  <c r="U416" i="2"/>
  <c r="U417" i="2"/>
  <c r="U418" i="2"/>
  <c r="U419" i="2"/>
  <c r="U420" i="2"/>
  <c r="U421" i="2"/>
  <c r="U422" i="2"/>
  <c r="U423" i="2"/>
  <c r="U424" i="2"/>
  <c r="U425" i="2"/>
  <c r="U426" i="2"/>
  <c r="U427" i="2"/>
  <c r="U428" i="2"/>
  <c r="U429" i="2"/>
  <c r="U430" i="2"/>
  <c r="U431" i="2"/>
  <c r="U432" i="2"/>
  <c r="U433" i="2"/>
  <c r="U434" i="2"/>
  <c r="U435" i="2"/>
  <c r="U436" i="2"/>
  <c r="U437" i="2"/>
  <c r="U438" i="2"/>
  <c r="U439" i="2"/>
  <c r="U440" i="2"/>
  <c r="U441" i="2"/>
  <c r="U442" i="2"/>
  <c r="U443" i="2"/>
  <c r="U444" i="2"/>
  <c r="U445" i="2"/>
  <c r="U446" i="2"/>
  <c r="U447" i="2"/>
  <c r="U448" i="2"/>
  <c r="U449" i="2"/>
  <c r="U450" i="2"/>
  <c r="U451" i="2"/>
  <c r="U452" i="2"/>
  <c r="U453" i="2"/>
  <c r="U454" i="2"/>
  <c r="U455" i="2"/>
  <c r="U456" i="2"/>
  <c r="U457" i="2"/>
  <c r="U458" i="2"/>
  <c r="U459" i="2"/>
  <c r="U460" i="2"/>
  <c r="U461" i="2"/>
  <c r="U462" i="2"/>
  <c r="U463" i="2"/>
  <c r="U464" i="2"/>
  <c r="U465" i="2"/>
  <c r="U466" i="2"/>
  <c r="U467" i="2"/>
  <c r="U468" i="2"/>
  <c r="U469" i="2"/>
  <c r="U470" i="2"/>
  <c r="U471" i="2"/>
  <c r="U472" i="2"/>
  <c r="U473" i="2"/>
  <c r="U474" i="2"/>
  <c r="U475" i="2"/>
  <c r="U476" i="2"/>
  <c r="U477" i="2"/>
  <c r="U478" i="2"/>
  <c r="U479" i="2"/>
  <c r="U480" i="2"/>
  <c r="U481" i="2"/>
  <c r="U482" i="2"/>
  <c r="U483" i="2"/>
  <c r="U484" i="2"/>
  <c r="U485" i="2"/>
  <c r="U486" i="2"/>
  <c r="U487" i="2"/>
  <c r="U488" i="2"/>
  <c r="U489" i="2"/>
  <c r="U490" i="2"/>
  <c r="U491" i="2"/>
  <c r="U492" i="2"/>
  <c r="U493" i="2"/>
  <c r="U494" i="2"/>
  <c r="U495" i="2"/>
  <c r="U496" i="2"/>
  <c r="U497" i="2"/>
  <c r="U498" i="2"/>
  <c r="U499" i="2"/>
  <c r="U500" i="2"/>
  <c r="U501" i="2"/>
  <c r="U502" i="2"/>
  <c r="U503" i="2"/>
  <c r="U504" i="2"/>
  <c r="U505" i="2"/>
  <c r="T7" i="2"/>
  <c r="T8" i="2"/>
  <c r="T9" i="2"/>
  <c r="T10" i="2"/>
  <c r="T11" i="2"/>
  <c r="T12" i="2"/>
  <c r="T13" i="2"/>
  <c r="T14" i="2"/>
  <c r="T15" i="2"/>
  <c r="T16" i="2"/>
  <c r="T17" i="2"/>
  <c r="T18" i="2"/>
  <c r="T19" i="2"/>
  <c r="T20" i="2"/>
  <c r="T21" i="2"/>
  <c r="T22" i="2"/>
  <c r="T23" i="2"/>
  <c r="T24" i="2"/>
  <c r="T25" i="2"/>
  <c r="T26" i="2"/>
  <c r="T27" i="2"/>
  <c r="T28" i="2"/>
  <c r="T29" i="2"/>
  <c r="T30" i="2"/>
  <c r="T31" i="2"/>
  <c r="T32" i="2"/>
  <c r="T33" i="2"/>
  <c r="T34" i="2"/>
  <c r="T35" i="2"/>
  <c r="T36" i="2"/>
  <c r="T37" i="2"/>
  <c r="T38" i="2"/>
  <c r="T39" i="2"/>
  <c r="T40" i="2"/>
  <c r="T41" i="2"/>
  <c r="T42" i="2"/>
  <c r="T43" i="2"/>
  <c r="T44" i="2"/>
  <c r="T45" i="2"/>
  <c r="T46" i="2"/>
  <c r="T47" i="2"/>
  <c r="T48" i="2"/>
  <c r="T49" i="2"/>
  <c r="T50" i="2"/>
  <c r="T51" i="2"/>
  <c r="T52" i="2"/>
  <c r="T53" i="2"/>
  <c r="T54" i="2"/>
  <c r="T55" i="2"/>
  <c r="T56" i="2"/>
  <c r="T57" i="2"/>
  <c r="T58" i="2"/>
  <c r="T59" i="2"/>
  <c r="T60" i="2"/>
  <c r="T61" i="2"/>
  <c r="T62" i="2"/>
  <c r="T63" i="2"/>
  <c r="T64" i="2"/>
  <c r="T65" i="2"/>
  <c r="T66" i="2"/>
  <c r="T67" i="2"/>
  <c r="T68" i="2"/>
  <c r="T69" i="2"/>
  <c r="T70" i="2"/>
  <c r="T71" i="2"/>
  <c r="T72" i="2"/>
  <c r="T73" i="2"/>
  <c r="T74" i="2"/>
  <c r="T75" i="2"/>
  <c r="T76" i="2"/>
  <c r="T77" i="2"/>
  <c r="T78" i="2"/>
  <c r="T79" i="2"/>
  <c r="T80" i="2"/>
  <c r="T81" i="2"/>
  <c r="T82" i="2"/>
  <c r="T83" i="2"/>
  <c r="T84" i="2"/>
  <c r="T85" i="2"/>
  <c r="T86" i="2"/>
  <c r="T87" i="2"/>
  <c r="T88" i="2"/>
  <c r="T89" i="2"/>
  <c r="T90" i="2"/>
  <c r="T91" i="2"/>
  <c r="T92" i="2"/>
  <c r="T93" i="2"/>
  <c r="T94" i="2"/>
  <c r="T95" i="2"/>
  <c r="T96" i="2"/>
  <c r="T97" i="2"/>
  <c r="T98" i="2"/>
  <c r="T99" i="2"/>
  <c r="T100" i="2"/>
  <c r="T101" i="2"/>
  <c r="T102" i="2"/>
  <c r="T103" i="2"/>
  <c r="T104" i="2"/>
  <c r="T105" i="2"/>
  <c r="T106" i="2"/>
  <c r="T107" i="2"/>
  <c r="T108" i="2"/>
  <c r="T109" i="2"/>
  <c r="T110" i="2"/>
  <c r="T111" i="2"/>
  <c r="T112" i="2"/>
  <c r="T113" i="2"/>
  <c r="T114" i="2"/>
  <c r="T115" i="2"/>
  <c r="T116" i="2"/>
  <c r="T117" i="2"/>
  <c r="T118" i="2"/>
  <c r="T119" i="2"/>
  <c r="T120" i="2"/>
  <c r="T121" i="2"/>
  <c r="T122" i="2"/>
  <c r="T123" i="2"/>
  <c r="T124" i="2"/>
  <c r="T125" i="2"/>
  <c r="T126" i="2"/>
  <c r="T127" i="2"/>
  <c r="T128" i="2"/>
  <c r="T129" i="2"/>
  <c r="T130" i="2"/>
  <c r="T131" i="2"/>
  <c r="T132" i="2"/>
  <c r="T133" i="2"/>
  <c r="T134" i="2"/>
  <c r="T135" i="2"/>
  <c r="T136" i="2"/>
  <c r="T137" i="2"/>
  <c r="T138" i="2"/>
  <c r="T139" i="2"/>
  <c r="T140" i="2"/>
  <c r="T141" i="2"/>
  <c r="T142" i="2"/>
  <c r="T143" i="2"/>
  <c r="T144" i="2"/>
  <c r="T145" i="2"/>
  <c r="T146" i="2"/>
  <c r="T147" i="2"/>
  <c r="T148" i="2"/>
  <c r="T149" i="2"/>
  <c r="T150" i="2"/>
  <c r="T151" i="2"/>
  <c r="T152" i="2"/>
  <c r="T153" i="2"/>
  <c r="T154" i="2"/>
  <c r="T155" i="2"/>
  <c r="T156" i="2"/>
  <c r="T157" i="2"/>
  <c r="T158" i="2"/>
  <c r="T159" i="2"/>
  <c r="T160" i="2"/>
  <c r="T161" i="2"/>
  <c r="T162" i="2"/>
  <c r="T163" i="2"/>
  <c r="T164" i="2"/>
  <c r="T165" i="2"/>
  <c r="T166" i="2"/>
  <c r="T167" i="2"/>
  <c r="T168" i="2"/>
  <c r="T169" i="2"/>
  <c r="T170" i="2"/>
  <c r="T171" i="2"/>
  <c r="T172" i="2"/>
  <c r="T173" i="2"/>
  <c r="T174" i="2"/>
  <c r="T175" i="2"/>
  <c r="T176" i="2"/>
  <c r="T177" i="2"/>
  <c r="T178" i="2"/>
  <c r="T179" i="2"/>
  <c r="T180" i="2"/>
  <c r="T181" i="2"/>
  <c r="T182" i="2"/>
  <c r="T183" i="2"/>
  <c r="T184" i="2"/>
  <c r="T185" i="2"/>
  <c r="T186" i="2"/>
  <c r="T187" i="2"/>
  <c r="T188" i="2"/>
  <c r="T189" i="2"/>
  <c r="T190" i="2"/>
  <c r="T191" i="2"/>
  <c r="T192" i="2"/>
  <c r="T193" i="2"/>
  <c r="T194" i="2"/>
  <c r="T195" i="2"/>
  <c r="T196" i="2"/>
  <c r="T197" i="2"/>
  <c r="T198" i="2"/>
  <c r="T199" i="2"/>
  <c r="T200" i="2"/>
  <c r="T201" i="2"/>
  <c r="T202" i="2"/>
  <c r="T203" i="2"/>
  <c r="T204" i="2"/>
  <c r="T205" i="2"/>
  <c r="T206" i="2"/>
  <c r="T207" i="2"/>
  <c r="T208" i="2"/>
  <c r="T209" i="2"/>
  <c r="T210" i="2"/>
  <c r="T211" i="2"/>
  <c r="T212" i="2"/>
  <c r="T213" i="2"/>
  <c r="T214" i="2"/>
  <c r="T215" i="2"/>
  <c r="T216" i="2"/>
  <c r="T217" i="2"/>
  <c r="T218" i="2"/>
  <c r="T219" i="2"/>
  <c r="T220" i="2"/>
  <c r="T221" i="2"/>
  <c r="T222" i="2"/>
  <c r="T223" i="2"/>
  <c r="T224" i="2"/>
  <c r="T225" i="2"/>
  <c r="T226" i="2"/>
  <c r="T227" i="2"/>
  <c r="T228" i="2"/>
  <c r="T229" i="2"/>
  <c r="T230" i="2"/>
  <c r="T231" i="2"/>
  <c r="T232" i="2"/>
  <c r="T233" i="2"/>
  <c r="T234" i="2"/>
  <c r="T235" i="2"/>
  <c r="T236" i="2"/>
  <c r="T237" i="2"/>
  <c r="T238" i="2"/>
  <c r="T239" i="2"/>
  <c r="T240" i="2"/>
  <c r="T241" i="2"/>
  <c r="T242" i="2"/>
  <c r="T243" i="2"/>
  <c r="T244" i="2"/>
  <c r="T245" i="2"/>
  <c r="T246" i="2"/>
  <c r="T247" i="2"/>
  <c r="T248" i="2"/>
  <c r="T249" i="2"/>
  <c r="T250" i="2"/>
  <c r="T251" i="2"/>
  <c r="T252" i="2"/>
  <c r="T253" i="2"/>
  <c r="T254" i="2"/>
  <c r="T255" i="2"/>
  <c r="T256" i="2"/>
  <c r="T257" i="2"/>
  <c r="T258" i="2"/>
  <c r="T259" i="2"/>
  <c r="T260" i="2"/>
  <c r="T261" i="2"/>
  <c r="T262" i="2"/>
  <c r="T263" i="2"/>
  <c r="T264" i="2"/>
  <c r="T265" i="2"/>
  <c r="T266" i="2"/>
  <c r="T267" i="2"/>
  <c r="T268" i="2"/>
  <c r="T269" i="2"/>
  <c r="T270" i="2"/>
  <c r="T271" i="2"/>
  <c r="T272" i="2"/>
  <c r="T273" i="2"/>
  <c r="T274" i="2"/>
  <c r="T275" i="2"/>
  <c r="T276" i="2"/>
  <c r="T277" i="2"/>
  <c r="T278" i="2"/>
  <c r="T279" i="2"/>
  <c r="T280" i="2"/>
  <c r="T281" i="2"/>
  <c r="T282" i="2"/>
  <c r="T283" i="2"/>
  <c r="T284" i="2"/>
  <c r="T285" i="2"/>
  <c r="T286" i="2"/>
  <c r="T287" i="2"/>
  <c r="T288" i="2"/>
  <c r="T289" i="2"/>
  <c r="T290" i="2"/>
  <c r="T291" i="2"/>
  <c r="T292" i="2"/>
  <c r="T293" i="2"/>
  <c r="T294" i="2"/>
  <c r="T295" i="2"/>
  <c r="T296" i="2"/>
  <c r="T297" i="2"/>
  <c r="T298" i="2"/>
  <c r="T299" i="2"/>
  <c r="T300" i="2"/>
  <c r="T301" i="2"/>
  <c r="T302" i="2"/>
  <c r="T303" i="2"/>
  <c r="T304" i="2"/>
  <c r="T305" i="2"/>
  <c r="T306" i="2"/>
  <c r="T307" i="2"/>
  <c r="T308" i="2"/>
  <c r="T309" i="2"/>
  <c r="T310" i="2"/>
  <c r="T311" i="2"/>
  <c r="T312" i="2"/>
  <c r="T313" i="2"/>
  <c r="T314" i="2"/>
  <c r="T315" i="2"/>
  <c r="T316" i="2"/>
  <c r="T317" i="2"/>
  <c r="T318" i="2"/>
  <c r="T319" i="2"/>
  <c r="T320" i="2"/>
  <c r="T321" i="2"/>
  <c r="T322" i="2"/>
  <c r="T323" i="2"/>
  <c r="T324" i="2"/>
  <c r="T325" i="2"/>
  <c r="T326" i="2"/>
  <c r="T327" i="2"/>
  <c r="T328" i="2"/>
  <c r="T329" i="2"/>
  <c r="T330" i="2"/>
  <c r="T331" i="2"/>
  <c r="T332" i="2"/>
  <c r="T333" i="2"/>
  <c r="T334" i="2"/>
  <c r="T335" i="2"/>
  <c r="T336" i="2"/>
  <c r="T337" i="2"/>
  <c r="T338" i="2"/>
  <c r="T339" i="2"/>
  <c r="T340" i="2"/>
  <c r="T341" i="2"/>
  <c r="T342" i="2"/>
  <c r="T343" i="2"/>
  <c r="T344" i="2"/>
  <c r="T345" i="2"/>
  <c r="T346" i="2"/>
  <c r="T347" i="2"/>
  <c r="T348" i="2"/>
  <c r="T349" i="2"/>
  <c r="T350" i="2"/>
  <c r="T351" i="2"/>
  <c r="T352" i="2"/>
  <c r="T353" i="2"/>
  <c r="T354" i="2"/>
  <c r="T355" i="2"/>
  <c r="T356" i="2"/>
  <c r="T357" i="2"/>
  <c r="T358" i="2"/>
  <c r="T359" i="2"/>
  <c r="T360" i="2"/>
  <c r="T361" i="2"/>
  <c r="T362" i="2"/>
  <c r="T363" i="2"/>
  <c r="T364" i="2"/>
  <c r="T365" i="2"/>
  <c r="T366" i="2"/>
  <c r="T367" i="2"/>
  <c r="T368" i="2"/>
  <c r="T369" i="2"/>
  <c r="T370" i="2"/>
  <c r="T371" i="2"/>
  <c r="T372" i="2"/>
  <c r="T373" i="2"/>
  <c r="T374" i="2"/>
  <c r="T375" i="2"/>
  <c r="T376" i="2"/>
  <c r="T377" i="2"/>
  <c r="T378" i="2"/>
  <c r="T379" i="2"/>
  <c r="T380" i="2"/>
  <c r="T381" i="2"/>
  <c r="T382" i="2"/>
  <c r="T383" i="2"/>
  <c r="T384" i="2"/>
  <c r="T385" i="2"/>
  <c r="T386" i="2"/>
  <c r="T387" i="2"/>
  <c r="T388" i="2"/>
  <c r="T389" i="2"/>
  <c r="T390" i="2"/>
  <c r="T391" i="2"/>
  <c r="T392" i="2"/>
  <c r="T393" i="2"/>
  <c r="T394" i="2"/>
  <c r="T395" i="2"/>
  <c r="T396" i="2"/>
  <c r="T397" i="2"/>
  <c r="T398" i="2"/>
  <c r="T399" i="2"/>
  <c r="T400" i="2"/>
  <c r="T401" i="2"/>
  <c r="T402" i="2"/>
  <c r="T403" i="2"/>
  <c r="T404" i="2"/>
  <c r="T405" i="2"/>
  <c r="T406" i="2"/>
  <c r="T407" i="2"/>
  <c r="T408" i="2"/>
  <c r="T409" i="2"/>
  <c r="T410" i="2"/>
  <c r="T411" i="2"/>
  <c r="T412" i="2"/>
  <c r="T413" i="2"/>
  <c r="T414" i="2"/>
  <c r="T415" i="2"/>
  <c r="T416" i="2"/>
  <c r="T417" i="2"/>
  <c r="T418" i="2"/>
  <c r="T419" i="2"/>
  <c r="T420" i="2"/>
  <c r="T421" i="2"/>
  <c r="T422" i="2"/>
  <c r="T423" i="2"/>
  <c r="T424" i="2"/>
  <c r="T425" i="2"/>
  <c r="T426" i="2"/>
  <c r="T427" i="2"/>
  <c r="T428" i="2"/>
  <c r="T429" i="2"/>
  <c r="T430" i="2"/>
  <c r="T431" i="2"/>
  <c r="T432" i="2"/>
  <c r="T433" i="2"/>
  <c r="T434" i="2"/>
  <c r="T435" i="2"/>
  <c r="T436" i="2"/>
  <c r="T437" i="2"/>
  <c r="T438" i="2"/>
  <c r="T439" i="2"/>
  <c r="T440" i="2"/>
  <c r="T441" i="2"/>
  <c r="T442" i="2"/>
  <c r="T443" i="2"/>
  <c r="T444" i="2"/>
  <c r="T445" i="2"/>
  <c r="T446" i="2"/>
  <c r="T447" i="2"/>
  <c r="T448" i="2"/>
  <c r="T449" i="2"/>
  <c r="T450" i="2"/>
  <c r="T451" i="2"/>
  <c r="T452" i="2"/>
  <c r="T453" i="2"/>
  <c r="T454" i="2"/>
  <c r="T455" i="2"/>
  <c r="T456" i="2"/>
  <c r="T457" i="2"/>
  <c r="T458" i="2"/>
  <c r="T459" i="2"/>
  <c r="T460" i="2"/>
  <c r="T461" i="2"/>
  <c r="T462" i="2"/>
  <c r="T463" i="2"/>
  <c r="T464" i="2"/>
  <c r="T465" i="2"/>
  <c r="T466" i="2"/>
  <c r="T467" i="2"/>
  <c r="T468" i="2"/>
  <c r="T469" i="2"/>
  <c r="T470" i="2"/>
  <c r="T471" i="2"/>
  <c r="T472" i="2"/>
  <c r="T473" i="2"/>
  <c r="T474" i="2"/>
  <c r="T475" i="2"/>
  <c r="T476" i="2"/>
  <c r="T477" i="2"/>
  <c r="T478" i="2"/>
  <c r="T479" i="2"/>
  <c r="T480" i="2"/>
  <c r="T481" i="2"/>
  <c r="T482" i="2"/>
  <c r="T483" i="2"/>
  <c r="T484" i="2"/>
  <c r="T485" i="2"/>
  <c r="T486" i="2"/>
  <c r="T487" i="2"/>
  <c r="T488" i="2"/>
  <c r="T489" i="2"/>
  <c r="T490" i="2"/>
  <c r="T491" i="2"/>
  <c r="T492" i="2"/>
  <c r="T493" i="2"/>
  <c r="T494" i="2"/>
  <c r="T495" i="2"/>
  <c r="T496" i="2"/>
  <c r="T497" i="2"/>
  <c r="T498" i="2"/>
  <c r="T499" i="2"/>
  <c r="T500" i="2"/>
  <c r="T501" i="2"/>
  <c r="T502" i="2"/>
  <c r="T503" i="2"/>
  <c r="T504" i="2"/>
  <c r="T505" i="2"/>
  <c r="S7" i="2"/>
  <c r="S8" i="2"/>
  <c r="S9" i="2"/>
  <c r="S10" i="2"/>
  <c r="S11" i="2"/>
  <c r="S12" i="2"/>
  <c r="S13" i="2"/>
  <c r="S14" i="2"/>
  <c r="S15" i="2"/>
  <c r="S16" i="2"/>
  <c r="S17" i="2"/>
  <c r="S18" i="2"/>
  <c r="S19" i="2"/>
  <c r="S20" i="2"/>
  <c r="S21" i="2"/>
  <c r="S22" i="2"/>
  <c r="S23" i="2"/>
  <c r="S24" i="2"/>
  <c r="S25" i="2"/>
  <c r="S26" i="2"/>
  <c r="S27" i="2"/>
  <c r="S28" i="2"/>
  <c r="S29" i="2"/>
  <c r="S30" i="2"/>
  <c r="S31" i="2"/>
  <c r="S32" i="2"/>
  <c r="S33" i="2"/>
  <c r="S34" i="2"/>
  <c r="S35" i="2"/>
  <c r="S36" i="2"/>
  <c r="S37" i="2"/>
  <c r="S38" i="2"/>
  <c r="S39" i="2"/>
  <c r="S40" i="2"/>
  <c r="S41" i="2"/>
  <c r="S42" i="2"/>
  <c r="S43" i="2"/>
  <c r="S44" i="2"/>
  <c r="S45" i="2"/>
  <c r="S46" i="2"/>
  <c r="S47" i="2"/>
  <c r="S48" i="2"/>
  <c r="S49" i="2"/>
  <c r="S50" i="2"/>
  <c r="S51" i="2"/>
  <c r="S52" i="2"/>
  <c r="S53" i="2"/>
  <c r="S54" i="2"/>
  <c r="S55" i="2"/>
  <c r="S56" i="2"/>
  <c r="S57" i="2"/>
  <c r="S58" i="2"/>
  <c r="S59" i="2"/>
  <c r="S60" i="2"/>
  <c r="S61" i="2"/>
  <c r="S62" i="2"/>
  <c r="S63" i="2"/>
  <c r="S64" i="2"/>
  <c r="S65" i="2"/>
  <c r="S66" i="2"/>
  <c r="S67" i="2"/>
  <c r="S68" i="2"/>
  <c r="S69" i="2"/>
  <c r="S70" i="2"/>
  <c r="S71" i="2"/>
  <c r="S72" i="2"/>
  <c r="S73" i="2"/>
  <c r="S74" i="2"/>
  <c r="S75" i="2"/>
  <c r="S76" i="2"/>
  <c r="S77" i="2"/>
  <c r="S78" i="2"/>
  <c r="S79" i="2"/>
  <c r="S80" i="2"/>
  <c r="S81" i="2"/>
  <c r="S82" i="2"/>
  <c r="S83" i="2"/>
  <c r="S84" i="2"/>
  <c r="S85" i="2"/>
  <c r="S86" i="2"/>
  <c r="S87" i="2"/>
  <c r="S88" i="2"/>
  <c r="S89" i="2"/>
  <c r="S90" i="2"/>
  <c r="S91" i="2"/>
  <c r="S92" i="2"/>
  <c r="S93" i="2"/>
  <c r="S94" i="2"/>
  <c r="S95" i="2"/>
  <c r="S96" i="2"/>
  <c r="S97" i="2"/>
  <c r="S98" i="2"/>
  <c r="S99" i="2"/>
  <c r="S100" i="2"/>
  <c r="S101" i="2"/>
  <c r="S102" i="2"/>
  <c r="S103" i="2"/>
  <c r="S104" i="2"/>
  <c r="S105" i="2"/>
  <c r="S106" i="2"/>
  <c r="S107" i="2"/>
  <c r="S108" i="2"/>
  <c r="S109" i="2"/>
  <c r="S110" i="2"/>
  <c r="S111" i="2"/>
  <c r="S112" i="2"/>
  <c r="S113" i="2"/>
  <c r="S114" i="2"/>
  <c r="S115" i="2"/>
  <c r="S116" i="2"/>
  <c r="S117" i="2"/>
  <c r="S118" i="2"/>
  <c r="S119" i="2"/>
  <c r="S120" i="2"/>
  <c r="S121" i="2"/>
  <c r="S122" i="2"/>
  <c r="S123" i="2"/>
  <c r="S124" i="2"/>
  <c r="S125" i="2"/>
  <c r="S126" i="2"/>
  <c r="S127" i="2"/>
  <c r="S128" i="2"/>
  <c r="S129" i="2"/>
  <c r="S130" i="2"/>
  <c r="S131" i="2"/>
  <c r="S132" i="2"/>
  <c r="S133" i="2"/>
  <c r="S134" i="2"/>
  <c r="S135" i="2"/>
  <c r="S136" i="2"/>
  <c r="S137" i="2"/>
  <c r="S138" i="2"/>
  <c r="S139" i="2"/>
  <c r="S140" i="2"/>
  <c r="S141" i="2"/>
  <c r="S142" i="2"/>
  <c r="S143" i="2"/>
  <c r="S144" i="2"/>
  <c r="S145" i="2"/>
  <c r="S146" i="2"/>
  <c r="S147" i="2"/>
  <c r="S148" i="2"/>
  <c r="S149" i="2"/>
  <c r="S150" i="2"/>
  <c r="S151" i="2"/>
  <c r="S152" i="2"/>
  <c r="S153" i="2"/>
  <c r="S154" i="2"/>
  <c r="S155" i="2"/>
  <c r="S156" i="2"/>
  <c r="S157" i="2"/>
  <c r="S158" i="2"/>
  <c r="S159" i="2"/>
  <c r="S160" i="2"/>
  <c r="S161" i="2"/>
  <c r="S162" i="2"/>
  <c r="S163" i="2"/>
  <c r="S164" i="2"/>
  <c r="S165" i="2"/>
  <c r="S166" i="2"/>
  <c r="S167" i="2"/>
  <c r="S168" i="2"/>
  <c r="S169" i="2"/>
  <c r="S170" i="2"/>
  <c r="S171" i="2"/>
  <c r="S172" i="2"/>
  <c r="S173" i="2"/>
  <c r="S174" i="2"/>
  <c r="S175" i="2"/>
  <c r="S176" i="2"/>
  <c r="S177" i="2"/>
  <c r="S178" i="2"/>
  <c r="S179" i="2"/>
  <c r="S180" i="2"/>
  <c r="S181" i="2"/>
  <c r="S182" i="2"/>
  <c r="S183" i="2"/>
  <c r="S184" i="2"/>
  <c r="S185" i="2"/>
  <c r="S186" i="2"/>
  <c r="S187" i="2"/>
  <c r="S188" i="2"/>
  <c r="S189" i="2"/>
  <c r="S190" i="2"/>
  <c r="S191" i="2"/>
  <c r="S192" i="2"/>
  <c r="S193" i="2"/>
  <c r="S194" i="2"/>
  <c r="S195" i="2"/>
  <c r="S196" i="2"/>
  <c r="S197" i="2"/>
  <c r="S198" i="2"/>
  <c r="S199" i="2"/>
  <c r="S200" i="2"/>
  <c r="S201" i="2"/>
  <c r="S202" i="2"/>
  <c r="S203" i="2"/>
  <c r="S204" i="2"/>
  <c r="S205" i="2"/>
  <c r="S206" i="2"/>
  <c r="S207" i="2"/>
  <c r="S208" i="2"/>
  <c r="S209" i="2"/>
  <c r="S210" i="2"/>
  <c r="S211" i="2"/>
  <c r="S212" i="2"/>
  <c r="S213" i="2"/>
  <c r="S214" i="2"/>
  <c r="S215" i="2"/>
  <c r="S216" i="2"/>
  <c r="S217" i="2"/>
  <c r="S218" i="2"/>
  <c r="S219" i="2"/>
  <c r="S220" i="2"/>
  <c r="S221" i="2"/>
  <c r="S222" i="2"/>
  <c r="S223" i="2"/>
  <c r="S224" i="2"/>
  <c r="S225" i="2"/>
  <c r="S226" i="2"/>
  <c r="S227" i="2"/>
  <c r="S228" i="2"/>
  <c r="S229" i="2"/>
  <c r="S230" i="2"/>
  <c r="S231" i="2"/>
  <c r="S232" i="2"/>
  <c r="S233" i="2"/>
  <c r="S234" i="2"/>
  <c r="S235" i="2"/>
  <c r="S236" i="2"/>
  <c r="S237" i="2"/>
  <c r="S238" i="2"/>
  <c r="S239" i="2"/>
  <c r="S240" i="2"/>
  <c r="S241" i="2"/>
  <c r="S242" i="2"/>
  <c r="S243" i="2"/>
  <c r="S244" i="2"/>
  <c r="S245" i="2"/>
  <c r="S246" i="2"/>
  <c r="S247" i="2"/>
  <c r="S248" i="2"/>
  <c r="S249" i="2"/>
  <c r="S250" i="2"/>
  <c r="S251" i="2"/>
  <c r="S252" i="2"/>
  <c r="S253" i="2"/>
  <c r="S254" i="2"/>
  <c r="S255" i="2"/>
  <c r="S256" i="2"/>
  <c r="S257" i="2"/>
  <c r="S258" i="2"/>
  <c r="S259" i="2"/>
  <c r="S260" i="2"/>
  <c r="S261" i="2"/>
  <c r="S262" i="2"/>
  <c r="S263" i="2"/>
  <c r="S264" i="2"/>
  <c r="S265" i="2"/>
  <c r="S266" i="2"/>
  <c r="S267" i="2"/>
  <c r="S268" i="2"/>
  <c r="S269" i="2"/>
  <c r="S270" i="2"/>
  <c r="S271" i="2"/>
  <c r="S272" i="2"/>
  <c r="S273" i="2"/>
  <c r="S274" i="2"/>
  <c r="S275" i="2"/>
  <c r="S276" i="2"/>
  <c r="S277" i="2"/>
  <c r="S278" i="2"/>
  <c r="S279" i="2"/>
  <c r="S280" i="2"/>
  <c r="S281" i="2"/>
  <c r="S282" i="2"/>
  <c r="S283" i="2"/>
  <c r="S284" i="2"/>
  <c r="S285" i="2"/>
  <c r="S286" i="2"/>
  <c r="S287" i="2"/>
  <c r="S288" i="2"/>
  <c r="S289" i="2"/>
  <c r="S290" i="2"/>
  <c r="S291" i="2"/>
  <c r="S292" i="2"/>
  <c r="S293" i="2"/>
  <c r="S294" i="2"/>
  <c r="S295" i="2"/>
  <c r="S296" i="2"/>
  <c r="S297" i="2"/>
  <c r="S298" i="2"/>
  <c r="S299" i="2"/>
  <c r="S300" i="2"/>
  <c r="S301" i="2"/>
  <c r="S302" i="2"/>
  <c r="S303" i="2"/>
  <c r="S304" i="2"/>
  <c r="S305" i="2"/>
  <c r="S306" i="2"/>
  <c r="S307" i="2"/>
  <c r="S308" i="2"/>
  <c r="S309" i="2"/>
  <c r="S310" i="2"/>
  <c r="S311" i="2"/>
  <c r="S312" i="2"/>
  <c r="S313" i="2"/>
  <c r="S314" i="2"/>
  <c r="S315" i="2"/>
  <c r="S316" i="2"/>
  <c r="S317" i="2"/>
  <c r="S318" i="2"/>
  <c r="S319" i="2"/>
  <c r="S320" i="2"/>
  <c r="S321" i="2"/>
  <c r="S322" i="2"/>
  <c r="S323" i="2"/>
  <c r="S324" i="2"/>
  <c r="S325" i="2"/>
  <c r="S326" i="2"/>
  <c r="S327" i="2"/>
  <c r="S328" i="2"/>
  <c r="S329" i="2"/>
  <c r="S330" i="2"/>
  <c r="S331" i="2"/>
  <c r="S332" i="2"/>
  <c r="S333" i="2"/>
  <c r="S334" i="2"/>
  <c r="S335" i="2"/>
  <c r="S336" i="2"/>
  <c r="S337" i="2"/>
  <c r="S338" i="2"/>
  <c r="S339" i="2"/>
  <c r="S340" i="2"/>
  <c r="S341" i="2"/>
  <c r="S342" i="2"/>
  <c r="S343" i="2"/>
  <c r="S344" i="2"/>
  <c r="S345" i="2"/>
  <c r="S346" i="2"/>
  <c r="S347" i="2"/>
  <c r="S348" i="2"/>
  <c r="S349" i="2"/>
  <c r="S350" i="2"/>
  <c r="S351" i="2"/>
  <c r="S352" i="2"/>
  <c r="S353" i="2"/>
  <c r="S354" i="2"/>
  <c r="S355" i="2"/>
  <c r="S356" i="2"/>
  <c r="S357" i="2"/>
  <c r="S358" i="2"/>
  <c r="S359" i="2"/>
  <c r="S360" i="2"/>
  <c r="S361" i="2"/>
  <c r="S362" i="2"/>
  <c r="S363" i="2"/>
  <c r="S364" i="2"/>
  <c r="S365" i="2"/>
  <c r="S366" i="2"/>
  <c r="S367" i="2"/>
  <c r="S368" i="2"/>
  <c r="S369" i="2"/>
  <c r="S370" i="2"/>
  <c r="S371" i="2"/>
  <c r="S372" i="2"/>
  <c r="S373" i="2"/>
  <c r="S374" i="2"/>
  <c r="S375" i="2"/>
  <c r="S376" i="2"/>
  <c r="S377" i="2"/>
  <c r="S378" i="2"/>
  <c r="S379" i="2"/>
  <c r="S380" i="2"/>
  <c r="S381" i="2"/>
  <c r="S382" i="2"/>
  <c r="S383" i="2"/>
  <c r="S384" i="2"/>
  <c r="S385" i="2"/>
  <c r="S386" i="2"/>
  <c r="S387" i="2"/>
  <c r="S388" i="2"/>
  <c r="S389" i="2"/>
  <c r="S390" i="2"/>
  <c r="S391" i="2"/>
  <c r="S392" i="2"/>
  <c r="S393" i="2"/>
  <c r="S394" i="2"/>
  <c r="S395" i="2"/>
  <c r="S396" i="2"/>
  <c r="S397" i="2"/>
  <c r="S398" i="2"/>
  <c r="S399" i="2"/>
  <c r="S400" i="2"/>
  <c r="S401" i="2"/>
  <c r="S402" i="2"/>
  <c r="S403" i="2"/>
  <c r="S404" i="2"/>
  <c r="S405" i="2"/>
  <c r="S406" i="2"/>
  <c r="S407" i="2"/>
  <c r="S408" i="2"/>
  <c r="S409" i="2"/>
  <c r="S410" i="2"/>
  <c r="S411" i="2"/>
  <c r="S412" i="2"/>
  <c r="S413" i="2"/>
  <c r="S414" i="2"/>
  <c r="S415" i="2"/>
  <c r="S416" i="2"/>
  <c r="S417" i="2"/>
  <c r="S418" i="2"/>
  <c r="S419" i="2"/>
  <c r="S420" i="2"/>
  <c r="S421" i="2"/>
  <c r="S422" i="2"/>
  <c r="S423" i="2"/>
  <c r="S424" i="2"/>
  <c r="S425" i="2"/>
  <c r="S426" i="2"/>
  <c r="S427" i="2"/>
  <c r="S428" i="2"/>
  <c r="S429" i="2"/>
  <c r="S430" i="2"/>
  <c r="S431" i="2"/>
  <c r="S432" i="2"/>
  <c r="S433" i="2"/>
  <c r="S434" i="2"/>
  <c r="S435" i="2"/>
  <c r="S436" i="2"/>
  <c r="S437" i="2"/>
  <c r="S438" i="2"/>
  <c r="S439" i="2"/>
  <c r="S440" i="2"/>
  <c r="S441" i="2"/>
  <c r="S442" i="2"/>
  <c r="S443" i="2"/>
  <c r="S444" i="2"/>
  <c r="S445" i="2"/>
  <c r="S446" i="2"/>
  <c r="S447" i="2"/>
  <c r="S448" i="2"/>
  <c r="S449" i="2"/>
  <c r="S450" i="2"/>
  <c r="S451" i="2"/>
  <c r="S452" i="2"/>
  <c r="S453" i="2"/>
  <c r="S454" i="2"/>
  <c r="S455" i="2"/>
  <c r="S456" i="2"/>
  <c r="S457" i="2"/>
  <c r="S458" i="2"/>
  <c r="S459" i="2"/>
  <c r="S460" i="2"/>
  <c r="S461" i="2"/>
  <c r="S462" i="2"/>
  <c r="S463" i="2"/>
  <c r="S464" i="2"/>
  <c r="S465" i="2"/>
  <c r="S466" i="2"/>
  <c r="S467" i="2"/>
  <c r="S468" i="2"/>
  <c r="S469" i="2"/>
  <c r="S470" i="2"/>
  <c r="S471" i="2"/>
  <c r="S472" i="2"/>
  <c r="S473" i="2"/>
  <c r="S474" i="2"/>
  <c r="S475" i="2"/>
  <c r="S476" i="2"/>
  <c r="S477" i="2"/>
  <c r="S478" i="2"/>
  <c r="S479" i="2"/>
  <c r="S480" i="2"/>
  <c r="S481" i="2"/>
  <c r="S482" i="2"/>
  <c r="S483" i="2"/>
  <c r="S484" i="2"/>
  <c r="S485" i="2"/>
  <c r="S486" i="2"/>
  <c r="S487" i="2"/>
  <c r="S488" i="2"/>
  <c r="S489" i="2"/>
  <c r="S490" i="2"/>
  <c r="S491" i="2"/>
  <c r="S492" i="2"/>
  <c r="S493" i="2"/>
  <c r="S494" i="2"/>
  <c r="S495" i="2"/>
  <c r="S496" i="2"/>
  <c r="S497" i="2"/>
  <c r="S498" i="2"/>
  <c r="S499" i="2"/>
  <c r="S500" i="2"/>
  <c r="S501" i="2"/>
  <c r="S502" i="2"/>
  <c r="S503" i="2"/>
  <c r="S504" i="2"/>
  <c r="S505" i="2"/>
  <c r="R7" i="2"/>
  <c r="R8" i="2"/>
  <c r="R9" i="2"/>
  <c r="R10" i="2"/>
  <c r="R11" i="2"/>
  <c r="R12" i="2"/>
  <c r="R13" i="2"/>
  <c r="R14" i="2"/>
  <c r="R15" i="2"/>
  <c r="R16" i="2"/>
  <c r="R17" i="2"/>
  <c r="R18" i="2"/>
  <c r="R19" i="2"/>
  <c r="R20" i="2"/>
  <c r="R21" i="2"/>
  <c r="R22" i="2"/>
  <c r="R23" i="2"/>
  <c r="R24" i="2"/>
  <c r="R25" i="2"/>
  <c r="R26" i="2"/>
  <c r="R27" i="2"/>
  <c r="R28" i="2"/>
  <c r="R29" i="2"/>
  <c r="R30" i="2"/>
  <c r="R31" i="2"/>
  <c r="R32" i="2"/>
  <c r="R33" i="2"/>
  <c r="R34" i="2"/>
  <c r="R35" i="2"/>
  <c r="R36" i="2"/>
  <c r="R37" i="2"/>
  <c r="R38" i="2"/>
  <c r="R39" i="2"/>
  <c r="R40" i="2"/>
  <c r="R41" i="2"/>
  <c r="R42" i="2"/>
  <c r="R43" i="2"/>
  <c r="R44" i="2"/>
  <c r="R45" i="2"/>
  <c r="R46" i="2"/>
  <c r="R47" i="2"/>
  <c r="R48" i="2"/>
  <c r="R49" i="2"/>
  <c r="R50" i="2"/>
  <c r="R51" i="2"/>
  <c r="R52" i="2"/>
  <c r="R53" i="2"/>
  <c r="R54" i="2"/>
  <c r="R55" i="2"/>
  <c r="R56" i="2"/>
  <c r="R57" i="2"/>
  <c r="R58" i="2"/>
  <c r="R59" i="2"/>
  <c r="R60" i="2"/>
  <c r="R61" i="2"/>
  <c r="R62" i="2"/>
  <c r="R63" i="2"/>
  <c r="R64" i="2"/>
  <c r="R65" i="2"/>
  <c r="R66" i="2"/>
  <c r="R67" i="2"/>
  <c r="R68" i="2"/>
  <c r="R69" i="2"/>
  <c r="R70" i="2"/>
  <c r="R71" i="2"/>
  <c r="R72" i="2"/>
  <c r="R73" i="2"/>
  <c r="R74" i="2"/>
  <c r="R75" i="2"/>
  <c r="R76" i="2"/>
  <c r="R77" i="2"/>
  <c r="R78" i="2"/>
  <c r="R79" i="2"/>
  <c r="R80" i="2"/>
  <c r="R81" i="2"/>
  <c r="R82" i="2"/>
  <c r="R83" i="2"/>
  <c r="R84" i="2"/>
  <c r="R85" i="2"/>
  <c r="R86" i="2"/>
  <c r="R87" i="2"/>
  <c r="R88" i="2"/>
  <c r="R89" i="2"/>
  <c r="R90" i="2"/>
  <c r="R91" i="2"/>
  <c r="R92" i="2"/>
  <c r="R93" i="2"/>
  <c r="R94" i="2"/>
  <c r="R95" i="2"/>
  <c r="R96" i="2"/>
  <c r="R97" i="2"/>
  <c r="R98" i="2"/>
  <c r="R99" i="2"/>
  <c r="R100" i="2"/>
  <c r="R101" i="2"/>
  <c r="R102" i="2"/>
  <c r="R103" i="2"/>
  <c r="R104" i="2"/>
  <c r="R105" i="2"/>
  <c r="R106" i="2"/>
  <c r="R107" i="2"/>
  <c r="R108" i="2"/>
  <c r="R109" i="2"/>
  <c r="R110" i="2"/>
  <c r="R111" i="2"/>
  <c r="R112" i="2"/>
  <c r="R113" i="2"/>
  <c r="R114" i="2"/>
  <c r="R115" i="2"/>
  <c r="R116" i="2"/>
  <c r="R117" i="2"/>
  <c r="R118" i="2"/>
  <c r="R119" i="2"/>
  <c r="R120" i="2"/>
  <c r="R121" i="2"/>
  <c r="R122" i="2"/>
  <c r="R123" i="2"/>
  <c r="R124" i="2"/>
  <c r="R125" i="2"/>
  <c r="R126" i="2"/>
  <c r="R127" i="2"/>
  <c r="R128" i="2"/>
  <c r="R129" i="2"/>
  <c r="R130" i="2"/>
  <c r="R131" i="2"/>
  <c r="R132" i="2"/>
  <c r="R133" i="2"/>
  <c r="R134" i="2"/>
  <c r="R135" i="2"/>
  <c r="R136" i="2"/>
  <c r="R137" i="2"/>
  <c r="R138" i="2"/>
  <c r="R139" i="2"/>
  <c r="R140" i="2"/>
  <c r="R141" i="2"/>
  <c r="R142" i="2"/>
  <c r="R143" i="2"/>
  <c r="R144" i="2"/>
  <c r="R145" i="2"/>
  <c r="R146" i="2"/>
  <c r="R147" i="2"/>
  <c r="R148" i="2"/>
  <c r="R149" i="2"/>
  <c r="R150" i="2"/>
  <c r="R151" i="2"/>
  <c r="R152" i="2"/>
  <c r="R153" i="2"/>
  <c r="R154" i="2"/>
  <c r="R155" i="2"/>
  <c r="R156" i="2"/>
  <c r="R157" i="2"/>
  <c r="R158" i="2"/>
  <c r="R159" i="2"/>
  <c r="R160" i="2"/>
  <c r="R161" i="2"/>
  <c r="R162" i="2"/>
  <c r="R163" i="2"/>
  <c r="R164" i="2"/>
  <c r="R165" i="2"/>
  <c r="R166" i="2"/>
  <c r="R167" i="2"/>
  <c r="R168" i="2"/>
  <c r="R169" i="2"/>
  <c r="R170" i="2"/>
  <c r="R171" i="2"/>
  <c r="R172" i="2"/>
  <c r="R173" i="2"/>
  <c r="R174" i="2"/>
  <c r="R175" i="2"/>
  <c r="R176" i="2"/>
  <c r="R177" i="2"/>
  <c r="R178" i="2"/>
  <c r="R179" i="2"/>
  <c r="R180" i="2"/>
  <c r="R181" i="2"/>
  <c r="R182" i="2"/>
  <c r="R183" i="2"/>
  <c r="R184" i="2"/>
  <c r="R185" i="2"/>
  <c r="R186" i="2"/>
  <c r="R187" i="2"/>
  <c r="R188" i="2"/>
  <c r="R189" i="2"/>
  <c r="R190" i="2"/>
  <c r="R191" i="2"/>
  <c r="R192" i="2"/>
  <c r="R193" i="2"/>
  <c r="R194" i="2"/>
  <c r="R195" i="2"/>
  <c r="R196" i="2"/>
  <c r="R197" i="2"/>
  <c r="R198" i="2"/>
  <c r="R199" i="2"/>
  <c r="R200" i="2"/>
  <c r="R201" i="2"/>
  <c r="R202" i="2"/>
  <c r="R203" i="2"/>
  <c r="R204" i="2"/>
  <c r="R205" i="2"/>
  <c r="R206" i="2"/>
  <c r="R207" i="2"/>
  <c r="R208" i="2"/>
  <c r="R209" i="2"/>
  <c r="R210" i="2"/>
  <c r="R211" i="2"/>
  <c r="R212" i="2"/>
  <c r="R213" i="2"/>
  <c r="R214" i="2"/>
  <c r="R215" i="2"/>
  <c r="R216" i="2"/>
  <c r="R217" i="2"/>
  <c r="R218" i="2"/>
  <c r="R219" i="2"/>
  <c r="R220" i="2"/>
  <c r="R221" i="2"/>
  <c r="R222" i="2"/>
  <c r="R223" i="2"/>
  <c r="R224" i="2"/>
  <c r="R225" i="2"/>
  <c r="R226" i="2"/>
  <c r="R227" i="2"/>
  <c r="R228" i="2"/>
  <c r="R229" i="2"/>
  <c r="R230" i="2"/>
  <c r="R231" i="2"/>
  <c r="R232" i="2"/>
  <c r="R233" i="2"/>
  <c r="R234" i="2"/>
  <c r="R235" i="2"/>
  <c r="R236" i="2"/>
  <c r="R237" i="2"/>
  <c r="R238" i="2"/>
  <c r="R239" i="2"/>
  <c r="R240" i="2"/>
  <c r="R241" i="2"/>
  <c r="R242" i="2"/>
  <c r="R243" i="2"/>
  <c r="R244" i="2"/>
  <c r="R245" i="2"/>
  <c r="R246" i="2"/>
  <c r="R247" i="2"/>
  <c r="R248" i="2"/>
  <c r="R249" i="2"/>
  <c r="R250" i="2"/>
  <c r="R251" i="2"/>
  <c r="R252" i="2"/>
  <c r="R253" i="2"/>
  <c r="R254" i="2"/>
  <c r="R255" i="2"/>
  <c r="R256" i="2"/>
  <c r="R257" i="2"/>
  <c r="R258" i="2"/>
  <c r="R259" i="2"/>
  <c r="R260" i="2"/>
  <c r="R261" i="2"/>
  <c r="R262" i="2"/>
  <c r="R263" i="2"/>
  <c r="R264" i="2"/>
  <c r="R265" i="2"/>
  <c r="R266" i="2"/>
  <c r="R267" i="2"/>
  <c r="R268" i="2"/>
  <c r="R269" i="2"/>
  <c r="R270" i="2"/>
  <c r="R271" i="2"/>
  <c r="R272" i="2"/>
  <c r="R273" i="2"/>
  <c r="R274" i="2"/>
  <c r="R275" i="2"/>
  <c r="R276" i="2"/>
  <c r="R277" i="2"/>
  <c r="R278" i="2"/>
  <c r="R279" i="2"/>
  <c r="R280" i="2"/>
  <c r="R281" i="2"/>
  <c r="R282" i="2"/>
  <c r="R283" i="2"/>
  <c r="R284" i="2"/>
  <c r="R285" i="2"/>
  <c r="R286" i="2"/>
  <c r="R287" i="2"/>
  <c r="R288" i="2"/>
  <c r="R289" i="2"/>
  <c r="R290" i="2"/>
  <c r="R291" i="2"/>
  <c r="R292" i="2"/>
  <c r="R293" i="2"/>
  <c r="R294" i="2"/>
  <c r="R295" i="2"/>
  <c r="R296" i="2"/>
  <c r="R297" i="2"/>
  <c r="R298" i="2"/>
  <c r="R299" i="2"/>
  <c r="R300" i="2"/>
  <c r="R301" i="2"/>
  <c r="R302" i="2"/>
  <c r="R303" i="2"/>
  <c r="R304" i="2"/>
  <c r="R305" i="2"/>
  <c r="R306" i="2"/>
  <c r="R307" i="2"/>
  <c r="R308" i="2"/>
  <c r="R309" i="2"/>
  <c r="R310" i="2"/>
  <c r="R311" i="2"/>
  <c r="R312" i="2"/>
  <c r="R313" i="2"/>
  <c r="R314" i="2"/>
  <c r="R315" i="2"/>
  <c r="R316" i="2"/>
  <c r="R317" i="2"/>
  <c r="R318" i="2"/>
  <c r="R319" i="2"/>
  <c r="R320" i="2"/>
  <c r="R321" i="2"/>
  <c r="R322" i="2"/>
  <c r="R323" i="2"/>
  <c r="R324" i="2"/>
  <c r="R325" i="2"/>
  <c r="R326" i="2"/>
  <c r="R327" i="2"/>
  <c r="R328" i="2"/>
  <c r="R329" i="2"/>
  <c r="R330" i="2"/>
  <c r="R331" i="2"/>
  <c r="R332" i="2"/>
  <c r="R333" i="2"/>
  <c r="R334" i="2"/>
  <c r="R335" i="2"/>
  <c r="R336" i="2"/>
  <c r="R337" i="2"/>
  <c r="R338" i="2"/>
  <c r="R339" i="2"/>
  <c r="R340" i="2"/>
  <c r="R341" i="2"/>
  <c r="R342" i="2"/>
  <c r="R343" i="2"/>
  <c r="R344" i="2"/>
  <c r="R345" i="2"/>
  <c r="R346" i="2"/>
  <c r="R347" i="2"/>
  <c r="R348" i="2"/>
  <c r="R349" i="2"/>
  <c r="R350" i="2"/>
  <c r="R351" i="2"/>
  <c r="R352" i="2"/>
  <c r="R353" i="2"/>
  <c r="R354" i="2"/>
  <c r="R355" i="2"/>
  <c r="R356" i="2"/>
  <c r="R357" i="2"/>
  <c r="R358" i="2"/>
  <c r="R359" i="2"/>
  <c r="R360" i="2"/>
  <c r="R361" i="2"/>
  <c r="R362" i="2"/>
  <c r="R363" i="2"/>
  <c r="R364" i="2"/>
  <c r="R365" i="2"/>
  <c r="R366" i="2"/>
  <c r="R367" i="2"/>
  <c r="R368" i="2"/>
  <c r="R369" i="2"/>
  <c r="R370" i="2"/>
  <c r="R371" i="2"/>
  <c r="R372" i="2"/>
  <c r="R373" i="2"/>
  <c r="R374" i="2"/>
  <c r="R375" i="2"/>
  <c r="R376" i="2"/>
  <c r="R377" i="2"/>
  <c r="R378" i="2"/>
  <c r="R379" i="2"/>
  <c r="R380" i="2"/>
  <c r="R381" i="2"/>
  <c r="R382" i="2"/>
  <c r="R383" i="2"/>
  <c r="R384" i="2"/>
  <c r="R385" i="2"/>
  <c r="R386" i="2"/>
  <c r="R387" i="2"/>
  <c r="R388" i="2"/>
  <c r="R389" i="2"/>
  <c r="R390" i="2"/>
  <c r="R391" i="2"/>
  <c r="R392" i="2"/>
  <c r="R393" i="2"/>
  <c r="R394" i="2"/>
  <c r="R395" i="2"/>
  <c r="R396" i="2"/>
  <c r="R397" i="2"/>
  <c r="R398" i="2"/>
  <c r="R399" i="2"/>
  <c r="R400" i="2"/>
  <c r="R401" i="2"/>
  <c r="R402" i="2"/>
  <c r="R403" i="2"/>
  <c r="R404" i="2"/>
  <c r="R405" i="2"/>
  <c r="R406" i="2"/>
  <c r="R407" i="2"/>
  <c r="R408" i="2"/>
  <c r="R409" i="2"/>
  <c r="R410" i="2"/>
  <c r="R411" i="2"/>
  <c r="R412" i="2"/>
  <c r="R413" i="2"/>
  <c r="R414" i="2"/>
  <c r="R415" i="2"/>
  <c r="R416" i="2"/>
  <c r="R417" i="2"/>
  <c r="R418" i="2"/>
  <c r="R419" i="2"/>
  <c r="R420" i="2"/>
  <c r="R421" i="2"/>
  <c r="R422" i="2"/>
  <c r="R423" i="2"/>
  <c r="R424" i="2"/>
  <c r="R425" i="2"/>
  <c r="R426" i="2"/>
  <c r="R427" i="2"/>
  <c r="R428" i="2"/>
  <c r="R429" i="2"/>
  <c r="R430" i="2"/>
  <c r="R431" i="2"/>
  <c r="R432" i="2"/>
  <c r="R433" i="2"/>
  <c r="R434" i="2"/>
  <c r="R435" i="2"/>
  <c r="R436" i="2"/>
  <c r="R437" i="2"/>
  <c r="R438" i="2"/>
  <c r="R439" i="2"/>
  <c r="R440" i="2"/>
  <c r="R441" i="2"/>
  <c r="R442" i="2"/>
  <c r="R443" i="2"/>
  <c r="R444" i="2"/>
  <c r="R445" i="2"/>
  <c r="R446" i="2"/>
  <c r="R447" i="2"/>
  <c r="R448" i="2"/>
  <c r="R449" i="2"/>
  <c r="R450" i="2"/>
  <c r="R451" i="2"/>
  <c r="R452" i="2"/>
  <c r="R453" i="2"/>
  <c r="R454" i="2"/>
  <c r="R455" i="2"/>
  <c r="R456" i="2"/>
  <c r="R457" i="2"/>
  <c r="R458" i="2"/>
  <c r="R459" i="2"/>
  <c r="R460" i="2"/>
  <c r="R461" i="2"/>
  <c r="R462" i="2"/>
  <c r="R463" i="2"/>
  <c r="R464" i="2"/>
  <c r="R465" i="2"/>
  <c r="R466" i="2"/>
  <c r="R467" i="2"/>
  <c r="R468" i="2"/>
  <c r="R469" i="2"/>
  <c r="R470" i="2"/>
  <c r="R471" i="2"/>
  <c r="R472" i="2"/>
  <c r="R473" i="2"/>
  <c r="R474" i="2"/>
  <c r="R475" i="2"/>
  <c r="R476" i="2"/>
  <c r="R477" i="2"/>
  <c r="R478" i="2"/>
  <c r="R479" i="2"/>
  <c r="R480" i="2"/>
  <c r="R481" i="2"/>
  <c r="R482" i="2"/>
  <c r="R483" i="2"/>
  <c r="R484" i="2"/>
  <c r="R485" i="2"/>
  <c r="R486" i="2"/>
  <c r="R487" i="2"/>
  <c r="R488" i="2"/>
  <c r="R489" i="2"/>
  <c r="R490" i="2"/>
  <c r="R491" i="2"/>
  <c r="R492" i="2"/>
  <c r="R493" i="2"/>
  <c r="R494" i="2"/>
  <c r="R495" i="2"/>
  <c r="R496" i="2"/>
  <c r="R497" i="2"/>
  <c r="R498" i="2"/>
  <c r="R499" i="2"/>
  <c r="R500" i="2"/>
  <c r="R501" i="2"/>
  <c r="R502" i="2"/>
  <c r="R503" i="2"/>
  <c r="R504" i="2"/>
  <c r="R505" i="2"/>
  <c r="Q7" i="2"/>
  <c r="Q8" i="2"/>
  <c r="Q9" i="2"/>
  <c r="Q10" i="2"/>
  <c r="Q11" i="2"/>
  <c r="Q12" i="2"/>
  <c r="Q13" i="2"/>
  <c r="Q14" i="2"/>
  <c r="Q15" i="2"/>
  <c r="Q16" i="2"/>
  <c r="Q17" i="2"/>
  <c r="Q18" i="2"/>
  <c r="Q19" i="2"/>
  <c r="Q20" i="2"/>
  <c r="Q21" i="2"/>
  <c r="Q22" i="2"/>
  <c r="Q23" i="2"/>
  <c r="Q24" i="2"/>
  <c r="Q25" i="2"/>
  <c r="Q26" i="2"/>
  <c r="Q27" i="2"/>
  <c r="Q28" i="2"/>
  <c r="Q29" i="2"/>
  <c r="Q30" i="2"/>
  <c r="Q31" i="2"/>
  <c r="Q32" i="2"/>
  <c r="Q33" i="2"/>
  <c r="Q34" i="2"/>
  <c r="Q35" i="2"/>
  <c r="Q36" i="2"/>
  <c r="Q37" i="2"/>
  <c r="Q38" i="2"/>
  <c r="Q39" i="2"/>
  <c r="Q40" i="2"/>
  <c r="Q41" i="2"/>
  <c r="Q42" i="2"/>
  <c r="Q43" i="2"/>
  <c r="Q44" i="2"/>
  <c r="Q45" i="2"/>
  <c r="Q46" i="2"/>
  <c r="Q47" i="2"/>
  <c r="Q48" i="2"/>
  <c r="Q49" i="2"/>
  <c r="Q50" i="2"/>
  <c r="Q51" i="2"/>
  <c r="Q52" i="2"/>
  <c r="Q53" i="2"/>
  <c r="Q54" i="2"/>
  <c r="Q55" i="2"/>
  <c r="Q56" i="2"/>
  <c r="Q57" i="2"/>
  <c r="Q58" i="2"/>
  <c r="Q59" i="2"/>
  <c r="Q60" i="2"/>
  <c r="Q61" i="2"/>
  <c r="Q62" i="2"/>
  <c r="Q63" i="2"/>
  <c r="Q64" i="2"/>
  <c r="Q65" i="2"/>
  <c r="Q66" i="2"/>
  <c r="Q67" i="2"/>
  <c r="Q68" i="2"/>
  <c r="Q69" i="2"/>
  <c r="Q70" i="2"/>
  <c r="Q71" i="2"/>
  <c r="Q72" i="2"/>
  <c r="Q73" i="2"/>
  <c r="Q74" i="2"/>
  <c r="Q75" i="2"/>
  <c r="Q76" i="2"/>
  <c r="Q77" i="2"/>
  <c r="Q78" i="2"/>
  <c r="Q79" i="2"/>
  <c r="Q80" i="2"/>
  <c r="Q81" i="2"/>
  <c r="Q82" i="2"/>
  <c r="Q83" i="2"/>
  <c r="Q84" i="2"/>
  <c r="Q85" i="2"/>
  <c r="Q86" i="2"/>
  <c r="Q87" i="2"/>
  <c r="Q88" i="2"/>
  <c r="Q89" i="2"/>
  <c r="Q90" i="2"/>
  <c r="Q91" i="2"/>
  <c r="Q92" i="2"/>
  <c r="Q93" i="2"/>
  <c r="Q94" i="2"/>
  <c r="Q95" i="2"/>
  <c r="Q96" i="2"/>
  <c r="Q97" i="2"/>
  <c r="Q98" i="2"/>
  <c r="Q99" i="2"/>
  <c r="Q100" i="2"/>
  <c r="Q101" i="2"/>
  <c r="Q102" i="2"/>
  <c r="Q103" i="2"/>
  <c r="Q104" i="2"/>
  <c r="Q105" i="2"/>
  <c r="Q106" i="2"/>
  <c r="Q107" i="2"/>
  <c r="Q108" i="2"/>
  <c r="Q109" i="2"/>
  <c r="Q110" i="2"/>
  <c r="Q111" i="2"/>
  <c r="Q112" i="2"/>
  <c r="Q113" i="2"/>
  <c r="Q114" i="2"/>
  <c r="Q115" i="2"/>
  <c r="Q116" i="2"/>
  <c r="Q117" i="2"/>
  <c r="Q118" i="2"/>
  <c r="Q119" i="2"/>
  <c r="Q120" i="2"/>
  <c r="Q121" i="2"/>
  <c r="Q122" i="2"/>
  <c r="Q123" i="2"/>
  <c r="Q124" i="2"/>
  <c r="Q125" i="2"/>
  <c r="Q126" i="2"/>
  <c r="Q127" i="2"/>
  <c r="Q128" i="2"/>
  <c r="Q129" i="2"/>
  <c r="Q130" i="2"/>
  <c r="Q131" i="2"/>
  <c r="Q132" i="2"/>
  <c r="Q133" i="2"/>
  <c r="Q134" i="2"/>
  <c r="Q135" i="2"/>
  <c r="Q136" i="2"/>
  <c r="Q137" i="2"/>
  <c r="Q138" i="2"/>
  <c r="Q139" i="2"/>
  <c r="Q140" i="2"/>
  <c r="Q141" i="2"/>
  <c r="Q142" i="2"/>
  <c r="Q143" i="2"/>
  <c r="Q144" i="2"/>
  <c r="Q145" i="2"/>
  <c r="Q146" i="2"/>
  <c r="Q147" i="2"/>
  <c r="Q148" i="2"/>
  <c r="Q149" i="2"/>
  <c r="Q150" i="2"/>
  <c r="Q151" i="2"/>
  <c r="Q152" i="2"/>
  <c r="Q153" i="2"/>
  <c r="Q154" i="2"/>
  <c r="Q155" i="2"/>
  <c r="Q156" i="2"/>
  <c r="Q157" i="2"/>
  <c r="Q158" i="2"/>
  <c r="Q159" i="2"/>
  <c r="Q160" i="2"/>
  <c r="Q161" i="2"/>
  <c r="Q162" i="2"/>
  <c r="Q163" i="2"/>
  <c r="Q164" i="2"/>
  <c r="Q165" i="2"/>
  <c r="Q166" i="2"/>
  <c r="Q167" i="2"/>
  <c r="Q168" i="2"/>
  <c r="Q169" i="2"/>
  <c r="Q170" i="2"/>
  <c r="Q171" i="2"/>
  <c r="Q172" i="2"/>
  <c r="Q173" i="2"/>
  <c r="Q174" i="2"/>
  <c r="Q175" i="2"/>
  <c r="Q176" i="2"/>
  <c r="Q177" i="2"/>
  <c r="Q178" i="2"/>
  <c r="Q179" i="2"/>
  <c r="Q180" i="2"/>
  <c r="Q181" i="2"/>
  <c r="Q182" i="2"/>
  <c r="Q183" i="2"/>
  <c r="Q184" i="2"/>
  <c r="Q185" i="2"/>
  <c r="Q186" i="2"/>
  <c r="Q187" i="2"/>
  <c r="Q188" i="2"/>
  <c r="Q189" i="2"/>
  <c r="Q190" i="2"/>
  <c r="Q191" i="2"/>
  <c r="Q192" i="2"/>
  <c r="Q193" i="2"/>
  <c r="Q194" i="2"/>
  <c r="Q195" i="2"/>
  <c r="Q196" i="2"/>
  <c r="Q197" i="2"/>
  <c r="Q198" i="2"/>
  <c r="Q199" i="2"/>
  <c r="Q200" i="2"/>
  <c r="Q201" i="2"/>
  <c r="Q202" i="2"/>
  <c r="Q203" i="2"/>
  <c r="Q204" i="2"/>
  <c r="Q205" i="2"/>
  <c r="Q206" i="2"/>
  <c r="Q207" i="2"/>
  <c r="Q208" i="2"/>
  <c r="Q209" i="2"/>
  <c r="Q210" i="2"/>
  <c r="Q211" i="2"/>
  <c r="Q212" i="2"/>
  <c r="Q213" i="2"/>
  <c r="Q214" i="2"/>
  <c r="Q215" i="2"/>
  <c r="Q216" i="2"/>
  <c r="Q217" i="2"/>
  <c r="Q218" i="2"/>
  <c r="Q219" i="2"/>
  <c r="Q220" i="2"/>
  <c r="Q221" i="2"/>
  <c r="Q222" i="2"/>
  <c r="Q223" i="2"/>
  <c r="Q224" i="2"/>
  <c r="Q225" i="2"/>
  <c r="Q226" i="2"/>
  <c r="Q227" i="2"/>
  <c r="Q228" i="2"/>
  <c r="Q229" i="2"/>
  <c r="Q230" i="2"/>
  <c r="Q231" i="2"/>
  <c r="Q232" i="2"/>
  <c r="Q233" i="2"/>
  <c r="Q234" i="2"/>
  <c r="Q235" i="2"/>
  <c r="Q236" i="2"/>
  <c r="Q237" i="2"/>
  <c r="Q238" i="2"/>
  <c r="Q239" i="2"/>
  <c r="Q240" i="2"/>
  <c r="Q241" i="2"/>
  <c r="Q242" i="2"/>
  <c r="Q243" i="2"/>
  <c r="Q244" i="2"/>
  <c r="Q245" i="2"/>
  <c r="Q246" i="2"/>
  <c r="Q247" i="2"/>
  <c r="Q248" i="2"/>
  <c r="Q249" i="2"/>
  <c r="Q250" i="2"/>
  <c r="Q251" i="2"/>
  <c r="Q252" i="2"/>
  <c r="Q253" i="2"/>
  <c r="Q254" i="2"/>
  <c r="Q255" i="2"/>
  <c r="Q256" i="2"/>
  <c r="Q257" i="2"/>
  <c r="Q258" i="2"/>
  <c r="Q259" i="2"/>
  <c r="Q260" i="2"/>
  <c r="Q261" i="2"/>
  <c r="Q262" i="2"/>
  <c r="Q263" i="2"/>
  <c r="Q264" i="2"/>
  <c r="Q265" i="2"/>
  <c r="Q266" i="2"/>
  <c r="Q267" i="2"/>
  <c r="Q268" i="2"/>
  <c r="Q269" i="2"/>
  <c r="Q270" i="2"/>
  <c r="Q271" i="2"/>
  <c r="Q272" i="2"/>
  <c r="Q273" i="2"/>
  <c r="Q274" i="2"/>
  <c r="Q275" i="2"/>
  <c r="Q276" i="2"/>
  <c r="Q277" i="2"/>
  <c r="Q278" i="2"/>
  <c r="Q279" i="2"/>
  <c r="Q280" i="2"/>
  <c r="Q281" i="2"/>
  <c r="Q282" i="2"/>
  <c r="Q283" i="2"/>
  <c r="Q284" i="2"/>
  <c r="Q285" i="2"/>
  <c r="Q286" i="2"/>
  <c r="Q287" i="2"/>
  <c r="Q288" i="2"/>
  <c r="Q289" i="2"/>
  <c r="Q290" i="2"/>
  <c r="Q291" i="2"/>
  <c r="Q292" i="2"/>
  <c r="Q293" i="2"/>
  <c r="Q294" i="2"/>
  <c r="Q295" i="2"/>
  <c r="Q296" i="2"/>
  <c r="Q297" i="2"/>
  <c r="Q298" i="2"/>
  <c r="Q299" i="2"/>
  <c r="Q300" i="2"/>
  <c r="Q301" i="2"/>
  <c r="Q302" i="2"/>
  <c r="Q303" i="2"/>
  <c r="Q304" i="2"/>
  <c r="Q305" i="2"/>
  <c r="Q306" i="2"/>
  <c r="Q307" i="2"/>
  <c r="Q308" i="2"/>
  <c r="Q309" i="2"/>
  <c r="Q310" i="2"/>
  <c r="Q311" i="2"/>
  <c r="Q312" i="2"/>
  <c r="Q313" i="2"/>
  <c r="Q314" i="2"/>
  <c r="Q315" i="2"/>
  <c r="Q316" i="2"/>
  <c r="Q317" i="2"/>
  <c r="Q318" i="2"/>
  <c r="Q319" i="2"/>
  <c r="Q320" i="2"/>
  <c r="Q321" i="2"/>
  <c r="Q322" i="2"/>
  <c r="Q323" i="2"/>
  <c r="Q324" i="2"/>
  <c r="Q325" i="2"/>
  <c r="Q326" i="2"/>
  <c r="Q327" i="2"/>
  <c r="Q328" i="2"/>
  <c r="Q329" i="2"/>
  <c r="Q330" i="2"/>
  <c r="Q331" i="2"/>
  <c r="Q332" i="2"/>
  <c r="Q333" i="2"/>
  <c r="Q334" i="2"/>
  <c r="Q335" i="2"/>
  <c r="Q336" i="2"/>
  <c r="Q337" i="2"/>
  <c r="Q338" i="2"/>
  <c r="Q339" i="2"/>
  <c r="Q340" i="2"/>
  <c r="Q341" i="2"/>
  <c r="Q342" i="2"/>
  <c r="Q343" i="2"/>
  <c r="Q344" i="2"/>
  <c r="Q345" i="2"/>
  <c r="Q346" i="2"/>
  <c r="Q347" i="2"/>
  <c r="Q348" i="2"/>
  <c r="Q349" i="2"/>
  <c r="Q350" i="2"/>
  <c r="Q351" i="2"/>
  <c r="Q352" i="2"/>
  <c r="Q353" i="2"/>
  <c r="Q354" i="2"/>
  <c r="Q355" i="2"/>
  <c r="Q356" i="2"/>
  <c r="Q357" i="2"/>
  <c r="Q358" i="2"/>
  <c r="Q359" i="2"/>
  <c r="Q360" i="2"/>
  <c r="Q361" i="2"/>
  <c r="Q362" i="2"/>
  <c r="Q363" i="2"/>
  <c r="Q364" i="2"/>
  <c r="Q365" i="2"/>
  <c r="Q366" i="2"/>
  <c r="Q367" i="2"/>
  <c r="Q368" i="2"/>
  <c r="Q369" i="2"/>
  <c r="Q370" i="2"/>
  <c r="Q371" i="2"/>
  <c r="Q372" i="2"/>
  <c r="Q373" i="2"/>
  <c r="Q374" i="2"/>
  <c r="Q375" i="2"/>
  <c r="Q376" i="2"/>
  <c r="Q377" i="2"/>
  <c r="Q378" i="2"/>
  <c r="Q379" i="2"/>
  <c r="Q380" i="2"/>
  <c r="Q381" i="2"/>
  <c r="Q382" i="2"/>
  <c r="Q383" i="2"/>
  <c r="Q384" i="2"/>
  <c r="Q385" i="2"/>
  <c r="Q386" i="2"/>
  <c r="Q387" i="2"/>
  <c r="Q388" i="2"/>
  <c r="Q389" i="2"/>
  <c r="Q390" i="2"/>
  <c r="Q391" i="2"/>
  <c r="Q392" i="2"/>
  <c r="Q393" i="2"/>
  <c r="Q394" i="2"/>
  <c r="Q395" i="2"/>
  <c r="Q396" i="2"/>
  <c r="Q397" i="2"/>
  <c r="Q398" i="2"/>
  <c r="Q399" i="2"/>
  <c r="Q400" i="2"/>
  <c r="Q401" i="2"/>
  <c r="Q402" i="2"/>
  <c r="Q403" i="2"/>
  <c r="Q404" i="2"/>
  <c r="Q405" i="2"/>
  <c r="Q406" i="2"/>
  <c r="Q407" i="2"/>
  <c r="Q408" i="2"/>
  <c r="Q409" i="2"/>
  <c r="Q410" i="2"/>
  <c r="Q411" i="2"/>
  <c r="Q412" i="2"/>
  <c r="Q413" i="2"/>
  <c r="Q414" i="2"/>
  <c r="Q415" i="2"/>
  <c r="Q416" i="2"/>
  <c r="Q417" i="2"/>
  <c r="Q418" i="2"/>
  <c r="Q419" i="2"/>
  <c r="Q420" i="2"/>
  <c r="Q421" i="2"/>
  <c r="Q422" i="2"/>
  <c r="Q423" i="2"/>
  <c r="Q424" i="2"/>
  <c r="Q425" i="2"/>
  <c r="Q426" i="2"/>
  <c r="Q427" i="2"/>
  <c r="Q428" i="2"/>
  <c r="Q429" i="2"/>
  <c r="Q430" i="2"/>
  <c r="Q431" i="2"/>
  <c r="Q432" i="2"/>
  <c r="Q433" i="2"/>
  <c r="Q434" i="2"/>
  <c r="Q435" i="2"/>
  <c r="Q436" i="2"/>
  <c r="Q437" i="2"/>
  <c r="Q438" i="2"/>
  <c r="Q439" i="2"/>
  <c r="Q440" i="2"/>
  <c r="Q441" i="2"/>
  <c r="Q442" i="2"/>
  <c r="Q443" i="2"/>
  <c r="Q444" i="2"/>
  <c r="Q445" i="2"/>
  <c r="Q446" i="2"/>
  <c r="Q447" i="2"/>
  <c r="Q448" i="2"/>
  <c r="Q449" i="2"/>
  <c r="Q450" i="2"/>
  <c r="Q451" i="2"/>
  <c r="Q452" i="2"/>
  <c r="Q453" i="2"/>
  <c r="Q454" i="2"/>
  <c r="Q455" i="2"/>
  <c r="Q456" i="2"/>
  <c r="Q457" i="2"/>
  <c r="Q458" i="2"/>
  <c r="Q459" i="2"/>
  <c r="Q460" i="2"/>
  <c r="Q461" i="2"/>
  <c r="Q462" i="2"/>
  <c r="Q463" i="2"/>
  <c r="Q464" i="2"/>
  <c r="Q465" i="2"/>
  <c r="Q466" i="2"/>
  <c r="Q467" i="2"/>
  <c r="Q468" i="2"/>
  <c r="Q469" i="2"/>
  <c r="Q470" i="2"/>
  <c r="Q471" i="2"/>
  <c r="Q472" i="2"/>
  <c r="Q473" i="2"/>
  <c r="Q474" i="2"/>
  <c r="Q475" i="2"/>
  <c r="Q476" i="2"/>
  <c r="Q477" i="2"/>
  <c r="Q478" i="2"/>
  <c r="Q479" i="2"/>
  <c r="Q480" i="2"/>
  <c r="Q481" i="2"/>
  <c r="Q482" i="2"/>
  <c r="Q483" i="2"/>
  <c r="Q484" i="2"/>
  <c r="Q485" i="2"/>
  <c r="Q486" i="2"/>
  <c r="Q487" i="2"/>
  <c r="Q488" i="2"/>
  <c r="Q489" i="2"/>
  <c r="Q490" i="2"/>
  <c r="Q491" i="2"/>
  <c r="Q492" i="2"/>
  <c r="Q493" i="2"/>
  <c r="Q494" i="2"/>
  <c r="Q495" i="2"/>
  <c r="Q496" i="2"/>
  <c r="Q497" i="2"/>
  <c r="Q498" i="2"/>
  <c r="Q499" i="2"/>
  <c r="Q500" i="2"/>
  <c r="Q501" i="2"/>
  <c r="Q502" i="2"/>
  <c r="Q503" i="2"/>
  <c r="Q504" i="2"/>
  <c r="Q505" i="2"/>
  <c r="P7" i="2"/>
  <c r="P8" i="2"/>
  <c r="P9" i="2"/>
  <c r="P10" i="2"/>
  <c r="P11" i="2"/>
  <c r="P12" i="2"/>
  <c r="P13" i="2"/>
  <c r="P14" i="2"/>
  <c r="P15" i="2"/>
  <c r="P16" i="2"/>
  <c r="P17" i="2"/>
  <c r="P18" i="2"/>
  <c r="P19" i="2"/>
  <c r="P20" i="2"/>
  <c r="P21" i="2"/>
  <c r="P22" i="2"/>
  <c r="P23" i="2"/>
  <c r="P24" i="2"/>
  <c r="P25" i="2"/>
  <c r="P26" i="2"/>
  <c r="P27" i="2"/>
  <c r="P28" i="2"/>
  <c r="P29" i="2"/>
  <c r="P30" i="2"/>
  <c r="P31" i="2"/>
  <c r="P32" i="2"/>
  <c r="P33" i="2"/>
  <c r="P34" i="2"/>
  <c r="P35" i="2"/>
  <c r="P36" i="2"/>
  <c r="P37" i="2"/>
  <c r="P38" i="2"/>
  <c r="P39" i="2"/>
  <c r="P40" i="2"/>
  <c r="P41" i="2"/>
  <c r="P42" i="2"/>
  <c r="P43" i="2"/>
  <c r="P44" i="2"/>
  <c r="P45" i="2"/>
  <c r="P46" i="2"/>
  <c r="P47" i="2"/>
  <c r="P48" i="2"/>
  <c r="P49" i="2"/>
  <c r="P50" i="2"/>
  <c r="P51" i="2"/>
  <c r="P52" i="2"/>
  <c r="P53" i="2"/>
  <c r="P54" i="2"/>
  <c r="P55" i="2"/>
  <c r="P56" i="2"/>
  <c r="P57" i="2"/>
  <c r="P58" i="2"/>
  <c r="P59" i="2"/>
  <c r="P60" i="2"/>
  <c r="P61" i="2"/>
  <c r="P62" i="2"/>
  <c r="P63" i="2"/>
  <c r="P64" i="2"/>
  <c r="P65" i="2"/>
  <c r="P66" i="2"/>
  <c r="P67" i="2"/>
  <c r="P68" i="2"/>
  <c r="P69" i="2"/>
  <c r="P70" i="2"/>
  <c r="P71" i="2"/>
  <c r="P72" i="2"/>
  <c r="P73" i="2"/>
  <c r="P74" i="2"/>
  <c r="P75" i="2"/>
  <c r="P76" i="2"/>
  <c r="P77" i="2"/>
  <c r="P78" i="2"/>
  <c r="P79" i="2"/>
  <c r="P80" i="2"/>
  <c r="P81" i="2"/>
  <c r="P82" i="2"/>
  <c r="P83" i="2"/>
  <c r="P84" i="2"/>
  <c r="P85" i="2"/>
  <c r="P86" i="2"/>
  <c r="P87" i="2"/>
  <c r="P88" i="2"/>
  <c r="P89" i="2"/>
  <c r="P90" i="2"/>
  <c r="P91" i="2"/>
  <c r="P92" i="2"/>
  <c r="P93" i="2"/>
  <c r="P94" i="2"/>
  <c r="P95" i="2"/>
  <c r="P96" i="2"/>
  <c r="P97" i="2"/>
  <c r="P98" i="2"/>
  <c r="P99" i="2"/>
  <c r="P100" i="2"/>
  <c r="P101" i="2"/>
  <c r="P102" i="2"/>
  <c r="P103" i="2"/>
  <c r="P104" i="2"/>
  <c r="P105" i="2"/>
  <c r="P106" i="2"/>
  <c r="P107" i="2"/>
  <c r="P108" i="2"/>
  <c r="P109" i="2"/>
  <c r="P110" i="2"/>
  <c r="P111" i="2"/>
  <c r="P112" i="2"/>
  <c r="P113" i="2"/>
  <c r="P114" i="2"/>
  <c r="P115" i="2"/>
  <c r="P116" i="2"/>
  <c r="P117" i="2"/>
  <c r="P118" i="2"/>
  <c r="P119" i="2"/>
  <c r="P120" i="2"/>
  <c r="P121" i="2"/>
  <c r="P122" i="2"/>
  <c r="P123" i="2"/>
  <c r="P124" i="2"/>
  <c r="P125" i="2"/>
  <c r="P126" i="2"/>
  <c r="P127" i="2"/>
  <c r="P128" i="2"/>
  <c r="P129" i="2"/>
  <c r="P130" i="2"/>
  <c r="P131" i="2"/>
  <c r="P132" i="2"/>
  <c r="P133" i="2"/>
  <c r="P134" i="2"/>
  <c r="P135" i="2"/>
  <c r="P136" i="2"/>
  <c r="P137" i="2"/>
  <c r="P138" i="2"/>
  <c r="P139" i="2"/>
  <c r="P140" i="2"/>
  <c r="P141" i="2"/>
  <c r="P142" i="2"/>
  <c r="P143" i="2"/>
  <c r="P144" i="2"/>
  <c r="P145" i="2"/>
  <c r="P146" i="2"/>
  <c r="P147" i="2"/>
  <c r="P148" i="2"/>
  <c r="P149" i="2"/>
  <c r="P150" i="2"/>
  <c r="P151" i="2"/>
  <c r="P152" i="2"/>
  <c r="P153" i="2"/>
  <c r="P154" i="2"/>
  <c r="P155" i="2"/>
  <c r="P156" i="2"/>
  <c r="P157" i="2"/>
  <c r="P158" i="2"/>
  <c r="P159" i="2"/>
  <c r="P160" i="2"/>
  <c r="P161" i="2"/>
  <c r="P162" i="2"/>
  <c r="P163" i="2"/>
  <c r="P164" i="2"/>
  <c r="P165" i="2"/>
  <c r="P166" i="2"/>
  <c r="P167" i="2"/>
  <c r="P168" i="2"/>
  <c r="P169" i="2"/>
  <c r="P170" i="2"/>
  <c r="P171" i="2"/>
  <c r="P172" i="2"/>
  <c r="P173" i="2"/>
  <c r="P174" i="2"/>
  <c r="P175" i="2"/>
  <c r="P176" i="2"/>
  <c r="P177" i="2"/>
  <c r="P178" i="2"/>
  <c r="P179" i="2"/>
  <c r="P180" i="2"/>
  <c r="P181" i="2"/>
  <c r="P182" i="2"/>
  <c r="P183" i="2"/>
  <c r="P184" i="2"/>
  <c r="P185" i="2"/>
  <c r="P186" i="2"/>
  <c r="P187" i="2"/>
  <c r="P188" i="2"/>
  <c r="P189" i="2"/>
  <c r="P190" i="2"/>
  <c r="P191" i="2"/>
  <c r="P192" i="2"/>
  <c r="P193" i="2"/>
  <c r="P194" i="2"/>
  <c r="P195" i="2"/>
  <c r="P196" i="2"/>
  <c r="P197" i="2"/>
  <c r="P198" i="2"/>
  <c r="P199" i="2"/>
  <c r="P200" i="2"/>
  <c r="P201" i="2"/>
  <c r="P202" i="2"/>
  <c r="P203" i="2"/>
  <c r="P204" i="2"/>
  <c r="P205" i="2"/>
  <c r="P206" i="2"/>
  <c r="P207" i="2"/>
  <c r="P208" i="2"/>
  <c r="P209" i="2"/>
  <c r="P210" i="2"/>
  <c r="P211" i="2"/>
  <c r="P212" i="2"/>
  <c r="P213" i="2"/>
  <c r="P214" i="2"/>
  <c r="P215" i="2"/>
  <c r="P216" i="2"/>
  <c r="P217" i="2"/>
  <c r="P218" i="2"/>
  <c r="P219" i="2"/>
  <c r="P220" i="2"/>
  <c r="P221" i="2"/>
  <c r="P222" i="2"/>
  <c r="P223" i="2"/>
  <c r="P224" i="2"/>
  <c r="P225" i="2"/>
  <c r="P226" i="2"/>
  <c r="P227" i="2"/>
  <c r="P228" i="2"/>
  <c r="P229" i="2"/>
  <c r="P230" i="2"/>
  <c r="P231" i="2"/>
  <c r="P232" i="2"/>
  <c r="P233" i="2"/>
  <c r="P234" i="2"/>
  <c r="P235" i="2"/>
  <c r="P236" i="2"/>
  <c r="P237" i="2"/>
  <c r="P238" i="2"/>
  <c r="P239" i="2"/>
  <c r="P240" i="2"/>
  <c r="P241" i="2"/>
  <c r="P242" i="2"/>
  <c r="P243" i="2"/>
  <c r="P244" i="2"/>
  <c r="P245" i="2"/>
  <c r="P246" i="2"/>
  <c r="P247" i="2"/>
  <c r="P248" i="2"/>
  <c r="P249" i="2"/>
  <c r="P250" i="2"/>
  <c r="P251" i="2"/>
  <c r="P252" i="2"/>
  <c r="P253" i="2"/>
  <c r="P254" i="2"/>
  <c r="P255" i="2"/>
  <c r="P256" i="2"/>
  <c r="P257" i="2"/>
  <c r="P258" i="2"/>
  <c r="P259" i="2"/>
  <c r="P260" i="2"/>
  <c r="P261" i="2"/>
  <c r="P262" i="2"/>
  <c r="P263" i="2"/>
  <c r="P264" i="2"/>
  <c r="P265" i="2"/>
  <c r="P266" i="2"/>
  <c r="P267" i="2"/>
  <c r="P268" i="2"/>
  <c r="P269" i="2"/>
  <c r="P270" i="2"/>
  <c r="P271" i="2"/>
  <c r="P272" i="2"/>
  <c r="P273" i="2"/>
  <c r="P274" i="2"/>
  <c r="P275" i="2"/>
  <c r="P276" i="2"/>
  <c r="P277" i="2"/>
  <c r="P278" i="2"/>
  <c r="P279" i="2"/>
  <c r="P280" i="2"/>
  <c r="P281" i="2"/>
  <c r="P282" i="2"/>
  <c r="P283" i="2"/>
  <c r="P284" i="2"/>
  <c r="P285" i="2"/>
  <c r="P286" i="2"/>
  <c r="P287" i="2"/>
  <c r="P288" i="2"/>
  <c r="P289" i="2"/>
  <c r="P290" i="2"/>
  <c r="P291" i="2"/>
  <c r="P292" i="2"/>
  <c r="P293" i="2"/>
  <c r="P294" i="2"/>
  <c r="P295" i="2"/>
  <c r="P296" i="2"/>
  <c r="P297" i="2"/>
  <c r="P298" i="2"/>
  <c r="P299" i="2"/>
  <c r="P300" i="2"/>
  <c r="P301" i="2"/>
  <c r="P302" i="2"/>
  <c r="P303" i="2"/>
  <c r="P304" i="2"/>
  <c r="P305" i="2"/>
  <c r="P306" i="2"/>
  <c r="P307" i="2"/>
  <c r="P308" i="2"/>
  <c r="P309" i="2"/>
  <c r="P310" i="2"/>
  <c r="P311" i="2"/>
  <c r="P312" i="2"/>
  <c r="P313" i="2"/>
  <c r="P314" i="2"/>
  <c r="P315" i="2"/>
  <c r="P316" i="2"/>
  <c r="P317" i="2"/>
  <c r="P318" i="2"/>
  <c r="P319" i="2"/>
  <c r="P320" i="2"/>
  <c r="P321" i="2"/>
  <c r="P322" i="2"/>
  <c r="P323" i="2"/>
  <c r="P324" i="2"/>
  <c r="P325" i="2"/>
  <c r="P326" i="2"/>
  <c r="P327" i="2"/>
  <c r="P328" i="2"/>
  <c r="P329" i="2"/>
  <c r="P330" i="2"/>
  <c r="P331" i="2"/>
  <c r="P332" i="2"/>
  <c r="P333" i="2"/>
  <c r="P334" i="2"/>
  <c r="P335" i="2"/>
  <c r="P336" i="2"/>
  <c r="P337" i="2"/>
  <c r="P338" i="2"/>
  <c r="P339" i="2"/>
  <c r="P340" i="2"/>
  <c r="P341" i="2"/>
  <c r="P342" i="2"/>
  <c r="P343" i="2"/>
  <c r="P344" i="2"/>
  <c r="P345" i="2"/>
  <c r="P346" i="2"/>
  <c r="P347" i="2"/>
  <c r="P348" i="2"/>
  <c r="P349" i="2"/>
  <c r="P350" i="2"/>
  <c r="P351" i="2"/>
  <c r="P352" i="2"/>
  <c r="P353" i="2"/>
  <c r="P354" i="2"/>
  <c r="P355" i="2"/>
  <c r="P356" i="2"/>
  <c r="P357" i="2"/>
  <c r="P358" i="2"/>
  <c r="P359" i="2"/>
  <c r="P360" i="2"/>
  <c r="P361" i="2"/>
  <c r="P362" i="2"/>
  <c r="P363" i="2"/>
  <c r="P364" i="2"/>
  <c r="P365" i="2"/>
  <c r="P366" i="2"/>
  <c r="P367" i="2"/>
  <c r="P368" i="2"/>
  <c r="P369" i="2"/>
  <c r="P370" i="2"/>
  <c r="P371" i="2"/>
  <c r="P372" i="2"/>
  <c r="P373" i="2"/>
  <c r="P374" i="2"/>
  <c r="P375" i="2"/>
  <c r="P376" i="2"/>
  <c r="P377" i="2"/>
  <c r="P378" i="2"/>
  <c r="P379" i="2"/>
  <c r="P380" i="2"/>
  <c r="P381" i="2"/>
  <c r="P382" i="2"/>
  <c r="P383" i="2"/>
  <c r="P384" i="2"/>
  <c r="P385" i="2"/>
  <c r="P386" i="2"/>
  <c r="P387" i="2"/>
  <c r="P388" i="2"/>
  <c r="P389" i="2"/>
  <c r="P390" i="2"/>
  <c r="P391" i="2"/>
  <c r="P392" i="2"/>
  <c r="P393" i="2"/>
  <c r="P394" i="2"/>
  <c r="P395" i="2"/>
  <c r="P396" i="2"/>
  <c r="P397" i="2"/>
  <c r="P398" i="2"/>
  <c r="P399" i="2"/>
  <c r="P400" i="2"/>
  <c r="P401" i="2"/>
  <c r="P402" i="2"/>
  <c r="P403" i="2"/>
  <c r="P404" i="2"/>
  <c r="P405" i="2"/>
  <c r="P406" i="2"/>
  <c r="P407" i="2"/>
  <c r="P408" i="2"/>
  <c r="P409" i="2"/>
  <c r="P410" i="2"/>
  <c r="P411" i="2"/>
  <c r="P412" i="2"/>
  <c r="P413" i="2"/>
  <c r="P414" i="2"/>
  <c r="P415" i="2"/>
  <c r="P416" i="2"/>
  <c r="P417" i="2"/>
  <c r="P418" i="2"/>
  <c r="P419" i="2"/>
  <c r="P420" i="2"/>
  <c r="P421" i="2"/>
  <c r="P422" i="2"/>
  <c r="P423" i="2"/>
  <c r="P424" i="2"/>
  <c r="P425" i="2"/>
  <c r="P426" i="2"/>
  <c r="P427" i="2"/>
  <c r="P428" i="2"/>
  <c r="P429" i="2"/>
  <c r="P430" i="2"/>
  <c r="P431" i="2"/>
  <c r="P432" i="2"/>
  <c r="P433" i="2"/>
  <c r="P434" i="2"/>
  <c r="P435" i="2"/>
  <c r="P436" i="2"/>
  <c r="P437" i="2"/>
  <c r="P438" i="2"/>
  <c r="P439" i="2"/>
  <c r="P440" i="2"/>
  <c r="P441" i="2"/>
  <c r="P442" i="2"/>
  <c r="P443" i="2"/>
  <c r="P444" i="2"/>
  <c r="P445" i="2"/>
  <c r="P446" i="2"/>
  <c r="P447" i="2"/>
  <c r="P448" i="2"/>
  <c r="P449" i="2"/>
  <c r="P450" i="2"/>
  <c r="P451" i="2"/>
  <c r="P452" i="2"/>
  <c r="P453" i="2"/>
  <c r="P454" i="2"/>
  <c r="P455" i="2"/>
  <c r="P456" i="2"/>
  <c r="P457" i="2"/>
  <c r="P458" i="2"/>
  <c r="P459" i="2"/>
  <c r="P460" i="2"/>
  <c r="P461" i="2"/>
  <c r="P462" i="2"/>
  <c r="P463" i="2"/>
  <c r="P464" i="2"/>
  <c r="P465" i="2"/>
  <c r="P466" i="2"/>
  <c r="P467" i="2"/>
  <c r="P468" i="2"/>
  <c r="P469" i="2"/>
  <c r="P470" i="2"/>
  <c r="P471" i="2"/>
  <c r="P472" i="2"/>
  <c r="P473" i="2"/>
  <c r="P474" i="2"/>
  <c r="P475" i="2"/>
  <c r="P476" i="2"/>
  <c r="P477" i="2"/>
  <c r="P478" i="2"/>
  <c r="P479" i="2"/>
  <c r="P480" i="2"/>
  <c r="P481" i="2"/>
  <c r="P482" i="2"/>
  <c r="P483" i="2"/>
  <c r="P484" i="2"/>
  <c r="P485" i="2"/>
  <c r="P486" i="2"/>
  <c r="P487" i="2"/>
  <c r="P488" i="2"/>
  <c r="P489" i="2"/>
  <c r="P490" i="2"/>
  <c r="P491" i="2"/>
  <c r="P492" i="2"/>
  <c r="P493" i="2"/>
  <c r="P494" i="2"/>
  <c r="P495" i="2"/>
  <c r="P496" i="2"/>
  <c r="P497" i="2"/>
  <c r="P498" i="2"/>
  <c r="P499" i="2"/>
  <c r="P500" i="2"/>
  <c r="P501" i="2"/>
  <c r="P502" i="2"/>
  <c r="P503" i="2"/>
  <c r="P504" i="2"/>
  <c r="P505" i="2"/>
  <c r="O7" i="2"/>
  <c r="O8" i="2"/>
  <c r="O9" i="2"/>
  <c r="O10" i="2"/>
  <c r="O11" i="2"/>
  <c r="O12" i="2"/>
  <c r="O13" i="2"/>
  <c r="O14" i="2"/>
  <c r="O15" i="2"/>
  <c r="O16" i="2"/>
  <c r="O17" i="2"/>
  <c r="O18" i="2"/>
  <c r="O19" i="2"/>
  <c r="O20" i="2"/>
  <c r="O21" i="2"/>
  <c r="O22" i="2"/>
  <c r="O23" i="2"/>
  <c r="O24" i="2"/>
  <c r="O25" i="2"/>
  <c r="O26" i="2"/>
  <c r="O27" i="2"/>
  <c r="O28" i="2"/>
  <c r="O29" i="2"/>
  <c r="O30" i="2"/>
  <c r="O31" i="2"/>
  <c r="O32" i="2"/>
  <c r="O33" i="2"/>
  <c r="O34" i="2"/>
  <c r="O35" i="2"/>
  <c r="O36" i="2"/>
  <c r="O37" i="2"/>
  <c r="O38" i="2"/>
  <c r="O39" i="2"/>
  <c r="O40" i="2"/>
  <c r="O41" i="2"/>
  <c r="O42" i="2"/>
  <c r="O43" i="2"/>
  <c r="O44" i="2"/>
  <c r="O45" i="2"/>
  <c r="O46" i="2"/>
  <c r="O47" i="2"/>
  <c r="O48" i="2"/>
  <c r="O49" i="2"/>
  <c r="O50" i="2"/>
  <c r="O51" i="2"/>
  <c r="O52" i="2"/>
  <c r="O53" i="2"/>
  <c r="O54" i="2"/>
  <c r="O55" i="2"/>
  <c r="O56" i="2"/>
  <c r="O57" i="2"/>
  <c r="O58" i="2"/>
  <c r="O59" i="2"/>
  <c r="O60" i="2"/>
  <c r="O61" i="2"/>
  <c r="O62" i="2"/>
  <c r="O63" i="2"/>
  <c r="O64" i="2"/>
  <c r="O65" i="2"/>
  <c r="O66" i="2"/>
  <c r="O67" i="2"/>
  <c r="O68" i="2"/>
  <c r="O69" i="2"/>
  <c r="O70" i="2"/>
  <c r="O71" i="2"/>
  <c r="O72" i="2"/>
  <c r="O73" i="2"/>
  <c r="O74" i="2"/>
  <c r="O75" i="2"/>
  <c r="O76" i="2"/>
  <c r="O77" i="2"/>
  <c r="O78" i="2"/>
  <c r="O79" i="2"/>
  <c r="O80" i="2"/>
  <c r="O81" i="2"/>
  <c r="O82" i="2"/>
  <c r="O83" i="2"/>
  <c r="O84" i="2"/>
  <c r="O85" i="2"/>
  <c r="O86" i="2"/>
  <c r="O87" i="2"/>
  <c r="O88" i="2"/>
  <c r="O89" i="2"/>
  <c r="O90" i="2"/>
  <c r="O91" i="2"/>
  <c r="O92" i="2"/>
  <c r="O93" i="2"/>
  <c r="O94" i="2"/>
  <c r="O95" i="2"/>
  <c r="O96" i="2"/>
  <c r="O97" i="2"/>
  <c r="O98" i="2"/>
  <c r="O99" i="2"/>
  <c r="O100" i="2"/>
  <c r="O101" i="2"/>
  <c r="O102" i="2"/>
  <c r="O103" i="2"/>
  <c r="O104" i="2"/>
  <c r="O105" i="2"/>
  <c r="O106" i="2"/>
  <c r="O107" i="2"/>
  <c r="O108" i="2"/>
  <c r="O109" i="2"/>
  <c r="O110" i="2"/>
  <c r="O111" i="2"/>
  <c r="O112" i="2"/>
  <c r="O113" i="2"/>
  <c r="O114" i="2"/>
  <c r="O115" i="2"/>
  <c r="O116" i="2"/>
  <c r="O117" i="2"/>
  <c r="O118" i="2"/>
  <c r="O119" i="2"/>
  <c r="O120" i="2"/>
  <c r="O121" i="2"/>
  <c r="O122" i="2"/>
  <c r="O123" i="2"/>
  <c r="O124" i="2"/>
  <c r="O125" i="2"/>
  <c r="O126" i="2"/>
  <c r="O127" i="2"/>
  <c r="O128" i="2"/>
  <c r="O129" i="2"/>
  <c r="O130" i="2"/>
  <c r="O131" i="2"/>
  <c r="O132" i="2"/>
  <c r="O133" i="2"/>
  <c r="O134" i="2"/>
  <c r="O135" i="2"/>
  <c r="O136" i="2"/>
  <c r="O137" i="2"/>
  <c r="O138" i="2"/>
  <c r="O139" i="2"/>
  <c r="O140" i="2"/>
  <c r="O141" i="2"/>
  <c r="O142" i="2"/>
  <c r="O143" i="2"/>
  <c r="O144" i="2"/>
  <c r="O145" i="2"/>
  <c r="O146" i="2"/>
  <c r="O147" i="2"/>
  <c r="O148" i="2"/>
  <c r="O149" i="2"/>
  <c r="O150" i="2"/>
  <c r="O151" i="2"/>
  <c r="O152" i="2"/>
  <c r="O153" i="2"/>
  <c r="O154" i="2"/>
  <c r="O155" i="2"/>
  <c r="O156" i="2"/>
  <c r="O157" i="2"/>
  <c r="O158" i="2"/>
  <c r="O159" i="2"/>
  <c r="O160" i="2"/>
  <c r="O161" i="2"/>
  <c r="O162" i="2"/>
  <c r="O163" i="2"/>
  <c r="O164" i="2"/>
  <c r="O165" i="2"/>
  <c r="O166" i="2"/>
  <c r="O167" i="2"/>
  <c r="O168" i="2"/>
  <c r="O169" i="2"/>
  <c r="O170" i="2"/>
  <c r="O171" i="2"/>
  <c r="O172" i="2"/>
  <c r="O173" i="2"/>
  <c r="O174" i="2"/>
  <c r="O175" i="2"/>
  <c r="O176" i="2"/>
  <c r="O177" i="2"/>
  <c r="O178" i="2"/>
  <c r="O179" i="2"/>
  <c r="O180" i="2"/>
  <c r="O181" i="2"/>
  <c r="O182" i="2"/>
  <c r="O183" i="2"/>
  <c r="O184" i="2"/>
  <c r="O185" i="2"/>
  <c r="O186" i="2"/>
  <c r="O187" i="2"/>
  <c r="O188" i="2"/>
  <c r="O189" i="2"/>
  <c r="O190" i="2"/>
  <c r="O191" i="2"/>
  <c r="O192" i="2"/>
  <c r="O193" i="2"/>
  <c r="O194" i="2"/>
  <c r="O195" i="2"/>
  <c r="O196" i="2"/>
  <c r="O197" i="2"/>
  <c r="O198" i="2"/>
  <c r="O199" i="2"/>
  <c r="O200" i="2"/>
  <c r="O201" i="2"/>
  <c r="O202" i="2"/>
  <c r="O203" i="2"/>
  <c r="O204" i="2"/>
  <c r="O205" i="2"/>
  <c r="O206" i="2"/>
  <c r="O207" i="2"/>
  <c r="O208" i="2"/>
  <c r="O209" i="2"/>
  <c r="O210" i="2"/>
  <c r="O211" i="2"/>
  <c r="O212" i="2"/>
  <c r="O213" i="2"/>
  <c r="O214" i="2"/>
  <c r="O215" i="2"/>
  <c r="O216" i="2"/>
  <c r="O217" i="2"/>
  <c r="O218" i="2"/>
  <c r="O219" i="2"/>
  <c r="O220" i="2"/>
  <c r="O221" i="2"/>
  <c r="O222" i="2"/>
  <c r="O223" i="2"/>
  <c r="O224" i="2"/>
  <c r="O225" i="2"/>
  <c r="O226" i="2"/>
  <c r="O227" i="2"/>
  <c r="O228" i="2"/>
  <c r="O229" i="2"/>
  <c r="O230" i="2"/>
  <c r="O231" i="2"/>
  <c r="O232" i="2"/>
  <c r="O233" i="2"/>
  <c r="O234" i="2"/>
  <c r="O235" i="2"/>
  <c r="O236" i="2"/>
  <c r="O237" i="2"/>
  <c r="O238" i="2"/>
  <c r="O239" i="2"/>
  <c r="O240" i="2"/>
  <c r="O241" i="2"/>
  <c r="O242" i="2"/>
  <c r="O243" i="2"/>
  <c r="O244" i="2"/>
  <c r="O245" i="2"/>
  <c r="O246" i="2"/>
  <c r="O247" i="2"/>
  <c r="O248" i="2"/>
  <c r="O249" i="2"/>
  <c r="O250" i="2"/>
  <c r="O251" i="2"/>
  <c r="O252" i="2"/>
  <c r="O253" i="2"/>
  <c r="O254" i="2"/>
  <c r="O255" i="2"/>
  <c r="O256" i="2"/>
  <c r="O257" i="2"/>
  <c r="O258" i="2"/>
  <c r="O259" i="2"/>
  <c r="O260" i="2"/>
  <c r="O261" i="2"/>
  <c r="O262" i="2"/>
  <c r="O263" i="2"/>
  <c r="O264" i="2"/>
  <c r="O265" i="2"/>
  <c r="O266" i="2"/>
  <c r="O267" i="2"/>
  <c r="O268" i="2"/>
  <c r="O269" i="2"/>
  <c r="O270" i="2"/>
  <c r="O271" i="2"/>
  <c r="O272" i="2"/>
  <c r="O273" i="2"/>
  <c r="O274" i="2"/>
  <c r="O275" i="2"/>
  <c r="O276" i="2"/>
  <c r="O277" i="2"/>
  <c r="O278" i="2"/>
  <c r="O279" i="2"/>
  <c r="O280" i="2"/>
  <c r="O281" i="2"/>
  <c r="O282" i="2"/>
  <c r="O283" i="2"/>
  <c r="O284" i="2"/>
  <c r="O285" i="2"/>
  <c r="O286" i="2"/>
  <c r="O287" i="2"/>
  <c r="O288" i="2"/>
  <c r="O289" i="2"/>
  <c r="O290" i="2"/>
  <c r="O291" i="2"/>
  <c r="O292" i="2"/>
  <c r="O293" i="2"/>
  <c r="O294" i="2"/>
  <c r="O295" i="2"/>
  <c r="O296" i="2"/>
  <c r="O297" i="2"/>
  <c r="O298" i="2"/>
  <c r="O299" i="2"/>
  <c r="O300" i="2"/>
  <c r="O301" i="2"/>
  <c r="O302" i="2"/>
  <c r="O303" i="2"/>
  <c r="O304" i="2"/>
  <c r="O305" i="2"/>
  <c r="O306" i="2"/>
  <c r="O307" i="2"/>
  <c r="O308" i="2"/>
  <c r="O309" i="2"/>
  <c r="O310" i="2"/>
  <c r="O311" i="2"/>
  <c r="O312" i="2"/>
  <c r="O313" i="2"/>
  <c r="O314" i="2"/>
  <c r="O315" i="2"/>
  <c r="O316" i="2"/>
  <c r="O317" i="2"/>
  <c r="O318" i="2"/>
  <c r="O319" i="2"/>
  <c r="O320" i="2"/>
  <c r="O321" i="2"/>
  <c r="O322" i="2"/>
  <c r="O323" i="2"/>
  <c r="O324" i="2"/>
  <c r="O325" i="2"/>
  <c r="O326" i="2"/>
  <c r="O327" i="2"/>
  <c r="O328" i="2"/>
  <c r="O329" i="2"/>
  <c r="O330" i="2"/>
  <c r="O331" i="2"/>
  <c r="O332" i="2"/>
  <c r="O333" i="2"/>
  <c r="O334" i="2"/>
  <c r="O335" i="2"/>
  <c r="O336" i="2"/>
  <c r="O337" i="2"/>
  <c r="O338" i="2"/>
  <c r="O339" i="2"/>
  <c r="O340" i="2"/>
  <c r="O341" i="2"/>
  <c r="O342" i="2"/>
  <c r="O343" i="2"/>
  <c r="O344" i="2"/>
  <c r="O345" i="2"/>
  <c r="O346" i="2"/>
  <c r="O347" i="2"/>
  <c r="O348" i="2"/>
  <c r="O349" i="2"/>
  <c r="O350" i="2"/>
  <c r="O351" i="2"/>
  <c r="O352" i="2"/>
  <c r="O353" i="2"/>
  <c r="O354" i="2"/>
  <c r="O355" i="2"/>
  <c r="O356" i="2"/>
  <c r="O357" i="2"/>
  <c r="O358" i="2"/>
  <c r="O359" i="2"/>
  <c r="O360" i="2"/>
  <c r="O361" i="2"/>
  <c r="O362" i="2"/>
  <c r="O363" i="2"/>
  <c r="O364" i="2"/>
  <c r="O365" i="2"/>
  <c r="O366" i="2"/>
  <c r="O367" i="2"/>
  <c r="O368" i="2"/>
  <c r="O369" i="2"/>
  <c r="O370" i="2"/>
  <c r="O371" i="2"/>
  <c r="O372" i="2"/>
  <c r="O373" i="2"/>
  <c r="O374" i="2"/>
  <c r="O375" i="2"/>
  <c r="O376" i="2"/>
  <c r="O377" i="2"/>
  <c r="O378" i="2"/>
  <c r="O379" i="2"/>
  <c r="O380" i="2"/>
  <c r="O381" i="2"/>
  <c r="O382" i="2"/>
  <c r="O383" i="2"/>
  <c r="O384" i="2"/>
  <c r="O385" i="2"/>
  <c r="O386" i="2"/>
  <c r="O387" i="2"/>
  <c r="O388" i="2"/>
  <c r="O389" i="2"/>
  <c r="O390" i="2"/>
  <c r="O391" i="2"/>
  <c r="O392" i="2"/>
  <c r="O393" i="2"/>
  <c r="O394" i="2"/>
  <c r="O395" i="2"/>
  <c r="O396" i="2"/>
  <c r="O397" i="2"/>
  <c r="O398" i="2"/>
  <c r="O399" i="2"/>
  <c r="O400" i="2"/>
  <c r="O401" i="2"/>
  <c r="O402" i="2"/>
  <c r="O403" i="2"/>
  <c r="O404" i="2"/>
  <c r="O405" i="2"/>
  <c r="O406" i="2"/>
  <c r="O407" i="2"/>
  <c r="O408" i="2"/>
  <c r="O409" i="2"/>
  <c r="O410" i="2"/>
  <c r="O411" i="2"/>
  <c r="O412" i="2"/>
  <c r="O413" i="2"/>
  <c r="O414" i="2"/>
  <c r="O415" i="2"/>
  <c r="O416" i="2"/>
  <c r="O417" i="2"/>
  <c r="O418" i="2"/>
  <c r="O419" i="2"/>
  <c r="O420" i="2"/>
  <c r="O421" i="2"/>
  <c r="O422" i="2"/>
  <c r="O423" i="2"/>
  <c r="O424" i="2"/>
  <c r="O425" i="2"/>
  <c r="O426" i="2"/>
  <c r="O427" i="2"/>
  <c r="O428" i="2"/>
  <c r="O429" i="2"/>
  <c r="O430" i="2"/>
  <c r="O431" i="2"/>
  <c r="O432" i="2"/>
  <c r="O433" i="2"/>
  <c r="O434" i="2"/>
  <c r="O435" i="2"/>
  <c r="O436" i="2"/>
  <c r="O437" i="2"/>
  <c r="O438" i="2"/>
  <c r="O439" i="2"/>
  <c r="O440" i="2"/>
  <c r="O441" i="2"/>
  <c r="O442" i="2"/>
  <c r="O443" i="2"/>
  <c r="O444" i="2"/>
  <c r="O445" i="2"/>
  <c r="O446" i="2"/>
  <c r="O447" i="2"/>
  <c r="O448" i="2"/>
  <c r="O449" i="2"/>
  <c r="O450" i="2"/>
  <c r="O451" i="2"/>
  <c r="O452" i="2"/>
  <c r="O453" i="2"/>
  <c r="O454" i="2"/>
  <c r="O455" i="2"/>
  <c r="O456" i="2"/>
  <c r="O457" i="2"/>
  <c r="O458" i="2"/>
  <c r="O459" i="2"/>
  <c r="O460" i="2"/>
  <c r="O461" i="2"/>
  <c r="O462" i="2"/>
  <c r="O463" i="2"/>
  <c r="O464" i="2"/>
  <c r="O465" i="2"/>
  <c r="O466" i="2"/>
  <c r="O467" i="2"/>
  <c r="O468" i="2"/>
  <c r="O469" i="2"/>
  <c r="O470" i="2"/>
  <c r="O471" i="2"/>
  <c r="O472" i="2"/>
  <c r="O473" i="2"/>
  <c r="O474" i="2"/>
  <c r="O475" i="2"/>
  <c r="O476" i="2"/>
  <c r="O477" i="2"/>
  <c r="O478" i="2"/>
  <c r="O479" i="2"/>
  <c r="O480" i="2"/>
  <c r="O481" i="2"/>
  <c r="O482" i="2"/>
  <c r="O483" i="2"/>
  <c r="O484" i="2"/>
  <c r="O485" i="2"/>
  <c r="O486" i="2"/>
  <c r="O487" i="2"/>
  <c r="O488" i="2"/>
  <c r="O489" i="2"/>
  <c r="O490" i="2"/>
  <c r="O491" i="2"/>
  <c r="O492" i="2"/>
  <c r="O493" i="2"/>
  <c r="O494" i="2"/>
  <c r="O495" i="2"/>
  <c r="O496" i="2"/>
  <c r="O497" i="2"/>
  <c r="O498" i="2"/>
  <c r="O499" i="2"/>
  <c r="O500" i="2"/>
  <c r="O501" i="2"/>
  <c r="O502" i="2"/>
  <c r="O503" i="2"/>
  <c r="O504" i="2"/>
  <c r="O505" i="2"/>
  <c r="N7" i="2"/>
  <c r="N8" i="2"/>
  <c r="N9" i="2"/>
  <c r="N10" i="2"/>
  <c r="N11" i="2"/>
  <c r="N12" i="2"/>
  <c r="N13" i="2"/>
  <c r="N14" i="2"/>
  <c r="N15" i="2"/>
  <c r="N16" i="2"/>
  <c r="N17" i="2"/>
  <c r="N18" i="2"/>
  <c r="N19" i="2"/>
  <c r="N20" i="2"/>
  <c r="N21" i="2"/>
  <c r="N22" i="2"/>
  <c r="N23" i="2"/>
  <c r="N24" i="2"/>
  <c r="N25" i="2"/>
  <c r="N26" i="2"/>
  <c r="N27" i="2"/>
  <c r="N28" i="2"/>
  <c r="N29" i="2"/>
  <c r="N30" i="2"/>
  <c r="N31" i="2"/>
  <c r="N32" i="2"/>
  <c r="N33" i="2"/>
  <c r="N34" i="2"/>
  <c r="N35" i="2"/>
  <c r="N36" i="2"/>
  <c r="N37" i="2"/>
  <c r="N38" i="2"/>
  <c r="N39" i="2"/>
  <c r="N40" i="2"/>
  <c r="N41" i="2"/>
  <c r="N42" i="2"/>
  <c r="N43" i="2"/>
  <c r="N44" i="2"/>
  <c r="N45" i="2"/>
  <c r="N46" i="2"/>
  <c r="N47" i="2"/>
  <c r="N48" i="2"/>
  <c r="N49" i="2"/>
  <c r="N50" i="2"/>
  <c r="N51" i="2"/>
  <c r="N52" i="2"/>
  <c r="N53" i="2"/>
  <c r="N54" i="2"/>
  <c r="N55" i="2"/>
  <c r="N56" i="2"/>
  <c r="N57" i="2"/>
  <c r="N58" i="2"/>
  <c r="N59" i="2"/>
  <c r="N60" i="2"/>
  <c r="N61" i="2"/>
  <c r="N62" i="2"/>
  <c r="N63" i="2"/>
  <c r="N64" i="2"/>
  <c r="N65" i="2"/>
  <c r="N66" i="2"/>
  <c r="N67" i="2"/>
  <c r="N68" i="2"/>
  <c r="N69" i="2"/>
  <c r="N70" i="2"/>
  <c r="N71" i="2"/>
  <c r="N72" i="2"/>
  <c r="N73" i="2"/>
  <c r="N74" i="2"/>
  <c r="N75" i="2"/>
  <c r="N76" i="2"/>
  <c r="N77" i="2"/>
  <c r="N78" i="2"/>
  <c r="N79" i="2"/>
  <c r="N80" i="2"/>
  <c r="N81" i="2"/>
  <c r="N82" i="2"/>
  <c r="N83" i="2"/>
  <c r="N84" i="2"/>
  <c r="N85" i="2"/>
  <c r="N86" i="2"/>
  <c r="N87" i="2"/>
  <c r="N88" i="2"/>
  <c r="N89" i="2"/>
  <c r="N90" i="2"/>
  <c r="N91" i="2"/>
  <c r="N92" i="2"/>
  <c r="N93" i="2"/>
  <c r="N94" i="2"/>
  <c r="N95" i="2"/>
  <c r="N96" i="2"/>
  <c r="N97" i="2"/>
  <c r="N98" i="2"/>
  <c r="N99" i="2"/>
  <c r="N100" i="2"/>
  <c r="N101" i="2"/>
  <c r="N102" i="2"/>
  <c r="N103" i="2"/>
  <c r="N104" i="2"/>
  <c r="N105" i="2"/>
  <c r="N106" i="2"/>
  <c r="N107" i="2"/>
  <c r="N108" i="2"/>
  <c r="N109" i="2"/>
  <c r="N110" i="2"/>
  <c r="N111" i="2"/>
  <c r="N112" i="2"/>
  <c r="N113" i="2"/>
  <c r="N114" i="2"/>
  <c r="N115" i="2"/>
  <c r="N116" i="2"/>
  <c r="N117" i="2"/>
  <c r="N118" i="2"/>
  <c r="N119" i="2"/>
  <c r="N120" i="2"/>
  <c r="N121" i="2"/>
  <c r="N122" i="2"/>
  <c r="N123" i="2"/>
  <c r="N124" i="2"/>
  <c r="N125" i="2"/>
  <c r="N126" i="2"/>
  <c r="N127" i="2"/>
  <c r="N128" i="2"/>
  <c r="N129" i="2"/>
  <c r="N130" i="2"/>
  <c r="N131" i="2"/>
  <c r="N132" i="2"/>
  <c r="N133" i="2"/>
  <c r="N134" i="2"/>
  <c r="N135" i="2"/>
  <c r="N136" i="2"/>
  <c r="N137" i="2"/>
  <c r="N138" i="2"/>
  <c r="N139" i="2"/>
  <c r="N140" i="2"/>
  <c r="N141" i="2"/>
  <c r="N142" i="2"/>
  <c r="N143" i="2"/>
  <c r="N144" i="2"/>
  <c r="N145" i="2"/>
  <c r="N146" i="2"/>
  <c r="N147" i="2"/>
  <c r="N148" i="2"/>
  <c r="N149" i="2"/>
  <c r="N150" i="2"/>
  <c r="N151" i="2"/>
  <c r="N152" i="2"/>
  <c r="N153" i="2"/>
  <c r="N154" i="2"/>
  <c r="N155" i="2"/>
  <c r="N156" i="2"/>
  <c r="N157" i="2"/>
  <c r="N158" i="2"/>
  <c r="N159" i="2"/>
  <c r="N160" i="2"/>
  <c r="N161" i="2"/>
  <c r="N162" i="2"/>
  <c r="N163" i="2"/>
  <c r="N164" i="2"/>
  <c r="N165" i="2"/>
  <c r="N166" i="2"/>
  <c r="N167" i="2"/>
  <c r="N168" i="2"/>
  <c r="N169" i="2"/>
  <c r="N170" i="2"/>
  <c r="N171" i="2"/>
  <c r="N172" i="2"/>
  <c r="N173" i="2"/>
  <c r="N174" i="2"/>
  <c r="N175" i="2"/>
  <c r="N176" i="2"/>
  <c r="N177" i="2"/>
  <c r="N178" i="2"/>
  <c r="N179" i="2"/>
  <c r="N180" i="2"/>
  <c r="N181" i="2"/>
  <c r="N182" i="2"/>
  <c r="N183" i="2"/>
  <c r="N184" i="2"/>
  <c r="N185" i="2"/>
  <c r="N186" i="2"/>
  <c r="N187" i="2"/>
  <c r="N188" i="2"/>
  <c r="N189" i="2"/>
  <c r="N190" i="2"/>
  <c r="N191" i="2"/>
  <c r="N192" i="2"/>
  <c r="N193" i="2"/>
  <c r="N194" i="2"/>
  <c r="N195" i="2"/>
  <c r="N196" i="2"/>
  <c r="N197" i="2"/>
  <c r="N198" i="2"/>
  <c r="N199" i="2"/>
  <c r="N200" i="2"/>
  <c r="N201" i="2"/>
  <c r="N202" i="2"/>
  <c r="N203" i="2"/>
  <c r="N204" i="2"/>
  <c r="N205" i="2"/>
  <c r="N206" i="2"/>
  <c r="N207" i="2"/>
  <c r="N208" i="2"/>
  <c r="N209" i="2"/>
  <c r="N210" i="2"/>
  <c r="N211" i="2"/>
  <c r="N212" i="2"/>
  <c r="N213" i="2"/>
  <c r="N214" i="2"/>
  <c r="N215" i="2"/>
  <c r="N216" i="2"/>
  <c r="N217" i="2"/>
  <c r="N218" i="2"/>
  <c r="N219" i="2"/>
  <c r="N220" i="2"/>
  <c r="N221" i="2"/>
  <c r="N222" i="2"/>
  <c r="N223" i="2"/>
  <c r="N224" i="2"/>
  <c r="N225" i="2"/>
  <c r="N226" i="2"/>
  <c r="N227" i="2"/>
  <c r="N228" i="2"/>
  <c r="N229" i="2"/>
  <c r="N230" i="2"/>
  <c r="N231" i="2"/>
  <c r="N232" i="2"/>
  <c r="N233" i="2"/>
  <c r="N234" i="2"/>
  <c r="N235" i="2"/>
  <c r="N236" i="2"/>
  <c r="N237" i="2"/>
  <c r="N238" i="2"/>
  <c r="N239" i="2"/>
  <c r="N240" i="2"/>
  <c r="N241" i="2"/>
  <c r="N242" i="2"/>
  <c r="N243" i="2"/>
  <c r="N244" i="2"/>
  <c r="N245" i="2"/>
  <c r="N246" i="2"/>
  <c r="N247" i="2"/>
  <c r="N248" i="2"/>
  <c r="N249" i="2"/>
  <c r="N250" i="2"/>
  <c r="N251" i="2"/>
  <c r="N252" i="2"/>
  <c r="N253" i="2"/>
  <c r="N254" i="2"/>
  <c r="N255" i="2"/>
  <c r="N256" i="2"/>
  <c r="N257" i="2"/>
  <c r="N258" i="2"/>
  <c r="N259" i="2"/>
  <c r="N260" i="2"/>
  <c r="N261" i="2"/>
  <c r="N262" i="2"/>
  <c r="N263" i="2"/>
  <c r="N264" i="2"/>
  <c r="N265" i="2"/>
  <c r="N266" i="2"/>
  <c r="N267" i="2"/>
  <c r="N268" i="2"/>
  <c r="N269" i="2"/>
  <c r="N270" i="2"/>
  <c r="N271" i="2"/>
  <c r="N272" i="2"/>
  <c r="N273" i="2"/>
  <c r="N274" i="2"/>
  <c r="N275" i="2"/>
  <c r="N276" i="2"/>
  <c r="N277" i="2"/>
  <c r="N278" i="2"/>
  <c r="N279" i="2"/>
  <c r="N280" i="2"/>
  <c r="N281" i="2"/>
  <c r="N282" i="2"/>
  <c r="N283" i="2"/>
  <c r="N284" i="2"/>
  <c r="N285" i="2"/>
  <c r="N286" i="2"/>
  <c r="N287" i="2"/>
  <c r="N288" i="2"/>
  <c r="N289" i="2"/>
  <c r="N290" i="2"/>
  <c r="N291" i="2"/>
  <c r="N292" i="2"/>
  <c r="N293" i="2"/>
  <c r="N294" i="2"/>
  <c r="N295" i="2"/>
  <c r="N296" i="2"/>
  <c r="N297" i="2"/>
  <c r="N298" i="2"/>
  <c r="N299" i="2"/>
  <c r="N300" i="2"/>
  <c r="N301" i="2"/>
  <c r="N302" i="2"/>
  <c r="N303" i="2"/>
  <c r="N304" i="2"/>
  <c r="N305" i="2"/>
  <c r="N306" i="2"/>
  <c r="N307" i="2"/>
  <c r="N308" i="2"/>
  <c r="N309" i="2"/>
  <c r="N310" i="2"/>
  <c r="N311" i="2"/>
  <c r="N312" i="2"/>
  <c r="N313" i="2"/>
  <c r="N314" i="2"/>
  <c r="N315" i="2"/>
  <c r="N316" i="2"/>
  <c r="N317" i="2"/>
  <c r="N318" i="2"/>
  <c r="N319" i="2"/>
  <c r="N320" i="2"/>
  <c r="N321" i="2"/>
  <c r="N322" i="2"/>
  <c r="N323" i="2"/>
  <c r="N324" i="2"/>
  <c r="N325" i="2"/>
  <c r="N326" i="2"/>
  <c r="N327" i="2"/>
  <c r="N328" i="2"/>
  <c r="N329" i="2"/>
  <c r="N330" i="2"/>
  <c r="N331" i="2"/>
  <c r="N332" i="2"/>
  <c r="N333" i="2"/>
  <c r="N334" i="2"/>
  <c r="N335" i="2"/>
  <c r="N336" i="2"/>
  <c r="N337" i="2"/>
  <c r="N338" i="2"/>
  <c r="N339" i="2"/>
  <c r="N340" i="2"/>
  <c r="N341" i="2"/>
  <c r="N342" i="2"/>
  <c r="N343" i="2"/>
  <c r="N344" i="2"/>
  <c r="N345" i="2"/>
  <c r="N346" i="2"/>
  <c r="N347" i="2"/>
  <c r="N348" i="2"/>
  <c r="N349" i="2"/>
  <c r="N350" i="2"/>
  <c r="N351" i="2"/>
  <c r="N352" i="2"/>
  <c r="N353" i="2"/>
  <c r="N354" i="2"/>
  <c r="N355" i="2"/>
  <c r="N356" i="2"/>
  <c r="N357" i="2"/>
  <c r="N358" i="2"/>
  <c r="N359" i="2"/>
  <c r="N360" i="2"/>
  <c r="N361" i="2"/>
  <c r="N362" i="2"/>
  <c r="N363" i="2"/>
  <c r="N364" i="2"/>
  <c r="N365" i="2"/>
  <c r="N366" i="2"/>
  <c r="N367" i="2"/>
  <c r="N368" i="2"/>
  <c r="N369" i="2"/>
  <c r="N370" i="2"/>
  <c r="N371" i="2"/>
  <c r="N372" i="2"/>
  <c r="N373" i="2"/>
  <c r="N374" i="2"/>
  <c r="N375" i="2"/>
  <c r="N376" i="2"/>
  <c r="N377" i="2"/>
  <c r="N378" i="2"/>
  <c r="N379" i="2"/>
  <c r="N380" i="2"/>
  <c r="N381" i="2"/>
  <c r="N382" i="2"/>
  <c r="N383" i="2"/>
  <c r="N384" i="2"/>
  <c r="N385" i="2"/>
  <c r="N386" i="2"/>
  <c r="N387" i="2"/>
  <c r="N388" i="2"/>
  <c r="N389" i="2"/>
  <c r="N390" i="2"/>
  <c r="N391" i="2"/>
  <c r="N392" i="2"/>
  <c r="N393" i="2"/>
  <c r="N394" i="2"/>
  <c r="N395" i="2"/>
  <c r="N396" i="2"/>
  <c r="N397" i="2"/>
  <c r="N398" i="2"/>
  <c r="N399" i="2"/>
  <c r="N400" i="2"/>
  <c r="N401" i="2"/>
  <c r="N402" i="2"/>
  <c r="N403" i="2"/>
  <c r="N404" i="2"/>
  <c r="N405" i="2"/>
  <c r="N406" i="2"/>
  <c r="N407" i="2"/>
  <c r="N408" i="2"/>
  <c r="N409" i="2"/>
  <c r="N410" i="2"/>
  <c r="N411" i="2"/>
  <c r="N412" i="2"/>
  <c r="N413" i="2"/>
  <c r="N414" i="2"/>
  <c r="N415" i="2"/>
  <c r="N416" i="2"/>
  <c r="N417" i="2"/>
  <c r="N418" i="2"/>
  <c r="N419" i="2"/>
  <c r="N420" i="2"/>
  <c r="N421" i="2"/>
  <c r="N422" i="2"/>
  <c r="N423" i="2"/>
  <c r="N424" i="2"/>
  <c r="N425" i="2"/>
  <c r="N426" i="2"/>
  <c r="N427" i="2"/>
  <c r="N428" i="2"/>
  <c r="N429" i="2"/>
  <c r="N430" i="2"/>
  <c r="N431" i="2"/>
  <c r="N432" i="2"/>
  <c r="N433" i="2"/>
  <c r="N434" i="2"/>
  <c r="N435" i="2"/>
  <c r="N436" i="2"/>
  <c r="N437" i="2"/>
  <c r="N438" i="2"/>
  <c r="N439" i="2"/>
  <c r="N440" i="2"/>
  <c r="N441" i="2"/>
  <c r="N442" i="2"/>
  <c r="N443" i="2"/>
  <c r="N444" i="2"/>
  <c r="N445" i="2"/>
  <c r="N446" i="2"/>
  <c r="N447" i="2"/>
  <c r="N448" i="2"/>
  <c r="N449" i="2"/>
  <c r="N450" i="2"/>
  <c r="N451" i="2"/>
  <c r="N452" i="2"/>
  <c r="N453" i="2"/>
  <c r="N454" i="2"/>
  <c r="N455" i="2"/>
  <c r="N456" i="2"/>
  <c r="N457" i="2"/>
  <c r="N458" i="2"/>
  <c r="N459" i="2"/>
  <c r="N460" i="2"/>
  <c r="N461" i="2"/>
  <c r="N462" i="2"/>
  <c r="N463" i="2"/>
  <c r="N464" i="2"/>
  <c r="N465" i="2"/>
  <c r="N466" i="2"/>
  <c r="N467" i="2"/>
  <c r="N468" i="2"/>
  <c r="N469" i="2"/>
  <c r="N470" i="2"/>
  <c r="N471" i="2"/>
  <c r="N472" i="2"/>
  <c r="N473" i="2"/>
  <c r="N474" i="2"/>
  <c r="N475" i="2"/>
  <c r="N476" i="2"/>
  <c r="N477" i="2"/>
  <c r="N478" i="2"/>
  <c r="N479" i="2"/>
  <c r="N480" i="2"/>
  <c r="N481" i="2"/>
  <c r="N482" i="2"/>
  <c r="N483" i="2"/>
  <c r="N484" i="2"/>
  <c r="N485" i="2"/>
  <c r="N486" i="2"/>
  <c r="N487" i="2"/>
  <c r="N488" i="2"/>
  <c r="N489" i="2"/>
  <c r="N490" i="2"/>
  <c r="N491" i="2"/>
  <c r="N492" i="2"/>
  <c r="N493" i="2"/>
  <c r="N494" i="2"/>
  <c r="N495" i="2"/>
  <c r="N496" i="2"/>
  <c r="N497" i="2"/>
  <c r="N498" i="2"/>
  <c r="N499" i="2"/>
  <c r="N500" i="2"/>
  <c r="N501" i="2"/>
  <c r="N502" i="2"/>
  <c r="N503" i="2"/>
  <c r="N504" i="2"/>
  <c r="N505" i="2"/>
  <c r="L7" i="2"/>
  <c r="L8" i="2"/>
  <c r="L9" i="2"/>
  <c r="L10" i="2"/>
  <c r="L11" i="2"/>
  <c r="L12" i="2"/>
  <c r="L13" i="2"/>
  <c r="L14" i="2"/>
  <c r="L15" i="2"/>
  <c r="L16" i="2"/>
  <c r="L17" i="2"/>
  <c r="L18" i="2"/>
  <c r="L19" i="2"/>
  <c r="L20" i="2"/>
  <c r="L21" i="2"/>
  <c r="L22" i="2"/>
  <c r="L23" i="2"/>
  <c r="L24" i="2"/>
  <c r="L25" i="2"/>
  <c r="L26" i="2"/>
  <c r="L27" i="2"/>
  <c r="L28" i="2"/>
  <c r="L29" i="2"/>
  <c r="L30" i="2"/>
  <c r="L31" i="2"/>
  <c r="L32" i="2"/>
  <c r="L33" i="2"/>
  <c r="L34" i="2"/>
  <c r="L35" i="2"/>
  <c r="L36" i="2"/>
  <c r="L37" i="2"/>
  <c r="L38" i="2"/>
  <c r="L39" i="2"/>
  <c r="L40" i="2"/>
  <c r="L41" i="2"/>
  <c r="L42" i="2"/>
  <c r="L43" i="2"/>
  <c r="L44" i="2"/>
  <c r="L45" i="2"/>
  <c r="L46" i="2"/>
  <c r="L47" i="2"/>
  <c r="L48" i="2"/>
  <c r="L49" i="2"/>
  <c r="L50" i="2"/>
  <c r="L51" i="2"/>
  <c r="L52" i="2"/>
  <c r="L53" i="2"/>
  <c r="L54" i="2"/>
  <c r="L55" i="2"/>
  <c r="L56" i="2"/>
  <c r="L57" i="2"/>
  <c r="L58" i="2"/>
  <c r="L59" i="2"/>
  <c r="L60" i="2"/>
  <c r="L61" i="2"/>
  <c r="L62" i="2"/>
  <c r="L63" i="2"/>
  <c r="L64" i="2"/>
  <c r="L65" i="2"/>
  <c r="L66" i="2"/>
  <c r="L67" i="2"/>
  <c r="L68" i="2"/>
  <c r="L69" i="2"/>
  <c r="L70" i="2"/>
  <c r="L71" i="2"/>
  <c r="L72" i="2"/>
  <c r="L73" i="2"/>
  <c r="L74" i="2"/>
  <c r="L75" i="2"/>
  <c r="L76" i="2"/>
  <c r="L77" i="2"/>
  <c r="L78" i="2"/>
  <c r="L79" i="2"/>
  <c r="L80" i="2"/>
  <c r="L81" i="2"/>
  <c r="L82" i="2"/>
  <c r="L83" i="2"/>
  <c r="L84" i="2"/>
  <c r="L85" i="2"/>
  <c r="L86" i="2"/>
  <c r="L87" i="2"/>
  <c r="L88" i="2"/>
  <c r="L89" i="2"/>
  <c r="L90" i="2"/>
  <c r="L91" i="2"/>
  <c r="L92" i="2"/>
  <c r="L93" i="2"/>
  <c r="L94" i="2"/>
  <c r="L95" i="2"/>
  <c r="L96" i="2"/>
  <c r="L97" i="2"/>
  <c r="L98" i="2"/>
  <c r="L99" i="2"/>
  <c r="L100" i="2"/>
  <c r="L101" i="2"/>
  <c r="L102" i="2"/>
  <c r="L103" i="2"/>
  <c r="L104" i="2"/>
  <c r="L105" i="2"/>
  <c r="L106" i="2"/>
  <c r="L107" i="2"/>
  <c r="L108" i="2"/>
  <c r="L109" i="2"/>
  <c r="L110" i="2"/>
  <c r="L111" i="2"/>
  <c r="L112" i="2"/>
  <c r="L113" i="2"/>
  <c r="L114" i="2"/>
  <c r="L115" i="2"/>
  <c r="L116" i="2"/>
  <c r="L117" i="2"/>
  <c r="L118" i="2"/>
  <c r="L119" i="2"/>
  <c r="L120" i="2"/>
  <c r="L121" i="2"/>
  <c r="L122" i="2"/>
  <c r="L123" i="2"/>
  <c r="L124" i="2"/>
  <c r="L125" i="2"/>
  <c r="L126" i="2"/>
  <c r="L127" i="2"/>
  <c r="L128" i="2"/>
  <c r="L129" i="2"/>
  <c r="L130" i="2"/>
  <c r="L131" i="2"/>
  <c r="L132" i="2"/>
  <c r="L133" i="2"/>
  <c r="L134" i="2"/>
  <c r="L135" i="2"/>
  <c r="L136" i="2"/>
  <c r="L137" i="2"/>
  <c r="L138" i="2"/>
  <c r="L139" i="2"/>
  <c r="L140" i="2"/>
  <c r="L141" i="2"/>
  <c r="L142" i="2"/>
  <c r="L143" i="2"/>
  <c r="L144" i="2"/>
  <c r="L145" i="2"/>
  <c r="L146" i="2"/>
  <c r="L147" i="2"/>
  <c r="L148" i="2"/>
  <c r="L149" i="2"/>
  <c r="L150" i="2"/>
  <c r="L151" i="2"/>
  <c r="L152" i="2"/>
  <c r="L153" i="2"/>
  <c r="L154" i="2"/>
  <c r="L155" i="2"/>
  <c r="L156" i="2"/>
  <c r="L157" i="2"/>
  <c r="L158" i="2"/>
  <c r="L159" i="2"/>
  <c r="L160" i="2"/>
  <c r="L161" i="2"/>
  <c r="L162" i="2"/>
  <c r="L163" i="2"/>
  <c r="L164" i="2"/>
  <c r="L165" i="2"/>
  <c r="L166" i="2"/>
  <c r="L167" i="2"/>
  <c r="L168" i="2"/>
  <c r="L169" i="2"/>
  <c r="L170" i="2"/>
  <c r="L171" i="2"/>
  <c r="L172" i="2"/>
  <c r="L173" i="2"/>
  <c r="L174" i="2"/>
  <c r="L175" i="2"/>
  <c r="L176" i="2"/>
  <c r="L177" i="2"/>
  <c r="L178" i="2"/>
  <c r="L179" i="2"/>
  <c r="L180" i="2"/>
  <c r="L181" i="2"/>
  <c r="L182" i="2"/>
  <c r="L183" i="2"/>
  <c r="L184" i="2"/>
  <c r="L185" i="2"/>
  <c r="L186" i="2"/>
  <c r="L187" i="2"/>
  <c r="L188" i="2"/>
  <c r="L189" i="2"/>
  <c r="L190" i="2"/>
  <c r="L191" i="2"/>
  <c r="L192" i="2"/>
  <c r="L193" i="2"/>
  <c r="L194" i="2"/>
  <c r="L195" i="2"/>
  <c r="L196" i="2"/>
  <c r="L197" i="2"/>
  <c r="L198" i="2"/>
  <c r="L199" i="2"/>
  <c r="L200" i="2"/>
  <c r="L201" i="2"/>
  <c r="L202" i="2"/>
  <c r="L203" i="2"/>
  <c r="L204" i="2"/>
  <c r="L205" i="2"/>
  <c r="L206" i="2"/>
  <c r="L207" i="2"/>
  <c r="L208" i="2"/>
  <c r="L209" i="2"/>
  <c r="L210" i="2"/>
  <c r="L211" i="2"/>
  <c r="L212" i="2"/>
  <c r="L213" i="2"/>
  <c r="L214" i="2"/>
  <c r="L215" i="2"/>
  <c r="L216" i="2"/>
  <c r="L217" i="2"/>
  <c r="L218" i="2"/>
  <c r="L219" i="2"/>
  <c r="L220" i="2"/>
  <c r="L221" i="2"/>
  <c r="L222" i="2"/>
  <c r="L223" i="2"/>
  <c r="L224" i="2"/>
  <c r="L225" i="2"/>
  <c r="L226" i="2"/>
  <c r="L227" i="2"/>
  <c r="L228" i="2"/>
  <c r="L229" i="2"/>
  <c r="L230" i="2"/>
  <c r="L231" i="2"/>
  <c r="L232" i="2"/>
  <c r="L233" i="2"/>
  <c r="L234" i="2"/>
  <c r="L235" i="2"/>
  <c r="L236" i="2"/>
  <c r="L237" i="2"/>
  <c r="L238" i="2"/>
  <c r="L239" i="2"/>
  <c r="L240" i="2"/>
  <c r="L241" i="2"/>
  <c r="L242" i="2"/>
  <c r="L243" i="2"/>
  <c r="L244" i="2"/>
  <c r="L245" i="2"/>
  <c r="L246" i="2"/>
  <c r="L247" i="2"/>
  <c r="L248" i="2"/>
  <c r="L249" i="2"/>
  <c r="L250" i="2"/>
  <c r="L251" i="2"/>
  <c r="L252" i="2"/>
  <c r="L253" i="2"/>
  <c r="L254" i="2"/>
  <c r="L255" i="2"/>
  <c r="L256" i="2"/>
  <c r="L257" i="2"/>
  <c r="L258" i="2"/>
  <c r="L259" i="2"/>
  <c r="L260" i="2"/>
  <c r="L261" i="2"/>
  <c r="L262" i="2"/>
  <c r="L263" i="2"/>
  <c r="L264" i="2"/>
  <c r="L265" i="2"/>
  <c r="L266" i="2"/>
  <c r="L267" i="2"/>
  <c r="L268" i="2"/>
  <c r="L269" i="2"/>
  <c r="L270" i="2"/>
  <c r="L271" i="2"/>
  <c r="L272" i="2"/>
  <c r="L273" i="2"/>
  <c r="L274" i="2"/>
  <c r="L275" i="2"/>
  <c r="L276" i="2"/>
  <c r="L277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292" i="2"/>
  <c r="L293" i="2"/>
  <c r="L294" i="2"/>
  <c r="L295" i="2"/>
  <c r="L296" i="2"/>
  <c r="L297" i="2"/>
  <c r="L298" i="2"/>
  <c r="L299" i="2"/>
  <c r="L300" i="2"/>
  <c r="L301" i="2"/>
  <c r="L302" i="2"/>
  <c r="L303" i="2"/>
  <c r="L304" i="2"/>
  <c r="L305" i="2"/>
  <c r="L306" i="2"/>
  <c r="L307" i="2"/>
  <c r="L308" i="2"/>
  <c r="L309" i="2"/>
  <c r="L310" i="2"/>
  <c r="L311" i="2"/>
  <c r="L312" i="2"/>
  <c r="L313" i="2"/>
  <c r="L314" i="2"/>
  <c r="L315" i="2"/>
  <c r="L316" i="2"/>
  <c r="L317" i="2"/>
  <c r="L318" i="2"/>
  <c r="L319" i="2"/>
  <c r="L320" i="2"/>
  <c r="L321" i="2"/>
  <c r="L322" i="2"/>
  <c r="L323" i="2"/>
  <c r="L324" i="2"/>
  <c r="L325" i="2"/>
  <c r="L326" i="2"/>
  <c r="L327" i="2"/>
  <c r="L328" i="2"/>
  <c r="L329" i="2"/>
  <c r="L330" i="2"/>
  <c r="L331" i="2"/>
  <c r="L332" i="2"/>
  <c r="L333" i="2"/>
  <c r="L334" i="2"/>
  <c r="L335" i="2"/>
  <c r="L336" i="2"/>
  <c r="L337" i="2"/>
  <c r="L338" i="2"/>
  <c r="L339" i="2"/>
  <c r="L340" i="2"/>
  <c r="L341" i="2"/>
  <c r="L342" i="2"/>
  <c r="L343" i="2"/>
  <c r="L344" i="2"/>
  <c r="L345" i="2"/>
  <c r="L346" i="2"/>
  <c r="L347" i="2"/>
  <c r="L348" i="2"/>
  <c r="L349" i="2"/>
  <c r="L350" i="2"/>
  <c r="L351" i="2"/>
  <c r="L352" i="2"/>
  <c r="L353" i="2"/>
  <c r="L354" i="2"/>
  <c r="L355" i="2"/>
  <c r="L356" i="2"/>
  <c r="L357" i="2"/>
  <c r="L358" i="2"/>
  <c r="L359" i="2"/>
  <c r="L360" i="2"/>
  <c r="L361" i="2"/>
  <c r="L362" i="2"/>
  <c r="L363" i="2"/>
  <c r="L364" i="2"/>
  <c r="L365" i="2"/>
  <c r="L366" i="2"/>
  <c r="L367" i="2"/>
  <c r="L368" i="2"/>
  <c r="L369" i="2"/>
  <c r="L370" i="2"/>
  <c r="L371" i="2"/>
  <c r="L372" i="2"/>
  <c r="L373" i="2"/>
  <c r="L374" i="2"/>
  <c r="L375" i="2"/>
  <c r="L376" i="2"/>
  <c r="L377" i="2"/>
  <c r="L378" i="2"/>
  <c r="L379" i="2"/>
  <c r="L380" i="2"/>
  <c r="L381" i="2"/>
  <c r="L382" i="2"/>
  <c r="L383" i="2"/>
  <c r="L384" i="2"/>
  <c r="L385" i="2"/>
  <c r="L386" i="2"/>
  <c r="L387" i="2"/>
  <c r="L388" i="2"/>
  <c r="L389" i="2"/>
  <c r="L390" i="2"/>
  <c r="L391" i="2"/>
  <c r="L392" i="2"/>
  <c r="L393" i="2"/>
  <c r="L394" i="2"/>
  <c r="L395" i="2"/>
  <c r="L396" i="2"/>
  <c r="L397" i="2"/>
  <c r="L398" i="2"/>
  <c r="L399" i="2"/>
  <c r="L400" i="2"/>
  <c r="L401" i="2"/>
  <c r="L402" i="2"/>
  <c r="L403" i="2"/>
  <c r="L404" i="2"/>
  <c r="L405" i="2"/>
  <c r="L406" i="2"/>
  <c r="L407" i="2"/>
  <c r="L408" i="2"/>
  <c r="L409" i="2"/>
  <c r="L410" i="2"/>
  <c r="L411" i="2"/>
  <c r="L412" i="2"/>
  <c r="L413" i="2"/>
  <c r="L414" i="2"/>
  <c r="L415" i="2"/>
  <c r="L416" i="2"/>
  <c r="L417" i="2"/>
  <c r="L418" i="2"/>
  <c r="L419" i="2"/>
  <c r="L420" i="2"/>
  <c r="L421" i="2"/>
  <c r="L422" i="2"/>
  <c r="L423" i="2"/>
  <c r="L424" i="2"/>
  <c r="L425" i="2"/>
  <c r="L426" i="2"/>
  <c r="L427" i="2"/>
  <c r="L428" i="2"/>
  <c r="L429" i="2"/>
  <c r="L430" i="2"/>
  <c r="L431" i="2"/>
  <c r="L432" i="2"/>
  <c r="L433" i="2"/>
  <c r="L434" i="2"/>
  <c r="L435" i="2"/>
  <c r="L436" i="2"/>
  <c r="L437" i="2"/>
  <c r="L438" i="2"/>
  <c r="L439" i="2"/>
  <c r="L440" i="2"/>
  <c r="L441" i="2"/>
  <c r="L442" i="2"/>
  <c r="L443" i="2"/>
  <c r="L444" i="2"/>
  <c r="L445" i="2"/>
  <c r="L446" i="2"/>
  <c r="L447" i="2"/>
  <c r="L448" i="2"/>
  <c r="L449" i="2"/>
  <c r="L450" i="2"/>
  <c r="L451" i="2"/>
  <c r="L452" i="2"/>
  <c r="L453" i="2"/>
  <c r="L454" i="2"/>
  <c r="L455" i="2"/>
  <c r="L456" i="2"/>
  <c r="L457" i="2"/>
  <c r="L458" i="2"/>
  <c r="L459" i="2"/>
  <c r="L460" i="2"/>
  <c r="L461" i="2"/>
  <c r="L462" i="2"/>
  <c r="L463" i="2"/>
  <c r="L464" i="2"/>
  <c r="L465" i="2"/>
  <c r="L466" i="2"/>
  <c r="L467" i="2"/>
  <c r="L468" i="2"/>
  <c r="L469" i="2"/>
  <c r="L470" i="2"/>
  <c r="L471" i="2"/>
  <c r="L472" i="2"/>
  <c r="L473" i="2"/>
  <c r="L474" i="2"/>
  <c r="L475" i="2"/>
  <c r="L476" i="2"/>
  <c r="L477" i="2"/>
  <c r="L478" i="2"/>
  <c r="L479" i="2"/>
  <c r="L480" i="2"/>
  <c r="L481" i="2"/>
  <c r="L482" i="2"/>
  <c r="L483" i="2"/>
  <c r="L484" i="2"/>
  <c r="L485" i="2"/>
  <c r="L486" i="2"/>
  <c r="L487" i="2"/>
  <c r="L488" i="2"/>
  <c r="L489" i="2"/>
  <c r="L490" i="2"/>
  <c r="L491" i="2"/>
  <c r="L492" i="2"/>
  <c r="L493" i="2"/>
  <c r="L494" i="2"/>
  <c r="L495" i="2"/>
  <c r="L496" i="2"/>
  <c r="L497" i="2"/>
  <c r="L498" i="2"/>
  <c r="L499" i="2"/>
  <c r="L500" i="2"/>
  <c r="L501" i="2"/>
  <c r="L502" i="2"/>
  <c r="L503" i="2"/>
  <c r="L504" i="2"/>
  <c r="L505" i="2"/>
  <c r="K7" i="2"/>
  <c r="K8" i="2"/>
  <c r="K9" i="2"/>
  <c r="K10" i="2"/>
  <c r="K11" i="2"/>
  <c r="K12" i="2"/>
  <c r="K13" i="2"/>
  <c r="K14" i="2"/>
  <c r="K15" i="2"/>
  <c r="K16" i="2"/>
  <c r="K17" i="2"/>
  <c r="K18" i="2"/>
  <c r="K19" i="2"/>
  <c r="K20" i="2"/>
  <c r="K21" i="2"/>
  <c r="K22" i="2"/>
  <c r="K23" i="2"/>
  <c r="K24" i="2"/>
  <c r="K25" i="2"/>
  <c r="K26" i="2"/>
  <c r="K27" i="2"/>
  <c r="K28" i="2"/>
  <c r="K29" i="2"/>
  <c r="K30" i="2"/>
  <c r="K31" i="2"/>
  <c r="K32" i="2"/>
  <c r="K33" i="2"/>
  <c r="K34" i="2"/>
  <c r="K35" i="2"/>
  <c r="K36" i="2"/>
  <c r="K37" i="2"/>
  <c r="K38" i="2"/>
  <c r="K39" i="2"/>
  <c r="K40" i="2"/>
  <c r="K41" i="2"/>
  <c r="K42" i="2"/>
  <c r="K43" i="2"/>
  <c r="K44" i="2"/>
  <c r="K45" i="2"/>
  <c r="K46" i="2"/>
  <c r="K47" i="2"/>
  <c r="K48" i="2"/>
  <c r="K49" i="2"/>
  <c r="K50" i="2"/>
  <c r="K51" i="2"/>
  <c r="K52" i="2"/>
  <c r="K53" i="2"/>
  <c r="K54" i="2"/>
  <c r="K55" i="2"/>
  <c r="K56" i="2"/>
  <c r="K57" i="2"/>
  <c r="K58" i="2"/>
  <c r="K59" i="2"/>
  <c r="K60" i="2"/>
  <c r="K61" i="2"/>
  <c r="K62" i="2"/>
  <c r="K63" i="2"/>
  <c r="K64" i="2"/>
  <c r="K65" i="2"/>
  <c r="K66" i="2"/>
  <c r="K67" i="2"/>
  <c r="K68" i="2"/>
  <c r="K69" i="2"/>
  <c r="K70" i="2"/>
  <c r="K71" i="2"/>
  <c r="K72" i="2"/>
  <c r="K73" i="2"/>
  <c r="K74" i="2"/>
  <c r="K75" i="2"/>
  <c r="K76" i="2"/>
  <c r="K77" i="2"/>
  <c r="K78" i="2"/>
  <c r="K79" i="2"/>
  <c r="K80" i="2"/>
  <c r="K81" i="2"/>
  <c r="K82" i="2"/>
  <c r="K83" i="2"/>
  <c r="K84" i="2"/>
  <c r="K85" i="2"/>
  <c r="K86" i="2"/>
  <c r="K87" i="2"/>
  <c r="K88" i="2"/>
  <c r="K89" i="2"/>
  <c r="K90" i="2"/>
  <c r="K91" i="2"/>
  <c r="K92" i="2"/>
  <c r="K93" i="2"/>
  <c r="K94" i="2"/>
  <c r="K95" i="2"/>
  <c r="K96" i="2"/>
  <c r="K97" i="2"/>
  <c r="K98" i="2"/>
  <c r="K99" i="2"/>
  <c r="K100" i="2"/>
  <c r="K101" i="2"/>
  <c r="K102" i="2"/>
  <c r="K103" i="2"/>
  <c r="K104" i="2"/>
  <c r="K105" i="2"/>
  <c r="K106" i="2"/>
  <c r="K107" i="2"/>
  <c r="K108" i="2"/>
  <c r="K109" i="2"/>
  <c r="K110" i="2"/>
  <c r="K111" i="2"/>
  <c r="K112" i="2"/>
  <c r="K113" i="2"/>
  <c r="K114" i="2"/>
  <c r="K115" i="2"/>
  <c r="K116" i="2"/>
  <c r="K117" i="2"/>
  <c r="K118" i="2"/>
  <c r="K119" i="2"/>
  <c r="K120" i="2"/>
  <c r="K121" i="2"/>
  <c r="K122" i="2"/>
  <c r="K123" i="2"/>
  <c r="K124" i="2"/>
  <c r="K125" i="2"/>
  <c r="K126" i="2"/>
  <c r="K127" i="2"/>
  <c r="K128" i="2"/>
  <c r="K129" i="2"/>
  <c r="K130" i="2"/>
  <c r="K131" i="2"/>
  <c r="K132" i="2"/>
  <c r="K133" i="2"/>
  <c r="K134" i="2"/>
  <c r="K135" i="2"/>
  <c r="K136" i="2"/>
  <c r="K137" i="2"/>
  <c r="K138" i="2"/>
  <c r="K139" i="2"/>
  <c r="K140" i="2"/>
  <c r="K141" i="2"/>
  <c r="K142" i="2"/>
  <c r="K143" i="2"/>
  <c r="K144" i="2"/>
  <c r="K145" i="2"/>
  <c r="K146" i="2"/>
  <c r="K147" i="2"/>
  <c r="K148" i="2"/>
  <c r="K149" i="2"/>
  <c r="K150" i="2"/>
  <c r="K151" i="2"/>
  <c r="K152" i="2"/>
  <c r="K153" i="2"/>
  <c r="K154" i="2"/>
  <c r="K155" i="2"/>
  <c r="K156" i="2"/>
  <c r="K157" i="2"/>
  <c r="K158" i="2"/>
  <c r="K159" i="2"/>
  <c r="K160" i="2"/>
  <c r="K161" i="2"/>
  <c r="K162" i="2"/>
  <c r="K163" i="2"/>
  <c r="K164" i="2"/>
  <c r="K165" i="2"/>
  <c r="K166" i="2"/>
  <c r="K167" i="2"/>
  <c r="K168" i="2"/>
  <c r="K169" i="2"/>
  <c r="K170" i="2"/>
  <c r="K171" i="2"/>
  <c r="K172" i="2"/>
  <c r="K173" i="2"/>
  <c r="K174" i="2"/>
  <c r="K175" i="2"/>
  <c r="K176" i="2"/>
  <c r="K177" i="2"/>
  <c r="K178" i="2"/>
  <c r="K179" i="2"/>
  <c r="K180" i="2"/>
  <c r="K181" i="2"/>
  <c r="K182" i="2"/>
  <c r="K183" i="2"/>
  <c r="K184" i="2"/>
  <c r="K185" i="2"/>
  <c r="K186" i="2"/>
  <c r="K187" i="2"/>
  <c r="K188" i="2"/>
  <c r="K189" i="2"/>
  <c r="K190" i="2"/>
  <c r="K191" i="2"/>
  <c r="K192" i="2"/>
  <c r="K193" i="2"/>
  <c r="K194" i="2"/>
  <c r="K195" i="2"/>
  <c r="K196" i="2"/>
  <c r="K197" i="2"/>
  <c r="K198" i="2"/>
  <c r="K199" i="2"/>
  <c r="K200" i="2"/>
  <c r="K201" i="2"/>
  <c r="K202" i="2"/>
  <c r="K203" i="2"/>
  <c r="K204" i="2"/>
  <c r="K205" i="2"/>
  <c r="K206" i="2"/>
  <c r="K207" i="2"/>
  <c r="K208" i="2"/>
  <c r="K209" i="2"/>
  <c r="K210" i="2"/>
  <c r="K211" i="2"/>
  <c r="K212" i="2"/>
  <c r="K213" i="2"/>
  <c r="K214" i="2"/>
  <c r="K215" i="2"/>
  <c r="K216" i="2"/>
  <c r="K217" i="2"/>
  <c r="K218" i="2"/>
  <c r="K219" i="2"/>
  <c r="K220" i="2"/>
  <c r="K221" i="2"/>
  <c r="K222" i="2"/>
  <c r="K223" i="2"/>
  <c r="K224" i="2"/>
  <c r="K225" i="2"/>
  <c r="K226" i="2"/>
  <c r="K227" i="2"/>
  <c r="K228" i="2"/>
  <c r="K229" i="2"/>
  <c r="K230" i="2"/>
  <c r="K231" i="2"/>
  <c r="K232" i="2"/>
  <c r="K233" i="2"/>
  <c r="K234" i="2"/>
  <c r="K235" i="2"/>
  <c r="K236" i="2"/>
  <c r="K237" i="2"/>
  <c r="K238" i="2"/>
  <c r="K239" i="2"/>
  <c r="K240" i="2"/>
  <c r="K241" i="2"/>
  <c r="K242" i="2"/>
  <c r="K243" i="2"/>
  <c r="K244" i="2"/>
  <c r="K245" i="2"/>
  <c r="K246" i="2"/>
  <c r="K247" i="2"/>
  <c r="K248" i="2"/>
  <c r="K249" i="2"/>
  <c r="K250" i="2"/>
  <c r="K251" i="2"/>
  <c r="K252" i="2"/>
  <c r="K253" i="2"/>
  <c r="K254" i="2"/>
  <c r="K255" i="2"/>
  <c r="K256" i="2"/>
  <c r="K257" i="2"/>
  <c r="K258" i="2"/>
  <c r="K259" i="2"/>
  <c r="K260" i="2"/>
  <c r="K261" i="2"/>
  <c r="K262" i="2"/>
  <c r="K263" i="2"/>
  <c r="K264" i="2"/>
  <c r="K265" i="2"/>
  <c r="K266" i="2"/>
  <c r="K267" i="2"/>
  <c r="K268" i="2"/>
  <c r="K269" i="2"/>
  <c r="K270" i="2"/>
  <c r="K271" i="2"/>
  <c r="K272" i="2"/>
  <c r="K273" i="2"/>
  <c r="K274" i="2"/>
  <c r="K275" i="2"/>
  <c r="K276" i="2"/>
  <c r="K277" i="2"/>
  <c r="K278" i="2"/>
  <c r="K279" i="2"/>
  <c r="K280" i="2"/>
  <c r="K281" i="2"/>
  <c r="K282" i="2"/>
  <c r="K283" i="2"/>
  <c r="K284" i="2"/>
  <c r="K285" i="2"/>
  <c r="K286" i="2"/>
  <c r="K287" i="2"/>
  <c r="K288" i="2"/>
  <c r="K289" i="2"/>
  <c r="K290" i="2"/>
  <c r="K291" i="2"/>
  <c r="K292" i="2"/>
  <c r="K293" i="2"/>
  <c r="K294" i="2"/>
  <c r="K295" i="2"/>
  <c r="K296" i="2"/>
  <c r="K297" i="2"/>
  <c r="K298" i="2"/>
  <c r="K299" i="2"/>
  <c r="K300" i="2"/>
  <c r="K301" i="2"/>
  <c r="K302" i="2"/>
  <c r="K303" i="2"/>
  <c r="K304" i="2"/>
  <c r="K305" i="2"/>
  <c r="K306" i="2"/>
  <c r="K307" i="2"/>
  <c r="K308" i="2"/>
  <c r="K309" i="2"/>
  <c r="K310" i="2"/>
  <c r="K311" i="2"/>
  <c r="K312" i="2"/>
  <c r="K313" i="2"/>
  <c r="K314" i="2"/>
  <c r="K315" i="2"/>
  <c r="K316" i="2"/>
  <c r="K317" i="2"/>
  <c r="K318" i="2"/>
  <c r="K319" i="2"/>
  <c r="K320" i="2"/>
  <c r="K321" i="2"/>
  <c r="K322" i="2"/>
  <c r="K323" i="2"/>
  <c r="K324" i="2"/>
  <c r="K325" i="2"/>
  <c r="K326" i="2"/>
  <c r="K327" i="2"/>
  <c r="K328" i="2"/>
  <c r="K329" i="2"/>
  <c r="K330" i="2"/>
  <c r="K331" i="2"/>
  <c r="K332" i="2"/>
  <c r="K333" i="2"/>
  <c r="K334" i="2"/>
  <c r="K335" i="2"/>
  <c r="K336" i="2"/>
  <c r="K337" i="2"/>
  <c r="K338" i="2"/>
  <c r="K339" i="2"/>
  <c r="K340" i="2"/>
  <c r="K341" i="2"/>
  <c r="K342" i="2"/>
  <c r="K343" i="2"/>
  <c r="K344" i="2"/>
  <c r="K345" i="2"/>
  <c r="K346" i="2"/>
  <c r="K347" i="2"/>
  <c r="K348" i="2"/>
  <c r="K349" i="2"/>
  <c r="K350" i="2"/>
  <c r="K351" i="2"/>
  <c r="K352" i="2"/>
  <c r="K353" i="2"/>
  <c r="K354" i="2"/>
  <c r="K355" i="2"/>
  <c r="K356" i="2"/>
  <c r="K357" i="2"/>
  <c r="K358" i="2"/>
  <c r="K359" i="2"/>
  <c r="K360" i="2"/>
  <c r="K361" i="2"/>
  <c r="K362" i="2"/>
  <c r="K363" i="2"/>
  <c r="K364" i="2"/>
  <c r="K365" i="2"/>
  <c r="K366" i="2"/>
  <c r="K367" i="2"/>
  <c r="K368" i="2"/>
  <c r="K369" i="2"/>
  <c r="K370" i="2"/>
  <c r="K371" i="2"/>
  <c r="K372" i="2"/>
  <c r="K373" i="2"/>
  <c r="K374" i="2"/>
  <c r="K375" i="2"/>
  <c r="K376" i="2"/>
  <c r="K377" i="2"/>
  <c r="K378" i="2"/>
  <c r="K379" i="2"/>
  <c r="K380" i="2"/>
  <c r="K381" i="2"/>
  <c r="K382" i="2"/>
  <c r="K383" i="2"/>
  <c r="K384" i="2"/>
  <c r="K385" i="2"/>
  <c r="K386" i="2"/>
  <c r="K387" i="2"/>
  <c r="K388" i="2"/>
  <c r="K389" i="2"/>
  <c r="K390" i="2"/>
  <c r="K391" i="2"/>
  <c r="K392" i="2"/>
  <c r="K393" i="2"/>
  <c r="K394" i="2"/>
  <c r="K395" i="2"/>
  <c r="K396" i="2"/>
  <c r="K397" i="2"/>
  <c r="K398" i="2"/>
  <c r="K399" i="2"/>
  <c r="K400" i="2"/>
  <c r="K401" i="2"/>
  <c r="K402" i="2"/>
  <c r="K403" i="2"/>
  <c r="K404" i="2"/>
  <c r="K405" i="2"/>
  <c r="K406" i="2"/>
  <c r="K407" i="2"/>
  <c r="K408" i="2"/>
  <c r="K409" i="2"/>
  <c r="K410" i="2"/>
  <c r="K411" i="2"/>
  <c r="K412" i="2"/>
  <c r="K413" i="2"/>
  <c r="K414" i="2"/>
  <c r="K415" i="2"/>
  <c r="K416" i="2"/>
  <c r="K417" i="2"/>
  <c r="K418" i="2"/>
  <c r="K419" i="2"/>
  <c r="K420" i="2"/>
  <c r="K421" i="2"/>
  <c r="K422" i="2"/>
  <c r="K423" i="2"/>
  <c r="K424" i="2"/>
  <c r="K425" i="2"/>
  <c r="K426" i="2"/>
  <c r="K427" i="2"/>
  <c r="K428" i="2"/>
  <c r="K429" i="2"/>
  <c r="K430" i="2"/>
  <c r="K431" i="2"/>
  <c r="K432" i="2"/>
  <c r="K433" i="2"/>
  <c r="K434" i="2"/>
  <c r="K435" i="2"/>
  <c r="K436" i="2"/>
  <c r="K437" i="2"/>
  <c r="K438" i="2"/>
  <c r="K439" i="2"/>
  <c r="K440" i="2"/>
  <c r="K441" i="2"/>
  <c r="K442" i="2"/>
  <c r="K443" i="2"/>
  <c r="K444" i="2"/>
  <c r="K445" i="2"/>
  <c r="K446" i="2"/>
  <c r="K447" i="2"/>
  <c r="K448" i="2"/>
  <c r="K449" i="2"/>
  <c r="K450" i="2"/>
  <c r="K451" i="2"/>
  <c r="K452" i="2"/>
  <c r="K453" i="2"/>
  <c r="K454" i="2"/>
  <c r="K455" i="2"/>
  <c r="K456" i="2"/>
  <c r="K457" i="2"/>
  <c r="K458" i="2"/>
  <c r="K459" i="2"/>
  <c r="K460" i="2"/>
  <c r="K461" i="2"/>
  <c r="K462" i="2"/>
  <c r="K463" i="2"/>
  <c r="K464" i="2"/>
  <c r="K465" i="2"/>
  <c r="K466" i="2"/>
  <c r="K467" i="2"/>
  <c r="K468" i="2"/>
  <c r="K469" i="2"/>
  <c r="K470" i="2"/>
  <c r="K471" i="2"/>
  <c r="K472" i="2"/>
  <c r="K473" i="2"/>
  <c r="K474" i="2"/>
  <c r="K475" i="2"/>
  <c r="K476" i="2"/>
  <c r="K477" i="2"/>
  <c r="K478" i="2"/>
  <c r="K479" i="2"/>
  <c r="K480" i="2"/>
  <c r="K481" i="2"/>
  <c r="K482" i="2"/>
  <c r="K483" i="2"/>
  <c r="K484" i="2"/>
  <c r="K485" i="2"/>
  <c r="K486" i="2"/>
  <c r="K487" i="2"/>
  <c r="K488" i="2"/>
  <c r="K489" i="2"/>
  <c r="K490" i="2"/>
  <c r="K491" i="2"/>
  <c r="K492" i="2"/>
  <c r="K493" i="2"/>
  <c r="K494" i="2"/>
  <c r="K495" i="2"/>
  <c r="K496" i="2"/>
  <c r="K497" i="2"/>
  <c r="K498" i="2"/>
  <c r="K499" i="2"/>
  <c r="K500" i="2"/>
  <c r="K501" i="2"/>
  <c r="K502" i="2"/>
  <c r="K503" i="2"/>
  <c r="K504" i="2"/>
  <c r="K505" i="2"/>
  <c r="J7" i="2"/>
  <c r="J8" i="2"/>
  <c r="J9" i="2"/>
  <c r="J10" i="2"/>
  <c r="J11" i="2"/>
  <c r="J12" i="2"/>
  <c r="J13" i="2"/>
  <c r="J14" i="2"/>
  <c r="J15" i="2"/>
  <c r="J16" i="2"/>
  <c r="J17" i="2"/>
  <c r="J18" i="2"/>
  <c r="J19" i="2"/>
  <c r="J20" i="2"/>
  <c r="J21" i="2"/>
  <c r="J22" i="2"/>
  <c r="J23" i="2"/>
  <c r="J24" i="2"/>
  <c r="J25" i="2"/>
  <c r="J26" i="2"/>
  <c r="J27" i="2"/>
  <c r="J28" i="2"/>
  <c r="J29" i="2"/>
  <c r="J30" i="2"/>
  <c r="J31" i="2"/>
  <c r="J32" i="2"/>
  <c r="J33" i="2"/>
  <c r="J34" i="2"/>
  <c r="J35" i="2"/>
  <c r="J36" i="2"/>
  <c r="J37" i="2"/>
  <c r="J38" i="2"/>
  <c r="J39" i="2"/>
  <c r="J40" i="2"/>
  <c r="J41" i="2"/>
  <c r="J42" i="2"/>
  <c r="J43" i="2"/>
  <c r="J44" i="2"/>
  <c r="J45" i="2"/>
  <c r="J46" i="2"/>
  <c r="J47" i="2"/>
  <c r="J48" i="2"/>
  <c r="J49" i="2"/>
  <c r="J50" i="2"/>
  <c r="J51" i="2"/>
  <c r="J52" i="2"/>
  <c r="J53" i="2"/>
  <c r="J54" i="2"/>
  <c r="J55" i="2"/>
  <c r="J56" i="2"/>
  <c r="J57" i="2"/>
  <c r="J58" i="2"/>
  <c r="J59" i="2"/>
  <c r="J60" i="2"/>
  <c r="J61" i="2"/>
  <c r="J62" i="2"/>
  <c r="J63" i="2"/>
  <c r="J64" i="2"/>
  <c r="J65" i="2"/>
  <c r="J66" i="2"/>
  <c r="J67" i="2"/>
  <c r="J68" i="2"/>
  <c r="J69" i="2"/>
  <c r="J70" i="2"/>
  <c r="J71" i="2"/>
  <c r="J72" i="2"/>
  <c r="J73" i="2"/>
  <c r="J74" i="2"/>
  <c r="J75" i="2"/>
  <c r="J76" i="2"/>
  <c r="J77" i="2"/>
  <c r="J78" i="2"/>
  <c r="J79" i="2"/>
  <c r="J80" i="2"/>
  <c r="J81" i="2"/>
  <c r="J82" i="2"/>
  <c r="J83" i="2"/>
  <c r="J84" i="2"/>
  <c r="J85" i="2"/>
  <c r="J86" i="2"/>
  <c r="J87" i="2"/>
  <c r="J88" i="2"/>
  <c r="J89" i="2"/>
  <c r="J90" i="2"/>
  <c r="J91" i="2"/>
  <c r="J92" i="2"/>
  <c r="J93" i="2"/>
  <c r="J94" i="2"/>
  <c r="J95" i="2"/>
  <c r="J96" i="2"/>
  <c r="J97" i="2"/>
  <c r="J98" i="2"/>
  <c r="J99" i="2"/>
  <c r="J100" i="2"/>
  <c r="J101" i="2"/>
  <c r="J102" i="2"/>
  <c r="J103" i="2"/>
  <c r="J104" i="2"/>
  <c r="J105" i="2"/>
  <c r="J106" i="2"/>
  <c r="J107" i="2"/>
  <c r="J108" i="2"/>
  <c r="J109" i="2"/>
  <c r="J110" i="2"/>
  <c r="J111" i="2"/>
  <c r="J112" i="2"/>
  <c r="J113" i="2"/>
  <c r="J114" i="2"/>
  <c r="J115" i="2"/>
  <c r="J116" i="2"/>
  <c r="J117" i="2"/>
  <c r="J118" i="2"/>
  <c r="J119" i="2"/>
  <c r="J120" i="2"/>
  <c r="J121" i="2"/>
  <c r="J122" i="2"/>
  <c r="J123" i="2"/>
  <c r="J124" i="2"/>
  <c r="J125" i="2"/>
  <c r="J126" i="2"/>
  <c r="J127" i="2"/>
  <c r="J128" i="2"/>
  <c r="J129" i="2"/>
  <c r="J130" i="2"/>
  <c r="J131" i="2"/>
  <c r="J132" i="2"/>
  <c r="J133" i="2"/>
  <c r="J134" i="2"/>
  <c r="J135" i="2"/>
  <c r="J136" i="2"/>
  <c r="J137" i="2"/>
  <c r="J138" i="2"/>
  <c r="J139" i="2"/>
  <c r="J140" i="2"/>
  <c r="J141" i="2"/>
  <c r="J142" i="2"/>
  <c r="J143" i="2"/>
  <c r="J144" i="2"/>
  <c r="J145" i="2"/>
  <c r="J146" i="2"/>
  <c r="J147" i="2"/>
  <c r="J148" i="2"/>
  <c r="J149" i="2"/>
  <c r="J150" i="2"/>
  <c r="J151" i="2"/>
  <c r="J152" i="2"/>
  <c r="J153" i="2"/>
  <c r="J154" i="2"/>
  <c r="J155" i="2"/>
  <c r="J156" i="2"/>
  <c r="J157" i="2"/>
  <c r="J158" i="2"/>
  <c r="J159" i="2"/>
  <c r="J160" i="2"/>
  <c r="J161" i="2"/>
  <c r="J162" i="2"/>
  <c r="J163" i="2"/>
  <c r="J164" i="2"/>
  <c r="J165" i="2"/>
  <c r="J166" i="2"/>
  <c r="J167" i="2"/>
  <c r="J168" i="2"/>
  <c r="J169" i="2"/>
  <c r="J170" i="2"/>
  <c r="J171" i="2"/>
  <c r="J172" i="2"/>
  <c r="J173" i="2"/>
  <c r="J174" i="2"/>
  <c r="J175" i="2"/>
  <c r="J176" i="2"/>
  <c r="J177" i="2"/>
  <c r="J178" i="2"/>
  <c r="J179" i="2"/>
  <c r="J180" i="2"/>
  <c r="J181" i="2"/>
  <c r="J182" i="2"/>
  <c r="J183" i="2"/>
  <c r="J184" i="2"/>
  <c r="J185" i="2"/>
  <c r="J186" i="2"/>
  <c r="J187" i="2"/>
  <c r="J188" i="2"/>
  <c r="J189" i="2"/>
  <c r="J190" i="2"/>
  <c r="J191" i="2"/>
  <c r="J192" i="2"/>
  <c r="J193" i="2"/>
  <c r="J194" i="2"/>
  <c r="J195" i="2"/>
  <c r="J196" i="2"/>
  <c r="J197" i="2"/>
  <c r="J198" i="2"/>
  <c r="J199" i="2"/>
  <c r="J200" i="2"/>
  <c r="J201" i="2"/>
  <c r="J202" i="2"/>
  <c r="J203" i="2"/>
  <c r="J204" i="2"/>
  <c r="J205" i="2"/>
  <c r="J206" i="2"/>
  <c r="J207" i="2"/>
  <c r="J208" i="2"/>
  <c r="J209" i="2"/>
  <c r="J210" i="2"/>
  <c r="J211" i="2"/>
  <c r="J212" i="2"/>
  <c r="J213" i="2"/>
  <c r="J214" i="2"/>
  <c r="J215" i="2"/>
  <c r="J216" i="2"/>
  <c r="J217" i="2"/>
  <c r="J218" i="2"/>
  <c r="J219" i="2"/>
  <c r="J220" i="2"/>
  <c r="J221" i="2"/>
  <c r="J222" i="2"/>
  <c r="J223" i="2"/>
  <c r="J224" i="2"/>
  <c r="J225" i="2"/>
  <c r="J226" i="2"/>
  <c r="J227" i="2"/>
  <c r="J228" i="2"/>
  <c r="J229" i="2"/>
  <c r="J230" i="2"/>
  <c r="J231" i="2"/>
  <c r="J232" i="2"/>
  <c r="J233" i="2"/>
  <c r="J234" i="2"/>
  <c r="J235" i="2"/>
  <c r="J236" i="2"/>
  <c r="J237" i="2"/>
  <c r="J238" i="2"/>
  <c r="J239" i="2"/>
  <c r="J240" i="2"/>
  <c r="J241" i="2"/>
  <c r="J242" i="2"/>
  <c r="J243" i="2"/>
  <c r="J244" i="2"/>
  <c r="J245" i="2"/>
  <c r="J246" i="2"/>
  <c r="J247" i="2"/>
  <c r="J248" i="2"/>
  <c r="J249" i="2"/>
  <c r="J250" i="2"/>
  <c r="J251" i="2"/>
  <c r="J252" i="2"/>
  <c r="J253" i="2"/>
  <c r="J254" i="2"/>
  <c r="J255" i="2"/>
  <c r="J256" i="2"/>
  <c r="J257" i="2"/>
  <c r="J258" i="2"/>
  <c r="J259" i="2"/>
  <c r="J260" i="2"/>
  <c r="J261" i="2"/>
  <c r="J262" i="2"/>
  <c r="J263" i="2"/>
  <c r="J264" i="2"/>
  <c r="J265" i="2"/>
  <c r="J266" i="2"/>
  <c r="J267" i="2"/>
  <c r="J268" i="2"/>
  <c r="J269" i="2"/>
  <c r="J270" i="2"/>
  <c r="J271" i="2"/>
  <c r="J272" i="2"/>
  <c r="J273" i="2"/>
  <c r="J274" i="2"/>
  <c r="J275" i="2"/>
  <c r="J276" i="2"/>
  <c r="J277" i="2"/>
  <c r="J278" i="2"/>
  <c r="J279" i="2"/>
  <c r="J280" i="2"/>
  <c r="J281" i="2"/>
  <c r="J282" i="2"/>
  <c r="J283" i="2"/>
  <c r="J284" i="2"/>
  <c r="J285" i="2"/>
  <c r="J286" i="2"/>
  <c r="J287" i="2"/>
  <c r="J288" i="2"/>
  <c r="J289" i="2"/>
  <c r="J290" i="2"/>
  <c r="J291" i="2"/>
  <c r="J292" i="2"/>
  <c r="J293" i="2"/>
  <c r="J294" i="2"/>
  <c r="J295" i="2"/>
  <c r="J296" i="2"/>
  <c r="J297" i="2"/>
  <c r="J298" i="2"/>
  <c r="J299" i="2"/>
  <c r="J300" i="2"/>
  <c r="J301" i="2"/>
  <c r="J302" i="2"/>
  <c r="J303" i="2"/>
  <c r="J304" i="2"/>
  <c r="J305" i="2"/>
  <c r="J306" i="2"/>
  <c r="J307" i="2"/>
  <c r="J308" i="2"/>
  <c r="J309" i="2"/>
  <c r="J310" i="2"/>
  <c r="J311" i="2"/>
  <c r="J312" i="2"/>
  <c r="J313" i="2"/>
  <c r="J314" i="2"/>
  <c r="J315" i="2"/>
  <c r="J316" i="2"/>
  <c r="J317" i="2"/>
  <c r="J318" i="2"/>
  <c r="J319" i="2"/>
  <c r="J320" i="2"/>
  <c r="J321" i="2"/>
  <c r="J322" i="2"/>
  <c r="J323" i="2"/>
  <c r="J324" i="2"/>
  <c r="J325" i="2"/>
  <c r="J326" i="2"/>
  <c r="J327" i="2"/>
  <c r="J328" i="2"/>
  <c r="J329" i="2"/>
  <c r="J330" i="2"/>
  <c r="J331" i="2"/>
  <c r="J332" i="2"/>
  <c r="J333" i="2"/>
  <c r="J334" i="2"/>
  <c r="J335" i="2"/>
  <c r="J336" i="2"/>
  <c r="J337" i="2"/>
  <c r="J338" i="2"/>
  <c r="J339" i="2"/>
  <c r="J340" i="2"/>
  <c r="J341" i="2"/>
  <c r="J342" i="2"/>
  <c r="J343" i="2"/>
  <c r="J344" i="2"/>
  <c r="J345" i="2"/>
  <c r="J346" i="2"/>
  <c r="J347" i="2"/>
  <c r="J348" i="2"/>
  <c r="J349" i="2"/>
  <c r="J350" i="2"/>
  <c r="J351" i="2"/>
  <c r="J352" i="2"/>
  <c r="J353" i="2"/>
  <c r="J354" i="2"/>
  <c r="J355" i="2"/>
  <c r="J356" i="2"/>
  <c r="J357" i="2"/>
  <c r="J358" i="2"/>
  <c r="J359" i="2"/>
  <c r="J360" i="2"/>
  <c r="J361" i="2"/>
  <c r="J362" i="2"/>
  <c r="J363" i="2"/>
  <c r="J364" i="2"/>
  <c r="J365" i="2"/>
  <c r="J366" i="2"/>
  <c r="J367" i="2"/>
  <c r="J368" i="2"/>
  <c r="J369" i="2"/>
  <c r="J370" i="2"/>
  <c r="J371" i="2"/>
  <c r="J372" i="2"/>
  <c r="J373" i="2"/>
  <c r="J374" i="2"/>
  <c r="J375" i="2"/>
  <c r="J376" i="2"/>
  <c r="J377" i="2"/>
  <c r="J378" i="2"/>
  <c r="J379" i="2"/>
  <c r="J380" i="2"/>
  <c r="J381" i="2"/>
  <c r="J382" i="2"/>
  <c r="J383" i="2"/>
  <c r="J384" i="2"/>
  <c r="J385" i="2"/>
  <c r="J386" i="2"/>
  <c r="J387" i="2"/>
  <c r="J388" i="2"/>
  <c r="J389" i="2"/>
  <c r="J390" i="2"/>
  <c r="J391" i="2"/>
  <c r="J392" i="2"/>
  <c r="J393" i="2"/>
  <c r="J394" i="2"/>
  <c r="J395" i="2"/>
  <c r="J396" i="2"/>
  <c r="J397" i="2"/>
  <c r="J398" i="2"/>
  <c r="J399" i="2"/>
  <c r="J400" i="2"/>
  <c r="J401" i="2"/>
  <c r="J402" i="2"/>
  <c r="J403" i="2"/>
  <c r="J404" i="2"/>
  <c r="J405" i="2"/>
  <c r="J406" i="2"/>
  <c r="J407" i="2"/>
  <c r="J408" i="2"/>
  <c r="J409" i="2"/>
  <c r="J410" i="2"/>
  <c r="J411" i="2"/>
  <c r="J412" i="2"/>
  <c r="J413" i="2"/>
  <c r="J414" i="2"/>
  <c r="J415" i="2"/>
  <c r="J416" i="2"/>
  <c r="J417" i="2"/>
  <c r="J418" i="2"/>
  <c r="J419" i="2"/>
  <c r="J420" i="2"/>
  <c r="J421" i="2"/>
  <c r="J422" i="2"/>
  <c r="J423" i="2"/>
  <c r="J424" i="2"/>
  <c r="J425" i="2"/>
  <c r="J426" i="2"/>
  <c r="J427" i="2"/>
  <c r="J428" i="2"/>
  <c r="J429" i="2"/>
  <c r="J430" i="2"/>
  <c r="J431" i="2"/>
  <c r="J432" i="2"/>
  <c r="J433" i="2"/>
  <c r="J434" i="2"/>
  <c r="J435" i="2"/>
  <c r="J436" i="2"/>
  <c r="J437" i="2"/>
  <c r="J438" i="2"/>
  <c r="J439" i="2"/>
  <c r="J440" i="2"/>
  <c r="J441" i="2"/>
  <c r="J442" i="2"/>
  <c r="J443" i="2"/>
  <c r="J444" i="2"/>
  <c r="J445" i="2"/>
  <c r="J446" i="2"/>
  <c r="J447" i="2"/>
  <c r="J448" i="2"/>
  <c r="J449" i="2"/>
  <c r="J450" i="2"/>
  <c r="J451" i="2"/>
  <c r="J452" i="2"/>
  <c r="J453" i="2"/>
  <c r="J454" i="2"/>
  <c r="J455" i="2"/>
  <c r="J456" i="2"/>
  <c r="J457" i="2"/>
  <c r="J458" i="2"/>
  <c r="J459" i="2"/>
  <c r="J460" i="2"/>
  <c r="J461" i="2"/>
  <c r="J462" i="2"/>
  <c r="J463" i="2"/>
  <c r="J464" i="2"/>
  <c r="J465" i="2"/>
  <c r="J466" i="2"/>
  <c r="J467" i="2"/>
  <c r="J468" i="2"/>
  <c r="J469" i="2"/>
  <c r="J470" i="2"/>
  <c r="J471" i="2"/>
  <c r="J472" i="2"/>
  <c r="J473" i="2"/>
  <c r="J474" i="2"/>
  <c r="J475" i="2"/>
  <c r="J476" i="2"/>
  <c r="J477" i="2"/>
  <c r="J478" i="2"/>
  <c r="J479" i="2"/>
  <c r="J480" i="2"/>
  <c r="J481" i="2"/>
  <c r="J482" i="2"/>
  <c r="J483" i="2"/>
  <c r="J484" i="2"/>
  <c r="J485" i="2"/>
  <c r="J486" i="2"/>
  <c r="J487" i="2"/>
  <c r="J488" i="2"/>
  <c r="J489" i="2"/>
  <c r="J490" i="2"/>
  <c r="J491" i="2"/>
  <c r="J492" i="2"/>
  <c r="J493" i="2"/>
  <c r="J494" i="2"/>
  <c r="J495" i="2"/>
  <c r="J496" i="2"/>
  <c r="J497" i="2"/>
  <c r="J498" i="2"/>
  <c r="J499" i="2"/>
  <c r="J500" i="2"/>
  <c r="J501" i="2"/>
  <c r="J502" i="2"/>
  <c r="J503" i="2"/>
  <c r="J504" i="2"/>
  <c r="J505" i="2"/>
  <c r="M410" i="4" l="1"/>
  <c r="R410" i="4" s="1"/>
  <c r="Q406" i="4"/>
  <c r="M361" i="4"/>
  <c r="R361" i="4" s="1"/>
  <c r="Q334" i="4"/>
  <c r="Q317" i="4"/>
  <c r="M314" i="4"/>
  <c r="R314" i="4" s="1"/>
  <c r="M297" i="4"/>
  <c r="R297" i="4" s="1"/>
  <c r="Q270" i="4"/>
  <c r="Q253" i="4"/>
  <c r="M250" i="4"/>
  <c r="R250" i="4" s="1"/>
  <c r="Q237" i="4"/>
  <c r="Q341" i="4"/>
  <c r="M321" i="4"/>
  <c r="R321" i="4" s="1"/>
  <c r="Q277" i="4"/>
  <c r="M257" i="4"/>
  <c r="R257" i="4" s="1"/>
  <c r="Q342" i="4"/>
  <c r="Q278" i="4"/>
  <c r="M258" i="4"/>
  <c r="R258" i="4" s="1"/>
  <c r="Q382" i="4"/>
  <c r="Q366" i="4"/>
  <c r="Q349" i="4"/>
  <c r="M346" i="4"/>
  <c r="R346" i="4" s="1"/>
  <c r="M329" i="4"/>
  <c r="R329" i="4" s="1"/>
  <c r="Q302" i="4"/>
  <c r="Q285" i="4"/>
  <c r="M282" i="4"/>
  <c r="R282" i="4" s="1"/>
  <c r="M265" i="4"/>
  <c r="R265" i="4" s="1"/>
  <c r="M242" i="4"/>
  <c r="R242" i="4" s="1"/>
  <c r="M353" i="4"/>
  <c r="R353" i="4" s="1"/>
  <c r="Q309" i="4"/>
  <c r="M289" i="4"/>
  <c r="R289" i="4" s="1"/>
  <c r="Q245" i="4"/>
  <c r="M196" i="4"/>
  <c r="R196" i="4" s="1"/>
  <c r="Q193" i="4"/>
  <c r="M181" i="4"/>
  <c r="R181" i="4" s="1"/>
  <c r="M133" i="4"/>
  <c r="R133" i="4" s="1"/>
  <c r="Q96" i="4"/>
  <c r="M52" i="4"/>
  <c r="R52" i="4" s="1"/>
  <c r="Q209" i="4"/>
  <c r="Q200" i="4"/>
  <c r="M197" i="4"/>
  <c r="R197" i="4" s="1"/>
  <c r="M157" i="4"/>
  <c r="R157" i="4" s="1"/>
  <c r="M85" i="4"/>
  <c r="R85" i="4" s="1"/>
  <c r="M188" i="4"/>
  <c r="R188" i="4" s="1"/>
  <c r="M140" i="4"/>
  <c r="R140" i="4" s="1"/>
  <c r="Q137" i="4"/>
  <c r="M125" i="4"/>
  <c r="R125" i="4" s="1"/>
  <c r="Q88" i="4"/>
  <c r="M60" i="4"/>
  <c r="R60" i="4" s="1"/>
  <c r="M228" i="4"/>
  <c r="R228" i="4" s="1"/>
  <c r="Q225" i="4"/>
  <c r="M213" i="4"/>
  <c r="R213" i="4" s="1"/>
  <c r="Q176" i="4"/>
  <c r="M164" i="4"/>
  <c r="R164" i="4" s="1"/>
  <c r="Q161" i="4"/>
  <c r="Q144" i="4"/>
  <c r="M141" i="4"/>
  <c r="R141" i="4" s="1"/>
  <c r="Q128" i="4"/>
  <c r="M116" i="4"/>
  <c r="R116" i="4" s="1"/>
  <c r="Q113" i="4"/>
  <c r="Q104" i="4"/>
  <c r="M101" i="4"/>
  <c r="R101" i="4" s="1"/>
  <c r="M76" i="4"/>
  <c r="R76" i="4" s="1"/>
  <c r="Q32" i="4"/>
  <c r="M20" i="4"/>
  <c r="R20" i="4" s="1"/>
  <c r="Q177" i="4"/>
  <c r="Q145" i="4"/>
  <c r="Q129" i="4"/>
  <c r="M77" i="4"/>
  <c r="R77" i="4" s="1"/>
  <c r="M220" i="4"/>
  <c r="R220" i="4" s="1"/>
  <c r="Q208" i="4"/>
  <c r="M205" i="4"/>
  <c r="R205" i="4" s="1"/>
  <c r="Q168" i="4"/>
  <c r="Q152" i="4"/>
  <c r="M149" i="4"/>
  <c r="R149" i="4" s="1"/>
  <c r="M108" i="4"/>
  <c r="R108" i="4" s="1"/>
  <c r="Q105" i="4"/>
  <c r="M93" i="4"/>
  <c r="R93" i="4" s="1"/>
  <c r="Q80" i="4"/>
  <c r="M68" i="4"/>
  <c r="R68" i="4" s="1"/>
  <c r="Q24" i="4"/>
  <c r="M12" i="4"/>
  <c r="R12" i="4" s="1"/>
  <c r="AL462" i="3"/>
  <c r="AP462" i="3"/>
  <c r="AP410" i="3"/>
  <c r="AL410" i="3"/>
  <c r="AP386" i="3"/>
  <c r="AK386" i="3"/>
  <c r="AL386" i="3"/>
  <c r="AK365" i="3"/>
  <c r="AM365" i="3"/>
  <c r="AN365" i="3"/>
  <c r="AO365" i="3"/>
  <c r="AM505" i="3"/>
  <c r="AL504" i="3"/>
  <c r="AP500" i="3"/>
  <c r="AO499" i="3"/>
  <c r="AN498" i="3"/>
  <c r="AM497" i="3"/>
  <c r="AL496" i="3"/>
  <c r="AP492" i="3"/>
  <c r="AO491" i="3"/>
  <c r="AN490" i="3"/>
  <c r="AM489" i="3"/>
  <c r="AL488" i="3"/>
  <c r="AP484" i="3"/>
  <c r="AO483" i="3"/>
  <c r="AN482" i="3"/>
  <c r="AM481" i="3"/>
  <c r="AK480" i="3"/>
  <c r="AO478" i="3"/>
  <c r="AM474" i="3"/>
  <c r="AP472" i="3"/>
  <c r="AK469" i="3"/>
  <c r="AO469" i="3"/>
  <c r="AM468" i="3"/>
  <c r="AN465" i="3"/>
  <c r="AK464" i="3"/>
  <c r="AO462" i="3"/>
  <c r="AM458" i="3"/>
  <c r="AP456" i="3"/>
  <c r="AK453" i="3"/>
  <c r="AO453" i="3"/>
  <c r="AM452" i="3"/>
  <c r="AN449" i="3"/>
  <c r="AK448" i="3"/>
  <c r="AM442" i="3"/>
  <c r="AP440" i="3"/>
  <c r="AK437" i="3"/>
  <c r="AO437" i="3"/>
  <c r="AM436" i="3"/>
  <c r="AN433" i="3"/>
  <c r="AK432" i="3"/>
  <c r="AO430" i="3"/>
  <c r="AM426" i="3"/>
  <c r="AP424" i="3"/>
  <c r="AK421" i="3"/>
  <c r="AM421" i="3"/>
  <c r="AO421" i="3"/>
  <c r="AO418" i="3"/>
  <c r="AK413" i="3"/>
  <c r="AM413" i="3"/>
  <c r="AO413" i="3"/>
  <c r="AO410" i="3"/>
  <c r="AK405" i="3"/>
  <c r="AM405" i="3"/>
  <c r="AO405" i="3"/>
  <c r="AO402" i="3"/>
  <c r="AK397" i="3"/>
  <c r="AM397" i="3"/>
  <c r="AO397" i="3"/>
  <c r="AO394" i="3"/>
  <c r="AK389" i="3"/>
  <c r="AM389" i="3"/>
  <c r="AO389" i="3"/>
  <c r="AO386" i="3"/>
  <c r="AP372" i="3"/>
  <c r="AP365" i="3"/>
  <c r="AK350" i="3"/>
  <c r="AL350" i="3"/>
  <c r="AM350" i="3"/>
  <c r="AN350" i="3"/>
  <c r="AO350" i="3"/>
  <c r="AP350" i="3"/>
  <c r="AK342" i="3"/>
  <c r="AL342" i="3"/>
  <c r="AM342" i="3"/>
  <c r="AN342" i="3"/>
  <c r="AO342" i="3"/>
  <c r="AP342" i="3"/>
  <c r="AK334" i="3"/>
  <c r="AL334" i="3"/>
  <c r="AM334" i="3"/>
  <c r="AN334" i="3"/>
  <c r="AO334" i="3"/>
  <c r="AP334" i="3"/>
  <c r="AK326" i="3"/>
  <c r="AL326" i="3"/>
  <c r="AM326" i="3"/>
  <c r="AN326" i="3"/>
  <c r="AO326" i="3"/>
  <c r="AP326" i="3"/>
  <c r="AK318" i="3"/>
  <c r="AL318" i="3"/>
  <c r="AM318" i="3"/>
  <c r="AN318" i="3"/>
  <c r="AO318" i="3"/>
  <c r="AP318" i="3"/>
  <c r="AK310" i="3"/>
  <c r="AL310" i="3"/>
  <c r="AM310" i="3"/>
  <c r="AN310" i="3"/>
  <c r="AO310" i="3"/>
  <c r="AP310" i="3"/>
  <c r="AN289" i="3"/>
  <c r="AK289" i="3"/>
  <c r="AL289" i="3"/>
  <c r="AM289" i="3"/>
  <c r="AO289" i="3"/>
  <c r="AP289" i="3"/>
  <c r="AL233" i="3"/>
  <c r="AN233" i="3"/>
  <c r="AK233" i="3"/>
  <c r="AM233" i="3"/>
  <c r="AO233" i="3"/>
  <c r="AP233" i="3"/>
  <c r="AL446" i="3"/>
  <c r="AP446" i="3"/>
  <c r="AK381" i="3"/>
  <c r="AM381" i="3"/>
  <c r="AN381" i="3"/>
  <c r="AO381" i="3"/>
  <c r="AK504" i="3"/>
  <c r="AO500" i="3"/>
  <c r="AM498" i="3"/>
  <c r="AK496" i="3"/>
  <c r="AO492" i="3"/>
  <c r="AM490" i="3"/>
  <c r="AK488" i="3"/>
  <c r="AO484" i="3"/>
  <c r="AM482" i="3"/>
  <c r="AN478" i="3"/>
  <c r="AO472" i="3"/>
  <c r="AL468" i="3"/>
  <c r="AP466" i="3"/>
  <c r="AL466" i="3"/>
  <c r="AN462" i="3"/>
  <c r="AO456" i="3"/>
  <c r="AL452" i="3"/>
  <c r="AP450" i="3"/>
  <c r="AL450" i="3"/>
  <c r="AN446" i="3"/>
  <c r="AO440" i="3"/>
  <c r="AL436" i="3"/>
  <c r="AP434" i="3"/>
  <c r="AL434" i="3"/>
  <c r="AN430" i="3"/>
  <c r="AO424" i="3"/>
  <c r="AN418" i="3"/>
  <c r="AN416" i="3"/>
  <c r="AP416" i="3"/>
  <c r="AN410" i="3"/>
  <c r="AN408" i="3"/>
  <c r="AP408" i="3"/>
  <c r="AN402" i="3"/>
  <c r="AN400" i="3"/>
  <c r="AP400" i="3"/>
  <c r="AN394" i="3"/>
  <c r="AN392" i="3"/>
  <c r="AP392" i="3"/>
  <c r="AN386" i="3"/>
  <c r="AL381" i="3"/>
  <c r="AL374" i="3"/>
  <c r="AN374" i="3"/>
  <c r="AO374" i="3"/>
  <c r="AP374" i="3"/>
  <c r="AO372" i="3"/>
  <c r="AP370" i="3"/>
  <c r="AK370" i="3"/>
  <c r="AL370" i="3"/>
  <c r="AL365" i="3"/>
  <c r="AN305" i="3"/>
  <c r="AK305" i="3"/>
  <c r="AL305" i="3"/>
  <c r="AM305" i="3"/>
  <c r="AO305" i="3"/>
  <c r="AP305" i="3"/>
  <c r="AP502" i="3"/>
  <c r="AN500" i="3"/>
  <c r="AM499" i="3"/>
  <c r="AL498" i="3"/>
  <c r="AP494" i="3"/>
  <c r="AN492" i="3"/>
  <c r="AM491" i="3"/>
  <c r="AL490" i="3"/>
  <c r="AP486" i="3"/>
  <c r="AN484" i="3"/>
  <c r="AM483" i="3"/>
  <c r="AL482" i="3"/>
  <c r="AM478" i="3"/>
  <c r="AP476" i="3"/>
  <c r="AO473" i="3"/>
  <c r="AK473" i="3"/>
  <c r="AM472" i="3"/>
  <c r="AN469" i="3"/>
  <c r="AK468" i="3"/>
  <c r="AO466" i="3"/>
  <c r="AM462" i="3"/>
  <c r="AP460" i="3"/>
  <c r="AO457" i="3"/>
  <c r="AK457" i="3"/>
  <c r="AM456" i="3"/>
  <c r="AN453" i="3"/>
  <c r="AK452" i="3"/>
  <c r="AO450" i="3"/>
  <c r="AM446" i="3"/>
  <c r="AP444" i="3"/>
  <c r="AO441" i="3"/>
  <c r="AK441" i="3"/>
  <c r="AM440" i="3"/>
  <c r="AN437" i="3"/>
  <c r="AK436" i="3"/>
  <c r="AO434" i="3"/>
  <c r="AM430" i="3"/>
  <c r="AP428" i="3"/>
  <c r="AO425" i="3"/>
  <c r="AK425" i="3"/>
  <c r="AM424" i="3"/>
  <c r="AN421" i="3"/>
  <c r="AO416" i="3"/>
  <c r="AN413" i="3"/>
  <c r="AM410" i="3"/>
  <c r="AO408" i="3"/>
  <c r="AN405" i="3"/>
  <c r="AO400" i="3"/>
  <c r="AN397" i="3"/>
  <c r="AM394" i="3"/>
  <c r="AO392" i="3"/>
  <c r="AN389" i="3"/>
  <c r="AM386" i="3"/>
  <c r="AL380" i="3"/>
  <c r="AM380" i="3"/>
  <c r="AN380" i="3"/>
  <c r="AM374" i="3"/>
  <c r="AO370" i="3"/>
  <c r="AP279" i="3"/>
  <c r="AL279" i="3"/>
  <c r="AK279" i="3"/>
  <c r="AM279" i="3"/>
  <c r="AN279" i="3"/>
  <c r="AO279" i="3"/>
  <c r="AP263" i="3"/>
  <c r="AL263" i="3"/>
  <c r="AK263" i="3"/>
  <c r="AM263" i="3"/>
  <c r="AN263" i="3"/>
  <c r="AO263" i="3"/>
  <c r="AP418" i="3"/>
  <c r="AL418" i="3"/>
  <c r="AP402" i="3"/>
  <c r="AL402" i="3"/>
  <c r="AM500" i="3"/>
  <c r="AM492" i="3"/>
  <c r="AM484" i="3"/>
  <c r="AL472" i="3"/>
  <c r="AL470" i="3"/>
  <c r="AP470" i="3"/>
  <c r="AK462" i="3"/>
  <c r="AL456" i="3"/>
  <c r="AL454" i="3"/>
  <c r="AP454" i="3"/>
  <c r="AK446" i="3"/>
  <c r="AL440" i="3"/>
  <c r="AL438" i="3"/>
  <c r="AP438" i="3"/>
  <c r="AL424" i="3"/>
  <c r="AL422" i="3"/>
  <c r="AP422" i="3"/>
  <c r="AK418" i="3"/>
  <c r="AK410" i="3"/>
  <c r="AK402" i="3"/>
  <c r="AP295" i="3"/>
  <c r="AL295" i="3"/>
  <c r="AK295" i="3"/>
  <c r="AM295" i="3"/>
  <c r="AN295" i="3"/>
  <c r="AO295" i="3"/>
  <c r="AL478" i="3"/>
  <c r="AP478" i="3"/>
  <c r="AL430" i="3"/>
  <c r="AP430" i="3"/>
  <c r="AK358" i="3"/>
  <c r="AL358" i="3"/>
  <c r="AN358" i="3"/>
  <c r="AO358" i="3"/>
  <c r="AP358" i="3"/>
  <c r="AP504" i="3"/>
  <c r="AN502" i="3"/>
  <c r="AL500" i="3"/>
  <c r="AP496" i="3"/>
  <c r="AN494" i="3"/>
  <c r="AL492" i="3"/>
  <c r="AP488" i="3"/>
  <c r="AN486" i="3"/>
  <c r="AL484" i="3"/>
  <c r="AP480" i="3"/>
  <c r="AK477" i="3"/>
  <c r="AO477" i="3"/>
  <c r="AM476" i="3"/>
  <c r="AK472" i="3"/>
  <c r="AO470" i="3"/>
  <c r="AM466" i="3"/>
  <c r="AP464" i="3"/>
  <c r="AK461" i="3"/>
  <c r="AO461" i="3"/>
  <c r="AM460" i="3"/>
  <c r="AK456" i="3"/>
  <c r="AO454" i="3"/>
  <c r="AM450" i="3"/>
  <c r="AP448" i="3"/>
  <c r="AK445" i="3"/>
  <c r="AO445" i="3"/>
  <c r="AM444" i="3"/>
  <c r="AK440" i="3"/>
  <c r="AO438" i="3"/>
  <c r="AM434" i="3"/>
  <c r="AP432" i="3"/>
  <c r="AK429" i="3"/>
  <c r="AO429" i="3"/>
  <c r="AM428" i="3"/>
  <c r="AK424" i="3"/>
  <c r="AO422" i="3"/>
  <c r="AL420" i="3"/>
  <c r="AN420" i="3"/>
  <c r="AL416" i="3"/>
  <c r="AL414" i="3"/>
  <c r="AN414" i="3"/>
  <c r="AP414" i="3"/>
  <c r="AL412" i="3"/>
  <c r="AN412" i="3"/>
  <c r="AL408" i="3"/>
  <c r="AL406" i="3"/>
  <c r="AN406" i="3"/>
  <c r="AP406" i="3"/>
  <c r="AL404" i="3"/>
  <c r="AN404" i="3"/>
  <c r="AL400" i="3"/>
  <c r="AL398" i="3"/>
  <c r="AN398" i="3"/>
  <c r="AP398" i="3"/>
  <c r="AL396" i="3"/>
  <c r="AN396" i="3"/>
  <c r="AL392" i="3"/>
  <c r="AL390" i="3"/>
  <c r="AN390" i="3"/>
  <c r="AP390" i="3"/>
  <c r="AL388" i="3"/>
  <c r="AN388" i="3"/>
  <c r="AL382" i="3"/>
  <c r="AN382" i="3"/>
  <c r="AO382" i="3"/>
  <c r="AP382" i="3"/>
  <c r="AO380" i="3"/>
  <c r="AP378" i="3"/>
  <c r="AK378" i="3"/>
  <c r="AL378" i="3"/>
  <c r="AK373" i="3"/>
  <c r="AM373" i="3"/>
  <c r="AN373" i="3"/>
  <c r="AO373" i="3"/>
  <c r="AM370" i="3"/>
  <c r="AO362" i="3"/>
  <c r="AP362" i="3"/>
  <c r="AK362" i="3"/>
  <c r="AL362" i="3"/>
  <c r="AO214" i="3"/>
  <c r="AK214" i="3"/>
  <c r="AP214" i="3"/>
  <c r="AL214" i="3"/>
  <c r="AM214" i="3"/>
  <c r="AN214" i="3"/>
  <c r="AP394" i="3"/>
  <c r="AL394" i="3"/>
  <c r="AL372" i="3"/>
  <c r="AM372" i="3"/>
  <c r="AN372" i="3"/>
  <c r="AO504" i="3"/>
  <c r="AO496" i="3"/>
  <c r="AO488" i="3"/>
  <c r="AO480" i="3"/>
  <c r="AP474" i="3"/>
  <c r="AL474" i="3"/>
  <c r="AN470" i="3"/>
  <c r="AO464" i="3"/>
  <c r="AP458" i="3"/>
  <c r="AL458" i="3"/>
  <c r="AN454" i="3"/>
  <c r="AO448" i="3"/>
  <c r="AP442" i="3"/>
  <c r="AL442" i="3"/>
  <c r="AN438" i="3"/>
  <c r="AO432" i="3"/>
  <c r="AP426" i="3"/>
  <c r="AL426" i="3"/>
  <c r="AN422" i="3"/>
  <c r="AK366" i="3"/>
  <c r="AL366" i="3"/>
  <c r="AN366" i="3"/>
  <c r="AO366" i="3"/>
  <c r="AP366" i="3"/>
  <c r="AN273" i="3"/>
  <c r="AK273" i="3"/>
  <c r="AL273" i="3"/>
  <c r="AM273" i="3"/>
  <c r="AO273" i="3"/>
  <c r="AP273" i="3"/>
  <c r="AM480" i="3"/>
  <c r="AK476" i="3"/>
  <c r="AO474" i="3"/>
  <c r="AM470" i="3"/>
  <c r="AP468" i="3"/>
  <c r="AO465" i="3"/>
  <c r="AK465" i="3"/>
  <c r="AM464" i="3"/>
  <c r="AK460" i="3"/>
  <c r="AO458" i="3"/>
  <c r="AM454" i="3"/>
  <c r="AP452" i="3"/>
  <c r="AO449" i="3"/>
  <c r="AK449" i="3"/>
  <c r="AM448" i="3"/>
  <c r="AK444" i="3"/>
  <c r="AO442" i="3"/>
  <c r="AM438" i="3"/>
  <c r="AP436" i="3"/>
  <c r="AO433" i="3"/>
  <c r="AK433" i="3"/>
  <c r="AM432" i="3"/>
  <c r="AK428" i="3"/>
  <c r="AO426" i="3"/>
  <c r="AM422" i="3"/>
  <c r="AM366" i="3"/>
  <c r="AN354" i="3"/>
  <c r="AO354" i="3"/>
  <c r="AP354" i="3"/>
  <c r="AK354" i="3"/>
  <c r="AL354" i="3"/>
  <c r="AL235" i="3"/>
  <c r="AN235" i="3"/>
  <c r="AP235" i="3"/>
  <c r="AK235" i="3"/>
  <c r="AM235" i="3"/>
  <c r="AO235" i="3"/>
  <c r="AK417" i="3"/>
  <c r="AK409" i="3"/>
  <c r="AK401" i="3"/>
  <c r="AK393" i="3"/>
  <c r="AK385" i="3"/>
  <c r="AK377" i="3"/>
  <c r="AK369" i="3"/>
  <c r="AN364" i="3"/>
  <c r="AK361" i="3"/>
  <c r="AO357" i="3"/>
  <c r="AN356" i="3"/>
  <c r="AK353" i="3"/>
  <c r="AO349" i="3"/>
  <c r="AN348" i="3"/>
  <c r="AL346" i="3"/>
  <c r="AK345" i="3"/>
  <c r="AO341" i="3"/>
  <c r="AN340" i="3"/>
  <c r="AL338" i="3"/>
  <c r="AK337" i="3"/>
  <c r="AO333" i="3"/>
  <c r="AN332" i="3"/>
  <c r="AL330" i="3"/>
  <c r="AK329" i="3"/>
  <c r="AO325" i="3"/>
  <c r="AN324" i="3"/>
  <c r="AL322" i="3"/>
  <c r="AK321" i="3"/>
  <c r="AO317" i="3"/>
  <c r="AN316" i="3"/>
  <c r="AL314" i="3"/>
  <c r="AK313" i="3"/>
  <c r="AO309" i="3"/>
  <c r="AN308" i="3"/>
  <c r="AL307" i="3"/>
  <c r="AO302" i="3"/>
  <c r="AK302" i="3"/>
  <c r="AM301" i="3"/>
  <c r="AN298" i="3"/>
  <c r="AK297" i="3"/>
  <c r="AM291" i="3"/>
  <c r="AO286" i="3"/>
  <c r="AK286" i="3"/>
  <c r="AM285" i="3"/>
  <c r="AN282" i="3"/>
  <c r="AK281" i="3"/>
  <c r="AM275" i="3"/>
  <c r="AO270" i="3"/>
  <c r="AK270" i="3"/>
  <c r="AM269" i="3"/>
  <c r="AN266" i="3"/>
  <c r="AK265" i="3"/>
  <c r="AK258" i="3"/>
  <c r="AM258" i="3"/>
  <c r="AO258" i="3"/>
  <c r="AP255" i="3"/>
  <c r="AL255" i="3"/>
  <c r="AM249" i="3"/>
  <c r="AM243" i="3"/>
  <c r="AO241" i="3"/>
  <c r="AL227" i="3"/>
  <c r="AN227" i="3"/>
  <c r="AO227" i="3"/>
  <c r="AP227" i="3"/>
  <c r="AO225" i="3"/>
  <c r="AM364" i="3"/>
  <c r="AN357" i="3"/>
  <c r="AM356" i="3"/>
  <c r="AN349" i="3"/>
  <c r="AM348" i="3"/>
  <c r="AK346" i="3"/>
  <c r="AN341" i="3"/>
  <c r="AM340" i="3"/>
  <c r="AK338" i="3"/>
  <c r="AN333" i="3"/>
  <c r="AM332" i="3"/>
  <c r="AK330" i="3"/>
  <c r="AN325" i="3"/>
  <c r="AM324" i="3"/>
  <c r="AK322" i="3"/>
  <c r="AN317" i="3"/>
  <c r="AM316" i="3"/>
  <c r="AK314" i="3"/>
  <c r="AN309" i="3"/>
  <c r="AM308" i="3"/>
  <c r="AL301" i="3"/>
  <c r="AL299" i="3"/>
  <c r="AP299" i="3"/>
  <c r="AM298" i="3"/>
  <c r="AL285" i="3"/>
  <c r="AL283" i="3"/>
  <c r="AP283" i="3"/>
  <c r="AM282" i="3"/>
  <c r="AL267" i="3"/>
  <c r="AP267" i="3"/>
  <c r="AM266" i="3"/>
  <c r="AN261" i="3"/>
  <c r="AP261" i="3"/>
  <c r="AK250" i="3"/>
  <c r="AM250" i="3"/>
  <c r="AO250" i="3"/>
  <c r="AP247" i="3"/>
  <c r="AL247" i="3"/>
  <c r="AM241" i="3"/>
  <c r="AL223" i="3"/>
  <c r="AP223" i="3"/>
  <c r="AK223" i="3"/>
  <c r="AK202" i="3"/>
  <c r="AO202" i="3"/>
  <c r="AM202" i="3"/>
  <c r="AN202" i="3"/>
  <c r="AP202" i="3"/>
  <c r="AP384" i="3"/>
  <c r="AP376" i="3"/>
  <c r="AP368" i="3"/>
  <c r="AP360" i="3"/>
  <c r="AM357" i="3"/>
  <c r="AP352" i="3"/>
  <c r="AM349" i="3"/>
  <c r="AP344" i="3"/>
  <c r="AM341" i="3"/>
  <c r="AP336" i="3"/>
  <c r="AM333" i="3"/>
  <c r="AP328" i="3"/>
  <c r="AM325" i="3"/>
  <c r="AP320" i="3"/>
  <c r="AM317" i="3"/>
  <c r="AP312" i="3"/>
  <c r="AM309" i="3"/>
  <c r="AK306" i="3"/>
  <c r="AO306" i="3"/>
  <c r="AK301" i="3"/>
  <c r="AO299" i="3"/>
  <c r="AP293" i="3"/>
  <c r="AK290" i="3"/>
  <c r="AO290" i="3"/>
  <c r="AK285" i="3"/>
  <c r="AO283" i="3"/>
  <c r="AP277" i="3"/>
  <c r="AK274" i="3"/>
  <c r="AO274" i="3"/>
  <c r="AK269" i="3"/>
  <c r="AO267" i="3"/>
  <c r="AO261" i="3"/>
  <c r="AN253" i="3"/>
  <c r="AP253" i="3"/>
  <c r="AP250" i="3"/>
  <c r="AO247" i="3"/>
  <c r="AK242" i="3"/>
  <c r="AM242" i="3"/>
  <c r="AO242" i="3"/>
  <c r="AP239" i="3"/>
  <c r="AL239" i="3"/>
  <c r="AO223" i="3"/>
  <c r="AL202" i="3"/>
  <c r="AK194" i="3"/>
  <c r="AO194" i="3"/>
  <c r="AM194" i="3"/>
  <c r="AP194" i="3"/>
  <c r="AP303" i="3"/>
  <c r="AL303" i="3"/>
  <c r="AP287" i="3"/>
  <c r="AL287" i="3"/>
  <c r="AP271" i="3"/>
  <c r="AL271" i="3"/>
  <c r="AN245" i="3"/>
  <c r="AP245" i="3"/>
  <c r="AK234" i="3"/>
  <c r="AM234" i="3"/>
  <c r="AO234" i="3"/>
  <c r="AP231" i="3"/>
  <c r="AL231" i="3"/>
  <c r="AK226" i="3"/>
  <c r="AM226" i="3"/>
  <c r="AN226" i="3"/>
  <c r="AO226" i="3"/>
  <c r="AO198" i="3"/>
  <c r="AK198" i="3"/>
  <c r="AP198" i="3"/>
  <c r="AL198" i="3"/>
  <c r="AM198" i="3"/>
  <c r="AK170" i="3"/>
  <c r="AO170" i="3"/>
  <c r="AL170" i="3"/>
  <c r="AM170" i="3"/>
  <c r="AN170" i="3"/>
  <c r="AP170" i="3"/>
  <c r="AP129" i="3"/>
  <c r="AL129" i="3"/>
  <c r="AM129" i="3"/>
  <c r="AN129" i="3"/>
  <c r="AK129" i="3"/>
  <c r="AO129" i="3"/>
  <c r="AP346" i="3"/>
  <c r="AP338" i="3"/>
  <c r="AP330" i="3"/>
  <c r="AP322" i="3"/>
  <c r="AP314" i="3"/>
  <c r="AN306" i="3"/>
  <c r="AO303" i="3"/>
  <c r="AL302" i="3"/>
  <c r="AM299" i="3"/>
  <c r="AP297" i="3"/>
  <c r="AO294" i="3"/>
  <c r="AK294" i="3"/>
  <c r="AM293" i="3"/>
  <c r="AN290" i="3"/>
  <c r="AO287" i="3"/>
  <c r="AL286" i="3"/>
  <c r="AM283" i="3"/>
  <c r="AP281" i="3"/>
  <c r="AO278" i="3"/>
  <c r="AK278" i="3"/>
  <c r="AM277" i="3"/>
  <c r="AN274" i="3"/>
  <c r="AO271" i="3"/>
  <c r="AL270" i="3"/>
  <c r="AM267" i="3"/>
  <c r="AP265" i="3"/>
  <c r="AL261" i="3"/>
  <c r="AL259" i="3"/>
  <c r="AN259" i="3"/>
  <c r="AP259" i="3"/>
  <c r="AL257" i="3"/>
  <c r="AN257" i="3"/>
  <c r="AK255" i="3"/>
  <c r="AM253" i="3"/>
  <c r="AL250" i="3"/>
  <c r="AM247" i="3"/>
  <c r="AO245" i="3"/>
  <c r="AN242" i="3"/>
  <c r="AN239" i="3"/>
  <c r="AN237" i="3"/>
  <c r="AP237" i="3"/>
  <c r="AP234" i="3"/>
  <c r="AO231" i="3"/>
  <c r="AP226" i="3"/>
  <c r="AM223" i="3"/>
  <c r="AN198" i="3"/>
  <c r="AL194" i="3"/>
  <c r="AO346" i="3"/>
  <c r="AO338" i="3"/>
  <c r="AO330" i="3"/>
  <c r="AO322" i="3"/>
  <c r="AO314" i="3"/>
  <c r="AN303" i="3"/>
  <c r="AK299" i="3"/>
  <c r="AO297" i="3"/>
  <c r="AL293" i="3"/>
  <c r="AL291" i="3"/>
  <c r="AP291" i="3"/>
  <c r="AN287" i="3"/>
  <c r="AK283" i="3"/>
  <c r="AO281" i="3"/>
  <c r="AL277" i="3"/>
  <c r="AL275" i="3"/>
  <c r="AP275" i="3"/>
  <c r="AN271" i="3"/>
  <c r="AK267" i="3"/>
  <c r="AO265" i="3"/>
  <c r="AK261" i="3"/>
  <c r="AL251" i="3"/>
  <c r="AN251" i="3"/>
  <c r="AP251" i="3"/>
  <c r="AL249" i="3"/>
  <c r="AN249" i="3"/>
  <c r="AK247" i="3"/>
  <c r="AM245" i="3"/>
  <c r="AN234" i="3"/>
  <c r="AN231" i="3"/>
  <c r="AL226" i="3"/>
  <c r="AK218" i="3"/>
  <c r="AO218" i="3"/>
  <c r="AM218" i="3"/>
  <c r="AN218" i="3"/>
  <c r="AP218" i="3"/>
  <c r="AM303" i="3"/>
  <c r="AK298" i="3"/>
  <c r="AO298" i="3"/>
  <c r="AM297" i="3"/>
  <c r="AM287" i="3"/>
  <c r="AK282" i="3"/>
  <c r="AO282" i="3"/>
  <c r="AM281" i="3"/>
  <c r="AM271" i="3"/>
  <c r="AK266" i="3"/>
  <c r="AO266" i="3"/>
  <c r="AM265" i="3"/>
  <c r="AL243" i="3"/>
  <c r="AN243" i="3"/>
  <c r="AP243" i="3"/>
  <c r="AL241" i="3"/>
  <c r="AN241" i="3"/>
  <c r="AL234" i="3"/>
  <c r="AL225" i="3"/>
  <c r="AM225" i="3"/>
  <c r="AN225" i="3"/>
  <c r="AK210" i="3"/>
  <c r="AO210" i="3"/>
  <c r="AM210" i="3"/>
  <c r="AP210" i="3"/>
  <c r="AK186" i="3"/>
  <c r="AO186" i="3"/>
  <c r="AL186" i="3"/>
  <c r="AM186" i="3"/>
  <c r="AN186" i="3"/>
  <c r="AP186" i="3"/>
  <c r="AK262" i="3"/>
  <c r="AK254" i="3"/>
  <c r="AK246" i="3"/>
  <c r="AK238" i="3"/>
  <c r="AK230" i="3"/>
  <c r="AO221" i="3"/>
  <c r="AP215" i="3"/>
  <c r="AL215" i="3"/>
  <c r="AN211" i="3"/>
  <c r="AO205" i="3"/>
  <c r="AP199" i="3"/>
  <c r="AL199" i="3"/>
  <c r="AN195" i="3"/>
  <c r="AO189" i="3"/>
  <c r="AP183" i="3"/>
  <c r="AL183" i="3"/>
  <c r="AM182" i="3"/>
  <c r="AN179" i="3"/>
  <c r="AO173" i="3"/>
  <c r="AP167" i="3"/>
  <c r="AL167" i="3"/>
  <c r="AM161" i="3"/>
  <c r="AP159" i="3"/>
  <c r="AL159" i="3"/>
  <c r="AM153" i="3"/>
  <c r="AP151" i="3"/>
  <c r="AL151" i="3"/>
  <c r="AM145" i="3"/>
  <c r="AP143" i="3"/>
  <c r="AL143" i="3"/>
  <c r="AK138" i="3"/>
  <c r="AM138" i="3"/>
  <c r="AN138" i="3"/>
  <c r="AO138" i="3"/>
  <c r="AK118" i="3"/>
  <c r="AM118" i="3"/>
  <c r="AO118" i="3"/>
  <c r="AP118" i="3"/>
  <c r="AL118" i="3"/>
  <c r="AN118" i="3"/>
  <c r="AO222" i="3"/>
  <c r="AK222" i="3"/>
  <c r="AM221" i="3"/>
  <c r="AM211" i="3"/>
  <c r="AO206" i="3"/>
  <c r="AK206" i="3"/>
  <c r="AM205" i="3"/>
  <c r="AM195" i="3"/>
  <c r="AO190" i="3"/>
  <c r="AK190" i="3"/>
  <c r="AO174" i="3"/>
  <c r="AK174" i="3"/>
  <c r="AK162" i="3"/>
  <c r="AM162" i="3"/>
  <c r="AO162" i="3"/>
  <c r="AK154" i="3"/>
  <c r="AM154" i="3"/>
  <c r="AO154" i="3"/>
  <c r="AK146" i="3"/>
  <c r="AM146" i="3"/>
  <c r="AO146" i="3"/>
  <c r="AL131" i="3"/>
  <c r="AN131" i="3"/>
  <c r="AO131" i="3"/>
  <c r="AP131" i="3"/>
  <c r="AN127" i="3"/>
  <c r="AP127" i="3"/>
  <c r="AK127" i="3"/>
  <c r="AL127" i="3"/>
  <c r="AP229" i="3"/>
  <c r="AP222" i="3"/>
  <c r="AL221" i="3"/>
  <c r="AL219" i="3"/>
  <c r="AP219" i="3"/>
  <c r="AP206" i="3"/>
  <c r="AL205" i="3"/>
  <c r="AL203" i="3"/>
  <c r="AP203" i="3"/>
  <c r="AP190" i="3"/>
  <c r="AL189" i="3"/>
  <c r="AL187" i="3"/>
  <c r="AP187" i="3"/>
  <c r="AP174" i="3"/>
  <c r="AL173" i="3"/>
  <c r="AL171" i="3"/>
  <c r="AP171" i="3"/>
  <c r="AN165" i="3"/>
  <c r="AP165" i="3"/>
  <c r="AP162" i="3"/>
  <c r="AN157" i="3"/>
  <c r="AP157" i="3"/>
  <c r="AP154" i="3"/>
  <c r="AN149" i="3"/>
  <c r="AP149" i="3"/>
  <c r="AP146" i="3"/>
  <c r="AN141" i="3"/>
  <c r="AP141" i="3"/>
  <c r="AM131" i="3"/>
  <c r="AO127" i="3"/>
  <c r="AP121" i="3"/>
  <c r="AL121" i="3"/>
  <c r="AM121" i="3"/>
  <c r="AN121" i="3"/>
  <c r="AK178" i="3"/>
  <c r="AO178" i="3"/>
  <c r="AL137" i="3"/>
  <c r="AM137" i="3"/>
  <c r="AN137" i="3"/>
  <c r="AK110" i="3"/>
  <c r="AM110" i="3"/>
  <c r="AO110" i="3"/>
  <c r="AP110" i="3"/>
  <c r="AL110" i="3"/>
  <c r="AN110" i="3"/>
  <c r="AM222" i="3"/>
  <c r="AN219" i="3"/>
  <c r="AK215" i="3"/>
  <c r="AO213" i="3"/>
  <c r="AL209" i="3"/>
  <c r="AP207" i="3"/>
  <c r="AL207" i="3"/>
  <c r="AM206" i="3"/>
  <c r="AN203" i="3"/>
  <c r="AK199" i="3"/>
  <c r="AO197" i="3"/>
  <c r="AL193" i="3"/>
  <c r="AP191" i="3"/>
  <c r="AL191" i="3"/>
  <c r="AM190" i="3"/>
  <c r="AN187" i="3"/>
  <c r="AK183" i="3"/>
  <c r="AO181" i="3"/>
  <c r="AP178" i="3"/>
  <c r="AL177" i="3"/>
  <c r="AP175" i="3"/>
  <c r="AL175" i="3"/>
  <c r="AM174" i="3"/>
  <c r="AN171" i="3"/>
  <c r="AK167" i="3"/>
  <c r="AM165" i="3"/>
  <c r="AL162" i="3"/>
  <c r="AK159" i="3"/>
  <c r="AM157" i="3"/>
  <c r="AL154" i="3"/>
  <c r="AK151" i="3"/>
  <c r="AM149" i="3"/>
  <c r="AL146" i="3"/>
  <c r="AK143" i="3"/>
  <c r="AM141" i="3"/>
  <c r="AP137" i="3"/>
  <c r="AL123" i="3"/>
  <c r="AN123" i="3"/>
  <c r="AO123" i="3"/>
  <c r="AP123" i="3"/>
  <c r="AK121" i="3"/>
  <c r="AO182" i="3"/>
  <c r="AK182" i="3"/>
  <c r="AL163" i="3"/>
  <c r="AN163" i="3"/>
  <c r="AP163" i="3"/>
  <c r="AL161" i="3"/>
  <c r="AN161" i="3"/>
  <c r="AL155" i="3"/>
  <c r="AN155" i="3"/>
  <c r="AP155" i="3"/>
  <c r="AL153" i="3"/>
  <c r="AN153" i="3"/>
  <c r="AL147" i="3"/>
  <c r="AN147" i="3"/>
  <c r="AP147" i="3"/>
  <c r="AL145" i="3"/>
  <c r="AN145" i="3"/>
  <c r="AL139" i="3"/>
  <c r="AN139" i="3"/>
  <c r="AO139" i="3"/>
  <c r="AP139" i="3"/>
  <c r="AO137" i="3"/>
  <c r="AP135" i="3"/>
  <c r="AK135" i="3"/>
  <c r="AL135" i="3"/>
  <c r="AL211" i="3"/>
  <c r="AP211" i="3"/>
  <c r="AL195" i="3"/>
  <c r="AP195" i="3"/>
  <c r="AP182" i="3"/>
  <c r="AL179" i="3"/>
  <c r="AP179" i="3"/>
  <c r="AM178" i="3"/>
  <c r="AO163" i="3"/>
  <c r="AP161" i="3"/>
  <c r="AO155" i="3"/>
  <c r="AP153" i="3"/>
  <c r="AO147" i="3"/>
  <c r="AP145" i="3"/>
  <c r="AM139" i="3"/>
  <c r="AK137" i="3"/>
  <c r="AO135" i="3"/>
  <c r="AK102" i="3"/>
  <c r="AL102" i="3"/>
  <c r="AM102" i="3"/>
  <c r="AO102" i="3"/>
  <c r="AP102" i="3"/>
  <c r="AN102" i="3"/>
  <c r="AK166" i="3"/>
  <c r="AK158" i="3"/>
  <c r="AK150" i="3"/>
  <c r="AK142" i="3"/>
  <c r="AK134" i="3"/>
  <c r="AO130" i="3"/>
  <c r="AK126" i="3"/>
  <c r="AO122" i="3"/>
  <c r="AN97" i="3"/>
  <c r="AO97" i="3"/>
  <c r="AP97" i="3"/>
  <c r="AK97" i="3"/>
  <c r="AK54" i="3"/>
  <c r="AL54" i="3"/>
  <c r="AM54" i="3"/>
  <c r="AN54" i="3"/>
  <c r="AO54" i="3"/>
  <c r="AP54" i="3"/>
  <c r="AK14" i="3"/>
  <c r="AL14" i="3"/>
  <c r="AM14" i="3"/>
  <c r="AN14" i="3"/>
  <c r="AO14" i="3"/>
  <c r="AP14" i="3"/>
  <c r="AN130" i="3"/>
  <c r="AN122" i="3"/>
  <c r="AK101" i="3"/>
  <c r="AL101" i="3"/>
  <c r="AN101" i="3"/>
  <c r="AO101" i="3"/>
  <c r="AK86" i="3"/>
  <c r="AL86" i="3"/>
  <c r="AM86" i="3"/>
  <c r="AO86" i="3"/>
  <c r="AP86" i="3"/>
  <c r="AK62" i="3"/>
  <c r="AL62" i="3"/>
  <c r="AM62" i="3"/>
  <c r="AN62" i="3"/>
  <c r="AO62" i="3"/>
  <c r="AP62" i="3"/>
  <c r="AK38" i="3"/>
  <c r="AL38" i="3"/>
  <c r="AM38" i="3"/>
  <c r="AN38" i="3"/>
  <c r="AO38" i="3"/>
  <c r="AP38" i="3"/>
  <c r="AP133" i="3"/>
  <c r="AM130" i="3"/>
  <c r="AP125" i="3"/>
  <c r="AM122" i="3"/>
  <c r="AL117" i="3"/>
  <c r="AN117" i="3"/>
  <c r="AO117" i="3"/>
  <c r="AP115" i="3"/>
  <c r="AL115" i="3"/>
  <c r="AM115" i="3"/>
  <c r="AN113" i="3"/>
  <c r="AP113" i="3"/>
  <c r="AK113" i="3"/>
  <c r="AL109" i="3"/>
  <c r="AN109" i="3"/>
  <c r="AO109" i="3"/>
  <c r="AP107" i="3"/>
  <c r="AL107" i="3"/>
  <c r="AM107" i="3"/>
  <c r="AN105" i="3"/>
  <c r="AP105" i="3"/>
  <c r="AK105" i="3"/>
  <c r="AP101" i="3"/>
  <c r="AN86" i="3"/>
  <c r="AK70" i="3"/>
  <c r="AL70" i="3"/>
  <c r="AM70" i="3"/>
  <c r="AN70" i="3"/>
  <c r="AO70" i="3"/>
  <c r="AP70" i="3"/>
  <c r="AK85" i="3"/>
  <c r="AL85" i="3"/>
  <c r="AN85" i="3"/>
  <c r="AO85" i="3"/>
  <c r="AK78" i="3"/>
  <c r="AL78" i="3"/>
  <c r="AM78" i="3"/>
  <c r="AN78" i="3"/>
  <c r="AO78" i="3"/>
  <c r="AP78" i="3"/>
  <c r="AK22" i="3"/>
  <c r="AL22" i="3"/>
  <c r="AM22" i="3"/>
  <c r="AN22" i="3"/>
  <c r="AO22" i="3"/>
  <c r="AP22" i="3"/>
  <c r="AM117" i="3"/>
  <c r="AN115" i="3"/>
  <c r="AM113" i="3"/>
  <c r="AM109" i="3"/>
  <c r="AN107" i="3"/>
  <c r="AM105" i="3"/>
  <c r="AK94" i="3"/>
  <c r="AL94" i="3"/>
  <c r="AM94" i="3"/>
  <c r="AO94" i="3"/>
  <c r="AP94" i="3"/>
  <c r="AP85" i="3"/>
  <c r="AK46" i="3"/>
  <c r="AL46" i="3"/>
  <c r="AM46" i="3"/>
  <c r="AN46" i="3"/>
  <c r="AO46" i="3"/>
  <c r="AP46" i="3"/>
  <c r="AN89" i="3"/>
  <c r="AO89" i="3"/>
  <c r="AP89" i="3"/>
  <c r="AK89" i="3"/>
  <c r="AM85" i="3"/>
  <c r="AK93" i="3"/>
  <c r="AL93" i="3"/>
  <c r="AN93" i="3"/>
  <c r="AO93" i="3"/>
  <c r="AM89" i="3"/>
  <c r="AK30" i="3"/>
  <c r="AL30" i="3"/>
  <c r="AM30" i="3"/>
  <c r="AN30" i="3"/>
  <c r="AO30" i="3"/>
  <c r="AP30" i="3"/>
  <c r="AN116" i="3"/>
  <c r="AL114" i="3"/>
  <c r="AN108" i="3"/>
  <c r="AL106" i="3"/>
  <c r="AN100" i="3"/>
  <c r="AM99" i="3"/>
  <c r="AL98" i="3"/>
  <c r="AN92" i="3"/>
  <c r="AM91" i="3"/>
  <c r="AL90" i="3"/>
  <c r="AN84" i="3"/>
  <c r="AM83" i="3"/>
  <c r="AL82" i="3"/>
  <c r="AK81" i="3"/>
  <c r="AO77" i="3"/>
  <c r="AN76" i="3"/>
  <c r="AM75" i="3"/>
  <c r="AL74" i="3"/>
  <c r="AK73" i="3"/>
  <c r="AO69" i="3"/>
  <c r="AN68" i="3"/>
  <c r="AM67" i="3"/>
  <c r="AL66" i="3"/>
  <c r="AK65" i="3"/>
  <c r="AO61" i="3"/>
  <c r="AN60" i="3"/>
  <c r="AM59" i="3"/>
  <c r="AL58" i="3"/>
  <c r="AK57" i="3"/>
  <c r="AO53" i="3"/>
  <c r="AN52" i="3"/>
  <c r="AM51" i="3"/>
  <c r="AL50" i="3"/>
  <c r="AK49" i="3"/>
  <c r="AO45" i="3"/>
  <c r="AN44" i="3"/>
  <c r="AL42" i="3"/>
  <c r="AK41" i="3"/>
  <c r="AO37" i="3"/>
  <c r="AN36" i="3"/>
  <c r="AL34" i="3"/>
  <c r="AK33" i="3"/>
  <c r="AO29" i="3"/>
  <c r="AN28" i="3"/>
  <c r="AL26" i="3"/>
  <c r="AK25" i="3"/>
  <c r="AO21" i="3"/>
  <c r="AN20" i="3"/>
  <c r="AL18" i="3"/>
  <c r="AK17" i="3"/>
  <c r="AO13" i="3"/>
  <c r="AN12" i="3"/>
  <c r="AK9" i="3"/>
  <c r="AP119" i="3"/>
  <c r="AM116" i="3"/>
  <c r="AK114" i="3"/>
  <c r="AP111" i="3"/>
  <c r="AM108" i="3"/>
  <c r="AK106" i="3"/>
  <c r="AP103" i="3"/>
  <c r="AM100" i="3"/>
  <c r="AL99" i="3"/>
  <c r="AK98" i="3"/>
  <c r="AP95" i="3"/>
  <c r="AM92" i="3"/>
  <c r="AL91" i="3"/>
  <c r="AK90" i="3"/>
  <c r="AP87" i="3"/>
  <c r="AM84" i="3"/>
  <c r="AL83" i="3"/>
  <c r="AK82" i="3"/>
  <c r="AP79" i="3"/>
  <c r="AN77" i="3"/>
  <c r="AM76" i="3"/>
  <c r="AL75" i="3"/>
  <c r="AK74" i="3"/>
  <c r="AP71" i="3"/>
  <c r="AN69" i="3"/>
  <c r="AM68" i="3"/>
  <c r="AL67" i="3"/>
  <c r="AK66" i="3"/>
  <c r="AP63" i="3"/>
  <c r="AN61" i="3"/>
  <c r="AM60" i="3"/>
  <c r="AL59" i="3"/>
  <c r="AK58" i="3"/>
  <c r="AP55" i="3"/>
  <c r="AN53" i="3"/>
  <c r="AN45" i="3"/>
  <c r="AM44" i="3"/>
  <c r="AN37" i="3"/>
  <c r="AM36" i="3"/>
  <c r="AN29" i="3"/>
  <c r="AM28" i="3"/>
  <c r="AN21" i="3"/>
  <c r="AM20" i="3"/>
  <c r="AN13" i="3"/>
  <c r="AM12" i="3"/>
  <c r="AM77" i="3"/>
  <c r="AM69" i="3"/>
  <c r="AM61" i="3"/>
  <c r="AM53" i="3"/>
  <c r="AM45" i="3"/>
  <c r="AM37" i="3"/>
  <c r="AM29" i="3"/>
  <c r="AM21" i="3"/>
  <c r="AM13" i="3"/>
  <c r="AN119" i="3"/>
  <c r="AO112" i="3"/>
  <c r="AN111" i="3"/>
  <c r="AO104" i="3"/>
  <c r="AN103" i="3"/>
  <c r="AO96" i="3"/>
  <c r="AN95" i="3"/>
  <c r="AO88" i="3"/>
  <c r="AN87" i="3"/>
  <c r="AP81" i="3"/>
  <c r="AO80" i="3"/>
  <c r="AN79" i="3"/>
  <c r="AL77" i="3"/>
  <c r="AP73" i="3"/>
  <c r="AO72" i="3"/>
  <c r="AN71" i="3"/>
  <c r="AL69" i="3"/>
  <c r="AP65" i="3"/>
  <c r="AO64" i="3"/>
  <c r="AN63" i="3"/>
  <c r="AL61" i="3"/>
  <c r="AP57" i="3"/>
  <c r="AO56" i="3"/>
  <c r="AN55" i="3"/>
  <c r="AL53" i="3"/>
  <c r="AP49" i="3"/>
  <c r="AO48" i="3"/>
  <c r="AN47" i="3"/>
  <c r="AL45" i="3"/>
  <c r="AP41" i="3"/>
  <c r="AO40" i="3"/>
  <c r="AN39" i="3"/>
  <c r="AL37" i="3"/>
  <c r="AP33" i="3"/>
  <c r="AO32" i="3"/>
  <c r="AN31" i="3"/>
  <c r="AL29" i="3"/>
  <c r="AP25" i="3"/>
  <c r="AO24" i="3"/>
  <c r="AN23" i="3"/>
  <c r="AL21" i="3"/>
  <c r="AP17" i="3"/>
  <c r="AO16" i="3"/>
  <c r="AN15" i="3"/>
  <c r="AL13" i="3"/>
  <c r="AP9" i="3"/>
  <c r="AO8" i="3"/>
  <c r="AN7" i="3"/>
  <c r="AP82" i="3"/>
  <c r="AO81" i="3"/>
  <c r="AN80" i="3"/>
  <c r="AM79" i="3"/>
  <c r="AP74" i="3"/>
  <c r="AO73" i="3"/>
  <c r="AN72" i="3"/>
  <c r="AM71" i="3"/>
  <c r="AP66" i="3"/>
  <c r="AO65" i="3"/>
  <c r="AN64" i="3"/>
  <c r="AM63" i="3"/>
  <c r="AP58" i="3"/>
  <c r="AO57" i="3"/>
  <c r="AN56" i="3"/>
  <c r="AM55" i="3"/>
  <c r="AP50" i="3"/>
  <c r="AO49" i="3"/>
  <c r="AN48" i="3"/>
  <c r="AO41" i="3"/>
  <c r="AN40" i="3"/>
  <c r="AO33" i="3"/>
  <c r="AN32" i="3"/>
  <c r="AO25" i="3"/>
  <c r="AN24" i="3"/>
  <c r="AO17" i="3"/>
  <c r="AN16" i="3"/>
  <c r="AO9" i="3"/>
  <c r="AN8" i="3"/>
  <c r="AN73" i="3"/>
  <c r="AN65" i="3"/>
  <c r="AN57" i="3"/>
  <c r="AN49" i="3"/>
  <c r="AN41" i="3"/>
  <c r="AN33" i="3"/>
  <c r="AN25" i="3"/>
  <c r="AN17" i="3"/>
  <c r="AN9" i="3"/>
  <c r="AF7" i="3"/>
  <c r="AG7" i="3"/>
  <c r="AH7" i="3"/>
  <c r="AI7" i="3"/>
  <c r="AF8" i="3"/>
  <c r="AG8" i="3"/>
  <c r="AH8" i="3"/>
  <c r="AI8" i="3"/>
  <c r="AF9" i="3"/>
  <c r="AG9" i="3"/>
  <c r="AH9" i="3"/>
  <c r="AI9" i="3"/>
  <c r="AF10" i="3"/>
  <c r="AG10" i="3"/>
  <c r="AH10" i="3"/>
  <c r="AI10" i="3"/>
  <c r="AF11" i="3"/>
  <c r="AG11" i="3"/>
  <c r="AH11" i="3"/>
  <c r="AI11" i="3"/>
  <c r="AF12" i="3"/>
  <c r="AG12" i="3"/>
  <c r="AH12" i="3"/>
  <c r="AI12" i="3"/>
  <c r="AF13" i="3"/>
  <c r="AG13" i="3"/>
  <c r="AH13" i="3"/>
  <c r="AI13" i="3"/>
  <c r="AF14" i="3"/>
  <c r="AG14" i="3"/>
  <c r="AH14" i="3"/>
  <c r="AI14" i="3"/>
  <c r="AF15" i="3"/>
  <c r="AG15" i="3"/>
  <c r="AH15" i="3"/>
  <c r="AI15" i="3"/>
  <c r="AF16" i="3"/>
  <c r="AG16" i="3"/>
  <c r="AH16" i="3"/>
  <c r="AI16" i="3"/>
  <c r="AF17" i="3"/>
  <c r="AG17" i="3"/>
  <c r="AH17" i="3"/>
  <c r="AI17" i="3"/>
  <c r="AF18" i="3"/>
  <c r="AG18" i="3"/>
  <c r="AH18" i="3"/>
  <c r="AI18" i="3"/>
  <c r="AF19" i="3"/>
  <c r="AG19" i="3"/>
  <c r="AH19" i="3"/>
  <c r="AI19" i="3"/>
  <c r="AF20" i="3"/>
  <c r="AG20" i="3"/>
  <c r="AH20" i="3"/>
  <c r="AI20" i="3"/>
  <c r="AF21" i="3"/>
  <c r="AG21" i="3"/>
  <c r="AH21" i="3"/>
  <c r="AI21" i="3"/>
  <c r="AF22" i="3"/>
  <c r="AG22" i="3"/>
  <c r="AH22" i="3"/>
  <c r="AI22" i="3"/>
  <c r="AF23" i="3"/>
  <c r="AG23" i="3"/>
  <c r="AH23" i="3"/>
  <c r="AI23" i="3"/>
  <c r="AF24" i="3"/>
  <c r="AG24" i="3"/>
  <c r="AH24" i="3"/>
  <c r="AI24" i="3"/>
  <c r="AF25" i="3"/>
  <c r="AG25" i="3"/>
  <c r="AH25" i="3"/>
  <c r="AI25" i="3"/>
  <c r="AF26" i="3"/>
  <c r="AG26" i="3"/>
  <c r="AH26" i="3"/>
  <c r="AI26" i="3"/>
  <c r="AF27" i="3"/>
  <c r="AG27" i="3"/>
  <c r="AH27" i="3"/>
  <c r="AI27" i="3"/>
  <c r="AF28" i="3"/>
  <c r="AG28" i="3"/>
  <c r="AH28" i="3"/>
  <c r="AI28" i="3"/>
  <c r="AF29" i="3"/>
  <c r="AG29" i="3"/>
  <c r="AH29" i="3"/>
  <c r="AI29" i="3"/>
  <c r="AF30" i="3"/>
  <c r="AG30" i="3"/>
  <c r="AH30" i="3"/>
  <c r="AI30" i="3"/>
  <c r="AF31" i="3"/>
  <c r="AG31" i="3"/>
  <c r="AH31" i="3"/>
  <c r="AI31" i="3"/>
  <c r="AF32" i="3"/>
  <c r="AG32" i="3"/>
  <c r="AH32" i="3"/>
  <c r="AI32" i="3"/>
  <c r="AF33" i="3"/>
  <c r="AG33" i="3"/>
  <c r="AH33" i="3"/>
  <c r="AI33" i="3"/>
  <c r="AF34" i="3"/>
  <c r="AG34" i="3"/>
  <c r="AH34" i="3"/>
  <c r="AI34" i="3"/>
  <c r="AF35" i="3"/>
  <c r="AG35" i="3"/>
  <c r="AH35" i="3"/>
  <c r="AI35" i="3"/>
  <c r="AF36" i="3"/>
  <c r="AG36" i="3"/>
  <c r="AH36" i="3"/>
  <c r="AI36" i="3"/>
  <c r="AF37" i="3"/>
  <c r="AG37" i="3"/>
  <c r="AH37" i="3"/>
  <c r="AI37" i="3"/>
  <c r="AF38" i="3"/>
  <c r="AG38" i="3"/>
  <c r="AH38" i="3"/>
  <c r="AI38" i="3"/>
  <c r="AF39" i="3"/>
  <c r="AG39" i="3"/>
  <c r="AH39" i="3"/>
  <c r="AI39" i="3"/>
  <c r="AF40" i="3"/>
  <c r="AG40" i="3"/>
  <c r="AH40" i="3"/>
  <c r="AI40" i="3"/>
  <c r="AF41" i="3"/>
  <c r="AG41" i="3"/>
  <c r="AH41" i="3"/>
  <c r="AI41" i="3"/>
  <c r="AF42" i="3"/>
  <c r="AG42" i="3"/>
  <c r="AH42" i="3"/>
  <c r="AI42" i="3"/>
  <c r="AF43" i="3"/>
  <c r="AG43" i="3"/>
  <c r="AH43" i="3"/>
  <c r="AI43" i="3"/>
  <c r="AF44" i="3"/>
  <c r="AG44" i="3"/>
  <c r="AH44" i="3"/>
  <c r="AI44" i="3"/>
  <c r="AF45" i="3"/>
  <c r="AG45" i="3"/>
  <c r="AH45" i="3"/>
  <c r="AI45" i="3"/>
  <c r="AF46" i="3"/>
  <c r="AG46" i="3"/>
  <c r="AH46" i="3"/>
  <c r="AI46" i="3"/>
  <c r="AF47" i="3"/>
  <c r="AG47" i="3"/>
  <c r="AH47" i="3"/>
  <c r="AI47" i="3"/>
  <c r="AF48" i="3"/>
  <c r="AG48" i="3"/>
  <c r="AH48" i="3"/>
  <c r="AI48" i="3"/>
  <c r="AF49" i="3"/>
  <c r="AG49" i="3"/>
  <c r="AH49" i="3"/>
  <c r="AI49" i="3"/>
  <c r="AF50" i="3"/>
  <c r="AG50" i="3"/>
  <c r="AH50" i="3"/>
  <c r="AI50" i="3"/>
  <c r="AF51" i="3"/>
  <c r="AG51" i="3"/>
  <c r="AH51" i="3"/>
  <c r="AI51" i="3"/>
  <c r="AF52" i="3"/>
  <c r="AG52" i="3"/>
  <c r="AH52" i="3"/>
  <c r="AI52" i="3"/>
  <c r="AF53" i="3"/>
  <c r="AG53" i="3"/>
  <c r="AH53" i="3"/>
  <c r="AI53" i="3"/>
  <c r="AF54" i="3"/>
  <c r="AG54" i="3"/>
  <c r="AH54" i="3"/>
  <c r="AI54" i="3"/>
  <c r="AF55" i="3"/>
  <c r="AG55" i="3"/>
  <c r="AH55" i="3"/>
  <c r="AI55" i="3"/>
  <c r="AF56" i="3"/>
  <c r="AG56" i="3"/>
  <c r="AH56" i="3"/>
  <c r="AI56" i="3"/>
  <c r="AF57" i="3"/>
  <c r="AG57" i="3"/>
  <c r="AH57" i="3"/>
  <c r="AI57" i="3"/>
  <c r="AF58" i="3"/>
  <c r="AG58" i="3"/>
  <c r="AH58" i="3"/>
  <c r="AI58" i="3"/>
  <c r="AF59" i="3"/>
  <c r="AG59" i="3"/>
  <c r="AH59" i="3"/>
  <c r="AI59" i="3"/>
  <c r="AF60" i="3"/>
  <c r="AG60" i="3"/>
  <c r="AH60" i="3"/>
  <c r="AI60" i="3"/>
  <c r="AF61" i="3"/>
  <c r="AG61" i="3"/>
  <c r="AH61" i="3"/>
  <c r="AI61" i="3"/>
  <c r="AF62" i="3"/>
  <c r="AG62" i="3"/>
  <c r="AH62" i="3"/>
  <c r="AI62" i="3"/>
  <c r="AF63" i="3"/>
  <c r="AG63" i="3"/>
  <c r="AH63" i="3"/>
  <c r="AI63" i="3"/>
  <c r="AF64" i="3"/>
  <c r="AG64" i="3"/>
  <c r="AH64" i="3"/>
  <c r="AI64" i="3"/>
  <c r="AF65" i="3"/>
  <c r="AG65" i="3"/>
  <c r="AH65" i="3"/>
  <c r="AI65" i="3"/>
  <c r="AF66" i="3"/>
  <c r="AG66" i="3"/>
  <c r="AH66" i="3"/>
  <c r="AI66" i="3"/>
  <c r="AF67" i="3"/>
  <c r="AG67" i="3"/>
  <c r="AH67" i="3"/>
  <c r="AI67" i="3"/>
  <c r="AF68" i="3"/>
  <c r="AG68" i="3"/>
  <c r="AH68" i="3"/>
  <c r="AI68" i="3"/>
  <c r="AF69" i="3"/>
  <c r="AG69" i="3"/>
  <c r="AH69" i="3"/>
  <c r="AI69" i="3"/>
  <c r="AF70" i="3"/>
  <c r="AG70" i="3"/>
  <c r="AH70" i="3"/>
  <c r="AI70" i="3"/>
  <c r="AF71" i="3"/>
  <c r="AG71" i="3"/>
  <c r="AH71" i="3"/>
  <c r="AI71" i="3"/>
  <c r="AF72" i="3"/>
  <c r="AG72" i="3"/>
  <c r="AH72" i="3"/>
  <c r="AI72" i="3"/>
  <c r="AF73" i="3"/>
  <c r="AG73" i="3"/>
  <c r="AH73" i="3"/>
  <c r="AI73" i="3"/>
  <c r="AF74" i="3"/>
  <c r="AG74" i="3"/>
  <c r="AH74" i="3"/>
  <c r="AI74" i="3"/>
  <c r="AF75" i="3"/>
  <c r="AG75" i="3"/>
  <c r="AH75" i="3"/>
  <c r="AI75" i="3"/>
  <c r="AF76" i="3"/>
  <c r="AG76" i="3"/>
  <c r="AH76" i="3"/>
  <c r="AI76" i="3"/>
  <c r="AF77" i="3"/>
  <c r="AG77" i="3"/>
  <c r="AH77" i="3"/>
  <c r="AI77" i="3"/>
  <c r="AF78" i="3"/>
  <c r="AG78" i="3"/>
  <c r="AH78" i="3"/>
  <c r="AI78" i="3"/>
  <c r="AF79" i="3"/>
  <c r="AG79" i="3"/>
  <c r="AH79" i="3"/>
  <c r="AI79" i="3"/>
  <c r="AF80" i="3"/>
  <c r="AG80" i="3"/>
  <c r="AH80" i="3"/>
  <c r="AI80" i="3"/>
  <c r="AF81" i="3"/>
  <c r="AG81" i="3"/>
  <c r="AH81" i="3"/>
  <c r="AI81" i="3"/>
  <c r="AF82" i="3"/>
  <c r="AG82" i="3"/>
  <c r="AH82" i="3"/>
  <c r="AI82" i="3"/>
  <c r="AF83" i="3"/>
  <c r="AG83" i="3"/>
  <c r="AH83" i="3"/>
  <c r="AI83" i="3"/>
  <c r="AF84" i="3"/>
  <c r="AG84" i="3"/>
  <c r="AH84" i="3"/>
  <c r="AI84" i="3"/>
  <c r="AF85" i="3"/>
  <c r="AG85" i="3"/>
  <c r="AH85" i="3"/>
  <c r="AI85" i="3"/>
  <c r="AF86" i="3"/>
  <c r="AG86" i="3"/>
  <c r="AH86" i="3"/>
  <c r="AI86" i="3"/>
  <c r="AF87" i="3"/>
  <c r="AG87" i="3"/>
  <c r="AH87" i="3"/>
  <c r="AI87" i="3"/>
  <c r="AF88" i="3"/>
  <c r="AG88" i="3"/>
  <c r="AH88" i="3"/>
  <c r="AI88" i="3"/>
  <c r="AF89" i="3"/>
  <c r="AG89" i="3"/>
  <c r="AH89" i="3"/>
  <c r="AI89" i="3"/>
  <c r="AF90" i="3"/>
  <c r="AG90" i="3"/>
  <c r="AH90" i="3"/>
  <c r="AI90" i="3"/>
  <c r="AF91" i="3"/>
  <c r="AG91" i="3"/>
  <c r="AH91" i="3"/>
  <c r="AI91" i="3"/>
  <c r="AF92" i="3"/>
  <c r="AG92" i="3"/>
  <c r="AH92" i="3"/>
  <c r="AI92" i="3"/>
  <c r="AF93" i="3"/>
  <c r="AG93" i="3"/>
  <c r="AH93" i="3"/>
  <c r="AI93" i="3"/>
  <c r="AF94" i="3"/>
  <c r="AG94" i="3"/>
  <c r="AH94" i="3"/>
  <c r="AI94" i="3"/>
  <c r="AF95" i="3"/>
  <c r="AG95" i="3"/>
  <c r="AH95" i="3"/>
  <c r="AI95" i="3"/>
  <c r="AF96" i="3"/>
  <c r="AG96" i="3"/>
  <c r="AH96" i="3"/>
  <c r="AI96" i="3"/>
  <c r="AF97" i="3"/>
  <c r="AG97" i="3"/>
  <c r="AH97" i="3"/>
  <c r="AI97" i="3"/>
  <c r="AF98" i="3"/>
  <c r="AG98" i="3"/>
  <c r="AH98" i="3"/>
  <c r="AI98" i="3"/>
  <c r="AF99" i="3"/>
  <c r="AG99" i="3"/>
  <c r="AH99" i="3"/>
  <c r="AI99" i="3"/>
  <c r="AF100" i="3"/>
  <c r="AG100" i="3"/>
  <c r="AH100" i="3"/>
  <c r="AI100" i="3"/>
  <c r="AF101" i="3"/>
  <c r="AG101" i="3"/>
  <c r="AH101" i="3"/>
  <c r="AI101" i="3"/>
  <c r="AF102" i="3"/>
  <c r="AG102" i="3"/>
  <c r="AH102" i="3"/>
  <c r="AI102" i="3"/>
  <c r="AF103" i="3"/>
  <c r="AG103" i="3"/>
  <c r="AH103" i="3"/>
  <c r="AI103" i="3"/>
  <c r="AF104" i="3"/>
  <c r="AG104" i="3"/>
  <c r="AH104" i="3"/>
  <c r="AI104" i="3"/>
  <c r="AF105" i="3"/>
  <c r="AG105" i="3"/>
  <c r="AH105" i="3"/>
  <c r="AI105" i="3"/>
  <c r="AF106" i="3"/>
  <c r="AG106" i="3"/>
  <c r="AH106" i="3"/>
  <c r="AI106" i="3"/>
  <c r="AF107" i="3"/>
  <c r="AG107" i="3"/>
  <c r="AH107" i="3"/>
  <c r="AI107" i="3"/>
  <c r="AF108" i="3"/>
  <c r="AG108" i="3"/>
  <c r="AH108" i="3"/>
  <c r="AI108" i="3"/>
  <c r="AF109" i="3"/>
  <c r="AG109" i="3"/>
  <c r="AH109" i="3"/>
  <c r="AI109" i="3"/>
  <c r="AF110" i="3"/>
  <c r="AG110" i="3"/>
  <c r="AH110" i="3"/>
  <c r="AI110" i="3"/>
  <c r="AF111" i="3"/>
  <c r="AG111" i="3"/>
  <c r="AH111" i="3"/>
  <c r="AI111" i="3"/>
  <c r="AF112" i="3"/>
  <c r="AG112" i="3"/>
  <c r="AH112" i="3"/>
  <c r="AI112" i="3"/>
  <c r="AF113" i="3"/>
  <c r="AG113" i="3"/>
  <c r="AH113" i="3"/>
  <c r="AI113" i="3"/>
  <c r="AF114" i="3"/>
  <c r="AG114" i="3"/>
  <c r="AH114" i="3"/>
  <c r="AI114" i="3"/>
  <c r="AF115" i="3"/>
  <c r="AG115" i="3"/>
  <c r="AH115" i="3"/>
  <c r="AI115" i="3"/>
  <c r="AF116" i="3"/>
  <c r="AG116" i="3"/>
  <c r="AH116" i="3"/>
  <c r="AI116" i="3"/>
  <c r="AF117" i="3"/>
  <c r="AG117" i="3"/>
  <c r="AH117" i="3"/>
  <c r="AI117" i="3"/>
  <c r="AF118" i="3"/>
  <c r="AG118" i="3"/>
  <c r="AH118" i="3"/>
  <c r="AI118" i="3"/>
  <c r="AF119" i="3"/>
  <c r="AG119" i="3"/>
  <c r="AH119" i="3"/>
  <c r="AI119" i="3"/>
  <c r="AF120" i="3"/>
  <c r="AG120" i="3"/>
  <c r="AH120" i="3"/>
  <c r="AI120" i="3"/>
  <c r="AF121" i="3"/>
  <c r="AG121" i="3"/>
  <c r="AH121" i="3"/>
  <c r="AI121" i="3"/>
  <c r="AF122" i="3"/>
  <c r="AG122" i="3"/>
  <c r="AH122" i="3"/>
  <c r="AI122" i="3"/>
  <c r="AF123" i="3"/>
  <c r="AG123" i="3"/>
  <c r="AH123" i="3"/>
  <c r="AI123" i="3"/>
  <c r="AF124" i="3"/>
  <c r="AG124" i="3"/>
  <c r="AH124" i="3"/>
  <c r="AI124" i="3"/>
  <c r="AF125" i="3"/>
  <c r="AG125" i="3"/>
  <c r="AH125" i="3"/>
  <c r="AI125" i="3"/>
  <c r="AF126" i="3"/>
  <c r="AG126" i="3"/>
  <c r="AH126" i="3"/>
  <c r="AI126" i="3"/>
  <c r="AF127" i="3"/>
  <c r="AG127" i="3"/>
  <c r="AH127" i="3"/>
  <c r="AI127" i="3"/>
  <c r="AF128" i="3"/>
  <c r="AG128" i="3"/>
  <c r="AH128" i="3"/>
  <c r="AI128" i="3"/>
  <c r="AF129" i="3"/>
  <c r="AG129" i="3"/>
  <c r="AH129" i="3"/>
  <c r="AI129" i="3"/>
  <c r="AF130" i="3"/>
  <c r="AG130" i="3"/>
  <c r="AH130" i="3"/>
  <c r="AI130" i="3"/>
  <c r="AF131" i="3"/>
  <c r="AG131" i="3"/>
  <c r="AH131" i="3"/>
  <c r="AI131" i="3"/>
  <c r="AF132" i="3"/>
  <c r="AG132" i="3"/>
  <c r="AH132" i="3"/>
  <c r="AI132" i="3"/>
  <c r="AF133" i="3"/>
  <c r="AG133" i="3"/>
  <c r="AH133" i="3"/>
  <c r="AI133" i="3"/>
  <c r="AF134" i="3"/>
  <c r="AG134" i="3"/>
  <c r="AH134" i="3"/>
  <c r="AI134" i="3"/>
  <c r="AF135" i="3"/>
  <c r="AG135" i="3"/>
  <c r="AH135" i="3"/>
  <c r="AI135" i="3"/>
  <c r="AF136" i="3"/>
  <c r="AG136" i="3"/>
  <c r="AH136" i="3"/>
  <c r="AI136" i="3"/>
  <c r="AF137" i="3"/>
  <c r="AG137" i="3"/>
  <c r="AH137" i="3"/>
  <c r="AI137" i="3"/>
  <c r="AF138" i="3"/>
  <c r="AG138" i="3"/>
  <c r="AH138" i="3"/>
  <c r="AI138" i="3"/>
  <c r="AF139" i="3"/>
  <c r="AG139" i="3"/>
  <c r="AH139" i="3"/>
  <c r="AI139" i="3"/>
  <c r="AF140" i="3"/>
  <c r="AG140" i="3"/>
  <c r="AH140" i="3"/>
  <c r="AI140" i="3"/>
  <c r="AF141" i="3"/>
  <c r="AG141" i="3"/>
  <c r="AH141" i="3"/>
  <c r="AI141" i="3"/>
  <c r="AF142" i="3"/>
  <c r="AG142" i="3"/>
  <c r="AH142" i="3"/>
  <c r="AI142" i="3"/>
  <c r="AF143" i="3"/>
  <c r="AG143" i="3"/>
  <c r="AH143" i="3"/>
  <c r="AI143" i="3"/>
  <c r="AF144" i="3"/>
  <c r="AG144" i="3"/>
  <c r="AH144" i="3"/>
  <c r="AI144" i="3"/>
  <c r="AF145" i="3"/>
  <c r="AG145" i="3"/>
  <c r="AH145" i="3"/>
  <c r="AI145" i="3"/>
  <c r="AF146" i="3"/>
  <c r="AG146" i="3"/>
  <c r="AH146" i="3"/>
  <c r="AI146" i="3"/>
  <c r="AF147" i="3"/>
  <c r="AG147" i="3"/>
  <c r="AH147" i="3"/>
  <c r="AI147" i="3"/>
  <c r="AF148" i="3"/>
  <c r="AG148" i="3"/>
  <c r="AH148" i="3"/>
  <c r="AI148" i="3"/>
  <c r="AF149" i="3"/>
  <c r="AG149" i="3"/>
  <c r="AH149" i="3"/>
  <c r="AI149" i="3"/>
  <c r="AF150" i="3"/>
  <c r="AG150" i="3"/>
  <c r="AH150" i="3"/>
  <c r="AI150" i="3"/>
  <c r="AF151" i="3"/>
  <c r="AG151" i="3"/>
  <c r="AH151" i="3"/>
  <c r="AI151" i="3"/>
  <c r="AF152" i="3"/>
  <c r="AG152" i="3"/>
  <c r="AH152" i="3"/>
  <c r="AI152" i="3"/>
  <c r="AF153" i="3"/>
  <c r="AG153" i="3"/>
  <c r="AH153" i="3"/>
  <c r="AI153" i="3"/>
  <c r="AF154" i="3"/>
  <c r="AG154" i="3"/>
  <c r="AH154" i="3"/>
  <c r="AI154" i="3"/>
  <c r="AF155" i="3"/>
  <c r="AG155" i="3"/>
  <c r="AH155" i="3"/>
  <c r="AI155" i="3"/>
  <c r="AF156" i="3"/>
  <c r="AG156" i="3"/>
  <c r="AH156" i="3"/>
  <c r="AI156" i="3"/>
  <c r="AF157" i="3"/>
  <c r="AG157" i="3"/>
  <c r="AH157" i="3"/>
  <c r="AI157" i="3"/>
  <c r="AF158" i="3"/>
  <c r="AG158" i="3"/>
  <c r="AH158" i="3"/>
  <c r="AI158" i="3"/>
  <c r="AF159" i="3"/>
  <c r="AG159" i="3"/>
  <c r="AH159" i="3"/>
  <c r="AI159" i="3"/>
  <c r="AF160" i="3"/>
  <c r="AG160" i="3"/>
  <c r="AH160" i="3"/>
  <c r="AI160" i="3"/>
  <c r="AF161" i="3"/>
  <c r="AG161" i="3"/>
  <c r="AH161" i="3"/>
  <c r="AI161" i="3"/>
  <c r="AF162" i="3"/>
  <c r="AG162" i="3"/>
  <c r="AH162" i="3"/>
  <c r="AI162" i="3"/>
  <c r="AF163" i="3"/>
  <c r="AG163" i="3"/>
  <c r="AH163" i="3"/>
  <c r="AI163" i="3"/>
  <c r="AF164" i="3"/>
  <c r="AG164" i="3"/>
  <c r="AH164" i="3"/>
  <c r="AI164" i="3"/>
  <c r="AF165" i="3"/>
  <c r="AG165" i="3"/>
  <c r="AH165" i="3"/>
  <c r="AI165" i="3"/>
  <c r="AF166" i="3"/>
  <c r="AG166" i="3"/>
  <c r="AH166" i="3"/>
  <c r="AI166" i="3"/>
  <c r="AF167" i="3"/>
  <c r="AG167" i="3"/>
  <c r="AH167" i="3"/>
  <c r="AI167" i="3"/>
  <c r="AF168" i="3"/>
  <c r="AG168" i="3"/>
  <c r="AH168" i="3"/>
  <c r="AI168" i="3"/>
  <c r="AF169" i="3"/>
  <c r="AG169" i="3"/>
  <c r="AH169" i="3"/>
  <c r="AI169" i="3"/>
  <c r="AF170" i="3"/>
  <c r="AG170" i="3"/>
  <c r="AH170" i="3"/>
  <c r="AI170" i="3"/>
  <c r="AF171" i="3"/>
  <c r="AG171" i="3"/>
  <c r="AH171" i="3"/>
  <c r="AI171" i="3"/>
  <c r="AF172" i="3"/>
  <c r="AG172" i="3"/>
  <c r="AH172" i="3"/>
  <c r="AI172" i="3"/>
  <c r="AF173" i="3"/>
  <c r="AG173" i="3"/>
  <c r="AH173" i="3"/>
  <c r="AI173" i="3"/>
  <c r="AF174" i="3"/>
  <c r="AG174" i="3"/>
  <c r="AH174" i="3"/>
  <c r="AI174" i="3"/>
  <c r="AF175" i="3"/>
  <c r="AG175" i="3"/>
  <c r="AH175" i="3"/>
  <c r="AI175" i="3"/>
  <c r="AF176" i="3"/>
  <c r="AG176" i="3"/>
  <c r="AH176" i="3"/>
  <c r="AI176" i="3"/>
  <c r="AF177" i="3"/>
  <c r="AG177" i="3"/>
  <c r="AH177" i="3"/>
  <c r="AI177" i="3"/>
  <c r="AF178" i="3"/>
  <c r="AG178" i="3"/>
  <c r="AH178" i="3"/>
  <c r="AI178" i="3"/>
  <c r="AF179" i="3"/>
  <c r="AG179" i="3"/>
  <c r="AH179" i="3"/>
  <c r="AI179" i="3"/>
  <c r="AF180" i="3"/>
  <c r="AG180" i="3"/>
  <c r="AH180" i="3"/>
  <c r="AI180" i="3"/>
  <c r="AF181" i="3"/>
  <c r="AG181" i="3"/>
  <c r="AH181" i="3"/>
  <c r="AI181" i="3"/>
  <c r="AF182" i="3"/>
  <c r="AG182" i="3"/>
  <c r="AH182" i="3"/>
  <c r="AI182" i="3"/>
  <c r="AF183" i="3"/>
  <c r="AG183" i="3"/>
  <c r="AH183" i="3"/>
  <c r="AI183" i="3"/>
  <c r="AF184" i="3"/>
  <c r="AG184" i="3"/>
  <c r="AH184" i="3"/>
  <c r="AI184" i="3"/>
  <c r="AF185" i="3"/>
  <c r="AG185" i="3"/>
  <c r="AH185" i="3"/>
  <c r="AI185" i="3"/>
  <c r="AF186" i="3"/>
  <c r="AG186" i="3"/>
  <c r="AH186" i="3"/>
  <c r="AI186" i="3"/>
  <c r="AF187" i="3"/>
  <c r="AG187" i="3"/>
  <c r="AH187" i="3"/>
  <c r="AI187" i="3"/>
  <c r="AF188" i="3"/>
  <c r="AG188" i="3"/>
  <c r="AH188" i="3"/>
  <c r="AI188" i="3"/>
  <c r="AF189" i="3"/>
  <c r="AG189" i="3"/>
  <c r="AH189" i="3"/>
  <c r="AI189" i="3"/>
  <c r="AF190" i="3"/>
  <c r="AG190" i="3"/>
  <c r="AH190" i="3"/>
  <c r="AI190" i="3"/>
  <c r="AF191" i="3"/>
  <c r="AG191" i="3"/>
  <c r="AH191" i="3"/>
  <c r="AI191" i="3"/>
  <c r="AF192" i="3"/>
  <c r="AG192" i="3"/>
  <c r="AH192" i="3"/>
  <c r="AI192" i="3"/>
  <c r="AF193" i="3"/>
  <c r="AG193" i="3"/>
  <c r="AH193" i="3"/>
  <c r="AI193" i="3"/>
  <c r="AF194" i="3"/>
  <c r="AG194" i="3"/>
  <c r="AH194" i="3"/>
  <c r="AI194" i="3"/>
  <c r="AF195" i="3"/>
  <c r="AG195" i="3"/>
  <c r="AH195" i="3"/>
  <c r="AI195" i="3"/>
  <c r="AF196" i="3"/>
  <c r="AG196" i="3"/>
  <c r="AH196" i="3"/>
  <c r="AI196" i="3"/>
  <c r="AF197" i="3"/>
  <c r="AG197" i="3"/>
  <c r="AH197" i="3"/>
  <c r="AI197" i="3"/>
  <c r="AF198" i="3"/>
  <c r="AG198" i="3"/>
  <c r="AH198" i="3"/>
  <c r="AI198" i="3"/>
  <c r="AF199" i="3"/>
  <c r="AG199" i="3"/>
  <c r="AH199" i="3"/>
  <c r="AI199" i="3"/>
  <c r="AF200" i="3"/>
  <c r="AG200" i="3"/>
  <c r="AH200" i="3"/>
  <c r="AI200" i="3"/>
  <c r="AF201" i="3"/>
  <c r="AG201" i="3"/>
  <c r="AH201" i="3"/>
  <c r="AI201" i="3"/>
  <c r="AF202" i="3"/>
  <c r="AG202" i="3"/>
  <c r="AH202" i="3"/>
  <c r="AI202" i="3"/>
  <c r="AF203" i="3"/>
  <c r="AG203" i="3"/>
  <c r="AH203" i="3"/>
  <c r="AI203" i="3"/>
  <c r="AF204" i="3"/>
  <c r="AG204" i="3"/>
  <c r="AH204" i="3"/>
  <c r="AI204" i="3"/>
  <c r="AF205" i="3"/>
  <c r="AG205" i="3"/>
  <c r="AH205" i="3"/>
  <c r="AI205" i="3"/>
  <c r="AF206" i="3"/>
  <c r="AG206" i="3"/>
  <c r="AH206" i="3"/>
  <c r="AI206" i="3"/>
  <c r="AF207" i="3"/>
  <c r="AG207" i="3"/>
  <c r="AH207" i="3"/>
  <c r="AI207" i="3"/>
  <c r="AF208" i="3"/>
  <c r="AG208" i="3"/>
  <c r="AH208" i="3"/>
  <c r="AI208" i="3"/>
  <c r="AF209" i="3"/>
  <c r="AG209" i="3"/>
  <c r="AH209" i="3"/>
  <c r="AI209" i="3"/>
  <c r="AF210" i="3"/>
  <c r="AG210" i="3"/>
  <c r="AH210" i="3"/>
  <c r="AI210" i="3"/>
  <c r="AF211" i="3"/>
  <c r="AG211" i="3"/>
  <c r="AH211" i="3"/>
  <c r="AI211" i="3"/>
  <c r="AF212" i="3"/>
  <c r="AG212" i="3"/>
  <c r="AH212" i="3"/>
  <c r="AI212" i="3"/>
  <c r="AF213" i="3"/>
  <c r="AG213" i="3"/>
  <c r="AH213" i="3"/>
  <c r="AI213" i="3"/>
  <c r="AF214" i="3"/>
  <c r="AG214" i="3"/>
  <c r="AH214" i="3"/>
  <c r="AI214" i="3"/>
  <c r="AF215" i="3"/>
  <c r="AG215" i="3"/>
  <c r="AH215" i="3"/>
  <c r="AI215" i="3"/>
  <c r="AF216" i="3"/>
  <c r="AG216" i="3"/>
  <c r="AH216" i="3"/>
  <c r="AI216" i="3"/>
  <c r="AF217" i="3"/>
  <c r="AG217" i="3"/>
  <c r="AH217" i="3"/>
  <c r="AI217" i="3"/>
  <c r="AF218" i="3"/>
  <c r="AG218" i="3"/>
  <c r="AH218" i="3"/>
  <c r="AI218" i="3"/>
  <c r="AF219" i="3"/>
  <c r="AG219" i="3"/>
  <c r="AH219" i="3"/>
  <c r="AI219" i="3"/>
  <c r="AF220" i="3"/>
  <c r="AG220" i="3"/>
  <c r="AH220" i="3"/>
  <c r="AI220" i="3"/>
  <c r="AF221" i="3"/>
  <c r="AG221" i="3"/>
  <c r="AH221" i="3"/>
  <c r="AI221" i="3"/>
  <c r="AF222" i="3"/>
  <c r="AG222" i="3"/>
  <c r="AH222" i="3"/>
  <c r="AI222" i="3"/>
  <c r="AF223" i="3"/>
  <c r="AG223" i="3"/>
  <c r="AH223" i="3"/>
  <c r="AI223" i="3"/>
  <c r="AF224" i="3"/>
  <c r="AG224" i="3"/>
  <c r="AH224" i="3"/>
  <c r="AI224" i="3"/>
  <c r="AF225" i="3"/>
  <c r="AG225" i="3"/>
  <c r="AH225" i="3"/>
  <c r="AI225" i="3"/>
  <c r="AF226" i="3"/>
  <c r="AG226" i="3"/>
  <c r="AH226" i="3"/>
  <c r="AI226" i="3"/>
  <c r="AF227" i="3"/>
  <c r="AG227" i="3"/>
  <c r="AH227" i="3"/>
  <c r="AI227" i="3"/>
  <c r="AF228" i="3"/>
  <c r="AG228" i="3"/>
  <c r="AH228" i="3"/>
  <c r="AI228" i="3"/>
  <c r="AF229" i="3"/>
  <c r="AG229" i="3"/>
  <c r="AH229" i="3"/>
  <c r="AI229" i="3"/>
  <c r="AF230" i="3"/>
  <c r="AG230" i="3"/>
  <c r="AH230" i="3"/>
  <c r="AI230" i="3"/>
  <c r="AF231" i="3"/>
  <c r="AG231" i="3"/>
  <c r="AH231" i="3"/>
  <c r="AI231" i="3"/>
  <c r="AF232" i="3"/>
  <c r="AG232" i="3"/>
  <c r="AH232" i="3"/>
  <c r="AI232" i="3"/>
  <c r="AF233" i="3"/>
  <c r="AG233" i="3"/>
  <c r="AH233" i="3"/>
  <c r="AI233" i="3"/>
  <c r="AF234" i="3"/>
  <c r="AG234" i="3"/>
  <c r="AH234" i="3"/>
  <c r="AI234" i="3"/>
  <c r="AF235" i="3"/>
  <c r="AG235" i="3"/>
  <c r="AH235" i="3"/>
  <c r="AI235" i="3"/>
  <c r="AF236" i="3"/>
  <c r="AG236" i="3"/>
  <c r="AH236" i="3"/>
  <c r="AI236" i="3"/>
  <c r="AF237" i="3"/>
  <c r="AG237" i="3"/>
  <c r="AH237" i="3"/>
  <c r="AI237" i="3"/>
  <c r="AF238" i="3"/>
  <c r="AG238" i="3"/>
  <c r="AH238" i="3"/>
  <c r="AI238" i="3"/>
  <c r="AF239" i="3"/>
  <c r="AG239" i="3"/>
  <c r="AH239" i="3"/>
  <c r="AI239" i="3"/>
  <c r="AF240" i="3"/>
  <c r="AG240" i="3"/>
  <c r="AH240" i="3"/>
  <c r="AI240" i="3"/>
  <c r="AF241" i="3"/>
  <c r="AG241" i="3"/>
  <c r="AH241" i="3"/>
  <c r="AI241" i="3"/>
  <c r="AF242" i="3"/>
  <c r="AG242" i="3"/>
  <c r="AH242" i="3"/>
  <c r="AI242" i="3"/>
  <c r="AF243" i="3"/>
  <c r="AG243" i="3"/>
  <c r="AH243" i="3"/>
  <c r="AI243" i="3"/>
  <c r="AF244" i="3"/>
  <c r="AG244" i="3"/>
  <c r="AH244" i="3"/>
  <c r="AI244" i="3"/>
  <c r="AF245" i="3"/>
  <c r="AG245" i="3"/>
  <c r="AH245" i="3"/>
  <c r="AI245" i="3"/>
  <c r="AF246" i="3"/>
  <c r="AG246" i="3"/>
  <c r="AH246" i="3"/>
  <c r="AI246" i="3"/>
  <c r="AF247" i="3"/>
  <c r="AG247" i="3"/>
  <c r="AH247" i="3"/>
  <c r="AI247" i="3"/>
  <c r="AF248" i="3"/>
  <c r="AG248" i="3"/>
  <c r="AH248" i="3"/>
  <c r="AI248" i="3"/>
  <c r="AF249" i="3"/>
  <c r="AG249" i="3"/>
  <c r="AH249" i="3"/>
  <c r="AI249" i="3"/>
  <c r="AF250" i="3"/>
  <c r="AG250" i="3"/>
  <c r="AH250" i="3"/>
  <c r="AI250" i="3"/>
  <c r="AF251" i="3"/>
  <c r="AG251" i="3"/>
  <c r="AH251" i="3"/>
  <c r="AI251" i="3"/>
  <c r="AF252" i="3"/>
  <c r="AG252" i="3"/>
  <c r="AH252" i="3"/>
  <c r="AI252" i="3"/>
  <c r="AF253" i="3"/>
  <c r="AG253" i="3"/>
  <c r="AH253" i="3"/>
  <c r="AI253" i="3"/>
  <c r="AF254" i="3"/>
  <c r="AG254" i="3"/>
  <c r="AH254" i="3"/>
  <c r="AI254" i="3"/>
  <c r="AF255" i="3"/>
  <c r="AG255" i="3"/>
  <c r="AH255" i="3"/>
  <c r="AI255" i="3"/>
  <c r="AF256" i="3"/>
  <c r="AG256" i="3"/>
  <c r="AH256" i="3"/>
  <c r="AI256" i="3"/>
  <c r="AF257" i="3"/>
  <c r="AG257" i="3"/>
  <c r="AH257" i="3"/>
  <c r="AI257" i="3"/>
  <c r="AF258" i="3"/>
  <c r="AG258" i="3"/>
  <c r="AH258" i="3"/>
  <c r="AI258" i="3"/>
  <c r="AF259" i="3"/>
  <c r="AG259" i="3"/>
  <c r="AH259" i="3"/>
  <c r="AI259" i="3"/>
  <c r="AF260" i="3"/>
  <c r="AG260" i="3"/>
  <c r="AH260" i="3"/>
  <c r="AI260" i="3"/>
  <c r="AF261" i="3"/>
  <c r="AG261" i="3"/>
  <c r="AH261" i="3"/>
  <c r="AI261" i="3"/>
  <c r="AF262" i="3"/>
  <c r="AG262" i="3"/>
  <c r="AH262" i="3"/>
  <c r="AI262" i="3"/>
  <c r="AF263" i="3"/>
  <c r="AG263" i="3"/>
  <c r="AH263" i="3"/>
  <c r="AI263" i="3"/>
  <c r="AF264" i="3"/>
  <c r="AG264" i="3"/>
  <c r="AH264" i="3"/>
  <c r="AI264" i="3"/>
  <c r="AF265" i="3"/>
  <c r="AG265" i="3"/>
  <c r="AH265" i="3"/>
  <c r="AI265" i="3"/>
  <c r="AF266" i="3"/>
  <c r="AG266" i="3"/>
  <c r="AH266" i="3"/>
  <c r="AI266" i="3"/>
  <c r="AF267" i="3"/>
  <c r="AG267" i="3"/>
  <c r="AH267" i="3"/>
  <c r="AI267" i="3"/>
  <c r="AF268" i="3"/>
  <c r="AG268" i="3"/>
  <c r="AH268" i="3"/>
  <c r="AI268" i="3"/>
  <c r="AF269" i="3"/>
  <c r="AG269" i="3"/>
  <c r="AH269" i="3"/>
  <c r="AI269" i="3"/>
  <c r="AF270" i="3"/>
  <c r="AG270" i="3"/>
  <c r="AH270" i="3"/>
  <c r="AI270" i="3"/>
  <c r="AF271" i="3"/>
  <c r="AG271" i="3"/>
  <c r="AH271" i="3"/>
  <c r="AI271" i="3"/>
  <c r="AF272" i="3"/>
  <c r="AG272" i="3"/>
  <c r="AH272" i="3"/>
  <c r="AI272" i="3"/>
  <c r="AF273" i="3"/>
  <c r="AG273" i="3"/>
  <c r="AH273" i="3"/>
  <c r="AI273" i="3"/>
  <c r="AF274" i="3"/>
  <c r="AG274" i="3"/>
  <c r="AH274" i="3"/>
  <c r="AI274" i="3"/>
  <c r="AF275" i="3"/>
  <c r="AG275" i="3"/>
  <c r="AH275" i="3"/>
  <c r="AI275" i="3"/>
  <c r="AF276" i="3"/>
  <c r="AG276" i="3"/>
  <c r="AH276" i="3"/>
  <c r="AI276" i="3"/>
  <c r="AF277" i="3"/>
  <c r="AG277" i="3"/>
  <c r="AH277" i="3"/>
  <c r="AI277" i="3"/>
  <c r="AF278" i="3"/>
  <c r="AG278" i="3"/>
  <c r="AH278" i="3"/>
  <c r="AI278" i="3"/>
  <c r="AF279" i="3"/>
  <c r="AG279" i="3"/>
  <c r="AH279" i="3"/>
  <c r="AI279" i="3"/>
  <c r="AF280" i="3"/>
  <c r="AG280" i="3"/>
  <c r="AH280" i="3"/>
  <c r="AI280" i="3"/>
  <c r="AF281" i="3"/>
  <c r="AG281" i="3"/>
  <c r="AH281" i="3"/>
  <c r="AI281" i="3"/>
  <c r="AF282" i="3"/>
  <c r="AG282" i="3"/>
  <c r="AH282" i="3"/>
  <c r="AI282" i="3"/>
  <c r="AF283" i="3"/>
  <c r="AG283" i="3"/>
  <c r="AH283" i="3"/>
  <c r="AI283" i="3"/>
  <c r="AF284" i="3"/>
  <c r="AG284" i="3"/>
  <c r="AH284" i="3"/>
  <c r="AI284" i="3"/>
  <c r="AF285" i="3"/>
  <c r="AG285" i="3"/>
  <c r="AH285" i="3"/>
  <c r="AI285" i="3"/>
  <c r="AF286" i="3"/>
  <c r="AG286" i="3"/>
  <c r="AH286" i="3"/>
  <c r="AI286" i="3"/>
  <c r="AF287" i="3"/>
  <c r="AG287" i="3"/>
  <c r="AH287" i="3"/>
  <c r="AI287" i="3"/>
  <c r="AF288" i="3"/>
  <c r="AG288" i="3"/>
  <c r="AH288" i="3"/>
  <c r="AI288" i="3"/>
  <c r="AF289" i="3"/>
  <c r="AG289" i="3"/>
  <c r="AH289" i="3"/>
  <c r="AI289" i="3"/>
  <c r="AF290" i="3"/>
  <c r="AG290" i="3"/>
  <c r="AH290" i="3"/>
  <c r="AI290" i="3"/>
  <c r="AF291" i="3"/>
  <c r="AG291" i="3"/>
  <c r="AH291" i="3"/>
  <c r="AI291" i="3"/>
  <c r="AF292" i="3"/>
  <c r="AG292" i="3"/>
  <c r="AH292" i="3"/>
  <c r="AI292" i="3"/>
  <c r="AF293" i="3"/>
  <c r="AG293" i="3"/>
  <c r="AH293" i="3"/>
  <c r="AI293" i="3"/>
  <c r="AF294" i="3"/>
  <c r="AG294" i="3"/>
  <c r="AH294" i="3"/>
  <c r="AI294" i="3"/>
  <c r="AF295" i="3"/>
  <c r="AG295" i="3"/>
  <c r="AH295" i="3"/>
  <c r="AI295" i="3"/>
  <c r="AF296" i="3"/>
  <c r="AG296" i="3"/>
  <c r="AH296" i="3"/>
  <c r="AI296" i="3"/>
  <c r="AF297" i="3"/>
  <c r="AG297" i="3"/>
  <c r="AH297" i="3"/>
  <c r="AI297" i="3"/>
  <c r="AF298" i="3"/>
  <c r="AG298" i="3"/>
  <c r="AH298" i="3"/>
  <c r="AI298" i="3"/>
  <c r="AF299" i="3"/>
  <c r="AG299" i="3"/>
  <c r="AH299" i="3"/>
  <c r="AI299" i="3"/>
  <c r="AF300" i="3"/>
  <c r="AG300" i="3"/>
  <c r="AH300" i="3"/>
  <c r="AI300" i="3"/>
  <c r="AF301" i="3"/>
  <c r="AG301" i="3"/>
  <c r="AH301" i="3"/>
  <c r="AI301" i="3"/>
  <c r="AF302" i="3"/>
  <c r="AG302" i="3"/>
  <c r="AH302" i="3"/>
  <c r="AI302" i="3"/>
  <c r="AF303" i="3"/>
  <c r="AG303" i="3"/>
  <c r="AH303" i="3"/>
  <c r="AI303" i="3"/>
  <c r="AF304" i="3"/>
  <c r="AG304" i="3"/>
  <c r="AH304" i="3"/>
  <c r="AI304" i="3"/>
  <c r="AF305" i="3"/>
  <c r="AG305" i="3"/>
  <c r="AH305" i="3"/>
  <c r="AI305" i="3"/>
  <c r="AF306" i="3"/>
  <c r="AG306" i="3"/>
  <c r="AH306" i="3"/>
  <c r="AI306" i="3"/>
  <c r="AF307" i="3"/>
  <c r="AG307" i="3"/>
  <c r="AH307" i="3"/>
  <c r="AI307" i="3"/>
  <c r="AF308" i="3"/>
  <c r="AG308" i="3"/>
  <c r="AH308" i="3"/>
  <c r="AI308" i="3"/>
  <c r="AF309" i="3"/>
  <c r="AG309" i="3"/>
  <c r="AH309" i="3"/>
  <c r="AI309" i="3"/>
  <c r="AF310" i="3"/>
  <c r="AG310" i="3"/>
  <c r="AH310" i="3"/>
  <c r="AI310" i="3"/>
  <c r="AF311" i="3"/>
  <c r="AG311" i="3"/>
  <c r="AH311" i="3"/>
  <c r="AI311" i="3"/>
  <c r="AF312" i="3"/>
  <c r="AG312" i="3"/>
  <c r="AH312" i="3"/>
  <c r="AI312" i="3"/>
  <c r="AF313" i="3"/>
  <c r="AG313" i="3"/>
  <c r="AH313" i="3"/>
  <c r="AI313" i="3"/>
  <c r="AF314" i="3"/>
  <c r="AG314" i="3"/>
  <c r="AH314" i="3"/>
  <c r="AI314" i="3"/>
  <c r="AF315" i="3"/>
  <c r="AG315" i="3"/>
  <c r="AH315" i="3"/>
  <c r="AI315" i="3"/>
  <c r="AF316" i="3"/>
  <c r="AG316" i="3"/>
  <c r="AH316" i="3"/>
  <c r="AI316" i="3"/>
  <c r="AF317" i="3"/>
  <c r="AG317" i="3"/>
  <c r="AH317" i="3"/>
  <c r="AI317" i="3"/>
  <c r="AF318" i="3"/>
  <c r="AG318" i="3"/>
  <c r="AH318" i="3"/>
  <c r="AI318" i="3"/>
  <c r="AF319" i="3"/>
  <c r="AG319" i="3"/>
  <c r="AH319" i="3"/>
  <c r="AI319" i="3"/>
  <c r="AF320" i="3"/>
  <c r="AG320" i="3"/>
  <c r="AH320" i="3"/>
  <c r="AI320" i="3"/>
  <c r="AF321" i="3"/>
  <c r="AG321" i="3"/>
  <c r="AH321" i="3"/>
  <c r="AI321" i="3"/>
  <c r="AF322" i="3"/>
  <c r="AG322" i="3"/>
  <c r="AH322" i="3"/>
  <c r="AI322" i="3"/>
  <c r="AF323" i="3"/>
  <c r="AG323" i="3"/>
  <c r="AH323" i="3"/>
  <c r="AI323" i="3"/>
  <c r="AF324" i="3"/>
  <c r="AG324" i="3"/>
  <c r="AH324" i="3"/>
  <c r="AI324" i="3"/>
  <c r="AF325" i="3"/>
  <c r="AG325" i="3"/>
  <c r="AH325" i="3"/>
  <c r="AI325" i="3"/>
  <c r="AF326" i="3"/>
  <c r="AG326" i="3"/>
  <c r="AH326" i="3"/>
  <c r="AI326" i="3"/>
  <c r="AF327" i="3"/>
  <c r="AG327" i="3"/>
  <c r="AH327" i="3"/>
  <c r="AI327" i="3"/>
  <c r="AF328" i="3"/>
  <c r="AG328" i="3"/>
  <c r="AH328" i="3"/>
  <c r="AI328" i="3"/>
  <c r="AF329" i="3"/>
  <c r="AG329" i="3"/>
  <c r="AH329" i="3"/>
  <c r="AI329" i="3"/>
  <c r="AF330" i="3"/>
  <c r="AG330" i="3"/>
  <c r="AH330" i="3"/>
  <c r="AI330" i="3"/>
  <c r="AF331" i="3"/>
  <c r="AG331" i="3"/>
  <c r="AH331" i="3"/>
  <c r="AI331" i="3"/>
  <c r="AF332" i="3"/>
  <c r="AG332" i="3"/>
  <c r="AH332" i="3"/>
  <c r="AI332" i="3"/>
  <c r="AF333" i="3"/>
  <c r="AG333" i="3"/>
  <c r="AH333" i="3"/>
  <c r="AI333" i="3"/>
  <c r="AF334" i="3"/>
  <c r="AG334" i="3"/>
  <c r="AH334" i="3"/>
  <c r="AI334" i="3"/>
  <c r="AF335" i="3"/>
  <c r="AG335" i="3"/>
  <c r="AH335" i="3"/>
  <c r="AI335" i="3"/>
  <c r="AF336" i="3"/>
  <c r="AG336" i="3"/>
  <c r="AH336" i="3"/>
  <c r="AI336" i="3"/>
  <c r="AF337" i="3"/>
  <c r="AG337" i="3"/>
  <c r="AH337" i="3"/>
  <c r="AI337" i="3"/>
  <c r="AF338" i="3"/>
  <c r="AG338" i="3"/>
  <c r="AH338" i="3"/>
  <c r="AI338" i="3"/>
  <c r="AF339" i="3"/>
  <c r="AG339" i="3"/>
  <c r="AH339" i="3"/>
  <c r="AI339" i="3"/>
  <c r="AF340" i="3"/>
  <c r="AG340" i="3"/>
  <c r="AH340" i="3"/>
  <c r="AI340" i="3"/>
  <c r="AF341" i="3"/>
  <c r="AG341" i="3"/>
  <c r="AH341" i="3"/>
  <c r="AI341" i="3"/>
  <c r="AF342" i="3"/>
  <c r="AG342" i="3"/>
  <c r="AH342" i="3"/>
  <c r="AI342" i="3"/>
  <c r="AF343" i="3"/>
  <c r="AG343" i="3"/>
  <c r="AH343" i="3"/>
  <c r="AI343" i="3"/>
  <c r="AF344" i="3"/>
  <c r="AG344" i="3"/>
  <c r="AH344" i="3"/>
  <c r="AI344" i="3"/>
  <c r="AF345" i="3"/>
  <c r="AG345" i="3"/>
  <c r="AH345" i="3"/>
  <c r="AI345" i="3"/>
  <c r="AF346" i="3"/>
  <c r="AG346" i="3"/>
  <c r="AH346" i="3"/>
  <c r="AI346" i="3"/>
  <c r="AF347" i="3"/>
  <c r="AG347" i="3"/>
  <c r="AH347" i="3"/>
  <c r="AI347" i="3"/>
  <c r="AF348" i="3"/>
  <c r="AG348" i="3"/>
  <c r="AH348" i="3"/>
  <c r="AI348" i="3"/>
  <c r="AF349" i="3"/>
  <c r="AG349" i="3"/>
  <c r="AH349" i="3"/>
  <c r="AI349" i="3"/>
  <c r="AF350" i="3"/>
  <c r="AG350" i="3"/>
  <c r="AH350" i="3"/>
  <c r="AI350" i="3"/>
  <c r="AF351" i="3"/>
  <c r="AG351" i="3"/>
  <c r="AH351" i="3"/>
  <c r="AI351" i="3"/>
  <c r="AF352" i="3"/>
  <c r="AG352" i="3"/>
  <c r="AH352" i="3"/>
  <c r="AI352" i="3"/>
  <c r="AF353" i="3"/>
  <c r="AG353" i="3"/>
  <c r="AH353" i="3"/>
  <c r="AI353" i="3"/>
  <c r="AF354" i="3"/>
  <c r="AG354" i="3"/>
  <c r="AH354" i="3"/>
  <c r="AI354" i="3"/>
  <c r="AF355" i="3"/>
  <c r="AG355" i="3"/>
  <c r="AH355" i="3"/>
  <c r="AI355" i="3"/>
  <c r="AF356" i="3"/>
  <c r="AG356" i="3"/>
  <c r="AH356" i="3"/>
  <c r="AI356" i="3"/>
  <c r="AF357" i="3"/>
  <c r="AG357" i="3"/>
  <c r="AH357" i="3"/>
  <c r="AI357" i="3"/>
  <c r="AF358" i="3"/>
  <c r="AG358" i="3"/>
  <c r="AH358" i="3"/>
  <c r="AI358" i="3"/>
  <c r="AF359" i="3"/>
  <c r="AG359" i="3"/>
  <c r="AH359" i="3"/>
  <c r="AI359" i="3"/>
  <c r="AF360" i="3"/>
  <c r="AG360" i="3"/>
  <c r="AH360" i="3"/>
  <c r="AI360" i="3"/>
  <c r="AF361" i="3"/>
  <c r="AG361" i="3"/>
  <c r="AH361" i="3"/>
  <c r="AI361" i="3"/>
  <c r="AF362" i="3"/>
  <c r="AG362" i="3"/>
  <c r="AH362" i="3"/>
  <c r="AI362" i="3"/>
  <c r="AF363" i="3"/>
  <c r="AG363" i="3"/>
  <c r="AH363" i="3"/>
  <c r="AI363" i="3"/>
  <c r="AF364" i="3"/>
  <c r="AG364" i="3"/>
  <c r="AH364" i="3"/>
  <c r="AI364" i="3"/>
  <c r="AF365" i="3"/>
  <c r="AG365" i="3"/>
  <c r="AH365" i="3"/>
  <c r="AI365" i="3"/>
  <c r="AF366" i="3"/>
  <c r="AG366" i="3"/>
  <c r="AH366" i="3"/>
  <c r="AI366" i="3"/>
  <c r="AF367" i="3"/>
  <c r="AG367" i="3"/>
  <c r="AH367" i="3"/>
  <c r="AI367" i="3"/>
  <c r="AF368" i="3"/>
  <c r="AG368" i="3"/>
  <c r="AH368" i="3"/>
  <c r="AI368" i="3"/>
  <c r="AF369" i="3"/>
  <c r="AG369" i="3"/>
  <c r="AH369" i="3"/>
  <c r="AI369" i="3"/>
  <c r="AF370" i="3"/>
  <c r="AG370" i="3"/>
  <c r="AH370" i="3"/>
  <c r="AI370" i="3"/>
  <c r="AF371" i="3"/>
  <c r="AG371" i="3"/>
  <c r="AH371" i="3"/>
  <c r="AI371" i="3"/>
  <c r="AF372" i="3"/>
  <c r="AG372" i="3"/>
  <c r="AH372" i="3"/>
  <c r="AI372" i="3"/>
  <c r="AF373" i="3"/>
  <c r="AG373" i="3"/>
  <c r="AH373" i="3"/>
  <c r="AI373" i="3"/>
  <c r="AF374" i="3"/>
  <c r="AG374" i="3"/>
  <c r="AH374" i="3"/>
  <c r="AI374" i="3"/>
  <c r="AF375" i="3"/>
  <c r="AG375" i="3"/>
  <c r="AH375" i="3"/>
  <c r="AI375" i="3"/>
  <c r="AF376" i="3"/>
  <c r="AG376" i="3"/>
  <c r="AH376" i="3"/>
  <c r="AI376" i="3"/>
  <c r="AF377" i="3"/>
  <c r="AG377" i="3"/>
  <c r="AH377" i="3"/>
  <c r="AI377" i="3"/>
  <c r="AF378" i="3"/>
  <c r="AG378" i="3"/>
  <c r="AH378" i="3"/>
  <c r="AI378" i="3"/>
  <c r="AF379" i="3"/>
  <c r="AG379" i="3"/>
  <c r="AH379" i="3"/>
  <c r="AI379" i="3"/>
  <c r="AF380" i="3"/>
  <c r="AG380" i="3"/>
  <c r="AH380" i="3"/>
  <c r="AI380" i="3"/>
  <c r="AF381" i="3"/>
  <c r="AG381" i="3"/>
  <c r="AH381" i="3"/>
  <c r="AI381" i="3"/>
  <c r="AF382" i="3"/>
  <c r="AG382" i="3"/>
  <c r="AH382" i="3"/>
  <c r="AI382" i="3"/>
  <c r="AF383" i="3"/>
  <c r="AG383" i="3"/>
  <c r="AH383" i="3"/>
  <c r="AI383" i="3"/>
  <c r="AF384" i="3"/>
  <c r="AG384" i="3"/>
  <c r="AH384" i="3"/>
  <c r="AI384" i="3"/>
  <c r="AF385" i="3"/>
  <c r="AG385" i="3"/>
  <c r="AH385" i="3"/>
  <c r="AI385" i="3"/>
  <c r="AF386" i="3"/>
  <c r="AG386" i="3"/>
  <c r="AH386" i="3"/>
  <c r="AI386" i="3"/>
  <c r="AF387" i="3"/>
  <c r="AG387" i="3"/>
  <c r="AH387" i="3"/>
  <c r="AI387" i="3"/>
  <c r="AF388" i="3"/>
  <c r="AG388" i="3"/>
  <c r="AH388" i="3"/>
  <c r="AI388" i="3"/>
  <c r="AF389" i="3"/>
  <c r="AG389" i="3"/>
  <c r="AH389" i="3"/>
  <c r="AI389" i="3"/>
  <c r="AF390" i="3"/>
  <c r="AG390" i="3"/>
  <c r="AH390" i="3"/>
  <c r="AI390" i="3"/>
  <c r="AF391" i="3"/>
  <c r="AG391" i="3"/>
  <c r="AH391" i="3"/>
  <c r="AI391" i="3"/>
  <c r="AF392" i="3"/>
  <c r="AG392" i="3"/>
  <c r="AH392" i="3"/>
  <c r="AI392" i="3"/>
  <c r="AF393" i="3"/>
  <c r="AG393" i="3"/>
  <c r="AH393" i="3"/>
  <c r="AI393" i="3"/>
  <c r="AF394" i="3"/>
  <c r="AG394" i="3"/>
  <c r="AH394" i="3"/>
  <c r="AI394" i="3"/>
  <c r="AF395" i="3"/>
  <c r="AG395" i="3"/>
  <c r="AH395" i="3"/>
  <c r="AI395" i="3"/>
  <c r="AF396" i="3"/>
  <c r="AG396" i="3"/>
  <c r="AH396" i="3"/>
  <c r="AI396" i="3"/>
  <c r="AF397" i="3"/>
  <c r="AG397" i="3"/>
  <c r="AH397" i="3"/>
  <c r="AI397" i="3"/>
  <c r="AF398" i="3"/>
  <c r="AG398" i="3"/>
  <c r="AH398" i="3"/>
  <c r="AI398" i="3"/>
  <c r="AF399" i="3"/>
  <c r="AG399" i="3"/>
  <c r="AH399" i="3"/>
  <c r="AI399" i="3"/>
  <c r="AF400" i="3"/>
  <c r="AG400" i="3"/>
  <c r="AH400" i="3"/>
  <c r="AI400" i="3"/>
  <c r="AF401" i="3"/>
  <c r="AG401" i="3"/>
  <c r="AH401" i="3"/>
  <c r="AI401" i="3"/>
  <c r="AF402" i="3"/>
  <c r="AG402" i="3"/>
  <c r="AH402" i="3"/>
  <c r="AI402" i="3"/>
  <c r="AF403" i="3"/>
  <c r="AG403" i="3"/>
  <c r="AH403" i="3"/>
  <c r="AI403" i="3"/>
  <c r="AF404" i="3"/>
  <c r="AG404" i="3"/>
  <c r="AH404" i="3"/>
  <c r="AI404" i="3"/>
  <c r="AF405" i="3"/>
  <c r="AG405" i="3"/>
  <c r="AH405" i="3"/>
  <c r="AI405" i="3"/>
  <c r="AF406" i="3"/>
  <c r="AG406" i="3"/>
  <c r="AH406" i="3"/>
  <c r="AI406" i="3"/>
  <c r="AF407" i="3"/>
  <c r="AG407" i="3"/>
  <c r="AH407" i="3"/>
  <c r="AI407" i="3"/>
  <c r="AF408" i="3"/>
  <c r="AG408" i="3"/>
  <c r="AH408" i="3"/>
  <c r="AI408" i="3"/>
  <c r="AF409" i="3"/>
  <c r="AG409" i="3"/>
  <c r="AH409" i="3"/>
  <c r="AI409" i="3"/>
  <c r="AF410" i="3"/>
  <c r="AG410" i="3"/>
  <c r="AH410" i="3"/>
  <c r="AI410" i="3"/>
  <c r="AF411" i="3"/>
  <c r="AG411" i="3"/>
  <c r="AH411" i="3"/>
  <c r="AI411" i="3"/>
  <c r="AF412" i="3"/>
  <c r="AG412" i="3"/>
  <c r="AH412" i="3"/>
  <c r="AI412" i="3"/>
  <c r="AF413" i="3"/>
  <c r="AG413" i="3"/>
  <c r="AH413" i="3"/>
  <c r="AI413" i="3"/>
  <c r="AF414" i="3"/>
  <c r="AG414" i="3"/>
  <c r="AH414" i="3"/>
  <c r="AI414" i="3"/>
  <c r="AF415" i="3"/>
  <c r="AG415" i="3"/>
  <c r="AH415" i="3"/>
  <c r="AI415" i="3"/>
  <c r="AF416" i="3"/>
  <c r="AG416" i="3"/>
  <c r="AH416" i="3"/>
  <c r="AI416" i="3"/>
  <c r="AF417" i="3"/>
  <c r="AG417" i="3"/>
  <c r="AH417" i="3"/>
  <c r="AI417" i="3"/>
  <c r="AF418" i="3"/>
  <c r="AG418" i="3"/>
  <c r="AH418" i="3"/>
  <c r="AI418" i="3"/>
  <c r="AF419" i="3"/>
  <c r="AG419" i="3"/>
  <c r="AH419" i="3"/>
  <c r="AI419" i="3"/>
  <c r="AF420" i="3"/>
  <c r="AG420" i="3"/>
  <c r="AH420" i="3"/>
  <c r="AI420" i="3"/>
  <c r="AF421" i="3"/>
  <c r="AG421" i="3"/>
  <c r="AH421" i="3"/>
  <c r="AI421" i="3"/>
  <c r="AF422" i="3"/>
  <c r="AG422" i="3"/>
  <c r="AH422" i="3"/>
  <c r="AI422" i="3"/>
  <c r="AF423" i="3"/>
  <c r="AG423" i="3"/>
  <c r="AH423" i="3"/>
  <c r="AI423" i="3"/>
  <c r="AF424" i="3"/>
  <c r="AG424" i="3"/>
  <c r="AH424" i="3"/>
  <c r="AI424" i="3"/>
  <c r="AF425" i="3"/>
  <c r="AG425" i="3"/>
  <c r="AH425" i="3"/>
  <c r="AI425" i="3"/>
  <c r="AF426" i="3"/>
  <c r="AG426" i="3"/>
  <c r="AH426" i="3"/>
  <c r="AI426" i="3"/>
  <c r="AF427" i="3"/>
  <c r="AG427" i="3"/>
  <c r="AH427" i="3"/>
  <c r="AI427" i="3"/>
  <c r="AF428" i="3"/>
  <c r="AG428" i="3"/>
  <c r="AH428" i="3"/>
  <c r="AI428" i="3"/>
  <c r="AF429" i="3"/>
  <c r="AG429" i="3"/>
  <c r="AH429" i="3"/>
  <c r="AI429" i="3"/>
  <c r="AF430" i="3"/>
  <c r="AG430" i="3"/>
  <c r="AH430" i="3"/>
  <c r="AI430" i="3"/>
  <c r="AF431" i="3"/>
  <c r="AG431" i="3"/>
  <c r="AH431" i="3"/>
  <c r="AI431" i="3"/>
  <c r="AF432" i="3"/>
  <c r="AG432" i="3"/>
  <c r="AH432" i="3"/>
  <c r="AI432" i="3"/>
  <c r="AF433" i="3"/>
  <c r="AG433" i="3"/>
  <c r="AH433" i="3"/>
  <c r="AI433" i="3"/>
  <c r="AF434" i="3"/>
  <c r="AG434" i="3"/>
  <c r="AH434" i="3"/>
  <c r="AI434" i="3"/>
  <c r="AF435" i="3"/>
  <c r="AG435" i="3"/>
  <c r="AH435" i="3"/>
  <c r="AI435" i="3"/>
  <c r="AF436" i="3"/>
  <c r="AG436" i="3"/>
  <c r="AH436" i="3"/>
  <c r="AI436" i="3"/>
  <c r="AF437" i="3"/>
  <c r="AG437" i="3"/>
  <c r="AH437" i="3"/>
  <c r="AI437" i="3"/>
  <c r="AF438" i="3"/>
  <c r="AG438" i="3"/>
  <c r="AH438" i="3"/>
  <c r="AI438" i="3"/>
  <c r="AF439" i="3"/>
  <c r="AG439" i="3"/>
  <c r="AH439" i="3"/>
  <c r="AI439" i="3"/>
  <c r="AF440" i="3"/>
  <c r="AG440" i="3"/>
  <c r="AH440" i="3"/>
  <c r="AI440" i="3"/>
  <c r="AF441" i="3"/>
  <c r="AG441" i="3"/>
  <c r="AH441" i="3"/>
  <c r="AI441" i="3"/>
  <c r="AF442" i="3"/>
  <c r="AG442" i="3"/>
  <c r="AH442" i="3"/>
  <c r="AI442" i="3"/>
  <c r="AF443" i="3"/>
  <c r="AG443" i="3"/>
  <c r="AH443" i="3"/>
  <c r="AI443" i="3"/>
  <c r="AF444" i="3"/>
  <c r="AG444" i="3"/>
  <c r="AH444" i="3"/>
  <c r="AI444" i="3"/>
  <c r="AF445" i="3"/>
  <c r="AG445" i="3"/>
  <c r="AH445" i="3"/>
  <c r="AI445" i="3"/>
  <c r="AF446" i="3"/>
  <c r="AG446" i="3"/>
  <c r="AH446" i="3"/>
  <c r="AI446" i="3"/>
  <c r="AF447" i="3"/>
  <c r="AG447" i="3"/>
  <c r="AH447" i="3"/>
  <c r="AI447" i="3"/>
  <c r="AF448" i="3"/>
  <c r="AG448" i="3"/>
  <c r="AH448" i="3"/>
  <c r="AI448" i="3"/>
  <c r="AF449" i="3"/>
  <c r="AG449" i="3"/>
  <c r="AH449" i="3"/>
  <c r="AI449" i="3"/>
  <c r="AF450" i="3"/>
  <c r="AG450" i="3"/>
  <c r="AH450" i="3"/>
  <c r="AI450" i="3"/>
  <c r="AF451" i="3"/>
  <c r="AG451" i="3"/>
  <c r="AH451" i="3"/>
  <c r="AI451" i="3"/>
  <c r="AF452" i="3"/>
  <c r="AG452" i="3"/>
  <c r="AH452" i="3"/>
  <c r="AI452" i="3"/>
  <c r="AF453" i="3"/>
  <c r="AG453" i="3"/>
  <c r="AH453" i="3"/>
  <c r="AI453" i="3"/>
  <c r="AF454" i="3"/>
  <c r="AG454" i="3"/>
  <c r="AH454" i="3"/>
  <c r="AI454" i="3"/>
  <c r="AF455" i="3"/>
  <c r="AG455" i="3"/>
  <c r="AH455" i="3"/>
  <c r="AI455" i="3"/>
  <c r="AF456" i="3"/>
  <c r="AG456" i="3"/>
  <c r="AH456" i="3"/>
  <c r="AI456" i="3"/>
  <c r="AF457" i="3"/>
  <c r="AG457" i="3"/>
  <c r="AH457" i="3"/>
  <c r="AI457" i="3"/>
  <c r="AF458" i="3"/>
  <c r="AG458" i="3"/>
  <c r="AH458" i="3"/>
  <c r="AI458" i="3"/>
  <c r="AF459" i="3"/>
  <c r="AG459" i="3"/>
  <c r="AH459" i="3"/>
  <c r="AI459" i="3"/>
  <c r="AF460" i="3"/>
  <c r="AG460" i="3"/>
  <c r="AH460" i="3"/>
  <c r="AI460" i="3"/>
  <c r="AF461" i="3"/>
  <c r="AG461" i="3"/>
  <c r="AH461" i="3"/>
  <c r="AI461" i="3"/>
  <c r="AF462" i="3"/>
  <c r="AG462" i="3"/>
  <c r="AH462" i="3"/>
  <c r="AI462" i="3"/>
  <c r="AF463" i="3"/>
  <c r="AG463" i="3"/>
  <c r="AH463" i="3"/>
  <c r="AI463" i="3"/>
  <c r="AF464" i="3"/>
  <c r="AG464" i="3"/>
  <c r="AH464" i="3"/>
  <c r="AI464" i="3"/>
  <c r="AF465" i="3"/>
  <c r="AG465" i="3"/>
  <c r="AH465" i="3"/>
  <c r="AI465" i="3"/>
  <c r="AF466" i="3"/>
  <c r="AG466" i="3"/>
  <c r="AH466" i="3"/>
  <c r="AI466" i="3"/>
  <c r="AF467" i="3"/>
  <c r="AG467" i="3"/>
  <c r="AH467" i="3"/>
  <c r="AI467" i="3"/>
  <c r="AF468" i="3"/>
  <c r="AG468" i="3"/>
  <c r="AH468" i="3"/>
  <c r="AI468" i="3"/>
  <c r="AF469" i="3"/>
  <c r="AG469" i="3"/>
  <c r="AH469" i="3"/>
  <c r="AI469" i="3"/>
  <c r="AF470" i="3"/>
  <c r="AG470" i="3"/>
  <c r="AH470" i="3"/>
  <c r="AI470" i="3"/>
  <c r="AF471" i="3"/>
  <c r="AG471" i="3"/>
  <c r="AH471" i="3"/>
  <c r="AI471" i="3"/>
  <c r="AF472" i="3"/>
  <c r="AG472" i="3"/>
  <c r="AH472" i="3"/>
  <c r="AI472" i="3"/>
  <c r="AF473" i="3"/>
  <c r="AG473" i="3"/>
  <c r="AH473" i="3"/>
  <c r="AI473" i="3"/>
  <c r="AF474" i="3"/>
  <c r="AG474" i="3"/>
  <c r="AH474" i="3"/>
  <c r="AI474" i="3"/>
  <c r="AF475" i="3"/>
  <c r="AG475" i="3"/>
  <c r="AH475" i="3"/>
  <c r="AI475" i="3"/>
  <c r="AF476" i="3"/>
  <c r="AG476" i="3"/>
  <c r="AH476" i="3"/>
  <c r="AI476" i="3"/>
  <c r="AF477" i="3"/>
  <c r="AG477" i="3"/>
  <c r="AH477" i="3"/>
  <c r="AI477" i="3"/>
  <c r="AF478" i="3"/>
  <c r="AG478" i="3"/>
  <c r="AH478" i="3"/>
  <c r="AI478" i="3"/>
  <c r="AF479" i="3"/>
  <c r="AG479" i="3"/>
  <c r="AH479" i="3"/>
  <c r="AI479" i="3"/>
  <c r="AF480" i="3"/>
  <c r="AG480" i="3"/>
  <c r="AH480" i="3"/>
  <c r="AI480" i="3"/>
  <c r="AF481" i="3"/>
  <c r="AG481" i="3"/>
  <c r="AH481" i="3"/>
  <c r="AI481" i="3"/>
  <c r="AF482" i="3"/>
  <c r="AG482" i="3"/>
  <c r="AH482" i="3"/>
  <c r="AI482" i="3"/>
  <c r="AF483" i="3"/>
  <c r="AG483" i="3"/>
  <c r="AH483" i="3"/>
  <c r="AI483" i="3"/>
  <c r="AF484" i="3"/>
  <c r="AG484" i="3"/>
  <c r="AH484" i="3"/>
  <c r="AI484" i="3"/>
  <c r="AF485" i="3"/>
  <c r="AG485" i="3"/>
  <c r="AH485" i="3"/>
  <c r="AI485" i="3"/>
  <c r="AF486" i="3"/>
  <c r="AG486" i="3"/>
  <c r="AH486" i="3"/>
  <c r="AI486" i="3"/>
  <c r="AF487" i="3"/>
  <c r="AG487" i="3"/>
  <c r="AH487" i="3"/>
  <c r="AI487" i="3"/>
  <c r="AF488" i="3"/>
  <c r="AG488" i="3"/>
  <c r="AH488" i="3"/>
  <c r="AI488" i="3"/>
  <c r="AF489" i="3"/>
  <c r="AG489" i="3"/>
  <c r="AH489" i="3"/>
  <c r="AI489" i="3"/>
  <c r="AF490" i="3"/>
  <c r="AG490" i="3"/>
  <c r="AH490" i="3"/>
  <c r="AI490" i="3"/>
  <c r="AF491" i="3"/>
  <c r="AG491" i="3"/>
  <c r="AH491" i="3"/>
  <c r="AI491" i="3"/>
  <c r="AF492" i="3"/>
  <c r="AG492" i="3"/>
  <c r="AH492" i="3"/>
  <c r="AI492" i="3"/>
  <c r="AF493" i="3"/>
  <c r="AG493" i="3"/>
  <c r="AH493" i="3"/>
  <c r="AI493" i="3"/>
  <c r="AF494" i="3"/>
  <c r="AG494" i="3"/>
  <c r="AH494" i="3"/>
  <c r="AI494" i="3"/>
  <c r="AF495" i="3"/>
  <c r="AG495" i="3"/>
  <c r="AH495" i="3"/>
  <c r="AI495" i="3"/>
  <c r="AF496" i="3"/>
  <c r="AG496" i="3"/>
  <c r="AH496" i="3"/>
  <c r="AI496" i="3"/>
  <c r="AF497" i="3"/>
  <c r="AG497" i="3"/>
  <c r="AH497" i="3"/>
  <c r="AI497" i="3"/>
  <c r="AF498" i="3"/>
  <c r="AG498" i="3"/>
  <c r="AH498" i="3"/>
  <c r="AI498" i="3"/>
  <c r="AF499" i="3"/>
  <c r="AG499" i="3"/>
  <c r="AH499" i="3"/>
  <c r="AI499" i="3"/>
  <c r="AF500" i="3"/>
  <c r="AG500" i="3"/>
  <c r="AH500" i="3"/>
  <c r="AI500" i="3"/>
  <c r="AF501" i="3"/>
  <c r="AG501" i="3"/>
  <c r="AH501" i="3"/>
  <c r="AI501" i="3"/>
  <c r="AF502" i="3"/>
  <c r="AG502" i="3"/>
  <c r="AH502" i="3"/>
  <c r="AI502" i="3"/>
  <c r="AF503" i="3"/>
  <c r="AG503" i="3"/>
  <c r="AH503" i="3"/>
  <c r="AI503" i="3"/>
  <c r="AF504" i="3"/>
  <c r="AG504" i="3"/>
  <c r="AH504" i="3"/>
  <c r="AI504" i="3"/>
  <c r="AF505" i="3"/>
  <c r="AG505" i="3"/>
  <c r="AH505" i="3"/>
  <c r="AI505" i="3"/>
  <c r="AD7" i="3"/>
  <c r="AE7" i="3"/>
  <c r="AD8" i="3"/>
  <c r="AE8" i="3"/>
  <c r="AD9" i="3"/>
  <c r="AE9" i="3"/>
  <c r="AD10" i="3"/>
  <c r="AE10" i="3"/>
  <c r="AD11" i="3"/>
  <c r="AE11" i="3"/>
  <c r="AD12" i="3"/>
  <c r="AE12" i="3"/>
  <c r="AD13" i="3"/>
  <c r="AE13" i="3"/>
  <c r="AD14" i="3"/>
  <c r="AE14" i="3"/>
  <c r="AD15" i="3"/>
  <c r="AE15" i="3"/>
  <c r="AD16" i="3"/>
  <c r="AE16" i="3"/>
  <c r="AD17" i="3"/>
  <c r="AE17" i="3"/>
  <c r="AD18" i="3"/>
  <c r="AE18" i="3"/>
  <c r="AD19" i="3"/>
  <c r="AE19" i="3"/>
  <c r="AD20" i="3"/>
  <c r="AE20" i="3"/>
  <c r="AD21" i="3"/>
  <c r="AE21" i="3"/>
  <c r="AD22" i="3"/>
  <c r="AE22" i="3"/>
  <c r="AD23" i="3"/>
  <c r="AE23" i="3"/>
  <c r="AD24" i="3"/>
  <c r="AE24" i="3"/>
  <c r="AD25" i="3"/>
  <c r="AE25" i="3"/>
  <c r="AD26" i="3"/>
  <c r="AE26" i="3"/>
  <c r="AD27" i="3"/>
  <c r="AE27" i="3"/>
  <c r="AD28" i="3"/>
  <c r="AE28" i="3"/>
  <c r="AD29" i="3"/>
  <c r="AE29" i="3"/>
  <c r="AD30" i="3"/>
  <c r="AE30" i="3"/>
  <c r="AD31" i="3"/>
  <c r="AE31" i="3"/>
  <c r="AD32" i="3"/>
  <c r="AE32" i="3"/>
  <c r="AD33" i="3"/>
  <c r="AE33" i="3"/>
  <c r="AD34" i="3"/>
  <c r="AE34" i="3"/>
  <c r="AD35" i="3"/>
  <c r="AE35" i="3"/>
  <c r="AD36" i="3"/>
  <c r="AE36" i="3"/>
  <c r="AD37" i="3"/>
  <c r="AE37" i="3"/>
  <c r="AD38" i="3"/>
  <c r="AE38" i="3"/>
  <c r="AD39" i="3"/>
  <c r="AE39" i="3"/>
  <c r="AD40" i="3"/>
  <c r="AE40" i="3"/>
  <c r="AD41" i="3"/>
  <c r="AE41" i="3"/>
  <c r="AD42" i="3"/>
  <c r="AE42" i="3"/>
  <c r="AD43" i="3"/>
  <c r="AE43" i="3"/>
  <c r="AD44" i="3"/>
  <c r="AE44" i="3"/>
  <c r="AD45" i="3"/>
  <c r="AE45" i="3"/>
  <c r="AD46" i="3"/>
  <c r="AE46" i="3"/>
  <c r="AD47" i="3"/>
  <c r="AE47" i="3"/>
  <c r="AD48" i="3"/>
  <c r="AE48" i="3"/>
  <c r="AD49" i="3"/>
  <c r="AE49" i="3"/>
  <c r="AD50" i="3"/>
  <c r="AE50" i="3"/>
  <c r="AD51" i="3"/>
  <c r="AE51" i="3"/>
  <c r="AD52" i="3"/>
  <c r="AE52" i="3"/>
  <c r="AD53" i="3"/>
  <c r="AE53" i="3"/>
  <c r="AD54" i="3"/>
  <c r="AE54" i="3"/>
  <c r="AD55" i="3"/>
  <c r="AE55" i="3"/>
  <c r="AD56" i="3"/>
  <c r="AE56" i="3"/>
  <c r="AD57" i="3"/>
  <c r="AE57" i="3"/>
  <c r="AD58" i="3"/>
  <c r="AE58" i="3"/>
  <c r="AD59" i="3"/>
  <c r="AE59" i="3"/>
  <c r="AD60" i="3"/>
  <c r="AE60" i="3"/>
  <c r="AD61" i="3"/>
  <c r="AE61" i="3"/>
  <c r="AD62" i="3"/>
  <c r="AE62" i="3"/>
  <c r="AD63" i="3"/>
  <c r="AE63" i="3"/>
  <c r="AD64" i="3"/>
  <c r="AE64" i="3"/>
  <c r="AD65" i="3"/>
  <c r="AE65" i="3"/>
  <c r="AD66" i="3"/>
  <c r="AE66" i="3"/>
  <c r="AD67" i="3"/>
  <c r="AE67" i="3"/>
  <c r="AD68" i="3"/>
  <c r="AE68" i="3"/>
  <c r="AD69" i="3"/>
  <c r="AE69" i="3"/>
  <c r="AD70" i="3"/>
  <c r="AE70" i="3"/>
  <c r="AD71" i="3"/>
  <c r="AE71" i="3"/>
  <c r="AD72" i="3"/>
  <c r="AE72" i="3"/>
  <c r="AD73" i="3"/>
  <c r="AE73" i="3"/>
  <c r="AD74" i="3"/>
  <c r="AE74" i="3"/>
  <c r="AD75" i="3"/>
  <c r="AE75" i="3"/>
  <c r="AD76" i="3"/>
  <c r="AE76" i="3"/>
  <c r="AD77" i="3"/>
  <c r="AE77" i="3"/>
  <c r="AD78" i="3"/>
  <c r="AE78" i="3"/>
  <c r="AD79" i="3"/>
  <c r="AE79" i="3"/>
  <c r="AD80" i="3"/>
  <c r="AE80" i="3"/>
  <c r="AD81" i="3"/>
  <c r="AE81" i="3"/>
  <c r="AD82" i="3"/>
  <c r="AE82" i="3"/>
  <c r="AD83" i="3"/>
  <c r="AE83" i="3"/>
  <c r="AD84" i="3"/>
  <c r="AE84" i="3"/>
  <c r="AD85" i="3"/>
  <c r="AE85" i="3"/>
  <c r="AD86" i="3"/>
  <c r="AE86" i="3"/>
  <c r="AD87" i="3"/>
  <c r="AE87" i="3"/>
  <c r="AD88" i="3"/>
  <c r="AE88" i="3"/>
  <c r="AD89" i="3"/>
  <c r="AE89" i="3"/>
  <c r="AD90" i="3"/>
  <c r="AE90" i="3"/>
  <c r="AD91" i="3"/>
  <c r="AE91" i="3"/>
  <c r="AD92" i="3"/>
  <c r="AE92" i="3"/>
  <c r="AD93" i="3"/>
  <c r="AE93" i="3"/>
  <c r="AD94" i="3"/>
  <c r="AE94" i="3"/>
  <c r="AD95" i="3"/>
  <c r="AE95" i="3"/>
  <c r="AD96" i="3"/>
  <c r="AE96" i="3"/>
  <c r="AD97" i="3"/>
  <c r="AE97" i="3"/>
  <c r="AD98" i="3"/>
  <c r="AE98" i="3"/>
  <c r="AD99" i="3"/>
  <c r="AE99" i="3"/>
  <c r="AD100" i="3"/>
  <c r="AE100" i="3"/>
  <c r="AD101" i="3"/>
  <c r="AE101" i="3"/>
  <c r="AD102" i="3"/>
  <c r="AE102" i="3"/>
  <c r="AD103" i="3"/>
  <c r="AE103" i="3"/>
  <c r="AD104" i="3"/>
  <c r="AE104" i="3"/>
  <c r="AD105" i="3"/>
  <c r="AE105" i="3"/>
  <c r="AD106" i="3"/>
  <c r="AE106" i="3"/>
  <c r="AD107" i="3"/>
  <c r="AE107" i="3"/>
  <c r="AD108" i="3"/>
  <c r="AE108" i="3"/>
  <c r="AD109" i="3"/>
  <c r="AE109" i="3"/>
  <c r="AD110" i="3"/>
  <c r="AE110" i="3"/>
  <c r="AD111" i="3"/>
  <c r="AE111" i="3"/>
  <c r="AD112" i="3"/>
  <c r="AE112" i="3"/>
  <c r="AD113" i="3"/>
  <c r="AE113" i="3"/>
  <c r="AD114" i="3"/>
  <c r="AE114" i="3"/>
  <c r="AD115" i="3"/>
  <c r="AE115" i="3"/>
  <c r="AD116" i="3"/>
  <c r="AE116" i="3"/>
  <c r="AD117" i="3"/>
  <c r="AE117" i="3"/>
  <c r="AD118" i="3"/>
  <c r="AE118" i="3"/>
  <c r="AD119" i="3"/>
  <c r="AE119" i="3"/>
  <c r="AD120" i="3"/>
  <c r="AE120" i="3"/>
  <c r="AD121" i="3"/>
  <c r="AE121" i="3"/>
  <c r="AD122" i="3"/>
  <c r="AE122" i="3"/>
  <c r="AD123" i="3"/>
  <c r="AE123" i="3"/>
  <c r="AD124" i="3"/>
  <c r="AE124" i="3"/>
  <c r="AD125" i="3"/>
  <c r="AE125" i="3"/>
  <c r="AD126" i="3"/>
  <c r="AE126" i="3"/>
  <c r="AD127" i="3"/>
  <c r="AE127" i="3"/>
  <c r="AD128" i="3"/>
  <c r="AE128" i="3"/>
  <c r="AD129" i="3"/>
  <c r="AE129" i="3"/>
  <c r="AD130" i="3"/>
  <c r="AE130" i="3"/>
  <c r="AD131" i="3"/>
  <c r="AE131" i="3"/>
  <c r="AD132" i="3"/>
  <c r="AE132" i="3"/>
  <c r="AD133" i="3"/>
  <c r="AE133" i="3"/>
  <c r="AD134" i="3"/>
  <c r="AE134" i="3"/>
  <c r="AD135" i="3"/>
  <c r="AE135" i="3"/>
  <c r="AD136" i="3"/>
  <c r="AE136" i="3"/>
  <c r="AD137" i="3"/>
  <c r="AE137" i="3"/>
  <c r="AD138" i="3"/>
  <c r="AE138" i="3"/>
  <c r="AD139" i="3"/>
  <c r="AE139" i="3"/>
  <c r="AD140" i="3"/>
  <c r="AE140" i="3"/>
  <c r="AD141" i="3"/>
  <c r="AE141" i="3"/>
  <c r="AD142" i="3"/>
  <c r="AE142" i="3"/>
  <c r="AD143" i="3"/>
  <c r="AE143" i="3"/>
  <c r="AD144" i="3"/>
  <c r="AE144" i="3"/>
  <c r="AD145" i="3"/>
  <c r="AE145" i="3"/>
  <c r="AD146" i="3"/>
  <c r="AE146" i="3"/>
  <c r="AD147" i="3"/>
  <c r="AE147" i="3"/>
  <c r="AD148" i="3"/>
  <c r="AE148" i="3"/>
  <c r="AD149" i="3"/>
  <c r="AE149" i="3"/>
  <c r="AD150" i="3"/>
  <c r="AE150" i="3"/>
  <c r="AD151" i="3"/>
  <c r="AE151" i="3"/>
  <c r="AD152" i="3"/>
  <c r="AE152" i="3"/>
  <c r="AD153" i="3"/>
  <c r="AE153" i="3"/>
  <c r="AD154" i="3"/>
  <c r="AE154" i="3"/>
  <c r="AD155" i="3"/>
  <c r="AE155" i="3"/>
  <c r="AD156" i="3"/>
  <c r="AE156" i="3"/>
  <c r="AD157" i="3"/>
  <c r="AE157" i="3"/>
  <c r="AD158" i="3"/>
  <c r="AE158" i="3"/>
  <c r="AD159" i="3"/>
  <c r="AE159" i="3"/>
  <c r="AD160" i="3"/>
  <c r="AE160" i="3"/>
  <c r="AD161" i="3"/>
  <c r="AE161" i="3"/>
  <c r="AD162" i="3"/>
  <c r="AE162" i="3"/>
  <c r="AD163" i="3"/>
  <c r="AE163" i="3"/>
  <c r="AD164" i="3"/>
  <c r="AE164" i="3"/>
  <c r="AD165" i="3"/>
  <c r="AE165" i="3"/>
  <c r="AD166" i="3"/>
  <c r="AE166" i="3"/>
  <c r="AD167" i="3"/>
  <c r="AE167" i="3"/>
  <c r="AD168" i="3"/>
  <c r="AE168" i="3"/>
  <c r="AD169" i="3"/>
  <c r="AE169" i="3"/>
  <c r="AD170" i="3"/>
  <c r="AE170" i="3"/>
  <c r="AD171" i="3"/>
  <c r="AE171" i="3"/>
  <c r="AD172" i="3"/>
  <c r="AE172" i="3"/>
  <c r="AD173" i="3"/>
  <c r="AE173" i="3"/>
  <c r="AD174" i="3"/>
  <c r="AE174" i="3"/>
  <c r="AD175" i="3"/>
  <c r="AE175" i="3"/>
  <c r="AD176" i="3"/>
  <c r="AE176" i="3"/>
  <c r="AD177" i="3"/>
  <c r="AE177" i="3"/>
  <c r="AD178" i="3"/>
  <c r="AE178" i="3"/>
  <c r="AD179" i="3"/>
  <c r="AE179" i="3"/>
  <c r="AD180" i="3"/>
  <c r="AE180" i="3"/>
  <c r="AD181" i="3"/>
  <c r="AE181" i="3"/>
  <c r="AD182" i="3"/>
  <c r="AE182" i="3"/>
  <c r="AD183" i="3"/>
  <c r="AE183" i="3"/>
  <c r="AD184" i="3"/>
  <c r="AE184" i="3"/>
  <c r="AD185" i="3"/>
  <c r="AE185" i="3"/>
  <c r="AD186" i="3"/>
  <c r="AE186" i="3"/>
  <c r="AD187" i="3"/>
  <c r="AE187" i="3"/>
  <c r="AD188" i="3"/>
  <c r="AE188" i="3"/>
  <c r="AD189" i="3"/>
  <c r="AE189" i="3"/>
  <c r="AD190" i="3"/>
  <c r="AE190" i="3"/>
  <c r="AD191" i="3"/>
  <c r="AE191" i="3"/>
  <c r="AD192" i="3"/>
  <c r="AE192" i="3"/>
  <c r="AD193" i="3"/>
  <c r="AE193" i="3"/>
  <c r="AD194" i="3"/>
  <c r="AE194" i="3"/>
  <c r="AD195" i="3"/>
  <c r="AE195" i="3"/>
  <c r="AD196" i="3"/>
  <c r="AE196" i="3"/>
  <c r="AD197" i="3"/>
  <c r="AE197" i="3"/>
  <c r="AD198" i="3"/>
  <c r="AE198" i="3"/>
  <c r="AD199" i="3"/>
  <c r="AE199" i="3"/>
  <c r="AD200" i="3"/>
  <c r="AE200" i="3"/>
  <c r="AD201" i="3"/>
  <c r="AE201" i="3"/>
  <c r="AD202" i="3"/>
  <c r="AE202" i="3"/>
  <c r="AD203" i="3"/>
  <c r="AE203" i="3"/>
  <c r="AD204" i="3"/>
  <c r="AE204" i="3"/>
  <c r="AD205" i="3"/>
  <c r="AE205" i="3"/>
  <c r="AD206" i="3"/>
  <c r="AE206" i="3"/>
  <c r="AD207" i="3"/>
  <c r="AE207" i="3"/>
  <c r="AD208" i="3"/>
  <c r="AE208" i="3"/>
  <c r="AD209" i="3"/>
  <c r="AE209" i="3"/>
  <c r="AD210" i="3"/>
  <c r="AE210" i="3"/>
  <c r="AD211" i="3"/>
  <c r="AE211" i="3"/>
  <c r="AD212" i="3"/>
  <c r="AE212" i="3"/>
  <c r="AD213" i="3"/>
  <c r="AE213" i="3"/>
  <c r="AD214" i="3"/>
  <c r="AE214" i="3"/>
  <c r="AD215" i="3"/>
  <c r="AE215" i="3"/>
  <c r="AD216" i="3"/>
  <c r="AE216" i="3"/>
  <c r="AD217" i="3"/>
  <c r="AE217" i="3"/>
  <c r="AD218" i="3"/>
  <c r="AE218" i="3"/>
  <c r="AD219" i="3"/>
  <c r="AE219" i="3"/>
  <c r="AD220" i="3"/>
  <c r="AE220" i="3"/>
  <c r="AD221" i="3"/>
  <c r="AE221" i="3"/>
  <c r="AD222" i="3"/>
  <c r="AE222" i="3"/>
  <c r="AD223" i="3"/>
  <c r="AE223" i="3"/>
  <c r="AD224" i="3"/>
  <c r="AE224" i="3"/>
  <c r="AD225" i="3"/>
  <c r="AE225" i="3"/>
  <c r="AD226" i="3"/>
  <c r="AE226" i="3"/>
  <c r="AD227" i="3"/>
  <c r="AE227" i="3"/>
  <c r="AD228" i="3"/>
  <c r="AE228" i="3"/>
  <c r="AD229" i="3"/>
  <c r="AE229" i="3"/>
  <c r="AD230" i="3"/>
  <c r="AE230" i="3"/>
  <c r="AD231" i="3"/>
  <c r="AE231" i="3"/>
  <c r="AD232" i="3"/>
  <c r="AE232" i="3"/>
  <c r="AD233" i="3"/>
  <c r="AE233" i="3"/>
  <c r="AD234" i="3"/>
  <c r="AE234" i="3"/>
  <c r="AD235" i="3"/>
  <c r="AE235" i="3"/>
  <c r="AD236" i="3"/>
  <c r="AE236" i="3"/>
  <c r="AD237" i="3"/>
  <c r="AE237" i="3"/>
  <c r="AD238" i="3"/>
  <c r="AE238" i="3"/>
  <c r="AD239" i="3"/>
  <c r="AE239" i="3"/>
  <c r="AD240" i="3"/>
  <c r="AE240" i="3"/>
  <c r="AD241" i="3"/>
  <c r="AE241" i="3"/>
  <c r="AD242" i="3"/>
  <c r="AE242" i="3"/>
  <c r="AD243" i="3"/>
  <c r="AE243" i="3"/>
  <c r="AD244" i="3"/>
  <c r="AE244" i="3"/>
  <c r="AD245" i="3"/>
  <c r="AE245" i="3"/>
  <c r="AD246" i="3"/>
  <c r="AE246" i="3"/>
  <c r="AD247" i="3"/>
  <c r="AE247" i="3"/>
  <c r="AD248" i="3"/>
  <c r="AE248" i="3"/>
  <c r="AD249" i="3"/>
  <c r="AE249" i="3"/>
  <c r="AD250" i="3"/>
  <c r="AE250" i="3"/>
  <c r="AD251" i="3"/>
  <c r="AE251" i="3"/>
  <c r="AD252" i="3"/>
  <c r="AE252" i="3"/>
  <c r="AD253" i="3"/>
  <c r="AE253" i="3"/>
  <c r="AD254" i="3"/>
  <c r="AE254" i="3"/>
  <c r="AD255" i="3"/>
  <c r="AE255" i="3"/>
  <c r="AD256" i="3"/>
  <c r="AE256" i="3"/>
  <c r="AD257" i="3"/>
  <c r="AE257" i="3"/>
  <c r="AD258" i="3"/>
  <c r="AE258" i="3"/>
  <c r="AD259" i="3"/>
  <c r="AE259" i="3"/>
  <c r="AD260" i="3"/>
  <c r="AE260" i="3"/>
  <c r="AD261" i="3"/>
  <c r="AE261" i="3"/>
  <c r="AD262" i="3"/>
  <c r="AE262" i="3"/>
  <c r="AD263" i="3"/>
  <c r="AE263" i="3"/>
  <c r="AD264" i="3"/>
  <c r="AE264" i="3"/>
  <c r="AD265" i="3"/>
  <c r="AE265" i="3"/>
  <c r="AD266" i="3"/>
  <c r="AE266" i="3"/>
  <c r="AD267" i="3"/>
  <c r="AE267" i="3"/>
  <c r="AD268" i="3"/>
  <c r="AE268" i="3"/>
  <c r="AD269" i="3"/>
  <c r="AE269" i="3"/>
  <c r="AD270" i="3"/>
  <c r="AE270" i="3"/>
  <c r="AD271" i="3"/>
  <c r="AE271" i="3"/>
  <c r="AD272" i="3"/>
  <c r="AE272" i="3"/>
  <c r="AD273" i="3"/>
  <c r="AE273" i="3"/>
  <c r="AD274" i="3"/>
  <c r="AE274" i="3"/>
  <c r="AD275" i="3"/>
  <c r="AE275" i="3"/>
  <c r="AD276" i="3"/>
  <c r="AE276" i="3"/>
  <c r="AD277" i="3"/>
  <c r="AE277" i="3"/>
  <c r="AD278" i="3"/>
  <c r="AE278" i="3"/>
  <c r="AD279" i="3"/>
  <c r="AE279" i="3"/>
  <c r="AD280" i="3"/>
  <c r="AE280" i="3"/>
  <c r="AD281" i="3"/>
  <c r="AE281" i="3"/>
  <c r="AD282" i="3"/>
  <c r="AE282" i="3"/>
  <c r="AD283" i="3"/>
  <c r="AE283" i="3"/>
  <c r="AD284" i="3"/>
  <c r="AE284" i="3"/>
  <c r="AD285" i="3"/>
  <c r="AE285" i="3"/>
  <c r="AD286" i="3"/>
  <c r="AE286" i="3"/>
  <c r="AD287" i="3"/>
  <c r="AE287" i="3"/>
  <c r="AD288" i="3"/>
  <c r="AE288" i="3"/>
  <c r="AD289" i="3"/>
  <c r="AE289" i="3"/>
  <c r="AD290" i="3"/>
  <c r="AE290" i="3"/>
  <c r="AD291" i="3"/>
  <c r="AE291" i="3"/>
  <c r="AD292" i="3"/>
  <c r="AE292" i="3"/>
  <c r="AD293" i="3"/>
  <c r="AE293" i="3"/>
  <c r="AD294" i="3"/>
  <c r="AE294" i="3"/>
  <c r="AD295" i="3"/>
  <c r="AE295" i="3"/>
  <c r="AD296" i="3"/>
  <c r="AE296" i="3"/>
  <c r="AD297" i="3"/>
  <c r="AE297" i="3"/>
  <c r="AD298" i="3"/>
  <c r="AE298" i="3"/>
  <c r="AD299" i="3"/>
  <c r="AE299" i="3"/>
  <c r="AD300" i="3"/>
  <c r="AE300" i="3"/>
  <c r="AD301" i="3"/>
  <c r="AE301" i="3"/>
  <c r="AD302" i="3"/>
  <c r="AE302" i="3"/>
  <c r="AD303" i="3"/>
  <c r="AE303" i="3"/>
  <c r="AD304" i="3"/>
  <c r="AE304" i="3"/>
  <c r="AD305" i="3"/>
  <c r="AE305" i="3"/>
  <c r="AD306" i="3"/>
  <c r="AE306" i="3"/>
  <c r="AD307" i="3"/>
  <c r="AE307" i="3"/>
  <c r="AD308" i="3"/>
  <c r="AE308" i="3"/>
  <c r="AD309" i="3"/>
  <c r="AE309" i="3"/>
  <c r="AD310" i="3"/>
  <c r="AE310" i="3"/>
  <c r="AD311" i="3"/>
  <c r="AE311" i="3"/>
  <c r="AD312" i="3"/>
  <c r="AE312" i="3"/>
  <c r="AD313" i="3"/>
  <c r="AE313" i="3"/>
  <c r="AD314" i="3"/>
  <c r="AE314" i="3"/>
  <c r="AD315" i="3"/>
  <c r="AE315" i="3"/>
  <c r="AD316" i="3"/>
  <c r="AE316" i="3"/>
  <c r="AD317" i="3"/>
  <c r="AE317" i="3"/>
  <c r="AD318" i="3"/>
  <c r="AE318" i="3"/>
  <c r="AD319" i="3"/>
  <c r="AE319" i="3"/>
  <c r="AD320" i="3"/>
  <c r="AE320" i="3"/>
  <c r="AD321" i="3"/>
  <c r="AE321" i="3"/>
  <c r="AD322" i="3"/>
  <c r="AE322" i="3"/>
  <c r="AD323" i="3"/>
  <c r="AE323" i="3"/>
  <c r="AD324" i="3"/>
  <c r="AE324" i="3"/>
  <c r="AD325" i="3"/>
  <c r="AE325" i="3"/>
  <c r="AD326" i="3"/>
  <c r="AE326" i="3"/>
  <c r="AD327" i="3"/>
  <c r="AE327" i="3"/>
  <c r="AD328" i="3"/>
  <c r="AE328" i="3"/>
  <c r="AD329" i="3"/>
  <c r="AE329" i="3"/>
  <c r="AD330" i="3"/>
  <c r="AE330" i="3"/>
  <c r="AD331" i="3"/>
  <c r="AE331" i="3"/>
  <c r="AD332" i="3"/>
  <c r="AE332" i="3"/>
  <c r="AD333" i="3"/>
  <c r="AE333" i="3"/>
  <c r="AD334" i="3"/>
  <c r="AE334" i="3"/>
  <c r="AD335" i="3"/>
  <c r="AE335" i="3"/>
  <c r="AD336" i="3"/>
  <c r="AE336" i="3"/>
  <c r="AD337" i="3"/>
  <c r="AE337" i="3"/>
  <c r="AD338" i="3"/>
  <c r="AE338" i="3"/>
  <c r="AD339" i="3"/>
  <c r="AE339" i="3"/>
  <c r="AD340" i="3"/>
  <c r="AE340" i="3"/>
  <c r="AD341" i="3"/>
  <c r="AE341" i="3"/>
  <c r="AD342" i="3"/>
  <c r="AE342" i="3"/>
  <c r="AD343" i="3"/>
  <c r="AE343" i="3"/>
  <c r="AD344" i="3"/>
  <c r="AE344" i="3"/>
  <c r="AD345" i="3"/>
  <c r="AE345" i="3"/>
  <c r="AD346" i="3"/>
  <c r="AE346" i="3"/>
  <c r="AD347" i="3"/>
  <c r="AE347" i="3"/>
  <c r="AD348" i="3"/>
  <c r="AE348" i="3"/>
  <c r="AD349" i="3"/>
  <c r="AE349" i="3"/>
  <c r="AD350" i="3"/>
  <c r="AE350" i="3"/>
  <c r="AD351" i="3"/>
  <c r="AE351" i="3"/>
  <c r="AD352" i="3"/>
  <c r="AE352" i="3"/>
  <c r="AD353" i="3"/>
  <c r="AE353" i="3"/>
  <c r="AD354" i="3"/>
  <c r="AE354" i="3"/>
  <c r="AD355" i="3"/>
  <c r="AE355" i="3"/>
  <c r="AD356" i="3"/>
  <c r="AE356" i="3"/>
  <c r="AD357" i="3"/>
  <c r="AE357" i="3"/>
  <c r="AD358" i="3"/>
  <c r="AE358" i="3"/>
  <c r="AD359" i="3"/>
  <c r="AE359" i="3"/>
  <c r="AD360" i="3"/>
  <c r="AE360" i="3"/>
  <c r="AD361" i="3"/>
  <c r="AE361" i="3"/>
  <c r="AD362" i="3"/>
  <c r="AE362" i="3"/>
  <c r="AD363" i="3"/>
  <c r="AE363" i="3"/>
  <c r="AD364" i="3"/>
  <c r="AE364" i="3"/>
  <c r="AD365" i="3"/>
  <c r="AE365" i="3"/>
  <c r="AD366" i="3"/>
  <c r="AE366" i="3"/>
  <c r="AD367" i="3"/>
  <c r="AE367" i="3"/>
  <c r="AD368" i="3"/>
  <c r="AE368" i="3"/>
  <c r="AD369" i="3"/>
  <c r="AE369" i="3"/>
  <c r="AD370" i="3"/>
  <c r="AE370" i="3"/>
  <c r="AD371" i="3"/>
  <c r="AE371" i="3"/>
  <c r="AD372" i="3"/>
  <c r="AE372" i="3"/>
  <c r="AD373" i="3"/>
  <c r="AE373" i="3"/>
  <c r="AD374" i="3"/>
  <c r="AE374" i="3"/>
  <c r="AD375" i="3"/>
  <c r="AE375" i="3"/>
  <c r="AD376" i="3"/>
  <c r="AE376" i="3"/>
  <c r="AD377" i="3"/>
  <c r="AE377" i="3"/>
  <c r="AD378" i="3"/>
  <c r="AE378" i="3"/>
  <c r="AD379" i="3"/>
  <c r="AE379" i="3"/>
  <c r="AD380" i="3"/>
  <c r="AE380" i="3"/>
  <c r="AD381" i="3"/>
  <c r="AE381" i="3"/>
  <c r="AD382" i="3"/>
  <c r="AE382" i="3"/>
  <c r="AD383" i="3"/>
  <c r="AE383" i="3"/>
  <c r="AD384" i="3"/>
  <c r="AE384" i="3"/>
  <c r="AD385" i="3"/>
  <c r="AE385" i="3"/>
  <c r="AD386" i="3"/>
  <c r="AE386" i="3"/>
  <c r="AD387" i="3"/>
  <c r="AE387" i="3"/>
  <c r="AD388" i="3"/>
  <c r="AE388" i="3"/>
  <c r="AD389" i="3"/>
  <c r="AE389" i="3"/>
  <c r="AD390" i="3"/>
  <c r="AE390" i="3"/>
  <c r="AD391" i="3"/>
  <c r="AE391" i="3"/>
  <c r="AD392" i="3"/>
  <c r="AE392" i="3"/>
  <c r="AD393" i="3"/>
  <c r="AE393" i="3"/>
  <c r="AD394" i="3"/>
  <c r="AE394" i="3"/>
  <c r="AD395" i="3"/>
  <c r="AE395" i="3"/>
  <c r="AD396" i="3"/>
  <c r="AE396" i="3"/>
  <c r="AD397" i="3"/>
  <c r="AE397" i="3"/>
  <c r="AD398" i="3"/>
  <c r="AE398" i="3"/>
  <c r="AD399" i="3"/>
  <c r="AE399" i="3"/>
  <c r="AD400" i="3"/>
  <c r="AE400" i="3"/>
  <c r="AD401" i="3"/>
  <c r="AE401" i="3"/>
  <c r="AD402" i="3"/>
  <c r="AE402" i="3"/>
  <c r="AD403" i="3"/>
  <c r="AE403" i="3"/>
  <c r="AD404" i="3"/>
  <c r="AE404" i="3"/>
  <c r="AD405" i="3"/>
  <c r="AE405" i="3"/>
  <c r="AD406" i="3"/>
  <c r="AE406" i="3"/>
  <c r="AD407" i="3"/>
  <c r="AE407" i="3"/>
  <c r="AD408" i="3"/>
  <c r="AE408" i="3"/>
  <c r="AD409" i="3"/>
  <c r="AE409" i="3"/>
  <c r="AD410" i="3"/>
  <c r="AE410" i="3"/>
  <c r="AD411" i="3"/>
  <c r="AE411" i="3"/>
  <c r="AD412" i="3"/>
  <c r="AE412" i="3"/>
  <c r="AD413" i="3"/>
  <c r="AE413" i="3"/>
  <c r="AD414" i="3"/>
  <c r="AE414" i="3"/>
  <c r="AD415" i="3"/>
  <c r="AE415" i="3"/>
  <c r="AD416" i="3"/>
  <c r="AE416" i="3"/>
  <c r="AD417" i="3"/>
  <c r="AE417" i="3"/>
  <c r="AD418" i="3"/>
  <c r="AE418" i="3"/>
  <c r="AD419" i="3"/>
  <c r="AE419" i="3"/>
  <c r="AD420" i="3"/>
  <c r="AE420" i="3"/>
  <c r="AD421" i="3"/>
  <c r="AE421" i="3"/>
  <c r="AD422" i="3"/>
  <c r="AE422" i="3"/>
  <c r="AD423" i="3"/>
  <c r="AE423" i="3"/>
  <c r="AD424" i="3"/>
  <c r="AE424" i="3"/>
  <c r="AD425" i="3"/>
  <c r="AE425" i="3"/>
  <c r="AD426" i="3"/>
  <c r="AE426" i="3"/>
  <c r="AD427" i="3"/>
  <c r="AE427" i="3"/>
  <c r="AD428" i="3"/>
  <c r="AE428" i="3"/>
  <c r="AD429" i="3"/>
  <c r="AE429" i="3"/>
  <c r="AD430" i="3"/>
  <c r="AE430" i="3"/>
  <c r="AD431" i="3"/>
  <c r="AE431" i="3"/>
  <c r="AD432" i="3"/>
  <c r="AE432" i="3"/>
  <c r="AD433" i="3"/>
  <c r="AE433" i="3"/>
  <c r="AD434" i="3"/>
  <c r="AE434" i="3"/>
  <c r="AD435" i="3"/>
  <c r="AE435" i="3"/>
  <c r="AD436" i="3"/>
  <c r="AE436" i="3"/>
  <c r="AD437" i="3"/>
  <c r="AE437" i="3"/>
  <c r="AD438" i="3"/>
  <c r="AE438" i="3"/>
  <c r="AD439" i="3"/>
  <c r="AE439" i="3"/>
  <c r="AD440" i="3"/>
  <c r="AE440" i="3"/>
  <c r="AD441" i="3"/>
  <c r="AE441" i="3"/>
  <c r="AD442" i="3"/>
  <c r="AE442" i="3"/>
  <c r="AD443" i="3"/>
  <c r="AE443" i="3"/>
  <c r="AD444" i="3"/>
  <c r="AE444" i="3"/>
  <c r="AD445" i="3"/>
  <c r="AE445" i="3"/>
  <c r="AD446" i="3"/>
  <c r="AE446" i="3"/>
  <c r="AD447" i="3"/>
  <c r="AE447" i="3"/>
  <c r="AD448" i="3"/>
  <c r="AE448" i="3"/>
  <c r="AD449" i="3"/>
  <c r="AE449" i="3"/>
  <c r="AD450" i="3"/>
  <c r="AE450" i="3"/>
  <c r="AD451" i="3"/>
  <c r="AE451" i="3"/>
  <c r="AD452" i="3"/>
  <c r="AE452" i="3"/>
  <c r="AD453" i="3"/>
  <c r="AE453" i="3"/>
  <c r="AD454" i="3"/>
  <c r="AE454" i="3"/>
  <c r="AD455" i="3"/>
  <c r="AE455" i="3"/>
  <c r="AD456" i="3"/>
  <c r="AE456" i="3"/>
  <c r="AD457" i="3"/>
  <c r="AE457" i="3"/>
  <c r="AD458" i="3"/>
  <c r="AE458" i="3"/>
  <c r="AD459" i="3"/>
  <c r="AE459" i="3"/>
  <c r="AD460" i="3"/>
  <c r="AE460" i="3"/>
  <c r="AD461" i="3"/>
  <c r="AE461" i="3"/>
  <c r="AD462" i="3"/>
  <c r="AE462" i="3"/>
  <c r="AD463" i="3"/>
  <c r="AE463" i="3"/>
  <c r="AD464" i="3"/>
  <c r="AE464" i="3"/>
  <c r="AD465" i="3"/>
  <c r="AE465" i="3"/>
  <c r="AD466" i="3"/>
  <c r="AE466" i="3"/>
  <c r="AD467" i="3"/>
  <c r="AE467" i="3"/>
  <c r="AD468" i="3"/>
  <c r="AE468" i="3"/>
  <c r="AD469" i="3"/>
  <c r="AE469" i="3"/>
  <c r="AD470" i="3"/>
  <c r="AE470" i="3"/>
  <c r="AD471" i="3"/>
  <c r="AE471" i="3"/>
  <c r="AD472" i="3"/>
  <c r="AE472" i="3"/>
  <c r="AD473" i="3"/>
  <c r="AE473" i="3"/>
  <c r="AD474" i="3"/>
  <c r="AE474" i="3"/>
  <c r="AD475" i="3"/>
  <c r="AE475" i="3"/>
  <c r="AD476" i="3"/>
  <c r="AE476" i="3"/>
  <c r="AD477" i="3"/>
  <c r="AE477" i="3"/>
  <c r="AD478" i="3"/>
  <c r="AE478" i="3"/>
  <c r="AD479" i="3"/>
  <c r="AE479" i="3"/>
  <c r="AD480" i="3"/>
  <c r="AE480" i="3"/>
  <c r="AD481" i="3"/>
  <c r="AE481" i="3"/>
  <c r="AD482" i="3"/>
  <c r="AE482" i="3"/>
  <c r="AD483" i="3"/>
  <c r="AE483" i="3"/>
  <c r="AD484" i="3"/>
  <c r="AE484" i="3"/>
  <c r="AD485" i="3"/>
  <c r="AE485" i="3"/>
  <c r="AD486" i="3"/>
  <c r="AE486" i="3"/>
  <c r="AD487" i="3"/>
  <c r="AE487" i="3"/>
  <c r="AD488" i="3"/>
  <c r="AE488" i="3"/>
  <c r="AD489" i="3"/>
  <c r="AE489" i="3"/>
  <c r="AD490" i="3"/>
  <c r="AE490" i="3"/>
  <c r="AD491" i="3"/>
  <c r="AE491" i="3"/>
  <c r="AD492" i="3"/>
  <c r="AE492" i="3"/>
  <c r="AD493" i="3"/>
  <c r="AE493" i="3"/>
  <c r="AD494" i="3"/>
  <c r="AE494" i="3"/>
  <c r="AD495" i="3"/>
  <c r="AE495" i="3"/>
  <c r="AD496" i="3"/>
  <c r="AE496" i="3"/>
  <c r="AD497" i="3"/>
  <c r="AE497" i="3"/>
  <c r="AD498" i="3"/>
  <c r="AE498" i="3"/>
  <c r="AD499" i="3"/>
  <c r="AE499" i="3"/>
  <c r="AD500" i="3"/>
  <c r="AE500" i="3"/>
  <c r="AD501" i="3"/>
  <c r="AE501" i="3"/>
  <c r="AD502" i="3"/>
  <c r="AE502" i="3"/>
  <c r="AD503" i="3"/>
  <c r="AE503" i="3"/>
  <c r="AD504" i="3"/>
  <c r="AE504" i="3"/>
  <c r="AD505" i="3"/>
  <c r="AE505" i="3"/>
  <c r="Z7" i="3"/>
  <c r="AA7" i="3"/>
  <c r="Z8" i="3"/>
  <c r="AA8" i="3"/>
  <c r="Z9" i="3"/>
  <c r="AA9" i="3"/>
  <c r="Z10" i="3"/>
  <c r="AA10" i="3"/>
  <c r="Z11" i="3"/>
  <c r="AA11" i="3"/>
  <c r="Z12" i="3"/>
  <c r="AA12" i="3"/>
  <c r="Z13" i="3"/>
  <c r="AA13" i="3"/>
  <c r="Z14" i="3"/>
  <c r="AA14" i="3"/>
  <c r="Z15" i="3"/>
  <c r="AA15" i="3"/>
  <c r="Z16" i="3"/>
  <c r="AA16" i="3"/>
  <c r="Z17" i="3"/>
  <c r="AA17" i="3"/>
  <c r="Z18" i="3"/>
  <c r="AA18" i="3"/>
  <c r="Z19" i="3"/>
  <c r="AA19" i="3"/>
  <c r="Z20" i="3"/>
  <c r="AA20" i="3"/>
  <c r="Z21" i="3"/>
  <c r="AA21" i="3"/>
  <c r="Z22" i="3"/>
  <c r="AA22" i="3"/>
  <c r="Z23" i="3"/>
  <c r="AA23" i="3"/>
  <c r="Z24" i="3"/>
  <c r="AA24" i="3"/>
  <c r="Z25" i="3"/>
  <c r="AA25" i="3"/>
  <c r="Z26" i="3"/>
  <c r="AA26" i="3"/>
  <c r="Z27" i="3"/>
  <c r="AA27" i="3"/>
  <c r="Z28" i="3"/>
  <c r="AA28" i="3"/>
  <c r="Z29" i="3"/>
  <c r="AA29" i="3"/>
  <c r="Z30" i="3"/>
  <c r="AA30" i="3"/>
  <c r="Z31" i="3"/>
  <c r="AA31" i="3"/>
  <c r="Z32" i="3"/>
  <c r="AA32" i="3"/>
  <c r="Z33" i="3"/>
  <c r="AA33" i="3"/>
  <c r="Z34" i="3"/>
  <c r="AA34" i="3"/>
  <c r="Z35" i="3"/>
  <c r="AA35" i="3"/>
  <c r="Z36" i="3"/>
  <c r="AA36" i="3"/>
  <c r="Z37" i="3"/>
  <c r="AA37" i="3"/>
  <c r="Z38" i="3"/>
  <c r="AA38" i="3"/>
  <c r="Z39" i="3"/>
  <c r="AA39" i="3"/>
  <c r="Z40" i="3"/>
  <c r="AA40" i="3"/>
  <c r="Z41" i="3"/>
  <c r="AA41" i="3"/>
  <c r="Z42" i="3"/>
  <c r="AA42" i="3"/>
  <c r="Z43" i="3"/>
  <c r="AA43" i="3"/>
  <c r="Z44" i="3"/>
  <c r="AA44" i="3"/>
  <c r="Z45" i="3"/>
  <c r="AA45" i="3"/>
  <c r="Z46" i="3"/>
  <c r="AA46" i="3"/>
  <c r="Z47" i="3"/>
  <c r="AA47" i="3"/>
  <c r="Z48" i="3"/>
  <c r="AA48" i="3"/>
  <c r="Z49" i="3"/>
  <c r="AA49" i="3"/>
  <c r="Z50" i="3"/>
  <c r="AA50" i="3"/>
  <c r="Z51" i="3"/>
  <c r="AA51" i="3"/>
  <c r="Z52" i="3"/>
  <c r="AA52" i="3"/>
  <c r="Z53" i="3"/>
  <c r="AA53" i="3"/>
  <c r="Z54" i="3"/>
  <c r="AA54" i="3"/>
  <c r="Z55" i="3"/>
  <c r="AA55" i="3"/>
  <c r="Z56" i="3"/>
  <c r="AA56" i="3"/>
  <c r="Z57" i="3"/>
  <c r="AA57" i="3"/>
  <c r="Z58" i="3"/>
  <c r="AA58" i="3"/>
  <c r="Z59" i="3"/>
  <c r="AA59" i="3"/>
  <c r="Z60" i="3"/>
  <c r="AA60" i="3"/>
  <c r="Z61" i="3"/>
  <c r="AA61" i="3"/>
  <c r="Z62" i="3"/>
  <c r="AA62" i="3"/>
  <c r="Z63" i="3"/>
  <c r="AA63" i="3"/>
  <c r="Z64" i="3"/>
  <c r="AA64" i="3"/>
  <c r="Z65" i="3"/>
  <c r="AA65" i="3"/>
  <c r="Z66" i="3"/>
  <c r="AA66" i="3"/>
  <c r="Z67" i="3"/>
  <c r="AA67" i="3"/>
  <c r="Z68" i="3"/>
  <c r="AA68" i="3"/>
  <c r="Z69" i="3"/>
  <c r="AA69" i="3"/>
  <c r="Z70" i="3"/>
  <c r="AA70" i="3"/>
  <c r="Z71" i="3"/>
  <c r="AA71" i="3"/>
  <c r="Z72" i="3"/>
  <c r="AA72" i="3"/>
  <c r="Z73" i="3"/>
  <c r="AA73" i="3"/>
  <c r="Z74" i="3"/>
  <c r="AA74" i="3"/>
  <c r="Z75" i="3"/>
  <c r="AA75" i="3"/>
  <c r="Z76" i="3"/>
  <c r="AA76" i="3"/>
  <c r="Z77" i="3"/>
  <c r="AA77" i="3"/>
  <c r="Z78" i="3"/>
  <c r="AA78" i="3"/>
  <c r="Z79" i="3"/>
  <c r="AA79" i="3"/>
  <c r="Z80" i="3"/>
  <c r="AA80" i="3"/>
  <c r="Z81" i="3"/>
  <c r="AA81" i="3"/>
  <c r="Z82" i="3"/>
  <c r="AA82" i="3"/>
  <c r="Z83" i="3"/>
  <c r="AA83" i="3"/>
  <c r="Z84" i="3"/>
  <c r="AA84" i="3"/>
  <c r="Z85" i="3"/>
  <c r="AA85" i="3"/>
  <c r="Z86" i="3"/>
  <c r="AA86" i="3"/>
  <c r="Z87" i="3"/>
  <c r="AA87" i="3"/>
  <c r="Z88" i="3"/>
  <c r="AA88" i="3"/>
  <c r="Z89" i="3"/>
  <c r="AA89" i="3"/>
  <c r="Z90" i="3"/>
  <c r="AA90" i="3"/>
  <c r="Z91" i="3"/>
  <c r="AA91" i="3"/>
  <c r="Z92" i="3"/>
  <c r="AA92" i="3"/>
  <c r="Z93" i="3"/>
  <c r="AA93" i="3"/>
  <c r="Z94" i="3"/>
  <c r="AA94" i="3"/>
  <c r="Z95" i="3"/>
  <c r="AA95" i="3"/>
  <c r="Z96" i="3"/>
  <c r="AA96" i="3"/>
  <c r="Z97" i="3"/>
  <c r="AA97" i="3"/>
  <c r="Z98" i="3"/>
  <c r="AA98" i="3"/>
  <c r="Z99" i="3"/>
  <c r="AA99" i="3"/>
  <c r="Z100" i="3"/>
  <c r="AA100" i="3"/>
  <c r="Z101" i="3"/>
  <c r="AA101" i="3"/>
  <c r="Z102" i="3"/>
  <c r="AA102" i="3"/>
  <c r="Z103" i="3"/>
  <c r="AA103" i="3"/>
  <c r="Z104" i="3"/>
  <c r="AA104" i="3"/>
  <c r="Z105" i="3"/>
  <c r="AA105" i="3"/>
  <c r="Z106" i="3"/>
  <c r="AA106" i="3"/>
  <c r="Z107" i="3"/>
  <c r="AA107" i="3"/>
  <c r="Z108" i="3"/>
  <c r="AA108" i="3"/>
  <c r="Z109" i="3"/>
  <c r="AA109" i="3"/>
  <c r="Z110" i="3"/>
  <c r="AA110" i="3"/>
  <c r="Z111" i="3"/>
  <c r="AA111" i="3"/>
  <c r="Z112" i="3"/>
  <c r="AA112" i="3"/>
  <c r="Z113" i="3"/>
  <c r="AA113" i="3"/>
  <c r="Z114" i="3"/>
  <c r="AA114" i="3"/>
  <c r="Z115" i="3"/>
  <c r="AA115" i="3"/>
  <c r="Z116" i="3"/>
  <c r="AA116" i="3"/>
  <c r="Z117" i="3"/>
  <c r="AA117" i="3"/>
  <c r="Z118" i="3"/>
  <c r="AA118" i="3"/>
  <c r="Z119" i="3"/>
  <c r="AA119" i="3"/>
  <c r="Z120" i="3"/>
  <c r="AA120" i="3"/>
  <c r="Z121" i="3"/>
  <c r="AA121" i="3"/>
  <c r="Z122" i="3"/>
  <c r="AA122" i="3"/>
  <c r="Z123" i="3"/>
  <c r="AA123" i="3"/>
  <c r="Z124" i="3"/>
  <c r="AA124" i="3"/>
  <c r="Z125" i="3"/>
  <c r="AA125" i="3"/>
  <c r="Z126" i="3"/>
  <c r="AA126" i="3"/>
  <c r="Z127" i="3"/>
  <c r="AA127" i="3"/>
  <c r="Z128" i="3"/>
  <c r="AA128" i="3"/>
  <c r="Z129" i="3"/>
  <c r="AA129" i="3"/>
  <c r="Z130" i="3"/>
  <c r="AA130" i="3"/>
  <c r="Z131" i="3"/>
  <c r="AA131" i="3"/>
  <c r="Z132" i="3"/>
  <c r="AA132" i="3"/>
  <c r="Z133" i="3"/>
  <c r="AA133" i="3"/>
  <c r="Z134" i="3"/>
  <c r="AA134" i="3"/>
  <c r="Z135" i="3"/>
  <c r="AA135" i="3"/>
  <c r="Z136" i="3"/>
  <c r="AA136" i="3"/>
  <c r="Z137" i="3"/>
  <c r="AA137" i="3"/>
  <c r="Z138" i="3"/>
  <c r="AA138" i="3"/>
  <c r="Z139" i="3"/>
  <c r="AA139" i="3"/>
  <c r="Z140" i="3"/>
  <c r="AA140" i="3"/>
  <c r="Z141" i="3"/>
  <c r="AA141" i="3"/>
  <c r="Z142" i="3"/>
  <c r="AA142" i="3"/>
  <c r="Z143" i="3"/>
  <c r="AA143" i="3"/>
  <c r="Z144" i="3"/>
  <c r="AA144" i="3"/>
  <c r="Z145" i="3"/>
  <c r="AA145" i="3"/>
  <c r="Z146" i="3"/>
  <c r="AA146" i="3"/>
  <c r="Z147" i="3"/>
  <c r="AA147" i="3"/>
  <c r="Z148" i="3"/>
  <c r="AA148" i="3"/>
  <c r="Z149" i="3"/>
  <c r="AA149" i="3"/>
  <c r="Z150" i="3"/>
  <c r="AA150" i="3"/>
  <c r="Z151" i="3"/>
  <c r="AA151" i="3"/>
  <c r="Z152" i="3"/>
  <c r="AA152" i="3"/>
  <c r="Z153" i="3"/>
  <c r="AA153" i="3"/>
  <c r="Z154" i="3"/>
  <c r="AA154" i="3"/>
  <c r="Z155" i="3"/>
  <c r="AA155" i="3"/>
  <c r="Z156" i="3"/>
  <c r="AA156" i="3"/>
  <c r="Z157" i="3"/>
  <c r="AA157" i="3"/>
  <c r="Z158" i="3"/>
  <c r="AA158" i="3"/>
  <c r="Z159" i="3"/>
  <c r="AA159" i="3"/>
  <c r="Z160" i="3"/>
  <c r="AA160" i="3"/>
  <c r="Z161" i="3"/>
  <c r="AA161" i="3"/>
  <c r="Z162" i="3"/>
  <c r="AA162" i="3"/>
  <c r="Z163" i="3"/>
  <c r="AA163" i="3"/>
  <c r="Z164" i="3"/>
  <c r="AA164" i="3"/>
  <c r="Z165" i="3"/>
  <c r="AA165" i="3"/>
  <c r="Z166" i="3"/>
  <c r="AA166" i="3"/>
  <c r="Z167" i="3"/>
  <c r="AA167" i="3"/>
  <c r="Z168" i="3"/>
  <c r="AA168" i="3"/>
  <c r="Z169" i="3"/>
  <c r="AA169" i="3"/>
  <c r="Z170" i="3"/>
  <c r="AA170" i="3"/>
  <c r="Z171" i="3"/>
  <c r="AA171" i="3"/>
  <c r="Z172" i="3"/>
  <c r="AA172" i="3"/>
  <c r="Z173" i="3"/>
  <c r="AA173" i="3"/>
  <c r="Z174" i="3"/>
  <c r="AA174" i="3"/>
  <c r="Z175" i="3"/>
  <c r="AA175" i="3"/>
  <c r="Z176" i="3"/>
  <c r="AA176" i="3"/>
  <c r="AB176" i="3"/>
  <c r="Z177" i="3"/>
  <c r="AA177" i="3"/>
  <c r="Z178" i="3"/>
  <c r="AA178" i="3"/>
  <c r="Z179" i="3"/>
  <c r="AA179" i="3"/>
  <c r="Z180" i="3"/>
  <c r="AA180" i="3"/>
  <c r="Z181" i="3"/>
  <c r="AA181" i="3"/>
  <c r="Z182" i="3"/>
  <c r="AA182" i="3"/>
  <c r="Z183" i="3"/>
  <c r="AA183" i="3"/>
  <c r="Z184" i="3"/>
  <c r="AA184" i="3"/>
  <c r="Z185" i="3"/>
  <c r="AA185" i="3"/>
  <c r="Z186" i="3"/>
  <c r="AA186" i="3"/>
  <c r="Z187" i="3"/>
  <c r="AA187" i="3"/>
  <c r="Z188" i="3"/>
  <c r="AA188" i="3"/>
  <c r="Z189" i="3"/>
  <c r="AA189" i="3"/>
  <c r="Z190" i="3"/>
  <c r="AA190" i="3"/>
  <c r="Z191" i="3"/>
  <c r="AA191" i="3"/>
  <c r="Z192" i="3"/>
  <c r="AA192" i="3"/>
  <c r="Z193" i="3"/>
  <c r="AA193" i="3"/>
  <c r="Z194" i="3"/>
  <c r="AA194" i="3"/>
  <c r="Z195" i="3"/>
  <c r="AA195" i="3"/>
  <c r="Z196" i="3"/>
  <c r="AA196" i="3"/>
  <c r="Z197" i="3"/>
  <c r="AA197" i="3"/>
  <c r="Z198" i="3"/>
  <c r="AA198" i="3"/>
  <c r="Z199" i="3"/>
  <c r="AA199" i="3"/>
  <c r="Z200" i="3"/>
  <c r="AA200" i="3"/>
  <c r="Z201" i="3"/>
  <c r="AA201" i="3"/>
  <c r="Z202" i="3"/>
  <c r="AA202" i="3"/>
  <c r="Z203" i="3"/>
  <c r="AA203" i="3"/>
  <c r="Z204" i="3"/>
  <c r="AA204" i="3"/>
  <c r="Z205" i="3"/>
  <c r="AA205" i="3"/>
  <c r="Z206" i="3"/>
  <c r="AA206" i="3"/>
  <c r="Z207" i="3"/>
  <c r="AA207" i="3"/>
  <c r="Z208" i="3"/>
  <c r="AA208" i="3"/>
  <c r="Z209" i="3"/>
  <c r="AA209" i="3"/>
  <c r="Z210" i="3"/>
  <c r="AA210" i="3"/>
  <c r="Z211" i="3"/>
  <c r="AA211" i="3"/>
  <c r="Z212" i="3"/>
  <c r="AA212" i="3"/>
  <c r="Z213" i="3"/>
  <c r="AA213" i="3"/>
  <c r="Z214" i="3"/>
  <c r="AA214" i="3"/>
  <c r="Z215" i="3"/>
  <c r="AA215" i="3"/>
  <c r="Z216" i="3"/>
  <c r="AA216" i="3"/>
  <c r="Z217" i="3"/>
  <c r="AA217" i="3"/>
  <c r="Z218" i="3"/>
  <c r="AA218" i="3"/>
  <c r="Z219" i="3"/>
  <c r="AA219" i="3"/>
  <c r="Z220" i="3"/>
  <c r="AA220" i="3"/>
  <c r="Z221" i="3"/>
  <c r="AA221" i="3"/>
  <c r="Z222" i="3"/>
  <c r="AA222" i="3"/>
  <c r="Z223" i="3"/>
  <c r="AA223" i="3"/>
  <c r="Z224" i="3"/>
  <c r="AA224" i="3"/>
  <c r="Z225" i="3"/>
  <c r="AA225" i="3"/>
  <c r="Z226" i="3"/>
  <c r="AA226" i="3"/>
  <c r="Z227" i="3"/>
  <c r="AA227" i="3"/>
  <c r="Z228" i="3"/>
  <c r="AA228" i="3"/>
  <c r="Z229" i="3"/>
  <c r="AA229" i="3"/>
  <c r="Z230" i="3"/>
  <c r="AA230" i="3"/>
  <c r="Z231" i="3"/>
  <c r="AA231" i="3"/>
  <c r="Z232" i="3"/>
  <c r="AA232" i="3"/>
  <c r="Z233" i="3"/>
  <c r="AA233" i="3"/>
  <c r="Z234" i="3"/>
  <c r="AA234" i="3"/>
  <c r="Z235" i="3"/>
  <c r="AA235" i="3"/>
  <c r="Z236" i="3"/>
  <c r="AA236" i="3"/>
  <c r="Z237" i="3"/>
  <c r="AA237" i="3"/>
  <c r="Z238" i="3"/>
  <c r="AA238" i="3"/>
  <c r="Z239" i="3"/>
  <c r="AA239" i="3"/>
  <c r="Z240" i="3"/>
  <c r="AA240" i="3"/>
  <c r="Z241" i="3"/>
  <c r="AA241" i="3"/>
  <c r="Z242" i="3"/>
  <c r="AA242" i="3"/>
  <c r="Z243" i="3"/>
  <c r="AA243" i="3"/>
  <c r="Z244" i="3"/>
  <c r="AA244" i="3"/>
  <c r="Z245" i="3"/>
  <c r="AA245" i="3"/>
  <c r="Z246" i="3"/>
  <c r="AA246" i="3"/>
  <c r="Z247" i="3"/>
  <c r="AA247" i="3"/>
  <c r="Z248" i="3"/>
  <c r="AA248" i="3"/>
  <c r="Z249" i="3"/>
  <c r="AA249" i="3"/>
  <c r="Z250" i="3"/>
  <c r="AA250" i="3"/>
  <c r="AC250" i="3"/>
  <c r="Z251" i="3"/>
  <c r="AA251" i="3"/>
  <c r="Z252" i="3"/>
  <c r="AA252" i="3"/>
  <c r="Z253" i="3"/>
  <c r="AA253" i="3"/>
  <c r="Z254" i="3"/>
  <c r="AA254" i="3"/>
  <c r="Z255" i="3"/>
  <c r="AA255" i="3"/>
  <c r="Z256" i="3"/>
  <c r="AA256" i="3"/>
  <c r="Z257" i="3"/>
  <c r="AA257" i="3"/>
  <c r="Z258" i="3"/>
  <c r="AA258" i="3"/>
  <c r="Z259" i="3"/>
  <c r="AA259" i="3"/>
  <c r="Z260" i="3"/>
  <c r="AA260" i="3"/>
  <c r="Z261" i="3"/>
  <c r="AA261" i="3"/>
  <c r="Z262" i="3"/>
  <c r="AA262" i="3"/>
  <c r="Z263" i="3"/>
  <c r="AA263" i="3"/>
  <c r="Z264" i="3"/>
  <c r="AA264" i="3"/>
  <c r="Z265" i="3"/>
  <c r="AA265" i="3"/>
  <c r="Z266" i="3"/>
  <c r="AA266" i="3"/>
  <c r="Z267" i="3"/>
  <c r="AA267" i="3"/>
  <c r="Z268" i="3"/>
  <c r="AA268" i="3"/>
  <c r="Z269" i="3"/>
  <c r="AA269" i="3"/>
  <c r="Z270" i="3"/>
  <c r="AA270" i="3"/>
  <c r="Z271" i="3"/>
  <c r="AA271" i="3"/>
  <c r="Z272" i="3"/>
  <c r="AA272" i="3"/>
  <c r="Z273" i="3"/>
  <c r="AA273" i="3"/>
  <c r="Z274" i="3"/>
  <c r="AA274" i="3"/>
  <c r="Z275" i="3"/>
  <c r="AA275" i="3"/>
  <c r="Z276" i="3"/>
  <c r="AA276" i="3"/>
  <c r="Z277" i="3"/>
  <c r="AA277" i="3"/>
  <c r="Z278" i="3"/>
  <c r="AA278" i="3"/>
  <c r="Z279" i="3"/>
  <c r="AA279" i="3"/>
  <c r="Z280" i="3"/>
  <c r="AA280" i="3"/>
  <c r="Z281" i="3"/>
  <c r="AA281" i="3"/>
  <c r="Z282" i="3"/>
  <c r="AA282" i="3"/>
  <c r="AC282" i="3"/>
  <c r="Z283" i="3"/>
  <c r="AA283" i="3"/>
  <c r="Z284" i="3"/>
  <c r="AA284" i="3"/>
  <c r="Z285" i="3"/>
  <c r="AA285" i="3"/>
  <c r="Z286" i="3"/>
  <c r="AA286" i="3"/>
  <c r="Z287" i="3"/>
  <c r="AA287" i="3"/>
  <c r="Z288" i="3"/>
  <c r="AA288" i="3"/>
  <c r="Z289" i="3"/>
  <c r="AA289" i="3"/>
  <c r="Z290" i="3"/>
  <c r="AA290" i="3"/>
  <c r="Z291" i="3"/>
  <c r="AA291" i="3"/>
  <c r="Z292" i="3"/>
  <c r="AA292" i="3"/>
  <c r="Z293" i="3"/>
  <c r="AA293" i="3"/>
  <c r="Z294" i="3"/>
  <c r="AA294" i="3"/>
  <c r="Z295" i="3"/>
  <c r="AA295" i="3"/>
  <c r="Z296" i="3"/>
  <c r="AA296" i="3"/>
  <c r="Z297" i="3"/>
  <c r="AA297" i="3"/>
  <c r="Z298" i="3"/>
  <c r="AA298" i="3"/>
  <c r="Z299" i="3"/>
  <c r="AA299" i="3"/>
  <c r="Z300" i="3"/>
  <c r="AA300" i="3"/>
  <c r="Z301" i="3"/>
  <c r="AA301" i="3"/>
  <c r="Z302" i="3"/>
  <c r="AA302" i="3"/>
  <c r="Z303" i="3"/>
  <c r="AA303" i="3"/>
  <c r="Z304" i="3"/>
  <c r="AA304" i="3"/>
  <c r="Z305" i="3"/>
  <c r="AA305" i="3"/>
  <c r="Z306" i="3"/>
  <c r="AA306" i="3"/>
  <c r="Z307" i="3"/>
  <c r="AA307" i="3"/>
  <c r="Z308" i="3"/>
  <c r="AA308" i="3"/>
  <c r="Z309" i="3"/>
  <c r="AA309" i="3"/>
  <c r="Z310" i="3"/>
  <c r="AA310" i="3"/>
  <c r="Z311" i="3"/>
  <c r="AA311" i="3"/>
  <c r="Z312" i="3"/>
  <c r="AA312" i="3"/>
  <c r="Z313" i="3"/>
  <c r="AA313" i="3"/>
  <c r="AB313" i="3"/>
  <c r="Z314" i="3"/>
  <c r="AA314" i="3"/>
  <c r="Z315" i="3"/>
  <c r="AA315" i="3"/>
  <c r="Z316" i="3"/>
  <c r="AA316" i="3"/>
  <c r="Z317" i="3"/>
  <c r="AA317" i="3"/>
  <c r="Z318" i="3"/>
  <c r="AA318" i="3"/>
  <c r="Z319" i="3"/>
  <c r="AA319" i="3"/>
  <c r="Z320" i="3"/>
  <c r="AA320" i="3"/>
  <c r="Z321" i="3"/>
  <c r="AA321" i="3"/>
  <c r="AB321" i="3"/>
  <c r="Z322" i="3"/>
  <c r="AA322" i="3"/>
  <c r="Z323" i="3"/>
  <c r="AA323" i="3"/>
  <c r="Z324" i="3"/>
  <c r="AA324" i="3"/>
  <c r="Z325" i="3"/>
  <c r="AA325" i="3"/>
  <c r="Z326" i="3"/>
  <c r="AA326" i="3"/>
  <c r="Z327" i="3"/>
  <c r="AA327" i="3"/>
  <c r="Z328" i="3"/>
  <c r="AA328" i="3"/>
  <c r="Z329" i="3"/>
  <c r="AA329" i="3"/>
  <c r="AB329" i="3"/>
  <c r="Z330" i="3"/>
  <c r="AA330" i="3"/>
  <c r="Z331" i="3"/>
  <c r="AA331" i="3"/>
  <c r="Z332" i="3"/>
  <c r="AA332" i="3"/>
  <c r="Z333" i="3"/>
  <c r="AA333" i="3"/>
  <c r="Z334" i="3"/>
  <c r="AA334" i="3"/>
  <c r="Z335" i="3"/>
  <c r="AA335" i="3"/>
  <c r="Z336" i="3"/>
  <c r="AA336" i="3"/>
  <c r="Z337" i="3"/>
  <c r="AA337" i="3"/>
  <c r="AB337" i="3"/>
  <c r="Z338" i="3"/>
  <c r="AA338" i="3"/>
  <c r="Z339" i="3"/>
  <c r="AA339" i="3"/>
  <c r="Z340" i="3"/>
  <c r="AA340" i="3"/>
  <c r="Z341" i="3"/>
  <c r="AA341" i="3"/>
  <c r="Z342" i="3"/>
  <c r="AA342" i="3"/>
  <c r="Z343" i="3"/>
  <c r="AA343" i="3"/>
  <c r="Z344" i="3"/>
  <c r="AA344" i="3"/>
  <c r="Z345" i="3"/>
  <c r="AA345" i="3"/>
  <c r="AB345" i="3"/>
  <c r="Z346" i="3"/>
  <c r="AA346" i="3"/>
  <c r="Z347" i="3"/>
  <c r="AA347" i="3"/>
  <c r="Z348" i="3"/>
  <c r="AA348" i="3"/>
  <c r="Z349" i="3"/>
  <c r="AA349" i="3"/>
  <c r="Z350" i="3"/>
  <c r="AA350" i="3"/>
  <c r="Z351" i="3"/>
  <c r="AA351" i="3"/>
  <c r="Z352" i="3"/>
  <c r="AA352" i="3"/>
  <c r="Z353" i="3"/>
  <c r="AA353" i="3"/>
  <c r="AB353" i="3"/>
  <c r="Z354" i="3"/>
  <c r="AA354" i="3"/>
  <c r="Z355" i="3"/>
  <c r="AA355" i="3"/>
  <c r="Z356" i="3"/>
  <c r="AA356" i="3"/>
  <c r="Z357" i="3"/>
  <c r="AA357" i="3"/>
  <c r="Z358" i="3"/>
  <c r="AA358" i="3"/>
  <c r="Z359" i="3"/>
  <c r="AA359" i="3"/>
  <c r="Z360" i="3"/>
  <c r="AA360" i="3"/>
  <c r="Z361" i="3"/>
  <c r="AA361" i="3"/>
  <c r="AB361" i="3"/>
  <c r="Z362" i="3"/>
  <c r="AA362" i="3"/>
  <c r="Z363" i="3"/>
  <c r="AA363" i="3"/>
  <c r="Z364" i="3"/>
  <c r="AA364" i="3"/>
  <c r="Z365" i="3"/>
  <c r="AA365" i="3"/>
  <c r="Z366" i="3"/>
  <c r="AA366" i="3"/>
  <c r="Z367" i="3"/>
  <c r="AA367" i="3"/>
  <c r="Z368" i="3"/>
  <c r="AA368" i="3"/>
  <c r="Z369" i="3"/>
  <c r="AA369" i="3"/>
  <c r="AB369" i="3"/>
  <c r="Z370" i="3"/>
  <c r="AA370" i="3"/>
  <c r="Z371" i="3"/>
  <c r="AA371" i="3"/>
  <c r="Z372" i="3"/>
  <c r="AA372" i="3"/>
  <c r="Z373" i="3"/>
  <c r="AA373" i="3"/>
  <c r="Z374" i="3"/>
  <c r="AA374" i="3"/>
  <c r="Z375" i="3"/>
  <c r="AA375" i="3"/>
  <c r="Z376" i="3"/>
  <c r="AA376" i="3"/>
  <c r="Z377" i="3"/>
  <c r="AA377" i="3"/>
  <c r="AB377" i="3"/>
  <c r="Z378" i="3"/>
  <c r="AA378" i="3"/>
  <c r="Z379" i="3"/>
  <c r="AA379" i="3"/>
  <c r="Z380" i="3"/>
  <c r="AA380" i="3"/>
  <c r="Z381" i="3"/>
  <c r="AA381" i="3"/>
  <c r="Z382" i="3"/>
  <c r="AA382" i="3"/>
  <c r="Z383" i="3"/>
  <c r="AA383" i="3"/>
  <c r="Z384" i="3"/>
  <c r="AA384" i="3"/>
  <c r="Z385" i="3"/>
  <c r="AA385" i="3"/>
  <c r="AB385" i="3"/>
  <c r="Z386" i="3"/>
  <c r="AA386" i="3"/>
  <c r="Z387" i="3"/>
  <c r="AA387" i="3"/>
  <c r="Z388" i="3"/>
  <c r="AA388" i="3"/>
  <c r="Z389" i="3"/>
  <c r="AA389" i="3"/>
  <c r="Z390" i="3"/>
  <c r="AA390" i="3"/>
  <c r="Z391" i="3"/>
  <c r="AA391" i="3"/>
  <c r="Z392" i="3"/>
  <c r="AA392" i="3"/>
  <c r="Z393" i="3"/>
  <c r="AA393" i="3"/>
  <c r="AB393" i="3"/>
  <c r="Z394" i="3"/>
  <c r="AA394" i="3"/>
  <c r="Z395" i="3"/>
  <c r="AA395" i="3"/>
  <c r="Z396" i="3"/>
  <c r="AA396" i="3"/>
  <c r="Z397" i="3"/>
  <c r="AA397" i="3"/>
  <c r="Z398" i="3"/>
  <c r="AA398" i="3"/>
  <c r="Z399" i="3"/>
  <c r="AA399" i="3"/>
  <c r="Z400" i="3"/>
  <c r="AA400" i="3"/>
  <c r="Z401" i="3"/>
  <c r="AA401" i="3"/>
  <c r="AB401" i="3"/>
  <c r="Z402" i="3"/>
  <c r="AA402" i="3"/>
  <c r="Z403" i="3"/>
  <c r="AA403" i="3"/>
  <c r="Z404" i="3"/>
  <c r="AA404" i="3"/>
  <c r="Z405" i="3"/>
  <c r="AA405" i="3"/>
  <c r="Z406" i="3"/>
  <c r="AA406" i="3"/>
  <c r="Z407" i="3"/>
  <c r="AA407" i="3"/>
  <c r="Z408" i="3"/>
  <c r="AA408" i="3"/>
  <c r="Z409" i="3"/>
  <c r="AA409" i="3"/>
  <c r="AB409" i="3"/>
  <c r="Z410" i="3"/>
  <c r="AA410" i="3"/>
  <c r="Z411" i="3"/>
  <c r="AA411" i="3"/>
  <c r="Z412" i="3"/>
  <c r="AA412" i="3"/>
  <c r="Z413" i="3"/>
  <c r="AA413" i="3"/>
  <c r="Z414" i="3"/>
  <c r="AA414" i="3"/>
  <c r="Z415" i="3"/>
  <c r="AA415" i="3"/>
  <c r="Z416" i="3"/>
  <c r="AA416" i="3"/>
  <c r="Z417" i="3"/>
  <c r="AA417" i="3"/>
  <c r="AB417" i="3"/>
  <c r="Z418" i="3"/>
  <c r="AA418" i="3"/>
  <c r="Z419" i="3"/>
  <c r="AA419" i="3"/>
  <c r="Z420" i="3"/>
  <c r="AA420" i="3"/>
  <c r="Z421" i="3"/>
  <c r="AA421" i="3"/>
  <c r="Z422" i="3"/>
  <c r="AA422" i="3"/>
  <c r="Z423" i="3"/>
  <c r="AA423" i="3"/>
  <c r="Z424" i="3"/>
  <c r="AA424" i="3"/>
  <c r="Z425" i="3"/>
  <c r="AA425" i="3"/>
  <c r="AB425" i="3"/>
  <c r="Z426" i="3"/>
  <c r="AA426" i="3"/>
  <c r="Z427" i="3"/>
  <c r="AA427" i="3"/>
  <c r="Z428" i="3"/>
  <c r="AA428" i="3"/>
  <c r="Z429" i="3"/>
  <c r="AA429" i="3"/>
  <c r="Z430" i="3"/>
  <c r="AA430" i="3"/>
  <c r="Z431" i="3"/>
  <c r="AA431" i="3"/>
  <c r="Z432" i="3"/>
  <c r="AA432" i="3"/>
  <c r="Z433" i="3"/>
  <c r="AA433" i="3"/>
  <c r="AB433" i="3"/>
  <c r="Z434" i="3"/>
  <c r="AA434" i="3"/>
  <c r="Z435" i="3"/>
  <c r="AA435" i="3"/>
  <c r="Z436" i="3"/>
  <c r="AA436" i="3"/>
  <c r="Z437" i="3"/>
  <c r="AA437" i="3"/>
  <c r="Z438" i="3"/>
  <c r="AA438" i="3"/>
  <c r="Z439" i="3"/>
  <c r="AA439" i="3"/>
  <c r="Z440" i="3"/>
  <c r="AA440" i="3"/>
  <c r="Z441" i="3"/>
  <c r="AA441" i="3"/>
  <c r="Z442" i="3"/>
  <c r="AA442" i="3"/>
  <c r="Z443" i="3"/>
  <c r="AA443" i="3"/>
  <c r="Z444" i="3"/>
  <c r="AA444" i="3"/>
  <c r="Z445" i="3"/>
  <c r="AA445" i="3"/>
  <c r="Z446" i="3"/>
  <c r="AA446" i="3"/>
  <c r="Z447" i="3"/>
  <c r="AA447" i="3"/>
  <c r="Z448" i="3"/>
  <c r="AA448" i="3"/>
  <c r="Z449" i="3"/>
  <c r="AA449" i="3"/>
  <c r="Z450" i="3"/>
  <c r="AA450" i="3"/>
  <c r="Z451" i="3"/>
  <c r="AA451" i="3"/>
  <c r="Z452" i="3"/>
  <c r="AA452" i="3"/>
  <c r="Z453" i="3"/>
  <c r="AA453" i="3"/>
  <c r="Z454" i="3"/>
  <c r="AA454" i="3"/>
  <c r="Z455" i="3"/>
  <c r="AA455" i="3"/>
  <c r="Z456" i="3"/>
  <c r="AA456" i="3"/>
  <c r="Z457" i="3"/>
  <c r="AA457" i="3"/>
  <c r="Z458" i="3"/>
  <c r="AA458" i="3"/>
  <c r="Z459" i="3"/>
  <c r="AA459" i="3"/>
  <c r="Z460" i="3"/>
  <c r="AA460" i="3"/>
  <c r="Z461" i="3"/>
  <c r="AA461" i="3"/>
  <c r="Z462" i="3"/>
  <c r="AA462" i="3"/>
  <c r="Z463" i="3"/>
  <c r="AA463" i="3"/>
  <c r="Z464" i="3"/>
  <c r="AA464" i="3"/>
  <c r="Z465" i="3"/>
  <c r="AA465" i="3"/>
  <c r="Z466" i="3"/>
  <c r="AA466" i="3"/>
  <c r="Z467" i="3"/>
  <c r="AA467" i="3"/>
  <c r="Z468" i="3"/>
  <c r="AA468" i="3"/>
  <c r="Z469" i="3"/>
  <c r="AA469" i="3"/>
  <c r="Z470" i="3"/>
  <c r="AA470" i="3"/>
  <c r="Z471" i="3"/>
  <c r="AA471" i="3"/>
  <c r="Z472" i="3"/>
  <c r="AA472" i="3"/>
  <c r="Z473" i="3"/>
  <c r="AA473" i="3"/>
  <c r="Z474" i="3"/>
  <c r="AA474" i="3"/>
  <c r="Z475" i="3"/>
  <c r="AA475" i="3"/>
  <c r="Z476" i="3"/>
  <c r="AA476" i="3"/>
  <c r="Z477" i="3"/>
  <c r="AA477" i="3"/>
  <c r="Z478" i="3"/>
  <c r="AA478" i="3"/>
  <c r="Z479" i="3"/>
  <c r="AA479" i="3"/>
  <c r="Z480" i="3"/>
  <c r="AA480" i="3"/>
  <c r="Z481" i="3"/>
  <c r="AA481" i="3"/>
  <c r="Z482" i="3"/>
  <c r="AA482" i="3"/>
  <c r="Z483" i="3"/>
  <c r="AA483" i="3"/>
  <c r="Z484" i="3"/>
  <c r="AA484" i="3"/>
  <c r="Z485" i="3"/>
  <c r="AA485" i="3"/>
  <c r="Z486" i="3"/>
  <c r="AA486" i="3"/>
  <c r="Z487" i="3"/>
  <c r="AA487" i="3"/>
  <c r="Z488" i="3"/>
  <c r="AA488" i="3"/>
  <c r="Z489" i="3"/>
  <c r="AA489" i="3"/>
  <c r="Z490" i="3"/>
  <c r="AA490" i="3"/>
  <c r="Z491" i="3"/>
  <c r="AA491" i="3"/>
  <c r="Z492" i="3"/>
  <c r="AA492" i="3"/>
  <c r="Z493" i="3"/>
  <c r="AA493" i="3"/>
  <c r="Z494" i="3"/>
  <c r="AA494" i="3"/>
  <c r="Z495" i="3"/>
  <c r="AA495" i="3"/>
  <c r="Z496" i="3"/>
  <c r="AA496" i="3"/>
  <c r="Z497" i="3"/>
  <c r="AA497" i="3"/>
  <c r="Z498" i="3"/>
  <c r="AA498" i="3"/>
  <c r="Z499" i="3"/>
  <c r="AA499" i="3"/>
  <c r="Z500" i="3"/>
  <c r="AA500" i="3"/>
  <c r="Z501" i="3"/>
  <c r="AA501" i="3"/>
  <c r="Z502" i="3"/>
  <c r="AA502" i="3"/>
  <c r="Z503" i="3"/>
  <c r="AA503" i="3"/>
  <c r="Z504" i="3"/>
  <c r="AA504" i="3"/>
  <c r="Z505" i="3"/>
  <c r="AA505" i="3"/>
  <c r="M7" i="3"/>
  <c r="M8" i="3"/>
  <c r="M9" i="3"/>
  <c r="M10" i="3"/>
  <c r="M11" i="3"/>
  <c r="M12" i="3"/>
  <c r="M13" i="3"/>
  <c r="M14" i="3"/>
  <c r="M15" i="3"/>
  <c r="M16" i="3"/>
  <c r="M17" i="3"/>
  <c r="M18" i="3"/>
  <c r="M19" i="3"/>
  <c r="M20" i="3"/>
  <c r="M21" i="3"/>
  <c r="M22" i="3"/>
  <c r="M23" i="3"/>
  <c r="M24" i="3"/>
  <c r="M25" i="3"/>
  <c r="M26" i="3"/>
  <c r="M27" i="3"/>
  <c r="M28" i="3"/>
  <c r="M29" i="3"/>
  <c r="M30" i="3"/>
  <c r="M31" i="3"/>
  <c r="M32" i="3"/>
  <c r="M33" i="3"/>
  <c r="M34" i="3"/>
  <c r="M35" i="3"/>
  <c r="M36" i="3"/>
  <c r="M37" i="3"/>
  <c r="M38" i="3"/>
  <c r="M39" i="3"/>
  <c r="M40" i="3"/>
  <c r="M41" i="3"/>
  <c r="M42" i="3"/>
  <c r="M43" i="3"/>
  <c r="M44" i="3"/>
  <c r="M45" i="3"/>
  <c r="M46" i="3"/>
  <c r="M47" i="3"/>
  <c r="M48" i="3"/>
  <c r="M49" i="3"/>
  <c r="M50" i="3"/>
  <c r="M51" i="3"/>
  <c r="M52" i="3"/>
  <c r="M53" i="3"/>
  <c r="M54" i="3"/>
  <c r="M55" i="3"/>
  <c r="M56" i="3"/>
  <c r="M57" i="3"/>
  <c r="M58" i="3"/>
  <c r="M59" i="3"/>
  <c r="M60" i="3"/>
  <c r="M61" i="3"/>
  <c r="M62" i="3"/>
  <c r="M63" i="3"/>
  <c r="M64" i="3"/>
  <c r="M65" i="3"/>
  <c r="M66" i="3"/>
  <c r="M67" i="3"/>
  <c r="M68" i="3"/>
  <c r="M69" i="3"/>
  <c r="M70" i="3"/>
  <c r="M71" i="3"/>
  <c r="M72" i="3"/>
  <c r="M73" i="3"/>
  <c r="M74" i="3"/>
  <c r="M75" i="3"/>
  <c r="M76" i="3"/>
  <c r="M77" i="3"/>
  <c r="M78" i="3"/>
  <c r="M79" i="3"/>
  <c r="M80" i="3"/>
  <c r="M81" i="3"/>
  <c r="M82" i="3"/>
  <c r="M83" i="3"/>
  <c r="M84" i="3"/>
  <c r="M85" i="3"/>
  <c r="M86" i="3"/>
  <c r="M87" i="3"/>
  <c r="M88" i="3"/>
  <c r="M89" i="3"/>
  <c r="M90" i="3"/>
  <c r="M91" i="3"/>
  <c r="M92" i="3"/>
  <c r="M93" i="3"/>
  <c r="M94" i="3"/>
  <c r="M95" i="3"/>
  <c r="M96" i="3"/>
  <c r="M97" i="3"/>
  <c r="M98" i="3"/>
  <c r="M99" i="3"/>
  <c r="M100" i="3"/>
  <c r="M101" i="3"/>
  <c r="M102" i="3"/>
  <c r="M103" i="3"/>
  <c r="M104" i="3"/>
  <c r="M105" i="3"/>
  <c r="M106" i="3"/>
  <c r="M107" i="3"/>
  <c r="M108" i="3"/>
  <c r="M109" i="3"/>
  <c r="M110" i="3"/>
  <c r="M111" i="3"/>
  <c r="M112" i="3"/>
  <c r="M113" i="3"/>
  <c r="M114" i="3"/>
  <c r="M115" i="3"/>
  <c r="M116" i="3"/>
  <c r="M117" i="3"/>
  <c r="M118" i="3"/>
  <c r="M119" i="3"/>
  <c r="M120" i="3"/>
  <c r="M121" i="3"/>
  <c r="M122" i="3"/>
  <c r="M123" i="3"/>
  <c r="M124" i="3"/>
  <c r="M125" i="3"/>
  <c r="M126" i="3"/>
  <c r="M127" i="3"/>
  <c r="M128" i="3"/>
  <c r="M129" i="3"/>
  <c r="M130" i="3"/>
  <c r="M131" i="3"/>
  <c r="M132" i="3"/>
  <c r="M133" i="3"/>
  <c r="M134" i="3"/>
  <c r="M135" i="3"/>
  <c r="M136" i="3"/>
  <c r="M137" i="3"/>
  <c r="M138" i="3"/>
  <c r="M139" i="3"/>
  <c r="M140" i="3"/>
  <c r="M141" i="3"/>
  <c r="M142" i="3"/>
  <c r="M143" i="3"/>
  <c r="M144" i="3"/>
  <c r="M145" i="3"/>
  <c r="M146" i="3"/>
  <c r="M147" i="3"/>
  <c r="M148" i="3"/>
  <c r="M149" i="3"/>
  <c r="M150" i="3"/>
  <c r="M151" i="3"/>
  <c r="M152" i="3"/>
  <c r="M153" i="3"/>
  <c r="M154" i="3"/>
  <c r="M155" i="3"/>
  <c r="M156" i="3"/>
  <c r="M157" i="3"/>
  <c r="M158" i="3"/>
  <c r="M159" i="3"/>
  <c r="M160" i="3"/>
  <c r="M161" i="3"/>
  <c r="M162" i="3"/>
  <c r="M163" i="3"/>
  <c r="M164" i="3"/>
  <c r="M165" i="3"/>
  <c r="M166" i="3"/>
  <c r="M167" i="3"/>
  <c r="M168" i="3"/>
  <c r="M169" i="3"/>
  <c r="M170" i="3"/>
  <c r="M171" i="3"/>
  <c r="M172" i="3"/>
  <c r="M173" i="3"/>
  <c r="M174" i="3"/>
  <c r="M175" i="3"/>
  <c r="M176" i="3"/>
  <c r="M177" i="3"/>
  <c r="M178" i="3"/>
  <c r="M179" i="3"/>
  <c r="M180" i="3"/>
  <c r="M181" i="3"/>
  <c r="M182" i="3"/>
  <c r="M183" i="3"/>
  <c r="M184" i="3"/>
  <c r="M185" i="3"/>
  <c r="M186" i="3"/>
  <c r="M187" i="3"/>
  <c r="M188" i="3"/>
  <c r="M189" i="3"/>
  <c r="M190" i="3"/>
  <c r="M191" i="3"/>
  <c r="M192" i="3"/>
  <c r="M193" i="3"/>
  <c r="M194" i="3"/>
  <c r="M195" i="3"/>
  <c r="M196" i="3"/>
  <c r="M197" i="3"/>
  <c r="M198" i="3"/>
  <c r="M199" i="3"/>
  <c r="M200" i="3"/>
  <c r="M201" i="3"/>
  <c r="M202" i="3"/>
  <c r="M203" i="3"/>
  <c r="M204" i="3"/>
  <c r="M205" i="3"/>
  <c r="M206" i="3"/>
  <c r="M207" i="3"/>
  <c r="M208" i="3"/>
  <c r="M209" i="3"/>
  <c r="M210" i="3"/>
  <c r="M211" i="3"/>
  <c r="M212" i="3"/>
  <c r="M213" i="3"/>
  <c r="M214" i="3"/>
  <c r="M215" i="3"/>
  <c r="M216" i="3"/>
  <c r="M217" i="3"/>
  <c r="M218" i="3"/>
  <c r="M219" i="3"/>
  <c r="M220" i="3"/>
  <c r="M221" i="3"/>
  <c r="M222" i="3"/>
  <c r="M223" i="3"/>
  <c r="M224" i="3"/>
  <c r="M225" i="3"/>
  <c r="M226" i="3"/>
  <c r="M227" i="3"/>
  <c r="M228" i="3"/>
  <c r="M229" i="3"/>
  <c r="M230" i="3"/>
  <c r="M231" i="3"/>
  <c r="M232" i="3"/>
  <c r="M233" i="3"/>
  <c r="M234" i="3"/>
  <c r="M235" i="3"/>
  <c r="M236" i="3"/>
  <c r="M237" i="3"/>
  <c r="M238" i="3"/>
  <c r="M239" i="3"/>
  <c r="M240" i="3"/>
  <c r="M241" i="3"/>
  <c r="M242" i="3"/>
  <c r="M243" i="3"/>
  <c r="M244" i="3"/>
  <c r="M245" i="3"/>
  <c r="M246" i="3"/>
  <c r="M247" i="3"/>
  <c r="M248" i="3"/>
  <c r="M249" i="3"/>
  <c r="M250" i="3"/>
  <c r="M251" i="3"/>
  <c r="M252" i="3"/>
  <c r="M253" i="3"/>
  <c r="M254" i="3"/>
  <c r="M255" i="3"/>
  <c r="M256" i="3"/>
  <c r="M257" i="3"/>
  <c r="M258" i="3"/>
  <c r="M259" i="3"/>
  <c r="M260" i="3"/>
  <c r="M261" i="3"/>
  <c r="M262" i="3"/>
  <c r="M263" i="3"/>
  <c r="M264" i="3"/>
  <c r="M265" i="3"/>
  <c r="M266" i="3"/>
  <c r="M267" i="3"/>
  <c r="M268" i="3"/>
  <c r="M269" i="3"/>
  <c r="M270" i="3"/>
  <c r="M271" i="3"/>
  <c r="M272" i="3"/>
  <c r="M273" i="3"/>
  <c r="M274" i="3"/>
  <c r="M275" i="3"/>
  <c r="M276" i="3"/>
  <c r="M277" i="3"/>
  <c r="M278" i="3"/>
  <c r="M279" i="3"/>
  <c r="M280" i="3"/>
  <c r="M281" i="3"/>
  <c r="M282" i="3"/>
  <c r="M283" i="3"/>
  <c r="M284" i="3"/>
  <c r="M285" i="3"/>
  <c r="M286" i="3"/>
  <c r="M287" i="3"/>
  <c r="M288" i="3"/>
  <c r="M289" i="3"/>
  <c r="M290" i="3"/>
  <c r="M291" i="3"/>
  <c r="M292" i="3"/>
  <c r="M293" i="3"/>
  <c r="M294" i="3"/>
  <c r="M295" i="3"/>
  <c r="M296" i="3"/>
  <c r="M297" i="3"/>
  <c r="M298" i="3"/>
  <c r="M299" i="3"/>
  <c r="M300" i="3"/>
  <c r="M301" i="3"/>
  <c r="M302" i="3"/>
  <c r="M303" i="3"/>
  <c r="M304" i="3"/>
  <c r="M305" i="3"/>
  <c r="M306" i="3"/>
  <c r="M307" i="3"/>
  <c r="M308" i="3"/>
  <c r="M309" i="3"/>
  <c r="M310" i="3"/>
  <c r="M311" i="3"/>
  <c r="M312" i="3"/>
  <c r="M313" i="3"/>
  <c r="M314" i="3"/>
  <c r="M315" i="3"/>
  <c r="M316" i="3"/>
  <c r="M317" i="3"/>
  <c r="M318" i="3"/>
  <c r="M319" i="3"/>
  <c r="M320" i="3"/>
  <c r="M321" i="3"/>
  <c r="M322" i="3"/>
  <c r="M323" i="3"/>
  <c r="M324" i="3"/>
  <c r="M325" i="3"/>
  <c r="M326" i="3"/>
  <c r="M327" i="3"/>
  <c r="M328" i="3"/>
  <c r="M329" i="3"/>
  <c r="M330" i="3"/>
  <c r="M331" i="3"/>
  <c r="M332" i="3"/>
  <c r="M333" i="3"/>
  <c r="M334" i="3"/>
  <c r="M335" i="3"/>
  <c r="M336" i="3"/>
  <c r="M337" i="3"/>
  <c r="M338" i="3"/>
  <c r="M339" i="3"/>
  <c r="M340" i="3"/>
  <c r="M341" i="3"/>
  <c r="M342" i="3"/>
  <c r="M343" i="3"/>
  <c r="M344" i="3"/>
  <c r="M345" i="3"/>
  <c r="M346" i="3"/>
  <c r="M347" i="3"/>
  <c r="M348" i="3"/>
  <c r="M349" i="3"/>
  <c r="M350" i="3"/>
  <c r="M351" i="3"/>
  <c r="M352" i="3"/>
  <c r="M353" i="3"/>
  <c r="M354" i="3"/>
  <c r="M355" i="3"/>
  <c r="M356" i="3"/>
  <c r="M357" i="3"/>
  <c r="M358" i="3"/>
  <c r="M359" i="3"/>
  <c r="M360" i="3"/>
  <c r="M361" i="3"/>
  <c r="M362" i="3"/>
  <c r="M363" i="3"/>
  <c r="M364" i="3"/>
  <c r="M365" i="3"/>
  <c r="M366" i="3"/>
  <c r="M367" i="3"/>
  <c r="M368" i="3"/>
  <c r="M369" i="3"/>
  <c r="M370" i="3"/>
  <c r="M371" i="3"/>
  <c r="M372" i="3"/>
  <c r="M373" i="3"/>
  <c r="M374" i="3"/>
  <c r="M375" i="3"/>
  <c r="M376" i="3"/>
  <c r="M377" i="3"/>
  <c r="M378" i="3"/>
  <c r="M379" i="3"/>
  <c r="M380" i="3"/>
  <c r="M381" i="3"/>
  <c r="M382" i="3"/>
  <c r="M383" i="3"/>
  <c r="M384" i="3"/>
  <c r="M385" i="3"/>
  <c r="M386" i="3"/>
  <c r="M387" i="3"/>
  <c r="M388" i="3"/>
  <c r="M389" i="3"/>
  <c r="M390" i="3"/>
  <c r="M391" i="3"/>
  <c r="M392" i="3"/>
  <c r="M393" i="3"/>
  <c r="M394" i="3"/>
  <c r="M395" i="3"/>
  <c r="M396" i="3"/>
  <c r="M397" i="3"/>
  <c r="M398" i="3"/>
  <c r="M399" i="3"/>
  <c r="M400" i="3"/>
  <c r="M401" i="3"/>
  <c r="M402" i="3"/>
  <c r="M403" i="3"/>
  <c r="M404" i="3"/>
  <c r="M405" i="3"/>
  <c r="M406" i="3"/>
  <c r="M407" i="3"/>
  <c r="M408" i="3"/>
  <c r="M409" i="3"/>
  <c r="M410" i="3"/>
  <c r="M411" i="3"/>
  <c r="M412" i="3"/>
  <c r="M413" i="3"/>
  <c r="M414" i="3"/>
  <c r="M415" i="3"/>
  <c r="M416" i="3"/>
  <c r="M417" i="3"/>
  <c r="M418" i="3"/>
  <c r="M419" i="3"/>
  <c r="M420" i="3"/>
  <c r="M421" i="3"/>
  <c r="M422" i="3"/>
  <c r="M423" i="3"/>
  <c r="M424" i="3"/>
  <c r="M425" i="3"/>
  <c r="M426" i="3"/>
  <c r="M427" i="3"/>
  <c r="M428" i="3"/>
  <c r="M429" i="3"/>
  <c r="M430" i="3"/>
  <c r="M431" i="3"/>
  <c r="M432" i="3"/>
  <c r="M433" i="3"/>
  <c r="M434" i="3"/>
  <c r="M435" i="3"/>
  <c r="M436" i="3"/>
  <c r="M437" i="3"/>
  <c r="M438" i="3"/>
  <c r="M439" i="3"/>
  <c r="M440" i="3"/>
  <c r="M441" i="3"/>
  <c r="M442" i="3"/>
  <c r="M443" i="3"/>
  <c r="M444" i="3"/>
  <c r="M445" i="3"/>
  <c r="M446" i="3"/>
  <c r="M447" i="3"/>
  <c r="M448" i="3"/>
  <c r="M449" i="3"/>
  <c r="M450" i="3"/>
  <c r="M451" i="3"/>
  <c r="M452" i="3"/>
  <c r="M453" i="3"/>
  <c r="M454" i="3"/>
  <c r="M455" i="3"/>
  <c r="M456" i="3"/>
  <c r="M457" i="3"/>
  <c r="M458" i="3"/>
  <c r="M459" i="3"/>
  <c r="M460" i="3"/>
  <c r="M461" i="3"/>
  <c r="M462" i="3"/>
  <c r="M463" i="3"/>
  <c r="M464" i="3"/>
  <c r="M465" i="3"/>
  <c r="M466" i="3"/>
  <c r="M467" i="3"/>
  <c r="M468" i="3"/>
  <c r="M469" i="3"/>
  <c r="M470" i="3"/>
  <c r="M471" i="3"/>
  <c r="M472" i="3"/>
  <c r="M473" i="3"/>
  <c r="M474" i="3"/>
  <c r="M475" i="3"/>
  <c r="M476" i="3"/>
  <c r="M477" i="3"/>
  <c r="M478" i="3"/>
  <c r="M479" i="3"/>
  <c r="M480" i="3"/>
  <c r="M481" i="3"/>
  <c r="M482" i="3"/>
  <c r="M483" i="3"/>
  <c r="M484" i="3"/>
  <c r="M485" i="3"/>
  <c r="M486" i="3"/>
  <c r="M487" i="3"/>
  <c r="M488" i="3"/>
  <c r="M489" i="3"/>
  <c r="M490" i="3"/>
  <c r="M491" i="3"/>
  <c r="M492" i="3"/>
  <c r="M493" i="3"/>
  <c r="M494" i="3"/>
  <c r="M495" i="3"/>
  <c r="M496" i="3"/>
  <c r="M497" i="3"/>
  <c r="M498" i="3"/>
  <c r="M499" i="3"/>
  <c r="M500" i="3"/>
  <c r="M501" i="3"/>
  <c r="M502" i="3"/>
  <c r="M503" i="3"/>
  <c r="M504" i="3"/>
  <c r="M505" i="3"/>
  <c r="L7" i="3"/>
  <c r="L8" i="3"/>
  <c r="L9" i="3"/>
  <c r="L10" i="3"/>
  <c r="L11" i="3"/>
  <c r="L12" i="3"/>
  <c r="L13" i="3"/>
  <c r="L14" i="3"/>
  <c r="L15" i="3"/>
  <c r="L16" i="3"/>
  <c r="L17" i="3"/>
  <c r="L18" i="3"/>
  <c r="L19" i="3"/>
  <c r="L20" i="3"/>
  <c r="L21" i="3"/>
  <c r="L22" i="3"/>
  <c r="L23" i="3"/>
  <c r="L24" i="3"/>
  <c r="L25" i="3"/>
  <c r="L26" i="3"/>
  <c r="L27" i="3"/>
  <c r="L28" i="3"/>
  <c r="L29" i="3"/>
  <c r="L30" i="3"/>
  <c r="L31" i="3"/>
  <c r="L32" i="3"/>
  <c r="L33" i="3"/>
  <c r="L34" i="3"/>
  <c r="L35" i="3"/>
  <c r="L36" i="3"/>
  <c r="L37" i="3"/>
  <c r="L38" i="3"/>
  <c r="L39" i="3"/>
  <c r="L40" i="3"/>
  <c r="L41" i="3"/>
  <c r="L42" i="3"/>
  <c r="L43" i="3"/>
  <c r="L44" i="3"/>
  <c r="L45" i="3"/>
  <c r="L46" i="3"/>
  <c r="L47" i="3"/>
  <c r="L48" i="3"/>
  <c r="L49" i="3"/>
  <c r="L50" i="3"/>
  <c r="L51" i="3"/>
  <c r="L52" i="3"/>
  <c r="L53" i="3"/>
  <c r="L54" i="3"/>
  <c r="L55" i="3"/>
  <c r="L56" i="3"/>
  <c r="L57" i="3"/>
  <c r="L58" i="3"/>
  <c r="L59" i="3"/>
  <c r="L60" i="3"/>
  <c r="L61" i="3"/>
  <c r="L62" i="3"/>
  <c r="L63" i="3"/>
  <c r="L64" i="3"/>
  <c r="L65" i="3"/>
  <c r="L66" i="3"/>
  <c r="L67" i="3"/>
  <c r="L68" i="3"/>
  <c r="L69" i="3"/>
  <c r="L70" i="3"/>
  <c r="L71" i="3"/>
  <c r="L72" i="3"/>
  <c r="L73" i="3"/>
  <c r="L74" i="3"/>
  <c r="L75" i="3"/>
  <c r="L76" i="3"/>
  <c r="L77" i="3"/>
  <c r="L78" i="3"/>
  <c r="L79" i="3"/>
  <c r="L80" i="3"/>
  <c r="L81" i="3"/>
  <c r="L82" i="3"/>
  <c r="L83" i="3"/>
  <c r="L84" i="3"/>
  <c r="L85" i="3"/>
  <c r="L86" i="3"/>
  <c r="L87" i="3"/>
  <c r="L88" i="3"/>
  <c r="L89" i="3"/>
  <c r="L90" i="3"/>
  <c r="L91" i="3"/>
  <c r="L92" i="3"/>
  <c r="L93" i="3"/>
  <c r="L94" i="3"/>
  <c r="L95" i="3"/>
  <c r="L96" i="3"/>
  <c r="L97" i="3"/>
  <c r="L98" i="3"/>
  <c r="L99" i="3"/>
  <c r="L100" i="3"/>
  <c r="L101" i="3"/>
  <c r="L102" i="3"/>
  <c r="L103" i="3"/>
  <c r="L104" i="3"/>
  <c r="L105" i="3"/>
  <c r="L106" i="3"/>
  <c r="L107" i="3"/>
  <c r="L108" i="3"/>
  <c r="L109" i="3"/>
  <c r="L110" i="3"/>
  <c r="L111" i="3"/>
  <c r="L112" i="3"/>
  <c r="L113" i="3"/>
  <c r="L114" i="3"/>
  <c r="L115" i="3"/>
  <c r="L116" i="3"/>
  <c r="L117" i="3"/>
  <c r="L118" i="3"/>
  <c r="L119" i="3"/>
  <c r="L120" i="3"/>
  <c r="L121" i="3"/>
  <c r="L122" i="3"/>
  <c r="L123" i="3"/>
  <c r="L124" i="3"/>
  <c r="L125" i="3"/>
  <c r="L126" i="3"/>
  <c r="L127" i="3"/>
  <c r="L128" i="3"/>
  <c r="L129" i="3"/>
  <c r="L130" i="3"/>
  <c r="L131" i="3"/>
  <c r="L132" i="3"/>
  <c r="L133" i="3"/>
  <c r="L134" i="3"/>
  <c r="L135" i="3"/>
  <c r="L136" i="3"/>
  <c r="L137" i="3"/>
  <c r="L138" i="3"/>
  <c r="L139" i="3"/>
  <c r="L140" i="3"/>
  <c r="L141" i="3"/>
  <c r="L142" i="3"/>
  <c r="L143" i="3"/>
  <c r="L144" i="3"/>
  <c r="L145" i="3"/>
  <c r="L146" i="3"/>
  <c r="L147" i="3"/>
  <c r="L148" i="3"/>
  <c r="L149" i="3"/>
  <c r="L150" i="3"/>
  <c r="L151" i="3"/>
  <c r="L152" i="3"/>
  <c r="L153" i="3"/>
  <c r="L154" i="3"/>
  <c r="L155" i="3"/>
  <c r="L156" i="3"/>
  <c r="L157" i="3"/>
  <c r="L158" i="3"/>
  <c r="L159" i="3"/>
  <c r="L160" i="3"/>
  <c r="L161" i="3"/>
  <c r="L162" i="3"/>
  <c r="L163" i="3"/>
  <c r="L164" i="3"/>
  <c r="L165" i="3"/>
  <c r="L166" i="3"/>
  <c r="L167" i="3"/>
  <c r="L168" i="3"/>
  <c r="L169" i="3"/>
  <c r="L170" i="3"/>
  <c r="L171" i="3"/>
  <c r="L172" i="3"/>
  <c r="L173" i="3"/>
  <c r="L174" i="3"/>
  <c r="L175" i="3"/>
  <c r="L176" i="3"/>
  <c r="L177" i="3"/>
  <c r="L178" i="3"/>
  <c r="L179" i="3"/>
  <c r="L180" i="3"/>
  <c r="L181" i="3"/>
  <c r="L182" i="3"/>
  <c r="L183" i="3"/>
  <c r="L184" i="3"/>
  <c r="L185" i="3"/>
  <c r="L186" i="3"/>
  <c r="L187" i="3"/>
  <c r="L188" i="3"/>
  <c r="L189" i="3"/>
  <c r="L190" i="3"/>
  <c r="L191" i="3"/>
  <c r="L192" i="3"/>
  <c r="L193" i="3"/>
  <c r="L194" i="3"/>
  <c r="L195" i="3"/>
  <c r="L196" i="3"/>
  <c r="L197" i="3"/>
  <c r="L198" i="3"/>
  <c r="L199" i="3"/>
  <c r="L200" i="3"/>
  <c r="L201" i="3"/>
  <c r="L202" i="3"/>
  <c r="L203" i="3"/>
  <c r="L204" i="3"/>
  <c r="L205" i="3"/>
  <c r="L206" i="3"/>
  <c r="L207" i="3"/>
  <c r="L208" i="3"/>
  <c r="L209" i="3"/>
  <c r="L210" i="3"/>
  <c r="L211" i="3"/>
  <c r="L212" i="3"/>
  <c r="L213" i="3"/>
  <c r="L214" i="3"/>
  <c r="L215" i="3"/>
  <c r="L216" i="3"/>
  <c r="L217" i="3"/>
  <c r="L218" i="3"/>
  <c r="L219" i="3"/>
  <c r="L220" i="3"/>
  <c r="L221" i="3"/>
  <c r="L222" i="3"/>
  <c r="L223" i="3"/>
  <c r="L224" i="3"/>
  <c r="L225" i="3"/>
  <c r="L226" i="3"/>
  <c r="L227" i="3"/>
  <c r="L228" i="3"/>
  <c r="L229" i="3"/>
  <c r="L230" i="3"/>
  <c r="L231" i="3"/>
  <c r="L232" i="3"/>
  <c r="L233" i="3"/>
  <c r="L234" i="3"/>
  <c r="L235" i="3"/>
  <c r="L236" i="3"/>
  <c r="L237" i="3"/>
  <c r="L238" i="3"/>
  <c r="L239" i="3"/>
  <c r="L240" i="3"/>
  <c r="L241" i="3"/>
  <c r="L242" i="3"/>
  <c r="L243" i="3"/>
  <c r="L244" i="3"/>
  <c r="L245" i="3"/>
  <c r="L246" i="3"/>
  <c r="L247" i="3"/>
  <c r="L248" i="3"/>
  <c r="L249" i="3"/>
  <c r="L250" i="3"/>
  <c r="L251" i="3"/>
  <c r="L252" i="3"/>
  <c r="L253" i="3"/>
  <c r="L254" i="3"/>
  <c r="L255" i="3"/>
  <c r="L256" i="3"/>
  <c r="L257" i="3"/>
  <c r="L258" i="3"/>
  <c r="L259" i="3"/>
  <c r="L260" i="3"/>
  <c r="L261" i="3"/>
  <c r="L262" i="3"/>
  <c r="L263" i="3"/>
  <c r="L264" i="3"/>
  <c r="L265" i="3"/>
  <c r="L266" i="3"/>
  <c r="L267" i="3"/>
  <c r="L268" i="3"/>
  <c r="L269" i="3"/>
  <c r="L270" i="3"/>
  <c r="L271" i="3"/>
  <c r="L272" i="3"/>
  <c r="L273" i="3"/>
  <c r="L274" i="3"/>
  <c r="L275" i="3"/>
  <c r="L276" i="3"/>
  <c r="L277" i="3"/>
  <c r="L278" i="3"/>
  <c r="L279" i="3"/>
  <c r="L280" i="3"/>
  <c r="L281" i="3"/>
  <c r="L282" i="3"/>
  <c r="L283" i="3"/>
  <c r="L284" i="3"/>
  <c r="L285" i="3"/>
  <c r="L286" i="3"/>
  <c r="L287" i="3"/>
  <c r="L288" i="3"/>
  <c r="L289" i="3"/>
  <c r="L290" i="3"/>
  <c r="L291" i="3"/>
  <c r="L292" i="3"/>
  <c r="L293" i="3"/>
  <c r="L294" i="3"/>
  <c r="L295" i="3"/>
  <c r="L296" i="3"/>
  <c r="L297" i="3"/>
  <c r="L298" i="3"/>
  <c r="L299" i="3"/>
  <c r="L300" i="3"/>
  <c r="L301" i="3"/>
  <c r="L302" i="3"/>
  <c r="L303" i="3"/>
  <c r="L304" i="3"/>
  <c r="L305" i="3"/>
  <c r="L306" i="3"/>
  <c r="L307" i="3"/>
  <c r="L308" i="3"/>
  <c r="L309" i="3"/>
  <c r="L310" i="3"/>
  <c r="L311" i="3"/>
  <c r="L312" i="3"/>
  <c r="L313" i="3"/>
  <c r="L314" i="3"/>
  <c r="L315" i="3"/>
  <c r="L316" i="3"/>
  <c r="L317" i="3"/>
  <c r="L318" i="3"/>
  <c r="L319" i="3"/>
  <c r="L320" i="3"/>
  <c r="L321" i="3"/>
  <c r="L322" i="3"/>
  <c r="L323" i="3"/>
  <c r="L324" i="3"/>
  <c r="L325" i="3"/>
  <c r="L326" i="3"/>
  <c r="L327" i="3"/>
  <c r="L328" i="3"/>
  <c r="L329" i="3"/>
  <c r="L330" i="3"/>
  <c r="L331" i="3"/>
  <c r="L332" i="3"/>
  <c r="L333" i="3"/>
  <c r="L334" i="3"/>
  <c r="L335" i="3"/>
  <c r="L336" i="3"/>
  <c r="L337" i="3"/>
  <c r="L338" i="3"/>
  <c r="L339" i="3"/>
  <c r="L340" i="3"/>
  <c r="L341" i="3"/>
  <c r="L342" i="3"/>
  <c r="L343" i="3"/>
  <c r="L344" i="3"/>
  <c r="L345" i="3"/>
  <c r="L346" i="3"/>
  <c r="L347" i="3"/>
  <c r="L348" i="3"/>
  <c r="L349" i="3"/>
  <c r="L350" i="3"/>
  <c r="L351" i="3"/>
  <c r="L352" i="3"/>
  <c r="L353" i="3"/>
  <c r="L354" i="3"/>
  <c r="L355" i="3"/>
  <c r="L356" i="3"/>
  <c r="L357" i="3"/>
  <c r="L358" i="3"/>
  <c r="L359" i="3"/>
  <c r="L360" i="3"/>
  <c r="L361" i="3"/>
  <c r="L362" i="3"/>
  <c r="L363" i="3"/>
  <c r="L364" i="3"/>
  <c r="L365" i="3"/>
  <c r="L366" i="3"/>
  <c r="L367" i="3"/>
  <c r="L368" i="3"/>
  <c r="L369" i="3"/>
  <c r="L370" i="3"/>
  <c r="L371" i="3"/>
  <c r="L372" i="3"/>
  <c r="L373" i="3"/>
  <c r="L374" i="3"/>
  <c r="L375" i="3"/>
  <c r="L376" i="3"/>
  <c r="L377" i="3"/>
  <c r="L378" i="3"/>
  <c r="L379" i="3"/>
  <c r="L380" i="3"/>
  <c r="L381" i="3"/>
  <c r="L382" i="3"/>
  <c r="L383" i="3"/>
  <c r="L384" i="3"/>
  <c r="L385" i="3"/>
  <c r="L386" i="3"/>
  <c r="L387" i="3"/>
  <c r="L388" i="3"/>
  <c r="L389" i="3"/>
  <c r="L390" i="3"/>
  <c r="L391" i="3"/>
  <c r="L392" i="3"/>
  <c r="L393" i="3"/>
  <c r="L394" i="3"/>
  <c r="L395" i="3"/>
  <c r="L396" i="3"/>
  <c r="L397" i="3"/>
  <c r="L398" i="3"/>
  <c r="L399" i="3"/>
  <c r="L400" i="3"/>
  <c r="L401" i="3"/>
  <c r="L402" i="3"/>
  <c r="L403" i="3"/>
  <c r="L404" i="3"/>
  <c r="L405" i="3"/>
  <c r="L406" i="3"/>
  <c r="L407" i="3"/>
  <c r="L408" i="3"/>
  <c r="L409" i="3"/>
  <c r="L410" i="3"/>
  <c r="L411" i="3"/>
  <c r="L412" i="3"/>
  <c r="L413" i="3"/>
  <c r="L414" i="3"/>
  <c r="L415" i="3"/>
  <c r="L416" i="3"/>
  <c r="L417" i="3"/>
  <c r="L418" i="3"/>
  <c r="L419" i="3"/>
  <c r="L420" i="3"/>
  <c r="L421" i="3"/>
  <c r="L422" i="3"/>
  <c r="L423" i="3"/>
  <c r="L424" i="3"/>
  <c r="L425" i="3"/>
  <c r="L426" i="3"/>
  <c r="L427" i="3"/>
  <c r="L428" i="3"/>
  <c r="L429" i="3"/>
  <c r="L430" i="3"/>
  <c r="L431" i="3"/>
  <c r="L432" i="3"/>
  <c r="L433" i="3"/>
  <c r="L434" i="3"/>
  <c r="L435" i="3"/>
  <c r="L436" i="3"/>
  <c r="L437" i="3"/>
  <c r="L438" i="3"/>
  <c r="L439" i="3"/>
  <c r="L440" i="3"/>
  <c r="L441" i="3"/>
  <c r="L442" i="3"/>
  <c r="L443" i="3"/>
  <c r="L444" i="3"/>
  <c r="L445" i="3"/>
  <c r="L446" i="3"/>
  <c r="L447" i="3"/>
  <c r="L448" i="3"/>
  <c r="L449" i="3"/>
  <c r="L450" i="3"/>
  <c r="L451" i="3"/>
  <c r="L452" i="3"/>
  <c r="L453" i="3"/>
  <c r="L454" i="3"/>
  <c r="L455" i="3"/>
  <c r="L456" i="3"/>
  <c r="L457" i="3"/>
  <c r="L458" i="3"/>
  <c r="L459" i="3"/>
  <c r="L460" i="3"/>
  <c r="L461" i="3"/>
  <c r="L462" i="3"/>
  <c r="L463" i="3"/>
  <c r="L464" i="3"/>
  <c r="L465" i="3"/>
  <c r="L466" i="3"/>
  <c r="L467" i="3"/>
  <c r="L468" i="3"/>
  <c r="L469" i="3"/>
  <c r="L470" i="3"/>
  <c r="L471" i="3"/>
  <c r="L472" i="3"/>
  <c r="L473" i="3"/>
  <c r="L474" i="3"/>
  <c r="L475" i="3"/>
  <c r="L476" i="3"/>
  <c r="L477" i="3"/>
  <c r="L478" i="3"/>
  <c r="L479" i="3"/>
  <c r="L480" i="3"/>
  <c r="L481" i="3"/>
  <c r="L482" i="3"/>
  <c r="L483" i="3"/>
  <c r="L484" i="3"/>
  <c r="L485" i="3"/>
  <c r="L486" i="3"/>
  <c r="L487" i="3"/>
  <c r="L488" i="3"/>
  <c r="L489" i="3"/>
  <c r="L490" i="3"/>
  <c r="L491" i="3"/>
  <c r="L492" i="3"/>
  <c r="L493" i="3"/>
  <c r="L494" i="3"/>
  <c r="L495" i="3"/>
  <c r="L496" i="3"/>
  <c r="L497" i="3"/>
  <c r="L498" i="3"/>
  <c r="L499" i="3"/>
  <c r="L500" i="3"/>
  <c r="L501" i="3"/>
  <c r="L502" i="3"/>
  <c r="L503" i="3"/>
  <c r="L504" i="3"/>
  <c r="L505" i="3"/>
  <c r="AF7" i="2"/>
  <c r="AF8" i="2"/>
  <c r="AF9" i="2"/>
  <c r="AF10" i="2"/>
  <c r="AF11" i="2"/>
  <c r="AF12" i="2"/>
  <c r="AF13" i="2"/>
  <c r="AF14" i="2"/>
  <c r="AF15" i="2"/>
  <c r="AF16" i="2"/>
  <c r="AF17" i="2"/>
  <c r="AF18" i="2"/>
  <c r="AF19" i="2"/>
  <c r="AF20" i="2"/>
  <c r="AF21" i="2"/>
  <c r="AF22" i="2"/>
  <c r="AF23" i="2"/>
  <c r="AF24" i="2"/>
  <c r="AF25" i="2"/>
  <c r="AF26" i="2"/>
  <c r="AF27" i="2"/>
  <c r="AF28" i="2"/>
  <c r="AF29" i="2"/>
  <c r="AF30" i="2"/>
  <c r="AF31" i="2"/>
  <c r="AF32" i="2"/>
  <c r="AF33" i="2"/>
  <c r="AF34" i="2"/>
  <c r="AF35" i="2"/>
  <c r="AF36" i="2"/>
  <c r="AF37" i="2"/>
  <c r="AF38" i="2"/>
  <c r="AF39" i="2"/>
  <c r="AF40" i="2"/>
  <c r="AF41" i="2"/>
  <c r="AF42" i="2"/>
  <c r="AF43" i="2"/>
  <c r="AF44" i="2"/>
  <c r="AF45" i="2"/>
  <c r="AF46" i="2"/>
  <c r="AF47" i="2"/>
  <c r="AF48" i="2"/>
  <c r="AF49" i="2"/>
  <c r="AF50" i="2"/>
  <c r="AF51" i="2"/>
  <c r="AF52" i="2"/>
  <c r="AF53" i="2"/>
  <c r="AF54" i="2"/>
  <c r="AF55" i="2"/>
  <c r="AF56" i="2"/>
  <c r="AF57" i="2"/>
  <c r="AF58" i="2"/>
  <c r="AF59" i="2"/>
  <c r="AF60" i="2"/>
  <c r="AF61" i="2"/>
  <c r="AF62" i="2"/>
  <c r="AF63" i="2"/>
  <c r="AF64" i="2"/>
  <c r="AF65" i="2"/>
  <c r="AF66" i="2"/>
  <c r="AF67" i="2"/>
  <c r="AF68" i="2"/>
  <c r="AF69" i="2"/>
  <c r="AF70" i="2"/>
  <c r="AF71" i="2"/>
  <c r="AF72" i="2"/>
  <c r="AF73" i="2"/>
  <c r="AF74" i="2"/>
  <c r="AF75" i="2"/>
  <c r="AF76" i="2"/>
  <c r="AF77" i="2"/>
  <c r="AF78" i="2"/>
  <c r="AF79" i="2"/>
  <c r="AF80" i="2"/>
  <c r="AF81" i="2"/>
  <c r="AF82" i="2"/>
  <c r="AF83" i="2"/>
  <c r="AF84" i="2"/>
  <c r="AF85" i="2"/>
  <c r="AF86" i="2"/>
  <c r="AF87" i="2"/>
  <c r="AF88" i="2"/>
  <c r="AF89" i="2"/>
  <c r="AF90" i="2"/>
  <c r="AF91" i="2"/>
  <c r="AF92" i="2"/>
  <c r="AF93" i="2"/>
  <c r="AF94" i="2"/>
  <c r="AF95" i="2"/>
  <c r="AF96" i="2"/>
  <c r="AF97" i="2"/>
  <c r="AF98" i="2"/>
  <c r="AF99" i="2"/>
  <c r="AF100" i="2"/>
  <c r="AF101" i="2"/>
  <c r="AF102" i="2"/>
  <c r="AF103" i="2"/>
  <c r="AF104" i="2"/>
  <c r="AF105" i="2"/>
  <c r="AF106" i="2"/>
  <c r="AF107" i="2"/>
  <c r="AF108" i="2"/>
  <c r="AF109" i="2"/>
  <c r="AF110" i="2"/>
  <c r="AF111" i="2"/>
  <c r="AF112" i="2"/>
  <c r="AF113" i="2"/>
  <c r="AF114" i="2"/>
  <c r="AF115" i="2"/>
  <c r="AF116" i="2"/>
  <c r="AF117" i="2"/>
  <c r="AF118" i="2"/>
  <c r="AF119" i="2"/>
  <c r="AF120" i="2"/>
  <c r="AF121" i="2"/>
  <c r="AF122" i="2"/>
  <c r="AF123" i="2"/>
  <c r="AF124" i="2"/>
  <c r="AF125" i="2"/>
  <c r="AF126" i="2"/>
  <c r="AF127" i="2"/>
  <c r="AF128" i="2"/>
  <c r="AF129" i="2"/>
  <c r="AF130" i="2"/>
  <c r="AF131" i="2"/>
  <c r="AF132" i="2"/>
  <c r="AF133" i="2"/>
  <c r="AF134" i="2"/>
  <c r="AF135" i="2"/>
  <c r="AF136" i="2"/>
  <c r="AF137" i="2"/>
  <c r="AF138" i="2"/>
  <c r="AF139" i="2"/>
  <c r="AF140" i="2"/>
  <c r="AF141" i="2"/>
  <c r="AF142" i="2"/>
  <c r="AF143" i="2"/>
  <c r="AF144" i="2"/>
  <c r="AF145" i="2"/>
  <c r="AF146" i="2"/>
  <c r="AF147" i="2"/>
  <c r="AF148" i="2"/>
  <c r="AF149" i="2"/>
  <c r="AF150" i="2"/>
  <c r="AF151" i="2"/>
  <c r="AF152" i="2"/>
  <c r="AF153" i="2"/>
  <c r="AF154" i="2"/>
  <c r="AF155" i="2"/>
  <c r="AF156" i="2"/>
  <c r="AF157" i="2"/>
  <c r="AF158" i="2"/>
  <c r="AF159" i="2"/>
  <c r="AF160" i="2"/>
  <c r="AF161" i="2"/>
  <c r="AF162" i="2"/>
  <c r="AF163" i="2"/>
  <c r="AF164" i="2"/>
  <c r="AF165" i="2"/>
  <c r="AF166" i="2"/>
  <c r="AF167" i="2"/>
  <c r="AF168" i="2"/>
  <c r="AF169" i="2"/>
  <c r="AF170" i="2"/>
  <c r="AF171" i="2"/>
  <c r="AF172" i="2"/>
  <c r="AF173" i="2"/>
  <c r="AF174" i="2"/>
  <c r="AF175" i="2"/>
  <c r="AF176" i="2"/>
  <c r="AF177" i="2"/>
  <c r="AF178" i="2"/>
  <c r="AF179" i="2"/>
  <c r="AF180" i="2"/>
  <c r="AF181" i="2"/>
  <c r="AF182" i="2"/>
  <c r="AF183" i="2"/>
  <c r="AF184" i="2"/>
  <c r="AF185" i="2"/>
  <c r="AF186" i="2"/>
  <c r="AF187" i="2"/>
  <c r="AF188" i="2"/>
  <c r="AF189" i="2"/>
  <c r="AF190" i="2"/>
  <c r="AF191" i="2"/>
  <c r="AF192" i="2"/>
  <c r="AF193" i="2"/>
  <c r="AF194" i="2"/>
  <c r="AF195" i="2"/>
  <c r="AF196" i="2"/>
  <c r="AF197" i="2"/>
  <c r="AF198" i="2"/>
  <c r="AF199" i="2"/>
  <c r="AF200" i="2"/>
  <c r="AF201" i="2"/>
  <c r="AF202" i="2"/>
  <c r="AF203" i="2"/>
  <c r="AF204" i="2"/>
  <c r="AF205" i="2"/>
  <c r="AF206" i="2"/>
  <c r="AF207" i="2"/>
  <c r="AF208" i="2"/>
  <c r="AF209" i="2"/>
  <c r="AF210" i="2"/>
  <c r="AF211" i="2"/>
  <c r="AF212" i="2"/>
  <c r="AF213" i="2"/>
  <c r="AF214" i="2"/>
  <c r="AF215" i="2"/>
  <c r="AF216" i="2"/>
  <c r="AF217" i="2"/>
  <c r="AF218" i="2"/>
  <c r="AF219" i="2"/>
  <c r="AF220" i="2"/>
  <c r="AF221" i="2"/>
  <c r="AF222" i="2"/>
  <c r="AF223" i="2"/>
  <c r="AF224" i="2"/>
  <c r="AF225" i="2"/>
  <c r="AF226" i="2"/>
  <c r="AF227" i="2"/>
  <c r="AF228" i="2"/>
  <c r="AF229" i="2"/>
  <c r="AF230" i="2"/>
  <c r="AF231" i="2"/>
  <c r="AF232" i="2"/>
  <c r="AF233" i="2"/>
  <c r="AF234" i="2"/>
  <c r="AF235" i="2"/>
  <c r="AF236" i="2"/>
  <c r="AF237" i="2"/>
  <c r="AF238" i="2"/>
  <c r="AF239" i="2"/>
  <c r="AF240" i="2"/>
  <c r="AF241" i="2"/>
  <c r="AF242" i="2"/>
  <c r="AF243" i="2"/>
  <c r="AF244" i="2"/>
  <c r="AF245" i="2"/>
  <c r="AF246" i="2"/>
  <c r="AF247" i="2"/>
  <c r="AF248" i="2"/>
  <c r="AF249" i="2"/>
  <c r="AF250" i="2"/>
  <c r="AF251" i="2"/>
  <c r="AF252" i="2"/>
  <c r="AF253" i="2"/>
  <c r="AF254" i="2"/>
  <c r="AF255" i="2"/>
  <c r="AF256" i="2"/>
  <c r="AF257" i="2"/>
  <c r="AF258" i="2"/>
  <c r="AF259" i="2"/>
  <c r="AF260" i="2"/>
  <c r="AF261" i="2"/>
  <c r="AF262" i="2"/>
  <c r="AF263" i="2"/>
  <c r="AF264" i="2"/>
  <c r="AF265" i="2"/>
  <c r="AF266" i="2"/>
  <c r="AF267" i="2"/>
  <c r="AF268" i="2"/>
  <c r="AF269" i="2"/>
  <c r="AF270" i="2"/>
  <c r="AF271" i="2"/>
  <c r="AF272" i="2"/>
  <c r="AF273" i="2"/>
  <c r="AF274" i="2"/>
  <c r="AF275" i="2"/>
  <c r="AF276" i="2"/>
  <c r="AF277" i="2"/>
  <c r="AF278" i="2"/>
  <c r="AF279" i="2"/>
  <c r="AF280" i="2"/>
  <c r="AF281" i="2"/>
  <c r="AF282" i="2"/>
  <c r="AF283" i="2"/>
  <c r="AF284" i="2"/>
  <c r="AF285" i="2"/>
  <c r="AF286" i="2"/>
  <c r="AF287" i="2"/>
  <c r="AF288" i="2"/>
  <c r="AF289" i="2"/>
  <c r="AF290" i="2"/>
  <c r="AF291" i="2"/>
  <c r="AF292" i="2"/>
  <c r="AF293" i="2"/>
  <c r="AF294" i="2"/>
  <c r="AF295" i="2"/>
  <c r="AF296" i="2"/>
  <c r="AF297" i="2"/>
  <c r="AF298" i="2"/>
  <c r="AF299" i="2"/>
  <c r="AF300" i="2"/>
  <c r="AF301" i="2"/>
  <c r="AF302" i="2"/>
  <c r="AF303" i="2"/>
  <c r="AF304" i="2"/>
  <c r="AF305" i="2"/>
  <c r="AF306" i="2"/>
  <c r="AF307" i="2"/>
  <c r="AF308" i="2"/>
  <c r="AF309" i="2"/>
  <c r="AF310" i="2"/>
  <c r="AF311" i="2"/>
  <c r="AF312" i="2"/>
  <c r="AF313" i="2"/>
  <c r="AF314" i="2"/>
  <c r="AF315" i="2"/>
  <c r="AF316" i="2"/>
  <c r="AF317" i="2"/>
  <c r="AF318" i="2"/>
  <c r="AF319" i="2"/>
  <c r="AF320" i="2"/>
  <c r="AF321" i="2"/>
  <c r="AF322" i="2"/>
  <c r="AF323" i="2"/>
  <c r="AF324" i="2"/>
  <c r="AF325" i="2"/>
  <c r="AF326" i="2"/>
  <c r="AF327" i="2"/>
  <c r="AF328" i="2"/>
  <c r="AF329" i="2"/>
  <c r="AF330" i="2"/>
  <c r="AF331" i="2"/>
  <c r="AF332" i="2"/>
  <c r="AF333" i="2"/>
  <c r="AF334" i="2"/>
  <c r="AF335" i="2"/>
  <c r="AF336" i="2"/>
  <c r="AF337" i="2"/>
  <c r="AF338" i="2"/>
  <c r="AF339" i="2"/>
  <c r="AF340" i="2"/>
  <c r="AF341" i="2"/>
  <c r="AF342" i="2"/>
  <c r="AF343" i="2"/>
  <c r="AF344" i="2"/>
  <c r="AF345" i="2"/>
  <c r="AF346" i="2"/>
  <c r="AF347" i="2"/>
  <c r="AF348" i="2"/>
  <c r="AF349" i="2"/>
  <c r="AF350" i="2"/>
  <c r="AF351" i="2"/>
  <c r="AF352" i="2"/>
  <c r="AF353" i="2"/>
  <c r="AF354" i="2"/>
  <c r="AF355" i="2"/>
  <c r="AF356" i="2"/>
  <c r="AF357" i="2"/>
  <c r="AF358" i="2"/>
  <c r="AF359" i="2"/>
  <c r="AF360" i="2"/>
  <c r="AF361" i="2"/>
  <c r="AF362" i="2"/>
  <c r="AF363" i="2"/>
  <c r="AF364" i="2"/>
  <c r="AF365" i="2"/>
  <c r="AF366" i="2"/>
  <c r="AF367" i="2"/>
  <c r="AF368" i="2"/>
  <c r="AF369" i="2"/>
  <c r="AF370" i="2"/>
  <c r="AF371" i="2"/>
  <c r="AF372" i="2"/>
  <c r="AF373" i="2"/>
  <c r="AF374" i="2"/>
  <c r="AF375" i="2"/>
  <c r="AF376" i="2"/>
  <c r="AF377" i="2"/>
  <c r="AF378" i="2"/>
  <c r="AF379" i="2"/>
  <c r="AF380" i="2"/>
  <c r="AF381" i="2"/>
  <c r="AF382" i="2"/>
  <c r="AF383" i="2"/>
  <c r="AF384" i="2"/>
  <c r="AF385" i="2"/>
  <c r="AF386" i="2"/>
  <c r="AF387" i="2"/>
  <c r="AF388" i="2"/>
  <c r="AF389" i="2"/>
  <c r="AF390" i="2"/>
  <c r="AF391" i="2"/>
  <c r="AF392" i="2"/>
  <c r="AF393" i="2"/>
  <c r="AF394" i="2"/>
  <c r="AF395" i="2"/>
  <c r="AF396" i="2"/>
  <c r="AF397" i="2"/>
  <c r="AF398" i="2"/>
  <c r="AF399" i="2"/>
  <c r="AF400" i="2"/>
  <c r="AF401" i="2"/>
  <c r="AF402" i="2"/>
  <c r="AF403" i="2"/>
  <c r="AF404" i="2"/>
  <c r="AF405" i="2"/>
  <c r="AF406" i="2"/>
  <c r="AF407" i="2"/>
  <c r="AF408" i="2"/>
  <c r="AF409" i="2"/>
  <c r="AF410" i="2"/>
  <c r="AF411" i="2"/>
  <c r="AF412" i="2"/>
  <c r="AF413" i="2"/>
  <c r="AF414" i="2"/>
  <c r="AF415" i="2"/>
  <c r="AF416" i="2"/>
  <c r="AF417" i="2"/>
  <c r="AF418" i="2"/>
  <c r="AF419" i="2"/>
  <c r="AF420" i="2"/>
  <c r="AF421" i="2"/>
  <c r="AF422" i="2"/>
  <c r="AF423" i="2"/>
  <c r="AF424" i="2"/>
  <c r="AF425" i="2"/>
  <c r="AF426" i="2"/>
  <c r="AF427" i="2"/>
  <c r="AF428" i="2"/>
  <c r="AF429" i="2"/>
  <c r="AF430" i="2"/>
  <c r="AF431" i="2"/>
  <c r="AF432" i="2"/>
  <c r="AF433" i="2"/>
  <c r="AF434" i="2"/>
  <c r="AF435" i="2"/>
  <c r="AF436" i="2"/>
  <c r="AF437" i="2"/>
  <c r="AF438" i="2"/>
  <c r="AF439" i="2"/>
  <c r="AF440" i="2"/>
  <c r="AF441" i="2"/>
  <c r="AF442" i="2"/>
  <c r="AF443" i="2"/>
  <c r="AF444" i="2"/>
  <c r="AF445" i="2"/>
  <c r="AF446" i="2"/>
  <c r="AF447" i="2"/>
  <c r="AF448" i="2"/>
  <c r="AF449" i="2"/>
  <c r="AF450" i="2"/>
  <c r="AF451" i="2"/>
  <c r="AF452" i="2"/>
  <c r="AF453" i="2"/>
  <c r="AF454" i="2"/>
  <c r="AF455" i="2"/>
  <c r="AF456" i="2"/>
  <c r="AF457" i="2"/>
  <c r="AF458" i="2"/>
  <c r="AF459" i="2"/>
  <c r="AF460" i="2"/>
  <c r="AF461" i="2"/>
  <c r="AF462" i="2"/>
  <c r="AF463" i="2"/>
  <c r="AF464" i="2"/>
  <c r="AF465" i="2"/>
  <c r="AF466" i="2"/>
  <c r="AF467" i="2"/>
  <c r="AF468" i="2"/>
  <c r="AF469" i="2"/>
  <c r="AF470" i="2"/>
  <c r="AF471" i="2"/>
  <c r="AF472" i="2"/>
  <c r="AF473" i="2"/>
  <c r="AF474" i="2"/>
  <c r="AF475" i="2"/>
  <c r="AF476" i="2"/>
  <c r="AF477" i="2"/>
  <c r="AF478" i="2"/>
  <c r="AF479" i="2"/>
  <c r="AF480" i="2"/>
  <c r="AF481" i="2"/>
  <c r="AF482" i="2"/>
  <c r="AF483" i="2"/>
  <c r="AF484" i="2"/>
  <c r="AF485" i="2"/>
  <c r="AF486" i="2"/>
  <c r="AF487" i="2"/>
  <c r="AF488" i="2"/>
  <c r="AF489" i="2"/>
  <c r="AF490" i="2"/>
  <c r="AF491" i="2"/>
  <c r="AF492" i="2"/>
  <c r="AF493" i="2"/>
  <c r="AF494" i="2"/>
  <c r="AF495" i="2"/>
  <c r="AF496" i="2"/>
  <c r="AF497" i="2"/>
  <c r="AF498" i="2"/>
  <c r="AF499" i="2"/>
  <c r="AF500" i="2"/>
  <c r="AF501" i="2"/>
  <c r="AF502" i="2"/>
  <c r="AF503" i="2"/>
  <c r="AF504" i="2"/>
  <c r="AF505" i="2"/>
  <c r="AB8" i="3"/>
  <c r="AB70" i="3"/>
  <c r="AB72" i="3"/>
  <c r="AB109" i="3"/>
  <c r="AB110" i="3"/>
  <c r="AB141" i="3"/>
  <c r="AB142" i="3"/>
  <c r="AC156" i="3"/>
  <c r="AB166" i="3"/>
  <c r="AB172" i="3"/>
  <c r="AB173" i="3"/>
  <c r="AC176" i="3"/>
  <c r="AC178" i="3"/>
  <c r="AC192" i="3"/>
  <c r="AC194" i="3"/>
  <c r="AC208" i="3"/>
  <c r="AC210" i="3"/>
  <c r="AB226" i="3"/>
  <c r="AC228" i="3"/>
  <c r="AB234" i="3"/>
  <c r="AC236" i="3"/>
  <c r="AB242" i="3"/>
  <c r="AC244" i="3"/>
  <c r="AB250" i="3"/>
  <c r="AC252" i="3"/>
  <c r="AB258" i="3"/>
  <c r="AC260" i="3"/>
  <c r="AB266" i="3"/>
  <c r="AC268" i="3"/>
  <c r="AB274" i="3"/>
  <c r="AC276" i="3"/>
  <c r="AB282" i="3"/>
  <c r="AC284" i="3"/>
  <c r="AB290" i="3"/>
  <c r="AC292" i="3"/>
  <c r="AB298" i="3"/>
  <c r="AC300" i="3"/>
  <c r="AB306" i="3"/>
  <c r="AC308" i="3"/>
  <c r="AB311" i="3"/>
  <c r="AC313" i="3"/>
  <c r="AB315" i="3"/>
  <c r="AB317" i="3"/>
  <c r="AB319" i="3"/>
  <c r="AC321" i="3"/>
  <c r="AB323" i="3"/>
  <c r="AB325" i="3"/>
  <c r="AB327" i="3"/>
  <c r="AC329" i="3"/>
  <c r="AB331" i="3"/>
  <c r="AB333" i="3"/>
  <c r="AB335" i="3"/>
  <c r="AC337" i="3"/>
  <c r="AB339" i="3"/>
  <c r="AB341" i="3"/>
  <c r="AB343" i="3"/>
  <c r="AC345" i="3"/>
  <c r="AB347" i="3"/>
  <c r="AB349" i="3"/>
  <c r="AB351" i="3"/>
  <c r="AC353" i="3"/>
  <c r="AB355" i="3"/>
  <c r="AB357" i="3"/>
  <c r="AB359" i="3"/>
  <c r="AC361" i="3"/>
  <c r="AB363" i="3"/>
  <c r="AB365" i="3"/>
  <c r="AB367" i="3"/>
  <c r="AC369" i="3"/>
  <c r="AB371" i="3"/>
  <c r="AB373" i="3"/>
  <c r="AB375" i="3"/>
  <c r="AC377" i="3"/>
  <c r="AB379" i="3"/>
  <c r="AB381" i="3"/>
  <c r="AB383" i="3"/>
  <c r="AC385" i="3"/>
  <c r="AB387" i="3"/>
  <c r="AB389" i="3"/>
  <c r="AB391" i="3"/>
  <c r="AC393" i="3"/>
  <c r="AB395" i="3"/>
  <c r="AB397" i="3"/>
  <c r="AB399" i="3"/>
  <c r="AC401" i="3"/>
  <c r="AB403" i="3"/>
  <c r="AB405" i="3"/>
  <c r="AB407" i="3"/>
  <c r="AC409" i="3"/>
  <c r="AB411" i="3"/>
  <c r="AB413" i="3"/>
  <c r="AB415" i="3"/>
  <c r="AC417" i="3"/>
  <c r="AB419" i="3"/>
  <c r="AB421" i="3"/>
  <c r="AB423" i="3"/>
  <c r="AC425" i="3"/>
  <c r="AB427" i="3"/>
  <c r="AB429" i="3"/>
  <c r="AB431" i="3"/>
  <c r="AC433" i="3"/>
  <c r="AB435" i="3"/>
  <c r="AB436" i="3"/>
  <c r="AB437" i="3"/>
  <c r="AB438" i="3"/>
  <c r="AB439" i="3"/>
  <c r="AB440" i="3"/>
  <c r="AB441" i="3"/>
  <c r="AB442" i="3"/>
  <c r="AB443" i="3"/>
  <c r="AB444" i="3"/>
  <c r="AB445" i="3"/>
  <c r="AB446" i="3"/>
  <c r="AB447" i="3"/>
  <c r="AB448" i="3"/>
  <c r="AB449" i="3"/>
  <c r="AB450" i="3"/>
  <c r="AB451" i="3"/>
  <c r="AB452" i="3"/>
  <c r="AB453" i="3"/>
  <c r="AB454" i="3"/>
  <c r="AB455" i="3"/>
  <c r="AB456" i="3"/>
  <c r="AB457" i="3"/>
  <c r="AB458" i="3"/>
  <c r="AB459" i="3"/>
  <c r="AB460" i="3"/>
  <c r="AB461" i="3"/>
  <c r="AB462" i="3"/>
  <c r="AB463" i="3"/>
  <c r="AB464" i="3"/>
  <c r="AB465" i="3"/>
  <c r="AB466" i="3"/>
  <c r="AB467" i="3"/>
  <c r="AB468" i="3"/>
  <c r="AB469" i="3"/>
  <c r="AB470" i="3"/>
  <c r="AB471" i="3"/>
  <c r="AB472" i="3"/>
  <c r="AB473" i="3"/>
  <c r="AB474" i="3"/>
  <c r="AB475" i="3"/>
  <c r="AB476" i="3"/>
  <c r="AB477" i="3"/>
  <c r="AB478" i="3"/>
  <c r="AB479" i="3"/>
  <c r="AB480" i="3"/>
  <c r="AB481" i="3"/>
  <c r="AB482" i="3"/>
  <c r="AB483" i="3"/>
  <c r="AB484" i="3"/>
  <c r="AB485" i="3"/>
  <c r="AB486" i="3"/>
  <c r="AB487" i="3"/>
  <c r="AB488" i="3"/>
  <c r="AB489" i="3"/>
  <c r="AB490" i="3"/>
  <c r="AB491" i="3"/>
  <c r="AB492" i="3"/>
  <c r="AB493" i="3"/>
  <c r="AB494" i="3"/>
  <c r="AB495" i="3"/>
  <c r="AB496" i="3"/>
  <c r="AB497" i="3"/>
  <c r="AB498" i="3"/>
  <c r="AB499" i="3"/>
  <c r="AB500" i="3"/>
  <c r="AB501" i="3"/>
  <c r="AB502" i="3"/>
  <c r="AB503" i="3"/>
  <c r="AB504" i="3"/>
  <c r="AB505" i="3"/>
  <c r="M7" i="2"/>
  <c r="M8" i="2"/>
  <c r="M9" i="2"/>
  <c r="M10" i="2"/>
  <c r="M11" i="2"/>
  <c r="M12" i="2"/>
  <c r="M13" i="2"/>
  <c r="M14" i="2"/>
  <c r="M15" i="2"/>
  <c r="M16" i="2"/>
  <c r="M17" i="2"/>
  <c r="M18" i="2"/>
  <c r="M19" i="2"/>
  <c r="M20" i="2"/>
  <c r="M21" i="2"/>
  <c r="M22" i="2"/>
  <c r="M23" i="2"/>
  <c r="M24" i="2"/>
  <c r="M25" i="2"/>
  <c r="M26" i="2"/>
  <c r="M27" i="2"/>
  <c r="M28" i="2"/>
  <c r="M29" i="2"/>
  <c r="M30" i="2"/>
  <c r="M31" i="2"/>
  <c r="M32" i="2"/>
  <c r="M33" i="2"/>
  <c r="M34" i="2"/>
  <c r="M35" i="2"/>
  <c r="M36" i="2"/>
  <c r="M37" i="2"/>
  <c r="M38" i="2"/>
  <c r="M39" i="2"/>
  <c r="M40" i="2"/>
  <c r="M41" i="2"/>
  <c r="M42" i="2"/>
  <c r="M43" i="2"/>
  <c r="M44" i="2"/>
  <c r="M45" i="2"/>
  <c r="M46" i="2"/>
  <c r="M47" i="2"/>
  <c r="M48" i="2"/>
  <c r="M49" i="2"/>
  <c r="M50" i="2"/>
  <c r="M51" i="2"/>
  <c r="M52" i="2"/>
  <c r="M53" i="2"/>
  <c r="M54" i="2"/>
  <c r="M55" i="2"/>
  <c r="M56" i="2"/>
  <c r="M57" i="2"/>
  <c r="M58" i="2"/>
  <c r="M59" i="2"/>
  <c r="M60" i="2"/>
  <c r="M61" i="2"/>
  <c r="M62" i="2"/>
  <c r="M63" i="2"/>
  <c r="M64" i="2"/>
  <c r="M65" i="2"/>
  <c r="M66" i="2"/>
  <c r="M67" i="2"/>
  <c r="M68" i="2"/>
  <c r="M69" i="2"/>
  <c r="M70" i="2"/>
  <c r="M71" i="2"/>
  <c r="M72" i="2"/>
  <c r="M73" i="2"/>
  <c r="M74" i="2"/>
  <c r="M75" i="2"/>
  <c r="M76" i="2"/>
  <c r="M77" i="2"/>
  <c r="M78" i="2"/>
  <c r="M79" i="2"/>
  <c r="M80" i="2"/>
  <c r="M81" i="2"/>
  <c r="M82" i="2"/>
  <c r="M83" i="2"/>
  <c r="M84" i="2"/>
  <c r="M85" i="2"/>
  <c r="M86" i="2"/>
  <c r="M87" i="2"/>
  <c r="M88" i="2"/>
  <c r="M89" i="2"/>
  <c r="M90" i="2"/>
  <c r="M91" i="2"/>
  <c r="M92" i="2"/>
  <c r="M93" i="2"/>
  <c r="M94" i="2"/>
  <c r="M95" i="2"/>
  <c r="M96" i="2"/>
  <c r="M97" i="2"/>
  <c r="M98" i="2"/>
  <c r="M99" i="2"/>
  <c r="M100" i="2"/>
  <c r="M101" i="2"/>
  <c r="M102" i="2"/>
  <c r="M103" i="2"/>
  <c r="M104" i="2"/>
  <c r="M105" i="2"/>
  <c r="M106" i="2"/>
  <c r="M107" i="2"/>
  <c r="M108" i="2"/>
  <c r="M109" i="2"/>
  <c r="M110" i="2"/>
  <c r="M111" i="2"/>
  <c r="M112" i="2"/>
  <c r="M113" i="2"/>
  <c r="M114" i="2"/>
  <c r="M115" i="2"/>
  <c r="M116" i="2"/>
  <c r="M117" i="2"/>
  <c r="M118" i="2"/>
  <c r="M119" i="2"/>
  <c r="M120" i="2"/>
  <c r="M121" i="2"/>
  <c r="M122" i="2"/>
  <c r="M123" i="2"/>
  <c r="M124" i="2"/>
  <c r="M125" i="2"/>
  <c r="M126" i="2"/>
  <c r="M127" i="2"/>
  <c r="M128" i="2"/>
  <c r="M129" i="2"/>
  <c r="M130" i="2"/>
  <c r="M131" i="2"/>
  <c r="M132" i="2"/>
  <c r="M133" i="2"/>
  <c r="M134" i="2"/>
  <c r="M135" i="2"/>
  <c r="M136" i="2"/>
  <c r="M137" i="2"/>
  <c r="M138" i="2"/>
  <c r="M139" i="2"/>
  <c r="M140" i="2"/>
  <c r="M141" i="2"/>
  <c r="M142" i="2"/>
  <c r="M143" i="2"/>
  <c r="M144" i="2"/>
  <c r="M145" i="2"/>
  <c r="M146" i="2"/>
  <c r="M147" i="2"/>
  <c r="M148" i="2"/>
  <c r="M149" i="2"/>
  <c r="M150" i="2"/>
  <c r="M151" i="2"/>
  <c r="M152" i="2"/>
  <c r="M153" i="2"/>
  <c r="M154" i="2"/>
  <c r="M155" i="2"/>
  <c r="M156" i="2"/>
  <c r="M157" i="2"/>
  <c r="M158" i="2"/>
  <c r="M159" i="2"/>
  <c r="M160" i="2"/>
  <c r="M161" i="2"/>
  <c r="M162" i="2"/>
  <c r="M163" i="2"/>
  <c r="M164" i="2"/>
  <c r="M165" i="2"/>
  <c r="M166" i="2"/>
  <c r="M167" i="2"/>
  <c r="M168" i="2"/>
  <c r="M169" i="2"/>
  <c r="M170" i="2"/>
  <c r="M171" i="2"/>
  <c r="M172" i="2"/>
  <c r="M173" i="2"/>
  <c r="M174" i="2"/>
  <c r="M175" i="2"/>
  <c r="M176" i="2"/>
  <c r="M177" i="2"/>
  <c r="M178" i="2"/>
  <c r="M179" i="2"/>
  <c r="M180" i="2"/>
  <c r="M181" i="2"/>
  <c r="M182" i="2"/>
  <c r="M183" i="2"/>
  <c r="M184" i="2"/>
  <c r="M185" i="2"/>
  <c r="M186" i="2"/>
  <c r="M187" i="2"/>
  <c r="M188" i="2"/>
  <c r="M189" i="2"/>
  <c r="M190" i="2"/>
  <c r="M191" i="2"/>
  <c r="M192" i="2"/>
  <c r="M193" i="2"/>
  <c r="M194" i="2"/>
  <c r="M195" i="2"/>
  <c r="M196" i="2"/>
  <c r="M197" i="2"/>
  <c r="M198" i="2"/>
  <c r="M199" i="2"/>
  <c r="M200" i="2"/>
  <c r="M201" i="2"/>
  <c r="M202" i="2"/>
  <c r="M203" i="2"/>
  <c r="M204" i="2"/>
  <c r="M205" i="2"/>
  <c r="M206" i="2"/>
  <c r="M207" i="2"/>
  <c r="M208" i="2"/>
  <c r="M209" i="2"/>
  <c r="M210" i="2"/>
  <c r="M211" i="2"/>
  <c r="M212" i="2"/>
  <c r="M213" i="2"/>
  <c r="M214" i="2"/>
  <c r="M215" i="2"/>
  <c r="M216" i="2"/>
  <c r="M217" i="2"/>
  <c r="M218" i="2"/>
  <c r="M219" i="2"/>
  <c r="M220" i="2"/>
  <c r="M221" i="2"/>
  <c r="M222" i="2"/>
  <c r="M223" i="2"/>
  <c r="M224" i="2"/>
  <c r="M225" i="2"/>
  <c r="M226" i="2"/>
  <c r="M227" i="2"/>
  <c r="M228" i="2"/>
  <c r="M229" i="2"/>
  <c r="M230" i="2"/>
  <c r="M231" i="2"/>
  <c r="M232" i="2"/>
  <c r="M233" i="2"/>
  <c r="M234" i="2"/>
  <c r="M235" i="2"/>
  <c r="M236" i="2"/>
  <c r="M237" i="2"/>
  <c r="M238" i="2"/>
  <c r="M239" i="2"/>
  <c r="M240" i="2"/>
  <c r="M241" i="2"/>
  <c r="M242" i="2"/>
  <c r="M243" i="2"/>
  <c r="M244" i="2"/>
  <c r="M245" i="2"/>
  <c r="M246" i="2"/>
  <c r="M247" i="2"/>
  <c r="M248" i="2"/>
  <c r="M249" i="2"/>
  <c r="M250" i="2"/>
  <c r="M251" i="2"/>
  <c r="M252" i="2"/>
  <c r="M253" i="2"/>
  <c r="M254" i="2"/>
  <c r="M255" i="2"/>
  <c r="M256" i="2"/>
  <c r="M257" i="2"/>
  <c r="M258" i="2"/>
  <c r="M259" i="2"/>
  <c r="M260" i="2"/>
  <c r="M261" i="2"/>
  <c r="M262" i="2"/>
  <c r="M263" i="2"/>
  <c r="M264" i="2"/>
  <c r="M265" i="2"/>
  <c r="M266" i="2"/>
  <c r="M267" i="2"/>
  <c r="M268" i="2"/>
  <c r="M269" i="2"/>
  <c r="M270" i="2"/>
  <c r="M271" i="2"/>
  <c r="M272" i="2"/>
  <c r="M273" i="2"/>
  <c r="M274" i="2"/>
  <c r="M275" i="2"/>
  <c r="M276" i="2"/>
  <c r="M277" i="2"/>
  <c r="M278" i="2"/>
  <c r="M279" i="2"/>
  <c r="M280" i="2"/>
  <c r="M281" i="2"/>
  <c r="M282" i="2"/>
  <c r="M283" i="2"/>
  <c r="M284" i="2"/>
  <c r="M285" i="2"/>
  <c r="M286" i="2"/>
  <c r="M287" i="2"/>
  <c r="M288" i="2"/>
  <c r="M289" i="2"/>
  <c r="M290" i="2"/>
  <c r="M291" i="2"/>
  <c r="M292" i="2"/>
  <c r="M293" i="2"/>
  <c r="M294" i="2"/>
  <c r="M295" i="2"/>
  <c r="M296" i="2"/>
  <c r="M297" i="2"/>
  <c r="M298" i="2"/>
  <c r="M299" i="2"/>
  <c r="M300" i="2"/>
  <c r="M301" i="2"/>
  <c r="M302" i="2"/>
  <c r="M303" i="2"/>
  <c r="M304" i="2"/>
  <c r="M305" i="2"/>
  <c r="M306" i="2"/>
  <c r="M307" i="2"/>
  <c r="M308" i="2"/>
  <c r="M309" i="2"/>
  <c r="M310" i="2"/>
  <c r="M311" i="2"/>
  <c r="M312" i="2"/>
  <c r="M313" i="2"/>
  <c r="M314" i="2"/>
  <c r="M315" i="2"/>
  <c r="M316" i="2"/>
  <c r="M317" i="2"/>
  <c r="M318" i="2"/>
  <c r="M319" i="2"/>
  <c r="M320" i="2"/>
  <c r="M321" i="2"/>
  <c r="M322" i="2"/>
  <c r="M323" i="2"/>
  <c r="M324" i="2"/>
  <c r="M325" i="2"/>
  <c r="M326" i="2"/>
  <c r="M327" i="2"/>
  <c r="M328" i="2"/>
  <c r="M329" i="2"/>
  <c r="M330" i="2"/>
  <c r="M331" i="2"/>
  <c r="M332" i="2"/>
  <c r="M333" i="2"/>
  <c r="M334" i="2"/>
  <c r="M335" i="2"/>
  <c r="M336" i="2"/>
  <c r="M337" i="2"/>
  <c r="M338" i="2"/>
  <c r="M339" i="2"/>
  <c r="M340" i="2"/>
  <c r="M341" i="2"/>
  <c r="M342" i="2"/>
  <c r="M343" i="2"/>
  <c r="M344" i="2"/>
  <c r="M345" i="2"/>
  <c r="M346" i="2"/>
  <c r="M347" i="2"/>
  <c r="M348" i="2"/>
  <c r="M349" i="2"/>
  <c r="M350" i="2"/>
  <c r="M351" i="2"/>
  <c r="M352" i="2"/>
  <c r="M353" i="2"/>
  <c r="M354" i="2"/>
  <c r="M355" i="2"/>
  <c r="M356" i="2"/>
  <c r="M357" i="2"/>
  <c r="M358" i="2"/>
  <c r="M359" i="2"/>
  <c r="M360" i="2"/>
  <c r="M361" i="2"/>
  <c r="M362" i="2"/>
  <c r="M363" i="2"/>
  <c r="M364" i="2"/>
  <c r="M365" i="2"/>
  <c r="M366" i="2"/>
  <c r="M367" i="2"/>
  <c r="M368" i="2"/>
  <c r="M369" i="2"/>
  <c r="M370" i="2"/>
  <c r="M371" i="2"/>
  <c r="M372" i="2"/>
  <c r="M373" i="2"/>
  <c r="M374" i="2"/>
  <c r="M375" i="2"/>
  <c r="M376" i="2"/>
  <c r="M377" i="2"/>
  <c r="M378" i="2"/>
  <c r="M379" i="2"/>
  <c r="M380" i="2"/>
  <c r="M381" i="2"/>
  <c r="M382" i="2"/>
  <c r="M383" i="2"/>
  <c r="M384" i="2"/>
  <c r="M385" i="2"/>
  <c r="M386" i="2"/>
  <c r="M387" i="2"/>
  <c r="M388" i="2"/>
  <c r="M389" i="2"/>
  <c r="M390" i="2"/>
  <c r="M391" i="2"/>
  <c r="M392" i="2"/>
  <c r="M393" i="2"/>
  <c r="M394" i="2"/>
  <c r="M395" i="2"/>
  <c r="M396" i="2"/>
  <c r="M397" i="2"/>
  <c r="M398" i="2"/>
  <c r="M399" i="2"/>
  <c r="M400" i="2"/>
  <c r="M401" i="2"/>
  <c r="M402" i="2"/>
  <c r="M403" i="2"/>
  <c r="M404" i="2"/>
  <c r="M405" i="2"/>
  <c r="M406" i="2"/>
  <c r="M407" i="2"/>
  <c r="M408" i="2"/>
  <c r="M409" i="2"/>
  <c r="M410" i="2"/>
  <c r="M411" i="2"/>
  <c r="M412" i="2"/>
  <c r="M413" i="2"/>
  <c r="M414" i="2"/>
  <c r="M415" i="2"/>
  <c r="M416" i="2"/>
  <c r="M417" i="2"/>
  <c r="M418" i="2"/>
  <c r="M419" i="2"/>
  <c r="M420" i="2"/>
  <c r="M421" i="2"/>
  <c r="M422" i="2"/>
  <c r="M423" i="2"/>
  <c r="M424" i="2"/>
  <c r="M425" i="2"/>
  <c r="M426" i="2"/>
  <c r="M427" i="2"/>
  <c r="M428" i="2"/>
  <c r="M429" i="2"/>
  <c r="M430" i="2"/>
  <c r="M431" i="2"/>
  <c r="M432" i="2"/>
  <c r="M433" i="2"/>
  <c r="M434" i="2"/>
  <c r="M435" i="2"/>
  <c r="M436" i="2"/>
  <c r="M437" i="2"/>
  <c r="M438" i="2"/>
  <c r="M439" i="2"/>
  <c r="M440" i="2"/>
  <c r="M441" i="2"/>
  <c r="M442" i="2"/>
  <c r="M443" i="2"/>
  <c r="M444" i="2"/>
  <c r="M445" i="2"/>
  <c r="M446" i="2"/>
  <c r="M447" i="2"/>
  <c r="M448" i="2"/>
  <c r="M449" i="2"/>
  <c r="M450" i="2"/>
  <c r="M451" i="2"/>
  <c r="M452" i="2"/>
  <c r="M453" i="2"/>
  <c r="M454" i="2"/>
  <c r="M455" i="2"/>
  <c r="M456" i="2"/>
  <c r="M457" i="2"/>
  <c r="M458" i="2"/>
  <c r="M459" i="2"/>
  <c r="M460" i="2"/>
  <c r="M461" i="2"/>
  <c r="M462" i="2"/>
  <c r="M463" i="2"/>
  <c r="M464" i="2"/>
  <c r="M465" i="2"/>
  <c r="M466" i="2"/>
  <c r="M467" i="2"/>
  <c r="M468" i="2"/>
  <c r="M469" i="2"/>
  <c r="M470" i="2"/>
  <c r="M471" i="2"/>
  <c r="M472" i="2"/>
  <c r="M473" i="2"/>
  <c r="M474" i="2"/>
  <c r="M475" i="2"/>
  <c r="M476" i="2"/>
  <c r="M477" i="2"/>
  <c r="M478" i="2"/>
  <c r="M479" i="2"/>
  <c r="M480" i="2"/>
  <c r="M481" i="2"/>
  <c r="M482" i="2"/>
  <c r="M483" i="2"/>
  <c r="M484" i="2"/>
  <c r="M485" i="2"/>
  <c r="M486" i="2"/>
  <c r="M487" i="2"/>
  <c r="M488" i="2"/>
  <c r="M489" i="2"/>
  <c r="M490" i="2"/>
  <c r="M491" i="2"/>
  <c r="M492" i="2"/>
  <c r="M493" i="2"/>
  <c r="M494" i="2"/>
  <c r="M495" i="2"/>
  <c r="M496" i="2"/>
  <c r="M497" i="2"/>
  <c r="M498" i="2"/>
  <c r="M499" i="2"/>
  <c r="M500" i="2"/>
  <c r="M501" i="2"/>
  <c r="M502" i="2"/>
  <c r="M503" i="2"/>
  <c r="M504" i="2"/>
  <c r="M505" i="2"/>
  <c r="AB380" i="3" l="1"/>
  <c r="AC380" i="3"/>
  <c r="AB340" i="3"/>
  <c r="AC340" i="3"/>
  <c r="AC196" i="3"/>
  <c r="AB196" i="3"/>
  <c r="AB140" i="3"/>
  <c r="AC140" i="3"/>
  <c r="AB412" i="3"/>
  <c r="AC412" i="3"/>
  <c r="AB372" i="3"/>
  <c r="AC372" i="3"/>
  <c r="AB348" i="3"/>
  <c r="AC348" i="3"/>
  <c r="AB316" i="3"/>
  <c r="AC316" i="3"/>
  <c r="AC220" i="3"/>
  <c r="AB220" i="3"/>
  <c r="AC188" i="3"/>
  <c r="AB188" i="3"/>
  <c r="AC164" i="3"/>
  <c r="AB164" i="3"/>
  <c r="AB92" i="3"/>
  <c r="AC92" i="3"/>
  <c r="AB60" i="3"/>
  <c r="AC60" i="3"/>
  <c r="AB20" i="3"/>
  <c r="AC20" i="3"/>
  <c r="AB305" i="3"/>
  <c r="AC305" i="3"/>
  <c r="AB297" i="3"/>
  <c r="AC297" i="3"/>
  <c r="AB289" i="3"/>
  <c r="AC289" i="3"/>
  <c r="AB281" i="3"/>
  <c r="AC281" i="3"/>
  <c r="AB273" i="3"/>
  <c r="AC273" i="3"/>
  <c r="AB265" i="3"/>
  <c r="AC265" i="3"/>
  <c r="AB257" i="3"/>
  <c r="AC257" i="3"/>
  <c r="AB249" i="3"/>
  <c r="AC249" i="3"/>
  <c r="AB241" i="3"/>
  <c r="AC241" i="3"/>
  <c r="AB233" i="3"/>
  <c r="AC233" i="3"/>
  <c r="AB225" i="3"/>
  <c r="AC225" i="3"/>
  <c r="AB217" i="3"/>
  <c r="AC217" i="3"/>
  <c r="AB209" i="3"/>
  <c r="AC209" i="3"/>
  <c r="AB201" i="3"/>
  <c r="AC201" i="3"/>
  <c r="AB193" i="3"/>
  <c r="AC193" i="3"/>
  <c r="AB185" i="3"/>
  <c r="AC185" i="3"/>
  <c r="AB177" i="3"/>
  <c r="AC177" i="3"/>
  <c r="AB169" i="3"/>
  <c r="AC169" i="3"/>
  <c r="AB161" i="3"/>
  <c r="AC161" i="3"/>
  <c r="AB153" i="3"/>
  <c r="AC153" i="3"/>
  <c r="AB145" i="3"/>
  <c r="AC145" i="3"/>
  <c r="AB137" i="3"/>
  <c r="AC137" i="3"/>
  <c r="AB129" i="3"/>
  <c r="AC129" i="3"/>
  <c r="AB121" i="3"/>
  <c r="AC121" i="3"/>
  <c r="AB113" i="3"/>
  <c r="AC113" i="3"/>
  <c r="AB105" i="3"/>
  <c r="AC105" i="3"/>
  <c r="AB97" i="3"/>
  <c r="AC97" i="3"/>
  <c r="AB89" i="3"/>
  <c r="AC89" i="3"/>
  <c r="AB81" i="3"/>
  <c r="AC81" i="3"/>
  <c r="AB73" i="3"/>
  <c r="AC73" i="3"/>
  <c r="AB65" i="3"/>
  <c r="AC65" i="3"/>
  <c r="AB57" i="3"/>
  <c r="AC57" i="3"/>
  <c r="AB49" i="3"/>
  <c r="AC49" i="3"/>
  <c r="AB41" i="3"/>
  <c r="AC41" i="3"/>
  <c r="AB33" i="3"/>
  <c r="AC33" i="3"/>
  <c r="AB25" i="3"/>
  <c r="AC25" i="3"/>
  <c r="AB17" i="3"/>
  <c r="AC17" i="3"/>
  <c r="AB9" i="3"/>
  <c r="AC9" i="3"/>
  <c r="AC505" i="3"/>
  <c r="AC503" i="3"/>
  <c r="AC501" i="3"/>
  <c r="AC499" i="3"/>
  <c r="AC497" i="3"/>
  <c r="AC495" i="3"/>
  <c r="AC493" i="3"/>
  <c r="AC491" i="3"/>
  <c r="AC489" i="3"/>
  <c r="AC487" i="3"/>
  <c r="AC485" i="3"/>
  <c r="AC483" i="3"/>
  <c r="AC481" i="3"/>
  <c r="AC479" i="3"/>
  <c r="AC477" i="3"/>
  <c r="AC475" i="3"/>
  <c r="AC473" i="3"/>
  <c r="AC471" i="3"/>
  <c r="AC469" i="3"/>
  <c r="AC467" i="3"/>
  <c r="AC465" i="3"/>
  <c r="AC463" i="3"/>
  <c r="AC461" i="3"/>
  <c r="AC459" i="3"/>
  <c r="AC457" i="3"/>
  <c r="AC455" i="3"/>
  <c r="AC453" i="3"/>
  <c r="AC451" i="3"/>
  <c r="AC449" i="3"/>
  <c r="AC447" i="3"/>
  <c r="AC445" i="3"/>
  <c r="AC443" i="3"/>
  <c r="AC441" i="3"/>
  <c r="AC439" i="3"/>
  <c r="AC437" i="3"/>
  <c r="AC435" i="3"/>
  <c r="AC427" i="3"/>
  <c r="AC419" i="3"/>
  <c r="AC411" i="3"/>
  <c r="AC403" i="3"/>
  <c r="AC395" i="3"/>
  <c r="AC387" i="3"/>
  <c r="AC379" i="3"/>
  <c r="AC371" i="3"/>
  <c r="AC363" i="3"/>
  <c r="AC355" i="3"/>
  <c r="AC347" i="3"/>
  <c r="AC339" i="3"/>
  <c r="AC331" i="3"/>
  <c r="AC323" i="3"/>
  <c r="AC315" i="3"/>
  <c r="AB292" i="3"/>
  <c r="AB260" i="3"/>
  <c r="AB228" i="3"/>
  <c r="AB194" i="3"/>
  <c r="AC142" i="3"/>
  <c r="AC72" i="3"/>
  <c r="AB396" i="3"/>
  <c r="AC396" i="3"/>
  <c r="AB356" i="3"/>
  <c r="AC356" i="3"/>
  <c r="AC204" i="3"/>
  <c r="AB204" i="3"/>
  <c r="AB116" i="3"/>
  <c r="AC116" i="3"/>
  <c r="AB76" i="3"/>
  <c r="AC76" i="3"/>
  <c r="AB44" i="3"/>
  <c r="AC44" i="3"/>
  <c r="AB430" i="3"/>
  <c r="AC430" i="3"/>
  <c r="AB422" i="3"/>
  <c r="AC422" i="3"/>
  <c r="AB414" i="3"/>
  <c r="AC414" i="3"/>
  <c r="AB406" i="3"/>
  <c r="AC406" i="3"/>
  <c r="AB398" i="3"/>
  <c r="AC398" i="3"/>
  <c r="AB390" i="3"/>
  <c r="AC390" i="3"/>
  <c r="AB382" i="3"/>
  <c r="AC382" i="3"/>
  <c r="AB374" i="3"/>
  <c r="AC374" i="3"/>
  <c r="AB366" i="3"/>
  <c r="AC366" i="3"/>
  <c r="AB358" i="3"/>
  <c r="AC358" i="3"/>
  <c r="AB350" i="3"/>
  <c r="AC350" i="3"/>
  <c r="AB342" i="3"/>
  <c r="AC342" i="3"/>
  <c r="AB334" i="3"/>
  <c r="AC334" i="3"/>
  <c r="AB326" i="3"/>
  <c r="AC326" i="3"/>
  <c r="AB318" i="3"/>
  <c r="AC318" i="3"/>
  <c r="AB310" i="3"/>
  <c r="AC310" i="3"/>
  <c r="AB302" i="3"/>
  <c r="AC302" i="3"/>
  <c r="AB294" i="3"/>
  <c r="AC294" i="3"/>
  <c r="AB286" i="3"/>
  <c r="AC286" i="3"/>
  <c r="AB278" i="3"/>
  <c r="AC278" i="3"/>
  <c r="AB270" i="3"/>
  <c r="AC270" i="3"/>
  <c r="AB262" i="3"/>
  <c r="AC262" i="3"/>
  <c r="AB254" i="3"/>
  <c r="AC254" i="3"/>
  <c r="AB246" i="3"/>
  <c r="AC246" i="3"/>
  <c r="AB238" i="3"/>
  <c r="AC238" i="3"/>
  <c r="AB230" i="3"/>
  <c r="AC230" i="3"/>
  <c r="AB222" i="3"/>
  <c r="AC222" i="3"/>
  <c r="AC214" i="3"/>
  <c r="AB214" i="3"/>
  <c r="AC206" i="3"/>
  <c r="AB206" i="3"/>
  <c r="AC198" i="3"/>
  <c r="AB198" i="3"/>
  <c r="AC190" i="3"/>
  <c r="AB190" i="3"/>
  <c r="AC182" i="3"/>
  <c r="AB182" i="3"/>
  <c r="AB174" i="3"/>
  <c r="AC174" i="3"/>
  <c r="AB158" i="3"/>
  <c r="AC158" i="3"/>
  <c r="AB150" i="3"/>
  <c r="AC150" i="3"/>
  <c r="AB134" i="3"/>
  <c r="AC134" i="3"/>
  <c r="AB126" i="3"/>
  <c r="AC126" i="3"/>
  <c r="AB118" i="3"/>
  <c r="AC118" i="3"/>
  <c r="AB102" i="3"/>
  <c r="AC102" i="3"/>
  <c r="AB94" i="3"/>
  <c r="AC94" i="3"/>
  <c r="AB86" i="3"/>
  <c r="AC86" i="3"/>
  <c r="AB78" i="3"/>
  <c r="AC78" i="3"/>
  <c r="AB62" i="3"/>
  <c r="AC62" i="3"/>
  <c r="AB54" i="3"/>
  <c r="AC54" i="3"/>
  <c r="AB46" i="3"/>
  <c r="AC46" i="3"/>
  <c r="AB38" i="3"/>
  <c r="AC38" i="3"/>
  <c r="AB30" i="3"/>
  <c r="AC30" i="3"/>
  <c r="AB22" i="3"/>
  <c r="AC22" i="3"/>
  <c r="AB14" i="3"/>
  <c r="AC14" i="3"/>
  <c r="AC306" i="3"/>
  <c r="AC274" i="3"/>
  <c r="AC242" i="3"/>
  <c r="AC172" i="3"/>
  <c r="AB388" i="3"/>
  <c r="AC388" i="3"/>
  <c r="AB332" i="3"/>
  <c r="AC332" i="3"/>
  <c r="AB132" i="3"/>
  <c r="AC132" i="3"/>
  <c r="AB108" i="3"/>
  <c r="AC108" i="3"/>
  <c r="AB84" i="3"/>
  <c r="AC84" i="3"/>
  <c r="AB36" i="3"/>
  <c r="AC36" i="3"/>
  <c r="AB307" i="3"/>
  <c r="AC307" i="3"/>
  <c r="AB299" i="3"/>
  <c r="AC299" i="3"/>
  <c r="AB291" i="3"/>
  <c r="AC291" i="3"/>
  <c r="AB283" i="3"/>
  <c r="AC283" i="3"/>
  <c r="AB275" i="3"/>
  <c r="AC275" i="3"/>
  <c r="AB267" i="3"/>
  <c r="AC267" i="3"/>
  <c r="AB259" i="3"/>
  <c r="AC259" i="3"/>
  <c r="AB251" i="3"/>
  <c r="AC251" i="3"/>
  <c r="AB243" i="3"/>
  <c r="AC243" i="3"/>
  <c r="AB235" i="3"/>
  <c r="AC235" i="3"/>
  <c r="AB227" i="3"/>
  <c r="AC227" i="3"/>
  <c r="AB219" i="3"/>
  <c r="AC219" i="3"/>
  <c r="AB211" i="3"/>
  <c r="AC211" i="3"/>
  <c r="AB203" i="3"/>
  <c r="AC203" i="3"/>
  <c r="AB195" i="3"/>
  <c r="AC195" i="3"/>
  <c r="AB187" i="3"/>
  <c r="AC187" i="3"/>
  <c r="AB179" i="3"/>
  <c r="AC179" i="3"/>
  <c r="AB171" i="3"/>
  <c r="AC171" i="3"/>
  <c r="AB163" i="3"/>
  <c r="AC163" i="3"/>
  <c r="AB155" i="3"/>
  <c r="AC155" i="3"/>
  <c r="AB147" i="3"/>
  <c r="AC147" i="3"/>
  <c r="AB139" i="3"/>
  <c r="AC139" i="3"/>
  <c r="AB131" i="3"/>
  <c r="AC131" i="3"/>
  <c r="AB123" i="3"/>
  <c r="AC123" i="3"/>
  <c r="AB115" i="3"/>
  <c r="AC115" i="3"/>
  <c r="AB107" i="3"/>
  <c r="AC107" i="3"/>
  <c r="AB99" i="3"/>
  <c r="AC99" i="3"/>
  <c r="AB91" i="3"/>
  <c r="AC91" i="3"/>
  <c r="AB83" i="3"/>
  <c r="AC83" i="3"/>
  <c r="AB75" i="3"/>
  <c r="AC75" i="3"/>
  <c r="AB67" i="3"/>
  <c r="AC67" i="3"/>
  <c r="AB59" i="3"/>
  <c r="AC59" i="3"/>
  <c r="AB51" i="3"/>
  <c r="AC51" i="3"/>
  <c r="AB43" i="3"/>
  <c r="AC43" i="3"/>
  <c r="AB35" i="3"/>
  <c r="AC35" i="3"/>
  <c r="AB27" i="3"/>
  <c r="AC27" i="3"/>
  <c r="AB19" i="3"/>
  <c r="AC19" i="3"/>
  <c r="AB11" i="3"/>
  <c r="AC11" i="3"/>
  <c r="AC429" i="3"/>
  <c r="AC421" i="3"/>
  <c r="AC413" i="3"/>
  <c r="AC405" i="3"/>
  <c r="AC397" i="3"/>
  <c r="AC389" i="3"/>
  <c r="AC381" i="3"/>
  <c r="AC373" i="3"/>
  <c r="AC365" i="3"/>
  <c r="AC357" i="3"/>
  <c r="AC349" i="3"/>
  <c r="AC341" i="3"/>
  <c r="AC333" i="3"/>
  <c r="AC325" i="3"/>
  <c r="AC317" i="3"/>
  <c r="AB284" i="3"/>
  <c r="AB252" i="3"/>
  <c r="AB178" i="3"/>
  <c r="AC110" i="3"/>
  <c r="AC8" i="3"/>
  <c r="AB432" i="3"/>
  <c r="AC432" i="3"/>
  <c r="AB424" i="3"/>
  <c r="AC424" i="3"/>
  <c r="AB416" i="3"/>
  <c r="AC416" i="3"/>
  <c r="AB408" i="3"/>
  <c r="AC408" i="3"/>
  <c r="AB400" i="3"/>
  <c r="AC400" i="3"/>
  <c r="AB392" i="3"/>
  <c r="AC392" i="3"/>
  <c r="AB384" i="3"/>
  <c r="AC384" i="3"/>
  <c r="AB376" i="3"/>
  <c r="AC376" i="3"/>
  <c r="AB368" i="3"/>
  <c r="AC368" i="3"/>
  <c r="AB360" i="3"/>
  <c r="AC360" i="3"/>
  <c r="AB352" i="3"/>
  <c r="AC352" i="3"/>
  <c r="AB344" i="3"/>
  <c r="AC344" i="3"/>
  <c r="AB336" i="3"/>
  <c r="AC336" i="3"/>
  <c r="AB328" i="3"/>
  <c r="AC328" i="3"/>
  <c r="AB320" i="3"/>
  <c r="AC320" i="3"/>
  <c r="AB312" i="3"/>
  <c r="AC312" i="3"/>
  <c r="AB304" i="3"/>
  <c r="AC304" i="3"/>
  <c r="AB296" i="3"/>
  <c r="AC296" i="3"/>
  <c r="AB288" i="3"/>
  <c r="AC288" i="3"/>
  <c r="AB280" i="3"/>
  <c r="AC280" i="3"/>
  <c r="AB272" i="3"/>
  <c r="AC272" i="3"/>
  <c r="AB264" i="3"/>
  <c r="AC264" i="3"/>
  <c r="AB256" i="3"/>
  <c r="AC256" i="3"/>
  <c r="AB248" i="3"/>
  <c r="AC248" i="3"/>
  <c r="AB240" i="3"/>
  <c r="AC240" i="3"/>
  <c r="AB232" i="3"/>
  <c r="AC232" i="3"/>
  <c r="AB224" i="3"/>
  <c r="AC224" i="3"/>
  <c r="AC216" i="3"/>
  <c r="AB216" i="3"/>
  <c r="AC200" i="3"/>
  <c r="AB200" i="3"/>
  <c r="AC184" i="3"/>
  <c r="AB184" i="3"/>
  <c r="AB168" i="3"/>
  <c r="AC168" i="3"/>
  <c r="AC160" i="3"/>
  <c r="AB160" i="3"/>
  <c r="AB152" i="3"/>
  <c r="AC152" i="3"/>
  <c r="AB144" i="3"/>
  <c r="AC144" i="3"/>
  <c r="AB136" i="3"/>
  <c r="AC136" i="3"/>
  <c r="AB128" i="3"/>
  <c r="AC128" i="3"/>
  <c r="AB120" i="3"/>
  <c r="AC120" i="3"/>
  <c r="AB112" i="3"/>
  <c r="AC112" i="3"/>
  <c r="AB104" i="3"/>
  <c r="AC104" i="3"/>
  <c r="AB96" i="3"/>
  <c r="AC96" i="3"/>
  <c r="AB88" i="3"/>
  <c r="AC88" i="3"/>
  <c r="AB80" i="3"/>
  <c r="AC80" i="3"/>
  <c r="AB64" i="3"/>
  <c r="AC64" i="3"/>
  <c r="AB56" i="3"/>
  <c r="AC56" i="3"/>
  <c r="AB48" i="3"/>
  <c r="AC48" i="3"/>
  <c r="AB40" i="3"/>
  <c r="AC40" i="3"/>
  <c r="AB32" i="3"/>
  <c r="AC32" i="3"/>
  <c r="AB24" i="3"/>
  <c r="AC24" i="3"/>
  <c r="AB16" i="3"/>
  <c r="AC16" i="3"/>
  <c r="AC298" i="3"/>
  <c r="AC266" i="3"/>
  <c r="AC234" i="3"/>
  <c r="AB208" i="3"/>
  <c r="AB156" i="3"/>
  <c r="AC141" i="3"/>
  <c r="AB68" i="3"/>
  <c r="AC68" i="3"/>
  <c r="AB28" i="3"/>
  <c r="AC28" i="3"/>
  <c r="AB309" i="3"/>
  <c r="AC309" i="3"/>
  <c r="AB301" i="3"/>
  <c r="AC301" i="3"/>
  <c r="AB293" i="3"/>
  <c r="AC293" i="3"/>
  <c r="AB285" i="3"/>
  <c r="AC285" i="3"/>
  <c r="AB277" i="3"/>
  <c r="AC277" i="3"/>
  <c r="AB269" i="3"/>
  <c r="AC269" i="3"/>
  <c r="AB261" i="3"/>
  <c r="AC261" i="3"/>
  <c r="AB253" i="3"/>
  <c r="AC253" i="3"/>
  <c r="AB245" i="3"/>
  <c r="AC245" i="3"/>
  <c r="AB237" i="3"/>
  <c r="AC237" i="3"/>
  <c r="AB229" i="3"/>
  <c r="AC229" i="3"/>
  <c r="AB221" i="3"/>
  <c r="AC221" i="3"/>
  <c r="AB213" i="3"/>
  <c r="AC213" i="3"/>
  <c r="AB205" i="3"/>
  <c r="AC205" i="3"/>
  <c r="AB197" i="3"/>
  <c r="AC197" i="3"/>
  <c r="AB189" i="3"/>
  <c r="AC189" i="3"/>
  <c r="AB181" i="3"/>
  <c r="AC181" i="3"/>
  <c r="AB165" i="3"/>
  <c r="AC165" i="3"/>
  <c r="AB157" i="3"/>
  <c r="AC157" i="3"/>
  <c r="AB149" i="3"/>
  <c r="AC149" i="3"/>
  <c r="AB133" i="3"/>
  <c r="AC133" i="3"/>
  <c r="AB125" i="3"/>
  <c r="AC125" i="3"/>
  <c r="AB117" i="3"/>
  <c r="AC117" i="3"/>
  <c r="AB101" i="3"/>
  <c r="AC101" i="3"/>
  <c r="AB93" i="3"/>
  <c r="AC93" i="3"/>
  <c r="AB85" i="3"/>
  <c r="AC85" i="3"/>
  <c r="AB77" i="3"/>
  <c r="AC77" i="3"/>
  <c r="AB69" i="3"/>
  <c r="AC69" i="3"/>
  <c r="AB61" i="3"/>
  <c r="AC61" i="3"/>
  <c r="AB53" i="3"/>
  <c r="AC53" i="3"/>
  <c r="AB45" i="3"/>
  <c r="AC45" i="3"/>
  <c r="AB37" i="3"/>
  <c r="AC37" i="3"/>
  <c r="AB29" i="3"/>
  <c r="AC29" i="3"/>
  <c r="AB21" i="3"/>
  <c r="AC21" i="3"/>
  <c r="AB13" i="3"/>
  <c r="AC13" i="3"/>
  <c r="AC504" i="3"/>
  <c r="AC502" i="3"/>
  <c r="AC500" i="3"/>
  <c r="AC498" i="3"/>
  <c r="AC496" i="3"/>
  <c r="AC494" i="3"/>
  <c r="AC492" i="3"/>
  <c r="AC490" i="3"/>
  <c r="AC488" i="3"/>
  <c r="AC486" i="3"/>
  <c r="AC484" i="3"/>
  <c r="AC482" i="3"/>
  <c r="AC480" i="3"/>
  <c r="AC478" i="3"/>
  <c r="AC476" i="3"/>
  <c r="AC474" i="3"/>
  <c r="AC472" i="3"/>
  <c r="AC470" i="3"/>
  <c r="AC468" i="3"/>
  <c r="AC466" i="3"/>
  <c r="AC464" i="3"/>
  <c r="AC462" i="3"/>
  <c r="AC460" i="3"/>
  <c r="AC458" i="3"/>
  <c r="AC456" i="3"/>
  <c r="AC454" i="3"/>
  <c r="AC452" i="3"/>
  <c r="AC450" i="3"/>
  <c r="AC448" i="3"/>
  <c r="AC446" i="3"/>
  <c r="AC444" i="3"/>
  <c r="AC442" i="3"/>
  <c r="AC440" i="3"/>
  <c r="AC438" i="3"/>
  <c r="AC436" i="3"/>
  <c r="AC431" i="3"/>
  <c r="AC423" i="3"/>
  <c r="AC415" i="3"/>
  <c r="AC407" i="3"/>
  <c r="AC399" i="3"/>
  <c r="AC391" i="3"/>
  <c r="AC383" i="3"/>
  <c r="AC375" i="3"/>
  <c r="AC367" i="3"/>
  <c r="AC359" i="3"/>
  <c r="AC351" i="3"/>
  <c r="AC343" i="3"/>
  <c r="AC335" i="3"/>
  <c r="AC327" i="3"/>
  <c r="AC319" i="3"/>
  <c r="AC311" i="3"/>
  <c r="AB308" i="3"/>
  <c r="AB276" i="3"/>
  <c r="AB244" i="3"/>
  <c r="AB420" i="3"/>
  <c r="AC420" i="3"/>
  <c r="AB324" i="3"/>
  <c r="AC324" i="3"/>
  <c r="AC212" i="3"/>
  <c r="AB212" i="3"/>
  <c r="AC180" i="3"/>
  <c r="AB180" i="3"/>
  <c r="AB124" i="3"/>
  <c r="AC124" i="3"/>
  <c r="AB100" i="3"/>
  <c r="AC100" i="3"/>
  <c r="AB12" i="3"/>
  <c r="AC12" i="3"/>
  <c r="AB434" i="3"/>
  <c r="AC434" i="3"/>
  <c r="AB426" i="3"/>
  <c r="AC426" i="3"/>
  <c r="AB418" i="3"/>
  <c r="AC418" i="3"/>
  <c r="AB410" i="3"/>
  <c r="AC410" i="3"/>
  <c r="AB402" i="3"/>
  <c r="AC402" i="3"/>
  <c r="AB394" i="3"/>
  <c r="AC394" i="3"/>
  <c r="AB386" i="3"/>
  <c r="AC386" i="3"/>
  <c r="AB378" i="3"/>
  <c r="AC378" i="3"/>
  <c r="AB370" i="3"/>
  <c r="AC370" i="3"/>
  <c r="AB362" i="3"/>
  <c r="AC362" i="3"/>
  <c r="AB354" i="3"/>
  <c r="AC354" i="3"/>
  <c r="AB346" i="3"/>
  <c r="AC346" i="3"/>
  <c r="AB338" i="3"/>
  <c r="AC338" i="3"/>
  <c r="AB330" i="3"/>
  <c r="AC330" i="3"/>
  <c r="AB322" i="3"/>
  <c r="AC322" i="3"/>
  <c r="AB314" i="3"/>
  <c r="AC314" i="3"/>
  <c r="AC218" i="3"/>
  <c r="AB218" i="3"/>
  <c r="AC202" i="3"/>
  <c r="AB202" i="3"/>
  <c r="AC186" i="3"/>
  <c r="AB186" i="3"/>
  <c r="AC170" i="3"/>
  <c r="AB170" i="3"/>
  <c r="AB162" i="3"/>
  <c r="AC162" i="3"/>
  <c r="AC154" i="3"/>
  <c r="AB154" i="3"/>
  <c r="AB146" i="3"/>
  <c r="AC146" i="3"/>
  <c r="AB138" i="3"/>
  <c r="AC138" i="3"/>
  <c r="AB130" i="3"/>
  <c r="AC130" i="3"/>
  <c r="AB122" i="3"/>
  <c r="AC122" i="3"/>
  <c r="AB114" i="3"/>
  <c r="AC114" i="3"/>
  <c r="AB106" i="3"/>
  <c r="AC106" i="3"/>
  <c r="AB98" i="3"/>
  <c r="AC98" i="3"/>
  <c r="AB90" i="3"/>
  <c r="AC90" i="3"/>
  <c r="AB82" i="3"/>
  <c r="AC82" i="3"/>
  <c r="AB74" i="3"/>
  <c r="AC74" i="3"/>
  <c r="AB66" i="3"/>
  <c r="AC66" i="3"/>
  <c r="AB58" i="3"/>
  <c r="AC58" i="3"/>
  <c r="AB50" i="3"/>
  <c r="AC50" i="3"/>
  <c r="AB42" i="3"/>
  <c r="AC42" i="3"/>
  <c r="AB34" i="3"/>
  <c r="AC34" i="3"/>
  <c r="AB26" i="3"/>
  <c r="AC26" i="3"/>
  <c r="AB18" i="3"/>
  <c r="AC18" i="3"/>
  <c r="AB10" i="3"/>
  <c r="AC10" i="3"/>
  <c r="AC290" i="3"/>
  <c r="AC258" i="3"/>
  <c r="AC226" i="3"/>
  <c r="AB192" i="3"/>
  <c r="AC109" i="3"/>
  <c r="AC70" i="3"/>
  <c r="AB428" i="3"/>
  <c r="AC428" i="3"/>
  <c r="AB404" i="3"/>
  <c r="AC404" i="3"/>
  <c r="AB364" i="3"/>
  <c r="AC364" i="3"/>
  <c r="AB148" i="3"/>
  <c r="AC148" i="3"/>
  <c r="AB52" i="3"/>
  <c r="AC52" i="3"/>
  <c r="AB303" i="3"/>
  <c r="AC303" i="3"/>
  <c r="AB295" i="3"/>
  <c r="AC295" i="3"/>
  <c r="AB287" i="3"/>
  <c r="AC287" i="3"/>
  <c r="AB279" i="3"/>
  <c r="AC279" i="3"/>
  <c r="AB271" i="3"/>
  <c r="AC271" i="3"/>
  <c r="AB263" i="3"/>
  <c r="AC263" i="3"/>
  <c r="AB255" i="3"/>
  <c r="AC255" i="3"/>
  <c r="AB247" i="3"/>
  <c r="AC247" i="3"/>
  <c r="AB239" i="3"/>
  <c r="AC239" i="3"/>
  <c r="AB231" i="3"/>
  <c r="AC231" i="3"/>
  <c r="AB223" i="3"/>
  <c r="AC223" i="3"/>
  <c r="AB215" i="3"/>
  <c r="AC215" i="3"/>
  <c r="AB207" i="3"/>
  <c r="AC207" i="3"/>
  <c r="AB199" i="3"/>
  <c r="AC199" i="3"/>
  <c r="AB191" i="3"/>
  <c r="AC191" i="3"/>
  <c r="AB183" i="3"/>
  <c r="AC183" i="3"/>
  <c r="AB175" i="3"/>
  <c r="AC175" i="3"/>
  <c r="AB167" i="3"/>
  <c r="AC167" i="3"/>
  <c r="AB159" i="3"/>
  <c r="AC159" i="3"/>
  <c r="AB151" i="3"/>
  <c r="AC151" i="3"/>
  <c r="AB143" i="3"/>
  <c r="AC143" i="3"/>
  <c r="AB135" i="3"/>
  <c r="AC135" i="3"/>
  <c r="AB127" i="3"/>
  <c r="AC127" i="3"/>
  <c r="AB119" i="3"/>
  <c r="AC119" i="3"/>
  <c r="AB111" i="3"/>
  <c r="AC111" i="3"/>
  <c r="AB103" i="3"/>
  <c r="AC103" i="3"/>
  <c r="AB95" i="3"/>
  <c r="AC95" i="3"/>
  <c r="AB87" i="3"/>
  <c r="AC87" i="3"/>
  <c r="AB79" i="3"/>
  <c r="AC79" i="3"/>
  <c r="AB71" i="3"/>
  <c r="AC71" i="3"/>
  <c r="AB63" i="3"/>
  <c r="AC63" i="3"/>
  <c r="AB55" i="3"/>
  <c r="AC55" i="3"/>
  <c r="AB47" i="3"/>
  <c r="AC47" i="3"/>
  <c r="AB39" i="3"/>
  <c r="AC39" i="3"/>
  <c r="AB31" i="3"/>
  <c r="AC31" i="3"/>
  <c r="AB23" i="3"/>
  <c r="AC23" i="3"/>
  <c r="AB15" i="3"/>
  <c r="AC15" i="3"/>
  <c r="AB7" i="3"/>
  <c r="AC7" i="3"/>
  <c r="AB300" i="3"/>
  <c r="AB268" i="3"/>
  <c r="AB236" i="3"/>
  <c r="AB210" i="3"/>
  <c r="AC173" i="3"/>
  <c r="AC166" i="3"/>
  <c r="J443" i="5"/>
  <c r="P391" i="5"/>
  <c r="K412" i="5"/>
  <c r="L384" i="5"/>
  <c r="L300" i="5"/>
  <c r="J297" i="5"/>
  <c r="O176" i="5"/>
  <c r="K106" i="5"/>
  <c r="N323" i="5"/>
  <c r="O504" i="5"/>
  <c r="J488" i="5"/>
  <c r="P415" i="5"/>
  <c r="K239" i="5"/>
  <c r="L505" i="5"/>
  <c r="N501" i="5"/>
  <c r="J497" i="5"/>
  <c r="P489" i="5"/>
  <c r="J473" i="5"/>
  <c r="J457" i="5"/>
  <c r="O361" i="5"/>
  <c r="J337" i="5"/>
  <c r="N329" i="5"/>
  <c r="J289" i="5"/>
  <c r="L265" i="5"/>
  <c r="L261" i="5"/>
  <c r="L209" i="5"/>
  <c r="O185" i="5"/>
  <c r="L302" i="5"/>
  <c r="J105" i="5"/>
  <c r="J97" i="5"/>
  <c r="J89" i="5"/>
  <c r="L219" i="5"/>
  <c r="O146" i="5"/>
  <c r="K436" i="5"/>
  <c r="P420" i="5"/>
  <c r="P408" i="5"/>
  <c r="L404" i="5"/>
  <c r="K393" i="5"/>
  <c r="K168" i="5"/>
  <c r="J167" i="5"/>
  <c r="P107" i="5"/>
  <c r="N453" i="5"/>
  <c r="L449" i="5"/>
  <c r="O433" i="5"/>
  <c r="N369" i="5"/>
  <c r="K356" i="5"/>
  <c r="J283" i="5"/>
  <c r="P254" i="5"/>
  <c r="L238" i="5"/>
  <c r="K92" i="5"/>
  <c r="J84" i="5"/>
  <c r="K80" i="5"/>
  <c r="K32" i="5"/>
  <c r="N482" i="5"/>
  <c r="L466" i="5"/>
  <c r="N441" i="5"/>
  <c r="O425" i="5"/>
  <c r="O409" i="5"/>
  <c r="N401" i="5"/>
  <c r="K340" i="5"/>
  <c r="N251" i="5"/>
  <c r="N202" i="5"/>
  <c r="L194" i="5"/>
  <c r="N178" i="5"/>
  <c r="P133" i="5"/>
  <c r="O74" i="5"/>
  <c r="J503" i="5"/>
  <c r="P491" i="5"/>
  <c r="P394" i="5"/>
  <c r="O203" i="5"/>
  <c r="O171" i="5"/>
  <c r="P244" i="5"/>
  <c r="P240" i="5"/>
  <c r="P122" i="5"/>
  <c r="J114" i="5"/>
  <c r="P91" i="5"/>
  <c r="P480" i="5"/>
  <c r="K464" i="5"/>
  <c r="J460" i="5"/>
  <c r="J440" i="5"/>
  <c r="N338" i="5"/>
  <c r="L281" i="5"/>
  <c r="O249" i="5"/>
  <c r="L245" i="5"/>
  <c r="J163" i="5"/>
  <c r="J367" i="5"/>
  <c r="O270" i="5"/>
  <c r="J152" i="5"/>
  <c r="P75" i="5"/>
  <c r="K71" i="5"/>
  <c r="J55" i="5"/>
  <c r="K51" i="5"/>
  <c r="L47" i="5"/>
  <c r="N31" i="5"/>
  <c r="P485" i="5"/>
  <c r="K481" i="5"/>
  <c r="P448" i="5"/>
  <c r="P439" i="5"/>
  <c r="N431" i="5"/>
  <c r="P410" i="5"/>
  <c r="O368" i="5"/>
  <c r="K359" i="5"/>
  <c r="L309" i="5"/>
  <c r="K305" i="5"/>
  <c r="O263" i="5"/>
  <c r="J224" i="5"/>
  <c r="N160" i="5"/>
  <c r="P123" i="5"/>
  <c r="P110" i="5"/>
  <c r="J502" i="5"/>
  <c r="P498" i="5"/>
  <c r="L469" i="5"/>
  <c r="L465" i="5"/>
  <c r="K444" i="5"/>
  <c r="P423" i="5"/>
  <c r="J402" i="5"/>
  <c r="J389" i="5"/>
  <c r="J381" i="5"/>
  <c r="K377" i="5"/>
  <c r="O326" i="5"/>
  <c r="L318" i="5"/>
  <c r="P310" i="5"/>
  <c r="N272" i="5"/>
  <c r="O199" i="5"/>
  <c r="N179" i="5"/>
  <c r="K144" i="5"/>
  <c r="J119" i="5"/>
  <c r="P111" i="5"/>
  <c r="L102" i="5"/>
  <c r="L98" i="5"/>
  <c r="P94" i="5"/>
  <c r="O82" i="5"/>
  <c r="N73" i="5"/>
  <c r="J65" i="5"/>
  <c r="L57" i="5"/>
  <c r="N41" i="5"/>
  <c r="P474" i="5"/>
  <c r="O353" i="5"/>
  <c r="K315" i="5"/>
  <c r="N268" i="5"/>
  <c r="J246" i="5"/>
  <c r="L233" i="5"/>
  <c r="J170" i="5"/>
  <c r="J161" i="5"/>
  <c r="J136" i="5"/>
  <c r="P128" i="5"/>
  <c r="J78" i="5"/>
  <c r="K29" i="5"/>
  <c r="L407" i="5"/>
  <c r="O382" i="5"/>
  <c r="P311" i="5"/>
  <c r="P273" i="5"/>
  <c r="J256" i="5"/>
  <c r="K184" i="5"/>
  <c r="J120" i="5"/>
  <c r="P112" i="5"/>
  <c r="K103" i="5"/>
  <c r="P99" i="5"/>
  <c r="O95" i="5"/>
  <c r="J87" i="5"/>
  <c r="N79" i="5"/>
  <c r="O70" i="5"/>
  <c r="K66" i="5"/>
  <c r="N62" i="5"/>
  <c r="O59" i="5"/>
  <c r="O54" i="5"/>
  <c r="P50" i="5"/>
  <c r="K46" i="5"/>
  <c r="J43" i="5"/>
  <c r="P34" i="5"/>
  <c r="J18" i="5"/>
  <c r="N487" i="5"/>
  <c r="J479" i="5"/>
  <c r="K475" i="5"/>
  <c r="O450" i="5"/>
  <c r="O416" i="5"/>
  <c r="L399" i="5"/>
  <c r="L357" i="5"/>
  <c r="J349" i="5"/>
  <c r="O226" i="5"/>
  <c r="N218" i="5"/>
  <c r="N162" i="5"/>
  <c r="N155" i="5"/>
  <c r="N154" i="5"/>
  <c r="K26" i="5"/>
  <c r="O10" i="5"/>
  <c r="O496" i="5"/>
  <c r="J492" i="5"/>
  <c r="K472" i="5"/>
  <c r="J471" i="5"/>
  <c r="J459" i="5"/>
  <c r="P417" i="5"/>
  <c r="K375" i="5"/>
  <c r="P278" i="5"/>
  <c r="P257" i="5"/>
  <c r="K214" i="5"/>
  <c r="K210" i="5"/>
  <c r="L476" i="5"/>
  <c r="P456" i="5"/>
  <c r="L455" i="5"/>
  <c r="J434" i="5"/>
  <c r="J426" i="5"/>
  <c r="K396" i="5"/>
  <c r="J321" i="5"/>
  <c r="J313" i="5"/>
  <c r="P304" i="5"/>
  <c r="N262" i="5"/>
  <c r="K227" i="5"/>
  <c r="J211" i="5"/>
  <c r="P147" i="5"/>
  <c r="J138" i="5"/>
  <c r="K130" i="5"/>
  <c r="K19" i="5"/>
  <c r="N15" i="5"/>
  <c r="J11" i="5"/>
  <c r="N465" i="5"/>
  <c r="O122" i="5"/>
  <c r="P389" i="5"/>
  <c r="J80" i="5"/>
  <c r="O501" i="5"/>
  <c r="N485" i="5"/>
  <c r="P185" i="5"/>
  <c r="L202" i="5"/>
  <c r="N409" i="5"/>
  <c r="L294" i="5"/>
  <c r="N294" i="5"/>
  <c r="O294" i="5"/>
  <c r="P294" i="5"/>
  <c r="J294" i="5"/>
  <c r="K294" i="5"/>
  <c r="O286" i="5"/>
  <c r="P286" i="5"/>
  <c r="J286" i="5"/>
  <c r="K286" i="5"/>
  <c r="L286" i="5"/>
  <c r="N286" i="5"/>
  <c r="L329" i="5"/>
  <c r="N171" i="5"/>
  <c r="L155" i="5"/>
  <c r="O99" i="5"/>
  <c r="P315" i="5"/>
  <c r="J130" i="5"/>
  <c r="N54" i="5"/>
  <c r="A7" i="5"/>
  <c r="B7" i="5"/>
  <c r="C7" i="5"/>
  <c r="D7" i="5"/>
  <c r="E7" i="5"/>
  <c r="F7" i="5"/>
  <c r="H7" i="5"/>
  <c r="I7" i="5"/>
  <c r="A8" i="5"/>
  <c r="B8" i="5"/>
  <c r="C8" i="5"/>
  <c r="D8" i="5"/>
  <c r="E8" i="5"/>
  <c r="F8" i="5"/>
  <c r="H8" i="5"/>
  <c r="I8" i="5"/>
  <c r="A9" i="5"/>
  <c r="B9" i="5"/>
  <c r="C9" i="5"/>
  <c r="D9" i="5"/>
  <c r="E9" i="5"/>
  <c r="F9" i="5"/>
  <c r="H9" i="5"/>
  <c r="I9" i="5"/>
  <c r="A10" i="5"/>
  <c r="B10" i="5"/>
  <c r="C10" i="5"/>
  <c r="D10" i="5"/>
  <c r="E10" i="5"/>
  <c r="F10" i="5"/>
  <c r="H10" i="5"/>
  <c r="I10" i="5"/>
  <c r="A11" i="5"/>
  <c r="B11" i="5"/>
  <c r="C11" i="5"/>
  <c r="D11" i="5"/>
  <c r="E11" i="5"/>
  <c r="F11" i="5"/>
  <c r="H11" i="5"/>
  <c r="I11" i="5"/>
  <c r="A12" i="5"/>
  <c r="B12" i="5"/>
  <c r="C12" i="5"/>
  <c r="D12" i="5"/>
  <c r="E12" i="5"/>
  <c r="F12" i="5"/>
  <c r="H12" i="5"/>
  <c r="I12" i="5"/>
  <c r="A13" i="5"/>
  <c r="B13" i="5"/>
  <c r="C13" i="5"/>
  <c r="D13" i="5"/>
  <c r="E13" i="5"/>
  <c r="F13" i="5"/>
  <c r="H13" i="5"/>
  <c r="I13" i="5"/>
  <c r="A14" i="5"/>
  <c r="B14" i="5"/>
  <c r="C14" i="5"/>
  <c r="D14" i="5"/>
  <c r="E14" i="5"/>
  <c r="F14" i="5"/>
  <c r="H14" i="5"/>
  <c r="I14" i="5"/>
  <c r="A15" i="5"/>
  <c r="B15" i="5"/>
  <c r="C15" i="5"/>
  <c r="D15" i="5"/>
  <c r="E15" i="5"/>
  <c r="F15" i="5"/>
  <c r="H15" i="5"/>
  <c r="I15" i="5"/>
  <c r="A16" i="5"/>
  <c r="B16" i="5"/>
  <c r="C16" i="5"/>
  <c r="D16" i="5"/>
  <c r="E16" i="5"/>
  <c r="F16" i="5"/>
  <c r="H16" i="5"/>
  <c r="I16" i="5"/>
  <c r="A17" i="5"/>
  <c r="B17" i="5"/>
  <c r="C17" i="5"/>
  <c r="D17" i="5"/>
  <c r="E17" i="5"/>
  <c r="F17" i="5"/>
  <c r="H17" i="5"/>
  <c r="I17" i="5"/>
  <c r="A18" i="5"/>
  <c r="B18" i="5"/>
  <c r="C18" i="5"/>
  <c r="D18" i="5"/>
  <c r="E18" i="5"/>
  <c r="F18" i="5"/>
  <c r="H18" i="5"/>
  <c r="I18" i="5"/>
  <c r="A19" i="5"/>
  <c r="B19" i="5"/>
  <c r="C19" i="5"/>
  <c r="D19" i="5"/>
  <c r="E19" i="5"/>
  <c r="F19" i="5"/>
  <c r="H19" i="5"/>
  <c r="I19" i="5"/>
  <c r="A20" i="5"/>
  <c r="B20" i="5"/>
  <c r="C20" i="5"/>
  <c r="D20" i="5"/>
  <c r="E20" i="5"/>
  <c r="F20" i="5"/>
  <c r="H20" i="5"/>
  <c r="I20" i="5"/>
  <c r="A21" i="5"/>
  <c r="B21" i="5"/>
  <c r="C21" i="5"/>
  <c r="D21" i="5"/>
  <c r="E21" i="5"/>
  <c r="F21" i="5"/>
  <c r="H21" i="5"/>
  <c r="I21" i="5"/>
  <c r="A22" i="5"/>
  <c r="B22" i="5"/>
  <c r="C22" i="5"/>
  <c r="D22" i="5"/>
  <c r="E22" i="5"/>
  <c r="F22" i="5"/>
  <c r="H22" i="5"/>
  <c r="I22" i="5"/>
  <c r="A23" i="5"/>
  <c r="B23" i="5"/>
  <c r="C23" i="5"/>
  <c r="D23" i="5"/>
  <c r="E23" i="5"/>
  <c r="F23" i="5"/>
  <c r="H23" i="5"/>
  <c r="I23" i="5"/>
  <c r="A24" i="5"/>
  <c r="B24" i="5"/>
  <c r="C24" i="5"/>
  <c r="D24" i="5"/>
  <c r="E24" i="5"/>
  <c r="F24" i="5"/>
  <c r="H24" i="5"/>
  <c r="I24" i="5"/>
  <c r="A25" i="5"/>
  <c r="B25" i="5"/>
  <c r="C25" i="5"/>
  <c r="D25" i="5"/>
  <c r="E25" i="5"/>
  <c r="F25" i="5"/>
  <c r="H25" i="5"/>
  <c r="I25" i="5"/>
  <c r="A26" i="5"/>
  <c r="B26" i="5"/>
  <c r="C26" i="5"/>
  <c r="D26" i="5"/>
  <c r="E26" i="5"/>
  <c r="F26" i="5"/>
  <c r="H26" i="5"/>
  <c r="I26" i="5"/>
  <c r="A27" i="5"/>
  <c r="B27" i="5"/>
  <c r="C27" i="5"/>
  <c r="D27" i="5"/>
  <c r="E27" i="5"/>
  <c r="F27" i="5"/>
  <c r="H27" i="5"/>
  <c r="I27" i="5"/>
  <c r="A28" i="5"/>
  <c r="B28" i="5"/>
  <c r="C28" i="5"/>
  <c r="D28" i="5"/>
  <c r="E28" i="5"/>
  <c r="F28" i="5"/>
  <c r="H28" i="5"/>
  <c r="I28" i="5"/>
  <c r="A29" i="5"/>
  <c r="B29" i="5"/>
  <c r="C29" i="5"/>
  <c r="D29" i="5"/>
  <c r="E29" i="5"/>
  <c r="F29" i="5"/>
  <c r="H29" i="5"/>
  <c r="I29" i="5"/>
  <c r="A30" i="5"/>
  <c r="B30" i="5"/>
  <c r="C30" i="5"/>
  <c r="D30" i="5"/>
  <c r="E30" i="5"/>
  <c r="F30" i="5"/>
  <c r="H30" i="5"/>
  <c r="I30" i="5"/>
  <c r="A31" i="5"/>
  <c r="B31" i="5"/>
  <c r="C31" i="5"/>
  <c r="D31" i="5"/>
  <c r="E31" i="5"/>
  <c r="F31" i="5"/>
  <c r="H31" i="5"/>
  <c r="I31" i="5"/>
  <c r="A32" i="5"/>
  <c r="B32" i="5"/>
  <c r="C32" i="5"/>
  <c r="D32" i="5"/>
  <c r="E32" i="5"/>
  <c r="F32" i="5"/>
  <c r="H32" i="5"/>
  <c r="I32" i="5"/>
  <c r="A33" i="5"/>
  <c r="B33" i="5"/>
  <c r="C33" i="5"/>
  <c r="D33" i="5"/>
  <c r="E33" i="5"/>
  <c r="F33" i="5"/>
  <c r="H33" i="5"/>
  <c r="I33" i="5"/>
  <c r="A34" i="5"/>
  <c r="B34" i="5"/>
  <c r="C34" i="5"/>
  <c r="D34" i="5"/>
  <c r="E34" i="5"/>
  <c r="F34" i="5"/>
  <c r="H34" i="5"/>
  <c r="I34" i="5"/>
  <c r="A35" i="5"/>
  <c r="B35" i="5"/>
  <c r="C35" i="5"/>
  <c r="D35" i="5"/>
  <c r="E35" i="5"/>
  <c r="F35" i="5"/>
  <c r="H35" i="5"/>
  <c r="I35" i="5"/>
  <c r="A36" i="5"/>
  <c r="B36" i="5"/>
  <c r="C36" i="5"/>
  <c r="D36" i="5"/>
  <c r="E36" i="5"/>
  <c r="F36" i="5"/>
  <c r="H36" i="5"/>
  <c r="I36" i="5"/>
  <c r="A37" i="5"/>
  <c r="B37" i="5"/>
  <c r="C37" i="5"/>
  <c r="D37" i="5"/>
  <c r="E37" i="5"/>
  <c r="F37" i="5"/>
  <c r="H37" i="5"/>
  <c r="I37" i="5"/>
  <c r="A38" i="5"/>
  <c r="B38" i="5"/>
  <c r="C38" i="5"/>
  <c r="D38" i="5"/>
  <c r="E38" i="5"/>
  <c r="F38" i="5"/>
  <c r="H38" i="5"/>
  <c r="I38" i="5"/>
  <c r="A39" i="5"/>
  <c r="B39" i="5"/>
  <c r="C39" i="5"/>
  <c r="D39" i="5"/>
  <c r="E39" i="5"/>
  <c r="F39" i="5"/>
  <c r="H39" i="5"/>
  <c r="I39" i="5"/>
  <c r="A40" i="5"/>
  <c r="B40" i="5"/>
  <c r="C40" i="5"/>
  <c r="D40" i="5"/>
  <c r="E40" i="5"/>
  <c r="F40" i="5"/>
  <c r="H40" i="5"/>
  <c r="I40" i="5"/>
  <c r="A41" i="5"/>
  <c r="B41" i="5"/>
  <c r="C41" i="5"/>
  <c r="D41" i="5"/>
  <c r="E41" i="5"/>
  <c r="F41" i="5"/>
  <c r="H41" i="5"/>
  <c r="I41" i="5"/>
  <c r="A42" i="5"/>
  <c r="B42" i="5"/>
  <c r="C42" i="5"/>
  <c r="D42" i="5"/>
  <c r="E42" i="5"/>
  <c r="F42" i="5"/>
  <c r="H42" i="5"/>
  <c r="I42" i="5"/>
  <c r="A43" i="5"/>
  <c r="B43" i="5"/>
  <c r="C43" i="5"/>
  <c r="D43" i="5"/>
  <c r="E43" i="5"/>
  <c r="F43" i="5"/>
  <c r="H43" i="5"/>
  <c r="I43" i="5"/>
  <c r="A44" i="5"/>
  <c r="B44" i="5"/>
  <c r="C44" i="5"/>
  <c r="D44" i="5"/>
  <c r="E44" i="5"/>
  <c r="F44" i="5"/>
  <c r="H44" i="5"/>
  <c r="I44" i="5"/>
  <c r="A45" i="5"/>
  <c r="B45" i="5"/>
  <c r="C45" i="5"/>
  <c r="D45" i="5"/>
  <c r="E45" i="5"/>
  <c r="F45" i="5"/>
  <c r="H45" i="5"/>
  <c r="I45" i="5"/>
  <c r="A46" i="5"/>
  <c r="B46" i="5"/>
  <c r="C46" i="5"/>
  <c r="D46" i="5"/>
  <c r="E46" i="5"/>
  <c r="F46" i="5"/>
  <c r="H46" i="5"/>
  <c r="I46" i="5"/>
  <c r="A47" i="5"/>
  <c r="B47" i="5"/>
  <c r="C47" i="5"/>
  <c r="D47" i="5"/>
  <c r="E47" i="5"/>
  <c r="F47" i="5"/>
  <c r="H47" i="5"/>
  <c r="I47" i="5"/>
  <c r="A48" i="5"/>
  <c r="B48" i="5"/>
  <c r="C48" i="5"/>
  <c r="D48" i="5"/>
  <c r="E48" i="5"/>
  <c r="F48" i="5"/>
  <c r="H48" i="5"/>
  <c r="I48" i="5"/>
  <c r="A49" i="5"/>
  <c r="B49" i="5"/>
  <c r="C49" i="5"/>
  <c r="D49" i="5"/>
  <c r="E49" i="5"/>
  <c r="F49" i="5"/>
  <c r="H49" i="5"/>
  <c r="I49" i="5"/>
  <c r="A50" i="5"/>
  <c r="B50" i="5"/>
  <c r="C50" i="5"/>
  <c r="D50" i="5"/>
  <c r="E50" i="5"/>
  <c r="F50" i="5"/>
  <c r="H50" i="5"/>
  <c r="I50" i="5"/>
  <c r="A51" i="5"/>
  <c r="B51" i="5"/>
  <c r="C51" i="5"/>
  <c r="D51" i="5"/>
  <c r="E51" i="5"/>
  <c r="F51" i="5"/>
  <c r="H51" i="5"/>
  <c r="I51" i="5"/>
  <c r="A52" i="5"/>
  <c r="B52" i="5"/>
  <c r="C52" i="5"/>
  <c r="D52" i="5"/>
  <c r="E52" i="5"/>
  <c r="F52" i="5"/>
  <c r="H52" i="5"/>
  <c r="I52" i="5"/>
  <c r="A53" i="5"/>
  <c r="B53" i="5"/>
  <c r="C53" i="5"/>
  <c r="D53" i="5"/>
  <c r="E53" i="5"/>
  <c r="F53" i="5"/>
  <c r="H53" i="5"/>
  <c r="I53" i="5"/>
  <c r="A54" i="5"/>
  <c r="B54" i="5"/>
  <c r="C54" i="5"/>
  <c r="D54" i="5"/>
  <c r="E54" i="5"/>
  <c r="F54" i="5"/>
  <c r="H54" i="5"/>
  <c r="I54" i="5"/>
  <c r="A55" i="5"/>
  <c r="B55" i="5"/>
  <c r="C55" i="5"/>
  <c r="D55" i="5"/>
  <c r="E55" i="5"/>
  <c r="F55" i="5"/>
  <c r="H55" i="5"/>
  <c r="I55" i="5"/>
  <c r="A56" i="5"/>
  <c r="B56" i="5"/>
  <c r="C56" i="5"/>
  <c r="D56" i="5"/>
  <c r="E56" i="5"/>
  <c r="F56" i="5"/>
  <c r="H56" i="5"/>
  <c r="I56" i="5"/>
  <c r="A57" i="5"/>
  <c r="B57" i="5"/>
  <c r="C57" i="5"/>
  <c r="D57" i="5"/>
  <c r="E57" i="5"/>
  <c r="F57" i="5"/>
  <c r="H57" i="5"/>
  <c r="I57" i="5"/>
  <c r="A58" i="5"/>
  <c r="B58" i="5"/>
  <c r="C58" i="5"/>
  <c r="D58" i="5"/>
  <c r="E58" i="5"/>
  <c r="F58" i="5"/>
  <c r="H58" i="5"/>
  <c r="I58" i="5"/>
  <c r="A59" i="5"/>
  <c r="B59" i="5"/>
  <c r="C59" i="5"/>
  <c r="D59" i="5"/>
  <c r="E59" i="5"/>
  <c r="F59" i="5"/>
  <c r="H59" i="5"/>
  <c r="I59" i="5"/>
  <c r="A60" i="5"/>
  <c r="B60" i="5"/>
  <c r="C60" i="5"/>
  <c r="D60" i="5"/>
  <c r="E60" i="5"/>
  <c r="F60" i="5"/>
  <c r="H60" i="5"/>
  <c r="I60" i="5"/>
  <c r="A61" i="5"/>
  <c r="B61" i="5"/>
  <c r="C61" i="5"/>
  <c r="D61" i="5"/>
  <c r="E61" i="5"/>
  <c r="F61" i="5"/>
  <c r="H61" i="5"/>
  <c r="I61" i="5"/>
  <c r="A62" i="5"/>
  <c r="B62" i="5"/>
  <c r="C62" i="5"/>
  <c r="D62" i="5"/>
  <c r="E62" i="5"/>
  <c r="F62" i="5"/>
  <c r="H62" i="5"/>
  <c r="I62" i="5"/>
  <c r="A63" i="5"/>
  <c r="B63" i="5"/>
  <c r="C63" i="5"/>
  <c r="D63" i="5"/>
  <c r="E63" i="5"/>
  <c r="F63" i="5"/>
  <c r="H63" i="5"/>
  <c r="I63" i="5"/>
  <c r="A64" i="5"/>
  <c r="B64" i="5"/>
  <c r="C64" i="5"/>
  <c r="D64" i="5"/>
  <c r="E64" i="5"/>
  <c r="F64" i="5"/>
  <c r="H64" i="5"/>
  <c r="I64" i="5"/>
  <c r="A65" i="5"/>
  <c r="B65" i="5"/>
  <c r="C65" i="5"/>
  <c r="D65" i="5"/>
  <c r="E65" i="5"/>
  <c r="F65" i="5"/>
  <c r="H65" i="5"/>
  <c r="I65" i="5"/>
  <c r="A66" i="5"/>
  <c r="B66" i="5"/>
  <c r="C66" i="5"/>
  <c r="D66" i="5"/>
  <c r="E66" i="5"/>
  <c r="F66" i="5"/>
  <c r="H66" i="5"/>
  <c r="I66" i="5"/>
  <c r="A67" i="5"/>
  <c r="B67" i="5"/>
  <c r="C67" i="5"/>
  <c r="D67" i="5"/>
  <c r="E67" i="5"/>
  <c r="F67" i="5"/>
  <c r="H67" i="5"/>
  <c r="I67" i="5"/>
  <c r="A68" i="5"/>
  <c r="B68" i="5"/>
  <c r="C68" i="5"/>
  <c r="D68" i="5"/>
  <c r="E68" i="5"/>
  <c r="F68" i="5"/>
  <c r="H68" i="5"/>
  <c r="I68" i="5"/>
  <c r="A69" i="5"/>
  <c r="B69" i="5"/>
  <c r="C69" i="5"/>
  <c r="D69" i="5"/>
  <c r="E69" i="5"/>
  <c r="F69" i="5"/>
  <c r="H69" i="5"/>
  <c r="I69" i="5"/>
  <c r="A70" i="5"/>
  <c r="B70" i="5"/>
  <c r="C70" i="5"/>
  <c r="D70" i="5"/>
  <c r="E70" i="5"/>
  <c r="F70" i="5"/>
  <c r="H70" i="5"/>
  <c r="I70" i="5"/>
  <c r="A71" i="5"/>
  <c r="B71" i="5"/>
  <c r="C71" i="5"/>
  <c r="D71" i="5"/>
  <c r="E71" i="5"/>
  <c r="F71" i="5"/>
  <c r="H71" i="5"/>
  <c r="I71" i="5"/>
  <c r="A72" i="5"/>
  <c r="B72" i="5"/>
  <c r="C72" i="5"/>
  <c r="D72" i="5"/>
  <c r="E72" i="5"/>
  <c r="F72" i="5"/>
  <c r="H72" i="5"/>
  <c r="I72" i="5"/>
  <c r="A73" i="5"/>
  <c r="B73" i="5"/>
  <c r="C73" i="5"/>
  <c r="D73" i="5"/>
  <c r="E73" i="5"/>
  <c r="F73" i="5"/>
  <c r="H73" i="5"/>
  <c r="I73" i="5"/>
  <c r="A74" i="5"/>
  <c r="B74" i="5"/>
  <c r="C74" i="5"/>
  <c r="D74" i="5"/>
  <c r="E74" i="5"/>
  <c r="F74" i="5"/>
  <c r="H74" i="5"/>
  <c r="I74" i="5"/>
  <c r="A75" i="5"/>
  <c r="B75" i="5"/>
  <c r="C75" i="5"/>
  <c r="D75" i="5"/>
  <c r="E75" i="5"/>
  <c r="F75" i="5"/>
  <c r="H75" i="5"/>
  <c r="I75" i="5"/>
  <c r="A76" i="5"/>
  <c r="B76" i="5"/>
  <c r="C76" i="5"/>
  <c r="D76" i="5"/>
  <c r="E76" i="5"/>
  <c r="F76" i="5"/>
  <c r="H76" i="5"/>
  <c r="I76" i="5"/>
  <c r="A77" i="5"/>
  <c r="B77" i="5"/>
  <c r="C77" i="5"/>
  <c r="D77" i="5"/>
  <c r="E77" i="5"/>
  <c r="F77" i="5"/>
  <c r="H77" i="5"/>
  <c r="I77" i="5"/>
  <c r="A78" i="5"/>
  <c r="B78" i="5"/>
  <c r="C78" i="5"/>
  <c r="D78" i="5"/>
  <c r="E78" i="5"/>
  <c r="F78" i="5"/>
  <c r="H78" i="5"/>
  <c r="I78" i="5"/>
  <c r="A79" i="5"/>
  <c r="B79" i="5"/>
  <c r="C79" i="5"/>
  <c r="D79" i="5"/>
  <c r="E79" i="5"/>
  <c r="F79" i="5"/>
  <c r="H79" i="5"/>
  <c r="I79" i="5"/>
  <c r="A80" i="5"/>
  <c r="B80" i="5"/>
  <c r="C80" i="5"/>
  <c r="D80" i="5"/>
  <c r="E80" i="5"/>
  <c r="F80" i="5"/>
  <c r="H80" i="5"/>
  <c r="I80" i="5"/>
  <c r="A81" i="5"/>
  <c r="B81" i="5"/>
  <c r="C81" i="5"/>
  <c r="D81" i="5"/>
  <c r="E81" i="5"/>
  <c r="F81" i="5"/>
  <c r="H81" i="5"/>
  <c r="I81" i="5"/>
  <c r="A82" i="5"/>
  <c r="B82" i="5"/>
  <c r="C82" i="5"/>
  <c r="D82" i="5"/>
  <c r="E82" i="5"/>
  <c r="F82" i="5"/>
  <c r="H82" i="5"/>
  <c r="I82" i="5"/>
  <c r="A83" i="5"/>
  <c r="B83" i="5"/>
  <c r="C83" i="5"/>
  <c r="D83" i="5"/>
  <c r="E83" i="5"/>
  <c r="F83" i="5"/>
  <c r="H83" i="5"/>
  <c r="I83" i="5"/>
  <c r="A84" i="5"/>
  <c r="B84" i="5"/>
  <c r="C84" i="5"/>
  <c r="D84" i="5"/>
  <c r="E84" i="5"/>
  <c r="F84" i="5"/>
  <c r="H84" i="5"/>
  <c r="I84" i="5"/>
  <c r="A85" i="5"/>
  <c r="B85" i="5"/>
  <c r="C85" i="5"/>
  <c r="D85" i="5"/>
  <c r="E85" i="5"/>
  <c r="F85" i="5"/>
  <c r="H85" i="5"/>
  <c r="I85" i="5"/>
  <c r="A86" i="5"/>
  <c r="B86" i="5"/>
  <c r="C86" i="5"/>
  <c r="D86" i="5"/>
  <c r="E86" i="5"/>
  <c r="F86" i="5"/>
  <c r="H86" i="5"/>
  <c r="I86" i="5"/>
  <c r="A87" i="5"/>
  <c r="B87" i="5"/>
  <c r="C87" i="5"/>
  <c r="D87" i="5"/>
  <c r="E87" i="5"/>
  <c r="F87" i="5"/>
  <c r="H87" i="5"/>
  <c r="I87" i="5"/>
  <c r="A88" i="5"/>
  <c r="B88" i="5"/>
  <c r="C88" i="5"/>
  <c r="D88" i="5"/>
  <c r="E88" i="5"/>
  <c r="F88" i="5"/>
  <c r="H88" i="5"/>
  <c r="I88" i="5"/>
  <c r="A89" i="5"/>
  <c r="B89" i="5"/>
  <c r="C89" i="5"/>
  <c r="D89" i="5"/>
  <c r="E89" i="5"/>
  <c r="F89" i="5"/>
  <c r="H89" i="5"/>
  <c r="I89" i="5"/>
  <c r="A90" i="5"/>
  <c r="B90" i="5"/>
  <c r="C90" i="5"/>
  <c r="D90" i="5"/>
  <c r="E90" i="5"/>
  <c r="F90" i="5"/>
  <c r="H90" i="5"/>
  <c r="I90" i="5"/>
  <c r="A91" i="5"/>
  <c r="B91" i="5"/>
  <c r="C91" i="5"/>
  <c r="D91" i="5"/>
  <c r="E91" i="5"/>
  <c r="F91" i="5"/>
  <c r="H91" i="5"/>
  <c r="I91" i="5"/>
  <c r="A92" i="5"/>
  <c r="B92" i="5"/>
  <c r="C92" i="5"/>
  <c r="D92" i="5"/>
  <c r="E92" i="5"/>
  <c r="F92" i="5"/>
  <c r="H92" i="5"/>
  <c r="I92" i="5"/>
  <c r="A93" i="5"/>
  <c r="B93" i="5"/>
  <c r="C93" i="5"/>
  <c r="D93" i="5"/>
  <c r="E93" i="5"/>
  <c r="F93" i="5"/>
  <c r="H93" i="5"/>
  <c r="I93" i="5"/>
  <c r="A94" i="5"/>
  <c r="B94" i="5"/>
  <c r="C94" i="5"/>
  <c r="D94" i="5"/>
  <c r="E94" i="5"/>
  <c r="F94" i="5"/>
  <c r="H94" i="5"/>
  <c r="I94" i="5"/>
  <c r="A95" i="5"/>
  <c r="B95" i="5"/>
  <c r="C95" i="5"/>
  <c r="D95" i="5"/>
  <c r="E95" i="5"/>
  <c r="F95" i="5"/>
  <c r="H95" i="5"/>
  <c r="I95" i="5"/>
  <c r="A96" i="5"/>
  <c r="B96" i="5"/>
  <c r="C96" i="5"/>
  <c r="D96" i="5"/>
  <c r="E96" i="5"/>
  <c r="F96" i="5"/>
  <c r="H96" i="5"/>
  <c r="I96" i="5"/>
  <c r="A97" i="5"/>
  <c r="B97" i="5"/>
  <c r="C97" i="5"/>
  <c r="D97" i="5"/>
  <c r="E97" i="5"/>
  <c r="F97" i="5"/>
  <c r="H97" i="5"/>
  <c r="I97" i="5"/>
  <c r="A98" i="5"/>
  <c r="B98" i="5"/>
  <c r="C98" i="5"/>
  <c r="D98" i="5"/>
  <c r="E98" i="5"/>
  <c r="F98" i="5"/>
  <c r="H98" i="5"/>
  <c r="I98" i="5"/>
  <c r="A99" i="5"/>
  <c r="B99" i="5"/>
  <c r="C99" i="5"/>
  <c r="D99" i="5"/>
  <c r="E99" i="5"/>
  <c r="F99" i="5"/>
  <c r="H99" i="5"/>
  <c r="I99" i="5"/>
  <c r="A100" i="5"/>
  <c r="B100" i="5"/>
  <c r="C100" i="5"/>
  <c r="D100" i="5"/>
  <c r="E100" i="5"/>
  <c r="F100" i="5"/>
  <c r="H100" i="5"/>
  <c r="I100" i="5"/>
  <c r="A101" i="5"/>
  <c r="B101" i="5"/>
  <c r="C101" i="5"/>
  <c r="D101" i="5"/>
  <c r="E101" i="5"/>
  <c r="F101" i="5"/>
  <c r="H101" i="5"/>
  <c r="I101" i="5"/>
  <c r="A102" i="5"/>
  <c r="B102" i="5"/>
  <c r="C102" i="5"/>
  <c r="D102" i="5"/>
  <c r="E102" i="5"/>
  <c r="F102" i="5"/>
  <c r="H102" i="5"/>
  <c r="I102" i="5"/>
  <c r="A103" i="5"/>
  <c r="B103" i="5"/>
  <c r="C103" i="5"/>
  <c r="D103" i="5"/>
  <c r="E103" i="5"/>
  <c r="F103" i="5"/>
  <c r="H103" i="5"/>
  <c r="I103" i="5"/>
  <c r="A104" i="5"/>
  <c r="B104" i="5"/>
  <c r="C104" i="5"/>
  <c r="D104" i="5"/>
  <c r="E104" i="5"/>
  <c r="F104" i="5"/>
  <c r="H104" i="5"/>
  <c r="I104" i="5"/>
  <c r="A105" i="5"/>
  <c r="B105" i="5"/>
  <c r="C105" i="5"/>
  <c r="D105" i="5"/>
  <c r="E105" i="5"/>
  <c r="F105" i="5"/>
  <c r="H105" i="5"/>
  <c r="I105" i="5"/>
  <c r="A106" i="5"/>
  <c r="B106" i="5"/>
  <c r="C106" i="5"/>
  <c r="D106" i="5"/>
  <c r="E106" i="5"/>
  <c r="F106" i="5"/>
  <c r="H106" i="5"/>
  <c r="I106" i="5"/>
  <c r="A107" i="5"/>
  <c r="B107" i="5"/>
  <c r="C107" i="5"/>
  <c r="D107" i="5"/>
  <c r="E107" i="5"/>
  <c r="F107" i="5"/>
  <c r="H107" i="5"/>
  <c r="I107" i="5"/>
  <c r="A108" i="5"/>
  <c r="B108" i="5"/>
  <c r="C108" i="5"/>
  <c r="D108" i="5"/>
  <c r="E108" i="5"/>
  <c r="F108" i="5"/>
  <c r="H108" i="5"/>
  <c r="I108" i="5"/>
  <c r="A109" i="5"/>
  <c r="B109" i="5"/>
  <c r="C109" i="5"/>
  <c r="D109" i="5"/>
  <c r="E109" i="5"/>
  <c r="F109" i="5"/>
  <c r="H109" i="5"/>
  <c r="I109" i="5"/>
  <c r="A110" i="5"/>
  <c r="B110" i="5"/>
  <c r="C110" i="5"/>
  <c r="D110" i="5"/>
  <c r="E110" i="5"/>
  <c r="F110" i="5"/>
  <c r="H110" i="5"/>
  <c r="I110" i="5"/>
  <c r="A111" i="5"/>
  <c r="B111" i="5"/>
  <c r="C111" i="5"/>
  <c r="D111" i="5"/>
  <c r="E111" i="5"/>
  <c r="F111" i="5"/>
  <c r="H111" i="5"/>
  <c r="I111" i="5"/>
  <c r="A112" i="5"/>
  <c r="B112" i="5"/>
  <c r="C112" i="5"/>
  <c r="D112" i="5"/>
  <c r="E112" i="5"/>
  <c r="F112" i="5"/>
  <c r="H112" i="5"/>
  <c r="I112" i="5"/>
  <c r="A113" i="5"/>
  <c r="B113" i="5"/>
  <c r="C113" i="5"/>
  <c r="D113" i="5"/>
  <c r="E113" i="5"/>
  <c r="F113" i="5"/>
  <c r="H113" i="5"/>
  <c r="I113" i="5"/>
  <c r="A114" i="5"/>
  <c r="B114" i="5"/>
  <c r="C114" i="5"/>
  <c r="D114" i="5"/>
  <c r="E114" i="5"/>
  <c r="F114" i="5"/>
  <c r="H114" i="5"/>
  <c r="I114" i="5"/>
  <c r="A115" i="5"/>
  <c r="B115" i="5"/>
  <c r="C115" i="5"/>
  <c r="D115" i="5"/>
  <c r="E115" i="5"/>
  <c r="F115" i="5"/>
  <c r="H115" i="5"/>
  <c r="I115" i="5"/>
  <c r="A116" i="5"/>
  <c r="B116" i="5"/>
  <c r="C116" i="5"/>
  <c r="D116" i="5"/>
  <c r="E116" i="5"/>
  <c r="F116" i="5"/>
  <c r="H116" i="5"/>
  <c r="I116" i="5"/>
  <c r="A117" i="5"/>
  <c r="B117" i="5"/>
  <c r="C117" i="5"/>
  <c r="D117" i="5"/>
  <c r="E117" i="5"/>
  <c r="F117" i="5"/>
  <c r="H117" i="5"/>
  <c r="I117" i="5"/>
  <c r="A118" i="5"/>
  <c r="B118" i="5"/>
  <c r="C118" i="5"/>
  <c r="D118" i="5"/>
  <c r="E118" i="5"/>
  <c r="F118" i="5"/>
  <c r="H118" i="5"/>
  <c r="I118" i="5"/>
  <c r="A119" i="5"/>
  <c r="B119" i="5"/>
  <c r="C119" i="5"/>
  <c r="D119" i="5"/>
  <c r="E119" i="5"/>
  <c r="F119" i="5"/>
  <c r="H119" i="5"/>
  <c r="I119" i="5"/>
  <c r="A120" i="5"/>
  <c r="B120" i="5"/>
  <c r="C120" i="5"/>
  <c r="D120" i="5"/>
  <c r="E120" i="5"/>
  <c r="F120" i="5"/>
  <c r="H120" i="5"/>
  <c r="I120" i="5"/>
  <c r="A121" i="5"/>
  <c r="B121" i="5"/>
  <c r="C121" i="5"/>
  <c r="D121" i="5"/>
  <c r="E121" i="5"/>
  <c r="F121" i="5"/>
  <c r="H121" i="5"/>
  <c r="I121" i="5"/>
  <c r="A122" i="5"/>
  <c r="B122" i="5"/>
  <c r="C122" i="5"/>
  <c r="D122" i="5"/>
  <c r="E122" i="5"/>
  <c r="F122" i="5"/>
  <c r="H122" i="5"/>
  <c r="I122" i="5"/>
  <c r="A123" i="5"/>
  <c r="B123" i="5"/>
  <c r="C123" i="5"/>
  <c r="D123" i="5"/>
  <c r="E123" i="5"/>
  <c r="F123" i="5"/>
  <c r="H123" i="5"/>
  <c r="I123" i="5"/>
  <c r="A124" i="5"/>
  <c r="B124" i="5"/>
  <c r="C124" i="5"/>
  <c r="D124" i="5"/>
  <c r="E124" i="5"/>
  <c r="F124" i="5"/>
  <c r="H124" i="5"/>
  <c r="I124" i="5"/>
  <c r="A125" i="5"/>
  <c r="B125" i="5"/>
  <c r="C125" i="5"/>
  <c r="D125" i="5"/>
  <c r="E125" i="5"/>
  <c r="F125" i="5"/>
  <c r="H125" i="5"/>
  <c r="I125" i="5"/>
  <c r="A126" i="5"/>
  <c r="B126" i="5"/>
  <c r="C126" i="5"/>
  <c r="D126" i="5"/>
  <c r="E126" i="5"/>
  <c r="F126" i="5"/>
  <c r="H126" i="5"/>
  <c r="I126" i="5"/>
  <c r="A127" i="5"/>
  <c r="B127" i="5"/>
  <c r="C127" i="5"/>
  <c r="D127" i="5"/>
  <c r="E127" i="5"/>
  <c r="F127" i="5"/>
  <c r="H127" i="5"/>
  <c r="I127" i="5"/>
  <c r="A128" i="5"/>
  <c r="B128" i="5"/>
  <c r="C128" i="5"/>
  <c r="D128" i="5"/>
  <c r="E128" i="5"/>
  <c r="F128" i="5"/>
  <c r="H128" i="5"/>
  <c r="I128" i="5"/>
  <c r="A129" i="5"/>
  <c r="B129" i="5"/>
  <c r="C129" i="5"/>
  <c r="D129" i="5"/>
  <c r="E129" i="5"/>
  <c r="F129" i="5"/>
  <c r="H129" i="5"/>
  <c r="I129" i="5"/>
  <c r="A130" i="5"/>
  <c r="B130" i="5"/>
  <c r="C130" i="5"/>
  <c r="D130" i="5"/>
  <c r="E130" i="5"/>
  <c r="F130" i="5"/>
  <c r="H130" i="5"/>
  <c r="I130" i="5"/>
  <c r="A131" i="5"/>
  <c r="B131" i="5"/>
  <c r="C131" i="5"/>
  <c r="D131" i="5"/>
  <c r="E131" i="5"/>
  <c r="F131" i="5"/>
  <c r="H131" i="5"/>
  <c r="I131" i="5"/>
  <c r="A132" i="5"/>
  <c r="B132" i="5"/>
  <c r="C132" i="5"/>
  <c r="D132" i="5"/>
  <c r="E132" i="5"/>
  <c r="F132" i="5"/>
  <c r="H132" i="5"/>
  <c r="I132" i="5"/>
  <c r="A133" i="5"/>
  <c r="B133" i="5"/>
  <c r="C133" i="5"/>
  <c r="D133" i="5"/>
  <c r="E133" i="5"/>
  <c r="F133" i="5"/>
  <c r="H133" i="5"/>
  <c r="I133" i="5"/>
  <c r="A134" i="5"/>
  <c r="B134" i="5"/>
  <c r="C134" i="5"/>
  <c r="D134" i="5"/>
  <c r="E134" i="5"/>
  <c r="F134" i="5"/>
  <c r="H134" i="5"/>
  <c r="I134" i="5"/>
  <c r="A135" i="5"/>
  <c r="B135" i="5"/>
  <c r="C135" i="5"/>
  <c r="D135" i="5"/>
  <c r="E135" i="5"/>
  <c r="F135" i="5"/>
  <c r="H135" i="5"/>
  <c r="I135" i="5"/>
  <c r="A136" i="5"/>
  <c r="B136" i="5"/>
  <c r="C136" i="5"/>
  <c r="D136" i="5"/>
  <c r="E136" i="5"/>
  <c r="F136" i="5"/>
  <c r="H136" i="5"/>
  <c r="I136" i="5"/>
  <c r="A137" i="5"/>
  <c r="B137" i="5"/>
  <c r="C137" i="5"/>
  <c r="D137" i="5"/>
  <c r="E137" i="5"/>
  <c r="F137" i="5"/>
  <c r="H137" i="5"/>
  <c r="I137" i="5"/>
  <c r="A138" i="5"/>
  <c r="B138" i="5"/>
  <c r="C138" i="5"/>
  <c r="D138" i="5"/>
  <c r="E138" i="5"/>
  <c r="F138" i="5"/>
  <c r="H138" i="5"/>
  <c r="I138" i="5"/>
  <c r="A139" i="5"/>
  <c r="B139" i="5"/>
  <c r="C139" i="5"/>
  <c r="D139" i="5"/>
  <c r="E139" i="5"/>
  <c r="F139" i="5"/>
  <c r="H139" i="5"/>
  <c r="I139" i="5"/>
  <c r="A140" i="5"/>
  <c r="B140" i="5"/>
  <c r="C140" i="5"/>
  <c r="D140" i="5"/>
  <c r="E140" i="5"/>
  <c r="F140" i="5"/>
  <c r="H140" i="5"/>
  <c r="I140" i="5"/>
  <c r="A141" i="5"/>
  <c r="B141" i="5"/>
  <c r="C141" i="5"/>
  <c r="D141" i="5"/>
  <c r="E141" i="5"/>
  <c r="F141" i="5"/>
  <c r="H141" i="5"/>
  <c r="I141" i="5"/>
  <c r="A142" i="5"/>
  <c r="B142" i="5"/>
  <c r="C142" i="5"/>
  <c r="D142" i="5"/>
  <c r="E142" i="5"/>
  <c r="F142" i="5"/>
  <c r="H142" i="5"/>
  <c r="I142" i="5"/>
  <c r="A143" i="5"/>
  <c r="B143" i="5"/>
  <c r="C143" i="5"/>
  <c r="D143" i="5"/>
  <c r="E143" i="5"/>
  <c r="F143" i="5"/>
  <c r="H143" i="5"/>
  <c r="I143" i="5"/>
  <c r="A144" i="5"/>
  <c r="B144" i="5"/>
  <c r="C144" i="5"/>
  <c r="D144" i="5"/>
  <c r="E144" i="5"/>
  <c r="F144" i="5"/>
  <c r="H144" i="5"/>
  <c r="I144" i="5"/>
  <c r="A145" i="5"/>
  <c r="B145" i="5"/>
  <c r="C145" i="5"/>
  <c r="D145" i="5"/>
  <c r="E145" i="5"/>
  <c r="F145" i="5"/>
  <c r="H145" i="5"/>
  <c r="I145" i="5"/>
  <c r="A146" i="5"/>
  <c r="B146" i="5"/>
  <c r="C146" i="5"/>
  <c r="D146" i="5"/>
  <c r="E146" i="5"/>
  <c r="F146" i="5"/>
  <c r="H146" i="5"/>
  <c r="I146" i="5"/>
  <c r="A147" i="5"/>
  <c r="B147" i="5"/>
  <c r="C147" i="5"/>
  <c r="D147" i="5"/>
  <c r="E147" i="5"/>
  <c r="F147" i="5"/>
  <c r="H147" i="5"/>
  <c r="I147" i="5"/>
  <c r="A148" i="5"/>
  <c r="B148" i="5"/>
  <c r="C148" i="5"/>
  <c r="D148" i="5"/>
  <c r="E148" i="5"/>
  <c r="F148" i="5"/>
  <c r="H148" i="5"/>
  <c r="I148" i="5"/>
  <c r="A149" i="5"/>
  <c r="B149" i="5"/>
  <c r="C149" i="5"/>
  <c r="D149" i="5"/>
  <c r="E149" i="5"/>
  <c r="F149" i="5"/>
  <c r="H149" i="5"/>
  <c r="I149" i="5"/>
  <c r="A150" i="5"/>
  <c r="B150" i="5"/>
  <c r="C150" i="5"/>
  <c r="D150" i="5"/>
  <c r="E150" i="5"/>
  <c r="F150" i="5"/>
  <c r="H150" i="5"/>
  <c r="I150" i="5"/>
  <c r="A151" i="5"/>
  <c r="B151" i="5"/>
  <c r="C151" i="5"/>
  <c r="D151" i="5"/>
  <c r="E151" i="5"/>
  <c r="F151" i="5"/>
  <c r="H151" i="5"/>
  <c r="I151" i="5"/>
  <c r="A152" i="5"/>
  <c r="B152" i="5"/>
  <c r="C152" i="5"/>
  <c r="D152" i="5"/>
  <c r="E152" i="5"/>
  <c r="F152" i="5"/>
  <c r="H152" i="5"/>
  <c r="I152" i="5"/>
  <c r="A153" i="5"/>
  <c r="B153" i="5"/>
  <c r="C153" i="5"/>
  <c r="D153" i="5"/>
  <c r="E153" i="5"/>
  <c r="F153" i="5"/>
  <c r="H153" i="5"/>
  <c r="I153" i="5"/>
  <c r="A154" i="5"/>
  <c r="B154" i="5"/>
  <c r="C154" i="5"/>
  <c r="D154" i="5"/>
  <c r="E154" i="5"/>
  <c r="F154" i="5"/>
  <c r="H154" i="5"/>
  <c r="I154" i="5"/>
  <c r="A155" i="5"/>
  <c r="B155" i="5"/>
  <c r="C155" i="5"/>
  <c r="D155" i="5"/>
  <c r="E155" i="5"/>
  <c r="F155" i="5"/>
  <c r="H155" i="5"/>
  <c r="I155" i="5"/>
  <c r="A156" i="5"/>
  <c r="B156" i="5"/>
  <c r="C156" i="5"/>
  <c r="D156" i="5"/>
  <c r="E156" i="5"/>
  <c r="F156" i="5"/>
  <c r="H156" i="5"/>
  <c r="I156" i="5"/>
  <c r="A157" i="5"/>
  <c r="B157" i="5"/>
  <c r="C157" i="5"/>
  <c r="D157" i="5"/>
  <c r="E157" i="5"/>
  <c r="F157" i="5"/>
  <c r="H157" i="5"/>
  <c r="I157" i="5"/>
  <c r="A158" i="5"/>
  <c r="B158" i="5"/>
  <c r="C158" i="5"/>
  <c r="D158" i="5"/>
  <c r="E158" i="5"/>
  <c r="F158" i="5"/>
  <c r="H158" i="5"/>
  <c r="I158" i="5"/>
  <c r="A159" i="5"/>
  <c r="B159" i="5"/>
  <c r="C159" i="5"/>
  <c r="D159" i="5"/>
  <c r="E159" i="5"/>
  <c r="F159" i="5"/>
  <c r="H159" i="5"/>
  <c r="I159" i="5"/>
  <c r="A160" i="5"/>
  <c r="B160" i="5"/>
  <c r="C160" i="5"/>
  <c r="D160" i="5"/>
  <c r="E160" i="5"/>
  <c r="F160" i="5"/>
  <c r="H160" i="5"/>
  <c r="I160" i="5"/>
  <c r="A161" i="5"/>
  <c r="B161" i="5"/>
  <c r="C161" i="5"/>
  <c r="D161" i="5"/>
  <c r="E161" i="5"/>
  <c r="F161" i="5"/>
  <c r="H161" i="5"/>
  <c r="I161" i="5"/>
  <c r="A162" i="5"/>
  <c r="B162" i="5"/>
  <c r="C162" i="5"/>
  <c r="D162" i="5"/>
  <c r="E162" i="5"/>
  <c r="F162" i="5"/>
  <c r="H162" i="5"/>
  <c r="I162" i="5"/>
  <c r="A163" i="5"/>
  <c r="B163" i="5"/>
  <c r="C163" i="5"/>
  <c r="D163" i="5"/>
  <c r="E163" i="5"/>
  <c r="F163" i="5"/>
  <c r="H163" i="5"/>
  <c r="I163" i="5"/>
  <c r="A164" i="5"/>
  <c r="B164" i="5"/>
  <c r="C164" i="5"/>
  <c r="D164" i="5"/>
  <c r="E164" i="5"/>
  <c r="F164" i="5"/>
  <c r="H164" i="5"/>
  <c r="I164" i="5"/>
  <c r="A165" i="5"/>
  <c r="B165" i="5"/>
  <c r="C165" i="5"/>
  <c r="D165" i="5"/>
  <c r="E165" i="5"/>
  <c r="F165" i="5"/>
  <c r="H165" i="5"/>
  <c r="I165" i="5"/>
  <c r="A166" i="5"/>
  <c r="B166" i="5"/>
  <c r="C166" i="5"/>
  <c r="D166" i="5"/>
  <c r="E166" i="5"/>
  <c r="F166" i="5"/>
  <c r="H166" i="5"/>
  <c r="I166" i="5"/>
  <c r="A167" i="5"/>
  <c r="B167" i="5"/>
  <c r="C167" i="5"/>
  <c r="D167" i="5"/>
  <c r="E167" i="5"/>
  <c r="F167" i="5"/>
  <c r="H167" i="5"/>
  <c r="I167" i="5"/>
  <c r="A168" i="5"/>
  <c r="B168" i="5"/>
  <c r="C168" i="5"/>
  <c r="D168" i="5"/>
  <c r="E168" i="5"/>
  <c r="F168" i="5"/>
  <c r="H168" i="5"/>
  <c r="I168" i="5"/>
  <c r="A169" i="5"/>
  <c r="B169" i="5"/>
  <c r="C169" i="5"/>
  <c r="D169" i="5"/>
  <c r="E169" i="5"/>
  <c r="F169" i="5"/>
  <c r="H169" i="5"/>
  <c r="I169" i="5"/>
  <c r="A170" i="5"/>
  <c r="B170" i="5"/>
  <c r="C170" i="5"/>
  <c r="D170" i="5"/>
  <c r="E170" i="5"/>
  <c r="F170" i="5"/>
  <c r="H170" i="5"/>
  <c r="I170" i="5"/>
  <c r="A171" i="5"/>
  <c r="B171" i="5"/>
  <c r="C171" i="5"/>
  <c r="D171" i="5"/>
  <c r="E171" i="5"/>
  <c r="F171" i="5"/>
  <c r="H171" i="5"/>
  <c r="I171" i="5"/>
  <c r="A172" i="5"/>
  <c r="B172" i="5"/>
  <c r="C172" i="5"/>
  <c r="D172" i="5"/>
  <c r="E172" i="5"/>
  <c r="F172" i="5"/>
  <c r="H172" i="5"/>
  <c r="I172" i="5"/>
  <c r="A173" i="5"/>
  <c r="B173" i="5"/>
  <c r="C173" i="5"/>
  <c r="D173" i="5"/>
  <c r="E173" i="5"/>
  <c r="F173" i="5"/>
  <c r="H173" i="5"/>
  <c r="I173" i="5"/>
  <c r="A174" i="5"/>
  <c r="B174" i="5"/>
  <c r="C174" i="5"/>
  <c r="D174" i="5"/>
  <c r="E174" i="5"/>
  <c r="F174" i="5"/>
  <c r="H174" i="5"/>
  <c r="I174" i="5"/>
  <c r="A175" i="5"/>
  <c r="B175" i="5"/>
  <c r="C175" i="5"/>
  <c r="D175" i="5"/>
  <c r="E175" i="5"/>
  <c r="F175" i="5"/>
  <c r="H175" i="5"/>
  <c r="I175" i="5"/>
  <c r="A176" i="5"/>
  <c r="B176" i="5"/>
  <c r="C176" i="5"/>
  <c r="D176" i="5"/>
  <c r="E176" i="5"/>
  <c r="F176" i="5"/>
  <c r="H176" i="5"/>
  <c r="I176" i="5"/>
  <c r="A177" i="5"/>
  <c r="B177" i="5"/>
  <c r="C177" i="5"/>
  <c r="D177" i="5"/>
  <c r="E177" i="5"/>
  <c r="F177" i="5"/>
  <c r="H177" i="5"/>
  <c r="I177" i="5"/>
  <c r="A178" i="5"/>
  <c r="B178" i="5"/>
  <c r="C178" i="5"/>
  <c r="D178" i="5"/>
  <c r="E178" i="5"/>
  <c r="F178" i="5"/>
  <c r="H178" i="5"/>
  <c r="I178" i="5"/>
  <c r="A179" i="5"/>
  <c r="B179" i="5"/>
  <c r="C179" i="5"/>
  <c r="D179" i="5"/>
  <c r="E179" i="5"/>
  <c r="F179" i="5"/>
  <c r="H179" i="5"/>
  <c r="I179" i="5"/>
  <c r="A180" i="5"/>
  <c r="B180" i="5"/>
  <c r="C180" i="5"/>
  <c r="D180" i="5"/>
  <c r="E180" i="5"/>
  <c r="F180" i="5"/>
  <c r="H180" i="5"/>
  <c r="I180" i="5"/>
  <c r="A181" i="5"/>
  <c r="B181" i="5"/>
  <c r="C181" i="5"/>
  <c r="D181" i="5"/>
  <c r="E181" i="5"/>
  <c r="F181" i="5"/>
  <c r="H181" i="5"/>
  <c r="I181" i="5"/>
  <c r="A182" i="5"/>
  <c r="B182" i="5"/>
  <c r="C182" i="5"/>
  <c r="D182" i="5"/>
  <c r="E182" i="5"/>
  <c r="F182" i="5"/>
  <c r="H182" i="5"/>
  <c r="I182" i="5"/>
  <c r="A183" i="5"/>
  <c r="B183" i="5"/>
  <c r="C183" i="5"/>
  <c r="D183" i="5"/>
  <c r="E183" i="5"/>
  <c r="F183" i="5"/>
  <c r="H183" i="5"/>
  <c r="I183" i="5"/>
  <c r="A184" i="5"/>
  <c r="B184" i="5"/>
  <c r="C184" i="5"/>
  <c r="D184" i="5"/>
  <c r="E184" i="5"/>
  <c r="F184" i="5"/>
  <c r="H184" i="5"/>
  <c r="I184" i="5"/>
  <c r="A185" i="5"/>
  <c r="B185" i="5"/>
  <c r="C185" i="5"/>
  <c r="D185" i="5"/>
  <c r="E185" i="5"/>
  <c r="F185" i="5"/>
  <c r="H185" i="5"/>
  <c r="I185" i="5"/>
  <c r="A186" i="5"/>
  <c r="B186" i="5"/>
  <c r="C186" i="5"/>
  <c r="D186" i="5"/>
  <c r="E186" i="5"/>
  <c r="F186" i="5"/>
  <c r="H186" i="5"/>
  <c r="I186" i="5"/>
  <c r="A187" i="5"/>
  <c r="B187" i="5"/>
  <c r="C187" i="5"/>
  <c r="D187" i="5"/>
  <c r="E187" i="5"/>
  <c r="F187" i="5"/>
  <c r="H187" i="5"/>
  <c r="I187" i="5"/>
  <c r="A188" i="5"/>
  <c r="B188" i="5"/>
  <c r="C188" i="5"/>
  <c r="D188" i="5"/>
  <c r="E188" i="5"/>
  <c r="F188" i="5"/>
  <c r="H188" i="5"/>
  <c r="I188" i="5"/>
  <c r="A189" i="5"/>
  <c r="B189" i="5"/>
  <c r="C189" i="5"/>
  <c r="D189" i="5"/>
  <c r="E189" i="5"/>
  <c r="F189" i="5"/>
  <c r="H189" i="5"/>
  <c r="I189" i="5"/>
  <c r="A190" i="5"/>
  <c r="B190" i="5"/>
  <c r="C190" i="5"/>
  <c r="D190" i="5"/>
  <c r="E190" i="5"/>
  <c r="F190" i="5"/>
  <c r="H190" i="5"/>
  <c r="I190" i="5"/>
  <c r="A191" i="5"/>
  <c r="B191" i="5"/>
  <c r="C191" i="5"/>
  <c r="D191" i="5"/>
  <c r="E191" i="5"/>
  <c r="F191" i="5"/>
  <c r="H191" i="5"/>
  <c r="I191" i="5"/>
  <c r="A192" i="5"/>
  <c r="B192" i="5"/>
  <c r="C192" i="5"/>
  <c r="D192" i="5"/>
  <c r="E192" i="5"/>
  <c r="F192" i="5"/>
  <c r="H192" i="5"/>
  <c r="I192" i="5"/>
  <c r="A193" i="5"/>
  <c r="B193" i="5"/>
  <c r="C193" i="5"/>
  <c r="D193" i="5"/>
  <c r="E193" i="5"/>
  <c r="F193" i="5"/>
  <c r="H193" i="5"/>
  <c r="I193" i="5"/>
  <c r="A194" i="5"/>
  <c r="B194" i="5"/>
  <c r="C194" i="5"/>
  <c r="D194" i="5"/>
  <c r="E194" i="5"/>
  <c r="F194" i="5"/>
  <c r="H194" i="5"/>
  <c r="I194" i="5"/>
  <c r="A195" i="5"/>
  <c r="B195" i="5"/>
  <c r="C195" i="5"/>
  <c r="D195" i="5"/>
  <c r="E195" i="5"/>
  <c r="F195" i="5"/>
  <c r="H195" i="5"/>
  <c r="I195" i="5"/>
  <c r="A196" i="5"/>
  <c r="B196" i="5"/>
  <c r="C196" i="5"/>
  <c r="D196" i="5"/>
  <c r="E196" i="5"/>
  <c r="F196" i="5"/>
  <c r="H196" i="5"/>
  <c r="I196" i="5"/>
  <c r="A197" i="5"/>
  <c r="B197" i="5"/>
  <c r="C197" i="5"/>
  <c r="D197" i="5"/>
  <c r="E197" i="5"/>
  <c r="F197" i="5"/>
  <c r="H197" i="5"/>
  <c r="I197" i="5"/>
  <c r="A198" i="5"/>
  <c r="B198" i="5"/>
  <c r="C198" i="5"/>
  <c r="D198" i="5"/>
  <c r="E198" i="5"/>
  <c r="F198" i="5"/>
  <c r="H198" i="5"/>
  <c r="I198" i="5"/>
  <c r="A199" i="5"/>
  <c r="B199" i="5"/>
  <c r="C199" i="5"/>
  <c r="D199" i="5"/>
  <c r="E199" i="5"/>
  <c r="F199" i="5"/>
  <c r="H199" i="5"/>
  <c r="I199" i="5"/>
  <c r="A200" i="5"/>
  <c r="B200" i="5"/>
  <c r="C200" i="5"/>
  <c r="D200" i="5"/>
  <c r="E200" i="5"/>
  <c r="F200" i="5"/>
  <c r="H200" i="5"/>
  <c r="I200" i="5"/>
  <c r="A201" i="5"/>
  <c r="B201" i="5"/>
  <c r="C201" i="5"/>
  <c r="D201" i="5"/>
  <c r="E201" i="5"/>
  <c r="F201" i="5"/>
  <c r="H201" i="5"/>
  <c r="I201" i="5"/>
  <c r="A202" i="5"/>
  <c r="B202" i="5"/>
  <c r="C202" i="5"/>
  <c r="D202" i="5"/>
  <c r="E202" i="5"/>
  <c r="F202" i="5"/>
  <c r="H202" i="5"/>
  <c r="I202" i="5"/>
  <c r="A203" i="5"/>
  <c r="B203" i="5"/>
  <c r="C203" i="5"/>
  <c r="D203" i="5"/>
  <c r="E203" i="5"/>
  <c r="F203" i="5"/>
  <c r="H203" i="5"/>
  <c r="I203" i="5"/>
  <c r="A204" i="5"/>
  <c r="B204" i="5"/>
  <c r="C204" i="5"/>
  <c r="D204" i="5"/>
  <c r="E204" i="5"/>
  <c r="F204" i="5"/>
  <c r="H204" i="5"/>
  <c r="I204" i="5"/>
  <c r="A205" i="5"/>
  <c r="B205" i="5"/>
  <c r="C205" i="5"/>
  <c r="D205" i="5"/>
  <c r="E205" i="5"/>
  <c r="F205" i="5"/>
  <c r="H205" i="5"/>
  <c r="I205" i="5"/>
  <c r="A206" i="5"/>
  <c r="B206" i="5"/>
  <c r="C206" i="5"/>
  <c r="D206" i="5"/>
  <c r="E206" i="5"/>
  <c r="F206" i="5"/>
  <c r="H206" i="5"/>
  <c r="I206" i="5"/>
  <c r="A207" i="5"/>
  <c r="B207" i="5"/>
  <c r="C207" i="5"/>
  <c r="D207" i="5"/>
  <c r="E207" i="5"/>
  <c r="F207" i="5"/>
  <c r="H207" i="5"/>
  <c r="I207" i="5"/>
  <c r="A208" i="5"/>
  <c r="B208" i="5"/>
  <c r="C208" i="5"/>
  <c r="D208" i="5"/>
  <c r="E208" i="5"/>
  <c r="F208" i="5"/>
  <c r="H208" i="5"/>
  <c r="I208" i="5"/>
  <c r="A209" i="5"/>
  <c r="B209" i="5"/>
  <c r="C209" i="5"/>
  <c r="D209" i="5"/>
  <c r="E209" i="5"/>
  <c r="F209" i="5"/>
  <c r="H209" i="5"/>
  <c r="I209" i="5"/>
  <c r="A210" i="5"/>
  <c r="B210" i="5"/>
  <c r="C210" i="5"/>
  <c r="D210" i="5"/>
  <c r="E210" i="5"/>
  <c r="F210" i="5"/>
  <c r="H210" i="5"/>
  <c r="I210" i="5"/>
  <c r="A211" i="5"/>
  <c r="B211" i="5"/>
  <c r="C211" i="5"/>
  <c r="D211" i="5"/>
  <c r="E211" i="5"/>
  <c r="F211" i="5"/>
  <c r="H211" i="5"/>
  <c r="I211" i="5"/>
  <c r="A212" i="5"/>
  <c r="B212" i="5"/>
  <c r="C212" i="5"/>
  <c r="D212" i="5"/>
  <c r="E212" i="5"/>
  <c r="F212" i="5"/>
  <c r="H212" i="5"/>
  <c r="I212" i="5"/>
  <c r="A213" i="5"/>
  <c r="B213" i="5"/>
  <c r="C213" i="5"/>
  <c r="D213" i="5"/>
  <c r="E213" i="5"/>
  <c r="F213" i="5"/>
  <c r="H213" i="5"/>
  <c r="I213" i="5"/>
  <c r="A214" i="5"/>
  <c r="B214" i="5"/>
  <c r="C214" i="5"/>
  <c r="D214" i="5"/>
  <c r="E214" i="5"/>
  <c r="F214" i="5"/>
  <c r="H214" i="5"/>
  <c r="I214" i="5"/>
  <c r="A215" i="5"/>
  <c r="B215" i="5"/>
  <c r="C215" i="5"/>
  <c r="D215" i="5"/>
  <c r="E215" i="5"/>
  <c r="F215" i="5"/>
  <c r="H215" i="5"/>
  <c r="I215" i="5"/>
  <c r="A216" i="5"/>
  <c r="B216" i="5"/>
  <c r="C216" i="5"/>
  <c r="D216" i="5"/>
  <c r="E216" i="5"/>
  <c r="F216" i="5"/>
  <c r="H216" i="5"/>
  <c r="I216" i="5"/>
  <c r="A217" i="5"/>
  <c r="B217" i="5"/>
  <c r="C217" i="5"/>
  <c r="D217" i="5"/>
  <c r="E217" i="5"/>
  <c r="F217" i="5"/>
  <c r="H217" i="5"/>
  <c r="I217" i="5"/>
  <c r="A218" i="5"/>
  <c r="B218" i="5"/>
  <c r="C218" i="5"/>
  <c r="D218" i="5"/>
  <c r="E218" i="5"/>
  <c r="F218" i="5"/>
  <c r="H218" i="5"/>
  <c r="I218" i="5"/>
  <c r="A219" i="5"/>
  <c r="B219" i="5"/>
  <c r="C219" i="5"/>
  <c r="D219" i="5"/>
  <c r="E219" i="5"/>
  <c r="F219" i="5"/>
  <c r="H219" i="5"/>
  <c r="I219" i="5"/>
  <c r="A220" i="5"/>
  <c r="B220" i="5"/>
  <c r="C220" i="5"/>
  <c r="D220" i="5"/>
  <c r="E220" i="5"/>
  <c r="F220" i="5"/>
  <c r="H220" i="5"/>
  <c r="I220" i="5"/>
  <c r="A221" i="5"/>
  <c r="B221" i="5"/>
  <c r="C221" i="5"/>
  <c r="D221" i="5"/>
  <c r="E221" i="5"/>
  <c r="F221" i="5"/>
  <c r="H221" i="5"/>
  <c r="I221" i="5"/>
  <c r="A222" i="5"/>
  <c r="B222" i="5"/>
  <c r="C222" i="5"/>
  <c r="D222" i="5"/>
  <c r="E222" i="5"/>
  <c r="F222" i="5"/>
  <c r="H222" i="5"/>
  <c r="I222" i="5"/>
  <c r="A223" i="5"/>
  <c r="B223" i="5"/>
  <c r="C223" i="5"/>
  <c r="D223" i="5"/>
  <c r="E223" i="5"/>
  <c r="F223" i="5"/>
  <c r="H223" i="5"/>
  <c r="I223" i="5"/>
  <c r="A224" i="5"/>
  <c r="B224" i="5"/>
  <c r="C224" i="5"/>
  <c r="D224" i="5"/>
  <c r="E224" i="5"/>
  <c r="F224" i="5"/>
  <c r="H224" i="5"/>
  <c r="I224" i="5"/>
  <c r="A225" i="5"/>
  <c r="B225" i="5"/>
  <c r="C225" i="5"/>
  <c r="D225" i="5"/>
  <c r="E225" i="5"/>
  <c r="F225" i="5"/>
  <c r="H225" i="5"/>
  <c r="I225" i="5"/>
  <c r="A226" i="5"/>
  <c r="B226" i="5"/>
  <c r="C226" i="5"/>
  <c r="D226" i="5"/>
  <c r="E226" i="5"/>
  <c r="F226" i="5"/>
  <c r="H226" i="5"/>
  <c r="I226" i="5"/>
  <c r="A227" i="5"/>
  <c r="B227" i="5"/>
  <c r="C227" i="5"/>
  <c r="D227" i="5"/>
  <c r="E227" i="5"/>
  <c r="F227" i="5"/>
  <c r="H227" i="5"/>
  <c r="I227" i="5"/>
  <c r="A228" i="5"/>
  <c r="B228" i="5"/>
  <c r="C228" i="5"/>
  <c r="D228" i="5"/>
  <c r="E228" i="5"/>
  <c r="F228" i="5"/>
  <c r="H228" i="5"/>
  <c r="I228" i="5"/>
  <c r="A229" i="5"/>
  <c r="B229" i="5"/>
  <c r="C229" i="5"/>
  <c r="D229" i="5"/>
  <c r="E229" i="5"/>
  <c r="F229" i="5"/>
  <c r="H229" i="5"/>
  <c r="I229" i="5"/>
  <c r="A230" i="5"/>
  <c r="B230" i="5"/>
  <c r="C230" i="5"/>
  <c r="D230" i="5"/>
  <c r="E230" i="5"/>
  <c r="F230" i="5"/>
  <c r="H230" i="5"/>
  <c r="I230" i="5"/>
  <c r="A231" i="5"/>
  <c r="B231" i="5"/>
  <c r="C231" i="5"/>
  <c r="D231" i="5"/>
  <c r="E231" i="5"/>
  <c r="F231" i="5"/>
  <c r="H231" i="5"/>
  <c r="I231" i="5"/>
  <c r="A232" i="5"/>
  <c r="B232" i="5"/>
  <c r="C232" i="5"/>
  <c r="D232" i="5"/>
  <c r="E232" i="5"/>
  <c r="F232" i="5"/>
  <c r="H232" i="5"/>
  <c r="I232" i="5"/>
  <c r="A233" i="5"/>
  <c r="B233" i="5"/>
  <c r="C233" i="5"/>
  <c r="D233" i="5"/>
  <c r="E233" i="5"/>
  <c r="F233" i="5"/>
  <c r="H233" i="5"/>
  <c r="I233" i="5"/>
  <c r="A234" i="5"/>
  <c r="B234" i="5"/>
  <c r="C234" i="5"/>
  <c r="D234" i="5"/>
  <c r="E234" i="5"/>
  <c r="F234" i="5"/>
  <c r="H234" i="5"/>
  <c r="I234" i="5"/>
  <c r="A235" i="5"/>
  <c r="B235" i="5"/>
  <c r="C235" i="5"/>
  <c r="D235" i="5"/>
  <c r="E235" i="5"/>
  <c r="F235" i="5"/>
  <c r="H235" i="5"/>
  <c r="I235" i="5"/>
  <c r="A236" i="5"/>
  <c r="B236" i="5"/>
  <c r="C236" i="5"/>
  <c r="D236" i="5"/>
  <c r="E236" i="5"/>
  <c r="F236" i="5"/>
  <c r="H236" i="5"/>
  <c r="I236" i="5"/>
  <c r="A237" i="5"/>
  <c r="B237" i="5"/>
  <c r="C237" i="5"/>
  <c r="D237" i="5"/>
  <c r="E237" i="5"/>
  <c r="F237" i="5"/>
  <c r="H237" i="5"/>
  <c r="I237" i="5"/>
  <c r="A238" i="5"/>
  <c r="B238" i="5"/>
  <c r="C238" i="5"/>
  <c r="D238" i="5"/>
  <c r="E238" i="5"/>
  <c r="F238" i="5"/>
  <c r="H238" i="5"/>
  <c r="I238" i="5"/>
  <c r="A239" i="5"/>
  <c r="B239" i="5"/>
  <c r="C239" i="5"/>
  <c r="D239" i="5"/>
  <c r="E239" i="5"/>
  <c r="F239" i="5"/>
  <c r="H239" i="5"/>
  <c r="I239" i="5"/>
  <c r="A240" i="5"/>
  <c r="B240" i="5"/>
  <c r="C240" i="5"/>
  <c r="D240" i="5"/>
  <c r="E240" i="5"/>
  <c r="F240" i="5"/>
  <c r="H240" i="5"/>
  <c r="I240" i="5"/>
  <c r="A241" i="5"/>
  <c r="B241" i="5"/>
  <c r="C241" i="5"/>
  <c r="D241" i="5"/>
  <c r="E241" i="5"/>
  <c r="F241" i="5"/>
  <c r="H241" i="5"/>
  <c r="I241" i="5"/>
  <c r="A242" i="5"/>
  <c r="B242" i="5"/>
  <c r="C242" i="5"/>
  <c r="D242" i="5"/>
  <c r="E242" i="5"/>
  <c r="F242" i="5"/>
  <c r="H242" i="5"/>
  <c r="I242" i="5"/>
  <c r="A243" i="5"/>
  <c r="B243" i="5"/>
  <c r="C243" i="5"/>
  <c r="D243" i="5"/>
  <c r="E243" i="5"/>
  <c r="F243" i="5"/>
  <c r="H243" i="5"/>
  <c r="I243" i="5"/>
  <c r="A244" i="5"/>
  <c r="B244" i="5"/>
  <c r="C244" i="5"/>
  <c r="D244" i="5"/>
  <c r="E244" i="5"/>
  <c r="F244" i="5"/>
  <c r="H244" i="5"/>
  <c r="I244" i="5"/>
  <c r="A245" i="5"/>
  <c r="B245" i="5"/>
  <c r="C245" i="5"/>
  <c r="D245" i="5"/>
  <c r="E245" i="5"/>
  <c r="F245" i="5"/>
  <c r="H245" i="5"/>
  <c r="I245" i="5"/>
  <c r="A246" i="5"/>
  <c r="B246" i="5"/>
  <c r="C246" i="5"/>
  <c r="D246" i="5"/>
  <c r="E246" i="5"/>
  <c r="F246" i="5"/>
  <c r="H246" i="5"/>
  <c r="I246" i="5"/>
  <c r="A247" i="5"/>
  <c r="B247" i="5"/>
  <c r="C247" i="5"/>
  <c r="D247" i="5"/>
  <c r="E247" i="5"/>
  <c r="F247" i="5"/>
  <c r="H247" i="5"/>
  <c r="I247" i="5"/>
  <c r="A248" i="5"/>
  <c r="B248" i="5"/>
  <c r="C248" i="5"/>
  <c r="D248" i="5"/>
  <c r="E248" i="5"/>
  <c r="F248" i="5"/>
  <c r="H248" i="5"/>
  <c r="I248" i="5"/>
  <c r="A249" i="5"/>
  <c r="B249" i="5"/>
  <c r="C249" i="5"/>
  <c r="D249" i="5"/>
  <c r="E249" i="5"/>
  <c r="F249" i="5"/>
  <c r="H249" i="5"/>
  <c r="I249" i="5"/>
  <c r="A250" i="5"/>
  <c r="B250" i="5"/>
  <c r="C250" i="5"/>
  <c r="D250" i="5"/>
  <c r="E250" i="5"/>
  <c r="F250" i="5"/>
  <c r="H250" i="5"/>
  <c r="I250" i="5"/>
  <c r="A251" i="5"/>
  <c r="B251" i="5"/>
  <c r="C251" i="5"/>
  <c r="D251" i="5"/>
  <c r="E251" i="5"/>
  <c r="F251" i="5"/>
  <c r="H251" i="5"/>
  <c r="I251" i="5"/>
  <c r="A252" i="5"/>
  <c r="B252" i="5"/>
  <c r="C252" i="5"/>
  <c r="D252" i="5"/>
  <c r="E252" i="5"/>
  <c r="F252" i="5"/>
  <c r="H252" i="5"/>
  <c r="I252" i="5"/>
  <c r="A253" i="5"/>
  <c r="B253" i="5"/>
  <c r="C253" i="5"/>
  <c r="D253" i="5"/>
  <c r="E253" i="5"/>
  <c r="F253" i="5"/>
  <c r="H253" i="5"/>
  <c r="I253" i="5"/>
  <c r="A254" i="5"/>
  <c r="B254" i="5"/>
  <c r="C254" i="5"/>
  <c r="D254" i="5"/>
  <c r="E254" i="5"/>
  <c r="F254" i="5"/>
  <c r="H254" i="5"/>
  <c r="I254" i="5"/>
  <c r="A255" i="5"/>
  <c r="B255" i="5"/>
  <c r="C255" i="5"/>
  <c r="D255" i="5"/>
  <c r="E255" i="5"/>
  <c r="F255" i="5"/>
  <c r="H255" i="5"/>
  <c r="I255" i="5"/>
  <c r="A256" i="5"/>
  <c r="B256" i="5"/>
  <c r="C256" i="5"/>
  <c r="D256" i="5"/>
  <c r="E256" i="5"/>
  <c r="F256" i="5"/>
  <c r="H256" i="5"/>
  <c r="I256" i="5"/>
  <c r="A257" i="5"/>
  <c r="B257" i="5"/>
  <c r="C257" i="5"/>
  <c r="D257" i="5"/>
  <c r="E257" i="5"/>
  <c r="F257" i="5"/>
  <c r="H257" i="5"/>
  <c r="I257" i="5"/>
  <c r="A258" i="5"/>
  <c r="B258" i="5"/>
  <c r="C258" i="5"/>
  <c r="D258" i="5"/>
  <c r="E258" i="5"/>
  <c r="F258" i="5"/>
  <c r="H258" i="5"/>
  <c r="I258" i="5"/>
  <c r="A259" i="5"/>
  <c r="B259" i="5"/>
  <c r="C259" i="5"/>
  <c r="D259" i="5"/>
  <c r="E259" i="5"/>
  <c r="F259" i="5"/>
  <c r="H259" i="5"/>
  <c r="I259" i="5"/>
  <c r="A260" i="5"/>
  <c r="B260" i="5"/>
  <c r="C260" i="5"/>
  <c r="D260" i="5"/>
  <c r="E260" i="5"/>
  <c r="F260" i="5"/>
  <c r="H260" i="5"/>
  <c r="I260" i="5"/>
  <c r="A261" i="5"/>
  <c r="B261" i="5"/>
  <c r="C261" i="5"/>
  <c r="D261" i="5"/>
  <c r="E261" i="5"/>
  <c r="F261" i="5"/>
  <c r="H261" i="5"/>
  <c r="I261" i="5"/>
  <c r="A262" i="5"/>
  <c r="B262" i="5"/>
  <c r="C262" i="5"/>
  <c r="D262" i="5"/>
  <c r="E262" i="5"/>
  <c r="F262" i="5"/>
  <c r="H262" i="5"/>
  <c r="I262" i="5"/>
  <c r="A263" i="5"/>
  <c r="B263" i="5"/>
  <c r="C263" i="5"/>
  <c r="D263" i="5"/>
  <c r="E263" i="5"/>
  <c r="F263" i="5"/>
  <c r="H263" i="5"/>
  <c r="I263" i="5"/>
  <c r="A264" i="5"/>
  <c r="B264" i="5"/>
  <c r="C264" i="5"/>
  <c r="D264" i="5"/>
  <c r="E264" i="5"/>
  <c r="F264" i="5"/>
  <c r="H264" i="5"/>
  <c r="I264" i="5"/>
  <c r="A265" i="5"/>
  <c r="B265" i="5"/>
  <c r="C265" i="5"/>
  <c r="D265" i="5"/>
  <c r="E265" i="5"/>
  <c r="F265" i="5"/>
  <c r="H265" i="5"/>
  <c r="I265" i="5"/>
  <c r="A266" i="5"/>
  <c r="B266" i="5"/>
  <c r="C266" i="5"/>
  <c r="D266" i="5"/>
  <c r="E266" i="5"/>
  <c r="F266" i="5"/>
  <c r="H266" i="5"/>
  <c r="I266" i="5"/>
  <c r="A267" i="5"/>
  <c r="B267" i="5"/>
  <c r="C267" i="5"/>
  <c r="D267" i="5"/>
  <c r="E267" i="5"/>
  <c r="F267" i="5"/>
  <c r="H267" i="5"/>
  <c r="I267" i="5"/>
  <c r="A268" i="5"/>
  <c r="B268" i="5"/>
  <c r="C268" i="5"/>
  <c r="D268" i="5"/>
  <c r="E268" i="5"/>
  <c r="F268" i="5"/>
  <c r="H268" i="5"/>
  <c r="I268" i="5"/>
  <c r="A269" i="5"/>
  <c r="B269" i="5"/>
  <c r="C269" i="5"/>
  <c r="D269" i="5"/>
  <c r="E269" i="5"/>
  <c r="F269" i="5"/>
  <c r="H269" i="5"/>
  <c r="I269" i="5"/>
  <c r="A270" i="5"/>
  <c r="B270" i="5"/>
  <c r="C270" i="5"/>
  <c r="D270" i="5"/>
  <c r="E270" i="5"/>
  <c r="F270" i="5"/>
  <c r="H270" i="5"/>
  <c r="I270" i="5"/>
  <c r="A271" i="5"/>
  <c r="B271" i="5"/>
  <c r="C271" i="5"/>
  <c r="D271" i="5"/>
  <c r="E271" i="5"/>
  <c r="F271" i="5"/>
  <c r="H271" i="5"/>
  <c r="I271" i="5"/>
  <c r="A272" i="5"/>
  <c r="B272" i="5"/>
  <c r="C272" i="5"/>
  <c r="D272" i="5"/>
  <c r="E272" i="5"/>
  <c r="F272" i="5"/>
  <c r="H272" i="5"/>
  <c r="I272" i="5"/>
  <c r="A273" i="5"/>
  <c r="B273" i="5"/>
  <c r="C273" i="5"/>
  <c r="D273" i="5"/>
  <c r="E273" i="5"/>
  <c r="F273" i="5"/>
  <c r="H273" i="5"/>
  <c r="I273" i="5"/>
  <c r="A274" i="5"/>
  <c r="B274" i="5"/>
  <c r="C274" i="5"/>
  <c r="D274" i="5"/>
  <c r="E274" i="5"/>
  <c r="F274" i="5"/>
  <c r="H274" i="5"/>
  <c r="I274" i="5"/>
  <c r="A275" i="5"/>
  <c r="B275" i="5"/>
  <c r="C275" i="5"/>
  <c r="D275" i="5"/>
  <c r="E275" i="5"/>
  <c r="F275" i="5"/>
  <c r="H275" i="5"/>
  <c r="I275" i="5"/>
  <c r="A276" i="5"/>
  <c r="B276" i="5"/>
  <c r="C276" i="5"/>
  <c r="D276" i="5"/>
  <c r="E276" i="5"/>
  <c r="F276" i="5"/>
  <c r="H276" i="5"/>
  <c r="I276" i="5"/>
  <c r="A277" i="5"/>
  <c r="B277" i="5"/>
  <c r="C277" i="5"/>
  <c r="D277" i="5"/>
  <c r="E277" i="5"/>
  <c r="F277" i="5"/>
  <c r="H277" i="5"/>
  <c r="I277" i="5"/>
  <c r="A278" i="5"/>
  <c r="B278" i="5"/>
  <c r="C278" i="5"/>
  <c r="D278" i="5"/>
  <c r="E278" i="5"/>
  <c r="F278" i="5"/>
  <c r="H278" i="5"/>
  <c r="I278" i="5"/>
  <c r="A279" i="5"/>
  <c r="B279" i="5"/>
  <c r="C279" i="5"/>
  <c r="D279" i="5"/>
  <c r="E279" i="5"/>
  <c r="F279" i="5"/>
  <c r="H279" i="5"/>
  <c r="I279" i="5"/>
  <c r="A280" i="5"/>
  <c r="B280" i="5"/>
  <c r="C280" i="5"/>
  <c r="D280" i="5"/>
  <c r="E280" i="5"/>
  <c r="F280" i="5"/>
  <c r="H280" i="5"/>
  <c r="I280" i="5"/>
  <c r="A281" i="5"/>
  <c r="B281" i="5"/>
  <c r="C281" i="5"/>
  <c r="D281" i="5"/>
  <c r="E281" i="5"/>
  <c r="F281" i="5"/>
  <c r="H281" i="5"/>
  <c r="I281" i="5"/>
  <c r="A282" i="5"/>
  <c r="B282" i="5"/>
  <c r="C282" i="5"/>
  <c r="D282" i="5"/>
  <c r="E282" i="5"/>
  <c r="F282" i="5"/>
  <c r="H282" i="5"/>
  <c r="I282" i="5"/>
  <c r="A283" i="5"/>
  <c r="B283" i="5"/>
  <c r="C283" i="5"/>
  <c r="D283" i="5"/>
  <c r="E283" i="5"/>
  <c r="F283" i="5"/>
  <c r="H283" i="5"/>
  <c r="I283" i="5"/>
  <c r="A284" i="5"/>
  <c r="B284" i="5"/>
  <c r="C284" i="5"/>
  <c r="D284" i="5"/>
  <c r="E284" i="5"/>
  <c r="F284" i="5"/>
  <c r="H284" i="5"/>
  <c r="I284" i="5"/>
  <c r="A285" i="5"/>
  <c r="B285" i="5"/>
  <c r="C285" i="5"/>
  <c r="D285" i="5"/>
  <c r="E285" i="5"/>
  <c r="F285" i="5"/>
  <c r="H285" i="5"/>
  <c r="I285" i="5"/>
  <c r="A286" i="5"/>
  <c r="B286" i="5"/>
  <c r="C286" i="5"/>
  <c r="D286" i="5"/>
  <c r="E286" i="5"/>
  <c r="F286" i="5"/>
  <c r="H286" i="5"/>
  <c r="I286" i="5"/>
  <c r="A287" i="5"/>
  <c r="B287" i="5"/>
  <c r="C287" i="5"/>
  <c r="D287" i="5"/>
  <c r="E287" i="5"/>
  <c r="F287" i="5"/>
  <c r="H287" i="5"/>
  <c r="I287" i="5"/>
  <c r="A288" i="5"/>
  <c r="B288" i="5"/>
  <c r="C288" i="5"/>
  <c r="D288" i="5"/>
  <c r="E288" i="5"/>
  <c r="F288" i="5"/>
  <c r="H288" i="5"/>
  <c r="I288" i="5"/>
  <c r="A289" i="5"/>
  <c r="B289" i="5"/>
  <c r="C289" i="5"/>
  <c r="D289" i="5"/>
  <c r="E289" i="5"/>
  <c r="F289" i="5"/>
  <c r="H289" i="5"/>
  <c r="I289" i="5"/>
  <c r="A290" i="5"/>
  <c r="B290" i="5"/>
  <c r="C290" i="5"/>
  <c r="D290" i="5"/>
  <c r="E290" i="5"/>
  <c r="F290" i="5"/>
  <c r="H290" i="5"/>
  <c r="I290" i="5"/>
  <c r="A291" i="5"/>
  <c r="B291" i="5"/>
  <c r="C291" i="5"/>
  <c r="D291" i="5"/>
  <c r="E291" i="5"/>
  <c r="F291" i="5"/>
  <c r="H291" i="5"/>
  <c r="I291" i="5"/>
  <c r="A292" i="5"/>
  <c r="B292" i="5"/>
  <c r="C292" i="5"/>
  <c r="D292" i="5"/>
  <c r="E292" i="5"/>
  <c r="F292" i="5"/>
  <c r="H292" i="5"/>
  <c r="I292" i="5"/>
  <c r="A293" i="5"/>
  <c r="B293" i="5"/>
  <c r="C293" i="5"/>
  <c r="D293" i="5"/>
  <c r="E293" i="5"/>
  <c r="F293" i="5"/>
  <c r="H293" i="5"/>
  <c r="I293" i="5"/>
  <c r="A294" i="5"/>
  <c r="B294" i="5"/>
  <c r="C294" i="5"/>
  <c r="D294" i="5"/>
  <c r="E294" i="5"/>
  <c r="F294" i="5"/>
  <c r="H294" i="5"/>
  <c r="I294" i="5"/>
  <c r="A295" i="5"/>
  <c r="B295" i="5"/>
  <c r="C295" i="5"/>
  <c r="D295" i="5"/>
  <c r="E295" i="5"/>
  <c r="F295" i="5"/>
  <c r="H295" i="5"/>
  <c r="I295" i="5"/>
  <c r="A296" i="5"/>
  <c r="B296" i="5"/>
  <c r="C296" i="5"/>
  <c r="D296" i="5"/>
  <c r="E296" i="5"/>
  <c r="F296" i="5"/>
  <c r="H296" i="5"/>
  <c r="I296" i="5"/>
  <c r="A297" i="5"/>
  <c r="B297" i="5"/>
  <c r="C297" i="5"/>
  <c r="D297" i="5"/>
  <c r="E297" i="5"/>
  <c r="F297" i="5"/>
  <c r="H297" i="5"/>
  <c r="I297" i="5"/>
  <c r="A298" i="5"/>
  <c r="B298" i="5"/>
  <c r="C298" i="5"/>
  <c r="D298" i="5"/>
  <c r="E298" i="5"/>
  <c r="F298" i="5"/>
  <c r="H298" i="5"/>
  <c r="I298" i="5"/>
  <c r="A299" i="5"/>
  <c r="B299" i="5"/>
  <c r="C299" i="5"/>
  <c r="D299" i="5"/>
  <c r="E299" i="5"/>
  <c r="F299" i="5"/>
  <c r="H299" i="5"/>
  <c r="I299" i="5"/>
  <c r="A300" i="5"/>
  <c r="B300" i="5"/>
  <c r="C300" i="5"/>
  <c r="D300" i="5"/>
  <c r="E300" i="5"/>
  <c r="F300" i="5"/>
  <c r="H300" i="5"/>
  <c r="I300" i="5"/>
  <c r="A301" i="5"/>
  <c r="B301" i="5"/>
  <c r="C301" i="5"/>
  <c r="D301" i="5"/>
  <c r="E301" i="5"/>
  <c r="F301" i="5"/>
  <c r="H301" i="5"/>
  <c r="I301" i="5"/>
  <c r="A302" i="5"/>
  <c r="B302" i="5"/>
  <c r="C302" i="5"/>
  <c r="D302" i="5"/>
  <c r="E302" i="5"/>
  <c r="F302" i="5"/>
  <c r="H302" i="5"/>
  <c r="I302" i="5"/>
  <c r="A303" i="5"/>
  <c r="B303" i="5"/>
  <c r="C303" i="5"/>
  <c r="D303" i="5"/>
  <c r="E303" i="5"/>
  <c r="F303" i="5"/>
  <c r="H303" i="5"/>
  <c r="I303" i="5"/>
  <c r="A304" i="5"/>
  <c r="B304" i="5"/>
  <c r="C304" i="5"/>
  <c r="D304" i="5"/>
  <c r="E304" i="5"/>
  <c r="F304" i="5"/>
  <c r="H304" i="5"/>
  <c r="I304" i="5"/>
  <c r="A305" i="5"/>
  <c r="B305" i="5"/>
  <c r="C305" i="5"/>
  <c r="D305" i="5"/>
  <c r="E305" i="5"/>
  <c r="F305" i="5"/>
  <c r="H305" i="5"/>
  <c r="I305" i="5"/>
  <c r="A306" i="5"/>
  <c r="B306" i="5"/>
  <c r="C306" i="5"/>
  <c r="D306" i="5"/>
  <c r="E306" i="5"/>
  <c r="F306" i="5"/>
  <c r="H306" i="5"/>
  <c r="I306" i="5"/>
  <c r="A307" i="5"/>
  <c r="B307" i="5"/>
  <c r="C307" i="5"/>
  <c r="D307" i="5"/>
  <c r="E307" i="5"/>
  <c r="F307" i="5"/>
  <c r="H307" i="5"/>
  <c r="I307" i="5"/>
  <c r="A308" i="5"/>
  <c r="B308" i="5"/>
  <c r="C308" i="5"/>
  <c r="D308" i="5"/>
  <c r="E308" i="5"/>
  <c r="F308" i="5"/>
  <c r="H308" i="5"/>
  <c r="I308" i="5"/>
  <c r="A309" i="5"/>
  <c r="B309" i="5"/>
  <c r="C309" i="5"/>
  <c r="D309" i="5"/>
  <c r="E309" i="5"/>
  <c r="F309" i="5"/>
  <c r="H309" i="5"/>
  <c r="I309" i="5"/>
  <c r="A310" i="5"/>
  <c r="B310" i="5"/>
  <c r="C310" i="5"/>
  <c r="D310" i="5"/>
  <c r="E310" i="5"/>
  <c r="F310" i="5"/>
  <c r="H310" i="5"/>
  <c r="I310" i="5"/>
  <c r="A311" i="5"/>
  <c r="B311" i="5"/>
  <c r="C311" i="5"/>
  <c r="D311" i="5"/>
  <c r="E311" i="5"/>
  <c r="F311" i="5"/>
  <c r="H311" i="5"/>
  <c r="I311" i="5"/>
  <c r="A312" i="5"/>
  <c r="B312" i="5"/>
  <c r="C312" i="5"/>
  <c r="D312" i="5"/>
  <c r="E312" i="5"/>
  <c r="F312" i="5"/>
  <c r="H312" i="5"/>
  <c r="I312" i="5"/>
  <c r="A313" i="5"/>
  <c r="B313" i="5"/>
  <c r="C313" i="5"/>
  <c r="D313" i="5"/>
  <c r="E313" i="5"/>
  <c r="F313" i="5"/>
  <c r="H313" i="5"/>
  <c r="I313" i="5"/>
  <c r="A314" i="5"/>
  <c r="B314" i="5"/>
  <c r="C314" i="5"/>
  <c r="D314" i="5"/>
  <c r="E314" i="5"/>
  <c r="F314" i="5"/>
  <c r="H314" i="5"/>
  <c r="I314" i="5"/>
  <c r="A315" i="5"/>
  <c r="B315" i="5"/>
  <c r="C315" i="5"/>
  <c r="D315" i="5"/>
  <c r="E315" i="5"/>
  <c r="F315" i="5"/>
  <c r="H315" i="5"/>
  <c r="I315" i="5"/>
  <c r="A316" i="5"/>
  <c r="B316" i="5"/>
  <c r="C316" i="5"/>
  <c r="D316" i="5"/>
  <c r="E316" i="5"/>
  <c r="F316" i="5"/>
  <c r="H316" i="5"/>
  <c r="I316" i="5"/>
  <c r="A317" i="5"/>
  <c r="B317" i="5"/>
  <c r="C317" i="5"/>
  <c r="D317" i="5"/>
  <c r="E317" i="5"/>
  <c r="F317" i="5"/>
  <c r="H317" i="5"/>
  <c r="I317" i="5"/>
  <c r="A318" i="5"/>
  <c r="B318" i="5"/>
  <c r="C318" i="5"/>
  <c r="D318" i="5"/>
  <c r="E318" i="5"/>
  <c r="F318" i="5"/>
  <c r="H318" i="5"/>
  <c r="I318" i="5"/>
  <c r="A319" i="5"/>
  <c r="B319" i="5"/>
  <c r="C319" i="5"/>
  <c r="D319" i="5"/>
  <c r="E319" i="5"/>
  <c r="F319" i="5"/>
  <c r="H319" i="5"/>
  <c r="I319" i="5"/>
  <c r="A320" i="5"/>
  <c r="B320" i="5"/>
  <c r="C320" i="5"/>
  <c r="D320" i="5"/>
  <c r="E320" i="5"/>
  <c r="F320" i="5"/>
  <c r="H320" i="5"/>
  <c r="I320" i="5"/>
  <c r="A321" i="5"/>
  <c r="B321" i="5"/>
  <c r="C321" i="5"/>
  <c r="D321" i="5"/>
  <c r="E321" i="5"/>
  <c r="F321" i="5"/>
  <c r="H321" i="5"/>
  <c r="I321" i="5"/>
  <c r="A322" i="5"/>
  <c r="B322" i="5"/>
  <c r="C322" i="5"/>
  <c r="D322" i="5"/>
  <c r="E322" i="5"/>
  <c r="F322" i="5"/>
  <c r="H322" i="5"/>
  <c r="I322" i="5"/>
  <c r="A323" i="5"/>
  <c r="B323" i="5"/>
  <c r="C323" i="5"/>
  <c r="D323" i="5"/>
  <c r="E323" i="5"/>
  <c r="F323" i="5"/>
  <c r="H323" i="5"/>
  <c r="I323" i="5"/>
  <c r="A324" i="5"/>
  <c r="B324" i="5"/>
  <c r="C324" i="5"/>
  <c r="D324" i="5"/>
  <c r="E324" i="5"/>
  <c r="F324" i="5"/>
  <c r="H324" i="5"/>
  <c r="I324" i="5"/>
  <c r="A325" i="5"/>
  <c r="B325" i="5"/>
  <c r="C325" i="5"/>
  <c r="D325" i="5"/>
  <c r="E325" i="5"/>
  <c r="F325" i="5"/>
  <c r="H325" i="5"/>
  <c r="I325" i="5"/>
  <c r="A326" i="5"/>
  <c r="B326" i="5"/>
  <c r="C326" i="5"/>
  <c r="D326" i="5"/>
  <c r="E326" i="5"/>
  <c r="F326" i="5"/>
  <c r="H326" i="5"/>
  <c r="I326" i="5"/>
  <c r="A327" i="5"/>
  <c r="B327" i="5"/>
  <c r="C327" i="5"/>
  <c r="D327" i="5"/>
  <c r="E327" i="5"/>
  <c r="F327" i="5"/>
  <c r="H327" i="5"/>
  <c r="I327" i="5"/>
  <c r="A328" i="5"/>
  <c r="B328" i="5"/>
  <c r="C328" i="5"/>
  <c r="D328" i="5"/>
  <c r="E328" i="5"/>
  <c r="F328" i="5"/>
  <c r="H328" i="5"/>
  <c r="I328" i="5"/>
  <c r="A329" i="5"/>
  <c r="B329" i="5"/>
  <c r="C329" i="5"/>
  <c r="D329" i="5"/>
  <c r="E329" i="5"/>
  <c r="F329" i="5"/>
  <c r="H329" i="5"/>
  <c r="I329" i="5"/>
  <c r="A330" i="5"/>
  <c r="B330" i="5"/>
  <c r="C330" i="5"/>
  <c r="D330" i="5"/>
  <c r="E330" i="5"/>
  <c r="F330" i="5"/>
  <c r="H330" i="5"/>
  <c r="I330" i="5"/>
  <c r="A331" i="5"/>
  <c r="B331" i="5"/>
  <c r="C331" i="5"/>
  <c r="D331" i="5"/>
  <c r="E331" i="5"/>
  <c r="F331" i="5"/>
  <c r="H331" i="5"/>
  <c r="I331" i="5"/>
  <c r="A332" i="5"/>
  <c r="B332" i="5"/>
  <c r="C332" i="5"/>
  <c r="D332" i="5"/>
  <c r="E332" i="5"/>
  <c r="F332" i="5"/>
  <c r="H332" i="5"/>
  <c r="I332" i="5"/>
  <c r="A333" i="5"/>
  <c r="B333" i="5"/>
  <c r="C333" i="5"/>
  <c r="D333" i="5"/>
  <c r="E333" i="5"/>
  <c r="F333" i="5"/>
  <c r="H333" i="5"/>
  <c r="I333" i="5"/>
  <c r="A334" i="5"/>
  <c r="B334" i="5"/>
  <c r="C334" i="5"/>
  <c r="D334" i="5"/>
  <c r="E334" i="5"/>
  <c r="F334" i="5"/>
  <c r="H334" i="5"/>
  <c r="I334" i="5"/>
  <c r="A335" i="5"/>
  <c r="B335" i="5"/>
  <c r="C335" i="5"/>
  <c r="D335" i="5"/>
  <c r="E335" i="5"/>
  <c r="F335" i="5"/>
  <c r="H335" i="5"/>
  <c r="I335" i="5"/>
  <c r="A336" i="5"/>
  <c r="B336" i="5"/>
  <c r="C336" i="5"/>
  <c r="D336" i="5"/>
  <c r="E336" i="5"/>
  <c r="F336" i="5"/>
  <c r="H336" i="5"/>
  <c r="I336" i="5"/>
  <c r="A337" i="5"/>
  <c r="B337" i="5"/>
  <c r="C337" i="5"/>
  <c r="D337" i="5"/>
  <c r="E337" i="5"/>
  <c r="F337" i="5"/>
  <c r="H337" i="5"/>
  <c r="I337" i="5"/>
  <c r="A338" i="5"/>
  <c r="B338" i="5"/>
  <c r="C338" i="5"/>
  <c r="D338" i="5"/>
  <c r="E338" i="5"/>
  <c r="F338" i="5"/>
  <c r="H338" i="5"/>
  <c r="I338" i="5"/>
  <c r="A339" i="5"/>
  <c r="B339" i="5"/>
  <c r="C339" i="5"/>
  <c r="D339" i="5"/>
  <c r="E339" i="5"/>
  <c r="F339" i="5"/>
  <c r="H339" i="5"/>
  <c r="I339" i="5"/>
  <c r="A340" i="5"/>
  <c r="B340" i="5"/>
  <c r="C340" i="5"/>
  <c r="D340" i="5"/>
  <c r="E340" i="5"/>
  <c r="F340" i="5"/>
  <c r="H340" i="5"/>
  <c r="I340" i="5"/>
  <c r="A341" i="5"/>
  <c r="B341" i="5"/>
  <c r="C341" i="5"/>
  <c r="D341" i="5"/>
  <c r="E341" i="5"/>
  <c r="F341" i="5"/>
  <c r="H341" i="5"/>
  <c r="I341" i="5"/>
  <c r="A342" i="5"/>
  <c r="B342" i="5"/>
  <c r="C342" i="5"/>
  <c r="D342" i="5"/>
  <c r="E342" i="5"/>
  <c r="F342" i="5"/>
  <c r="H342" i="5"/>
  <c r="I342" i="5"/>
  <c r="A343" i="5"/>
  <c r="B343" i="5"/>
  <c r="C343" i="5"/>
  <c r="D343" i="5"/>
  <c r="E343" i="5"/>
  <c r="F343" i="5"/>
  <c r="H343" i="5"/>
  <c r="I343" i="5"/>
  <c r="A344" i="5"/>
  <c r="B344" i="5"/>
  <c r="C344" i="5"/>
  <c r="D344" i="5"/>
  <c r="E344" i="5"/>
  <c r="F344" i="5"/>
  <c r="H344" i="5"/>
  <c r="I344" i="5"/>
  <c r="A345" i="5"/>
  <c r="B345" i="5"/>
  <c r="C345" i="5"/>
  <c r="D345" i="5"/>
  <c r="E345" i="5"/>
  <c r="F345" i="5"/>
  <c r="H345" i="5"/>
  <c r="I345" i="5"/>
  <c r="A346" i="5"/>
  <c r="B346" i="5"/>
  <c r="C346" i="5"/>
  <c r="D346" i="5"/>
  <c r="E346" i="5"/>
  <c r="F346" i="5"/>
  <c r="H346" i="5"/>
  <c r="I346" i="5"/>
  <c r="A347" i="5"/>
  <c r="B347" i="5"/>
  <c r="C347" i="5"/>
  <c r="D347" i="5"/>
  <c r="E347" i="5"/>
  <c r="F347" i="5"/>
  <c r="H347" i="5"/>
  <c r="I347" i="5"/>
  <c r="A348" i="5"/>
  <c r="B348" i="5"/>
  <c r="C348" i="5"/>
  <c r="D348" i="5"/>
  <c r="E348" i="5"/>
  <c r="F348" i="5"/>
  <c r="H348" i="5"/>
  <c r="I348" i="5"/>
  <c r="A349" i="5"/>
  <c r="B349" i="5"/>
  <c r="C349" i="5"/>
  <c r="D349" i="5"/>
  <c r="E349" i="5"/>
  <c r="F349" i="5"/>
  <c r="H349" i="5"/>
  <c r="I349" i="5"/>
  <c r="A350" i="5"/>
  <c r="B350" i="5"/>
  <c r="C350" i="5"/>
  <c r="D350" i="5"/>
  <c r="E350" i="5"/>
  <c r="F350" i="5"/>
  <c r="H350" i="5"/>
  <c r="I350" i="5"/>
  <c r="A351" i="5"/>
  <c r="B351" i="5"/>
  <c r="C351" i="5"/>
  <c r="D351" i="5"/>
  <c r="E351" i="5"/>
  <c r="F351" i="5"/>
  <c r="H351" i="5"/>
  <c r="I351" i="5"/>
  <c r="A352" i="5"/>
  <c r="B352" i="5"/>
  <c r="C352" i="5"/>
  <c r="D352" i="5"/>
  <c r="E352" i="5"/>
  <c r="F352" i="5"/>
  <c r="H352" i="5"/>
  <c r="I352" i="5"/>
  <c r="A353" i="5"/>
  <c r="B353" i="5"/>
  <c r="C353" i="5"/>
  <c r="D353" i="5"/>
  <c r="E353" i="5"/>
  <c r="F353" i="5"/>
  <c r="H353" i="5"/>
  <c r="I353" i="5"/>
  <c r="A354" i="5"/>
  <c r="B354" i="5"/>
  <c r="C354" i="5"/>
  <c r="D354" i="5"/>
  <c r="E354" i="5"/>
  <c r="F354" i="5"/>
  <c r="H354" i="5"/>
  <c r="I354" i="5"/>
  <c r="A355" i="5"/>
  <c r="B355" i="5"/>
  <c r="C355" i="5"/>
  <c r="D355" i="5"/>
  <c r="E355" i="5"/>
  <c r="F355" i="5"/>
  <c r="H355" i="5"/>
  <c r="I355" i="5"/>
  <c r="A356" i="5"/>
  <c r="B356" i="5"/>
  <c r="C356" i="5"/>
  <c r="D356" i="5"/>
  <c r="E356" i="5"/>
  <c r="F356" i="5"/>
  <c r="H356" i="5"/>
  <c r="I356" i="5"/>
  <c r="A357" i="5"/>
  <c r="B357" i="5"/>
  <c r="C357" i="5"/>
  <c r="D357" i="5"/>
  <c r="E357" i="5"/>
  <c r="F357" i="5"/>
  <c r="H357" i="5"/>
  <c r="I357" i="5"/>
  <c r="A358" i="5"/>
  <c r="B358" i="5"/>
  <c r="C358" i="5"/>
  <c r="D358" i="5"/>
  <c r="E358" i="5"/>
  <c r="F358" i="5"/>
  <c r="H358" i="5"/>
  <c r="I358" i="5"/>
  <c r="A359" i="5"/>
  <c r="B359" i="5"/>
  <c r="C359" i="5"/>
  <c r="D359" i="5"/>
  <c r="E359" i="5"/>
  <c r="F359" i="5"/>
  <c r="H359" i="5"/>
  <c r="I359" i="5"/>
  <c r="A360" i="5"/>
  <c r="B360" i="5"/>
  <c r="C360" i="5"/>
  <c r="D360" i="5"/>
  <c r="E360" i="5"/>
  <c r="F360" i="5"/>
  <c r="H360" i="5"/>
  <c r="I360" i="5"/>
  <c r="A361" i="5"/>
  <c r="B361" i="5"/>
  <c r="C361" i="5"/>
  <c r="D361" i="5"/>
  <c r="E361" i="5"/>
  <c r="F361" i="5"/>
  <c r="H361" i="5"/>
  <c r="I361" i="5"/>
  <c r="A362" i="5"/>
  <c r="B362" i="5"/>
  <c r="C362" i="5"/>
  <c r="D362" i="5"/>
  <c r="E362" i="5"/>
  <c r="F362" i="5"/>
  <c r="H362" i="5"/>
  <c r="I362" i="5"/>
  <c r="A363" i="5"/>
  <c r="B363" i="5"/>
  <c r="C363" i="5"/>
  <c r="D363" i="5"/>
  <c r="E363" i="5"/>
  <c r="F363" i="5"/>
  <c r="H363" i="5"/>
  <c r="I363" i="5"/>
  <c r="A364" i="5"/>
  <c r="B364" i="5"/>
  <c r="C364" i="5"/>
  <c r="D364" i="5"/>
  <c r="E364" i="5"/>
  <c r="F364" i="5"/>
  <c r="H364" i="5"/>
  <c r="I364" i="5"/>
  <c r="A365" i="5"/>
  <c r="B365" i="5"/>
  <c r="C365" i="5"/>
  <c r="D365" i="5"/>
  <c r="E365" i="5"/>
  <c r="F365" i="5"/>
  <c r="H365" i="5"/>
  <c r="I365" i="5"/>
  <c r="A366" i="5"/>
  <c r="B366" i="5"/>
  <c r="C366" i="5"/>
  <c r="D366" i="5"/>
  <c r="E366" i="5"/>
  <c r="F366" i="5"/>
  <c r="H366" i="5"/>
  <c r="I366" i="5"/>
  <c r="A367" i="5"/>
  <c r="B367" i="5"/>
  <c r="C367" i="5"/>
  <c r="D367" i="5"/>
  <c r="E367" i="5"/>
  <c r="F367" i="5"/>
  <c r="H367" i="5"/>
  <c r="I367" i="5"/>
  <c r="A368" i="5"/>
  <c r="B368" i="5"/>
  <c r="C368" i="5"/>
  <c r="D368" i="5"/>
  <c r="E368" i="5"/>
  <c r="F368" i="5"/>
  <c r="H368" i="5"/>
  <c r="I368" i="5"/>
  <c r="A369" i="5"/>
  <c r="B369" i="5"/>
  <c r="C369" i="5"/>
  <c r="D369" i="5"/>
  <c r="E369" i="5"/>
  <c r="F369" i="5"/>
  <c r="H369" i="5"/>
  <c r="I369" i="5"/>
  <c r="A370" i="5"/>
  <c r="B370" i="5"/>
  <c r="C370" i="5"/>
  <c r="D370" i="5"/>
  <c r="E370" i="5"/>
  <c r="F370" i="5"/>
  <c r="H370" i="5"/>
  <c r="I370" i="5"/>
  <c r="A371" i="5"/>
  <c r="B371" i="5"/>
  <c r="C371" i="5"/>
  <c r="D371" i="5"/>
  <c r="E371" i="5"/>
  <c r="F371" i="5"/>
  <c r="H371" i="5"/>
  <c r="I371" i="5"/>
  <c r="A372" i="5"/>
  <c r="B372" i="5"/>
  <c r="C372" i="5"/>
  <c r="D372" i="5"/>
  <c r="E372" i="5"/>
  <c r="F372" i="5"/>
  <c r="H372" i="5"/>
  <c r="I372" i="5"/>
  <c r="A373" i="5"/>
  <c r="B373" i="5"/>
  <c r="C373" i="5"/>
  <c r="D373" i="5"/>
  <c r="E373" i="5"/>
  <c r="F373" i="5"/>
  <c r="H373" i="5"/>
  <c r="I373" i="5"/>
  <c r="A374" i="5"/>
  <c r="B374" i="5"/>
  <c r="C374" i="5"/>
  <c r="D374" i="5"/>
  <c r="E374" i="5"/>
  <c r="F374" i="5"/>
  <c r="H374" i="5"/>
  <c r="I374" i="5"/>
  <c r="A375" i="5"/>
  <c r="B375" i="5"/>
  <c r="C375" i="5"/>
  <c r="D375" i="5"/>
  <c r="E375" i="5"/>
  <c r="F375" i="5"/>
  <c r="H375" i="5"/>
  <c r="I375" i="5"/>
  <c r="A376" i="5"/>
  <c r="B376" i="5"/>
  <c r="C376" i="5"/>
  <c r="D376" i="5"/>
  <c r="E376" i="5"/>
  <c r="F376" i="5"/>
  <c r="H376" i="5"/>
  <c r="I376" i="5"/>
  <c r="A377" i="5"/>
  <c r="B377" i="5"/>
  <c r="C377" i="5"/>
  <c r="D377" i="5"/>
  <c r="E377" i="5"/>
  <c r="F377" i="5"/>
  <c r="H377" i="5"/>
  <c r="I377" i="5"/>
  <c r="A378" i="5"/>
  <c r="B378" i="5"/>
  <c r="C378" i="5"/>
  <c r="D378" i="5"/>
  <c r="E378" i="5"/>
  <c r="F378" i="5"/>
  <c r="H378" i="5"/>
  <c r="I378" i="5"/>
  <c r="A379" i="5"/>
  <c r="B379" i="5"/>
  <c r="C379" i="5"/>
  <c r="D379" i="5"/>
  <c r="E379" i="5"/>
  <c r="F379" i="5"/>
  <c r="H379" i="5"/>
  <c r="I379" i="5"/>
  <c r="A380" i="5"/>
  <c r="B380" i="5"/>
  <c r="C380" i="5"/>
  <c r="D380" i="5"/>
  <c r="E380" i="5"/>
  <c r="F380" i="5"/>
  <c r="H380" i="5"/>
  <c r="I380" i="5"/>
  <c r="A381" i="5"/>
  <c r="B381" i="5"/>
  <c r="C381" i="5"/>
  <c r="D381" i="5"/>
  <c r="E381" i="5"/>
  <c r="F381" i="5"/>
  <c r="H381" i="5"/>
  <c r="I381" i="5"/>
  <c r="A382" i="5"/>
  <c r="B382" i="5"/>
  <c r="C382" i="5"/>
  <c r="D382" i="5"/>
  <c r="E382" i="5"/>
  <c r="F382" i="5"/>
  <c r="H382" i="5"/>
  <c r="I382" i="5"/>
  <c r="A383" i="5"/>
  <c r="B383" i="5"/>
  <c r="C383" i="5"/>
  <c r="D383" i="5"/>
  <c r="E383" i="5"/>
  <c r="F383" i="5"/>
  <c r="H383" i="5"/>
  <c r="I383" i="5"/>
  <c r="A384" i="5"/>
  <c r="B384" i="5"/>
  <c r="C384" i="5"/>
  <c r="D384" i="5"/>
  <c r="E384" i="5"/>
  <c r="F384" i="5"/>
  <c r="H384" i="5"/>
  <c r="I384" i="5"/>
  <c r="A385" i="5"/>
  <c r="B385" i="5"/>
  <c r="C385" i="5"/>
  <c r="D385" i="5"/>
  <c r="E385" i="5"/>
  <c r="F385" i="5"/>
  <c r="H385" i="5"/>
  <c r="I385" i="5"/>
  <c r="A386" i="5"/>
  <c r="B386" i="5"/>
  <c r="C386" i="5"/>
  <c r="D386" i="5"/>
  <c r="E386" i="5"/>
  <c r="F386" i="5"/>
  <c r="H386" i="5"/>
  <c r="I386" i="5"/>
  <c r="A387" i="5"/>
  <c r="B387" i="5"/>
  <c r="C387" i="5"/>
  <c r="D387" i="5"/>
  <c r="E387" i="5"/>
  <c r="F387" i="5"/>
  <c r="H387" i="5"/>
  <c r="I387" i="5"/>
  <c r="A388" i="5"/>
  <c r="B388" i="5"/>
  <c r="C388" i="5"/>
  <c r="D388" i="5"/>
  <c r="E388" i="5"/>
  <c r="F388" i="5"/>
  <c r="H388" i="5"/>
  <c r="I388" i="5"/>
  <c r="A389" i="5"/>
  <c r="B389" i="5"/>
  <c r="C389" i="5"/>
  <c r="D389" i="5"/>
  <c r="E389" i="5"/>
  <c r="F389" i="5"/>
  <c r="H389" i="5"/>
  <c r="I389" i="5"/>
  <c r="A390" i="5"/>
  <c r="B390" i="5"/>
  <c r="C390" i="5"/>
  <c r="D390" i="5"/>
  <c r="E390" i="5"/>
  <c r="F390" i="5"/>
  <c r="H390" i="5"/>
  <c r="I390" i="5"/>
  <c r="A391" i="5"/>
  <c r="B391" i="5"/>
  <c r="C391" i="5"/>
  <c r="D391" i="5"/>
  <c r="E391" i="5"/>
  <c r="F391" i="5"/>
  <c r="H391" i="5"/>
  <c r="I391" i="5"/>
  <c r="A392" i="5"/>
  <c r="B392" i="5"/>
  <c r="C392" i="5"/>
  <c r="D392" i="5"/>
  <c r="E392" i="5"/>
  <c r="F392" i="5"/>
  <c r="H392" i="5"/>
  <c r="I392" i="5"/>
  <c r="A393" i="5"/>
  <c r="B393" i="5"/>
  <c r="C393" i="5"/>
  <c r="D393" i="5"/>
  <c r="E393" i="5"/>
  <c r="F393" i="5"/>
  <c r="H393" i="5"/>
  <c r="I393" i="5"/>
  <c r="A394" i="5"/>
  <c r="B394" i="5"/>
  <c r="C394" i="5"/>
  <c r="D394" i="5"/>
  <c r="E394" i="5"/>
  <c r="F394" i="5"/>
  <c r="H394" i="5"/>
  <c r="I394" i="5"/>
  <c r="A395" i="5"/>
  <c r="B395" i="5"/>
  <c r="C395" i="5"/>
  <c r="D395" i="5"/>
  <c r="E395" i="5"/>
  <c r="F395" i="5"/>
  <c r="H395" i="5"/>
  <c r="I395" i="5"/>
  <c r="A396" i="5"/>
  <c r="B396" i="5"/>
  <c r="C396" i="5"/>
  <c r="D396" i="5"/>
  <c r="E396" i="5"/>
  <c r="F396" i="5"/>
  <c r="H396" i="5"/>
  <c r="I396" i="5"/>
  <c r="A397" i="5"/>
  <c r="B397" i="5"/>
  <c r="C397" i="5"/>
  <c r="D397" i="5"/>
  <c r="E397" i="5"/>
  <c r="F397" i="5"/>
  <c r="H397" i="5"/>
  <c r="I397" i="5"/>
  <c r="A398" i="5"/>
  <c r="B398" i="5"/>
  <c r="C398" i="5"/>
  <c r="D398" i="5"/>
  <c r="E398" i="5"/>
  <c r="F398" i="5"/>
  <c r="H398" i="5"/>
  <c r="I398" i="5"/>
  <c r="A399" i="5"/>
  <c r="B399" i="5"/>
  <c r="C399" i="5"/>
  <c r="D399" i="5"/>
  <c r="E399" i="5"/>
  <c r="F399" i="5"/>
  <c r="H399" i="5"/>
  <c r="I399" i="5"/>
  <c r="A400" i="5"/>
  <c r="B400" i="5"/>
  <c r="C400" i="5"/>
  <c r="D400" i="5"/>
  <c r="E400" i="5"/>
  <c r="F400" i="5"/>
  <c r="H400" i="5"/>
  <c r="I400" i="5"/>
  <c r="A401" i="5"/>
  <c r="B401" i="5"/>
  <c r="C401" i="5"/>
  <c r="D401" i="5"/>
  <c r="E401" i="5"/>
  <c r="F401" i="5"/>
  <c r="H401" i="5"/>
  <c r="I401" i="5"/>
  <c r="A402" i="5"/>
  <c r="B402" i="5"/>
  <c r="C402" i="5"/>
  <c r="D402" i="5"/>
  <c r="E402" i="5"/>
  <c r="F402" i="5"/>
  <c r="H402" i="5"/>
  <c r="I402" i="5"/>
  <c r="A403" i="5"/>
  <c r="B403" i="5"/>
  <c r="C403" i="5"/>
  <c r="D403" i="5"/>
  <c r="E403" i="5"/>
  <c r="F403" i="5"/>
  <c r="H403" i="5"/>
  <c r="I403" i="5"/>
  <c r="A404" i="5"/>
  <c r="B404" i="5"/>
  <c r="C404" i="5"/>
  <c r="D404" i="5"/>
  <c r="E404" i="5"/>
  <c r="F404" i="5"/>
  <c r="H404" i="5"/>
  <c r="I404" i="5"/>
  <c r="A405" i="5"/>
  <c r="B405" i="5"/>
  <c r="C405" i="5"/>
  <c r="D405" i="5"/>
  <c r="E405" i="5"/>
  <c r="F405" i="5"/>
  <c r="H405" i="5"/>
  <c r="I405" i="5"/>
  <c r="A406" i="5"/>
  <c r="B406" i="5"/>
  <c r="C406" i="5"/>
  <c r="D406" i="5"/>
  <c r="E406" i="5"/>
  <c r="F406" i="5"/>
  <c r="H406" i="5"/>
  <c r="I406" i="5"/>
  <c r="A407" i="5"/>
  <c r="B407" i="5"/>
  <c r="C407" i="5"/>
  <c r="D407" i="5"/>
  <c r="E407" i="5"/>
  <c r="F407" i="5"/>
  <c r="H407" i="5"/>
  <c r="I407" i="5"/>
  <c r="A408" i="5"/>
  <c r="B408" i="5"/>
  <c r="C408" i="5"/>
  <c r="D408" i="5"/>
  <c r="E408" i="5"/>
  <c r="F408" i="5"/>
  <c r="H408" i="5"/>
  <c r="I408" i="5"/>
  <c r="A409" i="5"/>
  <c r="B409" i="5"/>
  <c r="C409" i="5"/>
  <c r="D409" i="5"/>
  <c r="E409" i="5"/>
  <c r="F409" i="5"/>
  <c r="H409" i="5"/>
  <c r="I409" i="5"/>
  <c r="A410" i="5"/>
  <c r="B410" i="5"/>
  <c r="C410" i="5"/>
  <c r="D410" i="5"/>
  <c r="E410" i="5"/>
  <c r="F410" i="5"/>
  <c r="H410" i="5"/>
  <c r="I410" i="5"/>
  <c r="A411" i="5"/>
  <c r="B411" i="5"/>
  <c r="C411" i="5"/>
  <c r="D411" i="5"/>
  <c r="E411" i="5"/>
  <c r="F411" i="5"/>
  <c r="H411" i="5"/>
  <c r="I411" i="5"/>
  <c r="A412" i="5"/>
  <c r="B412" i="5"/>
  <c r="C412" i="5"/>
  <c r="D412" i="5"/>
  <c r="E412" i="5"/>
  <c r="F412" i="5"/>
  <c r="H412" i="5"/>
  <c r="I412" i="5"/>
  <c r="A413" i="5"/>
  <c r="B413" i="5"/>
  <c r="C413" i="5"/>
  <c r="D413" i="5"/>
  <c r="E413" i="5"/>
  <c r="F413" i="5"/>
  <c r="H413" i="5"/>
  <c r="I413" i="5"/>
  <c r="A414" i="5"/>
  <c r="B414" i="5"/>
  <c r="C414" i="5"/>
  <c r="D414" i="5"/>
  <c r="E414" i="5"/>
  <c r="F414" i="5"/>
  <c r="H414" i="5"/>
  <c r="I414" i="5"/>
  <c r="A415" i="5"/>
  <c r="B415" i="5"/>
  <c r="C415" i="5"/>
  <c r="D415" i="5"/>
  <c r="E415" i="5"/>
  <c r="F415" i="5"/>
  <c r="H415" i="5"/>
  <c r="I415" i="5"/>
  <c r="A416" i="5"/>
  <c r="B416" i="5"/>
  <c r="C416" i="5"/>
  <c r="D416" i="5"/>
  <c r="E416" i="5"/>
  <c r="F416" i="5"/>
  <c r="H416" i="5"/>
  <c r="I416" i="5"/>
  <c r="A417" i="5"/>
  <c r="B417" i="5"/>
  <c r="C417" i="5"/>
  <c r="D417" i="5"/>
  <c r="E417" i="5"/>
  <c r="F417" i="5"/>
  <c r="H417" i="5"/>
  <c r="I417" i="5"/>
  <c r="A418" i="5"/>
  <c r="B418" i="5"/>
  <c r="C418" i="5"/>
  <c r="D418" i="5"/>
  <c r="E418" i="5"/>
  <c r="F418" i="5"/>
  <c r="H418" i="5"/>
  <c r="I418" i="5"/>
  <c r="A419" i="5"/>
  <c r="B419" i="5"/>
  <c r="C419" i="5"/>
  <c r="D419" i="5"/>
  <c r="E419" i="5"/>
  <c r="F419" i="5"/>
  <c r="H419" i="5"/>
  <c r="I419" i="5"/>
  <c r="A420" i="5"/>
  <c r="B420" i="5"/>
  <c r="C420" i="5"/>
  <c r="D420" i="5"/>
  <c r="E420" i="5"/>
  <c r="F420" i="5"/>
  <c r="H420" i="5"/>
  <c r="I420" i="5"/>
  <c r="A421" i="5"/>
  <c r="B421" i="5"/>
  <c r="C421" i="5"/>
  <c r="D421" i="5"/>
  <c r="E421" i="5"/>
  <c r="F421" i="5"/>
  <c r="H421" i="5"/>
  <c r="I421" i="5"/>
  <c r="A422" i="5"/>
  <c r="B422" i="5"/>
  <c r="C422" i="5"/>
  <c r="D422" i="5"/>
  <c r="E422" i="5"/>
  <c r="F422" i="5"/>
  <c r="H422" i="5"/>
  <c r="I422" i="5"/>
  <c r="A423" i="5"/>
  <c r="B423" i="5"/>
  <c r="C423" i="5"/>
  <c r="D423" i="5"/>
  <c r="E423" i="5"/>
  <c r="F423" i="5"/>
  <c r="H423" i="5"/>
  <c r="I423" i="5"/>
  <c r="A424" i="5"/>
  <c r="B424" i="5"/>
  <c r="C424" i="5"/>
  <c r="D424" i="5"/>
  <c r="E424" i="5"/>
  <c r="F424" i="5"/>
  <c r="H424" i="5"/>
  <c r="I424" i="5"/>
  <c r="A425" i="5"/>
  <c r="B425" i="5"/>
  <c r="C425" i="5"/>
  <c r="D425" i="5"/>
  <c r="E425" i="5"/>
  <c r="F425" i="5"/>
  <c r="H425" i="5"/>
  <c r="I425" i="5"/>
  <c r="A426" i="5"/>
  <c r="B426" i="5"/>
  <c r="C426" i="5"/>
  <c r="D426" i="5"/>
  <c r="E426" i="5"/>
  <c r="F426" i="5"/>
  <c r="H426" i="5"/>
  <c r="I426" i="5"/>
  <c r="A427" i="5"/>
  <c r="B427" i="5"/>
  <c r="C427" i="5"/>
  <c r="D427" i="5"/>
  <c r="E427" i="5"/>
  <c r="F427" i="5"/>
  <c r="H427" i="5"/>
  <c r="I427" i="5"/>
  <c r="A428" i="5"/>
  <c r="B428" i="5"/>
  <c r="C428" i="5"/>
  <c r="D428" i="5"/>
  <c r="E428" i="5"/>
  <c r="F428" i="5"/>
  <c r="H428" i="5"/>
  <c r="I428" i="5"/>
  <c r="A429" i="5"/>
  <c r="B429" i="5"/>
  <c r="C429" i="5"/>
  <c r="D429" i="5"/>
  <c r="E429" i="5"/>
  <c r="F429" i="5"/>
  <c r="H429" i="5"/>
  <c r="I429" i="5"/>
  <c r="A430" i="5"/>
  <c r="B430" i="5"/>
  <c r="C430" i="5"/>
  <c r="D430" i="5"/>
  <c r="E430" i="5"/>
  <c r="F430" i="5"/>
  <c r="H430" i="5"/>
  <c r="I430" i="5"/>
  <c r="A431" i="5"/>
  <c r="B431" i="5"/>
  <c r="C431" i="5"/>
  <c r="D431" i="5"/>
  <c r="E431" i="5"/>
  <c r="F431" i="5"/>
  <c r="H431" i="5"/>
  <c r="I431" i="5"/>
  <c r="A432" i="5"/>
  <c r="B432" i="5"/>
  <c r="C432" i="5"/>
  <c r="D432" i="5"/>
  <c r="E432" i="5"/>
  <c r="F432" i="5"/>
  <c r="H432" i="5"/>
  <c r="I432" i="5"/>
  <c r="A433" i="5"/>
  <c r="B433" i="5"/>
  <c r="C433" i="5"/>
  <c r="D433" i="5"/>
  <c r="E433" i="5"/>
  <c r="F433" i="5"/>
  <c r="H433" i="5"/>
  <c r="I433" i="5"/>
  <c r="A434" i="5"/>
  <c r="B434" i="5"/>
  <c r="C434" i="5"/>
  <c r="D434" i="5"/>
  <c r="E434" i="5"/>
  <c r="F434" i="5"/>
  <c r="H434" i="5"/>
  <c r="I434" i="5"/>
  <c r="A435" i="5"/>
  <c r="B435" i="5"/>
  <c r="C435" i="5"/>
  <c r="D435" i="5"/>
  <c r="E435" i="5"/>
  <c r="F435" i="5"/>
  <c r="H435" i="5"/>
  <c r="I435" i="5"/>
  <c r="A436" i="5"/>
  <c r="B436" i="5"/>
  <c r="C436" i="5"/>
  <c r="D436" i="5"/>
  <c r="E436" i="5"/>
  <c r="F436" i="5"/>
  <c r="H436" i="5"/>
  <c r="I436" i="5"/>
  <c r="A437" i="5"/>
  <c r="B437" i="5"/>
  <c r="C437" i="5"/>
  <c r="D437" i="5"/>
  <c r="E437" i="5"/>
  <c r="F437" i="5"/>
  <c r="H437" i="5"/>
  <c r="I437" i="5"/>
  <c r="A438" i="5"/>
  <c r="B438" i="5"/>
  <c r="C438" i="5"/>
  <c r="D438" i="5"/>
  <c r="E438" i="5"/>
  <c r="F438" i="5"/>
  <c r="H438" i="5"/>
  <c r="I438" i="5"/>
  <c r="A439" i="5"/>
  <c r="B439" i="5"/>
  <c r="C439" i="5"/>
  <c r="D439" i="5"/>
  <c r="E439" i="5"/>
  <c r="F439" i="5"/>
  <c r="H439" i="5"/>
  <c r="I439" i="5"/>
  <c r="A440" i="5"/>
  <c r="B440" i="5"/>
  <c r="C440" i="5"/>
  <c r="D440" i="5"/>
  <c r="E440" i="5"/>
  <c r="F440" i="5"/>
  <c r="H440" i="5"/>
  <c r="I440" i="5"/>
  <c r="A441" i="5"/>
  <c r="B441" i="5"/>
  <c r="C441" i="5"/>
  <c r="D441" i="5"/>
  <c r="E441" i="5"/>
  <c r="F441" i="5"/>
  <c r="H441" i="5"/>
  <c r="I441" i="5"/>
  <c r="A442" i="5"/>
  <c r="B442" i="5"/>
  <c r="C442" i="5"/>
  <c r="D442" i="5"/>
  <c r="E442" i="5"/>
  <c r="F442" i="5"/>
  <c r="H442" i="5"/>
  <c r="I442" i="5"/>
  <c r="A443" i="5"/>
  <c r="B443" i="5"/>
  <c r="C443" i="5"/>
  <c r="D443" i="5"/>
  <c r="E443" i="5"/>
  <c r="F443" i="5"/>
  <c r="H443" i="5"/>
  <c r="I443" i="5"/>
  <c r="A444" i="5"/>
  <c r="B444" i="5"/>
  <c r="C444" i="5"/>
  <c r="D444" i="5"/>
  <c r="E444" i="5"/>
  <c r="F444" i="5"/>
  <c r="H444" i="5"/>
  <c r="I444" i="5"/>
  <c r="A445" i="5"/>
  <c r="B445" i="5"/>
  <c r="C445" i="5"/>
  <c r="D445" i="5"/>
  <c r="E445" i="5"/>
  <c r="F445" i="5"/>
  <c r="H445" i="5"/>
  <c r="I445" i="5"/>
  <c r="A446" i="5"/>
  <c r="B446" i="5"/>
  <c r="C446" i="5"/>
  <c r="D446" i="5"/>
  <c r="E446" i="5"/>
  <c r="F446" i="5"/>
  <c r="H446" i="5"/>
  <c r="I446" i="5"/>
  <c r="A447" i="5"/>
  <c r="B447" i="5"/>
  <c r="C447" i="5"/>
  <c r="D447" i="5"/>
  <c r="E447" i="5"/>
  <c r="F447" i="5"/>
  <c r="H447" i="5"/>
  <c r="I447" i="5"/>
  <c r="A448" i="5"/>
  <c r="B448" i="5"/>
  <c r="C448" i="5"/>
  <c r="D448" i="5"/>
  <c r="E448" i="5"/>
  <c r="F448" i="5"/>
  <c r="H448" i="5"/>
  <c r="I448" i="5"/>
  <c r="A449" i="5"/>
  <c r="B449" i="5"/>
  <c r="C449" i="5"/>
  <c r="D449" i="5"/>
  <c r="E449" i="5"/>
  <c r="F449" i="5"/>
  <c r="H449" i="5"/>
  <c r="I449" i="5"/>
  <c r="A450" i="5"/>
  <c r="B450" i="5"/>
  <c r="C450" i="5"/>
  <c r="D450" i="5"/>
  <c r="E450" i="5"/>
  <c r="F450" i="5"/>
  <c r="H450" i="5"/>
  <c r="I450" i="5"/>
  <c r="A451" i="5"/>
  <c r="B451" i="5"/>
  <c r="C451" i="5"/>
  <c r="D451" i="5"/>
  <c r="E451" i="5"/>
  <c r="F451" i="5"/>
  <c r="H451" i="5"/>
  <c r="I451" i="5"/>
  <c r="A452" i="5"/>
  <c r="B452" i="5"/>
  <c r="C452" i="5"/>
  <c r="D452" i="5"/>
  <c r="E452" i="5"/>
  <c r="F452" i="5"/>
  <c r="H452" i="5"/>
  <c r="I452" i="5"/>
  <c r="A453" i="5"/>
  <c r="B453" i="5"/>
  <c r="C453" i="5"/>
  <c r="D453" i="5"/>
  <c r="E453" i="5"/>
  <c r="F453" i="5"/>
  <c r="H453" i="5"/>
  <c r="I453" i="5"/>
  <c r="A454" i="5"/>
  <c r="B454" i="5"/>
  <c r="C454" i="5"/>
  <c r="D454" i="5"/>
  <c r="E454" i="5"/>
  <c r="F454" i="5"/>
  <c r="H454" i="5"/>
  <c r="I454" i="5"/>
  <c r="A455" i="5"/>
  <c r="B455" i="5"/>
  <c r="C455" i="5"/>
  <c r="D455" i="5"/>
  <c r="E455" i="5"/>
  <c r="F455" i="5"/>
  <c r="H455" i="5"/>
  <c r="I455" i="5"/>
  <c r="A456" i="5"/>
  <c r="B456" i="5"/>
  <c r="C456" i="5"/>
  <c r="D456" i="5"/>
  <c r="E456" i="5"/>
  <c r="F456" i="5"/>
  <c r="H456" i="5"/>
  <c r="I456" i="5"/>
  <c r="A457" i="5"/>
  <c r="B457" i="5"/>
  <c r="C457" i="5"/>
  <c r="D457" i="5"/>
  <c r="E457" i="5"/>
  <c r="F457" i="5"/>
  <c r="H457" i="5"/>
  <c r="I457" i="5"/>
  <c r="A458" i="5"/>
  <c r="B458" i="5"/>
  <c r="C458" i="5"/>
  <c r="D458" i="5"/>
  <c r="E458" i="5"/>
  <c r="F458" i="5"/>
  <c r="H458" i="5"/>
  <c r="I458" i="5"/>
  <c r="A459" i="5"/>
  <c r="B459" i="5"/>
  <c r="C459" i="5"/>
  <c r="D459" i="5"/>
  <c r="E459" i="5"/>
  <c r="F459" i="5"/>
  <c r="H459" i="5"/>
  <c r="I459" i="5"/>
  <c r="A460" i="5"/>
  <c r="B460" i="5"/>
  <c r="C460" i="5"/>
  <c r="D460" i="5"/>
  <c r="E460" i="5"/>
  <c r="F460" i="5"/>
  <c r="H460" i="5"/>
  <c r="I460" i="5"/>
  <c r="A461" i="5"/>
  <c r="B461" i="5"/>
  <c r="C461" i="5"/>
  <c r="D461" i="5"/>
  <c r="E461" i="5"/>
  <c r="F461" i="5"/>
  <c r="H461" i="5"/>
  <c r="I461" i="5"/>
  <c r="A462" i="5"/>
  <c r="B462" i="5"/>
  <c r="C462" i="5"/>
  <c r="D462" i="5"/>
  <c r="E462" i="5"/>
  <c r="F462" i="5"/>
  <c r="H462" i="5"/>
  <c r="I462" i="5"/>
  <c r="A463" i="5"/>
  <c r="B463" i="5"/>
  <c r="C463" i="5"/>
  <c r="D463" i="5"/>
  <c r="E463" i="5"/>
  <c r="F463" i="5"/>
  <c r="H463" i="5"/>
  <c r="I463" i="5"/>
  <c r="A464" i="5"/>
  <c r="B464" i="5"/>
  <c r="C464" i="5"/>
  <c r="D464" i="5"/>
  <c r="E464" i="5"/>
  <c r="F464" i="5"/>
  <c r="H464" i="5"/>
  <c r="I464" i="5"/>
  <c r="A465" i="5"/>
  <c r="B465" i="5"/>
  <c r="C465" i="5"/>
  <c r="D465" i="5"/>
  <c r="E465" i="5"/>
  <c r="F465" i="5"/>
  <c r="H465" i="5"/>
  <c r="I465" i="5"/>
  <c r="A466" i="5"/>
  <c r="B466" i="5"/>
  <c r="C466" i="5"/>
  <c r="D466" i="5"/>
  <c r="E466" i="5"/>
  <c r="F466" i="5"/>
  <c r="H466" i="5"/>
  <c r="I466" i="5"/>
  <c r="A467" i="5"/>
  <c r="B467" i="5"/>
  <c r="C467" i="5"/>
  <c r="D467" i="5"/>
  <c r="E467" i="5"/>
  <c r="F467" i="5"/>
  <c r="H467" i="5"/>
  <c r="I467" i="5"/>
  <c r="A468" i="5"/>
  <c r="B468" i="5"/>
  <c r="C468" i="5"/>
  <c r="D468" i="5"/>
  <c r="E468" i="5"/>
  <c r="F468" i="5"/>
  <c r="H468" i="5"/>
  <c r="I468" i="5"/>
  <c r="A469" i="5"/>
  <c r="B469" i="5"/>
  <c r="C469" i="5"/>
  <c r="D469" i="5"/>
  <c r="E469" i="5"/>
  <c r="F469" i="5"/>
  <c r="H469" i="5"/>
  <c r="I469" i="5"/>
  <c r="A470" i="5"/>
  <c r="B470" i="5"/>
  <c r="C470" i="5"/>
  <c r="D470" i="5"/>
  <c r="E470" i="5"/>
  <c r="F470" i="5"/>
  <c r="H470" i="5"/>
  <c r="I470" i="5"/>
  <c r="A471" i="5"/>
  <c r="B471" i="5"/>
  <c r="C471" i="5"/>
  <c r="D471" i="5"/>
  <c r="E471" i="5"/>
  <c r="F471" i="5"/>
  <c r="H471" i="5"/>
  <c r="I471" i="5"/>
  <c r="A472" i="5"/>
  <c r="B472" i="5"/>
  <c r="C472" i="5"/>
  <c r="D472" i="5"/>
  <c r="E472" i="5"/>
  <c r="F472" i="5"/>
  <c r="H472" i="5"/>
  <c r="I472" i="5"/>
  <c r="A473" i="5"/>
  <c r="B473" i="5"/>
  <c r="C473" i="5"/>
  <c r="D473" i="5"/>
  <c r="E473" i="5"/>
  <c r="F473" i="5"/>
  <c r="H473" i="5"/>
  <c r="I473" i="5"/>
  <c r="A474" i="5"/>
  <c r="B474" i="5"/>
  <c r="C474" i="5"/>
  <c r="D474" i="5"/>
  <c r="E474" i="5"/>
  <c r="F474" i="5"/>
  <c r="H474" i="5"/>
  <c r="I474" i="5"/>
  <c r="A475" i="5"/>
  <c r="B475" i="5"/>
  <c r="C475" i="5"/>
  <c r="D475" i="5"/>
  <c r="E475" i="5"/>
  <c r="F475" i="5"/>
  <c r="H475" i="5"/>
  <c r="I475" i="5"/>
  <c r="A476" i="5"/>
  <c r="B476" i="5"/>
  <c r="C476" i="5"/>
  <c r="D476" i="5"/>
  <c r="E476" i="5"/>
  <c r="F476" i="5"/>
  <c r="H476" i="5"/>
  <c r="I476" i="5"/>
  <c r="A477" i="5"/>
  <c r="B477" i="5"/>
  <c r="C477" i="5"/>
  <c r="D477" i="5"/>
  <c r="E477" i="5"/>
  <c r="F477" i="5"/>
  <c r="H477" i="5"/>
  <c r="I477" i="5"/>
  <c r="A478" i="5"/>
  <c r="B478" i="5"/>
  <c r="C478" i="5"/>
  <c r="D478" i="5"/>
  <c r="E478" i="5"/>
  <c r="F478" i="5"/>
  <c r="H478" i="5"/>
  <c r="I478" i="5"/>
  <c r="A479" i="5"/>
  <c r="B479" i="5"/>
  <c r="C479" i="5"/>
  <c r="D479" i="5"/>
  <c r="E479" i="5"/>
  <c r="F479" i="5"/>
  <c r="H479" i="5"/>
  <c r="I479" i="5"/>
  <c r="A480" i="5"/>
  <c r="B480" i="5"/>
  <c r="C480" i="5"/>
  <c r="D480" i="5"/>
  <c r="E480" i="5"/>
  <c r="F480" i="5"/>
  <c r="H480" i="5"/>
  <c r="I480" i="5"/>
  <c r="A481" i="5"/>
  <c r="B481" i="5"/>
  <c r="C481" i="5"/>
  <c r="D481" i="5"/>
  <c r="E481" i="5"/>
  <c r="F481" i="5"/>
  <c r="H481" i="5"/>
  <c r="I481" i="5"/>
  <c r="A482" i="5"/>
  <c r="B482" i="5"/>
  <c r="C482" i="5"/>
  <c r="D482" i="5"/>
  <c r="E482" i="5"/>
  <c r="F482" i="5"/>
  <c r="H482" i="5"/>
  <c r="I482" i="5"/>
  <c r="A483" i="5"/>
  <c r="B483" i="5"/>
  <c r="C483" i="5"/>
  <c r="D483" i="5"/>
  <c r="E483" i="5"/>
  <c r="F483" i="5"/>
  <c r="H483" i="5"/>
  <c r="I483" i="5"/>
  <c r="A484" i="5"/>
  <c r="B484" i="5"/>
  <c r="C484" i="5"/>
  <c r="D484" i="5"/>
  <c r="E484" i="5"/>
  <c r="F484" i="5"/>
  <c r="H484" i="5"/>
  <c r="I484" i="5"/>
  <c r="A485" i="5"/>
  <c r="B485" i="5"/>
  <c r="C485" i="5"/>
  <c r="D485" i="5"/>
  <c r="E485" i="5"/>
  <c r="F485" i="5"/>
  <c r="H485" i="5"/>
  <c r="I485" i="5"/>
  <c r="A486" i="5"/>
  <c r="B486" i="5"/>
  <c r="C486" i="5"/>
  <c r="D486" i="5"/>
  <c r="E486" i="5"/>
  <c r="F486" i="5"/>
  <c r="H486" i="5"/>
  <c r="I486" i="5"/>
  <c r="A487" i="5"/>
  <c r="B487" i="5"/>
  <c r="C487" i="5"/>
  <c r="D487" i="5"/>
  <c r="E487" i="5"/>
  <c r="F487" i="5"/>
  <c r="H487" i="5"/>
  <c r="I487" i="5"/>
  <c r="A488" i="5"/>
  <c r="B488" i="5"/>
  <c r="C488" i="5"/>
  <c r="D488" i="5"/>
  <c r="E488" i="5"/>
  <c r="F488" i="5"/>
  <c r="H488" i="5"/>
  <c r="I488" i="5"/>
  <c r="A489" i="5"/>
  <c r="B489" i="5"/>
  <c r="C489" i="5"/>
  <c r="D489" i="5"/>
  <c r="E489" i="5"/>
  <c r="F489" i="5"/>
  <c r="H489" i="5"/>
  <c r="I489" i="5"/>
  <c r="A490" i="5"/>
  <c r="B490" i="5"/>
  <c r="C490" i="5"/>
  <c r="D490" i="5"/>
  <c r="E490" i="5"/>
  <c r="F490" i="5"/>
  <c r="H490" i="5"/>
  <c r="I490" i="5"/>
  <c r="A491" i="5"/>
  <c r="B491" i="5"/>
  <c r="C491" i="5"/>
  <c r="D491" i="5"/>
  <c r="E491" i="5"/>
  <c r="F491" i="5"/>
  <c r="H491" i="5"/>
  <c r="I491" i="5"/>
  <c r="A492" i="5"/>
  <c r="B492" i="5"/>
  <c r="C492" i="5"/>
  <c r="D492" i="5"/>
  <c r="E492" i="5"/>
  <c r="F492" i="5"/>
  <c r="H492" i="5"/>
  <c r="I492" i="5"/>
  <c r="A493" i="5"/>
  <c r="B493" i="5"/>
  <c r="C493" i="5"/>
  <c r="D493" i="5"/>
  <c r="E493" i="5"/>
  <c r="F493" i="5"/>
  <c r="H493" i="5"/>
  <c r="I493" i="5"/>
  <c r="A494" i="5"/>
  <c r="B494" i="5"/>
  <c r="C494" i="5"/>
  <c r="D494" i="5"/>
  <c r="E494" i="5"/>
  <c r="F494" i="5"/>
  <c r="H494" i="5"/>
  <c r="I494" i="5"/>
  <c r="A495" i="5"/>
  <c r="B495" i="5"/>
  <c r="C495" i="5"/>
  <c r="D495" i="5"/>
  <c r="E495" i="5"/>
  <c r="F495" i="5"/>
  <c r="H495" i="5"/>
  <c r="I495" i="5"/>
  <c r="A496" i="5"/>
  <c r="B496" i="5"/>
  <c r="C496" i="5"/>
  <c r="D496" i="5"/>
  <c r="E496" i="5"/>
  <c r="F496" i="5"/>
  <c r="H496" i="5"/>
  <c r="I496" i="5"/>
  <c r="A497" i="5"/>
  <c r="B497" i="5"/>
  <c r="C497" i="5"/>
  <c r="D497" i="5"/>
  <c r="E497" i="5"/>
  <c r="F497" i="5"/>
  <c r="H497" i="5"/>
  <c r="I497" i="5"/>
  <c r="A498" i="5"/>
  <c r="B498" i="5"/>
  <c r="C498" i="5"/>
  <c r="D498" i="5"/>
  <c r="E498" i="5"/>
  <c r="F498" i="5"/>
  <c r="H498" i="5"/>
  <c r="I498" i="5"/>
  <c r="A499" i="5"/>
  <c r="B499" i="5"/>
  <c r="C499" i="5"/>
  <c r="D499" i="5"/>
  <c r="E499" i="5"/>
  <c r="F499" i="5"/>
  <c r="H499" i="5"/>
  <c r="I499" i="5"/>
  <c r="A500" i="5"/>
  <c r="B500" i="5"/>
  <c r="C500" i="5"/>
  <c r="D500" i="5"/>
  <c r="E500" i="5"/>
  <c r="F500" i="5"/>
  <c r="H500" i="5"/>
  <c r="I500" i="5"/>
  <c r="A501" i="5"/>
  <c r="B501" i="5"/>
  <c r="C501" i="5"/>
  <c r="D501" i="5"/>
  <c r="E501" i="5"/>
  <c r="F501" i="5"/>
  <c r="H501" i="5"/>
  <c r="I501" i="5"/>
  <c r="A502" i="5"/>
  <c r="B502" i="5"/>
  <c r="C502" i="5"/>
  <c r="D502" i="5"/>
  <c r="E502" i="5"/>
  <c r="F502" i="5"/>
  <c r="H502" i="5"/>
  <c r="I502" i="5"/>
  <c r="A503" i="5"/>
  <c r="B503" i="5"/>
  <c r="C503" i="5"/>
  <c r="D503" i="5"/>
  <c r="E503" i="5"/>
  <c r="F503" i="5"/>
  <c r="H503" i="5"/>
  <c r="I503" i="5"/>
  <c r="A504" i="5"/>
  <c r="B504" i="5"/>
  <c r="C504" i="5"/>
  <c r="D504" i="5"/>
  <c r="E504" i="5"/>
  <c r="F504" i="5"/>
  <c r="H504" i="5"/>
  <c r="I504" i="5"/>
  <c r="A505" i="5"/>
  <c r="B505" i="5"/>
  <c r="C505" i="5"/>
  <c r="D505" i="5"/>
  <c r="E505" i="5"/>
  <c r="F505" i="5"/>
  <c r="H505" i="5"/>
  <c r="I505" i="5"/>
  <c r="A7" i="4"/>
  <c r="B7" i="4"/>
  <c r="C7" i="4"/>
  <c r="D7" i="4"/>
  <c r="E7" i="4"/>
  <c r="F7" i="4"/>
  <c r="H7" i="4"/>
  <c r="I7" i="4"/>
  <c r="A8" i="4"/>
  <c r="B8" i="4"/>
  <c r="C8" i="4"/>
  <c r="D8" i="4"/>
  <c r="E8" i="4"/>
  <c r="F8" i="4"/>
  <c r="H8" i="4"/>
  <c r="I8" i="4"/>
  <c r="A9" i="4"/>
  <c r="B9" i="4"/>
  <c r="C9" i="4"/>
  <c r="D9" i="4"/>
  <c r="E9" i="4"/>
  <c r="F9" i="4"/>
  <c r="H9" i="4"/>
  <c r="I9" i="4"/>
  <c r="A10" i="4"/>
  <c r="B10" i="4"/>
  <c r="C10" i="4"/>
  <c r="D10" i="4"/>
  <c r="E10" i="4"/>
  <c r="F10" i="4"/>
  <c r="H10" i="4"/>
  <c r="I10" i="4"/>
  <c r="A11" i="4"/>
  <c r="B11" i="4"/>
  <c r="C11" i="4"/>
  <c r="D11" i="4"/>
  <c r="E11" i="4"/>
  <c r="F11" i="4"/>
  <c r="H11" i="4"/>
  <c r="I11" i="4"/>
  <c r="A12" i="4"/>
  <c r="B12" i="4"/>
  <c r="C12" i="4"/>
  <c r="D12" i="4"/>
  <c r="E12" i="4"/>
  <c r="F12" i="4"/>
  <c r="H12" i="4"/>
  <c r="I12" i="4"/>
  <c r="A13" i="4"/>
  <c r="B13" i="4"/>
  <c r="C13" i="4"/>
  <c r="D13" i="4"/>
  <c r="E13" i="4"/>
  <c r="F13" i="4"/>
  <c r="H13" i="4"/>
  <c r="I13" i="4"/>
  <c r="A14" i="4"/>
  <c r="B14" i="4"/>
  <c r="C14" i="4"/>
  <c r="D14" i="4"/>
  <c r="E14" i="4"/>
  <c r="F14" i="4"/>
  <c r="H14" i="4"/>
  <c r="I14" i="4"/>
  <c r="A15" i="4"/>
  <c r="B15" i="4"/>
  <c r="C15" i="4"/>
  <c r="D15" i="4"/>
  <c r="E15" i="4"/>
  <c r="F15" i="4"/>
  <c r="H15" i="4"/>
  <c r="I15" i="4"/>
  <c r="A16" i="4"/>
  <c r="B16" i="4"/>
  <c r="C16" i="4"/>
  <c r="D16" i="4"/>
  <c r="E16" i="4"/>
  <c r="F16" i="4"/>
  <c r="H16" i="4"/>
  <c r="I16" i="4"/>
  <c r="A17" i="4"/>
  <c r="B17" i="4"/>
  <c r="C17" i="4"/>
  <c r="D17" i="4"/>
  <c r="E17" i="4"/>
  <c r="F17" i="4"/>
  <c r="H17" i="4"/>
  <c r="I17" i="4"/>
  <c r="A18" i="4"/>
  <c r="B18" i="4"/>
  <c r="C18" i="4"/>
  <c r="D18" i="4"/>
  <c r="E18" i="4"/>
  <c r="F18" i="4"/>
  <c r="H18" i="4"/>
  <c r="I18" i="4"/>
  <c r="A19" i="4"/>
  <c r="B19" i="4"/>
  <c r="C19" i="4"/>
  <c r="D19" i="4"/>
  <c r="E19" i="4"/>
  <c r="F19" i="4"/>
  <c r="H19" i="4"/>
  <c r="I19" i="4"/>
  <c r="A20" i="4"/>
  <c r="B20" i="4"/>
  <c r="C20" i="4"/>
  <c r="D20" i="4"/>
  <c r="E20" i="4"/>
  <c r="F20" i="4"/>
  <c r="H20" i="4"/>
  <c r="I20" i="4"/>
  <c r="A21" i="4"/>
  <c r="B21" i="4"/>
  <c r="C21" i="4"/>
  <c r="D21" i="4"/>
  <c r="E21" i="4"/>
  <c r="F21" i="4"/>
  <c r="H21" i="4"/>
  <c r="I21" i="4"/>
  <c r="A22" i="4"/>
  <c r="B22" i="4"/>
  <c r="C22" i="4"/>
  <c r="D22" i="4"/>
  <c r="E22" i="4"/>
  <c r="F22" i="4"/>
  <c r="H22" i="4"/>
  <c r="I22" i="4"/>
  <c r="A23" i="4"/>
  <c r="B23" i="4"/>
  <c r="C23" i="4"/>
  <c r="D23" i="4"/>
  <c r="E23" i="4"/>
  <c r="F23" i="4"/>
  <c r="H23" i="4"/>
  <c r="I23" i="4"/>
  <c r="A24" i="4"/>
  <c r="B24" i="4"/>
  <c r="C24" i="4"/>
  <c r="D24" i="4"/>
  <c r="E24" i="4"/>
  <c r="F24" i="4"/>
  <c r="H24" i="4"/>
  <c r="I24" i="4"/>
  <c r="A25" i="4"/>
  <c r="B25" i="4"/>
  <c r="C25" i="4"/>
  <c r="D25" i="4"/>
  <c r="E25" i="4"/>
  <c r="F25" i="4"/>
  <c r="H25" i="4"/>
  <c r="I25" i="4"/>
  <c r="A26" i="4"/>
  <c r="B26" i="4"/>
  <c r="C26" i="4"/>
  <c r="D26" i="4"/>
  <c r="E26" i="4"/>
  <c r="F26" i="4"/>
  <c r="H26" i="4"/>
  <c r="I26" i="4"/>
  <c r="A27" i="4"/>
  <c r="B27" i="4"/>
  <c r="C27" i="4"/>
  <c r="D27" i="4"/>
  <c r="E27" i="4"/>
  <c r="F27" i="4"/>
  <c r="H27" i="4"/>
  <c r="I27" i="4"/>
  <c r="A28" i="4"/>
  <c r="B28" i="4"/>
  <c r="C28" i="4"/>
  <c r="D28" i="4"/>
  <c r="E28" i="4"/>
  <c r="F28" i="4"/>
  <c r="H28" i="4"/>
  <c r="I28" i="4"/>
  <c r="A29" i="4"/>
  <c r="B29" i="4"/>
  <c r="C29" i="4"/>
  <c r="D29" i="4"/>
  <c r="E29" i="4"/>
  <c r="F29" i="4"/>
  <c r="H29" i="4"/>
  <c r="I29" i="4"/>
  <c r="A30" i="4"/>
  <c r="B30" i="4"/>
  <c r="C30" i="4"/>
  <c r="D30" i="4"/>
  <c r="E30" i="4"/>
  <c r="F30" i="4"/>
  <c r="H30" i="4"/>
  <c r="I30" i="4"/>
  <c r="A31" i="4"/>
  <c r="B31" i="4"/>
  <c r="C31" i="4"/>
  <c r="D31" i="4"/>
  <c r="E31" i="4"/>
  <c r="F31" i="4"/>
  <c r="H31" i="4"/>
  <c r="I31" i="4"/>
  <c r="A32" i="4"/>
  <c r="B32" i="4"/>
  <c r="C32" i="4"/>
  <c r="D32" i="4"/>
  <c r="E32" i="4"/>
  <c r="F32" i="4"/>
  <c r="H32" i="4"/>
  <c r="I32" i="4"/>
  <c r="A33" i="4"/>
  <c r="B33" i="4"/>
  <c r="C33" i="4"/>
  <c r="D33" i="4"/>
  <c r="E33" i="4"/>
  <c r="F33" i="4"/>
  <c r="H33" i="4"/>
  <c r="I33" i="4"/>
  <c r="A34" i="4"/>
  <c r="B34" i="4"/>
  <c r="C34" i="4"/>
  <c r="D34" i="4"/>
  <c r="E34" i="4"/>
  <c r="F34" i="4"/>
  <c r="H34" i="4"/>
  <c r="I34" i="4"/>
  <c r="A35" i="4"/>
  <c r="B35" i="4"/>
  <c r="C35" i="4"/>
  <c r="D35" i="4"/>
  <c r="E35" i="4"/>
  <c r="F35" i="4"/>
  <c r="H35" i="4"/>
  <c r="I35" i="4"/>
  <c r="A36" i="4"/>
  <c r="B36" i="4"/>
  <c r="C36" i="4"/>
  <c r="D36" i="4"/>
  <c r="E36" i="4"/>
  <c r="F36" i="4"/>
  <c r="H36" i="4"/>
  <c r="I36" i="4"/>
  <c r="A37" i="4"/>
  <c r="B37" i="4"/>
  <c r="C37" i="4"/>
  <c r="D37" i="4"/>
  <c r="E37" i="4"/>
  <c r="F37" i="4"/>
  <c r="H37" i="4"/>
  <c r="I37" i="4"/>
  <c r="A38" i="4"/>
  <c r="B38" i="4"/>
  <c r="C38" i="4"/>
  <c r="D38" i="4"/>
  <c r="E38" i="4"/>
  <c r="F38" i="4"/>
  <c r="H38" i="4"/>
  <c r="I38" i="4"/>
  <c r="A39" i="4"/>
  <c r="B39" i="4"/>
  <c r="C39" i="4"/>
  <c r="D39" i="4"/>
  <c r="E39" i="4"/>
  <c r="F39" i="4"/>
  <c r="H39" i="4"/>
  <c r="I39" i="4"/>
  <c r="A40" i="4"/>
  <c r="B40" i="4"/>
  <c r="C40" i="4"/>
  <c r="D40" i="4"/>
  <c r="E40" i="4"/>
  <c r="F40" i="4"/>
  <c r="H40" i="4"/>
  <c r="I40" i="4"/>
  <c r="A41" i="4"/>
  <c r="B41" i="4"/>
  <c r="C41" i="4"/>
  <c r="D41" i="4"/>
  <c r="E41" i="4"/>
  <c r="F41" i="4"/>
  <c r="H41" i="4"/>
  <c r="I41" i="4"/>
  <c r="A42" i="4"/>
  <c r="B42" i="4"/>
  <c r="C42" i="4"/>
  <c r="D42" i="4"/>
  <c r="E42" i="4"/>
  <c r="F42" i="4"/>
  <c r="H42" i="4"/>
  <c r="I42" i="4"/>
  <c r="A43" i="4"/>
  <c r="B43" i="4"/>
  <c r="C43" i="4"/>
  <c r="D43" i="4"/>
  <c r="E43" i="4"/>
  <c r="F43" i="4"/>
  <c r="H43" i="4"/>
  <c r="I43" i="4"/>
  <c r="A44" i="4"/>
  <c r="B44" i="4"/>
  <c r="C44" i="4"/>
  <c r="D44" i="4"/>
  <c r="E44" i="4"/>
  <c r="F44" i="4"/>
  <c r="H44" i="4"/>
  <c r="I44" i="4"/>
  <c r="A45" i="4"/>
  <c r="B45" i="4"/>
  <c r="C45" i="4"/>
  <c r="D45" i="4"/>
  <c r="E45" i="4"/>
  <c r="F45" i="4"/>
  <c r="H45" i="4"/>
  <c r="I45" i="4"/>
  <c r="A46" i="4"/>
  <c r="B46" i="4"/>
  <c r="C46" i="4"/>
  <c r="D46" i="4"/>
  <c r="E46" i="4"/>
  <c r="F46" i="4"/>
  <c r="H46" i="4"/>
  <c r="I46" i="4"/>
  <c r="A47" i="4"/>
  <c r="B47" i="4"/>
  <c r="C47" i="4"/>
  <c r="D47" i="4"/>
  <c r="E47" i="4"/>
  <c r="F47" i="4"/>
  <c r="H47" i="4"/>
  <c r="I47" i="4"/>
  <c r="A48" i="4"/>
  <c r="B48" i="4"/>
  <c r="C48" i="4"/>
  <c r="D48" i="4"/>
  <c r="E48" i="4"/>
  <c r="F48" i="4"/>
  <c r="H48" i="4"/>
  <c r="I48" i="4"/>
  <c r="A49" i="4"/>
  <c r="B49" i="4"/>
  <c r="C49" i="4"/>
  <c r="D49" i="4"/>
  <c r="E49" i="4"/>
  <c r="F49" i="4"/>
  <c r="H49" i="4"/>
  <c r="I49" i="4"/>
  <c r="A50" i="4"/>
  <c r="B50" i="4"/>
  <c r="C50" i="4"/>
  <c r="D50" i="4"/>
  <c r="E50" i="4"/>
  <c r="F50" i="4"/>
  <c r="H50" i="4"/>
  <c r="I50" i="4"/>
  <c r="A51" i="4"/>
  <c r="B51" i="4"/>
  <c r="C51" i="4"/>
  <c r="D51" i="4"/>
  <c r="E51" i="4"/>
  <c r="F51" i="4"/>
  <c r="H51" i="4"/>
  <c r="I51" i="4"/>
  <c r="A52" i="4"/>
  <c r="B52" i="4"/>
  <c r="C52" i="4"/>
  <c r="D52" i="4"/>
  <c r="E52" i="4"/>
  <c r="F52" i="4"/>
  <c r="H52" i="4"/>
  <c r="I52" i="4"/>
  <c r="A53" i="4"/>
  <c r="B53" i="4"/>
  <c r="C53" i="4"/>
  <c r="D53" i="4"/>
  <c r="E53" i="4"/>
  <c r="F53" i="4"/>
  <c r="H53" i="4"/>
  <c r="I53" i="4"/>
  <c r="A54" i="4"/>
  <c r="B54" i="4"/>
  <c r="C54" i="4"/>
  <c r="D54" i="4"/>
  <c r="E54" i="4"/>
  <c r="F54" i="4"/>
  <c r="H54" i="4"/>
  <c r="I54" i="4"/>
  <c r="A55" i="4"/>
  <c r="B55" i="4"/>
  <c r="C55" i="4"/>
  <c r="D55" i="4"/>
  <c r="E55" i="4"/>
  <c r="F55" i="4"/>
  <c r="H55" i="4"/>
  <c r="I55" i="4"/>
  <c r="A56" i="4"/>
  <c r="B56" i="4"/>
  <c r="C56" i="4"/>
  <c r="D56" i="4"/>
  <c r="E56" i="4"/>
  <c r="F56" i="4"/>
  <c r="H56" i="4"/>
  <c r="I56" i="4"/>
  <c r="A57" i="4"/>
  <c r="B57" i="4"/>
  <c r="C57" i="4"/>
  <c r="D57" i="4"/>
  <c r="E57" i="4"/>
  <c r="F57" i="4"/>
  <c r="H57" i="4"/>
  <c r="I57" i="4"/>
  <c r="A58" i="4"/>
  <c r="B58" i="4"/>
  <c r="C58" i="4"/>
  <c r="D58" i="4"/>
  <c r="E58" i="4"/>
  <c r="F58" i="4"/>
  <c r="H58" i="4"/>
  <c r="I58" i="4"/>
  <c r="A59" i="4"/>
  <c r="B59" i="4"/>
  <c r="C59" i="4"/>
  <c r="D59" i="4"/>
  <c r="E59" i="4"/>
  <c r="F59" i="4"/>
  <c r="H59" i="4"/>
  <c r="I59" i="4"/>
  <c r="A60" i="4"/>
  <c r="B60" i="4"/>
  <c r="C60" i="4"/>
  <c r="D60" i="4"/>
  <c r="E60" i="4"/>
  <c r="F60" i="4"/>
  <c r="H60" i="4"/>
  <c r="I60" i="4"/>
  <c r="A61" i="4"/>
  <c r="B61" i="4"/>
  <c r="C61" i="4"/>
  <c r="D61" i="4"/>
  <c r="E61" i="4"/>
  <c r="F61" i="4"/>
  <c r="H61" i="4"/>
  <c r="I61" i="4"/>
  <c r="A62" i="4"/>
  <c r="B62" i="4"/>
  <c r="C62" i="4"/>
  <c r="D62" i="4"/>
  <c r="E62" i="4"/>
  <c r="F62" i="4"/>
  <c r="H62" i="4"/>
  <c r="I62" i="4"/>
  <c r="A63" i="4"/>
  <c r="B63" i="4"/>
  <c r="C63" i="4"/>
  <c r="D63" i="4"/>
  <c r="E63" i="4"/>
  <c r="F63" i="4"/>
  <c r="H63" i="4"/>
  <c r="I63" i="4"/>
  <c r="A64" i="4"/>
  <c r="B64" i="4"/>
  <c r="C64" i="4"/>
  <c r="D64" i="4"/>
  <c r="E64" i="4"/>
  <c r="F64" i="4"/>
  <c r="H64" i="4"/>
  <c r="I64" i="4"/>
  <c r="A65" i="4"/>
  <c r="B65" i="4"/>
  <c r="C65" i="4"/>
  <c r="D65" i="4"/>
  <c r="E65" i="4"/>
  <c r="F65" i="4"/>
  <c r="H65" i="4"/>
  <c r="I65" i="4"/>
  <c r="A66" i="4"/>
  <c r="B66" i="4"/>
  <c r="C66" i="4"/>
  <c r="D66" i="4"/>
  <c r="E66" i="4"/>
  <c r="F66" i="4"/>
  <c r="H66" i="4"/>
  <c r="I66" i="4"/>
  <c r="A67" i="4"/>
  <c r="B67" i="4"/>
  <c r="C67" i="4"/>
  <c r="D67" i="4"/>
  <c r="E67" i="4"/>
  <c r="F67" i="4"/>
  <c r="H67" i="4"/>
  <c r="I67" i="4"/>
  <c r="A68" i="4"/>
  <c r="B68" i="4"/>
  <c r="C68" i="4"/>
  <c r="D68" i="4"/>
  <c r="E68" i="4"/>
  <c r="F68" i="4"/>
  <c r="H68" i="4"/>
  <c r="I68" i="4"/>
  <c r="A69" i="4"/>
  <c r="B69" i="4"/>
  <c r="C69" i="4"/>
  <c r="D69" i="4"/>
  <c r="E69" i="4"/>
  <c r="F69" i="4"/>
  <c r="H69" i="4"/>
  <c r="I69" i="4"/>
  <c r="A70" i="4"/>
  <c r="B70" i="4"/>
  <c r="C70" i="4"/>
  <c r="D70" i="4"/>
  <c r="E70" i="4"/>
  <c r="F70" i="4"/>
  <c r="H70" i="4"/>
  <c r="I70" i="4"/>
  <c r="A71" i="4"/>
  <c r="B71" i="4"/>
  <c r="C71" i="4"/>
  <c r="D71" i="4"/>
  <c r="E71" i="4"/>
  <c r="F71" i="4"/>
  <c r="H71" i="4"/>
  <c r="I71" i="4"/>
  <c r="A72" i="4"/>
  <c r="B72" i="4"/>
  <c r="C72" i="4"/>
  <c r="D72" i="4"/>
  <c r="E72" i="4"/>
  <c r="F72" i="4"/>
  <c r="H72" i="4"/>
  <c r="I72" i="4"/>
  <c r="A73" i="4"/>
  <c r="B73" i="4"/>
  <c r="C73" i="4"/>
  <c r="D73" i="4"/>
  <c r="E73" i="4"/>
  <c r="F73" i="4"/>
  <c r="H73" i="4"/>
  <c r="I73" i="4"/>
  <c r="A74" i="4"/>
  <c r="B74" i="4"/>
  <c r="C74" i="4"/>
  <c r="D74" i="4"/>
  <c r="E74" i="4"/>
  <c r="F74" i="4"/>
  <c r="H74" i="4"/>
  <c r="I74" i="4"/>
  <c r="A75" i="4"/>
  <c r="B75" i="4"/>
  <c r="C75" i="4"/>
  <c r="D75" i="4"/>
  <c r="E75" i="4"/>
  <c r="F75" i="4"/>
  <c r="H75" i="4"/>
  <c r="I75" i="4"/>
  <c r="A76" i="4"/>
  <c r="B76" i="4"/>
  <c r="C76" i="4"/>
  <c r="D76" i="4"/>
  <c r="E76" i="4"/>
  <c r="F76" i="4"/>
  <c r="H76" i="4"/>
  <c r="I76" i="4"/>
  <c r="A77" i="4"/>
  <c r="B77" i="4"/>
  <c r="C77" i="4"/>
  <c r="D77" i="4"/>
  <c r="E77" i="4"/>
  <c r="F77" i="4"/>
  <c r="H77" i="4"/>
  <c r="I77" i="4"/>
  <c r="A78" i="4"/>
  <c r="B78" i="4"/>
  <c r="C78" i="4"/>
  <c r="D78" i="4"/>
  <c r="E78" i="4"/>
  <c r="F78" i="4"/>
  <c r="H78" i="4"/>
  <c r="I78" i="4"/>
  <c r="A79" i="4"/>
  <c r="B79" i="4"/>
  <c r="C79" i="4"/>
  <c r="D79" i="4"/>
  <c r="E79" i="4"/>
  <c r="F79" i="4"/>
  <c r="H79" i="4"/>
  <c r="I79" i="4"/>
  <c r="A80" i="4"/>
  <c r="B80" i="4"/>
  <c r="C80" i="4"/>
  <c r="D80" i="4"/>
  <c r="E80" i="4"/>
  <c r="F80" i="4"/>
  <c r="H80" i="4"/>
  <c r="I80" i="4"/>
  <c r="A81" i="4"/>
  <c r="B81" i="4"/>
  <c r="C81" i="4"/>
  <c r="D81" i="4"/>
  <c r="E81" i="4"/>
  <c r="F81" i="4"/>
  <c r="H81" i="4"/>
  <c r="I81" i="4"/>
  <c r="A82" i="4"/>
  <c r="B82" i="4"/>
  <c r="C82" i="4"/>
  <c r="D82" i="4"/>
  <c r="E82" i="4"/>
  <c r="F82" i="4"/>
  <c r="H82" i="4"/>
  <c r="I82" i="4"/>
  <c r="A83" i="4"/>
  <c r="B83" i="4"/>
  <c r="C83" i="4"/>
  <c r="D83" i="4"/>
  <c r="E83" i="4"/>
  <c r="F83" i="4"/>
  <c r="H83" i="4"/>
  <c r="I83" i="4"/>
  <c r="A84" i="4"/>
  <c r="B84" i="4"/>
  <c r="C84" i="4"/>
  <c r="D84" i="4"/>
  <c r="E84" i="4"/>
  <c r="F84" i="4"/>
  <c r="H84" i="4"/>
  <c r="I84" i="4"/>
  <c r="A85" i="4"/>
  <c r="B85" i="4"/>
  <c r="C85" i="4"/>
  <c r="D85" i="4"/>
  <c r="E85" i="4"/>
  <c r="F85" i="4"/>
  <c r="H85" i="4"/>
  <c r="I85" i="4"/>
  <c r="A86" i="4"/>
  <c r="B86" i="4"/>
  <c r="C86" i="4"/>
  <c r="D86" i="4"/>
  <c r="E86" i="4"/>
  <c r="F86" i="4"/>
  <c r="H86" i="4"/>
  <c r="I86" i="4"/>
  <c r="A87" i="4"/>
  <c r="B87" i="4"/>
  <c r="C87" i="4"/>
  <c r="D87" i="4"/>
  <c r="E87" i="4"/>
  <c r="F87" i="4"/>
  <c r="H87" i="4"/>
  <c r="I87" i="4"/>
  <c r="A88" i="4"/>
  <c r="B88" i="4"/>
  <c r="C88" i="4"/>
  <c r="D88" i="4"/>
  <c r="E88" i="4"/>
  <c r="F88" i="4"/>
  <c r="H88" i="4"/>
  <c r="I88" i="4"/>
  <c r="A89" i="4"/>
  <c r="B89" i="4"/>
  <c r="C89" i="4"/>
  <c r="D89" i="4"/>
  <c r="E89" i="4"/>
  <c r="F89" i="4"/>
  <c r="H89" i="4"/>
  <c r="I89" i="4"/>
  <c r="A90" i="4"/>
  <c r="B90" i="4"/>
  <c r="C90" i="4"/>
  <c r="D90" i="4"/>
  <c r="E90" i="4"/>
  <c r="F90" i="4"/>
  <c r="H90" i="4"/>
  <c r="I90" i="4"/>
  <c r="A91" i="4"/>
  <c r="B91" i="4"/>
  <c r="C91" i="4"/>
  <c r="D91" i="4"/>
  <c r="E91" i="4"/>
  <c r="F91" i="4"/>
  <c r="H91" i="4"/>
  <c r="I91" i="4"/>
  <c r="A92" i="4"/>
  <c r="B92" i="4"/>
  <c r="C92" i="4"/>
  <c r="D92" i="4"/>
  <c r="E92" i="4"/>
  <c r="F92" i="4"/>
  <c r="H92" i="4"/>
  <c r="I92" i="4"/>
  <c r="A93" i="4"/>
  <c r="B93" i="4"/>
  <c r="C93" i="4"/>
  <c r="D93" i="4"/>
  <c r="E93" i="4"/>
  <c r="F93" i="4"/>
  <c r="H93" i="4"/>
  <c r="I93" i="4"/>
  <c r="A94" i="4"/>
  <c r="B94" i="4"/>
  <c r="C94" i="4"/>
  <c r="D94" i="4"/>
  <c r="E94" i="4"/>
  <c r="F94" i="4"/>
  <c r="H94" i="4"/>
  <c r="I94" i="4"/>
  <c r="A95" i="4"/>
  <c r="B95" i="4"/>
  <c r="C95" i="4"/>
  <c r="D95" i="4"/>
  <c r="E95" i="4"/>
  <c r="F95" i="4"/>
  <c r="H95" i="4"/>
  <c r="I95" i="4"/>
  <c r="A96" i="4"/>
  <c r="B96" i="4"/>
  <c r="C96" i="4"/>
  <c r="D96" i="4"/>
  <c r="E96" i="4"/>
  <c r="F96" i="4"/>
  <c r="H96" i="4"/>
  <c r="I96" i="4"/>
  <c r="A97" i="4"/>
  <c r="B97" i="4"/>
  <c r="C97" i="4"/>
  <c r="D97" i="4"/>
  <c r="E97" i="4"/>
  <c r="F97" i="4"/>
  <c r="H97" i="4"/>
  <c r="I97" i="4"/>
  <c r="A98" i="4"/>
  <c r="B98" i="4"/>
  <c r="C98" i="4"/>
  <c r="D98" i="4"/>
  <c r="E98" i="4"/>
  <c r="F98" i="4"/>
  <c r="H98" i="4"/>
  <c r="I98" i="4"/>
  <c r="A99" i="4"/>
  <c r="B99" i="4"/>
  <c r="C99" i="4"/>
  <c r="D99" i="4"/>
  <c r="E99" i="4"/>
  <c r="F99" i="4"/>
  <c r="H99" i="4"/>
  <c r="I99" i="4"/>
  <c r="A100" i="4"/>
  <c r="B100" i="4"/>
  <c r="C100" i="4"/>
  <c r="D100" i="4"/>
  <c r="E100" i="4"/>
  <c r="F100" i="4"/>
  <c r="H100" i="4"/>
  <c r="I100" i="4"/>
  <c r="A101" i="4"/>
  <c r="B101" i="4"/>
  <c r="C101" i="4"/>
  <c r="D101" i="4"/>
  <c r="E101" i="4"/>
  <c r="F101" i="4"/>
  <c r="H101" i="4"/>
  <c r="I101" i="4"/>
  <c r="A102" i="4"/>
  <c r="B102" i="4"/>
  <c r="C102" i="4"/>
  <c r="D102" i="4"/>
  <c r="E102" i="4"/>
  <c r="F102" i="4"/>
  <c r="H102" i="4"/>
  <c r="I102" i="4"/>
  <c r="A103" i="4"/>
  <c r="B103" i="4"/>
  <c r="C103" i="4"/>
  <c r="D103" i="4"/>
  <c r="E103" i="4"/>
  <c r="F103" i="4"/>
  <c r="H103" i="4"/>
  <c r="I103" i="4"/>
  <c r="A104" i="4"/>
  <c r="B104" i="4"/>
  <c r="C104" i="4"/>
  <c r="D104" i="4"/>
  <c r="E104" i="4"/>
  <c r="F104" i="4"/>
  <c r="H104" i="4"/>
  <c r="I104" i="4"/>
  <c r="A105" i="4"/>
  <c r="B105" i="4"/>
  <c r="C105" i="4"/>
  <c r="D105" i="4"/>
  <c r="E105" i="4"/>
  <c r="F105" i="4"/>
  <c r="H105" i="4"/>
  <c r="I105" i="4"/>
  <c r="A106" i="4"/>
  <c r="B106" i="4"/>
  <c r="C106" i="4"/>
  <c r="D106" i="4"/>
  <c r="E106" i="4"/>
  <c r="F106" i="4"/>
  <c r="H106" i="4"/>
  <c r="I106" i="4"/>
  <c r="A107" i="4"/>
  <c r="B107" i="4"/>
  <c r="C107" i="4"/>
  <c r="D107" i="4"/>
  <c r="E107" i="4"/>
  <c r="F107" i="4"/>
  <c r="H107" i="4"/>
  <c r="I107" i="4"/>
  <c r="A108" i="4"/>
  <c r="B108" i="4"/>
  <c r="C108" i="4"/>
  <c r="D108" i="4"/>
  <c r="E108" i="4"/>
  <c r="F108" i="4"/>
  <c r="H108" i="4"/>
  <c r="I108" i="4"/>
  <c r="A109" i="4"/>
  <c r="B109" i="4"/>
  <c r="C109" i="4"/>
  <c r="D109" i="4"/>
  <c r="E109" i="4"/>
  <c r="F109" i="4"/>
  <c r="H109" i="4"/>
  <c r="I109" i="4"/>
  <c r="A110" i="4"/>
  <c r="B110" i="4"/>
  <c r="C110" i="4"/>
  <c r="D110" i="4"/>
  <c r="E110" i="4"/>
  <c r="F110" i="4"/>
  <c r="H110" i="4"/>
  <c r="I110" i="4"/>
  <c r="A111" i="4"/>
  <c r="B111" i="4"/>
  <c r="C111" i="4"/>
  <c r="D111" i="4"/>
  <c r="E111" i="4"/>
  <c r="F111" i="4"/>
  <c r="H111" i="4"/>
  <c r="I111" i="4"/>
  <c r="A112" i="4"/>
  <c r="B112" i="4"/>
  <c r="C112" i="4"/>
  <c r="D112" i="4"/>
  <c r="E112" i="4"/>
  <c r="F112" i="4"/>
  <c r="H112" i="4"/>
  <c r="I112" i="4"/>
  <c r="A113" i="4"/>
  <c r="B113" i="4"/>
  <c r="C113" i="4"/>
  <c r="D113" i="4"/>
  <c r="E113" i="4"/>
  <c r="F113" i="4"/>
  <c r="H113" i="4"/>
  <c r="I113" i="4"/>
  <c r="A114" i="4"/>
  <c r="B114" i="4"/>
  <c r="C114" i="4"/>
  <c r="D114" i="4"/>
  <c r="E114" i="4"/>
  <c r="F114" i="4"/>
  <c r="H114" i="4"/>
  <c r="I114" i="4"/>
  <c r="A115" i="4"/>
  <c r="B115" i="4"/>
  <c r="C115" i="4"/>
  <c r="D115" i="4"/>
  <c r="E115" i="4"/>
  <c r="F115" i="4"/>
  <c r="H115" i="4"/>
  <c r="I115" i="4"/>
  <c r="A116" i="4"/>
  <c r="B116" i="4"/>
  <c r="C116" i="4"/>
  <c r="D116" i="4"/>
  <c r="E116" i="4"/>
  <c r="F116" i="4"/>
  <c r="H116" i="4"/>
  <c r="I116" i="4"/>
  <c r="A117" i="4"/>
  <c r="B117" i="4"/>
  <c r="C117" i="4"/>
  <c r="D117" i="4"/>
  <c r="E117" i="4"/>
  <c r="F117" i="4"/>
  <c r="H117" i="4"/>
  <c r="I117" i="4"/>
  <c r="A118" i="4"/>
  <c r="B118" i="4"/>
  <c r="C118" i="4"/>
  <c r="D118" i="4"/>
  <c r="E118" i="4"/>
  <c r="F118" i="4"/>
  <c r="H118" i="4"/>
  <c r="I118" i="4"/>
  <c r="A119" i="4"/>
  <c r="B119" i="4"/>
  <c r="C119" i="4"/>
  <c r="D119" i="4"/>
  <c r="E119" i="4"/>
  <c r="F119" i="4"/>
  <c r="H119" i="4"/>
  <c r="I119" i="4"/>
  <c r="A120" i="4"/>
  <c r="B120" i="4"/>
  <c r="C120" i="4"/>
  <c r="D120" i="4"/>
  <c r="E120" i="4"/>
  <c r="F120" i="4"/>
  <c r="H120" i="4"/>
  <c r="I120" i="4"/>
  <c r="A121" i="4"/>
  <c r="B121" i="4"/>
  <c r="C121" i="4"/>
  <c r="D121" i="4"/>
  <c r="E121" i="4"/>
  <c r="F121" i="4"/>
  <c r="H121" i="4"/>
  <c r="I121" i="4"/>
  <c r="A122" i="4"/>
  <c r="B122" i="4"/>
  <c r="C122" i="4"/>
  <c r="D122" i="4"/>
  <c r="E122" i="4"/>
  <c r="F122" i="4"/>
  <c r="H122" i="4"/>
  <c r="I122" i="4"/>
  <c r="A123" i="4"/>
  <c r="B123" i="4"/>
  <c r="C123" i="4"/>
  <c r="D123" i="4"/>
  <c r="E123" i="4"/>
  <c r="F123" i="4"/>
  <c r="H123" i="4"/>
  <c r="I123" i="4"/>
  <c r="A124" i="4"/>
  <c r="B124" i="4"/>
  <c r="C124" i="4"/>
  <c r="D124" i="4"/>
  <c r="E124" i="4"/>
  <c r="F124" i="4"/>
  <c r="H124" i="4"/>
  <c r="I124" i="4"/>
  <c r="A125" i="4"/>
  <c r="B125" i="4"/>
  <c r="C125" i="4"/>
  <c r="D125" i="4"/>
  <c r="E125" i="4"/>
  <c r="F125" i="4"/>
  <c r="H125" i="4"/>
  <c r="I125" i="4"/>
  <c r="A126" i="4"/>
  <c r="B126" i="4"/>
  <c r="C126" i="4"/>
  <c r="D126" i="4"/>
  <c r="E126" i="4"/>
  <c r="F126" i="4"/>
  <c r="H126" i="4"/>
  <c r="I126" i="4"/>
  <c r="A127" i="4"/>
  <c r="B127" i="4"/>
  <c r="C127" i="4"/>
  <c r="D127" i="4"/>
  <c r="E127" i="4"/>
  <c r="F127" i="4"/>
  <c r="H127" i="4"/>
  <c r="I127" i="4"/>
  <c r="A128" i="4"/>
  <c r="B128" i="4"/>
  <c r="C128" i="4"/>
  <c r="D128" i="4"/>
  <c r="E128" i="4"/>
  <c r="F128" i="4"/>
  <c r="H128" i="4"/>
  <c r="I128" i="4"/>
  <c r="A129" i="4"/>
  <c r="B129" i="4"/>
  <c r="C129" i="4"/>
  <c r="D129" i="4"/>
  <c r="E129" i="4"/>
  <c r="F129" i="4"/>
  <c r="H129" i="4"/>
  <c r="I129" i="4"/>
  <c r="A130" i="4"/>
  <c r="B130" i="4"/>
  <c r="C130" i="4"/>
  <c r="D130" i="4"/>
  <c r="E130" i="4"/>
  <c r="F130" i="4"/>
  <c r="H130" i="4"/>
  <c r="I130" i="4"/>
  <c r="A131" i="4"/>
  <c r="B131" i="4"/>
  <c r="C131" i="4"/>
  <c r="D131" i="4"/>
  <c r="E131" i="4"/>
  <c r="F131" i="4"/>
  <c r="H131" i="4"/>
  <c r="I131" i="4"/>
  <c r="A132" i="4"/>
  <c r="B132" i="4"/>
  <c r="C132" i="4"/>
  <c r="D132" i="4"/>
  <c r="E132" i="4"/>
  <c r="F132" i="4"/>
  <c r="H132" i="4"/>
  <c r="I132" i="4"/>
  <c r="A133" i="4"/>
  <c r="B133" i="4"/>
  <c r="C133" i="4"/>
  <c r="D133" i="4"/>
  <c r="E133" i="4"/>
  <c r="F133" i="4"/>
  <c r="H133" i="4"/>
  <c r="I133" i="4"/>
  <c r="A134" i="4"/>
  <c r="B134" i="4"/>
  <c r="C134" i="4"/>
  <c r="D134" i="4"/>
  <c r="E134" i="4"/>
  <c r="F134" i="4"/>
  <c r="H134" i="4"/>
  <c r="I134" i="4"/>
  <c r="A135" i="4"/>
  <c r="B135" i="4"/>
  <c r="C135" i="4"/>
  <c r="D135" i="4"/>
  <c r="E135" i="4"/>
  <c r="F135" i="4"/>
  <c r="H135" i="4"/>
  <c r="I135" i="4"/>
  <c r="A136" i="4"/>
  <c r="B136" i="4"/>
  <c r="C136" i="4"/>
  <c r="D136" i="4"/>
  <c r="E136" i="4"/>
  <c r="F136" i="4"/>
  <c r="H136" i="4"/>
  <c r="I136" i="4"/>
  <c r="A137" i="4"/>
  <c r="B137" i="4"/>
  <c r="C137" i="4"/>
  <c r="D137" i="4"/>
  <c r="E137" i="4"/>
  <c r="F137" i="4"/>
  <c r="H137" i="4"/>
  <c r="I137" i="4"/>
  <c r="A138" i="4"/>
  <c r="B138" i="4"/>
  <c r="C138" i="4"/>
  <c r="D138" i="4"/>
  <c r="E138" i="4"/>
  <c r="F138" i="4"/>
  <c r="H138" i="4"/>
  <c r="I138" i="4"/>
  <c r="A139" i="4"/>
  <c r="B139" i="4"/>
  <c r="C139" i="4"/>
  <c r="D139" i="4"/>
  <c r="E139" i="4"/>
  <c r="F139" i="4"/>
  <c r="H139" i="4"/>
  <c r="I139" i="4"/>
  <c r="A140" i="4"/>
  <c r="B140" i="4"/>
  <c r="C140" i="4"/>
  <c r="D140" i="4"/>
  <c r="E140" i="4"/>
  <c r="F140" i="4"/>
  <c r="H140" i="4"/>
  <c r="I140" i="4"/>
  <c r="A141" i="4"/>
  <c r="B141" i="4"/>
  <c r="C141" i="4"/>
  <c r="D141" i="4"/>
  <c r="E141" i="4"/>
  <c r="F141" i="4"/>
  <c r="H141" i="4"/>
  <c r="I141" i="4"/>
  <c r="A142" i="4"/>
  <c r="B142" i="4"/>
  <c r="C142" i="4"/>
  <c r="D142" i="4"/>
  <c r="E142" i="4"/>
  <c r="F142" i="4"/>
  <c r="H142" i="4"/>
  <c r="I142" i="4"/>
  <c r="A143" i="4"/>
  <c r="B143" i="4"/>
  <c r="C143" i="4"/>
  <c r="D143" i="4"/>
  <c r="E143" i="4"/>
  <c r="F143" i="4"/>
  <c r="H143" i="4"/>
  <c r="I143" i="4"/>
  <c r="A144" i="4"/>
  <c r="B144" i="4"/>
  <c r="C144" i="4"/>
  <c r="D144" i="4"/>
  <c r="E144" i="4"/>
  <c r="F144" i="4"/>
  <c r="H144" i="4"/>
  <c r="I144" i="4"/>
  <c r="A145" i="4"/>
  <c r="B145" i="4"/>
  <c r="C145" i="4"/>
  <c r="D145" i="4"/>
  <c r="E145" i="4"/>
  <c r="F145" i="4"/>
  <c r="H145" i="4"/>
  <c r="I145" i="4"/>
  <c r="A146" i="4"/>
  <c r="B146" i="4"/>
  <c r="C146" i="4"/>
  <c r="D146" i="4"/>
  <c r="E146" i="4"/>
  <c r="F146" i="4"/>
  <c r="H146" i="4"/>
  <c r="I146" i="4"/>
  <c r="A147" i="4"/>
  <c r="B147" i="4"/>
  <c r="C147" i="4"/>
  <c r="D147" i="4"/>
  <c r="E147" i="4"/>
  <c r="F147" i="4"/>
  <c r="H147" i="4"/>
  <c r="I147" i="4"/>
  <c r="A148" i="4"/>
  <c r="B148" i="4"/>
  <c r="C148" i="4"/>
  <c r="D148" i="4"/>
  <c r="E148" i="4"/>
  <c r="F148" i="4"/>
  <c r="H148" i="4"/>
  <c r="I148" i="4"/>
  <c r="A149" i="4"/>
  <c r="B149" i="4"/>
  <c r="C149" i="4"/>
  <c r="D149" i="4"/>
  <c r="E149" i="4"/>
  <c r="F149" i="4"/>
  <c r="H149" i="4"/>
  <c r="I149" i="4"/>
  <c r="A150" i="4"/>
  <c r="B150" i="4"/>
  <c r="C150" i="4"/>
  <c r="D150" i="4"/>
  <c r="E150" i="4"/>
  <c r="F150" i="4"/>
  <c r="H150" i="4"/>
  <c r="I150" i="4"/>
  <c r="A151" i="4"/>
  <c r="B151" i="4"/>
  <c r="C151" i="4"/>
  <c r="D151" i="4"/>
  <c r="E151" i="4"/>
  <c r="F151" i="4"/>
  <c r="H151" i="4"/>
  <c r="I151" i="4"/>
  <c r="A152" i="4"/>
  <c r="B152" i="4"/>
  <c r="C152" i="4"/>
  <c r="D152" i="4"/>
  <c r="E152" i="4"/>
  <c r="F152" i="4"/>
  <c r="H152" i="4"/>
  <c r="I152" i="4"/>
  <c r="A153" i="4"/>
  <c r="B153" i="4"/>
  <c r="C153" i="4"/>
  <c r="D153" i="4"/>
  <c r="E153" i="4"/>
  <c r="F153" i="4"/>
  <c r="H153" i="4"/>
  <c r="I153" i="4"/>
  <c r="A154" i="4"/>
  <c r="B154" i="4"/>
  <c r="C154" i="4"/>
  <c r="D154" i="4"/>
  <c r="E154" i="4"/>
  <c r="F154" i="4"/>
  <c r="H154" i="4"/>
  <c r="I154" i="4"/>
  <c r="A155" i="4"/>
  <c r="B155" i="4"/>
  <c r="C155" i="4"/>
  <c r="D155" i="4"/>
  <c r="E155" i="4"/>
  <c r="F155" i="4"/>
  <c r="H155" i="4"/>
  <c r="I155" i="4"/>
  <c r="A156" i="4"/>
  <c r="B156" i="4"/>
  <c r="C156" i="4"/>
  <c r="D156" i="4"/>
  <c r="E156" i="4"/>
  <c r="F156" i="4"/>
  <c r="H156" i="4"/>
  <c r="I156" i="4"/>
  <c r="A157" i="4"/>
  <c r="B157" i="4"/>
  <c r="C157" i="4"/>
  <c r="D157" i="4"/>
  <c r="E157" i="4"/>
  <c r="F157" i="4"/>
  <c r="H157" i="4"/>
  <c r="I157" i="4"/>
  <c r="A158" i="4"/>
  <c r="B158" i="4"/>
  <c r="C158" i="4"/>
  <c r="D158" i="4"/>
  <c r="E158" i="4"/>
  <c r="F158" i="4"/>
  <c r="H158" i="4"/>
  <c r="I158" i="4"/>
  <c r="A159" i="4"/>
  <c r="B159" i="4"/>
  <c r="C159" i="4"/>
  <c r="D159" i="4"/>
  <c r="E159" i="4"/>
  <c r="F159" i="4"/>
  <c r="H159" i="4"/>
  <c r="I159" i="4"/>
  <c r="A160" i="4"/>
  <c r="B160" i="4"/>
  <c r="C160" i="4"/>
  <c r="D160" i="4"/>
  <c r="E160" i="4"/>
  <c r="F160" i="4"/>
  <c r="H160" i="4"/>
  <c r="I160" i="4"/>
  <c r="A161" i="4"/>
  <c r="B161" i="4"/>
  <c r="C161" i="4"/>
  <c r="D161" i="4"/>
  <c r="E161" i="4"/>
  <c r="F161" i="4"/>
  <c r="H161" i="4"/>
  <c r="I161" i="4"/>
  <c r="A162" i="4"/>
  <c r="B162" i="4"/>
  <c r="C162" i="4"/>
  <c r="D162" i="4"/>
  <c r="E162" i="4"/>
  <c r="F162" i="4"/>
  <c r="H162" i="4"/>
  <c r="I162" i="4"/>
  <c r="A163" i="4"/>
  <c r="B163" i="4"/>
  <c r="C163" i="4"/>
  <c r="D163" i="4"/>
  <c r="E163" i="4"/>
  <c r="F163" i="4"/>
  <c r="H163" i="4"/>
  <c r="I163" i="4"/>
  <c r="A164" i="4"/>
  <c r="B164" i="4"/>
  <c r="C164" i="4"/>
  <c r="D164" i="4"/>
  <c r="E164" i="4"/>
  <c r="F164" i="4"/>
  <c r="H164" i="4"/>
  <c r="I164" i="4"/>
  <c r="A165" i="4"/>
  <c r="B165" i="4"/>
  <c r="C165" i="4"/>
  <c r="D165" i="4"/>
  <c r="E165" i="4"/>
  <c r="F165" i="4"/>
  <c r="H165" i="4"/>
  <c r="I165" i="4"/>
  <c r="A166" i="4"/>
  <c r="B166" i="4"/>
  <c r="C166" i="4"/>
  <c r="D166" i="4"/>
  <c r="E166" i="4"/>
  <c r="F166" i="4"/>
  <c r="H166" i="4"/>
  <c r="I166" i="4"/>
  <c r="A167" i="4"/>
  <c r="B167" i="4"/>
  <c r="C167" i="4"/>
  <c r="D167" i="4"/>
  <c r="E167" i="4"/>
  <c r="F167" i="4"/>
  <c r="H167" i="4"/>
  <c r="I167" i="4"/>
  <c r="A168" i="4"/>
  <c r="B168" i="4"/>
  <c r="C168" i="4"/>
  <c r="D168" i="4"/>
  <c r="E168" i="4"/>
  <c r="F168" i="4"/>
  <c r="H168" i="4"/>
  <c r="I168" i="4"/>
  <c r="A169" i="4"/>
  <c r="B169" i="4"/>
  <c r="C169" i="4"/>
  <c r="D169" i="4"/>
  <c r="E169" i="4"/>
  <c r="F169" i="4"/>
  <c r="H169" i="4"/>
  <c r="I169" i="4"/>
  <c r="A170" i="4"/>
  <c r="B170" i="4"/>
  <c r="C170" i="4"/>
  <c r="D170" i="4"/>
  <c r="E170" i="4"/>
  <c r="F170" i="4"/>
  <c r="H170" i="4"/>
  <c r="I170" i="4"/>
  <c r="A171" i="4"/>
  <c r="B171" i="4"/>
  <c r="C171" i="4"/>
  <c r="D171" i="4"/>
  <c r="E171" i="4"/>
  <c r="F171" i="4"/>
  <c r="H171" i="4"/>
  <c r="I171" i="4"/>
  <c r="A172" i="4"/>
  <c r="B172" i="4"/>
  <c r="C172" i="4"/>
  <c r="D172" i="4"/>
  <c r="E172" i="4"/>
  <c r="F172" i="4"/>
  <c r="H172" i="4"/>
  <c r="I172" i="4"/>
  <c r="A173" i="4"/>
  <c r="B173" i="4"/>
  <c r="C173" i="4"/>
  <c r="D173" i="4"/>
  <c r="E173" i="4"/>
  <c r="F173" i="4"/>
  <c r="H173" i="4"/>
  <c r="I173" i="4"/>
  <c r="A174" i="4"/>
  <c r="B174" i="4"/>
  <c r="C174" i="4"/>
  <c r="D174" i="4"/>
  <c r="E174" i="4"/>
  <c r="F174" i="4"/>
  <c r="H174" i="4"/>
  <c r="I174" i="4"/>
  <c r="A175" i="4"/>
  <c r="B175" i="4"/>
  <c r="C175" i="4"/>
  <c r="D175" i="4"/>
  <c r="E175" i="4"/>
  <c r="F175" i="4"/>
  <c r="H175" i="4"/>
  <c r="I175" i="4"/>
  <c r="A176" i="4"/>
  <c r="B176" i="4"/>
  <c r="C176" i="4"/>
  <c r="D176" i="4"/>
  <c r="E176" i="4"/>
  <c r="F176" i="4"/>
  <c r="H176" i="4"/>
  <c r="I176" i="4"/>
  <c r="A177" i="4"/>
  <c r="B177" i="4"/>
  <c r="C177" i="4"/>
  <c r="D177" i="4"/>
  <c r="E177" i="4"/>
  <c r="F177" i="4"/>
  <c r="H177" i="4"/>
  <c r="I177" i="4"/>
  <c r="A178" i="4"/>
  <c r="B178" i="4"/>
  <c r="C178" i="4"/>
  <c r="D178" i="4"/>
  <c r="E178" i="4"/>
  <c r="F178" i="4"/>
  <c r="H178" i="4"/>
  <c r="I178" i="4"/>
  <c r="A179" i="4"/>
  <c r="B179" i="4"/>
  <c r="C179" i="4"/>
  <c r="D179" i="4"/>
  <c r="E179" i="4"/>
  <c r="F179" i="4"/>
  <c r="H179" i="4"/>
  <c r="I179" i="4"/>
  <c r="A180" i="4"/>
  <c r="B180" i="4"/>
  <c r="C180" i="4"/>
  <c r="D180" i="4"/>
  <c r="E180" i="4"/>
  <c r="F180" i="4"/>
  <c r="H180" i="4"/>
  <c r="I180" i="4"/>
  <c r="A181" i="4"/>
  <c r="B181" i="4"/>
  <c r="C181" i="4"/>
  <c r="D181" i="4"/>
  <c r="E181" i="4"/>
  <c r="F181" i="4"/>
  <c r="H181" i="4"/>
  <c r="I181" i="4"/>
  <c r="A182" i="4"/>
  <c r="B182" i="4"/>
  <c r="C182" i="4"/>
  <c r="D182" i="4"/>
  <c r="E182" i="4"/>
  <c r="F182" i="4"/>
  <c r="H182" i="4"/>
  <c r="I182" i="4"/>
  <c r="A183" i="4"/>
  <c r="B183" i="4"/>
  <c r="C183" i="4"/>
  <c r="D183" i="4"/>
  <c r="E183" i="4"/>
  <c r="F183" i="4"/>
  <c r="H183" i="4"/>
  <c r="I183" i="4"/>
  <c r="A184" i="4"/>
  <c r="B184" i="4"/>
  <c r="C184" i="4"/>
  <c r="D184" i="4"/>
  <c r="E184" i="4"/>
  <c r="F184" i="4"/>
  <c r="H184" i="4"/>
  <c r="I184" i="4"/>
  <c r="A185" i="4"/>
  <c r="B185" i="4"/>
  <c r="C185" i="4"/>
  <c r="D185" i="4"/>
  <c r="E185" i="4"/>
  <c r="F185" i="4"/>
  <c r="H185" i="4"/>
  <c r="I185" i="4"/>
  <c r="A186" i="4"/>
  <c r="B186" i="4"/>
  <c r="C186" i="4"/>
  <c r="D186" i="4"/>
  <c r="E186" i="4"/>
  <c r="F186" i="4"/>
  <c r="H186" i="4"/>
  <c r="I186" i="4"/>
  <c r="A187" i="4"/>
  <c r="B187" i="4"/>
  <c r="C187" i="4"/>
  <c r="D187" i="4"/>
  <c r="E187" i="4"/>
  <c r="F187" i="4"/>
  <c r="H187" i="4"/>
  <c r="I187" i="4"/>
  <c r="A188" i="4"/>
  <c r="B188" i="4"/>
  <c r="C188" i="4"/>
  <c r="D188" i="4"/>
  <c r="E188" i="4"/>
  <c r="F188" i="4"/>
  <c r="H188" i="4"/>
  <c r="I188" i="4"/>
  <c r="A189" i="4"/>
  <c r="B189" i="4"/>
  <c r="C189" i="4"/>
  <c r="D189" i="4"/>
  <c r="E189" i="4"/>
  <c r="F189" i="4"/>
  <c r="H189" i="4"/>
  <c r="I189" i="4"/>
  <c r="A190" i="4"/>
  <c r="B190" i="4"/>
  <c r="C190" i="4"/>
  <c r="D190" i="4"/>
  <c r="E190" i="4"/>
  <c r="F190" i="4"/>
  <c r="H190" i="4"/>
  <c r="I190" i="4"/>
  <c r="A191" i="4"/>
  <c r="B191" i="4"/>
  <c r="C191" i="4"/>
  <c r="D191" i="4"/>
  <c r="E191" i="4"/>
  <c r="F191" i="4"/>
  <c r="H191" i="4"/>
  <c r="I191" i="4"/>
  <c r="A192" i="4"/>
  <c r="B192" i="4"/>
  <c r="C192" i="4"/>
  <c r="D192" i="4"/>
  <c r="E192" i="4"/>
  <c r="F192" i="4"/>
  <c r="H192" i="4"/>
  <c r="I192" i="4"/>
  <c r="A193" i="4"/>
  <c r="B193" i="4"/>
  <c r="C193" i="4"/>
  <c r="D193" i="4"/>
  <c r="E193" i="4"/>
  <c r="F193" i="4"/>
  <c r="H193" i="4"/>
  <c r="I193" i="4"/>
  <c r="A194" i="4"/>
  <c r="B194" i="4"/>
  <c r="C194" i="4"/>
  <c r="D194" i="4"/>
  <c r="E194" i="4"/>
  <c r="F194" i="4"/>
  <c r="H194" i="4"/>
  <c r="I194" i="4"/>
  <c r="A195" i="4"/>
  <c r="B195" i="4"/>
  <c r="C195" i="4"/>
  <c r="D195" i="4"/>
  <c r="E195" i="4"/>
  <c r="F195" i="4"/>
  <c r="H195" i="4"/>
  <c r="I195" i="4"/>
  <c r="A196" i="4"/>
  <c r="B196" i="4"/>
  <c r="C196" i="4"/>
  <c r="D196" i="4"/>
  <c r="E196" i="4"/>
  <c r="F196" i="4"/>
  <c r="H196" i="4"/>
  <c r="I196" i="4"/>
  <c r="A197" i="4"/>
  <c r="B197" i="4"/>
  <c r="C197" i="4"/>
  <c r="D197" i="4"/>
  <c r="E197" i="4"/>
  <c r="F197" i="4"/>
  <c r="H197" i="4"/>
  <c r="I197" i="4"/>
  <c r="A198" i="4"/>
  <c r="B198" i="4"/>
  <c r="C198" i="4"/>
  <c r="D198" i="4"/>
  <c r="E198" i="4"/>
  <c r="F198" i="4"/>
  <c r="H198" i="4"/>
  <c r="I198" i="4"/>
  <c r="A199" i="4"/>
  <c r="B199" i="4"/>
  <c r="C199" i="4"/>
  <c r="D199" i="4"/>
  <c r="E199" i="4"/>
  <c r="F199" i="4"/>
  <c r="H199" i="4"/>
  <c r="I199" i="4"/>
  <c r="A200" i="4"/>
  <c r="B200" i="4"/>
  <c r="C200" i="4"/>
  <c r="D200" i="4"/>
  <c r="E200" i="4"/>
  <c r="F200" i="4"/>
  <c r="H200" i="4"/>
  <c r="I200" i="4"/>
  <c r="A201" i="4"/>
  <c r="B201" i="4"/>
  <c r="C201" i="4"/>
  <c r="D201" i="4"/>
  <c r="E201" i="4"/>
  <c r="F201" i="4"/>
  <c r="H201" i="4"/>
  <c r="I201" i="4"/>
  <c r="A202" i="4"/>
  <c r="B202" i="4"/>
  <c r="C202" i="4"/>
  <c r="D202" i="4"/>
  <c r="E202" i="4"/>
  <c r="F202" i="4"/>
  <c r="H202" i="4"/>
  <c r="I202" i="4"/>
  <c r="A203" i="4"/>
  <c r="B203" i="4"/>
  <c r="C203" i="4"/>
  <c r="D203" i="4"/>
  <c r="E203" i="4"/>
  <c r="F203" i="4"/>
  <c r="H203" i="4"/>
  <c r="I203" i="4"/>
  <c r="A204" i="4"/>
  <c r="B204" i="4"/>
  <c r="C204" i="4"/>
  <c r="D204" i="4"/>
  <c r="E204" i="4"/>
  <c r="F204" i="4"/>
  <c r="H204" i="4"/>
  <c r="I204" i="4"/>
  <c r="A205" i="4"/>
  <c r="B205" i="4"/>
  <c r="C205" i="4"/>
  <c r="D205" i="4"/>
  <c r="E205" i="4"/>
  <c r="F205" i="4"/>
  <c r="H205" i="4"/>
  <c r="I205" i="4"/>
  <c r="A206" i="4"/>
  <c r="B206" i="4"/>
  <c r="C206" i="4"/>
  <c r="D206" i="4"/>
  <c r="E206" i="4"/>
  <c r="F206" i="4"/>
  <c r="H206" i="4"/>
  <c r="I206" i="4"/>
  <c r="A207" i="4"/>
  <c r="B207" i="4"/>
  <c r="C207" i="4"/>
  <c r="D207" i="4"/>
  <c r="E207" i="4"/>
  <c r="F207" i="4"/>
  <c r="H207" i="4"/>
  <c r="I207" i="4"/>
  <c r="A208" i="4"/>
  <c r="B208" i="4"/>
  <c r="C208" i="4"/>
  <c r="D208" i="4"/>
  <c r="E208" i="4"/>
  <c r="F208" i="4"/>
  <c r="H208" i="4"/>
  <c r="I208" i="4"/>
  <c r="A209" i="4"/>
  <c r="B209" i="4"/>
  <c r="C209" i="4"/>
  <c r="D209" i="4"/>
  <c r="E209" i="4"/>
  <c r="F209" i="4"/>
  <c r="H209" i="4"/>
  <c r="I209" i="4"/>
  <c r="A210" i="4"/>
  <c r="B210" i="4"/>
  <c r="C210" i="4"/>
  <c r="D210" i="4"/>
  <c r="E210" i="4"/>
  <c r="F210" i="4"/>
  <c r="H210" i="4"/>
  <c r="I210" i="4"/>
  <c r="A211" i="4"/>
  <c r="B211" i="4"/>
  <c r="C211" i="4"/>
  <c r="D211" i="4"/>
  <c r="E211" i="4"/>
  <c r="F211" i="4"/>
  <c r="H211" i="4"/>
  <c r="I211" i="4"/>
  <c r="A212" i="4"/>
  <c r="B212" i="4"/>
  <c r="C212" i="4"/>
  <c r="D212" i="4"/>
  <c r="E212" i="4"/>
  <c r="F212" i="4"/>
  <c r="H212" i="4"/>
  <c r="I212" i="4"/>
  <c r="A213" i="4"/>
  <c r="B213" i="4"/>
  <c r="C213" i="4"/>
  <c r="D213" i="4"/>
  <c r="E213" i="4"/>
  <c r="F213" i="4"/>
  <c r="H213" i="4"/>
  <c r="I213" i="4"/>
  <c r="A214" i="4"/>
  <c r="B214" i="4"/>
  <c r="C214" i="4"/>
  <c r="D214" i="4"/>
  <c r="E214" i="4"/>
  <c r="F214" i="4"/>
  <c r="H214" i="4"/>
  <c r="I214" i="4"/>
  <c r="A215" i="4"/>
  <c r="B215" i="4"/>
  <c r="C215" i="4"/>
  <c r="D215" i="4"/>
  <c r="E215" i="4"/>
  <c r="F215" i="4"/>
  <c r="H215" i="4"/>
  <c r="I215" i="4"/>
  <c r="A216" i="4"/>
  <c r="B216" i="4"/>
  <c r="C216" i="4"/>
  <c r="D216" i="4"/>
  <c r="E216" i="4"/>
  <c r="F216" i="4"/>
  <c r="H216" i="4"/>
  <c r="I216" i="4"/>
  <c r="A217" i="4"/>
  <c r="B217" i="4"/>
  <c r="C217" i="4"/>
  <c r="D217" i="4"/>
  <c r="E217" i="4"/>
  <c r="F217" i="4"/>
  <c r="H217" i="4"/>
  <c r="I217" i="4"/>
  <c r="A218" i="4"/>
  <c r="B218" i="4"/>
  <c r="C218" i="4"/>
  <c r="D218" i="4"/>
  <c r="E218" i="4"/>
  <c r="F218" i="4"/>
  <c r="H218" i="4"/>
  <c r="I218" i="4"/>
  <c r="A219" i="4"/>
  <c r="B219" i="4"/>
  <c r="C219" i="4"/>
  <c r="D219" i="4"/>
  <c r="E219" i="4"/>
  <c r="F219" i="4"/>
  <c r="H219" i="4"/>
  <c r="I219" i="4"/>
  <c r="A220" i="4"/>
  <c r="B220" i="4"/>
  <c r="C220" i="4"/>
  <c r="D220" i="4"/>
  <c r="E220" i="4"/>
  <c r="F220" i="4"/>
  <c r="H220" i="4"/>
  <c r="I220" i="4"/>
  <c r="A221" i="4"/>
  <c r="B221" i="4"/>
  <c r="C221" i="4"/>
  <c r="D221" i="4"/>
  <c r="E221" i="4"/>
  <c r="F221" i="4"/>
  <c r="H221" i="4"/>
  <c r="I221" i="4"/>
  <c r="A222" i="4"/>
  <c r="B222" i="4"/>
  <c r="C222" i="4"/>
  <c r="D222" i="4"/>
  <c r="E222" i="4"/>
  <c r="F222" i="4"/>
  <c r="H222" i="4"/>
  <c r="I222" i="4"/>
  <c r="A223" i="4"/>
  <c r="B223" i="4"/>
  <c r="C223" i="4"/>
  <c r="D223" i="4"/>
  <c r="E223" i="4"/>
  <c r="F223" i="4"/>
  <c r="H223" i="4"/>
  <c r="I223" i="4"/>
  <c r="A224" i="4"/>
  <c r="B224" i="4"/>
  <c r="C224" i="4"/>
  <c r="D224" i="4"/>
  <c r="E224" i="4"/>
  <c r="F224" i="4"/>
  <c r="H224" i="4"/>
  <c r="I224" i="4"/>
  <c r="A225" i="4"/>
  <c r="B225" i="4"/>
  <c r="C225" i="4"/>
  <c r="D225" i="4"/>
  <c r="E225" i="4"/>
  <c r="F225" i="4"/>
  <c r="H225" i="4"/>
  <c r="I225" i="4"/>
  <c r="A226" i="4"/>
  <c r="B226" i="4"/>
  <c r="C226" i="4"/>
  <c r="D226" i="4"/>
  <c r="E226" i="4"/>
  <c r="F226" i="4"/>
  <c r="H226" i="4"/>
  <c r="I226" i="4"/>
  <c r="A227" i="4"/>
  <c r="B227" i="4"/>
  <c r="C227" i="4"/>
  <c r="D227" i="4"/>
  <c r="E227" i="4"/>
  <c r="F227" i="4"/>
  <c r="H227" i="4"/>
  <c r="I227" i="4"/>
  <c r="A228" i="4"/>
  <c r="B228" i="4"/>
  <c r="C228" i="4"/>
  <c r="D228" i="4"/>
  <c r="E228" i="4"/>
  <c r="F228" i="4"/>
  <c r="H228" i="4"/>
  <c r="I228" i="4"/>
  <c r="A229" i="4"/>
  <c r="B229" i="4"/>
  <c r="C229" i="4"/>
  <c r="D229" i="4"/>
  <c r="E229" i="4"/>
  <c r="F229" i="4"/>
  <c r="H229" i="4"/>
  <c r="I229" i="4"/>
  <c r="A230" i="4"/>
  <c r="B230" i="4"/>
  <c r="C230" i="4"/>
  <c r="D230" i="4"/>
  <c r="E230" i="4"/>
  <c r="F230" i="4"/>
  <c r="H230" i="4"/>
  <c r="I230" i="4"/>
  <c r="A231" i="4"/>
  <c r="B231" i="4"/>
  <c r="C231" i="4"/>
  <c r="D231" i="4"/>
  <c r="E231" i="4"/>
  <c r="F231" i="4"/>
  <c r="H231" i="4"/>
  <c r="I231" i="4"/>
  <c r="A232" i="4"/>
  <c r="B232" i="4"/>
  <c r="C232" i="4"/>
  <c r="D232" i="4"/>
  <c r="E232" i="4"/>
  <c r="F232" i="4"/>
  <c r="H232" i="4"/>
  <c r="I232" i="4"/>
  <c r="A233" i="4"/>
  <c r="B233" i="4"/>
  <c r="C233" i="4"/>
  <c r="D233" i="4"/>
  <c r="E233" i="4"/>
  <c r="F233" i="4"/>
  <c r="H233" i="4"/>
  <c r="I233" i="4"/>
  <c r="A234" i="4"/>
  <c r="B234" i="4"/>
  <c r="C234" i="4"/>
  <c r="D234" i="4"/>
  <c r="E234" i="4"/>
  <c r="F234" i="4"/>
  <c r="H234" i="4"/>
  <c r="I234" i="4"/>
  <c r="A235" i="4"/>
  <c r="B235" i="4"/>
  <c r="C235" i="4"/>
  <c r="D235" i="4"/>
  <c r="E235" i="4"/>
  <c r="F235" i="4"/>
  <c r="H235" i="4"/>
  <c r="I235" i="4"/>
  <c r="A236" i="4"/>
  <c r="B236" i="4"/>
  <c r="C236" i="4"/>
  <c r="D236" i="4"/>
  <c r="E236" i="4"/>
  <c r="F236" i="4"/>
  <c r="H236" i="4"/>
  <c r="I236" i="4"/>
  <c r="A237" i="4"/>
  <c r="B237" i="4"/>
  <c r="C237" i="4"/>
  <c r="D237" i="4"/>
  <c r="E237" i="4"/>
  <c r="F237" i="4"/>
  <c r="H237" i="4"/>
  <c r="I237" i="4"/>
  <c r="A238" i="4"/>
  <c r="B238" i="4"/>
  <c r="C238" i="4"/>
  <c r="D238" i="4"/>
  <c r="E238" i="4"/>
  <c r="F238" i="4"/>
  <c r="H238" i="4"/>
  <c r="I238" i="4"/>
  <c r="A239" i="4"/>
  <c r="B239" i="4"/>
  <c r="C239" i="4"/>
  <c r="D239" i="4"/>
  <c r="E239" i="4"/>
  <c r="F239" i="4"/>
  <c r="H239" i="4"/>
  <c r="I239" i="4"/>
  <c r="A240" i="4"/>
  <c r="B240" i="4"/>
  <c r="C240" i="4"/>
  <c r="D240" i="4"/>
  <c r="E240" i="4"/>
  <c r="F240" i="4"/>
  <c r="H240" i="4"/>
  <c r="I240" i="4"/>
  <c r="A241" i="4"/>
  <c r="B241" i="4"/>
  <c r="C241" i="4"/>
  <c r="D241" i="4"/>
  <c r="E241" i="4"/>
  <c r="F241" i="4"/>
  <c r="H241" i="4"/>
  <c r="I241" i="4"/>
  <c r="A242" i="4"/>
  <c r="B242" i="4"/>
  <c r="C242" i="4"/>
  <c r="D242" i="4"/>
  <c r="E242" i="4"/>
  <c r="F242" i="4"/>
  <c r="H242" i="4"/>
  <c r="I242" i="4"/>
  <c r="A243" i="4"/>
  <c r="B243" i="4"/>
  <c r="C243" i="4"/>
  <c r="D243" i="4"/>
  <c r="E243" i="4"/>
  <c r="F243" i="4"/>
  <c r="H243" i="4"/>
  <c r="I243" i="4"/>
  <c r="A244" i="4"/>
  <c r="B244" i="4"/>
  <c r="C244" i="4"/>
  <c r="D244" i="4"/>
  <c r="E244" i="4"/>
  <c r="F244" i="4"/>
  <c r="H244" i="4"/>
  <c r="I244" i="4"/>
  <c r="A245" i="4"/>
  <c r="B245" i="4"/>
  <c r="C245" i="4"/>
  <c r="D245" i="4"/>
  <c r="E245" i="4"/>
  <c r="F245" i="4"/>
  <c r="H245" i="4"/>
  <c r="I245" i="4"/>
  <c r="A246" i="4"/>
  <c r="B246" i="4"/>
  <c r="C246" i="4"/>
  <c r="D246" i="4"/>
  <c r="E246" i="4"/>
  <c r="F246" i="4"/>
  <c r="H246" i="4"/>
  <c r="I246" i="4"/>
  <c r="A247" i="4"/>
  <c r="B247" i="4"/>
  <c r="C247" i="4"/>
  <c r="D247" i="4"/>
  <c r="E247" i="4"/>
  <c r="F247" i="4"/>
  <c r="H247" i="4"/>
  <c r="I247" i="4"/>
  <c r="A248" i="4"/>
  <c r="B248" i="4"/>
  <c r="C248" i="4"/>
  <c r="D248" i="4"/>
  <c r="E248" i="4"/>
  <c r="F248" i="4"/>
  <c r="H248" i="4"/>
  <c r="I248" i="4"/>
  <c r="A249" i="4"/>
  <c r="B249" i="4"/>
  <c r="C249" i="4"/>
  <c r="D249" i="4"/>
  <c r="E249" i="4"/>
  <c r="F249" i="4"/>
  <c r="H249" i="4"/>
  <c r="I249" i="4"/>
  <c r="A250" i="4"/>
  <c r="B250" i="4"/>
  <c r="C250" i="4"/>
  <c r="D250" i="4"/>
  <c r="E250" i="4"/>
  <c r="F250" i="4"/>
  <c r="H250" i="4"/>
  <c r="I250" i="4"/>
  <c r="A251" i="4"/>
  <c r="B251" i="4"/>
  <c r="C251" i="4"/>
  <c r="D251" i="4"/>
  <c r="E251" i="4"/>
  <c r="F251" i="4"/>
  <c r="H251" i="4"/>
  <c r="I251" i="4"/>
  <c r="A252" i="4"/>
  <c r="B252" i="4"/>
  <c r="C252" i="4"/>
  <c r="D252" i="4"/>
  <c r="E252" i="4"/>
  <c r="F252" i="4"/>
  <c r="H252" i="4"/>
  <c r="I252" i="4"/>
  <c r="A253" i="4"/>
  <c r="B253" i="4"/>
  <c r="C253" i="4"/>
  <c r="D253" i="4"/>
  <c r="E253" i="4"/>
  <c r="F253" i="4"/>
  <c r="H253" i="4"/>
  <c r="I253" i="4"/>
  <c r="A254" i="4"/>
  <c r="B254" i="4"/>
  <c r="C254" i="4"/>
  <c r="D254" i="4"/>
  <c r="E254" i="4"/>
  <c r="F254" i="4"/>
  <c r="H254" i="4"/>
  <c r="I254" i="4"/>
  <c r="A255" i="4"/>
  <c r="B255" i="4"/>
  <c r="C255" i="4"/>
  <c r="D255" i="4"/>
  <c r="E255" i="4"/>
  <c r="F255" i="4"/>
  <c r="H255" i="4"/>
  <c r="I255" i="4"/>
  <c r="A256" i="4"/>
  <c r="B256" i="4"/>
  <c r="C256" i="4"/>
  <c r="D256" i="4"/>
  <c r="E256" i="4"/>
  <c r="F256" i="4"/>
  <c r="H256" i="4"/>
  <c r="I256" i="4"/>
  <c r="A257" i="4"/>
  <c r="B257" i="4"/>
  <c r="C257" i="4"/>
  <c r="D257" i="4"/>
  <c r="E257" i="4"/>
  <c r="F257" i="4"/>
  <c r="H257" i="4"/>
  <c r="I257" i="4"/>
  <c r="A258" i="4"/>
  <c r="B258" i="4"/>
  <c r="C258" i="4"/>
  <c r="D258" i="4"/>
  <c r="E258" i="4"/>
  <c r="F258" i="4"/>
  <c r="H258" i="4"/>
  <c r="I258" i="4"/>
  <c r="A259" i="4"/>
  <c r="B259" i="4"/>
  <c r="C259" i="4"/>
  <c r="D259" i="4"/>
  <c r="E259" i="4"/>
  <c r="F259" i="4"/>
  <c r="H259" i="4"/>
  <c r="I259" i="4"/>
  <c r="A260" i="4"/>
  <c r="B260" i="4"/>
  <c r="C260" i="4"/>
  <c r="D260" i="4"/>
  <c r="E260" i="4"/>
  <c r="F260" i="4"/>
  <c r="H260" i="4"/>
  <c r="I260" i="4"/>
  <c r="A261" i="4"/>
  <c r="B261" i="4"/>
  <c r="C261" i="4"/>
  <c r="D261" i="4"/>
  <c r="E261" i="4"/>
  <c r="F261" i="4"/>
  <c r="H261" i="4"/>
  <c r="I261" i="4"/>
  <c r="A262" i="4"/>
  <c r="B262" i="4"/>
  <c r="C262" i="4"/>
  <c r="D262" i="4"/>
  <c r="E262" i="4"/>
  <c r="F262" i="4"/>
  <c r="H262" i="4"/>
  <c r="I262" i="4"/>
  <c r="A263" i="4"/>
  <c r="B263" i="4"/>
  <c r="C263" i="4"/>
  <c r="D263" i="4"/>
  <c r="E263" i="4"/>
  <c r="F263" i="4"/>
  <c r="H263" i="4"/>
  <c r="I263" i="4"/>
  <c r="A264" i="4"/>
  <c r="B264" i="4"/>
  <c r="C264" i="4"/>
  <c r="D264" i="4"/>
  <c r="E264" i="4"/>
  <c r="F264" i="4"/>
  <c r="H264" i="4"/>
  <c r="I264" i="4"/>
  <c r="A265" i="4"/>
  <c r="B265" i="4"/>
  <c r="C265" i="4"/>
  <c r="D265" i="4"/>
  <c r="E265" i="4"/>
  <c r="F265" i="4"/>
  <c r="H265" i="4"/>
  <c r="I265" i="4"/>
  <c r="A266" i="4"/>
  <c r="B266" i="4"/>
  <c r="C266" i="4"/>
  <c r="D266" i="4"/>
  <c r="E266" i="4"/>
  <c r="F266" i="4"/>
  <c r="H266" i="4"/>
  <c r="I266" i="4"/>
  <c r="A267" i="4"/>
  <c r="B267" i="4"/>
  <c r="C267" i="4"/>
  <c r="D267" i="4"/>
  <c r="E267" i="4"/>
  <c r="F267" i="4"/>
  <c r="H267" i="4"/>
  <c r="I267" i="4"/>
  <c r="A268" i="4"/>
  <c r="B268" i="4"/>
  <c r="C268" i="4"/>
  <c r="D268" i="4"/>
  <c r="E268" i="4"/>
  <c r="F268" i="4"/>
  <c r="H268" i="4"/>
  <c r="I268" i="4"/>
  <c r="A269" i="4"/>
  <c r="B269" i="4"/>
  <c r="C269" i="4"/>
  <c r="D269" i="4"/>
  <c r="E269" i="4"/>
  <c r="F269" i="4"/>
  <c r="H269" i="4"/>
  <c r="I269" i="4"/>
  <c r="A270" i="4"/>
  <c r="B270" i="4"/>
  <c r="C270" i="4"/>
  <c r="D270" i="4"/>
  <c r="E270" i="4"/>
  <c r="F270" i="4"/>
  <c r="H270" i="4"/>
  <c r="I270" i="4"/>
  <c r="A271" i="4"/>
  <c r="B271" i="4"/>
  <c r="C271" i="4"/>
  <c r="D271" i="4"/>
  <c r="E271" i="4"/>
  <c r="F271" i="4"/>
  <c r="H271" i="4"/>
  <c r="I271" i="4"/>
  <c r="A272" i="4"/>
  <c r="B272" i="4"/>
  <c r="C272" i="4"/>
  <c r="D272" i="4"/>
  <c r="E272" i="4"/>
  <c r="F272" i="4"/>
  <c r="H272" i="4"/>
  <c r="I272" i="4"/>
  <c r="A273" i="4"/>
  <c r="B273" i="4"/>
  <c r="C273" i="4"/>
  <c r="D273" i="4"/>
  <c r="E273" i="4"/>
  <c r="F273" i="4"/>
  <c r="H273" i="4"/>
  <c r="I273" i="4"/>
  <c r="A274" i="4"/>
  <c r="B274" i="4"/>
  <c r="C274" i="4"/>
  <c r="D274" i="4"/>
  <c r="E274" i="4"/>
  <c r="F274" i="4"/>
  <c r="H274" i="4"/>
  <c r="I274" i="4"/>
  <c r="A275" i="4"/>
  <c r="B275" i="4"/>
  <c r="C275" i="4"/>
  <c r="D275" i="4"/>
  <c r="E275" i="4"/>
  <c r="F275" i="4"/>
  <c r="H275" i="4"/>
  <c r="I275" i="4"/>
  <c r="A276" i="4"/>
  <c r="B276" i="4"/>
  <c r="C276" i="4"/>
  <c r="D276" i="4"/>
  <c r="E276" i="4"/>
  <c r="F276" i="4"/>
  <c r="H276" i="4"/>
  <c r="I276" i="4"/>
  <c r="A277" i="4"/>
  <c r="B277" i="4"/>
  <c r="C277" i="4"/>
  <c r="D277" i="4"/>
  <c r="E277" i="4"/>
  <c r="F277" i="4"/>
  <c r="H277" i="4"/>
  <c r="I277" i="4"/>
  <c r="A278" i="4"/>
  <c r="B278" i="4"/>
  <c r="C278" i="4"/>
  <c r="D278" i="4"/>
  <c r="E278" i="4"/>
  <c r="F278" i="4"/>
  <c r="H278" i="4"/>
  <c r="I278" i="4"/>
  <c r="A279" i="4"/>
  <c r="B279" i="4"/>
  <c r="C279" i="4"/>
  <c r="D279" i="4"/>
  <c r="E279" i="4"/>
  <c r="F279" i="4"/>
  <c r="H279" i="4"/>
  <c r="I279" i="4"/>
  <c r="A280" i="4"/>
  <c r="B280" i="4"/>
  <c r="C280" i="4"/>
  <c r="D280" i="4"/>
  <c r="E280" i="4"/>
  <c r="F280" i="4"/>
  <c r="H280" i="4"/>
  <c r="I280" i="4"/>
  <c r="A281" i="4"/>
  <c r="B281" i="4"/>
  <c r="C281" i="4"/>
  <c r="D281" i="4"/>
  <c r="E281" i="4"/>
  <c r="F281" i="4"/>
  <c r="H281" i="4"/>
  <c r="I281" i="4"/>
  <c r="A282" i="4"/>
  <c r="B282" i="4"/>
  <c r="C282" i="4"/>
  <c r="D282" i="4"/>
  <c r="E282" i="4"/>
  <c r="F282" i="4"/>
  <c r="H282" i="4"/>
  <c r="I282" i="4"/>
  <c r="A283" i="4"/>
  <c r="B283" i="4"/>
  <c r="C283" i="4"/>
  <c r="D283" i="4"/>
  <c r="E283" i="4"/>
  <c r="F283" i="4"/>
  <c r="H283" i="4"/>
  <c r="I283" i="4"/>
  <c r="A284" i="4"/>
  <c r="B284" i="4"/>
  <c r="C284" i="4"/>
  <c r="D284" i="4"/>
  <c r="E284" i="4"/>
  <c r="F284" i="4"/>
  <c r="H284" i="4"/>
  <c r="I284" i="4"/>
  <c r="A285" i="4"/>
  <c r="B285" i="4"/>
  <c r="C285" i="4"/>
  <c r="D285" i="4"/>
  <c r="E285" i="4"/>
  <c r="F285" i="4"/>
  <c r="H285" i="4"/>
  <c r="I285" i="4"/>
  <c r="A286" i="4"/>
  <c r="B286" i="4"/>
  <c r="C286" i="4"/>
  <c r="D286" i="4"/>
  <c r="E286" i="4"/>
  <c r="F286" i="4"/>
  <c r="H286" i="4"/>
  <c r="I286" i="4"/>
  <c r="A287" i="4"/>
  <c r="B287" i="4"/>
  <c r="C287" i="4"/>
  <c r="D287" i="4"/>
  <c r="E287" i="4"/>
  <c r="F287" i="4"/>
  <c r="H287" i="4"/>
  <c r="I287" i="4"/>
  <c r="A288" i="4"/>
  <c r="B288" i="4"/>
  <c r="C288" i="4"/>
  <c r="D288" i="4"/>
  <c r="E288" i="4"/>
  <c r="F288" i="4"/>
  <c r="H288" i="4"/>
  <c r="I288" i="4"/>
  <c r="A289" i="4"/>
  <c r="B289" i="4"/>
  <c r="C289" i="4"/>
  <c r="D289" i="4"/>
  <c r="E289" i="4"/>
  <c r="F289" i="4"/>
  <c r="H289" i="4"/>
  <c r="I289" i="4"/>
  <c r="A290" i="4"/>
  <c r="B290" i="4"/>
  <c r="C290" i="4"/>
  <c r="D290" i="4"/>
  <c r="E290" i="4"/>
  <c r="F290" i="4"/>
  <c r="H290" i="4"/>
  <c r="I290" i="4"/>
  <c r="A291" i="4"/>
  <c r="B291" i="4"/>
  <c r="C291" i="4"/>
  <c r="D291" i="4"/>
  <c r="E291" i="4"/>
  <c r="F291" i="4"/>
  <c r="H291" i="4"/>
  <c r="I291" i="4"/>
  <c r="A292" i="4"/>
  <c r="B292" i="4"/>
  <c r="C292" i="4"/>
  <c r="D292" i="4"/>
  <c r="E292" i="4"/>
  <c r="F292" i="4"/>
  <c r="H292" i="4"/>
  <c r="I292" i="4"/>
  <c r="A293" i="4"/>
  <c r="B293" i="4"/>
  <c r="C293" i="4"/>
  <c r="D293" i="4"/>
  <c r="E293" i="4"/>
  <c r="F293" i="4"/>
  <c r="H293" i="4"/>
  <c r="I293" i="4"/>
  <c r="A294" i="4"/>
  <c r="B294" i="4"/>
  <c r="C294" i="4"/>
  <c r="D294" i="4"/>
  <c r="E294" i="4"/>
  <c r="F294" i="4"/>
  <c r="H294" i="4"/>
  <c r="I294" i="4"/>
  <c r="A295" i="4"/>
  <c r="B295" i="4"/>
  <c r="C295" i="4"/>
  <c r="D295" i="4"/>
  <c r="E295" i="4"/>
  <c r="F295" i="4"/>
  <c r="H295" i="4"/>
  <c r="I295" i="4"/>
  <c r="A296" i="4"/>
  <c r="B296" i="4"/>
  <c r="C296" i="4"/>
  <c r="D296" i="4"/>
  <c r="E296" i="4"/>
  <c r="F296" i="4"/>
  <c r="H296" i="4"/>
  <c r="I296" i="4"/>
  <c r="A297" i="4"/>
  <c r="B297" i="4"/>
  <c r="C297" i="4"/>
  <c r="D297" i="4"/>
  <c r="E297" i="4"/>
  <c r="F297" i="4"/>
  <c r="H297" i="4"/>
  <c r="I297" i="4"/>
  <c r="A298" i="4"/>
  <c r="B298" i="4"/>
  <c r="C298" i="4"/>
  <c r="D298" i="4"/>
  <c r="E298" i="4"/>
  <c r="F298" i="4"/>
  <c r="H298" i="4"/>
  <c r="I298" i="4"/>
  <c r="A299" i="4"/>
  <c r="B299" i="4"/>
  <c r="C299" i="4"/>
  <c r="D299" i="4"/>
  <c r="E299" i="4"/>
  <c r="F299" i="4"/>
  <c r="H299" i="4"/>
  <c r="I299" i="4"/>
  <c r="A300" i="4"/>
  <c r="B300" i="4"/>
  <c r="C300" i="4"/>
  <c r="D300" i="4"/>
  <c r="E300" i="4"/>
  <c r="F300" i="4"/>
  <c r="H300" i="4"/>
  <c r="I300" i="4"/>
  <c r="A301" i="4"/>
  <c r="B301" i="4"/>
  <c r="C301" i="4"/>
  <c r="D301" i="4"/>
  <c r="E301" i="4"/>
  <c r="F301" i="4"/>
  <c r="H301" i="4"/>
  <c r="I301" i="4"/>
  <c r="A302" i="4"/>
  <c r="B302" i="4"/>
  <c r="C302" i="4"/>
  <c r="D302" i="4"/>
  <c r="E302" i="4"/>
  <c r="F302" i="4"/>
  <c r="H302" i="4"/>
  <c r="I302" i="4"/>
  <c r="A303" i="4"/>
  <c r="B303" i="4"/>
  <c r="C303" i="4"/>
  <c r="D303" i="4"/>
  <c r="E303" i="4"/>
  <c r="F303" i="4"/>
  <c r="H303" i="4"/>
  <c r="I303" i="4"/>
  <c r="A304" i="4"/>
  <c r="B304" i="4"/>
  <c r="C304" i="4"/>
  <c r="D304" i="4"/>
  <c r="E304" i="4"/>
  <c r="F304" i="4"/>
  <c r="H304" i="4"/>
  <c r="I304" i="4"/>
  <c r="A305" i="4"/>
  <c r="B305" i="4"/>
  <c r="C305" i="4"/>
  <c r="D305" i="4"/>
  <c r="E305" i="4"/>
  <c r="F305" i="4"/>
  <c r="H305" i="4"/>
  <c r="I305" i="4"/>
  <c r="A306" i="4"/>
  <c r="B306" i="4"/>
  <c r="C306" i="4"/>
  <c r="D306" i="4"/>
  <c r="E306" i="4"/>
  <c r="F306" i="4"/>
  <c r="H306" i="4"/>
  <c r="I306" i="4"/>
  <c r="A307" i="4"/>
  <c r="B307" i="4"/>
  <c r="C307" i="4"/>
  <c r="D307" i="4"/>
  <c r="E307" i="4"/>
  <c r="F307" i="4"/>
  <c r="H307" i="4"/>
  <c r="I307" i="4"/>
  <c r="A308" i="4"/>
  <c r="B308" i="4"/>
  <c r="C308" i="4"/>
  <c r="D308" i="4"/>
  <c r="E308" i="4"/>
  <c r="F308" i="4"/>
  <c r="H308" i="4"/>
  <c r="I308" i="4"/>
  <c r="A309" i="4"/>
  <c r="B309" i="4"/>
  <c r="C309" i="4"/>
  <c r="D309" i="4"/>
  <c r="E309" i="4"/>
  <c r="F309" i="4"/>
  <c r="H309" i="4"/>
  <c r="I309" i="4"/>
  <c r="A310" i="4"/>
  <c r="B310" i="4"/>
  <c r="C310" i="4"/>
  <c r="D310" i="4"/>
  <c r="E310" i="4"/>
  <c r="F310" i="4"/>
  <c r="H310" i="4"/>
  <c r="I310" i="4"/>
  <c r="A311" i="4"/>
  <c r="B311" i="4"/>
  <c r="C311" i="4"/>
  <c r="D311" i="4"/>
  <c r="E311" i="4"/>
  <c r="F311" i="4"/>
  <c r="H311" i="4"/>
  <c r="I311" i="4"/>
  <c r="A312" i="4"/>
  <c r="B312" i="4"/>
  <c r="C312" i="4"/>
  <c r="D312" i="4"/>
  <c r="E312" i="4"/>
  <c r="F312" i="4"/>
  <c r="H312" i="4"/>
  <c r="I312" i="4"/>
  <c r="A313" i="4"/>
  <c r="B313" i="4"/>
  <c r="C313" i="4"/>
  <c r="D313" i="4"/>
  <c r="E313" i="4"/>
  <c r="F313" i="4"/>
  <c r="H313" i="4"/>
  <c r="I313" i="4"/>
  <c r="A314" i="4"/>
  <c r="B314" i="4"/>
  <c r="C314" i="4"/>
  <c r="D314" i="4"/>
  <c r="E314" i="4"/>
  <c r="F314" i="4"/>
  <c r="H314" i="4"/>
  <c r="I314" i="4"/>
  <c r="A315" i="4"/>
  <c r="B315" i="4"/>
  <c r="C315" i="4"/>
  <c r="D315" i="4"/>
  <c r="E315" i="4"/>
  <c r="F315" i="4"/>
  <c r="H315" i="4"/>
  <c r="I315" i="4"/>
  <c r="A316" i="4"/>
  <c r="B316" i="4"/>
  <c r="C316" i="4"/>
  <c r="D316" i="4"/>
  <c r="E316" i="4"/>
  <c r="F316" i="4"/>
  <c r="H316" i="4"/>
  <c r="I316" i="4"/>
  <c r="A317" i="4"/>
  <c r="B317" i="4"/>
  <c r="C317" i="4"/>
  <c r="D317" i="4"/>
  <c r="E317" i="4"/>
  <c r="F317" i="4"/>
  <c r="H317" i="4"/>
  <c r="I317" i="4"/>
  <c r="A318" i="4"/>
  <c r="B318" i="4"/>
  <c r="C318" i="4"/>
  <c r="D318" i="4"/>
  <c r="E318" i="4"/>
  <c r="F318" i="4"/>
  <c r="H318" i="4"/>
  <c r="I318" i="4"/>
  <c r="A319" i="4"/>
  <c r="B319" i="4"/>
  <c r="C319" i="4"/>
  <c r="D319" i="4"/>
  <c r="E319" i="4"/>
  <c r="F319" i="4"/>
  <c r="H319" i="4"/>
  <c r="I319" i="4"/>
  <c r="A320" i="4"/>
  <c r="B320" i="4"/>
  <c r="C320" i="4"/>
  <c r="D320" i="4"/>
  <c r="E320" i="4"/>
  <c r="F320" i="4"/>
  <c r="H320" i="4"/>
  <c r="I320" i="4"/>
  <c r="A321" i="4"/>
  <c r="B321" i="4"/>
  <c r="C321" i="4"/>
  <c r="D321" i="4"/>
  <c r="E321" i="4"/>
  <c r="F321" i="4"/>
  <c r="H321" i="4"/>
  <c r="I321" i="4"/>
  <c r="A322" i="4"/>
  <c r="B322" i="4"/>
  <c r="C322" i="4"/>
  <c r="D322" i="4"/>
  <c r="E322" i="4"/>
  <c r="F322" i="4"/>
  <c r="H322" i="4"/>
  <c r="I322" i="4"/>
  <c r="A323" i="4"/>
  <c r="B323" i="4"/>
  <c r="C323" i="4"/>
  <c r="D323" i="4"/>
  <c r="E323" i="4"/>
  <c r="F323" i="4"/>
  <c r="H323" i="4"/>
  <c r="I323" i="4"/>
  <c r="A324" i="4"/>
  <c r="B324" i="4"/>
  <c r="C324" i="4"/>
  <c r="D324" i="4"/>
  <c r="E324" i="4"/>
  <c r="F324" i="4"/>
  <c r="H324" i="4"/>
  <c r="I324" i="4"/>
  <c r="A325" i="4"/>
  <c r="B325" i="4"/>
  <c r="C325" i="4"/>
  <c r="D325" i="4"/>
  <c r="E325" i="4"/>
  <c r="F325" i="4"/>
  <c r="H325" i="4"/>
  <c r="I325" i="4"/>
  <c r="A326" i="4"/>
  <c r="B326" i="4"/>
  <c r="C326" i="4"/>
  <c r="D326" i="4"/>
  <c r="E326" i="4"/>
  <c r="F326" i="4"/>
  <c r="H326" i="4"/>
  <c r="I326" i="4"/>
  <c r="A327" i="4"/>
  <c r="B327" i="4"/>
  <c r="C327" i="4"/>
  <c r="D327" i="4"/>
  <c r="E327" i="4"/>
  <c r="F327" i="4"/>
  <c r="H327" i="4"/>
  <c r="I327" i="4"/>
  <c r="A328" i="4"/>
  <c r="B328" i="4"/>
  <c r="C328" i="4"/>
  <c r="D328" i="4"/>
  <c r="E328" i="4"/>
  <c r="F328" i="4"/>
  <c r="H328" i="4"/>
  <c r="I328" i="4"/>
  <c r="A329" i="4"/>
  <c r="B329" i="4"/>
  <c r="C329" i="4"/>
  <c r="D329" i="4"/>
  <c r="E329" i="4"/>
  <c r="F329" i="4"/>
  <c r="H329" i="4"/>
  <c r="I329" i="4"/>
  <c r="A330" i="4"/>
  <c r="B330" i="4"/>
  <c r="C330" i="4"/>
  <c r="D330" i="4"/>
  <c r="E330" i="4"/>
  <c r="F330" i="4"/>
  <c r="H330" i="4"/>
  <c r="I330" i="4"/>
  <c r="A331" i="4"/>
  <c r="B331" i="4"/>
  <c r="C331" i="4"/>
  <c r="D331" i="4"/>
  <c r="E331" i="4"/>
  <c r="F331" i="4"/>
  <c r="H331" i="4"/>
  <c r="I331" i="4"/>
  <c r="A332" i="4"/>
  <c r="B332" i="4"/>
  <c r="C332" i="4"/>
  <c r="D332" i="4"/>
  <c r="E332" i="4"/>
  <c r="F332" i="4"/>
  <c r="H332" i="4"/>
  <c r="I332" i="4"/>
  <c r="A333" i="4"/>
  <c r="B333" i="4"/>
  <c r="C333" i="4"/>
  <c r="D333" i="4"/>
  <c r="E333" i="4"/>
  <c r="F333" i="4"/>
  <c r="H333" i="4"/>
  <c r="I333" i="4"/>
  <c r="A334" i="4"/>
  <c r="B334" i="4"/>
  <c r="C334" i="4"/>
  <c r="D334" i="4"/>
  <c r="E334" i="4"/>
  <c r="F334" i="4"/>
  <c r="H334" i="4"/>
  <c r="I334" i="4"/>
  <c r="A335" i="4"/>
  <c r="B335" i="4"/>
  <c r="C335" i="4"/>
  <c r="D335" i="4"/>
  <c r="E335" i="4"/>
  <c r="F335" i="4"/>
  <c r="H335" i="4"/>
  <c r="I335" i="4"/>
  <c r="A336" i="4"/>
  <c r="B336" i="4"/>
  <c r="C336" i="4"/>
  <c r="D336" i="4"/>
  <c r="E336" i="4"/>
  <c r="F336" i="4"/>
  <c r="H336" i="4"/>
  <c r="I336" i="4"/>
  <c r="A337" i="4"/>
  <c r="B337" i="4"/>
  <c r="C337" i="4"/>
  <c r="D337" i="4"/>
  <c r="E337" i="4"/>
  <c r="F337" i="4"/>
  <c r="H337" i="4"/>
  <c r="I337" i="4"/>
  <c r="A338" i="4"/>
  <c r="B338" i="4"/>
  <c r="C338" i="4"/>
  <c r="D338" i="4"/>
  <c r="E338" i="4"/>
  <c r="F338" i="4"/>
  <c r="H338" i="4"/>
  <c r="I338" i="4"/>
  <c r="A339" i="4"/>
  <c r="B339" i="4"/>
  <c r="C339" i="4"/>
  <c r="D339" i="4"/>
  <c r="E339" i="4"/>
  <c r="F339" i="4"/>
  <c r="H339" i="4"/>
  <c r="I339" i="4"/>
  <c r="A340" i="4"/>
  <c r="B340" i="4"/>
  <c r="C340" i="4"/>
  <c r="D340" i="4"/>
  <c r="E340" i="4"/>
  <c r="F340" i="4"/>
  <c r="H340" i="4"/>
  <c r="I340" i="4"/>
  <c r="A341" i="4"/>
  <c r="B341" i="4"/>
  <c r="C341" i="4"/>
  <c r="D341" i="4"/>
  <c r="E341" i="4"/>
  <c r="F341" i="4"/>
  <c r="H341" i="4"/>
  <c r="I341" i="4"/>
  <c r="A342" i="4"/>
  <c r="B342" i="4"/>
  <c r="C342" i="4"/>
  <c r="D342" i="4"/>
  <c r="E342" i="4"/>
  <c r="F342" i="4"/>
  <c r="H342" i="4"/>
  <c r="I342" i="4"/>
  <c r="A343" i="4"/>
  <c r="B343" i="4"/>
  <c r="C343" i="4"/>
  <c r="D343" i="4"/>
  <c r="E343" i="4"/>
  <c r="F343" i="4"/>
  <c r="H343" i="4"/>
  <c r="I343" i="4"/>
  <c r="A344" i="4"/>
  <c r="B344" i="4"/>
  <c r="C344" i="4"/>
  <c r="D344" i="4"/>
  <c r="E344" i="4"/>
  <c r="F344" i="4"/>
  <c r="H344" i="4"/>
  <c r="I344" i="4"/>
  <c r="A345" i="4"/>
  <c r="B345" i="4"/>
  <c r="C345" i="4"/>
  <c r="D345" i="4"/>
  <c r="E345" i="4"/>
  <c r="F345" i="4"/>
  <c r="H345" i="4"/>
  <c r="I345" i="4"/>
  <c r="A346" i="4"/>
  <c r="B346" i="4"/>
  <c r="C346" i="4"/>
  <c r="D346" i="4"/>
  <c r="E346" i="4"/>
  <c r="F346" i="4"/>
  <c r="H346" i="4"/>
  <c r="I346" i="4"/>
  <c r="A347" i="4"/>
  <c r="B347" i="4"/>
  <c r="C347" i="4"/>
  <c r="D347" i="4"/>
  <c r="E347" i="4"/>
  <c r="F347" i="4"/>
  <c r="H347" i="4"/>
  <c r="I347" i="4"/>
  <c r="A348" i="4"/>
  <c r="B348" i="4"/>
  <c r="C348" i="4"/>
  <c r="D348" i="4"/>
  <c r="E348" i="4"/>
  <c r="F348" i="4"/>
  <c r="H348" i="4"/>
  <c r="I348" i="4"/>
  <c r="A349" i="4"/>
  <c r="B349" i="4"/>
  <c r="C349" i="4"/>
  <c r="D349" i="4"/>
  <c r="E349" i="4"/>
  <c r="F349" i="4"/>
  <c r="H349" i="4"/>
  <c r="I349" i="4"/>
  <c r="A350" i="4"/>
  <c r="B350" i="4"/>
  <c r="C350" i="4"/>
  <c r="D350" i="4"/>
  <c r="E350" i="4"/>
  <c r="F350" i="4"/>
  <c r="H350" i="4"/>
  <c r="I350" i="4"/>
  <c r="A351" i="4"/>
  <c r="B351" i="4"/>
  <c r="C351" i="4"/>
  <c r="D351" i="4"/>
  <c r="E351" i="4"/>
  <c r="F351" i="4"/>
  <c r="H351" i="4"/>
  <c r="I351" i="4"/>
  <c r="A352" i="4"/>
  <c r="B352" i="4"/>
  <c r="C352" i="4"/>
  <c r="D352" i="4"/>
  <c r="E352" i="4"/>
  <c r="F352" i="4"/>
  <c r="H352" i="4"/>
  <c r="I352" i="4"/>
  <c r="A353" i="4"/>
  <c r="B353" i="4"/>
  <c r="C353" i="4"/>
  <c r="D353" i="4"/>
  <c r="E353" i="4"/>
  <c r="F353" i="4"/>
  <c r="H353" i="4"/>
  <c r="I353" i="4"/>
  <c r="A354" i="4"/>
  <c r="B354" i="4"/>
  <c r="C354" i="4"/>
  <c r="D354" i="4"/>
  <c r="E354" i="4"/>
  <c r="F354" i="4"/>
  <c r="H354" i="4"/>
  <c r="I354" i="4"/>
  <c r="A355" i="4"/>
  <c r="B355" i="4"/>
  <c r="C355" i="4"/>
  <c r="D355" i="4"/>
  <c r="E355" i="4"/>
  <c r="F355" i="4"/>
  <c r="H355" i="4"/>
  <c r="I355" i="4"/>
  <c r="A356" i="4"/>
  <c r="B356" i="4"/>
  <c r="C356" i="4"/>
  <c r="D356" i="4"/>
  <c r="E356" i="4"/>
  <c r="F356" i="4"/>
  <c r="H356" i="4"/>
  <c r="I356" i="4"/>
  <c r="A357" i="4"/>
  <c r="B357" i="4"/>
  <c r="C357" i="4"/>
  <c r="D357" i="4"/>
  <c r="E357" i="4"/>
  <c r="F357" i="4"/>
  <c r="H357" i="4"/>
  <c r="I357" i="4"/>
  <c r="A358" i="4"/>
  <c r="B358" i="4"/>
  <c r="C358" i="4"/>
  <c r="D358" i="4"/>
  <c r="E358" i="4"/>
  <c r="F358" i="4"/>
  <c r="H358" i="4"/>
  <c r="I358" i="4"/>
  <c r="A359" i="4"/>
  <c r="B359" i="4"/>
  <c r="C359" i="4"/>
  <c r="D359" i="4"/>
  <c r="E359" i="4"/>
  <c r="F359" i="4"/>
  <c r="H359" i="4"/>
  <c r="I359" i="4"/>
  <c r="A360" i="4"/>
  <c r="B360" i="4"/>
  <c r="C360" i="4"/>
  <c r="D360" i="4"/>
  <c r="E360" i="4"/>
  <c r="F360" i="4"/>
  <c r="H360" i="4"/>
  <c r="I360" i="4"/>
  <c r="A361" i="4"/>
  <c r="B361" i="4"/>
  <c r="C361" i="4"/>
  <c r="D361" i="4"/>
  <c r="E361" i="4"/>
  <c r="F361" i="4"/>
  <c r="H361" i="4"/>
  <c r="I361" i="4"/>
  <c r="A362" i="4"/>
  <c r="B362" i="4"/>
  <c r="C362" i="4"/>
  <c r="D362" i="4"/>
  <c r="E362" i="4"/>
  <c r="F362" i="4"/>
  <c r="H362" i="4"/>
  <c r="I362" i="4"/>
  <c r="A363" i="4"/>
  <c r="B363" i="4"/>
  <c r="C363" i="4"/>
  <c r="D363" i="4"/>
  <c r="E363" i="4"/>
  <c r="F363" i="4"/>
  <c r="H363" i="4"/>
  <c r="I363" i="4"/>
  <c r="A364" i="4"/>
  <c r="B364" i="4"/>
  <c r="C364" i="4"/>
  <c r="D364" i="4"/>
  <c r="E364" i="4"/>
  <c r="F364" i="4"/>
  <c r="H364" i="4"/>
  <c r="I364" i="4"/>
  <c r="A365" i="4"/>
  <c r="B365" i="4"/>
  <c r="C365" i="4"/>
  <c r="D365" i="4"/>
  <c r="E365" i="4"/>
  <c r="F365" i="4"/>
  <c r="H365" i="4"/>
  <c r="I365" i="4"/>
  <c r="A366" i="4"/>
  <c r="B366" i="4"/>
  <c r="C366" i="4"/>
  <c r="D366" i="4"/>
  <c r="E366" i="4"/>
  <c r="F366" i="4"/>
  <c r="H366" i="4"/>
  <c r="I366" i="4"/>
  <c r="A367" i="4"/>
  <c r="B367" i="4"/>
  <c r="C367" i="4"/>
  <c r="D367" i="4"/>
  <c r="E367" i="4"/>
  <c r="F367" i="4"/>
  <c r="H367" i="4"/>
  <c r="I367" i="4"/>
  <c r="A368" i="4"/>
  <c r="B368" i="4"/>
  <c r="C368" i="4"/>
  <c r="D368" i="4"/>
  <c r="E368" i="4"/>
  <c r="F368" i="4"/>
  <c r="H368" i="4"/>
  <c r="I368" i="4"/>
  <c r="A369" i="4"/>
  <c r="B369" i="4"/>
  <c r="C369" i="4"/>
  <c r="D369" i="4"/>
  <c r="E369" i="4"/>
  <c r="F369" i="4"/>
  <c r="H369" i="4"/>
  <c r="I369" i="4"/>
  <c r="A370" i="4"/>
  <c r="B370" i="4"/>
  <c r="C370" i="4"/>
  <c r="D370" i="4"/>
  <c r="E370" i="4"/>
  <c r="F370" i="4"/>
  <c r="H370" i="4"/>
  <c r="I370" i="4"/>
  <c r="A371" i="4"/>
  <c r="B371" i="4"/>
  <c r="C371" i="4"/>
  <c r="D371" i="4"/>
  <c r="E371" i="4"/>
  <c r="F371" i="4"/>
  <c r="H371" i="4"/>
  <c r="I371" i="4"/>
  <c r="A372" i="4"/>
  <c r="B372" i="4"/>
  <c r="C372" i="4"/>
  <c r="D372" i="4"/>
  <c r="E372" i="4"/>
  <c r="F372" i="4"/>
  <c r="H372" i="4"/>
  <c r="I372" i="4"/>
  <c r="A373" i="4"/>
  <c r="B373" i="4"/>
  <c r="C373" i="4"/>
  <c r="D373" i="4"/>
  <c r="E373" i="4"/>
  <c r="F373" i="4"/>
  <c r="H373" i="4"/>
  <c r="I373" i="4"/>
  <c r="A374" i="4"/>
  <c r="B374" i="4"/>
  <c r="C374" i="4"/>
  <c r="D374" i="4"/>
  <c r="E374" i="4"/>
  <c r="F374" i="4"/>
  <c r="H374" i="4"/>
  <c r="I374" i="4"/>
  <c r="A375" i="4"/>
  <c r="B375" i="4"/>
  <c r="C375" i="4"/>
  <c r="D375" i="4"/>
  <c r="E375" i="4"/>
  <c r="F375" i="4"/>
  <c r="H375" i="4"/>
  <c r="I375" i="4"/>
  <c r="A376" i="4"/>
  <c r="B376" i="4"/>
  <c r="C376" i="4"/>
  <c r="D376" i="4"/>
  <c r="E376" i="4"/>
  <c r="F376" i="4"/>
  <c r="H376" i="4"/>
  <c r="I376" i="4"/>
  <c r="A377" i="4"/>
  <c r="B377" i="4"/>
  <c r="C377" i="4"/>
  <c r="D377" i="4"/>
  <c r="E377" i="4"/>
  <c r="F377" i="4"/>
  <c r="H377" i="4"/>
  <c r="I377" i="4"/>
  <c r="A378" i="4"/>
  <c r="B378" i="4"/>
  <c r="C378" i="4"/>
  <c r="D378" i="4"/>
  <c r="E378" i="4"/>
  <c r="F378" i="4"/>
  <c r="H378" i="4"/>
  <c r="I378" i="4"/>
  <c r="A379" i="4"/>
  <c r="B379" i="4"/>
  <c r="C379" i="4"/>
  <c r="D379" i="4"/>
  <c r="E379" i="4"/>
  <c r="F379" i="4"/>
  <c r="H379" i="4"/>
  <c r="I379" i="4"/>
  <c r="A380" i="4"/>
  <c r="B380" i="4"/>
  <c r="C380" i="4"/>
  <c r="D380" i="4"/>
  <c r="E380" i="4"/>
  <c r="F380" i="4"/>
  <c r="H380" i="4"/>
  <c r="I380" i="4"/>
  <c r="A381" i="4"/>
  <c r="B381" i="4"/>
  <c r="C381" i="4"/>
  <c r="D381" i="4"/>
  <c r="E381" i="4"/>
  <c r="F381" i="4"/>
  <c r="H381" i="4"/>
  <c r="I381" i="4"/>
  <c r="A382" i="4"/>
  <c r="B382" i="4"/>
  <c r="C382" i="4"/>
  <c r="D382" i="4"/>
  <c r="E382" i="4"/>
  <c r="F382" i="4"/>
  <c r="H382" i="4"/>
  <c r="I382" i="4"/>
  <c r="A383" i="4"/>
  <c r="B383" i="4"/>
  <c r="C383" i="4"/>
  <c r="D383" i="4"/>
  <c r="E383" i="4"/>
  <c r="F383" i="4"/>
  <c r="H383" i="4"/>
  <c r="I383" i="4"/>
  <c r="A384" i="4"/>
  <c r="B384" i="4"/>
  <c r="C384" i="4"/>
  <c r="D384" i="4"/>
  <c r="E384" i="4"/>
  <c r="F384" i="4"/>
  <c r="H384" i="4"/>
  <c r="I384" i="4"/>
  <c r="A385" i="4"/>
  <c r="B385" i="4"/>
  <c r="C385" i="4"/>
  <c r="D385" i="4"/>
  <c r="E385" i="4"/>
  <c r="F385" i="4"/>
  <c r="H385" i="4"/>
  <c r="I385" i="4"/>
  <c r="A386" i="4"/>
  <c r="B386" i="4"/>
  <c r="C386" i="4"/>
  <c r="D386" i="4"/>
  <c r="E386" i="4"/>
  <c r="F386" i="4"/>
  <c r="H386" i="4"/>
  <c r="I386" i="4"/>
  <c r="A387" i="4"/>
  <c r="B387" i="4"/>
  <c r="C387" i="4"/>
  <c r="D387" i="4"/>
  <c r="E387" i="4"/>
  <c r="F387" i="4"/>
  <c r="H387" i="4"/>
  <c r="I387" i="4"/>
  <c r="A388" i="4"/>
  <c r="B388" i="4"/>
  <c r="C388" i="4"/>
  <c r="D388" i="4"/>
  <c r="E388" i="4"/>
  <c r="F388" i="4"/>
  <c r="H388" i="4"/>
  <c r="I388" i="4"/>
  <c r="A389" i="4"/>
  <c r="B389" i="4"/>
  <c r="C389" i="4"/>
  <c r="D389" i="4"/>
  <c r="E389" i="4"/>
  <c r="F389" i="4"/>
  <c r="H389" i="4"/>
  <c r="I389" i="4"/>
  <c r="A390" i="4"/>
  <c r="B390" i="4"/>
  <c r="C390" i="4"/>
  <c r="D390" i="4"/>
  <c r="E390" i="4"/>
  <c r="F390" i="4"/>
  <c r="H390" i="4"/>
  <c r="I390" i="4"/>
  <c r="A391" i="4"/>
  <c r="B391" i="4"/>
  <c r="C391" i="4"/>
  <c r="D391" i="4"/>
  <c r="E391" i="4"/>
  <c r="F391" i="4"/>
  <c r="H391" i="4"/>
  <c r="I391" i="4"/>
  <c r="A392" i="4"/>
  <c r="B392" i="4"/>
  <c r="C392" i="4"/>
  <c r="D392" i="4"/>
  <c r="E392" i="4"/>
  <c r="F392" i="4"/>
  <c r="H392" i="4"/>
  <c r="I392" i="4"/>
  <c r="A393" i="4"/>
  <c r="B393" i="4"/>
  <c r="C393" i="4"/>
  <c r="D393" i="4"/>
  <c r="E393" i="4"/>
  <c r="F393" i="4"/>
  <c r="H393" i="4"/>
  <c r="I393" i="4"/>
  <c r="A394" i="4"/>
  <c r="B394" i="4"/>
  <c r="C394" i="4"/>
  <c r="D394" i="4"/>
  <c r="E394" i="4"/>
  <c r="F394" i="4"/>
  <c r="H394" i="4"/>
  <c r="I394" i="4"/>
  <c r="A395" i="4"/>
  <c r="B395" i="4"/>
  <c r="C395" i="4"/>
  <c r="D395" i="4"/>
  <c r="E395" i="4"/>
  <c r="F395" i="4"/>
  <c r="H395" i="4"/>
  <c r="I395" i="4"/>
  <c r="A396" i="4"/>
  <c r="B396" i="4"/>
  <c r="C396" i="4"/>
  <c r="D396" i="4"/>
  <c r="E396" i="4"/>
  <c r="F396" i="4"/>
  <c r="H396" i="4"/>
  <c r="I396" i="4"/>
  <c r="A397" i="4"/>
  <c r="B397" i="4"/>
  <c r="C397" i="4"/>
  <c r="D397" i="4"/>
  <c r="E397" i="4"/>
  <c r="F397" i="4"/>
  <c r="H397" i="4"/>
  <c r="I397" i="4"/>
  <c r="A398" i="4"/>
  <c r="B398" i="4"/>
  <c r="C398" i="4"/>
  <c r="D398" i="4"/>
  <c r="E398" i="4"/>
  <c r="F398" i="4"/>
  <c r="H398" i="4"/>
  <c r="I398" i="4"/>
  <c r="A399" i="4"/>
  <c r="B399" i="4"/>
  <c r="C399" i="4"/>
  <c r="D399" i="4"/>
  <c r="E399" i="4"/>
  <c r="F399" i="4"/>
  <c r="H399" i="4"/>
  <c r="I399" i="4"/>
  <c r="A400" i="4"/>
  <c r="B400" i="4"/>
  <c r="C400" i="4"/>
  <c r="D400" i="4"/>
  <c r="E400" i="4"/>
  <c r="F400" i="4"/>
  <c r="H400" i="4"/>
  <c r="I400" i="4"/>
  <c r="A401" i="4"/>
  <c r="B401" i="4"/>
  <c r="C401" i="4"/>
  <c r="D401" i="4"/>
  <c r="E401" i="4"/>
  <c r="F401" i="4"/>
  <c r="H401" i="4"/>
  <c r="I401" i="4"/>
  <c r="A402" i="4"/>
  <c r="B402" i="4"/>
  <c r="C402" i="4"/>
  <c r="D402" i="4"/>
  <c r="E402" i="4"/>
  <c r="F402" i="4"/>
  <c r="H402" i="4"/>
  <c r="I402" i="4"/>
  <c r="A403" i="4"/>
  <c r="B403" i="4"/>
  <c r="C403" i="4"/>
  <c r="D403" i="4"/>
  <c r="E403" i="4"/>
  <c r="F403" i="4"/>
  <c r="H403" i="4"/>
  <c r="I403" i="4"/>
  <c r="A404" i="4"/>
  <c r="B404" i="4"/>
  <c r="C404" i="4"/>
  <c r="D404" i="4"/>
  <c r="E404" i="4"/>
  <c r="F404" i="4"/>
  <c r="H404" i="4"/>
  <c r="I404" i="4"/>
  <c r="A405" i="4"/>
  <c r="B405" i="4"/>
  <c r="C405" i="4"/>
  <c r="D405" i="4"/>
  <c r="E405" i="4"/>
  <c r="F405" i="4"/>
  <c r="H405" i="4"/>
  <c r="I405" i="4"/>
  <c r="A406" i="4"/>
  <c r="B406" i="4"/>
  <c r="C406" i="4"/>
  <c r="D406" i="4"/>
  <c r="E406" i="4"/>
  <c r="F406" i="4"/>
  <c r="H406" i="4"/>
  <c r="I406" i="4"/>
  <c r="A407" i="4"/>
  <c r="B407" i="4"/>
  <c r="C407" i="4"/>
  <c r="D407" i="4"/>
  <c r="E407" i="4"/>
  <c r="F407" i="4"/>
  <c r="H407" i="4"/>
  <c r="I407" i="4"/>
  <c r="A408" i="4"/>
  <c r="B408" i="4"/>
  <c r="C408" i="4"/>
  <c r="D408" i="4"/>
  <c r="E408" i="4"/>
  <c r="F408" i="4"/>
  <c r="H408" i="4"/>
  <c r="I408" i="4"/>
  <c r="A409" i="4"/>
  <c r="B409" i="4"/>
  <c r="C409" i="4"/>
  <c r="D409" i="4"/>
  <c r="E409" i="4"/>
  <c r="F409" i="4"/>
  <c r="H409" i="4"/>
  <c r="I409" i="4"/>
  <c r="A410" i="4"/>
  <c r="B410" i="4"/>
  <c r="C410" i="4"/>
  <c r="D410" i="4"/>
  <c r="E410" i="4"/>
  <c r="F410" i="4"/>
  <c r="H410" i="4"/>
  <c r="I410" i="4"/>
  <c r="A411" i="4"/>
  <c r="B411" i="4"/>
  <c r="C411" i="4"/>
  <c r="D411" i="4"/>
  <c r="E411" i="4"/>
  <c r="F411" i="4"/>
  <c r="H411" i="4"/>
  <c r="I411" i="4"/>
  <c r="A412" i="4"/>
  <c r="B412" i="4"/>
  <c r="C412" i="4"/>
  <c r="D412" i="4"/>
  <c r="E412" i="4"/>
  <c r="F412" i="4"/>
  <c r="H412" i="4"/>
  <c r="I412" i="4"/>
  <c r="A413" i="4"/>
  <c r="B413" i="4"/>
  <c r="C413" i="4"/>
  <c r="D413" i="4"/>
  <c r="E413" i="4"/>
  <c r="F413" i="4"/>
  <c r="H413" i="4"/>
  <c r="I413" i="4"/>
  <c r="A414" i="4"/>
  <c r="B414" i="4"/>
  <c r="C414" i="4"/>
  <c r="D414" i="4"/>
  <c r="E414" i="4"/>
  <c r="F414" i="4"/>
  <c r="H414" i="4"/>
  <c r="I414" i="4"/>
  <c r="A415" i="4"/>
  <c r="B415" i="4"/>
  <c r="C415" i="4"/>
  <c r="D415" i="4"/>
  <c r="E415" i="4"/>
  <c r="F415" i="4"/>
  <c r="H415" i="4"/>
  <c r="I415" i="4"/>
  <c r="A416" i="4"/>
  <c r="B416" i="4"/>
  <c r="C416" i="4"/>
  <c r="D416" i="4"/>
  <c r="E416" i="4"/>
  <c r="F416" i="4"/>
  <c r="H416" i="4"/>
  <c r="I416" i="4"/>
  <c r="A417" i="4"/>
  <c r="B417" i="4"/>
  <c r="C417" i="4"/>
  <c r="D417" i="4"/>
  <c r="E417" i="4"/>
  <c r="F417" i="4"/>
  <c r="H417" i="4"/>
  <c r="I417" i="4"/>
  <c r="A418" i="4"/>
  <c r="B418" i="4"/>
  <c r="C418" i="4"/>
  <c r="D418" i="4"/>
  <c r="E418" i="4"/>
  <c r="F418" i="4"/>
  <c r="H418" i="4"/>
  <c r="I418" i="4"/>
  <c r="A419" i="4"/>
  <c r="B419" i="4"/>
  <c r="C419" i="4"/>
  <c r="D419" i="4"/>
  <c r="E419" i="4"/>
  <c r="F419" i="4"/>
  <c r="H419" i="4"/>
  <c r="I419" i="4"/>
  <c r="A420" i="4"/>
  <c r="B420" i="4"/>
  <c r="C420" i="4"/>
  <c r="D420" i="4"/>
  <c r="E420" i="4"/>
  <c r="F420" i="4"/>
  <c r="H420" i="4"/>
  <c r="I420" i="4"/>
  <c r="A421" i="4"/>
  <c r="B421" i="4"/>
  <c r="C421" i="4"/>
  <c r="D421" i="4"/>
  <c r="E421" i="4"/>
  <c r="F421" i="4"/>
  <c r="H421" i="4"/>
  <c r="I421" i="4"/>
  <c r="A422" i="4"/>
  <c r="B422" i="4"/>
  <c r="C422" i="4"/>
  <c r="D422" i="4"/>
  <c r="E422" i="4"/>
  <c r="F422" i="4"/>
  <c r="H422" i="4"/>
  <c r="I422" i="4"/>
  <c r="A423" i="4"/>
  <c r="B423" i="4"/>
  <c r="C423" i="4"/>
  <c r="D423" i="4"/>
  <c r="E423" i="4"/>
  <c r="F423" i="4"/>
  <c r="H423" i="4"/>
  <c r="I423" i="4"/>
  <c r="A424" i="4"/>
  <c r="B424" i="4"/>
  <c r="C424" i="4"/>
  <c r="D424" i="4"/>
  <c r="E424" i="4"/>
  <c r="F424" i="4"/>
  <c r="H424" i="4"/>
  <c r="I424" i="4"/>
  <c r="A425" i="4"/>
  <c r="B425" i="4"/>
  <c r="C425" i="4"/>
  <c r="D425" i="4"/>
  <c r="E425" i="4"/>
  <c r="F425" i="4"/>
  <c r="H425" i="4"/>
  <c r="I425" i="4"/>
  <c r="A426" i="4"/>
  <c r="B426" i="4"/>
  <c r="C426" i="4"/>
  <c r="D426" i="4"/>
  <c r="E426" i="4"/>
  <c r="F426" i="4"/>
  <c r="H426" i="4"/>
  <c r="I426" i="4"/>
  <c r="A427" i="4"/>
  <c r="B427" i="4"/>
  <c r="C427" i="4"/>
  <c r="D427" i="4"/>
  <c r="E427" i="4"/>
  <c r="F427" i="4"/>
  <c r="H427" i="4"/>
  <c r="I427" i="4"/>
  <c r="A428" i="4"/>
  <c r="B428" i="4"/>
  <c r="C428" i="4"/>
  <c r="D428" i="4"/>
  <c r="E428" i="4"/>
  <c r="F428" i="4"/>
  <c r="H428" i="4"/>
  <c r="I428" i="4"/>
  <c r="A429" i="4"/>
  <c r="B429" i="4"/>
  <c r="C429" i="4"/>
  <c r="D429" i="4"/>
  <c r="E429" i="4"/>
  <c r="F429" i="4"/>
  <c r="H429" i="4"/>
  <c r="I429" i="4"/>
  <c r="A430" i="4"/>
  <c r="B430" i="4"/>
  <c r="C430" i="4"/>
  <c r="D430" i="4"/>
  <c r="E430" i="4"/>
  <c r="F430" i="4"/>
  <c r="H430" i="4"/>
  <c r="I430" i="4"/>
  <c r="A431" i="4"/>
  <c r="B431" i="4"/>
  <c r="C431" i="4"/>
  <c r="D431" i="4"/>
  <c r="E431" i="4"/>
  <c r="F431" i="4"/>
  <c r="H431" i="4"/>
  <c r="I431" i="4"/>
  <c r="A432" i="4"/>
  <c r="B432" i="4"/>
  <c r="C432" i="4"/>
  <c r="D432" i="4"/>
  <c r="E432" i="4"/>
  <c r="F432" i="4"/>
  <c r="H432" i="4"/>
  <c r="I432" i="4"/>
  <c r="A433" i="4"/>
  <c r="B433" i="4"/>
  <c r="C433" i="4"/>
  <c r="D433" i="4"/>
  <c r="E433" i="4"/>
  <c r="F433" i="4"/>
  <c r="H433" i="4"/>
  <c r="I433" i="4"/>
  <c r="A434" i="4"/>
  <c r="B434" i="4"/>
  <c r="C434" i="4"/>
  <c r="D434" i="4"/>
  <c r="E434" i="4"/>
  <c r="F434" i="4"/>
  <c r="H434" i="4"/>
  <c r="I434" i="4"/>
  <c r="A435" i="4"/>
  <c r="B435" i="4"/>
  <c r="C435" i="4"/>
  <c r="D435" i="4"/>
  <c r="E435" i="4"/>
  <c r="F435" i="4"/>
  <c r="H435" i="4"/>
  <c r="I435" i="4"/>
  <c r="A436" i="4"/>
  <c r="B436" i="4"/>
  <c r="C436" i="4"/>
  <c r="D436" i="4"/>
  <c r="E436" i="4"/>
  <c r="F436" i="4"/>
  <c r="H436" i="4"/>
  <c r="I436" i="4"/>
  <c r="A437" i="4"/>
  <c r="B437" i="4"/>
  <c r="C437" i="4"/>
  <c r="D437" i="4"/>
  <c r="E437" i="4"/>
  <c r="F437" i="4"/>
  <c r="H437" i="4"/>
  <c r="I437" i="4"/>
  <c r="A438" i="4"/>
  <c r="B438" i="4"/>
  <c r="C438" i="4"/>
  <c r="D438" i="4"/>
  <c r="E438" i="4"/>
  <c r="F438" i="4"/>
  <c r="H438" i="4"/>
  <c r="I438" i="4"/>
  <c r="A439" i="4"/>
  <c r="B439" i="4"/>
  <c r="C439" i="4"/>
  <c r="D439" i="4"/>
  <c r="E439" i="4"/>
  <c r="F439" i="4"/>
  <c r="H439" i="4"/>
  <c r="I439" i="4"/>
  <c r="A440" i="4"/>
  <c r="B440" i="4"/>
  <c r="C440" i="4"/>
  <c r="D440" i="4"/>
  <c r="E440" i="4"/>
  <c r="F440" i="4"/>
  <c r="H440" i="4"/>
  <c r="I440" i="4"/>
  <c r="A441" i="4"/>
  <c r="B441" i="4"/>
  <c r="C441" i="4"/>
  <c r="D441" i="4"/>
  <c r="E441" i="4"/>
  <c r="F441" i="4"/>
  <c r="H441" i="4"/>
  <c r="I441" i="4"/>
  <c r="A442" i="4"/>
  <c r="B442" i="4"/>
  <c r="C442" i="4"/>
  <c r="D442" i="4"/>
  <c r="E442" i="4"/>
  <c r="F442" i="4"/>
  <c r="H442" i="4"/>
  <c r="I442" i="4"/>
  <c r="A443" i="4"/>
  <c r="B443" i="4"/>
  <c r="C443" i="4"/>
  <c r="D443" i="4"/>
  <c r="E443" i="4"/>
  <c r="F443" i="4"/>
  <c r="H443" i="4"/>
  <c r="I443" i="4"/>
  <c r="A444" i="4"/>
  <c r="B444" i="4"/>
  <c r="C444" i="4"/>
  <c r="D444" i="4"/>
  <c r="E444" i="4"/>
  <c r="F444" i="4"/>
  <c r="H444" i="4"/>
  <c r="I444" i="4"/>
  <c r="A445" i="4"/>
  <c r="B445" i="4"/>
  <c r="C445" i="4"/>
  <c r="D445" i="4"/>
  <c r="E445" i="4"/>
  <c r="F445" i="4"/>
  <c r="H445" i="4"/>
  <c r="I445" i="4"/>
  <c r="A446" i="4"/>
  <c r="B446" i="4"/>
  <c r="C446" i="4"/>
  <c r="D446" i="4"/>
  <c r="E446" i="4"/>
  <c r="F446" i="4"/>
  <c r="H446" i="4"/>
  <c r="I446" i="4"/>
  <c r="A447" i="4"/>
  <c r="B447" i="4"/>
  <c r="C447" i="4"/>
  <c r="D447" i="4"/>
  <c r="E447" i="4"/>
  <c r="F447" i="4"/>
  <c r="H447" i="4"/>
  <c r="I447" i="4"/>
  <c r="A448" i="4"/>
  <c r="B448" i="4"/>
  <c r="C448" i="4"/>
  <c r="D448" i="4"/>
  <c r="E448" i="4"/>
  <c r="F448" i="4"/>
  <c r="H448" i="4"/>
  <c r="I448" i="4"/>
  <c r="A449" i="4"/>
  <c r="B449" i="4"/>
  <c r="C449" i="4"/>
  <c r="D449" i="4"/>
  <c r="E449" i="4"/>
  <c r="F449" i="4"/>
  <c r="H449" i="4"/>
  <c r="I449" i="4"/>
  <c r="A450" i="4"/>
  <c r="B450" i="4"/>
  <c r="C450" i="4"/>
  <c r="D450" i="4"/>
  <c r="E450" i="4"/>
  <c r="F450" i="4"/>
  <c r="H450" i="4"/>
  <c r="I450" i="4"/>
  <c r="A451" i="4"/>
  <c r="B451" i="4"/>
  <c r="C451" i="4"/>
  <c r="D451" i="4"/>
  <c r="E451" i="4"/>
  <c r="F451" i="4"/>
  <c r="H451" i="4"/>
  <c r="I451" i="4"/>
  <c r="A452" i="4"/>
  <c r="B452" i="4"/>
  <c r="C452" i="4"/>
  <c r="D452" i="4"/>
  <c r="E452" i="4"/>
  <c r="F452" i="4"/>
  <c r="H452" i="4"/>
  <c r="I452" i="4"/>
  <c r="A453" i="4"/>
  <c r="B453" i="4"/>
  <c r="C453" i="4"/>
  <c r="D453" i="4"/>
  <c r="E453" i="4"/>
  <c r="F453" i="4"/>
  <c r="H453" i="4"/>
  <c r="I453" i="4"/>
  <c r="A454" i="4"/>
  <c r="B454" i="4"/>
  <c r="C454" i="4"/>
  <c r="D454" i="4"/>
  <c r="E454" i="4"/>
  <c r="F454" i="4"/>
  <c r="H454" i="4"/>
  <c r="I454" i="4"/>
  <c r="A455" i="4"/>
  <c r="B455" i="4"/>
  <c r="C455" i="4"/>
  <c r="D455" i="4"/>
  <c r="E455" i="4"/>
  <c r="F455" i="4"/>
  <c r="H455" i="4"/>
  <c r="I455" i="4"/>
  <c r="A456" i="4"/>
  <c r="B456" i="4"/>
  <c r="C456" i="4"/>
  <c r="D456" i="4"/>
  <c r="E456" i="4"/>
  <c r="F456" i="4"/>
  <c r="H456" i="4"/>
  <c r="I456" i="4"/>
  <c r="A457" i="4"/>
  <c r="B457" i="4"/>
  <c r="C457" i="4"/>
  <c r="D457" i="4"/>
  <c r="E457" i="4"/>
  <c r="F457" i="4"/>
  <c r="H457" i="4"/>
  <c r="I457" i="4"/>
  <c r="A458" i="4"/>
  <c r="B458" i="4"/>
  <c r="C458" i="4"/>
  <c r="D458" i="4"/>
  <c r="E458" i="4"/>
  <c r="F458" i="4"/>
  <c r="H458" i="4"/>
  <c r="I458" i="4"/>
  <c r="A459" i="4"/>
  <c r="B459" i="4"/>
  <c r="C459" i="4"/>
  <c r="D459" i="4"/>
  <c r="E459" i="4"/>
  <c r="F459" i="4"/>
  <c r="H459" i="4"/>
  <c r="I459" i="4"/>
  <c r="A460" i="4"/>
  <c r="B460" i="4"/>
  <c r="C460" i="4"/>
  <c r="D460" i="4"/>
  <c r="E460" i="4"/>
  <c r="F460" i="4"/>
  <c r="H460" i="4"/>
  <c r="I460" i="4"/>
  <c r="A461" i="4"/>
  <c r="B461" i="4"/>
  <c r="C461" i="4"/>
  <c r="D461" i="4"/>
  <c r="E461" i="4"/>
  <c r="F461" i="4"/>
  <c r="H461" i="4"/>
  <c r="I461" i="4"/>
  <c r="A462" i="4"/>
  <c r="B462" i="4"/>
  <c r="C462" i="4"/>
  <c r="D462" i="4"/>
  <c r="E462" i="4"/>
  <c r="F462" i="4"/>
  <c r="H462" i="4"/>
  <c r="I462" i="4"/>
  <c r="A463" i="4"/>
  <c r="B463" i="4"/>
  <c r="C463" i="4"/>
  <c r="D463" i="4"/>
  <c r="E463" i="4"/>
  <c r="F463" i="4"/>
  <c r="H463" i="4"/>
  <c r="I463" i="4"/>
  <c r="A464" i="4"/>
  <c r="B464" i="4"/>
  <c r="C464" i="4"/>
  <c r="D464" i="4"/>
  <c r="E464" i="4"/>
  <c r="F464" i="4"/>
  <c r="H464" i="4"/>
  <c r="I464" i="4"/>
  <c r="A465" i="4"/>
  <c r="B465" i="4"/>
  <c r="C465" i="4"/>
  <c r="D465" i="4"/>
  <c r="E465" i="4"/>
  <c r="F465" i="4"/>
  <c r="H465" i="4"/>
  <c r="I465" i="4"/>
  <c r="A466" i="4"/>
  <c r="B466" i="4"/>
  <c r="C466" i="4"/>
  <c r="D466" i="4"/>
  <c r="E466" i="4"/>
  <c r="F466" i="4"/>
  <c r="H466" i="4"/>
  <c r="I466" i="4"/>
  <c r="A467" i="4"/>
  <c r="B467" i="4"/>
  <c r="C467" i="4"/>
  <c r="D467" i="4"/>
  <c r="E467" i="4"/>
  <c r="F467" i="4"/>
  <c r="H467" i="4"/>
  <c r="I467" i="4"/>
  <c r="A468" i="4"/>
  <c r="B468" i="4"/>
  <c r="C468" i="4"/>
  <c r="D468" i="4"/>
  <c r="E468" i="4"/>
  <c r="F468" i="4"/>
  <c r="H468" i="4"/>
  <c r="I468" i="4"/>
  <c r="A469" i="4"/>
  <c r="B469" i="4"/>
  <c r="C469" i="4"/>
  <c r="D469" i="4"/>
  <c r="E469" i="4"/>
  <c r="F469" i="4"/>
  <c r="H469" i="4"/>
  <c r="I469" i="4"/>
  <c r="A470" i="4"/>
  <c r="B470" i="4"/>
  <c r="C470" i="4"/>
  <c r="D470" i="4"/>
  <c r="E470" i="4"/>
  <c r="F470" i="4"/>
  <c r="H470" i="4"/>
  <c r="I470" i="4"/>
  <c r="A471" i="4"/>
  <c r="B471" i="4"/>
  <c r="C471" i="4"/>
  <c r="D471" i="4"/>
  <c r="E471" i="4"/>
  <c r="F471" i="4"/>
  <c r="H471" i="4"/>
  <c r="I471" i="4"/>
  <c r="A472" i="4"/>
  <c r="B472" i="4"/>
  <c r="C472" i="4"/>
  <c r="D472" i="4"/>
  <c r="E472" i="4"/>
  <c r="F472" i="4"/>
  <c r="H472" i="4"/>
  <c r="I472" i="4"/>
  <c r="A473" i="4"/>
  <c r="B473" i="4"/>
  <c r="C473" i="4"/>
  <c r="D473" i="4"/>
  <c r="E473" i="4"/>
  <c r="F473" i="4"/>
  <c r="H473" i="4"/>
  <c r="I473" i="4"/>
  <c r="A474" i="4"/>
  <c r="B474" i="4"/>
  <c r="C474" i="4"/>
  <c r="D474" i="4"/>
  <c r="E474" i="4"/>
  <c r="F474" i="4"/>
  <c r="H474" i="4"/>
  <c r="I474" i="4"/>
  <c r="A475" i="4"/>
  <c r="B475" i="4"/>
  <c r="C475" i="4"/>
  <c r="D475" i="4"/>
  <c r="E475" i="4"/>
  <c r="F475" i="4"/>
  <c r="H475" i="4"/>
  <c r="I475" i="4"/>
  <c r="A476" i="4"/>
  <c r="B476" i="4"/>
  <c r="C476" i="4"/>
  <c r="D476" i="4"/>
  <c r="E476" i="4"/>
  <c r="F476" i="4"/>
  <c r="H476" i="4"/>
  <c r="I476" i="4"/>
  <c r="A477" i="4"/>
  <c r="B477" i="4"/>
  <c r="C477" i="4"/>
  <c r="D477" i="4"/>
  <c r="E477" i="4"/>
  <c r="F477" i="4"/>
  <c r="H477" i="4"/>
  <c r="I477" i="4"/>
  <c r="A478" i="4"/>
  <c r="B478" i="4"/>
  <c r="C478" i="4"/>
  <c r="D478" i="4"/>
  <c r="E478" i="4"/>
  <c r="F478" i="4"/>
  <c r="H478" i="4"/>
  <c r="I478" i="4"/>
  <c r="A479" i="4"/>
  <c r="B479" i="4"/>
  <c r="C479" i="4"/>
  <c r="D479" i="4"/>
  <c r="E479" i="4"/>
  <c r="F479" i="4"/>
  <c r="H479" i="4"/>
  <c r="I479" i="4"/>
  <c r="A480" i="4"/>
  <c r="B480" i="4"/>
  <c r="C480" i="4"/>
  <c r="D480" i="4"/>
  <c r="E480" i="4"/>
  <c r="F480" i="4"/>
  <c r="H480" i="4"/>
  <c r="I480" i="4"/>
  <c r="A481" i="4"/>
  <c r="B481" i="4"/>
  <c r="C481" i="4"/>
  <c r="D481" i="4"/>
  <c r="E481" i="4"/>
  <c r="F481" i="4"/>
  <c r="H481" i="4"/>
  <c r="I481" i="4"/>
  <c r="A482" i="4"/>
  <c r="B482" i="4"/>
  <c r="C482" i="4"/>
  <c r="D482" i="4"/>
  <c r="E482" i="4"/>
  <c r="F482" i="4"/>
  <c r="H482" i="4"/>
  <c r="I482" i="4"/>
  <c r="A483" i="4"/>
  <c r="B483" i="4"/>
  <c r="C483" i="4"/>
  <c r="D483" i="4"/>
  <c r="E483" i="4"/>
  <c r="F483" i="4"/>
  <c r="H483" i="4"/>
  <c r="I483" i="4"/>
  <c r="A484" i="4"/>
  <c r="B484" i="4"/>
  <c r="C484" i="4"/>
  <c r="D484" i="4"/>
  <c r="E484" i="4"/>
  <c r="F484" i="4"/>
  <c r="H484" i="4"/>
  <c r="I484" i="4"/>
  <c r="A485" i="4"/>
  <c r="B485" i="4"/>
  <c r="C485" i="4"/>
  <c r="D485" i="4"/>
  <c r="E485" i="4"/>
  <c r="F485" i="4"/>
  <c r="H485" i="4"/>
  <c r="I485" i="4"/>
  <c r="A486" i="4"/>
  <c r="B486" i="4"/>
  <c r="C486" i="4"/>
  <c r="D486" i="4"/>
  <c r="E486" i="4"/>
  <c r="F486" i="4"/>
  <c r="H486" i="4"/>
  <c r="I486" i="4"/>
  <c r="A487" i="4"/>
  <c r="B487" i="4"/>
  <c r="C487" i="4"/>
  <c r="D487" i="4"/>
  <c r="E487" i="4"/>
  <c r="F487" i="4"/>
  <c r="H487" i="4"/>
  <c r="I487" i="4"/>
  <c r="A488" i="4"/>
  <c r="B488" i="4"/>
  <c r="C488" i="4"/>
  <c r="D488" i="4"/>
  <c r="E488" i="4"/>
  <c r="F488" i="4"/>
  <c r="H488" i="4"/>
  <c r="I488" i="4"/>
  <c r="A489" i="4"/>
  <c r="B489" i="4"/>
  <c r="C489" i="4"/>
  <c r="D489" i="4"/>
  <c r="E489" i="4"/>
  <c r="F489" i="4"/>
  <c r="H489" i="4"/>
  <c r="I489" i="4"/>
  <c r="A490" i="4"/>
  <c r="B490" i="4"/>
  <c r="C490" i="4"/>
  <c r="D490" i="4"/>
  <c r="E490" i="4"/>
  <c r="F490" i="4"/>
  <c r="H490" i="4"/>
  <c r="I490" i="4"/>
  <c r="A491" i="4"/>
  <c r="B491" i="4"/>
  <c r="C491" i="4"/>
  <c r="D491" i="4"/>
  <c r="E491" i="4"/>
  <c r="F491" i="4"/>
  <c r="H491" i="4"/>
  <c r="I491" i="4"/>
  <c r="A492" i="4"/>
  <c r="B492" i="4"/>
  <c r="C492" i="4"/>
  <c r="D492" i="4"/>
  <c r="E492" i="4"/>
  <c r="F492" i="4"/>
  <c r="H492" i="4"/>
  <c r="I492" i="4"/>
  <c r="A493" i="4"/>
  <c r="B493" i="4"/>
  <c r="C493" i="4"/>
  <c r="D493" i="4"/>
  <c r="E493" i="4"/>
  <c r="F493" i="4"/>
  <c r="H493" i="4"/>
  <c r="I493" i="4"/>
  <c r="A494" i="4"/>
  <c r="B494" i="4"/>
  <c r="C494" i="4"/>
  <c r="D494" i="4"/>
  <c r="E494" i="4"/>
  <c r="F494" i="4"/>
  <c r="H494" i="4"/>
  <c r="I494" i="4"/>
  <c r="A495" i="4"/>
  <c r="B495" i="4"/>
  <c r="C495" i="4"/>
  <c r="D495" i="4"/>
  <c r="E495" i="4"/>
  <c r="F495" i="4"/>
  <c r="H495" i="4"/>
  <c r="I495" i="4"/>
  <c r="A496" i="4"/>
  <c r="B496" i="4"/>
  <c r="C496" i="4"/>
  <c r="D496" i="4"/>
  <c r="E496" i="4"/>
  <c r="F496" i="4"/>
  <c r="H496" i="4"/>
  <c r="I496" i="4"/>
  <c r="A497" i="4"/>
  <c r="B497" i="4"/>
  <c r="C497" i="4"/>
  <c r="D497" i="4"/>
  <c r="E497" i="4"/>
  <c r="F497" i="4"/>
  <c r="H497" i="4"/>
  <c r="I497" i="4"/>
  <c r="A498" i="4"/>
  <c r="B498" i="4"/>
  <c r="C498" i="4"/>
  <c r="D498" i="4"/>
  <c r="E498" i="4"/>
  <c r="F498" i="4"/>
  <c r="H498" i="4"/>
  <c r="I498" i="4"/>
  <c r="A499" i="4"/>
  <c r="B499" i="4"/>
  <c r="C499" i="4"/>
  <c r="D499" i="4"/>
  <c r="E499" i="4"/>
  <c r="F499" i="4"/>
  <c r="H499" i="4"/>
  <c r="I499" i="4"/>
  <c r="A500" i="4"/>
  <c r="B500" i="4"/>
  <c r="C500" i="4"/>
  <c r="D500" i="4"/>
  <c r="E500" i="4"/>
  <c r="F500" i="4"/>
  <c r="H500" i="4"/>
  <c r="I500" i="4"/>
  <c r="A501" i="4"/>
  <c r="B501" i="4"/>
  <c r="C501" i="4"/>
  <c r="D501" i="4"/>
  <c r="E501" i="4"/>
  <c r="F501" i="4"/>
  <c r="H501" i="4"/>
  <c r="I501" i="4"/>
  <c r="A502" i="4"/>
  <c r="B502" i="4"/>
  <c r="C502" i="4"/>
  <c r="D502" i="4"/>
  <c r="E502" i="4"/>
  <c r="F502" i="4"/>
  <c r="H502" i="4"/>
  <c r="I502" i="4"/>
  <c r="A503" i="4"/>
  <c r="B503" i="4"/>
  <c r="C503" i="4"/>
  <c r="D503" i="4"/>
  <c r="E503" i="4"/>
  <c r="F503" i="4"/>
  <c r="H503" i="4"/>
  <c r="I503" i="4"/>
  <c r="A504" i="4"/>
  <c r="B504" i="4"/>
  <c r="C504" i="4"/>
  <c r="D504" i="4"/>
  <c r="E504" i="4"/>
  <c r="F504" i="4"/>
  <c r="H504" i="4"/>
  <c r="I504" i="4"/>
  <c r="A505" i="4"/>
  <c r="B505" i="4"/>
  <c r="C505" i="4"/>
  <c r="D505" i="4"/>
  <c r="E505" i="4"/>
  <c r="F505" i="4"/>
  <c r="H505" i="4"/>
  <c r="I505" i="4"/>
  <c r="A7" i="3"/>
  <c r="B7" i="3"/>
  <c r="C7" i="3"/>
  <c r="D7" i="3"/>
  <c r="E7" i="3"/>
  <c r="F7" i="3"/>
  <c r="H7" i="3"/>
  <c r="I7" i="3"/>
  <c r="A8" i="3"/>
  <c r="B8" i="3"/>
  <c r="C8" i="3"/>
  <c r="D8" i="3"/>
  <c r="E8" i="3"/>
  <c r="F8" i="3"/>
  <c r="H8" i="3"/>
  <c r="I8" i="3"/>
  <c r="A9" i="3"/>
  <c r="B9" i="3"/>
  <c r="C9" i="3"/>
  <c r="D9" i="3"/>
  <c r="E9" i="3"/>
  <c r="F9" i="3"/>
  <c r="H9" i="3"/>
  <c r="I9" i="3"/>
  <c r="A10" i="3"/>
  <c r="B10" i="3"/>
  <c r="C10" i="3"/>
  <c r="D10" i="3"/>
  <c r="E10" i="3"/>
  <c r="F10" i="3"/>
  <c r="H10" i="3"/>
  <c r="I10" i="3"/>
  <c r="A11" i="3"/>
  <c r="B11" i="3"/>
  <c r="C11" i="3"/>
  <c r="D11" i="3"/>
  <c r="E11" i="3"/>
  <c r="F11" i="3"/>
  <c r="H11" i="3"/>
  <c r="I11" i="3"/>
  <c r="A12" i="3"/>
  <c r="B12" i="3"/>
  <c r="C12" i="3"/>
  <c r="D12" i="3"/>
  <c r="E12" i="3"/>
  <c r="F12" i="3"/>
  <c r="H12" i="3"/>
  <c r="I12" i="3"/>
  <c r="A13" i="3"/>
  <c r="B13" i="3"/>
  <c r="C13" i="3"/>
  <c r="D13" i="3"/>
  <c r="E13" i="3"/>
  <c r="F13" i="3"/>
  <c r="H13" i="3"/>
  <c r="I13" i="3"/>
  <c r="A14" i="3"/>
  <c r="B14" i="3"/>
  <c r="C14" i="3"/>
  <c r="D14" i="3"/>
  <c r="E14" i="3"/>
  <c r="F14" i="3"/>
  <c r="H14" i="3"/>
  <c r="I14" i="3"/>
  <c r="A15" i="3"/>
  <c r="B15" i="3"/>
  <c r="C15" i="3"/>
  <c r="D15" i="3"/>
  <c r="E15" i="3"/>
  <c r="F15" i="3"/>
  <c r="H15" i="3"/>
  <c r="I15" i="3"/>
  <c r="A16" i="3"/>
  <c r="B16" i="3"/>
  <c r="C16" i="3"/>
  <c r="D16" i="3"/>
  <c r="E16" i="3"/>
  <c r="F16" i="3"/>
  <c r="H16" i="3"/>
  <c r="I16" i="3"/>
  <c r="A17" i="3"/>
  <c r="B17" i="3"/>
  <c r="C17" i="3"/>
  <c r="D17" i="3"/>
  <c r="E17" i="3"/>
  <c r="F17" i="3"/>
  <c r="H17" i="3"/>
  <c r="I17" i="3"/>
  <c r="A18" i="3"/>
  <c r="B18" i="3"/>
  <c r="C18" i="3"/>
  <c r="D18" i="3"/>
  <c r="E18" i="3"/>
  <c r="F18" i="3"/>
  <c r="H18" i="3"/>
  <c r="I18" i="3"/>
  <c r="A19" i="3"/>
  <c r="B19" i="3"/>
  <c r="C19" i="3"/>
  <c r="D19" i="3"/>
  <c r="E19" i="3"/>
  <c r="F19" i="3"/>
  <c r="H19" i="3"/>
  <c r="I19" i="3"/>
  <c r="A20" i="3"/>
  <c r="B20" i="3"/>
  <c r="C20" i="3"/>
  <c r="D20" i="3"/>
  <c r="E20" i="3"/>
  <c r="F20" i="3"/>
  <c r="H20" i="3"/>
  <c r="I20" i="3"/>
  <c r="A21" i="3"/>
  <c r="B21" i="3"/>
  <c r="C21" i="3"/>
  <c r="D21" i="3"/>
  <c r="E21" i="3"/>
  <c r="F21" i="3"/>
  <c r="H21" i="3"/>
  <c r="I21" i="3"/>
  <c r="A22" i="3"/>
  <c r="B22" i="3"/>
  <c r="C22" i="3"/>
  <c r="D22" i="3"/>
  <c r="E22" i="3"/>
  <c r="F22" i="3"/>
  <c r="H22" i="3"/>
  <c r="I22" i="3"/>
  <c r="A23" i="3"/>
  <c r="B23" i="3"/>
  <c r="C23" i="3"/>
  <c r="D23" i="3"/>
  <c r="E23" i="3"/>
  <c r="F23" i="3"/>
  <c r="H23" i="3"/>
  <c r="I23" i="3"/>
  <c r="A24" i="3"/>
  <c r="B24" i="3"/>
  <c r="C24" i="3"/>
  <c r="D24" i="3"/>
  <c r="E24" i="3"/>
  <c r="F24" i="3"/>
  <c r="H24" i="3"/>
  <c r="I24" i="3"/>
  <c r="A25" i="3"/>
  <c r="B25" i="3"/>
  <c r="C25" i="3"/>
  <c r="D25" i="3"/>
  <c r="E25" i="3"/>
  <c r="F25" i="3"/>
  <c r="H25" i="3"/>
  <c r="I25" i="3"/>
  <c r="A26" i="3"/>
  <c r="B26" i="3"/>
  <c r="C26" i="3"/>
  <c r="D26" i="3"/>
  <c r="E26" i="3"/>
  <c r="F26" i="3"/>
  <c r="H26" i="3"/>
  <c r="I26" i="3"/>
  <c r="A27" i="3"/>
  <c r="B27" i="3"/>
  <c r="C27" i="3"/>
  <c r="D27" i="3"/>
  <c r="E27" i="3"/>
  <c r="F27" i="3"/>
  <c r="H27" i="3"/>
  <c r="I27" i="3"/>
  <c r="A28" i="3"/>
  <c r="B28" i="3"/>
  <c r="C28" i="3"/>
  <c r="D28" i="3"/>
  <c r="E28" i="3"/>
  <c r="F28" i="3"/>
  <c r="H28" i="3"/>
  <c r="I28" i="3"/>
  <c r="A29" i="3"/>
  <c r="B29" i="3"/>
  <c r="C29" i="3"/>
  <c r="D29" i="3"/>
  <c r="E29" i="3"/>
  <c r="F29" i="3"/>
  <c r="H29" i="3"/>
  <c r="I29" i="3"/>
  <c r="A30" i="3"/>
  <c r="B30" i="3"/>
  <c r="C30" i="3"/>
  <c r="D30" i="3"/>
  <c r="E30" i="3"/>
  <c r="F30" i="3"/>
  <c r="H30" i="3"/>
  <c r="I30" i="3"/>
  <c r="A31" i="3"/>
  <c r="B31" i="3"/>
  <c r="C31" i="3"/>
  <c r="D31" i="3"/>
  <c r="E31" i="3"/>
  <c r="F31" i="3"/>
  <c r="H31" i="3"/>
  <c r="I31" i="3"/>
  <c r="A32" i="3"/>
  <c r="B32" i="3"/>
  <c r="C32" i="3"/>
  <c r="D32" i="3"/>
  <c r="E32" i="3"/>
  <c r="F32" i="3"/>
  <c r="H32" i="3"/>
  <c r="I32" i="3"/>
  <c r="A33" i="3"/>
  <c r="B33" i="3"/>
  <c r="C33" i="3"/>
  <c r="D33" i="3"/>
  <c r="E33" i="3"/>
  <c r="F33" i="3"/>
  <c r="H33" i="3"/>
  <c r="I33" i="3"/>
  <c r="A34" i="3"/>
  <c r="B34" i="3"/>
  <c r="C34" i="3"/>
  <c r="D34" i="3"/>
  <c r="E34" i="3"/>
  <c r="F34" i="3"/>
  <c r="H34" i="3"/>
  <c r="I34" i="3"/>
  <c r="A35" i="3"/>
  <c r="B35" i="3"/>
  <c r="C35" i="3"/>
  <c r="D35" i="3"/>
  <c r="E35" i="3"/>
  <c r="F35" i="3"/>
  <c r="H35" i="3"/>
  <c r="I35" i="3"/>
  <c r="A36" i="3"/>
  <c r="B36" i="3"/>
  <c r="C36" i="3"/>
  <c r="D36" i="3"/>
  <c r="E36" i="3"/>
  <c r="F36" i="3"/>
  <c r="H36" i="3"/>
  <c r="I36" i="3"/>
  <c r="A37" i="3"/>
  <c r="B37" i="3"/>
  <c r="C37" i="3"/>
  <c r="D37" i="3"/>
  <c r="E37" i="3"/>
  <c r="F37" i="3"/>
  <c r="H37" i="3"/>
  <c r="I37" i="3"/>
  <c r="A38" i="3"/>
  <c r="B38" i="3"/>
  <c r="C38" i="3"/>
  <c r="D38" i="3"/>
  <c r="E38" i="3"/>
  <c r="F38" i="3"/>
  <c r="H38" i="3"/>
  <c r="I38" i="3"/>
  <c r="A39" i="3"/>
  <c r="B39" i="3"/>
  <c r="C39" i="3"/>
  <c r="D39" i="3"/>
  <c r="E39" i="3"/>
  <c r="F39" i="3"/>
  <c r="H39" i="3"/>
  <c r="I39" i="3"/>
  <c r="A40" i="3"/>
  <c r="B40" i="3"/>
  <c r="C40" i="3"/>
  <c r="D40" i="3"/>
  <c r="E40" i="3"/>
  <c r="F40" i="3"/>
  <c r="H40" i="3"/>
  <c r="I40" i="3"/>
  <c r="A41" i="3"/>
  <c r="B41" i="3"/>
  <c r="C41" i="3"/>
  <c r="D41" i="3"/>
  <c r="E41" i="3"/>
  <c r="F41" i="3"/>
  <c r="H41" i="3"/>
  <c r="I41" i="3"/>
  <c r="A42" i="3"/>
  <c r="B42" i="3"/>
  <c r="C42" i="3"/>
  <c r="D42" i="3"/>
  <c r="E42" i="3"/>
  <c r="F42" i="3"/>
  <c r="H42" i="3"/>
  <c r="I42" i="3"/>
  <c r="A43" i="3"/>
  <c r="B43" i="3"/>
  <c r="C43" i="3"/>
  <c r="D43" i="3"/>
  <c r="E43" i="3"/>
  <c r="F43" i="3"/>
  <c r="H43" i="3"/>
  <c r="I43" i="3"/>
  <c r="A44" i="3"/>
  <c r="B44" i="3"/>
  <c r="C44" i="3"/>
  <c r="D44" i="3"/>
  <c r="E44" i="3"/>
  <c r="F44" i="3"/>
  <c r="H44" i="3"/>
  <c r="I44" i="3"/>
  <c r="A45" i="3"/>
  <c r="B45" i="3"/>
  <c r="C45" i="3"/>
  <c r="D45" i="3"/>
  <c r="E45" i="3"/>
  <c r="F45" i="3"/>
  <c r="H45" i="3"/>
  <c r="I45" i="3"/>
  <c r="A46" i="3"/>
  <c r="B46" i="3"/>
  <c r="C46" i="3"/>
  <c r="D46" i="3"/>
  <c r="E46" i="3"/>
  <c r="F46" i="3"/>
  <c r="H46" i="3"/>
  <c r="I46" i="3"/>
  <c r="A47" i="3"/>
  <c r="B47" i="3"/>
  <c r="C47" i="3"/>
  <c r="D47" i="3"/>
  <c r="E47" i="3"/>
  <c r="F47" i="3"/>
  <c r="H47" i="3"/>
  <c r="I47" i="3"/>
  <c r="A48" i="3"/>
  <c r="B48" i="3"/>
  <c r="C48" i="3"/>
  <c r="D48" i="3"/>
  <c r="E48" i="3"/>
  <c r="F48" i="3"/>
  <c r="H48" i="3"/>
  <c r="I48" i="3"/>
  <c r="A49" i="3"/>
  <c r="B49" i="3"/>
  <c r="C49" i="3"/>
  <c r="D49" i="3"/>
  <c r="E49" i="3"/>
  <c r="F49" i="3"/>
  <c r="H49" i="3"/>
  <c r="I49" i="3"/>
  <c r="A50" i="3"/>
  <c r="B50" i="3"/>
  <c r="C50" i="3"/>
  <c r="D50" i="3"/>
  <c r="E50" i="3"/>
  <c r="F50" i="3"/>
  <c r="H50" i="3"/>
  <c r="I50" i="3"/>
  <c r="A51" i="3"/>
  <c r="B51" i="3"/>
  <c r="C51" i="3"/>
  <c r="D51" i="3"/>
  <c r="E51" i="3"/>
  <c r="F51" i="3"/>
  <c r="H51" i="3"/>
  <c r="I51" i="3"/>
  <c r="A52" i="3"/>
  <c r="B52" i="3"/>
  <c r="C52" i="3"/>
  <c r="D52" i="3"/>
  <c r="E52" i="3"/>
  <c r="F52" i="3"/>
  <c r="H52" i="3"/>
  <c r="I52" i="3"/>
  <c r="A53" i="3"/>
  <c r="B53" i="3"/>
  <c r="C53" i="3"/>
  <c r="D53" i="3"/>
  <c r="E53" i="3"/>
  <c r="F53" i="3"/>
  <c r="H53" i="3"/>
  <c r="I53" i="3"/>
  <c r="A54" i="3"/>
  <c r="B54" i="3"/>
  <c r="C54" i="3"/>
  <c r="D54" i="3"/>
  <c r="E54" i="3"/>
  <c r="F54" i="3"/>
  <c r="H54" i="3"/>
  <c r="I54" i="3"/>
  <c r="A55" i="3"/>
  <c r="B55" i="3"/>
  <c r="C55" i="3"/>
  <c r="D55" i="3"/>
  <c r="E55" i="3"/>
  <c r="F55" i="3"/>
  <c r="H55" i="3"/>
  <c r="I55" i="3"/>
  <c r="A56" i="3"/>
  <c r="B56" i="3"/>
  <c r="C56" i="3"/>
  <c r="D56" i="3"/>
  <c r="E56" i="3"/>
  <c r="F56" i="3"/>
  <c r="H56" i="3"/>
  <c r="I56" i="3"/>
  <c r="A57" i="3"/>
  <c r="B57" i="3"/>
  <c r="C57" i="3"/>
  <c r="D57" i="3"/>
  <c r="E57" i="3"/>
  <c r="F57" i="3"/>
  <c r="H57" i="3"/>
  <c r="I57" i="3"/>
  <c r="A58" i="3"/>
  <c r="B58" i="3"/>
  <c r="C58" i="3"/>
  <c r="D58" i="3"/>
  <c r="E58" i="3"/>
  <c r="F58" i="3"/>
  <c r="H58" i="3"/>
  <c r="I58" i="3"/>
  <c r="A59" i="3"/>
  <c r="B59" i="3"/>
  <c r="C59" i="3"/>
  <c r="D59" i="3"/>
  <c r="E59" i="3"/>
  <c r="F59" i="3"/>
  <c r="H59" i="3"/>
  <c r="I59" i="3"/>
  <c r="A60" i="3"/>
  <c r="B60" i="3"/>
  <c r="C60" i="3"/>
  <c r="D60" i="3"/>
  <c r="E60" i="3"/>
  <c r="F60" i="3"/>
  <c r="H60" i="3"/>
  <c r="I60" i="3"/>
  <c r="A61" i="3"/>
  <c r="B61" i="3"/>
  <c r="C61" i="3"/>
  <c r="D61" i="3"/>
  <c r="E61" i="3"/>
  <c r="F61" i="3"/>
  <c r="H61" i="3"/>
  <c r="I61" i="3"/>
  <c r="A62" i="3"/>
  <c r="B62" i="3"/>
  <c r="C62" i="3"/>
  <c r="D62" i="3"/>
  <c r="E62" i="3"/>
  <c r="F62" i="3"/>
  <c r="H62" i="3"/>
  <c r="I62" i="3"/>
  <c r="A63" i="3"/>
  <c r="B63" i="3"/>
  <c r="C63" i="3"/>
  <c r="D63" i="3"/>
  <c r="E63" i="3"/>
  <c r="F63" i="3"/>
  <c r="H63" i="3"/>
  <c r="I63" i="3"/>
  <c r="A64" i="3"/>
  <c r="B64" i="3"/>
  <c r="C64" i="3"/>
  <c r="D64" i="3"/>
  <c r="E64" i="3"/>
  <c r="F64" i="3"/>
  <c r="H64" i="3"/>
  <c r="I64" i="3"/>
  <c r="A65" i="3"/>
  <c r="B65" i="3"/>
  <c r="C65" i="3"/>
  <c r="D65" i="3"/>
  <c r="E65" i="3"/>
  <c r="F65" i="3"/>
  <c r="H65" i="3"/>
  <c r="I65" i="3"/>
  <c r="A66" i="3"/>
  <c r="B66" i="3"/>
  <c r="C66" i="3"/>
  <c r="D66" i="3"/>
  <c r="E66" i="3"/>
  <c r="F66" i="3"/>
  <c r="H66" i="3"/>
  <c r="I66" i="3"/>
  <c r="A67" i="3"/>
  <c r="B67" i="3"/>
  <c r="C67" i="3"/>
  <c r="D67" i="3"/>
  <c r="E67" i="3"/>
  <c r="F67" i="3"/>
  <c r="H67" i="3"/>
  <c r="I67" i="3"/>
  <c r="A68" i="3"/>
  <c r="B68" i="3"/>
  <c r="C68" i="3"/>
  <c r="D68" i="3"/>
  <c r="E68" i="3"/>
  <c r="F68" i="3"/>
  <c r="H68" i="3"/>
  <c r="I68" i="3"/>
  <c r="A69" i="3"/>
  <c r="B69" i="3"/>
  <c r="C69" i="3"/>
  <c r="D69" i="3"/>
  <c r="E69" i="3"/>
  <c r="F69" i="3"/>
  <c r="H69" i="3"/>
  <c r="I69" i="3"/>
  <c r="A70" i="3"/>
  <c r="B70" i="3"/>
  <c r="C70" i="3"/>
  <c r="D70" i="3"/>
  <c r="E70" i="3"/>
  <c r="F70" i="3"/>
  <c r="H70" i="3"/>
  <c r="I70" i="3"/>
  <c r="A71" i="3"/>
  <c r="B71" i="3"/>
  <c r="C71" i="3"/>
  <c r="D71" i="3"/>
  <c r="E71" i="3"/>
  <c r="F71" i="3"/>
  <c r="H71" i="3"/>
  <c r="I71" i="3"/>
  <c r="A72" i="3"/>
  <c r="B72" i="3"/>
  <c r="C72" i="3"/>
  <c r="D72" i="3"/>
  <c r="E72" i="3"/>
  <c r="F72" i="3"/>
  <c r="H72" i="3"/>
  <c r="I72" i="3"/>
  <c r="A73" i="3"/>
  <c r="B73" i="3"/>
  <c r="C73" i="3"/>
  <c r="D73" i="3"/>
  <c r="E73" i="3"/>
  <c r="F73" i="3"/>
  <c r="H73" i="3"/>
  <c r="I73" i="3"/>
  <c r="A74" i="3"/>
  <c r="B74" i="3"/>
  <c r="C74" i="3"/>
  <c r="D74" i="3"/>
  <c r="E74" i="3"/>
  <c r="F74" i="3"/>
  <c r="H74" i="3"/>
  <c r="I74" i="3"/>
  <c r="A75" i="3"/>
  <c r="B75" i="3"/>
  <c r="C75" i="3"/>
  <c r="D75" i="3"/>
  <c r="E75" i="3"/>
  <c r="F75" i="3"/>
  <c r="H75" i="3"/>
  <c r="I75" i="3"/>
  <c r="A76" i="3"/>
  <c r="B76" i="3"/>
  <c r="C76" i="3"/>
  <c r="D76" i="3"/>
  <c r="E76" i="3"/>
  <c r="F76" i="3"/>
  <c r="H76" i="3"/>
  <c r="I76" i="3"/>
  <c r="A77" i="3"/>
  <c r="B77" i="3"/>
  <c r="C77" i="3"/>
  <c r="D77" i="3"/>
  <c r="E77" i="3"/>
  <c r="F77" i="3"/>
  <c r="H77" i="3"/>
  <c r="I77" i="3"/>
  <c r="A78" i="3"/>
  <c r="B78" i="3"/>
  <c r="C78" i="3"/>
  <c r="D78" i="3"/>
  <c r="E78" i="3"/>
  <c r="F78" i="3"/>
  <c r="H78" i="3"/>
  <c r="I78" i="3"/>
  <c r="A79" i="3"/>
  <c r="B79" i="3"/>
  <c r="C79" i="3"/>
  <c r="D79" i="3"/>
  <c r="E79" i="3"/>
  <c r="F79" i="3"/>
  <c r="H79" i="3"/>
  <c r="I79" i="3"/>
  <c r="A80" i="3"/>
  <c r="B80" i="3"/>
  <c r="C80" i="3"/>
  <c r="D80" i="3"/>
  <c r="E80" i="3"/>
  <c r="F80" i="3"/>
  <c r="H80" i="3"/>
  <c r="I80" i="3"/>
  <c r="A81" i="3"/>
  <c r="B81" i="3"/>
  <c r="C81" i="3"/>
  <c r="D81" i="3"/>
  <c r="E81" i="3"/>
  <c r="F81" i="3"/>
  <c r="H81" i="3"/>
  <c r="I81" i="3"/>
  <c r="A82" i="3"/>
  <c r="B82" i="3"/>
  <c r="C82" i="3"/>
  <c r="D82" i="3"/>
  <c r="E82" i="3"/>
  <c r="F82" i="3"/>
  <c r="H82" i="3"/>
  <c r="I82" i="3"/>
  <c r="A83" i="3"/>
  <c r="B83" i="3"/>
  <c r="C83" i="3"/>
  <c r="D83" i="3"/>
  <c r="E83" i="3"/>
  <c r="F83" i="3"/>
  <c r="H83" i="3"/>
  <c r="I83" i="3"/>
  <c r="A84" i="3"/>
  <c r="B84" i="3"/>
  <c r="C84" i="3"/>
  <c r="D84" i="3"/>
  <c r="E84" i="3"/>
  <c r="F84" i="3"/>
  <c r="H84" i="3"/>
  <c r="I84" i="3"/>
  <c r="A85" i="3"/>
  <c r="B85" i="3"/>
  <c r="C85" i="3"/>
  <c r="D85" i="3"/>
  <c r="E85" i="3"/>
  <c r="F85" i="3"/>
  <c r="H85" i="3"/>
  <c r="I85" i="3"/>
  <c r="A86" i="3"/>
  <c r="B86" i="3"/>
  <c r="C86" i="3"/>
  <c r="D86" i="3"/>
  <c r="E86" i="3"/>
  <c r="F86" i="3"/>
  <c r="H86" i="3"/>
  <c r="I86" i="3"/>
  <c r="A87" i="3"/>
  <c r="B87" i="3"/>
  <c r="C87" i="3"/>
  <c r="D87" i="3"/>
  <c r="E87" i="3"/>
  <c r="F87" i="3"/>
  <c r="H87" i="3"/>
  <c r="I87" i="3"/>
  <c r="A88" i="3"/>
  <c r="B88" i="3"/>
  <c r="C88" i="3"/>
  <c r="D88" i="3"/>
  <c r="E88" i="3"/>
  <c r="F88" i="3"/>
  <c r="H88" i="3"/>
  <c r="I88" i="3"/>
  <c r="A89" i="3"/>
  <c r="B89" i="3"/>
  <c r="C89" i="3"/>
  <c r="D89" i="3"/>
  <c r="E89" i="3"/>
  <c r="F89" i="3"/>
  <c r="H89" i="3"/>
  <c r="I89" i="3"/>
  <c r="A90" i="3"/>
  <c r="B90" i="3"/>
  <c r="C90" i="3"/>
  <c r="D90" i="3"/>
  <c r="E90" i="3"/>
  <c r="F90" i="3"/>
  <c r="H90" i="3"/>
  <c r="I90" i="3"/>
  <c r="A91" i="3"/>
  <c r="B91" i="3"/>
  <c r="C91" i="3"/>
  <c r="D91" i="3"/>
  <c r="E91" i="3"/>
  <c r="F91" i="3"/>
  <c r="H91" i="3"/>
  <c r="I91" i="3"/>
  <c r="A92" i="3"/>
  <c r="B92" i="3"/>
  <c r="C92" i="3"/>
  <c r="D92" i="3"/>
  <c r="E92" i="3"/>
  <c r="F92" i="3"/>
  <c r="H92" i="3"/>
  <c r="I92" i="3"/>
  <c r="A93" i="3"/>
  <c r="B93" i="3"/>
  <c r="C93" i="3"/>
  <c r="D93" i="3"/>
  <c r="E93" i="3"/>
  <c r="F93" i="3"/>
  <c r="H93" i="3"/>
  <c r="I93" i="3"/>
  <c r="A94" i="3"/>
  <c r="B94" i="3"/>
  <c r="C94" i="3"/>
  <c r="D94" i="3"/>
  <c r="E94" i="3"/>
  <c r="F94" i="3"/>
  <c r="H94" i="3"/>
  <c r="I94" i="3"/>
  <c r="A95" i="3"/>
  <c r="B95" i="3"/>
  <c r="C95" i="3"/>
  <c r="D95" i="3"/>
  <c r="E95" i="3"/>
  <c r="F95" i="3"/>
  <c r="H95" i="3"/>
  <c r="I95" i="3"/>
  <c r="A96" i="3"/>
  <c r="B96" i="3"/>
  <c r="C96" i="3"/>
  <c r="D96" i="3"/>
  <c r="E96" i="3"/>
  <c r="F96" i="3"/>
  <c r="H96" i="3"/>
  <c r="I96" i="3"/>
  <c r="A97" i="3"/>
  <c r="B97" i="3"/>
  <c r="C97" i="3"/>
  <c r="D97" i="3"/>
  <c r="E97" i="3"/>
  <c r="F97" i="3"/>
  <c r="H97" i="3"/>
  <c r="I97" i="3"/>
  <c r="A98" i="3"/>
  <c r="B98" i="3"/>
  <c r="C98" i="3"/>
  <c r="D98" i="3"/>
  <c r="E98" i="3"/>
  <c r="F98" i="3"/>
  <c r="H98" i="3"/>
  <c r="I98" i="3"/>
  <c r="A99" i="3"/>
  <c r="B99" i="3"/>
  <c r="C99" i="3"/>
  <c r="D99" i="3"/>
  <c r="E99" i="3"/>
  <c r="F99" i="3"/>
  <c r="H99" i="3"/>
  <c r="I99" i="3"/>
  <c r="A100" i="3"/>
  <c r="B100" i="3"/>
  <c r="C100" i="3"/>
  <c r="D100" i="3"/>
  <c r="E100" i="3"/>
  <c r="F100" i="3"/>
  <c r="H100" i="3"/>
  <c r="I100" i="3"/>
  <c r="A101" i="3"/>
  <c r="B101" i="3"/>
  <c r="C101" i="3"/>
  <c r="D101" i="3"/>
  <c r="E101" i="3"/>
  <c r="F101" i="3"/>
  <c r="H101" i="3"/>
  <c r="I101" i="3"/>
  <c r="A102" i="3"/>
  <c r="B102" i="3"/>
  <c r="C102" i="3"/>
  <c r="D102" i="3"/>
  <c r="E102" i="3"/>
  <c r="F102" i="3"/>
  <c r="H102" i="3"/>
  <c r="I102" i="3"/>
  <c r="A103" i="3"/>
  <c r="B103" i="3"/>
  <c r="C103" i="3"/>
  <c r="D103" i="3"/>
  <c r="E103" i="3"/>
  <c r="F103" i="3"/>
  <c r="H103" i="3"/>
  <c r="I103" i="3"/>
  <c r="A104" i="3"/>
  <c r="B104" i="3"/>
  <c r="C104" i="3"/>
  <c r="D104" i="3"/>
  <c r="E104" i="3"/>
  <c r="F104" i="3"/>
  <c r="H104" i="3"/>
  <c r="I104" i="3"/>
  <c r="A105" i="3"/>
  <c r="B105" i="3"/>
  <c r="C105" i="3"/>
  <c r="D105" i="3"/>
  <c r="E105" i="3"/>
  <c r="F105" i="3"/>
  <c r="H105" i="3"/>
  <c r="I105" i="3"/>
  <c r="A106" i="3"/>
  <c r="B106" i="3"/>
  <c r="C106" i="3"/>
  <c r="D106" i="3"/>
  <c r="E106" i="3"/>
  <c r="F106" i="3"/>
  <c r="H106" i="3"/>
  <c r="I106" i="3"/>
  <c r="A107" i="3"/>
  <c r="B107" i="3"/>
  <c r="C107" i="3"/>
  <c r="D107" i="3"/>
  <c r="E107" i="3"/>
  <c r="F107" i="3"/>
  <c r="H107" i="3"/>
  <c r="I107" i="3"/>
  <c r="A108" i="3"/>
  <c r="B108" i="3"/>
  <c r="C108" i="3"/>
  <c r="D108" i="3"/>
  <c r="E108" i="3"/>
  <c r="F108" i="3"/>
  <c r="H108" i="3"/>
  <c r="I108" i="3"/>
  <c r="A109" i="3"/>
  <c r="B109" i="3"/>
  <c r="C109" i="3"/>
  <c r="D109" i="3"/>
  <c r="E109" i="3"/>
  <c r="F109" i="3"/>
  <c r="H109" i="3"/>
  <c r="I109" i="3"/>
  <c r="A110" i="3"/>
  <c r="B110" i="3"/>
  <c r="C110" i="3"/>
  <c r="D110" i="3"/>
  <c r="E110" i="3"/>
  <c r="F110" i="3"/>
  <c r="H110" i="3"/>
  <c r="I110" i="3"/>
  <c r="A111" i="3"/>
  <c r="B111" i="3"/>
  <c r="C111" i="3"/>
  <c r="D111" i="3"/>
  <c r="E111" i="3"/>
  <c r="F111" i="3"/>
  <c r="H111" i="3"/>
  <c r="I111" i="3"/>
  <c r="A112" i="3"/>
  <c r="B112" i="3"/>
  <c r="C112" i="3"/>
  <c r="D112" i="3"/>
  <c r="E112" i="3"/>
  <c r="F112" i="3"/>
  <c r="H112" i="3"/>
  <c r="I112" i="3"/>
  <c r="A113" i="3"/>
  <c r="B113" i="3"/>
  <c r="C113" i="3"/>
  <c r="D113" i="3"/>
  <c r="E113" i="3"/>
  <c r="F113" i="3"/>
  <c r="H113" i="3"/>
  <c r="I113" i="3"/>
  <c r="A114" i="3"/>
  <c r="B114" i="3"/>
  <c r="C114" i="3"/>
  <c r="D114" i="3"/>
  <c r="E114" i="3"/>
  <c r="F114" i="3"/>
  <c r="H114" i="3"/>
  <c r="I114" i="3"/>
  <c r="A115" i="3"/>
  <c r="B115" i="3"/>
  <c r="C115" i="3"/>
  <c r="D115" i="3"/>
  <c r="E115" i="3"/>
  <c r="F115" i="3"/>
  <c r="H115" i="3"/>
  <c r="I115" i="3"/>
  <c r="A116" i="3"/>
  <c r="B116" i="3"/>
  <c r="C116" i="3"/>
  <c r="D116" i="3"/>
  <c r="E116" i="3"/>
  <c r="F116" i="3"/>
  <c r="H116" i="3"/>
  <c r="I116" i="3"/>
  <c r="A117" i="3"/>
  <c r="B117" i="3"/>
  <c r="C117" i="3"/>
  <c r="D117" i="3"/>
  <c r="E117" i="3"/>
  <c r="F117" i="3"/>
  <c r="H117" i="3"/>
  <c r="I117" i="3"/>
  <c r="A118" i="3"/>
  <c r="B118" i="3"/>
  <c r="C118" i="3"/>
  <c r="D118" i="3"/>
  <c r="E118" i="3"/>
  <c r="F118" i="3"/>
  <c r="H118" i="3"/>
  <c r="I118" i="3"/>
  <c r="A119" i="3"/>
  <c r="B119" i="3"/>
  <c r="C119" i="3"/>
  <c r="D119" i="3"/>
  <c r="E119" i="3"/>
  <c r="F119" i="3"/>
  <c r="H119" i="3"/>
  <c r="I119" i="3"/>
  <c r="A120" i="3"/>
  <c r="B120" i="3"/>
  <c r="C120" i="3"/>
  <c r="D120" i="3"/>
  <c r="E120" i="3"/>
  <c r="F120" i="3"/>
  <c r="H120" i="3"/>
  <c r="I120" i="3"/>
  <c r="A121" i="3"/>
  <c r="B121" i="3"/>
  <c r="C121" i="3"/>
  <c r="D121" i="3"/>
  <c r="E121" i="3"/>
  <c r="F121" i="3"/>
  <c r="H121" i="3"/>
  <c r="I121" i="3"/>
  <c r="A122" i="3"/>
  <c r="B122" i="3"/>
  <c r="C122" i="3"/>
  <c r="D122" i="3"/>
  <c r="E122" i="3"/>
  <c r="F122" i="3"/>
  <c r="H122" i="3"/>
  <c r="I122" i="3"/>
  <c r="A123" i="3"/>
  <c r="B123" i="3"/>
  <c r="C123" i="3"/>
  <c r="D123" i="3"/>
  <c r="E123" i="3"/>
  <c r="F123" i="3"/>
  <c r="H123" i="3"/>
  <c r="I123" i="3"/>
  <c r="A124" i="3"/>
  <c r="B124" i="3"/>
  <c r="C124" i="3"/>
  <c r="D124" i="3"/>
  <c r="E124" i="3"/>
  <c r="F124" i="3"/>
  <c r="H124" i="3"/>
  <c r="I124" i="3"/>
  <c r="A125" i="3"/>
  <c r="B125" i="3"/>
  <c r="C125" i="3"/>
  <c r="D125" i="3"/>
  <c r="E125" i="3"/>
  <c r="F125" i="3"/>
  <c r="H125" i="3"/>
  <c r="I125" i="3"/>
  <c r="A126" i="3"/>
  <c r="B126" i="3"/>
  <c r="C126" i="3"/>
  <c r="D126" i="3"/>
  <c r="E126" i="3"/>
  <c r="F126" i="3"/>
  <c r="H126" i="3"/>
  <c r="I126" i="3"/>
  <c r="A127" i="3"/>
  <c r="B127" i="3"/>
  <c r="C127" i="3"/>
  <c r="D127" i="3"/>
  <c r="E127" i="3"/>
  <c r="F127" i="3"/>
  <c r="H127" i="3"/>
  <c r="I127" i="3"/>
  <c r="A128" i="3"/>
  <c r="B128" i="3"/>
  <c r="C128" i="3"/>
  <c r="D128" i="3"/>
  <c r="E128" i="3"/>
  <c r="F128" i="3"/>
  <c r="H128" i="3"/>
  <c r="I128" i="3"/>
  <c r="A129" i="3"/>
  <c r="B129" i="3"/>
  <c r="C129" i="3"/>
  <c r="D129" i="3"/>
  <c r="E129" i="3"/>
  <c r="F129" i="3"/>
  <c r="H129" i="3"/>
  <c r="I129" i="3"/>
  <c r="A130" i="3"/>
  <c r="B130" i="3"/>
  <c r="C130" i="3"/>
  <c r="D130" i="3"/>
  <c r="E130" i="3"/>
  <c r="F130" i="3"/>
  <c r="H130" i="3"/>
  <c r="I130" i="3"/>
  <c r="A131" i="3"/>
  <c r="B131" i="3"/>
  <c r="C131" i="3"/>
  <c r="D131" i="3"/>
  <c r="E131" i="3"/>
  <c r="F131" i="3"/>
  <c r="H131" i="3"/>
  <c r="I131" i="3"/>
  <c r="A132" i="3"/>
  <c r="B132" i="3"/>
  <c r="C132" i="3"/>
  <c r="D132" i="3"/>
  <c r="E132" i="3"/>
  <c r="F132" i="3"/>
  <c r="H132" i="3"/>
  <c r="I132" i="3"/>
  <c r="A133" i="3"/>
  <c r="B133" i="3"/>
  <c r="C133" i="3"/>
  <c r="D133" i="3"/>
  <c r="E133" i="3"/>
  <c r="F133" i="3"/>
  <c r="H133" i="3"/>
  <c r="I133" i="3"/>
  <c r="A134" i="3"/>
  <c r="B134" i="3"/>
  <c r="C134" i="3"/>
  <c r="D134" i="3"/>
  <c r="E134" i="3"/>
  <c r="F134" i="3"/>
  <c r="H134" i="3"/>
  <c r="I134" i="3"/>
  <c r="A135" i="3"/>
  <c r="B135" i="3"/>
  <c r="C135" i="3"/>
  <c r="D135" i="3"/>
  <c r="E135" i="3"/>
  <c r="F135" i="3"/>
  <c r="H135" i="3"/>
  <c r="I135" i="3"/>
  <c r="A136" i="3"/>
  <c r="B136" i="3"/>
  <c r="C136" i="3"/>
  <c r="D136" i="3"/>
  <c r="E136" i="3"/>
  <c r="F136" i="3"/>
  <c r="H136" i="3"/>
  <c r="I136" i="3"/>
  <c r="A137" i="3"/>
  <c r="B137" i="3"/>
  <c r="C137" i="3"/>
  <c r="D137" i="3"/>
  <c r="E137" i="3"/>
  <c r="F137" i="3"/>
  <c r="H137" i="3"/>
  <c r="I137" i="3"/>
  <c r="A138" i="3"/>
  <c r="B138" i="3"/>
  <c r="C138" i="3"/>
  <c r="D138" i="3"/>
  <c r="E138" i="3"/>
  <c r="F138" i="3"/>
  <c r="H138" i="3"/>
  <c r="I138" i="3"/>
  <c r="A139" i="3"/>
  <c r="B139" i="3"/>
  <c r="C139" i="3"/>
  <c r="D139" i="3"/>
  <c r="E139" i="3"/>
  <c r="F139" i="3"/>
  <c r="H139" i="3"/>
  <c r="I139" i="3"/>
  <c r="A140" i="3"/>
  <c r="B140" i="3"/>
  <c r="C140" i="3"/>
  <c r="D140" i="3"/>
  <c r="E140" i="3"/>
  <c r="F140" i="3"/>
  <c r="H140" i="3"/>
  <c r="I140" i="3"/>
  <c r="A141" i="3"/>
  <c r="B141" i="3"/>
  <c r="C141" i="3"/>
  <c r="D141" i="3"/>
  <c r="E141" i="3"/>
  <c r="F141" i="3"/>
  <c r="H141" i="3"/>
  <c r="I141" i="3"/>
  <c r="A142" i="3"/>
  <c r="B142" i="3"/>
  <c r="C142" i="3"/>
  <c r="D142" i="3"/>
  <c r="E142" i="3"/>
  <c r="F142" i="3"/>
  <c r="H142" i="3"/>
  <c r="I142" i="3"/>
  <c r="A143" i="3"/>
  <c r="B143" i="3"/>
  <c r="C143" i="3"/>
  <c r="D143" i="3"/>
  <c r="E143" i="3"/>
  <c r="F143" i="3"/>
  <c r="H143" i="3"/>
  <c r="I143" i="3"/>
  <c r="A144" i="3"/>
  <c r="B144" i="3"/>
  <c r="C144" i="3"/>
  <c r="D144" i="3"/>
  <c r="E144" i="3"/>
  <c r="F144" i="3"/>
  <c r="H144" i="3"/>
  <c r="I144" i="3"/>
  <c r="A145" i="3"/>
  <c r="B145" i="3"/>
  <c r="C145" i="3"/>
  <c r="D145" i="3"/>
  <c r="E145" i="3"/>
  <c r="F145" i="3"/>
  <c r="H145" i="3"/>
  <c r="I145" i="3"/>
  <c r="A146" i="3"/>
  <c r="B146" i="3"/>
  <c r="C146" i="3"/>
  <c r="D146" i="3"/>
  <c r="E146" i="3"/>
  <c r="F146" i="3"/>
  <c r="H146" i="3"/>
  <c r="I146" i="3"/>
  <c r="A147" i="3"/>
  <c r="B147" i="3"/>
  <c r="C147" i="3"/>
  <c r="D147" i="3"/>
  <c r="E147" i="3"/>
  <c r="F147" i="3"/>
  <c r="H147" i="3"/>
  <c r="I147" i="3"/>
  <c r="A148" i="3"/>
  <c r="B148" i="3"/>
  <c r="C148" i="3"/>
  <c r="D148" i="3"/>
  <c r="E148" i="3"/>
  <c r="F148" i="3"/>
  <c r="H148" i="3"/>
  <c r="I148" i="3"/>
  <c r="A149" i="3"/>
  <c r="B149" i="3"/>
  <c r="C149" i="3"/>
  <c r="D149" i="3"/>
  <c r="E149" i="3"/>
  <c r="F149" i="3"/>
  <c r="H149" i="3"/>
  <c r="I149" i="3"/>
  <c r="A150" i="3"/>
  <c r="B150" i="3"/>
  <c r="C150" i="3"/>
  <c r="D150" i="3"/>
  <c r="E150" i="3"/>
  <c r="F150" i="3"/>
  <c r="H150" i="3"/>
  <c r="I150" i="3"/>
  <c r="A151" i="3"/>
  <c r="B151" i="3"/>
  <c r="C151" i="3"/>
  <c r="D151" i="3"/>
  <c r="E151" i="3"/>
  <c r="F151" i="3"/>
  <c r="H151" i="3"/>
  <c r="I151" i="3"/>
  <c r="A152" i="3"/>
  <c r="B152" i="3"/>
  <c r="C152" i="3"/>
  <c r="D152" i="3"/>
  <c r="E152" i="3"/>
  <c r="F152" i="3"/>
  <c r="H152" i="3"/>
  <c r="I152" i="3"/>
  <c r="A153" i="3"/>
  <c r="B153" i="3"/>
  <c r="C153" i="3"/>
  <c r="D153" i="3"/>
  <c r="E153" i="3"/>
  <c r="F153" i="3"/>
  <c r="H153" i="3"/>
  <c r="I153" i="3"/>
  <c r="A154" i="3"/>
  <c r="B154" i="3"/>
  <c r="C154" i="3"/>
  <c r="D154" i="3"/>
  <c r="E154" i="3"/>
  <c r="F154" i="3"/>
  <c r="H154" i="3"/>
  <c r="I154" i="3"/>
  <c r="A155" i="3"/>
  <c r="B155" i="3"/>
  <c r="C155" i="3"/>
  <c r="D155" i="3"/>
  <c r="E155" i="3"/>
  <c r="F155" i="3"/>
  <c r="H155" i="3"/>
  <c r="I155" i="3"/>
  <c r="A156" i="3"/>
  <c r="B156" i="3"/>
  <c r="C156" i="3"/>
  <c r="D156" i="3"/>
  <c r="E156" i="3"/>
  <c r="F156" i="3"/>
  <c r="H156" i="3"/>
  <c r="I156" i="3"/>
  <c r="A157" i="3"/>
  <c r="B157" i="3"/>
  <c r="C157" i="3"/>
  <c r="D157" i="3"/>
  <c r="E157" i="3"/>
  <c r="F157" i="3"/>
  <c r="H157" i="3"/>
  <c r="I157" i="3"/>
  <c r="A158" i="3"/>
  <c r="B158" i="3"/>
  <c r="C158" i="3"/>
  <c r="D158" i="3"/>
  <c r="E158" i="3"/>
  <c r="F158" i="3"/>
  <c r="H158" i="3"/>
  <c r="I158" i="3"/>
  <c r="A159" i="3"/>
  <c r="B159" i="3"/>
  <c r="C159" i="3"/>
  <c r="D159" i="3"/>
  <c r="E159" i="3"/>
  <c r="F159" i="3"/>
  <c r="H159" i="3"/>
  <c r="I159" i="3"/>
  <c r="A160" i="3"/>
  <c r="B160" i="3"/>
  <c r="C160" i="3"/>
  <c r="D160" i="3"/>
  <c r="E160" i="3"/>
  <c r="F160" i="3"/>
  <c r="H160" i="3"/>
  <c r="I160" i="3"/>
  <c r="A161" i="3"/>
  <c r="B161" i="3"/>
  <c r="C161" i="3"/>
  <c r="D161" i="3"/>
  <c r="E161" i="3"/>
  <c r="F161" i="3"/>
  <c r="H161" i="3"/>
  <c r="I161" i="3"/>
  <c r="A162" i="3"/>
  <c r="B162" i="3"/>
  <c r="C162" i="3"/>
  <c r="D162" i="3"/>
  <c r="E162" i="3"/>
  <c r="F162" i="3"/>
  <c r="H162" i="3"/>
  <c r="I162" i="3"/>
  <c r="A163" i="3"/>
  <c r="B163" i="3"/>
  <c r="C163" i="3"/>
  <c r="D163" i="3"/>
  <c r="E163" i="3"/>
  <c r="F163" i="3"/>
  <c r="H163" i="3"/>
  <c r="I163" i="3"/>
  <c r="A164" i="3"/>
  <c r="B164" i="3"/>
  <c r="C164" i="3"/>
  <c r="D164" i="3"/>
  <c r="E164" i="3"/>
  <c r="F164" i="3"/>
  <c r="H164" i="3"/>
  <c r="I164" i="3"/>
  <c r="A165" i="3"/>
  <c r="B165" i="3"/>
  <c r="C165" i="3"/>
  <c r="D165" i="3"/>
  <c r="E165" i="3"/>
  <c r="F165" i="3"/>
  <c r="H165" i="3"/>
  <c r="I165" i="3"/>
  <c r="A166" i="3"/>
  <c r="B166" i="3"/>
  <c r="C166" i="3"/>
  <c r="D166" i="3"/>
  <c r="E166" i="3"/>
  <c r="F166" i="3"/>
  <c r="H166" i="3"/>
  <c r="I166" i="3"/>
  <c r="A167" i="3"/>
  <c r="B167" i="3"/>
  <c r="C167" i="3"/>
  <c r="D167" i="3"/>
  <c r="E167" i="3"/>
  <c r="F167" i="3"/>
  <c r="H167" i="3"/>
  <c r="I167" i="3"/>
  <c r="A168" i="3"/>
  <c r="B168" i="3"/>
  <c r="C168" i="3"/>
  <c r="D168" i="3"/>
  <c r="E168" i="3"/>
  <c r="F168" i="3"/>
  <c r="H168" i="3"/>
  <c r="I168" i="3"/>
  <c r="A169" i="3"/>
  <c r="B169" i="3"/>
  <c r="C169" i="3"/>
  <c r="D169" i="3"/>
  <c r="E169" i="3"/>
  <c r="F169" i="3"/>
  <c r="H169" i="3"/>
  <c r="I169" i="3"/>
  <c r="A170" i="3"/>
  <c r="B170" i="3"/>
  <c r="C170" i="3"/>
  <c r="D170" i="3"/>
  <c r="E170" i="3"/>
  <c r="F170" i="3"/>
  <c r="H170" i="3"/>
  <c r="I170" i="3"/>
  <c r="A171" i="3"/>
  <c r="B171" i="3"/>
  <c r="C171" i="3"/>
  <c r="D171" i="3"/>
  <c r="E171" i="3"/>
  <c r="F171" i="3"/>
  <c r="H171" i="3"/>
  <c r="I171" i="3"/>
  <c r="A172" i="3"/>
  <c r="B172" i="3"/>
  <c r="C172" i="3"/>
  <c r="D172" i="3"/>
  <c r="E172" i="3"/>
  <c r="F172" i="3"/>
  <c r="H172" i="3"/>
  <c r="I172" i="3"/>
  <c r="A173" i="3"/>
  <c r="B173" i="3"/>
  <c r="C173" i="3"/>
  <c r="D173" i="3"/>
  <c r="E173" i="3"/>
  <c r="F173" i="3"/>
  <c r="H173" i="3"/>
  <c r="I173" i="3"/>
  <c r="A174" i="3"/>
  <c r="B174" i="3"/>
  <c r="C174" i="3"/>
  <c r="D174" i="3"/>
  <c r="E174" i="3"/>
  <c r="F174" i="3"/>
  <c r="H174" i="3"/>
  <c r="I174" i="3"/>
  <c r="A175" i="3"/>
  <c r="B175" i="3"/>
  <c r="C175" i="3"/>
  <c r="D175" i="3"/>
  <c r="E175" i="3"/>
  <c r="F175" i="3"/>
  <c r="H175" i="3"/>
  <c r="I175" i="3"/>
  <c r="A176" i="3"/>
  <c r="B176" i="3"/>
  <c r="C176" i="3"/>
  <c r="D176" i="3"/>
  <c r="E176" i="3"/>
  <c r="F176" i="3"/>
  <c r="H176" i="3"/>
  <c r="I176" i="3"/>
  <c r="A177" i="3"/>
  <c r="B177" i="3"/>
  <c r="C177" i="3"/>
  <c r="D177" i="3"/>
  <c r="E177" i="3"/>
  <c r="F177" i="3"/>
  <c r="H177" i="3"/>
  <c r="I177" i="3"/>
  <c r="A178" i="3"/>
  <c r="B178" i="3"/>
  <c r="C178" i="3"/>
  <c r="D178" i="3"/>
  <c r="E178" i="3"/>
  <c r="F178" i="3"/>
  <c r="H178" i="3"/>
  <c r="I178" i="3"/>
  <c r="A179" i="3"/>
  <c r="B179" i="3"/>
  <c r="C179" i="3"/>
  <c r="D179" i="3"/>
  <c r="E179" i="3"/>
  <c r="F179" i="3"/>
  <c r="H179" i="3"/>
  <c r="I179" i="3"/>
  <c r="A180" i="3"/>
  <c r="B180" i="3"/>
  <c r="C180" i="3"/>
  <c r="D180" i="3"/>
  <c r="E180" i="3"/>
  <c r="F180" i="3"/>
  <c r="H180" i="3"/>
  <c r="I180" i="3"/>
  <c r="A181" i="3"/>
  <c r="B181" i="3"/>
  <c r="C181" i="3"/>
  <c r="D181" i="3"/>
  <c r="E181" i="3"/>
  <c r="F181" i="3"/>
  <c r="H181" i="3"/>
  <c r="I181" i="3"/>
  <c r="A182" i="3"/>
  <c r="B182" i="3"/>
  <c r="C182" i="3"/>
  <c r="D182" i="3"/>
  <c r="E182" i="3"/>
  <c r="F182" i="3"/>
  <c r="H182" i="3"/>
  <c r="I182" i="3"/>
  <c r="A183" i="3"/>
  <c r="B183" i="3"/>
  <c r="C183" i="3"/>
  <c r="D183" i="3"/>
  <c r="E183" i="3"/>
  <c r="F183" i="3"/>
  <c r="H183" i="3"/>
  <c r="I183" i="3"/>
  <c r="A184" i="3"/>
  <c r="B184" i="3"/>
  <c r="C184" i="3"/>
  <c r="D184" i="3"/>
  <c r="E184" i="3"/>
  <c r="F184" i="3"/>
  <c r="H184" i="3"/>
  <c r="I184" i="3"/>
  <c r="A185" i="3"/>
  <c r="B185" i="3"/>
  <c r="C185" i="3"/>
  <c r="D185" i="3"/>
  <c r="E185" i="3"/>
  <c r="F185" i="3"/>
  <c r="H185" i="3"/>
  <c r="I185" i="3"/>
  <c r="A186" i="3"/>
  <c r="B186" i="3"/>
  <c r="C186" i="3"/>
  <c r="D186" i="3"/>
  <c r="E186" i="3"/>
  <c r="F186" i="3"/>
  <c r="H186" i="3"/>
  <c r="I186" i="3"/>
  <c r="A187" i="3"/>
  <c r="B187" i="3"/>
  <c r="C187" i="3"/>
  <c r="D187" i="3"/>
  <c r="E187" i="3"/>
  <c r="F187" i="3"/>
  <c r="H187" i="3"/>
  <c r="I187" i="3"/>
  <c r="A188" i="3"/>
  <c r="B188" i="3"/>
  <c r="C188" i="3"/>
  <c r="D188" i="3"/>
  <c r="E188" i="3"/>
  <c r="F188" i="3"/>
  <c r="H188" i="3"/>
  <c r="I188" i="3"/>
  <c r="A189" i="3"/>
  <c r="B189" i="3"/>
  <c r="C189" i="3"/>
  <c r="D189" i="3"/>
  <c r="E189" i="3"/>
  <c r="F189" i="3"/>
  <c r="H189" i="3"/>
  <c r="I189" i="3"/>
  <c r="A190" i="3"/>
  <c r="B190" i="3"/>
  <c r="C190" i="3"/>
  <c r="D190" i="3"/>
  <c r="E190" i="3"/>
  <c r="F190" i="3"/>
  <c r="H190" i="3"/>
  <c r="I190" i="3"/>
  <c r="A191" i="3"/>
  <c r="B191" i="3"/>
  <c r="C191" i="3"/>
  <c r="D191" i="3"/>
  <c r="E191" i="3"/>
  <c r="F191" i="3"/>
  <c r="H191" i="3"/>
  <c r="I191" i="3"/>
  <c r="A192" i="3"/>
  <c r="B192" i="3"/>
  <c r="C192" i="3"/>
  <c r="D192" i="3"/>
  <c r="E192" i="3"/>
  <c r="F192" i="3"/>
  <c r="H192" i="3"/>
  <c r="I192" i="3"/>
  <c r="A193" i="3"/>
  <c r="B193" i="3"/>
  <c r="C193" i="3"/>
  <c r="D193" i="3"/>
  <c r="E193" i="3"/>
  <c r="F193" i="3"/>
  <c r="H193" i="3"/>
  <c r="I193" i="3"/>
  <c r="A194" i="3"/>
  <c r="B194" i="3"/>
  <c r="C194" i="3"/>
  <c r="D194" i="3"/>
  <c r="E194" i="3"/>
  <c r="F194" i="3"/>
  <c r="H194" i="3"/>
  <c r="I194" i="3"/>
  <c r="A195" i="3"/>
  <c r="B195" i="3"/>
  <c r="C195" i="3"/>
  <c r="D195" i="3"/>
  <c r="E195" i="3"/>
  <c r="F195" i="3"/>
  <c r="H195" i="3"/>
  <c r="I195" i="3"/>
  <c r="A196" i="3"/>
  <c r="B196" i="3"/>
  <c r="C196" i="3"/>
  <c r="D196" i="3"/>
  <c r="E196" i="3"/>
  <c r="F196" i="3"/>
  <c r="H196" i="3"/>
  <c r="I196" i="3"/>
  <c r="A197" i="3"/>
  <c r="B197" i="3"/>
  <c r="C197" i="3"/>
  <c r="D197" i="3"/>
  <c r="E197" i="3"/>
  <c r="F197" i="3"/>
  <c r="H197" i="3"/>
  <c r="I197" i="3"/>
  <c r="A198" i="3"/>
  <c r="B198" i="3"/>
  <c r="C198" i="3"/>
  <c r="D198" i="3"/>
  <c r="E198" i="3"/>
  <c r="F198" i="3"/>
  <c r="H198" i="3"/>
  <c r="I198" i="3"/>
  <c r="A199" i="3"/>
  <c r="B199" i="3"/>
  <c r="C199" i="3"/>
  <c r="D199" i="3"/>
  <c r="E199" i="3"/>
  <c r="F199" i="3"/>
  <c r="H199" i="3"/>
  <c r="I199" i="3"/>
  <c r="A200" i="3"/>
  <c r="B200" i="3"/>
  <c r="C200" i="3"/>
  <c r="D200" i="3"/>
  <c r="E200" i="3"/>
  <c r="F200" i="3"/>
  <c r="H200" i="3"/>
  <c r="I200" i="3"/>
  <c r="A201" i="3"/>
  <c r="B201" i="3"/>
  <c r="C201" i="3"/>
  <c r="D201" i="3"/>
  <c r="E201" i="3"/>
  <c r="F201" i="3"/>
  <c r="H201" i="3"/>
  <c r="I201" i="3"/>
  <c r="A202" i="3"/>
  <c r="B202" i="3"/>
  <c r="C202" i="3"/>
  <c r="D202" i="3"/>
  <c r="E202" i="3"/>
  <c r="F202" i="3"/>
  <c r="H202" i="3"/>
  <c r="I202" i="3"/>
  <c r="A203" i="3"/>
  <c r="B203" i="3"/>
  <c r="C203" i="3"/>
  <c r="D203" i="3"/>
  <c r="E203" i="3"/>
  <c r="F203" i="3"/>
  <c r="H203" i="3"/>
  <c r="I203" i="3"/>
  <c r="A204" i="3"/>
  <c r="B204" i="3"/>
  <c r="C204" i="3"/>
  <c r="D204" i="3"/>
  <c r="E204" i="3"/>
  <c r="F204" i="3"/>
  <c r="H204" i="3"/>
  <c r="I204" i="3"/>
  <c r="A205" i="3"/>
  <c r="B205" i="3"/>
  <c r="C205" i="3"/>
  <c r="D205" i="3"/>
  <c r="E205" i="3"/>
  <c r="F205" i="3"/>
  <c r="H205" i="3"/>
  <c r="I205" i="3"/>
  <c r="A206" i="3"/>
  <c r="B206" i="3"/>
  <c r="C206" i="3"/>
  <c r="D206" i="3"/>
  <c r="E206" i="3"/>
  <c r="F206" i="3"/>
  <c r="H206" i="3"/>
  <c r="I206" i="3"/>
  <c r="A207" i="3"/>
  <c r="B207" i="3"/>
  <c r="C207" i="3"/>
  <c r="D207" i="3"/>
  <c r="E207" i="3"/>
  <c r="F207" i="3"/>
  <c r="H207" i="3"/>
  <c r="I207" i="3"/>
  <c r="A208" i="3"/>
  <c r="B208" i="3"/>
  <c r="C208" i="3"/>
  <c r="D208" i="3"/>
  <c r="E208" i="3"/>
  <c r="F208" i="3"/>
  <c r="H208" i="3"/>
  <c r="I208" i="3"/>
  <c r="A209" i="3"/>
  <c r="B209" i="3"/>
  <c r="C209" i="3"/>
  <c r="D209" i="3"/>
  <c r="E209" i="3"/>
  <c r="F209" i="3"/>
  <c r="H209" i="3"/>
  <c r="I209" i="3"/>
  <c r="A210" i="3"/>
  <c r="B210" i="3"/>
  <c r="C210" i="3"/>
  <c r="D210" i="3"/>
  <c r="E210" i="3"/>
  <c r="F210" i="3"/>
  <c r="H210" i="3"/>
  <c r="I210" i="3"/>
  <c r="A211" i="3"/>
  <c r="B211" i="3"/>
  <c r="C211" i="3"/>
  <c r="D211" i="3"/>
  <c r="E211" i="3"/>
  <c r="F211" i="3"/>
  <c r="H211" i="3"/>
  <c r="I211" i="3"/>
  <c r="A212" i="3"/>
  <c r="B212" i="3"/>
  <c r="C212" i="3"/>
  <c r="D212" i="3"/>
  <c r="E212" i="3"/>
  <c r="F212" i="3"/>
  <c r="H212" i="3"/>
  <c r="I212" i="3"/>
  <c r="A213" i="3"/>
  <c r="B213" i="3"/>
  <c r="C213" i="3"/>
  <c r="D213" i="3"/>
  <c r="E213" i="3"/>
  <c r="F213" i="3"/>
  <c r="H213" i="3"/>
  <c r="I213" i="3"/>
  <c r="A214" i="3"/>
  <c r="B214" i="3"/>
  <c r="C214" i="3"/>
  <c r="D214" i="3"/>
  <c r="E214" i="3"/>
  <c r="F214" i="3"/>
  <c r="H214" i="3"/>
  <c r="I214" i="3"/>
  <c r="A215" i="3"/>
  <c r="B215" i="3"/>
  <c r="C215" i="3"/>
  <c r="D215" i="3"/>
  <c r="E215" i="3"/>
  <c r="F215" i="3"/>
  <c r="H215" i="3"/>
  <c r="I215" i="3"/>
  <c r="A216" i="3"/>
  <c r="B216" i="3"/>
  <c r="C216" i="3"/>
  <c r="D216" i="3"/>
  <c r="E216" i="3"/>
  <c r="F216" i="3"/>
  <c r="H216" i="3"/>
  <c r="I216" i="3"/>
  <c r="A217" i="3"/>
  <c r="B217" i="3"/>
  <c r="C217" i="3"/>
  <c r="D217" i="3"/>
  <c r="E217" i="3"/>
  <c r="F217" i="3"/>
  <c r="H217" i="3"/>
  <c r="I217" i="3"/>
  <c r="A218" i="3"/>
  <c r="B218" i="3"/>
  <c r="C218" i="3"/>
  <c r="D218" i="3"/>
  <c r="E218" i="3"/>
  <c r="F218" i="3"/>
  <c r="H218" i="3"/>
  <c r="I218" i="3"/>
  <c r="A219" i="3"/>
  <c r="B219" i="3"/>
  <c r="C219" i="3"/>
  <c r="D219" i="3"/>
  <c r="E219" i="3"/>
  <c r="F219" i="3"/>
  <c r="H219" i="3"/>
  <c r="I219" i="3"/>
  <c r="A220" i="3"/>
  <c r="B220" i="3"/>
  <c r="C220" i="3"/>
  <c r="D220" i="3"/>
  <c r="E220" i="3"/>
  <c r="F220" i="3"/>
  <c r="H220" i="3"/>
  <c r="I220" i="3"/>
  <c r="A221" i="3"/>
  <c r="B221" i="3"/>
  <c r="C221" i="3"/>
  <c r="D221" i="3"/>
  <c r="E221" i="3"/>
  <c r="F221" i="3"/>
  <c r="H221" i="3"/>
  <c r="I221" i="3"/>
  <c r="A222" i="3"/>
  <c r="B222" i="3"/>
  <c r="C222" i="3"/>
  <c r="D222" i="3"/>
  <c r="E222" i="3"/>
  <c r="F222" i="3"/>
  <c r="H222" i="3"/>
  <c r="I222" i="3"/>
  <c r="A223" i="3"/>
  <c r="B223" i="3"/>
  <c r="C223" i="3"/>
  <c r="D223" i="3"/>
  <c r="E223" i="3"/>
  <c r="F223" i="3"/>
  <c r="H223" i="3"/>
  <c r="I223" i="3"/>
  <c r="A224" i="3"/>
  <c r="B224" i="3"/>
  <c r="C224" i="3"/>
  <c r="D224" i="3"/>
  <c r="E224" i="3"/>
  <c r="F224" i="3"/>
  <c r="H224" i="3"/>
  <c r="I224" i="3"/>
  <c r="A225" i="3"/>
  <c r="B225" i="3"/>
  <c r="C225" i="3"/>
  <c r="D225" i="3"/>
  <c r="E225" i="3"/>
  <c r="F225" i="3"/>
  <c r="H225" i="3"/>
  <c r="I225" i="3"/>
  <c r="A226" i="3"/>
  <c r="B226" i="3"/>
  <c r="C226" i="3"/>
  <c r="D226" i="3"/>
  <c r="E226" i="3"/>
  <c r="F226" i="3"/>
  <c r="H226" i="3"/>
  <c r="I226" i="3"/>
  <c r="A227" i="3"/>
  <c r="B227" i="3"/>
  <c r="C227" i="3"/>
  <c r="D227" i="3"/>
  <c r="E227" i="3"/>
  <c r="F227" i="3"/>
  <c r="H227" i="3"/>
  <c r="I227" i="3"/>
  <c r="A228" i="3"/>
  <c r="B228" i="3"/>
  <c r="C228" i="3"/>
  <c r="D228" i="3"/>
  <c r="E228" i="3"/>
  <c r="F228" i="3"/>
  <c r="H228" i="3"/>
  <c r="I228" i="3"/>
  <c r="A229" i="3"/>
  <c r="B229" i="3"/>
  <c r="C229" i="3"/>
  <c r="D229" i="3"/>
  <c r="E229" i="3"/>
  <c r="F229" i="3"/>
  <c r="H229" i="3"/>
  <c r="I229" i="3"/>
  <c r="A230" i="3"/>
  <c r="B230" i="3"/>
  <c r="C230" i="3"/>
  <c r="D230" i="3"/>
  <c r="E230" i="3"/>
  <c r="F230" i="3"/>
  <c r="H230" i="3"/>
  <c r="I230" i="3"/>
  <c r="A231" i="3"/>
  <c r="B231" i="3"/>
  <c r="C231" i="3"/>
  <c r="D231" i="3"/>
  <c r="E231" i="3"/>
  <c r="F231" i="3"/>
  <c r="H231" i="3"/>
  <c r="I231" i="3"/>
  <c r="A232" i="3"/>
  <c r="B232" i="3"/>
  <c r="C232" i="3"/>
  <c r="D232" i="3"/>
  <c r="E232" i="3"/>
  <c r="F232" i="3"/>
  <c r="H232" i="3"/>
  <c r="I232" i="3"/>
  <c r="A233" i="3"/>
  <c r="B233" i="3"/>
  <c r="C233" i="3"/>
  <c r="D233" i="3"/>
  <c r="E233" i="3"/>
  <c r="F233" i="3"/>
  <c r="H233" i="3"/>
  <c r="I233" i="3"/>
  <c r="A234" i="3"/>
  <c r="B234" i="3"/>
  <c r="C234" i="3"/>
  <c r="D234" i="3"/>
  <c r="E234" i="3"/>
  <c r="F234" i="3"/>
  <c r="H234" i="3"/>
  <c r="I234" i="3"/>
  <c r="A235" i="3"/>
  <c r="B235" i="3"/>
  <c r="C235" i="3"/>
  <c r="D235" i="3"/>
  <c r="E235" i="3"/>
  <c r="F235" i="3"/>
  <c r="H235" i="3"/>
  <c r="I235" i="3"/>
  <c r="A236" i="3"/>
  <c r="B236" i="3"/>
  <c r="C236" i="3"/>
  <c r="D236" i="3"/>
  <c r="E236" i="3"/>
  <c r="F236" i="3"/>
  <c r="H236" i="3"/>
  <c r="I236" i="3"/>
  <c r="A237" i="3"/>
  <c r="B237" i="3"/>
  <c r="C237" i="3"/>
  <c r="D237" i="3"/>
  <c r="E237" i="3"/>
  <c r="F237" i="3"/>
  <c r="H237" i="3"/>
  <c r="I237" i="3"/>
  <c r="A238" i="3"/>
  <c r="B238" i="3"/>
  <c r="C238" i="3"/>
  <c r="D238" i="3"/>
  <c r="E238" i="3"/>
  <c r="F238" i="3"/>
  <c r="H238" i="3"/>
  <c r="I238" i="3"/>
  <c r="A239" i="3"/>
  <c r="B239" i="3"/>
  <c r="C239" i="3"/>
  <c r="D239" i="3"/>
  <c r="E239" i="3"/>
  <c r="F239" i="3"/>
  <c r="H239" i="3"/>
  <c r="I239" i="3"/>
  <c r="A240" i="3"/>
  <c r="B240" i="3"/>
  <c r="C240" i="3"/>
  <c r="D240" i="3"/>
  <c r="E240" i="3"/>
  <c r="F240" i="3"/>
  <c r="H240" i="3"/>
  <c r="I240" i="3"/>
  <c r="A241" i="3"/>
  <c r="B241" i="3"/>
  <c r="C241" i="3"/>
  <c r="D241" i="3"/>
  <c r="E241" i="3"/>
  <c r="F241" i="3"/>
  <c r="H241" i="3"/>
  <c r="I241" i="3"/>
  <c r="A242" i="3"/>
  <c r="B242" i="3"/>
  <c r="C242" i="3"/>
  <c r="D242" i="3"/>
  <c r="E242" i="3"/>
  <c r="F242" i="3"/>
  <c r="H242" i="3"/>
  <c r="I242" i="3"/>
  <c r="A243" i="3"/>
  <c r="B243" i="3"/>
  <c r="C243" i="3"/>
  <c r="D243" i="3"/>
  <c r="E243" i="3"/>
  <c r="F243" i="3"/>
  <c r="H243" i="3"/>
  <c r="I243" i="3"/>
  <c r="A244" i="3"/>
  <c r="B244" i="3"/>
  <c r="C244" i="3"/>
  <c r="D244" i="3"/>
  <c r="E244" i="3"/>
  <c r="F244" i="3"/>
  <c r="H244" i="3"/>
  <c r="I244" i="3"/>
  <c r="A245" i="3"/>
  <c r="B245" i="3"/>
  <c r="C245" i="3"/>
  <c r="D245" i="3"/>
  <c r="E245" i="3"/>
  <c r="F245" i="3"/>
  <c r="H245" i="3"/>
  <c r="I245" i="3"/>
  <c r="A246" i="3"/>
  <c r="B246" i="3"/>
  <c r="C246" i="3"/>
  <c r="D246" i="3"/>
  <c r="E246" i="3"/>
  <c r="F246" i="3"/>
  <c r="H246" i="3"/>
  <c r="I246" i="3"/>
  <c r="A247" i="3"/>
  <c r="B247" i="3"/>
  <c r="C247" i="3"/>
  <c r="D247" i="3"/>
  <c r="E247" i="3"/>
  <c r="F247" i="3"/>
  <c r="H247" i="3"/>
  <c r="I247" i="3"/>
  <c r="A248" i="3"/>
  <c r="B248" i="3"/>
  <c r="C248" i="3"/>
  <c r="D248" i="3"/>
  <c r="E248" i="3"/>
  <c r="F248" i="3"/>
  <c r="H248" i="3"/>
  <c r="I248" i="3"/>
  <c r="A249" i="3"/>
  <c r="B249" i="3"/>
  <c r="C249" i="3"/>
  <c r="D249" i="3"/>
  <c r="E249" i="3"/>
  <c r="F249" i="3"/>
  <c r="H249" i="3"/>
  <c r="I249" i="3"/>
  <c r="A250" i="3"/>
  <c r="B250" i="3"/>
  <c r="C250" i="3"/>
  <c r="D250" i="3"/>
  <c r="E250" i="3"/>
  <c r="F250" i="3"/>
  <c r="H250" i="3"/>
  <c r="I250" i="3"/>
  <c r="A251" i="3"/>
  <c r="B251" i="3"/>
  <c r="C251" i="3"/>
  <c r="D251" i="3"/>
  <c r="E251" i="3"/>
  <c r="F251" i="3"/>
  <c r="H251" i="3"/>
  <c r="I251" i="3"/>
  <c r="A252" i="3"/>
  <c r="B252" i="3"/>
  <c r="C252" i="3"/>
  <c r="D252" i="3"/>
  <c r="E252" i="3"/>
  <c r="F252" i="3"/>
  <c r="H252" i="3"/>
  <c r="I252" i="3"/>
  <c r="A253" i="3"/>
  <c r="B253" i="3"/>
  <c r="C253" i="3"/>
  <c r="D253" i="3"/>
  <c r="E253" i="3"/>
  <c r="F253" i="3"/>
  <c r="H253" i="3"/>
  <c r="I253" i="3"/>
  <c r="A254" i="3"/>
  <c r="B254" i="3"/>
  <c r="C254" i="3"/>
  <c r="D254" i="3"/>
  <c r="E254" i="3"/>
  <c r="F254" i="3"/>
  <c r="H254" i="3"/>
  <c r="I254" i="3"/>
  <c r="A255" i="3"/>
  <c r="B255" i="3"/>
  <c r="C255" i="3"/>
  <c r="D255" i="3"/>
  <c r="E255" i="3"/>
  <c r="F255" i="3"/>
  <c r="H255" i="3"/>
  <c r="I255" i="3"/>
  <c r="A256" i="3"/>
  <c r="B256" i="3"/>
  <c r="C256" i="3"/>
  <c r="D256" i="3"/>
  <c r="E256" i="3"/>
  <c r="F256" i="3"/>
  <c r="H256" i="3"/>
  <c r="I256" i="3"/>
  <c r="A257" i="3"/>
  <c r="B257" i="3"/>
  <c r="C257" i="3"/>
  <c r="D257" i="3"/>
  <c r="E257" i="3"/>
  <c r="F257" i="3"/>
  <c r="H257" i="3"/>
  <c r="I257" i="3"/>
  <c r="A258" i="3"/>
  <c r="B258" i="3"/>
  <c r="C258" i="3"/>
  <c r="D258" i="3"/>
  <c r="E258" i="3"/>
  <c r="F258" i="3"/>
  <c r="H258" i="3"/>
  <c r="I258" i="3"/>
  <c r="A259" i="3"/>
  <c r="B259" i="3"/>
  <c r="C259" i="3"/>
  <c r="D259" i="3"/>
  <c r="E259" i="3"/>
  <c r="F259" i="3"/>
  <c r="H259" i="3"/>
  <c r="I259" i="3"/>
  <c r="A260" i="3"/>
  <c r="B260" i="3"/>
  <c r="C260" i="3"/>
  <c r="D260" i="3"/>
  <c r="E260" i="3"/>
  <c r="F260" i="3"/>
  <c r="H260" i="3"/>
  <c r="I260" i="3"/>
  <c r="A261" i="3"/>
  <c r="B261" i="3"/>
  <c r="C261" i="3"/>
  <c r="D261" i="3"/>
  <c r="E261" i="3"/>
  <c r="F261" i="3"/>
  <c r="H261" i="3"/>
  <c r="I261" i="3"/>
  <c r="A262" i="3"/>
  <c r="B262" i="3"/>
  <c r="C262" i="3"/>
  <c r="D262" i="3"/>
  <c r="E262" i="3"/>
  <c r="F262" i="3"/>
  <c r="H262" i="3"/>
  <c r="I262" i="3"/>
  <c r="A263" i="3"/>
  <c r="B263" i="3"/>
  <c r="C263" i="3"/>
  <c r="D263" i="3"/>
  <c r="E263" i="3"/>
  <c r="F263" i="3"/>
  <c r="H263" i="3"/>
  <c r="I263" i="3"/>
  <c r="A264" i="3"/>
  <c r="B264" i="3"/>
  <c r="C264" i="3"/>
  <c r="D264" i="3"/>
  <c r="E264" i="3"/>
  <c r="F264" i="3"/>
  <c r="H264" i="3"/>
  <c r="I264" i="3"/>
  <c r="A265" i="3"/>
  <c r="B265" i="3"/>
  <c r="C265" i="3"/>
  <c r="D265" i="3"/>
  <c r="E265" i="3"/>
  <c r="F265" i="3"/>
  <c r="H265" i="3"/>
  <c r="I265" i="3"/>
  <c r="A266" i="3"/>
  <c r="B266" i="3"/>
  <c r="C266" i="3"/>
  <c r="D266" i="3"/>
  <c r="E266" i="3"/>
  <c r="F266" i="3"/>
  <c r="H266" i="3"/>
  <c r="I266" i="3"/>
  <c r="A267" i="3"/>
  <c r="B267" i="3"/>
  <c r="C267" i="3"/>
  <c r="D267" i="3"/>
  <c r="E267" i="3"/>
  <c r="F267" i="3"/>
  <c r="H267" i="3"/>
  <c r="I267" i="3"/>
  <c r="A268" i="3"/>
  <c r="B268" i="3"/>
  <c r="C268" i="3"/>
  <c r="D268" i="3"/>
  <c r="E268" i="3"/>
  <c r="F268" i="3"/>
  <c r="H268" i="3"/>
  <c r="I268" i="3"/>
  <c r="A269" i="3"/>
  <c r="B269" i="3"/>
  <c r="C269" i="3"/>
  <c r="D269" i="3"/>
  <c r="E269" i="3"/>
  <c r="F269" i="3"/>
  <c r="H269" i="3"/>
  <c r="I269" i="3"/>
  <c r="A270" i="3"/>
  <c r="B270" i="3"/>
  <c r="C270" i="3"/>
  <c r="D270" i="3"/>
  <c r="E270" i="3"/>
  <c r="F270" i="3"/>
  <c r="H270" i="3"/>
  <c r="I270" i="3"/>
  <c r="A271" i="3"/>
  <c r="B271" i="3"/>
  <c r="C271" i="3"/>
  <c r="D271" i="3"/>
  <c r="E271" i="3"/>
  <c r="F271" i="3"/>
  <c r="H271" i="3"/>
  <c r="I271" i="3"/>
  <c r="A272" i="3"/>
  <c r="B272" i="3"/>
  <c r="C272" i="3"/>
  <c r="D272" i="3"/>
  <c r="E272" i="3"/>
  <c r="F272" i="3"/>
  <c r="H272" i="3"/>
  <c r="I272" i="3"/>
  <c r="A273" i="3"/>
  <c r="B273" i="3"/>
  <c r="C273" i="3"/>
  <c r="D273" i="3"/>
  <c r="E273" i="3"/>
  <c r="F273" i="3"/>
  <c r="H273" i="3"/>
  <c r="I273" i="3"/>
  <c r="A274" i="3"/>
  <c r="B274" i="3"/>
  <c r="C274" i="3"/>
  <c r="D274" i="3"/>
  <c r="E274" i="3"/>
  <c r="F274" i="3"/>
  <c r="H274" i="3"/>
  <c r="I274" i="3"/>
  <c r="A275" i="3"/>
  <c r="B275" i="3"/>
  <c r="C275" i="3"/>
  <c r="D275" i="3"/>
  <c r="E275" i="3"/>
  <c r="F275" i="3"/>
  <c r="H275" i="3"/>
  <c r="I275" i="3"/>
  <c r="A276" i="3"/>
  <c r="B276" i="3"/>
  <c r="C276" i="3"/>
  <c r="D276" i="3"/>
  <c r="E276" i="3"/>
  <c r="F276" i="3"/>
  <c r="H276" i="3"/>
  <c r="I276" i="3"/>
  <c r="A277" i="3"/>
  <c r="B277" i="3"/>
  <c r="C277" i="3"/>
  <c r="D277" i="3"/>
  <c r="E277" i="3"/>
  <c r="F277" i="3"/>
  <c r="H277" i="3"/>
  <c r="I277" i="3"/>
  <c r="A278" i="3"/>
  <c r="B278" i="3"/>
  <c r="C278" i="3"/>
  <c r="D278" i="3"/>
  <c r="E278" i="3"/>
  <c r="F278" i="3"/>
  <c r="H278" i="3"/>
  <c r="I278" i="3"/>
  <c r="A279" i="3"/>
  <c r="B279" i="3"/>
  <c r="C279" i="3"/>
  <c r="D279" i="3"/>
  <c r="E279" i="3"/>
  <c r="F279" i="3"/>
  <c r="H279" i="3"/>
  <c r="I279" i="3"/>
  <c r="A280" i="3"/>
  <c r="B280" i="3"/>
  <c r="C280" i="3"/>
  <c r="D280" i="3"/>
  <c r="E280" i="3"/>
  <c r="F280" i="3"/>
  <c r="H280" i="3"/>
  <c r="I280" i="3"/>
  <c r="A281" i="3"/>
  <c r="B281" i="3"/>
  <c r="C281" i="3"/>
  <c r="D281" i="3"/>
  <c r="E281" i="3"/>
  <c r="F281" i="3"/>
  <c r="H281" i="3"/>
  <c r="I281" i="3"/>
  <c r="A282" i="3"/>
  <c r="B282" i="3"/>
  <c r="C282" i="3"/>
  <c r="D282" i="3"/>
  <c r="E282" i="3"/>
  <c r="F282" i="3"/>
  <c r="H282" i="3"/>
  <c r="I282" i="3"/>
  <c r="A283" i="3"/>
  <c r="B283" i="3"/>
  <c r="C283" i="3"/>
  <c r="D283" i="3"/>
  <c r="E283" i="3"/>
  <c r="F283" i="3"/>
  <c r="H283" i="3"/>
  <c r="I283" i="3"/>
  <c r="A284" i="3"/>
  <c r="B284" i="3"/>
  <c r="C284" i="3"/>
  <c r="D284" i="3"/>
  <c r="E284" i="3"/>
  <c r="F284" i="3"/>
  <c r="H284" i="3"/>
  <c r="I284" i="3"/>
  <c r="A285" i="3"/>
  <c r="B285" i="3"/>
  <c r="C285" i="3"/>
  <c r="D285" i="3"/>
  <c r="E285" i="3"/>
  <c r="F285" i="3"/>
  <c r="H285" i="3"/>
  <c r="I285" i="3"/>
  <c r="A286" i="3"/>
  <c r="B286" i="3"/>
  <c r="C286" i="3"/>
  <c r="D286" i="3"/>
  <c r="E286" i="3"/>
  <c r="F286" i="3"/>
  <c r="H286" i="3"/>
  <c r="I286" i="3"/>
  <c r="A287" i="3"/>
  <c r="B287" i="3"/>
  <c r="C287" i="3"/>
  <c r="D287" i="3"/>
  <c r="E287" i="3"/>
  <c r="F287" i="3"/>
  <c r="H287" i="3"/>
  <c r="I287" i="3"/>
  <c r="A288" i="3"/>
  <c r="B288" i="3"/>
  <c r="C288" i="3"/>
  <c r="D288" i="3"/>
  <c r="E288" i="3"/>
  <c r="F288" i="3"/>
  <c r="H288" i="3"/>
  <c r="I288" i="3"/>
  <c r="A289" i="3"/>
  <c r="B289" i="3"/>
  <c r="C289" i="3"/>
  <c r="D289" i="3"/>
  <c r="E289" i="3"/>
  <c r="F289" i="3"/>
  <c r="H289" i="3"/>
  <c r="I289" i="3"/>
  <c r="A290" i="3"/>
  <c r="B290" i="3"/>
  <c r="C290" i="3"/>
  <c r="D290" i="3"/>
  <c r="E290" i="3"/>
  <c r="F290" i="3"/>
  <c r="H290" i="3"/>
  <c r="I290" i="3"/>
  <c r="A291" i="3"/>
  <c r="B291" i="3"/>
  <c r="C291" i="3"/>
  <c r="D291" i="3"/>
  <c r="E291" i="3"/>
  <c r="F291" i="3"/>
  <c r="H291" i="3"/>
  <c r="I291" i="3"/>
  <c r="A292" i="3"/>
  <c r="B292" i="3"/>
  <c r="C292" i="3"/>
  <c r="D292" i="3"/>
  <c r="E292" i="3"/>
  <c r="F292" i="3"/>
  <c r="H292" i="3"/>
  <c r="I292" i="3"/>
  <c r="A293" i="3"/>
  <c r="B293" i="3"/>
  <c r="C293" i="3"/>
  <c r="D293" i="3"/>
  <c r="E293" i="3"/>
  <c r="F293" i="3"/>
  <c r="H293" i="3"/>
  <c r="I293" i="3"/>
  <c r="A294" i="3"/>
  <c r="B294" i="3"/>
  <c r="C294" i="3"/>
  <c r="D294" i="3"/>
  <c r="E294" i="3"/>
  <c r="F294" i="3"/>
  <c r="H294" i="3"/>
  <c r="I294" i="3"/>
  <c r="A295" i="3"/>
  <c r="B295" i="3"/>
  <c r="C295" i="3"/>
  <c r="D295" i="3"/>
  <c r="E295" i="3"/>
  <c r="F295" i="3"/>
  <c r="H295" i="3"/>
  <c r="I295" i="3"/>
  <c r="A296" i="3"/>
  <c r="B296" i="3"/>
  <c r="C296" i="3"/>
  <c r="D296" i="3"/>
  <c r="E296" i="3"/>
  <c r="F296" i="3"/>
  <c r="H296" i="3"/>
  <c r="I296" i="3"/>
  <c r="A297" i="3"/>
  <c r="B297" i="3"/>
  <c r="C297" i="3"/>
  <c r="D297" i="3"/>
  <c r="E297" i="3"/>
  <c r="F297" i="3"/>
  <c r="H297" i="3"/>
  <c r="I297" i="3"/>
  <c r="A298" i="3"/>
  <c r="B298" i="3"/>
  <c r="C298" i="3"/>
  <c r="D298" i="3"/>
  <c r="E298" i="3"/>
  <c r="F298" i="3"/>
  <c r="H298" i="3"/>
  <c r="I298" i="3"/>
  <c r="A299" i="3"/>
  <c r="B299" i="3"/>
  <c r="C299" i="3"/>
  <c r="D299" i="3"/>
  <c r="E299" i="3"/>
  <c r="F299" i="3"/>
  <c r="H299" i="3"/>
  <c r="I299" i="3"/>
  <c r="A300" i="3"/>
  <c r="B300" i="3"/>
  <c r="C300" i="3"/>
  <c r="D300" i="3"/>
  <c r="E300" i="3"/>
  <c r="F300" i="3"/>
  <c r="H300" i="3"/>
  <c r="I300" i="3"/>
  <c r="A301" i="3"/>
  <c r="B301" i="3"/>
  <c r="C301" i="3"/>
  <c r="D301" i="3"/>
  <c r="E301" i="3"/>
  <c r="F301" i="3"/>
  <c r="H301" i="3"/>
  <c r="I301" i="3"/>
  <c r="A302" i="3"/>
  <c r="B302" i="3"/>
  <c r="C302" i="3"/>
  <c r="D302" i="3"/>
  <c r="E302" i="3"/>
  <c r="F302" i="3"/>
  <c r="H302" i="3"/>
  <c r="I302" i="3"/>
  <c r="A303" i="3"/>
  <c r="B303" i="3"/>
  <c r="C303" i="3"/>
  <c r="D303" i="3"/>
  <c r="E303" i="3"/>
  <c r="F303" i="3"/>
  <c r="H303" i="3"/>
  <c r="I303" i="3"/>
  <c r="A304" i="3"/>
  <c r="B304" i="3"/>
  <c r="C304" i="3"/>
  <c r="D304" i="3"/>
  <c r="E304" i="3"/>
  <c r="F304" i="3"/>
  <c r="H304" i="3"/>
  <c r="I304" i="3"/>
  <c r="A305" i="3"/>
  <c r="B305" i="3"/>
  <c r="C305" i="3"/>
  <c r="D305" i="3"/>
  <c r="E305" i="3"/>
  <c r="F305" i="3"/>
  <c r="H305" i="3"/>
  <c r="I305" i="3"/>
  <c r="A306" i="3"/>
  <c r="B306" i="3"/>
  <c r="C306" i="3"/>
  <c r="D306" i="3"/>
  <c r="E306" i="3"/>
  <c r="F306" i="3"/>
  <c r="H306" i="3"/>
  <c r="I306" i="3"/>
  <c r="A307" i="3"/>
  <c r="B307" i="3"/>
  <c r="C307" i="3"/>
  <c r="D307" i="3"/>
  <c r="E307" i="3"/>
  <c r="F307" i="3"/>
  <c r="H307" i="3"/>
  <c r="I307" i="3"/>
  <c r="A308" i="3"/>
  <c r="B308" i="3"/>
  <c r="C308" i="3"/>
  <c r="D308" i="3"/>
  <c r="E308" i="3"/>
  <c r="F308" i="3"/>
  <c r="H308" i="3"/>
  <c r="I308" i="3"/>
  <c r="A309" i="3"/>
  <c r="B309" i="3"/>
  <c r="C309" i="3"/>
  <c r="D309" i="3"/>
  <c r="E309" i="3"/>
  <c r="F309" i="3"/>
  <c r="H309" i="3"/>
  <c r="I309" i="3"/>
  <c r="A310" i="3"/>
  <c r="B310" i="3"/>
  <c r="C310" i="3"/>
  <c r="D310" i="3"/>
  <c r="E310" i="3"/>
  <c r="F310" i="3"/>
  <c r="H310" i="3"/>
  <c r="I310" i="3"/>
  <c r="A311" i="3"/>
  <c r="B311" i="3"/>
  <c r="C311" i="3"/>
  <c r="D311" i="3"/>
  <c r="E311" i="3"/>
  <c r="F311" i="3"/>
  <c r="H311" i="3"/>
  <c r="I311" i="3"/>
  <c r="A312" i="3"/>
  <c r="B312" i="3"/>
  <c r="C312" i="3"/>
  <c r="D312" i="3"/>
  <c r="E312" i="3"/>
  <c r="F312" i="3"/>
  <c r="H312" i="3"/>
  <c r="I312" i="3"/>
  <c r="A313" i="3"/>
  <c r="B313" i="3"/>
  <c r="C313" i="3"/>
  <c r="D313" i="3"/>
  <c r="E313" i="3"/>
  <c r="F313" i="3"/>
  <c r="H313" i="3"/>
  <c r="I313" i="3"/>
  <c r="A314" i="3"/>
  <c r="B314" i="3"/>
  <c r="C314" i="3"/>
  <c r="D314" i="3"/>
  <c r="E314" i="3"/>
  <c r="F314" i="3"/>
  <c r="H314" i="3"/>
  <c r="I314" i="3"/>
  <c r="A315" i="3"/>
  <c r="B315" i="3"/>
  <c r="C315" i="3"/>
  <c r="D315" i="3"/>
  <c r="E315" i="3"/>
  <c r="F315" i="3"/>
  <c r="H315" i="3"/>
  <c r="I315" i="3"/>
  <c r="A316" i="3"/>
  <c r="B316" i="3"/>
  <c r="C316" i="3"/>
  <c r="D316" i="3"/>
  <c r="E316" i="3"/>
  <c r="F316" i="3"/>
  <c r="H316" i="3"/>
  <c r="I316" i="3"/>
  <c r="A317" i="3"/>
  <c r="B317" i="3"/>
  <c r="C317" i="3"/>
  <c r="D317" i="3"/>
  <c r="E317" i="3"/>
  <c r="F317" i="3"/>
  <c r="H317" i="3"/>
  <c r="I317" i="3"/>
  <c r="A318" i="3"/>
  <c r="B318" i="3"/>
  <c r="C318" i="3"/>
  <c r="D318" i="3"/>
  <c r="E318" i="3"/>
  <c r="F318" i="3"/>
  <c r="H318" i="3"/>
  <c r="I318" i="3"/>
  <c r="A319" i="3"/>
  <c r="B319" i="3"/>
  <c r="C319" i="3"/>
  <c r="D319" i="3"/>
  <c r="E319" i="3"/>
  <c r="F319" i="3"/>
  <c r="H319" i="3"/>
  <c r="I319" i="3"/>
  <c r="A320" i="3"/>
  <c r="B320" i="3"/>
  <c r="C320" i="3"/>
  <c r="D320" i="3"/>
  <c r="E320" i="3"/>
  <c r="F320" i="3"/>
  <c r="H320" i="3"/>
  <c r="I320" i="3"/>
  <c r="A321" i="3"/>
  <c r="B321" i="3"/>
  <c r="C321" i="3"/>
  <c r="D321" i="3"/>
  <c r="E321" i="3"/>
  <c r="F321" i="3"/>
  <c r="H321" i="3"/>
  <c r="I321" i="3"/>
  <c r="A322" i="3"/>
  <c r="B322" i="3"/>
  <c r="C322" i="3"/>
  <c r="D322" i="3"/>
  <c r="E322" i="3"/>
  <c r="F322" i="3"/>
  <c r="H322" i="3"/>
  <c r="I322" i="3"/>
  <c r="A323" i="3"/>
  <c r="B323" i="3"/>
  <c r="C323" i="3"/>
  <c r="D323" i="3"/>
  <c r="E323" i="3"/>
  <c r="F323" i="3"/>
  <c r="H323" i="3"/>
  <c r="I323" i="3"/>
  <c r="A324" i="3"/>
  <c r="B324" i="3"/>
  <c r="C324" i="3"/>
  <c r="D324" i="3"/>
  <c r="E324" i="3"/>
  <c r="F324" i="3"/>
  <c r="H324" i="3"/>
  <c r="I324" i="3"/>
  <c r="A325" i="3"/>
  <c r="B325" i="3"/>
  <c r="C325" i="3"/>
  <c r="D325" i="3"/>
  <c r="E325" i="3"/>
  <c r="F325" i="3"/>
  <c r="H325" i="3"/>
  <c r="I325" i="3"/>
  <c r="A326" i="3"/>
  <c r="B326" i="3"/>
  <c r="C326" i="3"/>
  <c r="D326" i="3"/>
  <c r="E326" i="3"/>
  <c r="F326" i="3"/>
  <c r="H326" i="3"/>
  <c r="I326" i="3"/>
  <c r="A327" i="3"/>
  <c r="B327" i="3"/>
  <c r="C327" i="3"/>
  <c r="D327" i="3"/>
  <c r="E327" i="3"/>
  <c r="F327" i="3"/>
  <c r="H327" i="3"/>
  <c r="I327" i="3"/>
  <c r="A328" i="3"/>
  <c r="B328" i="3"/>
  <c r="C328" i="3"/>
  <c r="D328" i="3"/>
  <c r="E328" i="3"/>
  <c r="F328" i="3"/>
  <c r="H328" i="3"/>
  <c r="I328" i="3"/>
  <c r="A329" i="3"/>
  <c r="B329" i="3"/>
  <c r="C329" i="3"/>
  <c r="D329" i="3"/>
  <c r="E329" i="3"/>
  <c r="F329" i="3"/>
  <c r="H329" i="3"/>
  <c r="I329" i="3"/>
  <c r="A330" i="3"/>
  <c r="B330" i="3"/>
  <c r="C330" i="3"/>
  <c r="D330" i="3"/>
  <c r="E330" i="3"/>
  <c r="F330" i="3"/>
  <c r="H330" i="3"/>
  <c r="I330" i="3"/>
  <c r="A331" i="3"/>
  <c r="B331" i="3"/>
  <c r="C331" i="3"/>
  <c r="D331" i="3"/>
  <c r="E331" i="3"/>
  <c r="F331" i="3"/>
  <c r="H331" i="3"/>
  <c r="I331" i="3"/>
  <c r="A332" i="3"/>
  <c r="B332" i="3"/>
  <c r="C332" i="3"/>
  <c r="D332" i="3"/>
  <c r="E332" i="3"/>
  <c r="F332" i="3"/>
  <c r="H332" i="3"/>
  <c r="I332" i="3"/>
  <c r="A333" i="3"/>
  <c r="B333" i="3"/>
  <c r="C333" i="3"/>
  <c r="D333" i="3"/>
  <c r="E333" i="3"/>
  <c r="F333" i="3"/>
  <c r="H333" i="3"/>
  <c r="I333" i="3"/>
  <c r="A334" i="3"/>
  <c r="B334" i="3"/>
  <c r="C334" i="3"/>
  <c r="D334" i="3"/>
  <c r="E334" i="3"/>
  <c r="F334" i="3"/>
  <c r="H334" i="3"/>
  <c r="I334" i="3"/>
  <c r="A335" i="3"/>
  <c r="B335" i="3"/>
  <c r="C335" i="3"/>
  <c r="D335" i="3"/>
  <c r="E335" i="3"/>
  <c r="F335" i="3"/>
  <c r="H335" i="3"/>
  <c r="I335" i="3"/>
  <c r="A336" i="3"/>
  <c r="B336" i="3"/>
  <c r="C336" i="3"/>
  <c r="D336" i="3"/>
  <c r="E336" i="3"/>
  <c r="F336" i="3"/>
  <c r="H336" i="3"/>
  <c r="I336" i="3"/>
  <c r="A337" i="3"/>
  <c r="B337" i="3"/>
  <c r="C337" i="3"/>
  <c r="D337" i="3"/>
  <c r="E337" i="3"/>
  <c r="F337" i="3"/>
  <c r="H337" i="3"/>
  <c r="I337" i="3"/>
  <c r="A338" i="3"/>
  <c r="B338" i="3"/>
  <c r="C338" i="3"/>
  <c r="D338" i="3"/>
  <c r="E338" i="3"/>
  <c r="F338" i="3"/>
  <c r="H338" i="3"/>
  <c r="I338" i="3"/>
  <c r="A339" i="3"/>
  <c r="B339" i="3"/>
  <c r="C339" i="3"/>
  <c r="D339" i="3"/>
  <c r="E339" i="3"/>
  <c r="F339" i="3"/>
  <c r="H339" i="3"/>
  <c r="I339" i="3"/>
  <c r="A340" i="3"/>
  <c r="B340" i="3"/>
  <c r="C340" i="3"/>
  <c r="D340" i="3"/>
  <c r="E340" i="3"/>
  <c r="F340" i="3"/>
  <c r="H340" i="3"/>
  <c r="I340" i="3"/>
  <c r="A341" i="3"/>
  <c r="B341" i="3"/>
  <c r="C341" i="3"/>
  <c r="D341" i="3"/>
  <c r="E341" i="3"/>
  <c r="F341" i="3"/>
  <c r="H341" i="3"/>
  <c r="I341" i="3"/>
  <c r="A342" i="3"/>
  <c r="B342" i="3"/>
  <c r="C342" i="3"/>
  <c r="D342" i="3"/>
  <c r="E342" i="3"/>
  <c r="F342" i="3"/>
  <c r="H342" i="3"/>
  <c r="I342" i="3"/>
  <c r="A343" i="3"/>
  <c r="B343" i="3"/>
  <c r="C343" i="3"/>
  <c r="D343" i="3"/>
  <c r="E343" i="3"/>
  <c r="F343" i="3"/>
  <c r="H343" i="3"/>
  <c r="I343" i="3"/>
  <c r="A344" i="3"/>
  <c r="B344" i="3"/>
  <c r="C344" i="3"/>
  <c r="D344" i="3"/>
  <c r="E344" i="3"/>
  <c r="F344" i="3"/>
  <c r="H344" i="3"/>
  <c r="I344" i="3"/>
  <c r="A345" i="3"/>
  <c r="B345" i="3"/>
  <c r="C345" i="3"/>
  <c r="D345" i="3"/>
  <c r="E345" i="3"/>
  <c r="F345" i="3"/>
  <c r="H345" i="3"/>
  <c r="I345" i="3"/>
  <c r="A346" i="3"/>
  <c r="B346" i="3"/>
  <c r="C346" i="3"/>
  <c r="D346" i="3"/>
  <c r="E346" i="3"/>
  <c r="F346" i="3"/>
  <c r="H346" i="3"/>
  <c r="I346" i="3"/>
  <c r="A347" i="3"/>
  <c r="B347" i="3"/>
  <c r="C347" i="3"/>
  <c r="D347" i="3"/>
  <c r="E347" i="3"/>
  <c r="F347" i="3"/>
  <c r="H347" i="3"/>
  <c r="I347" i="3"/>
  <c r="A348" i="3"/>
  <c r="B348" i="3"/>
  <c r="C348" i="3"/>
  <c r="D348" i="3"/>
  <c r="E348" i="3"/>
  <c r="F348" i="3"/>
  <c r="H348" i="3"/>
  <c r="I348" i="3"/>
  <c r="A349" i="3"/>
  <c r="B349" i="3"/>
  <c r="C349" i="3"/>
  <c r="D349" i="3"/>
  <c r="E349" i="3"/>
  <c r="F349" i="3"/>
  <c r="H349" i="3"/>
  <c r="I349" i="3"/>
  <c r="A350" i="3"/>
  <c r="B350" i="3"/>
  <c r="C350" i="3"/>
  <c r="D350" i="3"/>
  <c r="E350" i="3"/>
  <c r="F350" i="3"/>
  <c r="H350" i="3"/>
  <c r="I350" i="3"/>
  <c r="A351" i="3"/>
  <c r="B351" i="3"/>
  <c r="C351" i="3"/>
  <c r="D351" i="3"/>
  <c r="E351" i="3"/>
  <c r="F351" i="3"/>
  <c r="H351" i="3"/>
  <c r="I351" i="3"/>
  <c r="A352" i="3"/>
  <c r="B352" i="3"/>
  <c r="C352" i="3"/>
  <c r="D352" i="3"/>
  <c r="E352" i="3"/>
  <c r="F352" i="3"/>
  <c r="H352" i="3"/>
  <c r="I352" i="3"/>
  <c r="A353" i="3"/>
  <c r="B353" i="3"/>
  <c r="C353" i="3"/>
  <c r="D353" i="3"/>
  <c r="E353" i="3"/>
  <c r="F353" i="3"/>
  <c r="H353" i="3"/>
  <c r="I353" i="3"/>
  <c r="A354" i="3"/>
  <c r="B354" i="3"/>
  <c r="C354" i="3"/>
  <c r="D354" i="3"/>
  <c r="E354" i="3"/>
  <c r="F354" i="3"/>
  <c r="H354" i="3"/>
  <c r="I354" i="3"/>
  <c r="A355" i="3"/>
  <c r="B355" i="3"/>
  <c r="C355" i="3"/>
  <c r="D355" i="3"/>
  <c r="E355" i="3"/>
  <c r="F355" i="3"/>
  <c r="H355" i="3"/>
  <c r="I355" i="3"/>
  <c r="A356" i="3"/>
  <c r="B356" i="3"/>
  <c r="C356" i="3"/>
  <c r="D356" i="3"/>
  <c r="E356" i="3"/>
  <c r="F356" i="3"/>
  <c r="H356" i="3"/>
  <c r="I356" i="3"/>
  <c r="A357" i="3"/>
  <c r="B357" i="3"/>
  <c r="C357" i="3"/>
  <c r="D357" i="3"/>
  <c r="E357" i="3"/>
  <c r="F357" i="3"/>
  <c r="H357" i="3"/>
  <c r="I357" i="3"/>
  <c r="A358" i="3"/>
  <c r="B358" i="3"/>
  <c r="C358" i="3"/>
  <c r="D358" i="3"/>
  <c r="E358" i="3"/>
  <c r="F358" i="3"/>
  <c r="H358" i="3"/>
  <c r="I358" i="3"/>
  <c r="A359" i="3"/>
  <c r="B359" i="3"/>
  <c r="C359" i="3"/>
  <c r="D359" i="3"/>
  <c r="E359" i="3"/>
  <c r="F359" i="3"/>
  <c r="H359" i="3"/>
  <c r="I359" i="3"/>
  <c r="A360" i="3"/>
  <c r="B360" i="3"/>
  <c r="C360" i="3"/>
  <c r="D360" i="3"/>
  <c r="E360" i="3"/>
  <c r="F360" i="3"/>
  <c r="H360" i="3"/>
  <c r="I360" i="3"/>
  <c r="A361" i="3"/>
  <c r="B361" i="3"/>
  <c r="C361" i="3"/>
  <c r="D361" i="3"/>
  <c r="E361" i="3"/>
  <c r="F361" i="3"/>
  <c r="H361" i="3"/>
  <c r="I361" i="3"/>
  <c r="A362" i="3"/>
  <c r="B362" i="3"/>
  <c r="C362" i="3"/>
  <c r="D362" i="3"/>
  <c r="E362" i="3"/>
  <c r="F362" i="3"/>
  <c r="H362" i="3"/>
  <c r="I362" i="3"/>
  <c r="A363" i="3"/>
  <c r="B363" i="3"/>
  <c r="C363" i="3"/>
  <c r="D363" i="3"/>
  <c r="E363" i="3"/>
  <c r="F363" i="3"/>
  <c r="H363" i="3"/>
  <c r="I363" i="3"/>
  <c r="A364" i="3"/>
  <c r="B364" i="3"/>
  <c r="C364" i="3"/>
  <c r="D364" i="3"/>
  <c r="E364" i="3"/>
  <c r="F364" i="3"/>
  <c r="H364" i="3"/>
  <c r="I364" i="3"/>
  <c r="A365" i="3"/>
  <c r="B365" i="3"/>
  <c r="C365" i="3"/>
  <c r="D365" i="3"/>
  <c r="E365" i="3"/>
  <c r="F365" i="3"/>
  <c r="H365" i="3"/>
  <c r="I365" i="3"/>
  <c r="A366" i="3"/>
  <c r="B366" i="3"/>
  <c r="C366" i="3"/>
  <c r="D366" i="3"/>
  <c r="E366" i="3"/>
  <c r="F366" i="3"/>
  <c r="H366" i="3"/>
  <c r="I366" i="3"/>
  <c r="A367" i="3"/>
  <c r="B367" i="3"/>
  <c r="C367" i="3"/>
  <c r="D367" i="3"/>
  <c r="E367" i="3"/>
  <c r="F367" i="3"/>
  <c r="H367" i="3"/>
  <c r="I367" i="3"/>
  <c r="A368" i="3"/>
  <c r="B368" i="3"/>
  <c r="C368" i="3"/>
  <c r="D368" i="3"/>
  <c r="E368" i="3"/>
  <c r="F368" i="3"/>
  <c r="H368" i="3"/>
  <c r="I368" i="3"/>
  <c r="A369" i="3"/>
  <c r="B369" i="3"/>
  <c r="C369" i="3"/>
  <c r="D369" i="3"/>
  <c r="E369" i="3"/>
  <c r="F369" i="3"/>
  <c r="H369" i="3"/>
  <c r="I369" i="3"/>
  <c r="A370" i="3"/>
  <c r="B370" i="3"/>
  <c r="C370" i="3"/>
  <c r="D370" i="3"/>
  <c r="E370" i="3"/>
  <c r="F370" i="3"/>
  <c r="H370" i="3"/>
  <c r="I370" i="3"/>
  <c r="A371" i="3"/>
  <c r="B371" i="3"/>
  <c r="C371" i="3"/>
  <c r="D371" i="3"/>
  <c r="E371" i="3"/>
  <c r="F371" i="3"/>
  <c r="H371" i="3"/>
  <c r="I371" i="3"/>
  <c r="A372" i="3"/>
  <c r="B372" i="3"/>
  <c r="C372" i="3"/>
  <c r="D372" i="3"/>
  <c r="E372" i="3"/>
  <c r="F372" i="3"/>
  <c r="H372" i="3"/>
  <c r="I372" i="3"/>
  <c r="A373" i="3"/>
  <c r="B373" i="3"/>
  <c r="C373" i="3"/>
  <c r="D373" i="3"/>
  <c r="E373" i="3"/>
  <c r="F373" i="3"/>
  <c r="H373" i="3"/>
  <c r="I373" i="3"/>
  <c r="A374" i="3"/>
  <c r="B374" i="3"/>
  <c r="C374" i="3"/>
  <c r="D374" i="3"/>
  <c r="E374" i="3"/>
  <c r="F374" i="3"/>
  <c r="H374" i="3"/>
  <c r="I374" i="3"/>
  <c r="A375" i="3"/>
  <c r="B375" i="3"/>
  <c r="C375" i="3"/>
  <c r="D375" i="3"/>
  <c r="E375" i="3"/>
  <c r="F375" i="3"/>
  <c r="H375" i="3"/>
  <c r="I375" i="3"/>
  <c r="A376" i="3"/>
  <c r="B376" i="3"/>
  <c r="C376" i="3"/>
  <c r="D376" i="3"/>
  <c r="E376" i="3"/>
  <c r="F376" i="3"/>
  <c r="H376" i="3"/>
  <c r="I376" i="3"/>
  <c r="A377" i="3"/>
  <c r="B377" i="3"/>
  <c r="C377" i="3"/>
  <c r="D377" i="3"/>
  <c r="E377" i="3"/>
  <c r="F377" i="3"/>
  <c r="H377" i="3"/>
  <c r="I377" i="3"/>
  <c r="A378" i="3"/>
  <c r="B378" i="3"/>
  <c r="C378" i="3"/>
  <c r="D378" i="3"/>
  <c r="E378" i="3"/>
  <c r="F378" i="3"/>
  <c r="H378" i="3"/>
  <c r="I378" i="3"/>
  <c r="A379" i="3"/>
  <c r="B379" i="3"/>
  <c r="C379" i="3"/>
  <c r="D379" i="3"/>
  <c r="E379" i="3"/>
  <c r="F379" i="3"/>
  <c r="H379" i="3"/>
  <c r="I379" i="3"/>
  <c r="A380" i="3"/>
  <c r="B380" i="3"/>
  <c r="C380" i="3"/>
  <c r="D380" i="3"/>
  <c r="E380" i="3"/>
  <c r="F380" i="3"/>
  <c r="H380" i="3"/>
  <c r="I380" i="3"/>
  <c r="A381" i="3"/>
  <c r="B381" i="3"/>
  <c r="C381" i="3"/>
  <c r="D381" i="3"/>
  <c r="E381" i="3"/>
  <c r="F381" i="3"/>
  <c r="H381" i="3"/>
  <c r="I381" i="3"/>
  <c r="A382" i="3"/>
  <c r="B382" i="3"/>
  <c r="C382" i="3"/>
  <c r="D382" i="3"/>
  <c r="E382" i="3"/>
  <c r="F382" i="3"/>
  <c r="H382" i="3"/>
  <c r="I382" i="3"/>
  <c r="A383" i="3"/>
  <c r="B383" i="3"/>
  <c r="C383" i="3"/>
  <c r="D383" i="3"/>
  <c r="E383" i="3"/>
  <c r="F383" i="3"/>
  <c r="H383" i="3"/>
  <c r="I383" i="3"/>
  <c r="A384" i="3"/>
  <c r="B384" i="3"/>
  <c r="C384" i="3"/>
  <c r="D384" i="3"/>
  <c r="E384" i="3"/>
  <c r="F384" i="3"/>
  <c r="H384" i="3"/>
  <c r="I384" i="3"/>
  <c r="A385" i="3"/>
  <c r="B385" i="3"/>
  <c r="C385" i="3"/>
  <c r="D385" i="3"/>
  <c r="E385" i="3"/>
  <c r="F385" i="3"/>
  <c r="H385" i="3"/>
  <c r="I385" i="3"/>
  <c r="A386" i="3"/>
  <c r="B386" i="3"/>
  <c r="C386" i="3"/>
  <c r="D386" i="3"/>
  <c r="E386" i="3"/>
  <c r="F386" i="3"/>
  <c r="H386" i="3"/>
  <c r="I386" i="3"/>
  <c r="A387" i="3"/>
  <c r="B387" i="3"/>
  <c r="C387" i="3"/>
  <c r="D387" i="3"/>
  <c r="E387" i="3"/>
  <c r="F387" i="3"/>
  <c r="H387" i="3"/>
  <c r="I387" i="3"/>
  <c r="A388" i="3"/>
  <c r="B388" i="3"/>
  <c r="C388" i="3"/>
  <c r="D388" i="3"/>
  <c r="E388" i="3"/>
  <c r="F388" i="3"/>
  <c r="H388" i="3"/>
  <c r="I388" i="3"/>
  <c r="A389" i="3"/>
  <c r="B389" i="3"/>
  <c r="C389" i="3"/>
  <c r="D389" i="3"/>
  <c r="E389" i="3"/>
  <c r="F389" i="3"/>
  <c r="H389" i="3"/>
  <c r="I389" i="3"/>
  <c r="A390" i="3"/>
  <c r="B390" i="3"/>
  <c r="C390" i="3"/>
  <c r="D390" i="3"/>
  <c r="E390" i="3"/>
  <c r="F390" i="3"/>
  <c r="H390" i="3"/>
  <c r="I390" i="3"/>
  <c r="A391" i="3"/>
  <c r="B391" i="3"/>
  <c r="C391" i="3"/>
  <c r="D391" i="3"/>
  <c r="E391" i="3"/>
  <c r="F391" i="3"/>
  <c r="H391" i="3"/>
  <c r="I391" i="3"/>
  <c r="A392" i="3"/>
  <c r="B392" i="3"/>
  <c r="C392" i="3"/>
  <c r="D392" i="3"/>
  <c r="E392" i="3"/>
  <c r="F392" i="3"/>
  <c r="H392" i="3"/>
  <c r="I392" i="3"/>
  <c r="A393" i="3"/>
  <c r="B393" i="3"/>
  <c r="C393" i="3"/>
  <c r="D393" i="3"/>
  <c r="E393" i="3"/>
  <c r="F393" i="3"/>
  <c r="H393" i="3"/>
  <c r="I393" i="3"/>
  <c r="A394" i="3"/>
  <c r="B394" i="3"/>
  <c r="C394" i="3"/>
  <c r="D394" i="3"/>
  <c r="E394" i="3"/>
  <c r="F394" i="3"/>
  <c r="H394" i="3"/>
  <c r="I394" i="3"/>
  <c r="A395" i="3"/>
  <c r="B395" i="3"/>
  <c r="C395" i="3"/>
  <c r="D395" i="3"/>
  <c r="E395" i="3"/>
  <c r="F395" i="3"/>
  <c r="H395" i="3"/>
  <c r="I395" i="3"/>
  <c r="A396" i="3"/>
  <c r="B396" i="3"/>
  <c r="C396" i="3"/>
  <c r="D396" i="3"/>
  <c r="E396" i="3"/>
  <c r="F396" i="3"/>
  <c r="H396" i="3"/>
  <c r="I396" i="3"/>
  <c r="A397" i="3"/>
  <c r="B397" i="3"/>
  <c r="C397" i="3"/>
  <c r="D397" i="3"/>
  <c r="E397" i="3"/>
  <c r="F397" i="3"/>
  <c r="H397" i="3"/>
  <c r="I397" i="3"/>
  <c r="A398" i="3"/>
  <c r="B398" i="3"/>
  <c r="C398" i="3"/>
  <c r="D398" i="3"/>
  <c r="E398" i="3"/>
  <c r="F398" i="3"/>
  <c r="H398" i="3"/>
  <c r="I398" i="3"/>
  <c r="A399" i="3"/>
  <c r="B399" i="3"/>
  <c r="C399" i="3"/>
  <c r="D399" i="3"/>
  <c r="E399" i="3"/>
  <c r="F399" i="3"/>
  <c r="H399" i="3"/>
  <c r="I399" i="3"/>
  <c r="A400" i="3"/>
  <c r="B400" i="3"/>
  <c r="C400" i="3"/>
  <c r="D400" i="3"/>
  <c r="E400" i="3"/>
  <c r="F400" i="3"/>
  <c r="H400" i="3"/>
  <c r="I400" i="3"/>
  <c r="A401" i="3"/>
  <c r="B401" i="3"/>
  <c r="C401" i="3"/>
  <c r="D401" i="3"/>
  <c r="E401" i="3"/>
  <c r="F401" i="3"/>
  <c r="H401" i="3"/>
  <c r="I401" i="3"/>
  <c r="A402" i="3"/>
  <c r="B402" i="3"/>
  <c r="C402" i="3"/>
  <c r="D402" i="3"/>
  <c r="E402" i="3"/>
  <c r="F402" i="3"/>
  <c r="H402" i="3"/>
  <c r="I402" i="3"/>
  <c r="A403" i="3"/>
  <c r="B403" i="3"/>
  <c r="C403" i="3"/>
  <c r="D403" i="3"/>
  <c r="E403" i="3"/>
  <c r="F403" i="3"/>
  <c r="H403" i="3"/>
  <c r="I403" i="3"/>
  <c r="A404" i="3"/>
  <c r="B404" i="3"/>
  <c r="C404" i="3"/>
  <c r="D404" i="3"/>
  <c r="E404" i="3"/>
  <c r="F404" i="3"/>
  <c r="H404" i="3"/>
  <c r="I404" i="3"/>
  <c r="A405" i="3"/>
  <c r="B405" i="3"/>
  <c r="C405" i="3"/>
  <c r="D405" i="3"/>
  <c r="E405" i="3"/>
  <c r="F405" i="3"/>
  <c r="H405" i="3"/>
  <c r="I405" i="3"/>
  <c r="A406" i="3"/>
  <c r="B406" i="3"/>
  <c r="C406" i="3"/>
  <c r="D406" i="3"/>
  <c r="E406" i="3"/>
  <c r="F406" i="3"/>
  <c r="H406" i="3"/>
  <c r="I406" i="3"/>
  <c r="A407" i="3"/>
  <c r="B407" i="3"/>
  <c r="C407" i="3"/>
  <c r="D407" i="3"/>
  <c r="E407" i="3"/>
  <c r="F407" i="3"/>
  <c r="H407" i="3"/>
  <c r="I407" i="3"/>
  <c r="A408" i="3"/>
  <c r="B408" i="3"/>
  <c r="C408" i="3"/>
  <c r="D408" i="3"/>
  <c r="E408" i="3"/>
  <c r="F408" i="3"/>
  <c r="H408" i="3"/>
  <c r="I408" i="3"/>
  <c r="A409" i="3"/>
  <c r="B409" i="3"/>
  <c r="C409" i="3"/>
  <c r="D409" i="3"/>
  <c r="E409" i="3"/>
  <c r="F409" i="3"/>
  <c r="H409" i="3"/>
  <c r="I409" i="3"/>
  <c r="A410" i="3"/>
  <c r="B410" i="3"/>
  <c r="C410" i="3"/>
  <c r="D410" i="3"/>
  <c r="E410" i="3"/>
  <c r="F410" i="3"/>
  <c r="H410" i="3"/>
  <c r="I410" i="3"/>
  <c r="A411" i="3"/>
  <c r="B411" i="3"/>
  <c r="C411" i="3"/>
  <c r="D411" i="3"/>
  <c r="E411" i="3"/>
  <c r="F411" i="3"/>
  <c r="H411" i="3"/>
  <c r="I411" i="3"/>
  <c r="A412" i="3"/>
  <c r="B412" i="3"/>
  <c r="C412" i="3"/>
  <c r="D412" i="3"/>
  <c r="E412" i="3"/>
  <c r="F412" i="3"/>
  <c r="H412" i="3"/>
  <c r="I412" i="3"/>
  <c r="A413" i="3"/>
  <c r="B413" i="3"/>
  <c r="C413" i="3"/>
  <c r="D413" i="3"/>
  <c r="E413" i="3"/>
  <c r="F413" i="3"/>
  <c r="H413" i="3"/>
  <c r="I413" i="3"/>
  <c r="A414" i="3"/>
  <c r="B414" i="3"/>
  <c r="C414" i="3"/>
  <c r="D414" i="3"/>
  <c r="E414" i="3"/>
  <c r="F414" i="3"/>
  <c r="H414" i="3"/>
  <c r="I414" i="3"/>
  <c r="A415" i="3"/>
  <c r="B415" i="3"/>
  <c r="C415" i="3"/>
  <c r="D415" i="3"/>
  <c r="E415" i="3"/>
  <c r="F415" i="3"/>
  <c r="H415" i="3"/>
  <c r="I415" i="3"/>
  <c r="A416" i="3"/>
  <c r="B416" i="3"/>
  <c r="C416" i="3"/>
  <c r="D416" i="3"/>
  <c r="E416" i="3"/>
  <c r="F416" i="3"/>
  <c r="H416" i="3"/>
  <c r="I416" i="3"/>
  <c r="A417" i="3"/>
  <c r="B417" i="3"/>
  <c r="C417" i="3"/>
  <c r="D417" i="3"/>
  <c r="E417" i="3"/>
  <c r="F417" i="3"/>
  <c r="H417" i="3"/>
  <c r="I417" i="3"/>
  <c r="A418" i="3"/>
  <c r="B418" i="3"/>
  <c r="C418" i="3"/>
  <c r="D418" i="3"/>
  <c r="E418" i="3"/>
  <c r="F418" i="3"/>
  <c r="H418" i="3"/>
  <c r="I418" i="3"/>
  <c r="A419" i="3"/>
  <c r="B419" i="3"/>
  <c r="C419" i="3"/>
  <c r="D419" i="3"/>
  <c r="E419" i="3"/>
  <c r="F419" i="3"/>
  <c r="H419" i="3"/>
  <c r="I419" i="3"/>
  <c r="A420" i="3"/>
  <c r="B420" i="3"/>
  <c r="C420" i="3"/>
  <c r="D420" i="3"/>
  <c r="E420" i="3"/>
  <c r="F420" i="3"/>
  <c r="H420" i="3"/>
  <c r="I420" i="3"/>
  <c r="A421" i="3"/>
  <c r="B421" i="3"/>
  <c r="C421" i="3"/>
  <c r="D421" i="3"/>
  <c r="E421" i="3"/>
  <c r="F421" i="3"/>
  <c r="H421" i="3"/>
  <c r="I421" i="3"/>
  <c r="A422" i="3"/>
  <c r="B422" i="3"/>
  <c r="C422" i="3"/>
  <c r="D422" i="3"/>
  <c r="E422" i="3"/>
  <c r="F422" i="3"/>
  <c r="H422" i="3"/>
  <c r="I422" i="3"/>
  <c r="A423" i="3"/>
  <c r="B423" i="3"/>
  <c r="C423" i="3"/>
  <c r="D423" i="3"/>
  <c r="E423" i="3"/>
  <c r="F423" i="3"/>
  <c r="H423" i="3"/>
  <c r="I423" i="3"/>
  <c r="A424" i="3"/>
  <c r="B424" i="3"/>
  <c r="C424" i="3"/>
  <c r="D424" i="3"/>
  <c r="E424" i="3"/>
  <c r="F424" i="3"/>
  <c r="H424" i="3"/>
  <c r="I424" i="3"/>
  <c r="A425" i="3"/>
  <c r="B425" i="3"/>
  <c r="C425" i="3"/>
  <c r="D425" i="3"/>
  <c r="E425" i="3"/>
  <c r="F425" i="3"/>
  <c r="H425" i="3"/>
  <c r="I425" i="3"/>
  <c r="A426" i="3"/>
  <c r="B426" i="3"/>
  <c r="C426" i="3"/>
  <c r="D426" i="3"/>
  <c r="E426" i="3"/>
  <c r="F426" i="3"/>
  <c r="H426" i="3"/>
  <c r="I426" i="3"/>
  <c r="A427" i="3"/>
  <c r="B427" i="3"/>
  <c r="C427" i="3"/>
  <c r="D427" i="3"/>
  <c r="E427" i="3"/>
  <c r="F427" i="3"/>
  <c r="H427" i="3"/>
  <c r="I427" i="3"/>
  <c r="A428" i="3"/>
  <c r="B428" i="3"/>
  <c r="C428" i="3"/>
  <c r="D428" i="3"/>
  <c r="E428" i="3"/>
  <c r="F428" i="3"/>
  <c r="H428" i="3"/>
  <c r="I428" i="3"/>
  <c r="A429" i="3"/>
  <c r="B429" i="3"/>
  <c r="C429" i="3"/>
  <c r="D429" i="3"/>
  <c r="E429" i="3"/>
  <c r="F429" i="3"/>
  <c r="H429" i="3"/>
  <c r="I429" i="3"/>
  <c r="A430" i="3"/>
  <c r="B430" i="3"/>
  <c r="C430" i="3"/>
  <c r="D430" i="3"/>
  <c r="E430" i="3"/>
  <c r="F430" i="3"/>
  <c r="H430" i="3"/>
  <c r="I430" i="3"/>
  <c r="A431" i="3"/>
  <c r="B431" i="3"/>
  <c r="C431" i="3"/>
  <c r="D431" i="3"/>
  <c r="E431" i="3"/>
  <c r="F431" i="3"/>
  <c r="H431" i="3"/>
  <c r="I431" i="3"/>
  <c r="A432" i="3"/>
  <c r="B432" i="3"/>
  <c r="C432" i="3"/>
  <c r="D432" i="3"/>
  <c r="E432" i="3"/>
  <c r="F432" i="3"/>
  <c r="H432" i="3"/>
  <c r="I432" i="3"/>
  <c r="A433" i="3"/>
  <c r="B433" i="3"/>
  <c r="C433" i="3"/>
  <c r="D433" i="3"/>
  <c r="E433" i="3"/>
  <c r="F433" i="3"/>
  <c r="H433" i="3"/>
  <c r="I433" i="3"/>
  <c r="A434" i="3"/>
  <c r="B434" i="3"/>
  <c r="C434" i="3"/>
  <c r="D434" i="3"/>
  <c r="E434" i="3"/>
  <c r="F434" i="3"/>
  <c r="H434" i="3"/>
  <c r="I434" i="3"/>
  <c r="A435" i="3"/>
  <c r="B435" i="3"/>
  <c r="C435" i="3"/>
  <c r="D435" i="3"/>
  <c r="E435" i="3"/>
  <c r="F435" i="3"/>
  <c r="H435" i="3"/>
  <c r="I435" i="3"/>
  <c r="A436" i="3"/>
  <c r="B436" i="3"/>
  <c r="C436" i="3"/>
  <c r="D436" i="3"/>
  <c r="E436" i="3"/>
  <c r="F436" i="3"/>
  <c r="H436" i="3"/>
  <c r="I436" i="3"/>
  <c r="A437" i="3"/>
  <c r="B437" i="3"/>
  <c r="C437" i="3"/>
  <c r="D437" i="3"/>
  <c r="E437" i="3"/>
  <c r="F437" i="3"/>
  <c r="H437" i="3"/>
  <c r="I437" i="3"/>
  <c r="A438" i="3"/>
  <c r="B438" i="3"/>
  <c r="C438" i="3"/>
  <c r="D438" i="3"/>
  <c r="E438" i="3"/>
  <c r="F438" i="3"/>
  <c r="H438" i="3"/>
  <c r="I438" i="3"/>
  <c r="A439" i="3"/>
  <c r="B439" i="3"/>
  <c r="C439" i="3"/>
  <c r="D439" i="3"/>
  <c r="E439" i="3"/>
  <c r="F439" i="3"/>
  <c r="H439" i="3"/>
  <c r="I439" i="3"/>
  <c r="A440" i="3"/>
  <c r="B440" i="3"/>
  <c r="C440" i="3"/>
  <c r="D440" i="3"/>
  <c r="E440" i="3"/>
  <c r="F440" i="3"/>
  <c r="H440" i="3"/>
  <c r="I440" i="3"/>
  <c r="A441" i="3"/>
  <c r="B441" i="3"/>
  <c r="C441" i="3"/>
  <c r="D441" i="3"/>
  <c r="E441" i="3"/>
  <c r="F441" i="3"/>
  <c r="H441" i="3"/>
  <c r="I441" i="3"/>
  <c r="A442" i="3"/>
  <c r="B442" i="3"/>
  <c r="C442" i="3"/>
  <c r="D442" i="3"/>
  <c r="E442" i="3"/>
  <c r="F442" i="3"/>
  <c r="H442" i="3"/>
  <c r="I442" i="3"/>
  <c r="A443" i="3"/>
  <c r="B443" i="3"/>
  <c r="C443" i="3"/>
  <c r="D443" i="3"/>
  <c r="E443" i="3"/>
  <c r="F443" i="3"/>
  <c r="H443" i="3"/>
  <c r="I443" i="3"/>
  <c r="A444" i="3"/>
  <c r="B444" i="3"/>
  <c r="C444" i="3"/>
  <c r="D444" i="3"/>
  <c r="E444" i="3"/>
  <c r="F444" i="3"/>
  <c r="H444" i="3"/>
  <c r="I444" i="3"/>
  <c r="A445" i="3"/>
  <c r="B445" i="3"/>
  <c r="C445" i="3"/>
  <c r="D445" i="3"/>
  <c r="E445" i="3"/>
  <c r="F445" i="3"/>
  <c r="H445" i="3"/>
  <c r="I445" i="3"/>
  <c r="A446" i="3"/>
  <c r="B446" i="3"/>
  <c r="C446" i="3"/>
  <c r="D446" i="3"/>
  <c r="E446" i="3"/>
  <c r="F446" i="3"/>
  <c r="H446" i="3"/>
  <c r="I446" i="3"/>
  <c r="A447" i="3"/>
  <c r="B447" i="3"/>
  <c r="C447" i="3"/>
  <c r="D447" i="3"/>
  <c r="E447" i="3"/>
  <c r="F447" i="3"/>
  <c r="H447" i="3"/>
  <c r="I447" i="3"/>
  <c r="A448" i="3"/>
  <c r="B448" i="3"/>
  <c r="C448" i="3"/>
  <c r="D448" i="3"/>
  <c r="E448" i="3"/>
  <c r="F448" i="3"/>
  <c r="H448" i="3"/>
  <c r="I448" i="3"/>
  <c r="A449" i="3"/>
  <c r="B449" i="3"/>
  <c r="C449" i="3"/>
  <c r="D449" i="3"/>
  <c r="E449" i="3"/>
  <c r="F449" i="3"/>
  <c r="H449" i="3"/>
  <c r="I449" i="3"/>
  <c r="A450" i="3"/>
  <c r="B450" i="3"/>
  <c r="C450" i="3"/>
  <c r="D450" i="3"/>
  <c r="E450" i="3"/>
  <c r="F450" i="3"/>
  <c r="H450" i="3"/>
  <c r="I450" i="3"/>
  <c r="A451" i="3"/>
  <c r="B451" i="3"/>
  <c r="C451" i="3"/>
  <c r="D451" i="3"/>
  <c r="E451" i="3"/>
  <c r="F451" i="3"/>
  <c r="H451" i="3"/>
  <c r="I451" i="3"/>
  <c r="A452" i="3"/>
  <c r="B452" i="3"/>
  <c r="C452" i="3"/>
  <c r="D452" i="3"/>
  <c r="E452" i="3"/>
  <c r="F452" i="3"/>
  <c r="H452" i="3"/>
  <c r="I452" i="3"/>
  <c r="A453" i="3"/>
  <c r="B453" i="3"/>
  <c r="C453" i="3"/>
  <c r="D453" i="3"/>
  <c r="E453" i="3"/>
  <c r="F453" i="3"/>
  <c r="H453" i="3"/>
  <c r="I453" i="3"/>
  <c r="A454" i="3"/>
  <c r="B454" i="3"/>
  <c r="C454" i="3"/>
  <c r="D454" i="3"/>
  <c r="E454" i="3"/>
  <c r="F454" i="3"/>
  <c r="H454" i="3"/>
  <c r="I454" i="3"/>
  <c r="A455" i="3"/>
  <c r="B455" i="3"/>
  <c r="C455" i="3"/>
  <c r="D455" i="3"/>
  <c r="E455" i="3"/>
  <c r="F455" i="3"/>
  <c r="H455" i="3"/>
  <c r="I455" i="3"/>
  <c r="A456" i="3"/>
  <c r="B456" i="3"/>
  <c r="C456" i="3"/>
  <c r="D456" i="3"/>
  <c r="E456" i="3"/>
  <c r="F456" i="3"/>
  <c r="H456" i="3"/>
  <c r="I456" i="3"/>
  <c r="A457" i="3"/>
  <c r="B457" i="3"/>
  <c r="C457" i="3"/>
  <c r="D457" i="3"/>
  <c r="E457" i="3"/>
  <c r="F457" i="3"/>
  <c r="H457" i="3"/>
  <c r="I457" i="3"/>
  <c r="A458" i="3"/>
  <c r="B458" i="3"/>
  <c r="C458" i="3"/>
  <c r="D458" i="3"/>
  <c r="E458" i="3"/>
  <c r="F458" i="3"/>
  <c r="H458" i="3"/>
  <c r="I458" i="3"/>
  <c r="A459" i="3"/>
  <c r="B459" i="3"/>
  <c r="C459" i="3"/>
  <c r="D459" i="3"/>
  <c r="E459" i="3"/>
  <c r="F459" i="3"/>
  <c r="H459" i="3"/>
  <c r="I459" i="3"/>
  <c r="A460" i="3"/>
  <c r="B460" i="3"/>
  <c r="C460" i="3"/>
  <c r="D460" i="3"/>
  <c r="E460" i="3"/>
  <c r="F460" i="3"/>
  <c r="H460" i="3"/>
  <c r="I460" i="3"/>
  <c r="A461" i="3"/>
  <c r="B461" i="3"/>
  <c r="C461" i="3"/>
  <c r="D461" i="3"/>
  <c r="E461" i="3"/>
  <c r="F461" i="3"/>
  <c r="H461" i="3"/>
  <c r="I461" i="3"/>
  <c r="A462" i="3"/>
  <c r="B462" i="3"/>
  <c r="C462" i="3"/>
  <c r="D462" i="3"/>
  <c r="E462" i="3"/>
  <c r="F462" i="3"/>
  <c r="H462" i="3"/>
  <c r="I462" i="3"/>
  <c r="A463" i="3"/>
  <c r="B463" i="3"/>
  <c r="C463" i="3"/>
  <c r="D463" i="3"/>
  <c r="E463" i="3"/>
  <c r="F463" i="3"/>
  <c r="H463" i="3"/>
  <c r="I463" i="3"/>
  <c r="A464" i="3"/>
  <c r="B464" i="3"/>
  <c r="C464" i="3"/>
  <c r="D464" i="3"/>
  <c r="E464" i="3"/>
  <c r="F464" i="3"/>
  <c r="H464" i="3"/>
  <c r="I464" i="3"/>
  <c r="A465" i="3"/>
  <c r="B465" i="3"/>
  <c r="C465" i="3"/>
  <c r="D465" i="3"/>
  <c r="E465" i="3"/>
  <c r="F465" i="3"/>
  <c r="H465" i="3"/>
  <c r="I465" i="3"/>
  <c r="A466" i="3"/>
  <c r="B466" i="3"/>
  <c r="C466" i="3"/>
  <c r="D466" i="3"/>
  <c r="E466" i="3"/>
  <c r="F466" i="3"/>
  <c r="H466" i="3"/>
  <c r="I466" i="3"/>
  <c r="A467" i="3"/>
  <c r="B467" i="3"/>
  <c r="C467" i="3"/>
  <c r="D467" i="3"/>
  <c r="E467" i="3"/>
  <c r="F467" i="3"/>
  <c r="H467" i="3"/>
  <c r="I467" i="3"/>
  <c r="A468" i="3"/>
  <c r="B468" i="3"/>
  <c r="C468" i="3"/>
  <c r="D468" i="3"/>
  <c r="E468" i="3"/>
  <c r="F468" i="3"/>
  <c r="H468" i="3"/>
  <c r="I468" i="3"/>
  <c r="A469" i="3"/>
  <c r="B469" i="3"/>
  <c r="C469" i="3"/>
  <c r="D469" i="3"/>
  <c r="E469" i="3"/>
  <c r="F469" i="3"/>
  <c r="H469" i="3"/>
  <c r="I469" i="3"/>
  <c r="A470" i="3"/>
  <c r="B470" i="3"/>
  <c r="C470" i="3"/>
  <c r="D470" i="3"/>
  <c r="E470" i="3"/>
  <c r="F470" i="3"/>
  <c r="H470" i="3"/>
  <c r="I470" i="3"/>
  <c r="A471" i="3"/>
  <c r="B471" i="3"/>
  <c r="C471" i="3"/>
  <c r="D471" i="3"/>
  <c r="E471" i="3"/>
  <c r="F471" i="3"/>
  <c r="H471" i="3"/>
  <c r="I471" i="3"/>
  <c r="A472" i="3"/>
  <c r="B472" i="3"/>
  <c r="C472" i="3"/>
  <c r="D472" i="3"/>
  <c r="E472" i="3"/>
  <c r="F472" i="3"/>
  <c r="H472" i="3"/>
  <c r="I472" i="3"/>
  <c r="A473" i="3"/>
  <c r="B473" i="3"/>
  <c r="C473" i="3"/>
  <c r="D473" i="3"/>
  <c r="E473" i="3"/>
  <c r="F473" i="3"/>
  <c r="H473" i="3"/>
  <c r="I473" i="3"/>
  <c r="A474" i="3"/>
  <c r="B474" i="3"/>
  <c r="C474" i="3"/>
  <c r="D474" i="3"/>
  <c r="E474" i="3"/>
  <c r="F474" i="3"/>
  <c r="H474" i="3"/>
  <c r="I474" i="3"/>
  <c r="A475" i="3"/>
  <c r="B475" i="3"/>
  <c r="C475" i="3"/>
  <c r="D475" i="3"/>
  <c r="E475" i="3"/>
  <c r="F475" i="3"/>
  <c r="H475" i="3"/>
  <c r="I475" i="3"/>
  <c r="A476" i="3"/>
  <c r="B476" i="3"/>
  <c r="C476" i="3"/>
  <c r="D476" i="3"/>
  <c r="E476" i="3"/>
  <c r="F476" i="3"/>
  <c r="H476" i="3"/>
  <c r="I476" i="3"/>
  <c r="A477" i="3"/>
  <c r="B477" i="3"/>
  <c r="C477" i="3"/>
  <c r="D477" i="3"/>
  <c r="E477" i="3"/>
  <c r="F477" i="3"/>
  <c r="H477" i="3"/>
  <c r="I477" i="3"/>
  <c r="A478" i="3"/>
  <c r="B478" i="3"/>
  <c r="C478" i="3"/>
  <c r="D478" i="3"/>
  <c r="E478" i="3"/>
  <c r="F478" i="3"/>
  <c r="H478" i="3"/>
  <c r="I478" i="3"/>
  <c r="A479" i="3"/>
  <c r="B479" i="3"/>
  <c r="C479" i="3"/>
  <c r="D479" i="3"/>
  <c r="E479" i="3"/>
  <c r="F479" i="3"/>
  <c r="H479" i="3"/>
  <c r="I479" i="3"/>
  <c r="A480" i="3"/>
  <c r="B480" i="3"/>
  <c r="C480" i="3"/>
  <c r="D480" i="3"/>
  <c r="E480" i="3"/>
  <c r="F480" i="3"/>
  <c r="H480" i="3"/>
  <c r="I480" i="3"/>
  <c r="A481" i="3"/>
  <c r="B481" i="3"/>
  <c r="C481" i="3"/>
  <c r="D481" i="3"/>
  <c r="E481" i="3"/>
  <c r="F481" i="3"/>
  <c r="H481" i="3"/>
  <c r="I481" i="3"/>
  <c r="A482" i="3"/>
  <c r="B482" i="3"/>
  <c r="C482" i="3"/>
  <c r="D482" i="3"/>
  <c r="E482" i="3"/>
  <c r="F482" i="3"/>
  <c r="H482" i="3"/>
  <c r="I482" i="3"/>
  <c r="A483" i="3"/>
  <c r="B483" i="3"/>
  <c r="C483" i="3"/>
  <c r="D483" i="3"/>
  <c r="E483" i="3"/>
  <c r="F483" i="3"/>
  <c r="H483" i="3"/>
  <c r="I483" i="3"/>
  <c r="A484" i="3"/>
  <c r="B484" i="3"/>
  <c r="C484" i="3"/>
  <c r="D484" i="3"/>
  <c r="E484" i="3"/>
  <c r="F484" i="3"/>
  <c r="H484" i="3"/>
  <c r="I484" i="3"/>
  <c r="A485" i="3"/>
  <c r="B485" i="3"/>
  <c r="C485" i="3"/>
  <c r="D485" i="3"/>
  <c r="E485" i="3"/>
  <c r="F485" i="3"/>
  <c r="H485" i="3"/>
  <c r="I485" i="3"/>
  <c r="A486" i="3"/>
  <c r="B486" i="3"/>
  <c r="C486" i="3"/>
  <c r="D486" i="3"/>
  <c r="E486" i="3"/>
  <c r="F486" i="3"/>
  <c r="H486" i="3"/>
  <c r="I486" i="3"/>
  <c r="A487" i="3"/>
  <c r="B487" i="3"/>
  <c r="C487" i="3"/>
  <c r="D487" i="3"/>
  <c r="E487" i="3"/>
  <c r="F487" i="3"/>
  <c r="H487" i="3"/>
  <c r="I487" i="3"/>
  <c r="A488" i="3"/>
  <c r="B488" i="3"/>
  <c r="C488" i="3"/>
  <c r="D488" i="3"/>
  <c r="E488" i="3"/>
  <c r="F488" i="3"/>
  <c r="H488" i="3"/>
  <c r="I488" i="3"/>
  <c r="A489" i="3"/>
  <c r="B489" i="3"/>
  <c r="C489" i="3"/>
  <c r="D489" i="3"/>
  <c r="E489" i="3"/>
  <c r="F489" i="3"/>
  <c r="H489" i="3"/>
  <c r="I489" i="3"/>
  <c r="A490" i="3"/>
  <c r="B490" i="3"/>
  <c r="C490" i="3"/>
  <c r="D490" i="3"/>
  <c r="E490" i="3"/>
  <c r="F490" i="3"/>
  <c r="H490" i="3"/>
  <c r="I490" i="3"/>
  <c r="A491" i="3"/>
  <c r="B491" i="3"/>
  <c r="C491" i="3"/>
  <c r="D491" i="3"/>
  <c r="E491" i="3"/>
  <c r="F491" i="3"/>
  <c r="H491" i="3"/>
  <c r="I491" i="3"/>
  <c r="A492" i="3"/>
  <c r="B492" i="3"/>
  <c r="C492" i="3"/>
  <c r="D492" i="3"/>
  <c r="E492" i="3"/>
  <c r="F492" i="3"/>
  <c r="H492" i="3"/>
  <c r="I492" i="3"/>
  <c r="A493" i="3"/>
  <c r="B493" i="3"/>
  <c r="C493" i="3"/>
  <c r="D493" i="3"/>
  <c r="E493" i="3"/>
  <c r="F493" i="3"/>
  <c r="H493" i="3"/>
  <c r="I493" i="3"/>
  <c r="A494" i="3"/>
  <c r="B494" i="3"/>
  <c r="C494" i="3"/>
  <c r="D494" i="3"/>
  <c r="E494" i="3"/>
  <c r="F494" i="3"/>
  <c r="H494" i="3"/>
  <c r="I494" i="3"/>
  <c r="A495" i="3"/>
  <c r="B495" i="3"/>
  <c r="C495" i="3"/>
  <c r="D495" i="3"/>
  <c r="E495" i="3"/>
  <c r="F495" i="3"/>
  <c r="H495" i="3"/>
  <c r="I495" i="3"/>
  <c r="A496" i="3"/>
  <c r="B496" i="3"/>
  <c r="C496" i="3"/>
  <c r="D496" i="3"/>
  <c r="E496" i="3"/>
  <c r="F496" i="3"/>
  <c r="H496" i="3"/>
  <c r="I496" i="3"/>
  <c r="A497" i="3"/>
  <c r="B497" i="3"/>
  <c r="C497" i="3"/>
  <c r="D497" i="3"/>
  <c r="E497" i="3"/>
  <c r="F497" i="3"/>
  <c r="H497" i="3"/>
  <c r="I497" i="3"/>
  <c r="A498" i="3"/>
  <c r="B498" i="3"/>
  <c r="C498" i="3"/>
  <c r="D498" i="3"/>
  <c r="E498" i="3"/>
  <c r="F498" i="3"/>
  <c r="H498" i="3"/>
  <c r="I498" i="3"/>
  <c r="A499" i="3"/>
  <c r="B499" i="3"/>
  <c r="C499" i="3"/>
  <c r="D499" i="3"/>
  <c r="E499" i="3"/>
  <c r="F499" i="3"/>
  <c r="H499" i="3"/>
  <c r="I499" i="3"/>
  <c r="A500" i="3"/>
  <c r="B500" i="3"/>
  <c r="C500" i="3"/>
  <c r="D500" i="3"/>
  <c r="E500" i="3"/>
  <c r="F500" i="3"/>
  <c r="H500" i="3"/>
  <c r="I500" i="3"/>
  <c r="A501" i="3"/>
  <c r="B501" i="3"/>
  <c r="C501" i="3"/>
  <c r="D501" i="3"/>
  <c r="E501" i="3"/>
  <c r="F501" i="3"/>
  <c r="H501" i="3"/>
  <c r="I501" i="3"/>
  <c r="A502" i="3"/>
  <c r="B502" i="3"/>
  <c r="C502" i="3"/>
  <c r="D502" i="3"/>
  <c r="E502" i="3"/>
  <c r="F502" i="3"/>
  <c r="H502" i="3"/>
  <c r="I502" i="3"/>
  <c r="A503" i="3"/>
  <c r="B503" i="3"/>
  <c r="C503" i="3"/>
  <c r="D503" i="3"/>
  <c r="E503" i="3"/>
  <c r="F503" i="3"/>
  <c r="H503" i="3"/>
  <c r="I503" i="3"/>
  <c r="A504" i="3"/>
  <c r="B504" i="3"/>
  <c r="C504" i="3"/>
  <c r="D504" i="3"/>
  <c r="E504" i="3"/>
  <c r="F504" i="3"/>
  <c r="H504" i="3"/>
  <c r="I504" i="3"/>
  <c r="A505" i="3"/>
  <c r="B505" i="3"/>
  <c r="C505" i="3"/>
  <c r="D505" i="3"/>
  <c r="E505" i="3"/>
  <c r="F505" i="3"/>
  <c r="H505" i="3"/>
  <c r="I505" i="3"/>
  <c r="A7" i="2"/>
  <c r="B7" i="2"/>
  <c r="C7" i="2"/>
  <c r="D7" i="2"/>
  <c r="E7" i="2"/>
  <c r="F7" i="2"/>
  <c r="H7" i="2"/>
  <c r="I7" i="2"/>
  <c r="J7" i="3" s="1"/>
  <c r="A8" i="2"/>
  <c r="B8" i="2"/>
  <c r="C8" i="2"/>
  <c r="D8" i="2"/>
  <c r="E8" i="2"/>
  <c r="F8" i="2"/>
  <c r="H8" i="2"/>
  <c r="I8" i="2"/>
  <c r="J8" i="3" s="1"/>
  <c r="A9" i="2"/>
  <c r="B9" i="2"/>
  <c r="C9" i="2"/>
  <c r="D9" i="2"/>
  <c r="E9" i="2"/>
  <c r="F9" i="2"/>
  <c r="H9" i="2"/>
  <c r="I9" i="2"/>
  <c r="A10" i="2"/>
  <c r="B10" i="2"/>
  <c r="C10" i="2"/>
  <c r="D10" i="2"/>
  <c r="E10" i="2"/>
  <c r="F10" i="2"/>
  <c r="H10" i="2"/>
  <c r="I10" i="2"/>
  <c r="A11" i="2"/>
  <c r="B11" i="2"/>
  <c r="C11" i="2"/>
  <c r="D11" i="2"/>
  <c r="E11" i="2"/>
  <c r="F11" i="2"/>
  <c r="H11" i="2"/>
  <c r="I11" i="2"/>
  <c r="A12" i="2"/>
  <c r="B12" i="2"/>
  <c r="C12" i="2"/>
  <c r="D12" i="2"/>
  <c r="E12" i="2"/>
  <c r="F12" i="2"/>
  <c r="H12" i="2"/>
  <c r="I12" i="2"/>
  <c r="A13" i="2"/>
  <c r="B13" i="2"/>
  <c r="C13" i="2"/>
  <c r="D13" i="2"/>
  <c r="E13" i="2"/>
  <c r="F13" i="2"/>
  <c r="H13" i="2"/>
  <c r="I13" i="2"/>
  <c r="A14" i="2"/>
  <c r="B14" i="2"/>
  <c r="C14" i="2"/>
  <c r="D14" i="2"/>
  <c r="E14" i="2"/>
  <c r="F14" i="2"/>
  <c r="H14" i="2"/>
  <c r="I14" i="2"/>
  <c r="A15" i="2"/>
  <c r="B15" i="2"/>
  <c r="C15" i="2"/>
  <c r="D15" i="2"/>
  <c r="E15" i="2"/>
  <c r="F15" i="2"/>
  <c r="H15" i="2"/>
  <c r="I15" i="2"/>
  <c r="J15" i="3" s="1"/>
  <c r="A16" i="2"/>
  <c r="B16" i="2"/>
  <c r="C16" i="2"/>
  <c r="D16" i="2"/>
  <c r="E16" i="2"/>
  <c r="F16" i="2"/>
  <c r="H16" i="2"/>
  <c r="I16" i="2"/>
  <c r="A17" i="2"/>
  <c r="B17" i="2"/>
  <c r="C17" i="2"/>
  <c r="D17" i="2"/>
  <c r="E17" i="2"/>
  <c r="F17" i="2"/>
  <c r="H17" i="2"/>
  <c r="I17" i="2"/>
  <c r="J17" i="3"/>
  <c r="A18" i="2"/>
  <c r="B18" i="2"/>
  <c r="C18" i="2"/>
  <c r="D18" i="2"/>
  <c r="E18" i="2"/>
  <c r="F18" i="2"/>
  <c r="H18" i="2"/>
  <c r="I18" i="2"/>
  <c r="A19" i="2"/>
  <c r="B19" i="2"/>
  <c r="C19" i="2"/>
  <c r="D19" i="2"/>
  <c r="E19" i="2"/>
  <c r="F19" i="2"/>
  <c r="H19" i="2"/>
  <c r="I19" i="2"/>
  <c r="A20" i="2"/>
  <c r="B20" i="2"/>
  <c r="C20" i="2"/>
  <c r="D20" i="2"/>
  <c r="E20" i="2"/>
  <c r="F20" i="2"/>
  <c r="H20" i="2"/>
  <c r="I20" i="2"/>
  <c r="J20" i="3"/>
  <c r="A21" i="2"/>
  <c r="B21" i="2"/>
  <c r="C21" i="2"/>
  <c r="D21" i="2"/>
  <c r="E21" i="2"/>
  <c r="F21" i="2"/>
  <c r="H21" i="2"/>
  <c r="I21" i="2"/>
  <c r="J21" i="3" s="1"/>
  <c r="A22" i="2"/>
  <c r="B22" i="2"/>
  <c r="C22" i="2"/>
  <c r="D22" i="2"/>
  <c r="E22" i="2"/>
  <c r="F22" i="2"/>
  <c r="H22" i="2"/>
  <c r="I22" i="2"/>
  <c r="J22" i="3" s="1"/>
  <c r="A23" i="2"/>
  <c r="B23" i="2"/>
  <c r="C23" i="2"/>
  <c r="D23" i="2"/>
  <c r="E23" i="2"/>
  <c r="F23" i="2"/>
  <c r="H23" i="2"/>
  <c r="I23" i="2"/>
  <c r="A24" i="2"/>
  <c r="B24" i="2"/>
  <c r="C24" i="2"/>
  <c r="D24" i="2"/>
  <c r="E24" i="2"/>
  <c r="F24" i="2"/>
  <c r="H24" i="2"/>
  <c r="I24" i="2"/>
  <c r="J24" i="3"/>
  <c r="A25" i="2"/>
  <c r="B25" i="2"/>
  <c r="C25" i="2"/>
  <c r="D25" i="2"/>
  <c r="E25" i="2"/>
  <c r="F25" i="2"/>
  <c r="H25" i="2"/>
  <c r="I25" i="2"/>
  <c r="A26" i="2"/>
  <c r="B26" i="2"/>
  <c r="C26" i="2"/>
  <c r="D26" i="2"/>
  <c r="E26" i="2"/>
  <c r="F26" i="2"/>
  <c r="H26" i="2"/>
  <c r="I26" i="2"/>
  <c r="A27" i="2"/>
  <c r="B27" i="2"/>
  <c r="C27" i="2"/>
  <c r="D27" i="2"/>
  <c r="E27" i="2"/>
  <c r="F27" i="2"/>
  <c r="H27" i="2"/>
  <c r="I27" i="2"/>
  <c r="A28" i="2"/>
  <c r="B28" i="2"/>
  <c r="C28" i="2"/>
  <c r="D28" i="2"/>
  <c r="E28" i="2"/>
  <c r="F28" i="2"/>
  <c r="H28" i="2"/>
  <c r="I28" i="2"/>
  <c r="A29" i="2"/>
  <c r="B29" i="2"/>
  <c r="C29" i="2"/>
  <c r="D29" i="2"/>
  <c r="E29" i="2"/>
  <c r="F29" i="2"/>
  <c r="H29" i="2"/>
  <c r="I29" i="2"/>
  <c r="J29" i="3"/>
  <c r="A30" i="2"/>
  <c r="B30" i="2"/>
  <c r="C30" i="2"/>
  <c r="D30" i="2"/>
  <c r="E30" i="2"/>
  <c r="F30" i="2"/>
  <c r="H30" i="2"/>
  <c r="I30" i="2"/>
  <c r="J30" i="3"/>
  <c r="A31" i="2"/>
  <c r="B31" i="2"/>
  <c r="C31" i="2"/>
  <c r="D31" i="2"/>
  <c r="E31" i="2"/>
  <c r="F31" i="2"/>
  <c r="H31" i="2"/>
  <c r="I31" i="2"/>
  <c r="A32" i="2"/>
  <c r="B32" i="2"/>
  <c r="C32" i="2"/>
  <c r="D32" i="2"/>
  <c r="E32" i="2"/>
  <c r="F32" i="2"/>
  <c r="H32" i="2"/>
  <c r="I32" i="2"/>
  <c r="A33" i="2"/>
  <c r="B33" i="2"/>
  <c r="C33" i="2"/>
  <c r="D33" i="2"/>
  <c r="E33" i="2"/>
  <c r="F33" i="2"/>
  <c r="H33" i="2"/>
  <c r="I33" i="2"/>
  <c r="A34" i="2"/>
  <c r="B34" i="2"/>
  <c r="C34" i="2"/>
  <c r="D34" i="2"/>
  <c r="E34" i="2"/>
  <c r="F34" i="2"/>
  <c r="H34" i="2"/>
  <c r="I34" i="2"/>
  <c r="A35" i="2"/>
  <c r="B35" i="2"/>
  <c r="C35" i="2"/>
  <c r="D35" i="2"/>
  <c r="E35" i="2"/>
  <c r="F35" i="2"/>
  <c r="H35" i="2"/>
  <c r="I35" i="2"/>
  <c r="A36" i="2"/>
  <c r="B36" i="2"/>
  <c r="C36" i="2"/>
  <c r="D36" i="2"/>
  <c r="E36" i="2"/>
  <c r="F36" i="2"/>
  <c r="H36" i="2"/>
  <c r="I36" i="2"/>
  <c r="J36" i="3" s="1"/>
  <c r="A37" i="2"/>
  <c r="B37" i="2"/>
  <c r="C37" i="2"/>
  <c r="D37" i="2"/>
  <c r="E37" i="2"/>
  <c r="F37" i="2"/>
  <c r="H37" i="2"/>
  <c r="I37" i="2"/>
  <c r="A38" i="2"/>
  <c r="B38" i="2"/>
  <c r="C38" i="2"/>
  <c r="D38" i="2"/>
  <c r="E38" i="2"/>
  <c r="F38" i="2"/>
  <c r="H38" i="2"/>
  <c r="I38" i="2"/>
  <c r="J38" i="3" s="1"/>
  <c r="A39" i="2"/>
  <c r="B39" i="2"/>
  <c r="C39" i="2"/>
  <c r="D39" i="2"/>
  <c r="E39" i="2"/>
  <c r="F39" i="2"/>
  <c r="H39" i="2"/>
  <c r="I39" i="2"/>
  <c r="J39" i="3"/>
  <c r="A40" i="2"/>
  <c r="B40" i="2"/>
  <c r="C40" i="2"/>
  <c r="D40" i="2"/>
  <c r="E40" i="2"/>
  <c r="F40" i="2"/>
  <c r="H40" i="2"/>
  <c r="I40" i="2"/>
  <c r="J40" i="3" s="1"/>
  <c r="A41" i="2"/>
  <c r="B41" i="2"/>
  <c r="C41" i="2"/>
  <c r="D41" i="2"/>
  <c r="E41" i="2"/>
  <c r="F41" i="2"/>
  <c r="H41" i="2"/>
  <c r="I41" i="2"/>
  <c r="A42" i="2"/>
  <c r="B42" i="2"/>
  <c r="C42" i="2"/>
  <c r="D42" i="2"/>
  <c r="E42" i="2"/>
  <c r="F42" i="2"/>
  <c r="H42" i="2"/>
  <c r="I42" i="2"/>
  <c r="A43" i="2"/>
  <c r="B43" i="2"/>
  <c r="C43" i="2"/>
  <c r="D43" i="2"/>
  <c r="E43" i="2"/>
  <c r="F43" i="2"/>
  <c r="H43" i="2"/>
  <c r="I43" i="2"/>
  <c r="A44" i="2"/>
  <c r="B44" i="2"/>
  <c r="C44" i="2"/>
  <c r="D44" i="2"/>
  <c r="E44" i="2"/>
  <c r="F44" i="2"/>
  <c r="H44" i="2"/>
  <c r="I44" i="2"/>
  <c r="A45" i="2"/>
  <c r="B45" i="2"/>
  <c r="C45" i="2"/>
  <c r="D45" i="2"/>
  <c r="E45" i="2"/>
  <c r="F45" i="2"/>
  <c r="H45" i="2"/>
  <c r="I45" i="2"/>
  <c r="J45" i="3"/>
  <c r="A46" i="2"/>
  <c r="B46" i="2"/>
  <c r="C46" i="2"/>
  <c r="D46" i="2"/>
  <c r="E46" i="2"/>
  <c r="F46" i="2"/>
  <c r="H46" i="2"/>
  <c r="I46" i="2"/>
  <c r="A47" i="2"/>
  <c r="B47" i="2"/>
  <c r="C47" i="2"/>
  <c r="D47" i="2"/>
  <c r="E47" i="2"/>
  <c r="F47" i="2"/>
  <c r="H47" i="2"/>
  <c r="I47" i="2"/>
  <c r="J47" i="3"/>
  <c r="A48" i="2"/>
  <c r="B48" i="2"/>
  <c r="C48" i="2"/>
  <c r="D48" i="2"/>
  <c r="E48" i="2"/>
  <c r="F48" i="2"/>
  <c r="H48" i="2"/>
  <c r="I48" i="2"/>
  <c r="A49" i="2"/>
  <c r="B49" i="2"/>
  <c r="C49" i="2"/>
  <c r="D49" i="2"/>
  <c r="E49" i="2"/>
  <c r="F49" i="2"/>
  <c r="H49" i="2"/>
  <c r="I49" i="2"/>
  <c r="A50" i="2"/>
  <c r="B50" i="2"/>
  <c r="C50" i="2"/>
  <c r="D50" i="2"/>
  <c r="E50" i="2"/>
  <c r="F50" i="2"/>
  <c r="H50" i="2"/>
  <c r="I50" i="2"/>
  <c r="A51" i="2"/>
  <c r="B51" i="2"/>
  <c r="C51" i="2"/>
  <c r="D51" i="2"/>
  <c r="E51" i="2"/>
  <c r="F51" i="2"/>
  <c r="H51" i="2"/>
  <c r="I51" i="2"/>
  <c r="A52" i="2"/>
  <c r="B52" i="2"/>
  <c r="C52" i="2"/>
  <c r="D52" i="2"/>
  <c r="E52" i="2"/>
  <c r="F52" i="2"/>
  <c r="H52" i="2"/>
  <c r="I52" i="2"/>
  <c r="J52" i="3"/>
  <c r="A53" i="2"/>
  <c r="B53" i="2"/>
  <c r="C53" i="2"/>
  <c r="D53" i="2"/>
  <c r="E53" i="2"/>
  <c r="F53" i="2"/>
  <c r="H53" i="2"/>
  <c r="I53" i="2"/>
  <c r="A54" i="2"/>
  <c r="B54" i="2"/>
  <c r="C54" i="2"/>
  <c r="D54" i="2"/>
  <c r="E54" i="2"/>
  <c r="F54" i="2"/>
  <c r="H54" i="2"/>
  <c r="I54" i="2"/>
  <c r="J54" i="3"/>
  <c r="A55" i="2"/>
  <c r="B55" i="2"/>
  <c r="C55" i="2"/>
  <c r="D55" i="2"/>
  <c r="E55" i="2"/>
  <c r="F55" i="2"/>
  <c r="H55" i="2"/>
  <c r="I55" i="2"/>
  <c r="A56" i="2"/>
  <c r="B56" i="2"/>
  <c r="C56" i="2"/>
  <c r="D56" i="2"/>
  <c r="E56" i="2"/>
  <c r="F56" i="2"/>
  <c r="H56" i="2"/>
  <c r="I56" i="2"/>
  <c r="A57" i="2"/>
  <c r="B57" i="2"/>
  <c r="C57" i="2"/>
  <c r="D57" i="2"/>
  <c r="E57" i="2"/>
  <c r="F57" i="2"/>
  <c r="H57" i="2"/>
  <c r="I57" i="2"/>
  <c r="A58" i="2"/>
  <c r="B58" i="2"/>
  <c r="C58" i="2"/>
  <c r="D58" i="2"/>
  <c r="E58" i="2"/>
  <c r="F58" i="2"/>
  <c r="H58" i="2"/>
  <c r="I58" i="2"/>
  <c r="A59" i="2"/>
  <c r="B59" i="2"/>
  <c r="C59" i="2"/>
  <c r="D59" i="2"/>
  <c r="E59" i="2"/>
  <c r="F59" i="2"/>
  <c r="H59" i="2"/>
  <c r="I59" i="2"/>
  <c r="A60" i="2"/>
  <c r="B60" i="2"/>
  <c r="C60" i="2"/>
  <c r="D60" i="2"/>
  <c r="E60" i="2"/>
  <c r="F60" i="2"/>
  <c r="H60" i="2"/>
  <c r="I60" i="2"/>
  <c r="J60" i="3" s="1"/>
  <c r="A61" i="2"/>
  <c r="B61" i="2"/>
  <c r="C61" i="2"/>
  <c r="D61" i="2"/>
  <c r="E61" i="2"/>
  <c r="F61" i="2"/>
  <c r="H61" i="2"/>
  <c r="I61" i="2"/>
  <c r="J61" i="3" s="1"/>
  <c r="A62" i="2"/>
  <c r="B62" i="2"/>
  <c r="C62" i="2"/>
  <c r="D62" i="2"/>
  <c r="E62" i="2"/>
  <c r="F62" i="2"/>
  <c r="H62" i="2"/>
  <c r="I62" i="2"/>
  <c r="J62" i="3" s="1"/>
  <c r="A63" i="2"/>
  <c r="B63" i="2"/>
  <c r="C63" i="2"/>
  <c r="D63" i="2"/>
  <c r="E63" i="2"/>
  <c r="F63" i="2"/>
  <c r="H63" i="2"/>
  <c r="I63" i="2"/>
  <c r="J63" i="3" s="1"/>
  <c r="A64" i="2"/>
  <c r="B64" i="2"/>
  <c r="C64" i="2"/>
  <c r="D64" i="2"/>
  <c r="E64" i="2"/>
  <c r="F64" i="2"/>
  <c r="H64" i="2"/>
  <c r="I64" i="2"/>
  <c r="J64" i="3"/>
  <c r="A65" i="2"/>
  <c r="B65" i="2"/>
  <c r="C65" i="2"/>
  <c r="D65" i="2"/>
  <c r="E65" i="2"/>
  <c r="F65" i="2"/>
  <c r="H65" i="2"/>
  <c r="I65" i="2"/>
  <c r="A66" i="2"/>
  <c r="B66" i="2"/>
  <c r="C66" i="2"/>
  <c r="D66" i="2"/>
  <c r="E66" i="2"/>
  <c r="F66" i="2"/>
  <c r="H66" i="2"/>
  <c r="I66" i="2"/>
  <c r="A67" i="2"/>
  <c r="B67" i="2"/>
  <c r="C67" i="2"/>
  <c r="D67" i="2"/>
  <c r="E67" i="2"/>
  <c r="F67" i="2"/>
  <c r="H67" i="2"/>
  <c r="I67" i="2"/>
  <c r="A68" i="2"/>
  <c r="B68" i="2"/>
  <c r="C68" i="2"/>
  <c r="D68" i="2"/>
  <c r="E68" i="2"/>
  <c r="F68" i="2"/>
  <c r="H68" i="2"/>
  <c r="I68" i="2"/>
  <c r="A69" i="2"/>
  <c r="B69" i="2"/>
  <c r="C69" i="2"/>
  <c r="D69" i="2"/>
  <c r="E69" i="2"/>
  <c r="F69" i="2"/>
  <c r="H69" i="2"/>
  <c r="I69" i="2"/>
  <c r="A70" i="2"/>
  <c r="B70" i="2"/>
  <c r="C70" i="2"/>
  <c r="D70" i="2"/>
  <c r="E70" i="2"/>
  <c r="F70" i="2"/>
  <c r="H70" i="2"/>
  <c r="I70" i="2"/>
  <c r="A71" i="2"/>
  <c r="B71" i="2"/>
  <c r="C71" i="2"/>
  <c r="D71" i="2"/>
  <c r="E71" i="2"/>
  <c r="F71" i="2"/>
  <c r="H71" i="2"/>
  <c r="I71" i="2"/>
  <c r="A72" i="2"/>
  <c r="B72" i="2"/>
  <c r="C72" i="2"/>
  <c r="D72" i="2"/>
  <c r="E72" i="2"/>
  <c r="F72" i="2"/>
  <c r="H72" i="2"/>
  <c r="I72" i="2"/>
  <c r="A73" i="2"/>
  <c r="B73" i="2"/>
  <c r="C73" i="2"/>
  <c r="D73" i="2"/>
  <c r="E73" i="2"/>
  <c r="F73" i="2"/>
  <c r="H73" i="2"/>
  <c r="I73" i="2"/>
  <c r="A74" i="2"/>
  <c r="B74" i="2"/>
  <c r="C74" i="2"/>
  <c r="D74" i="2"/>
  <c r="E74" i="2"/>
  <c r="F74" i="2"/>
  <c r="H74" i="2"/>
  <c r="I74" i="2"/>
  <c r="J74" i="3"/>
  <c r="A75" i="2"/>
  <c r="B75" i="2"/>
  <c r="C75" i="2"/>
  <c r="D75" i="2"/>
  <c r="E75" i="2"/>
  <c r="F75" i="2"/>
  <c r="H75" i="2"/>
  <c r="I75" i="2"/>
  <c r="J75" i="3"/>
  <c r="A76" i="2"/>
  <c r="B76" i="2"/>
  <c r="C76" i="2"/>
  <c r="D76" i="2"/>
  <c r="E76" i="2"/>
  <c r="F76" i="2"/>
  <c r="H76" i="2"/>
  <c r="I76" i="2"/>
  <c r="A77" i="2"/>
  <c r="B77" i="2"/>
  <c r="C77" i="2"/>
  <c r="D77" i="2"/>
  <c r="E77" i="2"/>
  <c r="F77" i="2"/>
  <c r="H77" i="2"/>
  <c r="I77" i="2"/>
  <c r="A78" i="2"/>
  <c r="B78" i="2"/>
  <c r="C78" i="2"/>
  <c r="D78" i="2"/>
  <c r="E78" i="2"/>
  <c r="F78" i="2"/>
  <c r="H78" i="2"/>
  <c r="I78" i="2"/>
  <c r="A79" i="2"/>
  <c r="B79" i="2"/>
  <c r="C79" i="2"/>
  <c r="D79" i="2"/>
  <c r="E79" i="2"/>
  <c r="F79" i="2"/>
  <c r="H79" i="2"/>
  <c r="I79" i="2"/>
  <c r="A80" i="2"/>
  <c r="B80" i="2"/>
  <c r="C80" i="2"/>
  <c r="D80" i="2"/>
  <c r="E80" i="2"/>
  <c r="F80" i="2"/>
  <c r="H80" i="2"/>
  <c r="I80" i="2"/>
  <c r="J80" i="3"/>
  <c r="A81" i="2"/>
  <c r="B81" i="2"/>
  <c r="C81" i="2"/>
  <c r="D81" i="2"/>
  <c r="E81" i="2"/>
  <c r="F81" i="2"/>
  <c r="H81" i="2"/>
  <c r="I81" i="2"/>
  <c r="A82" i="2"/>
  <c r="B82" i="2"/>
  <c r="C82" i="2"/>
  <c r="D82" i="2"/>
  <c r="E82" i="2"/>
  <c r="F82" i="2"/>
  <c r="H82" i="2"/>
  <c r="I82" i="2"/>
  <c r="A83" i="2"/>
  <c r="B83" i="2"/>
  <c r="C83" i="2"/>
  <c r="D83" i="2"/>
  <c r="E83" i="2"/>
  <c r="F83" i="2"/>
  <c r="H83" i="2"/>
  <c r="I83" i="2"/>
  <c r="A84" i="2"/>
  <c r="B84" i="2"/>
  <c r="C84" i="2"/>
  <c r="D84" i="2"/>
  <c r="E84" i="2"/>
  <c r="F84" i="2"/>
  <c r="H84" i="2"/>
  <c r="I84" i="2"/>
  <c r="J84" i="3"/>
  <c r="A85" i="2"/>
  <c r="B85" i="2"/>
  <c r="C85" i="2"/>
  <c r="D85" i="2"/>
  <c r="E85" i="2"/>
  <c r="F85" i="2"/>
  <c r="H85" i="2"/>
  <c r="I85" i="2"/>
  <c r="A86" i="2"/>
  <c r="B86" i="2"/>
  <c r="C86" i="2"/>
  <c r="D86" i="2"/>
  <c r="E86" i="2"/>
  <c r="F86" i="2"/>
  <c r="H86" i="2"/>
  <c r="I86" i="2"/>
  <c r="J86" i="3"/>
  <c r="A87" i="2"/>
  <c r="B87" i="2"/>
  <c r="C87" i="2"/>
  <c r="D87" i="2"/>
  <c r="E87" i="2"/>
  <c r="F87" i="2"/>
  <c r="H87" i="2"/>
  <c r="I87" i="2"/>
  <c r="A88" i="2"/>
  <c r="B88" i="2"/>
  <c r="C88" i="2"/>
  <c r="D88" i="2"/>
  <c r="E88" i="2"/>
  <c r="F88" i="2"/>
  <c r="H88" i="2"/>
  <c r="I88" i="2"/>
  <c r="A89" i="2"/>
  <c r="B89" i="2"/>
  <c r="C89" i="2"/>
  <c r="D89" i="2"/>
  <c r="E89" i="2"/>
  <c r="F89" i="2"/>
  <c r="H89" i="2"/>
  <c r="I89" i="2"/>
  <c r="A90" i="2"/>
  <c r="B90" i="2"/>
  <c r="C90" i="2"/>
  <c r="D90" i="2"/>
  <c r="E90" i="2"/>
  <c r="F90" i="2"/>
  <c r="H90" i="2"/>
  <c r="I90" i="2"/>
  <c r="J90" i="3"/>
  <c r="A91" i="2"/>
  <c r="B91" i="2"/>
  <c r="C91" i="2"/>
  <c r="D91" i="2"/>
  <c r="E91" i="2"/>
  <c r="F91" i="2"/>
  <c r="H91" i="2"/>
  <c r="I91" i="2"/>
  <c r="A92" i="2"/>
  <c r="B92" i="2"/>
  <c r="C92" i="2"/>
  <c r="D92" i="2"/>
  <c r="E92" i="2"/>
  <c r="F92" i="2"/>
  <c r="H92" i="2"/>
  <c r="I92" i="2"/>
  <c r="J92" i="3" s="1"/>
  <c r="A93" i="2"/>
  <c r="B93" i="2"/>
  <c r="C93" i="2"/>
  <c r="D93" i="2"/>
  <c r="E93" i="2"/>
  <c r="F93" i="2"/>
  <c r="H93" i="2"/>
  <c r="I93" i="2"/>
  <c r="A94" i="2"/>
  <c r="B94" i="2"/>
  <c r="C94" i="2"/>
  <c r="D94" i="2"/>
  <c r="E94" i="2"/>
  <c r="F94" i="2"/>
  <c r="H94" i="2"/>
  <c r="I94" i="2"/>
  <c r="A95" i="2"/>
  <c r="B95" i="2"/>
  <c r="C95" i="2"/>
  <c r="D95" i="2"/>
  <c r="E95" i="2"/>
  <c r="F95" i="2"/>
  <c r="H95" i="2"/>
  <c r="I95" i="2"/>
  <c r="A96" i="2"/>
  <c r="B96" i="2"/>
  <c r="C96" i="2"/>
  <c r="D96" i="2"/>
  <c r="E96" i="2"/>
  <c r="F96" i="2"/>
  <c r="H96" i="2"/>
  <c r="I96" i="2"/>
  <c r="J96" i="3"/>
  <c r="A97" i="2"/>
  <c r="B97" i="2"/>
  <c r="C97" i="2"/>
  <c r="D97" i="2"/>
  <c r="E97" i="2"/>
  <c r="F97" i="2"/>
  <c r="H97" i="2"/>
  <c r="I97" i="2"/>
  <c r="J97" i="3" s="1"/>
  <c r="A98" i="2"/>
  <c r="B98" i="2"/>
  <c r="C98" i="2"/>
  <c r="D98" i="2"/>
  <c r="E98" i="2"/>
  <c r="F98" i="2"/>
  <c r="H98" i="2"/>
  <c r="I98" i="2"/>
  <c r="J98" i="3"/>
  <c r="A99" i="2"/>
  <c r="B99" i="2"/>
  <c r="C99" i="2"/>
  <c r="D99" i="2"/>
  <c r="E99" i="2"/>
  <c r="F99" i="2"/>
  <c r="H99" i="2"/>
  <c r="I99" i="2"/>
  <c r="A100" i="2"/>
  <c r="B100" i="2"/>
  <c r="C100" i="2"/>
  <c r="D100" i="2"/>
  <c r="E100" i="2"/>
  <c r="F100" i="2"/>
  <c r="H100" i="2"/>
  <c r="I100" i="2"/>
  <c r="J100" i="3" s="1"/>
  <c r="A101" i="2"/>
  <c r="B101" i="2"/>
  <c r="C101" i="2"/>
  <c r="D101" i="2"/>
  <c r="E101" i="2"/>
  <c r="F101" i="2"/>
  <c r="H101" i="2"/>
  <c r="I101" i="2"/>
  <c r="A102" i="2"/>
  <c r="B102" i="2"/>
  <c r="C102" i="2"/>
  <c r="D102" i="2"/>
  <c r="E102" i="2"/>
  <c r="F102" i="2"/>
  <c r="H102" i="2"/>
  <c r="I102" i="2"/>
  <c r="A103" i="2"/>
  <c r="B103" i="2"/>
  <c r="C103" i="2"/>
  <c r="D103" i="2"/>
  <c r="E103" i="2"/>
  <c r="F103" i="2"/>
  <c r="H103" i="2"/>
  <c r="I103" i="2"/>
  <c r="A104" i="2"/>
  <c r="B104" i="2"/>
  <c r="C104" i="2"/>
  <c r="D104" i="2"/>
  <c r="E104" i="2"/>
  <c r="F104" i="2"/>
  <c r="H104" i="2"/>
  <c r="I104" i="2"/>
  <c r="A105" i="2"/>
  <c r="B105" i="2"/>
  <c r="C105" i="2"/>
  <c r="D105" i="2"/>
  <c r="E105" i="2"/>
  <c r="F105" i="2"/>
  <c r="H105" i="2"/>
  <c r="I105" i="2"/>
  <c r="A106" i="2"/>
  <c r="B106" i="2"/>
  <c r="C106" i="2"/>
  <c r="D106" i="2"/>
  <c r="E106" i="2"/>
  <c r="F106" i="2"/>
  <c r="H106" i="2"/>
  <c r="I106" i="2"/>
  <c r="J106" i="3"/>
  <c r="A107" i="2"/>
  <c r="B107" i="2"/>
  <c r="C107" i="2"/>
  <c r="D107" i="2"/>
  <c r="E107" i="2"/>
  <c r="F107" i="2"/>
  <c r="H107" i="2"/>
  <c r="I107" i="2"/>
  <c r="A108" i="2"/>
  <c r="B108" i="2"/>
  <c r="C108" i="2"/>
  <c r="D108" i="2"/>
  <c r="E108" i="2"/>
  <c r="F108" i="2"/>
  <c r="H108" i="2"/>
  <c r="I108" i="2"/>
  <c r="J108" i="3"/>
  <c r="A109" i="2"/>
  <c r="B109" i="2"/>
  <c r="C109" i="2"/>
  <c r="D109" i="2"/>
  <c r="E109" i="2"/>
  <c r="F109" i="2"/>
  <c r="H109" i="2"/>
  <c r="I109" i="2"/>
  <c r="A110" i="2"/>
  <c r="B110" i="2"/>
  <c r="C110" i="2"/>
  <c r="D110" i="2"/>
  <c r="E110" i="2"/>
  <c r="F110" i="2"/>
  <c r="H110" i="2"/>
  <c r="I110" i="2"/>
  <c r="A111" i="2"/>
  <c r="B111" i="2"/>
  <c r="C111" i="2"/>
  <c r="D111" i="2"/>
  <c r="E111" i="2"/>
  <c r="F111" i="2"/>
  <c r="H111" i="2"/>
  <c r="I111" i="2"/>
  <c r="A112" i="2"/>
  <c r="B112" i="2"/>
  <c r="C112" i="2"/>
  <c r="D112" i="2"/>
  <c r="E112" i="2"/>
  <c r="F112" i="2"/>
  <c r="H112" i="2"/>
  <c r="I112" i="2"/>
  <c r="J112" i="3"/>
  <c r="A113" i="2"/>
  <c r="B113" i="2"/>
  <c r="C113" i="2"/>
  <c r="D113" i="2"/>
  <c r="E113" i="2"/>
  <c r="F113" i="2"/>
  <c r="H113" i="2"/>
  <c r="I113" i="2"/>
  <c r="J113" i="3"/>
  <c r="A114" i="2"/>
  <c r="B114" i="2"/>
  <c r="C114" i="2"/>
  <c r="D114" i="2"/>
  <c r="E114" i="2"/>
  <c r="F114" i="2"/>
  <c r="H114" i="2"/>
  <c r="I114" i="2"/>
  <c r="A115" i="2"/>
  <c r="B115" i="2"/>
  <c r="C115" i="2"/>
  <c r="D115" i="2"/>
  <c r="E115" i="2"/>
  <c r="F115" i="2"/>
  <c r="H115" i="2"/>
  <c r="I115" i="2"/>
  <c r="A116" i="2"/>
  <c r="B116" i="2"/>
  <c r="C116" i="2"/>
  <c r="D116" i="2"/>
  <c r="E116" i="2"/>
  <c r="F116" i="2"/>
  <c r="H116" i="2"/>
  <c r="I116" i="2"/>
  <c r="A117" i="2"/>
  <c r="B117" i="2"/>
  <c r="C117" i="2"/>
  <c r="D117" i="2"/>
  <c r="E117" i="2"/>
  <c r="F117" i="2"/>
  <c r="H117" i="2"/>
  <c r="I117" i="2"/>
  <c r="A118" i="2"/>
  <c r="B118" i="2"/>
  <c r="C118" i="2"/>
  <c r="D118" i="2"/>
  <c r="E118" i="2"/>
  <c r="F118" i="2"/>
  <c r="H118" i="2"/>
  <c r="I118" i="2"/>
  <c r="J118" i="3"/>
  <c r="A119" i="2"/>
  <c r="B119" i="2"/>
  <c r="C119" i="2"/>
  <c r="D119" i="2"/>
  <c r="E119" i="2"/>
  <c r="F119" i="2"/>
  <c r="H119" i="2"/>
  <c r="I119" i="2"/>
  <c r="J119" i="3"/>
  <c r="A120" i="2"/>
  <c r="B120" i="2"/>
  <c r="C120" i="2"/>
  <c r="D120" i="2"/>
  <c r="E120" i="2"/>
  <c r="F120" i="2"/>
  <c r="H120" i="2"/>
  <c r="I120" i="2"/>
  <c r="J120" i="3"/>
  <c r="A121" i="2"/>
  <c r="B121" i="2"/>
  <c r="C121" i="2"/>
  <c r="D121" i="2"/>
  <c r="E121" i="2"/>
  <c r="F121" i="2"/>
  <c r="H121" i="2"/>
  <c r="I121" i="2"/>
  <c r="J121" i="3"/>
  <c r="A122" i="2"/>
  <c r="B122" i="2"/>
  <c r="C122" i="2"/>
  <c r="D122" i="2"/>
  <c r="E122" i="2"/>
  <c r="F122" i="2"/>
  <c r="H122" i="2"/>
  <c r="I122" i="2"/>
  <c r="A123" i="2"/>
  <c r="B123" i="2"/>
  <c r="C123" i="2"/>
  <c r="D123" i="2"/>
  <c r="E123" i="2"/>
  <c r="F123" i="2"/>
  <c r="H123" i="2"/>
  <c r="I123" i="2"/>
  <c r="A124" i="2"/>
  <c r="B124" i="2"/>
  <c r="C124" i="2"/>
  <c r="D124" i="2"/>
  <c r="E124" i="2"/>
  <c r="F124" i="2"/>
  <c r="H124" i="2"/>
  <c r="I124" i="2"/>
  <c r="A125" i="2"/>
  <c r="B125" i="2"/>
  <c r="C125" i="2"/>
  <c r="D125" i="2"/>
  <c r="E125" i="2"/>
  <c r="F125" i="2"/>
  <c r="H125" i="2"/>
  <c r="I125" i="2"/>
  <c r="J125" i="3"/>
  <c r="A126" i="2"/>
  <c r="B126" i="2"/>
  <c r="C126" i="2"/>
  <c r="D126" i="2"/>
  <c r="E126" i="2"/>
  <c r="F126" i="2"/>
  <c r="H126" i="2"/>
  <c r="I126" i="2"/>
  <c r="A127" i="2"/>
  <c r="B127" i="2"/>
  <c r="C127" i="2"/>
  <c r="D127" i="2"/>
  <c r="E127" i="2"/>
  <c r="F127" i="2"/>
  <c r="H127" i="2"/>
  <c r="I127" i="2"/>
  <c r="J127" i="3"/>
  <c r="A128" i="2"/>
  <c r="B128" i="2"/>
  <c r="C128" i="2"/>
  <c r="D128" i="2"/>
  <c r="E128" i="2"/>
  <c r="F128" i="2"/>
  <c r="H128" i="2"/>
  <c r="I128" i="2"/>
  <c r="J128" i="3"/>
  <c r="A129" i="2"/>
  <c r="B129" i="2"/>
  <c r="C129" i="2"/>
  <c r="D129" i="2"/>
  <c r="E129" i="2"/>
  <c r="F129" i="2"/>
  <c r="H129" i="2"/>
  <c r="I129" i="2"/>
  <c r="J129" i="3"/>
  <c r="A130" i="2"/>
  <c r="B130" i="2"/>
  <c r="C130" i="2"/>
  <c r="D130" i="2"/>
  <c r="E130" i="2"/>
  <c r="F130" i="2"/>
  <c r="H130" i="2"/>
  <c r="I130" i="2"/>
  <c r="A131" i="2"/>
  <c r="B131" i="2"/>
  <c r="C131" i="2"/>
  <c r="D131" i="2"/>
  <c r="E131" i="2"/>
  <c r="F131" i="2"/>
  <c r="H131" i="2"/>
  <c r="I131" i="2"/>
  <c r="A132" i="2"/>
  <c r="B132" i="2"/>
  <c r="C132" i="2"/>
  <c r="D132" i="2"/>
  <c r="E132" i="2"/>
  <c r="F132" i="2"/>
  <c r="H132" i="2"/>
  <c r="I132" i="2"/>
  <c r="A133" i="2"/>
  <c r="B133" i="2"/>
  <c r="C133" i="2"/>
  <c r="D133" i="2"/>
  <c r="E133" i="2"/>
  <c r="F133" i="2"/>
  <c r="H133" i="2"/>
  <c r="I133" i="2"/>
  <c r="J133" i="3" s="1"/>
  <c r="A134" i="2"/>
  <c r="B134" i="2"/>
  <c r="C134" i="2"/>
  <c r="D134" i="2"/>
  <c r="E134" i="2"/>
  <c r="F134" i="2"/>
  <c r="H134" i="2"/>
  <c r="I134" i="2"/>
  <c r="A135" i="2"/>
  <c r="B135" i="2"/>
  <c r="C135" i="2"/>
  <c r="D135" i="2"/>
  <c r="E135" i="2"/>
  <c r="F135" i="2"/>
  <c r="H135" i="2"/>
  <c r="I135" i="2"/>
  <c r="J135" i="3"/>
  <c r="A136" i="2"/>
  <c r="B136" i="2"/>
  <c r="C136" i="2"/>
  <c r="D136" i="2"/>
  <c r="E136" i="2"/>
  <c r="F136" i="2"/>
  <c r="H136" i="2"/>
  <c r="I136" i="2"/>
  <c r="J136" i="3"/>
  <c r="A137" i="2"/>
  <c r="B137" i="2"/>
  <c r="C137" i="2"/>
  <c r="D137" i="2"/>
  <c r="E137" i="2"/>
  <c r="F137" i="2"/>
  <c r="H137" i="2"/>
  <c r="I137" i="2"/>
  <c r="A138" i="2"/>
  <c r="B138" i="2"/>
  <c r="C138" i="2"/>
  <c r="D138" i="2"/>
  <c r="E138" i="2"/>
  <c r="F138" i="2"/>
  <c r="H138" i="2"/>
  <c r="I138" i="2"/>
  <c r="J138" i="3"/>
  <c r="A139" i="2"/>
  <c r="B139" i="2"/>
  <c r="C139" i="2"/>
  <c r="D139" i="2"/>
  <c r="E139" i="2"/>
  <c r="F139" i="2"/>
  <c r="H139" i="2"/>
  <c r="I139" i="2"/>
  <c r="A140" i="2"/>
  <c r="B140" i="2"/>
  <c r="C140" i="2"/>
  <c r="D140" i="2"/>
  <c r="E140" i="2"/>
  <c r="F140" i="2"/>
  <c r="H140" i="2"/>
  <c r="I140" i="2"/>
  <c r="A141" i="2"/>
  <c r="B141" i="2"/>
  <c r="C141" i="2"/>
  <c r="D141" i="2"/>
  <c r="E141" i="2"/>
  <c r="F141" i="2"/>
  <c r="H141" i="2"/>
  <c r="I141" i="2"/>
  <c r="A142" i="2"/>
  <c r="B142" i="2"/>
  <c r="C142" i="2"/>
  <c r="D142" i="2"/>
  <c r="E142" i="2"/>
  <c r="F142" i="2"/>
  <c r="H142" i="2"/>
  <c r="I142" i="2"/>
  <c r="A143" i="2"/>
  <c r="B143" i="2"/>
  <c r="C143" i="2"/>
  <c r="D143" i="2"/>
  <c r="E143" i="2"/>
  <c r="F143" i="2"/>
  <c r="H143" i="2"/>
  <c r="I143" i="2"/>
  <c r="J143" i="3"/>
  <c r="A144" i="2"/>
  <c r="B144" i="2"/>
  <c r="C144" i="2"/>
  <c r="D144" i="2"/>
  <c r="E144" i="2"/>
  <c r="F144" i="2"/>
  <c r="H144" i="2"/>
  <c r="I144" i="2"/>
  <c r="J144" i="3"/>
  <c r="A145" i="2"/>
  <c r="B145" i="2"/>
  <c r="C145" i="2"/>
  <c r="D145" i="2"/>
  <c r="E145" i="2"/>
  <c r="F145" i="2"/>
  <c r="H145" i="2"/>
  <c r="I145" i="2"/>
  <c r="J145" i="3" s="1"/>
  <c r="A146" i="2"/>
  <c r="B146" i="2"/>
  <c r="C146" i="2"/>
  <c r="D146" i="2"/>
  <c r="E146" i="2"/>
  <c r="F146" i="2"/>
  <c r="H146" i="2"/>
  <c r="I146" i="2"/>
  <c r="A147" i="2"/>
  <c r="B147" i="2"/>
  <c r="C147" i="2"/>
  <c r="D147" i="2"/>
  <c r="E147" i="2"/>
  <c r="F147" i="2"/>
  <c r="H147" i="2"/>
  <c r="I147" i="2"/>
  <c r="A148" i="2"/>
  <c r="B148" i="2"/>
  <c r="C148" i="2"/>
  <c r="D148" i="2"/>
  <c r="E148" i="2"/>
  <c r="F148" i="2"/>
  <c r="H148" i="2"/>
  <c r="I148" i="2"/>
  <c r="J148" i="3"/>
  <c r="A149" i="2"/>
  <c r="B149" i="2"/>
  <c r="C149" i="2"/>
  <c r="D149" i="2"/>
  <c r="E149" i="2"/>
  <c r="F149" i="2"/>
  <c r="H149" i="2"/>
  <c r="I149" i="2"/>
  <c r="A150" i="2"/>
  <c r="B150" i="2"/>
  <c r="C150" i="2"/>
  <c r="D150" i="2"/>
  <c r="E150" i="2"/>
  <c r="F150" i="2"/>
  <c r="H150" i="2"/>
  <c r="I150" i="2"/>
  <c r="J150" i="3"/>
  <c r="A151" i="2"/>
  <c r="B151" i="2"/>
  <c r="C151" i="2"/>
  <c r="D151" i="2"/>
  <c r="E151" i="2"/>
  <c r="F151" i="2"/>
  <c r="H151" i="2"/>
  <c r="I151" i="2"/>
  <c r="J151" i="3"/>
  <c r="A152" i="2"/>
  <c r="B152" i="2"/>
  <c r="C152" i="2"/>
  <c r="D152" i="2"/>
  <c r="E152" i="2"/>
  <c r="F152" i="2"/>
  <c r="H152" i="2"/>
  <c r="I152" i="2"/>
  <c r="A153" i="2"/>
  <c r="B153" i="2"/>
  <c r="C153" i="2"/>
  <c r="D153" i="2"/>
  <c r="E153" i="2"/>
  <c r="F153" i="2"/>
  <c r="H153" i="2"/>
  <c r="I153" i="2"/>
  <c r="A154" i="2"/>
  <c r="B154" i="2"/>
  <c r="C154" i="2"/>
  <c r="D154" i="2"/>
  <c r="E154" i="2"/>
  <c r="F154" i="2"/>
  <c r="H154" i="2"/>
  <c r="I154" i="2"/>
  <c r="A155" i="2"/>
  <c r="B155" i="2"/>
  <c r="C155" i="2"/>
  <c r="D155" i="2"/>
  <c r="E155" i="2"/>
  <c r="F155" i="2"/>
  <c r="H155" i="2"/>
  <c r="I155" i="2"/>
  <c r="A156" i="2"/>
  <c r="B156" i="2"/>
  <c r="C156" i="2"/>
  <c r="D156" i="2"/>
  <c r="E156" i="2"/>
  <c r="F156" i="2"/>
  <c r="H156" i="2"/>
  <c r="I156" i="2"/>
  <c r="A157" i="2"/>
  <c r="B157" i="2"/>
  <c r="C157" i="2"/>
  <c r="D157" i="2"/>
  <c r="E157" i="2"/>
  <c r="F157" i="2"/>
  <c r="H157" i="2"/>
  <c r="I157" i="2"/>
  <c r="A158" i="2"/>
  <c r="B158" i="2"/>
  <c r="C158" i="2"/>
  <c r="D158" i="2"/>
  <c r="E158" i="2"/>
  <c r="F158" i="2"/>
  <c r="H158" i="2"/>
  <c r="I158" i="2"/>
  <c r="J158" i="3"/>
  <c r="A159" i="2"/>
  <c r="B159" i="2"/>
  <c r="C159" i="2"/>
  <c r="D159" i="2"/>
  <c r="E159" i="2"/>
  <c r="F159" i="2"/>
  <c r="H159" i="2"/>
  <c r="I159" i="2"/>
  <c r="J159" i="3"/>
  <c r="A160" i="2"/>
  <c r="B160" i="2"/>
  <c r="C160" i="2"/>
  <c r="D160" i="2"/>
  <c r="E160" i="2"/>
  <c r="F160" i="2"/>
  <c r="H160" i="2"/>
  <c r="I160" i="2"/>
  <c r="J160" i="3"/>
  <c r="A161" i="2"/>
  <c r="B161" i="2"/>
  <c r="C161" i="2"/>
  <c r="D161" i="2"/>
  <c r="E161" i="2"/>
  <c r="F161" i="2"/>
  <c r="H161" i="2"/>
  <c r="I161" i="2"/>
  <c r="A162" i="2"/>
  <c r="B162" i="2"/>
  <c r="C162" i="2"/>
  <c r="D162" i="2"/>
  <c r="E162" i="2"/>
  <c r="F162" i="2"/>
  <c r="H162" i="2"/>
  <c r="I162" i="2"/>
  <c r="A163" i="2"/>
  <c r="B163" i="2"/>
  <c r="C163" i="2"/>
  <c r="D163" i="2"/>
  <c r="E163" i="2"/>
  <c r="F163" i="2"/>
  <c r="H163" i="2"/>
  <c r="I163" i="2"/>
  <c r="A164" i="2"/>
  <c r="B164" i="2"/>
  <c r="C164" i="2"/>
  <c r="D164" i="2"/>
  <c r="E164" i="2"/>
  <c r="F164" i="2"/>
  <c r="H164" i="2"/>
  <c r="I164" i="2"/>
  <c r="J164" i="3"/>
  <c r="A165" i="2"/>
  <c r="B165" i="2"/>
  <c r="C165" i="2"/>
  <c r="D165" i="2"/>
  <c r="E165" i="2"/>
  <c r="F165" i="2"/>
  <c r="H165" i="2"/>
  <c r="I165" i="2"/>
  <c r="J165" i="3" s="1"/>
  <c r="A166" i="2"/>
  <c r="B166" i="2"/>
  <c r="C166" i="2"/>
  <c r="D166" i="2"/>
  <c r="E166" i="2"/>
  <c r="F166" i="2"/>
  <c r="H166" i="2"/>
  <c r="I166" i="2"/>
  <c r="J166" i="3"/>
  <c r="A167" i="2"/>
  <c r="B167" i="2"/>
  <c r="C167" i="2"/>
  <c r="D167" i="2"/>
  <c r="E167" i="2"/>
  <c r="F167" i="2"/>
  <c r="H167" i="2"/>
  <c r="I167" i="2"/>
  <c r="J167" i="3" s="1"/>
  <c r="A168" i="2"/>
  <c r="B168" i="2"/>
  <c r="C168" i="2"/>
  <c r="D168" i="2"/>
  <c r="E168" i="2"/>
  <c r="F168" i="2"/>
  <c r="H168" i="2"/>
  <c r="I168" i="2"/>
  <c r="J168" i="3" s="1"/>
  <c r="A169" i="2"/>
  <c r="B169" i="2"/>
  <c r="C169" i="2"/>
  <c r="D169" i="2"/>
  <c r="E169" i="2"/>
  <c r="F169" i="2"/>
  <c r="H169" i="2"/>
  <c r="I169" i="2"/>
  <c r="A170" i="2"/>
  <c r="B170" i="2"/>
  <c r="C170" i="2"/>
  <c r="D170" i="2"/>
  <c r="E170" i="2"/>
  <c r="F170" i="2"/>
  <c r="H170" i="2"/>
  <c r="I170" i="2"/>
  <c r="A171" i="2"/>
  <c r="B171" i="2"/>
  <c r="C171" i="2"/>
  <c r="D171" i="2"/>
  <c r="E171" i="2"/>
  <c r="F171" i="2"/>
  <c r="H171" i="2"/>
  <c r="I171" i="2"/>
  <c r="A172" i="2"/>
  <c r="B172" i="2"/>
  <c r="C172" i="2"/>
  <c r="D172" i="2"/>
  <c r="E172" i="2"/>
  <c r="F172" i="2"/>
  <c r="H172" i="2"/>
  <c r="I172" i="2"/>
  <c r="A173" i="2"/>
  <c r="B173" i="2"/>
  <c r="C173" i="2"/>
  <c r="D173" i="2"/>
  <c r="E173" i="2"/>
  <c r="F173" i="2"/>
  <c r="H173" i="2"/>
  <c r="I173" i="2"/>
  <c r="A174" i="2"/>
  <c r="B174" i="2"/>
  <c r="C174" i="2"/>
  <c r="D174" i="2"/>
  <c r="E174" i="2"/>
  <c r="F174" i="2"/>
  <c r="H174" i="2"/>
  <c r="I174" i="2"/>
  <c r="J174" i="3" s="1"/>
  <c r="A175" i="2"/>
  <c r="B175" i="2"/>
  <c r="C175" i="2"/>
  <c r="D175" i="2"/>
  <c r="E175" i="2"/>
  <c r="F175" i="2"/>
  <c r="H175" i="2"/>
  <c r="I175" i="2"/>
  <c r="A176" i="2"/>
  <c r="B176" i="2"/>
  <c r="C176" i="2"/>
  <c r="D176" i="2"/>
  <c r="E176" i="2"/>
  <c r="F176" i="2"/>
  <c r="H176" i="2"/>
  <c r="I176" i="2"/>
  <c r="A177" i="2"/>
  <c r="B177" i="2"/>
  <c r="C177" i="2"/>
  <c r="D177" i="2"/>
  <c r="E177" i="2"/>
  <c r="F177" i="2"/>
  <c r="H177" i="2"/>
  <c r="I177" i="2"/>
  <c r="A178" i="2"/>
  <c r="B178" i="2"/>
  <c r="C178" i="2"/>
  <c r="D178" i="2"/>
  <c r="E178" i="2"/>
  <c r="F178" i="2"/>
  <c r="H178" i="2"/>
  <c r="I178" i="2"/>
  <c r="A179" i="2"/>
  <c r="B179" i="2"/>
  <c r="C179" i="2"/>
  <c r="D179" i="2"/>
  <c r="E179" i="2"/>
  <c r="F179" i="2"/>
  <c r="H179" i="2"/>
  <c r="I179" i="2"/>
  <c r="A180" i="2"/>
  <c r="B180" i="2"/>
  <c r="C180" i="2"/>
  <c r="D180" i="2"/>
  <c r="E180" i="2"/>
  <c r="F180" i="2"/>
  <c r="H180" i="2"/>
  <c r="I180" i="2"/>
  <c r="A181" i="2"/>
  <c r="B181" i="2"/>
  <c r="C181" i="2"/>
  <c r="D181" i="2"/>
  <c r="E181" i="2"/>
  <c r="F181" i="2"/>
  <c r="H181" i="2"/>
  <c r="I181" i="2"/>
  <c r="A182" i="2"/>
  <c r="B182" i="2"/>
  <c r="C182" i="2"/>
  <c r="D182" i="2"/>
  <c r="E182" i="2"/>
  <c r="F182" i="2"/>
  <c r="H182" i="2"/>
  <c r="I182" i="2"/>
  <c r="J182" i="3"/>
  <c r="A183" i="2"/>
  <c r="B183" i="2"/>
  <c r="C183" i="2"/>
  <c r="D183" i="2"/>
  <c r="E183" i="2"/>
  <c r="F183" i="2"/>
  <c r="H183" i="2"/>
  <c r="I183" i="2"/>
  <c r="J183" i="3"/>
  <c r="A184" i="2"/>
  <c r="B184" i="2"/>
  <c r="C184" i="2"/>
  <c r="D184" i="2"/>
  <c r="E184" i="2"/>
  <c r="F184" i="2"/>
  <c r="H184" i="2"/>
  <c r="I184" i="2"/>
  <c r="J184" i="3" s="1"/>
  <c r="A185" i="2"/>
  <c r="B185" i="2"/>
  <c r="C185" i="2"/>
  <c r="D185" i="2"/>
  <c r="E185" i="2"/>
  <c r="F185" i="2"/>
  <c r="H185" i="2"/>
  <c r="I185" i="2"/>
  <c r="A186" i="2"/>
  <c r="B186" i="2"/>
  <c r="C186" i="2"/>
  <c r="D186" i="2"/>
  <c r="E186" i="2"/>
  <c r="F186" i="2"/>
  <c r="H186" i="2"/>
  <c r="I186" i="2"/>
  <c r="A187" i="2"/>
  <c r="B187" i="2"/>
  <c r="C187" i="2"/>
  <c r="D187" i="2"/>
  <c r="E187" i="2"/>
  <c r="F187" i="2"/>
  <c r="H187" i="2"/>
  <c r="I187" i="2"/>
  <c r="A188" i="2"/>
  <c r="B188" i="2"/>
  <c r="C188" i="2"/>
  <c r="D188" i="2"/>
  <c r="E188" i="2"/>
  <c r="F188" i="2"/>
  <c r="H188" i="2"/>
  <c r="I188" i="2"/>
  <c r="A189" i="2"/>
  <c r="B189" i="2"/>
  <c r="C189" i="2"/>
  <c r="D189" i="2"/>
  <c r="E189" i="2"/>
  <c r="F189" i="2"/>
  <c r="H189" i="2"/>
  <c r="I189" i="2"/>
  <c r="J189" i="3" s="1"/>
  <c r="A190" i="2"/>
  <c r="B190" i="2"/>
  <c r="C190" i="2"/>
  <c r="D190" i="2"/>
  <c r="E190" i="2"/>
  <c r="F190" i="2"/>
  <c r="H190" i="2"/>
  <c r="I190" i="2"/>
  <c r="A191" i="2"/>
  <c r="B191" i="2"/>
  <c r="C191" i="2"/>
  <c r="D191" i="2"/>
  <c r="E191" i="2"/>
  <c r="F191" i="2"/>
  <c r="H191" i="2"/>
  <c r="I191" i="2"/>
  <c r="A192" i="2"/>
  <c r="B192" i="2"/>
  <c r="C192" i="2"/>
  <c r="D192" i="2"/>
  <c r="E192" i="2"/>
  <c r="F192" i="2"/>
  <c r="H192" i="2"/>
  <c r="I192" i="2"/>
  <c r="J192" i="3" s="1"/>
  <c r="A193" i="2"/>
  <c r="B193" i="2"/>
  <c r="C193" i="2"/>
  <c r="D193" i="2"/>
  <c r="E193" i="2"/>
  <c r="F193" i="2"/>
  <c r="H193" i="2"/>
  <c r="I193" i="2"/>
  <c r="J193" i="3"/>
  <c r="A194" i="2"/>
  <c r="B194" i="2"/>
  <c r="C194" i="2"/>
  <c r="D194" i="2"/>
  <c r="E194" i="2"/>
  <c r="F194" i="2"/>
  <c r="H194" i="2"/>
  <c r="I194" i="2"/>
  <c r="A195" i="2"/>
  <c r="B195" i="2"/>
  <c r="C195" i="2"/>
  <c r="D195" i="2"/>
  <c r="E195" i="2"/>
  <c r="F195" i="2"/>
  <c r="H195" i="2"/>
  <c r="I195" i="2"/>
  <c r="A196" i="2"/>
  <c r="B196" i="2"/>
  <c r="C196" i="2"/>
  <c r="D196" i="2"/>
  <c r="E196" i="2"/>
  <c r="F196" i="2"/>
  <c r="H196" i="2"/>
  <c r="I196" i="2"/>
  <c r="A197" i="2"/>
  <c r="B197" i="2"/>
  <c r="C197" i="2"/>
  <c r="D197" i="2"/>
  <c r="E197" i="2"/>
  <c r="F197" i="2"/>
  <c r="H197" i="2"/>
  <c r="I197" i="2"/>
  <c r="A198" i="2"/>
  <c r="B198" i="2"/>
  <c r="C198" i="2"/>
  <c r="D198" i="2"/>
  <c r="E198" i="2"/>
  <c r="F198" i="2"/>
  <c r="H198" i="2"/>
  <c r="I198" i="2"/>
  <c r="A199" i="2"/>
  <c r="B199" i="2"/>
  <c r="C199" i="2"/>
  <c r="D199" i="2"/>
  <c r="E199" i="2"/>
  <c r="F199" i="2"/>
  <c r="H199" i="2"/>
  <c r="I199" i="2"/>
  <c r="A200" i="2"/>
  <c r="B200" i="2"/>
  <c r="C200" i="2"/>
  <c r="D200" i="2"/>
  <c r="E200" i="2"/>
  <c r="F200" i="2"/>
  <c r="H200" i="2"/>
  <c r="I200" i="2"/>
  <c r="J200" i="3"/>
  <c r="A201" i="2"/>
  <c r="B201" i="2"/>
  <c r="C201" i="2"/>
  <c r="D201" i="2"/>
  <c r="E201" i="2"/>
  <c r="F201" i="2"/>
  <c r="H201" i="2"/>
  <c r="I201" i="2"/>
  <c r="A202" i="2"/>
  <c r="B202" i="2"/>
  <c r="C202" i="2"/>
  <c r="D202" i="2"/>
  <c r="E202" i="2"/>
  <c r="F202" i="2"/>
  <c r="H202" i="2"/>
  <c r="I202" i="2"/>
  <c r="J202" i="3"/>
  <c r="A203" i="2"/>
  <c r="B203" i="2"/>
  <c r="C203" i="2"/>
  <c r="D203" i="2"/>
  <c r="E203" i="2"/>
  <c r="F203" i="2"/>
  <c r="H203" i="2"/>
  <c r="I203" i="2"/>
  <c r="A204" i="2"/>
  <c r="B204" i="2"/>
  <c r="C204" i="2"/>
  <c r="D204" i="2"/>
  <c r="E204" i="2"/>
  <c r="F204" i="2"/>
  <c r="H204" i="2"/>
  <c r="I204" i="2"/>
  <c r="J204" i="3" s="1"/>
  <c r="A205" i="2"/>
  <c r="B205" i="2"/>
  <c r="C205" i="2"/>
  <c r="D205" i="2"/>
  <c r="E205" i="2"/>
  <c r="F205" i="2"/>
  <c r="H205" i="2"/>
  <c r="I205" i="2"/>
  <c r="A206" i="2"/>
  <c r="B206" i="2"/>
  <c r="C206" i="2"/>
  <c r="D206" i="2"/>
  <c r="E206" i="2"/>
  <c r="F206" i="2"/>
  <c r="H206" i="2"/>
  <c r="I206" i="2"/>
  <c r="A207" i="2"/>
  <c r="B207" i="2"/>
  <c r="C207" i="2"/>
  <c r="D207" i="2"/>
  <c r="E207" i="2"/>
  <c r="F207" i="2"/>
  <c r="H207" i="2"/>
  <c r="I207" i="2"/>
  <c r="A208" i="2"/>
  <c r="B208" i="2"/>
  <c r="C208" i="2"/>
  <c r="D208" i="2"/>
  <c r="E208" i="2"/>
  <c r="F208" i="2"/>
  <c r="H208" i="2"/>
  <c r="I208" i="2"/>
  <c r="J208" i="3" s="1"/>
  <c r="A209" i="2"/>
  <c r="B209" i="2"/>
  <c r="C209" i="2"/>
  <c r="D209" i="2"/>
  <c r="E209" i="2"/>
  <c r="F209" i="2"/>
  <c r="H209" i="2"/>
  <c r="I209" i="2"/>
  <c r="J209" i="3"/>
  <c r="A210" i="2"/>
  <c r="B210" i="2"/>
  <c r="C210" i="2"/>
  <c r="D210" i="2"/>
  <c r="E210" i="2"/>
  <c r="F210" i="2"/>
  <c r="H210" i="2"/>
  <c r="I210" i="2"/>
  <c r="A211" i="2"/>
  <c r="B211" i="2"/>
  <c r="C211" i="2"/>
  <c r="D211" i="2"/>
  <c r="E211" i="2"/>
  <c r="F211" i="2"/>
  <c r="H211" i="2"/>
  <c r="I211" i="2"/>
  <c r="J211" i="3" s="1"/>
  <c r="A212" i="2"/>
  <c r="B212" i="2"/>
  <c r="C212" i="2"/>
  <c r="D212" i="2"/>
  <c r="E212" i="2"/>
  <c r="F212" i="2"/>
  <c r="H212" i="2"/>
  <c r="I212" i="2"/>
  <c r="J212" i="3" s="1"/>
  <c r="A213" i="2"/>
  <c r="B213" i="2"/>
  <c r="C213" i="2"/>
  <c r="D213" i="2"/>
  <c r="E213" i="2"/>
  <c r="F213" i="2"/>
  <c r="H213" i="2"/>
  <c r="I213" i="2"/>
  <c r="J213" i="3"/>
  <c r="A214" i="2"/>
  <c r="B214" i="2"/>
  <c r="C214" i="2"/>
  <c r="D214" i="2"/>
  <c r="E214" i="2"/>
  <c r="F214" i="2"/>
  <c r="H214" i="2"/>
  <c r="I214" i="2"/>
  <c r="A215" i="2"/>
  <c r="B215" i="2"/>
  <c r="C215" i="2"/>
  <c r="D215" i="2"/>
  <c r="E215" i="2"/>
  <c r="F215" i="2"/>
  <c r="H215" i="2"/>
  <c r="I215" i="2"/>
  <c r="A216" i="2"/>
  <c r="B216" i="2"/>
  <c r="C216" i="2"/>
  <c r="D216" i="2"/>
  <c r="E216" i="2"/>
  <c r="F216" i="2"/>
  <c r="H216" i="2"/>
  <c r="I216" i="2"/>
  <c r="J216" i="3"/>
  <c r="A217" i="2"/>
  <c r="B217" i="2"/>
  <c r="C217" i="2"/>
  <c r="D217" i="2"/>
  <c r="E217" i="2"/>
  <c r="F217" i="2"/>
  <c r="H217" i="2"/>
  <c r="I217" i="2"/>
  <c r="A218" i="2"/>
  <c r="B218" i="2"/>
  <c r="C218" i="2"/>
  <c r="D218" i="2"/>
  <c r="E218" i="2"/>
  <c r="F218" i="2"/>
  <c r="H218" i="2"/>
  <c r="I218" i="2"/>
  <c r="A219" i="2"/>
  <c r="B219" i="2"/>
  <c r="C219" i="2"/>
  <c r="D219" i="2"/>
  <c r="E219" i="2"/>
  <c r="F219" i="2"/>
  <c r="H219" i="2"/>
  <c r="I219" i="2"/>
  <c r="J219" i="3"/>
  <c r="A220" i="2"/>
  <c r="B220" i="2"/>
  <c r="C220" i="2"/>
  <c r="D220" i="2"/>
  <c r="E220" i="2"/>
  <c r="F220" i="2"/>
  <c r="H220" i="2"/>
  <c r="I220" i="2"/>
  <c r="J220" i="3" s="1"/>
  <c r="A221" i="2"/>
  <c r="B221" i="2"/>
  <c r="C221" i="2"/>
  <c r="D221" i="2"/>
  <c r="E221" i="2"/>
  <c r="F221" i="2"/>
  <c r="H221" i="2"/>
  <c r="I221" i="2"/>
  <c r="A222" i="2"/>
  <c r="B222" i="2"/>
  <c r="C222" i="2"/>
  <c r="D222" i="2"/>
  <c r="E222" i="2"/>
  <c r="F222" i="2"/>
  <c r="H222" i="2"/>
  <c r="I222" i="2"/>
  <c r="A223" i="2"/>
  <c r="B223" i="2"/>
  <c r="C223" i="2"/>
  <c r="D223" i="2"/>
  <c r="E223" i="2"/>
  <c r="F223" i="2"/>
  <c r="H223" i="2"/>
  <c r="I223" i="2"/>
  <c r="A224" i="2"/>
  <c r="B224" i="2"/>
  <c r="C224" i="2"/>
  <c r="D224" i="2"/>
  <c r="E224" i="2"/>
  <c r="F224" i="2"/>
  <c r="H224" i="2"/>
  <c r="I224" i="2"/>
  <c r="J224" i="3"/>
  <c r="A225" i="2"/>
  <c r="B225" i="2"/>
  <c r="C225" i="2"/>
  <c r="D225" i="2"/>
  <c r="E225" i="2"/>
  <c r="F225" i="2"/>
  <c r="H225" i="2"/>
  <c r="I225" i="2"/>
  <c r="A226" i="2"/>
  <c r="B226" i="2"/>
  <c r="C226" i="2"/>
  <c r="D226" i="2"/>
  <c r="E226" i="2"/>
  <c r="F226" i="2"/>
  <c r="H226" i="2"/>
  <c r="I226" i="2"/>
  <c r="J226" i="3" s="1"/>
  <c r="A227" i="2"/>
  <c r="B227" i="2"/>
  <c r="C227" i="2"/>
  <c r="D227" i="2"/>
  <c r="E227" i="2"/>
  <c r="F227" i="2"/>
  <c r="H227" i="2"/>
  <c r="I227" i="2"/>
  <c r="A228" i="2"/>
  <c r="B228" i="2"/>
  <c r="C228" i="2"/>
  <c r="D228" i="2"/>
  <c r="E228" i="2"/>
  <c r="F228" i="2"/>
  <c r="H228" i="2"/>
  <c r="I228" i="2"/>
  <c r="J228" i="3"/>
  <c r="A229" i="2"/>
  <c r="B229" i="2"/>
  <c r="C229" i="2"/>
  <c r="D229" i="2"/>
  <c r="E229" i="2"/>
  <c r="F229" i="2"/>
  <c r="H229" i="2"/>
  <c r="I229" i="2"/>
  <c r="A230" i="2"/>
  <c r="B230" i="2"/>
  <c r="C230" i="2"/>
  <c r="D230" i="2"/>
  <c r="E230" i="2"/>
  <c r="F230" i="2"/>
  <c r="H230" i="2"/>
  <c r="I230" i="2"/>
  <c r="A231" i="2"/>
  <c r="B231" i="2"/>
  <c r="C231" i="2"/>
  <c r="D231" i="2"/>
  <c r="E231" i="2"/>
  <c r="F231" i="2"/>
  <c r="H231" i="2"/>
  <c r="I231" i="2"/>
  <c r="A232" i="2"/>
  <c r="B232" i="2"/>
  <c r="C232" i="2"/>
  <c r="D232" i="2"/>
  <c r="E232" i="2"/>
  <c r="F232" i="2"/>
  <c r="H232" i="2"/>
  <c r="I232" i="2"/>
  <c r="A233" i="2"/>
  <c r="B233" i="2"/>
  <c r="C233" i="2"/>
  <c r="D233" i="2"/>
  <c r="E233" i="2"/>
  <c r="F233" i="2"/>
  <c r="H233" i="2"/>
  <c r="I233" i="2"/>
  <c r="J233" i="3" s="1"/>
  <c r="A234" i="2"/>
  <c r="B234" i="2"/>
  <c r="C234" i="2"/>
  <c r="D234" i="2"/>
  <c r="E234" i="2"/>
  <c r="F234" i="2"/>
  <c r="H234" i="2"/>
  <c r="I234" i="2"/>
  <c r="J234" i="3"/>
  <c r="A235" i="2"/>
  <c r="B235" i="2"/>
  <c r="C235" i="2"/>
  <c r="D235" i="2"/>
  <c r="E235" i="2"/>
  <c r="F235" i="2"/>
  <c r="H235" i="2"/>
  <c r="I235" i="2"/>
  <c r="J235" i="3"/>
  <c r="A236" i="2"/>
  <c r="B236" i="2"/>
  <c r="C236" i="2"/>
  <c r="D236" i="2"/>
  <c r="E236" i="2"/>
  <c r="F236" i="2"/>
  <c r="H236" i="2"/>
  <c r="I236" i="2"/>
  <c r="J236" i="3"/>
  <c r="A237" i="2"/>
  <c r="B237" i="2"/>
  <c r="C237" i="2"/>
  <c r="D237" i="2"/>
  <c r="E237" i="2"/>
  <c r="F237" i="2"/>
  <c r="H237" i="2"/>
  <c r="I237" i="2"/>
  <c r="J237" i="3"/>
  <c r="A238" i="2"/>
  <c r="B238" i="2"/>
  <c r="C238" i="2"/>
  <c r="D238" i="2"/>
  <c r="E238" i="2"/>
  <c r="F238" i="2"/>
  <c r="H238" i="2"/>
  <c r="I238" i="2"/>
  <c r="A239" i="2"/>
  <c r="B239" i="2"/>
  <c r="C239" i="2"/>
  <c r="D239" i="2"/>
  <c r="E239" i="2"/>
  <c r="F239" i="2"/>
  <c r="H239" i="2"/>
  <c r="I239" i="2"/>
  <c r="A240" i="2"/>
  <c r="B240" i="2"/>
  <c r="C240" i="2"/>
  <c r="D240" i="2"/>
  <c r="E240" i="2"/>
  <c r="F240" i="2"/>
  <c r="H240" i="2"/>
  <c r="I240" i="2"/>
  <c r="J240" i="3" s="1"/>
  <c r="A241" i="2"/>
  <c r="B241" i="2"/>
  <c r="C241" i="2"/>
  <c r="D241" i="2"/>
  <c r="E241" i="2"/>
  <c r="F241" i="2"/>
  <c r="H241" i="2"/>
  <c r="I241" i="2"/>
  <c r="J241" i="3"/>
  <c r="A242" i="2"/>
  <c r="B242" i="2"/>
  <c r="C242" i="2"/>
  <c r="D242" i="2"/>
  <c r="E242" i="2"/>
  <c r="F242" i="2"/>
  <c r="H242" i="2"/>
  <c r="I242" i="2"/>
  <c r="J242" i="3" s="1"/>
  <c r="A243" i="2"/>
  <c r="B243" i="2"/>
  <c r="C243" i="2"/>
  <c r="D243" i="2"/>
  <c r="E243" i="2"/>
  <c r="F243" i="2"/>
  <c r="H243" i="2"/>
  <c r="I243" i="2"/>
  <c r="A244" i="2"/>
  <c r="B244" i="2"/>
  <c r="C244" i="2"/>
  <c r="D244" i="2"/>
  <c r="E244" i="2"/>
  <c r="F244" i="2"/>
  <c r="H244" i="2"/>
  <c r="I244" i="2"/>
  <c r="J244" i="3"/>
  <c r="A245" i="2"/>
  <c r="B245" i="2"/>
  <c r="C245" i="2"/>
  <c r="D245" i="2"/>
  <c r="E245" i="2"/>
  <c r="F245" i="2"/>
  <c r="H245" i="2"/>
  <c r="I245" i="2"/>
  <c r="A246" i="2"/>
  <c r="B246" i="2"/>
  <c r="C246" i="2"/>
  <c r="D246" i="2"/>
  <c r="E246" i="2"/>
  <c r="F246" i="2"/>
  <c r="H246" i="2"/>
  <c r="I246" i="2"/>
  <c r="A247" i="2"/>
  <c r="B247" i="2"/>
  <c r="C247" i="2"/>
  <c r="D247" i="2"/>
  <c r="E247" i="2"/>
  <c r="F247" i="2"/>
  <c r="H247" i="2"/>
  <c r="I247" i="2"/>
  <c r="A248" i="2"/>
  <c r="B248" i="2"/>
  <c r="C248" i="2"/>
  <c r="D248" i="2"/>
  <c r="E248" i="2"/>
  <c r="F248" i="2"/>
  <c r="H248" i="2"/>
  <c r="I248" i="2"/>
  <c r="A249" i="2"/>
  <c r="B249" i="2"/>
  <c r="C249" i="2"/>
  <c r="D249" i="2"/>
  <c r="E249" i="2"/>
  <c r="F249" i="2"/>
  <c r="H249" i="2"/>
  <c r="I249" i="2"/>
  <c r="A250" i="2"/>
  <c r="B250" i="2"/>
  <c r="C250" i="2"/>
  <c r="D250" i="2"/>
  <c r="E250" i="2"/>
  <c r="F250" i="2"/>
  <c r="H250" i="2"/>
  <c r="I250" i="2"/>
  <c r="A251" i="2"/>
  <c r="B251" i="2"/>
  <c r="C251" i="2"/>
  <c r="D251" i="2"/>
  <c r="E251" i="2"/>
  <c r="F251" i="2"/>
  <c r="H251" i="2"/>
  <c r="I251" i="2"/>
  <c r="J251" i="3"/>
  <c r="A252" i="2"/>
  <c r="B252" i="2"/>
  <c r="C252" i="2"/>
  <c r="D252" i="2"/>
  <c r="E252" i="2"/>
  <c r="F252" i="2"/>
  <c r="H252" i="2"/>
  <c r="I252" i="2"/>
  <c r="A253" i="2"/>
  <c r="B253" i="2"/>
  <c r="C253" i="2"/>
  <c r="D253" i="2"/>
  <c r="E253" i="2"/>
  <c r="F253" i="2"/>
  <c r="H253" i="2"/>
  <c r="I253" i="2"/>
  <c r="A254" i="2"/>
  <c r="B254" i="2"/>
  <c r="C254" i="2"/>
  <c r="D254" i="2"/>
  <c r="E254" i="2"/>
  <c r="F254" i="2"/>
  <c r="H254" i="2"/>
  <c r="I254" i="2"/>
  <c r="A255" i="2"/>
  <c r="B255" i="2"/>
  <c r="C255" i="2"/>
  <c r="D255" i="2"/>
  <c r="E255" i="2"/>
  <c r="F255" i="2"/>
  <c r="H255" i="2"/>
  <c r="I255" i="2"/>
  <c r="J255" i="3" s="1"/>
  <c r="A256" i="2"/>
  <c r="B256" i="2"/>
  <c r="C256" i="2"/>
  <c r="D256" i="2"/>
  <c r="E256" i="2"/>
  <c r="F256" i="2"/>
  <c r="H256" i="2"/>
  <c r="I256" i="2"/>
  <c r="A257" i="2"/>
  <c r="B257" i="2"/>
  <c r="C257" i="2"/>
  <c r="D257" i="2"/>
  <c r="E257" i="2"/>
  <c r="F257" i="2"/>
  <c r="H257" i="2"/>
  <c r="I257" i="2"/>
  <c r="A258" i="2"/>
  <c r="B258" i="2"/>
  <c r="C258" i="2"/>
  <c r="D258" i="2"/>
  <c r="E258" i="2"/>
  <c r="F258" i="2"/>
  <c r="H258" i="2"/>
  <c r="I258" i="2"/>
  <c r="J258" i="3"/>
  <c r="A259" i="2"/>
  <c r="B259" i="2"/>
  <c r="C259" i="2"/>
  <c r="D259" i="2"/>
  <c r="E259" i="2"/>
  <c r="F259" i="2"/>
  <c r="H259" i="2"/>
  <c r="I259" i="2"/>
  <c r="A260" i="2"/>
  <c r="B260" i="2"/>
  <c r="C260" i="2"/>
  <c r="D260" i="2"/>
  <c r="E260" i="2"/>
  <c r="F260" i="2"/>
  <c r="H260" i="2"/>
  <c r="I260" i="2"/>
  <c r="J260" i="3"/>
  <c r="A261" i="2"/>
  <c r="B261" i="2"/>
  <c r="C261" i="2"/>
  <c r="D261" i="2"/>
  <c r="E261" i="2"/>
  <c r="F261" i="2"/>
  <c r="H261" i="2"/>
  <c r="I261" i="2"/>
  <c r="J261" i="3"/>
  <c r="A262" i="2"/>
  <c r="B262" i="2"/>
  <c r="C262" i="2"/>
  <c r="D262" i="2"/>
  <c r="E262" i="2"/>
  <c r="F262" i="2"/>
  <c r="H262" i="2"/>
  <c r="I262" i="2"/>
  <c r="J262" i="3"/>
  <c r="A263" i="2"/>
  <c r="B263" i="2"/>
  <c r="C263" i="2"/>
  <c r="D263" i="2"/>
  <c r="E263" i="2"/>
  <c r="F263" i="2"/>
  <c r="H263" i="2"/>
  <c r="I263" i="2"/>
  <c r="J263" i="3" s="1"/>
  <c r="A264" i="2"/>
  <c r="B264" i="2"/>
  <c r="C264" i="2"/>
  <c r="D264" i="2"/>
  <c r="E264" i="2"/>
  <c r="F264" i="2"/>
  <c r="H264" i="2"/>
  <c r="I264" i="2"/>
  <c r="A265" i="2"/>
  <c r="B265" i="2"/>
  <c r="C265" i="2"/>
  <c r="D265" i="2"/>
  <c r="E265" i="2"/>
  <c r="F265" i="2"/>
  <c r="H265" i="2"/>
  <c r="I265" i="2"/>
  <c r="A266" i="2"/>
  <c r="B266" i="2"/>
  <c r="C266" i="2"/>
  <c r="D266" i="2"/>
  <c r="E266" i="2"/>
  <c r="F266" i="2"/>
  <c r="H266" i="2"/>
  <c r="I266" i="2"/>
  <c r="J266" i="3" s="1"/>
  <c r="A267" i="2"/>
  <c r="B267" i="2"/>
  <c r="C267" i="2"/>
  <c r="D267" i="2"/>
  <c r="E267" i="2"/>
  <c r="F267" i="2"/>
  <c r="H267" i="2"/>
  <c r="I267" i="2"/>
  <c r="A268" i="2"/>
  <c r="B268" i="2"/>
  <c r="C268" i="2"/>
  <c r="D268" i="2"/>
  <c r="E268" i="2"/>
  <c r="F268" i="2"/>
  <c r="H268" i="2"/>
  <c r="I268" i="2"/>
  <c r="J268" i="3"/>
  <c r="A269" i="2"/>
  <c r="B269" i="2"/>
  <c r="C269" i="2"/>
  <c r="D269" i="2"/>
  <c r="E269" i="2"/>
  <c r="F269" i="2"/>
  <c r="H269" i="2"/>
  <c r="I269" i="2"/>
  <c r="J269" i="3"/>
  <c r="A270" i="2"/>
  <c r="B270" i="2"/>
  <c r="C270" i="2"/>
  <c r="D270" i="2"/>
  <c r="E270" i="2"/>
  <c r="F270" i="2"/>
  <c r="H270" i="2"/>
  <c r="I270" i="2"/>
  <c r="J270" i="3"/>
  <c r="A271" i="2"/>
  <c r="B271" i="2"/>
  <c r="C271" i="2"/>
  <c r="D271" i="2"/>
  <c r="E271" i="2"/>
  <c r="F271" i="2"/>
  <c r="H271" i="2"/>
  <c r="I271" i="2"/>
  <c r="J271" i="3" s="1"/>
  <c r="A272" i="2"/>
  <c r="B272" i="2"/>
  <c r="C272" i="2"/>
  <c r="D272" i="2"/>
  <c r="E272" i="2"/>
  <c r="F272" i="2"/>
  <c r="H272" i="2"/>
  <c r="I272" i="2"/>
  <c r="A273" i="2"/>
  <c r="B273" i="2"/>
  <c r="C273" i="2"/>
  <c r="D273" i="2"/>
  <c r="E273" i="2"/>
  <c r="F273" i="2"/>
  <c r="H273" i="2"/>
  <c r="I273" i="2"/>
  <c r="A274" i="2"/>
  <c r="B274" i="2"/>
  <c r="C274" i="2"/>
  <c r="D274" i="2"/>
  <c r="E274" i="2"/>
  <c r="F274" i="2"/>
  <c r="H274" i="2"/>
  <c r="I274" i="2"/>
  <c r="J274" i="3"/>
  <c r="A275" i="2"/>
  <c r="B275" i="2"/>
  <c r="C275" i="2"/>
  <c r="D275" i="2"/>
  <c r="E275" i="2"/>
  <c r="F275" i="2"/>
  <c r="H275" i="2"/>
  <c r="I275" i="2"/>
  <c r="J275" i="3"/>
  <c r="A276" i="2"/>
  <c r="B276" i="2"/>
  <c r="C276" i="2"/>
  <c r="D276" i="2"/>
  <c r="E276" i="2"/>
  <c r="F276" i="2"/>
  <c r="H276" i="2"/>
  <c r="I276" i="2"/>
  <c r="A277" i="2"/>
  <c r="B277" i="2"/>
  <c r="C277" i="2"/>
  <c r="D277" i="2"/>
  <c r="E277" i="2"/>
  <c r="F277" i="2"/>
  <c r="H277" i="2"/>
  <c r="I277" i="2"/>
  <c r="J277" i="3"/>
  <c r="A278" i="2"/>
  <c r="B278" i="2"/>
  <c r="C278" i="2"/>
  <c r="D278" i="2"/>
  <c r="E278" i="2"/>
  <c r="F278" i="2"/>
  <c r="H278" i="2"/>
  <c r="I278" i="2"/>
  <c r="J278" i="3" s="1"/>
  <c r="A279" i="2"/>
  <c r="B279" i="2"/>
  <c r="C279" i="2"/>
  <c r="D279" i="2"/>
  <c r="E279" i="2"/>
  <c r="F279" i="2"/>
  <c r="H279" i="2"/>
  <c r="I279" i="2"/>
  <c r="J279" i="3" s="1"/>
  <c r="A280" i="2"/>
  <c r="B280" i="2"/>
  <c r="C280" i="2"/>
  <c r="D280" i="2"/>
  <c r="E280" i="2"/>
  <c r="F280" i="2"/>
  <c r="H280" i="2"/>
  <c r="I280" i="2"/>
  <c r="A281" i="2"/>
  <c r="B281" i="2"/>
  <c r="C281" i="2"/>
  <c r="D281" i="2"/>
  <c r="E281" i="2"/>
  <c r="F281" i="2"/>
  <c r="H281" i="2"/>
  <c r="I281" i="2"/>
  <c r="A282" i="2"/>
  <c r="B282" i="2"/>
  <c r="C282" i="2"/>
  <c r="D282" i="2"/>
  <c r="E282" i="2"/>
  <c r="F282" i="2"/>
  <c r="H282" i="2"/>
  <c r="I282" i="2"/>
  <c r="J282" i="3"/>
  <c r="A283" i="2"/>
  <c r="B283" i="2"/>
  <c r="C283" i="2"/>
  <c r="D283" i="2"/>
  <c r="E283" i="2"/>
  <c r="F283" i="2"/>
  <c r="H283" i="2"/>
  <c r="I283" i="2"/>
  <c r="A284" i="2"/>
  <c r="B284" i="2"/>
  <c r="C284" i="2"/>
  <c r="D284" i="2"/>
  <c r="E284" i="2"/>
  <c r="F284" i="2"/>
  <c r="H284" i="2"/>
  <c r="I284" i="2"/>
  <c r="A285" i="2"/>
  <c r="B285" i="2"/>
  <c r="C285" i="2"/>
  <c r="D285" i="2"/>
  <c r="E285" i="2"/>
  <c r="F285" i="2"/>
  <c r="H285" i="2"/>
  <c r="I285" i="2"/>
  <c r="J285" i="3"/>
  <c r="A286" i="2"/>
  <c r="B286" i="2"/>
  <c r="C286" i="2"/>
  <c r="D286" i="2"/>
  <c r="E286" i="2"/>
  <c r="F286" i="2"/>
  <c r="H286" i="2"/>
  <c r="I286" i="2"/>
  <c r="J286" i="3"/>
  <c r="A287" i="2"/>
  <c r="B287" i="2"/>
  <c r="C287" i="2"/>
  <c r="D287" i="2"/>
  <c r="E287" i="2"/>
  <c r="F287" i="2"/>
  <c r="H287" i="2"/>
  <c r="I287" i="2"/>
  <c r="A288" i="2"/>
  <c r="B288" i="2"/>
  <c r="C288" i="2"/>
  <c r="D288" i="2"/>
  <c r="E288" i="2"/>
  <c r="F288" i="2"/>
  <c r="H288" i="2"/>
  <c r="I288" i="2"/>
  <c r="A289" i="2"/>
  <c r="B289" i="2"/>
  <c r="C289" i="2"/>
  <c r="D289" i="2"/>
  <c r="E289" i="2"/>
  <c r="F289" i="2"/>
  <c r="H289" i="2"/>
  <c r="I289" i="2"/>
  <c r="A290" i="2"/>
  <c r="B290" i="2"/>
  <c r="C290" i="2"/>
  <c r="D290" i="2"/>
  <c r="E290" i="2"/>
  <c r="F290" i="2"/>
  <c r="H290" i="2"/>
  <c r="I290" i="2"/>
  <c r="A291" i="2"/>
  <c r="B291" i="2"/>
  <c r="C291" i="2"/>
  <c r="D291" i="2"/>
  <c r="E291" i="2"/>
  <c r="F291" i="2"/>
  <c r="H291" i="2"/>
  <c r="I291" i="2"/>
  <c r="J291" i="3" s="1"/>
  <c r="A292" i="2"/>
  <c r="B292" i="2"/>
  <c r="C292" i="2"/>
  <c r="D292" i="2"/>
  <c r="E292" i="2"/>
  <c r="F292" i="2"/>
  <c r="H292" i="2"/>
  <c r="I292" i="2"/>
  <c r="A293" i="2"/>
  <c r="B293" i="2"/>
  <c r="C293" i="2"/>
  <c r="D293" i="2"/>
  <c r="E293" i="2"/>
  <c r="F293" i="2"/>
  <c r="H293" i="2"/>
  <c r="I293" i="2"/>
  <c r="A294" i="2"/>
  <c r="B294" i="2"/>
  <c r="C294" i="2"/>
  <c r="D294" i="2"/>
  <c r="E294" i="2"/>
  <c r="F294" i="2"/>
  <c r="H294" i="2"/>
  <c r="I294" i="2"/>
  <c r="J294" i="3"/>
  <c r="A295" i="2"/>
  <c r="B295" i="2"/>
  <c r="C295" i="2"/>
  <c r="D295" i="2"/>
  <c r="E295" i="2"/>
  <c r="F295" i="2"/>
  <c r="H295" i="2"/>
  <c r="I295" i="2"/>
  <c r="J295" i="3"/>
  <c r="A296" i="2"/>
  <c r="B296" i="2"/>
  <c r="C296" i="2"/>
  <c r="D296" i="2"/>
  <c r="E296" i="2"/>
  <c r="F296" i="2"/>
  <c r="H296" i="2"/>
  <c r="I296" i="2"/>
  <c r="A297" i="2"/>
  <c r="B297" i="2"/>
  <c r="C297" i="2"/>
  <c r="D297" i="2"/>
  <c r="E297" i="2"/>
  <c r="F297" i="2"/>
  <c r="H297" i="2"/>
  <c r="I297" i="2"/>
  <c r="A298" i="2"/>
  <c r="B298" i="2"/>
  <c r="C298" i="2"/>
  <c r="D298" i="2"/>
  <c r="E298" i="2"/>
  <c r="F298" i="2"/>
  <c r="H298" i="2"/>
  <c r="I298" i="2"/>
  <c r="J298" i="3" s="1"/>
  <c r="A299" i="2"/>
  <c r="B299" i="2"/>
  <c r="C299" i="2"/>
  <c r="D299" i="2"/>
  <c r="E299" i="2"/>
  <c r="F299" i="2"/>
  <c r="H299" i="2"/>
  <c r="I299" i="2"/>
  <c r="J299" i="3" s="1"/>
  <c r="A300" i="2"/>
  <c r="B300" i="2"/>
  <c r="C300" i="2"/>
  <c r="D300" i="2"/>
  <c r="E300" i="2"/>
  <c r="F300" i="2"/>
  <c r="H300" i="2"/>
  <c r="I300" i="2"/>
  <c r="J300" i="3" s="1"/>
  <c r="A301" i="2"/>
  <c r="B301" i="2"/>
  <c r="C301" i="2"/>
  <c r="D301" i="2"/>
  <c r="E301" i="2"/>
  <c r="F301" i="2"/>
  <c r="H301" i="2"/>
  <c r="I301" i="2"/>
  <c r="J301" i="3"/>
  <c r="A302" i="2"/>
  <c r="B302" i="2"/>
  <c r="C302" i="2"/>
  <c r="D302" i="2"/>
  <c r="E302" i="2"/>
  <c r="F302" i="2"/>
  <c r="H302" i="2"/>
  <c r="I302" i="2"/>
  <c r="A303" i="2"/>
  <c r="B303" i="2"/>
  <c r="C303" i="2"/>
  <c r="D303" i="2"/>
  <c r="E303" i="2"/>
  <c r="F303" i="2"/>
  <c r="H303" i="2"/>
  <c r="I303" i="2"/>
  <c r="A304" i="2"/>
  <c r="B304" i="2"/>
  <c r="C304" i="2"/>
  <c r="D304" i="2"/>
  <c r="E304" i="2"/>
  <c r="F304" i="2"/>
  <c r="H304" i="2"/>
  <c r="I304" i="2"/>
  <c r="A305" i="2"/>
  <c r="B305" i="2"/>
  <c r="C305" i="2"/>
  <c r="D305" i="2"/>
  <c r="E305" i="2"/>
  <c r="F305" i="2"/>
  <c r="H305" i="2"/>
  <c r="I305" i="2"/>
  <c r="A306" i="2"/>
  <c r="B306" i="2"/>
  <c r="C306" i="2"/>
  <c r="D306" i="2"/>
  <c r="E306" i="2"/>
  <c r="F306" i="2"/>
  <c r="H306" i="2"/>
  <c r="I306" i="2"/>
  <c r="A307" i="2"/>
  <c r="B307" i="2"/>
  <c r="C307" i="2"/>
  <c r="D307" i="2"/>
  <c r="E307" i="2"/>
  <c r="F307" i="2"/>
  <c r="H307" i="2"/>
  <c r="I307" i="2"/>
  <c r="J307" i="3"/>
  <c r="A308" i="2"/>
  <c r="B308" i="2"/>
  <c r="C308" i="2"/>
  <c r="D308" i="2"/>
  <c r="E308" i="2"/>
  <c r="F308" i="2"/>
  <c r="H308" i="2"/>
  <c r="I308" i="2"/>
  <c r="J308" i="3"/>
  <c r="A309" i="2"/>
  <c r="B309" i="2"/>
  <c r="C309" i="2"/>
  <c r="D309" i="2"/>
  <c r="E309" i="2"/>
  <c r="F309" i="2"/>
  <c r="H309" i="2"/>
  <c r="I309" i="2"/>
  <c r="A310" i="2"/>
  <c r="B310" i="2"/>
  <c r="C310" i="2"/>
  <c r="D310" i="2"/>
  <c r="E310" i="2"/>
  <c r="F310" i="2"/>
  <c r="H310" i="2"/>
  <c r="I310" i="2"/>
  <c r="J310" i="3" s="1"/>
  <c r="A311" i="2"/>
  <c r="B311" i="2"/>
  <c r="C311" i="2"/>
  <c r="D311" i="2"/>
  <c r="E311" i="2"/>
  <c r="F311" i="2"/>
  <c r="H311" i="2"/>
  <c r="I311" i="2"/>
  <c r="A312" i="2"/>
  <c r="B312" i="2"/>
  <c r="C312" i="2"/>
  <c r="D312" i="2"/>
  <c r="E312" i="2"/>
  <c r="F312" i="2"/>
  <c r="H312" i="2"/>
  <c r="I312" i="2"/>
  <c r="A313" i="2"/>
  <c r="B313" i="2"/>
  <c r="C313" i="2"/>
  <c r="D313" i="2"/>
  <c r="E313" i="2"/>
  <c r="F313" i="2"/>
  <c r="H313" i="2"/>
  <c r="I313" i="2"/>
  <c r="A314" i="2"/>
  <c r="B314" i="2"/>
  <c r="C314" i="2"/>
  <c r="D314" i="2"/>
  <c r="E314" i="2"/>
  <c r="F314" i="2"/>
  <c r="H314" i="2"/>
  <c r="I314" i="2"/>
  <c r="A315" i="2"/>
  <c r="B315" i="2"/>
  <c r="C315" i="2"/>
  <c r="D315" i="2"/>
  <c r="E315" i="2"/>
  <c r="F315" i="2"/>
  <c r="H315" i="2"/>
  <c r="I315" i="2"/>
  <c r="A316" i="2"/>
  <c r="B316" i="2"/>
  <c r="C316" i="2"/>
  <c r="D316" i="2"/>
  <c r="E316" i="2"/>
  <c r="F316" i="2"/>
  <c r="H316" i="2"/>
  <c r="I316" i="2"/>
  <c r="A317" i="2"/>
  <c r="B317" i="2"/>
  <c r="C317" i="2"/>
  <c r="D317" i="2"/>
  <c r="E317" i="2"/>
  <c r="F317" i="2"/>
  <c r="H317" i="2"/>
  <c r="I317" i="2"/>
  <c r="J317" i="3"/>
  <c r="A318" i="2"/>
  <c r="B318" i="2"/>
  <c r="C318" i="2"/>
  <c r="D318" i="2"/>
  <c r="E318" i="2"/>
  <c r="F318" i="2"/>
  <c r="H318" i="2"/>
  <c r="I318" i="2"/>
  <c r="J318" i="3"/>
  <c r="A319" i="2"/>
  <c r="B319" i="2"/>
  <c r="C319" i="2"/>
  <c r="D319" i="2"/>
  <c r="E319" i="2"/>
  <c r="F319" i="2"/>
  <c r="H319" i="2"/>
  <c r="I319" i="2"/>
  <c r="A320" i="2"/>
  <c r="B320" i="2"/>
  <c r="C320" i="2"/>
  <c r="D320" i="2"/>
  <c r="E320" i="2"/>
  <c r="F320" i="2"/>
  <c r="H320" i="2"/>
  <c r="I320" i="2"/>
  <c r="A321" i="2"/>
  <c r="B321" i="2"/>
  <c r="C321" i="2"/>
  <c r="D321" i="2"/>
  <c r="E321" i="2"/>
  <c r="F321" i="2"/>
  <c r="H321" i="2"/>
  <c r="I321" i="2"/>
  <c r="A322" i="2"/>
  <c r="B322" i="2"/>
  <c r="C322" i="2"/>
  <c r="D322" i="2"/>
  <c r="E322" i="2"/>
  <c r="F322" i="2"/>
  <c r="H322" i="2"/>
  <c r="I322" i="2"/>
  <c r="A323" i="2"/>
  <c r="B323" i="2"/>
  <c r="C323" i="2"/>
  <c r="D323" i="2"/>
  <c r="E323" i="2"/>
  <c r="F323" i="2"/>
  <c r="H323" i="2"/>
  <c r="I323" i="2"/>
  <c r="A324" i="2"/>
  <c r="B324" i="2"/>
  <c r="C324" i="2"/>
  <c r="D324" i="2"/>
  <c r="E324" i="2"/>
  <c r="F324" i="2"/>
  <c r="H324" i="2"/>
  <c r="I324" i="2"/>
  <c r="J324" i="3"/>
  <c r="A325" i="2"/>
  <c r="B325" i="2"/>
  <c r="C325" i="2"/>
  <c r="D325" i="2"/>
  <c r="E325" i="2"/>
  <c r="F325" i="2"/>
  <c r="H325" i="2"/>
  <c r="I325" i="2"/>
  <c r="A326" i="2"/>
  <c r="B326" i="2"/>
  <c r="C326" i="2"/>
  <c r="D326" i="2"/>
  <c r="E326" i="2"/>
  <c r="F326" i="2"/>
  <c r="H326" i="2"/>
  <c r="I326" i="2"/>
  <c r="J326" i="3"/>
  <c r="A327" i="2"/>
  <c r="B327" i="2"/>
  <c r="C327" i="2"/>
  <c r="D327" i="2"/>
  <c r="E327" i="2"/>
  <c r="F327" i="2"/>
  <c r="H327" i="2"/>
  <c r="I327" i="2"/>
  <c r="A328" i="2"/>
  <c r="B328" i="2"/>
  <c r="C328" i="2"/>
  <c r="D328" i="2"/>
  <c r="E328" i="2"/>
  <c r="F328" i="2"/>
  <c r="H328" i="2"/>
  <c r="I328" i="2"/>
  <c r="A329" i="2"/>
  <c r="B329" i="2"/>
  <c r="C329" i="2"/>
  <c r="D329" i="2"/>
  <c r="E329" i="2"/>
  <c r="F329" i="2"/>
  <c r="H329" i="2"/>
  <c r="I329" i="2"/>
  <c r="A330" i="2"/>
  <c r="B330" i="2"/>
  <c r="C330" i="2"/>
  <c r="D330" i="2"/>
  <c r="E330" i="2"/>
  <c r="F330" i="2"/>
  <c r="H330" i="2"/>
  <c r="I330" i="2"/>
  <c r="A331" i="2"/>
  <c r="B331" i="2"/>
  <c r="C331" i="2"/>
  <c r="D331" i="2"/>
  <c r="E331" i="2"/>
  <c r="F331" i="2"/>
  <c r="H331" i="2"/>
  <c r="I331" i="2"/>
  <c r="A332" i="2"/>
  <c r="B332" i="2"/>
  <c r="C332" i="2"/>
  <c r="D332" i="2"/>
  <c r="E332" i="2"/>
  <c r="F332" i="2"/>
  <c r="H332" i="2"/>
  <c r="I332" i="2"/>
  <c r="A333" i="2"/>
  <c r="B333" i="2"/>
  <c r="C333" i="2"/>
  <c r="D333" i="2"/>
  <c r="E333" i="2"/>
  <c r="F333" i="2"/>
  <c r="H333" i="2"/>
  <c r="I333" i="2"/>
  <c r="J333" i="3"/>
  <c r="A334" i="2"/>
  <c r="B334" i="2"/>
  <c r="C334" i="2"/>
  <c r="D334" i="2"/>
  <c r="E334" i="2"/>
  <c r="F334" i="2"/>
  <c r="H334" i="2"/>
  <c r="I334" i="2"/>
  <c r="J334" i="3"/>
  <c r="A335" i="2"/>
  <c r="B335" i="2"/>
  <c r="C335" i="2"/>
  <c r="D335" i="2"/>
  <c r="E335" i="2"/>
  <c r="F335" i="2"/>
  <c r="H335" i="2"/>
  <c r="I335" i="2"/>
  <c r="A336" i="2"/>
  <c r="B336" i="2"/>
  <c r="C336" i="2"/>
  <c r="D336" i="2"/>
  <c r="E336" i="2"/>
  <c r="F336" i="2"/>
  <c r="H336" i="2"/>
  <c r="I336" i="2"/>
  <c r="A337" i="2"/>
  <c r="B337" i="2"/>
  <c r="C337" i="2"/>
  <c r="D337" i="2"/>
  <c r="E337" i="2"/>
  <c r="F337" i="2"/>
  <c r="H337" i="2"/>
  <c r="I337" i="2"/>
  <c r="A338" i="2"/>
  <c r="B338" i="2"/>
  <c r="C338" i="2"/>
  <c r="D338" i="2"/>
  <c r="E338" i="2"/>
  <c r="F338" i="2"/>
  <c r="H338" i="2"/>
  <c r="I338" i="2"/>
  <c r="A339" i="2"/>
  <c r="B339" i="2"/>
  <c r="C339" i="2"/>
  <c r="D339" i="2"/>
  <c r="E339" i="2"/>
  <c r="F339" i="2"/>
  <c r="H339" i="2"/>
  <c r="I339" i="2"/>
  <c r="J339" i="3" s="1"/>
  <c r="A340" i="2"/>
  <c r="B340" i="2"/>
  <c r="C340" i="2"/>
  <c r="D340" i="2"/>
  <c r="E340" i="2"/>
  <c r="F340" i="2"/>
  <c r="H340" i="2"/>
  <c r="I340" i="2"/>
  <c r="A341" i="2"/>
  <c r="B341" i="2"/>
  <c r="C341" i="2"/>
  <c r="D341" i="2"/>
  <c r="E341" i="2"/>
  <c r="F341" i="2"/>
  <c r="H341" i="2"/>
  <c r="I341" i="2"/>
  <c r="J341" i="3"/>
  <c r="A342" i="2"/>
  <c r="B342" i="2"/>
  <c r="C342" i="2"/>
  <c r="D342" i="2"/>
  <c r="E342" i="2"/>
  <c r="F342" i="2"/>
  <c r="H342" i="2"/>
  <c r="I342" i="2"/>
  <c r="J342" i="3"/>
  <c r="A343" i="2"/>
  <c r="B343" i="2"/>
  <c r="C343" i="2"/>
  <c r="D343" i="2"/>
  <c r="E343" i="2"/>
  <c r="F343" i="2"/>
  <c r="H343" i="2"/>
  <c r="I343" i="2"/>
  <c r="J343" i="3" s="1"/>
  <c r="A344" i="2"/>
  <c r="B344" i="2"/>
  <c r="C344" i="2"/>
  <c r="D344" i="2"/>
  <c r="E344" i="2"/>
  <c r="F344" i="2"/>
  <c r="H344" i="2"/>
  <c r="I344" i="2"/>
  <c r="J344" i="3" s="1"/>
  <c r="A345" i="2"/>
  <c r="B345" i="2"/>
  <c r="C345" i="2"/>
  <c r="D345" i="2"/>
  <c r="E345" i="2"/>
  <c r="F345" i="2"/>
  <c r="H345" i="2"/>
  <c r="I345" i="2"/>
  <c r="A346" i="2"/>
  <c r="B346" i="2"/>
  <c r="C346" i="2"/>
  <c r="D346" i="2"/>
  <c r="E346" i="2"/>
  <c r="F346" i="2"/>
  <c r="H346" i="2"/>
  <c r="I346" i="2"/>
  <c r="J346" i="3"/>
  <c r="A347" i="2"/>
  <c r="B347" i="2"/>
  <c r="C347" i="2"/>
  <c r="D347" i="2"/>
  <c r="E347" i="2"/>
  <c r="F347" i="2"/>
  <c r="H347" i="2"/>
  <c r="I347" i="2"/>
  <c r="J347" i="3"/>
  <c r="A348" i="2"/>
  <c r="B348" i="2"/>
  <c r="C348" i="2"/>
  <c r="D348" i="2"/>
  <c r="E348" i="2"/>
  <c r="F348" i="2"/>
  <c r="H348" i="2"/>
  <c r="I348" i="2"/>
  <c r="J348" i="3"/>
  <c r="A349" i="2"/>
  <c r="B349" i="2"/>
  <c r="C349" i="2"/>
  <c r="D349" i="2"/>
  <c r="E349" i="2"/>
  <c r="F349" i="2"/>
  <c r="H349" i="2"/>
  <c r="I349" i="2"/>
  <c r="A350" i="2"/>
  <c r="B350" i="2"/>
  <c r="C350" i="2"/>
  <c r="D350" i="2"/>
  <c r="E350" i="2"/>
  <c r="F350" i="2"/>
  <c r="H350" i="2"/>
  <c r="I350" i="2"/>
  <c r="A351" i="2"/>
  <c r="B351" i="2"/>
  <c r="C351" i="2"/>
  <c r="D351" i="2"/>
  <c r="E351" i="2"/>
  <c r="F351" i="2"/>
  <c r="H351" i="2"/>
  <c r="I351" i="2"/>
  <c r="A352" i="2"/>
  <c r="B352" i="2"/>
  <c r="C352" i="2"/>
  <c r="D352" i="2"/>
  <c r="E352" i="2"/>
  <c r="F352" i="2"/>
  <c r="G352" i="2"/>
  <c r="H352" i="2"/>
  <c r="I352" i="2"/>
  <c r="J352" i="3"/>
  <c r="A353" i="2"/>
  <c r="B353" i="2"/>
  <c r="C353" i="2"/>
  <c r="D353" i="2"/>
  <c r="E353" i="2"/>
  <c r="F353" i="2"/>
  <c r="H353" i="2"/>
  <c r="I353" i="2"/>
  <c r="J353" i="3" s="1"/>
  <c r="A354" i="2"/>
  <c r="B354" i="2"/>
  <c r="C354" i="2"/>
  <c r="D354" i="2"/>
  <c r="E354" i="2"/>
  <c r="F354" i="2"/>
  <c r="H354" i="2"/>
  <c r="I354" i="2"/>
  <c r="J354" i="3"/>
  <c r="A355" i="2"/>
  <c r="B355" i="2"/>
  <c r="C355" i="2"/>
  <c r="D355" i="2"/>
  <c r="E355" i="2"/>
  <c r="F355" i="2"/>
  <c r="H355" i="2"/>
  <c r="I355" i="2"/>
  <c r="J355" i="3" s="1"/>
  <c r="A356" i="2"/>
  <c r="B356" i="2"/>
  <c r="C356" i="2"/>
  <c r="D356" i="2"/>
  <c r="E356" i="2"/>
  <c r="F356" i="2"/>
  <c r="H356" i="2"/>
  <c r="I356" i="2"/>
  <c r="J356" i="3"/>
  <c r="A357" i="2"/>
  <c r="B357" i="2"/>
  <c r="C357" i="2"/>
  <c r="D357" i="2"/>
  <c r="E357" i="2"/>
  <c r="F357" i="2"/>
  <c r="H357" i="2"/>
  <c r="I357" i="2"/>
  <c r="A358" i="2"/>
  <c r="B358" i="2"/>
  <c r="C358" i="2"/>
  <c r="D358" i="2"/>
  <c r="E358" i="2"/>
  <c r="F358" i="2"/>
  <c r="H358" i="2"/>
  <c r="I358" i="2"/>
  <c r="A359" i="2"/>
  <c r="B359" i="2"/>
  <c r="C359" i="2"/>
  <c r="D359" i="2"/>
  <c r="E359" i="2"/>
  <c r="F359" i="2"/>
  <c r="H359" i="2"/>
  <c r="I359" i="2"/>
  <c r="J359" i="3"/>
  <c r="A360" i="2"/>
  <c r="B360" i="2"/>
  <c r="C360" i="2"/>
  <c r="D360" i="2"/>
  <c r="E360" i="2"/>
  <c r="F360" i="2"/>
  <c r="H360" i="2"/>
  <c r="I360" i="2"/>
  <c r="A361" i="2"/>
  <c r="B361" i="2"/>
  <c r="C361" i="2"/>
  <c r="D361" i="2"/>
  <c r="E361" i="2"/>
  <c r="F361" i="2"/>
  <c r="H361" i="2"/>
  <c r="I361" i="2"/>
  <c r="J361" i="3" s="1"/>
  <c r="A362" i="2"/>
  <c r="B362" i="2"/>
  <c r="C362" i="2"/>
  <c r="D362" i="2"/>
  <c r="E362" i="2"/>
  <c r="F362" i="2"/>
  <c r="H362" i="2"/>
  <c r="I362" i="2"/>
  <c r="A363" i="2"/>
  <c r="B363" i="2"/>
  <c r="C363" i="2"/>
  <c r="D363" i="2"/>
  <c r="E363" i="2"/>
  <c r="F363" i="2"/>
  <c r="H363" i="2"/>
  <c r="I363" i="2"/>
  <c r="A364" i="2"/>
  <c r="B364" i="2"/>
  <c r="C364" i="2"/>
  <c r="D364" i="2"/>
  <c r="E364" i="2"/>
  <c r="F364" i="2"/>
  <c r="H364" i="2"/>
  <c r="I364" i="2"/>
  <c r="A365" i="2"/>
  <c r="B365" i="2"/>
  <c r="C365" i="2"/>
  <c r="D365" i="2"/>
  <c r="E365" i="2"/>
  <c r="F365" i="2"/>
  <c r="H365" i="2"/>
  <c r="I365" i="2"/>
  <c r="A366" i="2"/>
  <c r="B366" i="2"/>
  <c r="C366" i="2"/>
  <c r="D366" i="2"/>
  <c r="E366" i="2"/>
  <c r="F366" i="2"/>
  <c r="H366" i="2"/>
  <c r="I366" i="2"/>
  <c r="A367" i="2"/>
  <c r="B367" i="2"/>
  <c r="C367" i="2"/>
  <c r="D367" i="2"/>
  <c r="E367" i="2"/>
  <c r="F367" i="2"/>
  <c r="H367" i="2"/>
  <c r="I367" i="2"/>
  <c r="J367" i="3"/>
  <c r="A368" i="2"/>
  <c r="B368" i="2"/>
  <c r="C368" i="2"/>
  <c r="D368" i="2"/>
  <c r="E368" i="2"/>
  <c r="F368" i="2"/>
  <c r="H368" i="2"/>
  <c r="I368" i="2"/>
  <c r="A369" i="2"/>
  <c r="B369" i="2"/>
  <c r="C369" i="2"/>
  <c r="D369" i="2"/>
  <c r="E369" i="2"/>
  <c r="F369" i="2"/>
  <c r="H369" i="2"/>
  <c r="I369" i="2"/>
  <c r="J369" i="3"/>
  <c r="A370" i="2"/>
  <c r="B370" i="2"/>
  <c r="C370" i="2"/>
  <c r="D370" i="2"/>
  <c r="E370" i="2"/>
  <c r="F370" i="2"/>
  <c r="H370" i="2"/>
  <c r="I370" i="2"/>
  <c r="A371" i="2"/>
  <c r="B371" i="2"/>
  <c r="C371" i="2"/>
  <c r="D371" i="2"/>
  <c r="E371" i="2"/>
  <c r="F371" i="2"/>
  <c r="H371" i="2"/>
  <c r="I371" i="2"/>
  <c r="J371" i="3"/>
  <c r="A372" i="2"/>
  <c r="B372" i="2"/>
  <c r="C372" i="2"/>
  <c r="D372" i="2"/>
  <c r="E372" i="2"/>
  <c r="F372" i="2"/>
  <c r="H372" i="2"/>
  <c r="I372" i="2"/>
  <c r="J372" i="3"/>
  <c r="A373" i="2"/>
  <c r="B373" i="2"/>
  <c r="C373" i="2"/>
  <c r="D373" i="2"/>
  <c r="E373" i="2"/>
  <c r="F373" i="2"/>
  <c r="H373" i="2"/>
  <c r="I373" i="2"/>
  <c r="A374" i="2"/>
  <c r="B374" i="2"/>
  <c r="C374" i="2"/>
  <c r="D374" i="2"/>
  <c r="E374" i="2"/>
  <c r="F374" i="2"/>
  <c r="H374" i="2"/>
  <c r="I374" i="2"/>
  <c r="A375" i="2"/>
  <c r="B375" i="2"/>
  <c r="C375" i="2"/>
  <c r="D375" i="2"/>
  <c r="E375" i="2"/>
  <c r="F375" i="2"/>
  <c r="H375" i="2"/>
  <c r="I375" i="2"/>
  <c r="A376" i="2"/>
  <c r="B376" i="2"/>
  <c r="C376" i="2"/>
  <c r="D376" i="2"/>
  <c r="E376" i="2"/>
  <c r="F376" i="2"/>
  <c r="H376" i="2"/>
  <c r="I376" i="2"/>
  <c r="A377" i="2"/>
  <c r="B377" i="2"/>
  <c r="C377" i="2"/>
  <c r="D377" i="2"/>
  <c r="E377" i="2"/>
  <c r="F377" i="2"/>
  <c r="H377" i="2"/>
  <c r="I377" i="2"/>
  <c r="A378" i="2"/>
  <c r="B378" i="2"/>
  <c r="C378" i="2"/>
  <c r="D378" i="2"/>
  <c r="E378" i="2"/>
  <c r="F378" i="2"/>
  <c r="H378" i="2"/>
  <c r="I378" i="2"/>
  <c r="J378" i="3" s="1"/>
  <c r="A379" i="2"/>
  <c r="B379" i="2"/>
  <c r="C379" i="2"/>
  <c r="D379" i="2"/>
  <c r="E379" i="2"/>
  <c r="F379" i="2"/>
  <c r="H379" i="2"/>
  <c r="I379" i="2"/>
  <c r="J379" i="3" s="1"/>
  <c r="A380" i="2"/>
  <c r="B380" i="2"/>
  <c r="C380" i="2"/>
  <c r="D380" i="2"/>
  <c r="E380" i="2"/>
  <c r="F380" i="2"/>
  <c r="H380" i="2"/>
  <c r="I380" i="2"/>
  <c r="A381" i="2"/>
  <c r="B381" i="2"/>
  <c r="C381" i="2"/>
  <c r="D381" i="2"/>
  <c r="E381" i="2"/>
  <c r="F381" i="2"/>
  <c r="H381" i="2"/>
  <c r="I381" i="2"/>
  <c r="J381" i="3" s="1"/>
  <c r="A382" i="2"/>
  <c r="B382" i="2"/>
  <c r="C382" i="2"/>
  <c r="D382" i="2"/>
  <c r="E382" i="2"/>
  <c r="F382" i="2"/>
  <c r="H382" i="2"/>
  <c r="I382" i="2"/>
  <c r="A383" i="2"/>
  <c r="B383" i="2"/>
  <c r="C383" i="2"/>
  <c r="D383" i="2"/>
  <c r="E383" i="2"/>
  <c r="F383" i="2"/>
  <c r="H383" i="2"/>
  <c r="I383" i="2"/>
  <c r="J383" i="3" s="1"/>
  <c r="A384" i="2"/>
  <c r="B384" i="2"/>
  <c r="C384" i="2"/>
  <c r="D384" i="2"/>
  <c r="E384" i="2"/>
  <c r="F384" i="2"/>
  <c r="G384" i="2"/>
  <c r="H384" i="2"/>
  <c r="I384" i="2"/>
  <c r="J384" i="3"/>
  <c r="A385" i="2"/>
  <c r="B385" i="2"/>
  <c r="C385" i="2"/>
  <c r="D385" i="2"/>
  <c r="E385" i="2"/>
  <c r="F385" i="2"/>
  <c r="H385" i="2"/>
  <c r="I385" i="2"/>
  <c r="A386" i="2"/>
  <c r="B386" i="2"/>
  <c r="C386" i="2"/>
  <c r="D386" i="2"/>
  <c r="E386" i="2"/>
  <c r="F386" i="2"/>
  <c r="H386" i="2"/>
  <c r="I386" i="2"/>
  <c r="A387" i="2"/>
  <c r="B387" i="2"/>
  <c r="C387" i="2"/>
  <c r="D387" i="2"/>
  <c r="E387" i="2"/>
  <c r="F387" i="2"/>
  <c r="H387" i="2"/>
  <c r="I387" i="2"/>
  <c r="J387" i="3" s="1"/>
  <c r="A388" i="2"/>
  <c r="B388" i="2"/>
  <c r="C388" i="2"/>
  <c r="D388" i="2"/>
  <c r="E388" i="2"/>
  <c r="F388" i="2"/>
  <c r="H388" i="2"/>
  <c r="I388" i="2"/>
  <c r="J388" i="3"/>
  <c r="A389" i="2"/>
  <c r="B389" i="2"/>
  <c r="C389" i="2"/>
  <c r="D389" i="2"/>
  <c r="E389" i="2"/>
  <c r="F389" i="2"/>
  <c r="H389" i="2"/>
  <c r="I389" i="2"/>
  <c r="A390" i="2"/>
  <c r="B390" i="2"/>
  <c r="C390" i="2"/>
  <c r="D390" i="2"/>
  <c r="E390" i="2"/>
  <c r="F390" i="2"/>
  <c r="H390" i="2"/>
  <c r="I390" i="2"/>
  <c r="A391" i="2"/>
  <c r="B391" i="2"/>
  <c r="C391" i="2"/>
  <c r="D391" i="2"/>
  <c r="E391" i="2"/>
  <c r="F391" i="2"/>
  <c r="H391" i="2"/>
  <c r="I391" i="2"/>
  <c r="A392" i="2"/>
  <c r="B392" i="2"/>
  <c r="C392" i="2"/>
  <c r="D392" i="2"/>
  <c r="E392" i="2"/>
  <c r="F392" i="2"/>
  <c r="H392" i="2"/>
  <c r="I392" i="2"/>
  <c r="J392" i="3" s="1"/>
  <c r="A393" i="2"/>
  <c r="B393" i="2"/>
  <c r="C393" i="2"/>
  <c r="D393" i="2"/>
  <c r="E393" i="2"/>
  <c r="F393" i="2"/>
  <c r="H393" i="2"/>
  <c r="I393" i="2"/>
  <c r="A394" i="2"/>
  <c r="B394" i="2"/>
  <c r="C394" i="2"/>
  <c r="D394" i="2"/>
  <c r="E394" i="2"/>
  <c r="F394" i="2"/>
  <c r="H394" i="2"/>
  <c r="I394" i="2"/>
  <c r="J394" i="3" s="1"/>
  <c r="A395" i="2"/>
  <c r="B395" i="2"/>
  <c r="C395" i="2"/>
  <c r="D395" i="2"/>
  <c r="E395" i="2"/>
  <c r="F395" i="2"/>
  <c r="H395" i="2"/>
  <c r="I395" i="2"/>
  <c r="A396" i="2"/>
  <c r="B396" i="2"/>
  <c r="C396" i="2"/>
  <c r="D396" i="2"/>
  <c r="E396" i="2"/>
  <c r="F396" i="2"/>
  <c r="G396" i="2"/>
  <c r="H396" i="2"/>
  <c r="I396" i="2"/>
  <c r="A397" i="2"/>
  <c r="B397" i="2"/>
  <c r="C397" i="2"/>
  <c r="D397" i="2"/>
  <c r="E397" i="2"/>
  <c r="F397" i="2"/>
  <c r="H397" i="2"/>
  <c r="I397" i="2"/>
  <c r="A398" i="2"/>
  <c r="B398" i="2"/>
  <c r="C398" i="2"/>
  <c r="D398" i="2"/>
  <c r="E398" i="2"/>
  <c r="F398" i="2"/>
  <c r="H398" i="2"/>
  <c r="I398" i="2"/>
  <c r="A399" i="2"/>
  <c r="B399" i="2"/>
  <c r="C399" i="2"/>
  <c r="D399" i="2"/>
  <c r="E399" i="2"/>
  <c r="F399" i="2"/>
  <c r="H399" i="2"/>
  <c r="I399" i="2"/>
  <c r="J399" i="3" s="1"/>
  <c r="A400" i="2"/>
  <c r="B400" i="2"/>
  <c r="C400" i="2"/>
  <c r="D400" i="2"/>
  <c r="E400" i="2"/>
  <c r="F400" i="2"/>
  <c r="H400" i="2"/>
  <c r="I400" i="2"/>
  <c r="J400" i="3" s="1"/>
  <c r="A401" i="2"/>
  <c r="B401" i="2"/>
  <c r="C401" i="2"/>
  <c r="D401" i="2"/>
  <c r="E401" i="2"/>
  <c r="F401" i="2"/>
  <c r="H401" i="2"/>
  <c r="I401" i="2"/>
  <c r="J401" i="3" s="1"/>
  <c r="A402" i="2"/>
  <c r="B402" i="2"/>
  <c r="C402" i="2"/>
  <c r="D402" i="2"/>
  <c r="E402" i="2"/>
  <c r="F402" i="2"/>
  <c r="H402" i="2"/>
  <c r="I402" i="2"/>
  <c r="J402" i="3" s="1"/>
  <c r="A403" i="2"/>
  <c r="B403" i="2"/>
  <c r="C403" i="2"/>
  <c r="D403" i="2"/>
  <c r="E403" i="2"/>
  <c r="F403" i="2"/>
  <c r="H403" i="2"/>
  <c r="I403" i="2"/>
  <c r="A404" i="2"/>
  <c r="B404" i="2"/>
  <c r="C404" i="2"/>
  <c r="D404" i="2"/>
  <c r="E404" i="2"/>
  <c r="F404" i="2"/>
  <c r="G404" i="2"/>
  <c r="H404" i="2"/>
  <c r="I404" i="2"/>
  <c r="J404" i="3" s="1"/>
  <c r="A405" i="2"/>
  <c r="B405" i="2"/>
  <c r="C405" i="2"/>
  <c r="D405" i="2"/>
  <c r="E405" i="2"/>
  <c r="F405" i="2"/>
  <c r="G405" i="2"/>
  <c r="H405" i="2"/>
  <c r="I405" i="2"/>
  <c r="J405" i="3" s="1"/>
  <c r="A406" i="2"/>
  <c r="B406" i="2"/>
  <c r="C406" i="2"/>
  <c r="D406" i="2"/>
  <c r="E406" i="2"/>
  <c r="F406" i="2"/>
  <c r="H406" i="2"/>
  <c r="I406" i="2"/>
  <c r="A407" i="2"/>
  <c r="B407" i="2"/>
  <c r="C407" i="2"/>
  <c r="D407" i="2"/>
  <c r="E407" i="2"/>
  <c r="F407" i="2"/>
  <c r="H407" i="2"/>
  <c r="I407" i="2"/>
  <c r="J407" i="3" s="1"/>
  <c r="A408" i="2"/>
  <c r="B408" i="2"/>
  <c r="C408" i="2"/>
  <c r="D408" i="2"/>
  <c r="E408" i="2"/>
  <c r="F408" i="2"/>
  <c r="H408" i="2"/>
  <c r="I408" i="2"/>
  <c r="J408" i="3" s="1"/>
  <c r="A409" i="2"/>
  <c r="B409" i="2"/>
  <c r="C409" i="2"/>
  <c r="D409" i="2"/>
  <c r="E409" i="2"/>
  <c r="F409" i="2"/>
  <c r="H409" i="2"/>
  <c r="I409" i="2"/>
  <c r="A410" i="2"/>
  <c r="B410" i="2"/>
  <c r="C410" i="2"/>
  <c r="D410" i="2"/>
  <c r="E410" i="2"/>
  <c r="F410" i="2"/>
  <c r="H410" i="2"/>
  <c r="I410" i="2"/>
  <c r="J410" i="3" s="1"/>
  <c r="A411" i="2"/>
  <c r="B411" i="2"/>
  <c r="C411" i="2"/>
  <c r="D411" i="2"/>
  <c r="E411" i="2"/>
  <c r="F411" i="2"/>
  <c r="H411" i="2"/>
  <c r="I411" i="2"/>
  <c r="J411" i="3"/>
  <c r="A412" i="2"/>
  <c r="B412" i="2"/>
  <c r="C412" i="2"/>
  <c r="D412" i="2"/>
  <c r="E412" i="2"/>
  <c r="F412" i="2"/>
  <c r="H412" i="2"/>
  <c r="I412" i="2"/>
  <c r="A413" i="2"/>
  <c r="B413" i="2"/>
  <c r="C413" i="2"/>
  <c r="D413" i="2"/>
  <c r="E413" i="2"/>
  <c r="F413" i="2"/>
  <c r="H413" i="2"/>
  <c r="I413" i="2"/>
  <c r="J413" i="3" s="1"/>
  <c r="A414" i="2"/>
  <c r="B414" i="2"/>
  <c r="C414" i="2"/>
  <c r="D414" i="2"/>
  <c r="E414" i="2"/>
  <c r="F414" i="2"/>
  <c r="H414" i="2"/>
  <c r="I414" i="2"/>
  <c r="A415" i="2"/>
  <c r="B415" i="2"/>
  <c r="C415" i="2"/>
  <c r="D415" i="2"/>
  <c r="E415" i="2"/>
  <c r="F415" i="2"/>
  <c r="H415" i="2"/>
  <c r="I415" i="2"/>
  <c r="A416" i="2"/>
  <c r="B416" i="2"/>
  <c r="C416" i="2"/>
  <c r="D416" i="2"/>
  <c r="E416" i="2"/>
  <c r="F416" i="2"/>
  <c r="H416" i="2"/>
  <c r="I416" i="2"/>
  <c r="A417" i="2"/>
  <c r="B417" i="2"/>
  <c r="C417" i="2"/>
  <c r="D417" i="2"/>
  <c r="E417" i="2"/>
  <c r="F417" i="2"/>
  <c r="H417" i="2"/>
  <c r="I417" i="2"/>
  <c r="J417" i="3"/>
  <c r="A418" i="2"/>
  <c r="B418" i="2"/>
  <c r="C418" i="2"/>
  <c r="D418" i="2"/>
  <c r="E418" i="2"/>
  <c r="F418" i="2"/>
  <c r="H418" i="2"/>
  <c r="I418" i="2"/>
  <c r="J418" i="3"/>
  <c r="A419" i="2"/>
  <c r="B419" i="2"/>
  <c r="C419" i="2"/>
  <c r="D419" i="2"/>
  <c r="E419" i="2"/>
  <c r="F419" i="2"/>
  <c r="G419" i="2"/>
  <c r="H419" i="2"/>
  <c r="I419" i="2"/>
  <c r="J419" i="3"/>
  <c r="A420" i="2"/>
  <c r="B420" i="2"/>
  <c r="C420" i="2"/>
  <c r="D420" i="2"/>
  <c r="E420" i="2"/>
  <c r="F420" i="2"/>
  <c r="H420" i="2"/>
  <c r="I420" i="2"/>
  <c r="J420" i="3" s="1"/>
  <c r="A421" i="2"/>
  <c r="B421" i="2"/>
  <c r="C421" i="2"/>
  <c r="D421" i="2"/>
  <c r="E421" i="2"/>
  <c r="F421" i="2"/>
  <c r="G421" i="2"/>
  <c r="H421" i="2"/>
  <c r="I421" i="2"/>
  <c r="J421" i="3"/>
  <c r="A422" i="2"/>
  <c r="B422" i="2"/>
  <c r="C422" i="2"/>
  <c r="D422" i="2"/>
  <c r="E422" i="2"/>
  <c r="F422" i="2"/>
  <c r="H422" i="2"/>
  <c r="I422" i="2"/>
  <c r="A423" i="2"/>
  <c r="B423" i="2"/>
  <c r="C423" i="2"/>
  <c r="D423" i="2"/>
  <c r="E423" i="2"/>
  <c r="F423" i="2"/>
  <c r="G423" i="2"/>
  <c r="H423" i="2"/>
  <c r="I423" i="2"/>
  <c r="J423" i="3"/>
  <c r="A424" i="2"/>
  <c r="B424" i="2"/>
  <c r="C424" i="2"/>
  <c r="D424" i="2"/>
  <c r="E424" i="2"/>
  <c r="F424" i="2"/>
  <c r="G424" i="2"/>
  <c r="H424" i="2"/>
  <c r="I424" i="2"/>
  <c r="A425" i="2"/>
  <c r="B425" i="2"/>
  <c r="C425" i="2"/>
  <c r="D425" i="2"/>
  <c r="E425" i="2"/>
  <c r="F425" i="2"/>
  <c r="H425" i="2"/>
  <c r="I425" i="2"/>
  <c r="A426" i="2"/>
  <c r="B426" i="2"/>
  <c r="C426" i="2"/>
  <c r="D426" i="2"/>
  <c r="E426" i="2"/>
  <c r="F426" i="2"/>
  <c r="H426" i="2"/>
  <c r="I426" i="2"/>
  <c r="A427" i="2"/>
  <c r="B427" i="2"/>
  <c r="C427" i="2"/>
  <c r="D427" i="2"/>
  <c r="E427" i="2"/>
  <c r="F427" i="2"/>
  <c r="H427" i="2"/>
  <c r="I427" i="2"/>
  <c r="A428" i="2"/>
  <c r="B428" i="2"/>
  <c r="C428" i="2"/>
  <c r="D428" i="2"/>
  <c r="E428" i="2"/>
  <c r="F428" i="2"/>
  <c r="H428" i="2"/>
  <c r="I428" i="2"/>
  <c r="J428" i="3" s="1"/>
  <c r="A429" i="2"/>
  <c r="B429" i="2"/>
  <c r="C429" i="2"/>
  <c r="D429" i="2"/>
  <c r="E429" i="2"/>
  <c r="F429" i="2"/>
  <c r="G429" i="2"/>
  <c r="H429" i="2"/>
  <c r="I429" i="2"/>
  <c r="J429" i="3"/>
  <c r="A430" i="2"/>
  <c r="B430" i="2"/>
  <c r="C430" i="2"/>
  <c r="D430" i="2"/>
  <c r="E430" i="2"/>
  <c r="F430" i="2"/>
  <c r="H430" i="2"/>
  <c r="I430" i="2"/>
  <c r="A431" i="2"/>
  <c r="B431" i="2"/>
  <c r="C431" i="2"/>
  <c r="D431" i="2"/>
  <c r="E431" i="2"/>
  <c r="F431" i="2"/>
  <c r="H431" i="2"/>
  <c r="I431" i="2"/>
  <c r="J431" i="3" s="1"/>
  <c r="A432" i="2"/>
  <c r="B432" i="2"/>
  <c r="C432" i="2"/>
  <c r="D432" i="2"/>
  <c r="E432" i="2"/>
  <c r="F432" i="2"/>
  <c r="G432" i="2"/>
  <c r="H432" i="2"/>
  <c r="I432" i="2"/>
  <c r="A433" i="2"/>
  <c r="B433" i="2"/>
  <c r="C433" i="2"/>
  <c r="D433" i="2"/>
  <c r="E433" i="2"/>
  <c r="F433" i="2"/>
  <c r="H433" i="2"/>
  <c r="I433" i="2"/>
  <c r="A434" i="2"/>
  <c r="B434" i="2"/>
  <c r="C434" i="2"/>
  <c r="D434" i="2"/>
  <c r="E434" i="2"/>
  <c r="F434" i="2"/>
  <c r="H434" i="2"/>
  <c r="I434" i="2"/>
  <c r="J434" i="3"/>
  <c r="A435" i="2"/>
  <c r="B435" i="2"/>
  <c r="C435" i="2"/>
  <c r="D435" i="2"/>
  <c r="E435" i="2"/>
  <c r="F435" i="2"/>
  <c r="G435" i="2"/>
  <c r="H435" i="2"/>
  <c r="I435" i="2"/>
  <c r="A436" i="2"/>
  <c r="B436" i="2"/>
  <c r="C436" i="2"/>
  <c r="D436" i="2"/>
  <c r="E436" i="2"/>
  <c r="F436" i="2"/>
  <c r="G436" i="2"/>
  <c r="H436" i="2"/>
  <c r="I436" i="2"/>
  <c r="J436" i="3"/>
  <c r="A437" i="2"/>
  <c r="B437" i="2"/>
  <c r="C437" i="2"/>
  <c r="D437" i="2"/>
  <c r="E437" i="2"/>
  <c r="F437" i="2"/>
  <c r="G437" i="2"/>
  <c r="H437" i="2"/>
  <c r="I437" i="2"/>
  <c r="J437" i="3"/>
  <c r="A438" i="2"/>
  <c r="B438" i="2"/>
  <c r="C438" i="2"/>
  <c r="D438" i="2"/>
  <c r="E438" i="2"/>
  <c r="F438" i="2"/>
  <c r="H438" i="2"/>
  <c r="I438" i="2"/>
  <c r="J438" i="3" s="1"/>
  <c r="A439" i="2"/>
  <c r="B439" i="2"/>
  <c r="C439" i="2"/>
  <c r="D439" i="2"/>
  <c r="E439" i="2"/>
  <c r="F439" i="2"/>
  <c r="H439" i="2"/>
  <c r="I439" i="2"/>
  <c r="A440" i="2"/>
  <c r="B440" i="2"/>
  <c r="C440" i="2"/>
  <c r="D440" i="2"/>
  <c r="E440" i="2"/>
  <c r="F440" i="2"/>
  <c r="G440" i="2"/>
  <c r="H440" i="2"/>
  <c r="I440" i="2"/>
  <c r="A441" i="2"/>
  <c r="B441" i="2"/>
  <c r="C441" i="2"/>
  <c r="D441" i="2"/>
  <c r="E441" i="2"/>
  <c r="F441" i="2"/>
  <c r="H441" i="2"/>
  <c r="I441" i="2"/>
  <c r="A442" i="2"/>
  <c r="B442" i="2"/>
  <c r="C442" i="2"/>
  <c r="D442" i="2"/>
  <c r="E442" i="2"/>
  <c r="F442" i="2"/>
  <c r="H442" i="2"/>
  <c r="I442" i="2"/>
  <c r="A443" i="2"/>
  <c r="B443" i="2"/>
  <c r="C443" i="2"/>
  <c r="D443" i="2"/>
  <c r="E443" i="2"/>
  <c r="F443" i="2"/>
  <c r="H443" i="2"/>
  <c r="I443" i="2"/>
  <c r="A444" i="2"/>
  <c r="B444" i="2"/>
  <c r="C444" i="2"/>
  <c r="D444" i="2"/>
  <c r="E444" i="2"/>
  <c r="F444" i="2"/>
  <c r="G444" i="2"/>
  <c r="H444" i="2"/>
  <c r="I444" i="2"/>
  <c r="J444" i="3" s="1"/>
  <c r="A445" i="2"/>
  <c r="B445" i="2"/>
  <c r="C445" i="2"/>
  <c r="D445" i="2"/>
  <c r="E445" i="2"/>
  <c r="F445" i="2"/>
  <c r="H445" i="2"/>
  <c r="I445" i="2"/>
  <c r="J445" i="3"/>
  <c r="A446" i="2"/>
  <c r="B446" i="2"/>
  <c r="C446" i="2"/>
  <c r="D446" i="2"/>
  <c r="E446" i="2"/>
  <c r="F446" i="2"/>
  <c r="H446" i="2"/>
  <c r="I446" i="2"/>
  <c r="A447" i="2"/>
  <c r="B447" i="2"/>
  <c r="C447" i="2"/>
  <c r="D447" i="2"/>
  <c r="E447" i="2"/>
  <c r="F447" i="2"/>
  <c r="H447" i="2"/>
  <c r="I447" i="2"/>
  <c r="J447" i="3" s="1"/>
  <c r="A448" i="2"/>
  <c r="B448" i="2"/>
  <c r="C448" i="2"/>
  <c r="D448" i="2"/>
  <c r="E448" i="2"/>
  <c r="F448" i="2"/>
  <c r="G448" i="2"/>
  <c r="H448" i="2"/>
  <c r="I448" i="2"/>
  <c r="A449" i="2"/>
  <c r="B449" i="2"/>
  <c r="C449" i="2"/>
  <c r="D449" i="2"/>
  <c r="E449" i="2"/>
  <c r="F449" i="2"/>
  <c r="H449" i="2"/>
  <c r="I449" i="2"/>
  <c r="A450" i="2"/>
  <c r="B450" i="2"/>
  <c r="C450" i="2"/>
  <c r="D450" i="2"/>
  <c r="E450" i="2"/>
  <c r="F450" i="2"/>
  <c r="H450" i="2"/>
  <c r="I450" i="2"/>
  <c r="A451" i="2"/>
  <c r="B451" i="2"/>
  <c r="C451" i="2"/>
  <c r="D451" i="2"/>
  <c r="E451" i="2"/>
  <c r="F451" i="2"/>
  <c r="G451" i="2"/>
  <c r="H451" i="2"/>
  <c r="I451" i="2"/>
  <c r="A452" i="2"/>
  <c r="B452" i="2"/>
  <c r="C452" i="2"/>
  <c r="D452" i="2"/>
  <c r="E452" i="2"/>
  <c r="F452" i="2"/>
  <c r="H452" i="2"/>
  <c r="I452" i="2"/>
  <c r="A453" i="2"/>
  <c r="B453" i="2"/>
  <c r="C453" i="2"/>
  <c r="D453" i="2"/>
  <c r="E453" i="2"/>
  <c r="F453" i="2"/>
  <c r="H453" i="2"/>
  <c r="I453" i="2"/>
  <c r="J453" i="3"/>
  <c r="A454" i="2"/>
  <c r="B454" i="2"/>
  <c r="C454" i="2"/>
  <c r="D454" i="2"/>
  <c r="E454" i="2"/>
  <c r="F454" i="2"/>
  <c r="H454" i="2"/>
  <c r="I454" i="2"/>
  <c r="J454" i="3" s="1"/>
  <c r="A455" i="2"/>
  <c r="B455" i="2"/>
  <c r="C455" i="2"/>
  <c r="D455" i="2"/>
  <c r="E455" i="2"/>
  <c r="F455" i="2"/>
  <c r="H455" i="2"/>
  <c r="I455" i="2"/>
  <c r="J455" i="3" s="1"/>
  <c r="A456" i="2"/>
  <c r="B456" i="2"/>
  <c r="C456" i="2"/>
  <c r="D456" i="2"/>
  <c r="E456" i="2"/>
  <c r="F456" i="2"/>
  <c r="G456" i="2"/>
  <c r="H456" i="2"/>
  <c r="I456" i="2"/>
  <c r="A457" i="2"/>
  <c r="B457" i="2"/>
  <c r="C457" i="2"/>
  <c r="D457" i="2"/>
  <c r="E457" i="2"/>
  <c r="F457" i="2"/>
  <c r="H457" i="2"/>
  <c r="I457" i="2"/>
  <c r="J457" i="3"/>
  <c r="A458" i="2"/>
  <c r="B458" i="2"/>
  <c r="C458" i="2"/>
  <c r="D458" i="2"/>
  <c r="E458" i="2"/>
  <c r="F458" i="2"/>
  <c r="H458" i="2"/>
  <c r="I458" i="2"/>
  <c r="J458" i="3"/>
  <c r="A459" i="2"/>
  <c r="B459" i="2"/>
  <c r="C459" i="2"/>
  <c r="D459" i="2"/>
  <c r="E459" i="2"/>
  <c r="F459" i="2"/>
  <c r="H459" i="2"/>
  <c r="I459" i="2"/>
  <c r="J459" i="3" s="1"/>
  <c r="A460" i="2"/>
  <c r="B460" i="2"/>
  <c r="C460" i="2"/>
  <c r="D460" i="2"/>
  <c r="E460" i="2"/>
  <c r="F460" i="2"/>
  <c r="G460" i="2"/>
  <c r="H460" i="2"/>
  <c r="I460" i="2"/>
  <c r="J460" i="3"/>
  <c r="A461" i="2"/>
  <c r="B461" i="2"/>
  <c r="C461" i="2"/>
  <c r="D461" i="2"/>
  <c r="E461" i="2"/>
  <c r="F461" i="2"/>
  <c r="H461" i="2"/>
  <c r="I461" i="2"/>
  <c r="A462" i="2"/>
  <c r="B462" i="2"/>
  <c r="C462" i="2"/>
  <c r="D462" i="2"/>
  <c r="E462" i="2"/>
  <c r="F462" i="2"/>
  <c r="H462" i="2"/>
  <c r="I462" i="2"/>
  <c r="J462" i="3" s="1"/>
  <c r="A463" i="2"/>
  <c r="B463" i="2"/>
  <c r="C463" i="2"/>
  <c r="D463" i="2"/>
  <c r="E463" i="2"/>
  <c r="F463" i="2"/>
  <c r="H463" i="2"/>
  <c r="I463" i="2"/>
  <c r="J463" i="3" s="1"/>
  <c r="A464" i="2"/>
  <c r="B464" i="2"/>
  <c r="C464" i="2"/>
  <c r="D464" i="2"/>
  <c r="E464" i="2"/>
  <c r="F464" i="2"/>
  <c r="G464" i="2"/>
  <c r="H464" i="2"/>
  <c r="I464" i="2"/>
  <c r="A465" i="2"/>
  <c r="B465" i="2"/>
  <c r="C465" i="2"/>
  <c r="D465" i="2"/>
  <c r="E465" i="2"/>
  <c r="F465" i="2"/>
  <c r="H465" i="2"/>
  <c r="I465" i="2"/>
  <c r="A466" i="2"/>
  <c r="B466" i="2"/>
  <c r="C466" i="2"/>
  <c r="D466" i="2"/>
  <c r="E466" i="2"/>
  <c r="F466" i="2"/>
  <c r="H466" i="2"/>
  <c r="I466" i="2"/>
  <c r="A467" i="2"/>
  <c r="B467" i="2"/>
  <c r="C467" i="2"/>
  <c r="D467" i="2"/>
  <c r="E467" i="2"/>
  <c r="F467" i="2"/>
  <c r="G467" i="2"/>
  <c r="H467" i="2"/>
  <c r="I467" i="2"/>
  <c r="A468" i="2"/>
  <c r="B468" i="2"/>
  <c r="C468" i="2"/>
  <c r="D468" i="2"/>
  <c r="E468" i="2"/>
  <c r="F468" i="2"/>
  <c r="G468" i="2"/>
  <c r="H468" i="2"/>
  <c r="I468" i="2"/>
  <c r="A469" i="2"/>
  <c r="B469" i="2"/>
  <c r="C469" i="2"/>
  <c r="D469" i="2"/>
  <c r="E469" i="2"/>
  <c r="F469" i="2"/>
  <c r="H469" i="2"/>
  <c r="I469" i="2"/>
  <c r="A470" i="2"/>
  <c r="B470" i="2"/>
  <c r="C470" i="2"/>
  <c r="D470" i="2"/>
  <c r="E470" i="2"/>
  <c r="F470" i="2"/>
  <c r="H470" i="2"/>
  <c r="I470" i="2"/>
  <c r="A471" i="2"/>
  <c r="B471" i="2"/>
  <c r="C471" i="2"/>
  <c r="D471" i="2"/>
  <c r="E471" i="2"/>
  <c r="F471" i="2"/>
  <c r="G471" i="2"/>
  <c r="H471" i="2"/>
  <c r="I471" i="2"/>
  <c r="A472" i="2"/>
  <c r="B472" i="2"/>
  <c r="C472" i="2"/>
  <c r="D472" i="2"/>
  <c r="E472" i="2"/>
  <c r="F472" i="2"/>
  <c r="G472" i="2"/>
  <c r="H472" i="2"/>
  <c r="I472" i="2"/>
  <c r="A473" i="2"/>
  <c r="B473" i="2"/>
  <c r="C473" i="2"/>
  <c r="D473" i="2"/>
  <c r="E473" i="2"/>
  <c r="F473" i="2"/>
  <c r="H473" i="2"/>
  <c r="I473" i="2"/>
  <c r="A474" i="2"/>
  <c r="B474" i="2"/>
  <c r="C474" i="2"/>
  <c r="D474" i="2"/>
  <c r="E474" i="2"/>
  <c r="F474" i="2"/>
  <c r="H474" i="2"/>
  <c r="I474" i="2"/>
  <c r="A475" i="2"/>
  <c r="B475" i="2"/>
  <c r="C475" i="2"/>
  <c r="D475" i="2"/>
  <c r="E475" i="2"/>
  <c r="F475" i="2"/>
  <c r="H475" i="2"/>
  <c r="I475" i="2"/>
  <c r="A476" i="2"/>
  <c r="B476" i="2"/>
  <c r="C476" i="2"/>
  <c r="D476" i="2"/>
  <c r="E476" i="2"/>
  <c r="F476" i="2"/>
  <c r="G476" i="2"/>
  <c r="H476" i="2"/>
  <c r="I476" i="2"/>
  <c r="A477" i="2"/>
  <c r="B477" i="2"/>
  <c r="C477" i="2"/>
  <c r="D477" i="2"/>
  <c r="E477" i="2"/>
  <c r="F477" i="2"/>
  <c r="H477" i="2"/>
  <c r="I477" i="2"/>
  <c r="A478" i="2"/>
  <c r="B478" i="2"/>
  <c r="C478" i="2"/>
  <c r="D478" i="2"/>
  <c r="E478" i="2"/>
  <c r="F478" i="2"/>
  <c r="H478" i="2"/>
  <c r="I478" i="2"/>
  <c r="A479" i="2"/>
  <c r="B479" i="2"/>
  <c r="C479" i="2"/>
  <c r="D479" i="2"/>
  <c r="E479" i="2"/>
  <c r="F479" i="2"/>
  <c r="G479" i="2"/>
  <c r="H479" i="2"/>
  <c r="I479" i="2"/>
  <c r="A480" i="2"/>
  <c r="B480" i="2"/>
  <c r="C480" i="2"/>
  <c r="D480" i="2"/>
  <c r="E480" i="2"/>
  <c r="F480" i="2"/>
  <c r="G480" i="2"/>
  <c r="H480" i="2"/>
  <c r="I480" i="2"/>
  <c r="A481" i="2"/>
  <c r="B481" i="2"/>
  <c r="C481" i="2"/>
  <c r="D481" i="2"/>
  <c r="E481" i="2"/>
  <c r="F481" i="2"/>
  <c r="H481" i="2"/>
  <c r="I481" i="2"/>
  <c r="A482" i="2"/>
  <c r="B482" i="2"/>
  <c r="C482" i="2"/>
  <c r="D482" i="2"/>
  <c r="E482" i="2"/>
  <c r="F482" i="2"/>
  <c r="H482" i="2"/>
  <c r="I482" i="2"/>
  <c r="A483" i="2"/>
  <c r="B483" i="2"/>
  <c r="C483" i="2"/>
  <c r="D483" i="2"/>
  <c r="E483" i="2"/>
  <c r="F483" i="2"/>
  <c r="G483" i="2"/>
  <c r="H483" i="2"/>
  <c r="I483" i="2"/>
  <c r="A484" i="2"/>
  <c r="B484" i="2"/>
  <c r="C484" i="2"/>
  <c r="D484" i="2"/>
  <c r="E484" i="2"/>
  <c r="F484" i="2"/>
  <c r="H484" i="2"/>
  <c r="I484" i="2"/>
  <c r="A485" i="2"/>
  <c r="B485" i="2"/>
  <c r="C485" i="2"/>
  <c r="D485" i="2"/>
  <c r="E485" i="2"/>
  <c r="F485" i="2"/>
  <c r="H485" i="2"/>
  <c r="I485" i="2"/>
  <c r="A486" i="2"/>
  <c r="B486" i="2"/>
  <c r="C486" i="2"/>
  <c r="D486" i="2"/>
  <c r="E486" i="2"/>
  <c r="F486" i="2"/>
  <c r="H486" i="2"/>
  <c r="I486" i="2"/>
  <c r="A487" i="2"/>
  <c r="B487" i="2"/>
  <c r="C487" i="2"/>
  <c r="D487" i="2"/>
  <c r="E487" i="2"/>
  <c r="F487" i="2"/>
  <c r="G487" i="2"/>
  <c r="H487" i="2"/>
  <c r="I487" i="2"/>
  <c r="A488" i="2"/>
  <c r="B488" i="2"/>
  <c r="C488" i="2"/>
  <c r="D488" i="2"/>
  <c r="E488" i="2"/>
  <c r="F488" i="2"/>
  <c r="G488" i="2"/>
  <c r="H488" i="2"/>
  <c r="I488" i="2"/>
  <c r="A489" i="2"/>
  <c r="B489" i="2"/>
  <c r="C489" i="2"/>
  <c r="D489" i="2"/>
  <c r="E489" i="2"/>
  <c r="F489" i="2"/>
  <c r="H489" i="2"/>
  <c r="I489" i="2"/>
  <c r="A490" i="2"/>
  <c r="B490" i="2"/>
  <c r="C490" i="2"/>
  <c r="D490" i="2"/>
  <c r="E490" i="2"/>
  <c r="F490" i="2"/>
  <c r="H490" i="2"/>
  <c r="I490" i="2"/>
  <c r="A491" i="2"/>
  <c r="B491" i="2"/>
  <c r="C491" i="2"/>
  <c r="D491" i="2"/>
  <c r="E491" i="2"/>
  <c r="F491" i="2"/>
  <c r="G491" i="2"/>
  <c r="H491" i="2"/>
  <c r="I491" i="2"/>
  <c r="A492" i="2"/>
  <c r="B492" i="2"/>
  <c r="C492" i="2"/>
  <c r="D492" i="2"/>
  <c r="E492" i="2"/>
  <c r="F492" i="2"/>
  <c r="G492" i="2"/>
  <c r="H492" i="2"/>
  <c r="I492" i="2"/>
  <c r="A493" i="2"/>
  <c r="B493" i="2"/>
  <c r="C493" i="2"/>
  <c r="D493" i="2"/>
  <c r="E493" i="2"/>
  <c r="F493" i="2"/>
  <c r="H493" i="2"/>
  <c r="I493" i="2"/>
  <c r="A494" i="2"/>
  <c r="B494" i="2"/>
  <c r="C494" i="2"/>
  <c r="D494" i="2"/>
  <c r="E494" i="2"/>
  <c r="F494" i="2"/>
  <c r="H494" i="2"/>
  <c r="I494" i="2"/>
  <c r="A495" i="2"/>
  <c r="B495" i="2"/>
  <c r="C495" i="2"/>
  <c r="D495" i="2"/>
  <c r="E495" i="2"/>
  <c r="F495" i="2"/>
  <c r="H495" i="2"/>
  <c r="I495" i="2"/>
  <c r="A496" i="2"/>
  <c r="B496" i="2"/>
  <c r="C496" i="2"/>
  <c r="D496" i="2"/>
  <c r="E496" i="2"/>
  <c r="F496" i="2"/>
  <c r="G496" i="2"/>
  <c r="H496" i="2"/>
  <c r="I496" i="2"/>
  <c r="A497" i="2"/>
  <c r="B497" i="2"/>
  <c r="C497" i="2"/>
  <c r="D497" i="2"/>
  <c r="E497" i="2"/>
  <c r="F497" i="2"/>
  <c r="H497" i="2"/>
  <c r="I497" i="2"/>
  <c r="A498" i="2"/>
  <c r="B498" i="2"/>
  <c r="C498" i="2"/>
  <c r="D498" i="2"/>
  <c r="E498" i="2"/>
  <c r="F498" i="2"/>
  <c r="H498" i="2"/>
  <c r="I498" i="2"/>
  <c r="A499" i="2"/>
  <c r="B499" i="2"/>
  <c r="C499" i="2"/>
  <c r="D499" i="2"/>
  <c r="E499" i="2"/>
  <c r="F499" i="2"/>
  <c r="H499" i="2"/>
  <c r="I499" i="2"/>
  <c r="A500" i="2"/>
  <c r="B500" i="2"/>
  <c r="C500" i="2"/>
  <c r="D500" i="2"/>
  <c r="E500" i="2"/>
  <c r="F500" i="2"/>
  <c r="H500" i="2"/>
  <c r="I500" i="2"/>
  <c r="A501" i="2"/>
  <c r="B501" i="2"/>
  <c r="C501" i="2"/>
  <c r="D501" i="2"/>
  <c r="E501" i="2"/>
  <c r="F501" i="2"/>
  <c r="H501" i="2"/>
  <c r="I501" i="2"/>
  <c r="A502" i="2"/>
  <c r="B502" i="2"/>
  <c r="C502" i="2"/>
  <c r="D502" i="2"/>
  <c r="E502" i="2"/>
  <c r="F502" i="2"/>
  <c r="H502" i="2"/>
  <c r="I502" i="2"/>
  <c r="A503" i="2"/>
  <c r="B503" i="2"/>
  <c r="C503" i="2"/>
  <c r="D503" i="2"/>
  <c r="E503" i="2"/>
  <c r="F503" i="2"/>
  <c r="G503" i="2"/>
  <c r="H503" i="2"/>
  <c r="I503" i="2"/>
  <c r="A504" i="2"/>
  <c r="B504" i="2"/>
  <c r="C504" i="2"/>
  <c r="D504" i="2"/>
  <c r="E504" i="2"/>
  <c r="F504" i="2"/>
  <c r="G504" i="2"/>
  <c r="H504" i="2"/>
  <c r="I504" i="2"/>
  <c r="A505" i="2"/>
  <c r="B505" i="2"/>
  <c r="C505" i="2"/>
  <c r="D505" i="2"/>
  <c r="E505" i="2"/>
  <c r="F505" i="2"/>
  <c r="H505" i="2"/>
  <c r="I505" i="2"/>
  <c r="G21" i="1"/>
  <c r="G22" i="1"/>
  <c r="G23" i="1"/>
  <c r="G24" i="1"/>
  <c r="G25" i="1"/>
  <c r="G26" i="1"/>
  <c r="G27" i="1"/>
  <c r="G28" i="1"/>
  <c r="G29" i="1"/>
  <c r="G30" i="1"/>
  <c r="G31" i="1"/>
  <c r="G32" i="1"/>
  <c r="G33" i="1"/>
  <c r="G34" i="1"/>
  <c r="G35" i="1"/>
  <c r="G36" i="1"/>
  <c r="G37" i="1"/>
  <c r="G38" i="1"/>
  <c r="G39" i="1"/>
  <c r="G40" i="1"/>
  <c r="G41" i="1"/>
  <c r="G42" i="1"/>
  <c r="G43" i="1"/>
  <c r="G44" i="1"/>
  <c r="G45" i="1"/>
  <c r="G46" i="1"/>
  <c r="G47" i="1"/>
  <c r="G48" i="1"/>
  <c r="G49" i="1"/>
  <c r="G50" i="1"/>
  <c r="G51" i="1"/>
  <c r="G52" i="1"/>
  <c r="G53" i="1"/>
  <c r="G54" i="1"/>
  <c r="G55" i="1"/>
  <c r="G56" i="1"/>
  <c r="G57" i="1"/>
  <c r="G58" i="1"/>
  <c r="G59" i="1"/>
  <c r="G60" i="1"/>
  <c r="G61" i="1"/>
  <c r="G62" i="1"/>
  <c r="G63" i="1"/>
  <c r="G64" i="1"/>
  <c r="G65" i="1"/>
  <c r="G66" i="1"/>
  <c r="G67" i="1"/>
  <c r="G68" i="1"/>
  <c r="G69" i="1"/>
  <c r="G70" i="1"/>
  <c r="G71" i="1"/>
  <c r="G72" i="1"/>
  <c r="G73" i="1"/>
  <c r="G74" i="1"/>
  <c r="G75" i="1"/>
  <c r="G76" i="1"/>
  <c r="G77" i="1"/>
  <c r="G78" i="1"/>
  <c r="G79" i="1"/>
  <c r="G80" i="1"/>
  <c r="G81" i="1"/>
  <c r="G82" i="1"/>
  <c r="G83" i="1"/>
  <c r="G84" i="1"/>
  <c r="G85" i="1"/>
  <c r="G86" i="1"/>
  <c r="G87" i="1"/>
  <c r="G88" i="1"/>
  <c r="G89" i="1"/>
  <c r="G90" i="1"/>
  <c r="G91" i="1"/>
  <c r="G92" i="1"/>
  <c r="G93" i="1"/>
  <c r="G94" i="1"/>
  <c r="G95" i="1"/>
  <c r="G96" i="1"/>
  <c r="G97" i="1"/>
  <c r="G98" i="1"/>
  <c r="G99" i="1"/>
  <c r="G100" i="1"/>
  <c r="G101" i="1"/>
  <c r="G102" i="1"/>
  <c r="G103" i="1"/>
  <c r="G104" i="1"/>
  <c r="G105" i="1"/>
  <c r="G106" i="1"/>
  <c r="G107" i="1"/>
  <c r="G108" i="1"/>
  <c r="G109" i="1"/>
  <c r="G110" i="1"/>
  <c r="G111" i="1"/>
  <c r="G112" i="1"/>
  <c r="G113" i="1"/>
  <c r="G114" i="1"/>
  <c r="G115" i="1"/>
  <c r="G116" i="1"/>
  <c r="G117" i="1"/>
  <c r="G118" i="1"/>
  <c r="G119" i="1"/>
  <c r="G120" i="1"/>
  <c r="G121" i="1"/>
  <c r="G122" i="1"/>
  <c r="G123" i="1"/>
  <c r="G124" i="1"/>
  <c r="G125" i="1"/>
  <c r="G126" i="1"/>
  <c r="G127" i="1"/>
  <c r="G128" i="1"/>
  <c r="G129" i="1"/>
  <c r="G130" i="1"/>
  <c r="G131" i="1"/>
  <c r="G132" i="1"/>
  <c r="G133" i="1"/>
  <c r="G134" i="1"/>
  <c r="G135" i="1"/>
  <c r="G136" i="1"/>
  <c r="G137" i="1"/>
  <c r="G138" i="1"/>
  <c r="G139" i="1"/>
  <c r="G140" i="1"/>
  <c r="G141" i="1"/>
  <c r="G142" i="1"/>
  <c r="G143" i="1"/>
  <c r="G144" i="1"/>
  <c r="G145" i="1"/>
  <c r="G146" i="1"/>
  <c r="G147" i="1"/>
  <c r="G148" i="1"/>
  <c r="G149" i="1"/>
  <c r="G150" i="1"/>
  <c r="G135" i="2" s="1"/>
  <c r="G151" i="1"/>
  <c r="G152" i="1"/>
  <c r="G153" i="1"/>
  <c r="G154" i="1"/>
  <c r="G155" i="1"/>
  <c r="G156" i="1"/>
  <c r="G157" i="1"/>
  <c r="G158" i="1"/>
  <c r="G159" i="1"/>
  <c r="G144" i="2" s="1"/>
  <c r="G160" i="1"/>
  <c r="G161" i="1"/>
  <c r="G162" i="1"/>
  <c r="G163" i="1"/>
  <c r="G164" i="1"/>
  <c r="G165" i="1"/>
  <c r="G166" i="1"/>
  <c r="G151" i="2" s="1"/>
  <c r="G167" i="1"/>
  <c r="G168" i="1"/>
  <c r="G169" i="1"/>
  <c r="G170" i="1"/>
  <c r="G171" i="1"/>
  <c r="G172" i="1"/>
  <c r="G173" i="1"/>
  <c r="G158" i="2" s="1"/>
  <c r="G174" i="1"/>
  <c r="G175" i="1"/>
  <c r="G176" i="1"/>
  <c r="G161" i="2" s="1"/>
  <c r="G177" i="1"/>
  <c r="G178" i="1"/>
  <c r="G179" i="1"/>
  <c r="G180" i="1"/>
  <c r="G181" i="1"/>
  <c r="G182" i="1"/>
  <c r="G183" i="1"/>
  <c r="G184" i="1"/>
  <c r="G169" i="2" s="1"/>
  <c r="G185" i="1"/>
  <c r="G186" i="1"/>
  <c r="G187" i="1"/>
  <c r="G188" i="1"/>
  <c r="G189" i="1"/>
  <c r="G190" i="1"/>
  <c r="G191" i="1"/>
  <c r="G192" i="1"/>
  <c r="G193" i="1"/>
  <c r="G194" i="1"/>
  <c r="G195" i="1"/>
  <c r="G196" i="1"/>
  <c r="G197" i="1"/>
  <c r="G198" i="1"/>
  <c r="G183" i="2" s="1"/>
  <c r="G199" i="1"/>
  <c r="G184" i="2" s="1"/>
  <c r="G200" i="1"/>
  <c r="G201" i="1"/>
  <c r="G202" i="1"/>
  <c r="G203" i="1"/>
  <c r="G204" i="1"/>
  <c r="G189" i="2" s="1"/>
  <c r="G205" i="1"/>
  <c r="G206" i="1"/>
  <c r="G207" i="1"/>
  <c r="G192" i="2" s="1"/>
  <c r="G208" i="1"/>
  <c r="G209" i="1"/>
  <c r="G210" i="1"/>
  <c r="G211" i="1"/>
  <c r="G212" i="1"/>
  <c r="G197" i="2" s="1"/>
  <c r="G213" i="1"/>
  <c r="G214" i="1"/>
  <c r="G215" i="1"/>
  <c r="G216" i="1"/>
  <c r="G217" i="1"/>
  <c r="G218" i="1"/>
  <c r="G219" i="1"/>
  <c r="G220" i="1"/>
  <c r="G221" i="1"/>
  <c r="G222" i="1"/>
  <c r="G223" i="1"/>
  <c r="G208" i="2" s="1"/>
  <c r="G224" i="1"/>
  <c r="G225" i="1"/>
  <c r="G226" i="1"/>
  <c r="G227" i="1"/>
  <c r="G228" i="1"/>
  <c r="G229" i="1"/>
  <c r="G230" i="1"/>
  <c r="G231" i="1"/>
  <c r="G232" i="1"/>
  <c r="G233" i="1"/>
  <c r="G234" i="1"/>
  <c r="G235" i="1"/>
  <c r="G236" i="1"/>
  <c r="G237" i="1"/>
  <c r="G222" i="2" s="1"/>
  <c r="G238" i="1"/>
  <c r="G239" i="1"/>
  <c r="G224" i="2" s="1"/>
  <c r="G240" i="1"/>
  <c r="G241" i="1"/>
  <c r="G242" i="1"/>
  <c r="G243" i="1"/>
  <c r="G244" i="1"/>
  <c r="G245" i="1"/>
  <c r="G230" i="2" s="1"/>
  <c r="G246" i="1"/>
  <c r="G247" i="1"/>
  <c r="G248" i="1"/>
  <c r="G233" i="2" s="1"/>
  <c r="G249" i="1"/>
  <c r="G250" i="1"/>
  <c r="G251" i="1"/>
  <c r="G252" i="1"/>
  <c r="G253" i="1"/>
  <c r="G254" i="1"/>
  <c r="G239" i="2" s="1"/>
  <c r="G255" i="1"/>
  <c r="G256" i="1"/>
  <c r="G241" i="2" s="1"/>
  <c r="G257" i="1"/>
  <c r="G258" i="1"/>
  <c r="G259" i="1"/>
  <c r="G260" i="1"/>
  <c r="G245" i="2" s="1"/>
  <c r="G261" i="1"/>
  <c r="G262" i="1"/>
  <c r="G247" i="2" s="1"/>
  <c r="G263" i="1"/>
  <c r="G248" i="2" s="1"/>
  <c r="G264" i="1"/>
  <c r="G265" i="1"/>
  <c r="G266" i="1"/>
  <c r="G267" i="1"/>
  <c r="G268" i="1"/>
  <c r="G269" i="1"/>
  <c r="G254" i="2" s="1"/>
  <c r="G270" i="1"/>
  <c r="G255" i="2" s="1"/>
  <c r="G271" i="1"/>
  <c r="G256" i="2" s="1"/>
  <c r="G272" i="1"/>
  <c r="G273" i="1"/>
  <c r="G274" i="1"/>
  <c r="G275" i="1"/>
  <c r="G276" i="1"/>
  <c r="G277" i="1"/>
  <c r="G262" i="2" s="1"/>
  <c r="G278" i="1"/>
  <c r="G279" i="1"/>
  <c r="G280" i="1"/>
  <c r="G265" i="2" s="1"/>
  <c r="G281" i="1"/>
  <c r="G282" i="1"/>
  <c r="G283" i="1"/>
  <c r="G284" i="1"/>
  <c r="G285" i="1"/>
  <c r="G286" i="1"/>
  <c r="G271" i="2" s="1"/>
  <c r="G287" i="1"/>
  <c r="G288" i="1"/>
  <c r="G273" i="2" s="1"/>
  <c r="G289" i="1"/>
  <c r="G290" i="1"/>
  <c r="G291" i="1"/>
  <c r="G292" i="1"/>
  <c r="G293" i="1"/>
  <c r="G294" i="1"/>
  <c r="G279" i="2" s="1"/>
  <c r="G295" i="1"/>
  <c r="G296" i="1"/>
  <c r="G281" i="2" s="1"/>
  <c r="G297" i="1"/>
  <c r="G298" i="1"/>
  <c r="G299" i="1"/>
  <c r="G300" i="1"/>
  <c r="G301" i="1"/>
  <c r="G286" i="2" s="1"/>
  <c r="G302" i="1"/>
  <c r="G303" i="1"/>
  <c r="G288" i="2" s="1"/>
  <c r="G304" i="1"/>
  <c r="G289" i="2" s="1"/>
  <c r="G305" i="1"/>
  <c r="G306" i="1"/>
  <c r="G307" i="1"/>
  <c r="G308" i="1"/>
  <c r="G293" i="2" s="1"/>
  <c r="G309" i="1"/>
  <c r="G294" i="2" s="1"/>
  <c r="G310" i="1"/>
  <c r="G311" i="1"/>
  <c r="G296" i="2" s="1"/>
  <c r="G312" i="1"/>
  <c r="G297" i="2" s="1"/>
  <c r="G313" i="1"/>
  <c r="G314" i="1"/>
  <c r="G315" i="1"/>
  <c r="G316" i="1"/>
  <c r="G317" i="1"/>
  <c r="G318" i="1"/>
  <c r="G303" i="2" s="1"/>
  <c r="G319" i="1"/>
  <c r="G320" i="1"/>
  <c r="G305" i="2" s="1"/>
  <c r="G321" i="1"/>
  <c r="G322" i="1"/>
  <c r="G323" i="1"/>
  <c r="G324" i="1"/>
  <c r="G325" i="1"/>
  <c r="G326" i="1"/>
  <c r="G327" i="1"/>
  <c r="G312" i="2" s="1"/>
  <c r="G328" i="1"/>
  <c r="G313" i="2" s="1"/>
  <c r="G329" i="1"/>
  <c r="G330" i="1"/>
  <c r="G331" i="1"/>
  <c r="G332" i="1"/>
  <c r="G317" i="2" s="1"/>
  <c r="G333" i="1"/>
  <c r="G318" i="2" s="1"/>
  <c r="G334" i="1"/>
  <c r="G319" i="2" s="1"/>
  <c r="G335" i="1"/>
  <c r="G320" i="2" s="1"/>
  <c r="G336" i="1"/>
  <c r="G337" i="1"/>
  <c r="G338" i="1"/>
  <c r="G323" i="2" s="1"/>
  <c r="G339" i="1"/>
  <c r="G340" i="1"/>
  <c r="G325" i="2" s="1"/>
  <c r="G341" i="1"/>
  <c r="G326" i="2" s="1"/>
  <c r="G342" i="1"/>
  <c r="G327" i="2" s="1"/>
  <c r="G343" i="1"/>
  <c r="G344" i="1"/>
  <c r="G345" i="1"/>
  <c r="G346" i="1"/>
  <c r="G347" i="1"/>
  <c r="G348" i="1"/>
  <c r="G349" i="1"/>
  <c r="G350" i="1"/>
  <c r="G335" i="2" s="1"/>
  <c r="G351" i="1"/>
  <c r="G336" i="2" s="1"/>
  <c r="G352" i="1"/>
  <c r="G337" i="2" s="1"/>
  <c r="G353" i="1"/>
  <c r="G354" i="1"/>
  <c r="G355" i="1"/>
  <c r="G356" i="1"/>
  <c r="G341" i="2" s="1"/>
  <c r="G357" i="1"/>
  <c r="G358" i="1"/>
  <c r="G359" i="1"/>
  <c r="G360" i="1"/>
  <c r="G345" i="2" s="1"/>
  <c r="G361" i="1"/>
  <c r="G362" i="1"/>
  <c r="G363" i="1"/>
  <c r="G364" i="1"/>
  <c r="G365" i="1"/>
  <c r="G366" i="1"/>
  <c r="G351" i="2" s="1"/>
  <c r="G367" i="1"/>
  <c r="G368" i="1"/>
  <c r="G353" i="2" s="1"/>
  <c r="G369" i="1"/>
  <c r="G370" i="1"/>
  <c r="G371" i="1"/>
  <c r="G372" i="1"/>
  <c r="G373" i="1"/>
  <c r="G358" i="2" s="1"/>
  <c r="G374" i="1"/>
  <c r="G359" i="2" s="1"/>
  <c r="G375" i="1"/>
  <c r="G360" i="2" s="1"/>
  <c r="G376" i="1"/>
  <c r="G377" i="1"/>
  <c r="G378" i="1"/>
  <c r="G363" i="2" s="1"/>
  <c r="G379" i="1"/>
  <c r="G380" i="1"/>
  <c r="G365" i="2" s="1"/>
  <c r="G381" i="1"/>
  <c r="G382" i="1"/>
  <c r="G367" i="2" s="1"/>
  <c r="G383" i="1"/>
  <c r="G368" i="2" s="1"/>
  <c r="G384" i="1"/>
  <c r="G369" i="2" s="1"/>
  <c r="G385" i="1"/>
  <c r="G386" i="1"/>
  <c r="G387" i="1"/>
  <c r="G388" i="1"/>
  <c r="G389" i="1"/>
  <c r="G374" i="2" s="1"/>
  <c r="G390" i="1"/>
  <c r="G375" i="2" s="1"/>
  <c r="G391" i="1"/>
  <c r="G376" i="2" s="1"/>
  <c r="G392" i="1"/>
  <c r="G377" i="2" s="1"/>
  <c r="G393" i="1"/>
  <c r="G394" i="1"/>
  <c r="G395" i="1"/>
  <c r="G396" i="1"/>
  <c r="G397" i="1"/>
  <c r="G382" i="2" s="1"/>
  <c r="G398" i="1"/>
  <c r="G399" i="1"/>
  <c r="G400" i="1"/>
  <c r="G401" i="1"/>
  <c r="G402" i="1"/>
  <c r="G403" i="1"/>
  <c r="G404" i="1"/>
  <c r="G389" i="2" s="1"/>
  <c r="G405" i="1"/>
  <c r="G406" i="1"/>
  <c r="G407" i="1"/>
  <c r="G408" i="1"/>
  <c r="G409" i="1"/>
  <c r="G410" i="1"/>
  <c r="G411" i="1"/>
  <c r="G412" i="1"/>
  <c r="G413" i="1"/>
  <c r="G398" i="2" s="1"/>
  <c r="G414" i="1"/>
  <c r="G399" i="2" s="1"/>
  <c r="G415" i="1"/>
  <c r="G416" i="1"/>
  <c r="G401" i="2" s="1"/>
  <c r="G417" i="1"/>
  <c r="G418" i="1"/>
  <c r="G419" i="1"/>
  <c r="G420" i="1"/>
  <c r="G421" i="1"/>
  <c r="G422" i="1"/>
  <c r="G407" i="2" s="1"/>
  <c r="G423" i="1"/>
  <c r="G424" i="1"/>
  <c r="G409" i="2" s="1"/>
  <c r="G425" i="1"/>
  <c r="G426" i="1"/>
  <c r="G427" i="1"/>
  <c r="G428" i="1"/>
  <c r="G413" i="2" s="1"/>
  <c r="G429" i="1"/>
  <c r="G414" i="2" s="1"/>
  <c r="G430" i="1"/>
  <c r="G415" i="2" s="1"/>
  <c r="G431" i="1"/>
  <c r="G432" i="1"/>
  <c r="G433" i="1"/>
  <c r="G434" i="1"/>
  <c r="G435" i="1"/>
  <c r="G436" i="1"/>
  <c r="G437" i="1"/>
  <c r="G438" i="1"/>
  <c r="G439" i="1"/>
  <c r="G440" i="1"/>
  <c r="G425" i="2" s="1"/>
  <c r="G441" i="1"/>
  <c r="G442" i="1"/>
  <c r="G427" i="2" s="1"/>
  <c r="G443" i="1"/>
  <c r="G444" i="1"/>
  <c r="G445" i="1"/>
  <c r="G430" i="2" s="1"/>
  <c r="G446" i="1"/>
  <c r="G431" i="2" s="1"/>
  <c r="G447" i="1"/>
  <c r="G448" i="1"/>
  <c r="G449" i="1"/>
  <c r="G450" i="1"/>
  <c r="G451" i="1"/>
  <c r="G452" i="1"/>
  <c r="G453" i="1"/>
  <c r="G454" i="1"/>
  <c r="G439" i="2" s="1"/>
  <c r="G455" i="1"/>
  <c r="G456" i="1"/>
  <c r="G457" i="1"/>
  <c r="G458" i="1"/>
  <c r="G459" i="1"/>
  <c r="G460" i="1"/>
  <c r="G461" i="1"/>
  <c r="G446" i="2" s="1"/>
  <c r="G462" i="1"/>
  <c r="G463" i="1"/>
  <c r="G464" i="1"/>
  <c r="G449" i="2" s="1"/>
  <c r="G465" i="1"/>
  <c r="G466" i="1"/>
  <c r="G467" i="1"/>
  <c r="G468" i="1"/>
  <c r="G469" i="1"/>
  <c r="G470" i="1"/>
  <c r="G455" i="2" s="1"/>
  <c r="G471" i="1"/>
  <c r="G472" i="1"/>
  <c r="G473" i="1"/>
  <c r="G474" i="1"/>
  <c r="G475" i="1"/>
  <c r="G476" i="1"/>
  <c r="G461" i="2" s="1"/>
  <c r="G477" i="1"/>
  <c r="G478" i="1"/>
  <c r="G463" i="2" s="1"/>
  <c r="G479" i="1"/>
  <c r="G480" i="1"/>
  <c r="G465" i="2" s="1"/>
  <c r="G481" i="1"/>
  <c r="G482" i="1"/>
  <c r="G483" i="1"/>
  <c r="G484" i="1"/>
  <c r="G485" i="1"/>
  <c r="G470" i="2" s="1"/>
  <c r="G486" i="1"/>
  <c r="G487" i="1"/>
  <c r="G488" i="1"/>
  <c r="G473" i="2" s="1"/>
  <c r="G489" i="1"/>
  <c r="G490" i="1"/>
  <c r="G491" i="1"/>
  <c r="G492" i="1"/>
  <c r="G493" i="1"/>
  <c r="G478" i="2" s="1"/>
  <c r="G494" i="1"/>
  <c r="G495" i="1"/>
  <c r="G496" i="1"/>
  <c r="G497" i="1"/>
  <c r="G498" i="1"/>
  <c r="G499" i="1"/>
  <c r="G500" i="1"/>
  <c r="G485" i="2" s="1"/>
  <c r="G501" i="1"/>
  <c r="G486" i="2" s="1"/>
  <c r="G502" i="1"/>
  <c r="G503" i="1"/>
  <c r="G504" i="1"/>
  <c r="G489" i="2" s="1"/>
  <c r="G505" i="1"/>
  <c r="G506" i="1"/>
  <c r="G507" i="1"/>
  <c r="G508" i="1"/>
  <c r="G509" i="1"/>
  <c r="G510" i="1"/>
  <c r="G495" i="2" s="1"/>
  <c r="G511" i="1"/>
  <c r="G512" i="1"/>
  <c r="G497" i="2" s="1"/>
  <c r="G513" i="1"/>
  <c r="G514" i="1"/>
  <c r="G515" i="1"/>
  <c r="G516" i="1"/>
  <c r="G517" i="1"/>
  <c r="G518" i="1"/>
  <c r="G519" i="1"/>
  <c r="G520" i="1"/>
  <c r="G505" i="2" s="1"/>
  <c r="H6" i="4"/>
  <c r="N361" i="5" l="1"/>
  <c r="O112" i="5"/>
  <c r="J26" i="5"/>
  <c r="J239" i="5"/>
  <c r="P78" i="5"/>
  <c r="K338" i="5"/>
  <c r="O381" i="5"/>
  <c r="K270" i="5"/>
  <c r="J57" i="5"/>
  <c r="N408" i="5"/>
  <c r="N394" i="5"/>
  <c r="K410" i="5"/>
  <c r="N111" i="5"/>
  <c r="K401" i="5"/>
  <c r="P497" i="5"/>
  <c r="K160" i="5"/>
  <c r="L453" i="5"/>
  <c r="L289" i="5"/>
  <c r="N50" i="5"/>
  <c r="P184" i="5"/>
  <c r="K57" i="5"/>
  <c r="O111" i="5"/>
  <c r="O50" i="5"/>
  <c r="L160" i="5"/>
  <c r="J184" i="5"/>
  <c r="J315" i="5"/>
  <c r="L338" i="5"/>
  <c r="P381" i="5"/>
  <c r="N270" i="5"/>
  <c r="O408" i="5"/>
  <c r="O394" i="5"/>
  <c r="O453" i="5"/>
  <c r="O474" i="5"/>
  <c r="L410" i="5"/>
  <c r="L401" i="5"/>
  <c r="O497" i="5"/>
  <c r="P57" i="5"/>
  <c r="L111" i="5"/>
  <c r="L50" i="5"/>
  <c r="M50" i="5" s="1"/>
  <c r="R50" i="5" s="1"/>
  <c r="O75" i="5"/>
  <c r="J160" i="5"/>
  <c r="O184" i="5"/>
  <c r="O315" i="5"/>
  <c r="N95" i="5"/>
  <c r="J338" i="5"/>
  <c r="K154" i="5"/>
  <c r="J270" i="5"/>
  <c r="M270" i="5" s="1"/>
  <c r="R270" i="5" s="1"/>
  <c r="L170" i="5"/>
  <c r="L394" i="5"/>
  <c r="P453" i="5"/>
  <c r="P289" i="5"/>
  <c r="J410" i="5"/>
  <c r="P114" i="5"/>
  <c r="N194" i="5"/>
  <c r="N497" i="5"/>
  <c r="O57" i="5"/>
  <c r="K111" i="5"/>
  <c r="K50" i="5"/>
  <c r="N75" i="5"/>
  <c r="Q75" i="5" s="1"/>
  <c r="P160" i="5"/>
  <c r="L184" i="5"/>
  <c r="L95" i="5"/>
  <c r="P338" i="5"/>
  <c r="Q338" i="5" s="1"/>
  <c r="P154" i="5"/>
  <c r="K170" i="5"/>
  <c r="K394" i="5"/>
  <c r="K453" i="5"/>
  <c r="K179" i="5"/>
  <c r="O289" i="5"/>
  <c r="O114" i="5"/>
  <c r="K194" i="5"/>
  <c r="M194" i="5" s="1"/>
  <c r="R194" i="5" s="1"/>
  <c r="L497" i="5"/>
  <c r="N57" i="5"/>
  <c r="J111" i="5"/>
  <c r="L75" i="5"/>
  <c r="O160" i="5"/>
  <c r="K95" i="5"/>
  <c r="O338" i="5"/>
  <c r="N381" i="5"/>
  <c r="O154" i="5"/>
  <c r="L408" i="5"/>
  <c r="P170" i="5"/>
  <c r="J394" i="5"/>
  <c r="J453" i="5"/>
  <c r="J179" i="5"/>
  <c r="N289" i="5"/>
  <c r="J401" i="5"/>
  <c r="N114" i="5"/>
  <c r="J194" i="5"/>
  <c r="K497" i="5"/>
  <c r="K75" i="5"/>
  <c r="N315" i="5"/>
  <c r="J95" i="5"/>
  <c r="L381" i="5"/>
  <c r="L154" i="5"/>
  <c r="M154" i="5" s="1"/>
  <c r="R154" i="5" s="1"/>
  <c r="L270" i="5"/>
  <c r="K408" i="5"/>
  <c r="O170" i="5"/>
  <c r="P179" i="5"/>
  <c r="Q179" i="5" s="1"/>
  <c r="K289" i="5"/>
  <c r="P401" i="5"/>
  <c r="L114" i="5"/>
  <c r="P194" i="5"/>
  <c r="J487" i="5"/>
  <c r="J50" i="5"/>
  <c r="J75" i="5"/>
  <c r="N184" i="5"/>
  <c r="Q184" i="5" s="1"/>
  <c r="L315" i="5"/>
  <c r="P95" i="5"/>
  <c r="Q95" i="5" s="1"/>
  <c r="K381" i="5"/>
  <c r="P270" i="5"/>
  <c r="J408" i="5"/>
  <c r="N170" i="5"/>
  <c r="O179" i="5"/>
  <c r="N474" i="5"/>
  <c r="Q474" i="5" s="1"/>
  <c r="O410" i="5"/>
  <c r="O401" i="5"/>
  <c r="Q401" i="5" s="1"/>
  <c r="K114" i="5"/>
  <c r="O194" i="5"/>
  <c r="Q194" i="5" s="1"/>
  <c r="N481" i="5"/>
  <c r="L179" i="5"/>
  <c r="K474" i="5"/>
  <c r="N410" i="5"/>
  <c r="Q410" i="5" s="1"/>
  <c r="J481" i="5"/>
  <c r="O91" i="5"/>
  <c r="J154" i="5"/>
  <c r="L474" i="5"/>
  <c r="O489" i="5"/>
  <c r="K102" i="5"/>
  <c r="P138" i="5"/>
  <c r="L479" i="5"/>
  <c r="J474" i="5"/>
  <c r="P481" i="5"/>
  <c r="L15" i="5"/>
  <c r="O55" i="5"/>
  <c r="P399" i="5"/>
  <c r="P281" i="5"/>
  <c r="L368" i="5"/>
  <c r="N43" i="5"/>
  <c r="N55" i="5"/>
  <c r="K368" i="5"/>
  <c r="N311" i="5"/>
  <c r="O473" i="5"/>
  <c r="Q473" i="5" s="1"/>
  <c r="K268" i="5"/>
  <c r="O488" i="5"/>
  <c r="N473" i="5"/>
  <c r="J268" i="5"/>
  <c r="N488" i="5"/>
  <c r="N391" i="5"/>
  <c r="L433" i="5"/>
  <c r="K433" i="5"/>
  <c r="L79" i="5"/>
  <c r="N133" i="5"/>
  <c r="K79" i="5"/>
  <c r="N263" i="5"/>
  <c r="O43" i="5"/>
  <c r="J399" i="5"/>
  <c r="L263" i="5"/>
  <c r="J444" i="5"/>
  <c r="L178" i="5"/>
  <c r="L41" i="5"/>
  <c r="J46" i="5"/>
  <c r="N382" i="5"/>
  <c r="P161" i="5"/>
  <c r="P479" i="5"/>
  <c r="N504" i="5"/>
  <c r="J32" i="5"/>
  <c r="K302" i="5"/>
  <c r="K449" i="5"/>
  <c r="J71" i="5"/>
  <c r="K404" i="5"/>
  <c r="O423" i="5"/>
  <c r="K384" i="5"/>
  <c r="J29" i="5"/>
  <c r="J66" i="5"/>
  <c r="J218" i="5"/>
  <c r="K245" i="5"/>
  <c r="J265" i="5"/>
  <c r="O304" i="5"/>
  <c r="N47" i="5"/>
  <c r="K233" i="5"/>
  <c r="K466" i="5"/>
  <c r="K318" i="5"/>
  <c r="N82" i="5"/>
  <c r="L244" i="5"/>
  <c r="J168" i="5"/>
  <c r="J356" i="5"/>
  <c r="N107" i="5"/>
  <c r="L162" i="5"/>
  <c r="O337" i="5"/>
  <c r="J219" i="5"/>
  <c r="M219" i="5" s="1"/>
  <c r="R219" i="5" s="1"/>
  <c r="P505" i="5"/>
  <c r="N416" i="5"/>
  <c r="O278" i="5"/>
  <c r="P119" i="5"/>
  <c r="L54" i="5"/>
  <c r="P130" i="5"/>
  <c r="N99" i="5"/>
  <c r="Q99" i="5" s="1"/>
  <c r="K155" i="5"/>
  <c r="L171" i="5"/>
  <c r="L323" i="5"/>
  <c r="K329" i="5"/>
  <c r="N10" i="5"/>
  <c r="Q10" i="5" s="1"/>
  <c r="L409" i="5"/>
  <c r="L416" i="5"/>
  <c r="K202" i="5"/>
  <c r="N185" i="5"/>
  <c r="Q185" i="5" s="1"/>
  <c r="N278" i="5"/>
  <c r="O485" i="5"/>
  <c r="L501" i="5"/>
  <c r="P80" i="5"/>
  <c r="O389" i="5"/>
  <c r="L262" i="5"/>
  <c r="K465" i="5"/>
  <c r="P65" i="5"/>
  <c r="O119" i="5"/>
  <c r="K54" i="5"/>
  <c r="O130" i="5"/>
  <c r="N199" i="5"/>
  <c r="Q199" i="5" s="1"/>
  <c r="P272" i="5"/>
  <c r="J155" i="5"/>
  <c r="K171" i="5"/>
  <c r="O238" i="5"/>
  <c r="K323" i="5"/>
  <c r="J329" i="5"/>
  <c r="L10" i="5"/>
  <c r="K409" i="5"/>
  <c r="K416" i="5"/>
  <c r="K407" i="5"/>
  <c r="K185" i="5"/>
  <c r="L278" i="5"/>
  <c r="L485" i="5"/>
  <c r="K501" i="5"/>
  <c r="O80" i="5"/>
  <c r="N389" i="5"/>
  <c r="Q389" i="5" s="1"/>
  <c r="P367" i="5"/>
  <c r="J465" i="5"/>
  <c r="O65" i="5"/>
  <c r="N119" i="5"/>
  <c r="J54" i="5"/>
  <c r="N130" i="5"/>
  <c r="L199" i="5"/>
  <c r="L272" i="5"/>
  <c r="M272" i="5" s="1"/>
  <c r="R272" i="5" s="1"/>
  <c r="P155" i="5"/>
  <c r="J171" i="5"/>
  <c r="K238" i="5"/>
  <c r="J323" i="5"/>
  <c r="M323" i="5" s="1"/>
  <c r="R323" i="5" s="1"/>
  <c r="P329" i="5"/>
  <c r="K10" i="5"/>
  <c r="J409" i="5"/>
  <c r="J416" i="5"/>
  <c r="J407" i="5"/>
  <c r="L185" i="5"/>
  <c r="K278" i="5"/>
  <c r="K485" i="5"/>
  <c r="J501" i="5"/>
  <c r="L389" i="5"/>
  <c r="N122" i="5"/>
  <c r="O367" i="5"/>
  <c r="N65" i="5"/>
  <c r="L119" i="5"/>
  <c r="L130" i="5"/>
  <c r="M130" i="5" s="1"/>
  <c r="R130" i="5" s="1"/>
  <c r="J199" i="5"/>
  <c r="K272" i="5"/>
  <c r="L99" i="5"/>
  <c r="O155" i="5"/>
  <c r="P171" i="5"/>
  <c r="Q171" i="5" s="1"/>
  <c r="J238" i="5"/>
  <c r="P323" i="5"/>
  <c r="O329" i="5"/>
  <c r="J10" i="5"/>
  <c r="M10" i="5" s="1"/>
  <c r="R10" i="5" s="1"/>
  <c r="P409" i="5"/>
  <c r="O202" i="5"/>
  <c r="P407" i="5"/>
  <c r="J185" i="5"/>
  <c r="J485" i="5"/>
  <c r="P501" i="5"/>
  <c r="Q501" i="5" s="1"/>
  <c r="K389" i="5"/>
  <c r="L122" i="5"/>
  <c r="N367" i="5"/>
  <c r="L65" i="5"/>
  <c r="K119" i="5"/>
  <c r="K199" i="5"/>
  <c r="J272" i="5"/>
  <c r="K99" i="5"/>
  <c r="P238" i="5"/>
  <c r="O323" i="5"/>
  <c r="P10" i="5"/>
  <c r="J202" i="5"/>
  <c r="O407" i="5"/>
  <c r="N80" i="5"/>
  <c r="Q80" i="5" s="1"/>
  <c r="K122" i="5"/>
  <c r="L367" i="5"/>
  <c r="K65" i="5"/>
  <c r="P54" i="5"/>
  <c r="Q54" i="5" s="1"/>
  <c r="P199" i="5"/>
  <c r="O272" i="5"/>
  <c r="J99" i="5"/>
  <c r="N238" i="5"/>
  <c r="P416" i="5"/>
  <c r="P202" i="5"/>
  <c r="N407" i="5"/>
  <c r="J278" i="5"/>
  <c r="L80" i="5"/>
  <c r="J122" i="5"/>
  <c r="K367" i="5"/>
  <c r="O465" i="5"/>
  <c r="J480" i="5"/>
  <c r="L311" i="5"/>
  <c r="P219" i="5"/>
  <c r="N337" i="5"/>
  <c r="P297" i="5"/>
  <c r="J92" i="5"/>
  <c r="K209" i="5"/>
  <c r="K219" i="5"/>
  <c r="O107" i="5"/>
  <c r="P337" i="5"/>
  <c r="N491" i="5"/>
  <c r="J505" i="5"/>
  <c r="M505" i="5" s="1"/>
  <c r="R505" i="5" s="1"/>
  <c r="O224" i="5"/>
  <c r="O240" i="5"/>
  <c r="N209" i="5"/>
  <c r="K251" i="5"/>
  <c r="L73" i="5"/>
  <c r="K357" i="5"/>
  <c r="P402" i="5"/>
  <c r="N219" i="5"/>
  <c r="K107" i="5"/>
  <c r="L337" i="5"/>
  <c r="N420" i="5"/>
  <c r="N450" i="5"/>
  <c r="N505" i="5"/>
  <c r="O297" i="5"/>
  <c r="J209" i="5"/>
  <c r="L256" i="5"/>
  <c r="J107" i="5"/>
  <c r="L420" i="5"/>
  <c r="J436" i="5"/>
  <c r="N297" i="5"/>
  <c r="L431" i="5"/>
  <c r="P209" i="5"/>
  <c r="K261" i="5"/>
  <c r="K309" i="5"/>
  <c r="J144" i="5"/>
  <c r="K420" i="5"/>
  <c r="J305" i="5"/>
  <c r="L297" i="5"/>
  <c r="P84" i="5"/>
  <c r="O209" i="5"/>
  <c r="O219" i="5"/>
  <c r="K337" i="5"/>
  <c r="M337" i="5" s="1"/>
  <c r="R337" i="5" s="1"/>
  <c r="J420" i="5"/>
  <c r="K505" i="5"/>
  <c r="N353" i="5"/>
  <c r="P503" i="5"/>
  <c r="O310" i="5"/>
  <c r="K297" i="5"/>
  <c r="L107" i="5"/>
  <c r="M107" i="5" s="1"/>
  <c r="R107" i="5" s="1"/>
  <c r="O420" i="5"/>
  <c r="Q420" i="5" s="1"/>
  <c r="O505" i="5"/>
  <c r="P89" i="5"/>
  <c r="N59" i="5"/>
  <c r="P163" i="5"/>
  <c r="K469" i="5"/>
  <c r="L441" i="5"/>
  <c r="O498" i="5"/>
  <c r="N472" i="5"/>
  <c r="P87" i="5"/>
  <c r="N146" i="5"/>
  <c r="K41" i="5"/>
  <c r="P46" i="5"/>
  <c r="N91" i="5"/>
  <c r="L382" i="5"/>
  <c r="P32" i="5"/>
  <c r="J102" i="5"/>
  <c r="M102" i="5" s="1"/>
  <c r="R102" i="5" s="1"/>
  <c r="P443" i="5"/>
  <c r="P444" i="5"/>
  <c r="N176" i="5"/>
  <c r="J377" i="5"/>
  <c r="M377" i="5" s="1"/>
  <c r="R377" i="5" s="1"/>
  <c r="O479" i="5"/>
  <c r="P492" i="5"/>
  <c r="J302" i="5"/>
  <c r="K178" i="5"/>
  <c r="M178" i="5" s="1"/>
  <c r="R178" i="5" s="1"/>
  <c r="J404" i="5"/>
  <c r="N489" i="5"/>
  <c r="L504" i="5"/>
  <c r="O87" i="5"/>
  <c r="L146" i="5"/>
  <c r="J41" i="5"/>
  <c r="O46" i="5"/>
  <c r="L91" i="5"/>
  <c r="M91" i="5" s="1"/>
  <c r="R91" i="5" s="1"/>
  <c r="K382" i="5"/>
  <c r="O32" i="5"/>
  <c r="J19" i="5"/>
  <c r="O443" i="5"/>
  <c r="O444" i="5"/>
  <c r="L176" i="5"/>
  <c r="P377" i="5"/>
  <c r="N479" i="5"/>
  <c r="O492" i="5"/>
  <c r="J178" i="5"/>
  <c r="J227" i="5"/>
  <c r="P404" i="5"/>
  <c r="K504" i="5"/>
  <c r="P71" i="5"/>
  <c r="N87" i="5"/>
  <c r="K146" i="5"/>
  <c r="P41" i="5"/>
  <c r="N46" i="5"/>
  <c r="K91" i="5"/>
  <c r="J382" i="5"/>
  <c r="P19" i="5"/>
  <c r="N443" i="5"/>
  <c r="O161" i="5"/>
  <c r="N444" i="5"/>
  <c r="K176" i="5"/>
  <c r="O377" i="5"/>
  <c r="N492" i="5"/>
  <c r="P227" i="5"/>
  <c r="P455" i="5"/>
  <c r="J449" i="5"/>
  <c r="M449" i="5" s="1"/>
  <c r="R449" i="5" s="1"/>
  <c r="O71" i="5"/>
  <c r="L87" i="5"/>
  <c r="M87" i="5" s="1"/>
  <c r="R87" i="5" s="1"/>
  <c r="J146" i="5"/>
  <c r="O41" i="5"/>
  <c r="J91" i="5"/>
  <c r="P102" i="5"/>
  <c r="O19" i="5"/>
  <c r="L443" i="5"/>
  <c r="N161" i="5"/>
  <c r="L444" i="5"/>
  <c r="M444" i="5" s="1"/>
  <c r="R444" i="5" s="1"/>
  <c r="J176" i="5"/>
  <c r="N377" i="5"/>
  <c r="L492" i="5"/>
  <c r="P302" i="5"/>
  <c r="O227" i="5"/>
  <c r="J455" i="5"/>
  <c r="O417" i="5"/>
  <c r="P449" i="5"/>
  <c r="Q449" i="5" s="1"/>
  <c r="N71" i="5"/>
  <c r="K87" i="5"/>
  <c r="P146" i="5"/>
  <c r="N32" i="5"/>
  <c r="O102" i="5"/>
  <c r="N19" i="5"/>
  <c r="K443" i="5"/>
  <c r="L161" i="5"/>
  <c r="M161" i="5" s="1"/>
  <c r="R161" i="5" s="1"/>
  <c r="P176" i="5"/>
  <c r="L377" i="5"/>
  <c r="K492" i="5"/>
  <c r="M492" i="5" s="1"/>
  <c r="R492" i="5" s="1"/>
  <c r="O302" i="5"/>
  <c r="P178" i="5"/>
  <c r="N227" i="5"/>
  <c r="O404" i="5"/>
  <c r="L489" i="5"/>
  <c r="N417" i="5"/>
  <c r="J504" i="5"/>
  <c r="O449" i="5"/>
  <c r="L71" i="5"/>
  <c r="M71" i="5" s="1"/>
  <c r="R71" i="5" s="1"/>
  <c r="L46" i="5"/>
  <c r="P382" i="5"/>
  <c r="L32" i="5"/>
  <c r="N102" i="5"/>
  <c r="L19" i="5"/>
  <c r="K161" i="5"/>
  <c r="K479" i="5"/>
  <c r="N302" i="5"/>
  <c r="Q302" i="5" s="1"/>
  <c r="O178" i="5"/>
  <c r="Q178" i="5" s="1"/>
  <c r="L227" i="5"/>
  <c r="N404" i="5"/>
  <c r="J489" i="5"/>
  <c r="L417" i="5"/>
  <c r="P504" i="5"/>
  <c r="N449" i="5"/>
  <c r="K489" i="5"/>
  <c r="K417" i="5"/>
  <c r="N74" i="5"/>
  <c r="L464" i="5"/>
  <c r="O439" i="5"/>
  <c r="P105" i="5"/>
  <c r="J210" i="5"/>
  <c r="O123" i="5"/>
  <c r="O455" i="5"/>
  <c r="K455" i="5"/>
  <c r="J281" i="5"/>
  <c r="N203" i="5"/>
  <c r="K487" i="5"/>
  <c r="M487" i="5" s="1"/>
  <c r="R487" i="5" s="1"/>
  <c r="P262" i="5"/>
  <c r="P465" i="5"/>
  <c r="P321" i="5"/>
  <c r="Q160" i="5"/>
  <c r="O321" i="5"/>
  <c r="L31" i="5"/>
  <c r="O89" i="5"/>
  <c r="L62" i="5"/>
  <c r="O138" i="5"/>
  <c r="O239" i="5"/>
  <c r="J251" i="5"/>
  <c r="J309" i="5"/>
  <c r="P357" i="5"/>
  <c r="N112" i="5"/>
  <c r="Q112" i="5" s="1"/>
  <c r="O402" i="5"/>
  <c r="O128" i="5"/>
  <c r="P26" i="5"/>
  <c r="O503" i="5"/>
  <c r="P426" i="5"/>
  <c r="K441" i="5"/>
  <c r="N224" i="5"/>
  <c r="P436" i="5"/>
  <c r="K300" i="5"/>
  <c r="P167" i="5"/>
  <c r="N439" i="5"/>
  <c r="K31" i="5"/>
  <c r="N89" i="5"/>
  <c r="P18" i="5"/>
  <c r="K62" i="5"/>
  <c r="N138" i="5"/>
  <c r="N239" i="5"/>
  <c r="P309" i="5"/>
  <c r="P283" i="5"/>
  <c r="N402" i="5"/>
  <c r="N128" i="5"/>
  <c r="O26" i="5"/>
  <c r="N503" i="5"/>
  <c r="O426" i="5"/>
  <c r="J441" i="5"/>
  <c r="J300" i="5"/>
  <c r="M300" i="5" s="1"/>
  <c r="R300" i="5" s="1"/>
  <c r="O167" i="5"/>
  <c r="L439" i="5"/>
  <c r="P92" i="5"/>
  <c r="J31" i="5"/>
  <c r="O18" i="5"/>
  <c r="J62" i="5"/>
  <c r="L138" i="5"/>
  <c r="J261" i="5"/>
  <c r="O309" i="5"/>
  <c r="O283" i="5"/>
  <c r="L402" i="5"/>
  <c r="L128" i="5"/>
  <c r="P144" i="5"/>
  <c r="N26" i="5"/>
  <c r="L503" i="5"/>
  <c r="N310" i="5"/>
  <c r="L361" i="5"/>
  <c r="N426" i="5"/>
  <c r="P441" i="5"/>
  <c r="N240" i="5"/>
  <c r="P300" i="5"/>
  <c r="N167" i="5"/>
  <c r="O92" i="5"/>
  <c r="P31" i="5"/>
  <c r="N18" i="5"/>
  <c r="P62" i="5"/>
  <c r="K138" i="5"/>
  <c r="P251" i="5"/>
  <c r="N261" i="5"/>
  <c r="N309" i="5"/>
  <c r="O357" i="5"/>
  <c r="L112" i="5"/>
  <c r="K283" i="5"/>
  <c r="K128" i="5"/>
  <c r="O144" i="5"/>
  <c r="L26" i="5"/>
  <c r="M26" i="5" s="1"/>
  <c r="R26" i="5" s="1"/>
  <c r="K503" i="5"/>
  <c r="L310" i="5"/>
  <c r="K361" i="5"/>
  <c r="L426" i="5"/>
  <c r="M426" i="5" s="1"/>
  <c r="R426" i="5" s="1"/>
  <c r="O441" i="5"/>
  <c r="K224" i="5"/>
  <c r="O436" i="5"/>
  <c r="L240" i="5"/>
  <c r="O300" i="5"/>
  <c r="L167" i="5"/>
  <c r="N92" i="5"/>
  <c r="O31" i="5"/>
  <c r="Q31" i="5" s="1"/>
  <c r="L89" i="5"/>
  <c r="L18" i="5"/>
  <c r="O62" i="5"/>
  <c r="P239" i="5"/>
  <c r="L251" i="5"/>
  <c r="P261" i="5"/>
  <c r="N357" i="5"/>
  <c r="K112" i="5"/>
  <c r="N283" i="5"/>
  <c r="J128" i="5"/>
  <c r="N144" i="5"/>
  <c r="K310" i="5"/>
  <c r="J361" i="5"/>
  <c r="K426" i="5"/>
  <c r="P224" i="5"/>
  <c r="N436" i="5"/>
  <c r="K240" i="5"/>
  <c r="N300" i="5"/>
  <c r="P471" i="5"/>
  <c r="K167" i="5"/>
  <c r="L92" i="5"/>
  <c r="M92" i="5" s="1"/>
  <c r="R92" i="5" s="1"/>
  <c r="K89" i="5"/>
  <c r="K18" i="5"/>
  <c r="L239" i="5"/>
  <c r="M239" i="5" s="1"/>
  <c r="R239" i="5" s="1"/>
  <c r="O251" i="5"/>
  <c r="O261" i="5"/>
  <c r="J357" i="5"/>
  <c r="J112" i="5"/>
  <c r="L283" i="5"/>
  <c r="K402" i="5"/>
  <c r="L144" i="5"/>
  <c r="J310" i="5"/>
  <c r="P361" i="5"/>
  <c r="Q361" i="5" s="1"/>
  <c r="L224" i="5"/>
  <c r="L436" i="5"/>
  <c r="J240" i="5"/>
  <c r="N471" i="5"/>
  <c r="K439" i="5"/>
  <c r="L471" i="5"/>
  <c r="J439" i="5"/>
  <c r="P55" i="5"/>
  <c r="P43" i="5"/>
  <c r="O133" i="5"/>
  <c r="N368" i="5"/>
  <c r="K98" i="5"/>
  <c r="O391" i="5"/>
  <c r="P51" i="5"/>
  <c r="J106" i="5"/>
  <c r="K399" i="5"/>
  <c r="O434" i="5"/>
  <c r="O311" i="5"/>
  <c r="J340" i="5"/>
  <c r="J475" i="5"/>
  <c r="P473" i="5"/>
  <c r="L268" i="5"/>
  <c r="K281" i="5"/>
  <c r="O211" i="5"/>
  <c r="K480" i="5"/>
  <c r="P488" i="5"/>
  <c r="N433" i="5"/>
  <c r="L74" i="5"/>
  <c r="L133" i="5"/>
  <c r="P11" i="5"/>
  <c r="N249" i="5"/>
  <c r="Q249" i="5" s="1"/>
  <c r="O105" i="5"/>
  <c r="N123" i="5"/>
  <c r="P457" i="5"/>
  <c r="L482" i="5"/>
  <c r="J464" i="5"/>
  <c r="K15" i="5"/>
  <c r="L55" i="5"/>
  <c r="J79" i="5"/>
  <c r="M79" i="5" s="1"/>
  <c r="R79" i="5" s="1"/>
  <c r="L43" i="5"/>
  <c r="N70" i="5"/>
  <c r="K133" i="5"/>
  <c r="J98" i="5"/>
  <c r="L249" i="5"/>
  <c r="P106" i="5"/>
  <c r="K311" i="5"/>
  <c r="P340" i="5"/>
  <c r="O475" i="5"/>
  <c r="P268" i="5"/>
  <c r="O457" i="5"/>
  <c r="K263" i="5"/>
  <c r="O281" i="5"/>
  <c r="K482" i="5"/>
  <c r="L321" i="5"/>
  <c r="L488" i="5"/>
  <c r="J15" i="5"/>
  <c r="K55" i="5"/>
  <c r="P136" i="5"/>
  <c r="P79" i="5"/>
  <c r="K43" i="5"/>
  <c r="L70" i="5"/>
  <c r="J133" i="5"/>
  <c r="P98" i="5"/>
  <c r="L391" i="5"/>
  <c r="O106" i="5"/>
  <c r="J311" i="5"/>
  <c r="O340" i="5"/>
  <c r="P475" i="5"/>
  <c r="O268" i="5"/>
  <c r="N326" i="5"/>
  <c r="J263" i="5"/>
  <c r="N281" i="5"/>
  <c r="J359" i="5"/>
  <c r="K321" i="5"/>
  <c r="K488" i="5"/>
  <c r="N448" i="5"/>
  <c r="P15" i="5"/>
  <c r="O136" i="5"/>
  <c r="O79" i="5"/>
  <c r="O34" i="5"/>
  <c r="J368" i="5"/>
  <c r="J393" i="5"/>
  <c r="O98" i="5"/>
  <c r="K391" i="5"/>
  <c r="N106" i="5"/>
  <c r="N226" i="5"/>
  <c r="O399" i="5"/>
  <c r="N340" i="5"/>
  <c r="N475" i="5"/>
  <c r="K473" i="5"/>
  <c r="L326" i="5"/>
  <c r="J375" i="5"/>
  <c r="P263" i="5"/>
  <c r="L369" i="5"/>
  <c r="L211" i="5"/>
  <c r="J433" i="5"/>
  <c r="L448" i="5"/>
  <c r="O15" i="5"/>
  <c r="O94" i="5"/>
  <c r="N34" i="5"/>
  <c r="P368" i="5"/>
  <c r="N98" i="5"/>
  <c r="J391" i="5"/>
  <c r="L106" i="5"/>
  <c r="L226" i="5"/>
  <c r="N399" i="5"/>
  <c r="O273" i="5"/>
  <c r="L340" i="5"/>
  <c r="L475" i="5"/>
  <c r="L473" i="5"/>
  <c r="P246" i="5"/>
  <c r="K211" i="5"/>
  <c r="N480" i="5"/>
  <c r="P433" i="5"/>
  <c r="N94" i="5"/>
  <c r="Q94" i="5" s="1"/>
  <c r="J51" i="5"/>
  <c r="P434" i="5"/>
  <c r="P211" i="5"/>
  <c r="O480" i="5"/>
  <c r="P66" i="5"/>
  <c r="J245" i="5"/>
  <c r="N423" i="5"/>
  <c r="Q423" i="5" s="1"/>
  <c r="P97" i="5"/>
  <c r="N136" i="5"/>
  <c r="L34" i="5"/>
  <c r="O66" i="5"/>
  <c r="K70" i="5"/>
  <c r="O147" i="5"/>
  <c r="P245" i="5"/>
  <c r="L304" i="5"/>
  <c r="K74" i="5"/>
  <c r="K82" i="5"/>
  <c r="O120" i="5"/>
  <c r="O110" i="5"/>
  <c r="K249" i="5"/>
  <c r="K47" i="5"/>
  <c r="O51" i="5"/>
  <c r="L123" i="5"/>
  <c r="O218" i="5"/>
  <c r="J226" i="5"/>
  <c r="J412" i="5"/>
  <c r="N434" i="5"/>
  <c r="N273" i="5"/>
  <c r="O502" i="5"/>
  <c r="K246" i="5"/>
  <c r="O356" i="5"/>
  <c r="O415" i="5"/>
  <c r="O244" i="5"/>
  <c r="P318" i="5"/>
  <c r="K326" i="5"/>
  <c r="N457" i="5"/>
  <c r="K369" i="5"/>
  <c r="L423" i="5"/>
  <c r="J214" i="5"/>
  <c r="J482" i="5"/>
  <c r="P384" i="5"/>
  <c r="O460" i="5"/>
  <c r="O487" i="5"/>
  <c r="K262" i="5"/>
  <c r="N210" i="5"/>
  <c r="L498" i="5"/>
  <c r="K448" i="5"/>
  <c r="P464" i="5"/>
  <c r="P356" i="5"/>
  <c r="P460" i="5"/>
  <c r="N498" i="5"/>
  <c r="P29" i="5"/>
  <c r="O97" i="5"/>
  <c r="L136" i="5"/>
  <c r="K34" i="5"/>
  <c r="N66" i="5"/>
  <c r="J70" i="5"/>
  <c r="N147" i="5"/>
  <c r="K304" i="5"/>
  <c r="J74" i="5"/>
  <c r="J82" i="5"/>
  <c r="N120" i="5"/>
  <c r="P393" i="5"/>
  <c r="N110" i="5"/>
  <c r="O11" i="5"/>
  <c r="J249" i="5"/>
  <c r="J47" i="5"/>
  <c r="N51" i="5"/>
  <c r="K123" i="5"/>
  <c r="L218" i="5"/>
  <c r="P265" i="5"/>
  <c r="P412" i="5"/>
  <c r="L434" i="5"/>
  <c r="L273" i="5"/>
  <c r="P502" i="5"/>
  <c r="N233" i="5"/>
  <c r="O246" i="5"/>
  <c r="N356" i="5"/>
  <c r="N415" i="5"/>
  <c r="N244" i="5"/>
  <c r="O318" i="5"/>
  <c r="J326" i="5"/>
  <c r="P375" i="5"/>
  <c r="N359" i="5"/>
  <c r="J369" i="5"/>
  <c r="O214" i="5"/>
  <c r="O384" i="5"/>
  <c r="P168" i="5"/>
  <c r="N460" i="5"/>
  <c r="L487" i="5"/>
  <c r="J262" i="5"/>
  <c r="K498" i="5"/>
  <c r="P218" i="5"/>
  <c r="J384" i="5"/>
  <c r="L472" i="5"/>
  <c r="O29" i="5"/>
  <c r="N97" i="5"/>
  <c r="L94" i="5"/>
  <c r="J34" i="5"/>
  <c r="L66" i="5"/>
  <c r="L147" i="5"/>
  <c r="P74" i="5"/>
  <c r="L120" i="5"/>
  <c r="O393" i="5"/>
  <c r="L110" i="5"/>
  <c r="N11" i="5"/>
  <c r="P249" i="5"/>
  <c r="P47" i="5"/>
  <c r="N105" i="5"/>
  <c r="J123" i="5"/>
  <c r="K218" i="5"/>
  <c r="K265" i="5"/>
  <c r="M265" i="5" s="1"/>
  <c r="R265" i="5" s="1"/>
  <c r="O412" i="5"/>
  <c r="K273" i="5"/>
  <c r="N502" i="5"/>
  <c r="J233" i="5"/>
  <c r="N246" i="5"/>
  <c r="L415" i="5"/>
  <c r="P466" i="5"/>
  <c r="N318" i="5"/>
  <c r="O375" i="5"/>
  <c r="P359" i="5"/>
  <c r="P369" i="5"/>
  <c r="P214" i="5"/>
  <c r="N384" i="5"/>
  <c r="O168" i="5"/>
  <c r="L460" i="5"/>
  <c r="P313" i="5"/>
  <c r="J498" i="5"/>
  <c r="P120" i="5"/>
  <c r="J244" i="5"/>
  <c r="J318" i="5"/>
  <c r="M318" i="5" s="1"/>
  <c r="R318" i="5" s="1"/>
  <c r="N29" i="5"/>
  <c r="L97" i="5"/>
  <c r="K94" i="5"/>
  <c r="K147" i="5"/>
  <c r="O245" i="5"/>
  <c r="K120" i="5"/>
  <c r="N393" i="5"/>
  <c r="K110" i="5"/>
  <c r="L11" i="5"/>
  <c r="O47" i="5"/>
  <c r="L105" i="5"/>
  <c r="P226" i="5"/>
  <c r="O265" i="5"/>
  <c r="N412" i="5"/>
  <c r="J273" i="5"/>
  <c r="L502" i="5"/>
  <c r="P233" i="5"/>
  <c r="L246" i="5"/>
  <c r="K415" i="5"/>
  <c r="O466" i="5"/>
  <c r="N375" i="5"/>
  <c r="K457" i="5"/>
  <c r="O359" i="5"/>
  <c r="O369" i="5"/>
  <c r="K423" i="5"/>
  <c r="N214" i="5"/>
  <c r="P482" i="5"/>
  <c r="N168" i="5"/>
  <c r="K460" i="5"/>
  <c r="O313" i="5"/>
  <c r="J472" i="5"/>
  <c r="N304" i="5"/>
  <c r="L29" i="5"/>
  <c r="K97" i="5"/>
  <c r="M97" i="5" s="1"/>
  <c r="R97" i="5" s="1"/>
  <c r="K136" i="5"/>
  <c r="J94" i="5"/>
  <c r="P70" i="5"/>
  <c r="J147" i="5"/>
  <c r="N245" i="5"/>
  <c r="J304" i="5"/>
  <c r="P82" i="5"/>
  <c r="Q82" i="5" s="1"/>
  <c r="L393" i="5"/>
  <c r="J110" i="5"/>
  <c r="K11" i="5"/>
  <c r="L51" i="5"/>
  <c r="K105" i="5"/>
  <c r="K226" i="5"/>
  <c r="N265" i="5"/>
  <c r="L412" i="5"/>
  <c r="K434" i="5"/>
  <c r="K502" i="5"/>
  <c r="O233" i="5"/>
  <c r="L356" i="5"/>
  <c r="J415" i="5"/>
  <c r="N466" i="5"/>
  <c r="K244" i="5"/>
  <c r="P326" i="5"/>
  <c r="L375" i="5"/>
  <c r="L457" i="5"/>
  <c r="L359" i="5"/>
  <c r="J423" i="5"/>
  <c r="L214" i="5"/>
  <c r="O482" i="5"/>
  <c r="L168" i="5"/>
  <c r="M168" i="5" s="1"/>
  <c r="R168" i="5" s="1"/>
  <c r="L313" i="5"/>
  <c r="P472" i="5"/>
  <c r="N464" i="5"/>
  <c r="L82" i="5"/>
  <c r="J466" i="5"/>
  <c r="M466" i="5" s="1"/>
  <c r="R466" i="5" s="1"/>
  <c r="O210" i="5"/>
  <c r="K313" i="5"/>
  <c r="P210" i="5"/>
  <c r="O472" i="5"/>
  <c r="O448" i="5"/>
  <c r="O464" i="5"/>
  <c r="O471" i="5"/>
  <c r="N211" i="5"/>
  <c r="O262" i="5"/>
  <c r="N321" i="5"/>
  <c r="L480" i="5"/>
  <c r="J448" i="5"/>
  <c r="P487" i="5"/>
  <c r="N313" i="5"/>
  <c r="L481" i="5"/>
  <c r="M481" i="5" s="1"/>
  <c r="R481" i="5" s="1"/>
  <c r="K471" i="5"/>
  <c r="M471" i="5" s="1"/>
  <c r="R471" i="5" s="1"/>
  <c r="L210" i="5"/>
  <c r="M210" i="5" s="1"/>
  <c r="R210" i="5" s="1"/>
  <c r="P440" i="5"/>
  <c r="P496" i="5"/>
  <c r="Q315" i="5"/>
  <c r="J257" i="5"/>
  <c r="N455" i="5"/>
  <c r="N456" i="5"/>
  <c r="J417" i="5"/>
  <c r="Q485" i="5"/>
  <c r="N257" i="5"/>
  <c r="K456" i="5"/>
  <c r="Q409" i="5"/>
  <c r="K476" i="5"/>
  <c r="Q146" i="5"/>
  <c r="M111" i="5"/>
  <c r="R111" i="5" s="1"/>
  <c r="O84" i="5"/>
  <c r="L59" i="5"/>
  <c r="O78" i="5"/>
  <c r="P256" i="5"/>
  <c r="K162" i="5"/>
  <c r="O163" i="5"/>
  <c r="L491" i="5"/>
  <c r="L450" i="5"/>
  <c r="L353" i="5"/>
  <c r="J469" i="5"/>
  <c r="N254" i="5"/>
  <c r="P305" i="5"/>
  <c r="P152" i="5"/>
  <c r="K203" i="5"/>
  <c r="K431" i="5"/>
  <c r="L257" i="5"/>
  <c r="J476" i="5"/>
  <c r="O440" i="5"/>
  <c r="O481" i="5"/>
  <c r="J103" i="5"/>
  <c r="N84" i="5"/>
  <c r="K59" i="5"/>
  <c r="N78" i="5"/>
  <c r="O256" i="5"/>
  <c r="J396" i="5"/>
  <c r="N425" i="5"/>
  <c r="J162" i="5"/>
  <c r="P349" i="5"/>
  <c r="N163" i="5"/>
  <c r="K491" i="5"/>
  <c r="J353" i="5"/>
  <c r="P469" i="5"/>
  <c r="L425" i="5"/>
  <c r="O254" i="5"/>
  <c r="O305" i="5"/>
  <c r="O152" i="5"/>
  <c r="J431" i="5"/>
  <c r="N440" i="5"/>
  <c r="P103" i="5"/>
  <c r="J59" i="5"/>
  <c r="L78" i="5"/>
  <c r="N256" i="5"/>
  <c r="K73" i="5"/>
  <c r="P396" i="5"/>
  <c r="O349" i="5"/>
  <c r="L163" i="5"/>
  <c r="P459" i="5"/>
  <c r="J491" i="5"/>
  <c r="K425" i="5"/>
  <c r="L254" i="5"/>
  <c r="N305" i="5"/>
  <c r="N152" i="5"/>
  <c r="P431" i="5"/>
  <c r="L496" i="5"/>
  <c r="O103" i="5"/>
  <c r="K256" i="5"/>
  <c r="J73" i="5"/>
  <c r="O396" i="5"/>
  <c r="M294" i="5"/>
  <c r="R294" i="5" s="1"/>
  <c r="N349" i="5"/>
  <c r="K163" i="5"/>
  <c r="N459" i="5"/>
  <c r="K450" i="5"/>
  <c r="M453" i="5"/>
  <c r="R453" i="5" s="1"/>
  <c r="M80" i="5"/>
  <c r="R80" i="5" s="1"/>
  <c r="J425" i="5"/>
  <c r="K254" i="5"/>
  <c r="L152" i="5"/>
  <c r="J203" i="5"/>
  <c r="O257" i="5"/>
  <c r="P476" i="5"/>
  <c r="K496" i="5"/>
  <c r="N103" i="5"/>
  <c r="L84" i="5"/>
  <c r="P73" i="5"/>
  <c r="N396" i="5"/>
  <c r="P162" i="5"/>
  <c r="L349" i="5"/>
  <c r="L459" i="5"/>
  <c r="J450" i="5"/>
  <c r="K353" i="5"/>
  <c r="P425" i="5"/>
  <c r="J254" i="5"/>
  <c r="K152" i="5"/>
  <c r="P203" i="5"/>
  <c r="Q203" i="5" s="1"/>
  <c r="K257" i="5"/>
  <c r="O476" i="5"/>
  <c r="O456" i="5"/>
  <c r="J496" i="5"/>
  <c r="L440" i="5"/>
  <c r="L103" i="5"/>
  <c r="K84" i="5"/>
  <c r="P59" i="5"/>
  <c r="Q59" i="5" s="1"/>
  <c r="K78" i="5"/>
  <c r="O73" i="5"/>
  <c r="L396" i="5"/>
  <c r="O162" i="5"/>
  <c r="K349" i="5"/>
  <c r="O459" i="5"/>
  <c r="K459" i="5"/>
  <c r="O491" i="5"/>
  <c r="Q491" i="5" s="1"/>
  <c r="P450" i="5"/>
  <c r="N469" i="5"/>
  <c r="P353" i="5"/>
  <c r="Q353" i="5" s="1"/>
  <c r="O469" i="5"/>
  <c r="L305" i="5"/>
  <c r="M305" i="5" s="1"/>
  <c r="R305" i="5" s="1"/>
  <c r="L203" i="5"/>
  <c r="O431" i="5"/>
  <c r="N476" i="5"/>
  <c r="K440" i="5"/>
  <c r="M381" i="5"/>
  <c r="R381" i="5" s="1"/>
  <c r="Q294" i="5"/>
  <c r="M170" i="5"/>
  <c r="R170" i="5" s="1"/>
  <c r="Q453" i="5"/>
  <c r="L456" i="5"/>
  <c r="J456" i="5"/>
  <c r="N496" i="5"/>
  <c r="J60" i="5"/>
  <c r="K60" i="5"/>
  <c r="L60" i="5"/>
  <c r="N60" i="5"/>
  <c r="O60" i="5"/>
  <c r="P60" i="5"/>
  <c r="K56" i="5"/>
  <c r="L56" i="5"/>
  <c r="N56" i="5"/>
  <c r="O56" i="5"/>
  <c r="P56" i="5"/>
  <c r="J56" i="5"/>
  <c r="K236" i="5"/>
  <c r="L236" i="5"/>
  <c r="N236" i="5"/>
  <c r="J236" i="5"/>
  <c r="O236" i="5"/>
  <c r="P236" i="5"/>
  <c r="N380" i="5"/>
  <c r="O380" i="5"/>
  <c r="P380" i="5"/>
  <c r="J380" i="5"/>
  <c r="K380" i="5"/>
  <c r="L380" i="5"/>
  <c r="J12" i="5"/>
  <c r="K12" i="5"/>
  <c r="L12" i="5"/>
  <c r="N12" i="5"/>
  <c r="O12" i="5"/>
  <c r="P12" i="5"/>
  <c r="N141" i="5"/>
  <c r="O141" i="5"/>
  <c r="P141" i="5"/>
  <c r="J141" i="5"/>
  <c r="K141" i="5"/>
  <c r="L141" i="5"/>
  <c r="K140" i="5"/>
  <c r="L140" i="5"/>
  <c r="N140" i="5"/>
  <c r="O140" i="5"/>
  <c r="P140" i="5"/>
  <c r="J140" i="5"/>
  <c r="K13" i="5"/>
  <c r="L13" i="5"/>
  <c r="N13" i="5"/>
  <c r="O13" i="5"/>
  <c r="P13" i="5"/>
  <c r="J13" i="5"/>
  <c r="J157" i="5"/>
  <c r="K157" i="5"/>
  <c r="L157" i="5"/>
  <c r="N157" i="5"/>
  <c r="O157" i="5"/>
  <c r="P157" i="5"/>
  <c r="J371" i="5"/>
  <c r="K371" i="5"/>
  <c r="L371" i="5"/>
  <c r="N371" i="5"/>
  <c r="O371" i="5"/>
  <c r="P371" i="5"/>
  <c r="L290" i="5"/>
  <c r="N290" i="5"/>
  <c r="P290" i="5"/>
  <c r="J290" i="5"/>
  <c r="K290" i="5"/>
  <c r="O290" i="5"/>
  <c r="P362" i="5"/>
  <c r="K362" i="5"/>
  <c r="L362" i="5"/>
  <c r="J362" i="5"/>
  <c r="N362" i="5"/>
  <c r="O362" i="5"/>
  <c r="L14" i="5"/>
  <c r="N14" i="5"/>
  <c r="O14" i="5"/>
  <c r="P14" i="5"/>
  <c r="J14" i="5"/>
  <c r="K14" i="5"/>
  <c r="J38" i="5"/>
  <c r="K38" i="5"/>
  <c r="L38" i="5"/>
  <c r="N38" i="5"/>
  <c r="O38" i="5"/>
  <c r="P38" i="5"/>
  <c r="J86" i="5"/>
  <c r="K86" i="5"/>
  <c r="L86" i="5"/>
  <c r="N86" i="5"/>
  <c r="O86" i="5"/>
  <c r="P86" i="5"/>
  <c r="O235" i="5"/>
  <c r="P235" i="5"/>
  <c r="J235" i="5"/>
  <c r="K235" i="5"/>
  <c r="L235" i="5"/>
  <c r="N235" i="5"/>
  <c r="M160" i="5"/>
  <c r="R160" i="5" s="1"/>
  <c r="N314" i="5"/>
  <c r="O314" i="5"/>
  <c r="P314" i="5"/>
  <c r="J314" i="5"/>
  <c r="K314" i="5"/>
  <c r="L314" i="5"/>
  <c r="P343" i="5"/>
  <c r="J343" i="5"/>
  <c r="K343" i="5"/>
  <c r="L343" i="5"/>
  <c r="N343" i="5"/>
  <c r="O343" i="5"/>
  <c r="L373" i="5"/>
  <c r="N373" i="5"/>
  <c r="O373" i="5"/>
  <c r="P373" i="5"/>
  <c r="J373" i="5"/>
  <c r="K373" i="5"/>
  <c r="N413" i="5"/>
  <c r="O413" i="5"/>
  <c r="P413" i="5"/>
  <c r="J413" i="5"/>
  <c r="K413" i="5"/>
  <c r="L413" i="5"/>
  <c r="J193" i="5"/>
  <c r="L193" i="5"/>
  <c r="N193" i="5"/>
  <c r="O193" i="5"/>
  <c r="K193" i="5"/>
  <c r="P193" i="5"/>
  <c r="J293" i="5"/>
  <c r="L293" i="5"/>
  <c r="N293" i="5"/>
  <c r="K293" i="5"/>
  <c r="O293" i="5"/>
  <c r="P293" i="5"/>
  <c r="K197" i="5"/>
  <c r="L197" i="5"/>
  <c r="N197" i="5"/>
  <c r="P197" i="5"/>
  <c r="J197" i="5"/>
  <c r="O197" i="5"/>
  <c r="N342" i="5"/>
  <c r="O342" i="5"/>
  <c r="P342" i="5"/>
  <c r="J342" i="5"/>
  <c r="K342" i="5"/>
  <c r="L342" i="5"/>
  <c r="M144" i="5"/>
  <c r="R144" i="5" s="1"/>
  <c r="J187" i="5"/>
  <c r="L187" i="5"/>
  <c r="N187" i="5"/>
  <c r="P187" i="5"/>
  <c r="K187" i="5"/>
  <c r="O187" i="5"/>
  <c r="K252" i="5"/>
  <c r="L252" i="5"/>
  <c r="O252" i="5"/>
  <c r="P252" i="5"/>
  <c r="J252" i="5"/>
  <c r="N252" i="5"/>
  <c r="L285" i="5"/>
  <c r="N285" i="5"/>
  <c r="P285" i="5"/>
  <c r="K285" i="5"/>
  <c r="O285" i="5"/>
  <c r="J285" i="5"/>
  <c r="K350" i="5"/>
  <c r="L350" i="5"/>
  <c r="N350" i="5"/>
  <c r="O350" i="5"/>
  <c r="J350" i="5"/>
  <c r="P350" i="5"/>
  <c r="J437" i="5"/>
  <c r="K437" i="5"/>
  <c r="L437" i="5"/>
  <c r="N437" i="5"/>
  <c r="O437" i="5"/>
  <c r="P437" i="5"/>
  <c r="M286" i="5"/>
  <c r="R286" i="5" s="1"/>
  <c r="M408" i="5"/>
  <c r="R408" i="5" s="1"/>
  <c r="J432" i="5"/>
  <c r="K432" i="5"/>
  <c r="L432" i="5"/>
  <c r="N432" i="5"/>
  <c r="O432" i="5"/>
  <c r="P432" i="5"/>
  <c r="N468" i="5"/>
  <c r="O468" i="5"/>
  <c r="P468" i="5"/>
  <c r="J468" i="5"/>
  <c r="L468" i="5"/>
  <c r="K468" i="5"/>
  <c r="N500" i="5"/>
  <c r="O500" i="5"/>
  <c r="P500" i="5"/>
  <c r="J500" i="5"/>
  <c r="L500" i="5"/>
  <c r="K500" i="5"/>
  <c r="K461" i="5"/>
  <c r="L461" i="5"/>
  <c r="N461" i="5"/>
  <c r="O461" i="5"/>
  <c r="P461" i="5"/>
  <c r="J461" i="5"/>
  <c r="J124" i="5"/>
  <c r="K124" i="5"/>
  <c r="L124" i="5"/>
  <c r="N124" i="5"/>
  <c r="O124" i="5"/>
  <c r="P124" i="5"/>
  <c r="N9" i="5"/>
  <c r="O9" i="5"/>
  <c r="P9" i="5"/>
  <c r="J9" i="5"/>
  <c r="K9" i="5"/>
  <c r="L9" i="5"/>
  <c r="J129" i="5"/>
  <c r="K129" i="5"/>
  <c r="L129" i="5"/>
  <c r="N129" i="5"/>
  <c r="O129" i="5"/>
  <c r="P129" i="5"/>
  <c r="P151" i="5"/>
  <c r="J151" i="5"/>
  <c r="K151" i="5"/>
  <c r="L151" i="5"/>
  <c r="N151" i="5"/>
  <c r="O151" i="5"/>
  <c r="P292" i="5"/>
  <c r="J292" i="5"/>
  <c r="K292" i="5"/>
  <c r="L292" i="5"/>
  <c r="N292" i="5"/>
  <c r="O292" i="5"/>
  <c r="L243" i="5"/>
  <c r="O243" i="5"/>
  <c r="P243" i="5"/>
  <c r="J243" i="5"/>
  <c r="K243" i="5"/>
  <c r="N243" i="5"/>
  <c r="P37" i="5"/>
  <c r="J37" i="5"/>
  <c r="K37" i="5"/>
  <c r="L37" i="5"/>
  <c r="N37" i="5"/>
  <c r="O37" i="5"/>
  <c r="J148" i="5"/>
  <c r="K148" i="5"/>
  <c r="L148" i="5"/>
  <c r="N148" i="5"/>
  <c r="O148" i="5"/>
  <c r="P148" i="5"/>
  <c r="L164" i="5"/>
  <c r="N164" i="5"/>
  <c r="O164" i="5"/>
  <c r="P164" i="5"/>
  <c r="J164" i="5"/>
  <c r="K164" i="5"/>
  <c r="P306" i="5"/>
  <c r="J306" i="5"/>
  <c r="K306" i="5"/>
  <c r="L306" i="5"/>
  <c r="N306" i="5"/>
  <c r="O306" i="5"/>
  <c r="O16" i="5"/>
  <c r="P16" i="5"/>
  <c r="J16" i="5"/>
  <c r="K16" i="5"/>
  <c r="L16" i="5"/>
  <c r="N16" i="5"/>
  <c r="J77" i="5"/>
  <c r="K77" i="5"/>
  <c r="L77" i="5"/>
  <c r="N77" i="5"/>
  <c r="O77" i="5"/>
  <c r="P77" i="5"/>
  <c r="L121" i="5"/>
  <c r="N121" i="5"/>
  <c r="O121" i="5"/>
  <c r="P121" i="5"/>
  <c r="J121" i="5"/>
  <c r="K121" i="5"/>
  <c r="L20" i="5"/>
  <c r="N20" i="5"/>
  <c r="O20" i="5"/>
  <c r="P20" i="5"/>
  <c r="J20" i="5"/>
  <c r="K20" i="5"/>
  <c r="N67" i="5"/>
  <c r="O67" i="5"/>
  <c r="P67" i="5"/>
  <c r="J67" i="5"/>
  <c r="K67" i="5"/>
  <c r="L67" i="5"/>
  <c r="N131" i="5"/>
  <c r="O131" i="5"/>
  <c r="P131" i="5"/>
  <c r="J131" i="5"/>
  <c r="K131" i="5"/>
  <c r="L131" i="5"/>
  <c r="J33" i="5"/>
  <c r="K33" i="5"/>
  <c r="L33" i="5"/>
  <c r="N33" i="5"/>
  <c r="O33" i="5"/>
  <c r="P33" i="5"/>
  <c r="J81" i="5"/>
  <c r="K81" i="5"/>
  <c r="L81" i="5"/>
  <c r="N81" i="5"/>
  <c r="O81" i="5"/>
  <c r="P81" i="5"/>
  <c r="K135" i="5"/>
  <c r="L135" i="5"/>
  <c r="N135" i="5"/>
  <c r="O135" i="5"/>
  <c r="P135" i="5"/>
  <c r="J135" i="5"/>
  <c r="L189" i="5"/>
  <c r="O189" i="5"/>
  <c r="P189" i="5"/>
  <c r="J189" i="5"/>
  <c r="K189" i="5"/>
  <c r="N189" i="5"/>
  <c r="J284" i="5"/>
  <c r="K284" i="5"/>
  <c r="N284" i="5"/>
  <c r="O284" i="5"/>
  <c r="P284" i="5"/>
  <c r="L284" i="5"/>
  <c r="P320" i="5"/>
  <c r="J320" i="5"/>
  <c r="K320" i="5"/>
  <c r="L320" i="5"/>
  <c r="N320" i="5"/>
  <c r="O320" i="5"/>
  <c r="M315" i="5"/>
  <c r="R315" i="5" s="1"/>
  <c r="O419" i="5"/>
  <c r="P419" i="5"/>
  <c r="J419" i="5"/>
  <c r="K419" i="5"/>
  <c r="L419" i="5"/>
  <c r="N419" i="5"/>
  <c r="N150" i="5"/>
  <c r="O150" i="5"/>
  <c r="P150" i="5"/>
  <c r="J150" i="5"/>
  <c r="K150" i="5"/>
  <c r="L150" i="5"/>
  <c r="K266" i="5"/>
  <c r="L266" i="5"/>
  <c r="O266" i="5"/>
  <c r="P266" i="5"/>
  <c r="J266" i="5"/>
  <c r="N266" i="5"/>
  <c r="O319" i="5"/>
  <c r="P319" i="5"/>
  <c r="J319" i="5"/>
  <c r="K319" i="5"/>
  <c r="L319" i="5"/>
  <c r="N319" i="5"/>
  <c r="O414" i="5"/>
  <c r="P414" i="5"/>
  <c r="J414" i="5"/>
  <c r="K414" i="5"/>
  <c r="L414" i="5"/>
  <c r="N414" i="5"/>
  <c r="L159" i="5"/>
  <c r="N159" i="5"/>
  <c r="O159" i="5"/>
  <c r="P159" i="5"/>
  <c r="J159" i="5"/>
  <c r="K159" i="5"/>
  <c r="J255" i="5"/>
  <c r="L255" i="5"/>
  <c r="N255" i="5"/>
  <c r="O255" i="5"/>
  <c r="K255" i="5"/>
  <c r="P255" i="5"/>
  <c r="J303" i="5"/>
  <c r="K303" i="5"/>
  <c r="L303" i="5"/>
  <c r="N303" i="5"/>
  <c r="O303" i="5"/>
  <c r="P303" i="5"/>
  <c r="J208" i="5"/>
  <c r="L208" i="5"/>
  <c r="N208" i="5"/>
  <c r="O208" i="5"/>
  <c r="K208" i="5"/>
  <c r="P208" i="5"/>
  <c r="L248" i="5"/>
  <c r="N248" i="5"/>
  <c r="P248" i="5"/>
  <c r="J248" i="5"/>
  <c r="K248" i="5"/>
  <c r="O248" i="5"/>
  <c r="N347" i="5"/>
  <c r="O347" i="5"/>
  <c r="P347" i="5"/>
  <c r="J347" i="5"/>
  <c r="K347" i="5"/>
  <c r="L347" i="5"/>
  <c r="P301" i="5"/>
  <c r="J301" i="5"/>
  <c r="K301" i="5"/>
  <c r="L301" i="5"/>
  <c r="N301" i="5"/>
  <c r="O301" i="5"/>
  <c r="K332" i="5"/>
  <c r="L332" i="5"/>
  <c r="N332" i="5"/>
  <c r="O332" i="5"/>
  <c r="P332" i="5"/>
  <c r="J332" i="5"/>
  <c r="O190" i="5"/>
  <c r="J190" i="5"/>
  <c r="L190" i="5"/>
  <c r="K190" i="5"/>
  <c r="N190" i="5"/>
  <c r="P190" i="5"/>
  <c r="K221" i="5"/>
  <c r="L221" i="5"/>
  <c r="N221" i="5"/>
  <c r="J221" i="5"/>
  <c r="O221" i="5"/>
  <c r="P221" i="5"/>
  <c r="N253" i="5"/>
  <c r="O253" i="5"/>
  <c r="J253" i="5"/>
  <c r="K253" i="5"/>
  <c r="L253" i="5"/>
  <c r="P253" i="5"/>
  <c r="N291" i="5"/>
  <c r="O291" i="5"/>
  <c r="J291" i="5"/>
  <c r="K291" i="5"/>
  <c r="P291" i="5"/>
  <c r="L291" i="5"/>
  <c r="L355" i="5"/>
  <c r="N355" i="5"/>
  <c r="P355" i="5"/>
  <c r="J355" i="5"/>
  <c r="K355" i="5"/>
  <c r="O355" i="5"/>
  <c r="K390" i="5"/>
  <c r="L390" i="5"/>
  <c r="N390" i="5"/>
  <c r="O390" i="5"/>
  <c r="P390" i="5"/>
  <c r="J390" i="5"/>
  <c r="J438" i="5"/>
  <c r="K438" i="5"/>
  <c r="L438" i="5"/>
  <c r="N438" i="5"/>
  <c r="O438" i="5"/>
  <c r="P438" i="5"/>
  <c r="J345" i="5"/>
  <c r="K345" i="5"/>
  <c r="L345" i="5"/>
  <c r="N345" i="5"/>
  <c r="O345" i="5"/>
  <c r="P345" i="5"/>
  <c r="J442" i="5"/>
  <c r="K442" i="5"/>
  <c r="L442" i="5"/>
  <c r="N442" i="5"/>
  <c r="O442" i="5"/>
  <c r="P442" i="5"/>
  <c r="L483" i="5"/>
  <c r="N483" i="5"/>
  <c r="O483" i="5"/>
  <c r="P483" i="5"/>
  <c r="K483" i="5"/>
  <c r="J483" i="5"/>
  <c r="L462" i="5"/>
  <c r="N462" i="5"/>
  <c r="O462" i="5"/>
  <c r="P462" i="5"/>
  <c r="K462" i="5"/>
  <c r="J462" i="5"/>
  <c r="K108" i="5"/>
  <c r="L108" i="5"/>
  <c r="N108" i="5"/>
  <c r="O108" i="5"/>
  <c r="P108" i="5"/>
  <c r="J108" i="5"/>
  <c r="L116" i="5"/>
  <c r="N116" i="5"/>
  <c r="O116" i="5"/>
  <c r="P116" i="5"/>
  <c r="J116" i="5"/>
  <c r="K116" i="5"/>
  <c r="J23" i="5"/>
  <c r="K23" i="5"/>
  <c r="L23" i="5"/>
  <c r="N23" i="5"/>
  <c r="O23" i="5"/>
  <c r="P23" i="5"/>
  <c r="O403" i="5"/>
  <c r="P403" i="5"/>
  <c r="J403" i="5"/>
  <c r="K403" i="5"/>
  <c r="L403" i="5"/>
  <c r="N403" i="5"/>
  <c r="L299" i="5"/>
  <c r="N299" i="5"/>
  <c r="O299" i="5"/>
  <c r="P299" i="5"/>
  <c r="J299" i="5"/>
  <c r="K299" i="5"/>
  <c r="J316" i="5"/>
  <c r="K316" i="5"/>
  <c r="L316" i="5"/>
  <c r="N316" i="5"/>
  <c r="O316" i="5"/>
  <c r="P316" i="5"/>
  <c r="L467" i="5"/>
  <c r="N467" i="5"/>
  <c r="O467" i="5"/>
  <c r="P467" i="5"/>
  <c r="K467" i="5"/>
  <c r="J467" i="5"/>
  <c r="J44" i="5"/>
  <c r="K44" i="5"/>
  <c r="L44" i="5"/>
  <c r="N44" i="5"/>
  <c r="O44" i="5"/>
  <c r="P44" i="5"/>
  <c r="K125" i="5"/>
  <c r="L125" i="5"/>
  <c r="N125" i="5"/>
  <c r="O125" i="5"/>
  <c r="P125" i="5"/>
  <c r="J125" i="5"/>
  <c r="K45" i="5"/>
  <c r="L45" i="5"/>
  <c r="N45" i="5"/>
  <c r="O45" i="5"/>
  <c r="P45" i="5"/>
  <c r="J45" i="5"/>
  <c r="J172" i="5"/>
  <c r="K172" i="5"/>
  <c r="L172" i="5"/>
  <c r="N172" i="5"/>
  <c r="O172" i="5"/>
  <c r="P172" i="5"/>
  <c r="N378" i="5"/>
  <c r="O378" i="5"/>
  <c r="P378" i="5"/>
  <c r="J378" i="5"/>
  <c r="K378" i="5"/>
  <c r="L378" i="5"/>
  <c r="N27" i="5"/>
  <c r="O27" i="5"/>
  <c r="P27" i="5"/>
  <c r="J27" i="5"/>
  <c r="K27" i="5"/>
  <c r="L27" i="5"/>
  <c r="N126" i="5"/>
  <c r="O126" i="5"/>
  <c r="P126" i="5"/>
  <c r="J126" i="5"/>
  <c r="K126" i="5"/>
  <c r="L126" i="5"/>
  <c r="K25" i="5"/>
  <c r="L25" i="5"/>
  <c r="N25" i="5"/>
  <c r="O25" i="5"/>
  <c r="P25" i="5"/>
  <c r="J25" i="5"/>
  <c r="K88" i="5"/>
  <c r="L88" i="5"/>
  <c r="N88" i="5"/>
  <c r="O88" i="5"/>
  <c r="P88" i="5"/>
  <c r="J88" i="5"/>
  <c r="L145" i="5"/>
  <c r="N145" i="5"/>
  <c r="O145" i="5"/>
  <c r="P145" i="5"/>
  <c r="J145" i="5"/>
  <c r="K145" i="5"/>
  <c r="O117" i="5"/>
  <c r="P117" i="5"/>
  <c r="J117" i="5"/>
  <c r="K117" i="5"/>
  <c r="L117" i="5"/>
  <c r="N117" i="5"/>
  <c r="P42" i="5"/>
  <c r="J42" i="5"/>
  <c r="K42" i="5"/>
  <c r="L42" i="5"/>
  <c r="N42" i="5"/>
  <c r="O42" i="5"/>
  <c r="N200" i="5"/>
  <c r="P200" i="5"/>
  <c r="K200" i="5"/>
  <c r="J200" i="5"/>
  <c r="L200" i="5"/>
  <c r="O200" i="5"/>
  <c r="J325" i="5"/>
  <c r="K325" i="5"/>
  <c r="L325" i="5"/>
  <c r="N325" i="5"/>
  <c r="O325" i="5"/>
  <c r="P325" i="5"/>
  <c r="O374" i="5"/>
  <c r="P374" i="5"/>
  <c r="J374" i="5"/>
  <c r="K374" i="5"/>
  <c r="L374" i="5"/>
  <c r="N374" i="5"/>
  <c r="P225" i="5"/>
  <c r="J225" i="5"/>
  <c r="K225" i="5"/>
  <c r="L225" i="5"/>
  <c r="N225" i="5"/>
  <c r="O225" i="5"/>
  <c r="N267" i="5"/>
  <c r="P267" i="5"/>
  <c r="J267" i="5"/>
  <c r="K267" i="5"/>
  <c r="L267" i="5"/>
  <c r="O267" i="5"/>
  <c r="O352" i="5"/>
  <c r="P352" i="5"/>
  <c r="J352" i="5"/>
  <c r="K352" i="5"/>
  <c r="L352" i="5"/>
  <c r="N352" i="5"/>
  <c r="P387" i="5"/>
  <c r="J387" i="5"/>
  <c r="K387" i="5"/>
  <c r="L387" i="5"/>
  <c r="N387" i="5"/>
  <c r="O387" i="5"/>
  <c r="J222" i="5"/>
  <c r="K222" i="5"/>
  <c r="N222" i="5"/>
  <c r="O222" i="5"/>
  <c r="P222" i="5"/>
  <c r="L222" i="5"/>
  <c r="N351" i="5"/>
  <c r="O351" i="5"/>
  <c r="P351" i="5"/>
  <c r="J351" i="5"/>
  <c r="K351" i="5"/>
  <c r="L351" i="5"/>
  <c r="J153" i="5"/>
  <c r="K153" i="5"/>
  <c r="L153" i="5"/>
  <c r="N153" i="5"/>
  <c r="O153" i="5"/>
  <c r="P153" i="5"/>
  <c r="K207" i="5"/>
  <c r="L207" i="5"/>
  <c r="N207" i="5"/>
  <c r="O207" i="5"/>
  <c r="P207" i="5"/>
  <c r="J207" i="5"/>
  <c r="J312" i="5"/>
  <c r="K312" i="5"/>
  <c r="L312" i="5"/>
  <c r="N312" i="5"/>
  <c r="O312" i="5"/>
  <c r="P312" i="5"/>
  <c r="K341" i="5"/>
  <c r="L341" i="5"/>
  <c r="N341" i="5"/>
  <c r="O341" i="5"/>
  <c r="P341" i="5"/>
  <c r="J341" i="5"/>
  <c r="Q106" i="5"/>
  <c r="P191" i="5"/>
  <c r="J191" i="5"/>
  <c r="K191" i="5"/>
  <c r="N191" i="5"/>
  <c r="O191" i="5"/>
  <c r="L191" i="5"/>
  <c r="P259" i="5"/>
  <c r="K259" i="5"/>
  <c r="L259" i="5"/>
  <c r="J259" i="5"/>
  <c r="N259" i="5"/>
  <c r="O259" i="5"/>
  <c r="K327" i="5"/>
  <c r="L327" i="5"/>
  <c r="N327" i="5"/>
  <c r="O327" i="5"/>
  <c r="P327" i="5"/>
  <c r="J327" i="5"/>
  <c r="J405" i="5"/>
  <c r="K405" i="5"/>
  <c r="L405" i="5"/>
  <c r="N405" i="5"/>
  <c r="O405" i="5"/>
  <c r="P405" i="5"/>
  <c r="Q170" i="5"/>
  <c r="J486" i="5"/>
  <c r="K486" i="5"/>
  <c r="L486" i="5"/>
  <c r="N486" i="5"/>
  <c r="P486" i="5"/>
  <c r="O486" i="5"/>
  <c r="M289" i="5"/>
  <c r="R289" i="5" s="1"/>
  <c r="N385" i="5"/>
  <c r="O385" i="5"/>
  <c r="P385" i="5"/>
  <c r="J385" i="5"/>
  <c r="K385" i="5"/>
  <c r="L385" i="5"/>
  <c r="P447" i="5"/>
  <c r="J447" i="5"/>
  <c r="K447" i="5"/>
  <c r="L447" i="5"/>
  <c r="N447" i="5"/>
  <c r="O447" i="5"/>
  <c r="M114" i="5"/>
  <c r="R114" i="5" s="1"/>
  <c r="L494" i="5"/>
  <c r="N494" i="5"/>
  <c r="O494" i="5"/>
  <c r="P494" i="5"/>
  <c r="K494" i="5"/>
  <c r="J494" i="5"/>
  <c r="J400" i="5"/>
  <c r="K400" i="5"/>
  <c r="L400" i="5"/>
  <c r="N400" i="5"/>
  <c r="O400" i="5"/>
  <c r="P400" i="5"/>
  <c r="Q504" i="5"/>
  <c r="N100" i="5"/>
  <c r="O100" i="5"/>
  <c r="P100" i="5"/>
  <c r="J100" i="5"/>
  <c r="K100" i="5"/>
  <c r="L100" i="5"/>
  <c r="J388" i="5"/>
  <c r="K388" i="5"/>
  <c r="L388" i="5"/>
  <c r="N388" i="5"/>
  <c r="O388" i="5"/>
  <c r="P388" i="5"/>
  <c r="L276" i="5"/>
  <c r="N276" i="5"/>
  <c r="P276" i="5"/>
  <c r="J276" i="5"/>
  <c r="K276" i="5"/>
  <c r="O276" i="5"/>
  <c r="K280" i="5"/>
  <c r="L280" i="5"/>
  <c r="O280" i="5"/>
  <c r="P280" i="5"/>
  <c r="J280" i="5"/>
  <c r="N280" i="5"/>
  <c r="N495" i="5"/>
  <c r="O495" i="5"/>
  <c r="P495" i="5"/>
  <c r="J495" i="5"/>
  <c r="K495" i="5"/>
  <c r="L495" i="5"/>
  <c r="L228" i="5"/>
  <c r="N228" i="5"/>
  <c r="P228" i="5"/>
  <c r="J228" i="5"/>
  <c r="K228" i="5"/>
  <c r="O228" i="5"/>
  <c r="O132" i="5"/>
  <c r="P132" i="5"/>
  <c r="J132" i="5"/>
  <c r="K132" i="5"/>
  <c r="L132" i="5"/>
  <c r="N132" i="5"/>
  <c r="N52" i="5"/>
  <c r="O52" i="5"/>
  <c r="P52" i="5"/>
  <c r="J52" i="5"/>
  <c r="K52" i="5"/>
  <c r="L52" i="5"/>
  <c r="N180" i="5"/>
  <c r="O180" i="5"/>
  <c r="P180" i="5"/>
  <c r="J180" i="5"/>
  <c r="K180" i="5"/>
  <c r="L180" i="5"/>
  <c r="J354" i="5"/>
  <c r="K354" i="5"/>
  <c r="L354" i="5"/>
  <c r="O354" i="5"/>
  <c r="P354" i="5"/>
  <c r="N354" i="5"/>
  <c r="K30" i="5"/>
  <c r="L30" i="5"/>
  <c r="N30" i="5"/>
  <c r="O30" i="5"/>
  <c r="P30" i="5"/>
  <c r="J30" i="5"/>
  <c r="K93" i="5"/>
  <c r="L93" i="5"/>
  <c r="N93" i="5"/>
  <c r="O93" i="5"/>
  <c r="P93" i="5"/>
  <c r="J93" i="5"/>
  <c r="O127" i="5"/>
  <c r="P127" i="5"/>
  <c r="J127" i="5"/>
  <c r="K127" i="5"/>
  <c r="L127" i="5"/>
  <c r="N127" i="5"/>
  <c r="K39" i="5"/>
  <c r="L39" i="5"/>
  <c r="N39" i="5"/>
  <c r="O39" i="5"/>
  <c r="P39" i="5"/>
  <c r="J39" i="5"/>
  <c r="M55" i="5"/>
  <c r="R55" i="5" s="1"/>
  <c r="J7" i="5"/>
  <c r="K7" i="5"/>
  <c r="L7" i="5"/>
  <c r="N7" i="5"/>
  <c r="O7" i="5"/>
  <c r="P7" i="5"/>
  <c r="P96" i="5"/>
  <c r="J96" i="5"/>
  <c r="K96" i="5"/>
  <c r="L96" i="5"/>
  <c r="N96" i="5"/>
  <c r="O96" i="5"/>
  <c r="O63" i="5"/>
  <c r="P63" i="5"/>
  <c r="J63" i="5"/>
  <c r="K63" i="5"/>
  <c r="L63" i="5"/>
  <c r="N63" i="5"/>
  <c r="J166" i="5"/>
  <c r="K166" i="5"/>
  <c r="L166" i="5"/>
  <c r="N166" i="5"/>
  <c r="O166" i="5"/>
  <c r="P166" i="5"/>
  <c r="O258" i="5"/>
  <c r="P258" i="5"/>
  <c r="J258" i="5"/>
  <c r="K258" i="5"/>
  <c r="L258" i="5"/>
  <c r="N258" i="5"/>
  <c r="J331" i="5"/>
  <c r="K331" i="5"/>
  <c r="L331" i="5"/>
  <c r="N331" i="5"/>
  <c r="O331" i="5"/>
  <c r="P331" i="5"/>
  <c r="J364" i="5"/>
  <c r="K364" i="5"/>
  <c r="L364" i="5"/>
  <c r="O364" i="5"/>
  <c r="P364" i="5"/>
  <c r="N364" i="5"/>
  <c r="O165" i="5"/>
  <c r="P165" i="5"/>
  <c r="J165" i="5"/>
  <c r="K165" i="5"/>
  <c r="L165" i="5"/>
  <c r="N165" i="5"/>
  <c r="N234" i="5"/>
  <c r="O234" i="5"/>
  <c r="J234" i="5"/>
  <c r="L234" i="5"/>
  <c r="P234" i="5"/>
  <c r="K234" i="5"/>
  <c r="O324" i="5"/>
  <c r="P324" i="5"/>
  <c r="J324" i="5"/>
  <c r="K324" i="5"/>
  <c r="L324" i="5"/>
  <c r="N324" i="5"/>
  <c r="P392" i="5"/>
  <c r="J392" i="5"/>
  <c r="K392" i="5"/>
  <c r="L392" i="5"/>
  <c r="N392" i="5"/>
  <c r="O392" i="5"/>
  <c r="N429" i="5"/>
  <c r="O429" i="5"/>
  <c r="P429" i="5"/>
  <c r="J429" i="5"/>
  <c r="K429" i="5"/>
  <c r="L429" i="5"/>
  <c r="J177" i="5"/>
  <c r="K177" i="5"/>
  <c r="L177" i="5"/>
  <c r="N177" i="5"/>
  <c r="O177" i="5"/>
  <c r="P177" i="5"/>
  <c r="J260" i="5"/>
  <c r="L260" i="5"/>
  <c r="N260" i="5"/>
  <c r="O260" i="5"/>
  <c r="K260" i="5"/>
  <c r="P260" i="5"/>
  <c r="J308" i="5"/>
  <c r="K308" i="5"/>
  <c r="L308" i="5"/>
  <c r="N308" i="5"/>
  <c r="O308" i="5"/>
  <c r="P308" i="5"/>
  <c r="L223" i="5"/>
  <c r="N223" i="5"/>
  <c r="P223" i="5"/>
  <c r="J223" i="5"/>
  <c r="K223" i="5"/>
  <c r="O223" i="5"/>
  <c r="J317" i="5"/>
  <c r="K317" i="5"/>
  <c r="L317" i="5"/>
  <c r="N317" i="5"/>
  <c r="O317" i="5"/>
  <c r="P317" i="5"/>
  <c r="J217" i="5"/>
  <c r="L217" i="5"/>
  <c r="N217" i="5"/>
  <c r="O217" i="5"/>
  <c r="P217" i="5"/>
  <c r="K217" i="5"/>
  <c r="J395" i="5"/>
  <c r="K395" i="5"/>
  <c r="L395" i="5"/>
  <c r="N395" i="5"/>
  <c r="O395" i="5"/>
  <c r="P395" i="5"/>
  <c r="P196" i="5"/>
  <c r="J196" i="5"/>
  <c r="K196" i="5"/>
  <c r="N196" i="5"/>
  <c r="L196" i="5"/>
  <c r="O196" i="5"/>
  <c r="O296" i="5"/>
  <c r="P296" i="5"/>
  <c r="J296" i="5"/>
  <c r="K296" i="5"/>
  <c r="L296" i="5"/>
  <c r="N296" i="5"/>
  <c r="K360" i="5"/>
  <c r="L360" i="5"/>
  <c r="N360" i="5"/>
  <c r="P360" i="5"/>
  <c r="J360" i="5"/>
  <c r="O360" i="5"/>
  <c r="J406" i="5"/>
  <c r="K406" i="5"/>
  <c r="L406" i="5"/>
  <c r="N406" i="5"/>
  <c r="O406" i="5"/>
  <c r="P406" i="5"/>
  <c r="Q154" i="5"/>
  <c r="M420" i="5"/>
  <c r="R420" i="5" s="1"/>
  <c r="Q278" i="5"/>
  <c r="Q408" i="5"/>
  <c r="J470" i="5"/>
  <c r="K470" i="5"/>
  <c r="L470" i="5"/>
  <c r="N470" i="5"/>
  <c r="P470" i="5"/>
  <c r="O470" i="5"/>
  <c r="Q122" i="5"/>
  <c r="L418" i="5"/>
  <c r="N418" i="5"/>
  <c r="O418" i="5"/>
  <c r="P418" i="5"/>
  <c r="J418" i="5"/>
  <c r="K418" i="5"/>
  <c r="O435" i="5"/>
  <c r="P435" i="5"/>
  <c r="J435" i="5"/>
  <c r="K435" i="5"/>
  <c r="L435" i="5"/>
  <c r="N435" i="5"/>
  <c r="K477" i="5"/>
  <c r="L477" i="5"/>
  <c r="N477" i="5"/>
  <c r="O477" i="5"/>
  <c r="P477" i="5"/>
  <c r="J477" i="5"/>
  <c r="O220" i="5"/>
  <c r="P220" i="5"/>
  <c r="J220" i="5"/>
  <c r="K220" i="5"/>
  <c r="L220" i="5"/>
  <c r="N220" i="5"/>
  <c r="J72" i="5"/>
  <c r="K72" i="5"/>
  <c r="L72" i="5"/>
  <c r="N72" i="5"/>
  <c r="O72" i="5"/>
  <c r="P72" i="5"/>
  <c r="P64" i="5"/>
  <c r="J64" i="5"/>
  <c r="K64" i="5"/>
  <c r="L64" i="5"/>
  <c r="N64" i="5"/>
  <c r="O64" i="5"/>
  <c r="J279" i="5"/>
  <c r="K279" i="5"/>
  <c r="N279" i="5"/>
  <c r="O279" i="5"/>
  <c r="P279" i="5"/>
  <c r="L279" i="5"/>
  <c r="J358" i="5"/>
  <c r="K358" i="5"/>
  <c r="N358" i="5"/>
  <c r="O358" i="5"/>
  <c r="L358" i="5"/>
  <c r="P358" i="5"/>
  <c r="N333" i="5"/>
  <c r="O333" i="5"/>
  <c r="P333" i="5"/>
  <c r="J333" i="5"/>
  <c r="K333" i="5"/>
  <c r="L333" i="5"/>
  <c r="K428" i="5"/>
  <c r="L428" i="5"/>
  <c r="N428" i="5"/>
  <c r="O428" i="5"/>
  <c r="P428" i="5"/>
  <c r="J428" i="5"/>
  <c r="P69" i="5"/>
  <c r="J69" i="5"/>
  <c r="K69" i="5"/>
  <c r="L69" i="5"/>
  <c r="N69" i="5"/>
  <c r="O69" i="5"/>
  <c r="O21" i="5"/>
  <c r="P21" i="5"/>
  <c r="J21" i="5"/>
  <c r="K21" i="5"/>
  <c r="L21" i="5"/>
  <c r="N21" i="5"/>
  <c r="P181" i="5"/>
  <c r="J181" i="5"/>
  <c r="K181" i="5"/>
  <c r="L181" i="5"/>
  <c r="N181" i="5"/>
  <c r="O181" i="5"/>
  <c r="N205" i="5"/>
  <c r="K205" i="5"/>
  <c r="L205" i="5"/>
  <c r="O205" i="5"/>
  <c r="J205" i="5"/>
  <c r="P205" i="5"/>
  <c r="J274" i="5"/>
  <c r="L274" i="5"/>
  <c r="N274" i="5"/>
  <c r="O274" i="5"/>
  <c r="K274" i="5"/>
  <c r="P274" i="5"/>
  <c r="P370" i="5"/>
  <c r="J370" i="5"/>
  <c r="K370" i="5"/>
  <c r="L370" i="5"/>
  <c r="N370" i="5"/>
  <c r="O370" i="5"/>
  <c r="L104" i="5"/>
  <c r="N104" i="5"/>
  <c r="O104" i="5"/>
  <c r="P104" i="5"/>
  <c r="J104" i="5"/>
  <c r="K104" i="5"/>
  <c r="O137" i="5"/>
  <c r="P137" i="5"/>
  <c r="J137" i="5"/>
  <c r="K137" i="5"/>
  <c r="L137" i="5"/>
  <c r="N137" i="5"/>
  <c r="K40" i="5"/>
  <c r="L40" i="5"/>
  <c r="N40" i="5"/>
  <c r="O40" i="5"/>
  <c r="P40" i="5"/>
  <c r="J40" i="5"/>
  <c r="K8" i="5"/>
  <c r="L8" i="5"/>
  <c r="N8" i="5"/>
  <c r="O8" i="5"/>
  <c r="P8" i="5"/>
  <c r="J8" i="5"/>
  <c r="P48" i="5"/>
  <c r="J48" i="5"/>
  <c r="K48" i="5"/>
  <c r="L48" i="5"/>
  <c r="N48" i="5"/>
  <c r="O48" i="5"/>
  <c r="N68" i="5"/>
  <c r="O68" i="5"/>
  <c r="P68" i="5"/>
  <c r="J68" i="5"/>
  <c r="K68" i="5"/>
  <c r="L68" i="5"/>
  <c r="P216" i="5"/>
  <c r="J216" i="5"/>
  <c r="K216" i="5"/>
  <c r="L216" i="5"/>
  <c r="N216" i="5"/>
  <c r="O216" i="5"/>
  <c r="N295" i="5"/>
  <c r="O295" i="5"/>
  <c r="P295" i="5"/>
  <c r="J295" i="5"/>
  <c r="K295" i="5"/>
  <c r="L295" i="5"/>
  <c r="J383" i="5"/>
  <c r="K383" i="5"/>
  <c r="L383" i="5"/>
  <c r="N383" i="5"/>
  <c r="O383" i="5"/>
  <c r="P383" i="5"/>
  <c r="O277" i="5"/>
  <c r="P277" i="5"/>
  <c r="J277" i="5"/>
  <c r="K277" i="5"/>
  <c r="L277" i="5"/>
  <c r="N277" i="5"/>
  <c r="O430" i="5"/>
  <c r="P430" i="5"/>
  <c r="J430" i="5"/>
  <c r="K430" i="5"/>
  <c r="L430" i="5"/>
  <c r="N430" i="5"/>
  <c r="O215" i="5"/>
  <c r="P215" i="5"/>
  <c r="J215" i="5"/>
  <c r="K215" i="5"/>
  <c r="L215" i="5"/>
  <c r="N215" i="5"/>
  <c r="K149" i="5"/>
  <c r="L149" i="5"/>
  <c r="N149" i="5"/>
  <c r="O149" i="5"/>
  <c r="P149" i="5"/>
  <c r="J149" i="5"/>
  <c r="K158" i="5"/>
  <c r="L158" i="5"/>
  <c r="N158" i="5"/>
  <c r="O158" i="5"/>
  <c r="P158" i="5"/>
  <c r="J158" i="5"/>
  <c r="L328" i="5"/>
  <c r="N328" i="5"/>
  <c r="O328" i="5"/>
  <c r="P328" i="5"/>
  <c r="J328" i="5"/>
  <c r="K328" i="5"/>
  <c r="J372" i="5"/>
  <c r="K372" i="5"/>
  <c r="L372" i="5"/>
  <c r="N372" i="5"/>
  <c r="O372" i="5"/>
  <c r="P372" i="5"/>
  <c r="N175" i="5"/>
  <c r="O175" i="5"/>
  <c r="P175" i="5"/>
  <c r="J175" i="5"/>
  <c r="K175" i="5"/>
  <c r="L175" i="5"/>
  <c r="P264" i="5"/>
  <c r="J264" i="5"/>
  <c r="K264" i="5"/>
  <c r="L264" i="5"/>
  <c r="O264" i="5"/>
  <c r="N264" i="5"/>
  <c r="K322" i="5"/>
  <c r="L322" i="5"/>
  <c r="N322" i="5"/>
  <c r="O322" i="5"/>
  <c r="P322" i="5"/>
  <c r="J322" i="5"/>
  <c r="J139" i="5"/>
  <c r="K139" i="5"/>
  <c r="L139" i="5"/>
  <c r="N139" i="5"/>
  <c r="O139" i="5"/>
  <c r="P139" i="5"/>
  <c r="P201" i="5"/>
  <c r="J201" i="5"/>
  <c r="K201" i="5"/>
  <c r="N201" i="5"/>
  <c r="O201" i="5"/>
  <c r="L201" i="5"/>
  <c r="J242" i="5"/>
  <c r="K242" i="5"/>
  <c r="N242" i="5"/>
  <c r="O242" i="5"/>
  <c r="P242" i="5"/>
  <c r="L242" i="5"/>
  <c r="J336" i="5"/>
  <c r="K336" i="5"/>
  <c r="L336" i="5"/>
  <c r="N336" i="5"/>
  <c r="O336" i="5"/>
  <c r="P336" i="5"/>
  <c r="P452" i="5"/>
  <c r="J452" i="5"/>
  <c r="K452" i="5"/>
  <c r="L452" i="5"/>
  <c r="N452" i="5"/>
  <c r="O452" i="5"/>
  <c r="L499" i="5"/>
  <c r="N499" i="5"/>
  <c r="O499" i="5"/>
  <c r="P499" i="5"/>
  <c r="K499" i="5"/>
  <c r="J499" i="5"/>
  <c r="L478" i="5"/>
  <c r="N478" i="5"/>
  <c r="O478" i="5"/>
  <c r="P478" i="5"/>
  <c r="K478" i="5"/>
  <c r="J478" i="5"/>
  <c r="K204" i="5"/>
  <c r="N204" i="5"/>
  <c r="O204" i="5"/>
  <c r="P204" i="5"/>
  <c r="J204" i="5"/>
  <c r="L204" i="5"/>
  <c r="L35" i="5"/>
  <c r="N35" i="5"/>
  <c r="O35" i="5"/>
  <c r="P35" i="5"/>
  <c r="J35" i="5"/>
  <c r="K35" i="5"/>
  <c r="J344" i="5"/>
  <c r="K344" i="5"/>
  <c r="L344" i="5"/>
  <c r="N344" i="5"/>
  <c r="O344" i="5"/>
  <c r="P344" i="5"/>
  <c r="J76" i="5"/>
  <c r="K76" i="5"/>
  <c r="L76" i="5"/>
  <c r="N76" i="5"/>
  <c r="O76" i="5"/>
  <c r="P76" i="5"/>
  <c r="N36" i="5"/>
  <c r="O36" i="5"/>
  <c r="P36" i="5"/>
  <c r="J36" i="5"/>
  <c r="K36" i="5"/>
  <c r="L36" i="5"/>
  <c r="J188" i="5"/>
  <c r="L188" i="5"/>
  <c r="N188" i="5"/>
  <c r="O188" i="5"/>
  <c r="K188" i="5"/>
  <c r="P188" i="5"/>
  <c r="K212" i="5"/>
  <c r="L212" i="5"/>
  <c r="N212" i="5"/>
  <c r="J212" i="5"/>
  <c r="O212" i="5"/>
  <c r="P212" i="5"/>
  <c r="O386" i="5"/>
  <c r="P386" i="5"/>
  <c r="J386" i="5"/>
  <c r="K386" i="5"/>
  <c r="L386" i="5"/>
  <c r="N386" i="5"/>
  <c r="P282" i="5"/>
  <c r="J282" i="5"/>
  <c r="K282" i="5"/>
  <c r="L282" i="5"/>
  <c r="N282" i="5"/>
  <c r="O282" i="5"/>
  <c r="P142" i="5"/>
  <c r="J142" i="5"/>
  <c r="K142" i="5"/>
  <c r="L142" i="5"/>
  <c r="N142" i="5"/>
  <c r="O142" i="5"/>
  <c r="J49" i="5"/>
  <c r="K49" i="5"/>
  <c r="L49" i="5"/>
  <c r="N49" i="5"/>
  <c r="O49" i="5"/>
  <c r="P49" i="5"/>
  <c r="K115" i="5"/>
  <c r="L115" i="5"/>
  <c r="N115" i="5"/>
  <c r="O115" i="5"/>
  <c r="P115" i="5"/>
  <c r="J115" i="5"/>
  <c r="P17" i="5"/>
  <c r="J17" i="5"/>
  <c r="K17" i="5"/>
  <c r="L17" i="5"/>
  <c r="N17" i="5"/>
  <c r="O17" i="5"/>
  <c r="P113" i="5"/>
  <c r="J113" i="5"/>
  <c r="K113" i="5"/>
  <c r="L113" i="5"/>
  <c r="N113" i="5"/>
  <c r="O113" i="5"/>
  <c r="J134" i="5"/>
  <c r="K134" i="5"/>
  <c r="L134" i="5"/>
  <c r="N134" i="5"/>
  <c r="O134" i="5"/>
  <c r="P134" i="5"/>
  <c r="P58" i="5"/>
  <c r="J58" i="5"/>
  <c r="K58" i="5"/>
  <c r="L58" i="5"/>
  <c r="N58" i="5"/>
  <c r="O58" i="5"/>
  <c r="J173" i="5"/>
  <c r="K173" i="5"/>
  <c r="L173" i="5"/>
  <c r="N173" i="5"/>
  <c r="O173" i="5"/>
  <c r="P173" i="5"/>
  <c r="J335" i="5"/>
  <c r="K335" i="5"/>
  <c r="L335" i="5"/>
  <c r="N335" i="5"/>
  <c r="O335" i="5"/>
  <c r="P335" i="5"/>
  <c r="P348" i="5"/>
  <c r="J348" i="5"/>
  <c r="K348" i="5"/>
  <c r="L348" i="5"/>
  <c r="N348" i="5"/>
  <c r="O348" i="5"/>
  <c r="N195" i="5"/>
  <c r="P195" i="5"/>
  <c r="J195" i="5"/>
  <c r="L195" i="5"/>
  <c r="K195" i="5"/>
  <c r="O195" i="5"/>
  <c r="K288" i="5"/>
  <c r="L288" i="5"/>
  <c r="N288" i="5"/>
  <c r="O288" i="5"/>
  <c r="P288" i="5"/>
  <c r="J288" i="5"/>
  <c r="P334" i="5"/>
  <c r="J334" i="5"/>
  <c r="K334" i="5"/>
  <c r="L334" i="5"/>
  <c r="N334" i="5"/>
  <c r="O334" i="5"/>
  <c r="N397" i="5"/>
  <c r="O397" i="5"/>
  <c r="P397" i="5"/>
  <c r="J397" i="5"/>
  <c r="K397" i="5"/>
  <c r="L397" i="5"/>
  <c r="P90" i="5"/>
  <c r="J90" i="5"/>
  <c r="K90" i="5"/>
  <c r="L90" i="5"/>
  <c r="N90" i="5"/>
  <c r="O90" i="5"/>
  <c r="J182" i="5"/>
  <c r="K182" i="5"/>
  <c r="L182" i="5"/>
  <c r="N182" i="5"/>
  <c r="P182" i="5"/>
  <c r="O182" i="5"/>
  <c r="K230" i="5"/>
  <c r="L230" i="5"/>
  <c r="N230" i="5"/>
  <c r="J230" i="5"/>
  <c r="O230" i="5"/>
  <c r="P230" i="5"/>
  <c r="L271" i="5"/>
  <c r="N271" i="5"/>
  <c r="P271" i="5"/>
  <c r="O271" i="5"/>
  <c r="J271" i="5"/>
  <c r="K271" i="5"/>
  <c r="J232" i="5"/>
  <c r="K232" i="5"/>
  <c r="N232" i="5"/>
  <c r="O232" i="5"/>
  <c r="P232" i="5"/>
  <c r="L232" i="5"/>
  <c r="K169" i="5"/>
  <c r="L169" i="5"/>
  <c r="N169" i="5"/>
  <c r="O169" i="5"/>
  <c r="P169" i="5"/>
  <c r="J169" i="5"/>
  <c r="K269" i="5"/>
  <c r="L269" i="5"/>
  <c r="N269" i="5"/>
  <c r="J269" i="5"/>
  <c r="O269" i="5"/>
  <c r="P269" i="5"/>
  <c r="J366" i="5"/>
  <c r="K366" i="5"/>
  <c r="L366" i="5"/>
  <c r="N366" i="5"/>
  <c r="O366" i="5"/>
  <c r="P366" i="5"/>
  <c r="J411" i="5"/>
  <c r="K411" i="5"/>
  <c r="L411" i="5"/>
  <c r="N411" i="5"/>
  <c r="O411" i="5"/>
  <c r="P411" i="5"/>
  <c r="P206" i="5"/>
  <c r="J206" i="5"/>
  <c r="K206" i="5"/>
  <c r="L206" i="5"/>
  <c r="N206" i="5"/>
  <c r="O206" i="5"/>
  <c r="K275" i="5"/>
  <c r="L275" i="5"/>
  <c r="N275" i="5"/>
  <c r="O275" i="5"/>
  <c r="P275" i="5"/>
  <c r="J275" i="5"/>
  <c r="J307" i="5"/>
  <c r="K307" i="5"/>
  <c r="L307" i="5"/>
  <c r="N307" i="5"/>
  <c r="O307" i="5"/>
  <c r="P307" i="5"/>
  <c r="P365" i="5"/>
  <c r="J365" i="5"/>
  <c r="K365" i="5"/>
  <c r="L365" i="5"/>
  <c r="N365" i="5"/>
  <c r="O365" i="5"/>
  <c r="J421" i="5"/>
  <c r="K421" i="5"/>
  <c r="L421" i="5"/>
  <c r="N421" i="5"/>
  <c r="O421" i="5"/>
  <c r="P421" i="5"/>
  <c r="Q286" i="5"/>
  <c r="N424" i="5"/>
  <c r="O424" i="5"/>
  <c r="P424" i="5"/>
  <c r="J424" i="5"/>
  <c r="K424" i="5"/>
  <c r="L424" i="5"/>
  <c r="J454" i="5"/>
  <c r="K454" i="5"/>
  <c r="L454" i="5"/>
  <c r="N454" i="5"/>
  <c r="P454" i="5"/>
  <c r="O454" i="5"/>
  <c r="O458" i="5"/>
  <c r="P458" i="5"/>
  <c r="J458" i="5"/>
  <c r="K458" i="5"/>
  <c r="N458" i="5"/>
  <c r="L458" i="5"/>
  <c r="N484" i="5"/>
  <c r="O484" i="5"/>
  <c r="P484" i="5"/>
  <c r="J484" i="5"/>
  <c r="L484" i="5"/>
  <c r="K484" i="5"/>
  <c r="M302" i="5"/>
  <c r="R302" i="5" s="1"/>
  <c r="M410" i="5"/>
  <c r="R410" i="5" s="1"/>
  <c r="J186" i="5"/>
  <c r="K186" i="5"/>
  <c r="L186" i="5"/>
  <c r="O186" i="5"/>
  <c r="N186" i="5"/>
  <c r="P186" i="5"/>
  <c r="J427" i="5"/>
  <c r="K427" i="5"/>
  <c r="L427" i="5"/>
  <c r="N427" i="5"/>
  <c r="O427" i="5"/>
  <c r="P427" i="5"/>
  <c r="O451" i="5"/>
  <c r="P451" i="5"/>
  <c r="J451" i="5"/>
  <c r="K451" i="5"/>
  <c r="L451" i="5"/>
  <c r="N451" i="5"/>
  <c r="N445" i="5"/>
  <c r="O445" i="5"/>
  <c r="P445" i="5"/>
  <c r="J445" i="5"/>
  <c r="K445" i="5"/>
  <c r="L445" i="5"/>
  <c r="Q489" i="5"/>
  <c r="L346" i="5"/>
  <c r="N346" i="5"/>
  <c r="O346" i="5"/>
  <c r="P346" i="5"/>
  <c r="J346" i="5"/>
  <c r="K346" i="5"/>
  <c r="J118" i="5"/>
  <c r="K118" i="5"/>
  <c r="L118" i="5"/>
  <c r="N118" i="5"/>
  <c r="O118" i="5"/>
  <c r="P118" i="5"/>
  <c r="K250" i="5"/>
  <c r="L250" i="5"/>
  <c r="N250" i="5"/>
  <c r="J250" i="5"/>
  <c r="O250" i="5"/>
  <c r="P250" i="5"/>
  <c r="J192" i="5"/>
  <c r="K192" i="5"/>
  <c r="L192" i="5"/>
  <c r="O192" i="5"/>
  <c r="N192" i="5"/>
  <c r="P192" i="5"/>
  <c r="J376" i="5"/>
  <c r="K376" i="5"/>
  <c r="L376" i="5"/>
  <c r="N376" i="5"/>
  <c r="O376" i="5"/>
  <c r="P376" i="5"/>
  <c r="P156" i="5"/>
  <c r="J156" i="5"/>
  <c r="K156" i="5"/>
  <c r="L156" i="5"/>
  <c r="N156" i="5"/>
  <c r="O156" i="5"/>
  <c r="P101" i="5"/>
  <c r="J101" i="5"/>
  <c r="K101" i="5"/>
  <c r="L101" i="5"/>
  <c r="N101" i="5"/>
  <c r="O101" i="5"/>
  <c r="P53" i="5"/>
  <c r="J53" i="5"/>
  <c r="K53" i="5"/>
  <c r="L53" i="5"/>
  <c r="N53" i="5"/>
  <c r="O53" i="5"/>
  <c r="J213" i="5"/>
  <c r="K213" i="5"/>
  <c r="N213" i="5"/>
  <c r="O213" i="5"/>
  <c r="P213" i="5"/>
  <c r="L213" i="5"/>
  <c r="J298" i="5"/>
  <c r="K298" i="5"/>
  <c r="L298" i="5"/>
  <c r="N298" i="5"/>
  <c r="O298" i="5"/>
  <c r="P298" i="5"/>
  <c r="J330" i="5"/>
  <c r="K330" i="5"/>
  <c r="L330" i="5"/>
  <c r="N330" i="5"/>
  <c r="O330" i="5"/>
  <c r="P330" i="5"/>
  <c r="J363" i="5"/>
  <c r="K363" i="5"/>
  <c r="N363" i="5"/>
  <c r="O363" i="5"/>
  <c r="P363" i="5"/>
  <c r="L363" i="5"/>
  <c r="K61" i="5"/>
  <c r="L61" i="5"/>
  <c r="N61" i="5"/>
  <c r="O61" i="5"/>
  <c r="P61" i="5"/>
  <c r="J61" i="5"/>
  <c r="N109" i="5"/>
  <c r="O109" i="5"/>
  <c r="P109" i="5"/>
  <c r="J109" i="5"/>
  <c r="K109" i="5"/>
  <c r="L109" i="5"/>
  <c r="J143" i="5"/>
  <c r="K143" i="5"/>
  <c r="L143" i="5"/>
  <c r="N143" i="5"/>
  <c r="O143" i="5"/>
  <c r="P143" i="5"/>
  <c r="J24" i="5"/>
  <c r="K24" i="5"/>
  <c r="L24" i="5"/>
  <c r="N24" i="5"/>
  <c r="O24" i="5"/>
  <c r="P24" i="5"/>
  <c r="L83" i="5"/>
  <c r="N83" i="5"/>
  <c r="O83" i="5"/>
  <c r="P83" i="5"/>
  <c r="J83" i="5"/>
  <c r="K83" i="5"/>
  <c r="P22" i="5"/>
  <c r="J22" i="5"/>
  <c r="K22" i="5"/>
  <c r="L22" i="5"/>
  <c r="N22" i="5"/>
  <c r="O22" i="5"/>
  <c r="P28" i="5"/>
  <c r="J28" i="5"/>
  <c r="K28" i="5"/>
  <c r="L28" i="5"/>
  <c r="N28" i="5"/>
  <c r="O28" i="5"/>
  <c r="P85" i="5"/>
  <c r="J85" i="5"/>
  <c r="K85" i="5"/>
  <c r="L85" i="5"/>
  <c r="N85" i="5"/>
  <c r="O85" i="5"/>
  <c r="O379" i="5"/>
  <c r="P379" i="5"/>
  <c r="J379" i="5"/>
  <c r="K379" i="5"/>
  <c r="L379" i="5"/>
  <c r="N379" i="5"/>
  <c r="K198" i="5"/>
  <c r="N198" i="5"/>
  <c r="O198" i="5"/>
  <c r="P198" i="5"/>
  <c r="J198" i="5"/>
  <c r="L198" i="5"/>
  <c r="P339" i="5"/>
  <c r="J339" i="5"/>
  <c r="K339" i="5"/>
  <c r="L339" i="5"/>
  <c r="N339" i="5"/>
  <c r="O339" i="5"/>
  <c r="O398" i="5"/>
  <c r="P398" i="5"/>
  <c r="J398" i="5"/>
  <c r="K398" i="5"/>
  <c r="L398" i="5"/>
  <c r="N398" i="5"/>
  <c r="K183" i="5"/>
  <c r="N183" i="5"/>
  <c r="O183" i="5"/>
  <c r="P183" i="5"/>
  <c r="J183" i="5"/>
  <c r="L183" i="5"/>
  <c r="J231" i="5"/>
  <c r="L231" i="5"/>
  <c r="N231" i="5"/>
  <c r="O231" i="5"/>
  <c r="K231" i="5"/>
  <c r="P231" i="5"/>
  <c r="J237" i="5"/>
  <c r="K237" i="5"/>
  <c r="N237" i="5"/>
  <c r="O237" i="5"/>
  <c r="P237" i="5"/>
  <c r="L237" i="5"/>
  <c r="P287" i="5"/>
  <c r="J287" i="5"/>
  <c r="K287" i="5"/>
  <c r="L287" i="5"/>
  <c r="N287" i="5"/>
  <c r="O287" i="5"/>
  <c r="O229" i="5"/>
  <c r="P229" i="5"/>
  <c r="J229" i="5"/>
  <c r="K229" i="5"/>
  <c r="L229" i="5"/>
  <c r="N229" i="5"/>
  <c r="M329" i="5"/>
  <c r="R329" i="5" s="1"/>
  <c r="L174" i="5"/>
  <c r="N174" i="5"/>
  <c r="O174" i="5"/>
  <c r="P174" i="5"/>
  <c r="J174" i="5"/>
  <c r="K174" i="5"/>
  <c r="K247" i="5"/>
  <c r="L247" i="5"/>
  <c r="O247" i="5"/>
  <c r="P247" i="5"/>
  <c r="J247" i="5"/>
  <c r="N247" i="5"/>
  <c r="J422" i="5"/>
  <c r="K422" i="5"/>
  <c r="L422" i="5"/>
  <c r="N422" i="5"/>
  <c r="O422" i="5"/>
  <c r="P422" i="5"/>
  <c r="M202" i="5"/>
  <c r="R202" i="5" s="1"/>
  <c r="M501" i="5"/>
  <c r="R501" i="5" s="1"/>
  <c r="K241" i="5"/>
  <c r="L241" i="5"/>
  <c r="N241" i="5"/>
  <c r="J241" i="5"/>
  <c r="O241" i="5"/>
  <c r="P241" i="5"/>
  <c r="N463" i="5"/>
  <c r="O463" i="5"/>
  <c r="P463" i="5"/>
  <c r="J463" i="5"/>
  <c r="K463" i="5"/>
  <c r="L463" i="5"/>
  <c r="O490" i="5"/>
  <c r="P490" i="5"/>
  <c r="J490" i="5"/>
  <c r="K490" i="5"/>
  <c r="N490" i="5"/>
  <c r="L490" i="5"/>
  <c r="O446" i="5"/>
  <c r="P446" i="5"/>
  <c r="J446" i="5"/>
  <c r="K446" i="5"/>
  <c r="L446" i="5"/>
  <c r="N446" i="5"/>
  <c r="K493" i="5"/>
  <c r="L493" i="5"/>
  <c r="N493" i="5"/>
  <c r="O493" i="5"/>
  <c r="P493" i="5"/>
  <c r="J493" i="5"/>
  <c r="M497" i="5"/>
  <c r="R497" i="5" s="1"/>
  <c r="G442" i="5"/>
  <c r="G442" i="4"/>
  <c r="G442" i="3"/>
  <c r="G442" i="2"/>
  <c r="G386" i="5"/>
  <c r="G386" i="4"/>
  <c r="G386" i="3"/>
  <c r="G386" i="2"/>
  <c r="G322" i="5"/>
  <c r="G322" i="4"/>
  <c r="G322" i="3"/>
  <c r="G322" i="2"/>
  <c r="G274" i="5"/>
  <c r="G274" i="4"/>
  <c r="G274" i="3"/>
  <c r="G274" i="2"/>
  <c r="G202" i="5"/>
  <c r="G202" i="4"/>
  <c r="G202" i="3"/>
  <c r="G202" i="2"/>
  <c r="G458" i="5"/>
  <c r="G458" i="4"/>
  <c r="G458" i="3"/>
  <c r="G458" i="2"/>
  <c r="G410" i="5"/>
  <c r="G410" i="4"/>
  <c r="G410" i="3"/>
  <c r="G410" i="2"/>
  <c r="G354" i="5"/>
  <c r="G354" i="4"/>
  <c r="G354" i="3"/>
  <c r="G354" i="2"/>
  <c r="G298" i="5"/>
  <c r="G298" i="4"/>
  <c r="G298" i="3"/>
  <c r="G298" i="2"/>
  <c r="G250" i="5"/>
  <c r="G250" i="4"/>
  <c r="G250" i="3"/>
  <c r="G250" i="2"/>
  <c r="G194" i="5"/>
  <c r="G194" i="4"/>
  <c r="G194" i="3"/>
  <c r="G194" i="2"/>
  <c r="G474" i="5"/>
  <c r="G474" i="4"/>
  <c r="G474" i="3"/>
  <c r="G474" i="2"/>
  <c r="G378" i="5"/>
  <c r="G378" i="4"/>
  <c r="G378" i="3"/>
  <c r="G378" i="2"/>
  <c r="G290" i="5"/>
  <c r="G290" i="4"/>
  <c r="G290" i="3"/>
  <c r="G290" i="2"/>
  <c r="J442" i="3"/>
  <c r="G482" i="5"/>
  <c r="G482" i="4"/>
  <c r="G482" i="3"/>
  <c r="G482" i="2"/>
  <c r="G426" i="5"/>
  <c r="G426" i="4"/>
  <c r="G426" i="3"/>
  <c r="G426" i="2"/>
  <c r="G346" i="5"/>
  <c r="G346" i="4"/>
  <c r="G346" i="3"/>
  <c r="G346" i="2"/>
  <c r="G242" i="5"/>
  <c r="G242" i="4"/>
  <c r="G242" i="3"/>
  <c r="G242" i="2"/>
  <c r="J439" i="3"/>
  <c r="G450" i="5"/>
  <c r="G450" i="4"/>
  <c r="G450" i="3"/>
  <c r="G450" i="2"/>
  <c r="G394" i="5"/>
  <c r="G394" i="4"/>
  <c r="G394" i="3"/>
  <c r="G394" i="2"/>
  <c r="G330" i="5"/>
  <c r="G330" i="4"/>
  <c r="G330" i="3"/>
  <c r="G330" i="2"/>
  <c r="G282" i="5"/>
  <c r="G282" i="4"/>
  <c r="G282" i="3"/>
  <c r="G282" i="2"/>
  <c r="G226" i="5"/>
  <c r="G226" i="4"/>
  <c r="G226" i="3"/>
  <c r="G226" i="2"/>
  <c r="G466" i="5"/>
  <c r="G466" i="4"/>
  <c r="G466" i="3"/>
  <c r="G466" i="2"/>
  <c r="G418" i="5"/>
  <c r="G418" i="4"/>
  <c r="G418" i="3"/>
  <c r="G418" i="2"/>
  <c r="G362" i="5"/>
  <c r="G362" i="4"/>
  <c r="G362" i="3"/>
  <c r="G362" i="2"/>
  <c r="G314" i="5"/>
  <c r="G314" i="4"/>
  <c r="G314" i="3"/>
  <c r="G314" i="2"/>
  <c r="G258" i="5"/>
  <c r="G258" i="4"/>
  <c r="G258" i="3"/>
  <c r="G258" i="2"/>
  <c r="G234" i="5"/>
  <c r="G234" i="4"/>
  <c r="G234" i="3"/>
  <c r="G234" i="2"/>
  <c r="G210" i="5"/>
  <c r="G210" i="4"/>
  <c r="G210" i="3"/>
  <c r="G210" i="2"/>
  <c r="G186" i="5"/>
  <c r="G186" i="4"/>
  <c r="G186" i="3"/>
  <c r="G186" i="2"/>
  <c r="G170" i="5"/>
  <c r="G170" i="4"/>
  <c r="G170" i="3"/>
  <c r="G170" i="2"/>
  <c r="G162" i="5"/>
  <c r="G162" i="4"/>
  <c r="G162" i="3"/>
  <c r="G162" i="2"/>
  <c r="G154" i="5"/>
  <c r="G154" i="4"/>
  <c r="G154" i="3"/>
  <c r="G154" i="2"/>
  <c r="G146" i="5"/>
  <c r="G146" i="4"/>
  <c r="G146" i="3"/>
  <c r="G146" i="2"/>
  <c r="G138" i="5"/>
  <c r="G138" i="4"/>
  <c r="G138" i="3"/>
  <c r="G138" i="2"/>
  <c r="G130" i="5"/>
  <c r="G130" i="4"/>
  <c r="G130" i="3"/>
  <c r="G130" i="2"/>
  <c r="G122" i="5"/>
  <c r="G122" i="4"/>
  <c r="G122" i="3"/>
  <c r="G122" i="2"/>
  <c r="G114" i="5"/>
  <c r="G114" i="4"/>
  <c r="G114" i="3"/>
  <c r="G114" i="2"/>
  <c r="G106" i="5"/>
  <c r="G106" i="4"/>
  <c r="G106" i="3"/>
  <c r="G106" i="2"/>
  <c r="G98" i="5"/>
  <c r="G98" i="4"/>
  <c r="G98" i="3"/>
  <c r="G98" i="2"/>
  <c r="G90" i="5"/>
  <c r="G90" i="4"/>
  <c r="G90" i="3"/>
  <c r="G90" i="2"/>
  <c r="G82" i="5"/>
  <c r="G82" i="4"/>
  <c r="G82" i="3"/>
  <c r="G82" i="2"/>
  <c r="G74" i="5"/>
  <c r="G74" i="4"/>
  <c r="G74" i="3"/>
  <c r="G74" i="2"/>
  <c r="G66" i="5"/>
  <c r="G66" i="4"/>
  <c r="G66" i="3"/>
  <c r="G66" i="2"/>
  <c r="G58" i="5"/>
  <c r="G58" i="4"/>
  <c r="G58" i="3"/>
  <c r="G58" i="2"/>
  <c r="G50" i="5"/>
  <c r="G50" i="4"/>
  <c r="G50" i="3"/>
  <c r="G50" i="2"/>
  <c r="G42" i="5"/>
  <c r="G42" i="4"/>
  <c r="G42" i="3"/>
  <c r="G42" i="2"/>
  <c r="G34" i="5"/>
  <c r="G34" i="4"/>
  <c r="G34" i="3"/>
  <c r="G34" i="2"/>
  <c r="G26" i="5"/>
  <c r="G26" i="4"/>
  <c r="G26" i="3"/>
  <c r="G26" i="2"/>
  <c r="G18" i="5"/>
  <c r="G18" i="4"/>
  <c r="G18" i="3"/>
  <c r="G18" i="2"/>
  <c r="G10" i="5"/>
  <c r="G10" i="4"/>
  <c r="G10" i="3"/>
  <c r="G10" i="2"/>
  <c r="J449" i="3"/>
  <c r="G498" i="5"/>
  <c r="G498" i="4"/>
  <c r="G498" i="3"/>
  <c r="G498" i="2"/>
  <c r="G402" i="5"/>
  <c r="G402" i="4"/>
  <c r="G402" i="3"/>
  <c r="G402" i="2"/>
  <c r="G338" i="5"/>
  <c r="G338" i="4"/>
  <c r="G338" i="3"/>
  <c r="G338" i="2"/>
  <c r="G266" i="5"/>
  <c r="G266" i="4"/>
  <c r="G266" i="3"/>
  <c r="G266" i="2"/>
  <c r="G178" i="5"/>
  <c r="G178" i="4"/>
  <c r="G178" i="3"/>
  <c r="G178" i="2"/>
  <c r="G490" i="5"/>
  <c r="G490" i="4"/>
  <c r="G490" i="3"/>
  <c r="G490" i="2"/>
  <c r="G434" i="5"/>
  <c r="G434" i="4"/>
  <c r="G434" i="3"/>
  <c r="G434" i="2"/>
  <c r="G370" i="5"/>
  <c r="G370" i="4"/>
  <c r="G370" i="3"/>
  <c r="G370" i="2"/>
  <c r="G306" i="5"/>
  <c r="G306" i="4"/>
  <c r="G306" i="3"/>
  <c r="G306" i="2"/>
  <c r="G218" i="5"/>
  <c r="G218" i="4"/>
  <c r="G218" i="3"/>
  <c r="G218" i="2"/>
  <c r="J452" i="3"/>
  <c r="G494" i="5"/>
  <c r="G494" i="4"/>
  <c r="G494" i="3"/>
  <c r="G462" i="5"/>
  <c r="G462" i="4"/>
  <c r="G462" i="3"/>
  <c r="G422" i="5"/>
  <c r="G422" i="4"/>
  <c r="G422" i="3"/>
  <c r="G390" i="5"/>
  <c r="G390" i="4"/>
  <c r="G390" i="3"/>
  <c r="G366" i="5"/>
  <c r="G366" i="4"/>
  <c r="G366" i="3"/>
  <c r="G334" i="5"/>
  <c r="G334" i="4"/>
  <c r="G334" i="3"/>
  <c r="G302" i="5"/>
  <c r="G302" i="4"/>
  <c r="G302" i="3"/>
  <c r="G270" i="5"/>
  <c r="G270" i="4"/>
  <c r="G270" i="3"/>
  <c r="G238" i="5"/>
  <c r="G238" i="4"/>
  <c r="G238" i="3"/>
  <c r="G206" i="5"/>
  <c r="G206" i="4"/>
  <c r="G206" i="3"/>
  <c r="G174" i="5"/>
  <c r="G174" i="4"/>
  <c r="G174" i="3"/>
  <c r="G142" i="5"/>
  <c r="G142" i="4"/>
  <c r="G142" i="3"/>
  <c r="G142" i="2"/>
  <c r="G110" i="5"/>
  <c r="G110" i="4"/>
  <c r="G110" i="3"/>
  <c r="G110" i="2"/>
  <c r="G78" i="5"/>
  <c r="G78" i="4"/>
  <c r="G78" i="3"/>
  <c r="G78" i="2"/>
  <c r="G62" i="5"/>
  <c r="G62" i="4"/>
  <c r="G62" i="3"/>
  <c r="G62" i="2"/>
  <c r="G38" i="5"/>
  <c r="G38" i="4"/>
  <c r="G38" i="3"/>
  <c r="G38" i="2"/>
  <c r="G501" i="5"/>
  <c r="G501" i="4"/>
  <c r="G501" i="3"/>
  <c r="G477" i="5"/>
  <c r="G477" i="4"/>
  <c r="G477" i="3"/>
  <c r="G453" i="5"/>
  <c r="G453" i="4"/>
  <c r="G453" i="3"/>
  <c r="G429" i="5"/>
  <c r="G429" i="4"/>
  <c r="G429" i="3"/>
  <c r="G405" i="5"/>
  <c r="G405" i="4"/>
  <c r="G405" i="3"/>
  <c r="G381" i="5"/>
  <c r="G381" i="4"/>
  <c r="G381" i="3"/>
  <c r="G357" i="5"/>
  <c r="G357" i="4"/>
  <c r="G357" i="3"/>
  <c r="G333" i="5"/>
  <c r="G333" i="4"/>
  <c r="G333" i="3"/>
  <c r="G309" i="5"/>
  <c r="G309" i="4"/>
  <c r="G309" i="3"/>
  <c r="G285" i="5"/>
  <c r="G285" i="4"/>
  <c r="G285" i="3"/>
  <c r="G261" i="5"/>
  <c r="G261" i="4"/>
  <c r="G261" i="3"/>
  <c r="G237" i="5"/>
  <c r="G237" i="4"/>
  <c r="G237" i="3"/>
  <c r="G205" i="5"/>
  <c r="G205" i="4"/>
  <c r="G205" i="3"/>
  <c r="G181" i="5"/>
  <c r="G181" i="4"/>
  <c r="G181" i="3"/>
  <c r="G181" i="2"/>
  <c r="G157" i="5"/>
  <c r="G157" i="4"/>
  <c r="G157" i="3"/>
  <c r="G133" i="5"/>
  <c r="G133" i="4"/>
  <c r="G133" i="3"/>
  <c r="G133" i="2"/>
  <c r="G109" i="5"/>
  <c r="G109" i="4"/>
  <c r="G109" i="3"/>
  <c r="G109" i="2"/>
  <c r="G93" i="5"/>
  <c r="G93" i="4"/>
  <c r="G93" i="3"/>
  <c r="G93" i="2"/>
  <c r="G69" i="5"/>
  <c r="G69" i="4"/>
  <c r="G69" i="3"/>
  <c r="G69" i="2"/>
  <c r="G45" i="5"/>
  <c r="G45" i="4"/>
  <c r="G45" i="3"/>
  <c r="G45" i="2"/>
  <c r="G29" i="5"/>
  <c r="G29" i="4"/>
  <c r="G29" i="3"/>
  <c r="G29" i="2"/>
  <c r="G462" i="2"/>
  <c r="G422" i="2"/>
  <c r="G500" i="5"/>
  <c r="G500" i="4"/>
  <c r="G500" i="3"/>
  <c r="G492" i="5"/>
  <c r="G492" i="4"/>
  <c r="G492" i="3"/>
  <c r="G484" i="5"/>
  <c r="G484" i="4"/>
  <c r="G484" i="3"/>
  <c r="G476" i="5"/>
  <c r="G476" i="4"/>
  <c r="G476" i="3"/>
  <c r="G468" i="5"/>
  <c r="G468" i="4"/>
  <c r="G468" i="3"/>
  <c r="G460" i="5"/>
  <c r="G460" i="4"/>
  <c r="G460" i="3"/>
  <c r="G452" i="5"/>
  <c r="G452" i="4"/>
  <c r="G452" i="3"/>
  <c r="G444" i="5"/>
  <c r="G444" i="4"/>
  <c r="G444" i="3"/>
  <c r="G436" i="5"/>
  <c r="G436" i="4"/>
  <c r="G436" i="3"/>
  <c r="G428" i="5"/>
  <c r="G428" i="4"/>
  <c r="G428" i="3"/>
  <c r="G420" i="5"/>
  <c r="G420" i="4"/>
  <c r="G420" i="3"/>
  <c r="G412" i="5"/>
  <c r="G412" i="4"/>
  <c r="G412" i="3"/>
  <c r="G404" i="5"/>
  <c r="G404" i="4"/>
  <c r="G404" i="3"/>
  <c r="G396" i="5"/>
  <c r="G396" i="4"/>
  <c r="G396" i="3"/>
  <c r="G388" i="5"/>
  <c r="G388" i="4"/>
  <c r="G388" i="3"/>
  <c r="G380" i="5"/>
  <c r="G380" i="4"/>
  <c r="G380" i="3"/>
  <c r="G372" i="5"/>
  <c r="G372" i="4"/>
  <c r="G372" i="3"/>
  <c r="G364" i="5"/>
  <c r="G364" i="4"/>
  <c r="G364" i="3"/>
  <c r="G356" i="5"/>
  <c r="G356" i="4"/>
  <c r="G356" i="3"/>
  <c r="G348" i="5"/>
  <c r="G348" i="4"/>
  <c r="G348" i="3"/>
  <c r="G340" i="5"/>
  <c r="G340" i="4"/>
  <c r="G340" i="3"/>
  <c r="G332" i="5"/>
  <c r="G332" i="4"/>
  <c r="G332" i="3"/>
  <c r="G324" i="5"/>
  <c r="G324" i="4"/>
  <c r="G324" i="3"/>
  <c r="G316" i="5"/>
  <c r="G316" i="4"/>
  <c r="G316" i="3"/>
  <c r="G308" i="5"/>
  <c r="G308" i="4"/>
  <c r="G308" i="3"/>
  <c r="G300" i="5"/>
  <c r="G300" i="4"/>
  <c r="G300" i="3"/>
  <c r="G292" i="5"/>
  <c r="G292" i="4"/>
  <c r="G292" i="3"/>
  <c r="G284" i="5"/>
  <c r="G284" i="4"/>
  <c r="G284" i="3"/>
  <c r="G276" i="5"/>
  <c r="G276" i="4"/>
  <c r="G276" i="3"/>
  <c r="G276" i="2"/>
  <c r="G268" i="5"/>
  <c r="G268" i="4"/>
  <c r="G268" i="3"/>
  <c r="G268" i="2"/>
  <c r="G260" i="5"/>
  <c r="G260" i="4"/>
  <c r="G260" i="3"/>
  <c r="G252" i="5"/>
  <c r="G252" i="4"/>
  <c r="G252" i="3"/>
  <c r="G244" i="5"/>
  <c r="G244" i="4"/>
  <c r="G244" i="3"/>
  <c r="G236" i="5"/>
  <c r="G236" i="4"/>
  <c r="G236" i="3"/>
  <c r="G228" i="5"/>
  <c r="G228" i="4"/>
  <c r="G228" i="3"/>
  <c r="G220" i="5"/>
  <c r="G220" i="4"/>
  <c r="G220" i="3"/>
  <c r="G212" i="5"/>
  <c r="G212" i="4"/>
  <c r="G212" i="3"/>
  <c r="G212" i="2"/>
  <c r="G204" i="5"/>
  <c r="G204" i="4"/>
  <c r="G204" i="3"/>
  <c r="G204" i="2"/>
  <c r="G196" i="5"/>
  <c r="G196" i="4"/>
  <c r="G196" i="3"/>
  <c r="G196" i="2"/>
  <c r="G188" i="5"/>
  <c r="G188" i="4"/>
  <c r="G188" i="3"/>
  <c r="G188" i="2"/>
  <c r="G180" i="5"/>
  <c r="G180" i="4"/>
  <c r="G180" i="3"/>
  <c r="G172" i="5"/>
  <c r="G172" i="4"/>
  <c r="G172" i="3"/>
  <c r="G172" i="2"/>
  <c r="G164" i="5"/>
  <c r="G164" i="4"/>
  <c r="G164" i="3"/>
  <c r="G164" i="2"/>
  <c r="G156" i="5"/>
  <c r="G156" i="4"/>
  <c r="G156" i="3"/>
  <c r="G156" i="2"/>
  <c r="G148" i="5"/>
  <c r="G148" i="4"/>
  <c r="G148" i="3"/>
  <c r="G148" i="2"/>
  <c r="G140" i="5"/>
  <c r="G140" i="4"/>
  <c r="G140" i="3"/>
  <c r="G140" i="2"/>
  <c r="G132" i="5"/>
  <c r="G132" i="4"/>
  <c r="G132" i="3"/>
  <c r="G132" i="2"/>
  <c r="G124" i="5"/>
  <c r="G124" i="4"/>
  <c r="G124" i="3"/>
  <c r="G124" i="2"/>
  <c r="G116" i="5"/>
  <c r="G116" i="4"/>
  <c r="G116" i="3"/>
  <c r="G116" i="2"/>
  <c r="G108" i="5"/>
  <c r="G108" i="4"/>
  <c r="G108" i="3"/>
  <c r="G108" i="2"/>
  <c r="G100" i="5"/>
  <c r="G100" i="4"/>
  <c r="G100" i="3"/>
  <c r="G100" i="2"/>
  <c r="G92" i="5"/>
  <c r="G92" i="4"/>
  <c r="G92" i="3"/>
  <c r="G92" i="2"/>
  <c r="G84" i="5"/>
  <c r="G84" i="4"/>
  <c r="G84" i="3"/>
  <c r="G84" i="2"/>
  <c r="G76" i="5"/>
  <c r="G76" i="4"/>
  <c r="G76" i="3"/>
  <c r="G76" i="2"/>
  <c r="G68" i="5"/>
  <c r="G68" i="4"/>
  <c r="G68" i="3"/>
  <c r="G68" i="2"/>
  <c r="G60" i="5"/>
  <c r="G60" i="4"/>
  <c r="G60" i="3"/>
  <c r="G60" i="2"/>
  <c r="G52" i="5"/>
  <c r="G52" i="4"/>
  <c r="G52" i="3"/>
  <c r="G52" i="2"/>
  <c r="G44" i="5"/>
  <c r="G44" i="4"/>
  <c r="G44" i="3"/>
  <c r="G44" i="2"/>
  <c r="G36" i="5"/>
  <c r="G36" i="4"/>
  <c r="G36" i="3"/>
  <c r="G36" i="2"/>
  <c r="G28" i="5"/>
  <c r="G28" i="4"/>
  <c r="G28" i="3"/>
  <c r="G28" i="2"/>
  <c r="G20" i="5"/>
  <c r="G20" i="4"/>
  <c r="G20" i="3"/>
  <c r="G20" i="2"/>
  <c r="G12" i="5"/>
  <c r="G12" i="4"/>
  <c r="G12" i="3"/>
  <c r="G12" i="2"/>
  <c r="G500" i="2"/>
  <c r="J456" i="3"/>
  <c r="J451" i="3"/>
  <c r="J441" i="3"/>
  <c r="J403" i="3"/>
  <c r="G380" i="2"/>
  <c r="J360" i="3"/>
  <c r="J351" i="3"/>
  <c r="J319" i="3"/>
  <c r="G316" i="2"/>
  <c r="G309" i="2"/>
  <c r="G300" i="2"/>
  <c r="G292" i="2"/>
  <c r="G285" i="2"/>
  <c r="J227" i="3"/>
  <c r="J210" i="3"/>
  <c r="J141" i="3"/>
  <c r="J137" i="3"/>
  <c r="G502" i="5"/>
  <c r="G502" i="4"/>
  <c r="G502" i="3"/>
  <c r="G470" i="5"/>
  <c r="G470" i="4"/>
  <c r="G470" i="3"/>
  <c r="G438" i="5"/>
  <c r="G438" i="4"/>
  <c r="G438" i="3"/>
  <c r="G406" i="5"/>
  <c r="G406" i="4"/>
  <c r="G406" i="3"/>
  <c r="G374" i="5"/>
  <c r="G374" i="4"/>
  <c r="G374" i="3"/>
  <c r="G342" i="5"/>
  <c r="G342" i="4"/>
  <c r="G342" i="3"/>
  <c r="G310" i="5"/>
  <c r="G310" i="4"/>
  <c r="G310" i="3"/>
  <c r="G278" i="5"/>
  <c r="G278" i="4"/>
  <c r="G278" i="3"/>
  <c r="G278" i="2"/>
  <c r="G246" i="5"/>
  <c r="G246" i="4"/>
  <c r="G246" i="3"/>
  <c r="G214" i="5"/>
  <c r="G214" i="4"/>
  <c r="G214" i="3"/>
  <c r="G182" i="5"/>
  <c r="G182" i="4"/>
  <c r="G182" i="3"/>
  <c r="G182" i="2"/>
  <c r="G150" i="5"/>
  <c r="G150" i="4"/>
  <c r="G150" i="3"/>
  <c r="G118" i="5"/>
  <c r="G118" i="4"/>
  <c r="G118" i="3"/>
  <c r="G118" i="2"/>
  <c r="G102" i="5"/>
  <c r="G102" i="4"/>
  <c r="G102" i="3"/>
  <c r="G102" i="2"/>
  <c r="G70" i="5"/>
  <c r="G70" i="4"/>
  <c r="G70" i="3"/>
  <c r="G70" i="2"/>
  <c r="G46" i="5"/>
  <c r="G46" i="4"/>
  <c r="G46" i="3"/>
  <c r="G46" i="2"/>
  <c r="G30" i="5"/>
  <c r="G30" i="4"/>
  <c r="G30" i="3"/>
  <c r="G30" i="2"/>
  <c r="G22" i="5"/>
  <c r="G22" i="4"/>
  <c r="G22" i="3"/>
  <c r="G22" i="2"/>
  <c r="G493" i="5"/>
  <c r="G493" i="4"/>
  <c r="G493" i="3"/>
  <c r="G469" i="5"/>
  <c r="G469" i="4"/>
  <c r="G469" i="3"/>
  <c r="G445" i="5"/>
  <c r="G445" i="4"/>
  <c r="G445" i="3"/>
  <c r="G421" i="5"/>
  <c r="G421" i="4"/>
  <c r="G421" i="3"/>
  <c r="G397" i="5"/>
  <c r="G397" i="4"/>
  <c r="G397" i="3"/>
  <c r="G373" i="5"/>
  <c r="G373" i="4"/>
  <c r="G373" i="3"/>
  <c r="G349" i="5"/>
  <c r="G349" i="4"/>
  <c r="G349" i="3"/>
  <c r="G325" i="5"/>
  <c r="G325" i="4"/>
  <c r="G325" i="3"/>
  <c r="G301" i="5"/>
  <c r="G301" i="4"/>
  <c r="G301" i="3"/>
  <c r="G277" i="5"/>
  <c r="G277" i="4"/>
  <c r="G277" i="3"/>
  <c r="G253" i="5"/>
  <c r="G253" i="4"/>
  <c r="G253" i="3"/>
  <c r="G229" i="5"/>
  <c r="G229" i="4"/>
  <c r="G229" i="3"/>
  <c r="G213" i="5"/>
  <c r="G213" i="4"/>
  <c r="G213" i="3"/>
  <c r="G213" i="2"/>
  <c r="G189" i="5"/>
  <c r="G189" i="4"/>
  <c r="G189" i="3"/>
  <c r="G165" i="5"/>
  <c r="G165" i="4"/>
  <c r="G165" i="3"/>
  <c r="G165" i="2"/>
  <c r="G149" i="5"/>
  <c r="G149" i="4"/>
  <c r="G149" i="3"/>
  <c r="G149" i="2"/>
  <c r="G125" i="5"/>
  <c r="G125" i="4"/>
  <c r="G125" i="3"/>
  <c r="G125" i="2"/>
  <c r="G101" i="5"/>
  <c r="G101" i="4"/>
  <c r="G101" i="3"/>
  <c r="G101" i="2"/>
  <c r="G77" i="5"/>
  <c r="G77" i="4"/>
  <c r="G77" i="3"/>
  <c r="G77" i="2"/>
  <c r="G53" i="5"/>
  <c r="G53" i="4"/>
  <c r="G53" i="3"/>
  <c r="G53" i="2"/>
  <c r="G37" i="5"/>
  <c r="G37" i="4"/>
  <c r="G37" i="3"/>
  <c r="G37" i="2"/>
  <c r="G21" i="5"/>
  <c r="G21" i="4"/>
  <c r="G21" i="3"/>
  <c r="G21" i="2"/>
  <c r="G499" i="5"/>
  <c r="G499" i="4"/>
  <c r="G499" i="3"/>
  <c r="G491" i="5"/>
  <c r="G491" i="4"/>
  <c r="G491" i="3"/>
  <c r="G483" i="5"/>
  <c r="G483" i="4"/>
  <c r="G483" i="3"/>
  <c r="G475" i="5"/>
  <c r="G475" i="4"/>
  <c r="G475" i="3"/>
  <c r="G467" i="5"/>
  <c r="G467" i="4"/>
  <c r="G467" i="3"/>
  <c r="G459" i="5"/>
  <c r="G459" i="4"/>
  <c r="G459" i="3"/>
  <c r="G451" i="5"/>
  <c r="G451" i="4"/>
  <c r="G451" i="3"/>
  <c r="G443" i="5"/>
  <c r="G443" i="4"/>
  <c r="G443" i="3"/>
  <c r="G435" i="5"/>
  <c r="G435" i="4"/>
  <c r="G435" i="3"/>
  <c r="G427" i="5"/>
  <c r="G427" i="4"/>
  <c r="G427" i="3"/>
  <c r="G419" i="5"/>
  <c r="G419" i="4"/>
  <c r="G419" i="3"/>
  <c r="G411" i="5"/>
  <c r="G411" i="4"/>
  <c r="G411" i="3"/>
  <c r="G403" i="5"/>
  <c r="G403" i="4"/>
  <c r="G403" i="3"/>
  <c r="G395" i="5"/>
  <c r="G395" i="4"/>
  <c r="G395" i="3"/>
  <c r="G387" i="5"/>
  <c r="G387" i="4"/>
  <c r="G387" i="3"/>
  <c r="G379" i="5"/>
  <c r="G379" i="4"/>
  <c r="G379" i="3"/>
  <c r="G371" i="5"/>
  <c r="G371" i="4"/>
  <c r="G371" i="3"/>
  <c r="G363" i="5"/>
  <c r="G363" i="4"/>
  <c r="G363" i="3"/>
  <c r="G355" i="5"/>
  <c r="G355" i="4"/>
  <c r="G355" i="3"/>
  <c r="G347" i="5"/>
  <c r="G347" i="4"/>
  <c r="G347" i="3"/>
  <c r="G339" i="5"/>
  <c r="G339" i="4"/>
  <c r="G339" i="3"/>
  <c r="G331" i="5"/>
  <c r="G331" i="4"/>
  <c r="G331" i="3"/>
  <c r="G323" i="5"/>
  <c r="G323" i="4"/>
  <c r="G323" i="3"/>
  <c r="G315" i="5"/>
  <c r="G315" i="4"/>
  <c r="G315" i="3"/>
  <c r="G307" i="5"/>
  <c r="G307" i="4"/>
  <c r="G307" i="3"/>
  <c r="G299" i="5"/>
  <c r="G299" i="4"/>
  <c r="G299" i="3"/>
  <c r="G291" i="5"/>
  <c r="G291" i="4"/>
  <c r="G291" i="3"/>
  <c r="G283" i="5"/>
  <c r="G283" i="4"/>
  <c r="G283" i="3"/>
  <c r="G275" i="5"/>
  <c r="G275" i="4"/>
  <c r="G275" i="3"/>
  <c r="G267" i="5"/>
  <c r="G267" i="4"/>
  <c r="G267" i="3"/>
  <c r="G267" i="2"/>
  <c r="G259" i="5"/>
  <c r="G259" i="4"/>
  <c r="G259" i="3"/>
  <c r="G251" i="5"/>
  <c r="G251" i="4"/>
  <c r="G251" i="3"/>
  <c r="G243" i="5"/>
  <c r="G243" i="4"/>
  <c r="G243" i="3"/>
  <c r="G235" i="5"/>
  <c r="G235" i="4"/>
  <c r="G235" i="3"/>
  <c r="G235" i="2"/>
  <c r="G227" i="5"/>
  <c r="G227" i="4"/>
  <c r="G227" i="3"/>
  <c r="G227" i="2"/>
  <c r="G219" i="5"/>
  <c r="G219" i="4"/>
  <c r="G219" i="3"/>
  <c r="G219" i="2"/>
  <c r="G211" i="5"/>
  <c r="G211" i="4"/>
  <c r="G211" i="3"/>
  <c r="G211" i="2"/>
  <c r="G203" i="5"/>
  <c r="G203" i="4"/>
  <c r="G203" i="3"/>
  <c r="G203" i="2"/>
  <c r="G195" i="5"/>
  <c r="G195" i="4"/>
  <c r="G195" i="3"/>
  <c r="G187" i="5"/>
  <c r="G187" i="4"/>
  <c r="G187" i="3"/>
  <c r="G187" i="2"/>
  <c r="G179" i="5"/>
  <c r="G179" i="4"/>
  <c r="G179" i="3"/>
  <c r="G171" i="5"/>
  <c r="G171" i="4"/>
  <c r="G171" i="3"/>
  <c r="G163" i="5"/>
  <c r="G163" i="4"/>
  <c r="G163" i="3"/>
  <c r="G163" i="2"/>
  <c r="G155" i="5"/>
  <c r="G155" i="4"/>
  <c r="G155" i="3"/>
  <c r="G155" i="2"/>
  <c r="G147" i="5"/>
  <c r="G147" i="4"/>
  <c r="G147" i="3"/>
  <c r="G139" i="5"/>
  <c r="G139" i="4"/>
  <c r="G139" i="3"/>
  <c r="G131" i="5"/>
  <c r="G131" i="4"/>
  <c r="G131" i="3"/>
  <c r="G131" i="2"/>
  <c r="G123" i="5"/>
  <c r="G123" i="4"/>
  <c r="G123" i="3"/>
  <c r="G123" i="2"/>
  <c r="G115" i="5"/>
  <c r="G115" i="4"/>
  <c r="G115" i="3"/>
  <c r="G115" i="2"/>
  <c r="G107" i="5"/>
  <c r="G107" i="4"/>
  <c r="G107" i="3"/>
  <c r="G107" i="2"/>
  <c r="G99" i="5"/>
  <c r="G99" i="4"/>
  <c r="G99" i="3"/>
  <c r="G99" i="2"/>
  <c r="G91" i="5"/>
  <c r="G91" i="4"/>
  <c r="G91" i="3"/>
  <c r="G91" i="2"/>
  <c r="G83" i="5"/>
  <c r="G83" i="4"/>
  <c r="G83" i="3"/>
  <c r="G83" i="2"/>
  <c r="G75" i="5"/>
  <c r="G75" i="4"/>
  <c r="G75" i="3"/>
  <c r="G75" i="2"/>
  <c r="G67" i="5"/>
  <c r="G67" i="4"/>
  <c r="G67" i="3"/>
  <c r="G67" i="2"/>
  <c r="G59" i="5"/>
  <c r="G59" i="4"/>
  <c r="G59" i="3"/>
  <c r="G59" i="2"/>
  <c r="G51" i="5"/>
  <c r="G51" i="4"/>
  <c r="G51" i="3"/>
  <c r="G51" i="2"/>
  <c r="G43" i="5"/>
  <c r="G43" i="4"/>
  <c r="G43" i="3"/>
  <c r="G43" i="2"/>
  <c r="G35" i="5"/>
  <c r="G35" i="4"/>
  <c r="G35" i="3"/>
  <c r="G35" i="2"/>
  <c r="G27" i="5"/>
  <c r="G27" i="4"/>
  <c r="G27" i="3"/>
  <c r="G27" i="2"/>
  <c r="G19" i="5"/>
  <c r="G19" i="4"/>
  <c r="G19" i="3"/>
  <c r="G19" i="2"/>
  <c r="G11" i="5"/>
  <c r="G11" i="4"/>
  <c r="G11" i="3"/>
  <c r="G11" i="2"/>
  <c r="G499" i="2"/>
  <c r="G494" i="2"/>
  <c r="G493" i="2"/>
  <c r="G475" i="2"/>
  <c r="G453" i="2"/>
  <c r="G445" i="2"/>
  <c r="J433" i="3"/>
  <c r="G428" i="2"/>
  <c r="G420" i="2"/>
  <c r="J416" i="3"/>
  <c r="G412" i="2"/>
  <c r="G411" i="2"/>
  <c r="G397" i="2"/>
  <c r="J395" i="3"/>
  <c r="J385" i="3"/>
  <c r="G381" i="2"/>
  <c r="G348" i="2"/>
  <c r="G347" i="2"/>
  <c r="G332" i="2"/>
  <c r="J322" i="3"/>
  <c r="J302" i="3"/>
  <c r="J293" i="3"/>
  <c r="G253" i="2"/>
  <c r="J232" i="3"/>
  <c r="G228" i="2"/>
  <c r="G206" i="2"/>
  <c r="G179" i="2"/>
  <c r="G171" i="2"/>
  <c r="G339" i="2"/>
  <c r="G307" i="2"/>
  <c r="G301" i="2"/>
  <c r="G284" i="2"/>
  <c r="G261" i="2"/>
  <c r="G251" i="2"/>
  <c r="J245" i="3"/>
  <c r="G244" i="2"/>
  <c r="J243" i="3"/>
  <c r="J217" i="3"/>
  <c r="J205" i="3"/>
  <c r="G195" i="2"/>
  <c r="J188" i="3"/>
  <c r="G150" i="2"/>
  <c r="G147" i="2"/>
  <c r="G489" i="5"/>
  <c r="G489" i="4"/>
  <c r="G489" i="3"/>
  <c r="G465" i="5"/>
  <c r="G465" i="4"/>
  <c r="G465" i="3"/>
  <c r="G441" i="5"/>
  <c r="G441" i="4"/>
  <c r="G441" i="3"/>
  <c r="G417" i="5"/>
  <c r="G417" i="4"/>
  <c r="G417" i="3"/>
  <c r="G393" i="5"/>
  <c r="G393" i="4"/>
  <c r="G393" i="3"/>
  <c r="G369" i="5"/>
  <c r="G369" i="4"/>
  <c r="G369" i="3"/>
  <c r="G345" i="5"/>
  <c r="G345" i="4"/>
  <c r="G345" i="3"/>
  <c r="G321" i="5"/>
  <c r="G321" i="4"/>
  <c r="G321" i="3"/>
  <c r="G297" i="5"/>
  <c r="G297" i="4"/>
  <c r="G297" i="3"/>
  <c r="G273" i="5"/>
  <c r="G273" i="4"/>
  <c r="G273" i="3"/>
  <c r="G249" i="5"/>
  <c r="G249" i="4"/>
  <c r="G249" i="3"/>
  <c r="G209" i="5"/>
  <c r="G209" i="4"/>
  <c r="G209" i="3"/>
  <c r="G209" i="2"/>
  <c r="G185" i="5"/>
  <c r="G185" i="4"/>
  <c r="G185" i="3"/>
  <c r="G185" i="2"/>
  <c r="G161" i="5"/>
  <c r="G161" i="4"/>
  <c r="G161" i="3"/>
  <c r="G137" i="5"/>
  <c r="G137" i="4"/>
  <c r="G137" i="3"/>
  <c r="G137" i="2"/>
  <c r="G113" i="5"/>
  <c r="G113" i="4"/>
  <c r="G113" i="3"/>
  <c r="G113" i="2"/>
  <c r="G89" i="5"/>
  <c r="G89" i="4"/>
  <c r="G89" i="3"/>
  <c r="G89" i="2"/>
  <c r="G65" i="5"/>
  <c r="G65" i="4"/>
  <c r="G65" i="3"/>
  <c r="G65" i="2"/>
  <c r="G33" i="5"/>
  <c r="G33" i="4"/>
  <c r="G33" i="3"/>
  <c r="G33" i="2"/>
  <c r="G25" i="5"/>
  <c r="G25" i="4"/>
  <c r="G25" i="3"/>
  <c r="G25" i="2"/>
  <c r="G9" i="5"/>
  <c r="G9" i="4"/>
  <c r="G9" i="3"/>
  <c r="G9" i="2"/>
  <c r="G438" i="2"/>
  <c r="G406" i="2"/>
  <c r="G349" i="2"/>
  <c r="G331" i="2"/>
  <c r="J287" i="3"/>
  <c r="J254" i="3"/>
  <c r="J249" i="3"/>
  <c r="G246" i="2"/>
  <c r="J225" i="3"/>
  <c r="J201" i="3"/>
  <c r="J156" i="3"/>
  <c r="G505" i="5"/>
  <c r="G505" i="4"/>
  <c r="G505" i="3"/>
  <c r="G481" i="5"/>
  <c r="G481" i="4"/>
  <c r="G481" i="3"/>
  <c r="G457" i="5"/>
  <c r="G457" i="4"/>
  <c r="G457" i="3"/>
  <c r="G433" i="5"/>
  <c r="G433" i="4"/>
  <c r="G433" i="3"/>
  <c r="G409" i="5"/>
  <c r="G409" i="4"/>
  <c r="G409" i="3"/>
  <c r="G385" i="5"/>
  <c r="G385" i="4"/>
  <c r="G385" i="3"/>
  <c r="G353" i="5"/>
  <c r="G353" i="4"/>
  <c r="G353" i="3"/>
  <c r="G329" i="5"/>
  <c r="G329" i="4"/>
  <c r="G329" i="3"/>
  <c r="G305" i="5"/>
  <c r="G305" i="4"/>
  <c r="G305" i="3"/>
  <c r="G281" i="5"/>
  <c r="G281" i="4"/>
  <c r="G281" i="3"/>
  <c r="G257" i="5"/>
  <c r="G257" i="4"/>
  <c r="G257" i="3"/>
  <c r="G233" i="5"/>
  <c r="G233" i="4"/>
  <c r="G233" i="3"/>
  <c r="G217" i="5"/>
  <c r="G217" i="4"/>
  <c r="G217" i="3"/>
  <c r="G193" i="5"/>
  <c r="G193" i="4"/>
  <c r="G193" i="3"/>
  <c r="G193" i="2"/>
  <c r="G169" i="5"/>
  <c r="G169" i="4"/>
  <c r="G169" i="3"/>
  <c r="G145" i="5"/>
  <c r="G145" i="4"/>
  <c r="G145" i="3"/>
  <c r="G145" i="2"/>
  <c r="G121" i="5"/>
  <c r="G121" i="4"/>
  <c r="G121" i="3"/>
  <c r="G121" i="2"/>
  <c r="G97" i="5"/>
  <c r="G97" i="4"/>
  <c r="G97" i="3"/>
  <c r="G97" i="2"/>
  <c r="G73" i="5"/>
  <c r="G73" i="4"/>
  <c r="G73" i="3"/>
  <c r="G73" i="2"/>
  <c r="G57" i="5"/>
  <c r="G57" i="4"/>
  <c r="G57" i="3"/>
  <c r="G57" i="2"/>
  <c r="G41" i="5"/>
  <c r="G41" i="4"/>
  <c r="G41" i="3"/>
  <c r="G41" i="2"/>
  <c r="G17" i="5"/>
  <c r="G17" i="4"/>
  <c r="G17" i="3"/>
  <c r="G17" i="2"/>
  <c r="G441" i="2"/>
  <c r="G403" i="2"/>
  <c r="G504" i="5"/>
  <c r="G504" i="4"/>
  <c r="G504" i="3"/>
  <c r="G496" i="5"/>
  <c r="G496" i="4"/>
  <c r="G496" i="3"/>
  <c r="G488" i="5"/>
  <c r="G488" i="4"/>
  <c r="G488" i="3"/>
  <c r="G480" i="5"/>
  <c r="G480" i="4"/>
  <c r="G480" i="3"/>
  <c r="G472" i="5"/>
  <c r="G472" i="4"/>
  <c r="G472" i="3"/>
  <c r="G464" i="5"/>
  <c r="G464" i="4"/>
  <c r="G464" i="3"/>
  <c r="G456" i="5"/>
  <c r="G456" i="4"/>
  <c r="G456" i="3"/>
  <c r="G448" i="5"/>
  <c r="G448" i="4"/>
  <c r="G448" i="3"/>
  <c r="G440" i="5"/>
  <c r="G440" i="4"/>
  <c r="G440" i="3"/>
  <c r="G432" i="5"/>
  <c r="G432" i="4"/>
  <c r="G432" i="3"/>
  <c r="G424" i="5"/>
  <c r="G424" i="4"/>
  <c r="G424" i="3"/>
  <c r="G416" i="5"/>
  <c r="G416" i="4"/>
  <c r="G416" i="3"/>
  <c r="G408" i="5"/>
  <c r="G408" i="4"/>
  <c r="G408" i="3"/>
  <c r="G400" i="5"/>
  <c r="G400" i="4"/>
  <c r="G400" i="3"/>
  <c r="G392" i="5"/>
  <c r="G392" i="4"/>
  <c r="G392" i="3"/>
  <c r="G384" i="5"/>
  <c r="G384" i="4"/>
  <c r="G384" i="3"/>
  <c r="G376" i="5"/>
  <c r="G376" i="4"/>
  <c r="G376" i="3"/>
  <c r="G368" i="5"/>
  <c r="G368" i="4"/>
  <c r="G368" i="3"/>
  <c r="G360" i="5"/>
  <c r="G360" i="4"/>
  <c r="G360" i="3"/>
  <c r="G352" i="5"/>
  <c r="G352" i="4"/>
  <c r="G352" i="3"/>
  <c r="G344" i="5"/>
  <c r="G344" i="4"/>
  <c r="G344" i="3"/>
  <c r="G336" i="5"/>
  <c r="G336" i="4"/>
  <c r="G336" i="3"/>
  <c r="G328" i="5"/>
  <c r="G328" i="4"/>
  <c r="G328" i="3"/>
  <c r="G320" i="5"/>
  <c r="G320" i="4"/>
  <c r="G320" i="3"/>
  <c r="G312" i="5"/>
  <c r="G312" i="4"/>
  <c r="G312" i="3"/>
  <c r="G304" i="5"/>
  <c r="G304" i="4"/>
  <c r="G304" i="3"/>
  <c r="G296" i="5"/>
  <c r="G296" i="4"/>
  <c r="G296" i="3"/>
  <c r="G288" i="5"/>
  <c r="G288" i="4"/>
  <c r="G288" i="3"/>
  <c r="G280" i="5"/>
  <c r="G280" i="4"/>
  <c r="G280" i="3"/>
  <c r="G272" i="5"/>
  <c r="G272" i="4"/>
  <c r="G272" i="3"/>
  <c r="G272" i="2"/>
  <c r="G264" i="5"/>
  <c r="G264" i="4"/>
  <c r="G264" i="3"/>
  <c r="G256" i="5"/>
  <c r="G256" i="4"/>
  <c r="G256" i="3"/>
  <c r="G248" i="5"/>
  <c r="G248" i="4"/>
  <c r="G248" i="3"/>
  <c r="G240" i="5"/>
  <c r="G240" i="4"/>
  <c r="G240" i="3"/>
  <c r="G240" i="2"/>
  <c r="G232" i="5"/>
  <c r="G232" i="4"/>
  <c r="G232" i="3"/>
  <c r="G232" i="2"/>
  <c r="G224" i="5"/>
  <c r="G224" i="4"/>
  <c r="G224" i="3"/>
  <c r="G216" i="5"/>
  <c r="G216" i="4"/>
  <c r="G216" i="3"/>
  <c r="G208" i="5"/>
  <c r="G208" i="4"/>
  <c r="G208" i="3"/>
  <c r="G200" i="5"/>
  <c r="G200" i="4"/>
  <c r="G200" i="3"/>
  <c r="G200" i="2"/>
  <c r="G192" i="5"/>
  <c r="G192" i="4"/>
  <c r="G192" i="3"/>
  <c r="G184" i="5"/>
  <c r="G184" i="4"/>
  <c r="G184" i="3"/>
  <c r="G176" i="5"/>
  <c r="G176" i="4"/>
  <c r="G176" i="3"/>
  <c r="G176" i="2"/>
  <c r="G168" i="5"/>
  <c r="G168" i="4"/>
  <c r="G168" i="3"/>
  <c r="G168" i="2"/>
  <c r="G160" i="5"/>
  <c r="G160" i="4"/>
  <c r="G160" i="3"/>
  <c r="G160" i="2"/>
  <c r="G152" i="5"/>
  <c r="G152" i="4"/>
  <c r="G152" i="3"/>
  <c r="G152" i="2"/>
  <c r="G144" i="5"/>
  <c r="G144" i="4"/>
  <c r="G144" i="3"/>
  <c r="G136" i="5"/>
  <c r="G136" i="4"/>
  <c r="G136" i="3"/>
  <c r="G136" i="2"/>
  <c r="G128" i="5"/>
  <c r="G128" i="4"/>
  <c r="G128" i="3"/>
  <c r="G128" i="2"/>
  <c r="G120" i="5"/>
  <c r="G120" i="4"/>
  <c r="G120" i="3"/>
  <c r="G120" i="2"/>
  <c r="G112" i="5"/>
  <c r="G112" i="4"/>
  <c r="G112" i="3"/>
  <c r="G112" i="2"/>
  <c r="G104" i="5"/>
  <c r="G104" i="4"/>
  <c r="G104" i="3"/>
  <c r="G104" i="2"/>
  <c r="G96" i="5"/>
  <c r="G96" i="4"/>
  <c r="G96" i="3"/>
  <c r="G96" i="2"/>
  <c r="G88" i="5"/>
  <c r="G88" i="4"/>
  <c r="G88" i="3"/>
  <c r="G88" i="2"/>
  <c r="G80" i="5"/>
  <c r="G80" i="4"/>
  <c r="G80" i="3"/>
  <c r="G80" i="2"/>
  <c r="G72" i="5"/>
  <c r="G72" i="4"/>
  <c r="G72" i="3"/>
  <c r="G72" i="2"/>
  <c r="G64" i="5"/>
  <c r="G64" i="4"/>
  <c r="G64" i="3"/>
  <c r="G64" i="2"/>
  <c r="G56" i="5"/>
  <c r="G56" i="4"/>
  <c r="G56" i="3"/>
  <c r="G56" i="2"/>
  <c r="G48" i="5"/>
  <c r="G48" i="4"/>
  <c r="G48" i="3"/>
  <c r="G48" i="2"/>
  <c r="G40" i="5"/>
  <c r="G40" i="4"/>
  <c r="G40" i="3"/>
  <c r="G40" i="2"/>
  <c r="G32" i="5"/>
  <c r="G32" i="4"/>
  <c r="G32" i="3"/>
  <c r="G32" i="2"/>
  <c r="G24" i="5"/>
  <c r="G24" i="4"/>
  <c r="G24" i="3"/>
  <c r="G24" i="2"/>
  <c r="G16" i="5"/>
  <c r="G16" i="4"/>
  <c r="G16" i="3"/>
  <c r="G16" i="2"/>
  <c r="G8" i="5"/>
  <c r="G8" i="4"/>
  <c r="G8" i="3"/>
  <c r="G8" i="2"/>
  <c r="G502" i="2"/>
  <c r="G484" i="2"/>
  <c r="G452" i="2"/>
  <c r="G443" i="2"/>
  <c r="G433" i="2"/>
  <c r="J424" i="3"/>
  <c r="G416" i="2"/>
  <c r="G395" i="2"/>
  <c r="G393" i="2"/>
  <c r="G390" i="2"/>
  <c r="G385" i="2"/>
  <c r="J350" i="3"/>
  <c r="G328" i="2"/>
  <c r="G315" i="2"/>
  <c r="J306" i="3"/>
  <c r="G302" i="2"/>
  <c r="G291" i="2"/>
  <c r="J290" i="3"/>
  <c r="G283" i="2"/>
  <c r="G275" i="2"/>
  <c r="G257" i="2"/>
  <c r="G252" i="2"/>
  <c r="G243" i="2"/>
  <c r="J218" i="3"/>
  <c r="G217" i="2"/>
  <c r="G214" i="2"/>
  <c r="G205" i="2"/>
  <c r="J152" i="3"/>
  <c r="G497" i="5"/>
  <c r="G497" i="4"/>
  <c r="G497" i="3"/>
  <c r="G473" i="5"/>
  <c r="G473" i="4"/>
  <c r="G473" i="3"/>
  <c r="G449" i="5"/>
  <c r="G449" i="4"/>
  <c r="G449" i="3"/>
  <c r="G425" i="5"/>
  <c r="G425" i="4"/>
  <c r="G425" i="3"/>
  <c r="G401" i="5"/>
  <c r="G401" i="4"/>
  <c r="G401" i="3"/>
  <c r="G377" i="5"/>
  <c r="G377" i="4"/>
  <c r="G377" i="3"/>
  <c r="G361" i="5"/>
  <c r="G361" i="4"/>
  <c r="G361" i="3"/>
  <c r="G337" i="5"/>
  <c r="G337" i="4"/>
  <c r="G337" i="3"/>
  <c r="G313" i="5"/>
  <c r="G313" i="4"/>
  <c r="G313" i="3"/>
  <c r="G289" i="5"/>
  <c r="G289" i="4"/>
  <c r="G289" i="3"/>
  <c r="G265" i="5"/>
  <c r="G265" i="4"/>
  <c r="G265" i="3"/>
  <c r="G241" i="5"/>
  <c r="G241" i="4"/>
  <c r="G241" i="3"/>
  <c r="G225" i="5"/>
  <c r="G225" i="4"/>
  <c r="G225" i="3"/>
  <c r="G225" i="2"/>
  <c r="G201" i="5"/>
  <c r="G201" i="4"/>
  <c r="G201" i="3"/>
  <c r="G201" i="2"/>
  <c r="G177" i="5"/>
  <c r="G177" i="4"/>
  <c r="G177" i="3"/>
  <c r="G177" i="2"/>
  <c r="G153" i="5"/>
  <c r="G153" i="4"/>
  <c r="G153" i="3"/>
  <c r="G153" i="2"/>
  <c r="G129" i="5"/>
  <c r="G129" i="4"/>
  <c r="G129" i="3"/>
  <c r="G129" i="2"/>
  <c r="G105" i="5"/>
  <c r="G105" i="4"/>
  <c r="G105" i="3"/>
  <c r="G105" i="2"/>
  <c r="G81" i="5"/>
  <c r="G81" i="4"/>
  <c r="G81" i="3"/>
  <c r="G81" i="2"/>
  <c r="G49" i="5"/>
  <c r="G49" i="4"/>
  <c r="G49" i="3"/>
  <c r="G49" i="2"/>
  <c r="G503" i="5"/>
  <c r="G503" i="4"/>
  <c r="G503" i="3"/>
  <c r="G495" i="5"/>
  <c r="G495" i="4"/>
  <c r="G495" i="3"/>
  <c r="G487" i="5"/>
  <c r="G487" i="4"/>
  <c r="G487" i="3"/>
  <c r="G479" i="5"/>
  <c r="G479" i="4"/>
  <c r="G479" i="3"/>
  <c r="G471" i="5"/>
  <c r="G471" i="4"/>
  <c r="G471" i="3"/>
  <c r="G463" i="5"/>
  <c r="G463" i="4"/>
  <c r="G463" i="3"/>
  <c r="G455" i="5"/>
  <c r="G455" i="4"/>
  <c r="G455" i="3"/>
  <c r="G447" i="5"/>
  <c r="G447" i="4"/>
  <c r="G447" i="3"/>
  <c r="G439" i="5"/>
  <c r="G439" i="4"/>
  <c r="G439" i="3"/>
  <c r="G431" i="5"/>
  <c r="G431" i="4"/>
  <c r="G431" i="3"/>
  <c r="G423" i="5"/>
  <c r="G423" i="4"/>
  <c r="G423" i="3"/>
  <c r="G415" i="5"/>
  <c r="G415" i="4"/>
  <c r="G415" i="3"/>
  <c r="G407" i="5"/>
  <c r="G407" i="4"/>
  <c r="G407" i="3"/>
  <c r="G399" i="5"/>
  <c r="G399" i="4"/>
  <c r="G399" i="3"/>
  <c r="G391" i="5"/>
  <c r="G391" i="4"/>
  <c r="G391" i="3"/>
  <c r="G383" i="5"/>
  <c r="G383" i="4"/>
  <c r="G383" i="3"/>
  <c r="G375" i="5"/>
  <c r="G375" i="4"/>
  <c r="G375" i="3"/>
  <c r="G367" i="5"/>
  <c r="G367" i="4"/>
  <c r="G367" i="3"/>
  <c r="G359" i="5"/>
  <c r="G359" i="4"/>
  <c r="G359" i="3"/>
  <c r="G351" i="5"/>
  <c r="G351" i="4"/>
  <c r="G351" i="3"/>
  <c r="G343" i="5"/>
  <c r="G343" i="4"/>
  <c r="G343" i="3"/>
  <c r="G335" i="5"/>
  <c r="G335" i="4"/>
  <c r="G335" i="3"/>
  <c r="G327" i="5"/>
  <c r="G327" i="4"/>
  <c r="G327" i="3"/>
  <c r="G319" i="5"/>
  <c r="G319" i="4"/>
  <c r="G319" i="3"/>
  <c r="G311" i="5"/>
  <c r="G311" i="4"/>
  <c r="G311" i="3"/>
  <c r="G303" i="5"/>
  <c r="G303" i="4"/>
  <c r="G303" i="3"/>
  <c r="G295" i="5"/>
  <c r="G295" i="4"/>
  <c r="G295" i="3"/>
  <c r="G287" i="5"/>
  <c r="G287" i="4"/>
  <c r="G287" i="3"/>
  <c r="G279" i="5"/>
  <c r="G279" i="4"/>
  <c r="G279" i="3"/>
  <c r="G271" i="5"/>
  <c r="G271" i="4"/>
  <c r="G271" i="3"/>
  <c r="G263" i="5"/>
  <c r="G263" i="4"/>
  <c r="G263" i="3"/>
  <c r="G255" i="5"/>
  <c r="G255" i="4"/>
  <c r="G255" i="3"/>
  <c r="G247" i="5"/>
  <c r="G247" i="4"/>
  <c r="G247" i="3"/>
  <c r="G239" i="5"/>
  <c r="G239" i="4"/>
  <c r="G239" i="3"/>
  <c r="G231" i="5"/>
  <c r="G231" i="4"/>
  <c r="G231" i="3"/>
  <c r="G231" i="2"/>
  <c r="G223" i="5"/>
  <c r="G223" i="4"/>
  <c r="G223" i="3"/>
  <c r="G223" i="2"/>
  <c r="G215" i="5"/>
  <c r="G215" i="4"/>
  <c r="G215" i="3"/>
  <c r="G207" i="5"/>
  <c r="G207" i="4"/>
  <c r="G207" i="3"/>
  <c r="G207" i="2"/>
  <c r="G199" i="5"/>
  <c r="G199" i="4"/>
  <c r="G199" i="3"/>
  <c r="G191" i="5"/>
  <c r="G191" i="4"/>
  <c r="G191" i="3"/>
  <c r="G191" i="2"/>
  <c r="G183" i="5"/>
  <c r="G183" i="4"/>
  <c r="G183" i="3"/>
  <c r="G175" i="5"/>
  <c r="G175" i="4"/>
  <c r="G175" i="3"/>
  <c r="G175" i="2"/>
  <c r="G167" i="5"/>
  <c r="G167" i="4"/>
  <c r="G167" i="3"/>
  <c r="G167" i="2"/>
  <c r="G159" i="5"/>
  <c r="G159" i="4"/>
  <c r="G159" i="3"/>
  <c r="G159" i="2"/>
  <c r="G151" i="5"/>
  <c r="G151" i="4"/>
  <c r="G151" i="3"/>
  <c r="G143" i="5"/>
  <c r="G143" i="4"/>
  <c r="G143" i="3"/>
  <c r="G143" i="2"/>
  <c r="G135" i="5"/>
  <c r="G135" i="4"/>
  <c r="G135" i="3"/>
  <c r="G127" i="5"/>
  <c r="G127" i="4"/>
  <c r="G127" i="3"/>
  <c r="G127" i="2"/>
  <c r="G119" i="5"/>
  <c r="G119" i="4"/>
  <c r="G119" i="3"/>
  <c r="G119" i="2"/>
  <c r="G111" i="5"/>
  <c r="G111" i="4"/>
  <c r="G111" i="3"/>
  <c r="G111" i="2"/>
  <c r="G103" i="5"/>
  <c r="G103" i="4"/>
  <c r="G103" i="3"/>
  <c r="G103" i="2"/>
  <c r="G95" i="5"/>
  <c r="G95" i="4"/>
  <c r="G95" i="3"/>
  <c r="G95" i="2"/>
  <c r="G87" i="5"/>
  <c r="G87" i="4"/>
  <c r="G87" i="3"/>
  <c r="G87" i="2"/>
  <c r="G79" i="5"/>
  <c r="G79" i="4"/>
  <c r="G79" i="3"/>
  <c r="G79" i="2"/>
  <c r="G71" i="5"/>
  <c r="G71" i="4"/>
  <c r="G71" i="3"/>
  <c r="G71" i="2"/>
  <c r="G63" i="5"/>
  <c r="G63" i="4"/>
  <c r="G63" i="3"/>
  <c r="G63" i="2"/>
  <c r="G55" i="5"/>
  <c r="G55" i="4"/>
  <c r="G55" i="3"/>
  <c r="G55" i="2"/>
  <c r="G47" i="5"/>
  <c r="G47" i="4"/>
  <c r="G47" i="3"/>
  <c r="G47" i="2"/>
  <c r="G39" i="5"/>
  <c r="G39" i="4"/>
  <c r="G39" i="3"/>
  <c r="G39" i="2"/>
  <c r="G31" i="5"/>
  <c r="G31" i="4"/>
  <c r="G31" i="3"/>
  <c r="G31" i="2"/>
  <c r="G23" i="5"/>
  <c r="G23" i="4"/>
  <c r="G23" i="3"/>
  <c r="G23" i="2"/>
  <c r="G15" i="5"/>
  <c r="G15" i="4"/>
  <c r="G15" i="3"/>
  <c r="G15" i="2"/>
  <c r="G7" i="5"/>
  <c r="G7" i="4"/>
  <c r="G7" i="3"/>
  <c r="G7" i="2"/>
  <c r="G457" i="2"/>
  <c r="J450" i="3"/>
  <c r="G447" i="2"/>
  <c r="G417" i="2"/>
  <c r="G388" i="2"/>
  <c r="G372" i="2"/>
  <c r="J368" i="3"/>
  <c r="J363" i="3"/>
  <c r="G357" i="2"/>
  <c r="G343" i="2"/>
  <c r="G334" i="2"/>
  <c r="G333" i="2"/>
  <c r="J327" i="3"/>
  <c r="J325" i="3"/>
  <c r="G324" i="2"/>
  <c r="J323" i="3"/>
  <c r="G311" i="2"/>
  <c r="J309" i="3"/>
  <c r="G308" i="2"/>
  <c r="G295" i="2"/>
  <c r="J292" i="3"/>
  <c r="G287" i="2"/>
  <c r="G280" i="2"/>
  <c r="J267" i="3"/>
  <c r="G249" i="2"/>
  <c r="G237" i="2"/>
  <c r="G236" i="2"/>
  <c r="G229" i="2"/>
  <c r="J203" i="3"/>
  <c r="G199" i="2"/>
  <c r="J190" i="3"/>
  <c r="J176" i="3"/>
  <c r="G174" i="2"/>
  <c r="G486" i="5"/>
  <c r="G486" i="4"/>
  <c r="G486" i="3"/>
  <c r="G446" i="5"/>
  <c r="G446" i="4"/>
  <c r="G446" i="3"/>
  <c r="G414" i="5"/>
  <c r="G414" i="4"/>
  <c r="G414" i="3"/>
  <c r="G382" i="5"/>
  <c r="G382" i="4"/>
  <c r="G382" i="3"/>
  <c r="G350" i="5"/>
  <c r="G350" i="4"/>
  <c r="G350" i="3"/>
  <c r="G318" i="5"/>
  <c r="G318" i="4"/>
  <c r="G318" i="3"/>
  <c r="G286" i="5"/>
  <c r="G286" i="4"/>
  <c r="G286" i="3"/>
  <c r="G254" i="5"/>
  <c r="G254" i="4"/>
  <c r="G254" i="3"/>
  <c r="G222" i="5"/>
  <c r="G222" i="4"/>
  <c r="G222" i="3"/>
  <c r="G190" i="5"/>
  <c r="G190" i="4"/>
  <c r="G190" i="3"/>
  <c r="G190" i="2"/>
  <c r="G158" i="5"/>
  <c r="G158" i="4"/>
  <c r="G158" i="3"/>
  <c r="G126" i="5"/>
  <c r="G126" i="4"/>
  <c r="G126" i="3"/>
  <c r="G126" i="2"/>
  <c r="G94" i="5"/>
  <c r="G94" i="4"/>
  <c r="G94" i="3"/>
  <c r="G94" i="2"/>
  <c r="G54" i="5"/>
  <c r="G54" i="4"/>
  <c r="G54" i="3"/>
  <c r="G54" i="2"/>
  <c r="G14" i="5"/>
  <c r="G14" i="4"/>
  <c r="G14" i="3"/>
  <c r="G14" i="2"/>
  <c r="G481" i="2"/>
  <c r="G391" i="2"/>
  <c r="G373" i="2"/>
  <c r="G371" i="2"/>
  <c r="G366" i="2"/>
  <c r="G361" i="2"/>
  <c r="G356" i="2"/>
  <c r="G342" i="2"/>
  <c r="G340" i="2"/>
  <c r="G329" i="2"/>
  <c r="G277" i="2"/>
  <c r="G270" i="2"/>
  <c r="G260" i="2"/>
  <c r="G215" i="2"/>
  <c r="J181" i="3"/>
  <c r="J172" i="3"/>
  <c r="G139" i="2"/>
  <c r="G478" i="5"/>
  <c r="G478" i="4"/>
  <c r="G478" i="3"/>
  <c r="G454" i="5"/>
  <c r="G454" i="4"/>
  <c r="G454" i="3"/>
  <c r="G430" i="5"/>
  <c r="G430" i="4"/>
  <c r="G430" i="3"/>
  <c r="G398" i="5"/>
  <c r="G398" i="4"/>
  <c r="G398" i="3"/>
  <c r="G358" i="5"/>
  <c r="G358" i="4"/>
  <c r="G358" i="3"/>
  <c r="G326" i="5"/>
  <c r="G326" i="4"/>
  <c r="G326" i="3"/>
  <c r="G294" i="5"/>
  <c r="G294" i="4"/>
  <c r="G294" i="3"/>
  <c r="G262" i="5"/>
  <c r="G262" i="4"/>
  <c r="G262" i="3"/>
  <c r="G230" i="5"/>
  <c r="G230" i="4"/>
  <c r="G230" i="3"/>
  <c r="G198" i="5"/>
  <c r="G198" i="4"/>
  <c r="G198" i="3"/>
  <c r="G198" i="2"/>
  <c r="G166" i="5"/>
  <c r="G166" i="4"/>
  <c r="G166" i="3"/>
  <c r="G166" i="2"/>
  <c r="G134" i="5"/>
  <c r="G134" i="4"/>
  <c r="G134" i="3"/>
  <c r="G134" i="2"/>
  <c r="G86" i="5"/>
  <c r="G86" i="4"/>
  <c r="G86" i="3"/>
  <c r="G86" i="2"/>
  <c r="G454" i="2"/>
  <c r="G485" i="5"/>
  <c r="G485" i="4"/>
  <c r="G485" i="3"/>
  <c r="G461" i="5"/>
  <c r="G461" i="4"/>
  <c r="G461" i="3"/>
  <c r="G437" i="5"/>
  <c r="G437" i="4"/>
  <c r="G437" i="3"/>
  <c r="G413" i="5"/>
  <c r="G413" i="4"/>
  <c r="G413" i="3"/>
  <c r="G389" i="5"/>
  <c r="G389" i="4"/>
  <c r="G389" i="3"/>
  <c r="G365" i="5"/>
  <c r="G365" i="4"/>
  <c r="G365" i="3"/>
  <c r="G341" i="5"/>
  <c r="G341" i="4"/>
  <c r="G341" i="3"/>
  <c r="G317" i="5"/>
  <c r="G317" i="4"/>
  <c r="G317" i="3"/>
  <c r="G293" i="5"/>
  <c r="G293" i="4"/>
  <c r="G293" i="3"/>
  <c r="G269" i="5"/>
  <c r="G269" i="4"/>
  <c r="G269" i="3"/>
  <c r="G269" i="2"/>
  <c r="G245" i="5"/>
  <c r="G245" i="4"/>
  <c r="G245" i="3"/>
  <c r="G221" i="5"/>
  <c r="G221" i="4"/>
  <c r="G221" i="3"/>
  <c r="G221" i="2"/>
  <c r="G197" i="5"/>
  <c r="G197" i="4"/>
  <c r="G197" i="3"/>
  <c r="G173" i="5"/>
  <c r="G173" i="4"/>
  <c r="G173" i="3"/>
  <c r="G173" i="2"/>
  <c r="G141" i="5"/>
  <c r="G141" i="4"/>
  <c r="G141" i="3"/>
  <c r="G141" i="2"/>
  <c r="G117" i="5"/>
  <c r="G117" i="4"/>
  <c r="G117" i="3"/>
  <c r="G117" i="2"/>
  <c r="G85" i="5"/>
  <c r="G85" i="4"/>
  <c r="G85" i="3"/>
  <c r="G85" i="2"/>
  <c r="G61" i="5"/>
  <c r="G61" i="4"/>
  <c r="G61" i="3"/>
  <c r="G61" i="2"/>
  <c r="G13" i="5"/>
  <c r="G13" i="4"/>
  <c r="G13" i="3"/>
  <c r="G13" i="2"/>
  <c r="G501" i="2"/>
  <c r="G477" i="2"/>
  <c r="G469" i="2"/>
  <c r="G459" i="2"/>
  <c r="G408" i="2"/>
  <c r="G400" i="2"/>
  <c r="G392" i="2"/>
  <c r="G387" i="2"/>
  <c r="G383" i="2"/>
  <c r="G379" i="2"/>
  <c r="G364" i="2"/>
  <c r="G355" i="2"/>
  <c r="G350" i="2"/>
  <c r="G344" i="2"/>
  <c r="G321" i="2"/>
  <c r="G310" i="2"/>
  <c r="G304" i="2"/>
  <c r="G299" i="2"/>
  <c r="G264" i="2"/>
  <c r="G263" i="2"/>
  <c r="G259" i="2"/>
  <c r="J253" i="3"/>
  <c r="G238" i="2"/>
  <c r="G220" i="2"/>
  <c r="G216" i="2"/>
  <c r="G180" i="2"/>
  <c r="G157" i="2"/>
  <c r="J177" i="3"/>
  <c r="J175" i="3"/>
  <c r="J173" i="3"/>
  <c r="J140" i="3"/>
  <c r="J134" i="3"/>
  <c r="J105" i="3"/>
  <c r="J81" i="3"/>
  <c r="J76" i="3"/>
  <c r="J53" i="3"/>
  <c r="J46" i="3"/>
  <c r="J34" i="3"/>
  <c r="J31" i="3"/>
  <c r="J117" i="3"/>
  <c r="J114" i="3"/>
  <c r="J111" i="3"/>
  <c r="J99" i="3"/>
  <c r="J95" i="3"/>
  <c r="J94" i="3"/>
  <c r="J65" i="3"/>
  <c r="J16" i="3"/>
  <c r="J199" i="3"/>
  <c r="J197" i="3"/>
  <c r="J180" i="3"/>
  <c r="J126" i="3"/>
  <c r="J102" i="3"/>
  <c r="J89" i="3"/>
  <c r="J79" i="3"/>
  <c r="J73" i="3"/>
  <c r="J41" i="3"/>
  <c r="J33" i="3"/>
  <c r="J82" i="3"/>
  <c r="J66" i="3"/>
  <c r="J57" i="3"/>
  <c r="J56" i="3"/>
  <c r="J55" i="3"/>
  <c r="J48" i="3"/>
  <c r="J32" i="3"/>
  <c r="J28" i="3"/>
  <c r="J495" i="3"/>
  <c r="J498" i="3"/>
  <c r="J496" i="3"/>
  <c r="J487" i="3"/>
  <c r="J477" i="3"/>
  <c r="J473" i="3"/>
  <c r="J482" i="3"/>
  <c r="J479" i="3"/>
  <c r="J443" i="3"/>
  <c r="J435" i="3"/>
  <c r="J476" i="3"/>
  <c r="J470" i="3"/>
  <c r="J501" i="3"/>
  <c r="J474" i="3"/>
  <c r="J505" i="3"/>
  <c r="J503" i="3"/>
  <c r="J493" i="3"/>
  <c r="J490" i="3"/>
  <c r="J466" i="3"/>
  <c r="J500" i="3"/>
  <c r="J485" i="3"/>
  <c r="J484" i="3"/>
  <c r="J497" i="3"/>
  <c r="J504" i="3"/>
  <c r="J492" i="3"/>
  <c r="J469" i="3"/>
  <c r="J432" i="3"/>
  <c r="J472" i="3"/>
  <c r="J468" i="3"/>
  <c r="J448" i="3"/>
  <c r="J499" i="3"/>
  <c r="J491" i="3"/>
  <c r="J483" i="3"/>
  <c r="J475" i="3"/>
  <c r="J446" i="3"/>
  <c r="J488" i="3"/>
  <c r="J480" i="3"/>
  <c r="J427" i="3"/>
  <c r="J502" i="3"/>
  <c r="J494" i="3"/>
  <c r="J486" i="3"/>
  <c r="J478" i="3"/>
  <c r="J471" i="3"/>
  <c r="J467" i="3"/>
  <c r="J464" i="3"/>
  <c r="J397" i="3"/>
  <c r="J489" i="3"/>
  <c r="J481" i="3"/>
  <c r="J465" i="3"/>
  <c r="J461" i="3"/>
  <c r="J414" i="3"/>
  <c r="J430" i="3"/>
  <c r="J426" i="3"/>
  <c r="J425" i="3"/>
  <c r="J415" i="3"/>
  <c r="J398" i="3"/>
  <c r="J409" i="3"/>
  <c r="J231" i="3"/>
  <c r="J380" i="3"/>
  <c r="J284" i="3"/>
  <c r="J185" i="3"/>
  <c r="J412" i="3"/>
  <c r="J396" i="3"/>
  <c r="J376" i="3"/>
  <c r="J375" i="3"/>
  <c r="J335" i="3"/>
  <c r="J440" i="3"/>
  <c r="J391" i="3"/>
  <c r="J386" i="3"/>
  <c r="J357" i="3"/>
  <c r="J331" i="3"/>
  <c r="J393" i="3"/>
  <c r="J389" i="3"/>
  <c r="J377" i="3"/>
  <c r="J358" i="3"/>
  <c r="J337" i="3"/>
  <c r="J370" i="3"/>
  <c r="J366" i="3"/>
  <c r="J365" i="3"/>
  <c r="J364" i="3"/>
  <c r="J382" i="3"/>
  <c r="J373" i="3"/>
  <c r="J314" i="3"/>
  <c r="J338" i="3"/>
  <c r="J316" i="3"/>
  <c r="J161" i="3"/>
  <c r="J340" i="3"/>
  <c r="J259" i="3"/>
  <c r="J230" i="3"/>
  <c r="J191" i="3"/>
  <c r="J362" i="3"/>
  <c r="J250" i="3"/>
  <c r="J93" i="3"/>
  <c r="J315" i="3"/>
  <c r="J281" i="3"/>
  <c r="J276" i="3"/>
  <c r="J422" i="3"/>
  <c r="J406" i="3"/>
  <c r="J390" i="3"/>
  <c r="J374" i="3"/>
  <c r="J332" i="3"/>
  <c r="J229" i="3"/>
  <c r="J349" i="3"/>
  <c r="J345" i="3"/>
  <c r="J280" i="3"/>
  <c r="J132" i="3"/>
  <c r="J336" i="3"/>
  <c r="J313" i="3"/>
  <c r="J312" i="3"/>
  <c r="J311" i="3"/>
  <c r="J257" i="3"/>
  <c r="J252" i="3"/>
  <c r="J170" i="3"/>
  <c r="J163" i="3"/>
  <c r="J153" i="3"/>
  <c r="J12" i="3"/>
  <c r="J305" i="3"/>
  <c r="J304" i="3"/>
  <c r="J303" i="3"/>
  <c r="J149" i="3"/>
  <c r="J146" i="3"/>
  <c r="J330" i="3"/>
  <c r="J272" i="3"/>
  <c r="J289" i="3"/>
  <c r="J288" i="3"/>
  <c r="J283" i="3"/>
  <c r="J329" i="3"/>
  <c r="J328" i="3"/>
  <c r="J248" i="3"/>
  <c r="J207" i="3"/>
  <c r="J206" i="3"/>
  <c r="J198" i="3"/>
  <c r="J187" i="3"/>
  <c r="J131" i="3"/>
  <c r="J87" i="3"/>
  <c r="J321" i="3"/>
  <c r="J320" i="3"/>
  <c r="J265" i="3"/>
  <c r="J223" i="3"/>
  <c r="J222" i="3"/>
  <c r="J221" i="3"/>
  <c r="J162" i="3"/>
  <c r="J130" i="3"/>
  <c r="J107" i="3"/>
  <c r="J72" i="3"/>
  <c r="J297" i="3"/>
  <c r="J296" i="3"/>
  <c r="J273" i="3"/>
  <c r="J256" i="3"/>
  <c r="J264" i="3"/>
  <c r="J194" i="3"/>
  <c r="J171" i="3"/>
  <c r="J169" i="3"/>
  <c r="J247" i="3"/>
  <c r="J246" i="3"/>
  <c r="J186" i="3"/>
  <c r="J142" i="3"/>
  <c r="J239" i="3"/>
  <c r="J238" i="3"/>
  <c r="J154" i="3"/>
  <c r="J215" i="3"/>
  <c r="J214" i="3"/>
  <c r="J196" i="3"/>
  <c r="J83" i="3"/>
  <c r="J157" i="3"/>
  <c r="J195" i="3"/>
  <c r="J147" i="3"/>
  <c r="J124" i="3"/>
  <c r="J123" i="3"/>
  <c r="J122" i="3"/>
  <c r="J179" i="3"/>
  <c r="J178" i="3"/>
  <c r="J155" i="3"/>
  <c r="J110" i="3"/>
  <c r="J71" i="3"/>
  <c r="J104" i="3"/>
  <c r="J42" i="3"/>
  <c r="J139" i="3"/>
  <c r="J116" i="3"/>
  <c r="J115" i="3"/>
  <c r="J109" i="3"/>
  <c r="J103" i="3"/>
  <c r="J88" i="3"/>
  <c r="J91" i="3"/>
  <c r="J70" i="3"/>
  <c r="J68" i="3"/>
  <c r="J78" i="3"/>
  <c r="J77" i="3"/>
  <c r="J37" i="3"/>
  <c r="J51" i="3"/>
  <c r="J50" i="3"/>
  <c r="J49" i="3"/>
  <c r="J44" i="3"/>
  <c r="J18" i="3"/>
  <c r="J101" i="3"/>
  <c r="J85" i="3"/>
  <c r="J69" i="3"/>
  <c r="J23" i="3"/>
  <c r="J67" i="3"/>
  <c r="J27" i="3"/>
  <c r="J26" i="3"/>
  <c r="J25" i="3"/>
  <c r="J59" i="3"/>
  <c r="J58" i="3"/>
  <c r="J43" i="3"/>
  <c r="J35" i="3"/>
  <c r="J9" i="3"/>
  <c r="J19" i="3"/>
  <c r="J11" i="3"/>
  <c r="J10" i="3"/>
  <c r="J13" i="3"/>
  <c r="J14" i="3"/>
  <c r="AE18" i="5"/>
  <c r="AE17" i="5"/>
  <c r="AE16" i="5"/>
  <c r="AD18" i="5"/>
  <c r="AD17" i="5"/>
  <c r="AD16" i="5"/>
  <c r="AC18" i="5"/>
  <c r="AC17" i="5"/>
  <c r="AC16" i="5"/>
  <c r="AB18" i="5"/>
  <c r="AB17" i="5"/>
  <c r="AB16" i="5"/>
  <c r="AA18" i="5"/>
  <c r="AA17" i="5"/>
  <c r="AA16" i="5"/>
  <c r="Z18" i="5"/>
  <c r="Z17" i="5"/>
  <c r="Z16" i="5"/>
  <c r="Y18" i="5"/>
  <c r="Y17" i="5"/>
  <c r="Y16" i="5"/>
  <c r="X17" i="5"/>
  <c r="X18" i="5"/>
  <c r="X16" i="5"/>
  <c r="Q138" i="5" l="1"/>
  <c r="Q262" i="5"/>
  <c r="M19" i="5"/>
  <c r="R19" i="5" s="1"/>
  <c r="Q176" i="5"/>
  <c r="Q41" i="5"/>
  <c r="M75" i="5"/>
  <c r="R75" i="5" s="1"/>
  <c r="Q497" i="5"/>
  <c r="M417" i="5"/>
  <c r="R417" i="5" s="1"/>
  <c r="M283" i="5"/>
  <c r="R283" i="5" s="1"/>
  <c r="Q439" i="5"/>
  <c r="Q202" i="5"/>
  <c r="Q460" i="5"/>
  <c r="Q281" i="5"/>
  <c r="Q465" i="5"/>
  <c r="M394" i="5"/>
  <c r="R394" i="5" s="1"/>
  <c r="M66" i="5"/>
  <c r="R66" i="5" s="1"/>
  <c r="M349" i="5"/>
  <c r="R349" i="5" s="1"/>
  <c r="M433" i="5"/>
  <c r="R433" i="5" s="1"/>
  <c r="M32" i="5"/>
  <c r="R32" i="5" s="1"/>
  <c r="M256" i="5"/>
  <c r="R256" i="5" s="1"/>
  <c r="Q167" i="5"/>
  <c r="M176" i="5"/>
  <c r="R176" i="5" s="1"/>
  <c r="Q323" i="5"/>
  <c r="M119" i="5"/>
  <c r="R119" i="5" s="1"/>
  <c r="M95" i="5"/>
  <c r="R95" i="5" s="1"/>
  <c r="Q257" i="5"/>
  <c r="M70" i="5"/>
  <c r="R70" i="5" s="1"/>
  <c r="M391" i="5"/>
  <c r="R391" i="5" s="1"/>
  <c r="M361" i="5"/>
  <c r="R361" i="5" s="1"/>
  <c r="M503" i="5"/>
  <c r="R503" i="5" s="1"/>
  <c r="M489" i="5"/>
  <c r="R489" i="5" s="1"/>
  <c r="M199" i="5"/>
  <c r="R199" i="5" s="1"/>
  <c r="Q119" i="5"/>
  <c r="Q304" i="5"/>
  <c r="M404" i="5"/>
  <c r="R404" i="5" s="1"/>
  <c r="Q263" i="5"/>
  <c r="M268" i="5"/>
  <c r="R268" i="5" s="1"/>
  <c r="M479" i="5"/>
  <c r="R479" i="5" s="1"/>
  <c r="M401" i="5"/>
  <c r="R401" i="5" s="1"/>
  <c r="Q50" i="5"/>
  <c r="Q394" i="5"/>
  <c r="Q92" i="5"/>
  <c r="Q128" i="5"/>
  <c r="Q381" i="5"/>
  <c r="Q404" i="5"/>
  <c r="Q450" i="5"/>
  <c r="M356" i="5"/>
  <c r="R356" i="5" s="1"/>
  <c r="Q11" i="5"/>
  <c r="M251" i="5"/>
  <c r="R251" i="5" s="1"/>
  <c r="Q382" i="5"/>
  <c r="M297" i="5"/>
  <c r="R297" i="5" s="1"/>
  <c r="Q297" i="5"/>
  <c r="M185" i="5"/>
  <c r="R185" i="5" s="1"/>
  <c r="Q481" i="5"/>
  <c r="M179" i="5"/>
  <c r="R179" i="5" s="1"/>
  <c r="Q289" i="5"/>
  <c r="M184" i="5"/>
  <c r="R184" i="5" s="1"/>
  <c r="M57" i="5"/>
  <c r="R57" i="5" s="1"/>
  <c r="M209" i="5"/>
  <c r="R209" i="5" s="1"/>
  <c r="Q407" i="5"/>
  <c r="M249" i="5"/>
  <c r="R249" i="5" s="1"/>
  <c r="Q114" i="5"/>
  <c r="Q57" i="5"/>
  <c r="M51" i="5"/>
  <c r="R51" i="5" s="1"/>
  <c r="M162" i="5"/>
  <c r="R162" i="5" s="1"/>
  <c r="M233" i="5"/>
  <c r="R233" i="5" s="1"/>
  <c r="M338" i="5"/>
  <c r="R338" i="5" s="1"/>
  <c r="Q270" i="5"/>
  <c r="Q111" i="5"/>
  <c r="M456" i="5"/>
  <c r="R456" i="5" s="1"/>
  <c r="Q87" i="5"/>
  <c r="Q417" i="5"/>
  <c r="Q89" i="5"/>
  <c r="Q219" i="5"/>
  <c r="Q311" i="5"/>
  <c r="Q133" i="5"/>
  <c r="M46" i="5"/>
  <c r="R46" i="5" s="1"/>
  <c r="Q91" i="5"/>
  <c r="Q416" i="5"/>
  <c r="M245" i="5"/>
  <c r="R245" i="5" s="1"/>
  <c r="Q457" i="5"/>
  <c r="M133" i="5"/>
  <c r="R133" i="5" s="1"/>
  <c r="Q102" i="5"/>
  <c r="M504" i="5"/>
  <c r="R504" i="5" s="1"/>
  <c r="Q444" i="5"/>
  <c r="M146" i="5"/>
  <c r="R146" i="5" s="1"/>
  <c r="Q479" i="5"/>
  <c r="Q505" i="5"/>
  <c r="M122" i="5"/>
  <c r="R122" i="5" s="1"/>
  <c r="M485" i="5"/>
  <c r="R485" i="5" s="1"/>
  <c r="Q155" i="5"/>
  <c r="Q367" i="5"/>
  <c r="Q272" i="5"/>
  <c r="M409" i="5"/>
  <c r="R409" i="5" s="1"/>
  <c r="M54" i="5"/>
  <c r="R54" i="5" s="1"/>
  <c r="M474" i="5"/>
  <c r="R474" i="5" s="1"/>
  <c r="Q310" i="5"/>
  <c r="Q107" i="5"/>
  <c r="Q488" i="5"/>
  <c r="Q55" i="5"/>
  <c r="Q238" i="5"/>
  <c r="M469" i="5"/>
  <c r="R469" i="5" s="1"/>
  <c r="Q43" i="5"/>
  <c r="Q161" i="5"/>
  <c r="Q368" i="5"/>
  <c r="Q209" i="5"/>
  <c r="M367" i="5"/>
  <c r="R367" i="5" s="1"/>
  <c r="M99" i="5"/>
  <c r="R99" i="5" s="1"/>
  <c r="M407" i="5"/>
  <c r="R407" i="5" s="1"/>
  <c r="M155" i="5"/>
  <c r="R155" i="5" s="1"/>
  <c r="M416" i="5"/>
  <c r="R416" i="5" s="1"/>
  <c r="Q130" i="5"/>
  <c r="Q391" i="5"/>
  <c r="M357" i="5"/>
  <c r="R357" i="5" s="1"/>
  <c r="M384" i="5"/>
  <c r="R384" i="5" s="1"/>
  <c r="M368" i="5"/>
  <c r="R368" i="5" s="1"/>
  <c r="M399" i="5"/>
  <c r="R399" i="5" s="1"/>
  <c r="M278" i="5"/>
  <c r="R278" i="5" s="1"/>
  <c r="Q436" i="5"/>
  <c r="Q377" i="5"/>
  <c r="Q46" i="5"/>
  <c r="M261" i="5"/>
  <c r="R261" i="5" s="1"/>
  <c r="M65" i="5"/>
  <c r="R65" i="5" s="1"/>
  <c r="M389" i="5"/>
  <c r="R389" i="5" s="1"/>
  <c r="Q329" i="5"/>
  <c r="M238" i="5"/>
  <c r="R238" i="5" s="1"/>
  <c r="Q65" i="5"/>
  <c r="M171" i="5"/>
  <c r="R171" i="5" s="1"/>
  <c r="M465" i="5"/>
  <c r="R465" i="5" s="1"/>
  <c r="Q337" i="5"/>
  <c r="Q448" i="5"/>
  <c r="M29" i="5"/>
  <c r="R29" i="5" s="1"/>
  <c r="Q498" i="5"/>
  <c r="M138" i="5"/>
  <c r="R138" i="5" s="1"/>
  <c r="Q268" i="5"/>
  <c r="M15" i="5"/>
  <c r="R15" i="5" s="1"/>
  <c r="Q309" i="5"/>
  <c r="M103" i="5"/>
  <c r="R103" i="5" s="1"/>
  <c r="M152" i="5"/>
  <c r="R152" i="5" s="1"/>
  <c r="Q496" i="5"/>
  <c r="Q318" i="5"/>
  <c r="Q244" i="5"/>
  <c r="M482" i="5"/>
  <c r="R482" i="5" s="1"/>
  <c r="M488" i="5"/>
  <c r="R488" i="5" s="1"/>
  <c r="M98" i="5"/>
  <c r="R98" i="5" s="1"/>
  <c r="M340" i="5"/>
  <c r="R340" i="5" s="1"/>
  <c r="M167" i="5"/>
  <c r="R167" i="5" s="1"/>
  <c r="M310" i="5"/>
  <c r="R310" i="5" s="1"/>
  <c r="Q239" i="5"/>
  <c r="M227" i="5"/>
  <c r="R227" i="5" s="1"/>
  <c r="M443" i="5"/>
  <c r="R443" i="5" s="1"/>
  <c r="M41" i="5"/>
  <c r="R41" i="5" s="1"/>
  <c r="Q152" i="5"/>
  <c r="M431" i="5"/>
  <c r="R431" i="5" s="1"/>
  <c r="M436" i="5"/>
  <c r="R436" i="5" s="1"/>
  <c r="Q240" i="5"/>
  <c r="M309" i="5"/>
  <c r="R309" i="5" s="1"/>
  <c r="M94" i="5"/>
  <c r="R94" i="5" s="1"/>
  <c r="M112" i="5"/>
  <c r="R112" i="5" s="1"/>
  <c r="M62" i="5"/>
  <c r="R62" i="5" s="1"/>
  <c r="Q224" i="5"/>
  <c r="Q227" i="5"/>
  <c r="Q19" i="5"/>
  <c r="Q492" i="5"/>
  <c r="M382" i="5"/>
  <c r="R382" i="5" s="1"/>
  <c r="Q402" i="5"/>
  <c r="Q456" i="5"/>
  <c r="Q226" i="5"/>
  <c r="Q273" i="5"/>
  <c r="Q18" i="5"/>
  <c r="Q443" i="5"/>
  <c r="Q71" i="5"/>
  <c r="Q105" i="5"/>
  <c r="Q147" i="5"/>
  <c r="M464" i="5"/>
  <c r="R464" i="5" s="1"/>
  <c r="M460" i="5"/>
  <c r="R460" i="5" s="1"/>
  <c r="Q74" i="5"/>
  <c r="Q34" i="5"/>
  <c r="M43" i="5"/>
  <c r="R43" i="5" s="1"/>
  <c r="Q79" i="5"/>
  <c r="M263" i="5"/>
  <c r="R263" i="5" s="1"/>
  <c r="M281" i="5"/>
  <c r="R281" i="5" s="1"/>
  <c r="Q32" i="5"/>
  <c r="Q321" i="5"/>
  <c r="M476" i="5"/>
  <c r="R476" i="5" s="1"/>
  <c r="Q47" i="5"/>
  <c r="Q168" i="5"/>
  <c r="M218" i="5"/>
  <c r="R218" i="5" s="1"/>
  <c r="M246" i="5"/>
  <c r="R246" i="5" s="1"/>
  <c r="Q51" i="5"/>
  <c r="Q245" i="5"/>
  <c r="Q480" i="5"/>
  <c r="Q70" i="5"/>
  <c r="Q123" i="5"/>
  <c r="Q261" i="5"/>
  <c r="Q300" i="5"/>
  <c r="M18" i="5"/>
  <c r="R18" i="5" s="1"/>
  <c r="M224" i="5"/>
  <c r="R224" i="5" s="1"/>
  <c r="M402" i="5"/>
  <c r="R402" i="5" s="1"/>
  <c r="M455" i="5"/>
  <c r="R455" i="5" s="1"/>
  <c r="Q431" i="5"/>
  <c r="Q326" i="5"/>
  <c r="Q233" i="5"/>
  <c r="M11" i="5"/>
  <c r="R11" i="5" s="1"/>
  <c r="Q29" i="5"/>
  <c r="Q384" i="5"/>
  <c r="Q246" i="5"/>
  <c r="M147" i="5"/>
  <c r="R147" i="5" s="1"/>
  <c r="Q218" i="5"/>
  <c r="M369" i="5"/>
  <c r="R369" i="5" s="1"/>
  <c r="Q97" i="5"/>
  <c r="M211" i="5"/>
  <c r="R211" i="5" s="1"/>
  <c r="M106" i="5"/>
  <c r="R106" i="5" s="1"/>
  <c r="Q340" i="5"/>
  <c r="M240" i="5"/>
  <c r="R240" i="5" s="1"/>
  <c r="Q283" i="5"/>
  <c r="M89" i="5"/>
  <c r="R89" i="5" s="1"/>
  <c r="Q503" i="5"/>
  <c r="M423" i="5"/>
  <c r="R423" i="5" s="1"/>
  <c r="Q475" i="5"/>
  <c r="Q441" i="5"/>
  <c r="Q426" i="5"/>
  <c r="M480" i="5"/>
  <c r="R480" i="5" s="1"/>
  <c r="M74" i="5"/>
  <c r="R74" i="5" s="1"/>
  <c r="M359" i="5"/>
  <c r="R359" i="5" s="1"/>
  <c r="M59" i="5"/>
  <c r="R59" i="5" s="1"/>
  <c r="M136" i="5"/>
  <c r="R136" i="5" s="1"/>
  <c r="M321" i="5"/>
  <c r="R321" i="5" s="1"/>
  <c r="M311" i="5"/>
  <c r="R311" i="5" s="1"/>
  <c r="Q472" i="5"/>
  <c r="Q211" i="5"/>
  <c r="M439" i="5"/>
  <c r="R439" i="5" s="1"/>
  <c r="M326" i="5"/>
  <c r="R326" i="5" s="1"/>
  <c r="Q98" i="5"/>
  <c r="M459" i="5"/>
  <c r="R459" i="5" s="1"/>
  <c r="Q412" i="5"/>
  <c r="M475" i="5"/>
  <c r="R475" i="5" s="1"/>
  <c r="M491" i="5"/>
  <c r="R491" i="5" s="1"/>
  <c r="Q210" i="5"/>
  <c r="M254" i="5"/>
  <c r="R254" i="5" s="1"/>
  <c r="M313" i="5"/>
  <c r="R313" i="5" s="1"/>
  <c r="Q502" i="5"/>
  <c r="M47" i="5"/>
  <c r="R47" i="5" s="1"/>
  <c r="Q455" i="5"/>
  <c r="M498" i="5"/>
  <c r="R498" i="5" s="1"/>
  <c r="Q62" i="5"/>
  <c r="Q214" i="5"/>
  <c r="Q433" i="5"/>
  <c r="M123" i="5"/>
  <c r="R123" i="5" s="1"/>
  <c r="M473" i="5"/>
  <c r="R473" i="5" s="1"/>
  <c r="M375" i="5"/>
  <c r="R375" i="5" s="1"/>
  <c r="M412" i="5"/>
  <c r="R412" i="5" s="1"/>
  <c r="M226" i="5"/>
  <c r="R226" i="5" s="1"/>
  <c r="M244" i="5"/>
  <c r="R244" i="5" s="1"/>
  <c r="Q369" i="5"/>
  <c r="M262" i="5"/>
  <c r="R262" i="5" s="1"/>
  <c r="Q110" i="5"/>
  <c r="M163" i="5"/>
  <c r="R163" i="5" s="1"/>
  <c r="M457" i="5"/>
  <c r="R457" i="5" s="1"/>
  <c r="M502" i="5"/>
  <c r="R502" i="5" s="1"/>
  <c r="M110" i="5"/>
  <c r="R110" i="5" s="1"/>
  <c r="M415" i="5"/>
  <c r="R415" i="5" s="1"/>
  <c r="M105" i="5"/>
  <c r="R105" i="5" s="1"/>
  <c r="M120" i="5"/>
  <c r="R120" i="5" s="1"/>
  <c r="Q415" i="5"/>
  <c r="Q265" i="5"/>
  <c r="M214" i="5"/>
  <c r="R214" i="5" s="1"/>
  <c r="Q356" i="5"/>
  <c r="Q399" i="5"/>
  <c r="Q15" i="5"/>
  <c r="Q136" i="5"/>
  <c r="Q144" i="5"/>
  <c r="M31" i="5"/>
  <c r="R31" i="5" s="1"/>
  <c r="M450" i="5"/>
  <c r="R450" i="5" s="1"/>
  <c r="Q464" i="5"/>
  <c r="M393" i="5"/>
  <c r="R393" i="5" s="1"/>
  <c r="Q471" i="5"/>
  <c r="Q251" i="5"/>
  <c r="M128" i="5"/>
  <c r="R128" i="5" s="1"/>
  <c r="Q26" i="5"/>
  <c r="M441" i="5"/>
  <c r="R441" i="5" s="1"/>
  <c r="Q357" i="5"/>
  <c r="M434" i="5"/>
  <c r="R434" i="5" s="1"/>
  <c r="Q73" i="5"/>
  <c r="M448" i="5"/>
  <c r="R448" i="5" s="1"/>
  <c r="Q482" i="5"/>
  <c r="Q466" i="5"/>
  <c r="M472" i="5"/>
  <c r="R472" i="5" s="1"/>
  <c r="Q393" i="5"/>
  <c r="Q476" i="5"/>
  <c r="Q359" i="5"/>
  <c r="M273" i="5"/>
  <c r="R273" i="5" s="1"/>
  <c r="M34" i="5"/>
  <c r="R34" i="5" s="1"/>
  <c r="Q375" i="5"/>
  <c r="M304" i="5"/>
  <c r="R304" i="5" s="1"/>
  <c r="Q487" i="5"/>
  <c r="Q434" i="5"/>
  <c r="Q66" i="5"/>
  <c r="M425" i="5"/>
  <c r="R425" i="5" s="1"/>
  <c r="Q84" i="5"/>
  <c r="Q440" i="5"/>
  <c r="Q78" i="5"/>
  <c r="M257" i="5"/>
  <c r="R257" i="5" s="1"/>
  <c r="Q313" i="5"/>
  <c r="M82" i="5"/>
  <c r="R82" i="5" s="1"/>
  <c r="Q120" i="5"/>
  <c r="M84" i="5"/>
  <c r="R84" i="5" s="1"/>
  <c r="Q344" i="5"/>
  <c r="Q336" i="5"/>
  <c r="M352" i="5"/>
  <c r="R352" i="5" s="1"/>
  <c r="Q378" i="5"/>
  <c r="Q125" i="5"/>
  <c r="M44" i="5"/>
  <c r="R44" i="5" s="1"/>
  <c r="Q108" i="5"/>
  <c r="M440" i="5"/>
  <c r="R440" i="5" s="1"/>
  <c r="M78" i="5"/>
  <c r="R78" i="5" s="1"/>
  <c r="M353" i="5"/>
  <c r="R353" i="5" s="1"/>
  <c r="Q103" i="5"/>
  <c r="Q396" i="5"/>
  <c r="Q256" i="5"/>
  <c r="Q17" i="5"/>
  <c r="M174" i="5"/>
  <c r="R174" i="5" s="1"/>
  <c r="Q308" i="5"/>
  <c r="Q247" i="5"/>
  <c r="M49" i="5"/>
  <c r="R49" i="5" s="1"/>
  <c r="Q76" i="5"/>
  <c r="M452" i="5"/>
  <c r="R452" i="5" s="1"/>
  <c r="Q139" i="5"/>
  <c r="Q372" i="5"/>
  <c r="Q68" i="5"/>
  <c r="Q40" i="5"/>
  <c r="Q274" i="5"/>
  <c r="Q279" i="5"/>
  <c r="M438" i="5"/>
  <c r="R438" i="5" s="1"/>
  <c r="M396" i="5"/>
  <c r="R396" i="5" s="1"/>
  <c r="Q493" i="5"/>
  <c r="M229" i="5"/>
  <c r="R229" i="5" s="1"/>
  <c r="M287" i="5"/>
  <c r="R287" i="5" s="1"/>
  <c r="M85" i="5"/>
  <c r="R85" i="5" s="1"/>
  <c r="M143" i="5"/>
  <c r="R143" i="5" s="1"/>
  <c r="M330" i="5"/>
  <c r="R330" i="5" s="1"/>
  <c r="Q445" i="5"/>
  <c r="M421" i="5"/>
  <c r="R421" i="5" s="1"/>
  <c r="Q275" i="5"/>
  <c r="Q169" i="5"/>
  <c r="M348" i="5"/>
  <c r="R348" i="5" s="1"/>
  <c r="M17" i="5"/>
  <c r="R17" i="5" s="1"/>
  <c r="Q162" i="5"/>
  <c r="M462" i="5"/>
  <c r="R462" i="5" s="1"/>
  <c r="M291" i="5"/>
  <c r="R291" i="5" s="1"/>
  <c r="Q459" i="5"/>
  <c r="M496" i="5"/>
  <c r="R496" i="5" s="1"/>
  <c r="Q305" i="5"/>
  <c r="Q163" i="5"/>
  <c r="M280" i="5"/>
  <c r="R280" i="5" s="1"/>
  <c r="M196" i="5"/>
  <c r="R196" i="5" s="1"/>
  <c r="Q260" i="5"/>
  <c r="M177" i="5"/>
  <c r="R177" i="5" s="1"/>
  <c r="M96" i="5"/>
  <c r="R96" i="5" s="1"/>
  <c r="Q93" i="5"/>
  <c r="Q221" i="5"/>
  <c r="Q469" i="5"/>
  <c r="M22" i="5"/>
  <c r="R22" i="5" s="1"/>
  <c r="Q454" i="5"/>
  <c r="M307" i="5"/>
  <c r="R307" i="5" s="1"/>
  <c r="M58" i="5"/>
  <c r="R58" i="5" s="1"/>
  <c r="M282" i="5"/>
  <c r="R282" i="5" s="1"/>
  <c r="Q395" i="5"/>
  <c r="Q7" i="5"/>
  <c r="Q208" i="5"/>
  <c r="Q81" i="5"/>
  <c r="M292" i="5"/>
  <c r="R292" i="5" s="1"/>
  <c r="M151" i="5"/>
  <c r="R151" i="5" s="1"/>
  <c r="Q124" i="5"/>
  <c r="M343" i="5"/>
  <c r="R343" i="5" s="1"/>
  <c r="Q86" i="5"/>
  <c r="Q14" i="5"/>
  <c r="Q380" i="5"/>
  <c r="Q183" i="5"/>
  <c r="M392" i="5"/>
  <c r="R392" i="5" s="1"/>
  <c r="Q180" i="5"/>
  <c r="Q385" i="5"/>
  <c r="M153" i="5"/>
  <c r="R153" i="5" s="1"/>
  <c r="M374" i="5"/>
  <c r="R374" i="5" s="1"/>
  <c r="Q126" i="5"/>
  <c r="M73" i="5"/>
  <c r="R73" i="5" s="1"/>
  <c r="Q254" i="5"/>
  <c r="M269" i="5"/>
  <c r="R269" i="5" s="1"/>
  <c r="M335" i="5"/>
  <c r="R335" i="5" s="1"/>
  <c r="Q204" i="5"/>
  <c r="Q295" i="5"/>
  <c r="Q100" i="5"/>
  <c r="Q486" i="5"/>
  <c r="Q324" i="5"/>
  <c r="Q258" i="5"/>
  <c r="Q63" i="5"/>
  <c r="Q259" i="5"/>
  <c r="M299" i="5"/>
  <c r="R299" i="5" s="1"/>
  <c r="Q301" i="5"/>
  <c r="Q16" i="5"/>
  <c r="M243" i="5"/>
  <c r="R243" i="5" s="1"/>
  <c r="Q349" i="5"/>
  <c r="M376" i="5"/>
  <c r="R376" i="5" s="1"/>
  <c r="M365" i="5"/>
  <c r="R365" i="5" s="1"/>
  <c r="M277" i="5"/>
  <c r="R277" i="5" s="1"/>
  <c r="Q406" i="5"/>
  <c r="Q217" i="5"/>
  <c r="M429" i="5"/>
  <c r="R429" i="5" s="1"/>
  <c r="Q39" i="5"/>
  <c r="Q207" i="5"/>
  <c r="Q462" i="5"/>
  <c r="Q390" i="5"/>
  <c r="M463" i="5"/>
  <c r="R463" i="5" s="1"/>
  <c r="M241" i="5"/>
  <c r="R241" i="5" s="1"/>
  <c r="M231" i="5"/>
  <c r="R231" i="5" s="1"/>
  <c r="Q198" i="5"/>
  <c r="M83" i="5"/>
  <c r="R83" i="5" s="1"/>
  <c r="M149" i="5"/>
  <c r="R149" i="5" s="1"/>
  <c r="Q370" i="5"/>
  <c r="Q205" i="5"/>
  <c r="M276" i="5"/>
  <c r="R276" i="5" s="1"/>
  <c r="M341" i="5"/>
  <c r="R341" i="5" s="1"/>
  <c r="Q267" i="5"/>
  <c r="M116" i="5"/>
  <c r="R116" i="5" s="1"/>
  <c r="Q253" i="5"/>
  <c r="Q190" i="5"/>
  <c r="M301" i="5"/>
  <c r="R301" i="5" s="1"/>
  <c r="Q159" i="5"/>
  <c r="Q266" i="5"/>
  <c r="M150" i="5"/>
  <c r="R150" i="5" s="1"/>
  <c r="M131" i="5"/>
  <c r="R131" i="5" s="1"/>
  <c r="M67" i="5"/>
  <c r="R67" i="5" s="1"/>
  <c r="Q20" i="5"/>
  <c r="M306" i="5"/>
  <c r="R306" i="5" s="1"/>
  <c r="Q129" i="5"/>
  <c r="Q9" i="5"/>
  <c r="Q432" i="5"/>
  <c r="Q187" i="5"/>
  <c r="M342" i="5"/>
  <c r="R342" i="5" s="1"/>
  <c r="Q197" i="5"/>
  <c r="Q193" i="5"/>
  <c r="M314" i="5"/>
  <c r="R314" i="5" s="1"/>
  <c r="Q362" i="5"/>
  <c r="M371" i="5"/>
  <c r="R371" i="5" s="1"/>
  <c r="Q140" i="5"/>
  <c r="Q141" i="5"/>
  <c r="Q236" i="5"/>
  <c r="M203" i="5"/>
  <c r="R203" i="5" s="1"/>
  <c r="M308" i="5"/>
  <c r="R308" i="5" s="1"/>
  <c r="Q425" i="5"/>
  <c r="M198" i="5"/>
  <c r="R198" i="5" s="1"/>
  <c r="M213" i="5"/>
  <c r="R213" i="5" s="1"/>
  <c r="Q101" i="5"/>
  <c r="Q206" i="5"/>
  <c r="Q334" i="5"/>
  <c r="Q195" i="5"/>
  <c r="M205" i="5"/>
  <c r="R205" i="5" s="1"/>
  <c r="Q414" i="5"/>
  <c r="Q419" i="5"/>
  <c r="Q243" i="5"/>
  <c r="M13" i="5"/>
  <c r="R13" i="5" s="1"/>
  <c r="M125" i="5"/>
  <c r="R125" i="5" s="1"/>
  <c r="M108" i="5"/>
  <c r="R108" i="5" s="1"/>
  <c r="Q192" i="5"/>
  <c r="M435" i="5"/>
  <c r="R435" i="5" s="1"/>
  <c r="Q248" i="5"/>
  <c r="M419" i="5"/>
  <c r="R419" i="5" s="1"/>
  <c r="Q350" i="5"/>
  <c r="M207" i="5"/>
  <c r="R207" i="5" s="1"/>
  <c r="M362" i="5"/>
  <c r="R362" i="5" s="1"/>
  <c r="M236" i="5"/>
  <c r="R236" i="5" s="1"/>
  <c r="M493" i="5"/>
  <c r="R493" i="5" s="1"/>
  <c r="M363" i="5"/>
  <c r="R363" i="5" s="1"/>
  <c r="Q156" i="5"/>
  <c r="Q365" i="5"/>
  <c r="M115" i="5"/>
  <c r="R115" i="5" s="1"/>
  <c r="Q142" i="5"/>
  <c r="Q201" i="5"/>
  <c r="M158" i="5"/>
  <c r="R158" i="5" s="1"/>
  <c r="Q277" i="5"/>
  <c r="Q48" i="5"/>
  <c r="M104" i="5"/>
  <c r="R104" i="5" s="1"/>
  <c r="M274" i="5"/>
  <c r="R274" i="5" s="1"/>
  <c r="Q181" i="5"/>
  <c r="M333" i="5"/>
  <c r="R333" i="5" s="1"/>
  <c r="Q358" i="5"/>
  <c r="M279" i="5"/>
  <c r="R279" i="5" s="1"/>
  <c r="M494" i="5"/>
  <c r="R494" i="5" s="1"/>
  <c r="Q319" i="5"/>
  <c r="M373" i="5"/>
  <c r="R373" i="5" s="1"/>
  <c r="Q398" i="5"/>
  <c r="M61" i="5"/>
  <c r="R61" i="5" s="1"/>
  <c r="Q363" i="5"/>
  <c r="M101" i="5"/>
  <c r="R101" i="5" s="1"/>
  <c r="Q376" i="5"/>
  <c r="M451" i="5"/>
  <c r="R451" i="5" s="1"/>
  <c r="M427" i="5"/>
  <c r="R427" i="5" s="1"/>
  <c r="M186" i="5"/>
  <c r="R186" i="5" s="1"/>
  <c r="M454" i="5"/>
  <c r="R454" i="5" s="1"/>
  <c r="M206" i="5"/>
  <c r="R206" i="5" s="1"/>
  <c r="M411" i="5"/>
  <c r="R411" i="5" s="1"/>
  <c r="M397" i="5"/>
  <c r="R397" i="5" s="1"/>
  <c r="M334" i="5"/>
  <c r="R334" i="5" s="1"/>
  <c r="Q348" i="5"/>
  <c r="Q173" i="5"/>
  <c r="Q113" i="5"/>
  <c r="Q212" i="5"/>
  <c r="M188" i="5"/>
  <c r="R188" i="5" s="1"/>
  <c r="M478" i="5"/>
  <c r="R478" i="5" s="1"/>
  <c r="M242" i="5"/>
  <c r="R242" i="5" s="1"/>
  <c r="Q322" i="5"/>
  <c r="Q264" i="5"/>
  <c r="M430" i="5"/>
  <c r="R430" i="5" s="1"/>
  <c r="M8" i="5"/>
  <c r="R8" i="5" s="1"/>
  <c r="Q21" i="5"/>
  <c r="M64" i="5"/>
  <c r="R64" i="5" s="1"/>
  <c r="Q220" i="5"/>
  <c r="Q418" i="5"/>
  <c r="M406" i="5"/>
  <c r="R406" i="5" s="1"/>
  <c r="M395" i="5"/>
  <c r="R395" i="5" s="1"/>
  <c r="M223" i="5"/>
  <c r="R223" i="5" s="1"/>
  <c r="Q429" i="5"/>
  <c r="M324" i="5"/>
  <c r="R324" i="5" s="1"/>
  <c r="M234" i="5"/>
  <c r="R234" i="5" s="1"/>
  <c r="M7" i="5"/>
  <c r="R7" i="5" s="1"/>
  <c r="Q127" i="5"/>
  <c r="M52" i="5"/>
  <c r="R52" i="5" s="1"/>
  <c r="Q280" i="5"/>
  <c r="Q276" i="5"/>
  <c r="M486" i="5"/>
  <c r="R486" i="5" s="1"/>
  <c r="M327" i="5"/>
  <c r="R327" i="5" s="1"/>
  <c r="M259" i="5"/>
  <c r="R259" i="5" s="1"/>
  <c r="M191" i="5"/>
  <c r="R191" i="5" s="1"/>
  <c r="M312" i="5"/>
  <c r="R312" i="5" s="1"/>
  <c r="Q387" i="5"/>
  <c r="M27" i="5"/>
  <c r="R27" i="5" s="1"/>
  <c r="M45" i="5"/>
  <c r="R45" i="5" s="1"/>
  <c r="M483" i="5"/>
  <c r="R483" i="5" s="1"/>
  <c r="M347" i="5"/>
  <c r="R347" i="5" s="1"/>
  <c r="M414" i="5"/>
  <c r="R414" i="5" s="1"/>
  <c r="Q135" i="5"/>
  <c r="M81" i="5"/>
  <c r="R81" i="5" s="1"/>
  <c r="Q37" i="5"/>
  <c r="M124" i="5"/>
  <c r="R124" i="5" s="1"/>
  <c r="Q437" i="5"/>
  <c r="Q252" i="5"/>
  <c r="M86" i="5"/>
  <c r="R86" i="5" s="1"/>
  <c r="M290" i="5"/>
  <c r="R290" i="5" s="1"/>
  <c r="Q490" i="5"/>
  <c r="M247" i="5"/>
  <c r="R247" i="5" s="1"/>
  <c r="M346" i="5"/>
  <c r="R346" i="5" s="1"/>
  <c r="Q90" i="5"/>
  <c r="Q463" i="5"/>
  <c r="Q174" i="5"/>
  <c r="M183" i="5"/>
  <c r="R183" i="5" s="1"/>
  <c r="M339" i="5"/>
  <c r="R339" i="5" s="1"/>
  <c r="Q22" i="5"/>
  <c r="M24" i="5"/>
  <c r="R24" i="5" s="1"/>
  <c r="M53" i="5"/>
  <c r="R53" i="5" s="1"/>
  <c r="Q484" i="5"/>
  <c r="Q307" i="5"/>
  <c r="Q232" i="5"/>
  <c r="Q271" i="5"/>
  <c r="M288" i="5"/>
  <c r="R288" i="5" s="1"/>
  <c r="Q335" i="5"/>
  <c r="Q58" i="5"/>
  <c r="Q282" i="5"/>
  <c r="M386" i="5"/>
  <c r="R386" i="5" s="1"/>
  <c r="M344" i="5"/>
  <c r="R344" i="5" s="1"/>
  <c r="M204" i="5"/>
  <c r="R204" i="5" s="1"/>
  <c r="Q499" i="5"/>
  <c r="M336" i="5"/>
  <c r="R336" i="5" s="1"/>
  <c r="M372" i="5"/>
  <c r="R372" i="5" s="1"/>
  <c r="M215" i="5"/>
  <c r="R215" i="5" s="1"/>
  <c r="M295" i="5"/>
  <c r="R295" i="5" s="1"/>
  <c r="M216" i="5"/>
  <c r="R216" i="5" s="1"/>
  <c r="M21" i="5"/>
  <c r="R21" i="5" s="1"/>
  <c r="M69" i="5"/>
  <c r="R69" i="5" s="1"/>
  <c r="Q72" i="5"/>
  <c r="Q477" i="5"/>
  <c r="M360" i="5"/>
  <c r="R360" i="5" s="1"/>
  <c r="M296" i="5"/>
  <c r="R296" i="5" s="1"/>
  <c r="Q317" i="5"/>
  <c r="Q223" i="5"/>
  <c r="M260" i="5"/>
  <c r="R260" i="5" s="1"/>
  <c r="Q392" i="5"/>
  <c r="Q234" i="5"/>
  <c r="M258" i="5"/>
  <c r="R258" i="5" s="1"/>
  <c r="M166" i="5"/>
  <c r="R166" i="5" s="1"/>
  <c r="M63" i="5"/>
  <c r="R63" i="5" s="1"/>
  <c r="M39" i="5"/>
  <c r="R39" i="5" s="1"/>
  <c r="Q354" i="5"/>
  <c r="M180" i="5"/>
  <c r="R180" i="5" s="1"/>
  <c r="M495" i="5"/>
  <c r="R495" i="5" s="1"/>
  <c r="M100" i="5"/>
  <c r="R100" i="5" s="1"/>
  <c r="Q447" i="5"/>
  <c r="M385" i="5"/>
  <c r="R385" i="5" s="1"/>
  <c r="Q153" i="5"/>
  <c r="Q222" i="5"/>
  <c r="Q352" i="5"/>
  <c r="Q374" i="5"/>
  <c r="M200" i="5"/>
  <c r="R200" i="5" s="1"/>
  <c r="M25" i="5"/>
  <c r="R25" i="5" s="1"/>
  <c r="M126" i="5"/>
  <c r="R126" i="5" s="1"/>
  <c r="Q316" i="5"/>
  <c r="Q299" i="5"/>
  <c r="M345" i="5"/>
  <c r="R345" i="5" s="1"/>
  <c r="M390" i="5"/>
  <c r="R390" i="5" s="1"/>
  <c r="M355" i="5"/>
  <c r="R355" i="5" s="1"/>
  <c r="Q255" i="5"/>
  <c r="M266" i="5"/>
  <c r="R266" i="5" s="1"/>
  <c r="M320" i="5"/>
  <c r="R320" i="5" s="1"/>
  <c r="Q189" i="5"/>
  <c r="M135" i="5"/>
  <c r="R135" i="5" s="1"/>
  <c r="M16" i="5"/>
  <c r="R16" i="5" s="1"/>
  <c r="Q151" i="5"/>
  <c r="M293" i="5"/>
  <c r="R293" i="5" s="1"/>
  <c r="Q413" i="5"/>
  <c r="Q343" i="5"/>
  <c r="M235" i="5"/>
  <c r="R235" i="5" s="1"/>
  <c r="M14" i="5"/>
  <c r="R14" i="5" s="1"/>
  <c r="Q290" i="5"/>
  <c r="M380" i="5"/>
  <c r="R380" i="5" s="1"/>
  <c r="M490" i="5"/>
  <c r="R490" i="5" s="1"/>
  <c r="M398" i="5"/>
  <c r="R398" i="5" s="1"/>
  <c r="Q379" i="5"/>
  <c r="Q83" i="5"/>
  <c r="Q61" i="5"/>
  <c r="Q213" i="5"/>
  <c r="M192" i="5"/>
  <c r="R192" i="5" s="1"/>
  <c r="M424" i="5"/>
  <c r="R424" i="5" s="1"/>
  <c r="Q269" i="5"/>
  <c r="Q397" i="5"/>
  <c r="Q288" i="5"/>
  <c r="M195" i="5"/>
  <c r="R195" i="5" s="1"/>
  <c r="M173" i="5"/>
  <c r="R173" i="5" s="1"/>
  <c r="Q134" i="5"/>
  <c r="M113" i="5"/>
  <c r="R113" i="5" s="1"/>
  <c r="M36" i="5"/>
  <c r="R36" i="5" s="1"/>
  <c r="M175" i="5"/>
  <c r="R175" i="5" s="1"/>
  <c r="Q383" i="5"/>
  <c r="Q8" i="5"/>
  <c r="M220" i="5"/>
  <c r="R220" i="5" s="1"/>
  <c r="Q360" i="5"/>
  <c r="Q296" i="5"/>
  <c r="Q165" i="5"/>
  <c r="Q364" i="5"/>
  <c r="Q331" i="5"/>
  <c r="M127" i="5"/>
  <c r="R127" i="5" s="1"/>
  <c r="Q52" i="5"/>
  <c r="Q327" i="5"/>
  <c r="Q312" i="5"/>
  <c r="M351" i="5"/>
  <c r="R351" i="5" s="1"/>
  <c r="M387" i="5"/>
  <c r="R387" i="5" s="1"/>
  <c r="Q225" i="5"/>
  <c r="Q42" i="5"/>
  <c r="M145" i="5"/>
  <c r="R145" i="5" s="1"/>
  <c r="Q27" i="5"/>
  <c r="Q45" i="5"/>
  <c r="M467" i="5"/>
  <c r="R467" i="5" s="1"/>
  <c r="M316" i="5"/>
  <c r="R316" i="5" s="1"/>
  <c r="Q483" i="5"/>
  <c r="Q291" i="5"/>
  <c r="Q332" i="5"/>
  <c r="Q347" i="5"/>
  <c r="Q303" i="5"/>
  <c r="Q320" i="5"/>
  <c r="Q33" i="5"/>
  <c r="Q77" i="5"/>
  <c r="Q148" i="5"/>
  <c r="M37" i="5"/>
  <c r="R37" i="5" s="1"/>
  <c r="M468" i="5"/>
  <c r="R468" i="5" s="1"/>
  <c r="M437" i="5"/>
  <c r="R437" i="5" s="1"/>
  <c r="M187" i="5"/>
  <c r="R187" i="5" s="1"/>
  <c r="Q293" i="5"/>
  <c r="M193" i="5"/>
  <c r="R193" i="5" s="1"/>
  <c r="Q38" i="5"/>
  <c r="Q13" i="5"/>
  <c r="Q446" i="5"/>
  <c r="Q422" i="5"/>
  <c r="Q28" i="5"/>
  <c r="M109" i="5"/>
  <c r="R109" i="5" s="1"/>
  <c r="Q298" i="5"/>
  <c r="Q118" i="5"/>
  <c r="Q346" i="5"/>
  <c r="Q186" i="5"/>
  <c r="Q458" i="5"/>
  <c r="Q366" i="5"/>
  <c r="M232" i="5"/>
  <c r="R232" i="5" s="1"/>
  <c r="Q182" i="5"/>
  <c r="M90" i="5"/>
  <c r="R90" i="5" s="1"/>
  <c r="M76" i="5"/>
  <c r="R76" i="5" s="1"/>
  <c r="M35" i="5"/>
  <c r="R35" i="5" s="1"/>
  <c r="Q478" i="5"/>
  <c r="M139" i="5"/>
  <c r="R139" i="5" s="1"/>
  <c r="Q149" i="5"/>
  <c r="Q137" i="5"/>
  <c r="M370" i="5"/>
  <c r="R370" i="5" s="1"/>
  <c r="M428" i="5"/>
  <c r="R428" i="5" s="1"/>
  <c r="M477" i="5"/>
  <c r="R477" i="5" s="1"/>
  <c r="Q470" i="5"/>
  <c r="M317" i="5"/>
  <c r="R317" i="5" s="1"/>
  <c r="M30" i="5"/>
  <c r="R30" i="5" s="1"/>
  <c r="Q132" i="5"/>
  <c r="M228" i="5"/>
  <c r="R228" i="5" s="1"/>
  <c r="Q495" i="5"/>
  <c r="Q388" i="5"/>
  <c r="Q400" i="5"/>
  <c r="Q405" i="5"/>
  <c r="M222" i="5"/>
  <c r="R222" i="5" s="1"/>
  <c r="Q325" i="5"/>
  <c r="Q200" i="5"/>
  <c r="Q117" i="5"/>
  <c r="M88" i="5"/>
  <c r="R88" i="5" s="1"/>
  <c r="Q25" i="5"/>
  <c r="Q172" i="5"/>
  <c r="Q403" i="5"/>
  <c r="Q23" i="5"/>
  <c r="Q116" i="5"/>
  <c r="Q442" i="5"/>
  <c r="Q355" i="5"/>
  <c r="M221" i="5"/>
  <c r="R221" i="5" s="1"/>
  <c r="M190" i="5"/>
  <c r="R190" i="5" s="1"/>
  <c r="M332" i="5"/>
  <c r="R332" i="5" s="1"/>
  <c r="M255" i="5"/>
  <c r="R255" i="5" s="1"/>
  <c r="Q150" i="5"/>
  <c r="M284" i="5"/>
  <c r="R284" i="5" s="1"/>
  <c r="M189" i="5"/>
  <c r="R189" i="5" s="1"/>
  <c r="Q131" i="5"/>
  <c r="Q67" i="5"/>
  <c r="M121" i="5"/>
  <c r="R121" i="5" s="1"/>
  <c r="M164" i="5"/>
  <c r="R164" i="5" s="1"/>
  <c r="Q292" i="5"/>
  <c r="M129" i="5"/>
  <c r="R129" i="5" s="1"/>
  <c r="M461" i="5"/>
  <c r="R461" i="5" s="1"/>
  <c r="M500" i="5"/>
  <c r="R500" i="5" s="1"/>
  <c r="M432" i="5"/>
  <c r="R432" i="5" s="1"/>
  <c r="M285" i="5"/>
  <c r="R285" i="5" s="1"/>
  <c r="M252" i="5"/>
  <c r="R252" i="5" s="1"/>
  <c r="Q342" i="5"/>
  <c r="Q314" i="5"/>
  <c r="Q157" i="5"/>
  <c r="Q12" i="5"/>
  <c r="M56" i="5"/>
  <c r="R56" i="5" s="1"/>
  <c r="Q60" i="5"/>
  <c r="M201" i="5"/>
  <c r="R201" i="5" s="1"/>
  <c r="M322" i="5"/>
  <c r="R322" i="5" s="1"/>
  <c r="Q430" i="5"/>
  <c r="M358" i="5"/>
  <c r="R358" i="5" s="1"/>
  <c r="Q64" i="5"/>
  <c r="Q435" i="5"/>
  <c r="M418" i="5"/>
  <c r="R418" i="5" s="1"/>
  <c r="M350" i="5"/>
  <c r="R350" i="5" s="1"/>
  <c r="Q229" i="5"/>
  <c r="Q287" i="5"/>
  <c r="Q237" i="5"/>
  <c r="Q231" i="5"/>
  <c r="M379" i="5"/>
  <c r="R379" i="5" s="1"/>
  <c r="Q85" i="5"/>
  <c r="Q143" i="5"/>
  <c r="Q330" i="5"/>
  <c r="M156" i="5"/>
  <c r="R156" i="5" s="1"/>
  <c r="M250" i="5"/>
  <c r="R250" i="5" s="1"/>
  <c r="M445" i="5"/>
  <c r="R445" i="5" s="1"/>
  <c r="Q451" i="5"/>
  <c r="Q427" i="5"/>
  <c r="M458" i="5"/>
  <c r="R458" i="5" s="1"/>
  <c r="Q424" i="5"/>
  <c r="Q421" i="5"/>
  <c r="M275" i="5"/>
  <c r="R275" i="5" s="1"/>
  <c r="Q411" i="5"/>
  <c r="M169" i="5"/>
  <c r="R169" i="5" s="1"/>
  <c r="M230" i="5"/>
  <c r="R230" i="5" s="1"/>
  <c r="M134" i="5"/>
  <c r="R134" i="5" s="1"/>
  <c r="Q115" i="5"/>
  <c r="Q49" i="5"/>
  <c r="M142" i="5"/>
  <c r="R142" i="5" s="1"/>
  <c r="Q188" i="5"/>
  <c r="Q36" i="5"/>
  <c r="Q452" i="5"/>
  <c r="Q242" i="5"/>
  <c r="Q175" i="5"/>
  <c r="M328" i="5"/>
  <c r="R328" i="5" s="1"/>
  <c r="Q158" i="5"/>
  <c r="M383" i="5"/>
  <c r="R383" i="5" s="1"/>
  <c r="M68" i="5"/>
  <c r="R68" i="5" s="1"/>
  <c r="M48" i="5"/>
  <c r="R48" i="5" s="1"/>
  <c r="M40" i="5"/>
  <c r="R40" i="5" s="1"/>
  <c r="Q104" i="5"/>
  <c r="M181" i="5"/>
  <c r="R181" i="5" s="1"/>
  <c r="Q177" i="5"/>
  <c r="M165" i="5"/>
  <c r="R165" i="5" s="1"/>
  <c r="M364" i="5"/>
  <c r="R364" i="5" s="1"/>
  <c r="M331" i="5"/>
  <c r="R331" i="5" s="1"/>
  <c r="Q96" i="5"/>
  <c r="M93" i="5"/>
  <c r="R93" i="5" s="1"/>
  <c r="Q228" i="5"/>
  <c r="M447" i="5"/>
  <c r="R447" i="5" s="1"/>
  <c r="Q191" i="5"/>
  <c r="Q351" i="5"/>
  <c r="M225" i="5"/>
  <c r="R225" i="5" s="1"/>
  <c r="M325" i="5"/>
  <c r="R325" i="5" s="1"/>
  <c r="M42" i="5"/>
  <c r="R42" i="5" s="1"/>
  <c r="Q145" i="5"/>
  <c r="M378" i="5"/>
  <c r="R378" i="5" s="1"/>
  <c r="Q44" i="5"/>
  <c r="Q467" i="5"/>
  <c r="M403" i="5"/>
  <c r="R403" i="5" s="1"/>
  <c r="Q345" i="5"/>
  <c r="Q438" i="5"/>
  <c r="M253" i="5"/>
  <c r="R253" i="5" s="1"/>
  <c r="M248" i="5"/>
  <c r="R248" i="5" s="1"/>
  <c r="M303" i="5"/>
  <c r="R303" i="5" s="1"/>
  <c r="M159" i="5"/>
  <c r="R159" i="5" s="1"/>
  <c r="M319" i="5"/>
  <c r="R319" i="5" s="1"/>
  <c r="M33" i="5"/>
  <c r="R33" i="5" s="1"/>
  <c r="M20" i="5"/>
  <c r="R20" i="5" s="1"/>
  <c r="M77" i="5"/>
  <c r="R77" i="5" s="1"/>
  <c r="Q306" i="5"/>
  <c r="M148" i="5"/>
  <c r="R148" i="5" s="1"/>
  <c r="Q468" i="5"/>
  <c r="Q285" i="5"/>
  <c r="M38" i="5"/>
  <c r="R38" i="5" s="1"/>
  <c r="Q371" i="5"/>
  <c r="M140" i="5"/>
  <c r="R140" i="5" s="1"/>
  <c r="M141" i="5"/>
  <c r="R141" i="5" s="1"/>
  <c r="M446" i="5"/>
  <c r="R446" i="5" s="1"/>
  <c r="Q241" i="5"/>
  <c r="M422" i="5"/>
  <c r="R422" i="5" s="1"/>
  <c r="M237" i="5"/>
  <c r="R237" i="5" s="1"/>
  <c r="Q339" i="5"/>
  <c r="M28" i="5"/>
  <c r="R28" i="5" s="1"/>
  <c r="Q24" i="5"/>
  <c r="Q109" i="5"/>
  <c r="M298" i="5"/>
  <c r="R298" i="5" s="1"/>
  <c r="Q53" i="5"/>
  <c r="Q250" i="5"/>
  <c r="M118" i="5"/>
  <c r="R118" i="5" s="1"/>
  <c r="M484" i="5"/>
  <c r="R484" i="5" s="1"/>
  <c r="M366" i="5"/>
  <c r="R366" i="5" s="1"/>
  <c r="M271" i="5"/>
  <c r="R271" i="5" s="1"/>
  <c r="Q230" i="5"/>
  <c r="M182" i="5"/>
  <c r="R182" i="5" s="1"/>
  <c r="Q386" i="5"/>
  <c r="M212" i="5"/>
  <c r="R212" i="5" s="1"/>
  <c r="Q35" i="5"/>
  <c r="M499" i="5"/>
  <c r="R499" i="5" s="1"/>
  <c r="M264" i="5"/>
  <c r="R264" i="5" s="1"/>
  <c r="Q328" i="5"/>
  <c r="Q215" i="5"/>
  <c r="Q216" i="5"/>
  <c r="M137" i="5"/>
  <c r="R137" i="5" s="1"/>
  <c r="Q69" i="5"/>
  <c r="Q428" i="5"/>
  <c r="Q333" i="5"/>
  <c r="M72" i="5"/>
  <c r="R72" i="5" s="1"/>
  <c r="M470" i="5"/>
  <c r="R470" i="5" s="1"/>
  <c r="Q196" i="5"/>
  <c r="M217" i="5"/>
  <c r="R217" i="5" s="1"/>
  <c r="Q166" i="5"/>
  <c r="Q30" i="5"/>
  <c r="M354" i="5"/>
  <c r="R354" i="5" s="1"/>
  <c r="M132" i="5"/>
  <c r="R132" i="5" s="1"/>
  <c r="M388" i="5"/>
  <c r="R388" i="5" s="1"/>
  <c r="M400" i="5"/>
  <c r="R400" i="5" s="1"/>
  <c r="Q494" i="5"/>
  <c r="M405" i="5"/>
  <c r="R405" i="5" s="1"/>
  <c r="Q341" i="5"/>
  <c r="M267" i="5"/>
  <c r="R267" i="5" s="1"/>
  <c r="M117" i="5"/>
  <c r="R117" i="5" s="1"/>
  <c r="Q88" i="5"/>
  <c r="M172" i="5"/>
  <c r="R172" i="5" s="1"/>
  <c r="M23" i="5"/>
  <c r="R23" i="5" s="1"/>
  <c r="M442" i="5"/>
  <c r="R442" i="5" s="1"/>
  <c r="M208" i="5"/>
  <c r="R208" i="5" s="1"/>
  <c r="Q284" i="5"/>
  <c r="Q121" i="5"/>
  <c r="Q164" i="5"/>
  <c r="M9" i="5"/>
  <c r="R9" i="5" s="1"/>
  <c r="Q461" i="5"/>
  <c r="Q500" i="5"/>
  <c r="M197" i="5"/>
  <c r="R197" i="5" s="1"/>
  <c r="M413" i="5"/>
  <c r="R413" i="5" s="1"/>
  <c r="Q373" i="5"/>
  <c r="Q235" i="5"/>
  <c r="M157" i="5"/>
  <c r="R157" i="5" s="1"/>
  <c r="M12" i="5"/>
  <c r="R12" i="5" s="1"/>
  <c r="Q56" i="5"/>
  <c r="M60" i="5"/>
  <c r="R60" i="5" s="1"/>
  <c r="I6" i="5"/>
  <c r="H6" i="5"/>
  <c r="F6" i="5"/>
  <c r="E6" i="5"/>
  <c r="D6" i="5"/>
  <c r="C6" i="5"/>
  <c r="B6" i="5"/>
  <c r="A6" i="5"/>
  <c r="H6" i="3" l="1"/>
  <c r="I6" i="4" l="1"/>
  <c r="F6" i="4"/>
  <c r="E6" i="4"/>
  <c r="D6" i="4"/>
  <c r="C6" i="4"/>
  <c r="B6" i="4"/>
  <c r="A6" i="4"/>
  <c r="I6" i="3"/>
  <c r="F6" i="3"/>
  <c r="E6" i="3"/>
  <c r="D6" i="3"/>
  <c r="C6" i="3"/>
  <c r="B6" i="3"/>
  <c r="A6" i="3"/>
  <c r="I6" i="2"/>
  <c r="H6" i="2"/>
  <c r="F6" i="2"/>
  <c r="E6" i="2"/>
  <c r="D6" i="2"/>
  <c r="C6" i="2"/>
  <c r="B6" i="2"/>
  <c r="A6" i="2"/>
  <c r="U6" i="2" l="1"/>
  <c r="S6" i="2"/>
  <c r="Q6" i="2"/>
  <c r="O6" i="2"/>
  <c r="P6" i="3" s="1"/>
  <c r="L6" i="2"/>
  <c r="AE6" i="2"/>
  <c r="AJ6" i="3" s="1"/>
  <c r="AC6" i="2"/>
  <c r="Y6" i="2"/>
  <c r="W6" i="2"/>
  <c r="V6" i="2" s="1"/>
  <c r="Y6" i="3" s="1"/>
  <c r="AB6" i="2"/>
  <c r="P6" i="2"/>
  <c r="Q6" i="3" s="1"/>
  <c r="N6" i="2"/>
  <c r="AD6" i="2"/>
  <c r="Z6" i="2"/>
  <c r="J6" i="2"/>
  <c r="K6" i="2"/>
  <c r="K6" i="3" s="1"/>
  <c r="G6" i="5"/>
  <c r="G6" i="2"/>
  <c r="X6" i="2" s="1"/>
  <c r="AA6" i="2" s="1"/>
  <c r="G6" i="3"/>
  <c r="G6" i="4"/>
  <c r="AQ6" i="3" l="1"/>
  <c r="O6" i="3"/>
  <c r="N6" i="3"/>
  <c r="R6" i="2"/>
  <c r="T6" i="2" s="1"/>
  <c r="S6" i="3" s="1"/>
  <c r="W6" i="3"/>
  <c r="U6" i="3"/>
  <c r="X6" i="3"/>
  <c r="V6" i="3"/>
  <c r="T6" i="3"/>
  <c r="AF6" i="2"/>
  <c r="AF6" i="3"/>
  <c r="AH6" i="3"/>
  <c r="AI6" i="3"/>
  <c r="AG6" i="3"/>
  <c r="AA6" i="3"/>
  <c r="Z6" i="3"/>
  <c r="AC6" i="3"/>
  <c r="AB6" i="3"/>
  <c r="M6" i="2"/>
  <c r="M6" i="3" s="1"/>
  <c r="J6" i="3"/>
  <c r="AL6" i="3" l="1"/>
  <c r="AP6" i="3"/>
  <c r="AN6" i="3"/>
  <c r="AO6" i="3"/>
  <c r="AM6" i="3"/>
  <c r="AK6" i="3"/>
  <c r="R6" i="3"/>
  <c r="K6" i="4" s="1"/>
  <c r="AD6" i="3"/>
  <c r="AE6" i="3"/>
  <c r="L6" i="3"/>
  <c r="O6" i="4" s="1"/>
  <c r="P6" i="4" l="1"/>
  <c r="J6" i="4"/>
  <c r="N6" i="4"/>
  <c r="L6" i="4"/>
  <c r="M6" i="4" l="1"/>
  <c r="R6" i="4" s="1"/>
  <c r="J6" i="5" s="1"/>
  <c r="Q6" i="4"/>
  <c r="P6" i="5" l="1"/>
  <c r="N6" i="5"/>
  <c r="L6" i="5"/>
  <c r="O6" i="5"/>
  <c r="K6" i="5"/>
  <c r="M6" i="5" l="1"/>
  <c r="R6" i="5" s="1"/>
  <c r="Q6" i="5"/>
</calcChain>
</file>

<file path=xl/sharedStrings.xml><?xml version="1.0" encoding="utf-8"?>
<sst xmlns="http://schemas.openxmlformats.org/spreadsheetml/2006/main" count="295" uniqueCount="96">
  <si>
    <t>KM</t>
  </si>
  <si>
    <t>Meter</t>
  </si>
  <si>
    <t>(km)</t>
  </si>
  <si>
    <t>(meter)</t>
  </si>
  <si>
    <t>Type</t>
  </si>
  <si>
    <t>Personskadeuheld</t>
  </si>
  <si>
    <t>Materielskadeuheld</t>
  </si>
  <si>
    <t>Ekstrauheld</t>
  </si>
  <si>
    <t>Lette skader</t>
  </si>
  <si>
    <t>Dræbte og alvorlige skader</t>
  </si>
  <si>
    <t>Motorveje og sideanlæg</t>
  </si>
  <si>
    <t>Ramper</t>
  </si>
  <si>
    <t>ROAD-ID</t>
  </si>
  <si>
    <t>Length</t>
  </si>
  <si>
    <t>Average Annual</t>
  </si>
  <si>
    <t>Daily Traffic</t>
  </si>
  <si>
    <t>(AADT)</t>
  </si>
  <si>
    <t>Type of segment</t>
  </si>
  <si>
    <t>Data for calculation of accident modification factors</t>
  </si>
  <si>
    <t>Name of road</t>
  </si>
  <si>
    <t>Integer number</t>
  </si>
  <si>
    <t>Yes/No</t>
  </si>
  <si>
    <t>Share of AADT (0-1)</t>
  </si>
  <si>
    <t>FROM (mile marker)</t>
  </si>
  <si>
    <t>TO (mile marker)</t>
  </si>
  <si>
    <t>Road lighting</t>
  </si>
  <si>
    <t>Horisontal alignment motorway</t>
  </si>
  <si>
    <t>Horisontal alignment ramp</t>
  </si>
  <si>
    <t>Speed limit</t>
  </si>
  <si>
    <t>First curve</t>
  </si>
  <si>
    <t>Second curve</t>
  </si>
  <si>
    <t>Length of curve</t>
  </si>
  <si>
    <t>Radius of curve</t>
  </si>
  <si>
    <t>Average speed at start of curve</t>
  </si>
  <si>
    <t>(kph)</t>
  </si>
  <si>
    <t>Average lane width</t>
  </si>
  <si>
    <t>Width of central reserve</t>
  </si>
  <si>
    <t>Width of nearside hard shoulder</t>
  </si>
  <si>
    <t>Ramp metering</t>
  </si>
  <si>
    <t>Curve marking</t>
  </si>
  <si>
    <t>Interchange ramp design</t>
  </si>
  <si>
    <t>Width of offside hard shoulder</t>
  </si>
  <si>
    <t>Yes</t>
  </si>
  <si>
    <t>No</t>
  </si>
  <si>
    <t>110 kph</t>
  </si>
  <si>
    <t>130 kph</t>
  </si>
  <si>
    <t>Straight diamond ramp</t>
  </si>
  <si>
    <t>Directional ramp</t>
  </si>
  <si>
    <t>U-shaped ramp</t>
  </si>
  <si>
    <t>2-curved diamond ramp</t>
  </si>
  <si>
    <t>Exit diverge</t>
  </si>
  <si>
    <t>Motorway diverge</t>
  </si>
  <si>
    <t>Motorway merge</t>
  </si>
  <si>
    <t>Motorway weaving</t>
  </si>
  <si>
    <t>Exit ramp</t>
  </si>
  <si>
    <t>Ramp weaving</t>
  </si>
  <si>
    <t>Ramp diverge</t>
  </si>
  <si>
    <t>Ramp merge</t>
  </si>
  <si>
    <t>Direct connector ramp</t>
  </si>
  <si>
    <t>Parallel ramp</t>
  </si>
  <si>
    <t>Service area</t>
  </si>
  <si>
    <t>Expected accidents and injuries per year in the period 2005-2012</t>
  </si>
  <si>
    <t>Accident costs</t>
  </si>
  <si>
    <t>Per year</t>
  </si>
  <si>
    <t>DKK (2012-prices)</t>
  </si>
  <si>
    <t>Injury accidents</t>
  </si>
  <si>
    <t>All accidents</t>
  </si>
  <si>
    <t>Killed</t>
  </si>
  <si>
    <t>Slight injuries</t>
  </si>
  <si>
    <t>Severe injuries</t>
  </si>
  <si>
    <t>All injuries</t>
  </si>
  <si>
    <t>PDO accidents</t>
  </si>
  <si>
    <t>FROM</t>
  </si>
  <si>
    <t>TO 2012</t>
  </si>
  <si>
    <t>Expected accidents and injuries</t>
  </si>
  <si>
    <t>Accident modification factors</t>
  </si>
  <si>
    <t>Severe injury</t>
  </si>
  <si>
    <t>Slight injury</t>
  </si>
  <si>
    <t>Killed and severe injury</t>
  </si>
  <si>
    <t>PDO accident</t>
  </si>
  <si>
    <t>Injury accident</t>
  </si>
  <si>
    <t>Results without use of accident modification factors</t>
  </si>
  <si>
    <t>Period</t>
  </si>
  <si>
    <t>Calculation period</t>
  </si>
  <si>
    <t>Injury and PDO accident</t>
  </si>
  <si>
    <t>Motorway link</t>
  </si>
  <si>
    <t>Entrance merge</t>
  </si>
  <si>
    <t>Entrance ramp</t>
  </si>
  <si>
    <t>Dual-way ramp</t>
  </si>
  <si>
    <t>Flyover hook ramp</t>
  </si>
  <si>
    <t>Number of travel lanes</t>
  </si>
  <si>
    <t>Hard shoulder running</t>
  </si>
  <si>
    <t>w/report</t>
  </si>
  <si>
    <t>no report</t>
  </si>
  <si>
    <t>SPFs and accident prediction models estimate for expected accidents and injuries per year</t>
  </si>
  <si>
    <t>S-shaped ramp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</si>
</sst>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.0000"/>
  </numFmts>
  <fonts count="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9">
    <xf numFmtId="0" fontId="0" fillId="0" borderId="0" xfId="0"/>
    <xf numFmtId="0" fontId="0" fillId="2" borderId="0" xfId="0" applyFill="1" applyAlignment="1" applyProtection="1">
      <alignment horizontal="left"/>
      <protection hidden="1"/>
    </xf>
    <xf numFmtId="0" fontId="0" fillId="3" borderId="0" xfId="0" applyFill="1" applyAlignment="1" applyProtection="1">
      <alignment horizontal="left"/>
      <protection hidden="1"/>
    </xf>
    <xf numFmtId="0" fontId="0" fillId="5" borderId="0" xfId="0" applyFill="1" applyAlignment="1" applyProtection="1">
      <alignment horizontal="left"/>
      <protection hidden="1"/>
    </xf>
    <xf numFmtId="0" fontId="0" fillId="0" borderId="0" xfId="0" applyAlignment="1" applyProtection="1">
      <alignment horizontal="left"/>
      <protection hidden="1"/>
    </xf>
    <xf numFmtId="0" fontId="0" fillId="6" borderId="0" xfId="0" applyFill="1" applyAlignment="1" applyProtection="1">
      <alignment horizontal="left"/>
      <protection hidden="1"/>
    </xf>
    <xf numFmtId="0" fontId="0" fillId="0" borderId="0" xfId="0" applyFill="1" applyAlignment="1" applyProtection="1">
      <alignment horizontal="left"/>
      <protection hidden="1"/>
    </xf>
    <xf numFmtId="0" fontId="0" fillId="0" borderId="0" xfId="0" quotePrefix="1" applyAlignment="1" applyProtection="1">
      <alignment horizontal="left"/>
      <protection hidden="1"/>
    </xf>
    <xf numFmtId="0" fontId="0" fillId="0" borderId="0" xfId="0" applyAlignment="1" applyProtection="1">
      <alignment horizontal="left"/>
      <protection locked="0"/>
    </xf>
    <xf numFmtId="0" fontId="0" fillId="0" borderId="0" xfId="0" applyFill="1" applyAlignment="1" applyProtection="1">
      <alignment horizontal="left"/>
      <protection locked="0"/>
    </xf>
    <xf numFmtId="0" fontId="0" fillId="5" borderId="0" xfId="0" applyFill="1" applyProtection="1">
      <protection hidden="1"/>
    </xf>
    <xf numFmtId="2" fontId="0" fillId="0" borderId="0" xfId="0" applyNumberFormat="1" applyAlignment="1" applyProtection="1">
      <alignment horizontal="left"/>
      <protection hidden="1"/>
    </xf>
    <xf numFmtId="164" fontId="0" fillId="0" borderId="0" xfId="0" applyNumberFormat="1" applyAlignment="1" applyProtection="1">
      <alignment horizontal="left"/>
      <protection hidden="1"/>
    </xf>
    <xf numFmtId="0" fontId="0" fillId="4" borderId="0" xfId="0" applyFill="1" applyAlignment="1" applyProtection="1">
      <alignment horizontal="left"/>
      <protection hidden="1"/>
    </xf>
    <xf numFmtId="3" fontId="0" fillId="0" borderId="0" xfId="0" applyNumberFormat="1" applyAlignment="1" applyProtection="1">
      <alignment horizontal="left"/>
      <protection hidden="1"/>
    </xf>
    <xf numFmtId="0" fontId="1" fillId="5" borderId="0" xfId="0" applyFont="1" applyFill="1" applyAlignment="1" applyProtection="1">
      <alignment horizontal="left"/>
      <protection hidden="1"/>
    </xf>
    <xf numFmtId="0" fontId="1" fillId="5" borderId="0" xfId="0" applyFont="1" applyFill="1" applyAlignment="1" applyProtection="1">
      <alignment horizontal="right"/>
      <protection hidden="1"/>
    </xf>
    <xf numFmtId="0" fontId="1" fillId="7" borderId="0" xfId="0" applyFont="1" applyFill="1" applyAlignment="1" applyProtection="1">
      <alignment horizontal="left"/>
      <protection locked="0"/>
    </xf>
    <xf numFmtId="0" fontId="1" fillId="2" borderId="0" xfId="0" applyFont="1" applyFill="1" applyAlignment="1" applyProtection="1">
      <alignment horizontal="left"/>
      <protection hidden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-tema">
  <a:themeElements>
    <a:clrScheme name="Konto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ontor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Kontor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G520"/>
  <sheetViews>
    <sheetView tabSelected="1" zoomScaleNormal="100" workbookViewId="0">
      <pane xSplit="10" ySplit="20" topLeftCell="K21" activePane="bottomRight" state="frozenSplit"/>
      <selection activeCell="A4" sqref="A4:XFD18"/>
      <selection pane="topRight" activeCell="J1" sqref="J1"/>
      <selection pane="bottomLeft" activeCell="A21" sqref="A21"/>
      <selection pane="bottomRight" activeCell="A21" sqref="A21"/>
    </sheetView>
  </sheetViews>
  <sheetFormatPr defaultColWidth="0" defaultRowHeight="14.4" zeroHeight="1" x14ac:dyDescent="0.3"/>
  <cols>
    <col min="1" max="1" width="9.77734375" style="4" customWidth="1"/>
    <col min="2" max="2" width="12.77734375" style="4" customWidth="1"/>
    <col min="3" max="4" width="8.77734375" style="4" customWidth="1"/>
    <col min="5" max="6" width="7.77734375" style="4" customWidth="1"/>
    <col min="7" max="7" width="6.77734375" style="4" customWidth="1"/>
    <col min="8" max="8" width="13.77734375" style="4" customWidth="1"/>
    <col min="9" max="9" width="19.77734375" style="4" customWidth="1"/>
    <col min="10" max="10" width="2.5546875" style="4" customWidth="1"/>
    <col min="11" max="11" width="19.77734375" style="4" customWidth="1"/>
    <col min="12" max="12" width="16.77734375" style="4" customWidth="1"/>
    <col min="13" max="13" width="7.77734375" style="4" customWidth="1"/>
    <col min="14" max="14" width="16.77734375" style="4" customWidth="1"/>
    <col min="15" max="15" width="27.77734375" style="4" customWidth="1"/>
    <col min="16" max="16" width="25.77734375" style="4" customWidth="1"/>
    <col min="17" max="17" width="20.77734375" style="4" customWidth="1"/>
    <col min="18" max="21" width="13.77734375" style="4" customWidth="1"/>
    <col min="22" max="22" width="11.77734375" style="4" customWidth="1"/>
    <col min="23" max="23" width="21.77734375" style="4" customWidth="1"/>
    <col min="24" max="25" width="13.77734375" style="4" customWidth="1"/>
    <col min="26" max="26" width="26.77734375" style="4" customWidth="1"/>
    <col min="27" max="28" width="13.77734375" style="4" customWidth="1"/>
    <col min="29" max="29" width="26.77734375" style="4" customWidth="1"/>
    <col min="30" max="30" width="12.77734375" style="4" customWidth="1"/>
    <col min="31" max="31" width="10.77734375" style="4" customWidth="1"/>
    <col min="32" max="32" width="7.77734375" style="4" customWidth="1"/>
    <col min="33" max="33" width="17.77734375" style="4" customWidth="1"/>
    <col min="34" max="16384" width="9.109375" style="4" hidden="1"/>
  </cols>
  <sheetData>
    <row r="1" spans="1:33" x14ac:dyDescent="0.3">
      <c r="A1" s="1" t="s">
        <v>12</v>
      </c>
      <c r="B1" s="2" t="s">
        <v>19</v>
      </c>
      <c r="C1" s="1" t="s">
        <v>23</v>
      </c>
      <c r="D1" s="1"/>
      <c r="E1" s="2" t="s">
        <v>24</v>
      </c>
      <c r="F1" s="2"/>
      <c r="G1" s="1" t="s">
        <v>13</v>
      </c>
      <c r="H1" s="2" t="s">
        <v>14</v>
      </c>
      <c r="I1" s="1" t="s">
        <v>17</v>
      </c>
      <c r="J1" s="1"/>
      <c r="K1" s="15" t="s">
        <v>18</v>
      </c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</row>
    <row r="2" spans="1:33" x14ac:dyDescent="0.3">
      <c r="A2" s="1"/>
      <c r="B2" s="2"/>
      <c r="C2" s="1"/>
      <c r="D2" s="1"/>
      <c r="E2" s="2"/>
      <c r="F2" s="2"/>
      <c r="G2" s="1"/>
      <c r="H2" s="2" t="s">
        <v>15</v>
      </c>
      <c r="I2" s="1"/>
      <c r="J2" s="1"/>
      <c r="K2" s="3"/>
      <c r="L2" s="3"/>
      <c r="M2" s="3"/>
      <c r="N2" s="3"/>
      <c r="O2" s="3"/>
      <c r="P2" s="3"/>
      <c r="Q2" s="3"/>
      <c r="R2" s="5" t="s">
        <v>26</v>
      </c>
      <c r="S2" s="5"/>
      <c r="T2" s="5"/>
      <c r="U2" s="5"/>
      <c r="V2" s="3"/>
      <c r="W2" s="3"/>
      <c r="X2" s="3" t="s">
        <v>27</v>
      </c>
      <c r="Y2" s="3"/>
      <c r="Z2" s="3"/>
      <c r="AA2" s="3"/>
      <c r="AB2" s="3"/>
      <c r="AC2" s="3"/>
      <c r="AD2" s="3"/>
      <c r="AE2" s="3"/>
      <c r="AF2" s="3"/>
      <c r="AG2" s="3"/>
    </row>
    <row r="3" spans="1:33" x14ac:dyDescent="0.3">
      <c r="A3" s="1"/>
      <c r="B3" s="2"/>
      <c r="C3" s="1"/>
      <c r="D3" s="1"/>
      <c r="E3" s="2"/>
      <c r="F3" s="2"/>
      <c r="G3" s="1"/>
      <c r="H3" s="2" t="s">
        <v>16</v>
      </c>
      <c r="I3" s="1"/>
      <c r="J3" s="1"/>
      <c r="K3" s="3"/>
      <c r="L3" s="3"/>
      <c r="M3" s="3"/>
      <c r="N3" s="3"/>
      <c r="O3" s="3"/>
      <c r="P3" s="3"/>
      <c r="Q3" s="3"/>
      <c r="R3" s="5" t="s">
        <v>29</v>
      </c>
      <c r="S3" s="5"/>
      <c r="T3" s="5" t="s">
        <v>30</v>
      </c>
      <c r="U3" s="5"/>
      <c r="V3" s="3"/>
      <c r="W3" s="3"/>
      <c r="X3" s="3" t="s">
        <v>29</v>
      </c>
      <c r="Y3" s="3"/>
      <c r="Z3" s="3"/>
      <c r="AA3" s="3" t="s">
        <v>30</v>
      </c>
      <c r="AB3" s="3"/>
      <c r="AC3" s="3"/>
      <c r="AD3" s="3"/>
      <c r="AE3" s="3"/>
      <c r="AF3" s="3"/>
      <c r="AG3" s="3"/>
    </row>
    <row r="4" spans="1:33" x14ac:dyDescent="0.3">
      <c r="A4" s="1"/>
      <c r="B4" s="2"/>
      <c r="C4" s="1"/>
      <c r="D4" s="1"/>
      <c r="E4" s="2"/>
      <c r="F4" s="2"/>
      <c r="G4" s="1"/>
      <c r="H4" s="2"/>
      <c r="I4" s="1"/>
      <c r="J4" s="1"/>
      <c r="K4" s="5" t="s">
        <v>90</v>
      </c>
      <c r="L4" s="3" t="s">
        <v>35</v>
      </c>
      <c r="M4" s="5" t="s">
        <v>91</v>
      </c>
      <c r="N4" s="5"/>
      <c r="O4" s="3" t="s">
        <v>37</v>
      </c>
      <c r="P4" s="5" t="s">
        <v>41</v>
      </c>
      <c r="Q4" s="3" t="s">
        <v>36</v>
      </c>
      <c r="R4" s="5" t="s">
        <v>32</v>
      </c>
      <c r="S4" s="5" t="s">
        <v>31</v>
      </c>
      <c r="T4" s="5" t="s">
        <v>32</v>
      </c>
      <c r="U4" s="5" t="s">
        <v>31</v>
      </c>
      <c r="V4" s="3" t="s">
        <v>25</v>
      </c>
      <c r="W4" s="5" t="s">
        <v>40</v>
      </c>
      <c r="X4" s="3" t="s">
        <v>32</v>
      </c>
      <c r="Y4" s="3" t="s">
        <v>31</v>
      </c>
      <c r="Z4" s="3" t="s">
        <v>33</v>
      </c>
      <c r="AA4" s="3" t="s">
        <v>32</v>
      </c>
      <c r="AB4" s="3" t="s">
        <v>31</v>
      </c>
      <c r="AC4" s="3" t="s">
        <v>33</v>
      </c>
      <c r="AD4" s="5" t="s">
        <v>39</v>
      </c>
      <c r="AE4" s="3" t="s">
        <v>28</v>
      </c>
      <c r="AF4" s="5" t="s">
        <v>38</v>
      </c>
      <c r="AG4" s="5"/>
    </row>
    <row r="5" spans="1:33" x14ac:dyDescent="0.3">
      <c r="A5" s="1"/>
      <c r="B5" s="2"/>
      <c r="C5" s="1" t="s">
        <v>0</v>
      </c>
      <c r="D5" s="1" t="s">
        <v>1</v>
      </c>
      <c r="E5" s="2" t="s">
        <v>0</v>
      </c>
      <c r="F5" s="2" t="s">
        <v>1</v>
      </c>
      <c r="G5" s="1" t="s">
        <v>2</v>
      </c>
      <c r="H5" s="2"/>
      <c r="I5" s="1"/>
      <c r="J5" s="1"/>
      <c r="K5" s="5" t="s">
        <v>20</v>
      </c>
      <c r="L5" s="3" t="s">
        <v>3</v>
      </c>
      <c r="M5" s="5" t="s">
        <v>21</v>
      </c>
      <c r="N5" s="5" t="s">
        <v>22</v>
      </c>
      <c r="O5" s="3" t="s">
        <v>3</v>
      </c>
      <c r="P5" s="5" t="s">
        <v>3</v>
      </c>
      <c r="Q5" s="3" t="s">
        <v>3</v>
      </c>
      <c r="R5" s="5" t="s">
        <v>3</v>
      </c>
      <c r="S5" s="5" t="s">
        <v>3</v>
      </c>
      <c r="T5" s="5" t="s">
        <v>3</v>
      </c>
      <c r="U5" s="5" t="s">
        <v>3</v>
      </c>
      <c r="V5" s="3" t="s">
        <v>21</v>
      </c>
      <c r="W5" s="5" t="s">
        <v>4</v>
      </c>
      <c r="X5" s="3" t="s">
        <v>3</v>
      </c>
      <c r="Y5" s="3" t="s">
        <v>3</v>
      </c>
      <c r="Z5" s="3" t="s">
        <v>34</v>
      </c>
      <c r="AA5" s="3" t="s">
        <v>3</v>
      </c>
      <c r="AB5" s="3" t="s">
        <v>3</v>
      </c>
      <c r="AC5" s="3" t="s">
        <v>34</v>
      </c>
      <c r="AD5" s="5" t="s">
        <v>21</v>
      </c>
      <c r="AE5" s="3" t="s">
        <v>34</v>
      </c>
      <c r="AF5" s="5" t="s">
        <v>21</v>
      </c>
      <c r="AG5" s="5" t="s">
        <v>22</v>
      </c>
    </row>
    <row r="6" spans="1:33" hidden="1" x14ac:dyDescent="0.3">
      <c r="G6" s="6"/>
      <c r="I6" s="4" t="s">
        <v>85</v>
      </c>
      <c r="M6" s="4" t="s">
        <v>42</v>
      </c>
      <c r="N6" s="7"/>
      <c r="V6" s="4" t="s">
        <v>42</v>
      </c>
      <c r="W6" s="4" t="s">
        <v>46</v>
      </c>
      <c r="AD6" s="4" t="s">
        <v>42</v>
      </c>
      <c r="AE6" s="4" t="s">
        <v>44</v>
      </c>
      <c r="AF6" s="4" t="s">
        <v>42</v>
      </c>
    </row>
    <row r="7" spans="1:33" hidden="1" x14ac:dyDescent="0.3">
      <c r="G7" s="6"/>
      <c r="I7" s="4" t="s">
        <v>50</v>
      </c>
      <c r="M7" s="4" t="s">
        <v>43</v>
      </c>
      <c r="V7" s="4" t="s">
        <v>43</v>
      </c>
      <c r="W7" s="4" t="s">
        <v>49</v>
      </c>
      <c r="AD7" s="4" t="s">
        <v>43</v>
      </c>
      <c r="AE7" s="4" t="s">
        <v>45</v>
      </c>
      <c r="AF7" s="4" t="s">
        <v>43</v>
      </c>
    </row>
    <row r="8" spans="1:33" hidden="1" x14ac:dyDescent="0.3">
      <c r="G8" s="6"/>
      <c r="I8" s="4" t="s">
        <v>86</v>
      </c>
      <c r="W8" s="4" t="s">
        <v>95</v>
      </c>
    </row>
    <row r="9" spans="1:33" hidden="1" x14ac:dyDescent="0.3">
      <c r="G9" s="6"/>
      <c r="I9" s="4" t="s">
        <v>51</v>
      </c>
      <c r="W9" s="4" t="s">
        <v>48</v>
      </c>
    </row>
    <row r="10" spans="1:33" hidden="1" x14ac:dyDescent="0.3">
      <c r="G10" s="6"/>
      <c r="I10" s="4" t="s">
        <v>52</v>
      </c>
      <c r="W10" s="4" t="s">
        <v>89</v>
      </c>
    </row>
    <row r="11" spans="1:33" hidden="1" x14ac:dyDescent="0.3">
      <c r="G11" s="6"/>
      <c r="I11" s="4" t="s">
        <v>53</v>
      </c>
      <c r="W11" s="4" t="s">
        <v>47</v>
      </c>
    </row>
    <row r="12" spans="1:33" hidden="1" x14ac:dyDescent="0.3">
      <c r="G12" s="6"/>
      <c r="I12" s="4" t="s">
        <v>54</v>
      </c>
    </row>
    <row r="13" spans="1:33" hidden="1" x14ac:dyDescent="0.3">
      <c r="G13" s="6"/>
      <c r="I13" s="4" t="s">
        <v>87</v>
      </c>
    </row>
    <row r="14" spans="1:33" hidden="1" x14ac:dyDescent="0.3">
      <c r="G14" s="6"/>
      <c r="I14" s="4" t="s">
        <v>60</v>
      </c>
    </row>
    <row r="15" spans="1:33" hidden="1" x14ac:dyDescent="0.3">
      <c r="G15" s="6"/>
      <c r="I15" s="4" t="s">
        <v>88</v>
      </c>
    </row>
    <row r="16" spans="1:33" hidden="1" x14ac:dyDescent="0.3">
      <c r="G16" s="6"/>
      <c r="I16" s="4" t="s">
        <v>58</v>
      </c>
    </row>
    <row r="17" spans="1:33" hidden="1" x14ac:dyDescent="0.3">
      <c r="G17" s="6"/>
      <c r="I17" s="4" t="s">
        <v>59</v>
      </c>
    </row>
    <row r="18" spans="1:33" hidden="1" x14ac:dyDescent="0.3">
      <c r="G18" s="6"/>
      <c r="I18" s="4" t="s">
        <v>56</v>
      </c>
    </row>
    <row r="19" spans="1:33" hidden="1" x14ac:dyDescent="0.3">
      <c r="G19" s="6"/>
      <c r="I19" s="4" t="s">
        <v>57</v>
      </c>
    </row>
    <row r="20" spans="1:33" hidden="1" x14ac:dyDescent="0.3">
      <c r="G20" s="6"/>
      <c r="I20" s="4" t="s">
        <v>55</v>
      </c>
    </row>
    <row r="21" spans="1:33" x14ac:dyDescent="0.3">
      <c r="A21" s="8"/>
      <c r="B21" s="8"/>
      <c r="C21" s="8"/>
      <c r="D21" s="8"/>
      <c r="E21" s="8"/>
      <c r="F21" s="8"/>
      <c r="G21" s="9">
        <f t="shared" ref="G21" si="0">ABS((E21*1000+F21)-(C21*1000+D21))/1000</f>
        <v>0</v>
      </c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</row>
    <row r="22" spans="1:33" x14ac:dyDescent="0.3">
      <c r="A22" s="8"/>
      <c r="B22" s="8"/>
      <c r="C22" s="8"/>
      <c r="D22" s="8"/>
      <c r="E22" s="8"/>
      <c r="F22" s="8"/>
      <c r="G22" s="9">
        <f t="shared" ref="G22:G85" si="1">ABS((E22*1000+F22)-(C22*1000+D22))/1000</f>
        <v>0</v>
      </c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</row>
    <row r="23" spans="1:33" x14ac:dyDescent="0.3">
      <c r="A23" s="8"/>
      <c r="B23" s="8"/>
      <c r="C23" s="8"/>
      <c r="D23" s="8"/>
      <c r="E23" s="8"/>
      <c r="F23" s="8"/>
      <c r="G23" s="9">
        <f t="shared" si="1"/>
        <v>0</v>
      </c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</row>
    <row r="24" spans="1:33" x14ac:dyDescent="0.3">
      <c r="A24" s="8"/>
      <c r="B24" s="8"/>
      <c r="C24" s="8"/>
      <c r="D24" s="8"/>
      <c r="E24" s="8"/>
      <c r="F24" s="8"/>
      <c r="G24" s="9">
        <f t="shared" si="1"/>
        <v>0</v>
      </c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</row>
    <row r="25" spans="1:33" x14ac:dyDescent="0.3">
      <c r="A25" s="8"/>
      <c r="B25" s="8"/>
      <c r="C25" s="8"/>
      <c r="D25" s="8"/>
      <c r="E25" s="8"/>
      <c r="F25" s="8"/>
      <c r="G25" s="9">
        <f t="shared" si="1"/>
        <v>0</v>
      </c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</row>
    <row r="26" spans="1:33" x14ac:dyDescent="0.3">
      <c r="A26" s="8"/>
      <c r="B26" s="8"/>
      <c r="C26" s="8"/>
      <c r="D26" s="8"/>
      <c r="E26" s="8"/>
      <c r="F26" s="8"/>
      <c r="G26" s="9">
        <f t="shared" si="1"/>
        <v>0</v>
      </c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8"/>
      <c r="AG26" s="8"/>
    </row>
    <row r="27" spans="1:33" x14ac:dyDescent="0.3">
      <c r="A27" s="8"/>
      <c r="B27" s="8"/>
      <c r="C27" s="8"/>
      <c r="D27" s="8"/>
      <c r="E27" s="8"/>
      <c r="F27" s="8"/>
      <c r="G27" s="9">
        <f t="shared" si="1"/>
        <v>0</v>
      </c>
      <c r="H27" s="8"/>
      <c r="I27" s="8"/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  <c r="AA27" s="8"/>
      <c r="AB27" s="8"/>
      <c r="AC27" s="8"/>
      <c r="AD27" s="8"/>
      <c r="AE27" s="8"/>
      <c r="AF27" s="8"/>
      <c r="AG27" s="8"/>
    </row>
    <row r="28" spans="1:33" x14ac:dyDescent="0.3">
      <c r="A28" s="8"/>
      <c r="B28" s="8"/>
      <c r="C28" s="8"/>
      <c r="D28" s="8"/>
      <c r="E28" s="8"/>
      <c r="F28" s="8"/>
      <c r="G28" s="9">
        <f t="shared" si="1"/>
        <v>0</v>
      </c>
      <c r="H28" s="8"/>
      <c r="I28" s="8"/>
      <c r="J28" s="8"/>
      <c r="K28" s="8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  <c r="AC28" s="8"/>
      <c r="AD28" s="8"/>
      <c r="AE28" s="8"/>
      <c r="AF28" s="8"/>
      <c r="AG28" s="8"/>
    </row>
    <row r="29" spans="1:33" x14ac:dyDescent="0.3">
      <c r="A29" s="8"/>
      <c r="B29" s="8"/>
      <c r="C29" s="8"/>
      <c r="D29" s="8"/>
      <c r="E29" s="8"/>
      <c r="F29" s="8"/>
      <c r="G29" s="9">
        <f t="shared" si="1"/>
        <v>0</v>
      </c>
      <c r="H29" s="8"/>
      <c r="I29" s="8"/>
      <c r="J29" s="8"/>
      <c r="K29" s="8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  <c r="AA29" s="8"/>
      <c r="AB29" s="8"/>
      <c r="AC29" s="8"/>
      <c r="AD29" s="8"/>
      <c r="AE29" s="8"/>
      <c r="AF29" s="8"/>
      <c r="AG29" s="8"/>
    </row>
    <row r="30" spans="1:33" x14ac:dyDescent="0.3">
      <c r="A30" s="8"/>
      <c r="B30" s="8"/>
      <c r="C30" s="8"/>
      <c r="D30" s="8"/>
      <c r="E30" s="8"/>
      <c r="F30" s="8"/>
      <c r="G30" s="9">
        <f t="shared" si="1"/>
        <v>0</v>
      </c>
      <c r="H30" s="8"/>
      <c r="I30" s="8"/>
      <c r="J30" s="8"/>
      <c r="K30" s="8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  <c r="AA30" s="8"/>
      <c r="AB30" s="8"/>
      <c r="AC30" s="8"/>
      <c r="AD30" s="8"/>
      <c r="AE30" s="8"/>
      <c r="AF30" s="8"/>
      <c r="AG30" s="8"/>
    </row>
    <row r="31" spans="1:33" x14ac:dyDescent="0.3">
      <c r="A31" s="8"/>
      <c r="B31" s="8"/>
      <c r="C31" s="8"/>
      <c r="D31" s="8"/>
      <c r="E31" s="8"/>
      <c r="F31" s="8"/>
      <c r="G31" s="9">
        <f t="shared" si="1"/>
        <v>0</v>
      </c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  <c r="AA31" s="8"/>
      <c r="AB31" s="8"/>
      <c r="AC31" s="8"/>
      <c r="AD31" s="8"/>
      <c r="AE31" s="8"/>
      <c r="AF31" s="8"/>
      <c r="AG31" s="8"/>
    </row>
    <row r="32" spans="1:33" x14ac:dyDescent="0.3">
      <c r="A32" s="8"/>
      <c r="B32" s="8"/>
      <c r="C32" s="8"/>
      <c r="D32" s="8"/>
      <c r="E32" s="8"/>
      <c r="F32" s="8"/>
      <c r="G32" s="9">
        <f t="shared" si="1"/>
        <v>0</v>
      </c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</row>
    <row r="33" spans="1:33" x14ac:dyDescent="0.3">
      <c r="A33" s="8"/>
      <c r="B33" s="8"/>
      <c r="C33" s="8"/>
      <c r="D33" s="8"/>
      <c r="E33" s="8"/>
      <c r="F33" s="8"/>
      <c r="G33" s="9">
        <f t="shared" si="1"/>
        <v>0</v>
      </c>
      <c r="H33" s="8"/>
      <c r="I33" s="8"/>
      <c r="J33" s="8"/>
      <c r="K33" s="8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  <c r="AA33" s="8"/>
      <c r="AB33" s="8"/>
      <c r="AC33" s="8"/>
      <c r="AD33" s="8"/>
      <c r="AE33" s="8"/>
      <c r="AF33" s="8"/>
      <c r="AG33" s="8"/>
    </row>
    <row r="34" spans="1:33" x14ac:dyDescent="0.3">
      <c r="A34" s="8"/>
      <c r="B34" s="8"/>
      <c r="C34" s="8"/>
      <c r="D34" s="8"/>
      <c r="E34" s="8"/>
      <c r="F34" s="8"/>
      <c r="G34" s="9">
        <f t="shared" si="1"/>
        <v>0</v>
      </c>
      <c r="H34" s="8"/>
      <c r="I34" s="8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  <c r="AA34" s="8"/>
      <c r="AB34" s="8"/>
      <c r="AC34" s="8"/>
      <c r="AD34" s="8"/>
      <c r="AE34" s="8"/>
      <c r="AF34" s="8"/>
      <c r="AG34" s="8"/>
    </row>
    <row r="35" spans="1:33" x14ac:dyDescent="0.3">
      <c r="A35" s="8"/>
      <c r="B35" s="8"/>
      <c r="C35" s="8"/>
      <c r="D35" s="8"/>
      <c r="E35" s="8"/>
      <c r="F35" s="8"/>
      <c r="G35" s="9">
        <f t="shared" si="1"/>
        <v>0</v>
      </c>
      <c r="H35" s="8"/>
      <c r="I35" s="8"/>
      <c r="J35" s="8"/>
      <c r="K35" s="8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  <c r="AA35" s="8"/>
      <c r="AB35" s="8"/>
      <c r="AC35" s="8"/>
      <c r="AD35" s="8"/>
      <c r="AE35" s="8"/>
      <c r="AF35" s="8"/>
      <c r="AG35" s="8"/>
    </row>
    <row r="36" spans="1:33" x14ac:dyDescent="0.3">
      <c r="A36" s="8"/>
      <c r="B36" s="8"/>
      <c r="C36" s="8"/>
      <c r="D36" s="8"/>
      <c r="E36" s="8"/>
      <c r="F36" s="8"/>
      <c r="G36" s="9">
        <f t="shared" si="1"/>
        <v>0</v>
      </c>
      <c r="H36" s="8"/>
      <c r="I36" s="8"/>
      <c r="J36" s="8"/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  <c r="AA36" s="8"/>
      <c r="AB36" s="8"/>
      <c r="AC36" s="8"/>
      <c r="AD36" s="8"/>
      <c r="AE36" s="8"/>
      <c r="AF36" s="8"/>
      <c r="AG36" s="8"/>
    </row>
    <row r="37" spans="1:33" x14ac:dyDescent="0.3">
      <c r="A37" s="8"/>
      <c r="B37" s="8"/>
      <c r="C37" s="8"/>
      <c r="D37" s="8"/>
      <c r="E37" s="8"/>
      <c r="F37" s="8"/>
      <c r="G37" s="9">
        <f t="shared" si="1"/>
        <v>0</v>
      </c>
      <c r="H37" s="8"/>
      <c r="I37" s="8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  <c r="AA37" s="8"/>
      <c r="AB37" s="8"/>
      <c r="AC37" s="8"/>
      <c r="AD37" s="8"/>
      <c r="AE37" s="8"/>
      <c r="AF37" s="8"/>
      <c r="AG37" s="8"/>
    </row>
    <row r="38" spans="1:33" x14ac:dyDescent="0.3">
      <c r="A38" s="8"/>
      <c r="B38" s="8"/>
      <c r="C38" s="8"/>
      <c r="D38" s="8"/>
      <c r="E38" s="8"/>
      <c r="F38" s="8"/>
      <c r="G38" s="9">
        <f t="shared" si="1"/>
        <v>0</v>
      </c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  <c r="AA38" s="8"/>
      <c r="AB38" s="8"/>
      <c r="AC38" s="8"/>
      <c r="AD38" s="8"/>
      <c r="AE38" s="8"/>
      <c r="AF38" s="8"/>
      <c r="AG38" s="8"/>
    </row>
    <row r="39" spans="1:33" x14ac:dyDescent="0.3">
      <c r="A39" s="8"/>
      <c r="B39" s="8"/>
      <c r="C39" s="8"/>
      <c r="D39" s="8"/>
      <c r="E39" s="8"/>
      <c r="F39" s="8"/>
      <c r="G39" s="9">
        <f t="shared" si="1"/>
        <v>0</v>
      </c>
      <c r="H39" s="8"/>
      <c r="I39" s="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  <c r="AA39" s="8"/>
      <c r="AB39" s="8"/>
      <c r="AC39" s="8"/>
      <c r="AD39" s="8"/>
      <c r="AE39" s="8"/>
      <c r="AF39" s="8"/>
      <c r="AG39" s="8"/>
    </row>
    <row r="40" spans="1:33" x14ac:dyDescent="0.3">
      <c r="A40" s="8"/>
      <c r="B40" s="8"/>
      <c r="C40" s="8"/>
      <c r="D40" s="8"/>
      <c r="E40" s="8"/>
      <c r="F40" s="8"/>
      <c r="G40" s="9">
        <f t="shared" si="1"/>
        <v>0</v>
      </c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8"/>
      <c r="AF40" s="8"/>
      <c r="AG40" s="8"/>
    </row>
    <row r="41" spans="1:33" x14ac:dyDescent="0.3">
      <c r="A41" s="8"/>
      <c r="B41" s="8"/>
      <c r="C41" s="8"/>
      <c r="D41" s="8"/>
      <c r="E41" s="8"/>
      <c r="F41" s="8"/>
      <c r="G41" s="9">
        <f t="shared" si="1"/>
        <v>0</v>
      </c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  <c r="AA41" s="8"/>
      <c r="AB41" s="8"/>
      <c r="AC41" s="8"/>
      <c r="AD41" s="8"/>
      <c r="AE41" s="8"/>
      <c r="AF41" s="8"/>
      <c r="AG41" s="8"/>
    </row>
    <row r="42" spans="1:33" x14ac:dyDescent="0.3">
      <c r="A42" s="8"/>
      <c r="B42" s="8"/>
      <c r="C42" s="8"/>
      <c r="D42" s="8"/>
      <c r="E42" s="8"/>
      <c r="F42" s="8"/>
      <c r="G42" s="9">
        <f t="shared" si="1"/>
        <v>0</v>
      </c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  <c r="AA42" s="8"/>
      <c r="AB42" s="8"/>
      <c r="AC42" s="8"/>
      <c r="AD42" s="8"/>
      <c r="AE42" s="8"/>
      <c r="AF42" s="8"/>
      <c r="AG42" s="8"/>
    </row>
    <row r="43" spans="1:33" x14ac:dyDescent="0.3">
      <c r="A43" s="8"/>
      <c r="B43" s="8"/>
      <c r="C43" s="8"/>
      <c r="D43" s="8"/>
      <c r="E43" s="8"/>
      <c r="F43" s="8"/>
      <c r="G43" s="9">
        <f t="shared" si="1"/>
        <v>0</v>
      </c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  <c r="AA43" s="8"/>
      <c r="AB43" s="8"/>
      <c r="AC43" s="8"/>
      <c r="AD43" s="8"/>
      <c r="AE43" s="8"/>
      <c r="AF43" s="8"/>
      <c r="AG43" s="8"/>
    </row>
    <row r="44" spans="1:33" x14ac:dyDescent="0.3">
      <c r="A44" s="8"/>
      <c r="B44" s="8"/>
      <c r="C44" s="8"/>
      <c r="D44" s="8"/>
      <c r="E44" s="8"/>
      <c r="F44" s="8"/>
      <c r="G44" s="9">
        <f t="shared" si="1"/>
        <v>0</v>
      </c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  <c r="AA44" s="8"/>
      <c r="AB44" s="8"/>
      <c r="AC44" s="8"/>
      <c r="AD44" s="8"/>
      <c r="AE44" s="8"/>
      <c r="AF44" s="8"/>
      <c r="AG44" s="8"/>
    </row>
    <row r="45" spans="1:33" x14ac:dyDescent="0.3">
      <c r="A45" s="8"/>
      <c r="B45" s="8"/>
      <c r="C45" s="8"/>
      <c r="D45" s="8"/>
      <c r="E45" s="8"/>
      <c r="F45" s="8"/>
      <c r="G45" s="9">
        <f t="shared" si="1"/>
        <v>0</v>
      </c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  <c r="AA45" s="8"/>
      <c r="AB45" s="8"/>
      <c r="AC45" s="8"/>
      <c r="AD45" s="8"/>
      <c r="AE45" s="8"/>
      <c r="AF45" s="8"/>
      <c r="AG45" s="8"/>
    </row>
    <row r="46" spans="1:33" x14ac:dyDescent="0.3">
      <c r="A46" s="8"/>
      <c r="B46" s="8"/>
      <c r="C46" s="8"/>
      <c r="D46" s="8"/>
      <c r="E46" s="8"/>
      <c r="F46" s="8"/>
      <c r="G46" s="9">
        <f t="shared" si="1"/>
        <v>0</v>
      </c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  <c r="AA46" s="8"/>
      <c r="AB46" s="8"/>
      <c r="AC46" s="8"/>
      <c r="AD46" s="8"/>
      <c r="AE46" s="8"/>
      <c r="AF46" s="8"/>
      <c r="AG46" s="8"/>
    </row>
    <row r="47" spans="1:33" x14ac:dyDescent="0.3">
      <c r="A47" s="8"/>
      <c r="B47" s="8"/>
      <c r="C47" s="8"/>
      <c r="D47" s="8"/>
      <c r="E47" s="8"/>
      <c r="F47" s="8"/>
      <c r="G47" s="9">
        <f t="shared" si="1"/>
        <v>0</v>
      </c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  <c r="AA47" s="8"/>
      <c r="AB47" s="8"/>
      <c r="AC47" s="8"/>
      <c r="AD47" s="8"/>
      <c r="AE47" s="8"/>
      <c r="AF47" s="8"/>
      <c r="AG47" s="8"/>
    </row>
    <row r="48" spans="1:33" x14ac:dyDescent="0.3">
      <c r="A48" s="8"/>
      <c r="B48" s="8"/>
      <c r="C48" s="8"/>
      <c r="D48" s="8"/>
      <c r="E48" s="8"/>
      <c r="F48" s="8"/>
      <c r="G48" s="9">
        <f t="shared" si="1"/>
        <v>0</v>
      </c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  <c r="AE48" s="8"/>
      <c r="AF48" s="8"/>
      <c r="AG48" s="8"/>
    </row>
    <row r="49" spans="1:33" x14ac:dyDescent="0.3">
      <c r="A49" s="8"/>
      <c r="B49" s="8"/>
      <c r="C49" s="8"/>
      <c r="D49" s="8"/>
      <c r="E49" s="8"/>
      <c r="F49" s="8"/>
      <c r="G49" s="9">
        <f t="shared" si="1"/>
        <v>0</v>
      </c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  <c r="AA49" s="8"/>
      <c r="AB49" s="8"/>
      <c r="AC49" s="8"/>
      <c r="AD49" s="8"/>
      <c r="AE49" s="8"/>
      <c r="AF49" s="8"/>
      <c r="AG49" s="8"/>
    </row>
    <row r="50" spans="1:33" x14ac:dyDescent="0.3">
      <c r="A50" s="8"/>
      <c r="B50" s="8"/>
      <c r="C50" s="8"/>
      <c r="D50" s="8"/>
      <c r="E50" s="8"/>
      <c r="F50" s="8"/>
      <c r="G50" s="9">
        <f t="shared" si="1"/>
        <v>0</v>
      </c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  <c r="AA50" s="8"/>
      <c r="AB50" s="8"/>
      <c r="AC50" s="8"/>
      <c r="AD50" s="8"/>
      <c r="AE50" s="8"/>
      <c r="AF50" s="8"/>
      <c r="AG50" s="8"/>
    </row>
    <row r="51" spans="1:33" x14ac:dyDescent="0.3">
      <c r="A51" s="8"/>
      <c r="B51" s="8"/>
      <c r="C51" s="8"/>
      <c r="D51" s="8"/>
      <c r="E51" s="8"/>
      <c r="F51" s="8"/>
      <c r="G51" s="9">
        <f t="shared" si="1"/>
        <v>0</v>
      </c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  <c r="AA51" s="8"/>
      <c r="AB51" s="8"/>
      <c r="AC51" s="8"/>
      <c r="AD51" s="8"/>
      <c r="AE51" s="8"/>
      <c r="AF51" s="8"/>
      <c r="AG51" s="8"/>
    </row>
    <row r="52" spans="1:33" x14ac:dyDescent="0.3">
      <c r="A52" s="8"/>
      <c r="B52" s="8"/>
      <c r="C52" s="8"/>
      <c r="D52" s="8"/>
      <c r="E52" s="8"/>
      <c r="F52" s="8"/>
      <c r="G52" s="9">
        <f t="shared" si="1"/>
        <v>0</v>
      </c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  <c r="AE52" s="8"/>
      <c r="AF52" s="8"/>
      <c r="AG52" s="8"/>
    </row>
    <row r="53" spans="1:33" x14ac:dyDescent="0.3">
      <c r="A53" s="8"/>
      <c r="B53" s="8"/>
      <c r="C53" s="8"/>
      <c r="D53" s="8"/>
      <c r="E53" s="8"/>
      <c r="F53" s="8"/>
      <c r="G53" s="9">
        <f t="shared" si="1"/>
        <v>0</v>
      </c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  <c r="AA53" s="8"/>
      <c r="AB53" s="8"/>
      <c r="AC53" s="8"/>
      <c r="AD53" s="8"/>
      <c r="AE53" s="8"/>
      <c r="AF53" s="8"/>
      <c r="AG53" s="8"/>
    </row>
    <row r="54" spans="1:33" x14ac:dyDescent="0.3">
      <c r="A54" s="8"/>
      <c r="B54" s="8"/>
      <c r="C54" s="8"/>
      <c r="D54" s="8"/>
      <c r="E54" s="8"/>
      <c r="F54" s="8"/>
      <c r="G54" s="9">
        <f t="shared" si="1"/>
        <v>0</v>
      </c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8"/>
    </row>
    <row r="55" spans="1:33" x14ac:dyDescent="0.3">
      <c r="A55" s="8"/>
      <c r="B55" s="8"/>
      <c r="C55" s="8"/>
      <c r="D55" s="8"/>
      <c r="E55" s="8"/>
      <c r="F55" s="8"/>
      <c r="G55" s="9">
        <f t="shared" si="1"/>
        <v>0</v>
      </c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  <c r="AA55" s="8"/>
      <c r="AB55" s="8"/>
      <c r="AC55" s="8"/>
      <c r="AD55" s="8"/>
      <c r="AE55" s="8"/>
      <c r="AF55" s="8"/>
      <c r="AG55" s="8"/>
    </row>
    <row r="56" spans="1:33" x14ac:dyDescent="0.3">
      <c r="A56" s="8"/>
      <c r="B56" s="8"/>
      <c r="C56" s="8"/>
      <c r="D56" s="8"/>
      <c r="E56" s="8"/>
      <c r="F56" s="8"/>
      <c r="G56" s="9">
        <f t="shared" si="1"/>
        <v>0</v>
      </c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  <c r="AA56" s="8"/>
      <c r="AB56" s="8"/>
      <c r="AC56" s="8"/>
      <c r="AD56" s="8"/>
      <c r="AE56" s="8"/>
      <c r="AF56" s="8"/>
      <c r="AG56" s="8"/>
    </row>
    <row r="57" spans="1:33" x14ac:dyDescent="0.3">
      <c r="A57" s="8"/>
      <c r="B57" s="8"/>
      <c r="C57" s="8"/>
      <c r="D57" s="8"/>
      <c r="E57" s="8"/>
      <c r="F57" s="8"/>
      <c r="G57" s="9">
        <f t="shared" si="1"/>
        <v>0</v>
      </c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  <c r="AA57" s="8"/>
      <c r="AB57" s="8"/>
      <c r="AC57" s="8"/>
      <c r="AD57" s="8"/>
      <c r="AE57" s="8"/>
      <c r="AF57" s="8"/>
      <c r="AG57" s="8"/>
    </row>
    <row r="58" spans="1:33" x14ac:dyDescent="0.3">
      <c r="A58" s="8"/>
      <c r="B58" s="8"/>
      <c r="C58" s="8"/>
      <c r="D58" s="8"/>
      <c r="E58" s="8"/>
      <c r="F58" s="8"/>
      <c r="G58" s="9">
        <f t="shared" si="1"/>
        <v>0</v>
      </c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  <c r="AA58" s="8"/>
      <c r="AB58" s="8"/>
      <c r="AC58" s="8"/>
      <c r="AD58" s="8"/>
      <c r="AE58" s="8"/>
      <c r="AF58" s="8"/>
      <c r="AG58" s="8"/>
    </row>
    <row r="59" spans="1:33" x14ac:dyDescent="0.3">
      <c r="A59" s="8"/>
      <c r="B59" s="8"/>
      <c r="C59" s="8"/>
      <c r="D59" s="8"/>
      <c r="E59" s="8"/>
      <c r="F59" s="8"/>
      <c r="G59" s="9">
        <f t="shared" si="1"/>
        <v>0</v>
      </c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  <c r="AA59" s="8"/>
      <c r="AB59" s="8"/>
      <c r="AC59" s="8"/>
      <c r="AD59" s="8"/>
      <c r="AE59" s="8"/>
      <c r="AF59" s="8"/>
      <c r="AG59" s="8"/>
    </row>
    <row r="60" spans="1:33" x14ac:dyDescent="0.3">
      <c r="A60" s="8"/>
      <c r="B60" s="8"/>
      <c r="C60" s="8"/>
      <c r="D60" s="8"/>
      <c r="E60" s="8"/>
      <c r="F60" s="8"/>
      <c r="G60" s="9">
        <f t="shared" si="1"/>
        <v>0</v>
      </c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  <c r="AA60" s="8"/>
      <c r="AB60" s="8"/>
      <c r="AC60" s="8"/>
      <c r="AD60" s="8"/>
      <c r="AE60" s="8"/>
      <c r="AF60" s="8"/>
      <c r="AG60" s="8"/>
    </row>
    <row r="61" spans="1:33" x14ac:dyDescent="0.3">
      <c r="A61" s="8"/>
      <c r="B61" s="8"/>
      <c r="C61" s="8"/>
      <c r="D61" s="8"/>
      <c r="E61" s="8"/>
      <c r="F61" s="8"/>
      <c r="G61" s="9">
        <f t="shared" si="1"/>
        <v>0</v>
      </c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  <c r="AA61" s="8"/>
      <c r="AB61" s="8"/>
      <c r="AC61" s="8"/>
      <c r="AD61" s="8"/>
      <c r="AE61" s="8"/>
      <c r="AF61" s="8"/>
      <c r="AG61" s="8"/>
    </row>
    <row r="62" spans="1:33" x14ac:dyDescent="0.3">
      <c r="A62" s="8"/>
      <c r="B62" s="8"/>
      <c r="C62" s="8"/>
      <c r="D62" s="8"/>
      <c r="E62" s="8"/>
      <c r="F62" s="8"/>
      <c r="G62" s="9">
        <f t="shared" si="1"/>
        <v>0</v>
      </c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  <c r="AA62" s="8"/>
      <c r="AB62" s="8"/>
      <c r="AC62" s="8"/>
      <c r="AD62" s="8"/>
      <c r="AE62" s="8"/>
      <c r="AF62" s="8"/>
      <c r="AG62" s="8"/>
    </row>
    <row r="63" spans="1:33" x14ac:dyDescent="0.3">
      <c r="A63" s="8"/>
      <c r="B63" s="8"/>
      <c r="C63" s="8"/>
      <c r="D63" s="8"/>
      <c r="E63" s="8"/>
      <c r="F63" s="8"/>
      <c r="G63" s="9">
        <f t="shared" si="1"/>
        <v>0</v>
      </c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  <c r="AA63" s="8"/>
      <c r="AB63" s="8"/>
      <c r="AC63" s="8"/>
      <c r="AD63" s="8"/>
      <c r="AE63" s="8"/>
      <c r="AF63" s="8"/>
      <c r="AG63" s="8"/>
    </row>
    <row r="64" spans="1:33" x14ac:dyDescent="0.3">
      <c r="A64" s="8"/>
      <c r="B64" s="8"/>
      <c r="C64" s="8"/>
      <c r="D64" s="8"/>
      <c r="E64" s="8"/>
      <c r="F64" s="8"/>
      <c r="G64" s="9">
        <f t="shared" si="1"/>
        <v>0</v>
      </c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  <c r="AA64" s="8"/>
      <c r="AB64" s="8"/>
      <c r="AC64" s="8"/>
      <c r="AD64" s="8"/>
      <c r="AE64" s="8"/>
      <c r="AF64" s="8"/>
      <c r="AG64" s="8"/>
    </row>
    <row r="65" spans="1:33" x14ac:dyDescent="0.3">
      <c r="A65" s="8"/>
      <c r="B65" s="8"/>
      <c r="C65" s="8"/>
      <c r="D65" s="8"/>
      <c r="E65" s="8"/>
      <c r="F65" s="8"/>
      <c r="G65" s="9">
        <f t="shared" si="1"/>
        <v>0</v>
      </c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  <c r="AB65" s="8"/>
      <c r="AC65" s="8"/>
      <c r="AD65" s="8"/>
      <c r="AE65" s="8"/>
      <c r="AF65" s="8"/>
      <c r="AG65" s="8"/>
    </row>
    <row r="66" spans="1:33" x14ac:dyDescent="0.3">
      <c r="A66" s="8"/>
      <c r="B66" s="8"/>
      <c r="C66" s="8"/>
      <c r="D66" s="8"/>
      <c r="E66" s="8"/>
      <c r="F66" s="8"/>
      <c r="G66" s="9">
        <f t="shared" si="1"/>
        <v>0</v>
      </c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  <c r="AA66" s="8"/>
      <c r="AB66" s="8"/>
      <c r="AC66" s="8"/>
      <c r="AD66" s="8"/>
      <c r="AE66" s="8"/>
      <c r="AF66" s="8"/>
      <c r="AG66" s="8"/>
    </row>
    <row r="67" spans="1:33" x14ac:dyDescent="0.3">
      <c r="A67" s="8"/>
      <c r="B67" s="8"/>
      <c r="C67" s="8"/>
      <c r="D67" s="8"/>
      <c r="E67" s="8"/>
      <c r="F67" s="8"/>
      <c r="G67" s="9">
        <f t="shared" si="1"/>
        <v>0</v>
      </c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  <c r="AA67" s="8"/>
      <c r="AB67" s="8"/>
      <c r="AC67" s="8"/>
      <c r="AD67" s="8"/>
      <c r="AE67" s="8"/>
      <c r="AF67" s="8"/>
      <c r="AG67" s="8"/>
    </row>
    <row r="68" spans="1:33" x14ac:dyDescent="0.3">
      <c r="A68" s="8"/>
      <c r="B68" s="8"/>
      <c r="C68" s="8"/>
      <c r="D68" s="8"/>
      <c r="E68" s="8"/>
      <c r="F68" s="8"/>
      <c r="G68" s="9">
        <f t="shared" si="1"/>
        <v>0</v>
      </c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  <c r="AA68" s="8"/>
      <c r="AB68" s="8"/>
      <c r="AC68" s="8"/>
      <c r="AD68" s="8"/>
      <c r="AE68" s="8"/>
      <c r="AF68" s="8"/>
      <c r="AG68" s="8"/>
    </row>
    <row r="69" spans="1:33" x14ac:dyDescent="0.3">
      <c r="A69" s="8"/>
      <c r="B69" s="8"/>
      <c r="C69" s="8"/>
      <c r="D69" s="8"/>
      <c r="E69" s="8"/>
      <c r="F69" s="8"/>
      <c r="G69" s="9">
        <f t="shared" si="1"/>
        <v>0</v>
      </c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  <c r="AA69" s="8"/>
      <c r="AB69" s="8"/>
      <c r="AC69" s="8"/>
      <c r="AD69" s="8"/>
      <c r="AE69" s="8"/>
      <c r="AF69" s="8"/>
      <c r="AG69" s="8"/>
    </row>
    <row r="70" spans="1:33" x14ac:dyDescent="0.3">
      <c r="A70" s="8"/>
      <c r="B70" s="8"/>
      <c r="C70" s="8"/>
      <c r="D70" s="8"/>
      <c r="E70" s="8"/>
      <c r="F70" s="8"/>
      <c r="G70" s="9">
        <f t="shared" si="1"/>
        <v>0</v>
      </c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  <c r="AA70" s="8"/>
      <c r="AB70" s="8"/>
      <c r="AC70" s="8"/>
      <c r="AD70" s="8"/>
      <c r="AE70" s="8"/>
      <c r="AF70" s="8"/>
      <c r="AG70" s="8"/>
    </row>
    <row r="71" spans="1:33" x14ac:dyDescent="0.3">
      <c r="A71" s="8"/>
      <c r="B71" s="8"/>
      <c r="C71" s="8"/>
      <c r="D71" s="8"/>
      <c r="E71" s="8"/>
      <c r="F71" s="8"/>
      <c r="G71" s="9">
        <f t="shared" si="1"/>
        <v>0</v>
      </c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  <c r="AA71" s="8"/>
      <c r="AB71" s="8"/>
      <c r="AC71" s="8"/>
      <c r="AD71" s="8"/>
      <c r="AE71" s="8"/>
      <c r="AF71" s="8"/>
      <c r="AG71" s="8"/>
    </row>
    <row r="72" spans="1:33" x14ac:dyDescent="0.3">
      <c r="A72" s="8"/>
      <c r="B72" s="8"/>
      <c r="C72" s="8"/>
      <c r="D72" s="8"/>
      <c r="E72" s="8"/>
      <c r="F72" s="8"/>
      <c r="G72" s="9">
        <f t="shared" si="1"/>
        <v>0</v>
      </c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  <c r="AA72" s="8"/>
      <c r="AB72" s="8"/>
      <c r="AC72" s="8"/>
      <c r="AD72" s="8"/>
      <c r="AE72" s="8"/>
      <c r="AF72" s="8"/>
      <c r="AG72" s="8"/>
    </row>
    <row r="73" spans="1:33" x14ac:dyDescent="0.3">
      <c r="A73" s="8"/>
      <c r="B73" s="8"/>
      <c r="C73" s="8"/>
      <c r="D73" s="8"/>
      <c r="E73" s="8"/>
      <c r="F73" s="8"/>
      <c r="G73" s="9">
        <f t="shared" si="1"/>
        <v>0</v>
      </c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  <c r="AA73" s="8"/>
      <c r="AB73" s="8"/>
      <c r="AC73" s="8"/>
      <c r="AD73" s="8"/>
      <c r="AE73" s="8"/>
      <c r="AF73" s="8"/>
      <c r="AG73" s="8"/>
    </row>
    <row r="74" spans="1:33" x14ac:dyDescent="0.3">
      <c r="A74" s="8"/>
      <c r="B74" s="8"/>
      <c r="C74" s="8"/>
      <c r="D74" s="8"/>
      <c r="E74" s="8"/>
      <c r="F74" s="8"/>
      <c r="G74" s="9">
        <f t="shared" si="1"/>
        <v>0</v>
      </c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  <c r="AA74" s="8"/>
      <c r="AB74" s="8"/>
      <c r="AC74" s="8"/>
      <c r="AD74" s="8"/>
      <c r="AE74" s="8"/>
      <c r="AF74" s="8"/>
      <c r="AG74" s="8"/>
    </row>
    <row r="75" spans="1:33" x14ac:dyDescent="0.3">
      <c r="A75" s="8"/>
      <c r="B75" s="8"/>
      <c r="C75" s="8"/>
      <c r="D75" s="8"/>
      <c r="E75" s="8"/>
      <c r="F75" s="8"/>
      <c r="G75" s="9">
        <f t="shared" si="1"/>
        <v>0</v>
      </c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  <c r="AA75" s="8"/>
      <c r="AB75" s="8"/>
      <c r="AC75" s="8"/>
      <c r="AD75" s="8"/>
      <c r="AE75" s="8"/>
      <c r="AF75" s="8"/>
      <c r="AG75" s="8"/>
    </row>
    <row r="76" spans="1:33" x14ac:dyDescent="0.3">
      <c r="A76" s="8"/>
      <c r="B76" s="8"/>
      <c r="C76" s="8"/>
      <c r="D76" s="8"/>
      <c r="E76" s="8"/>
      <c r="F76" s="8"/>
      <c r="G76" s="9">
        <f t="shared" si="1"/>
        <v>0</v>
      </c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  <c r="AA76" s="8"/>
      <c r="AB76" s="8"/>
      <c r="AC76" s="8"/>
      <c r="AD76" s="8"/>
      <c r="AE76" s="8"/>
      <c r="AF76" s="8"/>
      <c r="AG76" s="8"/>
    </row>
    <row r="77" spans="1:33" x14ac:dyDescent="0.3">
      <c r="A77" s="8"/>
      <c r="B77" s="8"/>
      <c r="C77" s="8"/>
      <c r="D77" s="8"/>
      <c r="E77" s="8"/>
      <c r="F77" s="8"/>
      <c r="G77" s="9">
        <f t="shared" si="1"/>
        <v>0</v>
      </c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  <c r="AA77" s="8"/>
      <c r="AB77" s="8"/>
      <c r="AC77" s="8"/>
      <c r="AD77" s="8"/>
      <c r="AE77" s="8"/>
      <c r="AF77" s="8"/>
      <c r="AG77" s="8"/>
    </row>
    <row r="78" spans="1:33" x14ac:dyDescent="0.3">
      <c r="A78" s="8"/>
      <c r="B78" s="8"/>
      <c r="C78" s="8"/>
      <c r="D78" s="8"/>
      <c r="E78" s="8"/>
      <c r="F78" s="8"/>
      <c r="G78" s="9">
        <f t="shared" si="1"/>
        <v>0</v>
      </c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  <c r="AA78" s="8"/>
      <c r="AB78" s="8"/>
      <c r="AC78" s="8"/>
      <c r="AD78" s="8"/>
      <c r="AE78" s="8"/>
      <c r="AF78" s="8"/>
      <c r="AG78" s="8"/>
    </row>
    <row r="79" spans="1:33" x14ac:dyDescent="0.3">
      <c r="A79" s="8"/>
      <c r="B79" s="8"/>
      <c r="C79" s="8"/>
      <c r="D79" s="8"/>
      <c r="E79" s="8"/>
      <c r="F79" s="8"/>
      <c r="G79" s="9">
        <f t="shared" si="1"/>
        <v>0</v>
      </c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  <c r="AA79" s="8"/>
      <c r="AB79" s="8"/>
      <c r="AC79" s="8"/>
      <c r="AD79" s="8"/>
      <c r="AE79" s="8"/>
      <c r="AF79" s="8"/>
      <c r="AG79" s="8"/>
    </row>
    <row r="80" spans="1:33" x14ac:dyDescent="0.3">
      <c r="A80" s="8"/>
      <c r="B80" s="8"/>
      <c r="C80" s="8"/>
      <c r="D80" s="8"/>
      <c r="E80" s="8"/>
      <c r="F80" s="8"/>
      <c r="G80" s="9">
        <f t="shared" si="1"/>
        <v>0</v>
      </c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  <c r="AA80" s="8"/>
      <c r="AB80" s="8"/>
      <c r="AC80" s="8"/>
      <c r="AD80" s="8"/>
      <c r="AE80" s="8"/>
      <c r="AF80" s="8"/>
      <c r="AG80" s="8"/>
    </row>
    <row r="81" spans="1:33" x14ac:dyDescent="0.3">
      <c r="A81" s="8"/>
      <c r="B81" s="8"/>
      <c r="C81" s="8"/>
      <c r="D81" s="8"/>
      <c r="E81" s="8"/>
      <c r="F81" s="8"/>
      <c r="G81" s="9">
        <f t="shared" si="1"/>
        <v>0</v>
      </c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  <c r="AA81" s="8"/>
      <c r="AB81" s="8"/>
      <c r="AC81" s="8"/>
      <c r="AD81" s="8"/>
      <c r="AE81" s="8"/>
      <c r="AF81" s="8"/>
      <c r="AG81" s="8"/>
    </row>
    <row r="82" spans="1:33" x14ac:dyDescent="0.3">
      <c r="A82" s="8"/>
      <c r="B82" s="8"/>
      <c r="C82" s="8"/>
      <c r="D82" s="8"/>
      <c r="E82" s="8"/>
      <c r="F82" s="8"/>
      <c r="G82" s="9">
        <f t="shared" si="1"/>
        <v>0</v>
      </c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  <c r="AA82" s="8"/>
      <c r="AB82" s="8"/>
      <c r="AC82" s="8"/>
      <c r="AD82" s="8"/>
      <c r="AE82" s="8"/>
      <c r="AF82" s="8"/>
      <c r="AG82" s="8"/>
    </row>
    <row r="83" spans="1:33" x14ac:dyDescent="0.3">
      <c r="A83" s="8"/>
      <c r="B83" s="8"/>
      <c r="C83" s="8"/>
      <c r="D83" s="8"/>
      <c r="E83" s="8"/>
      <c r="F83" s="8"/>
      <c r="G83" s="9">
        <f t="shared" si="1"/>
        <v>0</v>
      </c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  <c r="AA83" s="8"/>
      <c r="AB83" s="8"/>
      <c r="AC83" s="8"/>
      <c r="AD83" s="8"/>
      <c r="AE83" s="8"/>
      <c r="AF83" s="8"/>
      <c r="AG83" s="8"/>
    </row>
    <row r="84" spans="1:33" x14ac:dyDescent="0.3">
      <c r="A84" s="8"/>
      <c r="B84" s="8"/>
      <c r="C84" s="8"/>
      <c r="D84" s="8"/>
      <c r="E84" s="8"/>
      <c r="F84" s="8"/>
      <c r="G84" s="9">
        <f t="shared" si="1"/>
        <v>0</v>
      </c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  <c r="AA84" s="8"/>
      <c r="AB84" s="8"/>
      <c r="AC84" s="8"/>
      <c r="AD84" s="8"/>
      <c r="AE84" s="8"/>
      <c r="AF84" s="8"/>
      <c r="AG84" s="8"/>
    </row>
    <row r="85" spans="1:33" x14ac:dyDescent="0.3">
      <c r="A85" s="8"/>
      <c r="B85" s="8"/>
      <c r="C85" s="8"/>
      <c r="D85" s="8"/>
      <c r="E85" s="8"/>
      <c r="F85" s="8"/>
      <c r="G85" s="9">
        <f t="shared" si="1"/>
        <v>0</v>
      </c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  <c r="AA85" s="8"/>
      <c r="AB85" s="8"/>
      <c r="AC85" s="8"/>
      <c r="AD85" s="8"/>
      <c r="AE85" s="8"/>
      <c r="AF85" s="8"/>
      <c r="AG85" s="8"/>
    </row>
    <row r="86" spans="1:33" x14ac:dyDescent="0.3">
      <c r="A86" s="8"/>
      <c r="B86" s="8"/>
      <c r="C86" s="8"/>
      <c r="D86" s="8"/>
      <c r="E86" s="8"/>
      <c r="F86" s="8"/>
      <c r="G86" s="9">
        <f t="shared" ref="G86:G149" si="2">ABS((E86*1000+F86)-(C86*1000+D86))/1000</f>
        <v>0</v>
      </c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  <c r="AA86" s="8"/>
      <c r="AB86" s="8"/>
      <c r="AC86" s="8"/>
      <c r="AD86" s="8"/>
      <c r="AE86" s="8"/>
      <c r="AF86" s="8"/>
      <c r="AG86" s="8"/>
    </row>
    <row r="87" spans="1:33" x14ac:dyDescent="0.3">
      <c r="A87" s="8"/>
      <c r="B87" s="8"/>
      <c r="C87" s="8"/>
      <c r="D87" s="8"/>
      <c r="E87" s="8"/>
      <c r="F87" s="8"/>
      <c r="G87" s="9">
        <f t="shared" si="2"/>
        <v>0</v>
      </c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  <c r="AA87" s="8"/>
      <c r="AB87" s="8"/>
      <c r="AC87" s="8"/>
      <c r="AD87" s="8"/>
      <c r="AE87" s="8"/>
      <c r="AF87" s="8"/>
      <c r="AG87" s="8"/>
    </row>
    <row r="88" spans="1:33" x14ac:dyDescent="0.3">
      <c r="A88" s="8"/>
      <c r="B88" s="8"/>
      <c r="C88" s="8"/>
      <c r="D88" s="8"/>
      <c r="E88" s="8"/>
      <c r="F88" s="8"/>
      <c r="G88" s="9">
        <f t="shared" si="2"/>
        <v>0</v>
      </c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  <c r="AA88" s="8"/>
      <c r="AB88" s="8"/>
      <c r="AC88" s="8"/>
      <c r="AD88" s="8"/>
      <c r="AE88" s="8"/>
      <c r="AF88" s="8"/>
      <c r="AG88" s="8"/>
    </row>
    <row r="89" spans="1:33" x14ac:dyDescent="0.3">
      <c r="A89" s="8"/>
      <c r="B89" s="8"/>
      <c r="C89" s="8"/>
      <c r="D89" s="8"/>
      <c r="E89" s="8"/>
      <c r="F89" s="8"/>
      <c r="G89" s="9">
        <f t="shared" si="2"/>
        <v>0</v>
      </c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  <c r="AA89" s="8"/>
      <c r="AB89" s="8"/>
      <c r="AC89" s="8"/>
      <c r="AD89" s="8"/>
      <c r="AE89" s="8"/>
      <c r="AF89" s="8"/>
      <c r="AG89" s="8"/>
    </row>
    <row r="90" spans="1:33" x14ac:dyDescent="0.3">
      <c r="A90" s="8"/>
      <c r="B90" s="8"/>
      <c r="C90" s="8"/>
      <c r="D90" s="8"/>
      <c r="E90" s="8"/>
      <c r="F90" s="8"/>
      <c r="G90" s="9">
        <f t="shared" si="2"/>
        <v>0</v>
      </c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  <c r="AA90" s="8"/>
      <c r="AB90" s="8"/>
      <c r="AC90" s="8"/>
      <c r="AD90" s="8"/>
      <c r="AE90" s="8"/>
      <c r="AF90" s="8"/>
      <c r="AG90" s="8"/>
    </row>
    <row r="91" spans="1:33" x14ac:dyDescent="0.3">
      <c r="A91" s="8"/>
      <c r="B91" s="8"/>
      <c r="C91" s="8"/>
      <c r="D91" s="8"/>
      <c r="E91" s="8"/>
      <c r="F91" s="8"/>
      <c r="G91" s="9">
        <f t="shared" si="2"/>
        <v>0</v>
      </c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  <c r="AA91" s="8"/>
      <c r="AB91" s="8"/>
      <c r="AC91" s="8"/>
      <c r="AD91" s="8"/>
      <c r="AE91" s="8"/>
      <c r="AF91" s="8"/>
      <c r="AG91" s="8"/>
    </row>
    <row r="92" spans="1:33" x14ac:dyDescent="0.3">
      <c r="A92" s="8"/>
      <c r="B92" s="8"/>
      <c r="C92" s="8"/>
      <c r="D92" s="8"/>
      <c r="E92" s="8"/>
      <c r="F92" s="8"/>
      <c r="G92" s="9">
        <f t="shared" si="2"/>
        <v>0</v>
      </c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  <c r="AA92" s="8"/>
      <c r="AB92" s="8"/>
      <c r="AC92" s="8"/>
      <c r="AD92" s="8"/>
      <c r="AE92" s="8"/>
      <c r="AF92" s="8"/>
      <c r="AG92" s="8"/>
    </row>
    <row r="93" spans="1:33" x14ac:dyDescent="0.3">
      <c r="A93" s="8"/>
      <c r="B93" s="8"/>
      <c r="C93" s="8"/>
      <c r="D93" s="8"/>
      <c r="E93" s="8"/>
      <c r="F93" s="8"/>
      <c r="G93" s="9">
        <f t="shared" si="2"/>
        <v>0</v>
      </c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  <c r="AA93" s="8"/>
      <c r="AB93" s="8"/>
      <c r="AC93" s="8"/>
      <c r="AD93" s="8"/>
      <c r="AE93" s="8"/>
      <c r="AF93" s="8"/>
      <c r="AG93" s="8"/>
    </row>
    <row r="94" spans="1:33" x14ac:dyDescent="0.3">
      <c r="A94" s="8"/>
      <c r="B94" s="8"/>
      <c r="C94" s="8"/>
      <c r="D94" s="8"/>
      <c r="E94" s="8"/>
      <c r="F94" s="8"/>
      <c r="G94" s="9">
        <f t="shared" si="2"/>
        <v>0</v>
      </c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  <c r="AA94" s="8"/>
      <c r="AB94" s="8"/>
      <c r="AC94" s="8"/>
      <c r="AD94" s="8"/>
      <c r="AE94" s="8"/>
      <c r="AF94" s="8"/>
      <c r="AG94" s="8"/>
    </row>
    <row r="95" spans="1:33" x14ac:dyDescent="0.3">
      <c r="A95" s="8"/>
      <c r="B95" s="8"/>
      <c r="C95" s="8"/>
      <c r="D95" s="8"/>
      <c r="E95" s="8"/>
      <c r="F95" s="8"/>
      <c r="G95" s="9">
        <f t="shared" si="2"/>
        <v>0</v>
      </c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  <c r="AA95" s="8"/>
      <c r="AB95" s="8"/>
      <c r="AC95" s="8"/>
      <c r="AD95" s="8"/>
      <c r="AE95" s="8"/>
      <c r="AF95" s="8"/>
      <c r="AG95" s="8"/>
    </row>
    <row r="96" spans="1:33" x14ac:dyDescent="0.3">
      <c r="A96" s="8"/>
      <c r="B96" s="8"/>
      <c r="C96" s="8"/>
      <c r="D96" s="8"/>
      <c r="E96" s="8"/>
      <c r="F96" s="8"/>
      <c r="G96" s="9">
        <f t="shared" si="2"/>
        <v>0</v>
      </c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  <c r="AA96" s="8"/>
      <c r="AB96" s="8"/>
      <c r="AC96" s="8"/>
      <c r="AD96" s="8"/>
      <c r="AE96" s="8"/>
      <c r="AF96" s="8"/>
      <c r="AG96" s="8"/>
    </row>
    <row r="97" spans="1:33" x14ac:dyDescent="0.3">
      <c r="A97" s="8"/>
      <c r="B97" s="8"/>
      <c r="C97" s="8"/>
      <c r="D97" s="8"/>
      <c r="E97" s="8"/>
      <c r="F97" s="8"/>
      <c r="G97" s="9">
        <f t="shared" si="2"/>
        <v>0</v>
      </c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  <c r="AA97" s="8"/>
      <c r="AB97" s="8"/>
      <c r="AC97" s="8"/>
      <c r="AD97" s="8"/>
      <c r="AE97" s="8"/>
      <c r="AF97" s="8"/>
      <c r="AG97" s="8"/>
    </row>
    <row r="98" spans="1:33" x14ac:dyDescent="0.3">
      <c r="A98" s="8"/>
      <c r="B98" s="8"/>
      <c r="C98" s="8"/>
      <c r="D98" s="8"/>
      <c r="E98" s="8"/>
      <c r="F98" s="8"/>
      <c r="G98" s="9">
        <f t="shared" si="2"/>
        <v>0</v>
      </c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  <c r="AA98" s="8"/>
      <c r="AB98" s="8"/>
      <c r="AC98" s="8"/>
      <c r="AD98" s="8"/>
      <c r="AE98" s="8"/>
      <c r="AF98" s="8"/>
      <c r="AG98" s="8"/>
    </row>
    <row r="99" spans="1:33" x14ac:dyDescent="0.3">
      <c r="A99" s="8"/>
      <c r="B99" s="8"/>
      <c r="C99" s="8"/>
      <c r="D99" s="8"/>
      <c r="E99" s="8"/>
      <c r="F99" s="8"/>
      <c r="G99" s="9">
        <f t="shared" si="2"/>
        <v>0</v>
      </c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  <c r="AA99" s="8"/>
      <c r="AB99" s="8"/>
      <c r="AC99" s="8"/>
      <c r="AD99" s="8"/>
      <c r="AE99" s="8"/>
      <c r="AF99" s="8"/>
      <c r="AG99" s="8"/>
    </row>
    <row r="100" spans="1:33" x14ac:dyDescent="0.3">
      <c r="A100" s="8"/>
      <c r="B100" s="8"/>
      <c r="C100" s="8"/>
      <c r="D100" s="8"/>
      <c r="E100" s="8"/>
      <c r="F100" s="8"/>
      <c r="G100" s="9">
        <f t="shared" si="2"/>
        <v>0</v>
      </c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  <c r="AA100" s="8"/>
      <c r="AB100" s="8"/>
      <c r="AC100" s="8"/>
      <c r="AD100" s="8"/>
      <c r="AE100" s="8"/>
      <c r="AF100" s="8"/>
      <c r="AG100" s="8"/>
    </row>
    <row r="101" spans="1:33" x14ac:dyDescent="0.3">
      <c r="A101" s="8"/>
      <c r="B101" s="8"/>
      <c r="C101" s="8"/>
      <c r="D101" s="8"/>
      <c r="E101" s="8"/>
      <c r="F101" s="8"/>
      <c r="G101" s="9">
        <f t="shared" si="2"/>
        <v>0</v>
      </c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  <c r="AA101" s="8"/>
      <c r="AB101" s="8"/>
      <c r="AC101" s="8"/>
      <c r="AD101" s="8"/>
      <c r="AE101" s="8"/>
      <c r="AF101" s="8"/>
      <c r="AG101" s="8"/>
    </row>
    <row r="102" spans="1:33" x14ac:dyDescent="0.3">
      <c r="A102" s="8"/>
      <c r="B102" s="8"/>
      <c r="C102" s="8"/>
      <c r="D102" s="8"/>
      <c r="E102" s="8"/>
      <c r="F102" s="8"/>
      <c r="G102" s="9">
        <f t="shared" si="2"/>
        <v>0</v>
      </c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  <c r="AA102" s="8"/>
      <c r="AB102" s="8"/>
      <c r="AC102" s="8"/>
      <c r="AD102" s="8"/>
      <c r="AE102" s="8"/>
      <c r="AF102" s="8"/>
      <c r="AG102" s="8"/>
    </row>
    <row r="103" spans="1:33" x14ac:dyDescent="0.3">
      <c r="A103" s="8"/>
      <c r="B103" s="8"/>
      <c r="C103" s="8"/>
      <c r="D103" s="8"/>
      <c r="E103" s="8"/>
      <c r="F103" s="8"/>
      <c r="G103" s="9">
        <f t="shared" si="2"/>
        <v>0</v>
      </c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  <c r="AA103" s="8"/>
      <c r="AB103" s="8"/>
      <c r="AC103" s="8"/>
      <c r="AD103" s="8"/>
      <c r="AE103" s="8"/>
      <c r="AF103" s="8"/>
      <c r="AG103" s="8"/>
    </row>
    <row r="104" spans="1:33" x14ac:dyDescent="0.3">
      <c r="A104" s="8"/>
      <c r="B104" s="8"/>
      <c r="C104" s="8"/>
      <c r="D104" s="8"/>
      <c r="E104" s="8"/>
      <c r="F104" s="8"/>
      <c r="G104" s="9">
        <f t="shared" si="2"/>
        <v>0</v>
      </c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  <c r="AA104" s="8"/>
      <c r="AB104" s="8"/>
      <c r="AC104" s="8"/>
      <c r="AD104" s="8"/>
      <c r="AE104" s="8"/>
      <c r="AF104" s="8"/>
      <c r="AG104" s="8"/>
    </row>
    <row r="105" spans="1:33" x14ac:dyDescent="0.3">
      <c r="A105" s="8"/>
      <c r="B105" s="8"/>
      <c r="C105" s="8"/>
      <c r="D105" s="8"/>
      <c r="E105" s="8"/>
      <c r="F105" s="8"/>
      <c r="G105" s="9">
        <f t="shared" si="2"/>
        <v>0</v>
      </c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  <c r="AA105" s="8"/>
      <c r="AB105" s="8"/>
      <c r="AC105" s="8"/>
      <c r="AD105" s="8"/>
      <c r="AE105" s="8"/>
      <c r="AF105" s="8"/>
      <c r="AG105" s="8"/>
    </row>
    <row r="106" spans="1:33" x14ac:dyDescent="0.3">
      <c r="A106" s="8"/>
      <c r="B106" s="8"/>
      <c r="C106" s="8"/>
      <c r="D106" s="8"/>
      <c r="E106" s="8"/>
      <c r="F106" s="8"/>
      <c r="G106" s="9">
        <f t="shared" si="2"/>
        <v>0</v>
      </c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  <c r="AA106" s="8"/>
      <c r="AB106" s="8"/>
      <c r="AC106" s="8"/>
      <c r="AD106" s="8"/>
      <c r="AE106" s="8"/>
      <c r="AF106" s="8"/>
      <c r="AG106" s="8"/>
    </row>
    <row r="107" spans="1:33" x14ac:dyDescent="0.3">
      <c r="A107" s="8"/>
      <c r="B107" s="8"/>
      <c r="C107" s="8"/>
      <c r="D107" s="8"/>
      <c r="E107" s="8"/>
      <c r="F107" s="8"/>
      <c r="G107" s="9">
        <f t="shared" si="2"/>
        <v>0</v>
      </c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8"/>
    </row>
    <row r="108" spans="1:33" x14ac:dyDescent="0.3">
      <c r="A108" s="8"/>
      <c r="B108" s="8"/>
      <c r="C108" s="8"/>
      <c r="D108" s="8"/>
      <c r="E108" s="8"/>
      <c r="F108" s="8"/>
      <c r="G108" s="9">
        <f t="shared" si="2"/>
        <v>0</v>
      </c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  <c r="AA108" s="8"/>
      <c r="AB108" s="8"/>
      <c r="AC108" s="8"/>
      <c r="AD108" s="8"/>
      <c r="AE108" s="8"/>
      <c r="AF108" s="8"/>
      <c r="AG108" s="8"/>
    </row>
    <row r="109" spans="1:33" x14ac:dyDescent="0.3">
      <c r="A109" s="8"/>
      <c r="B109" s="8"/>
      <c r="C109" s="8"/>
      <c r="D109" s="8"/>
      <c r="E109" s="8"/>
      <c r="F109" s="8"/>
      <c r="G109" s="9">
        <f t="shared" si="2"/>
        <v>0</v>
      </c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8"/>
      <c r="AD109" s="8"/>
      <c r="AE109" s="8"/>
      <c r="AF109" s="8"/>
      <c r="AG109" s="8"/>
    </row>
    <row r="110" spans="1:33" x14ac:dyDescent="0.3">
      <c r="A110" s="8"/>
      <c r="B110" s="8"/>
      <c r="C110" s="8"/>
      <c r="D110" s="8"/>
      <c r="E110" s="8"/>
      <c r="F110" s="8"/>
      <c r="G110" s="9">
        <f t="shared" si="2"/>
        <v>0</v>
      </c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  <c r="AA110" s="8"/>
      <c r="AB110" s="8"/>
      <c r="AC110" s="8"/>
      <c r="AD110" s="8"/>
      <c r="AE110" s="8"/>
      <c r="AF110" s="8"/>
      <c r="AG110" s="8"/>
    </row>
    <row r="111" spans="1:33" x14ac:dyDescent="0.3">
      <c r="A111" s="8"/>
      <c r="B111" s="8"/>
      <c r="C111" s="8"/>
      <c r="D111" s="8"/>
      <c r="E111" s="8"/>
      <c r="F111" s="8"/>
      <c r="G111" s="9">
        <f t="shared" si="2"/>
        <v>0</v>
      </c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  <c r="AA111" s="8"/>
      <c r="AB111" s="8"/>
      <c r="AC111" s="8"/>
      <c r="AD111" s="8"/>
      <c r="AE111" s="8"/>
      <c r="AF111" s="8"/>
      <c r="AG111" s="8"/>
    </row>
    <row r="112" spans="1:33" x14ac:dyDescent="0.3">
      <c r="A112" s="8"/>
      <c r="B112" s="8"/>
      <c r="C112" s="8"/>
      <c r="D112" s="8"/>
      <c r="E112" s="8"/>
      <c r="F112" s="8"/>
      <c r="G112" s="9">
        <f t="shared" si="2"/>
        <v>0</v>
      </c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  <c r="AA112" s="8"/>
      <c r="AB112" s="8"/>
      <c r="AC112" s="8"/>
      <c r="AD112" s="8"/>
      <c r="AE112" s="8"/>
      <c r="AF112" s="8"/>
      <c r="AG112" s="8"/>
    </row>
    <row r="113" spans="1:33" x14ac:dyDescent="0.3">
      <c r="A113" s="8"/>
      <c r="B113" s="8"/>
      <c r="C113" s="8"/>
      <c r="D113" s="8"/>
      <c r="E113" s="8"/>
      <c r="F113" s="8"/>
      <c r="G113" s="9">
        <f t="shared" si="2"/>
        <v>0</v>
      </c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  <c r="AA113" s="8"/>
      <c r="AB113" s="8"/>
      <c r="AC113" s="8"/>
      <c r="AD113" s="8"/>
      <c r="AE113" s="8"/>
      <c r="AF113" s="8"/>
      <c r="AG113" s="8"/>
    </row>
    <row r="114" spans="1:33" x14ac:dyDescent="0.3">
      <c r="A114" s="8"/>
      <c r="B114" s="8"/>
      <c r="C114" s="8"/>
      <c r="D114" s="8"/>
      <c r="E114" s="8"/>
      <c r="F114" s="8"/>
      <c r="G114" s="9">
        <f t="shared" si="2"/>
        <v>0</v>
      </c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  <c r="AA114" s="8"/>
      <c r="AB114" s="8"/>
      <c r="AC114" s="8"/>
      <c r="AD114" s="8"/>
      <c r="AE114" s="8"/>
      <c r="AF114" s="8"/>
      <c r="AG114" s="8"/>
    </row>
    <row r="115" spans="1:33" x14ac:dyDescent="0.3">
      <c r="A115" s="8"/>
      <c r="B115" s="8"/>
      <c r="C115" s="8"/>
      <c r="D115" s="8"/>
      <c r="E115" s="8"/>
      <c r="F115" s="8"/>
      <c r="G115" s="9">
        <f t="shared" si="2"/>
        <v>0</v>
      </c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  <c r="AA115" s="8"/>
      <c r="AB115" s="8"/>
      <c r="AC115" s="8"/>
      <c r="AD115" s="8"/>
      <c r="AE115" s="8"/>
      <c r="AF115" s="8"/>
      <c r="AG115" s="8"/>
    </row>
    <row r="116" spans="1:33" x14ac:dyDescent="0.3">
      <c r="A116" s="8"/>
      <c r="B116" s="8"/>
      <c r="C116" s="8"/>
      <c r="D116" s="8"/>
      <c r="E116" s="8"/>
      <c r="F116" s="8"/>
      <c r="G116" s="9">
        <f t="shared" si="2"/>
        <v>0</v>
      </c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  <c r="AA116" s="8"/>
      <c r="AB116" s="8"/>
      <c r="AC116" s="8"/>
      <c r="AD116" s="8"/>
      <c r="AE116" s="8"/>
      <c r="AF116" s="8"/>
      <c r="AG116" s="8"/>
    </row>
    <row r="117" spans="1:33" x14ac:dyDescent="0.3">
      <c r="A117" s="8"/>
      <c r="B117" s="8"/>
      <c r="C117" s="8"/>
      <c r="D117" s="8"/>
      <c r="E117" s="8"/>
      <c r="F117" s="8"/>
      <c r="G117" s="9">
        <f t="shared" si="2"/>
        <v>0</v>
      </c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  <c r="AA117" s="8"/>
      <c r="AB117" s="8"/>
      <c r="AC117" s="8"/>
      <c r="AD117" s="8"/>
      <c r="AE117" s="8"/>
      <c r="AF117" s="8"/>
      <c r="AG117" s="8"/>
    </row>
    <row r="118" spans="1:33" x14ac:dyDescent="0.3">
      <c r="A118" s="8"/>
      <c r="B118" s="8"/>
      <c r="C118" s="8"/>
      <c r="D118" s="8"/>
      <c r="E118" s="8"/>
      <c r="F118" s="8"/>
      <c r="G118" s="9">
        <f t="shared" si="2"/>
        <v>0</v>
      </c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  <c r="AA118" s="8"/>
      <c r="AB118" s="8"/>
      <c r="AC118" s="8"/>
      <c r="AD118" s="8"/>
      <c r="AE118" s="8"/>
      <c r="AF118" s="8"/>
      <c r="AG118" s="8"/>
    </row>
    <row r="119" spans="1:33" x14ac:dyDescent="0.3">
      <c r="A119" s="8"/>
      <c r="B119" s="8"/>
      <c r="C119" s="8"/>
      <c r="D119" s="8"/>
      <c r="E119" s="8"/>
      <c r="F119" s="8"/>
      <c r="G119" s="9">
        <f t="shared" si="2"/>
        <v>0</v>
      </c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  <c r="AA119" s="8"/>
      <c r="AB119" s="8"/>
      <c r="AC119" s="8"/>
      <c r="AD119" s="8"/>
      <c r="AE119" s="8"/>
      <c r="AF119" s="8"/>
      <c r="AG119" s="8"/>
    </row>
    <row r="120" spans="1:33" x14ac:dyDescent="0.3">
      <c r="A120" s="8"/>
      <c r="B120" s="8"/>
      <c r="C120" s="8"/>
      <c r="D120" s="8"/>
      <c r="E120" s="8"/>
      <c r="F120" s="8"/>
      <c r="G120" s="9">
        <f t="shared" si="2"/>
        <v>0</v>
      </c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  <c r="AA120" s="8"/>
      <c r="AB120" s="8"/>
      <c r="AC120" s="8"/>
      <c r="AD120" s="8"/>
      <c r="AE120" s="8"/>
      <c r="AF120" s="8"/>
      <c r="AG120" s="8"/>
    </row>
    <row r="121" spans="1:33" x14ac:dyDescent="0.3">
      <c r="A121" s="8"/>
      <c r="B121" s="8"/>
      <c r="C121" s="8"/>
      <c r="D121" s="8"/>
      <c r="E121" s="8"/>
      <c r="F121" s="8"/>
      <c r="G121" s="9">
        <f t="shared" si="2"/>
        <v>0</v>
      </c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  <c r="AA121" s="8"/>
      <c r="AB121" s="8"/>
      <c r="AC121" s="8"/>
      <c r="AD121" s="8"/>
      <c r="AE121" s="8"/>
      <c r="AF121" s="8"/>
      <c r="AG121" s="8"/>
    </row>
    <row r="122" spans="1:33" x14ac:dyDescent="0.3">
      <c r="A122" s="8"/>
      <c r="B122" s="8"/>
      <c r="C122" s="8"/>
      <c r="D122" s="8"/>
      <c r="E122" s="8"/>
      <c r="F122" s="8"/>
      <c r="G122" s="9">
        <f t="shared" si="2"/>
        <v>0</v>
      </c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  <c r="AA122" s="8"/>
      <c r="AB122" s="8"/>
      <c r="AC122" s="8"/>
      <c r="AD122" s="8"/>
      <c r="AE122" s="8"/>
      <c r="AF122" s="8"/>
      <c r="AG122" s="8"/>
    </row>
    <row r="123" spans="1:33" x14ac:dyDescent="0.3">
      <c r="A123" s="8"/>
      <c r="B123" s="8"/>
      <c r="C123" s="8"/>
      <c r="D123" s="8"/>
      <c r="E123" s="8"/>
      <c r="F123" s="8"/>
      <c r="G123" s="9">
        <f t="shared" si="2"/>
        <v>0</v>
      </c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  <c r="AA123" s="8"/>
      <c r="AB123" s="8"/>
      <c r="AC123" s="8"/>
      <c r="AD123" s="8"/>
      <c r="AE123" s="8"/>
      <c r="AF123" s="8"/>
      <c r="AG123" s="8"/>
    </row>
    <row r="124" spans="1:33" x14ac:dyDescent="0.3">
      <c r="A124" s="8"/>
      <c r="B124" s="8"/>
      <c r="C124" s="8"/>
      <c r="D124" s="8"/>
      <c r="E124" s="8"/>
      <c r="F124" s="8"/>
      <c r="G124" s="9">
        <f t="shared" si="2"/>
        <v>0</v>
      </c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  <c r="AA124" s="8"/>
      <c r="AB124" s="8"/>
      <c r="AC124" s="8"/>
      <c r="AD124" s="8"/>
      <c r="AE124" s="8"/>
      <c r="AF124" s="8"/>
      <c r="AG124" s="8"/>
    </row>
    <row r="125" spans="1:33" x14ac:dyDescent="0.3">
      <c r="A125" s="8"/>
      <c r="B125" s="8"/>
      <c r="C125" s="8"/>
      <c r="D125" s="8"/>
      <c r="E125" s="8"/>
      <c r="F125" s="8"/>
      <c r="G125" s="9">
        <f t="shared" si="2"/>
        <v>0</v>
      </c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  <c r="AA125" s="8"/>
      <c r="AB125" s="8"/>
      <c r="AC125" s="8"/>
      <c r="AD125" s="8"/>
      <c r="AE125" s="8"/>
      <c r="AF125" s="8"/>
      <c r="AG125" s="8"/>
    </row>
    <row r="126" spans="1:33" x14ac:dyDescent="0.3">
      <c r="A126" s="8"/>
      <c r="B126" s="8"/>
      <c r="C126" s="8"/>
      <c r="D126" s="8"/>
      <c r="E126" s="8"/>
      <c r="F126" s="8"/>
      <c r="G126" s="9">
        <f t="shared" si="2"/>
        <v>0</v>
      </c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  <c r="AA126" s="8"/>
      <c r="AB126" s="8"/>
      <c r="AC126" s="8"/>
      <c r="AD126" s="8"/>
      <c r="AE126" s="8"/>
      <c r="AF126" s="8"/>
      <c r="AG126" s="8"/>
    </row>
    <row r="127" spans="1:33" x14ac:dyDescent="0.3">
      <c r="A127" s="8"/>
      <c r="B127" s="8"/>
      <c r="C127" s="8"/>
      <c r="D127" s="8"/>
      <c r="E127" s="8"/>
      <c r="F127" s="8"/>
      <c r="G127" s="9">
        <f t="shared" si="2"/>
        <v>0</v>
      </c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  <c r="AA127" s="8"/>
      <c r="AB127" s="8"/>
      <c r="AC127" s="8"/>
      <c r="AD127" s="8"/>
      <c r="AE127" s="8"/>
      <c r="AF127" s="8"/>
      <c r="AG127" s="8"/>
    </row>
    <row r="128" spans="1:33" x14ac:dyDescent="0.3">
      <c r="A128" s="8"/>
      <c r="B128" s="8"/>
      <c r="C128" s="8"/>
      <c r="D128" s="8"/>
      <c r="E128" s="8"/>
      <c r="F128" s="8"/>
      <c r="G128" s="9">
        <f t="shared" si="2"/>
        <v>0</v>
      </c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  <c r="AA128" s="8"/>
      <c r="AB128" s="8"/>
      <c r="AC128" s="8"/>
      <c r="AD128" s="8"/>
      <c r="AE128" s="8"/>
      <c r="AF128" s="8"/>
      <c r="AG128" s="8"/>
    </row>
    <row r="129" spans="1:33" x14ac:dyDescent="0.3">
      <c r="A129" s="8"/>
      <c r="B129" s="8"/>
      <c r="C129" s="8"/>
      <c r="D129" s="8"/>
      <c r="E129" s="8"/>
      <c r="F129" s="8"/>
      <c r="G129" s="9">
        <f t="shared" si="2"/>
        <v>0</v>
      </c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  <c r="AA129" s="8"/>
      <c r="AB129" s="8"/>
      <c r="AC129" s="8"/>
      <c r="AD129" s="8"/>
      <c r="AE129" s="8"/>
      <c r="AF129" s="8"/>
      <c r="AG129" s="8"/>
    </row>
    <row r="130" spans="1:33" x14ac:dyDescent="0.3">
      <c r="A130" s="8"/>
      <c r="B130" s="8"/>
      <c r="C130" s="8"/>
      <c r="D130" s="8"/>
      <c r="E130" s="8"/>
      <c r="F130" s="8"/>
      <c r="G130" s="9">
        <f t="shared" si="2"/>
        <v>0</v>
      </c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  <c r="AA130" s="8"/>
      <c r="AB130" s="8"/>
      <c r="AC130" s="8"/>
      <c r="AD130" s="8"/>
      <c r="AE130" s="8"/>
      <c r="AF130" s="8"/>
      <c r="AG130" s="8"/>
    </row>
    <row r="131" spans="1:33" x14ac:dyDescent="0.3">
      <c r="A131" s="8"/>
      <c r="B131" s="8"/>
      <c r="C131" s="8"/>
      <c r="D131" s="8"/>
      <c r="E131" s="8"/>
      <c r="F131" s="8"/>
      <c r="G131" s="9">
        <f t="shared" si="2"/>
        <v>0</v>
      </c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  <c r="AA131" s="8"/>
      <c r="AB131" s="8"/>
      <c r="AC131" s="8"/>
      <c r="AD131" s="8"/>
      <c r="AE131" s="8"/>
      <c r="AF131" s="8"/>
      <c r="AG131" s="8"/>
    </row>
    <row r="132" spans="1:33" x14ac:dyDescent="0.3">
      <c r="A132" s="8"/>
      <c r="B132" s="8"/>
      <c r="C132" s="8"/>
      <c r="D132" s="8"/>
      <c r="E132" s="8"/>
      <c r="F132" s="8"/>
      <c r="G132" s="9">
        <f t="shared" si="2"/>
        <v>0</v>
      </c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  <c r="AA132" s="8"/>
      <c r="AB132" s="8"/>
      <c r="AC132" s="8"/>
      <c r="AD132" s="8"/>
      <c r="AE132" s="8"/>
      <c r="AF132" s="8"/>
      <c r="AG132" s="8"/>
    </row>
    <row r="133" spans="1:33" x14ac:dyDescent="0.3">
      <c r="A133" s="8"/>
      <c r="B133" s="8"/>
      <c r="C133" s="8"/>
      <c r="D133" s="8"/>
      <c r="E133" s="8"/>
      <c r="F133" s="8"/>
      <c r="G133" s="9">
        <f t="shared" si="2"/>
        <v>0</v>
      </c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  <c r="AA133" s="8"/>
      <c r="AB133" s="8"/>
      <c r="AC133" s="8"/>
      <c r="AD133" s="8"/>
      <c r="AE133" s="8"/>
      <c r="AF133" s="8"/>
      <c r="AG133" s="8"/>
    </row>
    <row r="134" spans="1:33" x14ac:dyDescent="0.3">
      <c r="A134" s="8"/>
      <c r="B134" s="8"/>
      <c r="C134" s="8"/>
      <c r="D134" s="8"/>
      <c r="E134" s="8"/>
      <c r="F134" s="8"/>
      <c r="G134" s="9">
        <f t="shared" si="2"/>
        <v>0</v>
      </c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  <c r="AA134" s="8"/>
      <c r="AB134" s="8"/>
      <c r="AC134" s="8"/>
      <c r="AD134" s="8"/>
      <c r="AE134" s="8"/>
      <c r="AF134" s="8"/>
      <c r="AG134" s="8"/>
    </row>
    <row r="135" spans="1:33" x14ac:dyDescent="0.3">
      <c r="A135" s="8"/>
      <c r="B135" s="8"/>
      <c r="C135" s="8"/>
      <c r="D135" s="8"/>
      <c r="E135" s="8"/>
      <c r="F135" s="8"/>
      <c r="G135" s="9">
        <f t="shared" si="2"/>
        <v>0</v>
      </c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  <c r="AA135" s="8"/>
      <c r="AB135" s="8"/>
      <c r="AC135" s="8"/>
      <c r="AD135" s="8"/>
      <c r="AE135" s="8"/>
      <c r="AF135" s="8"/>
      <c r="AG135" s="8"/>
    </row>
    <row r="136" spans="1:33" x14ac:dyDescent="0.3">
      <c r="A136" s="8"/>
      <c r="B136" s="8"/>
      <c r="C136" s="8"/>
      <c r="D136" s="8"/>
      <c r="E136" s="8"/>
      <c r="F136" s="8"/>
      <c r="G136" s="9">
        <f t="shared" si="2"/>
        <v>0</v>
      </c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  <c r="AA136" s="8"/>
      <c r="AB136" s="8"/>
      <c r="AC136" s="8"/>
      <c r="AD136" s="8"/>
      <c r="AE136" s="8"/>
      <c r="AF136" s="8"/>
      <c r="AG136" s="8"/>
    </row>
    <row r="137" spans="1:33" x14ac:dyDescent="0.3">
      <c r="A137" s="8"/>
      <c r="B137" s="8"/>
      <c r="C137" s="8"/>
      <c r="D137" s="8"/>
      <c r="E137" s="8"/>
      <c r="F137" s="8"/>
      <c r="G137" s="9">
        <f t="shared" si="2"/>
        <v>0</v>
      </c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  <c r="AA137" s="8"/>
      <c r="AB137" s="8"/>
      <c r="AC137" s="8"/>
      <c r="AD137" s="8"/>
      <c r="AE137" s="8"/>
      <c r="AF137" s="8"/>
      <c r="AG137" s="8"/>
    </row>
    <row r="138" spans="1:33" x14ac:dyDescent="0.3">
      <c r="A138" s="8"/>
      <c r="B138" s="8"/>
      <c r="C138" s="8"/>
      <c r="D138" s="8"/>
      <c r="E138" s="8"/>
      <c r="F138" s="8"/>
      <c r="G138" s="9">
        <f t="shared" si="2"/>
        <v>0</v>
      </c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  <c r="AA138" s="8"/>
      <c r="AB138" s="8"/>
      <c r="AC138" s="8"/>
      <c r="AD138" s="8"/>
      <c r="AE138" s="8"/>
      <c r="AF138" s="8"/>
      <c r="AG138" s="8"/>
    </row>
    <row r="139" spans="1:33" x14ac:dyDescent="0.3">
      <c r="A139" s="8"/>
      <c r="B139" s="8"/>
      <c r="C139" s="8"/>
      <c r="D139" s="8"/>
      <c r="E139" s="8"/>
      <c r="F139" s="8"/>
      <c r="G139" s="9">
        <f t="shared" si="2"/>
        <v>0</v>
      </c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  <c r="AA139" s="8"/>
      <c r="AB139" s="8"/>
      <c r="AC139" s="8"/>
      <c r="AD139" s="8"/>
      <c r="AE139" s="8"/>
      <c r="AF139" s="8"/>
      <c r="AG139" s="8"/>
    </row>
    <row r="140" spans="1:33" x14ac:dyDescent="0.3">
      <c r="A140" s="8"/>
      <c r="B140" s="8"/>
      <c r="C140" s="8"/>
      <c r="D140" s="8"/>
      <c r="E140" s="8"/>
      <c r="F140" s="8"/>
      <c r="G140" s="9">
        <f t="shared" si="2"/>
        <v>0</v>
      </c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  <c r="AA140" s="8"/>
      <c r="AB140" s="8"/>
      <c r="AC140" s="8"/>
      <c r="AD140" s="8"/>
      <c r="AE140" s="8"/>
      <c r="AF140" s="8"/>
      <c r="AG140" s="8"/>
    </row>
    <row r="141" spans="1:33" x14ac:dyDescent="0.3">
      <c r="A141" s="8"/>
      <c r="B141" s="8"/>
      <c r="C141" s="8"/>
      <c r="D141" s="8"/>
      <c r="E141" s="8"/>
      <c r="F141" s="8"/>
      <c r="G141" s="9">
        <f t="shared" si="2"/>
        <v>0</v>
      </c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  <c r="AA141" s="8"/>
      <c r="AB141" s="8"/>
      <c r="AC141" s="8"/>
      <c r="AD141" s="8"/>
      <c r="AE141" s="8"/>
      <c r="AF141" s="8"/>
      <c r="AG141" s="8"/>
    </row>
    <row r="142" spans="1:33" x14ac:dyDescent="0.3">
      <c r="A142" s="8"/>
      <c r="B142" s="8"/>
      <c r="C142" s="8"/>
      <c r="D142" s="8"/>
      <c r="E142" s="8"/>
      <c r="F142" s="8"/>
      <c r="G142" s="9">
        <f t="shared" si="2"/>
        <v>0</v>
      </c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  <c r="AA142" s="8"/>
      <c r="AB142" s="8"/>
      <c r="AC142" s="8"/>
      <c r="AD142" s="8"/>
      <c r="AE142" s="8"/>
      <c r="AF142" s="8"/>
      <c r="AG142" s="8"/>
    </row>
    <row r="143" spans="1:33" x14ac:dyDescent="0.3">
      <c r="A143" s="8"/>
      <c r="B143" s="8"/>
      <c r="C143" s="8"/>
      <c r="D143" s="8"/>
      <c r="E143" s="8"/>
      <c r="F143" s="8"/>
      <c r="G143" s="9">
        <f t="shared" si="2"/>
        <v>0</v>
      </c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  <c r="AA143" s="8"/>
      <c r="AB143" s="8"/>
      <c r="AC143" s="8"/>
      <c r="AD143" s="8"/>
      <c r="AE143" s="8"/>
      <c r="AF143" s="8"/>
      <c r="AG143" s="8"/>
    </row>
    <row r="144" spans="1:33" x14ac:dyDescent="0.3">
      <c r="A144" s="8"/>
      <c r="B144" s="8"/>
      <c r="C144" s="8"/>
      <c r="D144" s="8"/>
      <c r="E144" s="8"/>
      <c r="F144" s="8"/>
      <c r="G144" s="9">
        <f t="shared" si="2"/>
        <v>0</v>
      </c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  <c r="AA144" s="8"/>
      <c r="AB144" s="8"/>
      <c r="AC144" s="8"/>
      <c r="AD144" s="8"/>
      <c r="AE144" s="8"/>
      <c r="AF144" s="8"/>
      <c r="AG144" s="8"/>
    </row>
    <row r="145" spans="1:33" x14ac:dyDescent="0.3">
      <c r="A145" s="8"/>
      <c r="B145" s="8"/>
      <c r="C145" s="8"/>
      <c r="D145" s="8"/>
      <c r="E145" s="8"/>
      <c r="F145" s="8"/>
      <c r="G145" s="9">
        <f t="shared" si="2"/>
        <v>0</v>
      </c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  <c r="AA145" s="8"/>
      <c r="AB145" s="8"/>
      <c r="AC145" s="8"/>
      <c r="AD145" s="8"/>
      <c r="AE145" s="8"/>
      <c r="AF145" s="8"/>
      <c r="AG145" s="8"/>
    </row>
    <row r="146" spans="1:33" x14ac:dyDescent="0.3">
      <c r="A146" s="8"/>
      <c r="B146" s="8"/>
      <c r="C146" s="8"/>
      <c r="D146" s="8"/>
      <c r="E146" s="8"/>
      <c r="F146" s="8"/>
      <c r="G146" s="9">
        <f t="shared" si="2"/>
        <v>0</v>
      </c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  <c r="AA146" s="8"/>
      <c r="AB146" s="8"/>
      <c r="AC146" s="8"/>
      <c r="AD146" s="8"/>
      <c r="AE146" s="8"/>
      <c r="AF146" s="8"/>
      <c r="AG146" s="8"/>
    </row>
    <row r="147" spans="1:33" x14ac:dyDescent="0.3">
      <c r="A147" s="8"/>
      <c r="B147" s="8"/>
      <c r="C147" s="8"/>
      <c r="D147" s="8"/>
      <c r="E147" s="8"/>
      <c r="F147" s="8"/>
      <c r="G147" s="9">
        <f t="shared" si="2"/>
        <v>0</v>
      </c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  <c r="AA147" s="8"/>
      <c r="AB147" s="8"/>
      <c r="AC147" s="8"/>
      <c r="AD147" s="8"/>
      <c r="AE147" s="8"/>
      <c r="AF147" s="8"/>
      <c r="AG147" s="8"/>
    </row>
    <row r="148" spans="1:33" x14ac:dyDescent="0.3">
      <c r="A148" s="8"/>
      <c r="B148" s="8"/>
      <c r="C148" s="8"/>
      <c r="D148" s="8"/>
      <c r="E148" s="8"/>
      <c r="F148" s="8"/>
      <c r="G148" s="9">
        <f t="shared" si="2"/>
        <v>0</v>
      </c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  <c r="AA148" s="8"/>
      <c r="AB148" s="8"/>
      <c r="AC148" s="8"/>
      <c r="AD148" s="8"/>
      <c r="AE148" s="8"/>
      <c r="AF148" s="8"/>
      <c r="AG148" s="8"/>
    </row>
    <row r="149" spans="1:33" x14ac:dyDescent="0.3">
      <c r="A149" s="8"/>
      <c r="B149" s="8"/>
      <c r="C149" s="8"/>
      <c r="D149" s="8"/>
      <c r="E149" s="8"/>
      <c r="F149" s="8"/>
      <c r="G149" s="9">
        <f t="shared" si="2"/>
        <v>0</v>
      </c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  <c r="AA149" s="8"/>
      <c r="AB149" s="8"/>
      <c r="AC149" s="8"/>
      <c r="AD149" s="8"/>
      <c r="AE149" s="8"/>
      <c r="AF149" s="8"/>
      <c r="AG149" s="8"/>
    </row>
    <row r="150" spans="1:33" x14ac:dyDescent="0.3">
      <c r="A150" s="8"/>
      <c r="B150" s="8"/>
      <c r="C150" s="8"/>
      <c r="D150" s="8"/>
      <c r="E150" s="8"/>
      <c r="F150" s="8"/>
      <c r="G150" s="9">
        <f t="shared" ref="G150:G213" si="3">ABS((E150*1000+F150)-(C150*1000+D150))/1000</f>
        <v>0</v>
      </c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  <c r="AA150" s="8"/>
      <c r="AB150" s="8"/>
      <c r="AC150" s="8"/>
      <c r="AD150" s="8"/>
      <c r="AE150" s="8"/>
      <c r="AF150" s="8"/>
      <c r="AG150" s="8"/>
    </row>
    <row r="151" spans="1:33" x14ac:dyDescent="0.3">
      <c r="A151" s="8"/>
      <c r="B151" s="8"/>
      <c r="C151" s="8"/>
      <c r="D151" s="8"/>
      <c r="E151" s="8"/>
      <c r="F151" s="8"/>
      <c r="G151" s="9">
        <f t="shared" si="3"/>
        <v>0</v>
      </c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  <c r="AA151" s="8"/>
      <c r="AB151" s="8"/>
      <c r="AC151" s="8"/>
      <c r="AD151" s="8"/>
      <c r="AE151" s="8"/>
      <c r="AF151" s="8"/>
      <c r="AG151" s="8"/>
    </row>
    <row r="152" spans="1:33" x14ac:dyDescent="0.3">
      <c r="A152" s="8"/>
      <c r="B152" s="8"/>
      <c r="C152" s="8"/>
      <c r="D152" s="8"/>
      <c r="E152" s="8"/>
      <c r="F152" s="8"/>
      <c r="G152" s="9">
        <f t="shared" si="3"/>
        <v>0</v>
      </c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  <c r="AA152" s="8"/>
      <c r="AB152" s="8"/>
      <c r="AC152" s="8"/>
      <c r="AD152" s="8"/>
      <c r="AE152" s="8"/>
      <c r="AF152" s="8"/>
      <c r="AG152" s="8"/>
    </row>
    <row r="153" spans="1:33" x14ac:dyDescent="0.3">
      <c r="A153" s="8"/>
      <c r="B153" s="8"/>
      <c r="C153" s="8"/>
      <c r="D153" s="8"/>
      <c r="E153" s="8"/>
      <c r="F153" s="8"/>
      <c r="G153" s="9">
        <f t="shared" si="3"/>
        <v>0</v>
      </c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  <c r="AA153" s="8"/>
      <c r="AB153" s="8"/>
      <c r="AC153" s="8"/>
      <c r="AD153" s="8"/>
      <c r="AE153" s="8"/>
      <c r="AF153" s="8"/>
      <c r="AG153" s="8"/>
    </row>
    <row r="154" spans="1:33" x14ac:dyDescent="0.3">
      <c r="A154" s="8"/>
      <c r="B154" s="8"/>
      <c r="C154" s="8"/>
      <c r="D154" s="8"/>
      <c r="E154" s="8"/>
      <c r="F154" s="8"/>
      <c r="G154" s="9">
        <f t="shared" si="3"/>
        <v>0</v>
      </c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  <c r="AA154" s="8"/>
      <c r="AB154" s="8"/>
      <c r="AC154" s="8"/>
      <c r="AD154" s="8"/>
      <c r="AE154" s="8"/>
      <c r="AF154" s="8"/>
      <c r="AG154" s="8"/>
    </row>
    <row r="155" spans="1:33" x14ac:dyDescent="0.3">
      <c r="A155" s="8"/>
      <c r="B155" s="8"/>
      <c r="C155" s="8"/>
      <c r="D155" s="8"/>
      <c r="E155" s="8"/>
      <c r="F155" s="8"/>
      <c r="G155" s="9">
        <f t="shared" si="3"/>
        <v>0</v>
      </c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  <c r="AA155" s="8"/>
      <c r="AB155" s="8"/>
      <c r="AC155" s="8"/>
      <c r="AD155" s="8"/>
      <c r="AE155" s="8"/>
      <c r="AF155" s="8"/>
      <c r="AG155" s="8"/>
    </row>
    <row r="156" spans="1:33" x14ac:dyDescent="0.3">
      <c r="A156" s="8"/>
      <c r="B156" s="8"/>
      <c r="C156" s="8"/>
      <c r="D156" s="8"/>
      <c r="E156" s="8"/>
      <c r="F156" s="8"/>
      <c r="G156" s="9">
        <f t="shared" si="3"/>
        <v>0</v>
      </c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  <c r="AA156" s="8"/>
      <c r="AB156" s="8"/>
      <c r="AC156" s="8"/>
      <c r="AD156" s="8"/>
      <c r="AE156" s="8"/>
      <c r="AF156" s="8"/>
      <c r="AG156" s="8"/>
    </row>
    <row r="157" spans="1:33" x14ac:dyDescent="0.3">
      <c r="A157" s="8"/>
      <c r="B157" s="8"/>
      <c r="C157" s="8"/>
      <c r="D157" s="8"/>
      <c r="E157" s="8"/>
      <c r="F157" s="8"/>
      <c r="G157" s="9">
        <f t="shared" si="3"/>
        <v>0</v>
      </c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  <c r="AA157" s="8"/>
      <c r="AB157" s="8"/>
      <c r="AC157" s="8"/>
      <c r="AD157" s="8"/>
      <c r="AE157" s="8"/>
      <c r="AF157" s="8"/>
      <c r="AG157" s="8"/>
    </row>
    <row r="158" spans="1:33" x14ac:dyDescent="0.3">
      <c r="A158" s="8"/>
      <c r="B158" s="8"/>
      <c r="C158" s="8"/>
      <c r="D158" s="8"/>
      <c r="E158" s="8"/>
      <c r="F158" s="8"/>
      <c r="G158" s="9">
        <f t="shared" si="3"/>
        <v>0</v>
      </c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  <c r="AA158" s="8"/>
      <c r="AB158" s="8"/>
      <c r="AC158" s="8"/>
      <c r="AD158" s="8"/>
      <c r="AE158" s="8"/>
      <c r="AF158" s="8"/>
      <c r="AG158" s="8"/>
    </row>
    <row r="159" spans="1:33" x14ac:dyDescent="0.3">
      <c r="A159" s="8"/>
      <c r="B159" s="8"/>
      <c r="C159" s="8"/>
      <c r="D159" s="8"/>
      <c r="E159" s="8"/>
      <c r="F159" s="8"/>
      <c r="G159" s="9">
        <f t="shared" si="3"/>
        <v>0</v>
      </c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  <c r="AA159" s="8"/>
      <c r="AB159" s="8"/>
      <c r="AC159" s="8"/>
      <c r="AD159" s="8"/>
      <c r="AE159" s="8"/>
      <c r="AF159" s="8"/>
      <c r="AG159" s="8"/>
    </row>
    <row r="160" spans="1:33" x14ac:dyDescent="0.3">
      <c r="A160" s="8"/>
      <c r="B160" s="8"/>
      <c r="C160" s="8"/>
      <c r="D160" s="8"/>
      <c r="E160" s="8"/>
      <c r="F160" s="8"/>
      <c r="G160" s="9">
        <f t="shared" si="3"/>
        <v>0</v>
      </c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  <c r="AA160" s="8"/>
      <c r="AB160" s="8"/>
      <c r="AC160" s="8"/>
      <c r="AD160" s="8"/>
      <c r="AE160" s="8"/>
      <c r="AF160" s="8"/>
      <c r="AG160" s="8"/>
    </row>
    <row r="161" spans="1:33" x14ac:dyDescent="0.3">
      <c r="A161" s="8"/>
      <c r="B161" s="8"/>
      <c r="C161" s="8"/>
      <c r="D161" s="8"/>
      <c r="E161" s="8"/>
      <c r="F161" s="8"/>
      <c r="G161" s="9">
        <f t="shared" si="3"/>
        <v>0</v>
      </c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  <c r="AA161" s="8"/>
      <c r="AB161" s="8"/>
      <c r="AC161" s="8"/>
      <c r="AD161" s="8"/>
      <c r="AE161" s="8"/>
      <c r="AF161" s="8"/>
      <c r="AG161" s="8"/>
    </row>
    <row r="162" spans="1:33" x14ac:dyDescent="0.3">
      <c r="A162" s="8"/>
      <c r="B162" s="8"/>
      <c r="C162" s="8"/>
      <c r="D162" s="8"/>
      <c r="E162" s="8"/>
      <c r="F162" s="8"/>
      <c r="G162" s="9">
        <f t="shared" si="3"/>
        <v>0</v>
      </c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  <c r="AA162" s="8"/>
      <c r="AB162" s="8"/>
      <c r="AC162" s="8"/>
      <c r="AD162" s="8"/>
      <c r="AE162" s="8"/>
      <c r="AF162" s="8"/>
      <c r="AG162" s="8"/>
    </row>
    <row r="163" spans="1:33" x14ac:dyDescent="0.3">
      <c r="A163" s="8"/>
      <c r="B163" s="8"/>
      <c r="C163" s="8"/>
      <c r="D163" s="8"/>
      <c r="E163" s="8"/>
      <c r="F163" s="8"/>
      <c r="G163" s="9">
        <f t="shared" si="3"/>
        <v>0</v>
      </c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  <c r="AA163" s="8"/>
      <c r="AB163" s="8"/>
      <c r="AC163" s="8"/>
      <c r="AD163" s="8"/>
      <c r="AE163" s="8"/>
      <c r="AF163" s="8"/>
      <c r="AG163" s="8"/>
    </row>
    <row r="164" spans="1:33" x14ac:dyDescent="0.3">
      <c r="A164" s="8"/>
      <c r="B164" s="8"/>
      <c r="C164" s="8"/>
      <c r="D164" s="8"/>
      <c r="E164" s="8"/>
      <c r="F164" s="8"/>
      <c r="G164" s="9">
        <f t="shared" si="3"/>
        <v>0</v>
      </c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  <c r="AA164" s="8"/>
      <c r="AB164" s="8"/>
      <c r="AC164" s="8"/>
      <c r="AD164" s="8"/>
      <c r="AE164" s="8"/>
      <c r="AF164" s="8"/>
      <c r="AG164" s="8"/>
    </row>
    <row r="165" spans="1:33" x14ac:dyDescent="0.3">
      <c r="A165" s="8"/>
      <c r="B165" s="8"/>
      <c r="C165" s="8"/>
      <c r="D165" s="8"/>
      <c r="E165" s="8"/>
      <c r="F165" s="8"/>
      <c r="G165" s="9">
        <f t="shared" si="3"/>
        <v>0</v>
      </c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  <c r="AA165" s="8"/>
      <c r="AB165" s="8"/>
      <c r="AC165" s="8"/>
      <c r="AD165" s="8"/>
      <c r="AE165" s="8"/>
      <c r="AF165" s="8"/>
      <c r="AG165" s="8"/>
    </row>
    <row r="166" spans="1:33" x14ac:dyDescent="0.3">
      <c r="A166" s="8"/>
      <c r="B166" s="8"/>
      <c r="C166" s="8"/>
      <c r="D166" s="8"/>
      <c r="E166" s="8"/>
      <c r="F166" s="8"/>
      <c r="G166" s="9">
        <f t="shared" si="3"/>
        <v>0</v>
      </c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  <c r="AA166" s="8"/>
      <c r="AB166" s="8"/>
      <c r="AC166" s="8"/>
      <c r="AD166" s="8"/>
      <c r="AE166" s="8"/>
      <c r="AF166" s="8"/>
      <c r="AG166" s="8"/>
    </row>
    <row r="167" spans="1:33" x14ac:dyDescent="0.3">
      <c r="A167" s="8"/>
      <c r="B167" s="8"/>
      <c r="C167" s="8"/>
      <c r="D167" s="8"/>
      <c r="E167" s="8"/>
      <c r="F167" s="8"/>
      <c r="G167" s="9">
        <f t="shared" si="3"/>
        <v>0</v>
      </c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  <c r="AA167" s="8"/>
      <c r="AB167" s="8"/>
      <c r="AC167" s="8"/>
      <c r="AD167" s="8"/>
      <c r="AE167" s="8"/>
      <c r="AF167" s="8"/>
      <c r="AG167" s="8"/>
    </row>
    <row r="168" spans="1:33" x14ac:dyDescent="0.3">
      <c r="A168" s="8"/>
      <c r="B168" s="8"/>
      <c r="C168" s="8"/>
      <c r="D168" s="8"/>
      <c r="E168" s="8"/>
      <c r="F168" s="8"/>
      <c r="G168" s="9">
        <f t="shared" si="3"/>
        <v>0</v>
      </c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  <c r="AA168" s="8"/>
      <c r="AB168" s="8"/>
      <c r="AC168" s="8"/>
      <c r="AD168" s="8"/>
      <c r="AE168" s="8"/>
      <c r="AF168" s="8"/>
      <c r="AG168" s="8"/>
    </row>
    <row r="169" spans="1:33" x14ac:dyDescent="0.3">
      <c r="A169" s="8"/>
      <c r="B169" s="8"/>
      <c r="C169" s="8"/>
      <c r="D169" s="8"/>
      <c r="E169" s="8"/>
      <c r="F169" s="8"/>
      <c r="G169" s="9">
        <f t="shared" si="3"/>
        <v>0</v>
      </c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  <c r="AA169" s="8"/>
      <c r="AB169" s="8"/>
      <c r="AC169" s="8"/>
      <c r="AD169" s="8"/>
      <c r="AE169" s="8"/>
      <c r="AF169" s="8"/>
      <c r="AG169" s="8"/>
    </row>
    <row r="170" spans="1:33" x14ac:dyDescent="0.3">
      <c r="A170" s="8"/>
      <c r="B170" s="8"/>
      <c r="C170" s="8"/>
      <c r="D170" s="8"/>
      <c r="E170" s="8"/>
      <c r="F170" s="8"/>
      <c r="G170" s="9">
        <f t="shared" si="3"/>
        <v>0</v>
      </c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  <c r="AA170" s="8"/>
      <c r="AB170" s="8"/>
      <c r="AC170" s="8"/>
      <c r="AD170" s="8"/>
      <c r="AE170" s="8"/>
      <c r="AF170" s="8"/>
      <c r="AG170" s="8"/>
    </row>
    <row r="171" spans="1:33" x14ac:dyDescent="0.3">
      <c r="A171" s="8"/>
      <c r="B171" s="8"/>
      <c r="C171" s="8"/>
      <c r="D171" s="8"/>
      <c r="E171" s="8"/>
      <c r="F171" s="8"/>
      <c r="G171" s="9">
        <f t="shared" si="3"/>
        <v>0</v>
      </c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  <c r="AA171" s="8"/>
      <c r="AB171" s="8"/>
      <c r="AC171" s="8"/>
      <c r="AD171" s="8"/>
      <c r="AE171" s="8"/>
      <c r="AF171" s="8"/>
      <c r="AG171" s="8"/>
    </row>
    <row r="172" spans="1:33" x14ac:dyDescent="0.3">
      <c r="A172" s="8"/>
      <c r="B172" s="8"/>
      <c r="C172" s="8"/>
      <c r="D172" s="8"/>
      <c r="E172" s="8"/>
      <c r="F172" s="8"/>
      <c r="G172" s="9">
        <f t="shared" si="3"/>
        <v>0</v>
      </c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  <c r="AA172" s="8"/>
      <c r="AB172" s="8"/>
      <c r="AC172" s="8"/>
      <c r="AD172" s="8"/>
      <c r="AE172" s="8"/>
      <c r="AF172" s="8"/>
      <c r="AG172" s="8"/>
    </row>
    <row r="173" spans="1:33" x14ac:dyDescent="0.3">
      <c r="A173" s="8"/>
      <c r="B173" s="8"/>
      <c r="C173" s="8"/>
      <c r="D173" s="8"/>
      <c r="E173" s="8"/>
      <c r="F173" s="8"/>
      <c r="G173" s="9">
        <f t="shared" si="3"/>
        <v>0</v>
      </c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  <c r="AA173" s="8"/>
      <c r="AB173" s="8"/>
      <c r="AC173" s="8"/>
      <c r="AD173" s="8"/>
      <c r="AE173" s="8"/>
      <c r="AF173" s="8"/>
      <c r="AG173" s="8"/>
    </row>
    <row r="174" spans="1:33" x14ac:dyDescent="0.3">
      <c r="A174" s="8"/>
      <c r="B174" s="8"/>
      <c r="C174" s="8"/>
      <c r="D174" s="8"/>
      <c r="E174" s="8"/>
      <c r="F174" s="8"/>
      <c r="G174" s="9">
        <f t="shared" si="3"/>
        <v>0</v>
      </c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  <c r="AA174" s="8"/>
      <c r="AB174" s="8"/>
      <c r="AC174" s="8"/>
      <c r="AD174" s="8"/>
      <c r="AE174" s="8"/>
      <c r="AF174" s="8"/>
      <c r="AG174" s="8"/>
    </row>
    <row r="175" spans="1:33" x14ac:dyDescent="0.3">
      <c r="A175" s="8"/>
      <c r="B175" s="8"/>
      <c r="C175" s="8"/>
      <c r="D175" s="8"/>
      <c r="E175" s="8"/>
      <c r="F175" s="8"/>
      <c r="G175" s="9">
        <f t="shared" si="3"/>
        <v>0</v>
      </c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  <c r="AA175" s="8"/>
      <c r="AB175" s="8"/>
      <c r="AC175" s="8"/>
      <c r="AD175" s="8"/>
      <c r="AE175" s="8"/>
      <c r="AF175" s="8"/>
      <c r="AG175" s="8"/>
    </row>
    <row r="176" spans="1:33" x14ac:dyDescent="0.3">
      <c r="A176" s="8"/>
      <c r="B176" s="8"/>
      <c r="C176" s="8"/>
      <c r="D176" s="8"/>
      <c r="E176" s="8"/>
      <c r="F176" s="8"/>
      <c r="G176" s="9">
        <f t="shared" si="3"/>
        <v>0</v>
      </c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  <c r="AA176" s="8"/>
      <c r="AB176" s="8"/>
      <c r="AC176" s="8"/>
      <c r="AD176" s="8"/>
      <c r="AE176" s="8"/>
      <c r="AF176" s="8"/>
      <c r="AG176" s="8"/>
    </row>
    <row r="177" spans="1:33" x14ac:dyDescent="0.3">
      <c r="A177" s="8"/>
      <c r="B177" s="8"/>
      <c r="C177" s="8"/>
      <c r="D177" s="8"/>
      <c r="E177" s="8"/>
      <c r="F177" s="8"/>
      <c r="G177" s="9">
        <f t="shared" si="3"/>
        <v>0</v>
      </c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  <c r="AA177" s="8"/>
      <c r="AB177" s="8"/>
      <c r="AC177" s="8"/>
      <c r="AD177" s="8"/>
      <c r="AE177" s="8"/>
      <c r="AF177" s="8"/>
      <c r="AG177" s="8"/>
    </row>
    <row r="178" spans="1:33" x14ac:dyDescent="0.3">
      <c r="A178" s="8"/>
      <c r="B178" s="8"/>
      <c r="C178" s="8"/>
      <c r="D178" s="8"/>
      <c r="E178" s="8"/>
      <c r="F178" s="8"/>
      <c r="G178" s="9">
        <f t="shared" si="3"/>
        <v>0</v>
      </c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  <c r="AA178" s="8"/>
      <c r="AB178" s="8"/>
      <c r="AC178" s="8"/>
      <c r="AD178" s="8"/>
      <c r="AE178" s="8"/>
      <c r="AF178" s="8"/>
      <c r="AG178" s="8"/>
    </row>
    <row r="179" spans="1:33" x14ac:dyDescent="0.3">
      <c r="A179" s="8"/>
      <c r="B179" s="8"/>
      <c r="C179" s="8"/>
      <c r="D179" s="8"/>
      <c r="E179" s="8"/>
      <c r="F179" s="8"/>
      <c r="G179" s="9">
        <f t="shared" si="3"/>
        <v>0</v>
      </c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  <c r="AA179" s="8"/>
      <c r="AB179" s="8"/>
      <c r="AC179" s="8"/>
      <c r="AD179" s="8"/>
      <c r="AE179" s="8"/>
      <c r="AF179" s="8"/>
      <c r="AG179" s="8"/>
    </row>
    <row r="180" spans="1:33" x14ac:dyDescent="0.3">
      <c r="A180" s="8"/>
      <c r="B180" s="8"/>
      <c r="C180" s="8"/>
      <c r="D180" s="8"/>
      <c r="E180" s="8"/>
      <c r="F180" s="8"/>
      <c r="G180" s="9">
        <f t="shared" si="3"/>
        <v>0</v>
      </c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  <c r="AA180" s="8"/>
      <c r="AB180" s="8"/>
      <c r="AC180" s="8"/>
      <c r="AD180" s="8"/>
      <c r="AE180" s="8"/>
      <c r="AF180" s="8"/>
      <c r="AG180" s="8"/>
    </row>
    <row r="181" spans="1:33" x14ac:dyDescent="0.3">
      <c r="A181" s="8"/>
      <c r="B181" s="8"/>
      <c r="C181" s="8"/>
      <c r="D181" s="8"/>
      <c r="E181" s="8"/>
      <c r="F181" s="8"/>
      <c r="G181" s="9">
        <f t="shared" si="3"/>
        <v>0</v>
      </c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  <c r="AA181" s="8"/>
      <c r="AB181" s="8"/>
      <c r="AC181" s="8"/>
      <c r="AD181" s="8"/>
      <c r="AE181" s="8"/>
      <c r="AF181" s="8"/>
      <c r="AG181" s="8"/>
    </row>
    <row r="182" spans="1:33" x14ac:dyDescent="0.3">
      <c r="A182" s="8"/>
      <c r="B182" s="8"/>
      <c r="C182" s="8"/>
      <c r="D182" s="8"/>
      <c r="E182" s="8"/>
      <c r="F182" s="8"/>
      <c r="G182" s="9">
        <f t="shared" si="3"/>
        <v>0</v>
      </c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  <c r="AA182" s="8"/>
      <c r="AB182" s="8"/>
      <c r="AC182" s="8"/>
      <c r="AD182" s="8"/>
      <c r="AE182" s="8"/>
      <c r="AF182" s="8"/>
      <c r="AG182" s="8"/>
    </row>
    <row r="183" spans="1:33" x14ac:dyDescent="0.3">
      <c r="A183" s="8"/>
      <c r="B183" s="8"/>
      <c r="C183" s="8"/>
      <c r="D183" s="8"/>
      <c r="E183" s="8"/>
      <c r="F183" s="8"/>
      <c r="G183" s="9">
        <f t="shared" si="3"/>
        <v>0</v>
      </c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  <c r="AA183" s="8"/>
      <c r="AB183" s="8"/>
      <c r="AC183" s="8"/>
      <c r="AD183" s="8"/>
      <c r="AE183" s="8"/>
      <c r="AF183" s="8"/>
      <c r="AG183" s="8"/>
    </row>
    <row r="184" spans="1:33" x14ac:dyDescent="0.3">
      <c r="A184" s="8"/>
      <c r="B184" s="8"/>
      <c r="C184" s="8"/>
      <c r="D184" s="8"/>
      <c r="E184" s="8"/>
      <c r="F184" s="8"/>
      <c r="G184" s="9">
        <f t="shared" si="3"/>
        <v>0</v>
      </c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  <c r="AA184" s="8"/>
      <c r="AB184" s="8"/>
      <c r="AC184" s="8"/>
      <c r="AD184" s="8"/>
      <c r="AE184" s="8"/>
      <c r="AF184" s="8"/>
      <c r="AG184" s="8"/>
    </row>
    <row r="185" spans="1:33" x14ac:dyDescent="0.3">
      <c r="A185" s="8"/>
      <c r="B185" s="8"/>
      <c r="C185" s="8"/>
      <c r="D185" s="8"/>
      <c r="E185" s="8"/>
      <c r="F185" s="8"/>
      <c r="G185" s="9">
        <f t="shared" si="3"/>
        <v>0</v>
      </c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  <c r="AA185" s="8"/>
      <c r="AB185" s="8"/>
      <c r="AC185" s="8"/>
      <c r="AD185" s="8"/>
      <c r="AE185" s="8"/>
      <c r="AF185" s="8"/>
      <c r="AG185" s="8"/>
    </row>
    <row r="186" spans="1:33" x14ac:dyDescent="0.3">
      <c r="A186" s="8"/>
      <c r="B186" s="8"/>
      <c r="C186" s="8"/>
      <c r="D186" s="8"/>
      <c r="E186" s="8"/>
      <c r="F186" s="8"/>
      <c r="G186" s="9">
        <f t="shared" si="3"/>
        <v>0</v>
      </c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  <c r="AA186" s="8"/>
      <c r="AB186" s="8"/>
      <c r="AC186" s="8"/>
      <c r="AD186" s="8"/>
      <c r="AE186" s="8"/>
      <c r="AF186" s="8"/>
      <c r="AG186" s="8"/>
    </row>
    <row r="187" spans="1:33" x14ac:dyDescent="0.3">
      <c r="A187" s="8"/>
      <c r="B187" s="8"/>
      <c r="C187" s="8"/>
      <c r="D187" s="8"/>
      <c r="E187" s="8"/>
      <c r="F187" s="8"/>
      <c r="G187" s="9">
        <f t="shared" si="3"/>
        <v>0</v>
      </c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  <c r="AA187" s="8"/>
      <c r="AB187" s="8"/>
      <c r="AC187" s="8"/>
      <c r="AD187" s="8"/>
      <c r="AE187" s="8"/>
      <c r="AF187" s="8"/>
      <c r="AG187" s="8"/>
    </row>
    <row r="188" spans="1:33" x14ac:dyDescent="0.3">
      <c r="A188" s="8"/>
      <c r="B188" s="8"/>
      <c r="C188" s="8"/>
      <c r="D188" s="8"/>
      <c r="E188" s="8"/>
      <c r="F188" s="8"/>
      <c r="G188" s="9">
        <f t="shared" si="3"/>
        <v>0</v>
      </c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  <c r="AA188" s="8"/>
      <c r="AB188" s="8"/>
      <c r="AC188" s="8"/>
      <c r="AD188" s="8"/>
      <c r="AE188" s="8"/>
      <c r="AF188" s="8"/>
      <c r="AG188" s="8"/>
    </row>
    <row r="189" spans="1:33" x14ac:dyDescent="0.3">
      <c r="A189" s="8"/>
      <c r="B189" s="8"/>
      <c r="C189" s="8"/>
      <c r="D189" s="8"/>
      <c r="E189" s="8"/>
      <c r="F189" s="8"/>
      <c r="G189" s="9">
        <f t="shared" si="3"/>
        <v>0</v>
      </c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  <c r="AA189" s="8"/>
      <c r="AB189" s="8"/>
      <c r="AC189" s="8"/>
      <c r="AD189" s="8"/>
      <c r="AE189" s="8"/>
      <c r="AF189" s="8"/>
      <c r="AG189" s="8"/>
    </row>
    <row r="190" spans="1:33" x14ac:dyDescent="0.3">
      <c r="A190" s="8"/>
      <c r="B190" s="8"/>
      <c r="C190" s="8"/>
      <c r="D190" s="8"/>
      <c r="E190" s="8"/>
      <c r="F190" s="8"/>
      <c r="G190" s="9">
        <f t="shared" si="3"/>
        <v>0</v>
      </c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  <c r="AA190" s="8"/>
      <c r="AB190" s="8"/>
      <c r="AC190" s="8"/>
      <c r="AD190" s="8"/>
      <c r="AE190" s="8"/>
      <c r="AF190" s="8"/>
      <c r="AG190" s="8"/>
    </row>
    <row r="191" spans="1:33" x14ac:dyDescent="0.3">
      <c r="A191" s="8"/>
      <c r="B191" s="8"/>
      <c r="C191" s="8"/>
      <c r="D191" s="8"/>
      <c r="E191" s="8"/>
      <c r="F191" s="8"/>
      <c r="G191" s="9">
        <f t="shared" si="3"/>
        <v>0</v>
      </c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  <c r="AA191" s="8"/>
      <c r="AB191" s="8"/>
      <c r="AC191" s="8"/>
      <c r="AD191" s="8"/>
      <c r="AE191" s="8"/>
      <c r="AF191" s="8"/>
      <c r="AG191" s="8"/>
    </row>
    <row r="192" spans="1:33" x14ac:dyDescent="0.3">
      <c r="A192" s="8"/>
      <c r="B192" s="8"/>
      <c r="C192" s="8"/>
      <c r="D192" s="8"/>
      <c r="E192" s="8"/>
      <c r="F192" s="8"/>
      <c r="G192" s="9">
        <f t="shared" si="3"/>
        <v>0</v>
      </c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  <c r="AA192" s="8"/>
      <c r="AB192" s="8"/>
      <c r="AC192" s="8"/>
      <c r="AD192" s="8"/>
      <c r="AE192" s="8"/>
      <c r="AF192" s="8"/>
      <c r="AG192" s="8"/>
    </row>
    <row r="193" spans="1:33" x14ac:dyDescent="0.3">
      <c r="A193" s="8"/>
      <c r="B193" s="8"/>
      <c r="C193" s="8"/>
      <c r="D193" s="8"/>
      <c r="E193" s="8"/>
      <c r="F193" s="8"/>
      <c r="G193" s="9">
        <f t="shared" si="3"/>
        <v>0</v>
      </c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  <c r="AA193" s="8"/>
      <c r="AB193" s="8"/>
      <c r="AC193" s="8"/>
      <c r="AD193" s="8"/>
      <c r="AE193" s="8"/>
      <c r="AF193" s="8"/>
      <c r="AG193" s="8"/>
    </row>
    <row r="194" spans="1:33" x14ac:dyDescent="0.3">
      <c r="A194" s="8"/>
      <c r="B194" s="8"/>
      <c r="C194" s="8"/>
      <c r="D194" s="8"/>
      <c r="E194" s="8"/>
      <c r="F194" s="8"/>
      <c r="G194" s="9">
        <f t="shared" si="3"/>
        <v>0</v>
      </c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  <c r="AA194" s="8"/>
      <c r="AB194" s="8"/>
      <c r="AC194" s="8"/>
      <c r="AD194" s="8"/>
      <c r="AE194" s="8"/>
      <c r="AF194" s="8"/>
      <c r="AG194" s="8"/>
    </row>
    <row r="195" spans="1:33" x14ac:dyDescent="0.3">
      <c r="A195" s="8"/>
      <c r="B195" s="8"/>
      <c r="C195" s="8"/>
      <c r="D195" s="8"/>
      <c r="E195" s="8"/>
      <c r="F195" s="8"/>
      <c r="G195" s="9">
        <f t="shared" si="3"/>
        <v>0</v>
      </c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  <c r="AA195" s="8"/>
      <c r="AB195" s="8"/>
      <c r="AC195" s="8"/>
      <c r="AD195" s="8"/>
      <c r="AE195" s="8"/>
      <c r="AF195" s="8"/>
      <c r="AG195" s="8"/>
    </row>
    <row r="196" spans="1:33" x14ac:dyDescent="0.3">
      <c r="A196" s="8"/>
      <c r="B196" s="8"/>
      <c r="C196" s="8"/>
      <c r="D196" s="8"/>
      <c r="E196" s="8"/>
      <c r="F196" s="8"/>
      <c r="G196" s="9">
        <f t="shared" si="3"/>
        <v>0</v>
      </c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  <c r="AA196" s="8"/>
      <c r="AB196" s="8"/>
      <c r="AC196" s="8"/>
      <c r="AD196" s="8"/>
      <c r="AE196" s="8"/>
      <c r="AF196" s="8"/>
      <c r="AG196" s="8"/>
    </row>
    <row r="197" spans="1:33" x14ac:dyDescent="0.3">
      <c r="A197" s="8"/>
      <c r="B197" s="8"/>
      <c r="C197" s="8"/>
      <c r="D197" s="8"/>
      <c r="E197" s="8"/>
      <c r="F197" s="8"/>
      <c r="G197" s="9">
        <f t="shared" si="3"/>
        <v>0</v>
      </c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  <c r="AA197" s="8"/>
      <c r="AB197" s="8"/>
      <c r="AC197" s="8"/>
      <c r="AD197" s="8"/>
      <c r="AE197" s="8"/>
      <c r="AF197" s="8"/>
      <c r="AG197" s="8"/>
    </row>
    <row r="198" spans="1:33" x14ac:dyDescent="0.3">
      <c r="A198" s="8"/>
      <c r="B198" s="8"/>
      <c r="C198" s="8"/>
      <c r="D198" s="8"/>
      <c r="E198" s="8"/>
      <c r="F198" s="8"/>
      <c r="G198" s="9">
        <f t="shared" si="3"/>
        <v>0</v>
      </c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  <c r="AA198" s="8"/>
      <c r="AB198" s="8"/>
      <c r="AC198" s="8"/>
      <c r="AD198" s="8"/>
      <c r="AE198" s="8"/>
      <c r="AF198" s="8"/>
      <c r="AG198" s="8"/>
    </row>
    <row r="199" spans="1:33" x14ac:dyDescent="0.3">
      <c r="A199" s="8"/>
      <c r="B199" s="8"/>
      <c r="C199" s="8"/>
      <c r="D199" s="8"/>
      <c r="E199" s="8"/>
      <c r="F199" s="8"/>
      <c r="G199" s="9">
        <f t="shared" si="3"/>
        <v>0</v>
      </c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  <c r="AA199" s="8"/>
      <c r="AB199" s="8"/>
      <c r="AC199" s="8"/>
      <c r="AD199" s="8"/>
      <c r="AE199" s="8"/>
      <c r="AF199" s="8"/>
      <c r="AG199" s="8"/>
    </row>
    <row r="200" spans="1:33" x14ac:dyDescent="0.3">
      <c r="A200" s="8"/>
      <c r="B200" s="8"/>
      <c r="C200" s="8"/>
      <c r="D200" s="8"/>
      <c r="E200" s="8"/>
      <c r="F200" s="8"/>
      <c r="G200" s="9">
        <f t="shared" si="3"/>
        <v>0</v>
      </c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  <c r="AA200" s="8"/>
      <c r="AB200" s="8"/>
      <c r="AC200" s="8"/>
      <c r="AD200" s="8"/>
      <c r="AE200" s="8"/>
      <c r="AF200" s="8"/>
      <c r="AG200" s="8"/>
    </row>
    <row r="201" spans="1:33" x14ac:dyDescent="0.3">
      <c r="A201" s="8"/>
      <c r="B201" s="8"/>
      <c r="C201" s="8"/>
      <c r="D201" s="8"/>
      <c r="E201" s="8"/>
      <c r="F201" s="8"/>
      <c r="G201" s="9">
        <f t="shared" si="3"/>
        <v>0</v>
      </c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  <c r="AA201" s="8"/>
      <c r="AB201" s="8"/>
      <c r="AC201" s="8"/>
      <c r="AD201" s="8"/>
      <c r="AE201" s="8"/>
      <c r="AF201" s="8"/>
      <c r="AG201" s="8"/>
    </row>
    <row r="202" spans="1:33" x14ac:dyDescent="0.3">
      <c r="A202" s="8"/>
      <c r="B202" s="8"/>
      <c r="C202" s="8"/>
      <c r="D202" s="8"/>
      <c r="E202" s="8"/>
      <c r="F202" s="8"/>
      <c r="G202" s="9">
        <f t="shared" si="3"/>
        <v>0</v>
      </c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  <c r="AA202" s="8"/>
      <c r="AB202" s="8"/>
      <c r="AC202" s="8"/>
      <c r="AD202" s="8"/>
      <c r="AE202" s="8"/>
      <c r="AF202" s="8"/>
      <c r="AG202" s="8"/>
    </row>
    <row r="203" spans="1:33" x14ac:dyDescent="0.3">
      <c r="A203" s="8"/>
      <c r="B203" s="8"/>
      <c r="C203" s="8"/>
      <c r="D203" s="8"/>
      <c r="E203" s="8"/>
      <c r="F203" s="8"/>
      <c r="G203" s="9">
        <f t="shared" si="3"/>
        <v>0</v>
      </c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  <c r="AA203" s="8"/>
      <c r="AB203" s="8"/>
      <c r="AC203" s="8"/>
      <c r="AD203" s="8"/>
      <c r="AE203" s="8"/>
      <c r="AF203" s="8"/>
      <c r="AG203" s="8"/>
    </row>
    <row r="204" spans="1:33" x14ac:dyDescent="0.3">
      <c r="A204" s="8"/>
      <c r="B204" s="8"/>
      <c r="C204" s="8"/>
      <c r="D204" s="8"/>
      <c r="E204" s="8"/>
      <c r="F204" s="8"/>
      <c r="G204" s="9">
        <f t="shared" si="3"/>
        <v>0</v>
      </c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  <c r="AA204" s="8"/>
      <c r="AB204" s="8"/>
      <c r="AC204" s="8"/>
      <c r="AD204" s="8"/>
      <c r="AE204" s="8"/>
      <c r="AF204" s="8"/>
      <c r="AG204" s="8"/>
    </row>
    <row r="205" spans="1:33" x14ac:dyDescent="0.3">
      <c r="A205" s="8"/>
      <c r="B205" s="8"/>
      <c r="C205" s="8"/>
      <c r="D205" s="8"/>
      <c r="E205" s="8"/>
      <c r="F205" s="8"/>
      <c r="G205" s="9">
        <f t="shared" si="3"/>
        <v>0</v>
      </c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  <c r="AA205" s="8"/>
      <c r="AB205" s="8"/>
      <c r="AC205" s="8"/>
      <c r="AD205" s="8"/>
      <c r="AE205" s="8"/>
      <c r="AF205" s="8"/>
      <c r="AG205" s="8"/>
    </row>
    <row r="206" spans="1:33" x14ac:dyDescent="0.3">
      <c r="A206" s="8"/>
      <c r="B206" s="8"/>
      <c r="C206" s="8"/>
      <c r="D206" s="8"/>
      <c r="E206" s="8"/>
      <c r="F206" s="8"/>
      <c r="G206" s="9">
        <f t="shared" si="3"/>
        <v>0</v>
      </c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  <c r="AA206" s="8"/>
      <c r="AB206" s="8"/>
      <c r="AC206" s="8"/>
      <c r="AD206" s="8"/>
      <c r="AE206" s="8"/>
      <c r="AF206" s="8"/>
      <c r="AG206" s="8"/>
    </row>
    <row r="207" spans="1:33" x14ac:dyDescent="0.3">
      <c r="A207" s="8"/>
      <c r="B207" s="8"/>
      <c r="C207" s="8"/>
      <c r="D207" s="8"/>
      <c r="E207" s="8"/>
      <c r="F207" s="8"/>
      <c r="G207" s="9">
        <f t="shared" si="3"/>
        <v>0</v>
      </c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  <c r="AA207" s="8"/>
      <c r="AB207" s="8"/>
      <c r="AC207" s="8"/>
      <c r="AD207" s="8"/>
      <c r="AE207" s="8"/>
      <c r="AF207" s="8"/>
      <c r="AG207" s="8"/>
    </row>
    <row r="208" spans="1:33" x14ac:dyDescent="0.3">
      <c r="A208" s="8"/>
      <c r="B208" s="8"/>
      <c r="C208" s="8"/>
      <c r="D208" s="8"/>
      <c r="E208" s="8"/>
      <c r="F208" s="8"/>
      <c r="G208" s="9">
        <f t="shared" si="3"/>
        <v>0</v>
      </c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  <c r="AA208" s="8"/>
      <c r="AB208" s="8"/>
      <c r="AC208" s="8"/>
      <c r="AD208" s="8"/>
      <c r="AE208" s="8"/>
      <c r="AF208" s="8"/>
      <c r="AG208" s="8"/>
    </row>
    <row r="209" spans="1:33" x14ac:dyDescent="0.3">
      <c r="A209" s="8"/>
      <c r="B209" s="8"/>
      <c r="C209" s="8"/>
      <c r="D209" s="8"/>
      <c r="E209" s="8"/>
      <c r="F209" s="8"/>
      <c r="G209" s="9">
        <f t="shared" si="3"/>
        <v>0</v>
      </c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  <c r="AA209" s="8"/>
      <c r="AB209" s="8"/>
      <c r="AC209" s="8"/>
      <c r="AD209" s="8"/>
      <c r="AE209" s="8"/>
      <c r="AF209" s="8"/>
      <c r="AG209" s="8"/>
    </row>
    <row r="210" spans="1:33" x14ac:dyDescent="0.3">
      <c r="A210" s="8"/>
      <c r="B210" s="8"/>
      <c r="C210" s="8"/>
      <c r="D210" s="8"/>
      <c r="E210" s="8"/>
      <c r="F210" s="8"/>
      <c r="G210" s="9">
        <f t="shared" si="3"/>
        <v>0</v>
      </c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  <c r="AA210" s="8"/>
      <c r="AB210" s="8"/>
      <c r="AC210" s="8"/>
      <c r="AD210" s="8"/>
      <c r="AE210" s="8"/>
      <c r="AF210" s="8"/>
      <c r="AG210" s="8"/>
    </row>
    <row r="211" spans="1:33" x14ac:dyDescent="0.3">
      <c r="A211" s="8"/>
      <c r="B211" s="8"/>
      <c r="C211" s="8"/>
      <c r="D211" s="8"/>
      <c r="E211" s="8"/>
      <c r="F211" s="8"/>
      <c r="G211" s="9">
        <f t="shared" si="3"/>
        <v>0</v>
      </c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  <c r="AA211" s="8"/>
      <c r="AB211" s="8"/>
      <c r="AC211" s="8"/>
      <c r="AD211" s="8"/>
      <c r="AE211" s="8"/>
      <c r="AF211" s="8"/>
      <c r="AG211" s="8"/>
    </row>
    <row r="212" spans="1:33" x14ac:dyDescent="0.3">
      <c r="A212" s="8"/>
      <c r="B212" s="8"/>
      <c r="C212" s="8"/>
      <c r="D212" s="8"/>
      <c r="E212" s="8"/>
      <c r="F212" s="8"/>
      <c r="G212" s="9">
        <f t="shared" si="3"/>
        <v>0</v>
      </c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  <c r="AA212" s="8"/>
      <c r="AB212" s="8"/>
      <c r="AC212" s="8"/>
      <c r="AD212" s="8"/>
      <c r="AE212" s="8"/>
      <c r="AF212" s="8"/>
      <c r="AG212" s="8"/>
    </row>
    <row r="213" spans="1:33" x14ac:dyDescent="0.3">
      <c r="A213" s="8"/>
      <c r="B213" s="8"/>
      <c r="C213" s="8"/>
      <c r="D213" s="8"/>
      <c r="E213" s="8"/>
      <c r="F213" s="8"/>
      <c r="G213" s="9">
        <f t="shared" si="3"/>
        <v>0</v>
      </c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  <c r="AA213" s="8"/>
      <c r="AB213" s="8"/>
      <c r="AC213" s="8"/>
      <c r="AD213" s="8"/>
      <c r="AE213" s="8"/>
      <c r="AF213" s="8"/>
      <c r="AG213" s="8"/>
    </row>
    <row r="214" spans="1:33" x14ac:dyDescent="0.3">
      <c r="A214" s="8"/>
      <c r="B214" s="8"/>
      <c r="C214" s="8"/>
      <c r="D214" s="8"/>
      <c r="E214" s="8"/>
      <c r="F214" s="8"/>
      <c r="G214" s="9">
        <f t="shared" ref="G214:G277" si="4">ABS((E214*1000+F214)-(C214*1000+D214))/1000</f>
        <v>0</v>
      </c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  <c r="AA214" s="8"/>
      <c r="AB214" s="8"/>
      <c r="AC214" s="8"/>
      <c r="AD214" s="8"/>
      <c r="AE214" s="8"/>
      <c r="AF214" s="8"/>
      <c r="AG214" s="8"/>
    </row>
    <row r="215" spans="1:33" x14ac:dyDescent="0.3">
      <c r="A215" s="8"/>
      <c r="B215" s="8"/>
      <c r="C215" s="8"/>
      <c r="D215" s="8"/>
      <c r="E215" s="8"/>
      <c r="F215" s="8"/>
      <c r="G215" s="9">
        <f t="shared" si="4"/>
        <v>0</v>
      </c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  <c r="AA215" s="8"/>
      <c r="AB215" s="8"/>
      <c r="AC215" s="8"/>
      <c r="AD215" s="8"/>
      <c r="AE215" s="8"/>
      <c r="AF215" s="8"/>
      <c r="AG215" s="8"/>
    </row>
    <row r="216" spans="1:33" x14ac:dyDescent="0.3">
      <c r="A216" s="8"/>
      <c r="B216" s="8"/>
      <c r="C216" s="8"/>
      <c r="D216" s="8"/>
      <c r="E216" s="8"/>
      <c r="F216" s="8"/>
      <c r="G216" s="9">
        <f t="shared" si="4"/>
        <v>0</v>
      </c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  <c r="AA216" s="8"/>
      <c r="AB216" s="8"/>
      <c r="AC216" s="8"/>
      <c r="AD216" s="8"/>
      <c r="AE216" s="8"/>
      <c r="AF216" s="8"/>
      <c r="AG216" s="8"/>
    </row>
    <row r="217" spans="1:33" x14ac:dyDescent="0.3">
      <c r="A217" s="8"/>
      <c r="B217" s="8"/>
      <c r="C217" s="8"/>
      <c r="D217" s="8"/>
      <c r="E217" s="8"/>
      <c r="F217" s="8"/>
      <c r="G217" s="9">
        <f t="shared" si="4"/>
        <v>0</v>
      </c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  <c r="AA217" s="8"/>
      <c r="AB217" s="8"/>
      <c r="AC217" s="8"/>
      <c r="AD217" s="8"/>
      <c r="AE217" s="8"/>
      <c r="AF217" s="8"/>
      <c r="AG217" s="8"/>
    </row>
    <row r="218" spans="1:33" x14ac:dyDescent="0.3">
      <c r="A218" s="8"/>
      <c r="B218" s="8"/>
      <c r="C218" s="8"/>
      <c r="D218" s="8"/>
      <c r="E218" s="8"/>
      <c r="F218" s="8"/>
      <c r="G218" s="9">
        <f t="shared" si="4"/>
        <v>0</v>
      </c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  <c r="AA218" s="8"/>
      <c r="AB218" s="8"/>
      <c r="AC218" s="8"/>
      <c r="AD218" s="8"/>
      <c r="AE218" s="8"/>
      <c r="AF218" s="8"/>
      <c r="AG218" s="8"/>
    </row>
    <row r="219" spans="1:33" x14ac:dyDescent="0.3">
      <c r="A219" s="8"/>
      <c r="B219" s="8"/>
      <c r="C219" s="8"/>
      <c r="D219" s="8"/>
      <c r="E219" s="8"/>
      <c r="F219" s="8"/>
      <c r="G219" s="9">
        <f t="shared" si="4"/>
        <v>0</v>
      </c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  <c r="AA219" s="8"/>
      <c r="AB219" s="8"/>
      <c r="AC219" s="8"/>
      <c r="AD219" s="8"/>
      <c r="AE219" s="8"/>
      <c r="AF219" s="8"/>
      <c r="AG219" s="8"/>
    </row>
    <row r="220" spans="1:33" x14ac:dyDescent="0.3">
      <c r="A220" s="8"/>
      <c r="B220" s="8"/>
      <c r="C220" s="8"/>
      <c r="D220" s="8"/>
      <c r="E220" s="8"/>
      <c r="F220" s="8"/>
      <c r="G220" s="9">
        <f t="shared" si="4"/>
        <v>0</v>
      </c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  <c r="AA220" s="8"/>
      <c r="AB220" s="8"/>
      <c r="AC220" s="8"/>
      <c r="AD220" s="8"/>
      <c r="AE220" s="8"/>
      <c r="AF220" s="8"/>
      <c r="AG220" s="8"/>
    </row>
    <row r="221" spans="1:33" x14ac:dyDescent="0.3">
      <c r="A221" s="8"/>
      <c r="B221" s="8"/>
      <c r="C221" s="8"/>
      <c r="D221" s="8"/>
      <c r="E221" s="8"/>
      <c r="F221" s="8"/>
      <c r="G221" s="9">
        <f t="shared" si="4"/>
        <v>0</v>
      </c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  <c r="AA221" s="8"/>
      <c r="AB221" s="8"/>
      <c r="AC221" s="8"/>
      <c r="AD221" s="8"/>
      <c r="AE221" s="8"/>
      <c r="AF221" s="8"/>
      <c r="AG221" s="8"/>
    </row>
    <row r="222" spans="1:33" x14ac:dyDescent="0.3">
      <c r="A222" s="8"/>
      <c r="B222" s="8"/>
      <c r="C222" s="8"/>
      <c r="D222" s="8"/>
      <c r="E222" s="8"/>
      <c r="F222" s="8"/>
      <c r="G222" s="9">
        <f t="shared" si="4"/>
        <v>0</v>
      </c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  <c r="AA222" s="8"/>
      <c r="AB222" s="8"/>
      <c r="AC222" s="8"/>
      <c r="AD222" s="8"/>
      <c r="AE222" s="8"/>
      <c r="AF222" s="8"/>
      <c r="AG222" s="8"/>
    </row>
    <row r="223" spans="1:33" x14ac:dyDescent="0.3">
      <c r="A223" s="8"/>
      <c r="B223" s="8"/>
      <c r="C223" s="8"/>
      <c r="D223" s="8"/>
      <c r="E223" s="8"/>
      <c r="F223" s="8"/>
      <c r="G223" s="9">
        <f t="shared" si="4"/>
        <v>0</v>
      </c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  <c r="AA223" s="8"/>
      <c r="AB223" s="8"/>
      <c r="AC223" s="8"/>
      <c r="AD223" s="8"/>
      <c r="AE223" s="8"/>
      <c r="AF223" s="8"/>
      <c r="AG223" s="8"/>
    </row>
    <row r="224" spans="1:33" x14ac:dyDescent="0.3">
      <c r="A224" s="8"/>
      <c r="B224" s="8"/>
      <c r="C224" s="8"/>
      <c r="D224" s="8"/>
      <c r="E224" s="8"/>
      <c r="F224" s="8"/>
      <c r="G224" s="9">
        <f t="shared" si="4"/>
        <v>0</v>
      </c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  <c r="AA224" s="8"/>
      <c r="AB224" s="8"/>
      <c r="AC224" s="8"/>
      <c r="AD224" s="8"/>
      <c r="AE224" s="8"/>
      <c r="AF224" s="8"/>
      <c r="AG224" s="8"/>
    </row>
    <row r="225" spans="1:33" x14ac:dyDescent="0.3">
      <c r="A225" s="8"/>
      <c r="B225" s="8"/>
      <c r="C225" s="8"/>
      <c r="D225" s="8"/>
      <c r="E225" s="8"/>
      <c r="F225" s="8"/>
      <c r="G225" s="9">
        <f t="shared" si="4"/>
        <v>0</v>
      </c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  <c r="AA225" s="8"/>
      <c r="AB225" s="8"/>
      <c r="AC225" s="8"/>
      <c r="AD225" s="8"/>
      <c r="AE225" s="8"/>
      <c r="AF225" s="8"/>
      <c r="AG225" s="8"/>
    </row>
    <row r="226" spans="1:33" x14ac:dyDescent="0.3">
      <c r="A226" s="8"/>
      <c r="B226" s="8"/>
      <c r="C226" s="8"/>
      <c r="D226" s="8"/>
      <c r="E226" s="8"/>
      <c r="F226" s="8"/>
      <c r="G226" s="9">
        <f t="shared" si="4"/>
        <v>0</v>
      </c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  <c r="AA226" s="8"/>
      <c r="AB226" s="8"/>
      <c r="AC226" s="8"/>
      <c r="AD226" s="8"/>
      <c r="AE226" s="8"/>
      <c r="AF226" s="8"/>
      <c r="AG226" s="8"/>
    </row>
    <row r="227" spans="1:33" x14ac:dyDescent="0.3">
      <c r="A227" s="8"/>
      <c r="B227" s="8"/>
      <c r="C227" s="8"/>
      <c r="D227" s="8"/>
      <c r="E227" s="8"/>
      <c r="F227" s="8"/>
      <c r="G227" s="9">
        <f t="shared" si="4"/>
        <v>0</v>
      </c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  <c r="AA227" s="8"/>
      <c r="AB227" s="8"/>
      <c r="AC227" s="8"/>
      <c r="AD227" s="8"/>
      <c r="AE227" s="8"/>
      <c r="AF227" s="8"/>
      <c r="AG227" s="8"/>
    </row>
    <row r="228" spans="1:33" x14ac:dyDescent="0.3">
      <c r="A228" s="8"/>
      <c r="B228" s="8"/>
      <c r="C228" s="8"/>
      <c r="D228" s="8"/>
      <c r="E228" s="8"/>
      <c r="F228" s="8"/>
      <c r="G228" s="9">
        <f t="shared" si="4"/>
        <v>0</v>
      </c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  <c r="AA228" s="8"/>
      <c r="AB228" s="8"/>
      <c r="AC228" s="8"/>
      <c r="AD228" s="8"/>
      <c r="AE228" s="8"/>
      <c r="AF228" s="8"/>
      <c r="AG228" s="8"/>
    </row>
    <row r="229" spans="1:33" x14ac:dyDescent="0.3">
      <c r="A229" s="8"/>
      <c r="B229" s="8"/>
      <c r="C229" s="8"/>
      <c r="D229" s="8"/>
      <c r="E229" s="8"/>
      <c r="F229" s="8"/>
      <c r="G229" s="9">
        <f t="shared" si="4"/>
        <v>0</v>
      </c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  <c r="AA229" s="8"/>
      <c r="AB229" s="8"/>
      <c r="AC229" s="8"/>
      <c r="AD229" s="8"/>
      <c r="AE229" s="8"/>
      <c r="AF229" s="8"/>
      <c r="AG229" s="8"/>
    </row>
    <row r="230" spans="1:33" x14ac:dyDescent="0.3">
      <c r="A230" s="8"/>
      <c r="B230" s="8"/>
      <c r="C230" s="8"/>
      <c r="D230" s="8"/>
      <c r="E230" s="8"/>
      <c r="F230" s="8"/>
      <c r="G230" s="9">
        <f t="shared" si="4"/>
        <v>0</v>
      </c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  <c r="AA230" s="8"/>
      <c r="AB230" s="8"/>
      <c r="AC230" s="8"/>
      <c r="AD230" s="8"/>
      <c r="AE230" s="8"/>
      <c r="AF230" s="8"/>
      <c r="AG230" s="8"/>
    </row>
    <row r="231" spans="1:33" x14ac:dyDescent="0.3">
      <c r="A231" s="8"/>
      <c r="B231" s="8"/>
      <c r="C231" s="8"/>
      <c r="D231" s="8"/>
      <c r="E231" s="8"/>
      <c r="F231" s="8"/>
      <c r="G231" s="9">
        <f t="shared" si="4"/>
        <v>0</v>
      </c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  <c r="AA231" s="8"/>
      <c r="AB231" s="8"/>
      <c r="AC231" s="8"/>
      <c r="AD231" s="8"/>
      <c r="AE231" s="8"/>
      <c r="AF231" s="8"/>
      <c r="AG231" s="8"/>
    </row>
    <row r="232" spans="1:33" x14ac:dyDescent="0.3">
      <c r="A232" s="8"/>
      <c r="B232" s="8"/>
      <c r="C232" s="8"/>
      <c r="D232" s="8"/>
      <c r="E232" s="8"/>
      <c r="F232" s="8"/>
      <c r="G232" s="9">
        <f t="shared" si="4"/>
        <v>0</v>
      </c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  <c r="AA232" s="8"/>
      <c r="AB232" s="8"/>
      <c r="AC232" s="8"/>
      <c r="AD232" s="8"/>
      <c r="AE232" s="8"/>
      <c r="AF232" s="8"/>
      <c r="AG232" s="8"/>
    </row>
    <row r="233" spans="1:33" x14ac:dyDescent="0.3">
      <c r="A233" s="8"/>
      <c r="B233" s="8"/>
      <c r="C233" s="8"/>
      <c r="D233" s="8"/>
      <c r="E233" s="8"/>
      <c r="F233" s="8"/>
      <c r="G233" s="9">
        <f t="shared" si="4"/>
        <v>0</v>
      </c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  <c r="AA233" s="8"/>
      <c r="AB233" s="8"/>
      <c r="AC233" s="8"/>
      <c r="AD233" s="8"/>
      <c r="AE233" s="8"/>
      <c r="AF233" s="8"/>
      <c r="AG233" s="8"/>
    </row>
    <row r="234" spans="1:33" x14ac:dyDescent="0.3">
      <c r="A234" s="8"/>
      <c r="B234" s="8"/>
      <c r="C234" s="8"/>
      <c r="D234" s="8"/>
      <c r="E234" s="8"/>
      <c r="F234" s="8"/>
      <c r="G234" s="9">
        <f t="shared" si="4"/>
        <v>0</v>
      </c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  <c r="AA234" s="8"/>
      <c r="AB234" s="8"/>
      <c r="AC234" s="8"/>
      <c r="AD234" s="8"/>
      <c r="AE234" s="8"/>
      <c r="AF234" s="8"/>
      <c r="AG234" s="8"/>
    </row>
    <row r="235" spans="1:33" x14ac:dyDescent="0.3">
      <c r="A235" s="8"/>
      <c r="B235" s="8"/>
      <c r="C235" s="8"/>
      <c r="D235" s="8"/>
      <c r="E235" s="8"/>
      <c r="F235" s="8"/>
      <c r="G235" s="9">
        <f t="shared" si="4"/>
        <v>0</v>
      </c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  <c r="AA235" s="8"/>
      <c r="AB235" s="8"/>
      <c r="AC235" s="8"/>
      <c r="AD235" s="8"/>
      <c r="AE235" s="8"/>
      <c r="AF235" s="8"/>
      <c r="AG235" s="8"/>
    </row>
    <row r="236" spans="1:33" x14ac:dyDescent="0.3">
      <c r="A236" s="8"/>
      <c r="B236" s="8"/>
      <c r="C236" s="8"/>
      <c r="D236" s="8"/>
      <c r="E236" s="8"/>
      <c r="F236" s="8"/>
      <c r="G236" s="9">
        <f t="shared" si="4"/>
        <v>0</v>
      </c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  <c r="AA236" s="8"/>
      <c r="AB236" s="8"/>
      <c r="AC236" s="8"/>
      <c r="AD236" s="8"/>
      <c r="AE236" s="8"/>
      <c r="AF236" s="8"/>
      <c r="AG236" s="8"/>
    </row>
    <row r="237" spans="1:33" x14ac:dyDescent="0.3">
      <c r="A237" s="8"/>
      <c r="B237" s="8"/>
      <c r="C237" s="8"/>
      <c r="D237" s="8"/>
      <c r="E237" s="8"/>
      <c r="F237" s="8"/>
      <c r="G237" s="9">
        <f t="shared" si="4"/>
        <v>0</v>
      </c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  <c r="AA237" s="8"/>
      <c r="AB237" s="8"/>
      <c r="AC237" s="8"/>
      <c r="AD237" s="8"/>
      <c r="AE237" s="8"/>
      <c r="AF237" s="8"/>
      <c r="AG237" s="8"/>
    </row>
    <row r="238" spans="1:33" x14ac:dyDescent="0.3">
      <c r="A238" s="8"/>
      <c r="B238" s="8"/>
      <c r="C238" s="8"/>
      <c r="D238" s="8"/>
      <c r="E238" s="8"/>
      <c r="F238" s="8"/>
      <c r="G238" s="9">
        <f t="shared" si="4"/>
        <v>0</v>
      </c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  <c r="AA238" s="8"/>
      <c r="AB238" s="8"/>
      <c r="AC238" s="8"/>
      <c r="AD238" s="8"/>
      <c r="AE238" s="8"/>
      <c r="AF238" s="8"/>
      <c r="AG238" s="8"/>
    </row>
    <row r="239" spans="1:33" x14ac:dyDescent="0.3">
      <c r="A239" s="8"/>
      <c r="B239" s="8"/>
      <c r="C239" s="8"/>
      <c r="D239" s="8"/>
      <c r="E239" s="8"/>
      <c r="F239" s="8"/>
      <c r="G239" s="9">
        <f t="shared" si="4"/>
        <v>0</v>
      </c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  <c r="AA239" s="8"/>
      <c r="AB239" s="8"/>
      <c r="AC239" s="8"/>
      <c r="AD239" s="8"/>
      <c r="AE239" s="8"/>
      <c r="AF239" s="8"/>
      <c r="AG239" s="8"/>
    </row>
    <row r="240" spans="1:33" x14ac:dyDescent="0.3">
      <c r="A240" s="8"/>
      <c r="B240" s="8"/>
      <c r="C240" s="8"/>
      <c r="D240" s="8"/>
      <c r="E240" s="8"/>
      <c r="F240" s="8"/>
      <c r="G240" s="9">
        <f t="shared" si="4"/>
        <v>0</v>
      </c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  <c r="AA240" s="8"/>
      <c r="AB240" s="8"/>
      <c r="AC240" s="8"/>
      <c r="AD240" s="8"/>
      <c r="AE240" s="8"/>
      <c r="AF240" s="8"/>
      <c r="AG240" s="8"/>
    </row>
    <row r="241" spans="1:33" x14ac:dyDescent="0.3">
      <c r="A241" s="8"/>
      <c r="B241" s="8"/>
      <c r="C241" s="8"/>
      <c r="D241" s="8"/>
      <c r="E241" s="8"/>
      <c r="F241" s="8"/>
      <c r="G241" s="9">
        <f t="shared" si="4"/>
        <v>0</v>
      </c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  <c r="AA241" s="8"/>
      <c r="AB241" s="8"/>
      <c r="AC241" s="8"/>
      <c r="AD241" s="8"/>
      <c r="AE241" s="8"/>
      <c r="AF241" s="8"/>
      <c r="AG241" s="8"/>
    </row>
    <row r="242" spans="1:33" x14ac:dyDescent="0.3">
      <c r="A242" s="8"/>
      <c r="B242" s="8"/>
      <c r="C242" s="8"/>
      <c r="D242" s="8"/>
      <c r="E242" s="8"/>
      <c r="F242" s="8"/>
      <c r="G242" s="9">
        <f t="shared" si="4"/>
        <v>0</v>
      </c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  <c r="AA242" s="8"/>
      <c r="AB242" s="8"/>
      <c r="AC242" s="8"/>
      <c r="AD242" s="8"/>
      <c r="AE242" s="8"/>
      <c r="AF242" s="8"/>
      <c r="AG242" s="8"/>
    </row>
    <row r="243" spans="1:33" x14ac:dyDescent="0.3">
      <c r="A243" s="8"/>
      <c r="B243" s="8"/>
      <c r="C243" s="8"/>
      <c r="D243" s="8"/>
      <c r="E243" s="8"/>
      <c r="F243" s="8"/>
      <c r="G243" s="9">
        <f t="shared" si="4"/>
        <v>0</v>
      </c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  <c r="AA243" s="8"/>
      <c r="AB243" s="8"/>
      <c r="AC243" s="8"/>
      <c r="AD243" s="8"/>
      <c r="AE243" s="8"/>
      <c r="AF243" s="8"/>
      <c r="AG243" s="8"/>
    </row>
    <row r="244" spans="1:33" x14ac:dyDescent="0.3">
      <c r="A244" s="8"/>
      <c r="B244" s="8"/>
      <c r="C244" s="8"/>
      <c r="D244" s="8"/>
      <c r="E244" s="8"/>
      <c r="F244" s="8"/>
      <c r="G244" s="9">
        <f t="shared" si="4"/>
        <v>0</v>
      </c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  <c r="AA244" s="8"/>
      <c r="AB244" s="8"/>
      <c r="AC244" s="8"/>
      <c r="AD244" s="8"/>
      <c r="AE244" s="8"/>
      <c r="AF244" s="8"/>
      <c r="AG244" s="8"/>
    </row>
    <row r="245" spans="1:33" x14ac:dyDescent="0.3">
      <c r="A245" s="8"/>
      <c r="B245" s="8"/>
      <c r="C245" s="8"/>
      <c r="D245" s="8"/>
      <c r="E245" s="8"/>
      <c r="F245" s="8"/>
      <c r="G245" s="9">
        <f t="shared" si="4"/>
        <v>0</v>
      </c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  <c r="AA245" s="8"/>
      <c r="AB245" s="8"/>
      <c r="AC245" s="8"/>
      <c r="AD245" s="8"/>
      <c r="AE245" s="8"/>
      <c r="AF245" s="8"/>
      <c r="AG245" s="8"/>
    </row>
    <row r="246" spans="1:33" x14ac:dyDescent="0.3">
      <c r="A246" s="8"/>
      <c r="B246" s="8"/>
      <c r="C246" s="8"/>
      <c r="D246" s="8"/>
      <c r="E246" s="8"/>
      <c r="F246" s="8"/>
      <c r="G246" s="9">
        <f t="shared" si="4"/>
        <v>0</v>
      </c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  <c r="AA246" s="8"/>
      <c r="AB246" s="8"/>
      <c r="AC246" s="8"/>
      <c r="AD246" s="8"/>
      <c r="AE246" s="8"/>
      <c r="AF246" s="8"/>
      <c r="AG246" s="8"/>
    </row>
    <row r="247" spans="1:33" x14ac:dyDescent="0.3">
      <c r="A247" s="8"/>
      <c r="B247" s="8"/>
      <c r="C247" s="8"/>
      <c r="D247" s="8"/>
      <c r="E247" s="8"/>
      <c r="F247" s="8"/>
      <c r="G247" s="9">
        <f t="shared" si="4"/>
        <v>0</v>
      </c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  <c r="AA247" s="8"/>
      <c r="AB247" s="8"/>
      <c r="AC247" s="8"/>
      <c r="AD247" s="8"/>
      <c r="AE247" s="8"/>
      <c r="AF247" s="8"/>
      <c r="AG247" s="8"/>
    </row>
    <row r="248" spans="1:33" x14ac:dyDescent="0.3">
      <c r="A248" s="8"/>
      <c r="B248" s="8"/>
      <c r="C248" s="8"/>
      <c r="D248" s="8"/>
      <c r="E248" s="8"/>
      <c r="F248" s="8"/>
      <c r="G248" s="9">
        <f t="shared" si="4"/>
        <v>0</v>
      </c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  <c r="AA248" s="8"/>
      <c r="AB248" s="8"/>
      <c r="AC248" s="8"/>
      <c r="AD248" s="8"/>
      <c r="AE248" s="8"/>
      <c r="AF248" s="8"/>
      <c r="AG248" s="8"/>
    </row>
    <row r="249" spans="1:33" x14ac:dyDescent="0.3">
      <c r="A249" s="8"/>
      <c r="B249" s="8"/>
      <c r="C249" s="8"/>
      <c r="D249" s="8"/>
      <c r="E249" s="8"/>
      <c r="F249" s="8"/>
      <c r="G249" s="9">
        <f t="shared" si="4"/>
        <v>0</v>
      </c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  <c r="AA249" s="8"/>
      <c r="AB249" s="8"/>
      <c r="AC249" s="8"/>
      <c r="AD249" s="8"/>
      <c r="AE249" s="8"/>
      <c r="AF249" s="8"/>
      <c r="AG249" s="8"/>
    </row>
    <row r="250" spans="1:33" x14ac:dyDescent="0.3">
      <c r="A250" s="8"/>
      <c r="B250" s="8"/>
      <c r="C250" s="8"/>
      <c r="D250" s="8"/>
      <c r="E250" s="8"/>
      <c r="F250" s="8"/>
      <c r="G250" s="9">
        <f t="shared" si="4"/>
        <v>0</v>
      </c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  <c r="AA250" s="8"/>
      <c r="AB250" s="8"/>
      <c r="AC250" s="8"/>
      <c r="AD250" s="8"/>
      <c r="AE250" s="8"/>
      <c r="AF250" s="8"/>
      <c r="AG250" s="8"/>
    </row>
    <row r="251" spans="1:33" x14ac:dyDescent="0.3">
      <c r="A251" s="8"/>
      <c r="B251" s="8"/>
      <c r="C251" s="8"/>
      <c r="D251" s="8"/>
      <c r="E251" s="8"/>
      <c r="F251" s="8"/>
      <c r="G251" s="9">
        <f t="shared" si="4"/>
        <v>0</v>
      </c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  <c r="AA251" s="8"/>
      <c r="AB251" s="8"/>
      <c r="AC251" s="8"/>
      <c r="AD251" s="8"/>
      <c r="AE251" s="8"/>
      <c r="AF251" s="8"/>
      <c r="AG251" s="8"/>
    </row>
    <row r="252" spans="1:33" x14ac:dyDescent="0.3">
      <c r="A252" s="8"/>
      <c r="B252" s="8"/>
      <c r="C252" s="8"/>
      <c r="D252" s="8"/>
      <c r="E252" s="8"/>
      <c r="F252" s="8"/>
      <c r="G252" s="9">
        <f t="shared" si="4"/>
        <v>0</v>
      </c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  <c r="AA252" s="8"/>
      <c r="AB252" s="8"/>
      <c r="AC252" s="8"/>
      <c r="AD252" s="8"/>
      <c r="AE252" s="8"/>
      <c r="AF252" s="8"/>
      <c r="AG252" s="8"/>
    </row>
    <row r="253" spans="1:33" x14ac:dyDescent="0.3">
      <c r="A253" s="8"/>
      <c r="B253" s="8"/>
      <c r="C253" s="8"/>
      <c r="D253" s="8"/>
      <c r="E253" s="8"/>
      <c r="F253" s="8"/>
      <c r="G253" s="9">
        <f t="shared" si="4"/>
        <v>0</v>
      </c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  <c r="AA253" s="8"/>
      <c r="AB253" s="8"/>
      <c r="AC253" s="8"/>
      <c r="AD253" s="8"/>
      <c r="AE253" s="8"/>
      <c r="AF253" s="8"/>
      <c r="AG253" s="8"/>
    </row>
    <row r="254" spans="1:33" x14ac:dyDescent="0.3">
      <c r="A254" s="8"/>
      <c r="B254" s="8"/>
      <c r="C254" s="8"/>
      <c r="D254" s="8"/>
      <c r="E254" s="8"/>
      <c r="F254" s="8"/>
      <c r="G254" s="9">
        <f t="shared" si="4"/>
        <v>0</v>
      </c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  <c r="AA254" s="8"/>
      <c r="AB254" s="8"/>
      <c r="AC254" s="8"/>
      <c r="AD254" s="8"/>
      <c r="AE254" s="8"/>
      <c r="AF254" s="8"/>
      <c r="AG254" s="8"/>
    </row>
    <row r="255" spans="1:33" x14ac:dyDescent="0.3">
      <c r="A255" s="8"/>
      <c r="B255" s="8"/>
      <c r="C255" s="8"/>
      <c r="D255" s="8"/>
      <c r="E255" s="8"/>
      <c r="F255" s="8"/>
      <c r="G255" s="9">
        <f t="shared" si="4"/>
        <v>0</v>
      </c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  <c r="AA255" s="8"/>
      <c r="AB255" s="8"/>
      <c r="AC255" s="8"/>
      <c r="AD255" s="8"/>
      <c r="AE255" s="8"/>
      <c r="AF255" s="8"/>
      <c r="AG255" s="8"/>
    </row>
    <row r="256" spans="1:33" x14ac:dyDescent="0.3">
      <c r="A256" s="8"/>
      <c r="B256" s="8"/>
      <c r="C256" s="8"/>
      <c r="D256" s="8"/>
      <c r="E256" s="8"/>
      <c r="F256" s="8"/>
      <c r="G256" s="9">
        <f t="shared" si="4"/>
        <v>0</v>
      </c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  <c r="AA256" s="8"/>
      <c r="AB256" s="8"/>
      <c r="AC256" s="8"/>
      <c r="AD256" s="8"/>
      <c r="AE256" s="8"/>
      <c r="AF256" s="8"/>
      <c r="AG256" s="8"/>
    </row>
    <row r="257" spans="1:33" x14ac:dyDescent="0.3">
      <c r="A257" s="8"/>
      <c r="B257" s="8"/>
      <c r="C257" s="8"/>
      <c r="D257" s="8"/>
      <c r="E257" s="8"/>
      <c r="F257" s="8"/>
      <c r="G257" s="9">
        <f t="shared" si="4"/>
        <v>0</v>
      </c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  <c r="AA257" s="8"/>
      <c r="AB257" s="8"/>
      <c r="AC257" s="8"/>
      <c r="AD257" s="8"/>
      <c r="AE257" s="8"/>
      <c r="AF257" s="8"/>
      <c r="AG257" s="8"/>
    </row>
    <row r="258" spans="1:33" x14ac:dyDescent="0.3">
      <c r="A258" s="8"/>
      <c r="B258" s="8"/>
      <c r="C258" s="8"/>
      <c r="D258" s="8"/>
      <c r="E258" s="8"/>
      <c r="F258" s="8"/>
      <c r="G258" s="9">
        <f t="shared" si="4"/>
        <v>0</v>
      </c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  <c r="AA258" s="8"/>
      <c r="AB258" s="8"/>
      <c r="AC258" s="8"/>
      <c r="AD258" s="8"/>
      <c r="AE258" s="8"/>
      <c r="AF258" s="8"/>
      <c r="AG258" s="8"/>
    </row>
    <row r="259" spans="1:33" x14ac:dyDescent="0.3">
      <c r="A259" s="8"/>
      <c r="B259" s="8"/>
      <c r="C259" s="8"/>
      <c r="D259" s="8"/>
      <c r="E259" s="8"/>
      <c r="F259" s="8"/>
      <c r="G259" s="9">
        <f t="shared" si="4"/>
        <v>0</v>
      </c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  <c r="AA259" s="8"/>
      <c r="AB259" s="8"/>
      <c r="AC259" s="8"/>
      <c r="AD259" s="8"/>
      <c r="AE259" s="8"/>
      <c r="AF259" s="8"/>
      <c r="AG259" s="8"/>
    </row>
    <row r="260" spans="1:33" x14ac:dyDescent="0.3">
      <c r="A260" s="8"/>
      <c r="B260" s="8"/>
      <c r="C260" s="8"/>
      <c r="D260" s="8"/>
      <c r="E260" s="8"/>
      <c r="F260" s="8"/>
      <c r="G260" s="9">
        <f t="shared" si="4"/>
        <v>0</v>
      </c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  <c r="AA260" s="8"/>
      <c r="AB260" s="8"/>
      <c r="AC260" s="8"/>
      <c r="AD260" s="8"/>
      <c r="AE260" s="8"/>
      <c r="AF260" s="8"/>
      <c r="AG260" s="8"/>
    </row>
    <row r="261" spans="1:33" x14ac:dyDescent="0.3">
      <c r="A261" s="8"/>
      <c r="B261" s="8"/>
      <c r="C261" s="8"/>
      <c r="D261" s="8"/>
      <c r="E261" s="8"/>
      <c r="F261" s="8"/>
      <c r="G261" s="9">
        <f t="shared" si="4"/>
        <v>0</v>
      </c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  <c r="AA261" s="8"/>
      <c r="AB261" s="8"/>
      <c r="AC261" s="8"/>
      <c r="AD261" s="8"/>
      <c r="AE261" s="8"/>
      <c r="AF261" s="8"/>
      <c r="AG261" s="8"/>
    </row>
    <row r="262" spans="1:33" x14ac:dyDescent="0.3">
      <c r="A262" s="8"/>
      <c r="B262" s="8"/>
      <c r="C262" s="8"/>
      <c r="D262" s="8"/>
      <c r="E262" s="8"/>
      <c r="F262" s="8"/>
      <c r="G262" s="9">
        <f t="shared" si="4"/>
        <v>0</v>
      </c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  <c r="AA262" s="8"/>
      <c r="AB262" s="8"/>
      <c r="AC262" s="8"/>
      <c r="AD262" s="8"/>
      <c r="AE262" s="8"/>
      <c r="AF262" s="8"/>
      <c r="AG262" s="8"/>
    </row>
    <row r="263" spans="1:33" x14ac:dyDescent="0.3">
      <c r="A263" s="8"/>
      <c r="B263" s="8"/>
      <c r="C263" s="8"/>
      <c r="D263" s="8"/>
      <c r="E263" s="8"/>
      <c r="F263" s="8"/>
      <c r="G263" s="9">
        <f t="shared" si="4"/>
        <v>0</v>
      </c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  <c r="AA263" s="8"/>
      <c r="AB263" s="8"/>
      <c r="AC263" s="8"/>
      <c r="AD263" s="8"/>
      <c r="AE263" s="8"/>
      <c r="AF263" s="8"/>
      <c r="AG263" s="8"/>
    </row>
    <row r="264" spans="1:33" x14ac:dyDescent="0.3">
      <c r="A264" s="8"/>
      <c r="B264" s="8"/>
      <c r="C264" s="8"/>
      <c r="D264" s="8"/>
      <c r="E264" s="8"/>
      <c r="F264" s="8"/>
      <c r="G264" s="9">
        <f t="shared" si="4"/>
        <v>0</v>
      </c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  <c r="AA264" s="8"/>
      <c r="AB264" s="8"/>
      <c r="AC264" s="8"/>
      <c r="AD264" s="8"/>
      <c r="AE264" s="8"/>
      <c r="AF264" s="8"/>
      <c r="AG264" s="8"/>
    </row>
    <row r="265" spans="1:33" x14ac:dyDescent="0.3">
      <c r="A265" s="8"/>
      <c r="B265" s="8"/>
      <c r="C265" s="8"/>
      <c r="D265" s="8"/>
      <c r="E265" s="8"/>
      <c r="F265" s="8"/>
      <c r="G265" s="9">
        <f t="shared" si="4"/>
        <v>0</v>
      </c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  <c r="AA265" s="8"/>
      <c r="AB265" s="8"/>
      <c r="AC265" s="8"/>
      <c r="AD265" s="8"/>
      <c r="AE265" s="8"/>
      <c r="AF265" s="8"/>
      <c r="AG265" s="8"/>
    </row>
    <row r="266" spans="1:33" x14ac:dyDescent="0.3">
      <c r="A266" s="8"/>
      <c r="B266" s="8"/>
      <c r="C266" s="8"/>
      <c r="D266" s="8"/>
      <c r="E266" s="8"/>
      <c r="F266" s="8"/>
      <c r="G266" s="9">
        <f t="shared" si="4"/>
        <v>0</v>
      </c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  <c r="AA266" s="8"/>
      <c r="AB266" s="8"/>
      <c r="AC266" s="8"/>
      <c r="AD266" s="8"/>
      <c r="AE266" s="8"/>
      <c r="AF266" s="8"/>
      <c r="AG266" s="8"/>
    </row>
    <row r="267" spans="1:33" x14ac:dyDescent="0.3">
      <c r="A267" s="8"/>
      <c r="B267" s="8"/>
      <c r="C267" s="8"/>
      <c r="D267" s="8"/>
      <c r="E267" s="8"/>
      <c r="F267" s="8"/>
      <c r="G267" s="9">
        <f t="shared" si="4"/>
        <v>0</v>
      </c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  <c r="AA267" s="8"/>
      <c r="AB267" s="8"/>
      <c r="AC267" s="8"/>
      <c r="AD267" s="8"/>
      <c r="AE267" s="8"/>
      <c r="AF267" s="8"/>
      <c r="AG267" s="8"/>
    </row>
    <row r="268" spans="1:33" x14ac:dyDescent="0.3">
      <c r="A268" s="8"/>
      <c r="B268" s="8"/>
      <c r="C268" s="8"/>
      <c r="D268" s="8"/>
      <c r="E268" s="8"/>
      <c r="F268" s="8"/>
      <c r="G268" s="9">
        <f t="shared" si="4"/>
        <v>0</v>
      </c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  <c r="AA268" s="8"/>
      <c r="AB268" s="8"/>
      <c r="AC268" s="8"/>
      <c r="AD268" s="8"/>
      <c r="AE268" s="8"/>
      <c r="AF268" s="8"/>
      <c r="AG268" s="8"/>
    </row>
    <row r="269" spans="1:33" x14ac:dyDescent="0.3">
      <c r="A269" s="8"/>
      <c r="B269" s="8"/>
      <c r="C269" s="8"/>
      <c r="D269" s="8"/>
      <c r="E269" s="8"/>
      <c r="F269" s="8"/>
      <c r="G269" s="9">
        <f t="shared" si="4"/>
        <v>0</v>
      </c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  <c r="AA269" s="8"/>
      <c r="AB269" s="8"/>
      <c r="AC269" s="8"/>
      <c r="AD269" s="8"/>
      <c r="AE269" s="8"/>
      <c r="AF269" s="8"/>
      <c r="AG269" s="8"/>
    </row>
    <row r="270" spans="1:33" x14ac:dyDescent="0.3">
      <c r="A270" s="8"/>
      <c r="B270" s="8"/>
      <c r="C270" s="8"/>
      <c r="D270" s="8"/>
      <c r="E270" s="8"/>
      <c r="F270" s="8"/>
      <c r="G270" s="9">
        <f t="shared" si="4"/>
        <v>0</v>
      </c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  <c r="AA270" s="8"/>
      <c r="AB270" s="8"/>
      <c r="AC270" s="8"/>
      <c r="AD270" s="8"/>
      <c r="AE270" s="8"/>
      <c r="AF270" s="8"/>
      <c r="AG270" s="8"/>
    </row>
    <row r="271" spans="1:33" x14ac:dyDescent="0.3">
      <c r="A271" s="8"/>
      <c r="B271" s="8"/>
      <c r="C271" s="8"/>
      <c r="D271" s="8"/>
      <c r="E271" s="8"/>
      <c r="F271" s="8"/>
      <c r="G271" s="9">
        <f t="shared" si="4"/>
        <v>0</v>
      </c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  <c r="AA271" s="8"/>
      <c r="AB271" s="8"/>
      <c r="AC271" s="8"/>
      <c r="AD271" s="8"/>
      <c r="AE271" s="8"/>
      <c r="AF271" s="8"/>
      <c r="AG271" s="8"/>
    </row>
    <row r="272" spans="1:33" x14ac:dyDescent="0.3">
      <c r="A272" s="8"/>
      <c r="B272" s="8"/>
      <c r="C272" s="8"/>
      <c r="D272" s="8"/>
      <c r="E272" s="8"/>
      <c r="F272" s="8"/>
      <c r="G272" s="9">
        <f t="shared" si="4"/>
        <v>0</v>
      </c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  <c r="AA272" s="8"/>
      <c r="AB272" s="8"/>
      <c r="AC272" s="8"/>
      <c r="AD272" s="8"/>
      <c r="AE272" s="8"/>
      <c r="AF272" s="8"/>
      <c r="AG272" s="8"/>
    </row>
    <row r="273" spans="1:33" x14ac:dyDescent="0.3">
      <c r="A273" s="8"/>
      <c r="B273" s="8"/>
      <c r="C273" s="8"/>
      <c r="D273" s="8"/>
      <c r="E273" s="8"/>
      <c r="F273" s="8"/>
      <c r="G273" s="9">
        <f t="shared" si="4"/>
        <v>0</v>
      </c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  <c r="AA273" s="8"/>
      <c r="AB273" s="8"/>
      <c r="AC273" s="8"/>
      <c r="AD273" s="8"/>
      <c r="AE273" s="8"/>
      <c r="AF273" s="8"/>
      <c r="AG273" s="8"/>
    </row>
    <row r="274" spans="1:33" x14ac:dyDescent="0.3">
      <c r="A274" s="8"/>
      <c r="B274" s="8"/>
      <c r="C274" s="8"/>
      <c r="D274" s="8"/>
      <c r="E274" s="8"/>
      <c r="F274" s="8"/>
      <c r="G274" s="9">
        <f t="shared" si="4"/>
        <v>0</v>
      </c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  <c r="AA274" s="8"/>
      <c r="AB274" s="8"/>
      <c r="AC274" s="8"/>
      <c r="AD274" s="8"/>
      <c r="AE274" s="8"/>
      <c r="AF274" s="8"/>
      <c r="AG274" s="8"/>
    </row>
    <row r="275" spans="1:33" x14ac:dyDescent="0.3">
      <c r="A275" s="8"/>
      <c r="B275" s="8"/>
      <c r="C275" s="8"/>
      <c r="D275" s="8"/>
      <c r="E275" s="8"/>
      <c r="F275" s="8"/>
      <c r="G275" s="9">
        <f t="shared" si="4"/>
        <v>0</v>
      </c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  <c r="AA275" s="8"/>
      <c r="AB275" s="8"/>
      <c r="AC275" s="8"/>
      <c r="AD275" s="8"/>
      <c r="AE275" s="8"/>
      <c r="AF275" s="8"/>
      <c r="AG275" s="8"/>
    </row>
    <row r="276" spans="1:33" x14ac:dyDescent="0.3">
      <c r="A276" s="8"/>
      <c r="B276" s="8"/>
      <c r="C276" s="8"/>
      <c r="D276" s="8"/>
      <c r="E276" s="8"/>
      <c r="F276" s="8"/>
      <c r="G276" s="9">
        <f t="shared" si="4"/>
        <v>0</v>
      </c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  <c r="AA276" s="8"/>
      <c r="AB276" s="8"/>
      <c r="AC276" s="8"/>
      <c r="AD276" s="8"/>
      <c r="AE276" s="8"/>
      <c r="AF276" s="8"/>
      <c r="AG276" s="8"/>
    </row>
    <row r="277" spans="1:33" x14ac:dyDescent="0.3">
      <c r="A277" s="8"/>
      <c r="B277" s="8"/>
      <c r="C277" s="8"/>
      <c r="D277" s="8"/>
      <c r="E277" s="8"/>
      <c r="F277" s="8"/>
      <c r="G277" s="9">
        <f t="shared" si="4"/>
        <v>0</v>
      </c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  <c r="AA277" s="8"/>
      <c r="AB277" s="8"/>
      <c r="AC277" s="8"/>
      <c r="AD277" s="8"/>
      <c r="AE277" s="8"/>
      <c r="AF277" s="8"/>
      <c r="AG277" s="8"/>
    </row>
    <row r="278" spans="1:33" x14ac:dyDescent="0.3">
      <c r="A278" s="8"/>
      <c r="B278" s="8"/>
      <c r="C278" s="8"/>
      <c r="D278" s="8"/>
      <c r="E278" s="8"/>
      <c r="F278" s="8"/>
      <c r="G278" s="9">
        <f t="shared" ref="G278:G341" si="5">ABS((E278*1000+F278)-(C278*1000+D278))/1000</f>
        <v>0</v>
      </c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  <c r="AA278" s="8"/>
      <c r="AB278" s="8"/>
      <c r="AC278" s="8"/>
      <c r="AD278" s="8"/>
      <c r="AE278" s="8"/>
      <c r="AF278" s="8"/>
      <c r="AG278" s="8"/>
    </row>
    <row r="279" spans="1:33" x14ac:dyDescent="0.3">
      <c r="A279" s="8"/>
      <c r="B279" s="8"/>
      <c r="C279" s="8"/>
      <c r="D279" s="8"/>
      <c r="E279" s="8"/>
      <c r="F279" s="8"/>
      <c r="G279" s="9">
        <f t="shared" si="5"/>
        <v>0</v>
      </c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  <c r="AA279" s="8"/>
      <c r="AB279" s="8"/>
      <c r="AC279" s="8"/>
      <c r="AD279" s="8"/>
      <c r="AE279" s="8"/>
      <c r="AF279" s="8"/>
      <c r="AG279" s="8"/>
    </row>
    <row r="280" spans="1:33" x14ac:dyDescent="0.3">
      <c r="A280" s="8"/>
      <c r="B280" s="8"/>
      <c r="C280" s="8"/>
      <c r="D280" s="8"/>
      <c r="E280" s="8"/>
      <c r="F280" s="8"/>
      <c r="G280" s="9">
        <f t="shared" si="5"/>
        <v>0</v>
      </c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  <c r="AA280" s="8"/>
      <c r="AB280" s="8"/>
      <c r="AC280" s="8"/>
      <c r="AD280" s="8"/>
      <c r="AE280" s="8"/>
      <c r="AF280" s="8"/>
      <c r="AG280" s="8"/>
    </row>
    <row r="281" spans="1:33" x14ac:dyDescent="0.3">
      <c r="A281" s="8"/>
      <c r="B281" s="8"/>
      <c r="C281" s="8"/>
      <c r="D281" s="8"/>
      <c r="E281" s="8"/>
      <c r="F281" s="8"/>
      <c r="G281" s="9">
        <f t="shared" si="5"/>
        <v>0</v>
      </c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  <c r="AA281" s="8"/>
      <c r="AB281" s="8"/>
      <c r="AC281" s="8"/>
      <c r="AD281" s="8"/>
      <c r="AE281" s="8"/>
      <c r="AF281" s="8"/>
      <c r="AG281" s="8"/>
    </row>
    <row r="282" spans="1:33" x14ac:dyDescent="0.3">
      <c r="A282" s="8"/>
      <c r="B282" s="8"/>
      <c r="C282" s="8"/>
      <c r="D282" s="8"/>
      <c r="E282" s="8"/>
      <c r="F282" s="8"/>
      <c r="G282" s="9">
        <f t="shared" si="5"/>
        <v>0</v>
      </c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  <c r="AA282" s="8"/>
      <c r="AB282" s="8"/>
      <c r="AC282" s="8"/>
      <c r="AD282" s="8"/>
      <c r="AE282" s="8"/>
      <c r="AF282" s="8"/>
      <c r="AG282" s="8"/>
    </row>
    <row r="283" spans="1:33" x14ac:dyDescent="0.3">
      <c r="A283" s="8"/>
      <c r="B283" s="8"/>
      <c r="C283" s="8"/>
      <c r="D283" s="8"/>
      <c r="E283" s="8"/>
      <c r="F283" s="8"/>
      <c r="G283" s="9">
        <f t="shared" si="5"/>
        <v>0</v>
      </c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  <c r="AA283" s="8"/>
      <c r="AB283" s="8"/>
      <c r="AC283" s="8"/>
      <c r="AD283" s="8"/>
      <c r="AE283" s="8"/>
      <c r="AF283" s="8"/>
      <c r="AG283" s="8"/>
    </row>
    <row r="284" spans="1:33" x14ac:dyDescent="0.3">
      <c r="A284" s="8"/>
      <c r="B284" s="8"/>
      <c r="C284" s="8"/>
      <c r="D284" s="8"/>
      <c r="E284" s="8"/>
      <c r="F284" s="8"/>
      <c r="G284" s="9">
        <f t="shared" si="5"/>
        <v>0</v>
      </c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  <c r="AA284" s="8"/>
      <c r="AB284" s="8"/>
      <c r="AC284" s="8"/>
      <c r="AD284" s="8"/>
      <c r="AE284" s="8"/>
      <c r="AF284" s="8"/>
      <c r="AG284" s="8"/>
    </row>
    <row r="285" spans="1:33" x14ac:dyDescent="0.3">
      <c r="A285" s="8"/>
      <c r="B285" s="8"/>
      <c r="C285" s="8"/>
      <c r="D285" s="8"/>
      <c r="E285" s="8"/>
      <c r="F285" s="8"/>
      <c r="G285" s="9">
        <f t="shared" si="5"/>
        <v>0</v>
      </c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  <c r="AA285" s="8"/>
      <c r="AB285" s="8"/>
      <c r="AC285" s="8"/>
      <c r="AD285" s="8"/>
      <c r="AE285" s="8"/>
      <c r="AF285" s="8"/>
      <c r="AG285" s="8"/>
    </row>
    <row r="286" spans="1:33" x14ac:dyDescent="0.3">
      <c r="A286" s="8"/>
      <c r="B286" s="8"/>
      <c r="C286" s="8"/>
      <c r="D286" s="8"/>
      <c r="E286" s="8"/>
      <c r="F286" s="8"/>
      <c r="G286" s="9">
        <f t="shared" si="5"/>
        <v>0</v>
      </c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  <c r="AA286" s="8"/>
      <c r="AB286" s="8"/>
      <c r="AC286" s="8"/>
      <c r="AD286" s="8"/>
      <c r="AE286" s="8"/>
      <c r="AF286" s="8"/>
      <c r="AG286" s="8"/>
    </row>
    <row r="287" spans="1:33" x14ac:dyDescent="0.3">
      <c r="A287" s="8"/>
      <c r="B287" s="8"/>
      <c r="C287" s="8"/>
      <c r="D287" s="8"/>
      <c r="E287" s="8"/>
      <c r="F287" s="8"/>
      <c r="G287" s="9">
        <f t="shared" si="5"/>
        <v>0</v>
      </c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  <c r="AA287" s="8"/>
      <c r="AB287" s="8"/>
      <c r="AC287" s="8"/>
      <c r="AD287" s="8"/>
      <c r="AE287" s="8"/>
      <c r="AF287" s="8"/>
      <c r="AG287" s="8"/>
    </row>
    <row r="288" spans="1:33" x14ac:dyDescent="0.3">
      <c r="A288" s="8"/>
      <c r="B288" s="8"/>
      <c r="C288" s="8"/>
      <c r="D288" s="8"/>
      <c r="E288" s="8"/>
      <c r="F288" s="8"/>
      <c r="G288" s="9">
        <f t="shared" si="5"/>
        <v>0</v>
      </c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  <c r="AA288" s="8"/>
      <c r="AB288" s="8"/>
      <c r="AC288" s="8"/>
      <c r="AD288" s="8"/>
      <c r="AE288" s="8"/>
      <c r="AF288" s="8"/>
      <c r="AG288" s="8"/>
    </row>
    <row r="289" spans="1:33" x14ac:dyDescent="0.3">
      <c r="A289" s="8"/>
      <c r="B289" s="8"/>
      <c r="C289" s="8"/>
      <c r="D289" s="8"/>
      <c r="E289" s="8"/>
      <c r="F289" s="8"/>
      <c r="G289" s="9">
        <f t="shared" si="5"/>
        <v>0</v>
      </c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  <c r="AA289" s="8"/>
      <c r="AB289" s="8"/>
      <c r="AC289" s="8"/>
      <c r="AD289" s="8"/>
      <c r="AE289" s="8"/>
      <c r="AF289" s="8"/>
      <c r="AG289" s="8"/>
    </row>
    <row r="290" spans="1:33" x14ac:dyDescent="0.3">
      <c r="A290" s="8"/>
      <c r="B290" s="8"/>
      <c r="C290" s="8"/>
      <c r="D290" s="8"/>
      <c r="E290" s="8"/>
      <c r="F290" s="8"/>
      <c r="G290" s="9">
        <f t="shared" si="5"/>
        <v>0</v>
      </c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  <c r="AA290" s="8"/>
      <c r="AB290" s="8"/>
      <c r="AC290" s="8"/>
      <c r="AD290" s="8"/>
      <c r="AE290" s="8"/>
      <c r="AF290" s="8"/>
      <c r="AG290" s="8"/>
    </row>
    <row r="291" spans="1:33" x14ac:dyDescent="0.3">
      <c r="A291" s="8"/>
      <c r="B291" s="8"/>
      <c r="C291" s="8"/>
      <c r="D291" s="8"/>
      <c r="E291" s="8"/>
      <c r="F291" s="8"/>
      <c r="G291" s="9">
        <f t="shared" si="5"/>
        <v>0</v>
      </c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  <c r="AA291" s="8"/>
      <c r="AB291" s="8"/>
      <c r="AC291" s="8"/>
      <c r="AD291" s="8"/>
      <c r="AE291" s="8"/>
      <c r="AF291" s="8"/>
      <c r="AG291" s="8"/>
    </row>
    <row r="292" spans="1:33" x14ac:dyDescent="0.3">
      <c r="A292" s="8"/>
      <c r="B292" s="8"/>
      <c r="C292" s="8"/>
      <c r="D292" s="8"/>
      <c r="E292" s="8"/>
      <c r="F292" s="8"/>
      <c r="G292" s="9">
        <f t="shared" si="5"/>
        <v>0</v>
      </c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  <c r="AA292" s="8"/>
      <c r="AB292" s="8"/>
      <c r="AC292" s="8"/>
      <c r="AD292" s="8"/>
      <c r="AE292" s="8"/>
      <c r="AF292" s="8"/>
      <c r="AG292" s="8"/>
    </row>
    <row r="293" spans="1:33" x14ac:dyDescent="0.3">
      <c r="A293" s="8"/>
      <c r="B293" s="8"/>
      <c r="C293" s="8"/>
      <c r="D293" s="8"/>
      <c r="E293" s="8"/>
      <c r="F293" s="8"/>
      <c r="G293" s="9">
        <f t="shared" si="5"/>
        <v>0</v>
      </c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  <c r="AA293" s="8"/>
      <c r="AB293" s="8"/>
      <c r="AC293" s="8"/>
      <c r="AD293" s="8"/>
      <c r="AE293" s="8"/>
      <c r="AF293" s="8"/>
      <c r="AG293" s="8"/>
    </row>
    <row r="294" spans="1:33" x14ac:dyDescent="0.3">
      <c r="A294" s="8"/>
      <c r="B294" s="8"/>
      <c r="C294" s="8"/>
      <c r="D294" s="8"/>
      <c r="E294" s="8"/>
      <c r="F294" s="8"/>
      <c r="G294" s="9">
        <f t="shared" si="5"/>
        <v>0</v>
      </c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  <c r="AA294" s="8"/>
      <c r="AB294" s="8"/>
      <c r="AC294" s="8"/>
      <c r="AD294" s="8"/>
      <c r="AE294" s="8"/>
      <c r="AF294" s="8"/>
      <c r="AG294" s="8"/>
    </row>
    <row r="295" spans="1:33" x14ac:dyDescent="0.3">
      <c r="A295" s="8"/>
      <c r="B295" s="8"/>
      <c r="C295" s="8"/>
      <c r="D295" s="8"/>
      <c r="E295" s="8"/>
      <c r="F295" s="8"/>
      <c r="G295" s="9">
        <f t="shared" si="5"/>
        <v>0</v>
      </c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  <c r="AA295" s="8"/>
      <c r="AB295" s="8"/>
      <c r="AC295" s="8"/>
      <c r="AD295" s="8"/>
      <c r="AE295" s="8"/>
      <c r="AF295" s="8"/>
      <c r="AG295" s="8"/>
    </row>
    <row r="296" spans="1:33" x14ac:dyDescent="0.3">
      <c r="A296" s="8"/>
      <c r="B296" s="8"/>
      <c r="C296" s="8"/>
      <c r="D296" s="8"/>
      <c r="E296" s="8"/>
      <c r="F296" s="8"/>
      <c r="G296" s="9">
        <f t="shared" si="5"/>
        <v>0</v>
      </c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  <c r="AA296" s="8"/>
      <c r="AB296" s="8"/>
      <c r="AC296" s="8"/>
      <c r="AD296" s="8"/>
      <c r="AE296" s="8"/>
      <c r="AF296" s="8"/>
      <c r="AG296" s="8"/>
    </row>
    <row r="297" spans="1:33" x14ac:dyDescent="0.3">
      <c r="A297" s="8"/>
      <c r="B297" s="8"/>
      <c r="C297" s="8"/>
      <c r="D297" s="8"/>
      <c r="E297" s="8"/>
      <c r="F297" s="8"/>
      <c r="G297" s="9">
        <f t="shared" si="5"/>
        <v>0</v>
      </c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  <c r="AA297" s="8"/>
      <c r="AB297" s="8"/>
      <c r="AC297" s="8"/>
      <c r="AD297" s="8"/>
      <c r="AE297" s="8"/>
      <c r="AF297" s="8"/>
      <c r="AG297" s="8"/>
    </row>
    <row r="298" spans="1:33" x14ac:dyDescent="0.3">
      <c r="A298" s="8"/>
      <c r="B298" s="8"/>
      <c r="C298" s="8"/>
      <c r="D298" s="8"/>
      <c r="E298" s="8"/>
      <c r="F298" s="8"/>
      <c r="G298" s="9">
        <f t="shared" si="5"/>
        <v>0</v>
      </c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  <c r="AA298" s="8"/>
      <c r="AB298" s="8"/>
      <c r="AC298" s="8"/>
      <c r="AD298" s="8"/>
      <c r="AE298" s="8"/>
      <c r="AF298" s="8"/>
      <c r="AG298" s="8"/>
    </row>
    <row r="299" spans="1:33" x14ac:dyDescent="0.3">
      <c r="A299" s="8"/>
      <c r="B299" s="8"/>
      <c r="C299" s="8"/>
      <c r="D299" s="8"/>
      <c r="E299" s="8"/>
      <c r="F299" s="8"/>
      <c r="G299" s="9">
        <f t="shared" si="5"/>
        <v>0</v>
      </c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  <c r="AA299" s="8"/>
      <c r="AB299" s="8"/>
      <c r="AC299" s="8"/>
      <c r="AD299" s="8"/>
      <c r="AE299" s="8"/>
      <c r="AF299" s="8"/>
      <c r="AG299" s="8"/>
    </row>
    <row r="300" spans="1:33" x14ac:dyDescent="0.3">
      <c r="A300" s="8"/>
      <c r="B300" s="8"/>
      <c r="C300" s="8"/>
      <c r="D300" s="8"/>
      <c r="E300" s="8"/>
      <c r="F300" s="8"/>
      <c r="G300" s="9">
        <f t="shared" si="5"/>
        <v>0</v>
      </c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  <c r="AA300" s="8"/>
      <c r="AB300" s="8"/>
      <c r="AC300" s="8"/>
      <c r="AD300" s="8"/>
      <c r="AE300" s="8"/>
      <c r="AF300" s="8"/>
      <c r="AG300" s="8"/>
    </row>
    <row r="301" spans="1:33" x14ac:dyDescent="0.3">
      <c r="A301" s="8"/>
      <c r="B301" s="8"/>
      <c r="C301" s="8"/>
      <c r="D301" s="8"/>
      <c r="E301" s="8"/>
      <c r="F301" s="8"/>
      <c r="G301" s="9">
        <f t="shared" si="5"/>
        <v>0</v>
      </c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  <c r="AA301" s="8"/>
      <c r="AB301" s="8"/>
      <c r="AC301" s="8"/>
      <c r="AD301" s="8"/>
      <c r="AE301" s="8"/>
      <c r="AF301" s="8"/>
      <c r="AG301" s="8"/>
    </row>
    <row r="302" spans="1:33" x14ac:dyDescent="0.3">
      <c r="A302" s="8"/>
      <c r="B302" s="8"/>
      <c r="C302" s="8"/>
      <c r="D302" s="8"/>
      <c r="E302" s="8"/>
      <c r="F302" s="8"/>
      <c r="G302" s="9">
        <f t="shared" si="5"/>
        <v>0</v>
      </c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  <c r="AA302" s="8"/>
      <c r="AB302" s="8"/>
      <c r="AC302" s="8"/>
      <c r="AD302" s="8"/>
      <c r="AE302" s="8"/>
      <c r="AF302" s="8"/>
      <c r="AG302" s="8"/>
    </row>
    <row r="303" spans="1:33" x14ac:dyDescent="0.3">
      <c r="A303" s="8"/>
      <c r="B303" s="8"/>
      <c r="C303" s="8"/>
      <c r="D303" s="8"/>
      <c r="E303" s="8"/>
      <c r="F303" s="8"/>
      <c r="G303" s="9">
        <f t="shared" si="5"/>
        <v>0</v>
      </c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  <c r="AA303" s="8"/>
      <c r="AB303" s="8"/>
      <c r="AC303" s="8"/>
      <c r="AD303" s="8"/>
      <c r="AE303" s="8"/>
      <c r="AF303" s="8"/>
      <c r="AG303" s="8"/>
    </row>
    <row r="304" spans="1:33" x14ac:dyDescent="0.3">
      <c r="A304" s="8"/>
      <c r="B304" s="8"/>
      <c r="C304" s="8"/>
      <c r="D304" s="8"/>
      <c r="E304" s="8"/>
      <c r="F304" s="8"/>
      <c r="G304" s="9">
        <f t="shared" si="5"/>
        <v>0</v>
      </c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  <c r="AA304" s="8"/>
      <c r="AB304" s="8"/>
      <c r="AC304" s="8"/>
      <c r="AD304" s="8"/>
      <c r="AE304" s="8"/>
      <c r="AF304" s="8"/>
      <c r="AG304" s="8"/>
    </row>
    <row r="305" spans="1:33" x14ac:dyDescent="0.3">
      <c r="A305" s="8"/>
      <c r="B305" s="8"/>
      <c r="C305" s="8"/>
      <c r="D305" s="8"/>
      <c r="E305" s="8"/>
      <c r="F305" s="8"/>
      <c r="G305" s="9">
        <f t="shared" si="5"/>
        <v>0</v>
      </c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  <c r="AA305" s="8"/>
      <c r="AB305" s="8"/>
      <c r="AC305" s="8"/>
      <c r="AD305" s="8"/>
      <c r="AE305" s="8"/>
      <c r="AF305" s="8"/>
      <c r="AG305" s="8"/>
    </row>
    <row r="306" spans="1:33" x14ac:dyDescent="0.3">
      <c r="A306" s="8"/>
      <c r="B306" s="8"/>
      <c r="C306" s="8"/>
      <c r="D306" s="8"/>
      <c r="E306" s="8"/>
      <c r="F306" s="8"/>
      <c r="G306" s="9">
        <f t="shared" si="5"/>
        <v>0</v>
      </c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  <c r="AA306" s="8"/>
      <c r="AB306" s="8"/>
      <c r="AC306" s="8"/>
      <c r="AD306" s="8"/>
      <c r="AE306" s="8"/>
      <c r="AF306" s="8"/>
      <c r="AG306" s="8"/>
    </row>
    <row r="307" spans="1:33" x14ac:dyDescent="0.3">
      <c r="A307" s="8"/>
      <c r="B307" s="8"/>
      <c r="C307" s="8"/>
      <c r="D307" s="8"/>
      <c r="E307" s="8"/>
      <c r="F307" s="8"/>
      <c r="G307" s="9">
        <f t="shared" si="5"/>
        <v>0</v>
      </c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  <c r="AA307" s="8"/>
      <c r="AB307" s="8"/>
      <c r="AC307" s="8"/>
      <c r="AD307" s="8"/>
      <c r="AE307" s="8"/>
      <c r="AF307" s="8"/>
      <c r="AG307" s="8"/>
    </row>
    <row r="308" spans="1:33" x14ac:dyDescent="0.3">
      <c r="A308" s="8"/>
      <c r="B308" s="8"/>
      <c r="C308" s="8"/>
      <c r="D308" s="8"/>
      <c r="E308" s="8"/>
      <c r="F308" s="8"/>
      <c r="G308" s="9">
        <f t="shared" si="5"/>
        <v>0</v>
      </c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  <c r="AA308" s="8"/>
      <c r="AB308" s="8"/>
      <c r="AC308" s="8"/>
      <c r="AD308" s="8"/>
      <c r="AE308" s="8"/>
      <c r="AF308" s="8"/>
      <c r="AG308" s="8"/>
    </row>
    <row r="309" spans="1:33" x14ac:dyDescent="0.3">
      <c r="A309" s="8"/>
      <c r="B309" s="8"/>
      <c r="C309" s="8"/>
      <c r="D309" s="8"/>
      <c r="E309" s="8"/>
      <c r="F309" s="8"/>
      <c r="G309" s="9">
        <f t="shared" si="5"/>
        <v>0</v>
      </c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  <c r="AA309" s="8"/>
      <c r="AB309" s="8"/>
      <c r="AC309" s="8"/>
      <c r="AD309" s="8"/>
      <c r="AE309" s="8"/>
      <c r="AF309" s="8"/>
      <c r="AG309" s="8"/>
    </row>
    <row r="310" spans="1:33" x14ac:dyDescent="0.3">
      <c r="A310" s="8"/>
      <c r="B310" s="8"/>
      <c r="C310" s="8"/>
      <c r="D310" s="8"/>
      <c r="E310" s="8"/>
      <c r="F310" s="8"/>
      <c r="G310" s="9">
        <f t="shared" si="5"/>
        <v>0</v>
      </c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  <c r="AA310" s="8"/>
      <c r="AB310" s="8"/>
      <c r="AC310" s="8"/>
      <c r="AD310" s="8"/>
      <c r="AE310" s="8"/>
      <c r="AF310" s="8"/>
      <c r="AG310" s="8"/>
    </row>
    <row r="311" spans="1:33" x14ac:dyDescent="0.3">
      <c r="A311" s="8"/>
      <c r="B311" s="8"/>
      <c r="C311" s="8"/>
      <c r="D311" s="8"/>
      <c r="E311" s="8"/>
      <c r="F311" s="8"/>
      <c r="G311" s="9">
        <f t="shared" si="5"/>
        <v>0</v>
      </c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  <c r="AA311" s="8"/>
      <c r="AB311" s="8"/>
      <c r="AC311" s="8"/>
      <c r="AD311" s="8"/>
      <c r="AE311" s="8"/>
      <c r="AF311" s="8"/>
      <c r="AG311" s="8"/>
    </row>
    <row r="312" spans="1:33" x14ac:dyDescent="0.3">
      <c r="A312" s="8"/>
      <c r="B312" s="8"/>
      <c r="C312" s="8"/>
      <c r="D312" s="8"/>
      <c r="E312" s="8"/>
      <c r="F312" s="8"/>
      <c r="G312" s="9">
        <f t="shared" si="5"/>
        <v>0</v>
      </c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  <c r="AA312" s="8"/>
      <c r="AB312" s="8"/>
      <c r="AC312" s="8"/>
      <c r="AD312" s="8"/>
      <c r="AE312" s="8"/>
      <c r="AF312" s="8"/>
      <c r="AG312" s="8"/>
    </row>
    <row r="313" spans="1:33" x14ac:dyDescent="0.3">
      <c r="A313" s="8"/>
      <c r="B313" s="8"/>
      <c r="C313" s="8"/>
      <c r="D313" s="8"/>
      <c r="E313" s="8"/>
      <c r="F313" s="8"/>
      <c r="G313" s="9">
        <f t="shared" si="5"/>
        <v>0</v>
      </c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  <c r="AA313" s="8"/>
      <c r="AB313" s="8"/>
      <c r="AC313" s="8"/>
      <c r="AD313" s="8"/>
      <c r="AE313" s="8"/>
      <c r="AF313" s="8"/>
      <c r="AG313" s="8"/>
    </row>
    <row r="314" spans="1:33" x14ac:dyDescent="0.3">
      <c r="A314" s="8"/>
      <c r="B314" s="8"/>
      <c r="C314" s="8"/>
      <c r="D314" s="8"/>
      <c r="E314" s="8"/>
      <c r="F314" s="8"/>
      <c r="G314" s="9">
        <f t="shared" si="5"/>
        <v>0</v>
      </c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  <c r="AA314" s="8"/>
      <c r="AB314" s="8"/>
      <c r="AC314" s="8"/>
      <c r="AD314" s="8"/>
      <c r="AE314" s="8"/>
      <c r="AF314" s="8"/>
      <c r="AG314" s="8"/>
    </row>
    <row r="315" spans="1:33" x14ac:dyDescent="0.3">
      <c r="A315" s="8"/>
      <c r="B315" s="8"/>
      <c r="C315" s="8"/>
      <c r="D315" s="8"/>
      <c r="E315" s="8"/>
      <c r="F315" s="8"/>
      <c r="G315" s="9">
        <f t="shared" si="5"/>
        <v>0</v>
      </c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  <c r="AA315" s="8"/>
      <c r="AB315" s="8"/>
      <c r="AC315" s="8"/>
      <c r="AD315" s="8"/>
      <c r="AE315" s="8"/>
      <c r="AF315" s="8"/>
      <c r="AG315" s="8"/>
    </row>
    <row r="316" spans="1:33" x14ac:dyDescent="0.3">
      <c r="A316" s="8"/>
      <c r="B316" s="8"/>
      <c r="C316" s="8"/>
      <c r="D316" s="8"/>
      <c r="E316" s="8"/>
      <c r="F316" s="8"/>
      <c r="G316" s="9">
        <f t="shared" si="5"/>
        <v>0</v>
      </c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  <c r="AA316" s="8"/>
      <c r="AB316" s="8"/>
      <c r="AC316" s="8"/>
      <c r="AD316" s="8"/>
      <c r="AE316" s="8"/>
      <c r="AF316" s="8"/>
      <c r="AG316" s="8"/>
    </row>
    <row r="317" spans="1:33" x14ac:dyDescent="0.3">
      <c r="A317" s="8"/>
      <c r="B317" s="8"/>
      <c r="C317" s="8"/>
      <c r="D317" s="8"/>
      <c r="E317" s="8"/>
      <c r="F317" s="8"/>
      <c r="G317" s="9">
        <f t="shared" si="5"/>
        <v>0</v>
      </c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  <c r="AA317" s="8"/>
      <c r="AB317" s="8"/>
      <c r="AC317" s="8"/>
      <c r="AD317" s="8"/>
      <c r="AE317" s="8"/>
      <c r="AF317" s="8"/>
      <c r="AG317" s="8"/>
    </row>
    <row r="318" spans="1:33" x14ac:dyDescent="0.3">
      <c r="A318" s="8"/>
      <c r="B318" s="8"/>
      <c r="C318" s="8"/>
      <c r="D318" s="8"/>
      <c r="E318" s="8"/>
      <c r="F318" s="8"/>
      <c r="G318" s="9">
        <f t="shared" si="5"/>
        <v>0</v>
      </c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  <c r="AA318" s="8"/>
      <c r="AB318" s="8"/>
      <c r="AC318" s="8"/>
      <c r="AD318" s="8"/>
      <c r="AE318" s="8"/>
      <c r="AF318" s="8"/>
      <c r="AG318" s="8"/>
    </row>
    <row r="319" spans="1:33" x14ac:dyDescent="0.3">
      <c r="A319" s="8"/>
      <c r="B319" s="8"/>
      <c r="C319" s="8"/>
      <c r="D319" s="8"/>
      <c r="E319" s="8"/>
      <c r="F319" s="8"/>
      <c r="G319" s="9">
        <f t="shared" si="5"/>
        <v>0</v>
      </c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  <c r="AA319" s="8"/>
      <c r="AB319" s="8"/>
      <c r="AC319" s="8"/>
      <c r="AD319" s="8"/>
      <c r="AE319" s="8"/>
      <c r="AF319" s="8"/>
      <c r="AG319" s="8"/>
    </row>
    <row r="320" spans="1:33" x14ac:dyDescent="0.3">
      <c r="A320" s="8"/>
      <c r="B320" s="8"/>
      <c r="C320" s="8"/>
      <c r="D320" s="8"/>
      <c r="E320" s="8"/>
      <c r="F320" s="8"/>
      <c r="G320" s="9">
        <f t="shared" si="5"/>
        <v>0</v>
      </c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  <c r="AA320" s="8"/>
      <c r="AB320" s="8"/>
      <c r="AC320" s="8"/>
      <c r="AD320" s="8"/>
      <c r="AE320" s="8"/>
      <c r="AF320" s="8"/>
      <c r="AG320" s="8"/>
    </row>
    <row r="321" spans="1:33" x14ac:dyDescent="0.3">
      <c r="A321" s="8"/>
      <c r="B321" s="8"/>
      <c r="C321" s="8"/>
      <c r="D321" s="8"/>
      <c r="E321" s="8"/>
      <c r="F321" s="8"/>
      <c r="G321" s="9">
        <f t="shared" si="5"/>
        <v>0</v>
      </c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  <c r="AA321" s="8"/>
      <c r="AB321" s="8"/>
      <c r="AC321" s="8"/>
      <c r="AD321" s="8"/>
      <c r="AE321" s="8"/>
      <c r="AF321" s="8"/>
      <c r="AG321" s="8"/>
    </row>
    <row r="322" spans="1:33" x14ac:dyDescent="0.3">
      <c r="A322" s="8"/>
      <c r="B322" s="8"/>
      <c r="C322" s="8"/>
      <c r="D322" s="8"/>
      <c r="E322" s="8"/>
      <c r="F322" s="8"/>
      <c r="G322" s="9">
        <f t="shared" si="5"/>
        <v>0</v>
      </c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  <c r="AA322" s="8"/>
      <c r="AB322" s="8"/>
      <c r="AC322" s="8"/>
      <c r="AD322" s="8"/>
      <c r="AE322" s="8"/>
      <c r="AF322" s="8"/>
      <c r="AG322" s="8"/>
    </row>
    <row r="323" spans="1:33" x14ac:dyDescent="0.3">
      <c r="A323" s="8"/>
      <c r="B323" s="8"/>
      <c r="C323" s="8"/>
      <c r="D323" s="8"/>
      <c r="E323" s="8"/>
      <c r="F323" s="8"/>
      <c r="G323" s="9">
        <f t="shared" si="5"/>
        <v>0</v>
      </c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  <c r="AA323" s="8"/>
      <c r="AB323" s="8"/>
      <c r="AC323" s="8"/>
      <c r="AD323" s="8"/>
      <c r="AE323" s="8"/>
      <c r="AF323" s="8"/>
      <c r="AG323" s="8"/>
    </row>
    <row r="324" spans="1:33" x14ac:dyDescent="0.3">
      <c r="A324" s="8"/>
      <c r="B324" s="8"/>
      <c r="C324" s="8"/>
      <c r="D324" s="8"/>
      <c r="E324" s="8"/>
      <c r="F324" s="8"/>
      <c r="G324" s="9">
        <f t="shared" si="5"/>
        <v>0</v>
      </c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  <c r="AA324" s="8"/>
      <c r="AB324" s="8"/>
      <c r="AC324" s="8"/>
      <c r="AD324" s="8"/>
      <c r="AE324" s="8"/>
      <c r="AF324" s="8"/>
      <c r="AG324" s="8"/>
    </row>
    <row r="325" spans="1:33" x14ac:dyDescent="0.3">
      <c r="A325" s="8"/>
      <c r="B325" s="8"/>
      <c r="C325" s="8"/>
      <c r="D325" s="8"/>
      <c r="E325" s="8"/>
      <c r="F325" s="8"/>
      <c r="G325" s="9">
        <f t="shared" si="5"/>
        <v>0</v>
      </c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  <c r="AA325" s="8"/>
      <c r="AB325" s="8"/>
      <c r="AC325" s="8"/>
      <c r="AD325" s="8"/>
      <c r="AE325" s="8"/>
      <c r="AF325" s="8"/>
      <c r="AG325" s="8"/>
    </row>
    <row r="326" spans="1:33" x14ac:dyDescent="0.3">
      <c r="A326" s="8"/>
      <c r="B326" s="8"/>
      <c r="C326" s="8"/>
      <c r="D326" s="8"/>
      <c r="E326" s="8"/>
      <c r="F326" s="8"/>
      <c r="G326" s="9">
        <f t="shared" si="5"/>
        <v>0</v>
      </c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  <c r="AA326" s="8"/>
      <c r="AB326" s="8"/>
      <c r="AC326" s="8"/>
      <c r="AD326" s="8"/>
      <c r="AE326" s="8"/>
      <c r="AF326" s="8"/>
      <c r="AG326" s="8"/>
    </row>
    <row r="327" spans="1:33" x14ac:dyDescent="0.3">
      <c r="A327" s="8"/>
      <c r="B327" s="8"/>
      <c r="C327" s="8"/>
      <c r="D327" s="8"/>
      <c r="E327" s="8"/>
      <c r="F327" s="8"/>
      <c r="G327" s="9">
        <f t="shared" si="5"/>
        <v>0</v>
      </c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  <c r="AA327" s="8"/>
      <c r="AB327" s="8"/>
      <c r="AC327" s="8"/>
      <c r="AD327" s="8"/>
      <c r="AE327" s="8"/>
      <c r="AF327" s="8"/>
      <c r="AG327" s="8"/>
    </row>
    <row r="328" spans="1:33" x14ac:dyDescent="0.3">
      <c r="A328" s="8"/>
      <c r="B328" s="8"/>
      <c r="C328" s="8"/>
      <c r="D328" s="8"/>
      <c r="E328" s="8"/>
      <c r="F328" s="8"/>
      <c r="G328" s="9">
        <f t="shared" si="5"/>
        <v>0</v>
      </c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  <c r="AA328" s="8"/>
      <c r="AB328" s="8"/>
      <c r="AC328" s="8"/>
      <c r="AD328" s="8"/>
      <c r="AE328" s="8"/>
      <c r="AF328" s="8"/>
      <c r="AG328" s="8"/>
    </row>
    <row r="329" spans="1:33" x14ac:dyDescent="0.3">
      <c r="A329" s="8"/>
      <c r="B329" s="8"/>
      <c r="C329" s="8"/>
      <c r="D329" s="8"/>
      <c r="E329" s="8"/>
      <c r="F329" s="8"/>
      <c r="G329" s="9">
        <f t="shared" si="5"/>
        <v>0</v>
      </c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  <c r="AA329" s="8"/>
      <c r="AB329" s="8"/>
      <c r="AC329" s="8"/>
      <c r="AD329" s="8"/>
      <c r="AE329" s="8"/>
      <c r="AF329" s="8"/>
      <c r="AG329" s="8"/>
    </row>
    <row r="330" spans="1:33" x14ac:dyDescent="0.3">
      <c r="A330" s="8"/>
      <c r="B330" s="8"/>
      <c r="C330" s="8"/>
      <c r="D330" s="8"/>
      <c r="E330" s="8"/>
      <c r="F330" s="8"/>
      <c r="G330" s="9">
        <f t="shared" si="5"/>
        <v>0</v>
      </c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  <c r="AA330" s="8"/>
      <c r="AB330" s="8"/>
      <c r="AC330" s="8"/>
      <c r="AD330" s="8"/>
      <c r="AE330" s="8"/>
      <c r="AF330" s="8"/>
      <c r="AG330" s="8"/>
    </row>
    <row r="331" spans="1:33" x14ac:dyDescent="0.3">
      <c r="A331" s="8"/>
      <c r="B331" s="8"/>
      <c r="C331" s="8"/>
      <c r="D331" s="8"/>
      <c r="E331" s="8"/>
      <c r="F331" s="8"/>
      <c r="G331" s="9">
        <f t="shared" si="5"/>
        <v>0</v>
      </c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  <c r="AA331" s="8"/>
      <c r="AB331" s="8"/>
      <c r="AC331" s="8"/>
      <c r="AD331" s="8"/>
      <c r="AE331" s="8"/>
      <c r="AF331" s="8"/>
      <c r="AG331" s="8"/>
    </row>
    <row r="332" spans="1:33" x14ac:dyDescent="0.3">
      <c r="A332" s="8"/>
      <c r="B332" s="8"/>
      <c r="C332" s="8"/>
      <c r="D332" s="8"/>
      <c r="E332" s="8"/>
      <c r="F332" s="8"/>
      <c r="G332" s="9">
        <f t="shared" si="5"/>
        <v>0</v>
      </c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  <c r="AA332" s="8"/>
      <c r="AB332" s="8"/>
      <c r="AC332" s="8"/>
      <c r="AD332" s="8"/>
      <c r="AE332" s="8"/>
      <c r="AF332" s="8"/>
      <c r="AG332" s="8"/>
    </row>
    <row r="333" spans="1:33" x14ac:dyDescent="0.3">
      <c r="A333" s="8"/>
      <c r="B333" s="8"/>
      <c r="C333" s="8"/>
      <c r="D333" s="8"/>
      <c r="E333" s="8"/>
      <c r="F333" s="8"/>
      <c r="G333" s="9">
        <f t="shared" si="5"/>
        <v>0</v>
      </c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  <c r="AA333" s="8"/>
      <c r="AB333" s="8"/>
      <c r="AC333" s="8"/>
      <c r="AD333" s="8"/>
      <c r="AE333" s="8"/>
      <c r="AF333" s="8"/>
      <c r="AG333" s="8"/>
    </row>
    <row r="334" spans="1:33" x14ac:dyDescent="0.3">
      <c r="A334" s="8"/>
      <c r="B334" s="8"/>
      <c r="C334" s="8"/>
      <c r="D334" s="8"/>
      <c r="E334" s="8"/>
      <c r="F334" s="8"/>
      <c r="G334" s="9">
        <f t="shared" si="5"/>
        <v>0</v>
      </c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  <c r="AA334" s="8"/>
      <c r="AB334" s="8"/>
      <c r="AC334" s="8"/>
      <c r="AD334" s="8"/>
      <c r="AE334" s="8"/>
      <c r="AF334" s="8"/>
      <c r="AG334" s="8"/>
    </row>
    <row r="335" spans="1:33" x14ac:dyDescent="0.3">
      <c r="A335" s="8"/>
      <c r="B335" s="8"/>
      <c r="C335" s="8"/>
      <c r="D335" s="8"/>
      <c r="E335" s="8"/>
      <c r="F335" s="8"/>
      <c r="G335" s="9">
        <f t="shared" si="5"/>
        <v>0</v>
      </c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  <c r="AA335" s="8"/>
      <c r="AB335" s="8"/>
      <c r="AC335" s="8"/>
      <c r="AD335" s="8"/>
      <c r="AE335" s="8"/>
      <c r="AF335" s="8"/>
      <c r="AG335" s="8"/>
    </row>
    <row r="336" spans="1:33" x14ac:dyDescent="0.3">
      <c r="A336" s="8"/>
      <c r="B336" s="8"/>
      <c r="C336" s="8"/>
      <c r="D336" s="8"/>
      <c r="E336" s="8"/>
      <c r="F336" s="8"/>
      <c r="G336" s="9">
        <f t="shared" si="5"/>
        <v>0</v>
      </c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  <c r="AA336" s="8"/>
      <c r="AB336" s="8"/>
      <c r="AC336" s="8"/>
      <c r="AD336" s="8"/>
      <c r="AE336" s="8"/>
      <c r="AF336" s="8"/>
      <c r="AG336" s="8"/>
    </row>
    <row r="337" spans="1:33" x14ac:dyDescent="0.3">
      <c r="A337" s="8"/>
      <c r="B337" s="8"/>
      <c r="C337" s="8"/>
      <c r="D337" s="8"/>
      <c r="E337" s="8"/>
      <c r="F337" s="8"/>
      <c r="G337" s="9">
        <f t="shared" si="5"/>
        <v>0</v>
      </c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  <c r="AA337" s="8"/>
      <c r="AB337" s="8"/>
      <c r="AC337" s="8"/>
      <c r="AD337" s="8"/>
      <c r="AE337" s="8"/>
      <c r="AF337" s="8"/>
      <c r="AG337" s="8"/>
    </row>
    <row r="338" spans="1:33" x14ac:dyDescent="0.3">
      <c r="A338" s="8"/>
      <c r="B338" s="8"/>
      <c r="C338" s="8"/>
      <c r="D338" s="8"/>
      <c r="E338" s="8"/>
      <c r="F338" s="8"/>
      <c r="G338" s="9">
        <f t="shared" si="5"/>
        <v>0</v>
      </c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  <c r="AA338" s="8"/>
      <c r="AB338" s="8"/>
      <c r="AC338" s="8"/>
      <c r="AD338" s="8"/>
      <c r="AE338" s="8"/>
      <c r="AF338" s="8"/>
      <c r="AG338" s="8"/>
    </row>
    <row r="339" spans="1:33" x14ac:dyDescent="0.3">
      <c r="A339" s="8"/>
      <c r="B339" s="8"/>
      <c r="C339" s="8"/>
      <c r="D339" s="8"/>
      <c r="E339" s="8"/>
      <c r="F339" s="8"/>
      <c r="G339" s="9">
        <f t="shared" si="5"/>
        <v>0</v>
      </c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  <c r="AA339" s="8"/>
      <c r="AB339" s="8"/>
      <c r="AC339" s="8"/>
      <c r="AD339" s="8"/>
      <c r="AE339" s="8"/>
      <c r="AF339" s="8"/>
      <c r="AG339" s="8"/>
    </row>
    <row r="340" spans="1:33" x14ac:dyDescent="0.3">
      <c r="A340" s="8"/>
      <c r="B340" s="8"/>
      <c r="C340" s="8"/>
      <c r="D340" s="8"/>
      <c r="E340" s="8"/>
      <c r="F340" s="8"/>
      <c r="G340" s="9">
        <f t="shared" si="5"/>
        <v>0</v>
      </c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  <c r="AA340" s="8"/>
      <c r="AB340" s="8"/>
      <c r="AC340" s="8"/>
      <c r="AD340" s="8"/>
      <c r="AE340" s="8"/>
      <c r="AF340" s="8"/>
      <c r="AG340" s="8"/>
    </row>
    <row r="341" spans="1:33" x14ac:dyDescent="0.3">
      <c r="A341" s="8"/>
      <c r="B341" s="8"/>
      <c r="C341" s="8"/>
      <c r="D341" s="8"/>
      <c r="E341" s="8"/>
      <c r="F341" s="8"/>
      <c r="G341" s="9">
        <f t="shared" si="5"/>
        <v>0</v>
      </c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  <c r="AA341" s="8"/>
      <c r="AB341" s="8"/>
      <c r="AC341" s="8"/>
      <c r="AD341" s="8"/>
      <c r="AE341" s="8"/>
      <c r="AF341" s="8"/>
      <c r="AG341" s="8"/>
    </row>
    <row r="342" spans="1:33" x14ac:dyDescent="0.3">
      <c r="A342" s="8"/>
      <c r="B342" s="8"/>
      <c r="C342" s="8"/>
      <c r="D342" s="8"/>
      <c r="E342" s="8"/>
      <c r="F342" s="8"/>
      <c r="G342" s="9">
        <f t="shared" ref="G342:G405" si="6">ABS((E342*1000+F342)-(C342*1000+D342))/1000</f>
        <v>0</v>
      </c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  <c r="AA342" s="8"/>
      <c r="AB342" s="8"/>
      <c r="AC342" s="8"/>
      <c r="AD342" s="8"/>
      <c r="AE342" s="8"/>
      <c r="AF342" s="8"/>
      <c r="AG342" s="8"/>
    </row>
    <row r="343" spans="1:33" x14ac:dyDescent="0.3">
      <c r="A343" s="8"/>
      <c r="B343" s="8"/>
      <c r="C343" s="8"/>
      <c r="D343" s="8"/>
      <c r="E343" s="8"/>
      <c r="F343" s="8"/>
      <c r="G343" s="9">
        <f t="shared" si="6"/>
        <v>0</v>
      </c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  <c r="AA343" s="8"/>
      <c r="AB343" s="8"/>
      <c r="AC343" s="8"/>
      <c r="AD343" s="8"/>
      <c r="AE343" s="8"/>
      <c r="AF343" s="8"/>
      <c r="AG343" s="8"/>
    </row>
    <row r="344" spans="1:33" x14ac:dyDescent="0.3">
      <c r="A344" s="8"/>
      <c r="B344" s="8"/>
      <c r="C344" s="8"/>
      <c r="D344" s="8"/>
      <c r="E344" s="8"/>
      <c r="F344" s="8"/>
      <c r="G344" s="9">
        <f t="shared" si="6"/>
        <v>0</v>
      </c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  <c r="AA344" s="8"/>
      <c r="AB344" s="8"/>
      <c r="AC344" s="8"/>
      <c r="AD344" s="8"/>
      <c r="AE344" s="8"/>
      <c r="AF344" s="8"/>
      <c r="AG344" s="8"/>
    </row>
    <row r="345" spans="1:33" x14ac:dyDescent="0.3">
      <c r="A345" s="8"/>
      <c r="B345" s="8"/>
      <c r="C345" s="8"/>
      <c r="D345" s="8"/>
      <c r="E345" s="8"/>
      <c r="F345" s="8"/>
      <c r="G345" s="9">
        <f t="shared" si="6"/>
        <v>0</v>
      </c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  <c r="AA345" s="8"/>
      <c r="AB345" s="8"/>
      <c r="AC345" s="8"/>
      <c r="AD345" s="8"/>
      <c r="AE345" s="8"/>
      <c r="AF345" s="8"/>
      <c r="AG345" s="8"/>
    </row>
    <row r="346" spans="1:33" x14ac:dyDescent="0.3">
      <c r="A346" s="8"/>
      <c r="B346" s="8"/>
      <c r="C346" s="8"/>
      <c r="D346" s="8"/>
      <c r="E346" s="8"/>
      <c r="F346" s="8"/>
      <c r="G346" s="9">
        <f t="shared" si="6"/>
        <v>0</v>
      </c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  <c r="AA346" s="8"/>
      <c r="AB346" s="8"/>
      <c r="AC346" s="8"/>
      <c r="AD346" s="8"/>
      <c r="AE346" s="8"/>
      <c r="AF346" s="8"/>
      <c r="AG346" s="8"/>
    </row>
    <row r="347" spans="1:33" x14ac:dyDescent="0.3">
      <c r="A347" s="8"/>
      <c r="B347" s="8"/>
      <c r="C347" s="8"/>
      <c r="D347" s="8"/>
      <c r="E347" s="8"/>
      <c r="F347" s="8"/>
      <c r="G347" s="9">
        <f t="shared" si="6"/>
        <v>0</v>
      </c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  <c r="AA347" s="8"/>
      <c r="AB347" s="8"/>
      <c r="AC347" s="8"/>
      <c r="AD347" s="8"/>
      <c r="AE347" s="8"/>
      <c r="AF347" s="8"/>
      <c r="AG347" s="8"/>
    </row>
    <row r="348" spans="1:33" x14ac:dyDescent="0.3">
      <c r="A348" s="8"/>
      <c r="B348" s="8"/>
      <c r="C348" s="8"/>
      <c r="D348" s="8"/>
      <c r="E348" s="8"/>
      <c r="F348" s="8"/>
      <c r="G348" s="9">
        <f t="shared" si="6"/>
        <v>0</v>
      </c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  <c r="AA348" s="8"/>
      <c r="AB348" s="8"/>
      <c r="AC348" s="8"/>
      <c r="AD348" s="8"/>
      <c r="AE348" s="8"/>
      <c r="AF348" s="8"/>
      <c r="AG348" s="8"/>
    </row>
    <row r="349" spans="1:33" x14ac:dyDescent="0.3">
      <c r="A349" s="8"/>
      <c r="B349" s="8"/>
      <c r="C349" s="8"/>
      <c r="D349" s="8"/>
      <c r="E349" s="8"/>
      <c r="F349" s="8"/>
      <c r="G349" s="9">
        <f t="shared" si="6"/>
        <v>0</v>
      </c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  <c r="AA349" s="8"/>
      <c r="AB349" s="8"/>
      <c r="AC349" s="8"/>
      <c r="AD349" s="8"/>
      <c r="AE349" s="8"/>
      <c r="AF349" s="8"/>
      <c r="AG349" s="8"/>
    </row>
    <row r="350" spans="1:33" x14ac:dyDescent="0.3">
      <c r="A350" s="8"/>
      <c r="B350" s="8"/>
      <c r="C350" s="8"/>
      <c r="D350" s="8"/>
      <c r="E350" s="8"/>
      <c r="F350" s="8"/>
      <c r="G350" s="9">
        <f t="shared" si="6"/>
        <v>0</v>
      </c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  <c r="AA350" s="8"/>
      <c r="AB350" s="8"/>
      <c r="AC350" s="8"/>
      <c r="AD350" s="8"/>
      <c r="AE350" s="8"/>
      <c r="AF350" s="8"/>
      <c r="AG350" s="8"/>
    </row>
    <row r="351" spans="1:33" x14ac:dyDescent="0.3">
      <c r="A351" s="8"/>
      <c r="B351" s="8"/>
      <c r="C351" s="8"/>
      <c r="D351" s="8"/>
      <c r="E351" s="8"/>
      <c r="F351" s="8"/>
      <c r="G351" s="9">
        <f t="shared" si="6"/>
        <v>0</v>
      </c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  <c r="AA351" s="8"/>
      <c r="AB351" s="8"/>
      <c r="AC351" s="8"/>
      <c r="AD351" s="8"/>
      <c r="AE351" s="8"/>
      <c r="AF351" s="8"/>
      <c r="AG351" s="8"/>
    </row>
    <row r="352" spans="1:33" x14ac:dyDescent="0.3">
      <c r="A352" s="8"/>
      <c r="B352" s="8"/>
      <c r="C352" s="8"/>
      <c r="D352" s="8"/>
      <c r="E352" s="8"/>
      <c r="F352" s="8"/>
      <c r="G352" s="9">
        <f t="shared" si="6"/>
        <v>0</v>
      </c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  <c r="AA352" s="8"/>
      <c r="AB352" s="8"/>
      <c r="AC352" s="8"/>
      <c r="AD352" s="8"/>
      <c r="AE352" s="8"/>
      <c r="AF352" s="8"/>
      <c r="AG352" s="8"/>
    </row>
    <row r="353" spans="1:33" x14ac:dyDescent="0.3">
      <c r="A353" s="8"/>
      <c r="B353" s="8"/>
      <c r="C353" s="8"/>
      <c r="D353" s="8"/>
      <c r="E353" s="8"/>
      <c r="F353" s="8"/>
      <c r="G353" s="9">
        <f t="shared" si="6"/>
        <v>0</v>
      </c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  <c r="AA353" s="8"/>
      <c r="AB353" s="8"/>
      <c r="AC353" s="8"/>
      <c r="AD353" s="8"/>
      <c r="AE353" s="8"/>
      <c r="AF353" s="8"/>
      <c r="AG353" s="8"/>
    </row>
    <row r="354" spans="1:33" x14ac:dyDescent="0.3">
      <c r="A354" s="8"/>
      <c r="B354" s="8"/>
      <c r="C354" s="8"/>
      <c r="D354" s="8"/>
      <c r="E354" s="8"/>
      <c r="F354" s="8"/>
      <c r="G354" s="9">
        <f t="shared" si="6"/>
        <v>0</v>
      </c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  <c r="AA354" s="8"/>
      <c r="AB354" s="8"/>
      <c r="AC354" s="8"/>
      <c r="AD354" s="8"/>
      <c r="AE354" s="8"/>
      <c r="AF354" s="8"/>
      <c r="AG354" s="8"/>
    </row>
    <row r="355" spans="1:33" x14ac:dyDescent="0.3">
      <c r="A355" s="8"/>
      <c r="B355" s="8"/>
      <c r="C355" s="8"/>
      <c r="D355" s="8"/>
      <c r="E355" s="8"/>
      <c r="F355" s="8"/>
      <c r="G355" s="9">
        <f t="shared" si="6"/>
        <v>0</v>
      </c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  <c r="AA355" s="8"/>
      <c r="AB355" s="8"/>
      <c r="AC355" s="8"/>
      <c r="AD355" s="8"/>
      <c r="AE355" s="8"/>
      <c r="AF355" s="8"/>
      <c r="AG355" s="8"/>
    </row>
    <row r="356" spans="1:33" x14ac:dyDescent="0.3">
      <c r="A356" s="8"/>
      <c r="B356" s="8"/>
      <c r="C356" s="8"/>
      <c r="D356" s="8"/>
      <c r="E356" s="8"/>
      <c r="F356" s="8"/>
      <c r="G356" s="9">
        <f t="shared" si="6"/>
        <v>0</v>
      </c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  <c r="AA356" s="8"/>
      <c r="AB356" s="8"/>
      <c r="AC356" s="8"/>
      <c r="AD356" s="8"/>
      <c r="AE356" s="8"/>
      <c r="AF356" s="8"/>
      <c r="AG356" s="8"/>
    </row>
    <row r="357" spans="1:33" x14ac:dyDescent="0.3">
      <c r="A357" s="8"/>
      <c r="B357" s="8"/>
      <c r="C357" s="8"/>
      <c r="D357" s="8"/>
      <c r="E357" s="8"/>
      <c r="F357" s="8"/>
      <c r="G357" s="9">
        <f t="shared" si="6"/>
        <v>0</v>
      </c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  <c r="AA357" s="8"/>
      <c r="AB357" s="8"/>
      <c r="AC357" s="8"/>
      <c r="AD357" s="8"/>
      <c r="AE357" s="8"/>
      <c r="AF357" s="8"/>
      <c r="AG357" s="8"/>
    </row>
    <row r="358" spans="1:33" x14ac:dyDescent="0.3">
      <c r="A358" s="8"/>
      <c r="B358" s="8"/>
      <c r="C358" s="8"/>
      <c r="D358" s="8"/>
      <c r="E358" s="8"/>
      <c r="F358" s="8"/>
      <c r="G358" s="9">
        <f t="shared" si="6"/>
        <v>0</v>
      </c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  <c r="AA358" s="8"/>
      <c r="AB358" s="8"/>
      <c r="AC358" s="8"/>
      <c r="AD358" s="8"/>
      <c r="AE358" s="8"/>
      <c r="AF358" s="8"/>
      <c r="AG358" s="8"/>
    </row>
    <row r="359" spans="1:33" x14ac:dyDescent="0.3">
      <c r="A359" s="8"/>
      <c r="B359" s="8"/>
      <c r="C359" s="8"/>
      <c r="D359" s="8"/>
      <c r="E359" s="8"/>
      <c r="F359" s="8"/>
      <c r="G359" s="9">
        <f t="shared" si="6"/>
        <v>0</v>
      </c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  <c r="AA359" s="8"/>
      <c r="AB359" s="8"/>
      <c r="AC359" s="8"/>
      <c r="AD359" s="8"/>
      <c r="AE359" s="8"/>
      <c r="AF359" s="8"/>
      <c r="AG359" s="8"/>
    </row>
    <row r="360" spans="1:33" x14ac:dyDescent="0.3">
      <c r="A360" s="8"/>
      <c r="B360" s="8"/>
      <c r="C360" s="8"/>
      <c r="D360" s="8"/>
      <c r="E360" s="8"/>
      <c r="F360" s="8"/>
      <c r="G360" s="9">
        <f t="shared" si="6"/>
        <v>0</v>
      </c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  <c r="AA360" s="8"/>
      <c r="AB360" s="8"/>
      <c r="AC360" s="8"/>
      <c r="AD360" s="8"/>
      <c r="AE360" s="8"/>
      <c r="AF360" s="8"/>
      <c r="AG360" s="8"/>
    </row>
    <row r="361" spans="1:33" x14ac:dyDescent="0.3">
      <c r="A361" s="8"/>
      <c r="B361" s="8"/>
      <c r="C361" s="8"/>
      <c r="D361" s="8"/>
      <c r="E361" s="8"/>
      <c r="F361" s="8"/>
      <c r="G361" s="9">
        <f t="shared" si="6"/>
        <v>0</v>
      </c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  <c r="AA361" s="8"/>
      <c r="AB361" s="8"/>
      <c r="AC361" s="8"/>
      <c r="AD361" s="8"/>
      <c r="AE361" s="8"/>
      <c r="AF361" s="8"/>
      <c r="AG361" s="8"/>
    </row>
    <row r="362" spans="1:33" x14ac:dyDescent="0.3">
      <c r="A362" s="8"/>
      <c r="B362" s="8"/>
      <c r="C362" s="8"/>
      <c r="D362" s="8"/>
      <c r="E362" s="8"/>
      <c r="F362" s="8"/>
      <c r="G362" s="9">
        <f t="shared" si="6"/>
        <v>0</v>
      </c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  <c r="AA362" s="8"/>
      <c r="AB362" s="8"/>
      <c r="AC362" s="8"/>
      <c r="AD362" s="8"/>
      <c r="AE362" s="8"/>
      <c r="AF362" s="8"/>
      <c r="AG362" s="8"/>
    </row>
    <row r="363" spans="1:33" x14ac:dyDescent="0.3">
      <c r="A363" s="8"/>
      <c r="B363" s="8"/>
      <c r="C363" s="8"/>
      <c r="D363" s="8"/>
      <c r="E363" s="8"/>
      <c r="F363" s="8"/>
      <c r="G363" s="9">
        <f t="shared" si="6"/>
        <v>0</v>
      </c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  <c r="AA363" s="8"/>
      <c r="AB363" s="8"/>
      <c r="AC363" s="8"/>
      <c r="AD363" s="8"/>
      <c r="AE363" s="8"/>
      <c r="AF363" s="8"/>
      <c r="AG363" s="8"/>
    </row>
    <row r="364" spans="1:33" x14ac:dyDescent="0.3">
      <c r="A364" s="8"/>
      <c r="B364" s="8"/>
      <c r="C364" s="8"/>
      <c r="D364" s="8"/>
      <c r="E364" s="8"/>
      <c r="F364" s="8"/>
      <c r="G364" s="9">
        <f t="shared" si="6"/>
        <v>0</v>
      </c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  <c r="AA364" s="8"/>
      <c r="AB364" s="8"/>
      <c r="AC364" s="8"/>
      <c r="AD364" s="8"/>
      <c r="AE364" s="8"/>
      <c r="AF364" s="8"/>
      <c r="AG364" s="8"/>
    </row>
    <row r="365" spans="1:33" x14ac:dyDescent="0.3">
      <c r="A365" s="8"/>
      <c r="B365" s="8"/>
      <c r="C365" s="8"/>
      <c r="D365" s="8"/>
      <c r="E365" s="8"/>
      <c r="F365" s="8"/>
      <c r="G365" s="9">
        <f t="shared" si="6"/>
        <v>0</v>
      </c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  <c r="AA365" s="8"/>
      <c r="AB365" s="8"/>
      <c r="AC365" s="8"/>
      <c r="AD365" s="8"/>
      <c r="AE365" s="8"/>
      <c r="AF365" s="8"/>
      <c r="AG365" s="8"/>
    </row>
    <row r="366" spans="1:33" x14ac:dyDescent="0.3">
      <c r="A366" s="8"/>
      <c r="B366" s="8"/>
      <c r="C366" s="8"/>
      <c r="D366" s="8"/>
      <c r="E366" s="8"/>
      <c r="F366" s="8"/>
      <c r="G366" s="9">
        <f t="shared" si="6"/>
        <v>0</v>
      </c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  <c r="AA366" s="8"/>
      <c r="AB366" s="8"/>
      <c r="AC366" s="8"/>
      <c r="AD366" s="8"/>
      <c r="AE366" s="8"/>
      <c r="AF366" s="8"/>
      <c r="AG366" s="8"/>
    </row>
    <row r="367" spans="1:33" x14ac:dyDescent="0.3">
      <c r="A367" s="8"/>
      <c r="B367" s="8"/>
      <c r="C367" s="8"/>
      <c r="D367" s="8"/>
      <c r="E367" s="8"/>
      <c r="F367" s="8"/>
      <c r="G367" s="9">
        <f t="shared" si="6"/>
        <v>0</v>
      </c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  <c r="AA367" s="8"/>
      <c r="AB367" s="8"/>
      <c r="AC367" s="8"/>
      <c r="AD367" s="8"/>
      <c r="AE367" s="8"/>
      <c r="AF367" s="8"/>
      <c r="AG367" s="8"/>
    </row>
    <row r="368" spans="1:33" x14ac:dyDescent="0.3">
      <c r="A368" s="8"/>
      <c r="B368" s="8"/>
      <c r="C368" s="8"/>
      <c r="D368" s="8"/>
      <c r="E368" s="8"/>
      <c r="F368" s="8"/>
      <c r="G368" s="9">
        <f t="shared" si="6"/>
        <v>0</v>
      </c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  <c r="AA368" s="8"/>
      <c r="AB368" s="8"/>
      <c r="AC368" s="8"/>
      <c r="AD368" s="8"/>
      <c r="AE368" s="8"/>
      <c r="AF368" s="8"/>
      <c r="AG368" s="8"/>
    </row>
    <row r="369" spans="1:33" x14ac:dyDescent="0.3">
      <c r="A369" s="8"/>
      <c r="B369" s="8"/>
      <c r="C369" s="8"/>
      <c r="D369" s="8"/>
      <c r="E369" s="8"/>
      <c r="F369" s="8"/>
      <c r="G369" s="9">
        <f t="shared" si="6"/>
        <v>0</v>
      </c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  <c r="AA369" s="8"/>
      <c r="AB369" s="8"/>
      <c r="AC369" s="8"/>
      <c r="AD369" s="8"/>
      <c r="AE369" s="8"/>
      <c r="AF369" s="8"/>
      <c r="AG369" s="8"/>
    </row>
    <row r="370" spans="1:33" x14ac:dyDescent="0.3">
      <c r="A370" s="8"/>
      <c r="B370" s="8"/>
      <c r="C370" s="8"/>
      <c r="D370" s="8"/>
      <c r="E370" s="8"/>
      <c r="F370" s="8"/>
      <c r="G370" s="9">
        <f t="shared" si="6"/>
        <v>0</v>
      </c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  <c r="AA370" s="8"/>
      <c r="AB370" s="8"/>
      <c r="AC370" s="8"/>
      <c r="AD370" s="8"/>
      <c r="AE370" s="8"/>
      <c r="AF370" s="8"/>
      <c r="AG370" s="8"/>
    </row>
    <row r="371" spans="1:33" x14ac:dyDescent="0.3">
      <c r="A371" s="8"/>
      <c r="B371" s="8"/>
      <c r="C371" s="8"/>
      <c r="D371" s="8"/>
      <c r="E371" s="8"/>
      <c r="F371" s="8"/>
      <c r="G371" s="9">
        <f t="shared" si="6"/>
        <v>0</v>
      </c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  <c r="AA371" s="8"/>
      <c r="AB371" s="8"/>
      <c r="AC371" s="8"/>
      <c r="AD371" s="8"/>
      <c r="AE371" s="8"/>
      <c r="AF371" s="8"/>
      <c r="AG371" s="8"/>
    </row>
    <row r="372" spans="1:33" x14ac:dyDescent="0.3">
      <c r="A372" s="8"/>
      <c r="B372" s="8"/>
      <c r="C372" s="8"/>
      <c r="D372" s="8"/>
      <c r="E372" s="8"/>
      <c r="F372" s="8"/>
      <c r="G372" s="9">
        <f t="shared" si="6"/>
        <v>0</v>
      </c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  <c r="AA372" s="8"/>
      <c r="AB372" s="8"/>
      <c r="AC372" s="8"/>
      <c r="AD372" s="8"/>
      <c r="AE372" s="8"/>
      <c r="AF372" s="8"/>
      <c r="AG372" s="8"/>
    </row>
    <row r="373" spans="1:33" x14ac:dyDescent="0.3">
      <c r="A373" s="8"/>
      <c r="B373" s="8"/>
      <c r="C373" s="8"/>
      <c r="D373" s="8"/>
      <c r="E373" s="8"/>
      <c r="F373" s="8"/>
      <c r="G373" s="9">
        <f t="shared" si="6"/>
        <v>0</v>
      </c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  <c r="AA373" s="8"/>
      <c r="AB373" s="8"/>
      <c r="AC373" s="8"/>
      <c r="AD373" s="8"/>
      <c r="AE373" s="8"/>
      <c r="AF373" s="8"/>
      <c r="AG373" s="8"/>
    </row>
    <row r="374" spans="1:33" x14ac:dyDescent="0.3">
      <c r="A374" s="8"/>
      <c r="B374" s="8"/>
      <c r="C374" s="8"/>
      <c r="D374" s="8"/>
      <c r="E374" s="8"/>
      <c r="F374" s="8"/>
      <c r="G374" s="9">
        <f t="shared" si="6"/>
        <v>0</v>
      </c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  <c r="AA374" s="8"/>
      <c r="AB374" s="8"/>
      <c r="AC374" s="8"/>
      <c r="AD374" s="8"/>
      <c r="AE374" s="8"/>
      <c r="AF374" s="8"/>
      <c r="AG374" s="8"/>
    </row>
    <row r="375" spans="1:33" x14ac:dyDescent="0.3">
      <c r="A375" s="8"/>
      <c r="B375" s="8"/>
      <c r="C375" s="8"/>
      <c r="D375" s="8"/>
      <c r="E375" s="8"/>
      <c r="F375" s="8"/>
      <c r="G375" s="9">
        <f t="shared" si="6"/>
        <v>0</v>
      </c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  <c r="AA375" s="8"/>
      <c r="AB375" s="8"/>
      <c r="AC375" s="8"/>
      <c r="AD375" s="8"/>
      <c r="AE375" s="8"/>
      <c r="AF375" s="8"/>
      <c r="AG375" s="8"/>
    </row>
    <row r="376" spans="1:33" x14ac:dyDescent="0.3">
      <c r="A376" s="8"/>
      <c r="B376" s="8"/>
      <c r="C376" s="8"/>
      <c r="D376" s="8"/>
      <c r="E376" s="8"/>
      <c r="F376" s="8"/>
      <c r="G376" s="9">
        <f t="shared" si="6"/>
        <v>0</v>
      </c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  <c r="AA376" s="8"/>
      <c r="AB376" s="8"/>
      <c r="AC376" s="8"/>
      <c r="AD376" s="8"/>
      <c r="AE376" s="8"/>
      <c r="AF376" s="8"/>
      <c r="AG376" s="8"/>
    </row>
    <row r="377" spans="1:33" x14ac:dyDescent="0.3">
      <c r="A377" s="8"/>
      <c r="B377" s="8"/>
      <c r="C377" s="8"/>
      <c r="D377" s="8"/>
      <c r="E377" s="8"/>
      <c r="F377" s="8"/>
      <c r="G377" s="9">
        <f t="shared" si="6"/>
        <v>0</v>
      </c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  <c r="AA377" s="8"/>
      <c r="AB377" s="8"/>
      <c r="AC377" s="8"/>
      <c r="AD377" s="8"/>
      <c r="AE377" s="8"/>
      <c r="AF377" s="8"/>
      <c r="AG377" s="8"/>
    </row>
    <row r="378" spans="1:33" x14ac:dyDescent="0.3">
      <c r="A378" s="8"/>
      <c r="B378" s="8"/>
      <c r="C378" s="8"/>
      <c r="D378" s="8"/>
      <c r="E378" s="8"/>
      <c r="F378" s="8"/>
      <c r="G378" s="9">
        <f t="shared" si="6"/>
        <v>0</v>
      </c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  <c r="AA378" s="8"/>
      <c r="AB378" s="8"/>
      <c r="AC378" s="8"/>
      <c r="AD378" s="8"/>
      <c r="AE378" s="8"/>
      <c r="AF378" s="8"/>
      <c r="AG378" s="8"/>
    </row>
    <row r="379" spans="1:33" x14ac:dyDescent="0.3">
      <c r="A379" s="8"/>
      <c r="B379" s="8"/>
      <c r="C379" s="8"/>
      <c r="D379" s="8"/>
      <c r="E379" s="8"/>
      <c r="F379" s="8"/>
      <c r="G379" s="9">
        <f t="shared" si="6"/>
        <v>0</v>
      </c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  <c r="AA379" s="8"/>
      <c r="AB379" s="8"/>
      <c r="AC379" s="8"/>
      <c r="AD379" s="8"/>
      <c r="AE379" s="8"/>
      <c r="AF379" s="8"/>
      <c r="AG379" s="8"/>
    </row>
    <row r="380" spans="1:33" x14ac:dyDescent="0.3">
      <c r="A380" s="8"/>
      <c r="B380" s="8"/>
      <c r="C380" s="8"/>
      <c r="D380" s="8"/>
      <c r="E380" s="8"/>
      <c r="F380" s="8"/>
      <c r="G380" s="9">
        <f t="shared" si="6"/>
        <v>0</v>
      </c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  <c r="AA380" s="8"/>
      <c r="AB380" s="8"/>
      <c r="AC380" s="8"/>
      <c r="AD380" s="8"/>
      <c r="AE380" s="8"/>
      <c r="AF380" s="8"/>
      <c r="AG380" s="8"/>
    </row>
    <row r="381" spans="1:33" x14ac:dyDescent="0.3">
      <c r="A381" s="8"/>
      <c r="B381" s="8"/>
      <c r="C381" s="8"/>
      <c r="D381" s="8"/>
      <c r="E381" s="8"/>
      <c r="F381" s="8"/>
      <c r="G381" s="9">
        <f t="shared" si="6"/>
        <v>0</v>
      </c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  <c r="AA381" s="8"/>
      <c r="AB381" s="8"/>
      <c r="AC381" s="8"/>
      <c r="AD381" s="8"/>
      <c r="AE381" s="8"/>
      <c r="AF381" s="8"/>
      <c r="AG381" s="8"/>
    </row>
    <row r="382" spans="1:33" x14ac:dyDescent="0.3">
      <c r="A382" s="8"/>
      <c r="B382" s="8"/>
      <c r="C382" s="8"/>
      <c r="D382" s="8"/>
      <c r="E382" s="8"/>
      <c r="F382" s="8"/>
      <c r="G382" s="9">
        <f t="shared" si="6"/>
        <v>0</v>
      </c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  <c r="AA382" s="8"/>
      <c r="AB382" s="8"/>
      <c r="AC382" s="8"/>
      <c r="AD382" s="8"/>
      <c r="AE382" s="8"/>
      <c r="AF382" s="8"/>
      <c r="AG382" s="8"/>
    </row>
    <row r="383" spans="1:33" x14ac:dyDescent="0.3">
      <c r="A383" s="8"/>
      <c r="B383" s="8"/>
      <c r="C383" s="8"/>
      <c r="D383" s="8"/>
      <c r="E383" s="8"/>
      <c r="F383" s="8"/>
      <c r="G383" s="9">
        <f t="shared" si="6"/>
        <v>0</v>
      </c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  <c r="AA383" s="8"/>
      <c r="AB383" s="8"/>
      <c r="AC383" s="8"/>
      <c r="AD383" s="8"/>
      <c r="AE383" s="8"/>
      <c r="AF383" s="8"/>
      <c r="AG383" s="8"/>
    </row>
    <row r="384" spans="1:33" x14ac:dyDescent="0.3">
      <c r="A384" s="8"/>
      <c r="B384" s="8"/>
      <c r="C384" s="8"/>
      <c r="D384" s="8"/>
      <c r="E384" s="8"/>
      <c r="F384" s="8"/>
      <c r="G384" s="9">
        <f t="shared" si="6"/>
        <v>0</v>
      </c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  <c r="AA384" s="8"/>
      <c r="AB384" s="8"/>
      <c r="AC384" s="8"/>
      <c r="AD384" s="8"/>
      <c r="AE384" s="8"/>
      <c r="AF384" s="8"/>
      <c r="AG384" s="8"/>
    </row>
    <row r="385" spans="1:33" x14ac:dyDescent="0.3">
      <c r="A385" s="8"/>
      <c r="B385" s="8"/>
      <c r="C385" s="8"/>
      <c r="D385" s="8"/>
      <c r="E385" s="8"/>
      <c r="F385" s="8"/>
      <c r="G385" s="9">
        <f t="shared" si="6"/>
        <v>0</v>
      </c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  <c r="AD385" s="8"/>
      <c r="AE385" s="8"/>
      <c r="AF385" s="8"/>
      <c r="AG385" s="8"/>
    </row>
    <row r="386" spans="1:33" x14ac:dyDescent="0.3">
      <c r="A386" s="8"/>
      <c r="B386" s="8"/>
      <c r="C386" s="8"/>
      <c r="D386" s="8"/>
      <c r="E386" s="8"/>
      <c r="F386" s="8"/>
      <c r="G386" s="9">
        <f t="shared" si="6"/>
        <v>0</v>
      </c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  <c r="AA386" s="8"/>
      <c r="AB386" s="8"/>
      <c r="AC386" s="8"/>
      <c r="AD386" s="8"/>
      <c r="AE386" s="8"/>
      <c r="AF386" s="8"/>
      <c r="AG386" s="8"/>
    </row>
    <row r="387" spans="1:33" x14ac:dyDescent="0.3">
      <c r="A387" s="8"/>
      <c r="B387" s="8"/>
      <c r="C387" s="8"/>
      <c r="D387" s="8"/>
      <c r="E387" s="8"/>
      <c r="F387" s="8"/>
      <c r="G387" s="9">
        <f t="shared" si="6"/>
        <v>0</v>
      </c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  <c r="AA387" s="8"/>
      <c r="AB387" s="8"/>
      <c r="AC387" s="8"/>
      <c r="AD387" s="8"/>
      <c r="AE387" s="8"/>
      <c r="AF387" s="8"/>
      <c r="AG387" s="8"/>
    </row>
    <row r="388" spans="1:33" x14ac:dyDescent="0.3">
      <c r="A388" s="8"/>
      <c r="B388" s="8"/>
      <c r="C388" s="8"/>
      <c r="D388" s="8"/>
      <c r="E388" s="8"/>
      <c r="F388" s="8"/>
      <c r="G388" s="9">
        <f t="shared" si="6"/>
        <v>0</v>
      </c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  <c r="AA388" s="8"/>
      <c r="AB388" s="8"/>
      <c r="AC388" s="8"/>
      <c r="AD388" s="8"/>
      <c r="AE388" s="8"/>
      <c r="AF388" s="8"/>
      <c r="AG388" s="8"/>
    </row>
    <row r="389" spans="1:33" x14ac:dyDescent="0.3">
      <c r="A389" s="8"/>
      <c r="B389" s="8"/>
      <c r="C389" s="8"/>
      <c r="D389" s="8"/>
      <c r="E389" s="8"/>
      <c r="F389" s="8"/>
      <c r="G389" s="9">
        <f t="shared" si="6"/>
        <v>0</v>
      </c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  <c r="AA389" s="8"/>
      <c r="AB389" s="8"/>
      <c r="AC389" s="8"/>
      <c r="AD389" s="8"/>
      <c r="AE389" s="8"/>
      <c r="AF389" s="8"/>
      <c r="AG389" s="8"/>
    </row>
    <row r="390" spans="1:33" x14ac:dyDescent="0.3">
      <c r="A390" s="8"/>
      <c r="B390" s="8"/>
      <c r="C390" s="8"/>
      <c r="D390" s="8"/>
      <c r="E390" s="8"/>
      <c r="F390" s="8"/>
      <c r="G390" s="9">
        <f t="shared" si="6"/>
        <v>0</v>
      </c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  <c r="AA390" s="8"/>
      <c r="AB390" s="8"/>
      <c r="AC390" s="8"/>
      <c r="AD390" s="8"/>
      <c r="AE390" s="8"/>
      <c r="AF390" s="8"/>
      <c r="AG390" s="8"/>
    </row>
    <row r="391" spans="1:33" x14ac:dyDescent="0.3">
      <c r="A391" s="8"/>
      <c r="B391" s="8"/>
      <c r="C391" s="8"/>
      <c r="D391" s="8"/>
      <c r="E391" s="8"/>
      <c r="F391" s="8"/>
      <c r="G391" s="9">
        <f t="shared" si="6"/>
        <v>0</v>
      </c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  <c r="AA391" s="8"/>
      <c r="AB391" s="8"/>
      <c r="AC391" s="8"/>
      <c r="AD391" s="8"/>
      <c r="AE391" s="8"/>
      <c r="AF391" s="8"/>
      <c r="AG391" s="8"/>
    </row>
    <row r="392" spans="1:33" x14ac:dyDescent="0.3">
      <c r="A392" s="8"/>
      <c r="B392" s="8"/>
      <c r="C392" s="8"/>
      <c r="D392" s="8"/>
      <c r="E392" s="8"/>
      <c r="F392" s="8"/>
      <c r="G392" s="9">
        <f t="shared" si="6"/>
        <v>0</v>
      </c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  <c r="AA392" s="8"/>
      <c r="AB392" s="8"/>
      <c r="AC392" s="8"/>
      <c r="AD392" s="8"/>
      <c r="AE392" s="8"/>
      <c r="AF392" s="8"/>
      <c r="AG392" s="8"/>
    </row>
    <row r="393" spans="1:33" x14ac:dyDescent="0.3">
      <c r="A393" s="8"/>
      <c r="B393" s="8"/>
      <c r="C393" s="8"/>
      <c r="D393" s="8"/>
      <c r="E393" s="8"/>
      <c r="F393" s="8"/>
      <c r="G393" s="9">
        <f t="shared" si="6"/>
        <v>0</v>
      </c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  <c r="AA393" s="8"/>
      <c r="AB393" s="8"/>
      <c r="AC393" s="8"/>
      <c r="AD393" s="8"/>
      <c r="AE393" s="8"/>
      <c r="AF393" s="8"/>
      <c r="AG393" s="8"/>
    </row>
    <row r="394" spans="1:33" x14ac:dyDescent="0.3">
      <c r="A394" s="8"/>
      <c r="B394" s="8"/>
      <c r="C394" s="8"/>
      <c r="D394" s="8"/>
      <c r="E394" s="8"/>
      <c r="F394" s="8"/>
      <c r="G394" s="9">
        <f t="shared" si="6"/>
        <v>0</v>
      </c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  <c r="AA394" s="8"/>
      <c r="AB394" s="8"/>
      <c r="AC394" s="8"/>
      <c r="AD394" s="8"/>
      <c r="AE394" s="8"/>
      <c r="AF394" s="8"/>
      <c r="AG394" s="8"/>
    </row>
    <row r="395" spans="1:33" x14ac:dyDescent="0.3">
      <c r="A395" s="8"/>
      <c r="B395" s="8"/>
      <c r="C395" s="8"/>
      <c r="D395" s="8"/>
      <c r="E395" s="8"/>
      <c r="F395" s="8"/>
      <c r="G395" s="9">
        <f t="shared" si="6"/>
        <v>0</v>
      </c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  <c r="AA395" s="8"/>
      <c r="AB395" s="8"/>
      <c r="AC395" s="8"/>
      <c r="AD395" s="8"/>
      <c r="AE395" s="8"/>
      <c r="AF395" s="8"/>
      <c r="AG395" s="8"/>
    </row>
    <row r="396" spans="1:33" x14ac:dyDescent="0.3">
      <c r="A396" s="8"/>
      <c r="B396" s="8"/>
      <c r="C396" s="8"/>
      <c r="D396" s="8"/>
      <c r="E396" s="8"/>
      <c r="F396" s="8"/>
      <c r="G396" s="9">
        <f t="shared" si="6"/>
        <v>0</v>
      </c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  <c r="AA396" s="8"/>
      <c r="AB396" s="8"/>
      <c r="AC396" s="8"/>
      <c r="AD396" s="8"/>
      <c r="AE396" s="8"/>
      <c r="AF396" s="8"/>
      <c r="AG396" s="8"/>
    </row>
    <row r="397" spans="1:33" x14ac:dyDescent="0.3">
      <c r="A397" s="8"/>
      <c r="B397" s="8"/>
      <c r="C397" s="8"/>
      <c r="D397" s="8"/>
      <c r="E397" s="8"/>
      <c r="F397" s="8"/>
      <c r="G397" s="9">
        <f t="shared" si="6"/>
        <v>0</v>
      </c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  <c r="AA397" s="8"/>
      <c r="AB397" s="8"/>
      <c r="AC397" s="8"/>
      <c r="AD397" s="8"/>
      <c r="AE397" s="8"/>
      <c r="AF397" s="8"/>
      <c r="AG397" s="8"/>
    </row>
    <row r="398" spans="1:33" x14ac:dyDescent="0.3">
      <c r="A398" s="8"/>
      <c r="B398" s="8"/>
      <c r="C398" s="8"/>
      <c r="D398" s="8"/>
      <c r="E398" s="8"/>
      <c r="F398" s="8"/>
      <c r="G398" s="9">
        <f t="shared" si="6"/>
        <v>0</v>
      </c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  <c r="AA398" s="8"/>
      <c r="AB398" s="8"/>
      <c r="AC398" s="8"/>
      <c r="AD398" s="8"/>
      <c r="AE398" s="8"/>
      <c r="AF398" s="8"/>
      <c r="AG398" s="8"/>
    </row>
    <row r="399" spans="1:33" x14ac:dyDescent="0.3">
      <c r="A399" s="8"/>
      <c r="B399" s="8"/>
      <c r="C399" s="8"/>
      <c r="D399" s="8"/>
      <c r="E399" s="8"/>
      <c r="F399" s="8"/>
      <c r="G399" s="9">
        <f t="shared" si="6"/>
        <v>0</v>
      </c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  <c r="AA399" s="8"/>
      <c r="AB399" s="8"/>
      <c r="AC399" s="8"/>
      <c r="AD399" s="8"/>
      <c r="AE399" s="8"/>
      <c r="AF399" s="8"/>
      <c r="AG399" s="8"/>
    </row>
    <row r="400" spans="1:33" x14ac:dyDescent="0.3">
      <c r="A400" s="8"/>
      <c r="B400" s="8"/>
      <c r="C400" s="8"/>
      <c r="D400" s="8"/>
      <c r="E400" s="8"/>
      <c r="F400" s="8"/>
      <c r="G400" s="9">
        <f t="shared" si="6"/>
        <v>0</v>
      </c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  <c r="AA400" s="8"/>
      <c r="AB400" s="8"/>
      <c r="AC400" s="8"/>
      <c r="AD400" s="8"/>
      <c r="AE400" s="8"/>
      <c r="AF400" s="8"/>
      <c r="AG400" s="8"/>
    </row>
    <row r="401" spans="1:33" x14ac:dyDescent="0.3">
      <c r="A401" s="8"/>
      <c r="B401" s="8"/>
      <c r="C401" s="8"/>
      <c r="D401" s="8"/>
      <c r="E401" s="8"/>
      <c r="F401" s="8"/>
      <c r="G401" s="9">
        <f t="shared" si="6"/>
        <v>0</v>
      </c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  <c r="AA401" s="8"/>
      <c r="AB401" s="8"/>
      <c r="AC401" s="8"/>
      <c r="AD401" s="8"/>
      <c r="AE401" s="8"/>
      <c r="AF401" s="8"/>
      <c r="AG401" s="8"/>
    </row>
    <row r="402" spans="1:33" x14ac:dyDescent="0.3">
      <c r="A402" s="8"/>
      <c r="B402" s="8"/>
      <c r="C402" s="8"/>
      <c r="D402" s="8"/>
      <c r="E402" s="8"/>
      <c r="F402" s="8"/>
      <c r="G402" s="9">
        <f t="shared" si="6"/>
        <v>0</v>
      </c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  <c r="AA402" s="8"/>
      <c r="AB402" s="8"/>
      <c r="AC402" s="8"/>
      <c r="AD402" s="8"/>
      <c r="AE402" s="8"/>
      <c r="AF402" s="8"/>
      <c r="AG402" s="8"/>
    </row>
    <row r="403" spans="1:33" x14ac:dyDescent="0.3">
      <c r="A403" s="8"/>
      <c r="B403" s="8"/>
      <c r="C403" s="8"/>
      <c r="D403" s="8"/>
      <c r="E403" s="8"/>
      <c r="F403" s="8"/>
      <c r="G403" s="9">
        <f t="shared" si="6"/>
        <v>0</v>
      </c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  <c r="AA403" s="8"/>
      <c r="AB403" s="8"/>
      <c r="AC403" s="8"/>
      <c r="AD403" s="8"/>
      <c r="AE403" s="8"/>
      <c r="AF403" s="8"/>
      <c r="AG403" s="8"/>
    </row>
    <row r="404" spans="1:33" x14ac:dyDescent="0.3">
      <c r="A404" s="8"/>
      <c r="B404" s="8"/>
      <c r="C404" s="8"/>
      <c r="D404" s="8"/>
      <c r="E404" s="8"/>
      <c r="F404" s="8"/>
      <c r="G404" s="9">
        <f t="shared" si="6"/>
        <v>0</v>
      </c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  <c r="AA404" s="8"/>
      <c r="AB404" s="8"/>
      <c r="AC404" s="8"/>
      <c r="AD404" s="8"/>
      <c r="AE404" s="8"/>
      <c r="AF404" s="8"/>
      <c r="AG404" s="8"/>
    </row>
    <row r="405" spans="1:33" x14ac:dyDescent="0.3">
      <c r="A405" s="8"/>
      <c r="B405" s="8"/>
      <c r="C405" s="8"/>
      <c r="D405" s="8"/>
      <c r="E405" s="8"/>
      <c r="F405" s="8"/>
      <c r="G405" s="9">
        <f t="shared" si="6"/>
        <v>0</v>
      </c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  <c r="AA405" s="8"/>
      <c r="AB405" s="8"/>
      <c r="AC405" s="8"/>
      <c r="AD405" s="8"/>
      <c r="AE405" s="8"/>
      <c r="AF405" s="8"/>
      <c r="AG405" s="8"/>
    </row>
    <row r="406" spans="1:33" x14ac:dyDescent="0.3">
      <c r="A406" s="8"/>
      <c r="B406" s="8"/>
      <c r="C406" s="8"/>
      <c r="D406" s="8"/>
      <c r="E406" s="8"/>
      <c r="F406" s="8"/>
      <c r="G406" s="9">
        <f t="shared" ref="G406:G469" si="7">ABS((E406*1000+F406)-(C406*1000+D406))/1000</f>
        <v>0</v>
      </c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  <c r="AA406" s="8"/>
      <c r="AB406" s="8"/>
      <c r="AC406" s="8"/>
      <c r="AD406" s="8"/>
      <c r="AE406" s="8"/>
      <c r="AF406" s="8"/>
      <c r="AG406" s="8"/>
    </row>
    <row r="407" spans="1:33" x14ac:dyDescent="0.3">
      <c r="A407" s="8"/>
      <c r="B407" s="8"/>
      <c r="C407" s="8"/>
      <c r="D407" s="8"/>
      <c r="E407" s="8"/>
      <c r="F407" s="8"/>
      <c r="G407" s="9">
        <f t="shared" si="7"/>
        <v>0</v>
      </c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  <c r="AA407" s="8"/>
      <c r="AB407" s="8"/>
      <c r="AC407" s="8"/>
      <c r="AD407" s="8"/>
      <c r="AE407" s="8"/>
      <c r="AF407" s="8"/>
      <c r="AG407" s="8"/>
    </row>
    <row r="408" spans="1:33" x14ac:dyDescent="0.3">
      <c r="A408" s="8"/>
      <c r="B408" s="8"/>
      <c r="C408" s="8"/>
      <c r="D408" s="8"/>
      <c r="E408" s="8"/>
      <c r="F408" s="8"/>
      <c r="G408" s="9">
        <f t="shared" si="7"/>
        <v>0</v>
      </c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  <c r="AA408" s="8"/>
      <c r="AB408" s="8"/>
      <c r="AC408" s="8"/>
      <c r="AD408" s="8"/>
      <c r="AE408" s="8"/>
      <c r="AF408" s="8"/>
      <c r="AG408" s="8"/>
    </row>
    <row r="409" spans="1:33" x14ac:dyDescent="0.3">
      <c r="A409" s="8"/>
      <c r="B409" s="8"/>
      <c r="C409" s="8"/>
      <c r="D409" s="8"/>
      <c r="E409" s="8"/>
      <c r="F409" s="8"/>
      <c r="G409" s="9">
        <f t="shared" si="7"/>
        <v>0</v>
      </c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  <c r="AA409" s="8"/>
      <c r="AB409" s="8"/>
      <c r="AC409" s="8"/>
      <c r="AD409" s="8"/>
      <c r="AE409" s="8"/>
      <c r="AF409" s="8"/>
      <c r="AG409" s="8"/>
    </row>
    <row r="410" spans="1:33" x14ac:dyDescent="0.3">
      <c r="A410" s="8"/>
      <c r="B410" s="8"/>
      <c r="C410" s="8"/>
      <c r="D410" s="8"/>
      <c r="E410" s="8"/>
      <c r="F410" s="8"/>
      <c r="G410" s="9">
        <f t="shared" si="7"/>
        <v>0</v>
      </c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  <c r="AA410" s="8"/>
      <c r="AB410" s="8"/>
      <c r="AC410" s="8"/>
      <c r="AD410" s="8"/>
      <c r="AE410" s="8"/>
      <c r="AF410" s="8"/>
      <c r="AG410" s="8"/>
    </row>
    <row r="411" spans="1:33" x14ac:dyDescent="0.3">
      <c r="A411" s="8"/>
      <c r="B411" s="8"/>
      <c r="C411" s="8"/>
      <c r="D411" s="8"/>
      <c r="E411" s="8"/>
      <c r="F411" s="8"/>
      <c r="G411" s="9">
        <f t="shared" si="7"/>
        <v>0</v>
      </c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  <c r="AA411" s="8"/>
      <c r="AB411" s="8"/>
      <c r="AC411" s="8"/>
      <c r="AD411" s="8"/>
      <c r="AE411" s="8"/>
      <c r="AF411" s="8"/>
      <c r="AG411" s="8"/>
    </row>
    <row r="412" spans="1:33" x14ac:dyDescent="0.3">
      <c r="A412" s="8"/>
      <c r="B412" s="8"/>
      <c r="C412" s="8"/>
      <c r="D412" s="8"/>
      <c r="E412" s="8"/>
      <c r="F412" s="8"/>
      <c r="G412" s="9">
        <f t="shared" si="7"/>
        <v>0</v>
      </c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  <c r="AA412" s="8"/>
      <c r="AB412" s="8"/>
      <c r="AC412" s="8"/>
      <c r="AD412" s="8"/>
      <c r="AE412" s="8"/>
      <c r="AF412" s="8"/>
      <c r="AG412" s="8"/>
    </row>
    <row r="413" spans="1:33" x14ac:dyDescent="0.3">
      <c r="A413" s="8"/>
      <c r="B413" s="8"/>
      <c r="C413" s="8"/>
      <c r="D413" s="8"/>
      <c r="E413" s="8"/>
      <c r="F413" s="8"/>
      <c r="G413" s="9">
        <f t="shared" si="7"/>
        <v>0</v>
      </c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  <c r="AA413" s="8"/>
      <c r="AB413" s="8"/>
      <c r="AC413" s="8"/>
      <c r="AD413" s="8"/>
      <c r="AE413" s="8"/>
      <c r="AF413" s="8"/>
      <c r="AG413" s="8"/>
    </row>
    <row r="414" spans="1:33" x14ac:dyDescent="0.3">
      <c r="A414" s="8"/>
      <c r="B414" s="8"/>
      <c r="C414" s="8"/>
      <c r="D414" s="8"/>
      <c r="E414" s="8"/>
      <c r="F414" s="8"/>
      <c r="G414" s="9">
        <f t="shared" si="7"/>
        <v>0</v>
      </c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  <c r="AA414" s="8"/>
      <c r="AB414" s="8"/>
      <c r="AC414" s="8"/>
      <c r="AD414" s="8"/>
      <c r="AE414" s="8"/>
      <c r="AF414" s="8"/>
      <c r="AG414" s="8"/>
    </row>
    <row r="415" spans="1:33" x14ac:dyDescent="0.3">
      <c r="A415" s="8"/>
      <c r="B415" s="8"/>
      <c r="C415" s="8"/>
      <c r="D415" s="8"/>
      <c r="E415" s="8"/>
      <c r="F415" s="8"/>
      <c r="G415" s="9">
        <f t="shared" si="7"/>
        <v>0</v>
      </c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  <c r="AA415" s="8"/>
      <c r="AB415" s="8"/>
      <c r="AC415" s="8"/>
      <c r="AD415" s="8"/>
      <c r="AE415" s="8"/>
      <c r="AF415" s="8"/>
      <c r="AG415" s="8"/>
    </row>
    <row r="416" spans="1:33" x14ac:dyDescent="0.3">
      <c r="A416" s="8"/>
      <c r="B416" s="8"/>
      <c r="C416" s="8"/>
      <c r="D416" s="8"/>
      <c r="E416" s="8"/>
      <c r="F416" s="8"/>
      <c r="G416" s="9">
        <f t="shared" si="7"/>
        <v>0</v>
      </c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  <c r="AA416" s="8"/>
      <c r="AB416" s="8"/>
      <c r="AC416" s="8"/>
      <c r="AD416" s="8"/>
      <c r="AE416" s="8"/>
      <c r="AF416" s="8"/>
      <c r="AG416" s="8"/>
    </row>
    <row r="417" spans="1:33" x14ac:dyDescent="0.3">
      <c r="A417" s="8"/>
      <c r="B417" s="8"/>
      <c r="C417" s="8"/>
      <c r="D417" s="8"/>
      <c r="E417" s="8"/>
      <c r="F417" s="8"/>
      <c r="G417" s="9">
        <f t="shared" si="7"/>
        <v>0</v>
      </c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  <c r="AA417" s="8"/>
      <c r="AB417" s="8"/>
      <c r="AC417" s="8"/>
      <c r="AD417" s="8"/>
      <c r="AE417" s="8"/>
      <c r="AF417" s="8"/>
      <c r="AG417" s="8"/>
    </row>
    <row r="418" spans="1:33" x14ac:dyDescent="0.3">
      <c r="A418" s="8"/>
      <c r="B418" s="8"/>
      <c r="C418" s="8"/>
      <c r="D418" s="8"/>
      <c r="E418" s="8"/>
      <c r="F418" s="8"/>
      <c r="G418" s="9">
        <f t="shared" si="7"/>
        <v>0</v>
      </c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  <c r="AA418" s="8"/>
      <c r="AB418" s="8"/>
      <c r="AC418" s="8"/>
      <c r="AD418" s="8"/>
      <c r="AE418" s="8"/>
      <c r="AF418" s="8"/>
      <c r="AG418" s="8"/>
    </row>
    <row r="419" spans="1:33" x14ac:dyDescent="0.3">
      <c r="A419" s="8"/>
      <c r="B419" s="8"/>
      <c r="C419" s="8"/>
      <c r="D419" s="8"/>
      <c r="E419" s="8"/>
      <c r="F419" s="8"/>
      <c r="G419" s="9">
        <f t="shared" si="7"/>
        <v>0</v>
      </c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  <c r="AA419" s="8"/>
      <c r="AB419" s="8"/>
      <c r="AC419" s="8"/>
      <c r="AD419" s="8"/>
      <c r="AE419" s="8"/>
      <c r="AF419" s="8"/>
      <c r="AG419" s="8"/>
    </row>
    <row r="420" spans="1:33" x14ac:dyDescent="0.3">
      <c r="A420" s="8"/>
      <c r="B420" s="8"/>
      <c r="C420" s="8"/>
      <c r="D420" s="8"/>
      <c r="E420" s="8"/>
      <c r="F420" s="8"/>
      <c r="G420" s="9">
        <f t="shared" si="7"/>
        <v>0</v>
      </c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  <c r="AA420" s="8"/>
      <c r="AB420" s="8"/>
      <c r="AC420" s="8"/>
      <c r="AD420" s="8"/>
      <c r="AE420" s="8"/>
      <c r="AF420" s="8"/>
      <c r="AG420" s="8"/>
    </row>
    <row r="421" spans="1:33" x14ac:dyDescent="0.3">
      <c r="A421" s="8"/>
      <c r="B421" s="8"/>
      <c r="C421" s="8"/>
      <c r="D421" s="8"/>
      <c r="E421" s="8"/>
      <c r="F421" s="8"/>
      <c r="G421" s="9">
        <f t="shared" si="7"/>
        <v>0</v>
      </c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  <c r="AA421" s="8"/>
      <c r="AB421" s="8"/>
      <c r="AC421" s="8"/>
      <c r="AD421" s="8"/>
      <c r="AE421" s="8"/>
      <c r="AF421" s="8"/>
      <c r="AG421" s="8"/>
    </row>
    <row r="422" spans="1:33" x14ac:dyDescent="0.3">
      <c r="A422" s="8"/>
      <c r="B422" s="8"/>
      <c r="C422" s="8"/>
      <c r="D422" s="8"/>
      <c r="E422" s="8"/>
      <c r="F422" s="8"/>
      <c r="G422" s="9">
        <f t="shared" si="7"/>
        <v>0</v>
      </c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  <c r="AA422" s="8"/>
      <c r="AB422" s="8"/>
      <c r="AC422" s="8"/>
      <c r="AD422" s="8"/>
      <c r="AE422" s="8"/>
      <c r="AF422" s="8"/>
      <c r="AG422" s="8"/>
    </row>
    <row r="423" spans="1:33" x14ac:dyDescent="0.3">
      <c r="A423" s="8"/>
      <c r="B423" s="8"/>
      <c r="C423" s="8"/>
      <c r="D423" s="8"/>
      <c r="E423" s="8"/>
      <c r="F423" s="8"/>
      <c r="G423" s="9">
        <f t="shared" si="7"/>
        <v>0</v>
      </c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  <c r="AA423" s="8"/>
      <c r="AB423" s="8"/>
      <c r="AC423" s="8"/>
      <c r="AD423" s="8"/>
      <c r="AE423" s="8"/>
      <c r="AF423" s="8"/>
      <c r="AG423" s="8"/>
    </row>
    <row r="424" spans="1:33" x14ac:dyDescent="0.3">
      <c r="A424" s="8"/>
      <c r="B424" s="8"/>
      <c r="C424" s="8"/>
      <c r="D424" s="8"/>
      <c r="E424" s="8"/>
      <c r="F424" s="8"/>
      <c r="G424" s="9">
        <f t="shared" si="7"/>
        <v>0</v>
      </c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  <c r="AA424" s="8"/>
      <c r="AB424" s="8"/>
      <c r="AC424" s="8"/>
      <c r="AD424" s="8"/>
      <c r="AE424" s="8"/>
      <c r="AF424" s="8"/>
      <c r="AG424" s="8"/>
    </row>
    <row r="425" spans="1:33" x14ac:dyDescent="0.3">
      <c r="A425" s="8"/>
      <c r="B425" s="8"/>
      <c r="C425" s="8"/>
      <c r="D425" s="8"/>
      <c r="E425" s="8"/>
      <c r="F425" s="8"/>
      <c r="G425" s="9">
        <f t="shared" si="7"/>
        <v>0</v>
      </c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  <c r="AA425" s="8"/>
      <c r="AB425" s="8"/>
      <c r="AC425" s="8"/>
      <c r="AD425" s="8"/>
      <c r="AE425" s="8"/>
      <c r="AF425" s="8"/>
      <c r="AG425" s="8"/>
    </row>
    <row r="426" spans="1:33" x14ac:dyDescent="0.3">
      <c r="A426" s="8"/>
      <c r="B426" s="8"/>
      <c r="C426" s="8"/>
      <c r="D426" s="8"/>
      <c r="E426" s="8"/>
      <c r="F426" s="8"/>
      <c r="G426" s="9">
        <f t="shared" si="7"/>
        <v>0</v>
      </c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  <c r="AA426" s="8"/>
      <c r="AB426" s="8"/>
      <c r="AC426" s="8"/>
      <c r="AD426" s="8"/>
      <c r="AE426" s="8"/>
      <c r="AF426" s="8"/>
      <c r="AG426" s="8"/>
    </row>
    <row r="427" spans="1:33" x14ac:dyDescent="0.3">
      <c r="A427" s="8"/>
      <c r="B427" s="8"/>
      <c r="C427" s="8"/>
      <c r="D427" s="8"/>
      <c r="E427" s="8"/>
      <c r="F427" s="8"/>
      <c r="G427" s="9">
        <f t="shared" si="7"/>
        <v>0</v>
      </c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  <c r="AA427" s="8"/>
      <c r="AB427" s="8"/>
      <c r="AC427" s="8"/>
      <c r="AD427" s="8"/>
      <c r="AE427" s="8"/>
      <c r="AF427" s="8"/>
      <c r="AG427" s="8"/>
    </row>
    <row r="428" spans="1:33" x14ac:dyDescent="0.3">
      <c r="A428" s="8"/>
      <c r="B428" s="8"/>
      <c r="C428" s="8"/>
      <c r="D428" s="8"/>
      <c r="E428" s="8"/>
      <c r="F428" s="8"/>
      <c r="G428" s="9">
        <f t="shared" si="7"/>
        <v>0</v>
      </c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  <c r="AA428" s="8"/>
      <c r="AB428" s="8"/>
      <c r="AC428" s="8"/>
      <c r="AD428" s="8"/>
      <c r="AE428" s="8"/>
      <c r="AF428" s="8"/>
      <c r="AG428" s="8"/>
    </row>
    <row r="429" spans="1:33" x14ac:dyDescent="0.3">
      <c r="A429" s="8"/>
      <c r="B429" s="8"/>
      <c r="C429" s="8"/>
      <c r="D429" s="8"/>
      <c r="E429" s="8"/>
      <c r="F429" s="8"/>
      <c r="G429" s="9">
        <f t="shared" si="7"/>
        <v>0</v>
      </c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  <c r="AA429" s="8"/>
      <c r="AB429" s="8"/>
      <c r="AC429" s="8"/>
      <c r="AD429" s="8"/>
      <c r="AE429" s="8"/>
      <c r="AF429" s="8"/>
      <c r="AG429" s="8"/>
    </row>
    <row r="430" spans="1:33" x14ac:dyDescent="0.3">
      <c r="A430" s="8"/>
      <c r="B430" s="8"/>
      <c r="C430" s="8"/>
      <c r="D430" s="8"/>
      <c r="E430" s="8"/>
      <c r="F430" s="8"/>
      <c r="G430" s="9">
        <f t="shared" si="7"/>
        <v>0</v>
      </c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  <c r="AA430" s="8"/>
      <c r="AB430" s="8"/>
      <c r="AC430" s="8"/>
      <c r="AD430" s="8"/>
      <c r="AE430" s="8"/>
      <c r="AF430" s="8"/>
      <c r="AG430" s="8"/>
    </row>
    <row r="431" spans="1:33" x14ac:dyDescent="0.3">
      <c r="A431" s="8"/>
      <c r="B431" s="8"/>
      <c r="C431" s="8"/>
      <c r="D431" s="8"/>
      <c r="E431" s="8"/>
      <c r="F431" s="8"/>
      <c r="G431" s="9">
        <f t="shared" si="7"/>
        <v>0</v>
      </c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  <c r="AA431" s="8"/>
      <c r="AB431" s="8"/>
      <c r="AC431" s="8"/>
      <c r="AD431" s="8"/>
      <c r="AE431" s="8"/>
      <c r="AF431" s="8"/>
      <c r="AG431" s="8"/>
    </row>
    <row r="432" spans="1:33" x14ac:dyDescent="0.3">
      <c r="A432" s="8"/>
      <c r="B432" s="8"/>
      <c r="C432" s="8"/>
      <c r="D432" s="8"/>
      <c r="E432" s="8"/>
      <c r="F432" s="8"/>
      <c r="G432" s="9">
        <f t="shared" si="7"/>
        <v>0</v>
      </c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  <c r="AA432" s="8"/>
      <c r="AB432" s="8"/>
      <c r="AC432" s="8"/>
      <c r="AD432" s="8"/>
      <c r="AE432" s="8"/>
      <c r="AF432" s="8"/>
      <c r="AG432" s="8"/>
    </row>
    <row r="433" spans="1:33" x14ac:dyDescent="0.3">
      <c r="A433" s="8"/>
      <c r="B433" s="8"/>
      <c r="C433" s="8"/>
      <c r="D433" s="8"/>
      <c r="E433" s="8"/>
      <c r="F433" s="8"/>
      <c r="G433" s="9">
        <f t="shared" si="7"/>
        <v>0</v>
      </c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  <c r="AA433" s="8"/>
      <c r="AB433" s="8"/>
      <c r="AC433" s="8"/>
      <c r="AD433" s="8"/>
      <c r="AE433" s="8"/>
      <c r="AF433" s="8"/>
      <c r="AG433" s="8"/>
    </row>
    <row r="434" spans="1:33" x14ac:dyDescent="0.3">
      <c r="A434" s="8"/>
      <c r="B434" s="8"/>
      <c r="C434" s="8"/>
      <c r="D434" s="8"/>
      <c r="E434" s="8"/>
      <c r="F434" s="8"/>
      <c r="G434" s="9">
        <f t="shared" si="7"/>
        <v>0</v>
      </c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  <c r="AA434" s="8"/>
      <c r="AB434" s="8"/>
      <c r="AC434" s="8"/>
      <c r="AD434" s="8"/>
      <c r="AE434" s="8"/>
      <c r="AF434" s="8"/>
      <c r="AG434" s="8"/>
    </row>
    <row r="435" spans="1:33" x14ac:dyDescent="0.3">
      <c r="A435" s="8"/>
      <c r="B435" s="8"/>
      <c r="C435" s="8"/>
      <c r="D435" s="8"/>
      <c r="E435" s="8"/>
      <c r="F435" s="8"/>
      <c r="G435" s="9">
        <f t="shared" si="7"/>
        <v>0</v>
      </c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  <c r="AA435" s="8"/>
      <c r="AB435" s="8"/>
      <c r="AC435" s="8"/>
      <c r="AD435" s="8"/>
      <c r="AE435" s="8"/>
      <c r="AF435" s="8"/>
      <c r="AG435" s="8"/>
    </row>
    <row r="436" spans="1:33" x14ac:dyDescent="0.3">
      <c r="A436" s="8"/>
      <c r="B436" s="8"/>
      <c r="C436" s="8"/>
      <c r="D436" s="8"/>
      <c r="E436" s="8"/>
      <c r="F436" s="8"/>
      <c r="G436" s="9">
        <f t="shared" si="7"/>
        <v>0</v>
      </c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  <c r="AA436" s="8"/>
      <c r="AB436" s="8"/>
      <c r="AC436" s="8"/>
      <c r="AD436" s="8"/>
      <c r="AE436" s="8"/>
      <c r="AF436" s="8"/>
      <c r="AG436" s="8"/>
    </row>
    <row r="437" spans="1:33" x14ac:dyDescent="0.3">
      <c r="A437" s="8"/>
      <c r="B437" s="8"/>
      <c r="C437" s="8"/>
      <c r="D437" s="8"/>
      <c r="E437" s="8"/>
      <c r="F437" s="8"/>
      <c r="G437" s="9">
        <f t="shared" si="7"/>
        <v>0</v>
      </c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  <c r="AA437" s="8"/>
      <c r="AB437" s="8"/>
      <c r="AC437" s="8"/>
      <c r="AD437" s="8"/>
      <c r="AE437" s="8"/>
      <c r="AF437" s="8"/>
      <c r="AG437" s="8"/>
    </row>
    <row r="438" spans="1:33" x14ac:dyDescent="0.3">
      <c r="A438" s="8"/>
      <c r="B438" s="8"/>
      <c r="C438" s="8"/>
      <c r="D438" s="8"/>
      <c r="E438" s="8"/>
      <c r="F438" s="8"/>
      <c r="G438" s="9">
        <f t="shared" si="7"/>
        <v>0</v>
      </c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  <c r="AA438" s="8"/>
      <c r="AB438" s="8"/>
      <c r="AC438" s="8"/>
      <c r="AD438" s="8"/>
      <c r="AE438" s="8"/>
      <c r="AF438" s="8"/>
      <c r="AG438" s="8"/>
    </row>
    <row r="439" spans="1:33" x14ac:dyDescent="0.3">
      <c r="A439" s="8"/>
      <c r="B439" s="8"/>
      <c r="C439" s="8"/>
      <c r="D439" s="8"/>
      <c r="E439" s="8"/>
      <c r="F439" s="8"/>
      <c r="G439" s="9">
        <f t="shared" si="7"/>
        <v>0</v>
      </c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  <c r="AA439" s="8"/>
      <c r="AB439" s="8"/>
      <c r="AC439" s="8"/>
      <c r="AD439" s="8"/>
      <c r="AE439" s="8"/>
      <c r="AF439" s="8"/>
      <c r="AG439" s="8"/>
    </row>
    <row r="440" spans="1:33" x14ac:dyDescent="0.3">
      <c r="A440" s="8"/>
      <c r="B440" s="8"/>
      <c r="C440" s="8"/>
      <c r="D440" s="8"/>
      <c r="E440" s="8"/>
      <c r="F440" s="8"/>
      <c r="G440" s="9">
        <f t="shared" si="7"/>
        <v>0</v>
      </c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  <c r="AA440" s="8"/>
      <c r="AB440" s="8"/>
      <c r="AC440" s="8"/>
      <c r="AD440" s="8"/>
      <c r="AE440" s="8"/>
      <c r="AF440" s="8"/>
      <c r="AG440" s="8"/>
    </row>
    <row r="441" spans="1:33" x14ac:dyDescent="0.3">
      <c r="A441" s="8"/>
      <c r="B441" s="8"/>
      <c r="C441" s="8"/>
      <c r="D441" s="8"/>
      <c r="E441" s="8"/>
      <c r="F441" s="8"/>
      <c r="G441" s="9">
        <f t="shared" si="7"/>
        <v>0</v>
      </c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  <c r="AA441" s="8"/>
      <c r="AB441" s="8"/>
      <c r="AC441" s="8"/>
      <c r="AD441" s="8"/>
      <c r="AE441" s="8"/>
      <c r="AF441" s="8"/>
      <c r="AG441" s="8"/>
    </row>
    <row r="442" spans="1:33" x14ac:dyDescent="0.3">
      <c r="A442" s="8"/>
      <c r="B442" s="8"/>
      <c r="C442" s="8"/>
      <c r="D442" s="8"/>
      <c r="E442" s="8"/>
      <c r="F442" s="8"/>
      <c r="G442" s="9">
        <f t="shared" si="7"/>
        <v>0</v>
      </c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  <c r="AA442" s="8"/>
      <c r="AB442" s="8"/>
      <c r="AC442" s="8"/>
      <c r="AD442" s="8"/>
      <c r="AE442" s="8"/>
      <c r="AF442" s="8"/>
      <c r="AG442" s="8"/>
    </row>
    <row r="443" spans="1:33" x14ac:dyDescent="0.3">
      <c r="A443" s="8"/>
      <c r="B443" s="8"/>
      <c r="C443" s="8"/>
      <c r="D443" s="8"/>
      <c r="E443" s="8"/>
      <c r="F443" s="8"/>
      <c r="G443" s="9">
        <f t="shared" si="7"/>
        <v>0</v>
      </c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  <c r="AA443" s="8"/>
      <c r="AB443" s="8"/>
      <c r="AC443" s="8"/>
      <c r="AD443" s="8"/>
      <c r="AE443" s="8"/>
      <c r="AF443" s="8"/>
      <c r="AG443" s="8"/>
    </row>
    <row r="444" spans="1:33" x14ac:dyDescent="0.3">
      <c r="A444" s="8"/>
      <c r="B444" s="8"/>
      <c r="C444" s="8"/>
      <c r="D444" s="8"/>
      <c r="E444" s="8"/>
      <c r="F444" s="8"/>
      <c r="G444" s="9">
        <f t="shared" si="7"/>
        <v>0</v>
      </c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  <c r="AA444" s="8"/>
      <c r="AB444" s="8"/>
      <c r="AC444" s="8"/>
      <c r="AD444" s="8"/>
      <c r="AE444" s="8"/>
      <c r="AF444" s="8"/>
      <c r="AG444" s="8"/>
    </row>
    <row r="445" spans="1:33" x14ac:dyDescent="0.3">
      <c r="A445" s="8"/>
      <c r="B445" s="8"/>
      <c r="C445" s="8"/>
      <c r="D445" s="8"/>
      <c r="E445" s="8"/>
      <c r="F445" s="8"/>
      <c r="G445" s="9">
        <f t="shared" si="7"/>
        <v>0</v>
      </c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  <c r="AA445" s="8"/>
      <c r="AB445" s="8"/>
      <c r="AC445" s="8"/>
      <c r="AD445" s="8"/>
      <c r="AE445" s="8"/>
      <c r="AF445" s="8"/>
      <c r="AG445" s="8"/>
    </row>
    <row r="446" spans="1:33" x14ac:dyDescent="0.3">
      <c r="A446" s="8"/>
      <c r="B446" s="8"/>
      <c r="C446" s="8"/>
      <c r="D446" s="8"/>
      <c r="E446" s="8"/>
      <c r="F446" s="8"/>
      <c r="G446" s="9">
        <f t="shared" si="7"/>
        <v>0</v>
      </c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  <c r="AA446" s="8"/>
      <c r="AB446" s="8"/>
      <c r="AC446" s="8"/>
      <c r="AD446" s="8"/>
      <c r="AE446" s="8"/>
      <c r="AF446" s="8"/>
      <c r="AG446" s="8"/>
    </row>
    <row r="447" spans="1:33" x14ac:dyDescent="0.3">
      <c r="A447" s="8"/>
      <c r="B447" s="8"/>
      <c r="C447" s="8"/>
      <c r="D447" s="8"/>
      <c r="E447" s="8"/>
      <c r="F447" s="8"/>
      <c r="G447" s="9">
        <f t="shared" si="7"/>
        <v>0</v>
      </c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  <c r="AA447" s="8"/>
      <c r="AB447" s="8"/>
      <c r="AC447" s="8"/>
      <c r="AD447" s="8"/>
      <c r="AE447" s="8"/>
      <c r="AF447" s="8"/>
      <c r="AG447" s="8"/>
    </row>
    <row r="448" spans="1:33" x14ac:dyDescent="0.3">
      <c r="A448" s="8"/>
      <c r="B448" s="8"/>
      <c r="C448" s="8"/>
      <c r="D448" s="8"/>
      <c r="E448" s="8"/>
      <c r="F448" s="8"/>
      <c r="G448" s="9">
        <f t="shared" si="7"/>
        <v>0</v>
      </c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  <c r="AA448" s="8"/>
      <c r="AB448" s="8"/>
      <c r="AC448" s="8"/>
      <c r="AD448" s="8"/>
      <c r="AE448" s="8"/>
      <c r="AF448" s="8"/>
      <c r="AG448" s="8"/>
    </row>
    <row r="449" spans="1:33" x14ac:dyDescent="0.3">
      <c r="A449" s="8"/>
      <c r="B449" s="8"/>
      <c r="C449" s="8"/>
      <c r="D449" s="8"/>
      <c r="E449" s="8"/>
      <c r="F449" s="8"/>
      <c r="G449" s="9">
        <f t="shared" si="7"/>
        <v>0</v>
      </c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  <c r="AA449" s="8"/>
      <c r="AB449" s="8"/>
      <c r="AC449" s="8"/>
      <c r="AD449" s="8"/>
      <c r="AE449" s="8"/>
      <c r="AF449" s="8"/>
      <c r="AG449" s="8"/>
    </row>
    <row r="450" spans="1:33" x14ac:dyDescent="0.3">
      <c r="A450" s="8"/>
      <c r="B450" s="8"/>
      <c r="C450" s="8"/>
      <c r="D450" s="8"/>
      <c r="E450" s="8"/>
      <c r="F450" s="8"/>
      <c r="G450" s="9">
        <f t="shared" si="7"/>
        <v>0</v>
      </c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  <c r="AA450" s="8"/>
      <c r="AB450" s="8"/>
      <c r="AC450" s="8"/>
      <c r="AD450" s="8"/>
      <c r="AE450" s="8"/>
      <c r="AF450" s="8"/>
      <c r="AG450" s="8"/>
    </row>
    <row r="451" spans="1:33" x14ac:dyDescent="0.3">
      <c r="A451" s="8"/>
      <c r="B451" s="8"/>
      <c r="C451" s="8"/>
      <c r="D451" s="8"/>
      <c r="E451" s="8"/>
      <c r="F451" s="8"/>
      <c r="G451" s="9">
        <f t="shared" si="7"/>
        <v>0</v>
      </c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  <c r="AA451" s="8"/>
      <c r="AB451" s="8"/>
      <c r="AC451" s="8"/>
      <c r="AD451" s="8"/>
      <c r="AE451" s="8"/>
      <c r="AF451" s="8"/>
      <c r="AG451" s="8"/>
    </row>
    <row r="452" spans="1:33" x14ac:dyDescent="0.3">
      <c r="A452" s="8"/>
      <c r="B452" s="8"/>
      <c r="C452" s="8"/>
      <c r="D452" s="8"/>
      <c r="E452" s="8"/>
      <c r="F452" s="8"/>
      <c r="G452" s="9">
        <f t="shared" si="7"/>
        <v>0</v>
      </c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  <c r="AA452" s="8"/>
      <c r="AB452" s="8"/>
      <c r="AC452" s="8"/>
      <c r="AD452" s="8"/>
      <c r="AE452" s="8"/>
      <c r="AF452" s="8"/>
      <c r="AG452" s="8"/>
    </row>
    <row r="453" spans="1:33" x14ac:dyDescent="0.3">
      <c r="A453" s="8"/>
      <c r="B453" s="8"/>
      <c r="C453" s="8"/>
      <c r="D453" s="8"/>
      <c r="E453" s="8"/>
      <c r="F453" s="8"/>
      <c r="G453" s="9">
        <f t="shared" si="7"/>
        <v>0</v>
      </c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  <c r="AA453" s="8"/>
      <c r="AB453" s="8"/>
      <c r="AC453" s="8"/>
      <c r="AD453" s="8"/>
      <c r="AE453" s="8"/>
      <c r="AF453" s="8"/>
      <c r="AG453" s="8"/>
    </row>
    <row r="454" spans="1:33" x14ac:dyDescent="0.3">
      <c r="A454" s="8"/>
      <c r="B454" s="8"/>
      <c r="C454" s="8"/>
      <c r="D454" s="8"/>
      <c r="E454" s="8"/>
      <c r="F454" s="8"/>
      <c r="G454" s="9">
        <f t="shared" si="7"/>
        <v>0</v>
      </c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  <c r="AA454" s="8"/>
      <c r="AB454" s="8"/>
      <c r="AC454" s="8"/>
      <c r="AD454" s="8"/>
      <c r="AE454" s="8"/>
      <c r="AF454" s="8"/>
      <c r="AG454" s="8"/>
    </row>
    <row r="455" spans="1:33" x14ac:dyDescent="0.3">
      <c r="A455" s="8"/>
      <c r="B455" s="8"/>
      <c r="C455" s="8"/>
      <c r="D455" s="8"/>
      <c r="E455" s="8"/>
      <c r="F455" s="8"/>
      <c r="G455" s="9">
        <f t="shared" si="7"/>
        <v>0</v>
      </c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  <c r="AA455" s="8"/>
      <c r="AB455" s="8"/>
      <c r="AC455" s="8"/>
      <c r="AD455" s="8"/>
      <c r="AE455" s="8"/>
      <c r="AF455" s="8"/>
      <c r="AG455" s="8"/>
    </row>
    <row r="456" spans="1:33" x14ac:dyDescent="0.3">
      <c r="A456" s="8"/>
      <c r="B456" s="8"/>
      <c r="C456" s="8"/>
      <c r="D456" s="8"/>
      <c r="E456" s="8"/>
      <c r="F456" s="8"/>
      <c r="G456" s="9">
        <f t="shared" si="7"/>
        <v>0</v>
      </c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  <c r="AA456" s="8"/>
      <c r="AB456" s="8"/>
      <c r="AC456" s="8"/>
      <c r="AD456" s="8"/>
      <c r="AE456" s="8"/>
      <c r="AF456" s="8"/>
      <c r="AG456" s="8"/>
    </row>
    <row r="457" spans="1:33" x14ac:dyDescent="0.3">
      <c r="A457" s="8"/>
      <c r="B457" s="8"/>
      <c r="C457" s="8"/>
      <c r="D457" s="8"/>
      <c r="E457" s="8"/>
      <c r="F457" s="8"/>
      <c r="G457" s="9">
        <f t="shared" si="7"/>
        <v>0</v>
      </c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  <c r="AA457" s="8"/>
      <c r="AB457" s="8"/>
      <c r="AC457" s="8"/>
      <c r="AD457" s="8"/>
      <c r="AE457" s="8"/>
      <c r="AF457" s="8"/>
      <c r="AG457" s="8"/>
    </row>
    <row r="458" spans="1:33" x14ac:dyDescent="0.3">
      <c r="A458" s="8"/>
      <c r="B458" s="8"/>
      <c r="C458" s="8"/>
      <c r="D458" s="8"/>
      <c r="E458" s="8"/>
      <c r="F458" s="8"/>
      <c r="G458" s="9">
        <f t="shared" si="7"/>
        <v>0</v>
      </c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  <c r="AA458" s="8"/>
      <c r="AB458" s="8"/>
      <c r="AC458" s="8"/>
      <c r="AD458" s="8"/>
      <c r="AE458" s="8"/>
      <c r="AF458" s="8"/>
      <c r="AG458" s="8"/>
    </row>
    <row r="459" spans="1:33" x14ac:dyDescent="0.3">
      <c r="A459" s="8"/>
      <c r="B459" s="8"/>
      <c r="C459" s="8"/>
      <c r="D459" s="8"/>
      <c r="E459" s="8"/>
      <c r="F459" s="8"/>
      <c r="G459" s="9">
        <f t="shared" si="7"/>
        <v>0</v>
      </c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  <c r="AA459" s="8"/>
      <c r="AB459" s="8"/>
      <c r="AC459" s="8"/>
      <c r="AD459" s="8"/>
      <c r="AE459" s="8"/>
      <c r="AF459" s="8"/>
      <c r="AG459" s="8"/>
    </row>
    <row r="460" spans="1:33" x14ac:dyDescent="0.3">
      <c r="A460" s="8"/>
      <c r="B460" s="8"/>
      <c r="C460" s="8"/>
      <c r="D460" s="8"/>
      <c r="E460" s="8"/>
      <c r="F460" s="8"/>
      <c r="G460" s="9">
        <f t="shared" si="7"/>
        <v>0</v>
      </c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  <c r="AA460" s="8"/>
      <c r="AB460" s="8"/>
      <c r="AC460" s="8"/>
      <c r="AD460" s="8"/>
      <c r="AE460" s="8"/>
      <c r="AF460" s="8"/>
      <c r="AG460" s="8"/>
    </row>
    <row r="461" spans="1:33" x14ac:dyDescent="0.3">
      <c r="A461" s="8"/>
      <c r="B461" s="8"/>
      <c r="C461" s="8"/>
      <c r="D461" s="8"/>
      <c r="E461" s="8"/>
      <c r="F461" s="8"/>
      <c r="G461" s="9">
        <f t="shared" si="7"/>
        <v>0</v>
      </c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  <c r="AA461" s="8"/>
      <c r="AB461" s="8"/>
      <c r="AC461" s="8"/>
      <c r="AD461" s="8"/>
      <c r="AE461" s="8"/>
      <c r="AF461" s="8"/>
      <c r="AG461" s="8"/>
    </row>
    <row r="462" spans="1:33" x14ac:dyDescent="0.3">
      <c r="A462" s="8"/>
      <c r="B462" s="8"/>
      <c r="C462" s="8"/>
      <c r="D462" s="8"/>
      <c r="E462" s="8"/>
      <c r="F462" s="8"/>
      <c r="G462" s="9">
        <f t="shared" si="7"/>
        <v>0</v>
      </c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  <c r="AA462" s="8"/>
      <c r="AB462" s="8"/>
      <c r="AC462" s="8"/>
      <c r="AD462" s="8"/>
      <c r="AE462" s="8"/>
      <c r="AF462" s="8"/>
      <c r="AG462" s="8"/>
    </row>
    <row r="463" spans="1:33" x14ac:dyDescent="0.3">
      <c r="A463" s="8"/>
      <c r="B463" s="8"/>
      <c r="C463" s="8"/>
      <c r="D463" s="8"/>
      <c r="E463" s="8"/>
      <c r="F463" s="8"/>
      <c r="G463" s="9">
        <f t="shared" si="7"/>
        <v>0</v>
      </c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  <c r="AA463" s="8"/>
      <c r="AB463" s="8"/>
      <c r="AC463" s="8"/>
      <c r="AD463" s="8"/>
      <c r="AE463" s="8"/>
      <c r="AF463" s="8"/>
      <c r="AG463" s="8"/>
    </row>
    <row r="464" spans="1:33" x14ac:dyDescent="0.3">
      <c r="A464" s="8"/>
      <c r="B464" s="8"/>
      <c r="C464" s="8"/>
      <c r="D464" s="8"/>
      <c r="E464" s="8"/>
      <c r="F464" s="8"/>
      <c r="G464" s="9">
        <f t="shared" si="7"/>
        <v>0</v>
      </c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  <c r="AA464" s="8"/>
      <c r="AB464" s="8"/>
      <c r="AC464" s="8"/>
      <c r="AD464" s="8"/>
      <c r="AE464" s="8"/>
      <c r="AF464" s="8"/>
      <c r="AG464" s="8"/>
    </row>
    <row r="465" spans="1:33" x14ac:dyDescent="0.3">
      <c r="A465" s="8"/>
      <c r="B465" s="8"/>
      <c r="C465" s="8"/>
      <c r="D465" s="8"/>
      <c r="E465" s="8"/>
      <c r="F465" s="8"/>
      <c r="G465" s="9">
        <f t="shared" si="7"/>
        <v>0</v>
      </c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  <c r="AA465" s="8"/>
      <c r="AB465" s="8"/>
      <c r="AC465" s="8"/>
      <c r="AD465" s="8"/>
      <c r="AE465" s="8"/>
      <c r="AF465" s="8"/>
      <c r="AG465" s="8"/>
    </row>
    <row r="466" spans="1:33" x14ac:dyDescent="0.3">
      <c r="A466" s="8"/>
      <c r="B466" s="8"/>
      <c r="C466" s="8"/>
      <c r="D466" s="8"/>
      <c r="E466" s="8"/>
      <c r="F466" s="8"/>
      <c r="G466" s="9">
        <f t="shared" si="7"/>
        <v>0</v>
      </c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  <c r="AA466" s="8"/>
      <c r="AB466" s="8"/>
      <c r="AC466" s="8"/>
      <c r="AD466" s="8"/>
      <c r="AE466" s="8"/>
      <c r="AF466" s="8"/>
      <c r="AG466" s="8"/>
    </row>
    <row r="467" spans="1:33" x14ac:dyDescent="0.3">
      <c r="A467" s="8"/>
      <c r="B467" s="8"/>
      <c r="C467" s="8"/>
      <c r="D467" s="8"/>
      <c r="E467" s="8"/>
      <c r="F467" s="8"/>
      <c r="G467" s="9">
        <f t="shared" si="7"/>
        <v>0</v>
      </c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  <c r="AA467" s="8"/>
      <c r="AB467" s="8"/>
      <c r="AC467" s="8"/>
      <c r="AD467" s="8"/>
      <c r="AE467" s="8"/>
      <c r="AF467" s="8"/>
      <c r="AG467" s="8"/>
    </row>
    <row r="468" spans="1:33" x14ac:dyDescent="0.3">
      <c r="A468" s="8"/>
      <c r="B468" s="8"/>
      <c r="C468" s="8"/>
      <c r="D468" s="8"/>
      <c r="E468" s="8"/>
      <c r="F468" s="8"/>
      <c r="G468" s="9">
        <f t="shared" si="7"/>
        <v>0</v>
      </c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  <c r="AA468" s="8"/>
      <c r="AB468" s="8"/>
      <c r="AC468" s="8"/>
      <c r="AD468" s="8"/>
      <c r="AE468" s="8"/>
      <c r="AF468" s="8"/>
      <c r="AG468" s="8"/>
    </row>
    <row r="469" spans="1:33" x14ac:dyDescent="0.3">
      <c r="A469" s="8"/>
      <c r="B469" s="8"/>
      <c r="C469" s="8"/>
      <c r="D469" s="8"/>
      <c r="E469" s="8"/>
      <c r="F469" s="8"/>
      <c r="G469" s="9">
        <f t="shared" si="7"/>
        <v>0</v>
      </c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  <c r="AA469" s="8"/>
      <c r="AB469" s="8"/>
      <c r="AC469" s="8"/>
      <c r="AD469" s="8"/>
      <c r="AE469" s="8"/>
      <c r="AF469" s="8"/>
      <c r="AG469" s="8"/>
    </row>
    <row r="470" spans="1:33" x14ac:dyDescent="0.3">
      <c r="A470" s="8"/>
      <c r="B470" s="8"/>
      <c r="C470" s="8"/>
      <c r="D470" s="8"/>
      <c r="E470" s="8"/>
      <c r="F470" s="8"/>
      <c r="G470" s="9">
        <f t="shared" ref="G470:G520" si="8">ABS((E470*1000+F470)-(C470*1000+D470))/1000</f>
        <v>0</v>
      </c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  <c r="AA470" s="8"/>
      <c r="AB470" s="8"/>
      <c r="AC470" s="8"/>
      <c r="AD470" s="8"/>
      <c r="AE470" s="8"/>
      <c r="AF470" s="8"/>
      <c r="AG470" s="8"/>
    </row>
    <row r="471" spans="1:33" x14ac:dyDescent="0.3">
      <c r="A471" s="8"/>
      <c r="B471" s="8"/>
      <c r="C471" s="8"/>
      <c r="D471" s="8"/>
      <c r="E471" s="8"/>
      <c r="F471" s="8"/>
      <c r="G471" s="9">
        <f t="shared" si="8"/>
        <v>0</v>
      </c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  <c r="AA471" s="8"/>
      <c r="AB471" s="8"/>
      <c r="AC471" s="8"/>
      <c r="AD471" s="8"/>
      <c r="AE471" s="8"/>
      <c r="AF471" s="8"/>
      <c r="AG471" s="8"/>
    </row>
    <row r="472" spans="1:33" x14ac:dyDescent="0.3">
      <c r="A472" s="8"/>
      <c r="B472" s="8"/>
      <c r="C472" s="8"/>
      <c r="D472" s="8"/>
      <c r="E472" s="8"/>
      <c r="F472" s="8"/>
      <c r="G472" s="9">
        <f t="shared" si="8"/>
        <v>0</v>
      </c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  <c r="AA472" s="8"/>
      <c r="AB472" s="8"/>
      <c r="AC472" s="8"/>
      <c r="AD472" s="8"/>
      <c r="AE472" s="8"/>
      <c r="AF472" s="8"/>
      <c r="AG472" s="8"/>
    </row>
    <row r="473" spans="1:33" x14ac:dyDescent="0.3">
      <c r="A473" s="8"/>
      <c r="B473" s="8"/>
      <c r="C473" s="8"/>
      <c r="D473" s="8"/>
      <c r="E473" s="8"/>
      <c r="F473" s="8"/>
      <c r="G473" s="9">
        <f t="shared" si="8"/>
        <v>0</v>
      </c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  <c r="AA473" s="8"/>
      <c r="AB473" s="8"/>
      <c r="AC473" s="8"/>
      <c r="AD473" s="8"/>
      <c r="AE473" s="8"/>
      <c r="AF473" s="8"/>
      <c r="AG473" s="8"/>
    </row>
    <row r="474" spans="1:33" x14ac:dyDescent="0.3">
      <c r="A474" s="8"/>
      <c r="B474" s="8"/>
      <c r="C474" s="8"/>
      <c r="D474" s="8"/>
      <c r="E474" s="8"/>
      <c r="F474" s="8"/>
      <c r="G474" s="9">
        <f t="shared" si="8"/>
        <v>0</v>
      </c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  <c r="AA474" s="8"/>
      <c r="AB474" s="8"/>
      <c r="AC474" s="8"/>
      <c r="AD474" s="8"/>
      <c r="AE474" s="8"/>
      <c r="AF474" s="8"/>
      <c r="AG474" s="8"/>
    </row>
    <row r="475" spans="1:33" x14ac:dyDescent="0.3">
      <c r="A475" s="8"/>
      <c r="B475" s="8"/>
      <c r="C475" s="8"/>
      <c r="D475" s="8"/>
      <c r="E475" s="8"/>
      <c r="F475" s="8"/>
      <c r="G475" s="9">
        <f t="shared" si="8"/>
        <v>0</v>
      </c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  <c r="AA475" s="8"/>
      <c r="AB475" s="8"/>
      <c r="AC475" s="8"/>
      <c r="AD475" s="8"/>
      <c r="AE475" s="8"/>
      <c r="AF475" s="8"/>
      <c r="AG475" s="8"/>
    </row>
    <row r="476" spans="1:33" x14ac:dyDescent="0.3">
      <c r="A476" s="8"/>
      <c r="B476" s="8"/>
      <c r="C476" s="8"/>
      <c r="D476" s="8"/>
      <c r="E476" s="8"/>
      <c r="F476" s="8"/>
      <c r="G476" s="9">
        <f t="shared" si="8"/>
        <v>0</v>
      </c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  <c r="AA476" s="8"/>
      <c r="AB476" s="8"/>
      <c r="AC476" s="8"/>
      <c r="AD476" s="8"/>
      <c r="AE476" s="8"/>
      <c r="AF476" s="8"/>
      <c r="AG476" s="8"/>
    </row>
    <row r="477" spans="1:33" x14ac:dyDescent="0.3">
      <c r="A477" s="8"/>
      <c r="B477" s="8"/>
      <c r="C477" s="8"/>
      <c r="D477" s="8"/>
      <c r="E477" s="8"/>
      <c r="F477" s="8"/>
      <c r="G477" s="9">
        <f t="shared" si="8"/>
        <v>0</v>
      </c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  <c r="AA477" s="8"/>
      <c r="AB477" s="8"/>
      <c r="AC477" s="8"/>
      <c r="AD477" s="8"/>
      <c r="AE477" s="8"/>
      <c r="AF477" s="8"/>
      <c r="AG477" s="8"/>
    </row>
    <row r="478" spans="1:33" x14ac:dyDescent="0.3">
      <c r="A478" s="8"/>
      <c r="B478" s="8"/>
      <c r="C478" s="8"/>
      <c r="D478" s="8"/>
      <c r="E478" s="8"/>
      <c r="F478" s="8"/>
      <c r="G478" s="9">
        <f t="shared" si="8"/>
        <v>0</v>
      </c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  <c r="AA478" s="8"/>
      <c r="AB478" s="8"/>
      <c r="AC478" s="8"/>
      <c r="AD478" s="8"/>
      <c r="AE478" s="8"/>
      <c r="AF478" s="8"/>
      <c r="AG478" s="8"/>
    </row>
    <row r="479" spans="1:33" x14ac:dyDescent="0.3">
      <c r="A479" s="8"/>
      <c r="B479" s="8"/>
      <c r="C479" s="8"/>
      <c r="D479" s="8"/>
      <c r="E479" s="8"/>
      <c r="F479" s="8"/>
      <c r="G479" s="9">
        <f t="shared" si="8"/>
        <v>0</v>
      </c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  <c r="AA479" s="8"/>
      <c r="AB479" s="8"/>
      <c r="AC479" s="8"/>
      <c r="AD479" s="8"/>
      <c r="AE479" s="8"/>
      <c r="AF479" s="8"/>
      <c r="AG479" s="8"/>
    </row>
    <row r="480" spans="1:33" x14ac:dyDescent="0.3">
      <c r="A480" s="8"/>
      <c r="B480" s="8"/>
      <c r="C480" s="8"/>
      <c r="D480" s="8"/>
      <c r="E480" s="8"/>
      <c r="F480" s="8"/>
      <c r="G480" s="9">
        <f t="shared" si="8"/>
        <v>0</v>
      </c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  <c r="AA480" s="8"/>
      <c r="AB480" s="8"/>
      <c r="AC480" s="8"/>
      <c r="AD480" s="8"/>
      <c r="AE480" s="8"/>
      <c r="AF480" s="8"/>
      <c r="AG480" s="8"/>
    </row>
    <row r="481" spans="1:33" x14ac:dyDescent="0.3">
      <c r="A481" s="8"/>
      <c r="B481" s="8"/>
      <c r="C481" s="8"/>
      <c r="D481" s="8"/>
      <c r="E481" s="8"/>
      <c r="F481" s="8"/>
      <c r="G481" s="9">
        <f t="shared" si="8"/>
        <v>0</v>
      </c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  <c r="AA481" s="8"/>
      <c r="AB481" s="8"/>
      <c r="AC481" s="8"/>
      <c r="AD481" s="8"/>
      <c r="AE481" s="8"/>
      <c r="AF481" s="8"/>
      <c r="AG481" s="8"/>
    </row>
    <row r="482" spans="1:33" x14ac:dyDescent="0.3">
      <c r="A482" s="8"/>
      <c r="B482" s="8"/>
      <c r="C482" s="8"/>
      <c r="D482" s="8"/>
      <c r="E482" s="8"/>
      <c r="F482" s="8"/>
      <c r="G482" s="9">
        <f t="shared" si="8"/>
        <v>0</v>
      </c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  <c r="AA482" s="8"/>
      <c r="AB482" s="8"/>
      <c r="AC482" s="8"/>
      <c r="AD482" s="8"/>
      <c r="AE482" s="8"/>
      <c r="AF482" s="8"/>
      <c r="AG482" s="8"/>
    </row>
    <row r="483" spans="1:33" x14ac:dyDescent="0.3">
      <c r="A483" s="8"/>
      <c r="B483" s="8"/>
      <c r="C483" s="8"/>
      <c r="D483" s="8"/>
      <c r="E483" s="8"/>
      <c r="F483" s="8"/>
      <c r="G483" s="9">
        <f t="shared" si="8"/>
        <v>0</v>
      </c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  <c r="AA483" s="8"/>
      <c r="AB483" s="8"/>
      <c r="AC483" s="8"/>
      <c r="AD483" s="8"/>
      <c r="AE483" s="8"/>
      <c r="AF483" s="8"/>
      <c r="AG483" s="8"/>
    </row>
    <row r="484" spans="1:33" x14ac:dyDescent="0.3">
      <c r="A484" s="8"/>
      <c r="B484" s="8"/>
      <c r="C484" s="8"/>
      <c r="D484" s="8"/>
      <c r="E484" s="8"/>
      <c r="F484" s="8"/>
      <c r="G484" s="9">
        <f t="shared" si="8"/>
        <v>0</v>
      </c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  <c r="AA484" s="8"/>
      <c r="AB484" s="8"/>
      <c r="AC484" s="8"/>
      <c r="AD484" s="8"/>
      <c r="AE484" s="8"/>
      <c r="AF484" s="8"/>
      <c r="AG484" s="8"/>
    </row>
    <row r="485" spans="1:33" x14ac:dyDescent="0.3">
      <c r="A485" s="8"/>
      <c r="B485" s="8"/>
      <c r="C485" s="8"/>
      <c r="D485" s="8"/>
      <c r="E485" s="8"/>
      <c r="F485" s="8"/>
      <c r="G485" s="9">
        <f t="shared" si="8"/>
        <v>0</v>
      </c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  <c r="AA485" s="8"/>
      <c r="AB485" s="8"/>
      <c r="AC485" s="8"/>
      <c r="AD485" s="8"/>
      <c r="AE485" s="8"/>
      <c r="AF485" s="8"/>
      <c r="AG485" s="8"/>
    </row>
    <row r="486" spans="1:33" x14ac:dyDescent="0.3">
      <c r="A486" s="8"/>
      <c r="B486" s="8"/>
      <c r="C486" s="8"/>
      <c r="D486" s="8"/>
      <c r="E486" s="8"/>
      <c r="F486" s="8"/>
      <c r="G486" s="9">
        <f t="shared" si="8"/>
        <v>0</v>
      </c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  <c r="AA486" s="8"/>
      <c r="AB486" s="8"/>
      <c r="AC486" s="8"/>
      <c r="AD486" s="8"/>
      <c r="AE486" s="8"/>
      <c r="AF486" s="8"/>
      <c r="AG486" s="8"/>
    </row>
    <row r="487" spans="1:33" x14ac:dyDescent="0.3">
      <c r="A487" s="8"/>
      <c r="B487" s="8"/>
      <c r="C487" s="8"/>
      <c r="D487" s="8"/>
      <c r="E487" s="8"/>
      <c r="F487" s="8"/>
      <c r="G487" s="9">
        <f t="shared" si="8"/>
        <v>0</v>
      </c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  <c r="AA487" s="8"/>
      <c r="AB487" s="8"/>
      <c r="AC487" s="8"/>
      <c r="AD487" s="8"/>
      <c r="AE487" s="8"/>
      <c r="AF487" s="8"/>
      <c r="AG487" s="8"/>
    </row>
    <row r="488" spans="1:33" x14ac:dyDescent="0.3">
      <c r="A488" s="8"/>
      <c r="B488" s="8"/>
      <c r="C488" s="8"/>
      <c r="D488" s="8"/>
      <c r="E488" s="8"/>
      <c r="F488" s="8"/>
      <c r="G488" s="9">
        <f t="shared" si="8"/>
        <v>0</v>
      </c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  <c r="AA488" s="8"/>
      <c r="AB488" s="8"/>
      <c r="AC488" s="8"/>
      <c r="AD488" s="8"/>
      <c r="AE488" s="8"/>
      <c r="AF488" s="8"/>
      <c r="AG488" s="8"/>
    </row>
    <row r="489" spans="1:33" x14ac:dyDescent="0.3">
      <c r="A489" s="8"/>
      <c r="B489" s="8"/>
      <c r="C489" s="8"/>
      <c r="D489" s="8"/>
      <c r="E489" s="8"/>
      <c r="F489" s="8"/>
      <c r="G489" s="9">
        <f t="shared" si="8"/>
        <v>0</v>
      </c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  <c r="AA489" s="8"/>
      <c r="AB489" s="8"/>
      <c r="AC489" s="8"/>
      <c r="AD489" s="8"/>
      <c r="AE489" s="8"/>
      <c r="AF489" s="8"/>
      <c r="AG489" s="8"/>
    </row>
    <row r="490" spans="1:33" x14ac:dyDescent="0.3">
      <c r="A490" s="8"/>
      <c r="B490" s="8"/>
      <c r="C490" s="8"/>
      <c r="D490" s="8"/>
      <c r="E490" s="8"/>
      <c r="F490" s="8"/>
      <c r="G490" s="9">
        <f t="shared" si="8"/>
        <v>0</v>
      </c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  <c r="AA490" s="8"/>
      <c r="AB490" s="8"/>
      <c r="AC490" s="8"/>
      <c r="AD490" s="8"/>
      <c r="AE490" s="8"/>
      <c r="AF490" s="8"/>
      <c r="AG490" s="8"/>
    </row>
    <row r="491" spans="1:33" x14ac:dyDescent="0.3">
      <c r="A491" s="8"/>
      <c r="B491" s="8"/>
      <c r="C491" s="8"/>
      <c r="D491" s="8"/>
      <c r="E491" s="8"/>
      <c r="F491" s="8"/>
      <c r="G491" s="9">
        <f t="shared" si="8"/>
        <v>0</v>
      </c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  <c r="AA491" s="8"/>
      <c r="AB491" s="8"/>
      <c r="AC491" s="8"/>
      <c r="AD491" s="8"/>
      <c r="AE491" s="8"/>
      <c r="AF491" s="8"/>
      <c r="AG491" s="8"/>
    </row>
    <row r="492" spans="1:33" x14ac:dyDescent="0.3">
      <c r="A492" s="8"/>
      <c r="B492" s="8"/>
      <c r="C492" s="8"/>
      <c r="D492" s="8"/>
      <c r="E492" s="8"/>
      <c r="F492" s="8"/>
      <c r="G492" s="9">
        <f t="shared" si="8"/>
        <v>0</v>
      </c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  <c r="AA492" s="8"/>
      <c r="AB492" s="8"/>
      <c r="AC492" s="8"/>
      <c r="AD492" s="8"/>
      <c r="AE492" s="8"/>
      <c r="AF492" s="8"/>
      <c r="AG492" s="8"/>
    </row>
    <row r="493" spans="1:33" x14ac:dyDescent="0.3">
      <c r="A493" s="8"/>
      <c r="B493" s="8"/>
      <c r="C493" s="8"/>
      <c r="D493" s="8"/>
      <c r="E493" s="8"/>
      <c r="F493" s="8"/>
      <c r="G493" s="9">
        <f t="shared" si="8"/>
        <v>0</v>
      </c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  <c r="AA493" s="8"/>
      <c r="AB493" s="8"/>
      <c r="AC493" s="8"/>
      <c r="AD493" s="8"/>
      <c r="AE493" s="8"/>
      <c r="AF493" s="8"/>
      <c r="AG493" s="8"/>
    </row>
    <row r="494" spans="1:33" x14ac:dyDescent="0.3">
      <c r="A494" s="8"/>
      <c r="B494" s="8"/>
      <c r="C494" s="8"/>
      <c r="D494" s="8"/>
      <c r="E494" s="8"/>
      <c r="F494" s="8"/>
      <c r="G494" s="9">
        <f t="shared" si="8"/>
        <v>0</v>
      </c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  <c r="AA494" s="8"/>
      <c r="AB494" s="8"/>
      <c r="AC494" s="8"/>
      <c r="AD494" s="8"/>
      <c r="AE494" s="8"/>
      <c r="AF494" s="8"/>
      <c r="AG494" s="8"/>
    </row>
    <row r="495" spans="1:33" x14ac:dyDescent="0.3">
      <c r="A495" s="8"/>
      <c r="B495" s="8"/>
      <c r="C495" s="8"/>
      <c r="D495" s="8"/>
      <c r="E495" s="8"/>
      <c r="F495" s="8"/>
      <c r="G495" s="9">
        <f t="shared" si="8"/>
        <v>0</v>
      </c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  <c r="AA495" s="8"/>
      <c r="AB495" s="8"/>
      <c r="AC495" s="8"/>
      <c r="AD495" s="8"/>
      <c r="AE495" s="8"/>
      <c r="AF495" s="8"/>
      <c r="AG495" s="8"/>
    </row>
    <row r="496" spans="1:33" x14ac:dyDescent="0.3">
      <c r="A496" s="8"/>
      <c r="B496" s="8"/>
      <c r="C496" s="8"/>
      <c r="D496" s="8"/>
      <c r="E496" s="8"/>
      <c r="F496" s="8"/>
      <c r="G496" s="9">
        <f t="shared" si="8"/>
        <v>0</v>
      </c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  <c r="AA496" s="8"/>
      <c r="AB496" s="8"/>
      <c r="AC496" s="8"/>
      <c r="AD496" s="8"/>
      <c r="AE496" s="8"/>
      <c r="AF496" s="8"/>
      <c r="AG496" s="8"/>
    </row>
    <row r="497" spans="1:33" x14ac:dyDescent="0.3">
      <c r="A497" s="8"/>
      <c r="B497" s="8"/>
      <c r="C497" s="8"/>
      <c r="D497" s="8"/>
      <c r="E497" s="8"/>
      <c r="F497" s="8"/>
      <c r="G497" s="9">
        <f t="shared" si="8"/>
        <v>0</v>
      </c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  <c r="AA497" s="8"/>
      <c r="AB497" s="8"/>
      <c r="AC497" s="8"/>
      <c r="AD497" s="8"/>
      <c r="AE497" s="8"/>
      <c r="AF497" s="8"/>
      <c r="AG497" s="8"/>
    </row>
    <row r="498" spans="1:33" x14ac:dyDescent="0.3">
      <c r="A498" s="8"/>
      <c r="B498" s="8"/>
      <c r="C498" s="8"/>
      <c r="D498" s="8"/>
      <c r="E498" s="8"/>
      <c r="F498" s="8"/>
      <c r="G498" s="9">
        <f t="shared" si="8"/>
        <v>0</v>
      </c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  <c r="AA498" s="8"/>
      <c r="AB498" s="8"/>
      <c r="AC498" s="8"/>
      <c r="AD498" s="8"/>
      <c r="AE498" s="8"/>
      <c r="AF498" s="8"/>
      <c r="AG498" s="8"/>
    </row>
    <row r="499" spans="1:33" x14ac:dyDescent="0.3">
      <c r="A499" s="8"/>
      <c r="B499" s="8"/>
      <c r="C499" s="8"/>
      <c r="D499" s="8"/>
      <c r="E499" s="8"/>
      <c r="F499" s="8"/>
      <c r="G499" s="9">
        <f t="shared" si="8"/>
        <v>0</v>
      </c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  <c r="AA499" s="8"/>
      <c r="AB499" s="8"/>
      <c r="AC499" s="8"/>
      <c r="AD499" s="8"/>
      <c r="AE499" s="8"/>
      <c r="AF499" s="8"/>
      <c r="AG499" s="8"/>
    </row>
    <row r="500" spans="1:33" x14ac:dyDescent="0.3">
      <c r="A500" s="8"/>
      <c r="B500" s="8"/>
      <c r="C500" s="8"/>
      <c r="D500" s="8"/>
      <c r="E500" s="8"/>
      <c r="F500" s="8"/>
      <c r="G500" s="9">
        <f t="shared" si="8"/>
        <v>0</v>
      </c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  <c r="AA500" s="8"/>
      <c r="AB500" s="8"/>
      <c r="AC500" s="8"/>
      <c r="AD500" s="8"/>
      <c r="AE500" s="8"/>
      <c r="AF500" s="8"/>
      <c r="AG500" s="8"/>
    </row>
    <row r="501" spans="1:33" x14ac:dyDescent="0.3">
      <c r="A501" s="8"/>
      <c r="B501" s="8"/>
      <c r="C501" s="8"/>
      <c r="D501" s="8"/>
      <c r="E501" s="8"/>
      <c r="F501" s="8"/>
      <c r="G501" s="9">
        <f t="shared" si="8"/>
        <v>0</v>
      </c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  <c r="AA501" s="8"/>
      <c r="AB501" s="8"/>
      <c r="AC501" s="8"/>
      <c r="AD501" s="8"/>
      <c r="AE501" s="8"/>
      <c r="AF501" s="8"/>
      <c r="AG501" s="8"/>
    </row>
    <row r="502" spans="1:33" x14ac:dyDescent="0.3">
      <c r="A502" s="8"/>
      <c r="B502" s="8"/>
      <c r="C502" s="8"/>
      <c r="D502" s="8"/>
      <c r="E502" s="8"/>
      <c r="F502" s="8"/>
      <c r="G502" s="9">
        <f t="shared" si="8"/>
        <v>0</v>
      </c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  <c r="AA502" s="8"/>
      <c r="AB502" s="8"/>
      <c r="AC502" s="8"/>
      <c r="AD502" s="8"/>
      <c r="AE502" s="8"/>
      <c r="AF502" s="8"/>
      <c r="AG502" s="8"/>
    </row>
    <row r="503" spans="1:33" x14ac:dyDescent="0.3">
      <c r="A503" s="8"/>
      <c r="B503" s="8"/>
      <c r="C503" s="8"/>
      <c r="D503" s="8"/>
      <c r="E503" s="8"/>
      <c r="F503" s="8"/>
      <c r="G503" s="9">
        <f t="shared" si="8"/>
        <v>0</v>
      </c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  <c r="AA503" s="8"/>
      <c r="AB503" s="8"/>
      <c r="AC503" s="8"/>
      <c r="AD503" s="8"/>
      <c r="AE503" s="8"/>
      <c r="AF503" s="8"/>
      <c r="AG503" s="8"/>
    </row>
    <row r="504" spans="1:33" x14ac:dyDescent="0.3">
      <c r="A504" s="8"/>
      <c r="B504" s="8"/>
      <c r="C504" s="8"/>
      <c r="D504" s="8"/>
      <c r="E504" s="8"/>
      <c r="F504" s="8"/>
      <c r="G504" s="9">
        <f t="shared" si="8"/>
        <v>0</v>
      </c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  <c r="AA504" s="8"/>
      <c r="AB504" s="8"/>
      <c r="AC504" s="8"/>
      <c r="AD504" s="8"/>
      <c r="AE504" s="8"/>
      <c r="AF504" s="8"/>
      <c r="AG504" s="8"/>
    </row>
    <row r="505" spans="1:33" x14ac:dyDescent="0.3">
      <c r="A505" s="8"/>
      <c r="B505" s="8"/>
      <c r="C505" s="8"/>
      <c r="D505" s="8"/>
      <c r="E505" s="8"/>
      <c r="F505" s="8"/>
      <c r="G505" s="9">
        <f t="shared" si="8"/>
        <v>0</v>
      </c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  <c r="AA505" s="8"/>
      <c r="AB505" s="8"/>
      <c r="AC505" s="8"/>
      <c r="AD505" s="8"/>
      <c r="AE505" s="8"/>
      <c r="AF505" s="8"/>
      <c r="AG505" s="8"/>
    </row>
    <row r="506" spans="1:33" x14ac:dyDescent="0.3">
      <c r="A506" s="8"/>
      <c r="B506" s="8"/>
      <c r="C506" s="8"/>
      <c r="D506" s="8"/>
      <c r="E506" s="8"/>
      <c r="F506" s="8"/>
      <c r="G506" s="9">
        <f t="shared" si="8"/>
        <v>0</v>
      </c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  <c r="AA506" s="8"/>
      <c r="AB506" s="8"/>
      <c r="AC506" s="8"/>
      <c r="AD506" s="8"/>
      <c r="AE506" s="8"/>
      <c r="AF506" s="8"/>
      <c r="AG506" s="8"/>
    </row>
    <row r="507" spans="1:33" x14ac:dyDescent="0.3">
      <c r="A507" s="8"/>
      <c r="B507" s="8"/>
      <c r="C507" s="8"/>
      <c r="D507" s="8"/>
      <c r="E507" s="8"/>
      <c r="F507" s="8"/>
      <c r="G507" s="9">
        <f t="shared" si="8"/>
        <v>0</v>
      </c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  <c r="AA507" s="8"/>
      <c r="AB507" s="8"/>
      <c r="AC507" s="8"/>
      <c r="AD507" s="8"/>
      <c r="AE507" s="8"/>
      <c r="AF507" s="8"/>
      <c r="AG507" s="8"/>
    </row>
    <row r="508" spans="1:33" x14ac:dyDescent="0.3">
      <c r="A508" s="8"/>
      <c r="B508" s="8"/>
      <c r="C508" s="8"/>
      <c r="D508" s="8"/>
      <c r="E508" s="8"/>
      <c r="F508" s="8"/>
      <c r="G508" s="9">
        <f t="shared" si="8"/>
        <v>0</v>
      </c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  <c r="AA508" s="8"/>
      <c r="AB508" s="8"/>
      <c r="AC508" s="8"/>
      <c r="AD508" s="8"/>
      <c r="AE508" s="8"/>
      <c r="AF508" s="8"/>
      <c r="AG508" s="8"/>
    </row>
    <row r="509" spans="1:33" x14ac:dyDescent="0.3">
      <c r="A509" s="8"/>
      <c r="B509" s="8"/>
      <c r="C509" s="8"/>
      <c r="D509" s="8"/>
      <c r="E509" s="8"/>
      <c r="F509" s="8"/>
      <c r="G509" s="9">
        <f t="shared" si="8"/>
        <v>0</v>
      </c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  <c r="AA509" s="8"/>
      <c r="AB509" s="8"/>
      <c r="AC509" s="8"/>
      <c r="AD509" s="8"/>
      <c r="AE509" s="8"/>
      <c r="AF509" s="8"/>
      <c r="AG509" s="8"/>
    </row>
    <row r="510" spans="1:33" x14ac:dyDescent="0.3">
      <c r="A510" s="8"/>
      <c r="B510" s="8"/>
      <c r="C510" s="8"/>
      <c r="D510" s="8"/>
      <c r="E510" s="8"/>
      <c r="F510" s="8"/>
      <c r="G510" s="9">
        <f t="shared" si="8"/>
        <v>0</v>
      </c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  <c r="AA510" s="8"/>
      <c r="AB510" s="8"/>
      <c r="AC510" s="8"/>
      <c r="AD510" s="8"/>
      <c r="AE510" s="8"/>
      <c r="AF510" s="8"/>
      <c r="AG510" s="8"/>
    </row>
    <row r="511" spans="1:33" x14ac:dyDescent="0.3">
      <c r="A511" s="8"/>
      <c r="B511" s="8"/>
      <c r="C511" s="8"/>
      <c r="D511" s="8"/>
      <c r="E511" s="8"/>
      <c r="F511" s="8"/>
      <c r="G511" s="9">
        <f t="shared" si="8"/>
        <v>0</v>
      </c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  <c r="AA511" s="8"/>
      <c r="AB511" s="8"/>
      <c r="AC511" s="8"/>
      <c r="AD511" s="8"/>
      <c r="AE511" s="8"/>
      <c r="AF511" s="8"/>
      <c r="AG511" s="8"/>
    </row>
    <row r="512" spans="1:33" x14ac:dyDescent="0.3">
      <c r="A512" s="8"/>
      <c r="B512" s="8"/>
      <c r="C512" s="8"/>
      <c r="D512" s="8"/>
      <c r="E512" s="8"/>
      <c r="F512" s="8"/>
      <c r="G512" s="9">
        <f t="shared" si="8"/>
        <v>0</v>
      </c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  <c r="AA512" s="8"/>
      <c r="AB512" s="8"/>
      <c r="AC512" s="8"/>
      <c r="AD512" s="8"/>
      <c r="AE512" s="8"/>
      <c r="AF512" s="8"/>
      <c r="AG512" s="8"/>
    </row>
    <row r="513" spans="1:33" x14ac:dyDescent="0.3">
      <c r="A513" s="8"/>
      <c r="B513" s="8"/>
      <c r="C513" s="8"/>
      <c r="D513" s="8"/>
      <c r="E513" s="8"/>
      <c r="F513" s="8"/>
      <c r="G513" s="9">
        <f t="shared" si="8"/>
        <v>0</v>
      </c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  <c r="AA513" s="8"/>
      <c r="AB513" s="8"/>
      <c r="AC513" s="8"/>
      <c r="AD513" s="8"/>
      <c r="AE513" s="8"/>
      <c r="AF513" s="8"/>
      <c r="AG513" s="8"/>
    </row>
    <row r="514" spans="1:33" x14ac:dyDescent="0.3">
      <c r="A514" s="8"/>
      <c r="B514" s="8"/>
      <c r="C514" s="8"/>
      <c r="D514" s="8"/>
      <c r="E514" s="8"/>
      <c r="F514" s="8"/>
      <c r="G514" s="9">
        <f t="shared" si="8"/>
        <v>0</v>
      </c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  <c r="AA514" s="8"/>
      <c r="AB514" s="8"/>
      <c r="AC514" s="8"/>
      <c r="AD514" s="8"/>
      <c r="AE514" s="8"/>
      <c r="AF514" s="8"/>
      <c r="AG514" s="8"/>
    </row>
    <row r="515" spans="1:33" x14ac:dyDescent="0.3">
      <c r="A515" s="8"/>
      <c r="B515" s="8"/>
      <c r="C515" s="8"/>
      <c r="D515" s="8"/>
      <c r="E515" s="8"/>
      <c r="F515" s="8"/>
      <c r="G515" s="9">
        <f t="shared" si="8"/>
        <v>0</v>
      </c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  <c r="AA515" s="8"/>
      <c r="AB515" s="8"/>
      <c r="AC515" s="8"/>
      <c r="AD515" s="8"/>
      <c r="AE515" s="8"/>
      <c r="AF515" s="8"/>
      <c r="AG515" s="8"/>
    </row>
    <row r="516" spans="1:33" x14ac:dyDescent="0.3">
      <c r="A516" s="8"/>
      <c r="B516" s="8"/>
      <c r="C516" s="8"/>
      <c r="D516" s="8"/>
      <c r="E516" s="8"/>
      <c r="F516" s="8"/>
      <c r="G516" s="9">
        <f t="shared" si="8"/>
        <v>0</v>
      </c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  <c r="AA516" s="8"/>
      <c r="AB516" s="8"/>
      <c r="AC516" s="8"/>
      <c r="AD516" s="8"/>
      <c r="AE516" s="8"/>
      <c r="AF516" s="8"/>
      <c r="AG516" s="8"/>
    </row>
    <row r="517" spans="1:33" x14ac:dyDescent="0.3">
      <c r="A517" s="8"/>
      <c r="B517" s="8"/>
      <c r="C517" s="8"/>
      <c r="D517" s="8"/>
      <c r="E517" s="8"/>
      <c r="F517" s="8"/>
      <c r="G517" s="9">
        <f t="shared" si="8"/>
        <v>0</v>
      </c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  <c r="AA517" s="8"/>
      <c r="AB517" s="8"/>
      <c r="AC517" s="8"/>
      <c r="AD517" s="8"/>
      <c r="AE517" s="8"/>
      <c r="AF517" s="8"/>
      <c r="AG517" s="8"/>
    </row>
    <row r="518" spans="1:33" x14ac:dyDescent="0.3">
      <c r="A518" s="8"/>
      <c r="B518" s="8"/>
      <c r="C518" s="8"/>
      <c r="D518" s="8"/>
      <c r="E518" s="8"/>
      <c r="F518" s="8"/>
      <c r="G518" s="9">
        <f t="shared" si="8"/>
        <v>0</v>
      </c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  <c r="AA518" s="8"/>
      <c r="AB518" s="8"/>
      <c r="AC518" s="8"/>
      <c r="AD518" s="8"/>
      <c r="AE518" s="8"/>
      <c r="AF518" s="8"/>
      <c r="AG518" s="8"/>
    </row>
    <row r="519" spans="1:33" x14ac:dyDescent="0.3">
      <c r="A519" s="8"/>
      <c r="B519" s="8"/>
      <c r="C519" s="8"/>
      <c r="D519" s="8"/>
      <c r="E519" s="8"/>
      <c r="F519" s="8"/>
      <c r="G519" s="9">
        <f t="shared" si="8"/>
        <v>0</v>
      </c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  <c r="AA519" s="8"/>
      <c r="AB519" s="8"/>
      <c r="AC519" s="8"/>
      <c r="AD519" s="8"/>
      <c r="AE519" s="8"/>
      <c r="AF519" s="8"/>
      <c r="AG519" s="8"/>
    </row>
    <row r="520" spans="1:33" x14ac:dyDescent="0.3">
      <c r="A520" s="8"/>
      <c r="B520" s="8"/>
      <c r="C520" s="8"/>
      <c r="D520" s="8"/>
      <c r="E520" s="8"/>
      <c r="F520" s="8"/>
      <c r="G520" s="9">
        <f t="shared" si="8"/>
        <v>0</v>
      </c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  <c r="AA520" s="8"/>
      <c r="AB520" s="8"/>
      <c r="AC520" s="8"/>
      <c r="AD520" s="8"/>
      <c r="AE520" s="8"/>
      <c r="AF520" s="8"/>
      <c r="AG520" s="8"/>
    </row>
  </sheetData>
  <sheetProtection sheet="1" objects="1" scenarios="1"/>
  <dataValidations count="7">
    <dataValidation type="list" allowBlank="1" showInputMessage="1" showErrorMessage="1" sqref="I21:J520">
      <formula1>$I$6:$I$20</formula1>
    </dataValidation>
    <dataValidation type="list" allowBlank="1" showInputMessage="1" showErrorMessage="1" sqref="M21:M520">
      <formula1>$M$6:$M$7</formula1>
    </dataValidation>
    <dataValidation type="list" allowBlank="1" showInputMessage="1" showErrorMessage="1" sqref="V21:V520">
      <formula1>$V$6:$V$7</formula1>
    </dataValidation>
    <dataValidation type="list" allowBlank="1" showInputMessage="1" showErrorMessage="1" sqref="W21:W520">
      <formula1>$W$6:$W$11</formula1>
    </dataValidation>
    <dataValidation type="list" allowBlank="1" showInputMessage="1" showErrorMessage="1" sqref="AD21:AD520">
      <formula1>$AD$6:$AD$7</formula1>
    </dataValidation>
    <dataValidation type="list" allowBlank="1" showInputMessage="1" showErrorMessage="1" sqref="AE21:AE520">
      <formula1>$AE$6:$AE$7</formula1>
    </dataValidation>
    <dataValidation type="list" allowBlank="1" showInputMessage="1" showErrorMessage="1" sqref="AF21:AF520">
      <formula1>$AF$6:$AF$7</formula1>
    </dataValidation>
  </dataValidations>
  <pageMargins left="0.70866141732283472" right="0.70866141732283472" top="0.74803149606299213" bottom="0.74803149606299213" header="0.31496062992125984" footer="0.31496062992125984"/>
  <pageSetup paperSize="9" scale="10" fitToWidth="3" orientation="landscape" r:id="rId1"/>
  <ignoredErrors>
    <ignoredError sqref="G21:G520" unlockedFormula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505"/>
  <sheetViews>
    <sheetView workbookViewId="0">
      <pane xSplit="9" ySplit="5" topLeftCell="J6" activePane="bottomRight" state="frozenSplit"/>
      <selection pane="topRight" activeCell="J1" sqref="J1"/>
      <selection pane="bottomLeft" activeCell="A4" sqref="A4"/>
      <selection pane="bottomRight" activeCell="J6" sqref="J6"/>
    </sheetView>
  </sheetViews>
  <sheetFormatPr defaultColWidth="0" defaultRowHeight="14.4" zeroHeight="1" x14ac:dyDescent="0.3"/>
  <cols>
    <col min="1" max="1" width="9.77734375" style="4" customWidth="1"/>
    <col min="2" max="2" width="12.77734375" style="4" customWidth="1"/>
    <col min="3" max="4" width="8.77734375" style="4" customWidth="1"/>
    <col min="5" max="6" width="7.77734375" style="4" customWidth="1"/>
    <col min="7" max="7" width="6.77734375" style="4" customWidth="1"/>
    <col min="8" max="8" width="13.77734375" style="4" customWidth="1"/>
    <col min="9" max="10" width="19.77734375" style="4" customWidth="1"/>
    <col min="11" max="11" width="16.77734375" style="4" customWidth="1"/>
    <col min="12" max="12" width="8.77734375" style="4" customWidth="1"/>
    <col min="13" max="13" width="16.77734375" style="4" customWidth="1"/>
    <col min="14" max="14" width="27.77734375" style="4" customWidth="1"/>
    <col min="15" max="15" width="25.77734375" style="4" customWidth="1"/>
    <col min="16" max="16" width="20.77734375" style="4" customWidth="1"/>
    <col min="17" max="20" width="13.77734375" style="4" customWidth="1"/>
    <col min="21" max="21" width="11.77734375" style="4" customWidth="1"/>
    <col min="22" max="22" width="21.77734375" style="4" customWidth="1"/>
    <col min="23" max="24" width="13.77734375" style="4" customWidth="1"/>
    <col min="25" max="25" width="26.77734375" style="4" customWidth="1"/>
    <col min="26" max="27" width="13.77734375" style="4" customWidth="1"/>
    <col min="28" max="28" width="26.77734375" style="4" customWidth="1"/>
    <col min="29" max="29" width="12.77734375" style="4" customWidth="1"/>
    <col min="30" max="30" width="10.77734375" style="4" customWidth="1"/>
    <col min="31" max="31" width="8.77734375" style="4" customWidth="1"/>
    <col min="32" max="32" width="16.77734375" style="4" customWidth="1"/>
    <col min="33" max="16384" width="9.109375" style="4" hidden="1"/>
  </cols>
  <sheetData>
    <row r="1" spans="1:32" x14ac:dyDescent="0.3">
      <c r="A1" s="1" t="s">
        <v>12</v>
      </c>
      <c r="B1" s="2" t="s">
        <v>19</v>
      </c>
      <c r="C1" s="1" t="s">
        <v>23</v>
      </c>
      <c r="D1" s="1"/>
      <c r="E1" s="2" t="s">
        <v>24</v>
      </c>
      <c r="F1" s="2"/>
      <c r="G1" s="1" t="s">
        <v>13</v>
      </c>
      <c r="H1" s="2" t="s">
        <v>14</v>
      </c>
      <c r="I1" s="1" t="s">
        <v>17</v>
      </c>
      <c r="J1" s="15" t="s">
        <v>18</v>
      </c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3"/>
    </row>
    <row r="2" spans="1:32" x14ac:dyDescent="0.3">
      <c r="A2" s="1"/>
      <c r="B2" s="2"/>
      <c r="C2" s="1"/>
      <c r="D2" s="1"/>
      <c r="E2" s="2"/>
      <c r="F2" s="2"/>
      <c r="G2" s="1"/>
      <c r="H2" s="2" t="s">
        <v>15</v>
      </c>
      <c r="I2" s="1"/>
      <c r="J2" s="10"/>
      <c r="K2" s="10"/>
      <c r="L2" s="10"/>
      <c r="M2" s="10"/>
      <c r="N2" s="10"/>
      <c r="O2" s="10"/>
      <c r="P2" s="10"/>
      <c r="Q2" s="5" t="s">
        <v>26</v>
      </c>
      <c r="R2" s="5"/>
      <c r="S2" s="5"/>
      <c r="T2" s="5"/>
      <c r="U2" s="10"/>
      <c r="V2" s="10"/>
      <c r="W2" s="3" t="s">
        <v>27</v>
      </c>
      <c r="X2" s="3"/>
      <c r="Y2" s="3"/>
      <c r="Z2" s="3"/>
      <c r="AA2" s="3"/>
      <c r="AB2" s="3"/>
      <c r="AC2" s="10"/>
      <c r="AD2" s="10"/>
      <c r="AE2" s="10"/>
      <c r="AF2" s="3"/>
    </row>
    <row r="3" spans="1:32" x14ac:dyDescent="0.3">
      <c r="A3" s="1"/>
      <c r="B3" s="2"/>
      <c r="C3" s="1"/>
      <c r="D3" s="1"/>
      <c r="E3" s="2"/>
      <c r="F3" s="2"/>
      <c r="G3" s="1"/>
      <c r="H3" s="2" t="s">
        <v>16</v>
      </c>
      <c r="I3" s="1"/>
      <c r="J3" s="10"/>
      <c r="K3" s="10"/>
      <c r="L3" s="10"/>
      <c r="M3" s="10"/>
      <c r="N3" s="10"/>
      <c r="O3" s="10"/>
      <c r="P3" s="10"/>
      <c r="Q3" s="5" t="s">
        <v>29</v>
      </c>
      <c r="R3" s="5"/>
      <c r="S3" s="5" t="s">
        <v>30</v>
      </c>
      <c r="T3" s="5"/>
      <c r="U3" s="10"/>
      <c r="V3" s="10"/>
      <c r="W3" s="3" t="s">
        <v>29</v>
      </c>
      <c r="X3" s="3"/>
      <c r="Y3" s="3"/>
      <c r="Z3" s="3" t="s">
        <v>30</v>
      </c>
      <c r="AA3" s="3"/>
      <c r="AB3" s="3"/>
      <c r="AC3" s="10"/>
      <c r="AD3" s="10"/>
      <c r="AE3" s="10"/>
      <c r="AF3" s="3"/>
    </row>
    <row r="4" spans="1:32" x14ac:dyDescent="0.3">
      <c r="A4" s="1"/>
      <c r="B4" s="2"/>
      <c r="C4" s="1"/>
      <c r="D4" s="1"/>
      <c r="E4" s="2"/>
      <c r="F4" s="2"/>
      <c r="G4" s="1"/>
      <c r="H4" s="2"/>
      <c r="I4" s="1"/>
      <c r="J4" s="5" t="s">
        <v>90</v>
      </c>
      <c r="K4" s="3" t="s">
        <v>35</v>
      </c>
      <c r="L4" s="5" t="s">
        <v>91</v>
      </c>
      <c r="M4" s="5"/>
      <c r="N4" s="3" t="s">
        <v>37</v>
      </c>
      <c r="O4" s="5" t="s">
        <v>41</v>
      </c>
      <c r="P4" s="3" t="s">
        <v>36</v>
      </c>
      <c r="Q4" s="5" t="s">
        <v>32</v>
      </c>
      <c r="R4" s="5" t="s">
        <v>31</v>
      </c>
      <c r="S4" s="5" t="s">
        <v>32</v>
      </c>
      <c r="T4" s="5" t="s">
        <v>31</v>
      </c>
      <c r="U4" s="3" t="s">
        <v>25</v>
      </c>
      <c r="V4" s="5" t="s">
        <v>40</v>
      </c>
      <c r="W4" s="3" t="s">
        <v>32</v>
      </c>
      <c r="X4" s="3" t="s">
        <v>31</v>
      </c>
      <c r="Y4" s="3" t="s">
        <v>33</v>
      </c>
      <c r="Z4" s="3" t="s">
        <v>32</v>
      </c>
      <c r="AA4" s="3" t="s">
        <v>31</v>
      </c>
      <c r="AB4" s="3" t="s">
        <v>33</v>
      </c>
      <c r="AC4" s="5" t="s">
        <v>39</v>
      </c>
      <c r="AD4" s="3" t="s">
        <v>28</v>
      </c>
      <c r="AE4" s="5" t="s">
        <v>38</v>
      </c>
      <c r="AF4" s="5"/>
    </row>
    <row r="5" spans="1:32" x14ac:dyDescent="0.3">
      <c r="A5" s="1"/>
      <c r="B5" s="2"/>
      <c r="C5" s="1" t="s">
        <v>0</v>
      </c>
      <c r="D5" s="1" t="s">
        <v>1</v>
      </c>
      <c r="E5" s="2" t="s">
        <v>0</v>
      </c>
      <c r="F5" s="2" t="s">
        <v>1</v>
      </c>
      <c r="G5" s="1" t="s">
        <v>2</v>
      </c>
      <c r="H5" s="2"/>
      <c r="I5" s="1"/>
      <c r="J5" s="5" t="s">
        <v>20</v>
      </c>
      <c r="K5" s="3" t="s">
        <v>3</v>
      </c>
      <c r="L5" s="5" t="s">
        <v>21</v>
      </c>
      <c r="M5" s="5" t="s">
        <v>22</v>
      </c>
      <c r="N5" s="3" t="s">
        <v>3</v>
      </c>
      <c r="O5" s="5" t="s">
        <v>3</v>
      </c>
      <c r="P5" s="3" t="s">
        <v>3</v>
      </c>
      <c r="Q5" s="5" t="s">
        <v>3</v>
      </c>
      <c r="R5" s="5" t="s">
        <v>3</v>
      </c>
      <c r="S5" s="5" t="s">
        <v>3</v>
      </c>
      <c r="T5" s="5" t="s">
        <v>3</v>
      </c>
      <c r="U5" s="3" t="s">
        <v>21</v>
      </c>
      <c r="V5" s="5" t="s">
        <v>4</v>
      </c>
      <c r="W5" s="3" t="s">
        <v>3</v>
      </c>
      <c r="X5" s="3" t="s">
        <v>3</v>
      </c>
      <c r="Y5" s="3" t="s">
        <v>34</v>
      </c>
      <c r="Z5" s="3" t="s">
        <v>3</v>
      </c>
      <c r="AA5" s="3" t="s">
        <v>3</v>
      </c>
      <c r="AB5" s="3" t="s">
        <v>34</v>
      </c>
      <c r="AC5" s="5" t="s">
        <v>21</v>
      </c>
      <c r="AD5" s="3" t="s">
        <v>34</v>
      </c>
      <c r="AE5" s="5" t="s">
        <v>21</v>
      </c>
      <c r="AF5" s="5" t="s">
        <v>22</v>
      </c>
    </row>
    <row r="6" spans="1:32" x14ac:dyDescent="0.3">
      <c r="A6" s="4" t="str">
        <f>IF('Input data'!A21="","",'Input data'!A21)</f>
        <v/>
      </c>
      <c r="B6" s="4" t="str">
        <f>IF('Input data'!B21="","",'Input data'!B21)</f>
        <v/>
      </c>
      <c r="C6" s="4" t="str">
        <f>IF('Input data'!C21="","",'Input data'!C21)</f>
        <v/>
      </c>
      <c r="D6" s="4" t="str">
        <f>IF('Input data'!D21="","",'Input data'!D21)</f>
        <v/>
      </c>
      <c r="E6" s="4" t="str">
        <f>IF('Input data'!E21="","",'Input data'!E21)</f>
        <v/>
      </c>
      <c r="F6" s="4" t="str">
        <f>IF('Input data'!F21="","",'Input data'!F21)</f>
        <v/>
      </c>
      <c r="G6" s="4">
        <f>IF('Input data'!G21="","",'Input data'!G21)</f>
        <v>0</v>
      </c>
      <c r="H6" s="4" t="str">
        <f>IF('Input data'!H21&gt;0.5,'Input data'!H21,"")</f>
        <v/>
      </c>
      <c r="I6" s="4" t="str">
        <f>IF('Input data'!I21="","",'Input data'!I21)</f>
        <v/>
      </c>
      <c r="J6" s="4" t="str">
        <f>IF(AND(OR(I6="Motorway link",I6="Exit diverge",I6="Entrance merge"),'Input data'!K21=""),2,IF(AND(OR(I6="Motorway link",I6="Exit diverge",I6="Entrance merge"),'Input data'!K21&gt;0.5,'Input data'!K21&lt;21),'Input data'!K21,"Irrelevant"))</f>
        <v>Irrelevant</v>
      </c>
      <c r="K6" s="4" t="str">
        <f>IF(AND(OR(I6="Motorway link",I6="Exit diverge",I6="Entrance merge",I6="Exit ramp",I6="Entrance ramp"),'Input data'!L21=""),3.5,IF(AND(OR(I6="Motorway link",I6="Exit diverge",I6="Entrance merge",I6="Exit ramp",I6="Entrance ramp"),'Input data'!L21&gt;1.5,'Input data'!L21&lt;11),'Input data'!L21,"Irrelevant"))</f>
        <v>Irrelevant</v>
      </c>
      <c r="L6" s="4" t="str">
        <f>IF(AND(I6="Motorway link",'Input data'!M21=""),"No",IF(I6="Motorway link",'Input data'!M21,"Irrelevant"))</f>
        <v>Irrelevant</v>
      </c>
      <c r="M6" s="4" t="str">
        <f>IF(AND(L6="Yes",'Input data'!N21&gt;0,'Input data'!N21&lt;1.00000001),'Input data'!N21,IF(OR(L6="No",L6="Yes"),0,"Irrelevant"))</f>
        <v>Irrelevant</v>
      </c>
      <c r="N6" s="4" t="str">
        <f>IF(AND(OR(I6="Motorway link",I6="Exit diverge",I6="Entrance merge"),'Input data'!O21=""),3,IF(AND(OR(I6="Motorway link",I6="Exit diverge",I6="Entrance merge"),'Input data'!O21&lt;11,'Input data'!O21&gt;-0.00000001),'Input data'!O21,"Irrelevant"))</f>
        <v>Irrelevant</v>
      </c>
      <c r="O6" s="4" t="str">
        <f>IF(AND(OR(I6="Motorway link",I6="Exit diverge",I6="Entrance merge",I6="Exit ramp",I6="Entrance ramp"),'Input data'!P21=""),0.5,IF(AND(OR(I6="Motorway link",I6="Exit diverge",I6="Entrance merge",I6="Exit ramp",I6="Entrance ramp"),'Input data'!P21&gt;-0.00000001,'Input data'!P21&lt;11),'Input data'!P21,"Irrelevant"))</f>
        <v>Irrelevant</v>
      </c>
      <c r="P6" s="4" t="str">
        <f>IF(AND(OR(I6="Motorway link",I6="Exit diverge",I6="Entrance merge"),'Input data'!Q21=""),5,IF(AND(OR(I6="Motorway link",I6="Exit diverge",I6="Entrance merge"),'Input data'!Q21&gt;-0.00000001,'Input data'!Q21&lt;101),'Input data'!Q21,"Irrelevant"))</f>
        <v>Irrelevant</v>
      </c>
      <c r="Q6" s="4" t="str">
        <f>IF(AND(OR(I6="Motorway link",I6="Exit diverge",I6="Entrance merge"),'Input data'!R21=""),"Straight",IF(AND(OR(I6="Motorway link",I6="Exit diverge",I6="Entrance merge"),'Input data'!R21&gt;10),'Input data'!R21,"Irrelevant"))</f>
        <v>Irrelevant</v>
      </c>
      <c r="R6" s="4" t="str">
        <f>IF(Q6="Straight",0,IF(AND(OR(I6="Motorway link",I6="Exit diverge",I6="Entrance merge"),OR('Input data'!S21="",'Input data'!S21&gt;(G6*1000))),G6*1000,IF(AND(OR(I6="Motorway link",I6="Exit diverge",I6="Entrance merge"),'Input data'!S21&gt;0),'Input data'!S21,"Irrelevant")))</f>
        <v>Irrelevant</v>
      </c>
      <c r="S6" s="4" t="str">
        <f>IF(AND(OR(I6="Motorway link",I6="Exit diverge",I6="Entrance merge"),'Input data'!T21=""),"Straight",IF(AND(OR(I6="Motorway link",I6="Exit diverge",I6="Entrance merge"),'Input data'!T21&gt;10),'Input data'!T21,"Irrelevant"))</f>
        <v>Irrelevant</v>
      </c>
      <c r="T6" s="4" t="str">
        <f>IF(S6="Straight",0,IF(R6="Irrelevant","Irrelevant",IF(AND(OR(I6="Motorway link",I6="Exit diverge",I6="Entrance merge"),OR('Input data'!U21="",'Input data'!U21&gt;(G6*1000-R6))),G6*1000-R6,IF(AND(OR(I6="Motorway link",I6="Exit diverge",I6="Entrance merge"),'Input data'!U21&gt;0),'Input data'!U21,"Irrelevant"))))</f>
        <v>Irrelevant</v>
      </c>
      <c r="U6" s="4" t="str">
        <f>IF(AND(OR(I6="Motorway link",I6="Exit diverge",I6="Entrance merge",I6="Exit ramp",I6="Entrance ramp"),'Input data'!V21=""),"No",IF(OR(I6="Motorway link",I6="Exit diverge",I6="Entrance merge",I6="Exit ramp",I6="Entrance ramp"),'Input data'!V21,"Irrelevant"))</f>
        <v>Irrelevant</v>
      </c>
      <c r="V6" s="4" t="str">
        <f>IF(W6="Straight",IF(AND(OR(I6="Exit ramp",I6="Entrance ramp"),'Input data'!W21=""),"Straight diamond ramp",IF(OR(I6="Exit ramp",I6="Entrance ramp"),'Input data'!W21,"Irrelevant")),"Irrelevant")</f>
        <v>Irrelevant</v>
      </c>
      <c r="W6" s="4" t="str">
        <f>IF(AND(OR(I6="Exit ramp",I6="Entrance ramp"),'Input data'!X21=""),"Straight",IF(AND(OR(I6="Exit ramp",I6="Entrance ramp"),'Input data'!X21&gt;10),'Input data'!X21,"Irrelevant"))</f>
        <v>Irrelevant</v>
      </c>
      <c r="X6" s="4" t="str">
        <f>IF(AND(OR(I6="Exit ramp",I6="Entrance ramp"),OR('Input data'!Y21="",'Input data'!Y21&gt;(G6*1000))),G6*1000,IF(AND(OR(I6="Exit ramp",I6="Entrance ramp"),'Input data'!Y21&gt;0),'Input data'!Y21,"Irrelevant"))</f>
        <v>Irrelevant</v>
      </c>
      <c r="Y6" s="4" t="str">
        <f>IF(AND(I6="Exit ramp",'Input data'!Z21=""),95,IF(AND(I6="Entrance ramp",'Input data'!Z21=""),45,IF(AND(OR(I6="Exit ramp",I6="Entrance ramp"),'Input data'!Z21&gt;4,'Input data'!Z21&lt;200),'Input data'!Z21,"Irrelevant")))</f>
        <v>Irrelevant</v>
      </c>
      <c r="Z6" s="4" t="str">
        <f>IF(AND(OR(I6="Exit ramp",I6="Entrance ramp"),'Input data'!AA21=""),"Straight",IF(AND(OR(I6="Exit ramp",I6="Entrance ramp"),'Input data'!AA21&gt;10),'Input data'!AA21,"Irrelevant"))</f>
        <v>Irrelevant</v>
      </c>
      <c r="AA6" s="4" t="str">
        <f>IF(X6="Irrelevant","Irrelevant",IF(AND(OR(I6="Exit ramp",I6="Entrance ramp"),OR('Input data'!AB21="",'Input data'!AB21&gt;(G6*1000-X6))),G6*1000-X6,IF(AND(OR(I6="Exit ramp",I6="Entrance ramp"),'Input data'!AB21&gt;0),'Input data'!AB21,"Irrelevant")))</f>
        <v>Irrelevant</v>
      </c>
      <c r="AB6" s="4" t="str">
        <f>IF(AND(I6="Exit ramp",'Input data'!AC21=""),60,IF(AND(I6="Entrance ramp",'Input data'!AC21=""),80,IF(AND(OR(I6="Exit ramp",I6="Entrance ramp"),'Input data'!AC21&gt;4,'Input data'!AC21&lt;200),'Input data'!AC21,"Irrelevant")))</f>
        <v>Irrelevant</v>
      </c>
      <c r="AC6" s="4" t="str">
        <f>IF(AND(OR(I6="Motorway link",I6="Exit diverge",I6="Entrance merge"),'Input data'!AD21=""),"No",IF(OR(I6="Motorway link",I6="Exit diverge",I6="Entrance merge"),'Input data'!AD21,"Irrelevant"))</f>
        <v>Irrelevant</v>
      </c>
      <c r="AD6" s="4" t="str">
        <f>IF(AND(OR(I6="Motorway link",I6="Exit diverge",I6="Entrance merge"),'Input data'!AE21=""),"130 kph",IF(OR(I6="Motorway link",I6="Exit diverge",I6="Entrance merge"),'Input data'!AE21,"Irrelevant"))</f>
        <v>Irrelevant</v>
      </c>
      <c r="AE6" s="4" t="str">
        <f>IF(AND(I6="Entrance merge",'Input data'!AF21=""),"No",IF(I6="Entrance merge",'Input data'!AF21,"Irrelevant"))</f>
        <v>Irrelevant</v>
      </c>
      <c r="AF6" s="4" t="str">
        <f>IF(AND(AE6="Yes",'Input data'!AG21&gt;0,'Input data'!AG21&lt;1.00000001),'Input data'!AG21,IF(OR(AE6="No",AE6="Yes"),0,"Irrelevant"))</f>
        <v>Irrelevant</v>
      </c>
    </row>
    <row r="7" spans="1:32" x14ac:dyDescent="0.3">
      <c r="A7" s="4" t="str">
        <f>IF('Input data'!A22="","",'Input data'!A22)</f>
        <v/>
      </c>
      <c r="B7" s="4" t="str">
        <f>IF('Input data'!B22="","",'Input data'!B22)</f>
        <v/>
      </c>
      <c r="C7" s="4" t="str">
        <f>IF('Input data'!C22="","",'Input data'!C22)</f>
        <v/>
      </c>
      <c r="D7" s="4" t="str">
        <f>IF('Input data'!D22="","",'Input data'!D22)</f>
        <v/>
      </c>
      <c r="E7" s="4" t="str">
        <f>IF('Input data'!E22="","",'Input data'!E22)</f>
        <v/>
      </c>
      <c r="F7" s="4" t="str">
        <f>IF('Input data'!F22="","",'Input data'!F22)</f>
        <v/>
      </c>
      <c r="G7" s="4">
        <f>IF('Input data'!G22="","",'Input data'!G22)</f>
        <v>0</v>
      </c>
      <c r="H7" s="4" t="str">
        <f>IF('Input data'!H22&gt;0.5,'Input data'!H22,"")</f>
        <v/>
      </c>
      <c r="I7" s="4" t="str">
        <f>IF('Input data'!I22="","",'Input data'!I22)</f>
        <v/>
      </c>
      <c r="J7" s="4" t="str">
        <f>IF(AND(OR(I7="Motorway link",I7="Exit diverge",I7="Entrance merge"),'Input data'!K22=""),2,IF(AND(OR(I7="Motorway link",I7="Exit diverge",I7="Entrance merge"),'Input data'!K22&gt;0.5,'Input data'!K22&lt;21),'Input data'!K22,"Irrelevant"))</f>
        <v>Irrelevant</v>
      </c>
      <c r="K7" s="4" t="str">
        <f>IF(AND(OR(I7="Motorway link",I7="Exit diverge",I7="Entrance merge",I7="Exit ramp",I7="Entrance ramp"),'Input data'!L22=""),3.5,IF(AND(OR(I7="Motorway link",I7="Exit diverge",I7="Entrance merge",I7="Exit ramp",I7="Entrance ramp"),'Input data'!L22&gt;1.5,'Input data'!L22&lt;11),'Input data'!L22,"Irrelevant"))</f>
        <v>Irrelevant</v>
      </c>
      <c r="L7" s="4" t="str">
        <f>IF(AND(I7="Motorway link",'Input data'!M22=""),"No",IF(I7="Motorway link",'Input data'!M22,"Irrelevant"))</f>
        <v>Irrelevant</v>
      </c>
      <c r="M7" s="4" t="str">
        <f>IF(AND(L7="Yes",'Input data'!N22&gt;0,'Input data'!N22&lt;1.00000001),'Input data'!N22,IF(OR(L7="No",L7="Yes"),0,"Irrelevant"))</f>
        <v>Irrelevant</v>
      </c>
      <c r="N7" s="4" t="str">
        <f>IF(AND(OR(I7="Motorway link",I7="Exit diverge",I7="Entrance merge"),'Input data'!O22=""),3,IF(AND(OR(I7="Motorway link",I7="Exit diverge",I7="Entrance merge"),'Input data'!O22&lt;11,'Input data'!O22&gt;-0.00000001),'Input data'!O22,"Irrelevant"))</f>
        <v>Irrelevant</v>
      </c>
      <c r="O7" s="4" t="str">
        <f>IF(AND(OR(I7="Motorway link",I7="Exit diverge",I7="Entrance merge",I7="Exit ramp",I7="Entrance ramp"),'Input data'!P22=""),0.5,IF(AND(OR(I7="Motorway link",I7="Exit diverge",I7="Entrance merge",I7="Exit ramp",I7="Entrance ramp"),'Input data'!P22&gt;-0.00000001,'Input data'!P22&lt;11),'Input data'!P22,"Irrelevant"))</f>
        <v>Irrelevant</v>
      </c>
      <c r="P7" s="4" t="str">
        <f>IF(AND(OR(I7="Motorway link",I7="Exit diverge",I7="Entrance merge"),'Input data'!Q22=""),5,IF(AND(OR(I7="Motorway link",I7="Exit diverge",I7="Entrance merge"),'Input data'!Q22&gt;-0.00000001,'Input data'!Q22&lt;101),'Input data'!Q22,"Irrelevant"))</f>
        <v>Irrelevant</v>
      </c>
      <c r="Q7" s="4" t="str">
        <f>IF(AND(OR(I7="Motorway link",I7="Exit diverge",I7="Entrance merge"),'Input data'!R22=""),"Straight",IF(AND(OR(I7="Motorway link",I7="Exit diverge",I7="Entrance merge"),'Input data'!R22&gt;10),'Input data'!R22,"Irrelevant"))</f>
        <v>Irrelevant</v>
      </c>
      <c r="R7" s="4" t="str">
        <f>IF(Q7="Straight",0,IF(AND(OR(I7="Motorway link",I7="Exit diverge",I7="Entrance merge"),OR('Input data'!S22="",'Input data'!S22&gt;(G7*1000))),G7*1000,IF(AND(OR(I7="Motorway link",I7="Exit diverge",I7="Entrance merge"),'Input data'!S22&gt;0),'Input data'!S22,"Irrelevant")))</f>
        <v>Irrelevant</v>
      </c>
      <c r="S7" s="4" t="str">
        <f>IF(AND(OR(I7="Motorway link",I7="Exit diverge",I7="Entrance merge"),'Input data'!T22=""),"Straight",IF(AND(OR(I7="Motorway link",I7="Exit diverge",I7="Entrance merge"),'Input data'!T22&gt;10),'Input data'!T22,"Irrelevant"))</f>
        <v>Irrelevant</v>
      </c>
      <c r="T7" s="4" t="str">
        <f>IF(S7="Straight",0,IF(R7="Irrelevant","Irrelevant",IF(AND(OR(I7="Motorway link",I7="Exit diverge",I7="Entrance merge"),OR('Input data'!U22="",'Input data'!U22&gt;(G7*1000-R7))),G7*1000-R7,IF(AND(OR(I7="Motorway link",I7="Exit diverge",I7="Entrance merge"),'Input data'!U22&gt;0),'Input data'!U22,"Irrelevant"))))</f>
        <v>Irrelevant</v>
      </c>
      <c r="U7" s="4" t="str">
        <f>IF(AND(OR(I7="Motorway link",I7="Exit diverge",I7="Entrance merge",I7="Exit ramp",I7="Entrance ramp"),'Input data'!V22=""),"No",IF(OR(I7="Motorway link",I7="Exit diverge",I7="Entrance merge",I7="Exit ramp",I7="Entrance ramp"),'Input data'!V22,"Irrelevant"))</f>
        <v>Irrelevant</v>
      </c>
      <c r="V7" s="4" t="str">
        <f>IF(W7="Straight",IF(AND(OR(I7="Exit ramp",I7="Entrance ramp"),'Input data'!W22=""),"Straight diamond ramp",IF(OR(I7="Exit ramp",I7="Entrance ramp"),'Input data'!W22,"Irrelevant")),"Irrelevant")</f>
        <v>Irrelevant</v>
      </c>
      <c r="W7" s="4" t="str">
        <f>IF(AND(OR(I7="Exit ramp",I7="Entrance ramp"),'Input data'!X22=""),"Straight",IF(AND(OR(I7="Exit ramp",I7="Entrance ramp"),'Input data'!X22&gt;10),'Input data'!X22,"Irrelevant"))</f>
        <v>Irrelevant</v>
      </c>
      <c r="X7" s="4" t="str">
        <f>IF(AND(OR(I7="Exit ramp",I7="Entrance ramp"),OR('Input data'!Y22="",'Input data'!Y22&gt;(G7*1000))),G7*1000,IF(AND(OR(I7="Exit ramp",I7="Entrance ramp"),'Input data'!Y22&gt;0),'Input data'!Y22,"Irrelevant"))</f>
        <v>Irrelevant</v>
      </c>
      <c r="Y7" s="4" t="str">
        <f>IF(AND(I7="Exit ramp",'Input data'!Z22=""),95,IF(AND(I7="Entrance ramp",'Input data'!Z22=""),45,IF(AND(OR(I7="Exit ramp",I7="Entrance ramp"),'Input data'!Z22&gt;4,'Input data'!Z22&lt;200),'Input data'!Z22,"Irrelevant")))</f>
        <v>Irrelevant</v>
      </c>
      <c r="Z7" s="4" t="str">
        <f>IF(AND(OR(I7="Exit ramp",I7="Entrance ramp"),'Input data'!AA22=""),"Straight",IF(AND(OR(I7="Exit ramp",I7="Entrance ramp"),'Input data'!AA22&gt;10),'Input data'!AA22,"Irrelevant"))</f>
        <v>Irrelevant</v>
      </c>
      <c r="AA7" s="4" t="str">
        <f>IF(X7="Irrelevant","Irrelevant",IF(AND(OR(I7="Exit ramp",I7="Entrance ramp"),OR('Input data'!AB22="",'Input data'!AB22&gt;(G7*1000-X7))),G7*1000-X7,IF(AND(OR(I7="Exit ramp",I7="Entrance ramp"),'Input data'!AB22&gt;0),'Input data'!AB22,"Irrelevant")))</f>
        <v>Irrelevant</v>
      </c>
      <c r="AB7" s="4" t="str">
        <f>IF(AND(I7="Exit ramp",'Input data'!AC22=""),60,IF(AND(I7="Entrance ramp",'Input data'!AC22=""),80,IF(AND(OR(I7="Exit ramp",I7="Entrance ramp"),'Input data'!AC22&gt;4,'Input data'!AC22&lt;200),'Input data'!AC22,"Irrelevant")))</f>
        <v>Irrelevant</v>
      </c>
      <c r="AC7" s="4" t="str">
        <f>IF(AND(OR(I7="Motorway link",I7="Exit diverge",I7="Entrance merge"),'Input data'!AD22=""),"No",IF(OR(I7="Motorway link",I7="Exit diverge",I7="Entrance merge"),'Input data'!AD22,"Irrelevant"))</f>
        <v>Irrelevant</v>
      </c>
      <c r="AD7" s="4" t="str">
        <f>IF(AND(OR(I7="Motorway link",I7="Exit diverge",I7="Entrance merge"),'Input data'!AE22=""),"130 kph",IF(OR(I7="Motorway link",I7="Exit diverge",I7="Entrance merge"),'Input data'!AE22,"Irrelevant"))</f>
        <v>Irrelevant</v>
      </c>
      <c r="AE7" s="4" t="str">
        <f>IF(AND(I7="Entrance merge",'Input data'!AF22=""),"No",IF(I7="Entrance merge",'Input data'!AF22,"Irrelevant"))</f>
        <v>Irrelevant</v>
      </c>
      <c r="AF7" s="4" t="str">
        <f>IF(AND(AE7="Yes",'Input data'!AG22&gt;0,'Input data'!AG22&lt;1.00000001),'Input data'!AG22,IF(OR(AE7="No",AE7="Yes"),0,"Irrelevant"))</f>
        <v>Irrelevant</v>
      </c>
    </row>
    <row r="8" spans="1:32" x14ac:dyDescent="0.3">
      <c r="A8" s="4" t="str">
        <f>IF('Input data'!A23="","",'Input data'!A23)</f>
        <v/>
      </c>
      <c r="B8" s="4" t="str">
        <f>IF('Input data'!B23="","",'Input data'!B23)</f>
        <v/>
      </c>
      <c r="C8" s="4" t="str">
        <f>IF('Input data'!C23="","",'Input data'!C23)</f>
        <v/>
      </c>
      <c r="D8" s="4" t="str">
        <f>IF('Input data'!D23="","",'Input data'!D23)</f>
        <v/>
      </c>
      <c r="E8" s="4" t="str">
        <f>IF('Input data'!E23="","",'Input data'!E23)</f>
        <v/>
      </c>
      <c r="F8" s="4" t="str">
        <f>IF('Input data'!F23="","",'Input data'!F23)</f>
        <v/>
      </c>
      <c r="G8" s="4">
        <f>IF('Input data'!G23="","",'Input data'!G23)</f>
        <v>0</v>
      </c>
      <c r="H8" s="4" t="str">
        <f>IF('Input data'!H23&gt;0.5,'Input data'!H23,"")</f>
        <v/>
      </c>
      <c r="I8" s="4" t="str">
        <f>IF('Input data'!I23="","",'Input data'!I23)</f>
        <v/>
      </c>
      <c r="J8" s="4" t="str">
        <f>IF(AND(OR(I8="Motorway link",I8="Exit diverge",I8="Entrance merge"),'Input data'!K23=""),2,IF(AND(OR(I8="Motorway link",I8="Exit diverge",I8="Entrance merge"),'Input data'!K23&gt;0.5,'Input data'!K23&lt;21),'Input data'!K23,"Irrelevant"))</f>
        <v>Irrelevant</v>
      </c>
      <c r="K8" s="4" t="str">
        <f>IF(AND(OR(I8="Motorway link",I8="Exit diverge",I8="Entrance merge",I8="Exit ramp",I8="Entrance ramp"),'Input data'!L23=""),3.5,IF(AND(OR(I8="Motorway link",I8="Exit diverge",I8="Entrance merge",I8="Exit ramp",I8="Entrance ramp"),'Input data'!L23&gt;1.5,'Input data'!L23&lt;11),'Input data'!L23,"Irrelevant"))</f>
        <v>Irrelevant</v>
      </c>
      <c r="L8" s="4" t="str">
        <f>IF(AND(I8="Motorway link",'Input data'!M23=""),"No",IF(I8="Motorway link",'Input data'!M23,"Irrelevant"))</f>
        <v>Irrelevant</v>
      </c>
      <c r="M8" s="4" t="str">
        <f>IF(AND(L8="Yes",'Input data'!N23&gt;0,'Input data'!N23&lt;1.00000001),'Input data'!N23,IF(OR(L8="No",L8="Yes"),0,"Irrelevant"))</f>
        <v>Irrelevant</v>
      </c>
      <c r="N8" s="4" t="str">
        <f>IF(AND(OR(I8="Motorway link",I8="Exit diverge",I8="Entrance merge"),'Input data'!O23=""),3,IF(AND(OR(I8="Motorway link",I8="Exit diverge",I8="Entrance merge"),'Input data'!O23&lt;11,'Input data'!O23&gt;-0.00000001),'Input data'!O23,"Irrelevant"))</f>
        <v>Irrelevant</v>
      </c>
      <c r="O8" s="4" t="str">
        <f>IF(AND(OR(I8="Motorway link",I8="Exit diverge",I8="Entrance merge",I8="Exit ramp",I8="Entrance ramp"),'Input data'!P23=""),0.5,IF(AND(OR(I8="Motorway link",I8="Exit diverge",I8="Entrance merge",I8="Exit ramp",I8="Entrance ramp"),'Input data'!P23&gt;-0.00000001,'Input data'!P23&lt;11),'Input data'!P23,"Irrelevant"))</f>
        <v>Irrelevant</v>
      </c>
      <c r="P8" s="4" t="str">
        <f>IF(AND(OR(I8="Motorway link",I8="Exit diverge",I8="Entrance merge"),'Input data'!Q23=""),5,IF(AND(OR(I8="Motorway link",I8="Exit diverge",I8="Entrance merge"),'Input data'!Q23&gt;-0.00000001,'Input data'!Q23&lt;101),'Input data'!Q23,"Irrelevant"))</f>
        <v>Irrelevant</v>
      </c>
      <c r="Q8" s="4" t="str">
        <f>IF(AND(OR(I8="Motorway link",I8="Exit diverge",I8="Entrance merge"),'Input data'!R23=""),"Straight",IF(AND(OR(I8="Motorway link",I8="Exit diverge",I8="Entrance merge"),'Input data'!R23&gt;10),'Input data'!R23,"Irrelevant"))</f>
        <v>Irrelevant</v>
      </c>
      <c r="R8" s="4" t="str">
        <f>IF(Q8="Straight",0,IF(AND(OR(I8="Motorway link",I8="Exit diverge",I8="Entrance merge"),OR('Input data'!S23="",'Input data'!S23&gt;(G8*1000))),G8*1000,IF(AND(OR(I8="Motorway link",I8="Exit diverge",I8="Entrance merge"),'Input data'!S23&gt;0),'Input data'!S23,"Irrelevant")))</f>
        <v>Irrelevant</v>
      </c>
      <c r="S8" s="4" t="str">
        <f>IF(AND(OR(I8="Motorway link",I8="Exit diverge",I8="Entrance merge"),'Input data'!T23=""),"Straight",IF(AND(OR(I8="Motorway link",I8="Exit diverge",I8="Entrance merge"),'Input data'!T23&gt;10),'Input data'!T23,"Irrelevant"))</f>
        <v>Irrelevant</v>
      </c>
      <c r="T8" s="4" t="str">
        <f>IF(S8="Straight",0,IF(R8="Irrelevant","Irrelevant",IF(AND(OR(I8="Motorway link",I8="Exit diverge",I8="Entrance merge"),OR('Input data'!U23="",'Input data'!U23&gt;(G8*1000-R8))),G8*1000-R8,IF(AND(OR(I8="Motorway link",I8="Exit diverge",I8="Entrance merge"),'Input data'!U23&gt;0),'Input data'!U23,"Irrelevant"))))</f>
        <v>Irrelevant</v>
      </c>
      <c r="U8" s="4" t="str">
        <f>IF(AND(OR(I8="Motorway link",I8="Exit diverge",I8="Entrance merge",I8="Exit ramp",I8="Entrance ramp"),'Input data'!V23=""),"No",IF(OR(I8="Motorway link",I8="Exit diverge",I8="Entrance merge",I8="Exit ramp",I8="Entrance ramp"),'Input data'!V23,"Irrelevant"))</f>
        <v>Irrelevant</v>
      </c>
      <c r="V8" s="4" t="str">
        <f>IF(W8="Straight",IF(AND(OR(I8="Exit ramp",I8="Entrance ramp"),'Input data'!W23=""),"Straight diamond ramp",IF(OR(I8="Exit ramp",I8="Entrance ramp"),'Input data'!W23,"Irrelevant")),"Irrelevant")</f>
        <v>Irrelevant</v>
      </c>
      <c r="W8" s="4" t="str">
        <f>IF(AND(OR(I8="Exit ramp",I8="Entrance ramp"),'Input data'!X23=""),"Straight",IF(AND(OR(I8="Exit ramp",I8="Entrance ramp"),'Input data'!X23&gt;10),'Input data'!X23,"Irrelevant"))</f>
        <v>Irrelevant</v>
      </c>
      <c r="X8" s="4" t="str">
        <f>IF(AND(OR(I8="Exit ramp",I8="Entrance ramp"),OR('Input data'!Y23="",'Input data'!Y23&gt;(G8*1000))),G8*1000,IF(AND(OR(I8="Exit ramp",I8="Entrance ramp"),'Input data'!Y23&gt;0),'Input data'!Y23,"Irrelevant"))</f>
        <v>Irrelevant</v>
      </c>
      <c r="Y8" s="4" t="str">
        <f>IF(AND(I8="Exit ramp",'Input data'!Z23=""),95,IF(AND(I8="Entrance ramp",'Input data'!Z23=""),45,IF(AND(OR(I8="Exit ramp",I8="Entrance ramp"),'Input data'!Z23&gt;4,'Input data'!Z23&lt;200),'Input data'!Z23,"Irrelevant")))</f>
        <v>Irrelevant</v>
      </c>
      <c r="Z8" s="4" t="str">
        <f>IF(AND(OR(I8="Exit ramp",I8="Entrance ramp"),'Input data'!AA23=""),"Straight",IF(AND(OR(I8="Exit ramp",I8="Entrance ramp"),'Input data'!AA23&gt;10),'Input data'!AA23,"Irrelevant"))</f>
        <v>Irrelevant</v>
      </c>
      <c r="AA8" s="4" t="str">
        <f>IF(X8="Irrelevant","Irrelevant",IF(AND(OR(I8="Exit ramp",I8="Entrance ramp"),OR('Input data'!AB23="",'Input data'!AB23&gt;(G8*1000-X8))),G8*1000-X8,IF(AND(OR(I8="Exit ramp",I8="Entrance ramp"),'Input data'!AB23&gt;0),'Input data'!AB23,"Irrelevant")))</f>
        <v>Irrelevant</v>
      </c>
      <c r="AB8" s="4" t="str">
        <f>IF(AND(I8="Exit ramp",'Input data'!AC23=""),60,IF(AND(I8="Entrance ramp",'Input data'!AC23=""),80,IF(AND(OR(I8="Exit ramp",I8="Entrance ramp"),'Input data'!AC23&gt;4,'Input data'!AC23&lt;200),'Input data'!AC23,"Irrelevant")))</f>
        <v>Irrelevant</v>
      </c>
      <c r="AC8" s="4" t="str">
        <f>IF(AND(OR(I8="Motorway link",I8="Exit diverge",I8="Entrance merge"),'Input data'!AD23=""),"No",IF(OR(I8="Motorway link",I8="Exit diverge",I8="Entrance merge"),'Input data'!AD23,"Irrelevant"))</f>
        <v>Irrelevant</v>
      </c>
      <c r="AD8" s="4" t="str">
        <f>IF(AND(OR(I8="Motorway link",I8="Exit diverge",I8="Entrance merge"),'Input data'!AE23=""),"130 kph",IF(OR(I8="Motorway link",I8="Exit diverge",I8="Entrance merge"),'Input data'!AE23,"Irrelevant"))</f>
        <v>Irrelevant</v>
      </c>
      <c r="AE8" s="4" t="str">
        <f>IF(AND(I8="Entrance merge",'Input data'!AF23=""),"No",IF(I8="Entrance merge",'Input data'!AF23,"Irrelevant"))</f>
        <v>Irrelevant</v>
      </c>
      <c r="AF8" s="4" t="str">
        <f>IF(AND(AE8="Yes",'Input data'!AG23&gt;0,'Input data'!AG23&lt;1.00000001),'Input data'!AG23,IF(OR(AE8="No",AE8="Yes"),0,"Irrelevant"))</f>
        <v>Irrelevant</v>
      </c>
    </row>
    <row r="9" spans="1:32" x14ac:dyDescent="0.3">
      <c r="A9" s="4" t="str">
        <f>IF('Input data'!A24="","",'Input data'!A24)</f>
        <v/>
      </c>
      <c r="B9" s="4" t="str">
        <f>IF('Input data'!B24="","",'Input data'!B24)</f>
        <v/>
      </c>
      <c r="C9" s="4" t="str">
        <f>IF('Input data'!C24="","",'Input data'!C24)</f>
        <v/>
      </c>
      <c r="D9" s="4" t="str">
        <f>IF('Input data'!D24="","",'Input data'!D24)</f>
        <v/>
      </c>
      <c r="E9" s="4" t="str">
        <f>IF('Input data'!E24="","",'Input data'!E24)</f>
        <v/>
      </c>
      <c r="F9" s="4" t="str">
        <f>IF('Input data'!F24="","",'Input data'!F24)</f>
        <v/>
      </c>
      <c r="G9" s="4">
        <f>IF('Input data'!G24="","",'Input data'!G24)</f>
        <v>0</v>
      </c>
      <c r="H9" s="4" t="str">
        <f>IF('Input data'!H24&gt;0.5,'Input data'!H24,"")</f>
        <v/>
      </c>
      <c r="I9" s="4" t="str">
        <f>IF('Input data'!I24="","",'Input data'!I24)</f>
        <v/>
      </c>
      <c r="J9" s="4" t="str">
        <f>IF(AND(OR(I9="Motorway link",I9="Exit diverge",I9="Entrance merge"),'Input data'!K24=""),2,IF(AND(OR(I9="Motorway link",I9="Exit diverge",I9="Entrance merge"),'Input data'!K24&gt;0.5,'Input data'!K24&lt;21),'Input data'!K24,"Irrelevant"))</f>
        <v>Irrelevant</v>
      </c>
      <c r="K9" s="4" t="str">
        <f>IF(AND(OR(I9="Motorway link",I9="Exit diverge",I9="Entrance merge",I9="Exit ramp",I9="Entrance ramp"),'Input data'!L24=""),3.5,IF(AND(OR(I9="Motorway link",I9="Exit diverge",I9="Entrance merge",I9="Exit ramp",I9="Entrance ramp"),'Input data'!L24&gt;1.5,'Input data'!L24&lt;11),'Input data'!L24,"Irrelevant"))</f>
        <v>Irrelevant</v>
      </c>
      <c r="L9" s="4" t="str">
        <f>IF(AND(I9="Motorway link",'Input data'!M24=""),"No",IF(I9="Motorway link",'Input data'!M24,"Irrelevant"))</f>
        <v>Irrelevant</v>
      </c>
      <c r="M9" s="4" t="str">
        <f>IF(AND(L9="Yes",'Input data'!N24&gt;0,'Input data'!N24&lt;1.00000001),'Input data'!N24,IF(OR(L9="No",L9="Yes"),0,"Irrelevant"))</f>
        <v>Irrelevant</v>
      </c>
      <c r="N9" s="4" t="str">
        <f>IF(AND(OR(I9="Motorway link",I9="Exit diverge",I9="Entrance merge"),'Input data'!O24=""),3,IF(AND(OR(I9="Motorway link",I9="Exit diverge",I9="Entrance merge"),'Input data'!O24&lt;11,'Input data'!O24&gt;-0.00000001),'Input data'!O24,"Irrelevant"))</f>
        <v>Irrelevant</v>
      </c>
      <c r="O9" s="4" t="str">
        <f>IF(AND(OR(I9="Motorway link",I9="Exit diverge",I9="Entrance merge",I9="Exit ramp",I9="Entrance ramp"),'Input data'!P24=""),0.5,IF(AND(OR(I9="Motorway link",I9="Exit diverge",I9="Entrance merge",I9="Exit ramp",I9="Entrance ramp"),'Input data'!P24&gt;-0.00000001,'Input data'!P24&lt;11),'Input data'!P24,"Irrelevant"))</f>
        <v>Irrelevant</v>
      </c>
      <c r="P9" s="4" t="str">
        <f>IF(AND(OR(I9="Motorway link",I9="Exit diverge",I9="Entrance merge"),'Input data'!Q24=""),5,IF(AND(OR(I9="Motorway link",I9="Exit diverge",I9="Entrance merge"),'Input data'!Q24&gt;-0.00000001,'Input data'!Q24&lt;101),'Input data'!Q24,"Irrelevant"))</f>
        <v>Irrelevant</v>
      </c>
      <c r="Q9" s="4" t="str">
        <f>IF(AND(OR(I9="Motorway link",I9="Exit diverge",I9="Entrance merge"),'Input data'!R24=""),"Straight",IF(AND(OR(I9="Motorway link",I9="Exit diverge",I9="Entrance merge"),'Input data'!R24&gt;10),'Input data'!R24,"Irrelevant"))</f>
        <v>Irrelevant</v>
      </c>
      <c r="R9" s="4" t="str">
        <f>IF(Q9="Straight",0,IF(AND(OR(I9="Motorway link",I9="Exit diverge",I9="Entrance merge"),OR('Input data'!S24="",'Input data'!S24&gt;(G9*1000))),G9*1000,IF(AND(OR(I9="Motorway link",I9="Exit diverge",I9="Entrance merge"),'Input data'!S24&gt;0),'Input data'!S24,"Irrelevant")))</f>
        <v>Irrelevant</v>
      </c>
      <c r="S9" s="4" t="str">
        <f>IF(AND(OR(I9="Motorway link",I9="Exit diverge",I9="Entrance merge"),'Input data'!T24=""),"Straight",IF(AND(OR(I9="Motorway link",I9="Exit diverge",I9="Entrance merge"),'Input data'!T24&gt;10),'Input data'!T24,"Irrelevant"))</f>
        <v>Irrelevant</v>
      </c>
      <c r="T9" s="4" t="str">
        <f>IF(S9="Straight",0,IF(R9="Irrelevant","Irrelevant",IF(AND(OR(I9="Motorway link",I9="Exit diverge",I9="Entrance merge"),OR('Input data'!U24="",'Input data'!U24&gt;(G9*1000-R9))),G9*1000-R9,IF(AND(OR(I9="Motorway link",I9="Exit diverge",I9="Entrance merge"),'Input data'!U24&gt;0),'Input data'!U24,"Irrelevant"))))</f>
        <v>Irrelevant</v>
      </c>
      <c r="U9" s="4" t="str">
        <f>IF(AND(OR(I9="Motorway link",I9="Exit diverge",I9="Entrance merge",I9="Exit ramp",I9="Entrance ramp"),'Input data'!V24=""),"No",IF(OR(I9="Motorway link",I9="Exit diverge",I9="Entrance merge",I9="Exit ramp",I9="Entrance ramp"),'Input data'!V24,"Irrelevant"))</f>
        <v>Irrelevant</v>
      </c>
      <c r="V9" s="4" t="str">
        <f>IF(W9="Straight",IF(AND(OR(I9="Exit ramp",I9="Entrance ramp"),'Input data'!W24=""),"Straight diamond ramp",IF(OR(I9="Exit ramp",I9="Entrance ramp"),'Input data'!W24,"Irrelevant")),"Irrelevant")</f>
        <v>Irrelevant</v>
      </c>
      <c r="W9" s="4" t="str">
        <f>IF(AND(OR(I9="Exit ramp",I9="Entrance ramp"),'Input data'!X24=""),"Straight",IF(AND(OR(I9="Exit ramp",I9="Entrance ramp"),'Input data'!X24&gt;10),'Input data'!X24,"Irrelevant"))</f>
        <v>Irrelevant</v>
      </c>
      <c r="X9" s="4" t="str">
        <f>IF(AND(OR(I9="Exit ramp",I9="Entrance ramp"),OR('Input data'!Y24="",'Input data'!Y24&gt;(G9*1000))),G9*1000,IF(AND(OR(I9="Exit ramp",I9="Entrance ramp"),'Input data'!Y24&gt;0),'Input data'!Y24,"Irrelevant"))</f>
        <v>Irrelevant</v>
      </c>
      <c r="Y9" s="4" t="str">
        <f>IF(AND(I9="Exit ramp",'Input data'!Z24=""),95,IF(AND(I9="Entrance ramp",'Input data'!Z24=""),45,IF(AND(OR(I9="Exit ramp",I9="Entrance ramp"),'Input data'!Z24&gt;4,'Input data'!Z24&lt;200),'Input data'!Z24,"Irrelevant")))</f>
        <v>Irrelevant</v>
      </c>
      <c r="Z9" s="4" t="str">
        <f>IF(AND(OR(I9="Exit ramp",I9="Entrance ramp"),'Input data'!AA24=""),"Straight",IF(AND(OR(I9="Exit ramp",I9="Entrance ramp"),'Input data'!AA24&gt;10),'Input data'!AA24,"Irrelevant"))</f>
        <v>Irrelevant</v>
      </c>
      <c r="AA9" s="4" t="str">
        <f>IF(X9="Irrelevant","Irrelevant",IF(AND(OR(I9="Exit ramp",I9="Entrance ramp"),OR('Input data'!AB24="",'Input data'!AB24&gt;(G9*1000-X9))),G9*1000-X9,IF(AND(OR(I9="Exit ramp",I9="Entrance ramp"),'Input data'!AB24&gt;0),'Input data'!AB24,"Irrelevant")))</f>
        <v>Irrelevant</v>
      </c>
      <c r="AB9" s="4" t="str">
        <f>IF(AND(I9="Exit ramp",'Input data'!AC24=""),60,IF(AND(I9="Entrance ramp",'Input data'!AC24=""),80,IF(AND(OR(I9="Exit ramp",I9="Entrance ramp"),'Input data'!AC24&gt;4,'Input data'!AC24&lt;200),'Input data'!AC24,"Irrelevant")))</f>
        <v>Irrelevant</v>
      </c>
      <c r="AC9" s="4" t="str">
        <f>IF(AND(OR(I9="Motorway link",I9="Exit diverge",I9="Entrance merge"),'Input data'!AD24=""),"No",IF(OR(I9="Motorway link",I9="Exit diverge",I9="Entrance merge"),'Input data'!AD24,"Irrelevant"))</f>
        <v>Irrelevant</v>
      </c>
      <c r="AD9" s="4" t="str">
        <f>IF(AND(OR(I9="Motorway link",I9="Exit diverge",I9="Entrance merge"),'Input data'!AE24=""),"130 kph",IF(OR(I9="Motorway link",I9="Exit diverge",I9="Entrance merge"),'Input data'!AE24,"Irrelevant"))</f>
        <v>Irrelevant</v>
      </c>
      <c r="AE9" s="4" t="str">
        <f>IF(AND(I9="Entrance merge",'Input data'!AF24=""),"No",IF(I9="Entrance merge",'Input data'!AF24,"Irrelevant"))</f>
        <v>Irrelevant</v>
      </c>
      <c r="AF9" s="4" t="str">
        <f>IF(AND(AE9="Yes",'Input data'!AG24&gt;0,'Input data'!AG24&lt;1.00000001),'Input data'!AG24,IF(OR(AE9="No",AE9="Yes"),0,"Irrelevant"))</f>
        <v>Irrelevant</v>
      </c>
    </row>
    <row r="10" spans="1:32" x14ac:dyDescent="0.3">
      <c r="A10" s="4" t="str">
        <f>IF('Input data'!A25="","",'Input data'!A25)</f>
        <v/>
      </c>
      <c r="B10" s="4" t="str">
        <f>IF('Input data'!B25="","",'Input data'!B25)</f>
        <v/>
      </c>
      <c r="C10" s="4" t="str">
        <f>IF('Input data'!C25="","",'Input data'!C25)</f>
        <v/>
      </c>
      <c r="D10" s="4" t="str">
        <f>IF('Input data'!D25="","",'Input data'!D25)</f>
        <v/>
      </c>
      <c r="E10" s="4" t="str">
        <f>IF('Input data'!E25="","",'Input data'!E25)</f>
        <v/>
      </c>
      <c r="F10" s="4" t="str">
        <f>IF('Input data'!F25="","",'Input data'!F25)</f>
        <v/>
      </c>
      <c r="G10" s="4">
        <f>IF('Input data'!G25="","",'Input data'!G25)</f>
        <v>0</v>
      </c>
      <c r="H10" s="4" t="str">
        <f>IF('Input data'!H25&gt;0.5,'Input data'!H25,"")</f>
        <v/>
      </c>
      <c r="I10" s="4" t="str">
        <f>IF('Input data'!I25="","",'Input data'!I25)</f>
        <v/>
      </c>
      <c r="J10" s="4" t="str">
        <f>IF(AND(OR(I10="Motorway link",I10="Exit diverge",I10="Entrance merge"),'Input data'!K25=""),2,IF(AND(OR(I10="Motorway link",I10="Exit diverge",I10="Entrance merge"),'Input data'!K25&gt;0.5,'Input data'!K25&lt;21),'Input data'!K25,"Irrelevant"))</f>
        <v>Irrelevant</v>
      </c>
      <c r="K10" s="4" t="str">
        <f>IF(AND(OR(I10="Motorway link",I10="Exit diverge",I10="Entrance merge",I10="Exit ramp",I10="Entrance ramp"),'Input data'!L25=""),3.5,IF(AND(OR(I10="Motorway link",I10="Exit diverge",I10="Entrance merge",I10="Exit ramp",I10="Entrance ramp"),'Input data'!L25&gt;1.5,'Input data'!L25&lt;11),'Input data'!L25,"Irrelevant"))</f>
        <v>Irrelevant</v>
      </c>
      <c r="L10" s="4" t="str">
        <f>IF(AND(I10="Motorway link",'Input data'!M25=""),"No",IF(I10="Motorway link",'Input data'!M25,"Irrelevant"))</f>
        <v>Irrelevant</v>
      </c>
      <c r="M10" s="4" t="str">
        <f>IF(AND(L10="Yes",'Input data'!N25&gt;0,'Input data'!N25&lt;1.00000001),'Input data'!N25,IF(OR(L10="No",L10="Yes"),0,"Irrelevant"))</f>
        <v>Irrelevant</v>
      </c>
      <c r="N10" s="4" t="str">
        <f>IF(AND(OR(I10="Motorway link",I10="Exit diverge",I10="Entrance merge"),'Input data'!O25=""),3,IF(AND(OR(I10="Motorway link",I10="Exit diverge",I10="Entrance merge"),'Input data'!O25&lt;11,'Input data'!O25&gt;-0.00000001),'Input data'!O25,"Irrelevant"))</f>
        <v>Irrelevant</v>
      </c>
      <c r="O10" s="4" t="str">
        <f>IF(AND(OR(I10="Motorway link",I10="Exit diverge",I10="Entrance merge",I10="Exit ramp",I10="Entrance ramp"),'Input data'!P25=""),0.5,IF(AND(OR(I10="Motorway link",I10="Exit diverge",I10="Entrance merge",I10="Exit ramp",I10="Entrance ramp"),'Input data'!P25&gt;-0.00000001,'Input data'!P25&lt;11),'Input data'!P25,"Irrelevant"))</f>
        <v>Irrelevant</v>
      </c>
      <c r="P10" s="4" t="str">
        <f>IF(AND(OR(I10="Motorway link",I10="Exit diverge",I10="Entrance merge"),'Input data'!Q25=""),5,IF(AND(OR(I10="Motorway link",I10="Exit diverge",I10="Entrance merge"),'Input data'!Q25&gt;-0.00000001,'Input data'!Q25&lt;101),'Input data'!Q25,"Irrelevant"))</f>
        <v>Irrelevant</v>
      </c>
      <c r="Q10" s="4" t="str">
        <f>IF(AND(OR(I10="Motorway link",I10="Exit diverge",I10="Entrance merge"),'Input data'!R25=""),"Straight",IF(AND(OR(I10="Motorway link",I10="Exit diverge",I10="Entrance merge"),'Input data'!R25&gt;10),'Input data'!R25,"Irrelevant"))</f>
        <v>Irrelevant</v>
      </c>
      <c r="R10" s="4" t="str">
        <f>IF(Q10="Straight",0,IF(AND(OR(I10="Motorway link",I10="Exit diverge",I10="Entrance merge"),OR('Input data'!S25="",'Input data'!S25&gt;(G10*1000))),G10*1000,IF(AND(OR(I10="Motorway link",I10="Exit diverge",I10="Entrance merge"),'Input data'!S25&gt;0),'Input data'!S25,"Irrelevant")))</f>
        <v>Irrelevant</v>
      </c>
      <c r="S10" s="4" t="str">
        <f>IF(AND(OR(I10="Motorway link",I10="Exit diverge",I10="Entrance merge"),'Input data'!T25=""),"Straight",IF(AND(OR(I10="Motorway link",I10="Exit diverge",I10="Entrance merge"),'Input data'!T25&gt;10),'Input data'!T25,"Irrelevant"))</f>
        <v>Irrelevant</v>
      </c>
      <c r="T10" s="4" t="str">
        <f>IF(S10="Straight",0,IF(R10="Irrelevant","Irrelevant",IF(AND(OR(I10="Motorway link",I10="Exit diverge",I10="Entrance merge"),OR('Input data'!U25="",'Input data'!U25&gt;(G10*1000-R10))),G10*1000-R10,IF(AND(OR(I10="Motorway link",I10="Exit diverge",I10="Entrance merge"),'Input data'!U25&gt;0),'Input data'!U25,"Irrelevant"))))</f>
        <v>Irrelevant</v>
      </c>
      <c r="U10" s="4" t="str">
        <f>IF(AND(OR(I10="Motorway link",I10="Exit diverge",I10="Entrance merge",I10="Exit ramp",I10="Entrance ramp"),'Input data'!V25=""),"No",IF(OR(I10="Motorway link",I10="Exit diverge",I10="Entrance merge",I10="Exit ramp",I10="Entrance ramp"),'Input data'!V25,"Irrelevant"))</f>
        <v>Irrelevant</v>
      </c>
      <c r="V10" s="4" t="str">
        <f>IF(W10="Straight",IF(AND(OR(I10="Exit ramp",I10="Entrance ramp"),'Input data'!W25=""),"Straight diamond ramp",IF(OR(I10="Exit ramp",I10="Entrance ramp"),'Input data'!W25,"Irrelevant")),"Irrelevant")</f>
        <v>Irrelevant</v>
      </c>
      <c r="W10" s="4" t="str">
        <f>IF(AND(OR(I10="Exit ramp",I10="Entrance ramp"),'Input data'!X25=""),"Straight",IF(AND(OR(I10="Exit ramp",I10="Entrance ramp"),'Input data'!X25&gt;10),'Input data'!X25,"Irrelevant"))</f>
        <v>Irrelevant</v>
      </c>
      <c r="X10" s="4" t="str">
        <f>IF(AND(OR(I10="Exit ramp",I10="Entrance ramp"),OR('Input data'!Y25="",'Input data'!Y25&gt;(G10*1000))),G10*1000,IF(AND(OR(I10="Exit ramp",I10="Entrance ramp"),'Input data'!Y25&gt;0),'Input data'!Y25,"Irrelevant"))</f>
        <v>Irrelevant</v>
      </c>
      <c r="Y10" s="4" t="str">
        <f>IF(AND(I10="Exit ramp",'Input data'!Z25=""),95,IF(AND(I10="Entrance ramp",'Input data'!Z25=""),45,IF(AND(OR(I10="Exit ramp",I10="Entrance ramp"),'Input data'!Z25&gt;4,'Input data'!Z25&lt;200),'Input data'!Z25,"Irrelevant")))</f>
        <v>Irrelevant</v>
      </c>
      <c r="Z10" s="4" t="str">
        <f>IF(AND(OR(I10="Exit ramp",I10="Entrance ramp"),'Input data'!AA25=""),"Straight",IF(AND(OR(I10="Exit ramp",I10="Entrance ramp"),'Input data'!AA25&gt;10),'Input data'!AA25,"Irrelevant"))</f>
        <v>Irrelevant</v>
      </c>
      <c r="AA10" s="4" t="str">
        <f>IF(X10="Irrelevant","Irrelevant",IF(AND(OR(I10="Exit ramp",I10="Entrance ramp"),OR('Input data'!AB25="",'Input data'!AB25&gt;(G10*1000-X10))),G10*1000-X10,IF(AND(OR(I10="Exit ramp",I10="Entrance ramp"),'Input data'!AB25&gt;0),'Input data'!AB25,"Irrelevant")))</f>
        <v>Irrelevant</v>
      </c>
      <c r="AB10" s="4" t="str">
        <f>IF(AND(I10="Exit ramp",'Input data'!AC25=""),60,IF(AND(I10="Entrance ramp",'Input data'!AC25=""),80,IF(AND(OR(I10="Exit ramp",I10="Entrance ramp"),'Input data'!AC25&gt;4,'Input data'!AC25&lt;200),'Input data'!AC25,"Irrelevant")))</f>
        <v>Irrelevant</v>
      </c>
      <c r="AC10" s="4" t="str">
        <f>IF(AND(OR(I10="Motorway link",I10="Exit diverge",I10="Entrance merge"),'Input data'!AD25=""),"No",IF(OR(I10="Motorway link",I10="Exit diverge",I10="Entrance merge"),'Input data'!AD25,"Irrelevant"))</f>
        <v>Irrelevant</v>
      </c>
      <c r="AD10" s="4" t="str">
        <f>IF(AND(OR(I10="Motorway link",I10="Exit diverge",I10="Entrance merge"),'Input data'!AE25=""),"130 kph",IF(OR(I10="Motorway link",I10="Exit diverge",I10="Entrance merge"),'Input data'!AE25,"Irrelevant"))</f>
        <v>Irrelevant</v>
      </c>
      <c r="AE10" s="4" t="str">
        <f>IF(AND(I10="Entrance merge",'Input data'!AF25=""),"No",IF(I10="Entrance merge",'Input data'!AF25,"Irrelevant"))</f>
        <v>Irrelevant</v>
      </c>
      <c r="AF10" s="4" t="str">
        <f>IF(AND(AE10="Yes",'Input data'!AG25&gt;0,'Input data'!AG25&lt;1.00000001),'Input data'!AG25,IF(OR(AE10="No",AE10="Yes"),0,"Irrelevant"))</f>
        <v>Irrelevant</v>
      </c>
    </row>
    <row r="11" spans="1:32" x14ac:dyDescent="0.3">
      <c r="A11" s="4" t="str">
        <f>IF('Input data'!A26="","",'Input data'!A26)</f>
        <v/>
      </c>
      <c r="B11" s="4" t="str">
        <f>IF('Input data'!B26="","",'Input data'!B26)</f>
        <v/>
      </c>
      <c r="C11" s="4" t="str">
        <f>IF('Input data'!C26="","",'Input data'!C26)</f>
        <v/>
      </c>
      <c r="D11" s="4" t="str">
        <f>IF('Input data'!D26="","",'Input data'!D26)</f>
        <v/>
      </c>
      <c r="E11" s="4" t="str">
        <f>IF('Input data'!E26="","",'Input data'!E26)</f>
        <v/>
      </c>
      <c r="F11" s="4" t="str">
        <f>IF('Input data'!F26="","",'Input data'!F26)</f>
        <v/>
      </c>
      <c r="G11" s="4">
        <f>IF('Input data'!G26="","",'Input data'!G26)</f>
        <v>0</v>
      </c>
      <c r="H11" s="4" t="str">
        <f>IF('Input data'!H26&gt;0.5,'Input data'!H26,"")</f>
        <v/>
      </c>
      <c r="I11" s="4" t="str">
        <f>IF('Input data'!I26="","",'Input data'!I26)</f>
        <v/>
      </c>
      <c r="J11" s="4" t="str">
        <f>IF(AND(OR(I11="Motorway link",I11="Exit diverge",I11="Entrance merge"),'Input data'!K26=""),2,IF(AND(OR(I11="Motorway link",I11="Exit diverge",I11="Entrance merge"),'Input data'!K26&gt;0.5,'Input data'!K26&lt;21),'Input data'!K26,"Irrelevant"))</f>
        <v>Irrelevant</v>
      </c>
      <c r="K11" s="4" t="str">
        <f>IF(AND(OR(I11="Motorway link",I11="Exit diverge",I11="Entrance merge",I11="Exit ramp",I11="Entrance ramp"),'Input data'!L26=""),3.5,IF(AND(OR(I11="Motorway link",I11="Exit diverge",I11="Entrance merge",I11="Exit ramp",I11="Entrance ramp"),'Input data'!L26&gt;1.5,'Input data'!L26&lt;11),'Input data'!L26,"Irrelevant"))</f>
        <v>Irrelevant</v>
      </c>
      <c r="L11" s="4" t="str">
        <f>IF(AND(I11="Motorway link",'Input data'!M26=""),"No",IF(I11="Motorway link",'Input data'!M26,"Irrelevant"))</f>
        <v>Irrelevant</v>
      </c>
      <c r="M11" s="4" t="str">
        <f>IF(AND(L11="Yes",'Input data'!N26&gt;0,'Input data'!N26&lt;1.00000001),'Input data'!N26,IF(OR(L11="No",L11="Yes"),0,"Irrelevant"))</f>
        <v>Irrelevant</v>
      </c>
      <c r="N11" s="4" t="str">
        <f>IF(AND(OR(I11="Motorway link",I11="Exit diverge",I11="Entrance merge"),'Input data'!O26=""),3,IF(AND(OR(I11="Motorway link",I11="Exit diverge",I11="Entrance merge"),'Input data'!O26&lt;11,'Input data'!O26&gt;-0.00000001),'Input data'!O26,"Irrelevant"))</f>
        <v>Irrelevant</v>
      </c>
      <c r="O11" s="4" t="str">
        <f>IF(AND(OR(I11="Motorway link",I11="Exit diverge",I11="Entrance merge",I11="Exit ramp",I11="Entrance ramp"),'Input data'!P26=""),0.5,IF(AND(OR(I11="Motorway link",I11="Exit diverge",I11="Entrance merge",I11="Exit ramp",I11="Entrance ramp"),'Input data'!P26&gt;-0.00000001,'Input data'!P26&lt;11),'Input data'!P26,"Irrelevant"))</f>
        <v>Irrelevant</v>
      </c>
      <c r="P11" s="4" t="str">
        <f>IF(AND(OR(I11="Motorway link",I11="Exit diverge",I11="Entrance merge"),'Input data'!Q26=""),5,IF(AND(OR(I11="Motorway link",I11="Exit diverge",I11="Entrance merge"),'Input data'!Q26&gt;-0.00000001,'Input data'!Q26&lt;101),'Input data'!Q26,"Irrelevant"))</f>
        <v>Irrelevant</v>
      </c>
      <c r="Q11" s="4" t="str">
        <f>IF(AND(OR(I11="Motorway link",I11="Exit diverge",I11="Entrance merge"),'Input data'!R26=""),"Straight",IF(AND(OR(I11="Motorway link",I11="Exit diverge",I11="Entrance merge"),'Input data'!R26&gt;10),'Input data'!R26,"Irrelevant"))</f>
        <v>Irrelevant</v>
      </c>
      <c r="R11" s="4" t="str">
        <f>IF(Q11="Straight",0,IF(AND(OR(I11="Motorway link",I11="Exit diverge",I11="Entrance merge"),OR('Input data'!S26="",'Input data'!S26&gt;(G11*1000))),G11*1000,IF(AND(OR(I11="Motorway link",I11="Exit diverge",I11="Entrance merge"),'Input data'!S26&gt;0),'Input data'!S26,"Irrelevant")))</f>
        <v>Irrelevant</v>
      </c>
      <c r="S11" s="4" t="str">
        <f>IF(AND(OR(I11="Motorway link",I11="Exit diverge",I11="Entrance merge"),'Input data'!T26=""),"Straight",IF(AND(OR(I11="Motorway link",I11="Exit diverge",I11="Entrance merge"),'Input data'!T26&gt;10),'Input data'!T26,"Irrelevant"))</f>
        <v>Irrelevant</v>
      </c>
      <c r="T11" s="4" t="str">
        <f>IF(S11="Straight",0,IF(R11="Irrelevant","Irrelevant",IF(AND(OR(I11="Motorway link",I11="Exit diverge",I11="Entrance merge"),OR('Input data'!U26="",'Input data'!U26&gt;(G11*1000-R11))),G11*1000-R11,IF(AND(OR(I11="Motorway link",I11="Exit diverge",I11="Entrance merge"),'Input data'!U26&gt;0),'Input data'!U26,"Irrelevant"))))</f>
        <v>Irrelevant</v>
      </c>
      <c r="U11" s="4" t="str">
        <f>IF(AND(OR(I11="Motorway link",I11="Exit diverge",I11="Entrance merge",I11="Exit ramp",I11="Entrance ramp"),'Input data'!V26=""),"No",IF(OR(I11="Motorway link",I11="Exit diverge",I11="Entrance merge",I11="Exit ramp",I11="Entrance ramp"),'Input data'!V26,"Irrelevant"))</f>
        <v>Irrelevant</v>
      </c>
      <c r="V11" s="4" t="str">
        <f>IF(W11="Straight",IF(AND(OR(I11="Exit ramp",I11="Entrance ramp"),'Input data'!W26=""),"Straight diamond ramp",IF(OR(I11="Exit ramp",I11="Entrance ramp"),'Input data'!W26,"Irrelevant")),"Irrelevant")</f>
        <v>Irrelevant</v>
      </c>
      <c r="W11" s="4" t="str">
        <f>IF(AND(OR(I11="Exit ramp",I11="Entrance ramp"),'Input data'!X26=""),"Straight",IF(AND(OR(I11="Exit ramp",I11="Entrance ramp"),'Input data'!X26&gt;10),'Input data'!X26,"Irrelevant"))</f>
        <v>Irrelevant</v>
      </c>
      <c r="X11" s="4" t="str">
        <f>IF(AND(OR(I11="Exit ramp",I11="Entrance ramp"),OR('Input data'!Y26="",'Input data'!Y26&gt;(G11*1000))),G11*1000,IF(AND(OR(I11="Exit ramp",I11="Entrance ramp"),'Input data'!Y26&gt;0),'Input data'!Y26,"Irrelevant"))</f>
        <v>Irrelevant</v>
      </c>
      <c r="Y11" s="4" t="str">
        <f>IF(AND(I11="Exit ramp",'Input data'!Z26=""),95,IF(AND(I11="Entrance ramp",'Input data'!Z26=""),45,IF(AND(OR(I11="Exit ramp",I11="Entrance ramp"),'Input data'!Z26&gt;4,'Input data'!Z26&lt;200),'Input data'!Z26,"Irrelevant")))</f>
        <v>Irrelevant</v>
      </c>
      <c r="Z11" s="4" t="str">
        <f>IF(AND(OR(I11="Exit ramp",I11="Entrance ramp"),'Input data'!AA26=""),"Straight",IF(AND(OR(I11="Exit ramp",I11="Entrance ramp"),'Input data'!AA26&gt;10),'Input data'!AA26,"Irrelevant"))</f>
        <v>Irrelevant</v>
      </c>
      <c r="AA11" s="4" t="str">
        <f>IF(X11="Irrelevant","Irrelevant",IF(AND(OR(I11="Exit ramp",I11="Entrance ramp"),OR('Input data'!AB26="",'Input data'!AB26&gt;(G11*1000-X11))),G11*1000-X11,IF(AND(OR(I11="Exit ramp",I11="Entrance ramp"),'Input data'!AB26&gt;0),'Input data'!AB26,"Irrelevant")))</f>
        <v>Irrelevant</v>
      </c>
      <c r="AB11" s="4" t="str">
        <f>IF(AND(I11="Exit ramp",'Input data'!AC26=""),60,IF(AND(I11="Entrance ramp",'Input data'!AC26=""),80,IF(AND(OR(I11="Exit ramp",I11="Entrance ramp"),'Input data'!AC26&gt;4,'Input data'!AC26&lt;200),'Input data'!AC26,"Irrelevant")))</f>
        <v>Irrelevant</v>
      </c>
      <c r="AC11" s="4" t="str">
        <f>IF(AND(OR(I11="Motorway link",I11="Exit diverge",I11="Entrance merge"),'Input data'!AD26=""),"No",IF(OR(I11="Motorway link",I11="Exit diverge",I11="Entrance merge"),'Input data'!AD26,"Irrelevant"))</f>
        <v>Irrelevant</v>
      </c>
      <c r="AD11" s="4" t="str">
        <f>IF(AND(OR(I11="Motorway link",I11="Exit diverge",I11="Entrance merge"),'Input data'!AE26=""),"130 kph",IF(OR(I11="Motorway link",I11="Exit diverge",I11="Entrance merge"),'Input data'!AE26,"Irrelevant"))</f>
        <v>Irrelevant</v>
      </c>
      <c r="AE11" s="4" t="str">
        <f>IF(AND(I11="Entrance merge",'Input data'!AF26=""),"No",IF(I11="Entrance merge",'Input data'!AF26,"Irrelevant"))</f>
        <v>Irrelevant</v>
      </c>
      <c r="AF11" s="4" t="str">
        <f>IF(AND(AE11="Yes",'Input data'!AG26&gt;0,'Input data'!AG26&lt;1.00000001),'Input data'!AG26,IF(OR(AE11="No",AE11="Yes"),0,"Irrelevant"))</f>
        <v>Irrelevant</v>
      </c>
    </row>
    <row r="12" spans="1:32" x14ac:dyDescent="0.3">
      <c r="A12" s="4" t="str">
        <f>IF('Input data'!A27="","",'Input data'!A27)</f>
        <v/>
      </c>
      <c r="B12" s="4" t="str">
        <f>IF('Input data'!B27="","",'Input data'!B27)</f>
        <v/>
      </c>
      <c r="C12" s="4" t="str">
        <f>IF('Input data'!C27="","",'Input data'!C27)</f>
        <v/>
      </c>
      <c r="D12" s="4" t="str">
        <f>IF('Input data'!D27="","",'Input data'!D27)</f>
        <v/>
      </c>
      <c r="E12" s="4" t="str">
        <f>IF('Input data'!E27="","",'Input data'!E27)</f>
        <v/>
      </c>
      <c r="F12" s="4" t="str">
        <f>IF('Input data'!F27="","",'Input data'!F27)</f>
        <v/>
      </c>
      <c r="G12" s="4">
        <f>IF('Input data'!G27="","",'Input data'!G27)</f>
        <v>0</v>
      </c>
      <c r="H12" s="4" t="str">
        <f>IF('Input data'!H27&gt;0.5,'Input data'!H27,"")</f>
        <v/>
      </c>
      <c r="I12" s="4" t="str">
        <f>IF('Input data'!I27="","",'Input data'!I27)</f>
        <v/>
      </c>
      <c r="J12" s="4" t="str">
        <f>IF(AND(OR(I12="Motorway link",I12="Exit diverge",I12="Entrance merge"),'Input data'!K27=""),2,IF(AND(OR(I12="Motorway link",I12="Exit diverge",I12="Entrance merge"),'Input data'!K27&gt;0.5,'Input data'!K27&lt;21),'Input data'!K27,"Irrelevant"))</f>
        <v>Irrelevant</v>
      </c>
      <c r="K12" s="4" t="str">
        <f>IF(AND(OR(I12="Motorway link",I12="Exit diverge",I12="Entrance merge",I12="Exit ramp",I12="Entrance ramp"),'Input data'!L27=""),3.5,IF(AND(OR(I12="Motorway link",I12="Exit diverge",I12="Entrance merge",I12="Exit ramp",I12="Entrance ramp"),'Input data'!L27&gt;1.5,'Input data'!L27&lt;11),'Input data'!L27,"Irrelevant"))</f>
        <v>Irrelevant</v>
      </c>
      <c r="L12" s="4" t="str">
        <f>IF(AND(I12="Motorway link",'Input data'!M27=""),"No",IF(I12="Motorway link",'Input data'!M27,"Irrelevant"))</f>
        <v>Irrelevant</v>
      </c>
      <c r="M12" s="4" t="str">
        <f>IF(AND(L12="Yes",'Input data'!N27&gt;0,'Input data'!N27&lt;1.00000001),'Input data'!N27,IF(OR(L12="No",L12="Yes"),0,"Irrelevant"))</f>
        <v>Irrelevant</v>
      </c>
      <c r="N12" s="4" t="str">
        <f>IF(AND(OR(I12="Motorway link",I12="Exit diverge",I12="Entrance merge"),'Input data'!O27=""),3,IF(AND(OR(I12="Motorway link",I12="Exit diverge",I12="Entrance merge"),'Input data'!O27&lt;11,'Input data'!O27&gt;-0.00000001),'Input data'!O27,"Irrelevant"))</f>
        <v>Irrelevant</v>
      </c>
      <c r="O12" s="4" t="str">
        <f>IF(AND(OR(I12="Motorway link",I12="Exit diverge",I12="Entrance merge",I12="Exit ramp",I12="Entrance ramp"),'Input data'!P27=""),0.5,IF(AND(OR(I12="Motorway link",I12="Exit diverge",I12="Entrance merge",I12="Exit ramp",I12="Entrance ramp"),'Input data'!P27&gt;-0.00000001,'Input data'!P27&lt;11),'Input data'!P27,"Irrelevant"))</f>
        <v>Irrelevant</v>
      </c>
      <c r="P12" s="4" t="str">
        <f>IF(AND(OR(I12="Motorway link",I12="Exit diverge",I12="Entrance merge"),'Input data'!Q27=""),5,IF(AND(OR(I12="Motorway link",I12="Exit diverge",I12="Entrance merge"),'Input data'!Q27&gt;-0.00000001,'Input data'!Q27&lt;101),'Input data'!Q27,"Irrelevant"))</f>
        <v>Irrelevant</v>
      </c>
      <c r="Q12" s="4" t="str">
        <f>IF(AND(OR(I12="Motorway link",I12="Exit diverge",I12="Entrance merge"),'Input data'!R27=""),"Straight",IF(AND(OR(I12="Motorway link",I12="Exit diverge",I12="Entrance merge"),'Input data'!R27&gt;10),'Input data'!R27,"Irrelevant"))</f>
        <v>Irrelevant</v>
      </c>
      <c r="R12" s="4" t="str">
        <f>IF(Q12="Straight",0,IF(AND(OR(I12="Motorway link",I12="Exit diverge",I12="Entrance merge"),OR('Input data'!S27="",'Input data'!S27&gt;(G12*1000))),G12*1000,IF(AND(OR(I12="Motorway link",I12="Exit diverge",I12="Entrance merge"),'Input data'!S27&gt;0),'Input data'!S27,"Irrelevant")))</f>
        <v>Irrelevant</v>
      </c>
      <c r="S12" s="4" t="str">
        <f>IF(AND(OR(I12="Motorway link",I12="Exit diverge",I12="Entrance merge"),'Input data'!T27=""),"Straight",IF(AND(OR(I12="Motorway link",I12="Exit diverge",I12="Entrance merge"),'Input data'!T27&gt;10),'Input data'!T27,"Irrelevant"))</f>
        <v>Irrelevant</v>
      </c>
      <c r="T12" s="4" t="str">
        <f>IF(S12="Straight",0,IF(R12="Irrelevant","Irrelevant",IF(AND(OR(I12="Motorway link",I12="Exit diverge",I12="Entrance merge"),OR('Input data'!U27="",'Input data'!U27&gt;(G12*1000-R12))),G12*1000-R12,IF(AND(OR(I12="Motorway link",I12="Exit diverge",I12="Entrance merge"),'Input data'!U27&gt;0),'Input data'!U27,"Irrelevant"))))</f>
        <v>Irrelevant</v>
      </c>
      <c r="U12" s="4" t="str">
        <f>IF(AND(OR(I12="Motorway link",I12="Exit diverge",I12="Entrance merge",I12="Exit ramp",I12="Entrance ramp"),'Input data'!V27=""),"No",IF(OR(I12="Motorway link",I12="Exit diverge",I12="Entrance merge",I12="Exit ramp",I12="Entrance ramp"),'Input data'!V27,"Irrelevant"))</f>
        <v>Irrelevant</v>
      </c>
      <c r="V12" s="4" t="str">
        <f>IF(W12="Straight",IF(AND(OR(I12="Exit ramp",I12="Entrance ramp"),'Input data'!W27=""),"Straight diamond ramp",IF(OR(I12="Exit ramp",I12="Entrance ramp"),'Input data'!W27,"Irrelevant")),"Irrelevant")</f>
        <v>Irrelevant</v>
      </c>
      <c r="W12" s="4" t="str">
        <f>IF(AND(OR(I12="Exit ramp",I12="Entrance ramp"),'Input data'!X27=""),"Straight",IF(AND(OR(I12="Exit ramp",I12="Entrance ramp"),'Input data'!X27&gt;10),'Input data'!X27,"Irrelevant"))</f>
        <v>Irrelevant</v>
      </c>
      <c r="X12" s="4" t="str">
        <f>IF(AND(OR(I12="Exit ramp",I12="Entrance ramp"),OR('Input data'!Y27="",'Input data'!Y27&gt;(G12*1000))),G12*1000,IF(AND(OR(I12="Exit ramp",I12="Entrance ramp"),'Input data'!Y27&gt;0),'Input data'!Y27,"Irrelevant"))</f>
        <v>Irrelevant</v>
      </c>
      <c r="Y12" s="4" t="str">
        <f>IF(AND(I12="Exit ramp",'Input data'!Z27=""),95,IF(AND(I12="Entrance ramp",'Input data'!Z27=""),45,IF(AND(OR(I12="Exit ramp",I12="Entrance ramp"),'Input data'!Z27&gt;4,'Input data'!Z27&lt;200),'Input data'!Z27,"Irrelevant")))</f>
        <v>Irrelevant</v>
      </c>
      <c r="Z12" s="4" t="str">
        <f>IF(AND(OR(I12="Exit ramp",I12="Entrance ramp"),'Input data'!AA27=""),"Straight",IF(AND(OR(I12="Exit ramp",I12="Entrance ramp"),'Input data'!AA27&gt;10),'Input data'!AA27,"Irrelevant"))</f>
        <v>Irrelevant</v>
      </c>
      <c r="AA12" s="4" t="str">
        <f>IF(X12="Irrelevant","Irrelevant",IF(AND(OR(I12="Exit ramp",I12="Entrance ramp"),OR('Input data'!AB27="",'Input data'!AB27&gt;(G12*1000-X12))),G12*1000-X12,IF(AND(OR(I12="Exit ramp",I12="Entrance ramp"),'Input data'!AB27&gt;0),'Input data'!AB27,"Irrelevant")))</f>
        <v>Irrelevant</v>
      </c>
      <c r="AB12" s="4" t="str">
        <f>IF(AND(I12="Exit ramp",'Input data'!AC27=""),60,IF(AND(I12="Entrance ramp",'Input data'!AC27=""),80,IF(AND(OR(I12="Exit ramp",I12="Entrance ramp"),'Input data'!AC27&gt;4,'Input data'!AC27&lt;200),'Input data'!AC27,"Irrelevant")))</f>
        <v>Irrelevant</v>
      </c>
      <c r="AC12" s="4" t="str">
        <f>IF(AND(OR(I12="Motorway link",I12="Exit diverge",I12="Entrance merge"),'Input data'!AD27=""),"No",IF(OR(I12="Motorway link",I12="Exit diverge",I12="Entrance merge"),'Input data'!AD27,"Irrelevant"))</f>
        <v>Irrelevant</v>
      </c>
      <c r="AD12" s="4" t="str">
        <f>IF(AND(OR(I12="Motorway link",I12="Exit diverge",I12="Entrance merge"),'Input data'!AE27=""),"130 kph",IF(OR(I12="Motorway link",I12="Exit diverge",I12="Entrance merge"),'Input data'!AE27,"Irrelevant"))</f>
        <v>Irrelevant</v>
      </c>
      <c r="AE12" s="4" t="str">
        <f>IF(AND(I12="Entrance merge",'Input data'!AF27=""),"No",IF(I12="Entrance merge",'Input data'!AF27,"Irrelevant"))</f>
        <v>Irrelevant</v>
      </c>
      <c r="AF12" s="4" t="str">
        <f>IF(AND(AE12="Yes",'Input data'!AG27&gt;0,'Input data'!AG27&lt;1.00000001),'Input data'!AG27,IF(OR(AE12="No",AE12="Yes"),0,"Irrelevant"))</f>
        <v>Irrelevant</v>
      </c>
    </row>
    <row r="13" spans="1:32" x14ac:dyDescent="0.3">
      <c r="A13" s="4" t="str">
        <f>IF('Input data'!A28="","",'Input data'!A28)</f>
        <v/>
      </c>
      <c r="B13" s="4" t="str">
        <f>IF('Input data'!B28="","",'Input data'!B28)</f>
        <v/>
      </c>
      <c r="C13" s="4" t="str">
        <f>IF('Input data'!C28="","",'Input data'!C28)</f>
        <v/>
      </c>
      <c r="D13" s="4" t="str">
        <f>IF('Input data'!D28="","",'Input data'!D28)</f>
        <v/>
      </c>
      <c r="E13" s="4" t="str">
        <f>IF('Input data'!E28="","",'Input data'!E28)</f>
        <v/>
      </c>
      <c r="F13" s="4" t="str">
        <f>IF('Input data'!F28="","",'Input data'!F28)</f>
        <v/>
      </c>
      <c r="G13" s="4">
        <f>IF('Input data'!G28="","",'Input data'!G28)</f>
        <v>0</v>
      </c>
      <c r="H13" s="4" t="str">
        <f>IF('Input data'!H28&gt;0.5,'Input data'!H28,"")</f>
        <v/>
      </c>
      <c r="I13" s="4" t="str">
        <f>IF('Input data'!I28="","",'Input data'!I28)</f>
        <v/>
      </c>
      <c r="J13" s="4" t="str">
        <f>IF(AND(OR(I13="Motorway link",I13="Exit diverge",I13="Entrance merge"),'Input data'!K28=""),2,IF(AND(OR(I13="Motorway link",I13="Exit diverge",I13="Entrance merge"),'Input data'!K28&gt;0.5,'Input data'!K28&lt;21),'Input data'!K28,"Irrelevant"))</f>
        <v>Irrelevant</v>
      </c>
      <c r="K13" s="4" t="str">
        <f>IF(AND(OR(I13="Motorway link",I13="Exit diverge",I13="Entrance merge",I13="Exit ramp",I13="Entrance ramp"),'Input data'!L28=""),3.5,IF(AND(OR(I13="Motorway link",I13="Exit diverge",I13="Entrance merge",I13="Exit ramp",I13="Entrance ramp"),'Input data'!L28&gt;1.5,'Input data'!L28&lt;11),'Input data'!L28,"Irrelevant"))</f>
        <v>Irrelevant</v>
      </c>
      <c r="L13" s="4" t="str">
        <f>IF(AND(I13="Motorway link",'Input data'!M28=""),"No",IF(I13="Motorway link",'Input data'!M28,"Irrelevant"))</f>
        <v>Irrelevant</v>
      </c>
      <c r="M13" s="4" t="str">
        <f>IF(AND(L13="Yes",'Input data'!N28&gt;0,'Input data'!N28&lt;1.00000001),'Input data'!N28,IF(OR(L13="No",L13="Yes"),0,"Irrelevant"))</f>
        <v>Irrelevant</v>
      </c>
      <c r="N13" s="4" t="str">
        <f>IF(AND(OR(I13="Motorway link",I13="Exit diverge",I13="Entrance merge"),'Input data'!O28=""),3,IF(AND(OR(I13="Motorway link",I13="Exit diverge",I13="Entrance merge"),'Input data'!O28&lt;11,'Input data'!O28&gt;-0.00000001),'Input data'!O28,"Irrelevant"))</f>
        <v>Irrelevant</v>
      </c>
      <c r="O13" s="4" t="str">
        <f>IF(AND(OR(I13="Motorway link",I13="Exit diverge",I13="Entrance merge",I13="Exit ramp",I13="Entrance ramp"),'Input data'!P28=""),0.5,IF(AND(OR(I13="Motorway link",I13="Exit diverge",I13="Entrance merge",I13="Exit ramp",I13="Entrance ramp"),'Input data'!P28&gt;-0.00000001,'Input data'!P28&lt;11),'Input data'!P28,"Irrelevant"))</f>
        <v>Irrelevant</v>
      </c>
      <c r="P13" s="4" t="str">
        <f>IF(AND(OR(I13="Motorway link",I13="Exit diverge",I13="Entrance merge"),'Input data'!Q28=""),5,IF(AND(OR(I13="Motorway link",I13="Exit diverge",I13="Entrance merge"),'Input data'!Q28&gt;-0.00000001,'Input data'!Q28&lt;101),'Input data'!Q28,"Irrelevant"))</f>
        <v>Irrelevant</v>
      </c>
      <c r="Q13" s="4" t="str">
        <f>IF(AND(OR(I13="Motorway link",I13="Exit diverge",I13="Entrance merge"),'Input data'!R28=""),"Straight",IF(AND(OR(I13="Motorway link",I13="Exit diverge",I13="Entrance merge"),'Input data'!R28&gt;10),'Input data'!R28,"Irrelevant"))</f>
        <v>Irrelevant</v>
      </c>
      <c r="R13" s="4" t="str">
        <f>IF(Q13="Straight",0,IF(AND(OR(I13="Motorway link",I13="Exit diverge",I13="Entrance merge"),OR('Input data'!S28="",'Input data'!S28&gt;(G13*1000))),G13*1000,IF(AND(OR(I13="Motorway link",I13="Exit diverge",I13="Entrance merge"),'Input data'!S28&gt;0),'Input data'!S28,"Irrelevant")))</f>
        <v>Irrelevant</v>
      </c>
      <c r="S13" s="4" t="str">
        <f>IF(AND(OR(I13="Motorway link",I13="Exit diverge",I13="Entrance merge"),'Input data'!T28=""),"Straight",IF(AND(OR(I13="Motorway link",I13="Exit diverge",I13="Entrance merge"),'Input data'!T28&gt;10),'Input data'!T28,"Irrelevant"))</f>
        <v>Irrelevant</v>
      </c>
      <c r="T13" s="4" t="str">
        <f>IF(S13="Straight",0,IF(R13="Irrelevant","Irrelevant",IF(AND(OR(I13="Motorway link",I13="Exit diverge",I13="Entrance merge"),OR('Input data'!U28="",'Input data'!U28&gt;(G13*1000-R13))),G13*1000-R13,IF(AND(OR(I13="Motorway link",I13="Exit diverge",I13="Entrance merge"),'Input data'!U28&gt;0),'Input data'!U28,"Irrelevant"))))</f>
        <v>Irrelevant</v>
      </c>
      <c r="U13" s="4" t="str">
        <f>IF(AND(OR(I13="Motorway link",I13="Exit diverge",I13="Entrance merge",I13="Exit ramp",I13="Entrance ramp"),'Input data'!V28=""),"No",IF(OR(I13="Motorway link",I13="Exit diverge",I13="Entrance merge",I13="Exit ramp",I13="Entrance ramp"),'Input data'!V28,"Irrelevant"))</f>
        <v>Irrelevant</v>
      </c>
      <c r="V13" s="4" t="str">
        <f>IF(W13="Straight",IF(AND(OR(I13="Exit ramp",I13="Entrance ramp"),'Input data'!W28=""),"Straight diamond ramp",IF(OR(I13="Exit ramp",I13="Entrance ramp"),'Input data'!W28,"Irrelevant")),"Irrelevant")</f>
        <v>Irrelevant</v>
      </c>
      <c r="W13" s="4" t="str">
        <f>IF(AND(OR(I13="Exit ramp",I13="Entrance ramp"),'Input data'!X28=""),"Straight",IF(AND(OR(I13="Exit ramp",I13="Entrance ramp"),'Input data'!X28&gt;10),'Input data'!X28,"Irrelevant"))</f>
        <v>Irrelevant</v>
      </c>
      <c r="X13" s="4" t="str">
        <f>IF(AND(OR(I13="Exit ramp",I13="Entrance ramp"),OR('Input data'!Y28="",'Input data'!Y28&gt;(G13*1000))),G13*1000,IF(AND(OR(I13="Exit ramp",I13="Entrance ramp"),'Input data'!Y28&gt;0),'Input data'!Y28,"Irrelevant"))</f>
        <v>Irrelevant</v>
      </c>
      <c r="Y13" s="4" t="str">
        <f>IF(AND(I13="Exit ramp",'Input data'!Z28=""),95,IF(AND(I13="Entrance ramp",'Input data'!Z28=""),45,IF(AND(OR(I13="Exit ramp",I13="Entrance ramp"),'Input data'!Z28&gt;4,'Input data'!Z28&lt;200),'Input data'!Z28,"Irrelevant")))</f>
        <v>Irrelevant</v>
      </c>
      <c r="Z13" s="4" t="str">
        <f>IF(AND(OR(I13="Exit ramp",I13="Entrance ramp"),'Input data'!AA28=""),"Straight",IF(AND(OR(I13="Exit ramp",I13="Entrance ramp"),'Input data'!AA28&gt;10),'Input data'!AA28,"Irrelevant"))</f>
        <v>Irrelevant</v>
      </c>
      <c r="AA13" s="4" t="str">
        <f>IF(X13="Irrelevant","Irrelevant",IF(AND(OR(I13="Exit ramp",I13="Entrance ramp"),OR('Input data'!AB28="",'Input data'!AB28&gt;(G13*1000-X13))),G13*1000-X13,IF(AND(OR(I13="Exit ramp",I13="Entrance ramp"),'Input data'!AB28&gt;0),'Input data'!AB28,"Irrelevant")))</f>
        <v>Irrelevant</v>
      </c>
      <c r="AB13" s="4" t="str">
        <f>IF(AND(I13="Exit ramp",'Input data'!AC28=""),60,IF(AND(I13="Entrance ramp",'Input data'!AC28=""),80,IF(AND(OR(I13="Exit ramp",I13="Entrance ramp"),'Input data'!AC28&gt;4,'Input data'!AC28&lt;200),'Input data'!AC28,"Irrelevant")))</f>
        <v>Irrelevant</v>
      </c>
      <c r="AC13" s="4" t="str">
        <f>IF(AND(OR(I13="Motorway link",I13="Exit diverge",I13="Entrance merge"),'Input data'!AD28=""),"No",IF(OR(I13="Motorway link",I13="Exit diverge",I13="Entrance merge"),'Input data'!AD28,"Irrelevant"))</f>
        <v>Irrelevant</v>
      </c>
      <c r="AD13" s="4" t="str">
        <f>IF(AND(OR(I13="Motorway link",I13="Exit diverge",I13="Entrance merge"),'Input data'!AE28=""),"130 kph",IF(OR(I13="Motorway link",I13="Exit diverge",I13="Entrance merge"),'Input data'!AE28,"Irrelevant"))</f>
        <v>Irrelevant</v>
      </c>
      <c r="AE13" s="4" t="str">
        <f>IF(AND(I13="Entrance merge",'Input data'!AF28=""),"No",IF(I13="Entrance merge",'Input data'!AF28,"Irrelevant"))</f>
        <v>Irrelevant</v>
      </c>
      <c r="AF13" s="4" t="str">
        <f>IF(AND(AE13="Yes",'Input data'!AG28&gt;0,'Input data'!AG28&lt;1.00000001),'Input data'!AG28,IF(OR(AE13="No",AE13="Yes"),0,"Irrelevant"))</f>
        <v>Irrelevant</v>
      </c>
    </row>
    <row r="14" spans="1:32" x14ac:dyDescent="0.3">
      <c r="A14" s="4" t="str">
        <f>IF('Input data'!A29="","",'Input data'!A29)</f>
        <v/>
      </c>
      <c r="B14" s="4" t="str">
        <f>IF('Input data'!B29="","",'Input data'!B29)</f>
        <v/>
      </c>
      <c r="C14" s="4" t="str">
        <f>IF('Input data'!C29="","",'Input data'!C29)</f>
        <v/>
      </c>
      <c r="D14" s="4" t="str">
        <f>IF('Input data'!D29="","",'Input data'!D29)</f>
        <v/>
      </c>
      <c r="E14" s="4" t="str">
        <f>IF('Input data'!E29="","",'Input data'!E29)</f>
        <v/>
      </c>
      <c r="F14" s="4" t="str">
        <f>IF('Input data'!F29="","",'Input data'!F29)</f>
        <v/>
      </c>
      <c r="G14" s="4">
        <f>IF('Input data'!G29="","",'Input data'!G29)</f>
        <v>0</v>
      </c>
      <c r="H14" s="4" t="str">
        <f>IF('Input data'!H29&gt;0.5,'Input data'!H29,"")</f>
        <v/>
      </c>
      <c r="I14" s="4" t="str">
        <f>IF('Input data'!I29="","",'Input data'!I29)</f>
        <v/>
      </c>
      <c r="J14" s="4" t="str">
        <f>IF(AND(OR(I14="Motorway link",I14="Exit diverge",I14="Entrance merge"),'Input data'!K29=""),2,IF(AND(OR(I14="Motorway link",I14="Exit diverge",I14="Entrance merge"),'Input data'!K29&gt;0.5,'Input data'!K29&lt;21),'Input data'!K29,"Irrelevant"))</f>
        <v>Irrelevant</v>
      </c>
      <c r="K14" s="4" t="str">
        <f>IF(AND(OR(I14="Motorway link",I14="Exit diverge",I14="Entrance merge",I14="Exit ramp",I14="Entrance ramp"),'Input data'!L29=""),3.5,IF(AND(OR(I14="Motorway link",I14="Exit diverge",I14="Entrance merge",I14="Exit ramp",I14="Entrance ramp"),'Input data'!L29&gt;1.5,'Input data'!L29&lt;11),'Input data'!L29,"Irrelevant"))</f>
        <v>Irrelevant</v>
      </c>
      <c r="L14" s="4" t="str">
        <f>IF(AND(I14="Motorway link",'Input data'!M29=""),"No",IF(I14="Motorway link",'Input data'!M29,"Irrelevant"))</f>
        <v>Irrelevant</v>
      </c>
      <c r="M14" s="4" t="str">
        <f>IF(AND(L14="Yes",'Input data'!N29&gt;0,'Input data'!N29&lt;1.00000001),'Input data'!N29,IF(OR(L14="No",L14="Yes"),0,"Irrelevant"))</f>
        <v>Irrelevant</v>
      </c>
      <c r="N14" s="4" t="str">
        <f>IF(AND(OR(I14="Motorway link",I14="Exit diverge",I14="Entrance merge"),'Input data'!O29=""),3,IF(AND(OR(I14="Motorway link",I14="Exit diverge",I14="Entrance merge"),'Input data'!O29&lt;11,'Input data'!O29&gt;-0.00000001),'Input data'!O29,"Irrelevant"))</f>
        <v>Irrelevant</v>
      </c>
      <c r="O14" s="4" t="str">
        <f>IF(AND(OR(I14="Motorway link",I14="Exit diverge",I14="Entrance merge",I14="Exit ramp",I14="Entrance ramp"),'Input data'!P29=""),0.5,IF(AND(OR(I14="Motorway link",I14="Exit diverge",I14="Entrance merge",I14="Exit ramp",I14="Entrance ramp"),'Input data'!P29&gt;-0.00000001,'Input data'!P29&lt;11),'Input data'!P29,"Irrelevant"))</f>
        <v>Irrelevant</v>
      </c>
      <c r="P14" s="4" t="str">
        <f>IF(AND(OR(I14="Motorway link",I14="Exit diverge",I14="Entrance merge"),'Input data'!Q29=""),5,IF(AND(OR(I14="Motorway link",I14="Exit diverge",I14="Entrance merge"),'Input data'!Q29&gt;-0.00000001,'Input data'!Q29&lt;101),'Input data'!Q29,"Irrelevant"))</f>
        <v>Irrelevant</v>
      </c>
      <c r="Q14" s="4" t="str">
        <f>IF(AND(OR(I14="Motorway link",I14="Exit diverge",I14="Entrance merge"),'Input data'!R29=""),"Straight",IF(AND(OR(I14="Motorway link",I14="Exit diverge",I14="Entrance merge"),'Input data'!R29&gt;10),'Input data'!R29,"Irrelevant"))</f>
        <v>Irrelevant</v>
      </c>
      <c r="R14" s="4" t="str">
        <f>IF(Q14="Straight",0,IF(AND(OR(I14="Motorway link",I14="Exit diverge",I14="Entrance merge"),OR('Input data'!S29="",'Input data'!S29&gt;(G14*1000))),G14*1000,IF(AND(OR(I14="Motorway link",I14="Exit diverge",I14="Entrance merge"),'Input data'!S29&gt;0),'Input data'!S29,"Irrelevant")))</f>
        <v>Irrelevant</v>
      </c>
      <c r="S14" s="4" t="str">
        <f>IF(AND(OR(I14="Motorway link",I14="Exit diverge",I14="Entrance merge"),'Input data'!T29=""),"Straight",IF(AND(OR(I14="Motorway link",I14="Exit diverge",I14="Entrance merge"),'Input data'!T29&gt;10),'Input data'!T29,"Irrelevant"))</f>
        <v>Irrelevant</v>
      </c>
      <c r="T14" s="4" t="str">
        <f>IF(S14="Straight",0,IF(R14="Irrelevant","Irrelevant",IF(AND(OR(I14="Motorway link",I14="Exit diverge",I14="Entrance merge"),OR('Input data'!U29="",'Input data'!U29&gt;(G14*1000-R14))),G14*1000-R14,IF(AND(OR(I14="Motorway link",I14="Exit diverge",I14="Entrance merge"),'Input data'!U29&gt;0),'Input data'!U29,"Irrelevant"))))</f>
        <v>Irrelevant</v>
      </c>
      <c r="U14" s="4" t="str">
        <f>IF(AND(OR(I14="Motorway link",I14="Exit diverge",I14="Entrance merge",I14="Exit ramp",I14="Entrance ramp"),'Input data'!V29=""),"No",IF(OR(I14="Motorway link",I14="Exit diverge",I14="Entrance merge",I14="Exit ramp",I14="Entrance ramp"),'Input data'!V29,"Irrelevant"))</f>
        <v>Irrelevant</v>
      </c>
      <c r="V14" s="4" t="str">
        <f>IF(W14="Straight",IF(AND(OR(I14="Exit ramp",I14="Entrance ramp"),'Input data'!W29=""),"Straight diamond ramp",IF(OR(I14="Exit ramp",I14="Entrance ramp"),'Input data'!W29,"Irrelevant")),"Irrelevant")</f>
        <v>Irrelevant</v>
      </c>
      <c r="W14" s="4" t="str">
        <f>IF(AND(OR(I14="Exit ramp",I14="Entrance ramp"),'Input data'!X29=""),"Straight",IF(AND(OR(I14="Exit ramp",I14="Entrance ramp"),'Input data'!X29&gt;10),'Input data'!X29,"Irrelevant"))</f>
        <v>Irrelevant</v>
      </c>
      <c r="X14" s="4" t="str">
        <f>IF(AND(OR(I14="Exit ramp",I14="Entrance ramp"),OR('Input data'!Y29="",'Input data'!Y29&gt;(G14*1000))),G14*1000,IF(AND(OR(I14="Exit ramp",I14="Entrance ramp"),'Input data'!Y29&gt;0),'Input data'!Y29,"Irrelevant"))</f>
        <v>Irrelevant</v>
      </c>
      <c r="Y14" s="4" t="str">
        <f>IF(AND(I14="Exit ramp",'Input data'!Z29=""),95,IF(AND(I14="Entrance ramp",'Input data'!Z29=""),45,IF(AND(OR(I14="Exit ramp",I14="Entrance ramp"),'Input data'!Z29&gt;4,'Input data'!Z29&lt;200),'Input data'!Z29,"Irrelevant")))</f>
        <v>Irrelevant</v>
      </c>
      <c r="Z14" s="4" t="str">
        <f>IF(AND(OR(I14="Exit ramp",I14="Entrance ramp"),'Input data'!AA29=""),"Straight",IF(AND(OR(I14="Exit ramp",I14="Entrance ramp"),'Input data'!AA29&gt;10),'Input data'!AA29,"Irrelevant"))</f>
        <v>Irrelevant</v>
      </c>
      <c r="AA14" s="4" t="str">
        <f>IF(X14="Irrelevant","Irrelevant",IF(AND(OR(I14="Exit ramp",I14="Entrance ramp"),OR('Input data'!AB29="",'Input data'!AB29&gt;(G14*1000-X14))),G14*1000-X14,IF(AND(OR(I14="Exit ramp",I14="Entrance ramp"),'Input data'!AB29&gt;0),'Input data'!AB29,"Irrelevant")))</f>
        <v>Irrelevant</v>
      </c>
      <c r="AB14" s="4" t="str">
        <f>IF(AND(I14="Exit ramp",'Input data'!AC29=""),60,IF(AND(I14="Entrance ramp",'Input data'!AC29=""),80,IF(AND(OR(I14="Exit ramp",I14="Entrance ramp"),'Input data'!AC29&gt;4,'Input data'!AC29&lt;200),'Input data'!AC29,"Irrelevant")))</f>
        <v>Irrelevant</v>
      </c>
      <c r="AC14" s="4" t="str">
        <f>IF(AND(OR(I14="Motorway link",I14="Exit diverge",I14="Entrance merge"),'Input data'!AD29=""),"No",IF(OR(I14="Motorway link",I14="Exit diverge",I14="Entrance merge"),'Input data'!AD29,"Irrelevant"))</f>
        <v>Irrelevant</v>
      </c>
      <c r="AD14" s="4" t="str">
        <f>IF(AND(OR(I14="Motorway link",I14="Exit diverge",I14="Entrance merge"),'Input data'!AE29=""),"130 kph",IF(OR(I14="Motorway link",I14="Exit diverge",I14="Entrance merge"),'Input data'!AE29,"Irrelevant"))</f>
        <v>Irrelevant</v>
      </c>
      <c r="AE14" s="4" t="str">
        <f>IF(AND(I14="Entrance merge",'Input data'!AF29=""),"No",IF(I14="Entrance merge",'Input data'!AF29,"Irrelevant"))</f>
        <v>Irrelevant</v>
      </c>
      <c r="AF14" s="4" t="str">
        <f>IF(AND(AE14="Yes",'Input data'!AG29&gt;0,'Input data'!AG29&lt;1.00000001),'Input data'!AG29,IF(OR(AE14="No",AE14="Yes"),0,"Irrelevant"))</f>
        <v>Irrelevant</v>
      </c>
    </row>
    <row r="15" spans="1:32" x14ac:dyDescent="0.3">
      <c r="A15" s="4" t="str">
        <f>IF('Input data'!A30="","",'Input data'!A30)</f>
        <v/>
      </c>
      <c r="B15" s="4" t="str">
        <f>IF('Input data'!B30="","",'Input data'!B30)</f>
        <v/>
      </c>
      <c r="C15" s="4" t="str">
        <f>IF('Input data'!C30="","",'Input data'!C30)</f>
        <v/>
      </c>
      <c r="D15" s="4" t="str">
        <f>IF('Input data'!D30="","",'Input data'!D30)</f>
        <v/>
      </c>
      <c r="E15" s="4" t="str">
        <f>IF('Input data'!E30="","",'Input data'!E30)</f>
        <v/>
      </c>
      <c r="F15" s="4" t="str">
        <f>IF('Input data'!F30="","",'Input data'!F30)</f>
        <v/>
      </c>
      <c r="G15" s="4">
        <f>IF('Input data'!G30="","",'Input data'!G30)</f>
        <v>0</v>
      </c>
      <c r="H15" s="4" t="str">
        <f>IF('Input data'!H30&gt;0.5,'Input data'!H30,"")</f>
        <v/>
      </c>
      <c r="I15" s="4" t="str">
        <f>IF('Input data'!I30="","",'Input data'!I30)</f>
        <v/>
      </c>
      <c r="J15" s="4" t="str">
        <f>IF(AND(OR(I15="Motorway link",I15="Exit diverge",I15="Entrance merge"),'Input data'!K30=""),2,IF(AND(OR(I15="Motorway link",I15="Exit diverge",I15="Entrance merge"),'Input data'!K30&gt;0.5,'Input data'!K30&lt;21),'Input data'!K30,"Irrelevant"))</f>
        <v>Irrelevant</v>
      </c>
      <c r="K15" s="4" t="str">
        <f>IF(AND(OR(I15="Motorway link",I15="Exit diverge",I15="Entrance merge",I15="Exit ramp",I15="Entrance ramp"),'Input data'!L30=""),3.5,IF(AND(OR(I15="Motorway link",I15="Exit diverge",I15="Entrance merge",I15="Exit ramp",I15="Entrance ramp"),'Input data'!L30&gt;1.5,'Input data'!L30&lt;11),'Input data'!L30,"Irrelevant"))</f>
        <v>Irrelevant</v>
      </c>
      <c r="L15" s="4" t="str">
        <f>IF(AND(I15="Motorway link",'Input data'!M30=""),"No",IF(I15="Motorway link",'Input data'!M30,"Irrelevant"))</f>
        <v>Irrelevant</v>
      </c>
      <c r="M15" s="4" t="str">
        <f>IF(AND(L15="Yes",'Input data'!N30&gt;0,'Input data'!N30&lt;1.00000001),'Input data'!N30,IF(OR(L15="No",L15="Yes"),0,"Irrelevant"))</f>
        <v>Irrelevant</v>
      </c>
      <c r="N15" s="4" t="str">
        <f>IF(AND(OR(I15="Motorway link",I15="Exit diverge",I15="Entrance merge"),'Input data'!O30=""),3,IF(AND(OR(I15="Motorway link",I15="Exit diverge",I15="Entrance merge"),'Input data'!O30&lt;11,'Input data'!O30&gt;-0.00000001),'Input data'!O30,"Irrelevant"))</f>
        <v>Irrelevant</v>
      </c>
      <c r="O15" s="4" t="str">
        <f>IF(AND(OR(I15="Motorway link",I15="Exit diverge",I15="Entrance merge",I15="Exit ramp",I15="Entrance ramp"),'Input data'!P30=""),0.5,IF(AND(OR(I15="Motorway link",I15="Exit diverge",I15="Entrance merge",I15="Exit ramp",I15="Entrance ramp"),'Input data'!P30&gt;-0.00000001,'Input data'!P30&lt;11),'Input data'!P30,"Irrelevant"))</f>
        <v>Irrelevant</v>
      </c>
      <c r="P15" s="4" t="str">
        <f>IF(AND(OR(I15="Motorway link",I15="Exit diverge",I15="Entrance merge"),'Input data'!Q30=""),5,IF(AND(OR(I15="Motorway link",I15="Exit diverge",I15="Entrance merge"),'Input data'!Q30&gt;-0.00000001,'Input data'!Q30&lt;101),'Input data'!Q30,"Irrelevant"))</f>
        <v>Irrelevant</v>
      </c>
      <c r="Q15" s="4" t="str">
        <f>IF(AND(OR(I15="Motorway link",I15="Exit diverge",I15="Entrance merge"),'Input data'!R30=""),"Straight",IF(AND(OR(I15="Motorway link",I15="Exit diverge",I15="Entrance merge"),'Input data'!R30&gt;10),'Input data'!R30,"Irrelevant"))</f>
        <v>Irrelevant</v>
      </c>
      <c r="R15" s="4" t="str">
        <f>IF(Q15="Straight",0,IF(AND(OR(I15="Motorway link",I15="Exit diverge",I15="Entrance merge"),OR('Input data'!S30="",'Input data'!S30&gt;(G15*1000))),G15*1000,IF(AND(OR(I15="Motorway link",I15="Exit diverge",I15="Entrance merge"),'Input data'!S30&gt;0),'Input data'!S30,"Irrelevant")))</f>
        <v>Irrelevant</v>
      </c>
      <c r="S15" s="4" t="str">
        <f>IF(AND(OR(I15="Motorway link",I15="Exit diverge",I15="Entrance merge"),'Input data'!T30=""),"Straight",IF(AND(OR(I15="Motorway link",I15="Exit diverge",I15="Entrance merge"),'Input data'!T30&gt;10),'Input data'!T30,"Irrelevant"))</f>
        <v>Irrelevant</v>
      </c>
      <c r="T15" s="4" t="str">
        <f>IF(S15="Straight",0,IF(R15="Irrelevant","Irrelevant",IF(AND(OR(I15="Motorway link",I15="Exit diverge",I15="Entrance merge"),OR('Input data'!U30="",'Input data'!U30&gt;(G15*1000-R15))),G15*1000-R15,IF(AND(OR(I15="Motorway link",I15="Exit diverge",I15="Entrance merge"),'Input data'!U30&gt;0),'Input data'!U30,"Irrelevant"))))</f>
        <v>Irrelevant</v>
      </c>
      <c r="U15" s="4" t="str">
        <f>IF(AND(OR(I15="Motorway link",I15="Exit diverge",I15="Entrance merge",I15="Exit ramp",I15="Entrance ramp"),'Input data'!V30=""),"No",IF(OR(I15="Motorway link",I15="Exit diverge",I15="Entrance merge",I15="Exit ramp",I15="Entrance ramp"),'Input data'!V30,"Irrelevant"))</f>
        <v>Irrelevant</v>
      </c>
      <c r="V15" s="4" t="str">
        <f>IF(W15="Straight",IF(AND(OR(I15="Exit ramp",I15="Entrance ramp"),'Input data'!W30=""),"Straight diamond ramp",IF(OR(I15="Exit ramp",I15="Entrance ramp"),'Input data'!W30,"Irrelevant")),"Irrelevant")</f>
        <v>Irrelevant</v>
      </c>
      <c r="W15" s="4" t="str">
        <f>IF(AND(OR(I15="Exit ramp",I15="Entrance ramp"),'Input data'!X30=""),"Straight",IF(AND(OR(I15="Exit ramp",I15="Entrance ramp"),'Input data'!X30&gt;10),'Input data'!X30,"Irrelevant"))</f>
        <v>Irrelevant</v>
      </c>
      <c r="X15" s="4" t="str">
        <f>IF(AND(OR(I15="Exit ramp",I15="Entrance ramp"),OR('Input data'!Y30="",'Input data'!Y30&gt;(G15*1000))),G15*1000,IF(AND(OR(I15="Exit ramp",I15="Entrance ramp"),'Input data'!Y30&gt;0),'Input data'!Y30,"Irrelevant"))</f>
        <v>Irrelevant</v>
      </c>
      <c r="Y15" s="4" t="str">
        <f>IF(AND(I15="Exit ramp",'Input data'!Z30=""),95,IF(AND(I15="Entrance ramp",'Input data'!Z30=""),45,IF(AND(OR(I15="Exit ramp",I15="Entrance ramp"),'Input data'!Z30&gt;4,'Input data'!Z30&lt;200),'Input data'!Z30,"Irrelevant")))</f>
        <v>Irrelevant</v>
      </c>
      <c r="Z15" s="4" t="str">
        <f>IF(AND(OR(I15="Exit ramp",I15="Entrance ramp"),'Input data'!AA30=""),"Straight",IF(AND(OR(I15="Exit ramp",I15="Entrance ramp"),'Input data'!AA30&gt;10),'Input data'!AA30,"Irrelevant"))</f>
        <v>Irrelevant</v>
      </c>
      <c r="AA15" s="4" t="str">
        <f>IF(X15="Irrelevant","Irrelevant",IF(AND(OR(I15="Exit ramp",I15="Entrance ramp"),OR('Input data'!AB30="",'Input data'!AB30&gt;(G15*1000-X15))),G15*1000-X15,IF(AND(OR(I15="Exit ramp",I15="Entrance ramp"),'Input data'!AB30&gt;0),'Input data'!AB30,"Irrelevant")))</f>
        <v>Irrelevant</v>
      </c>
      <c r="AB15" s="4" t="str">
        <f>IF(AND(I15="Exit ramp",'Input data'!AC30=""),60,IF(AND(I15="Entrance ramp",'Input data'!AC30=""),80,IF(AND(OR(I15="Exit ramp",I15="Entrance ramp"),'Input data'!AC30&gt;4,'Input data'!AC30&lt;200),'Input data'!AC30,"Irrelevant")))</f>
        <v>Irrelevant</v>
      </c>
      <c r="AC15" s="4" t="str">
        <f>IF(AND(OR(I15="Motorway link",I15="Exit diverge",I15="Entrance merge"),'Input data'!AD30=""),"No",IF(OR(I15="Motorway link",I15="Exit diverge",I15="Entrance merge"),'Input data'!AD30,"Irrelevant"))</f>
        <v>Irrelevant</v>
      </c>
      <c r="AD15" s="4" t="str">
        <f>IF(AND(OR(I15="Motorway link",I15="Exit diverge",I15="Entrance merge"),'Input data'!AE30=""),"130 kph",IF(OR(I15="Motorway link",I15="Exit diverge",I15="Entrance merge"),'Input data'!AE30,"Irrelevant"))</f>
        <v>Irrelevant</v>
      </c>
      <c r="AE15" s="4" t="str">
        <f>IF(AND(I15="Entrance merge",'Input data'!AF30=""),"No",IF(I15="Entrance merge",'Input data'!AF30,"Irrelevant"))</f>
        <v>Irrelevant</v>
      </c>
      <c r="AF15" s="4" t="str">
        <f>IF(AND(AE15="Yes",'Input data'!AG30&gt;0,'Input data'!AG30&lt;1.00000001),'Input data'!AG30,IF(OR(AE15="No",AE15="Yes"),0,"Irrelevant"))</f>
        <v>Irrelevant</v>
      </c>
    </row>
    <row r="16" spans="1:32" x14ac:dyDescent="0.3">
      <c r="A16" s="4" t="str">
        <f>IF('Input data'!A31="","",'Input data'!A31)</f>
        <v/>
      </c>
      <c r="B16" s="4" t="str">
        <f>IF('Input data'!B31="","",'Input data'!B31)</f>
        <v/>
      </c>
      <c r="C16" s="4" t="str">
        <f>IF('Input data'!C31="","",'Input data'!C31)</f>
        <v/>
      </c>
      <c r="D16" s="4" t="str">
        <f>IF('Input data'!D31="","",'Input data'!D31)</f>
        <v/>
      </c>
      <c r="E16" s="4" t="str">
        <f>IF('Input data'!E31="","",'Input data'!E31)</f>
        <v/>
      </c>
      <c r="F16" s="4" t="str">
        <f>IF('Input data'!F31="","",'Input data'!F31)</f>
        <v/>
      </c>
      <c r="G16" s="4">
        <f>IF('Input data'!G31="","",'Input data'!G31)</f>
        <v>0</v>
      </c>
      <c r="H16" s="4" t="str">
        <f>IF('Input data'!H31&gt;0.5,'Input data'!H31,"")</f>
        <v/>
      </c>
      <c r="I16" s="4" t="str">
        <f>IF('Input data'!I31="","",'Input data'!I31)</f>
        <v/>
      </c>
      <c r="J16" s="4" t="str">
        <f>IF(AND(OR(I16="Motorway link",I16="Exit diverge",I16="Entrance merge"),'Input data'!K31=""),2,IF(AND(OR(I16="Motorway link",I16="Exit diverge",I16="Entrance merge"),'Input data'!K31&gt;0.5,'Input data'!K31&lt;21),'Input data'!K31,"Irrelevant"))</f>
        <v>Irrelevant</v>
      </c>
      <c r="K16" s="4" t="str">
        <f>IF(AND(OR(I16="Motorway link",I16="Exit diverge",I16="Entrance merge",I16="Exit ramp",I16="Entrance ramp"),'Input data'!L31=""),3.5,IF(AND(OR(I16="Motorway link",I16="Exit diverge",I16="Entrance merge",I16="Exit ramp",I16="Entrance ramp"),'Input data'!L31&gt;1.5,'Input data'!L31&lt;11),'Input data'!L31,"Irrelevant"))</f>
        <v>Irrelevant</v>
      </c>
      <c r="L16" s="4" t="str">
        <f>IF(AND(I16="Motorway link",'Input data'!M31=""),"No",IF(I16="Motorway link",'Input data'!M31,"Irrelevant"))</f>
        <v>Irrelevant</v>
      </c>
      <c r="M16" s="4" t="str">
        <f>IF(AND(L16="Yes",'Input data'!N31&gt;0,'Input data'!N31&lt;1.00000001),'Input data'!N31,IF(OR(L16="No",L16="Yes"),0,"Irrelevant"))</f>
        <v>Irrelevant</v>
      </c>
      <c r="N16" s="4" t="str">
        <f>IF(AND(OR(I16="Motorway link",I16="Exit diverge",I16="Entrance merge"),'Input data'!O31=""),3,IF(AND(OR(I16="Motorway link",I16="Exit diverge",I16="Entrance merge"),'Input data'!O31&lt;11,'Input data'!O31&gt;-0.00000001),'Input data'!O31,"Irrelevant"))</f>
        <v>Irrelevant</v>
      </c>
      <c r="O16" s="4" t="str">
        <f>IF(AND(OR(I16="Motorway link",I16="Exit diverge",I16="Entrance merge",I16="Exit ramp",I16="Entrance ramp"),'Input data'!P31=""),0.5,IF(AND(OR(I16="Motorway link",I16="Exit diverge",I16="Entrance merge",I16="Exit ramp",I16="Entrance ramp"),'Input data'!P31&gt;-0.00000001,'Input data'!P31&lt;11),'Input data'!P31,"Irrelevant"))</f>
        <v>Irrelevant</v>
      </c>
      <c r="P16" s="4" t="str">
        <f>IF(AND(OR(I16="Motorway link",I16="Exit diverge",I16="Entrance merge"),'Input data'!Q31=""),5,IF(AND(OR(I16="Motorway link",I16="Exit diverge",I16="Entrance merge"),'Input data'!Q31&gt;-0.00000001,'Input data'!Q31&lt;101),'Input data'!Q31,"Irrelevant"))</f>
        <v>Irrelevant</v>
      </c>
      <c r="Q16" s="4" t="str">
        <f>IF(AND(OR(I16="Motorway link",I16="Exit diverge",I16="Entrance merge"),'Input data'!R31=""),"Straight",IF(AND(OR(I16="Motorway link",I16="Exit diverge",I16="Entrance merge"),'Input data'!R31&gt;10),'Input data'!R31,"Irrelevant"))</f>
        <v>Irrelevant</v>
      </c>
      <c r="R16" s="4" t="str">
        <f>IF(Q16="Straight",0,IF(AND(OR(I16="Motorway link",I16="Exit diverge",I16="Entrance merge"),OR('Input data'!S31="",'Input data'!S31&gt;(G16*1000))),G16*1000,IF(AND(OR(I16="Motorway link",I16="Exit diverge",I16="Entrance merge"),'Input data'!S31&gt;0),'Input data'!S31,"Irrelevant")))</f>
        <v>Irrelevant</v>
      </c>
      <c r="S16" s="4" t="str">
        <f>IF(AND(OR(I16="Motorway link",I16="Exit diverge",I16="Entrance merge"),'Input data'!T31=""),"Straight",IF(AND(OR(I16="Motorway link",I16="Exit diverge",I16="Entrance merge"),'Input data'!T31&gt;10),'Input data'!T31,"Irrelevant"))</f>
        <v>Irrelevant</v>
      </c>
      <c r="T16" s="4" t="str">
        <f>IF(S16="Straight",0,IF(R16="Irrelevant","Irrelevant",IF(AND(OR(I16="Motorway link",I16="Exit diverge",I16="Entrance merge"),OR('Input data'!U31="",'Input data'!U31&gt;(G16*1000-R16))),G16*1000-R16,IF(AND(OR(I16="Motorway link",I16="Exit diverge",I16="Entrance merge"),'Input data'!U31&gt;0),'Input data'!U31,"Irrelevant"))))</f>
        <v>Irrelevant</v>
      </c>
      <c r="U16" s="4" t="str">
        <f>IF(AND(OR(I16="Motorway link",I16="Exit diverge",I16="Entrance merge",I16="Exit ramp",I16="Entrance ramp"),'Input data'!V31=""),"No",IF(OR(I16="Motorway link",I16="Exit diverge",I16="Entrance merge",I16="Exit ramp",I16="Entrance ramp"),'Input data'!V31,"Irrelevant"))</f>
        <v>Irrelevant</v>
      </c>
      <c r="V16" s="4" t="str">
        <f>IF(W16="Straight",IF(AND(OR(I16="Exit ramp",I16="Entrance ramp"),'Input data'!W31=""),"Straight diamond ramp",IF(OR(I16="Exit ramp",I16="Entrance ramp"),'Input data'!W31,"Irrelevant")),"Irrelevant")</f>
        <v>Irrelevant</v>
      </c>
      <c r="W16" s="4" t="str">
        <f>IF(AND(OR(I16="Exit ramp",I16="Entrance ramp"),'Input data'!X31=""),"Straight",IF(AND(OR(I16="Exit ramp",I16="Entrance ramp"),'Input data'!X31&gt;10),'Input data'!X31,"Irrelevant"))</f>
        <v>Irrelevant</v>
      </c>
      <c r="X16" s="4" t="str">
        <f>IF(AND(OR(I16="Exit ramp",I16="Entrance ramp"),OR('Input data'!Y31="",'Input data'!Y31&gt;(G16*1000))),G16*1000,IF(AND(OR(I16="Exit ramp",I16="Entrance ramp"),'Input data'!Y31&gt;0),'Input data'!Y31,"Irrelevant"))</f>
        <v>Irrelevant</v>
      </c>
      <c r="Y16" s="4" t="str">
        <f>IF(AND(I16="Exit ramp",'Input data'!Z31=""),95,IF(AND(I16="Entrance ramp",'Input data'!Z31=""),45,IF(AND(OR(I16="Exit ramp",I16="Entrance ramp"),'Input data'!Z31&gt;4,'Input data'!Z31&lt;200),'Input data'!Z31,"Irrelevant")))</f>
        <v>Irrelevant</v>
      </c>
      <c r="Z16" s="4" t="str">
        <f>IF(AND(OR(I16="Exit ramp",I16="Entrance ramp"),'Input data'!AA31=""),"Straight",IF(AND(OR(I16="Exit ramp",I16="Entrance ramp"),'Input data'!AA31&gt;10),'Input data'!AA31,"Irrelevant"))</f>
        <v>Irrelevant</v>
      </c>
      <c r="AA16" s="4" t="str">
        <f>IF(X16="Irrelevant","Irrelevant",IF(AND(OR(I16="Exit ramp",I16="Entrance ramp"),OR('Input data'!AB31="",'Input data'!AB31&gt;(G16*1000-X16))),G16*1000-X16,IF(AND(OR(I16="Exit ramp",I16="Entrance ramp"),'Input data'!AB31&gt;0),'Input data'!AB31,"Irrelevant")))</f>
        <v>Irrelevant</v>
      </c>
      <c r="AB16" s="4" t="str">
        <f>IF(AND(I16="Exit ramp",'Input data'!AC31=""),60,IF(AND(I16="Entrance ramp",'Input data'!AC31=""),80,IF(AND(OR(I16="Exit ramp",I16="Entrance ramp"),'Input data'!AC31&gt;4,'Input data'!AC31&lt;200),'Input data'!AC31,"Irrelevant")))</f>
        <v>Irrelevant</v>
      </c>
      <c r="AC16" s="4" t="str">
        <f>IF(AND(OR(I16="Motorway link",I16="Exit diverge",I16="Entrance merge"),'Input data'!AD31=""),"No",IF(OR(I16="Motorway link",I16="Exit diverge",I16="Entrance merge"),'Input data'!AD31,"Irrelevant"))</f>
        <v>Irrelevant</v>
      </c>
      <c r="AD16" s="4" t="str">
        <f>IF(AND(OR(I16="Motorway link",I16="Exit diverge",I16="Entrance merge"),'Input data'!AE31=""),"130 kph",IF(OR(I16="Motorway link",I16="Exit diverge",I16="Entrance merge"),'Input data'!AE31,"Irrelevant"))</f>
        <v>Irrelevant</v>
      </c>
      <c r="AE16" s="4" t="str">
        <f>IF(AND(I16="Entrance merge",'Input data'!AF31=""),"No",IF(I16="Entrance merge",'Input data'!AF31,"Irrelevant"))</f>
        <v>Irrelevant</v>
      </c>
      <c r="AF16" s="4" t="str">
        <f>IF(AND(AE16="Yes",'Input data'!AG31&gt;0,'Input data'!AG31&lt;1.00000001),'Input data'!AG31,IF(OR(AE16="No",AE16="Yes"),0,"Irrelevant"))</f>
        <v>Irrelevant</v>
      </c>
    </row>
    <row r="17" spans="1:32" x14ac:dyDescent="0.3">
      <c r="A17" s="4" t="str">
        <f>IF('Input data'!A32="","",'Input data'!A32)</f>
        <v/>
      </c>
      <c r="B17" s="4" t="str">
        <f>IF('Input data'!B32="","",'Input data'!B32)</f>
        <v/>
      </c>
      <c r="C17" s="4" t="str">
        <f>IF('Input data'!C32="","",'Input data'!C32)</f>
        <v/>
      </c>
      <c r="D17" s="4" t="str">
        <f>IF('Input data'!D32="","",'Input data'!D32)</f>
        <v/>
      </c>
      <c r="E17" s="4" t="str">
        <f>IF('Input data'!E32="","",'Input data'!E32)</f>
        <v/>
      </c>
      <c r="F17" s="4" t="str">
        <f>IF('Input data'!F32="","",'Input data'!F32)</f>
        <v/>
      </c>
      <c r="G17" s="4">
        <f>IF('Input data'!G32="","",'Input data'!G32)</f>
        <v>0</v>
      </c>
      <c r="H17" s="4" t="str">
        <f>IF('Input data'!H32&gt;0.5,'Input data'!H32,"")</f>
        <v/>
      </c>
      <c r="I17" s="4" t="str">
        <f>IF('Input data'!I32="","",'Input data'!I32)</f>
        <v/>
      </c>
      <c r="J17" s="4" t="str">
        <f>IF(AND(OR(I17="Motorway link",I17="Exit diverge",I17="Entrance merge"),'Input data'!K32=""),2,IF(AND(OR(I17="Motorway link",I17="Exit diverge",I17="Entrance merge"),'Input data'!K32&gt;0.5,'Input data'!K32&lt;21),'Input data'!K32,"Irrelevant"))</f>
        <v>Irrelevant</v>
      </c>
      <c r="K17" s="4" t="str">
        <f>IF(AND(OR(I17="Motorway link",I17="Exit diverge",I17="Entrance merge",I17="Exit ramp",I17="Entrance ramp"),'Input data'!L32=""),3.5,IF(AND(OR(I17="Motorway link",I17="Exit diverge",I17="Entrance merge",I17="Exit ramp",I17="Entrance ramp"),'Input data'!L32&gt;1.5,'Input data'!L32&lt;11),'Input data'!L32,"Irrelevant"))</f>
        <v>Irrelevant</v>
      </c>
      <c r="L17" s="4" t="str">
        <f>IF(AND(I17="Motorway link",'Input data'!M32=""),"No",IF(I17="Motorway link",'Input data'!M32,"Irrelevant"))</f>
        <v>Irrelevant</v>
      </c>
      <c r="M17" s="4" t="str">
        <f>IF(AND(L17="Yes",'Input data'!N32&gt;0,'Input data'!N32&lt;1.00000001),'Input data'!N32,IF(OR(L17="No",L17="Yes"),0,"Irrelevant"))</f>
        <v>Irrelevant</v>
      </c>
      <c r="N17" s="4" t="str">
        <f>IF(AND(OR(I17="Motorway link",I17="Exit diverge",I17="Entrance merge"),'Input data'!O32=""),3,IF(AND(OR(I17="Motorway link",I17="Exit diverge",I17="Entrance merge"),'Input data'!O32&lt;11,'Input data'!O32&gt;-0.00000001),'Input data'!O32,"Irrelevant"))</f>
        <v>Irrelevant</v>
      </c>
      <c r="O17" s="4" t="str">
        <f>IF(AND(OR(I17="Motorway link",I17="Exit diverge",I17="Entrance merge",I17="Exit ramp",I17="Entrance ramp"),'Input data'!P32=""),0.5,IF(AND(OR(I17="Motorway link",I17="Exit diverge",I17="Entrance merge",I17="Exit ramp",I17="Entrance ramp"),'Input data'!P32&gt;-0.00000001,'Input data'!P32&lt;11),'Input data'!P32,"Irrelevant"))</f>
        <v>Irrelevant</v>
      </c>
      <c r="P17" s="4" t="str">
        <f>IF(AND(OR(I17="Motorway link",I17="Exit diverge",I17="Entrance merge"),'Input data'!Q32=""),5,IF(AND(OR(I17="Motorway link",I17="Exit diverge",I17="Entrance merge"),'Input data'!Q32&gt;-0.00000001,'Input data'!Q32&lt;101),'Input data'!Q32,"Irrelevant"))</f>
        <v>Irrelevant</v>
      </c>
      <c r="Q17" s="4" t="str">
        <f>IF(AND(OR(I17="Motorway link",I17="Exit diverge",I17="Entrance merge"),'Input data'!R32=""),"Straight",IF(AND(OR(I17="Motorway link",I17="Exit diverge",I17="Entrance merge"),'Input data'!R32&gt;10),'Input data'!R32,"Irrelevant"))</f>
        <v>Irrelevant</v>
      </c>
      <c r="R17" s="4" t="str">
        <f>IF(Q17="Straight",0,IF(AND(OR(I17="Motorway link",I17="Exit diverge",I17="Entrance merge"),OR('Input data'!S32="",'Input data'!S32&gt;(G17*1000))),G17*1000,IF(AND(OR(I17="Motorway link",I17="Exit diverge",I17="Entrance merge"),'Input data'!S32&gt;0),'Input data'!S32,"Irrelevant")))</f>
        <v>Irrelevant</v>
      </c>
      <c r="S17" s="4" t="str">
        <f>IF(AND(OR(I17="Motorway link",I17="Exit diverge",I17="Entrance merge"),'Input data'!T32=""),"Straight",IF(AND(OR(I17="Motorway link",I17="Exit diverge",I17="Entrance merge"),'Input data'!T32&gt;10),'Input data'!T32,"Irrelevant"))</f>
        <v>Irrelevant</v>
      </c>
      <c r="T17" s="4" t="str">
        <f>IF(S17="Straight",0,IF(R17="Irrelevant","Irrelevant",IF(AND(OR(I17="Motorway link",I17="Exit diverge",I17="Entrance merge"),OR('Input data'!U32="",'Input data'!U32&gt;(G17*1000-R17))),G17*1000-R17,IF(AND(OR(I17="Motorway link",I17="Exit diverge",I17="Entrance merge"),'Input data'!U32&gt;0),'Input data'!U32,"Irrelevant"))))</f>
        <v>Irrelevant</v>
      </c>
      <c r="U17" s="4" t="str">
        <f>IF(AND(OR(I17="Motorway link",I17="Exit diverge",I17="Entrance merge",I17="Exit ramp",I17="Entrance ramp"),'Input data'!V32=""),"No",IF(OR(I17="Motorway link",I17="Exit diverge",I17="Entrance merge",I17="Exit ramp",I17="Entrance ramp"),'Input data'!V32,"Irrelevant"))</f>
        <v>Irrelevant</v>
      </c>
      <c r="V17" s="4" t="str">
        <f>IF(W17="Straight",IF(AND(OR(I17="Exit ramp",I17="Entrance ramp"),'Input data'!W32=""),"Straight diamond ramp",IF(OR(I17="Exit ramp",I17="Entrance ramp"),'Input data'!W32,"Irrelevant")),"Irrelevant")</f>
        <v>Irrelevant</v>
      </c>
      <c r="W17" s="4" t="str">
        <f>IF(AND(OR(I17="Exit ramp",I17="Entrance ramp"),'Input data'!X32=""),"Straight",IF(AND(OR(I17="Exit ramp",I17="Entrance ramp"),'Input data'!X32&gt;10),'Input data'!X32,"Irrelevant"))</f>
        <v>Irrelevant</v>
      </c>
      <c r="X17" s="4" t="str">
        <f>IF(AND(OR(I17="Exit ramp",I17="Entrance ramp"),OR('Input data'!Y32="",'Input data'!Y32&gt;(G17*1000))),G17*1000,IF(AND(OR(I17="Exit ramp",I17="Entrance ramp"),'Input data'!Y32&gt;0),'Input data'!Y32,"Irrelevant"))</f>
        <v>Irrelevant</v>
      </c>
      <c r="Y17" s="4" t="str">
        <f>IF(AND(I17="Exit ramp",'Input data'!Z32=""),95,IF(AND(I17="Entrance ramp",'Input data'!Z32=""),45,IF(AND(OR(I17="Exit ramp",I17="Entrance ramp"),'Input data'!Z32&gt;4,'Input data'!Z32&lt;200),'Input data'!Z32,"Irrelevant")))</f>
        <v>Irrelevant</v>
      </c>
      <c r="Z17" s="4" t="str">
        <f>IF(AND(OR(I17="Exit ramp",I17="Entrance ramp"),'Input data'!AA32=""),"Straight",IF(AND(OR(I17="Exit ramp",I17="Entrance ramp"),'Input data'!AA32&gt;10),'Input data'!AA32,"Irrelevant"))</f>
        <v>Irrelevant</v>
      </c>
      <c r="AA17" s="4" t="str">
        <f>IF(X17="Irrelevant","Irrelevant",IF(AND(OR(I17="Exit ramp",I17="Entrance ramp"),OR('Input data'!AB32="",'Input data'!AB32&gt;(G17*1000-X17))),G17*1000-X17,IF(AND(OR(I17="Exit ramp",I17="Entrance ramp"),'Input data'!AB32&gt;0),'Input data'!AB32,"Irrelevant")))</f>
        <v>Irrelevant</v>
      </c>
      <c r="AB17" s="4" t="str">
        <f>IF(AND(I17="Exit ramp",'Input data'!AC32=""),60,IF(AND(I17="Entrance ramp",'Input data'!AC32=""),80,IF(AND(OR(I17="Exit ramp",I17="Entrance ramp"),'Input data'!AC32&gt;4,'Input data'!AC32&lt;200),'Input data'!AC32,"Irrelevant")))</f>
        <v>Irrelevant</v>
      </c>
      <c r="AC17" s="4" t="str">
        <f>IF(AND(OR(I17="Motorway link",I17="Exit diverge",I17="Entrance merge"),'Input data'!AD32=""),"No",IF(OR(I17="Motorway link",I17="Exit diverge",I17="Entrance merge"),'Input data'!AD32,"Irrelevant"))</f>
        <v>Irrelevant</v>
      </c>
      <c r="AD17" s="4" t="str">
        <f>IF(AND(OR(I17="Motorway link",I17="Exit diverge",I17="Entrance merge"),'Input data'!AE32=""),"130 kph",IF(OR(I17="Motorway link",I17="Exit diverge",I17="Entrance merge"),'Input data'!AE32,"Irrelevant"))</f>
        <v>Irrelevant</v>
      </c>
      <c r="AE17" s="4" t="str">
        <f>IF(AND(I17="Entrance merge",'Input data'!AF32=""),"No",IF(I17="Entrance merge",'Input data'!AF32,"Irrelevant"))</f>
        <v>Irrelevant</v>
      </c>
      <c r="AF17" s="4" t="str">
        <f>IF(AND(AE17="Yes",'Input data'!AG32&gt;0,'Input data'!AG32&lt;1.00000001),'Input data'!AG32,IF(OR(AE17="No",AE17="Yes"),0,"Irrelevant"))</f>
        <v>Irrelevant</v>
      </c>
    </row>
    <row r="18" spans="1:32" x14ac:dyDescent="0.3">
      <c r="A18" s="4" t="str">
        <f>IF('Input data'!A33="","",'Input data'!A33)</f>
        <v/>
      </c>
      <c r="B18" s="4" t="str">
        <f>IF('Input data'!B33="","",'Input data'!B33)</f>
        <v/>
      </c>
      <c r="C18" s="4" t="str">
        <f>IF('Input data'!C33="","",'Input data'!C33)</f>
        <v/>
      </c>
      <c r="D18" s="4" t="str">
        <f>IF('Input data'!D33="","",'Input data'!D33)</f>
        <v/>
      </c>
      <c r="E18" s="4" t="str">
        <f>IF('Input data'!E33="","",'Input data'!E33)</f>
        <v/>
      </c>
      <c r="F18" s="4" t="str">
        <f>IF('Input data'!F33="","",'Input data'!F33)</f>
        <v/>
      </c>
      <c r="G18" s="4">
        <f>IF('Input data'!G33="","",'Input data'!G33)</f>
        <v>0</v>
      </c>
      <c r="H18" s="4" t="str">
        <f>IF('Input data'!H33&gt;0.5,'Input data'!H33,"")</f>
        <v/>
      </c>
      <c r="I18" s="4" t="str">
        <f>IF('Input data'!I33="","",'Input data'!I33)</f>
        <v/>
      </c>
      <c r="J18" s="4" t="str">
        <f>IF(AND(OR(I18="Motorway link",I18="Exit diverge",I18="Entrance merge"),'Input data'!K33=""),2,IF(AND(OR(I18="Motorway link",I18="Exit diverge",I18="Entrance merge"),'Input data'!K33&gt;0.5,'Input data'!K33&lt;21),'Input data'!K33,"Irrelevant"))</f>
        <v>Irrelevant</v>
      </c>
      <c r="K18" s="4" t="str">
        <f>IF(AND(OR(I18="Motorway link",I18="Exit diverge",I18="Entrance merge",I18="Exit ramp",I18="Entrance ramp"),'Input data'!L33=""),3.5,IF(AND(OR(I18="Motorway link",I18="Exit diverge",I18="Entrance merge",I18="Exit ramp",I18="Entrance ramp"),'Input data'!L33&gt;1.5,'Input data'!L33&lt;11),'Input data'!L33,"Irrelevant"))</f>
        <v>Irrelevant</v>
      </c>
      <c r="L18" s="4" t="str">
        <f>IF(AND(I18="Motorway link",'Input data'!M33=""),"No",IF(I18="Motorway link",'Input data'!M33,"Irrelevant"))</f>
        <v>Irrelevant</v>
      </c>
      <c r="M18" s="4" t="str">
        <f>IF(AND(L18="Yes",'Input data'!N33&gt;0,'Input data'!N33&lt;1.00000001),'Input data'!N33,IF(OR(L18="No",L18="Yes"),0,"Irrelevant"))</f>
        <v>Irrelevant</v>
      </c>
      <c r="N18" s="4" t="str">
        <f>IF(AND(OR(I18="Motorway link",I18="Exit diverge",I18="Entrance merge"),'Input data'!O33=""),3,IF(AND(OR(I18="Motorway link",I18="Exit diverge",I18="Entrance merge"),'Input data'!O33&lt;11,'Input data'!O33&gt;-0.00000001),'Input data'!O33,"Irrelevant"))</f>
        <v>Irrelevant</v>
      </c>
      <c r="O18" s="4" t="str">
        <f>IF(AND(OR(I18="Motorway link",I18="Exit diverge",I18="Entrance merge",I18="Exit ramp",I18="Entrance ramp"),'Input data'!P33=""),0.5,IF(AND(OR(I18="Motorway link",I18="Exit diverge",I18="Entrance merge",I18="Exit ramp",I18="Entrance ramp"),'Input data'!P33&gt;-0.00000001,'Input data'!P33&lt;11),'Input data'!P33,"Irrelevant"))</f>
        <v>Irrelevant</v>
      </c>
      <c r="P18" s="4" t="str">
        <f>IF(AND(OR(I18="Motorway link",I18="Exit diverge",I18="Entrance merge"),'Input data'!Q33=""),5,IF(AND(OR(I18="Motorway link",I18="Exit diverge",I18="Entrance merge"),'Input data'!Q33&gt;-0.00000001,'Input data'!Q33&lt;101),'Input data'!Q33,"Irrelevant"))</f>
        <v>Irrelevant</v>
      </c>
      <c r="Q18" s="4" t="str">
        <f>IF(AND(OR(I18="Motorway link",I18="Exit diverge",I18="Entrance merge"),'Input data'!R33=""),"Straight",IF(AND(OR(I18="Motorway link",I18="Exit diverge",I18="Entrance merge"),'Input data'!R33&gt;10),'Input data'!R33,"Irrelevant"))</f>
        <v>Irrelevant</v>
      </c>
      <c r="R18" s="4" t="str">
        <f>IF(Q18="Straight",0,IF(AND(OR(I18="Motorway link",I18="Exit diverge",I18="Entrance merge"),OR('Input data'!S33="",'Input data'!S33&gt;(G18*1000))),G18*1000,IF(AND(OR(I18="Motorway link",I18="Exit diverge",I18="Entrance merge"),'Input data'!S33&gt;0),'Input data'!S33,"Irrelevant")))</f>
        <v>Irrelevant</v>
      </c>
      <c r="S18" s="4" t="str">
        <f>IF(AND(OR(I18="Motorway link",I18="Exit diverge",I18="Entrance merge"),'Input data'!T33=""),"Straight",IF(AND(OR(I18="Motorway link",I18="Exit diverge",I18="Entrance merge"),'Input data'!T33&gt;10),'Input data'!T33,"Irrelevant"))</f>
        <v>Irrelevant</v>
      </c>
      <c r="T18" s="4" t="str">
        <f>IF(S18="Straight",0,IF(R18="Irrelevant","Irrelevant",IF(AND(OR(I18="Motorway link",I18="Exit diverge",I18="Entrance merge"),OR('Input data'!U33="",'Input data'!U33&gt;(G18*1000-R18))),G18*1000-R18,IF(AND(OR(I18="Motorway link",I18="Exit diverge",I18="Entrance merge"),'Input data'!U33&gt;0),'Input data'!U33,"Irrelevant"))))</f>
        <v>Irrelevant</v>
      </c>
      <c r="U18" s="4" t="str">
        <f>IF(AND(OR(I18="Motorway link",I18="Exit diverge",I18="Entrance merge",I18="Exit ramp",I18="Entrance ramp"),'Input data'!V33=""),"No",IF(OR(I18="Motorway link",I18="Exit diverge",I18="Entrance merge",I18="Exit ramp",I18="Entrance ramp"),'Input data'!V33,"Irrelevant"))</f>
        <v>Irrelevant</v>
      </c>
      <c r="V18" s="4" t="str">
        <f>IF(W18="Straight",IF(AND(OR(I18="Exit ramp",I18="Entrance ramp"),'Input data'!W33=""),"Straight diamond ramp",IF(OR(I18="Exit ramp",I18="Entrance ramp"),'Input data'!W33,"Irrelevant")),"Irrelevant")</f>
        <v>Irrelevant</v>
      </c>
      <c r="W18" s="4" t="str">
        <f>IF(AND(OR(I18="Exit ramp",I18="Entrance ramp"),'Input data'!X33=""),"Straight",IF(AND(OR(I18="Exit ramp",I18="Entrance ramp"),'Input data'!X33&gt;10),'Input data'!X33,"Irrelevant"))</f>
        <v>Irrelevant</v>
      </c>
      <c r="X18" s="4" t="str">
        <f>IF(AND(OR(I18="Exit ramp",I18="Entrance ramp"),OR('Input data'!Y33="",'Input data'!Y33&gt;(G18*1000))),G18*1000,IF(AND(OR(I18="Exit ramp",I18="Entrance ramp"),'Input data'!Y33&gt;0),'Input data'!Y33,"Irrelevant"))</f>
        <v>Irrelevant</v>
      </c>
      <c r="Y18" s="4" t="str">
        <f>IF(AND(I18="Exit ramp",'Input data'!Z33=""),95,IF(AND(I18="Entrance ramp",'Input data'!Z33=""),45,IF(AND(OR(I18="Exit ramp",I18="Entrance ramp"),'Input data'!Z33&gt;4,'Input data'!Z33&lt;200),'Input data'!Z33,"Irrelevant")))</f>
        <v>Irrelevant</v>
      </c>
      <c r="Z18" s="4" t="str">
        <f>IF(AND(OR(I18="Exit ramp",I18="Entrance ramp"),'Input data'!AA33=""),"Straight",IF(AND(OR(I18="Exit ramp",I18="Entrance ramp"),'Input data'!AA33&gt;10),'Input data'!AA33,"Irrelevant"))</f>
        <v>Irrelevant</v>
      </c>
      <c r="AA18" s="4" t="str">
        <f>IF(X18="Irrelevant","Irrelevant",IF(AND(OR(I18="Exit ramp",I18="Entrance ramp"),OR('Input data'!AB33="",'Input data'!AB33&gt;(G18*1000-X18))),G18*1000-X18,IF(AND(OR(I18="Exit ramp",I18="Entrance ramp"),'Input data'!AB33&gt;0),'Input data'!AB33,"Irrelevant")))</f>
        <v>Irrelevant</v>
      </c>
      <c r="AB18" s="4" t="str">
        <f>IF(AND(I18="Exit ramp",'Input data'!AC33=""),60,IF(AND(I18="Entrance ramp",'Input data'!AC33=""),80,IF(AND(OR(I18="Exit ramp",I18="Entrance ramp"),'Input data'!AC33&gt;4,'Input data'!AC33&lt;200),'Input data'!AC33,"Irrelevant")))</f>
        <v>Irrelevant</v>
      </c>
      <c r="AC18" s="4" t="str">
        <f>IF(AND(OR(I18="Motorway link",I18="Exit diverge",I18="Entrance merge"),'Input data'!AD33=""),"No",IF(OR(I18="Motorway link",I18="Exit diverge",I18="Entrance merge"),'Input data'!AD33,"Irrelevant"))</f>
        <v>Irrelevant</v>
      </c>
      <c r="AD18" s="4" t="str">
        <f>IF(AND(OR(I18="Motorway link",I18="Exit diverge",I18="Entrance merge"),'Input data'!AE33=""),"130 kph",IF(OR(I18="Motorway link",I18="Exit diverge",I18="Entrance merge"),'Input data'!AE33,"Irrelevant"))</f>
        <v>Irrelevant</v>
      </c>
      <c r="AE18" s="4" t="str">
        <f>IF(AND(I18="Entrance merge",'Input data'!AF33=""),"No",IF(I18="Entrance merge",'Input data'!AF33,"Irrelevant"))</f>
        <v>Irrelevant</v>
      </c>
      <c r="AF18" s="4" t="str">
        <f>IF(AND(AE18="Yes",'Input data'!AG33&gt;0,'Input data'!AG33&lt;1.00000001),'Input data'!AG33,IF(OR(AE18="No",AE18="Yes"),0,"Irrelevant"))</f>
        <v>Irrelevant</v>
      </c>
    </row>
    <row r="19" spans="1:32" x14ac:dyDescent="0.3">
      <c r="A19" s="4" t="str">
        <f>IF('Input data'!A34="","",'Input data'!A34)</f>
        <v/>
      </c>
      <c r="B19" s="4" t="str">
        <f>IF('Input data'!B34="","",'Input data'!B34)</f>
        <v/>
      </c>
      <c r="C19" s="4" t="str">
        <f>IF('Input data'!C34="","",'Input data'!C34)</f>
        <v/>
      </c>
      <c r="D19" s="4" t="str">
        <f>IF('Input data'!D34="","",'Input data'!D34)</f>
        <v/>
      </c>
      <c r="E19" s="4" t="str">
        <f>IF('Input data'!E34="","",'Input data'!E34)</f>
        <v/>
      </c>
      <c r="F19" s="4" t="str">
        <f>IF('Input data'!F34="","",'Input data'!F34)</f>
        <v/>
      </c>
      <c r="G19" s="4">
        <f>IF('Input data'!G34="","",'Input data'!G34)</f>
        <v>0</v>
      </c>
      <c r="H19" s="4" t="str">
        <f>IF('Input data'!H34&gt;0.5,'Input data'!H34,"")</f>
        <v/>
      </c>
      <c r="I19" s="4" t="str">
        <f>IF('Input data'!I34="","",'Input data'!I34)</f>
        <v/>
      </c>
      <c r="J19" s="4" t="str">
        <f>IF(AND(OR(I19="Motorway link",I19="Exit diverge",I19="Entrance merge"),'Input data'!K34=""),2,IF(AND(OR(I19="Motorway link",I19="Exit diverge",I19="Entrance merge"),'Input data'!K34&gt;0.5,'Input data'!K34&lt;21),'Input data'!K34,"Irrelevant"))</f>
        <v>Irrelevant</v>
      </c>
      <c r="K19" s="4" t="str">
        <f>IF(AND(OR(I19="Motorway link",I19="Exit diverge",I19="Entrance merge",I19="Exit ramp",I19="Entrance ramp"),'Input data'!L34=""),3.5,IF(AND(OR(I19="Motorway link",I19="Exit diverge",I19="Entrance merge",I19="Exit ramp",I19="Entrance ramp"),'Input data'!L34&gt;1.5,'Input data'!L34&lt;11),'Input data'!L34,"Irrelevant"))</f>
        <v>Irrelevant</v>
      </c>
      <c r="L19" s="4" t="str">
        <f>IF(AND(I19="Motorway link",'Input data'!M34=""),"No",IF(I19="Motorway link",'Input data'!M34,"Irrelevant"))</f>
        <v>Irrelevant</v>
      </c>
      <c r="M19" s="4" t="str">
        <f>IF(AND(L19="Yes",'Input data'!N34&gt;0,'Input data'!N34&lt;1.00000001),'Input data'!N34,IF(OR(L19="No",L19="Yes"),0,"Irrelevant"))</f>
        <v>Irrelevant</v>
      </c>
      <c r="N19" s="4" t="str">
        <f>IF(AND(OR(I19="Motorway link",I19="Exit diverge",I19="Entrance merge"),'Input data'!O34=""),3,IF(AND(OR(I19="Motorway link",I19="Exit diverge",I19="Entrance merge"),'Input data'!O34&lt;11,'Input data'!O34&gt;-0.00000001),'Input data'!O34,"Irrelevant"))</f>
        <v>Irrelevant</v>
      </c>
      <c r="O19" s="4" t="str">
        <f>IF(AND(OR(I19="Motorway link",I19="Exit diverge",I19="Entrance merge",I19="Exit ramp",I19="Entrance ramp"),'Input data'!P34=""),0.5,IF(AND(OR(I19="Motorway link",I19="Exit diverge",I19="Entrance merge",I19="Exit ramp",I19="Entrance ramp"),'Input data'!P34&gt;-0.00000001,'Input data'!P34&lt;11),'Input data'!P34,"Irrelevant"))</f>
        <v>Irrelevant</v>
      </c>
      <c r="P19" s="4" t="str">
        <f>IF(AND(OR(I19="Motorway link",I19="Exit diverge",I19="Entrance merge"),'Input data'!Q34=""),5,IF(AND(OR(I19="Motorway link",I19="Exit diverge",I19="Entrance merge"),'Input data'!Q34&gt;-0.00000001,'Input data'!Q34&lt;101),'Input data'!Q34,"Irrelevant"))</f>
        <v>Irrelevant</v>
      </c>
      <c r="Q19" s="4" t="str">
        <f>IF(AND(OR(I19="Motorway link",I19="Exit diverge",I19="Entrance merge"),'Input data'!R34=""),"Straight",IF(AND(OR(I19="Motorway link",I19="Exit diverge",I19="Entrance merge"),'Input data'!R34&gt;10),'Input data'!R34,"Irrelevant"))</f>
        <v>Irrelevant</v>
      </c>
      <c r="R19" s="4" t="str">
        <f>IF(Q19="Straight",0,IF(AND(OR(I19="Motorway link",I19="Exit diverge",I19="Entrance merge"),OR('Input data'!S34="",'Input data'!S34&gt;(G19*1000))),G19*1000,IF(AND(OR(I19="Motorway link",I19="Exit diverge",I19="Entrance merge"),'Input data'!S34&gt;0),'Input data'!S34,"Irrelevant")))</f>
        <v>Irrelevant</v>
      </c>
      <c r="S19" s="4" t="str">
        <f>IF(AND(OR(I19="Motorway link",I19="Exit diverge",I19="Entrance merge"),'Input data'!T34=""),"Straight",IF(AND(OR(I19="Motorway link",I19="Exit diverge",I19="Entrance merge"),'Input data'!T34&gt;10),'Input data'!T34,"Irrelevant"))</f>
        <v>Irrelevant</v>
      </c>
      <c r="T19" s="4" t="str">
        <f>IF(S19="Straight",0,IF(R19="Irrelevant","Irrelevant",IF(AND(OR(I19="Motorway link",I19="Exit diverge",I19="Entrance merge"),OR('Input data'!U34="",'Input data'!U34&gt;(G19*1000-R19))),G19*1000-R19,IF(AND(OR(I19="Motorway link",I19="Exit diverge",I19="Entrance merge"),'Input data'!U34&gt;0),'Input data'!U34,"Irrelevant"))))</f>
        <v>Irrelevant</v>
      </c>
      <c r="U19" s="4" t="str">
        <f>IF(AND(OR(I19="Motorway link",I19="Exit diverge",I19="Entrance merge",I19="Exit ramp",I19="Entrance ramp"),'Input data'!V34=""),"No",IF(OR(I19="Motorway link",I19="Exit diverge",I19="Entrance merge",I19="Exit ramp",I19="Entrance ramp"),'Input data'!V34,"Irrelevant"))</f>
        <v>Irrelevant</v>
      </c>
      <c r="V19" s="4" t="str">
        <f>IF(W19="Straight",IF(AND(OR(I19="Exit ramp",I19="Entrance ramp"),'Input data'!W34=""),"Straight diamond ramp",IF(OR(I19="Exit ramp",I19="Entrance ramp"),'Input data'!W34,"Irrelevant")),"Irrelevant")</f>
        <v>Irrelevant</v>
      </c>
      <c r="W19" s="4" t="str">
        <f>IF(AND(OR(I19="Exit ramp",I19="Entrance ramp"),'Input data'!X34=""),"Straight",IF(AND(OR(I19="Exit ramp",I19="Entrance ramp"),'Input data'!X34&gt;10),'Input data'!X34,"Irrelevant"))</f>
        <v>Irrelevant</v>
      </c>
      <c r="X19" s="4" t="str">
        <f>IF(AND(OR(I19="Exit ramp",I19="Entrance ramp"),OR('Input data'!Y34="",'Input data'!Y34&gt;(G19*1000))),G19*1000,IF(AND(OR(I19="Exit ramp",I19="Entrance ramp"),'Input data'!Y34&gt;0),'Input data'!Y34,"Irrelevant"))</f>
        <v>Irrelevant</v>
      </c>
      <c r="Y19" s="4" t="str">
        <f>IF(AND(I19="Exit ramp",'Input data'!Z34=""),95,IF(AND(I19="Entrance ramp",'Input data'!Z34=""),45,IF(AND(OR(I19="Exit ramp",I19="Entrance ramp"),'Input data'!Z34&gt;4,'Input data'!Z34&lt;200),'Input data'!Z34,"Irrelevant")))</f>
        <v>Irrelevant</v>
      </c>
      <c r="Z19" s="4" t="str">
        <f>IF(AND(OR(I19="Exit ramp",I19="Entrance ramp"),'Input data'!AA34=""),"Straight",IF(AND(OR(I19="Exit ramp",I19="Entrance ramp"),'Input data'!AA34&gt;10),'Input data'!AA34,"Irrelevant"))</f>
        <v>Irrelevant</v>
      </c>
      <c r="AA19" s="4" t="str">
        <f>IF(X19="Irrelevant","Irrelevant",IF(AND(OR(I19="Exit ramp",I19="Entrance ramp"),OR('Input data'!AB34="",'Input data'!AB34&gt;(G19*1000-X19))),G19*1000-X19,IF(AND(OR(I19="Exit ramp",I19="Entrance ramp"),'Input data'!AB34&gt;0),'Input data'!AB34,"Irrelevant")))</f>
        <v>Irrelevant</v>
      </c>
      <c r="AB19" s="4" t="str">
        <f>IF(AND(I19="Exit ramp",'Input data'!AC34=""),60,IF(AND(I19="Entrance ramp",'Input data'!AC34=""),80,IF(AND(OR(I19="Exit ramp",I19="Entrance ramp"),'Input data'!AC34&gt;4,'Input data'!AC34&lt;200),'Input data'!AC34,"Irrelevant")))</f>
        <v>Irrelevant</v>
      </c>
      <c r="AC19" s="4" t="str">
        <f>IF(AND(OR(I19="Motorway link",I19="Exit diverge",I19="Entrance merge"),'Input data'!AD34=""),"No",IF(OR(I19="Motorway link",I19="Exit diverge",I19="Entrance merge"),'Input data'!AD34,"Irrelevant"))</f>
        <v>Irrelevant</v>
      </c>
      <c r="AD19" s="4" t="str">
        <f>IF(AND(OR(I19="Motorway link",I19="Exit diverge",I19="Entrance merge"),'Input data'!AE34=""),"130 kph",IF(OR(I19="Motorway link",I19="Exit diverge",I19="Entrance merge"),'Input data'!AE34,"Irrelevant"))</f>
        <v>Irrelevant</v>
      </c>
      <c r="AE19" s="4" t="str">
        <f>IF(AND(I19="Entrance merge",'Input data'!AF34=""),"No",IF(I19="Entrance merge",'Input data'!AF34,"Irrelevant"))</f>
        <v>Irrelevant</v>
      </c>
      <c r="AF19" s="4" t="str">
        <f>IF(AND(AE19="Yes",'Input data'!AG34&gt;0,'Input data'!AG34&lt;1.00000001),'Input data'!AG34,IF(OR(AE19="No",AE19="Yes"),0,"Irrelevant"))</f>
        <v>Irrelevant</v>
      </c>
    </row>
    <row r="20" spans="1:32" x14ac:dyDescent="0.3">
      <c r="A20" s="4" t="str">
        <f>IF('Input data'!A35="","",'Input data'!A35)</f>
        <v/>
      </c>
      <c r="B20" s="4" t="str">
        <f>IF('Input data'!B35="","",'Input data'!B35)</f>
        <v/>
      </c>
      <c r="C20" s="4" t="str">
        <f>IF('Input data'!C35="","",'Input data'!C35)</f>
        <v/>
      </c>
      <c r="D20" s="4" t="str">
        <f>IF('Input data'!D35="","",'Input data'!D35)</f>
        <v/>
      </c>
      <c r="E20" s="4" t="str">
        <f>IF('Input data'!E35="","",'Input data'!E35)</f>
        <v/>
      </c>
      <c r="F20" s="4" t="str">
        <f>IF('Input data'!F35="","",'Input data'!F35)</f>
        <v/>
      </c>
      <c r="G20" s="4">
        <f>IF('Input data'!G35="","",'Input data'!G35)</f>
        <v>0</v>
      </c>
      <c r="H20" s="4" t="str">
        <f>IF('Input data'!H35&gt;0.5,'Input data'!H35,"")</f>
        <v/>
      </c>
      <c r="I20" s="4" t="str">
        <f>IF('Input data'!I35="","",'Input data'!I35)</f>
        <v/>
      </c>
      <c r="J20" s="4" t="str">
        <f>IF(AND(OR(I20="Motorway link",I20="Exit diverge",I20="Entrance merge"),'Input data'!K35=""),2,IF(AND(OR(I20="Motorway link",I20="Exit diverge",I20="Entrance merge"),'Input data'!K35&gt;0.5,'Input data'!K35&lt;21),'Input data'!K35,"Irrelevant"))</f>
        <v>Irrelevant</v>
      </c>
      <c r="K20" s="4" t="str">
        <f>IF(AND(OR(I20="Motorway link",I20="Exit diverge",I20="Entrance merge",I20="Exit ramp",I20="Entrance ramp"),'Input data'!L35=""),3.5,IF(AND(OR(I20="Motorway link",I20="Exit diverge",I20="Entrance merge",I20="Exit ramp",I20="Entrance ramp"),'Input data'!L35&gt;1.5,'Input data'!L35&lt;11),'Input data'!L35,"Irrelevant"))</f>
        <v>Irrelevant</v>
      </c>
      <c r="L20" s="4" t="str">
        <f>IF(AND(I20="Motorway link",'Input data'!M35=""),"No",IF(I20="Motorway link",'Input data'!M35,"Irrelevant"))</f>
        <v>Irrelevant</v>
      </c>
      <c r="M20" s="4" t="str">
        <f>IF(AND(L20="Yes",'Input data'!N35&gt;0,'Input data'!N35&lt;1.00000001),'Input data'!N35,IF(OR(L20="No",L20="Yes"),0,"Irrelevant"))</f>
        <v>Irrelevant</v>
      </c>
      <c r="N20" s="4" t="str">
        <f>IF(AND(OR(I20="Motorway link",I20="Exit diverge",I20="Entrance merge"),'Input data'!O35=""),3,IF(AND(OR(I20="Motorway link",I20="Exit diverge",I20="Entrance merge"),'Input data'!O35&lt;11,'Input data'!O35&gt;-0.00000001),'Input data'!O35,"Irrelevant"))</f>
        <v>Irrelevant</v>
      </c>
      <c r="O20" s="4" t="str">
        <f>IF(AND(OR(I20="Motorway link",I20="Exit diverge",I20="Entrance merge",I20="Exit ramp",I20="Entrance ramp"),'Input data'!P35=""),0.5,IF(AND(OR(I20="Motorway link",I20="Exit diverge",I20="Entrance merge",I20="Exit ramp",I20="Entrance ramp"),'Input data'!P35&gt;-0.00000001,'Input data'!P35&lt;11),'Input data'!P35,"Irrelevant"))</f>
        <v>Irrelevant</v>
      </c>
      <c r="P20" s="4" t="str">
        <f>IF(AND(OR(I20="Motorway link",I20="Exit diverge",I20="Entrance merge"),'Input data'!Q35=""),5,IF(AND(OR(I20="Motorway link",I20="Exit diverge",I20="Entrance merge"),'Input data'!Q35&gt;-0.00000001,'Input data'!Q35&lt;101),'Input data'!Q35,"Irrelevant"))</f>
        <v>Irrelevant</v>
      </c>
      <c r="Q20" s="4" t="str">
        <f>IF(AND(OR(I20="Motorway link",I20="Exit diverge",I20="Entrance merge"),'Input data'!R35=""),"Straight",IF(AND(OR(I20="Motorway link",I20="Exit diverge",I20="Entrance merge"),'Input data'!R35&gt;10),'Input data'!R35,"Irrelevant"))</f>
        <v>Irrelevant</v>
      </c>
      <c r="R20" s="4" t="str">
        <f>IF(Q20="Straight",0,IF(AND(OR(I20="Motorway link",I20="Exit diverge",I20="Entrance merge"),OR('Input data'!S35="",'Input data'!S35&gt;(G20*1000))),G20*1000,IF(AND(OR(I20="Motorway link",I20="Exit diverge",I20="Entrance merge"),'Input data'!S35&gt;0),'Input data'!S35,"Irrelevant")))</f>
        <v>Irrelevant</v>
      </c>
      <c r="S20" s="4" t="str">
        <f>IF(AND(OR(I20="Motorway link",I20="Exit diverge",I20="Entrance merge"),'Input data'!T35=""),"Straight",IF(AND(OR(I20="Motorway link",I20="Exit diverge",I20="Entrance merge"),'Input data'!T35&gt;10),'Input data'!T35,"Irrelevant"))</f>
        <v>Irrelevant</v>
      </c>
      <c r="T20" s="4" t="str">
        <f>IF(S20="Straight",0,IF(R20="Irrelevant","Irrelevant",IF(AND(OR(I20="Motorway link",I20="Exit diverge",I20="Entrance merge"),OR('Input data'!U35="",'Input data'!U35&gt;(G20*1000-R20))),G20*1000-R20,IF(AND(OR(I20="Motorway link",I20="Exit diverge",I20="Entrance merge"),'Input data'!U35&gt;0),'Input data'!U35,"Irrelevant"))))</f>
        <v>Irrelevant</v>
      </c>
      <c r="U20" s="4" t="str">
        <f>IF(AND(OR(I20="Motorway link",I20="Exit diverge",I20="Entrance merge",I20="Exit ramp",I20="Entrance ramp"),'Input data'!V35=""),"No",IF(OR(I20="Motorway link",I20="Exit diverge",I20="Entrance merge",I20="Exit ramp",I20="Entrance ramp"),'Input data'!V35,"Irrelevant"))</f>
        <v>Irrelevant</v>
      </c>
      <c r="V20" s="4" t="str">
        <f>IF(W20="Straight",IF(AND(OR(I20="Exit ramp",I20="Entrance ramp"),'Input data'!W35=""),"Straight diamond ramp",IF(OR(I20="Exit ramp",I20="Entrance ramp"),'Input data'!W35,"Irrelevant")),"Irrelevant")</f>
        <v>Irrelevant</v>
      </c>
      <c r="W20" s="4" t="str">
        <f>IF(AND(OR(I20="Exit ramp",I20="Entrance ramp"),'Input data'!X35=""),"Straight",IF(AND(OR(I20="Exit ramp",I20="Entrance ramp"),'Input data'!X35&gt;10),'Input data'!X35,"Irrelevant"))</f>
        <v>Irrelevant</v>
      </c>
      <c r="X20" s="4" t="str">
        <f>IF(AND(OR(I20="Exit ramp",I20="Entrance ramp"),OR('Input data'!Y35="",'Input data'!Y35&gt;(G20*1000))),G20*1000,IF(AND(OR(I20="Exit ramp",I20="Entrance ramp"),'Input data'!Y35&gt;0),'Input data'!Y35,"Irrelevant"))</f>
        <v>Irrelevant</v>
      </c>
      <c r="Y20" s="4" t="str">
        <f>IF(AND(I20="Exit ramp",'Input data'!Z35=""),95,IF(AND(I20="Entrance ramp",'Input data'!Z35=""),45,IF(AND(OR(I20="Exit ramp",I20="Entrance ramp"),'Input data'!Z35&gt;4,'Input data'!Z35&lt;200),'Input data'!Z35,"Irrelevant")))</f>
        <v>Irrelevant</v>
      </c>
      <c r="Z20" s="4" t="str">
        <f>IF(AND(OR(I20="Exit ramp",I20="Entrance ramp"),'Input data'!AA35=""),"Straight",IF(AND(OR(I20="Exit ramp",I20="Entrance ramp"),'Input data'!AA35&gt;10),'Input data'!AA35,"Irrelevant"))</f>
        <v>Irrelevant</v>
      </c>
      <c r="AA20" s="4" t="str">
        <f>IF(X20="Irrelevant","Irrelevant",IF(AND(OR(I20="Exit ramp",I20="Entrance ramp"),OR('Input data'!AB35="",'Input data'!AB35&gt;(G20*1000-X20))),G20*1000-X20,IF(AND(OR(I20="Exit ramp",I20="Entrance ramp"),'Input data'!AB35&gt;0),'Input data'!AB35,"Irrelevant")))</f>
        <v>Irrelevant</v>
      </c>
      <c r="AB20" s="4" t="str">
        <f>IF(AND(I20="Exit ramp",'Input data'!AC35=""),60,IF(AND(I20="Entrance ramp",'Input data'!AC35=""),80,IF(AND(OR(I20="Exit ramp",I20="Entrance ramp"),'Input data'!AC35&gt;4,'Input data'!AC35&lt;200),'Input data'!AC35,"Irrelevant")))</f>
        <v>Irrelevant</v>
      </c>
      <c r="AC20" s="4" t="str">
        <f>IF(AND(OR(I20="Motorway link",I20="Exit diverge",I20="Entrance merge"),'Input data'!AD35=""),"No",IF(OR(I20="Motorway link",I20="Exit diverge",I20="Entrance merge"),'Input data'!AD35,"Irrelevant"))</f>
        <v>Irrelevant</v>
      </c>
      <c r="AD20" s="4" t="str">
        <f>IF(AND(OR(I20="Motorway link",I20="Exit diverge",I20="Entrance merge"),'Input data'!AE35=""),"130 kph",IF(OR(I20="Motorway link",I20="Exit diverge",I20="Entrance merge"),'Input data'!AE35,"Irrelevant"))</f>
        <v>Irrelevant</v>
      </c>
      <c r="AE20" s="4" t="str">
        <f>IF(AND(I20="Entrance merge",'Input data'!AF35=""),"No",IF(I20="Entrance merge",'Input data'!AF35,"Irrelevant"))</f>
        <v>Irrelevant</v>
      </c>
      <c r="AF20" s="4" t="str">
        <f>IF(AND(AE20="Yes",'Input data'!AG35&gt;0,'Input data'!AG35&lt;1.00000001),'Input data'!AG35,IF(OR(AE20="No",AE20="Yes"),0,"Irrelevant"))</f>
        <v>Irrelevant</v>
      </c>
    </row>
    <row r="21" spans="1:32" x14ac:dyDescent="0.3">
      <c r="A21" s="4" t="str">
        <f>IF('Input data'!A36="","",'Input data'!A36)</f>
        <v/>
      </c>
      <c r="B21" s="4" t="str">
        <f>IF('Input data'!B36="","",'Input data'!B36)</f>
        <v/>
      </c>
      <c r="C21" s="4" t="str">
        <f>IF('Input data'!C36="","",'Input data'!C36)</f>
        <v/>
      </c>
      <c r="D21" s="4" t="str">
        <f>IF('Input data'!D36="","",'Input data'!D36)</f>
        <v/>
      </c>
      <c r="E21" s="4" t="str">
        <f>IF('Input data'!E36="","",'Input data'!E36)</f>
        <v/>
      </c>
      <c r="F21" s="4" t="str">
        <f>IF('Input data'!F36="","",'Input data'!F36)</f>
        <v/>
      </c>
      <c r="G21" s="4">
        <f>IF('Input data'!G36="","",'Input data'!G36)</f>
        <v>0</v>
      </c>
      <c r="H21" s="4" t="str">
        <f>IF('Input data'!H36&gt;0.5,'Input data'!H36,"")</f>
        <v/>
      </c>
      <c r="I21" s="4" t="str">
        <f>IF('Input data'!I36="","",'Input data'!I36)</f>
        <v/>
      </c>
      <c r="J21" s="4" t="str">
        <f>IF(AND(OR(I21="Motorway link",I21="Exit diverge",I21="Entrance merge"),'Input data'!K36=""),2,IF(AND(OR(I21="Motorway link",I21="Exit diverge",I21="Entrance merge"),'Input data'!K36&gt;0.5,'Input data'!K36&lt;21),'Input data'!K36,"Irrelevant"))</f>
        <v>Irrelevant</v>
      </c>
      <c r="K21" s="4" t="str">
        <f>IF(AND(OR(I21="Motorway link",I21="Exit diverge",I21="Entrance merge",I21="Exit ramp",I21="Entrance ramp"),'Input data'!L36=""),3.5,IF(AND(OR(I21="Motorway link",I21="Exit diverge",I21="Entrance merge",I21="Exit ramp",I21="Entrance ramp"),'Input data'!L36&gt;1.5,'Input data'!L36&lt;11),'Input data'!L36,"Irrelevant"))</f>
        <v>Irrelevant</v>
      </c>
      <c r="L21" s="4" t="str">
        <f>IF(AND(I21="Motorway link",'Input data'!M36=""),"No",IF(I21="Motorway link",'Input data'!M36,"Irrelevant"))</f>
        <v>Irrelevant</v>
      </c>
      <c r="M21" s="4" t="str">
        <f>IF(AND(L21="Yes",'Input data'!N36&gt;0,'Input data'!N36&lt;1.00000001),'Input data'!N36,IF(OR(L21="No",L21="Yes"),0,"Irrelevant"))</f>
        <v>Irrelevant</v>
      </c>
      <c r="N21" s="4" t="str">
        <f>IF(AND(OR(I21="Motorway link",I21="Exit diverge",I21="Entrance merge"),'Input data'!O36=""),3,IF(AND(OR(I21="Motorway link",I21="Exit diverge",I21="Entrance merge"),'Input data'!O36&lt;11,'Input data'!O36&gt;-0.00000001),'Input data'!O36,"Irrelevant"))</f>
        <v>Irrelevant</v>
      </c>
      <c r="O21" s="4" t="str">
        <f>IF(AND(OR(I21="Motorway link",I21="Exit diverge",I21="Entrance merge",I21="Exit ramp",I21="Entrance ramp"),'Input data'!P36=""),0.5,IF(AND(OR(I21="Motorway link",I21="Exit diverge",I21="Entrance merge",I21="Exit ramp",I21="Entrance ramp"),'Input data'!P36&gt;-0.00000001,'Input data'!P36&lt;11),'Input data'!P36,"Irrelevant"))</f>
        <v>Irrelevant</v>
      </c>
      <c r="P21" s="4" t="str">
        <f>IF(AND(OR(I21="Motorway link",I21="Exit diverge",I21="Entrance merge"),'Input data'!Q36=""),5,IF(AND(OR(I21="Motorway link",I21="Exit diverge",I21="Entrance merge"),'Input data'!Q36&gt;-0.00000001,'Input data'!Q36&lt;101),'Input data'!Q36,"Irrelevant"))</f>
        <v>Irrelevant</v>
      </c>
      <c r="Q21" s="4" t="str">
        <f>IF(AND(OR(I21="Motorway link",I21="Exit diverge",I21="Entrance merge"),'Input data'!R36=""),"Straight",IF(AND(OR(I21="Motorway link",I21="Exit diverge",I21="Entrance merge"),'Input data'!R36&gt;10),'Input data'!R36,"Irrelevant"))</f>
        <v>Irrelevant</v>
      </c>
      <c r="R21" s="4" t="str">
        <f>IF(Q21="Straight",0,IF(AND(OR(I21="Motorway link",I21="Exit diverge",I21="Entrance merge"),OR('Input data'!S36="",'Input data'!S36&gt;(G21*1000))),G21*1000,IF(AND(OR(I21="Motorway link",I21="Exit diverge",I21="Entrance merge"),'Input data'!S36&gt;0),'Input data'!S36,"Irrelevant")))</f>
        <v>Irrelevant</v>
      </c>
      <c r="S21" s="4" t="str">
        <f>IF(AND(OR(I21="Motorway link",I21="Exit diverge",I21="Entrance merge"),'Input data'!T36=""),"Straight",IF(AND(OR(I21="Motorway link",I21="Exit diverge",I21="Entrance merge"),'Input data'!T36&gt;10),'Input data'!T36,"Irrelevant"))</f>
        <v>Irrelevant</v>
      </c>
      <c r="T21" s="4" t="str">
        <f>IF(S21="Straight",0,IF(R21="Irrelevant","Irrelevant",IF(AND(OR(I21="Motorway link",I21="Exit diverge",I21="Entrance merge"),OR('Input data'!U36="",'Input data'!U36&gt;(G21*1000-R21))),G21*1000-R21,IF(AND(OR(I21="Motorway link",I21="Exit diverge",I21="Entrance merge"),'Input data'!U36&gt;0),'Input data'!U36,"Irrelevant"))))</f>
        <v>Irrelevant</v>
      </c>
      <c r="U21" s="4" t="str">
        <f>IF(AND(OR(I21="Motorway link",I21="Exit diverge",I21="Entrance merge",I21="Exit ramp",I21="Entrance ramp"),'Input data'!V36=""),"No",IF(OR(I21="Motorway link",I21="Exit diverge",I21="Entrance merge",I21="Exit ramp",I21="Entrance ramp"),'Input data'!V36,"Irrelevant"))</f>
        <v>Irrelevant</v>
      </c>
      <c r="V21" s="4" t="str">
        <f>IF(W21="Straight",IF(AND(OR(I21="Exit ramp",I21="Entrance ramp"),'Input data'!W36=""),"Straight diamond ramp",IF(OR(I21="Exit ramp",I21="Entrance ramp"),'Input data'!W36,"Irrelevant")),"Irrelevant")</f>
        <v>Irrelevant</v>
      </c>
      <c r="W21" s="4" t="str">
        <f>IF(AND(OR(I21="Exit ramp",I21="Entrance ramp"),'Input data'!X36=""),"Straight",IF(AND(OR(I21="Exit ramp",I21="Entrance ramp"),'Input data'!X36&gt;10),'Input data'!X36,"Irrelevant"))</f>
        <v>Irrelevant</v>
      </c>
      <c r="X21" s="4" t="str">
        <f>IF(AND(OR(I21="Exit ramp",I21="Entrance ramp"),OR('Input data'!Y36="",'Input data'!Y36&gt;(G21*1000))),G21*1000,IF(AND(OR(I21="Exit ramp",I21="Entrance ramp"),'Input data'!Y36&gt;0),'Input data'!Y36,"Irrelevant"))</f>
        <v>Irrelevant</v>
      </c>
      <c r="Y21" s="4" t="str">
        <f>IF(AND(I21="Exit ramp",'Input data'!Z36=""),95,IF(AND(I21="Entrance ramp",'Input data'!Z36=""),45,IF(AND(OR(I21="Exit ramp",I21="Entrance ramp"),'Input data'!Z36&gt;4,'Input data'!Z36&lt;200),'Input data'!Z36,"Irrelevant")))</f>
        <v>Irrelevant</v>
      </c>
      <c r="Z21" s="4" t="str">
        <f>IF(AND(OR(I21="Exit ramp",I21="Entrance ramp"),'Input data'!AA36=""),"Straight",IF(AND(OR(I21="Exit ramp",I21="Entrance ramp"),'Input data'!AA36&gt;10),'Input data'!AA36,"Irrelevant"))</f>
        <v>Irrelevant</v>
      </c>
      <c r="AA21" s="4" t="str">
        <f>IF(X21="Irrelevant","Irrelevant",IF(AND(OR(I21="Exit ramp",I21="Entrance ramp"),OR('Input data'!AB36="",'Input data'!AB36&gt;(G21*1000-X21))),G21*1000-X21,IF(AND(OR(I21="Exit ramp",I21="Entrance ramp"),'Input data'!AB36&gt;0),'Input data'!AB36,"Irrelevant")))</f>
        <v>Irrelevant</v>
      </c>
      <c r="AB21" s="4" t="str">
        <f>IF(AND(I21="Exit ramp",'Input data'!AC36=""),60,IF(AND(I21="Entrance ramp",'Input data'!AC36=""),80,IF(AND(OR(I21="Exit ramp",I21="Entrance ramp"),'Input data'!AC36&gt;4,'Input data'!AC36&lt;200),'Input data'!AC36,"Irrelevant")))</f>
        <v>Irrelevant</v>
      </c>
      <c r="AC21" s="4" t="str">
        <f>IF(AND(OR(I21="Motorway link",I21="Exit diverge",I21="Entrance merge"),'Input data'!AD36=""),"No",IF(OR(I21="Motorway link",I21="Exit diverge",I21="Entrance merge"),'Input data'!AD36,"Irrelevant"))</f>
        <v>Irrelevant</v>
      </c>
      <c r="AD21" s="4" t="str">
        <f>IF(AND(OR(I21="Motorway link",I21="Exit diverge",I21="Entrance merge"),'Input data'!AE36=""),"130 kph",IF(OR(I21="Motorway link",I21="Exit diverge",I21="Entrance merge"),'Input data'!AE36,"Irrelevant"))</f>
        <v>Irrelevant</v>
      </c>
      <c r="AE21" s="4" t="str">
        <f>IF(AND(I21="Entrance merge",'Input data'!AF36=""),"No",IF(I21="Entrance merge",'Input data'!AF36,"Irrelevant"))</f>
        <v>Irrelevant</v>
      </c>
      <c r="AF21" s="4" t="str">
        <f>IF(AND(AE21="Yes",'Input data'!AG36&gt;0,'Input data'!AG36&lt;1.00000001),'Input data'!AG36,IF(OR(AE21="No",AE21="Yes"),0,"Irrelevant"))</f>
        <v>Irrelevant</v>
      </c>
    </row>
    <row r="22" spans="1:32" x14ac:dyDescent="0.3">
      <c r="A22" s="4" t="str">
        <f>IF('Input data'!A37="","",'Input data'!A37)</f>
        <v/>
      </c>
      <c r="B22" s="4" t="str">
        <f>IF('Input data'!B37="","",'Input data'!B37)</f>
        <v/>
      </c>
      <c r="C22" s="4" t="str">
        <f>IF('Input data'!C37="","",'Input data'!C37)</f>
        <v/>
      </c>
      <c r="D22" s="4" t="str">
        <f>IF('Input data'!D37="","",'Input data'!D37)</f>
        <v/>
      </c>
      <c r="E22" s="4" t="str">
        <f>IF('Input data'!E37="","",'Input data'!E37)</f>
        <v/>
      </c>
      <c r="F22" s="4" t="str">
        <f>IF('Input data'!F37="","",'Input data'!F37)</f>
        <v/>
      </c>
      <c r="G22" s="4">
        <f>IF('Input data'!G37="","",'Input data'!G37)</f>
        <v>0</v>
      </c>
      <c r="H22" s="4" t="str">
        <f>IF('Input data'!H37&gt;0.5,'Input data'!H37,"")</f>
        <v/>
      </c>
      <c r="I22" s="4" t="str">
        <f>IF('Input data'!I37="","",'Input data'!I37)</f>
        <v/>
      </c>
      <c r="J22" s="4" t="str">
        <f>IF(AND(OR(I22="Motorway link",I22="Exit diverge",I22="Entrance merge"),'Input data'!K37=""),2,IF(AND(OR(I22="Motorway link",I22="Exit diverge",I22="Entrance merge"),'Input data'!K37&gt;0.5,'Input data'!K37&lt;21),'Input data'!K37,"Irrelevant"))</f>
        <v>Irrelevant</v>
      </c>
      <c r="K22" s="4" t="str">
        <f>IF(AND(OR(I22="Motorway link",I22="Exit diverge",I22="Entrance merge",I22="Exit ramp",I22="Entrance ramp"),'Input data'!L37=""),3.5,IF(AND(OR(I22="Motorway link",I22="Exit diverge",I22="Entrance merge",I22="Exit ramp",I22="Entrance ramp"),'Input data'!L37&gt;1.5,'Input data'!L37&lt;11),'Input data'!L37,"Irrelevant"))</f>
        <v>Irrelevant</v>
      </c>
      <c r="L22" s="4" t="str">
        <f>IF(AND(I22="Motorway link",'Input data'!M37=""),"No",IF(I22="Motorway link",'Input data'!M37,"Irrelevant"))</f>
        <v>Irrelevant</v>
      </c>
      <c r="M22" s="4" t="str">
        <f>IF(AND(L22="Yes",'Input data'!N37&gt;0,'Input data'!N37&lt;1.00000001),'Input data'!N37,IF(OR(L22="No",L22="Yes"),0,"Irrelevant"))</f>
        <v>Irrelevant</v>
      </c>
      <c r="N22" s="4" t="str">
        <f>IF(AND(OR(I22="Motorway link",I22="Exit diverge",I22="Entrance merge"),'Input data'!O37=""),3,IF(AND(OR(I22="Motorway link",I22="Exit diverge",I22="Entrance merge"),'Input data'!O37&lt;11,'Input data'!O37&gt;-0.00000001),'Input data'!O37,"Irrelevant"))</f>
        <v>Irrelevant</v>
      </c>
      <c r="O22" s="4" t="str">
        <f>IF(AND(OR(I22="Motorway link",I22="Exit diverge",I22="Entrance merge",I22="Exit ramp",I22="Entrance ramp"),'Input data'!P37=""),0.5,IF(AND(OR(I22="Motorway link",I22="Exit diverge",I22="Entrance merge",I22="Exit ramp",I22="Entrance ramp"),'Input data'!P37&gt;-0.00000001,'Input data'!P37&lt;11),'Input data'!P37,"Irrelevant"))</f>
        <v>Irrelevant</v>
      </c>
      <c r="P22" s="4" t="str">
        <f>IF(AND(OR(I22="Motorway link",I22="Exit diverge",I22="Entrance merge"),'Input data'!Q37=""),5,IF(AND(OR(I22="Motorway link",I22="Exit diverge",I22="Entrance merge"),'Input data'!Q37&gt;-0.00000001,'Input data'!Q37&lt;101),'Input data'!Q37,"Irrelevant"))</f>
        <v>Irrelevant</v>
      </c>
      <c r="Q22" s="4" t="str">
        <f>IF(AND(OR(I22="Motorway link",I22="Exit diverge",I22="Entrance merge"),'Input data'!R37=""),"Straight",IF(AND(OR(I22="Motorway link",I22="Exit diverge",I22="Entrance merge"),'Input data'!R37&gt;10),'Input data'!R37,"Irrelevant"))</f>
        <v>Irrelevant</v>
      </c>
      <c r="R22" s="4" t="str">
        <f>IF(Q22="Straight",0,IF(AND(OR(I22="Motorway link",I22="Exit diverge",I22="Entrance merge"),OR('Input data'!S37="",'Input data'!S37&gt;(G22*1000))),G22*1000,IF(AND(OR(I22="Motorway link",I22="Exit diverge",I22="Entrance merge"),'Input data'!S37&gt;0),'Input data'!S37,"Irrelevant")))</f>
        <v>Irrelevant</v>
      </c>
      <c r="S22" s="4" t="str">
        <f>IF(AND(OR(I22="Motorway link",I22="Exit diverge",I22="Entrance merge"),'Input data'!T37=""),"Straight",IF(AND(OR(I22="Motorway link",I22="Exit diverge",I22="Entrance merge"),'Input data'!T37&gt;10),'Input data'!T37,"Irrelevant"))</f>
        <v>Irrelevant</v>
      </c>
      <c r="T22" s="4" t="str">
        <f>IF(S22="Straight",0,IF(R22="Irrelevant","Irrelevant",IF(AND(OR(I22="Motorway link",I22="Exit diverge",I22="Entrance merge"),OR('Input data'!U37="",'Input data'!U37&gt;(G22*1000-R22))),G22*1000-R22,IF(AND(OR(I22="Motorway link",I22="Exit diverge",I22="Entrance merge"),'Input data'!U37&gt;0),'Input data'!U37,"Irrelevant"))))</f>
        <v>Irrelevant</v>
      </c>
      <c r="U22" s="4" t="str">
        <f>IF(AND(OR(I22="Motorway link",I22="Exit diverge",I22="Entrance merge",I22="Exit ramp",I22="Entrance ramp"),'Input data'!V37=""),"No",IF(OR(I22="Motorway link",I22="Exit diverge",I22="Entrance merge",I22="Exit ramp",I22="Entrance ramp"),'Input data'!V37,"Irrelevant"))</f>
        <v>Irrelevant</v>
      </c>
      <c r="V22" s="4" t="str">
        <f>IF(W22="Straight",IF(AND(OR(I22="Exit ramp",I22="Entrance ramp"),'Input data'!W37=""),"Straight diamond ramp",IF(OR(I22="Exit ramp",I22="Entrance ramp"),'Input data'!W37,"Irrelevant")),"Irrelevant")</f>
        <v>Irrelevant</v>
      </c>
      <c r="W22" s="4" t="str">
        <f>IF(AND(OR(I22="Exit ramp",I22="Entrance ramp"),'Input data'!X37=""),"Straight",IF(AND(OR(I22="Exit ramp",I22="Entrance ramp"),'Input data'!X37&gt;10),'Input data'!X37,"Irrelevant"))</f>
        <v>Irrelevant</v>
      </c>
      <c r="X22" s="4" t="str">
        <f>IF(AND(OR(I22="Exit ramp",I22="Entrance ramp"),OR('Input data'!Y37="",'Input data'!Y37&gt;(G22*1000))),G22*1000,IF(AND(OR(I22="Exit ramp",I22="Entrance ramp"),'Input data'!Y37&gt;0),'Input data'!Y37,"Irrelevant"))</f>
        <v>Irrelevant</v>
      </c>
      <c r="Y22" s="4" t="str">
        <f>IF(AND(I22="Exit ramp",'Input data'!Z37=""),95,IF(AND(I22="Entrance ramp",'Input data'!Z37=""),45,IF(AND(OR(I22="Exit ramp",I22="Entrance ramp"),'Input data'!Z37&gt;4,'Input data'!Z37&lt;200),'Input data'!Z37,"Irrelevant")))</f>
        <v>Irrelevant</v>
      </c>
      <c r="Z22" s="4" t="str">
        <f>IF(AND(OR(I22="Exit ramp",I22="Entrance ramp"),'Input data'!AA37=""),"Straight",IF(AND(OR(I22="Exit ramp",I22="Entrance ramp"),'Input data'!AA37&gt;10),'Input data'!AA37,"Irrelevant"))</f>
        <v>Irrelevant</v>
      </c>
      <c r="AA22" s="4" t="str">
        <f>IF(X22="Irrelevant","Irrelevant",IF(AND(OR(I22="Exit ramp",I22="Entrance ramp"),OR('Input data'!AB37="",'Input data'!AB37&gt;(G22*1000-X22))),G22*1000-X22,IF(AND(OR(I22="Exit ramp",I22="Entrance ramp"),'Input data'!AB37&gt;0),'Input data'!AB37,"Irrelevant")))</f>
        <v>Irrelevant</v>
      </c>
      <c r="AB22" s="4" t="str">
        <f>IF(AND(I22="Exit ramp",'Input data'!AC37=""),60,IF(AND(I22="Entrance ramp",'Input data'!AC37=""),80,IF(AND(OR(I22="Exit ramp",I22="Entrance ramp"),'Input data'!AC37&gt;4,'Input data'!AC37&lt;200),'Input data'!AC37,"Irrelevant")))</f>
        <v>Irrelevant</v>
      </c>
      <c r="AC22" s="4" t="str">
        <f>IF(AND(OR(I22="Motorway link",I22="Exit diverge",I22="Entrance merge"),'Input data'!AD37=""),"No",IF(OR(I22="Motorway link",I22="Exit diverge",I22="Entrance merge"),'Input data'!AD37,"Irrelevant"))</f>
        <v>Irrelevant</v>
      </c>
      <c r="AD22" s="4" t="str">
        <f>IF(AND(OR(I22="Motorway link",I22="Exit diverge",I22="Entrance merge"),'Input data'!AE37=""),"130 kph",IF(OR(I22="Motorway link",I22="Exit diverge",I22="Entrance merge"),'Input data'!AE37,"Irrelevant"))</f>
        <v>Irrelevant</v>
      </c>
      <c r="AE22" s="4" t="str">
        <f>IF(AND(I22="Entrance merge",'Input data'!AF37=""),"No",IF(I22="Entrance merge",'Input data'!AF37,"Irrelevant"))</f>
        <v>Irrelevant</v>
      </c>
      <c r="AF22" s="4" t="str">
        <f>IF(AND(AE22="Yes",'Input data'!AG37&gt;0,'Input data'!AG37&lt;1.00000001),'Input data'!AG37,IF(OR(AE22="No",AE22="Yes"),0,"Irrelevant"))</f>
        <v>Irrelevant</v>
      </c>
    </row>
    <row r="23" spans="1:32" x14ac:dyDescent="0.3">
      <c r="A23" s="4" t="str">
        <f>IF('Input data'!A38="","",'Input data'!A38)</f>
        <v/>
      </c>
      <c r="B23" s="4" t="str">
        <f>IF('Input data'!B38="","",'Input data'!B38)</f>
        <v/>
      </c>
      <c r="C23" s="4" t="str">
        <f>IF('Input data'!C38="","",'Input data'!C38)</f>
        <v/>
      </c>
      <c r="D23" s="4" t="str">
        <f>IF('Input data'!D38="","",'Input data'!D38)</f>
        <v/>
      </c>
      <c r="E23" s="4" t="str">
        <f>IF('Input data'!E38="","",'Input data'!E38)</f>
        <v/>
      </c>
      <c r="F23" s="4" t="str">
        <f>IF('Input data'!F38="","",'Input data'!F38)</f>
        <v/>
      </c>
      <c r="G23" s="4">
        <f>IF('Input data'!G38="","",'Input data'!G38)</f>
        <v>0</v>
      </c>
      <c r="H23" s="4" t="str">
        <f>IF('Input data'!H38&gt;0.5,'Input data'!H38,"")</f>
        <v/>
      </c>
      <c r="I23" s="4" t="str">
        <f>IF('Input data'!I38="","",'Input data'!I38)</f>
        <v/>
      </c>
      <c r="J23" s="4" t="str">
        <f>IF(AND(OR(I23="Motorway link",I23="Exit diverge",I23="Entrance merge"),'Input data'!K38=""),2,IF(AND(OR(I23="Motorway link",I23="Exit diverge",I23="Entrance merge"),'Input data'!K38&gt;0.5,'Input data'!K38&lt;21),'Input data'!K38,"Irrelevant"))</f>
        <v>Irrelevant</v>
      </c>
      <c r="K23" s="4" t="str">
        <f>IF(AND(OR(I23="Motorway link",I23="Exit diverge",I23="Entrance merge",I23="Exit ramp",I23="Entrance ramp"),'Input data'!L38=""),3.5,IF(AND(OR(I23="Motorway link",I23="Exit diverge",I23="Entrance merge",I23="Exit ramp",I23="Entrance ramp"),'Input data'!L38&gt;1.5,'Input data'!L38&lt;11),'Input data'!L38,"Irrelevant"))</f>
        <v>Irrelevant</v>
      </c>
      <c r="L23" s="4" t="str">
        <f>IF(AND(I23="Motorway link",'Input data'!M38=""),"No",IF(I23="Motorway link",'Input data'!M38,"Irrelevant"))</f>
        <v>Irrelevant</v>
      </c>
      <c r="M23" s="4" t="str">
        <f>IF(AND(L23="Yes",'Input data'!N38&gt;0,'Input data'!N38&lt;1.00000001),'Input data'!N38,IF(OR(L23="No",L23="Yes"),0,"Irrelevant"))</f>
        <v>Irrelevant</v>
      </c>
      <c r="N23" s="4" t="str">
        <f>IF(AND(OR(I23="Motorway link",I23="Exit diverge",I23="Entrance merge"),'Input data'!O38=""),3,IF(AND(OR(I23="Motorway link",I23="Exit diverge",I23="Entrance merge"),'Input data'!O38&lt;11,'Input data'!O38&gt;-0.00000001),'Input data'!O38,"Irrelevant"))</f>
        <v>Irrelevant</v>
      </c>
      <c r="O23" s="4" t="str">
        <f>IF(AND(OR(I23="Motorway link",I23="Exit diverge",I23="Entrance merge",I23="Exit ramp",I23="Entrance ramp"),'Input data'!P38=""),0.5,IF(AND(OR(I23="Motorway link",I23="Exit diverge",I23="Entrance merge",I23="Exit ramp",I23="Entrance ramp"),'Input data'!P38&gt;-0.00000001,'Input data'!P38&lt;11),'Input data'!P38,"Irrelevant"))</f>
        <v>Irrelevant</v>
      </c>
      <c r="P23" s="4" t="str">
        <f>IF(AND(OR(I23="Motorway link",I23="Exit diverge",I23="Entrance merge"),'Input data'!Q38=""),5,IF(AND(OR(I23="Motorway link",I23="Exit diverge",I23="Entrance merge"),'Input data'!Q38&gt;-0.00000001,'Input data'!Q38&lt;101),'Input data'!Q38,"Irrelevant"))</f>
        <v>Irrelevant</v>
      </c>
      <c r="Q23" s="4" t="str">
        <f>IF(AND(OR(I23="Motorway link",I23="Exit diverge",I23="Entrance merge"),'Input data'!R38=""),"Straight",IF(AND(OR(I23="Motorway link",I23="Exit diverge",I23="Entrance merge"),'Input data'!R38&gt;10),'Input data'!R38,"Irrelevant"))</f>
        <v>Irrelevant</v>
      </c>
      <c r="R23" s="4" t="str">
        <f>IF(Q23="Straight",0,IF(AND(OR(I23="Motorway link",I23="Exit diverge",I23="Entrance merge"),OR('Input data'!S38="",'Input data'!S38&gt;(G23*1000))),G23*1000,IF(AND(OR(I23="Motorway link",I23="Exit diverge",I23="Entrance merge"),'Input data'!S38&gt;0),'Input data'!S38,"Irrelevant")))</f>
        <v>Irrelevant</v>
      </c>
      <c r="S23" s="4" t="str">
        <f>IF(AND(OR(I23="Motorway link",I23="Exit diverge",I23="Entrance merge"),'Input data'!T38=""),"Straight",IF(AND(OR(I23="Motorway link",I23="Exit diverge",I23="Entrance merge"),'Input data'!T38&gt;10),'Input data'!T38,"Irrelevant"))</f>
        <v>Irrelevant</v>
      </c>
      <c r="T23" s="4" t="str">
        <f>IF(S23="Straight",0,IF(R23="Irrelevant","Irrelevant",IF(AND(OR(I23="Motorway link",I23="Exit diverge",I23="Entrance merge"),OR('Input data'!U38="",'Input data'!U38&gt;(G23*1000-R23))),G23*1000-R23,IF(AND(OR(I23="Motorway link",I23="Exit diverge",I23="Entrance merge"),'Input data'!U38&gt;0),'Input data'!U38,"Irrelevant"))))</f>
        <v>Irrelevant</v>
      </c>
      <c r="U23" s="4" t="str">
        <f>IF(AND(OR(I23="Motorway link",I23="Exit diverge",I23="Entrance merge",I23="Exit ramp",I23="Entrance ramp"),'Input data'!V38=""),"No",IF(OR(I23="Motorway link",I23="Exit diverge",I23="Entrance merge",I23="Exit ramp",I23="Entrance ramp"),'Input data'!V38,"Irrelevant"))</f>
        <v>Irrelevant</v>
      </c>
      <c r="V23" s="4" t="str">
        <f>IF(W23="Straight",IF(AND(OR(I23="Exit ramp",I23="Entrance ramp"),'Input data'!W38=""),"Straight diamond ramp",IF(OR(I23="Exit ramp",I23="Entrance ramp"),'Input data'!W38,"Irrelevant")),"Irrelevant")</f>
        <v>Irrelevant</v>
      </c>
      <c r="W23" s="4" t="str">
        <f>IF(AND(OR(I23="Exit ramp",I23="Entrance ramp"),'Input data'!X38=""),"Straight",IF(AND(OR(I23="Exit ramp",I23="Entrance ramp"),'Input data'!X38&gt;10),'Input data'!X38,"Irrelevant"))</f>
        <v>Irrelevant</v>
      </c>
      <c r="X23" s="4" t="str">
        <f>IF(AND(OR(I23="Exit ramp",I23="Entrance ramp"),OR('Input data'!Y38="",'Input data'!Y38&gt;(G23*1000))),G23*1000,IF(AND(OR(I23="Exit ramp",I23="Entrance ramp"),'Input data'!Y38&gt;0),'Input data'!Y38,"Irrelevant"))</f>
        <v>Irrelevant</v>
      </c>
      <c r="Y23" s="4" t="str">
        <f>IF(AND(I23="Exit ramp",'Input data'!Z38=""),95,IF(AND(I23="Entrance ramp",'Input data'!Z38=""),45,IF(AND(OR(I23="Exit ramp",I23="Entrance ramp"),'Input data'!Z38&gt;4,'Input data'!Z38&lt;200),'Input data'!Z38,"Irrelevant")))</f>
        <v>Irrelevant</v>
      </c>
      <c r="Z23" s="4" t="str">
        <f>IF(AND(OR(I23="Exit ramp",I23="Entrance ramp"),'Input data'!AA38=""),"Straight",IF(AND(OR(I23="Exit ramp",I23="Entrance ramp"),'Input data'!AA38&gt;10),'Input data'!AA38,"Irrelevant"))</f>
        <v>Irrelevant</v>
      </c>
      <c r="AA23" s="4" t="str">
        <f>IF(X23="Irrelevant","Irrelevant",IF(AND(OR(I23="Exit ramp",I23="Entrance ramp"),OR('Input data'!AB38="",'Input data'!AB38&gt;(G23*1000-X23))),G23*1000-X23,IF(AND(OR(I23="Exit ramp",I23="Entrance ramp"),'Input data'!AB38&gt;0),'Input data'!AB38,"Irrelevant")))</f>
        <v>Irrelevant</v>
      </c>
      <c r="AB23" s="4" t="str">
        <f>IF(AND(I23="Exit ramp",'Input data'!AC38=""),60,IF(AND(I23="Entrance ramp",'Input data'!AC38=""),80,IF(AND(OR(I23="Exit ramp",I23="Entrance ramp"),'Input data'!AC38&gt;4,'Input data'!AC38&lt;200),'Input data'!AC38,"Irrelevant")))</f>
        <v>Irrelevant</v>
      </c>
      <c r="AC23" s="4" t="str">
        <f>IF(AND(OR(I23="Motorway link",I23="Exit diverge",I23="Entrance merge"),'Input data'!AD38=""),"No",IF(OR(I23="Motorway link",I23="Exit diverge",I23="Entrance merge"),'Input data'!AD38,"Irrelevant"))</f>
        <v>Irrelevant</v>
      </c>
      <c r="AD23" s="4" t="str">
        <f>IF(AND(OR(I23="Motorway link",I23="Exit diverge",I23="Entrance merge"),'Input data'!AE38=""),"130 kph",IF(OR(I23="Motorway link",I23="Exit diverge",I23="Entrance merge"),'Input data'!AE38,"Irrelevant"))</f>
        <v>Irrelevant</v>
      </c>
      <c r="AE23" s="4" t="str">
        <f>IF(AND(I23="Entrance merge",'Input data'!AF38=""),"No",IF(I23="Entrance merge",'Input data'!AF38,"Irrelevant"))</f>
        <v>Irrelevant</v>
      </c>
      <c r="AF23" s="4" t="str">
        <f>IF(AND(AE23="Yes",'Input data'!AG38&gt;0,'Input data'!AG38&lt;1.00000001),'Input data'!AG38,IF(OR(AE23="No",AE23="Yes"),0,"Irrelevant"))</f>
        <v>Irrelevant</v>
      </c>
    </row>
    <row r="24" spans="1:32" x14ac:dyDescent="0.3">
      <c r="A24" s="4" t="str">
        <f>IF('Input data'!A39="","",'Input data'!A39)</f>
        <v/>
      </c>
      <c r="B24" s="4" t="str">
        <f>IF('Input data'!B39="","",'Input data'!B39)</f>
        <v/>
      </c>
      <c r="C24" s="4" t="str">
        <f>IF('Input data'!C39="","",'Input data'!C39)</f>
        <v/>
      </c>
      <c r="D24" s="4" t="str">
        <f>IF('Input data'!D39="","",'Input data'!D39)</f>
        <v/>
      </c>
      <c r="E24" s="4" t="str">
        <f>IF('Input data'!E39="","",'Input data'!E39)</f>
        <v/>
      </c>
      <c r="F24" s="4" t="str">
        <f>IF('Input data'!F39="","",'Input data'!F39)</f>
        <v/>
      </c>
      <c r="G24" s="4">
        <f>IF('Input data'!G39="","",'Input data'!G39)</f>
        <v>0</v>
      </c>
      <c r="H24" s="4" t="str">
        <f>IF('Input data'!H39&gt;0.5,'Input data'!H39,"")</f>
        <v/>
      </c>
      <c r="I24" s="4" t="str">
        <f>IF('Input data'!I39="","",'Input data'!I39)</f>
        <v/>
      </c>
      <c r="J24" s="4" t="str">
        <f>IF(AND(OR(I24="Motorway link",I24="Exit diverge",I24="Entrance merge"),'Input data'!K39=""),2,IF(AND(OR(I24="Motorway link",I24="Exit diverge",I24="Entrance merge"),'Input data'!K39&gt;0.5,'Input data'!K39&lt;21),'Input data'!K39,"Irrelevant"))</f>
        <v>Irrelevant</v>
      </c>
      <c r="K24" s="4" t="str">
        <f>IF(AND(OR(I24="Motorway link",I24="Exit diverge",I24="Entrance merge",I24="Exit ramp",I24="Entrance ramp"),'Input data'!L39=""),3.5,IF(AND(OR(I24="Motorway link",I24="Exit diverge",I24="Entrance merge",I24="Exit ramp",I24="Entrance ramp"),'Input data'!L39&gt;1.5,'Input data'!L39&lt;11),'Input data'!L39,"Irrelevant"))</f>
        <v>Irrelevant</v>
      </c>
      <c r="L24" s="4" t="str">
        <f>IF(AND(I24="Motorway link",'Input data'!M39=""),"No",IF(I24="Motorway link",'Input data'!M39,"Irrelevant"))</f>
        <v>Irrelevant</v>
      </c>
      <c r="M24" s="4" t="str">
        <f>IF(AND(L24="Yes",'Input data'!N39&gt;0,'Input data'!N39&lt;1.00000001),'Input data'!N39,IF(OR(L24="No",L24="Yes"),0,"Irrelevant"))</f>
        <v>Irrelevant</v>
      </c>
      <c r="N24" s="4" t="str">
        <f>IF(AND(OR(I24="Motorway link",I24="Exit diverge",I24="Entrance merge"),'Input data'!O39=""),3,IF(AND(OR(I24="Motorway link",I24="Exit diverge",I24="Entrance merge"),'Input data'!O39&lt;11,'Input data'!O39&gt;-0.00000001),'Input data'!O39,"Irrelevant"))</f>
        <v>Irrelevant</v>
      </c>
      <c r="O24" s="4" t="str">
        <f>IF(AND(OR(I24="Motorway link",I24="Exit diverge",I24="Entrance merge",I24="Exit ramp",I24="Entrance ramp"),'Input data'!P39=""),0.5,IF(AND(OR(I24="Motorway link",I24="Exit diverge",I24="Entrance merge",I24="Exit ramp",I24="Entrance ramp"),'Input data'!P39&gt;-0.00000001,'Input data'!P39&lt;11),'Input data'!P39,"Irrelevant"))</f>
        <v>Irrelevant</v>
      </c>
      <c r="P24" s="4" t="str">
        <f>IF(AND(OR(I24="Motorway link",I24="Exit diverge",I24="Entrance merge"),'Input data'!Q39=""),5,IF(AND(OR(I24="Motorway link",I24="Exit diverge",I24="Entrance merge"),'Input data'!Q39&gt;-0.00000001,'Input data'!Q39&lt;101),'Input data'!Q39,"Irrelevant"))</f>
        <v>Irrelevant</v>
      </c>
      <c r="Q24" s="4" t="str">
        <f>IF(AND(OR(I24="Motorway link",I24="Exit diverge",I24="Entrance merge"),'Input data'!R39=""),"Straight",IF(AND(OR(I24="Motorway link",I24="Exit diverge",I24="Entrance merge"),'Input data'!R39&gt;10),'Input data'!R39,"Irrelevant"))</f>
        <v>Irrelevant</v>
      </c>
      <c r="R24" s="4" t="str">
        <f>IF(Q24="Straight",0,IF(AND(OR(I24="Motorway link",I24="Exit diverge",I24="Entrance merge"),OR('Input data'!S39="",'Input data'!S39&gt;(G24*1000))),G24*1000,IF(AND(OR(I24="Motorway link",I24="Exit diverge",I24="Entrance merge"),'Input data'!S39&gt;0),'Input data'!S39,"Irrelevant")))</f>
        <v>Irrelevant</v>
      </c>
      <c r="S24" s="4" t="str">
        <f>IF(AND(OR(I24="Motorway link",I24="Exit diverge",I24="Entrance merge"),'Input data'!T39=""),"Straight",IF(AND(OR(I24="Motorway link",I24="Exit diverge",I24="Entrance merge"),'Input data'!T39&gt;10),'Input data'!T39,"Irrelevant"))</f>
        <v>Irrelevant</v>
      </c>
      <c r="T24" s="4" t="str">
        <f>IF(S24="Straight",0,IF(R24="Irrelevant","Irrelevant",IF(AND(OR(I24="Motorway link",I24="Exit diverge",I24="Entrance merge"),OR('Input data'!U39="",'Input data'!U39&gt;(G24*1000-R24))),G24*1000-R24,IF(AND(OR(I24="Motorway link",I24="Exit diverge",I24="Entrance merge"),'Input data'!U39&gt;0),'Input data'!U39,"Irrelevant"))))</f>
        <v>Irrelevant</v>
      </c>
      <c r="U24" s="4" t="str">
        <f>IF(AND(OR(I24="Motorway link",I24="Exit diverge",I24="Entrance merge",I24="Exit ramp",I24="Entrance ramp"),'Input data'!V39=""),"No",IF(OR(I24="Motorway link",I24="Exit diverge",I24="Entrance merge",I24="Exit ramp",I24="Entrance ramp"),'Input data'!V39,"Irrelevant"))</f>
        <v>Irrelevant</v>
      </c>
      <c r="V24" s="4" t="str">
        <f>IF(W24="Straight",IF(AND(OR(I24="Exit ramp",I24="Entrance ramp"),'Input data'!W39=""),"Straight diamond ramp",IF(OR(I24="Exit ramp",I24="Entrance ramp"),'Input data'!W39,"Irrelevant")),"Irrelevant")</f>
        <v>Irrelevant</v>
      </c>
      <c r="W24" s="4" t="str">
        <f>IF(AND(OR(I24="Exit ramp",I24="Entrance ramp"),'Input data'!X39=""),"Straight",IF(AND(OR(I24="Exit ramp",I24="Entrance ramp"),'Input data'!X39&gt;10),'Input data'!X39,"Irrelevant"))</f>
        <v>Irrelevant</v>
      </c>
      <c r="X24" s="4" t="str">
        <f>IF(AND(OR(I24="Exit ramp",I24="Entrance ramp"),OR('Input data'!Y39="",'Input data'!Y39&gt;(G24*1000))),G24*1000,IF(AND(OR(I24="Exit ramp",I24="Entrance ramp"),'Input data'!Y39&gt;0),'Input data'!Y39,"Irrelevant"))</f>
        <v>Irrelevant</v>
      </c>
      <c r="Y24" s="4" t="str">
        <f>IF(AND(I24="Exit ramp",'Input data'!Z39=""),95,IF(AND(I24="Entrance ramp",'Input data'!Z39=""),45,IF(AND(OR(I24="Exit ramp",I24="Entrance ramp"),'Input data'!Z39&gt;4,'Input data'!Z39&lt;200),'Input data'!Z39,"Irrelevant")))</f>
        <v>Irrelevant</v>
      </c>
      <c r="Z24" s="4" t="str">
        <f>IF(AND(OR(I24="Exit ramp",I24="Entrance ramp"),'Input data'!AA39=""),"Straight",IF(AND(OR(I24="Exit ramp",I24="Entrance ramp"),'Input data'!AA39&gt;10),'Input data'!AA39,"Irrelevant"))</f>
        <v>Irrelevant</v>
      </c>
      <c r="AA24" s="4" t="str">
        <f>IF(X24="Irrelevant","Irrelevant",IF(AND(OR(I24="Exit ramp",I24="Entrance ramp"),OR('Input data'!AB39="",'Input data'!AB39&gt;(G24*1000-X24))),G24*1000-X24,IF(AND(OR(I24="Exit ramp",I24="Entrance ramp"),'Input data'!AB39&gt;0),'Input data'!AB39,"Irrelevant")))</f>
        <v>Irrelevant</v>
      </c>
      <c r="AB24" s="4" t="str">
        <f>IF(AND(I24="Exit ramp",'Input data'!AC39=""),60,IF(AND(I24="Entrance ramp",'Input data'!AC39=""),80,IF(AND(OR(I24="Exit ramp",I24="Entrance ramp"),'Input data'!AC39&gt;4,'Input data'!AC39&lt;200),'Input data'!AC39,"Irrelevant")))</f>
        <v>Irrelevant</v>
      </c>
      <c r="AC24" s="4" t="str">
        <f>IF(AND(OR(I24="Motorway link",I24="Exit diverge",I24="Entrance merge"),'Input data'!AD39=""),"No",IF(OR(I24="Motorway link",I24="Exit diverge",I24="Entrance merge"),'Input data'!AD39,"Irrelevant"))</f>
        <v>Irrelevant</v>
      </c>
      <c r="AD24" s="4" t="str">
        <f>IF(AND(OR(I24="Motorway link",I24="Exit diverge",I24="Entrance merge"),'Input data'!AE39=""),"130 kph",IF(OR(I24="Motorway link",I24="Exit diverge",I24="Entrance merge"),'Input data'!AE39,"Irrelevant"))</f>
        <v>Irrelevant</v>
      </c>
      <c r="AE24" s="4" t="str">
        <f>IF(AND(I24="Entrance merge",'Input data'!AF39=""),"No",IF(I24="Entrance merge",'Input data'!AF39,"Irrelevant"))</f>
        <v>Irrelevant</v>
      </c>
      <c r="AF24" s="4" t="str">
        <f>IF(AND(AE24="Yes",'Input data'!AG39&gt;0,'Input data'!AG39&lt;1.00000001),'Input data'!AG39,IF(OR(AE24="No",AE24="Yes"),0,"Irrelevant"))</f>
        <v>Irrelevant</v>
      </c>
    </row>
    <row r="25" spans="1:32" x14ac:dyDescent="0.3">
      <c r="A25" s="4" t="str">
        <f>IF('Input data'!A40="","",'Input data'!A40)</f>
        <v/>
      </c>
      <c r="B25" s="4" t="str">
        <f>IF('Input data'!B40="","",'Input data'!B40)</f>
        <v/>
      </c>
      <c r="C25" s="4" t="str">
        <f>IF('Input data'!C40="","",'Input data'!C40)</f>
        <v/>
      </c>
      <c r="D25" s="4" t="str">
        <f>IF('Input data'!D40="","",'Input data'!D40)</f>
        <v/>
      </c>
      <c r="E25" s="4" t="str">
        <f>IF('Input data'!E40="","",'Input data'!E40)</f>
        <v/>
      </c>
      <c r="F25" s="4" t="str">
        <f>IF('Input data'!F40="","",'Input data'!F40)</f>
        <v/>
      </c>
      <c r="G25" s="4">
        <f>IF('Input data'!G40="","",'Input data'!G40)</f>
        <v>0</v>
      </c>
      <c r="H25" s="4" t="str">
        <f>IF('Input data'!H40&gt;0.5,'Input data'!H40,"")</f>
        <v/>
      </c>
      <c r="I25" s="4" t="str">
        <f>IF('Input data'!I40="","",'Input data'!I40)</f>
        <v/>
      </c>
      <c r="J25" s="4" t="str">
        <f>IF(AND(OR(I25="Motorway link",I25="Exit diverge",I25="Entrance merge"),'Input data'!K40=""),2,IF(AND(OR(I25="Motorway link",I25="Exit diverge",I25="Entrance merge"),'Input data'!K40&gt;0.5,'Input data'!K40&lt;21),'Input data'!K40,"Irrelevant"))</f>
        <v>Irrelevant</v>
      </c>
      <c r="K25" s="4" t="str">
        <f>IF(AND(OR(I25="Motorway link",I25="Exit diverge",I25="Entrance merge",I25="Exit ramp",I25="Entrance ramp"),'Input data'!L40=""),3.5,IF(AND(OR(I25="Motorway link",I25="Exit diverge",I25="Entrance merge",I25="Exit ramp",I25="Entrance ramp"),'Input data'!L40&gt;1.5,'Input data'!L40&lt;11),'Input data'!L40,"Irrelevant"))</f>
        <v>Irrelevant</v>
      </c>
      <c r="L25" s="4" t="str">
        <f>IF(AND(I25="Motorway link",'Input data'!M40=""),"No",IF(I25="Motorway link",'Input data'!M40,"Irrelevant"))</f>
        <v>Irrelevant</v>
      </c>
      <c r="M25" s="4" t="str">
        <f>IF(AND(L25="Yes",'Input data'!N40&gt;0,'Input data'!N40&lt;1.00000001),'Input data'!N40,IF(OR(L25="No",L25="Yes"),0,"Irrelevant"))</f>
        <v>Irrelevant</v>
      </c>
      <c r="N25" s="4" t="str">
        <f>IF(AND(OR(I25="Motorway link",I25="Exit diverge",I25="Entrance merge"),'Input data'!O40=""),3,IF(AND(OR(I25="Motorway link",I25="Exit diverge",I25="Entrance merge"),'Input data'!O40&lt;11,'Input data'!O40&gt;-0.00000001),'Input data'!O40,"Irrelevant"))</f>
        <v>Irrelevant</v>
      </c>
      <c r="O25" s="4" t="str">
        <f>IF(AND(OR(I25="Motorway link",I25="Exit diverge",I25="Entrance merge",I25="Exit ramp",I25="Entrance ramp"),'Input data'!P40=""),0.5,IF(AND(OR(I25="Motorway link",I25="Exit diverge",I25="Entrance merge",I25="Exit ramp",I25="Entrance ramp"),'Input data'!P40&gt;-0.00000001,'Input data'!P40&lt;11),'Input data'!P40,"Irrelevant"))</f>
        <v>Irrelevant</v>
      </c>
      <c r="P25" s="4" t="str">
        <f>IF(AND(OR(I25="Motorway link",I25="Exit diverge",I25="Entrance merge"),'Input data'!Q40=""),5,IF(AND(OR(I25="Motorway link",I25="Exit diverge",I25="Entrance merge"),'Input data'!Q40&gt;-0.00000001,'Input data'!Q40&lt;101),'Input data'!Q40,"Irrelevant"))</f>
        <v>Irrelevant</v>
      </c>
      <c r="Q25" s="4" t="str">
        <f>IF(AND(OR(I25="Motorway link",I25="Exit diverge",I25="Entrance merge"),'Input data'!R40=""),"Straight",IF(AND(OR(I25="Motorway link",I25="Exit diverge",I25="Entrance merge"),'Input data'!R40&gt;10),'Input data'!R40,"Irrelevant"))</f>
        <v>Irrelevant</v>
      </c>
      <c r="R25" s="4" t="str">
        <f>IF(Q25="Straight",0,IF(AND(OR(I25="Motorway link",I25="Exit diverge",I25="Entrance merge"),OR('Input data'!S40="",'Input data'!S40&gt;(G25*1000))),G25*1000,IF(AND(OR(I25="Motorway link",I25="Exit diverge",I25="Entrance merge"),'Input data'!S40&gt;0),'Input data'!S40,"Irrelevant")))</f>
        <v>Irrelevant</v>
      </c>
      <c r="S25" s="4" t="str">
        <f>IF(AND(OR(I25="Motorway link",I25="Exit diverge",I25="Entrance merge"),'Input data'!T40=""),"Straight",IF(AND(OR(I25="Motorway link",I25="Exit diverge",I25="Entrance merge"),'Input data'!T40&gt;10),'Input data'!T40,"Irrelevant"))</f>
        <v>Irrelevant</v>
      </c>
      <c r="T25" s="4" t="str">
        <f>IF(S25="Straight",0,IF(R25="Irrelevant","Irrelevant",IF(AND(OR(I25="Motorway link",I25="Exit diverge",I25="Entrance merge"),OR('Input data'!U40="",'Input data'!U40&gt;(G25*1000-R25))),G25*1000-R25,IF(AND(OR(I25="Motorway link",I25="Exit diverge",I25="Entrance merge"),'Input data'!U40&gt;0),'Input data'!U40,"Irrelevant"))))</f>
        <v>Irrelevant</v>
      </c>
      <c r="U25" s="4" t="str">
        <f>IF(AND(OR(I25="Motorway link",I25="Exit diverge",I25="Entrance merge",I25="Exit ramp",I25="Entrance ramp"),'Input data'!V40=""),"No",IF(OR(I25="Motorway link",I25="Exit diverge",I25="Entrance merge",I25="Exit ramp",I25="Entrance ramp"),'Input data'!V40,"Irrelevant"))</f>
        <v>Irrelevant</v>
      </c>
      <c r="V25" s="4" t="str">
        <f>IF(W25="Straight",IF(AND(OR(I25="Exit ramp",I25="Entrance ramp"),'Input data'!W40=""),"Straight diamond ramp",IF(OR(I25="Exit ramp",I25="Entrance ramp"),'Input data'!W40,"Irrelevant")),"Irrelevant")</f>
        <v>Irrelevant</v>
      </c>
      <c r="W25" s="4" t="str">
        <f>IF(AND(OR(I25="Exit ramp",I25="Entrance ramp"),'Input data'!X40=""),"Straight",IF(AND(OR(I25="Exit ramp",I25="Entrance ramp"),'Input data'!X40&gt;10),'Input data'!X40,"Irrelevant"))</f>
        <v>Irrelevant</v>
      </c>
      <c r="X25" s="4" t="str">
        <f>IF(AND(OR(I25="Exit ramp",I25="Entrance ramp"),OR('Input data'!Y40="",'Input data'!Y40&gt;(G25*1000))),G25*1000,IF(AND(OR(I25="Exit ramp",I25="Entrance ramp"),'Input data'!Y40&gt;0),'Input data'!Y40,"Irrelevant"))</f>
        <v>Irrelevant</v>
      </c>
      <c r="Y25" s="4" t="str">
        <f>IF(AND(I25="Exit ramp",'Input data'!Z40=""),95,IF(AND(I25="Entrance ramp",'Input data'!Z40=""),45,IF(AND(OR(I25="Exit ramp",I25="Entrance ramp"),'Input data'!Z40&gt;4,'Input data'!Z40&lt;200),'Input data'!Z40,"Irrelevant")))</f>
        <v>Irrelevant</v>
      </c>
      <c r="Z25" s="4" t="str">
        <f>IF(AND(OR(I25="Exit ramp",I25="Entrance ramp"),'Input data'!AA40=""),"Straight",IF(AND(OR(I25="Exit ramp",I25="Entrance ramp"),'Input data'!AA40&gt;10),'Input data'!AA40,"Irrelevant"))</f>
        <v>Irrelevant</v>
      </c>
      <c r="AA25" s="4" t="str">
        <f>IF(X25="Irrelevant","Irrelevant",IF(AND(OR(I25="Exit ramp",I25="Entrance ramp"),OR('Input data'!AB40="",'Input data'!AB40&gt;(G25*1000-X25))),G25*1000-X25,IF(AND(OR(I25="Exit ramp",I25="Entrance ramp"),'Input data'!AB40&gt;0),'Input data'!AB40,"Irrelevant")))</f>
        <v>Irrelevant</v>
      </c>
      <c r="AB25" s="4" t="str">
        <f>IF(AND(I25="Exit ramp",'Input data'!AC40=""),60,IF(AND(I25="Entrance ramp",'Input data'!AC40=""),80,IF(AND(OR(I25="Exit ramp",I25="Entrance ramp"),'Input data'!AC40&gt;4,'Input data'!AC40&lt;200),'Input data'!AC40,"Irrelevant")))</f>
        <v>Irrelevant</v>
      </c>
      <c r="AC25" s="4" t="str">
        <f>IF(AND(OR(I25="Motorway link",I25="Exit diverge",I25="Entrance merge"),'Input data'!AD40=""),"No",IF(OR(I25="Motorway link",I25="Exit diverge",I25="Entrance merge"),'Input data'!AD40,"Irrelevant"))</f>
        <v>Irrelevant</v>
      </c>
      <c r="AD25" s="4" t="str">
        <f>IF(AND(OR(I25="Motorway link",I25="Exit diverge",I25="Entrance merge"),'Input data'!AE40=""),"130 kph",IF(OR(I25="Motorway link",I25="Exit diverge",I25="Entrance merge"),'Input data'!AE40,"Irrelevant"))</f>
        <v>Irrelevant</v>
      </c>
      <c r="AE25" s="4" t="str">
        <f>IF(AND(I25="Entrance merge",'Input data'!AF40=""),"No",IF(I25="Entrance merge",'Input data'!AF40,"Irrelevant"))</f>
        <v>Irrelevant</v>
      </c>
      <c r="AF25" s="4" t="str">
        <f>IF(AND(AE25="Yes",'Input data'!AG40&gt;0,'Input data'!AG40&lt;1.00000001),'Input data'!AG40,IF(OR(AE25="No",AE25="Yes"),0,"Irrelevant"))</f>
        <v>Irrelevant</v>
      </c>
    </row>
    <row r="26" spans="1:32" x14ac:dyDescent="0.3">
      <c r="A26" s="4" t="str">
        <f>IF('Input data'!A41="","",'Input data'!A41)</f>
        <v/>
      </c>
      <c r="B26" s="4" t="str">
        <f>IF('Input data'!B41="","",'Input data'!B41)</f>
        <v/>
      </c>
      <c r="C26" s="4" t="str">
        <f>IF('Input data'!C41="","",'Input data'!C41)</f>
        <v/>
      </c>
      <c r="D26" s="4" t="str">
        <f>IF('Input data'!D41="","",'Input data'!D41)</f>
        <v/>
      </c>
      <c r="E26" s="4" t="str">
        <f>IF('Input data'!E41="","",'Input data'!E41)</f>
        <v/>
      </c>
      <c r="F26" s="4" t="str">
        <f>IF('Input data'!F41="","",'Input data'!F41)</f>
        <v/>
      </c>
      <c r="G26" s="4">
        <f>IF('Input data'!G41="","",'Input data'!G41)</f>
        <v>0</v>
      </c>
      <c r="H26" s="4" t="str">
        <f>IF('Input data'!H41&gt;0.5,'Input data'!H41,"")</f>
        <v/>
      </c>
      <c r="I26" s="4" t="str">
        <f>IF('Input data'!I41="","",'Input data'!I41)</f>
        <v/>
      </c>
      <c r="J26" s="4" t="str">
        <f>IF(AND(OR(I26="Motorway link",I26="Exit diverge",I26="Entrance merge"),'Input data'!K41=""),2,IF(AND(OR(I26="Motorway link",I26="Exit diverge",I26="Entrance merge"),'Input data'!K41&gt;0.5,'Input data'!K41&lt;21),'Input data'!K41,"Irrelevant"))</f>
        <v>Irrelevant</v>
      </c>
      <c r="K26" s="4" t="str">
        <f>IF(AND(OR(I26="Motorway link",I26="Exit diverge",I26="Entrance merge",I26="Exit ramp",I26="Entrance ramp"),'Input data'!L41=""),3.5,IF(AND(OR(I26="Motorway link",I26="Exit diverge",I26="Entrance merge",I26="Exit ramp",I26="Entrance ramp"),'Input data'!L41&gt;1.5,'Input data'!L41&lt;11),'Input data'!L41,"Irrelevant"))</f>
        <v>Irrelevant</v>
      </c>
      <c r="L26" s="4" t="str">
        <f>IF(AND(I26="Motorway link",'Input data'!M41=""),"No",IF(I26="Motorway link",'Input data'!M41,"Irrelevant"))</f>
        <v>Irrelevant</v>
      </c>
      <c r="M26" s="4" t="str">
        <f>IF(AND(L26="Yes",'Input data'!N41&gt;0,'Input data'!N41&lt;1.00000001),'Input data'!N41,IF(OR(L26="No",L26="Yes"),0,"Irrelevant"))</f>
        <v>Irrelevant</v>
      </c>
      <c r="N26" s="4" t="str">
        <f>IF(AND(OR(I26="Motorway link",I26="Exit diverge",I26="Entrance merge"),'Input data'!O41=""),3,IF(AND(OR(I26="Motorway link",I26="Exit diverge",I26="Entrance merge"),'Input data'!O41&lt;11,'Input data'!O41&gt;-0.00000001),'Input data'!O41,"Irrelevant"))</f>
        <v>Irrelevant</v>
      </c>
      <c r="O26" s="4" t="str">
        <f>IF(AND(OR(I26="Motorway link",I26="Exit diverge",I26="Entrance merge",I26="Exit ramp",I26="Entrance ramp"),'Input data'!P41=""),0.5,IF(AND(OR(I26="Motorway link",I26="Exit diverge",I26="Entrance merge",I26="Exit ramp",I26="Entrance ramp"),'Input data'!P41&gt;-0.00000001,'Input data'!P41&lt;11),'Input data'!P41,"Irrelevant"))</f>
        <v>Irrelevant</v>
      </c>
      <c r="P26" s="4" t="str">
        <f>IF(AND(OR(I26="Motorway link",I26="Exit diverge",I26="Entrance merge"),'Input data'!Q41=""),5,IF(AND(OR(I26="Motorway link",I26="Exit diverge",I26="Entrance merge"),'Input data'!Q41&gt;-0.00000001,'Input data'!Q41&lt;101),'Input data'!Q41,"Irrelevant"))</f>
        <v>Irrelevant</v>
      </c>
      <c r="Q26" s="4" t="str">
        <f>IF(AND(OR(I26="Motorway link",I26="Exit diverge",I26="Entrance merge"),'Input data'!R41=""),"Straight",IF(AND(OR(I26="Motorway link",I26="Exit diverge",I26="Entrance merge"),'Input data'!R41&gt;10),'Input data'!R41,"Irrelevant"))</f>
        <v>Irrelevant</v>
      </c>
      <c r="R26" s="4" t="str">
        <f>IF(Q26="Straight",0,IF(AND(OR(I26="Motorway link",I26="Exit diverge",I26="Entrance merge"),OR('Input data'!S41="",'Input data'!S41&gt;(G26*1000))),G26*1000,IF(AND(OR(I26="Motorway link",I26="Exit diverge",I26="Entrance merge"),'Input data'!S41&gt;0),'Input data'!S41,"Irrelevant")))</f>
        <v>Irrelevant</v>
      </c>
      <c r="S26" s="4" t="str">
        <f>IF(AND(OR(I26="Motorway link",I26="Exit diverge",I26="Entrance merge"),'Input data'!T41=""),"Straight",IF(AND(OR(I26="Motorway link",I26="Exit diverge",I26="Entrance merge"),'Input data'!T41&gt;10),'Input data'!T41,"Irrelevant"))</f>
        <v>Irrelevant</v>
      </c>
      <c r="T26" s="4" t="str">
        <f>IF(S26="Straight",0,IF(R26="Irrelevant","Irrelevant",IF(AND(OR(I26="Motorway link",I26="Exit diverge",I26="Entrance merge"),OR('Input data'!U41="",'Input data'!U41&gt;(G26*1000-R26))),G26*1000-R26,IF(AND(OR(I26="Motorway link",I26="Exit diverge",I26="Entrance merge"),'Input data'!U41&gt;0),'Input data'!U41,"Irrelevant"))))</f>
        <v>Irrelevant</v>
      </c>
      <c r="U26" s="4" t="str">
        <f>IF(AND(OR(I26="Motorway link",I26="Exit diverge",I26="Entrance merge",I26="Exit ramp",I26="Entrance ramp"),'Input data'!V41=""),"No",IF(OR(I26="Motorway link",I26="Exit diverge",I26="Entrance merge",I26="Exit ramp",I26="Entrance ramp"),'Input data'!V41,"Irrelevant"))</f>
        <v>Irrelevant</v>
      </c>
      <c r="V26" s="4" t="str">
        <f>IF(W26="Straight",IF(AND(OR(I26="Exit ramp",I26="Entrance ramp"),'Input data'!W41=""),"Straight diamond ramp",IF(OR(I26="Exit ramp",I26="Entrance ramp"),'Input data'!W41,"Irrelevant")),"Irrelevant")</f>
        <v>Irrelevant</v>
      </c>
      <c r="W26" s="4" t="str">
        <f>IF(AND(OR(I26="Exit ramp",I26="Entrance ramp"),'Input data'!X41=""),"Straight",IF(AND(OR(I26="Exit ramp",I26="Entrance ramp"),'Input data'!X41&gt;10),'Input data'!X41,"Irrelevant"))</f>
        <v>Irrelevant</v>
      </c>
      <c r="X26" s="4" t="str">
        <f>IF(AND(OR(I26="Exit ramp",I26="Entrance ramp"),OR('Input data'!Y41="",'Input data'!Y41&gt;(G26*1000))),G26*1000,IF(AND(OR(I26="Exit ramp",I26="Entrance ramp"),'Input data'!Y41&gt;0),'Input data'!Y41,"Irrelevant"))</f>
        <v>Irrelevant</v>
      </c>
      <c r="Y26" s="4" t="str">
        <f>IF(AND(I26="Exit ramp",'Input data'!Z41=""),95,IF(AND(I26="Entrance ramp",'Input data'!Z41=""),45,IF(AND(OR(I26="Exit ramp",I26="Entrance ramp"),'Input data'!Z41&gt;4,'Input data'!Z41&lt;200),'Input data'!Z41,"Irrelevant")))</f>
        <v>Irrelevant</v>
      </c>
      <c r="Z26" s="4" t="str">
        <f>IF(AND(OR(I26="Exit ramp",I26="Entrance ramp"),'Input data'!AA41=""),"Straight",IF(AND(OR(I26="Exit ramp",I26="Entrance ramp"),'Input data'!AA41&gt;10),'Input data'!AA41,"Irrelevant"))</f>
        <v>Irrelevant</v>
      </c>
      <c r="AA26" s="4" t="str">
        <f>IF(X26="Irrelevant","Irrelevant",IF(AND(OR(I26="Exit ramp",I26="Entrance ramp"),OR('Input data'!AB41="",'Input data'!AB41&gt;(G26*1000-X26))),G26*1000-X26,IF(AND(OR(I26="Exit ramp",I26="Entrance ramp"),'Input data'!AB41&gt;0),'Input data'!AB41,"Irrelevant")))</f>
        <v>Irrelevant</v>
      </c>
      <c r="AB26" s="4" t="str">
        <f>IF(AND(I26="Exit ramp",'Input data'!AC41=""),60,IF(AND(I26="Entrance ramp",'Input data'!AC41=""),80,IF(AND(OR(I26="Exit ramp",I26="Entrance ramp"),'Input data'!AC41&gt;4,'Input data'!AC41&lt;200),'Input data'!AC41,"Irrelevant")))</f>
        <v>Irrelevant</v>
      </c>
      <c r="AC26" s="4" t="str">
        <f>IF(AND(OR(I26="Motorway link",I26="Exit diverge",I26="Entrance merge"),'Input data'!AD41=""),"No",IF(OR(I26="Motorway link",I26="Exit diverge",I26="Entrance merge"),'Input data'!AD41,"Irrelevant"))</f>
        <v>Irrelevant</v>
      </c>
      <c r="AD26" s="4" t="str">
        <f>IF(AND(OR(I26="Motorway link",I26="Exit diverge",I26="Entrance merge"),'Input data'!AE41=""),"130 kph",IF(OR(I26="Motorway link",I26="Exit diverge",I26="Entrance merge"),'Input data'!AE41,"Irrelevant"))</f>
        <v>Irrelevant</v>
      </c>
      <c r="AE26" s="4" t="str">
        <f>IF(AND(I26="Entrance merge",'Input data'!AF41=""),"No",IF(I26="Entrance merge",'Input data'!AF41,"Irrelevant"))</f>
        <v>Irrelevant</v>
      </c>
      <c r="AF26" s="4" t="str">
        <f>IF(AND(AE26="Yes",'Input data'!AG41&gt;0,'Input data'!AG41&lt;1.00000001),'Input data'!AG41,IF(OR(AE26="No",AE26="Yes"),0,"Irrelevant"))</f>
        <v>Irrelevant</v>
      </c>
    </row>
    <row r="27" spans="1:32" x14ac:dyDescent="0.3">
      <c r="A27" s="4" t="str">
        <f>IF('Input data'!A42="","",'Input data'!A42)</f>
        <v/>
      </c>
      <c r="B27" s="4" t="str">
        <f>IF('Input data'!B42="","",'Input data'!B42)</f>
        <v/>
      </c>
      <c r="C27" s="4" t="str">
        <f>IF('Input data'!C42="","",'Input data'!C42)</f>
        <v/>
      </c>
      <c r="D27" s="4" t="str">
        <f>IF('Input data'!D42="","",'Input data'!D42)</f>
        <v/>
      </c>
      <c r="E27" s="4" t="str">
        <f>IF('Input data'!E42="","",'Input data'!E42)</f>
        <v/>
      </c>
      <c r="F27" s="4" t="str">
        <f>IF('Input data'!F42="","",'Input data'!F42)</f>
        <v/>
      </c>
      <c r="G27" s="4">
        <f>IF('Input data'!G42="","",'Input data'!G42)</f>
        <v>0</v>
      </c>
      <c r="H27" s="4" t="str">
        <f>IF('Input data'!H42&gt;0.5,'Input data'!H42,"")</f>
        <v/>
      </c>
      <c r="I27" s="4" t="str">
        <f>IF('Input data'!I42="","",'Input data'!I42)</f>
        <v/>
      </c>
      <c r="J27" s="4" t="str">
        <f>IF(AND(OR(I27="Motorway link",I27="Exit diverge",I27="Entrance merge"),'Input data'!K42=""),2,IF(AND(OR(I27="Motorway link",I27="Exit diverge",I27="Entrance merge"),'Input data'!K42&gt;0.5,'Input data'!K42&lt;21),'Input data'!K42,"Irrelevant"))</f>
        <v>Irrelevant</v>
      </c>
      <c r="K27" s="4" t="str">
        <f>IF(AND(OR(I27="Motorway link",I27="Exit diverge",I27="Entrance merge",I27="Exit ramp",I27="Entrance ramp"),'Input data'!L42=""),3.5,IF(AND(OR(I27="Motorway link",I27="Exit diverge",I27="Entrance merge",I27="Exit ramp",I27="Entrance ramp"),'Input data'!L42&gt;1.5,'Input data'!L42&lt;11),'Input data'!L42,"Irrelevant"))</f>
        <v>Irrelevant</v>
      </c>
      <c r="L27" s="4" t="str">
        <f>IF(AND(I27="Motorway link",'Input data'!M42=""),"No",IF(I27="Motorway link",'Input data'!M42,"Irrelevant"))</f>
        <v>Irrelevant</v>
      </c>
      <c r="M27" s="4" t="str">
        <f>IF(AND(L27="Yes",'Input data'!N42&gt;0,'Input data'!N42&lt;1.00000001),'Input data'!N42,IF(OR(L27="No",L27="Yes"),0,"Irrelevant"))</f>
        <v>Irrelevant</v>
      </c>
      <c r="N27" s="4" t="str">
        <f>IF(AND(OR(I27="Motorway link",I27="Exit diverge",I27="Entrance merge"),'Input data'!O42=""),3,IF(AND(OR(I27="Motorway link",I27="Exit diverge",I27="Entrance merge"),'Input data'!O42&lt;11,'Input data'!O42&gt;-0.00000001),'Input data'!O42,"Irrelevant"))</f>
        <v>Irrelevant</v>
      </c>
      <c r="O27" s="4" t="str">
        <f>IF(AND(OR(I27="Motorway link",I27="Exit diverge",I27="Entrance merge",I27="Exit ramp",I27="Entrance ramp"),'Input data'!P42=""),0.5,IF(AND(OR(I27="Motorway link",I27="Exit diverge",I27="Entrance merge",I27="Exit ramp",I27="Entrance ramp"),'Input data'!P42&gt;-0.00000001,'Input data'!P42&lt;11),'Input data'!P42,"Irrelevant"))</f>
        <v>Irrelevant</v>
      </c>
      <c r="P27" s="4" t="str">
        <f>IF(AND(OR(I27="Motorway link",I27="Exit diverge",I27="Entrance merge"),'Input data'!Q42=""),5,IF(AND(OR(I27="Motorway link",I27="Exit diverge",I27="Entrance merge"),'Input data'!Q42&gt;-0.00000001,'Input data'!Q42&lt;101),'Input data'!Q42,"Irrelevant"))</f>
        <v>Irrelevant</v>
      </c>
      <c r="Q27" s="4" t="str">
        <f>IF(AND(OR(I27="Motorway link",I27="Exit diverge",I27="Entrance merge"),'Input data'!R42=""),"Straight",IF(AND(OR(I27="Motorway link",I27="Exit diverge",I27="Entrance merge"),'Input data'!R42&gt;10),'Input data'!R42,"Irrelevant"))</f>
        <v>Irrelevant</v>
      </c>
      <c r="R27" s="4" t="str">
        <f>IF(Q27="Straight",0,IF(AND(OR(I27="Motorway link",I27="Exit diverge",I27="Entrance merge"),OR('Input data'!S42="",'Input data'!S42&gt;(G27*1000))),G27*1000,IF(AND(OR(I27="Motorway link",I27="Exit diverge",I27="Entrance merge"),'Input data'!S42&gt;0),'Input data'!S42,"Irrelevant")))</f>
        <v>Irrelevant</v>
      </c>
      <c r="S27" s="4" t="str">
        <f>IF(AND(OR(I27="Motorway link",I27="Exit diverge",I27="Entrance merge"),'Input data'!T42=""),"Straight",IF(AND(OR(I27="Motorway link",I27="Exit diverge",I27="Entrance merge"),'Input data'!T42&gt;10),'Input data'!T42,"Irrelevant"))</f>
        <v>Irrelevant</v>
      </c>
      <c r="T27" s="4" t="str">
        <f>IF(S27="Straight",0,IF(R27="Irrelevant","Irrelevant",IF(AND(OR(I27="Motorway link",I27="Exit diverge",I27="Entrance merge"),OR('Input data'!U42="",'Input data'!U42&gt;(G27*1000-R27))),G27*1000-R27,IF(AND(OR(I27="Motorway link",I27="Exit diverge",I27="Entrance merge"),'Input data'!U42&gt;0),'Input data'!U42,"Irrelevant"))))</f>
        <v>Irrelevant</v>
      </c>
      <c r="U27" s="4" t="str">
        <f>IF(AND(OR(I27="Motorway link",I27="Exit diverge",I27="Entrance merge",I27="Exit ramp",I27="Entrance ramp"),'Input data'!V42=""),"No",IF(OR(I27="Motorway link",I27="Exit diverge",I27="Entrance merge",I27="Exit ramp",I27="Entrance ramp"),'Input data'!V42,"Irrelevant"))</f>
        <v>Irrelevant</v>
      </c>
      <c r="V27" s="4" t="str">
        <f>IF(W27="Straight",IF(AND(OR(I27="Exit ramp",I27="Entrance ramp"),'Input data'!W42=""),"Straight diamond ramp",IF(OR(I27="Exit ramp",I27="Entrance ramp"),'Input data'!W42,"Irrelevant")),"Irrelevant")</f>
        <v>Irrelevant</v>
      </c>
      <c r="W27" s="4" t="str">
        <f>IF(AND(OR(I27="Exit ramp",I27="Entrance ramp"),'Input data'!X42=""),"Straight",IF(AND(OR(I27="Exit ramp",I27="Entrance ramp"),'Input data'!X42&gt;10),'Input data'!X42,"Irrelevant"))</f>
        <v>Irrelevant</v>
      </c>
      <c r="X27" s="4" t="str">
        <f>IF(AND(OR(I27="Exit ramp",I27="Entrance ramp"),OR('Input data'!Y42="",'Input data'!Y42&gt;(G27*1000))),G27*1000,IF(AND(OR(I27="Exit ramp",I27="Entrance ramp"),'Input data'!Y42&gt;0),'Input data'!Y42,"Irrelevant"))</f>
        <v>Irrelevant</v>
      </c>
      <c r="Y27" s="4" t="str">
        <f>IF(AND(I27="Exit ramp",'Input data'!Z42=""),95,IF(AND(I27="Entrance ramp",'Input data'!Z42=""),45,IF(AND(OR(I27="Exit ramp",I27="Entrance ramp"),'Input data'!Z42&gt;4,'Input data'!Z42&lt;200),'Input data'!Z42,"Irrelevant")))</f>
        <v>Irrelevant</v>
      </c>
      <c r="Z27" s="4" t="str">
        <f>IF(AND(OR(I27="Exit ramp",I27="Entrance ramp"),'Input data'!AA42=""),"Straight",IF(AND(OR(I27="Exit ramp",I27="Entrance ramp"),'Input data'!AA42&gt;10),'Input data'!AA42,"Irrelevant"))</f>
        <v>Irrelevant</v>
      </c>
      <c r="AA27" s="4" t="str">
        <f>IF(X27="Irrelevant","Irrelevant",IF(AND(OR(I27="Exit ramp",I27="Entrance ramp"),OR('Input data'!AB42="",'Input data'!AB42&gt;(G27*1000-X27))),G27*1000-X27,IF(AND(OR(I27="Exit ramp",I27="Entrance ramp"),'Input data'!AB42&gt;0),'Input data'!AB42,"Irrelevant")))</f>
        <v>Irrelevant</v>
      </c>
      <c r="AB27" s="4" t="str">
        <f>IF(AND(I27="Exit ramp",'Input data'!AC42=""),60,IF(AND(I27="Entrance ramp",'Input data'!AC42=""),80,IF(AND(OR(I27="Exit ramp",I27="Entrance ramp"),'Input data'!AC42&gt;4,'Input data'!AC42&lt;200),'Input data'!AC42,"Irrelevant")))</f>
        <v>Irrelevant</v>
      </c>
      <c r="AC27" s="4" t="str">
        <f>IF(AND(OR(I27="Motorway link",I27="Exit diverge",I27="Entrance merge"),'Input data'!AD42=""),"No",IF(OR(I27="Motorway link",I27="Exit diverge",I27="Entrance merge"),'Input data'!AD42,"Irrelevant"))</f>
        <v>Irrelevant</v>
      </c>
      <c r="AD27" s="4" t="str">
        <f>IF(AND(OR(I27="Motorway link",I27="Exit diverge",I27="Entrance merge"),'Input data'!AE42=""),"130 kph",IF(OR(I27="Motorway link",I27="Exit diverge",I27="Entrance merge"),'Input data'!AE42,"Irrelevant"))</f>
        <v>Irrelevant</v>
      </c>
      <c r="AE27" s="4" t="str">
        <f>IF(AND(I27="Entrance merge",'Input data'!AF42=""),"No",IF(I27="Entrance merge",'Input data'!AF42,"Irrelevant"))</f>
        <v>Irrelevant</v>
      </c>
      <c r="AF27" s="4" t="str">
        <f>IF(AND(AE27="Yes",'Input data'!AG42&gt;0,'Input data'!AG42&lt;1.00000001),'Input data'!AG42,IF(OR(AE27="No",AE27="Yes"),0,"Irrelevant"))</f>
        <v>Irrelevant</v>
      </c>
    </row>
    <row r="28" spans="1:32" x14ac:dyDescent="0.3">
      <c r="A28" s="4" t="str">
        <f>IF('Input data'!A43="","",'Input data'!A43)</f>
        <v/>
      </c>
      <c r="B28" s="4" t="str">
        <f>IF('Input data'!B43="","",'Input data'!B43)</f>
        <v/>
      </c>
      <c r="C28" s="4" t="str">
        <f>IF('Input data'!C43="","",'Input data'!C43)</f>
        <v/>
      </c>
      <c r="D28" s="4" t="str">
        <f>IF('Input data'!D43="","",'Input data'!D43)</f>
        <v/>
      </c>
      <c r="E28" s="4" t="str">
        <f>IF('Input data'!E43="","",'Input data'!E43)</f>
        <v/>
      </c>
      <c r="F28" s="4" t="str">
        <f>IF('Input data'!F43="","",'Input data'!F43)</f>
        <v/>
      </c>
      <c r="G28" s="4">
        <f>IF('Input data'!G43="","",'Input data'!G43)</f>
        <v>0</v>
      </c>
      <c r="H28" s="4" t="str">
        <f>IF('Input data'!H43&gt;0.5,'Input data'!H43,"")</f>
        <v/>
      </c>
      <c r="I28" s="4" t="str">
        <f>IF('Input data'!I43="","",'Input data'!I43)</f>
        <v/>
      </c>
      <c r="J28" s="4" t="str">
        <f>IF(AND(OR(I28="Motorway link",I28="Exit diverge",I28="Entrance merge"),'Input data'!K43=""),2,IF(AND(OR(I28="Motorway link",I28="Exit diverge",I28="Entrance merge"),'Input data'!K43&gt;0.5,'Input data'!K43&lt;21),'Input data'!K43,"Irrelevant"))</f>
        <v>Irrelevant</v>
      </c>
      <c r="K28" s="4" t="str">
        <f>IF(AND(OR(I28="Motorway link",I28="Exit diverge",I28="Entrance merge",I28="Exit ramp",I28="Entrance ramp"),'Input data'!L43=""),3.5,IF(AND(OR(I28="Motorway link",I28="Exit diverge",I28="Entrance merge",I28="Exit ramp",I28="Entrance ramp"),'Input data'!L43&gt;1.5,'Input data'!L43&lt;11),'Input data'!L43,"Irrelevant"))</f>
        <v>Irrelevant</v>
      </c>
      <c r="L28" s="4" t="str">
        <f>IF(AND(I28="Motorway link",'Input data'!M43=""),"No",IF(I28="Motorway link",'Input data'!M43,"Irrelevant"))</f>
        <v>Irrelevant</v>
      </c>
      <c r="M28" s="4" t="str">
        <f>IF(AND(L28="Yes",'Input data'!N43&gt;0,'Input data'!N43&lt;1.00000001),'Input data'!N43,IF(OR(L28="No",L28="Yes"),0,"Irrelevant"))</f>
        <v>Irrelevant</v>
      </c>
      <c r="N28" s="4" t="str">
        <f>IF(AND(OR(I28="Motorway link",I28="Exit diverge",I28="Entrance merge"),'Input data'!O43=""),3,IF(AND(OR(I28="Motorway link",I28="Exit diverge",I28="Entrance merge"),'Input data'!O43&lt;11,'Input data'!O43&gt;-0.00000001),'Input data'!O43,"Irrelevant"))</f>
        <v>Irrelevant</v>
      </c>
      <c r="O28" s="4" t="str">
        <f>IF(AND(OR(I28="Motorway link",I28="Exit diverge",I28="Entrance merge",I28="Exit ramp",I28="Entrance ramp"),'Input data'!P43=""),0.5,IF(AND(OR(I28="Motorway link",I28="Exit diverge",I28="Entrance merge",I28="Exit ramp",I28="Entrance ramp"),'Input data'!P43&gt;-0.00000001,'Input data'!P43&lt;11),'Input data'!P43,"Irrelevant"))</f>
        <v>Irrelevant</v>
      </c>
      <c r="P28" s="4" t="str">
        <f>IF(AND(OR(I28="Motorway link",I28="Exit diverge",I28="Entrance merge"),'Input data'!Q43=""),5,IF(AND(OR(I28="Motorway link",I28="Exit diverge",I28="Entrance merge"),'Input data'!Q43&gt;-0.00000001,'Input data'!Q43&lt;101),'Input data'!Q43,"Irrelevant"))</f>
        <v>Irrelevant</v>
      </c>
      <c r="Q28" s="4" t="str">
        <f>IF(AND(OR(I28="Motorway link",I28="Exit diverge",I28="Entrance merge"),'Input data'!R43=""),"Straight",IF(AND(OR(I28="Motorway link",I28="Exit diverge",I28="Entrance merge"),'Input data'!R43&gt;10),'Input data'!R43,"Irrelevant"))</f>
        <v>Irrelevant</v>
      </c>
      <c r="R28" s="4" t="str">
        <f>IF(Q28="Straight",0,IF(AND(OR(I28="Motorway link",I28="Exit diverge",I28="Entrance merge"),OR('Input data'!S43="",'Input data'!S43&gt;(G28*1000))),G28*1000,IF(AND(OR(I28="Motorway link",I28="Exit diverge",I28="Entrance merge"),'Input data'!S43&gt;0),'Input data'!S43,"Irrelevant")))</f>
        <v>Irrelevant</v>
      </c>
      <c r="S28" s="4" t="str">
        <f>IF(AND(OR(I28="Motorway link",I28="Exit diverge",I28="Entrance merge"),'Input data'!T43=""),"Straight",IF(AND(OR(I28="Motorway link",I28="Exit diverge",I28="Entrance merge"),'Input data'!T43&gt;10),'Input data'!T43,"Irrelevant"))</f>
        <v>Irrelevant</v>
      </c>
      <c r="T28" s="4" t="str">
        <f>IF(S28="Straight",0,IF(R28="Irrelevant","Irrelevant",IF(AND(OR(I28="Motorway link",I28="Exit diverge",I28="Entrance merge"),OR('Input data'!U43="",'Input data'!U43&gt;(G28*1000-R28))),G28*1000-R28,IF(AND(OR(I28="Motorway link",I28="Exit diverge",I28="Entrance merge"),'Input data'!U43&gt;0),'Input data'!U43,"Irrelevant"))))</f>
        <v>Irrelevant</v>
      </c>
      <c r="U28" s="4" t="str">
        <f>IF(AND(OR(I28="Motorway link",I28="Exit diverge",I28="Entrance merge",I28="Exit ramp",I28="Entrance ramp"),'Input data'!V43=""),"No",IF(OR(I28="Motorway link",I28="Exit diverge",I28="Entrance merge",I28="Exit ramp",I28="Entrance ramp"),'Input data'!V43,"Irrelevant"))</f>
        <v>Irrelevant</v>
      </c>
      <c r="V28" s="4" t="str">
        <f>IF(W28="Straight",IF(AND(OR(I28="Exit ramp",I28="Entrance ramp"),'Input data'!W43=""),"Straight diamond ramp",IF(OR(I28="Exit ramp",I28="Entrance ramp"),'Input data'!W43,"Irrelevant")),"Irrelevant")</f>
        <v>Irrelevant</v>
      </c>
      <c r="W28" s="4" t="str">
        <f>IF(AND(OR(I28="Exit ramp",I28="Entrance ramp"),'Input data'!X43=""),"Straight",IF(AND(OR(I28="Exit ramp",I28="Entrance ramp"),'Input data'!X43&gt;10),'Input data'!X43,"Irrelevant"))</f>
        <v>Irrelevant</v>
      </c>
      <c r="X28" s="4" t="str">
        <f>IF(AND(OR(I28="Exit ramp",I28="Entrance ramp"),OR('Input data'!Y43="",'Input data'!Y43&gt;(G28*1000))),G28*1000,IF(AND(OR(I28="Exit ramp",I28="Entrance ramp"),'Input data'!Y43&gt;0),'Input data'!Y43,"Irrelevant"))</f>
        <v>Irrelevant</v>
      </c>
      <c r="Y28" s="4" t="str">
        <f>IF(AND(I28="Exit ramp",'Input data'!Z43=""),95,IF(AND(I28="Entrance ramp",'Input data'!Z43=""),45,IF(AND(OR(I28="Exit ramp",I28="Entrance ramp"),'Input data'!Z43&gt;4,'Input data'!Z43&lt;200),'Input data'!Z43,"Irrelevant")))</f>
        <v>Irrelevant</v>
      </c>
      <c r="Z28" s="4" t="str">
        <f>IF(AND(OR(I28="Exit ramp",I28="Entrance ramp"),'Input data'!AA43=""),"Straight",IF(AND(OR(I28="Exit ramp",I28="Entrance ramp"),'Input data'!AA43&gt;10),'Input data'!AA43,"Irrelevant"))</f>
        <v>Irrelevant</v>
      </c>
      <c r="AA28" s="4" t="str">
        <f>IF(X28="Irrelevant","Irrelevant",IF(AND(OR(I28="Exit ramp",I28="Entrance ramp"),OR('Input data'!AB43="",'Input data'!AB43&gt;(G28*1000-X28))),G28*1000-X28,IF(AND(OR(I28="Exit ramp",I28="Entrance ramp"),'Input data'!AB43&gt;0),'Input data'!AB43,"Irrelevant")))</f>
        <v>Irrelevant</v>
      </c>
      <c r="AB28" s="4" t="str">
        <f>IF(AND(I28="Exit ramp",'Input data'!AC43=""),60,IF(AND(I28="Entrance ramp",'Input data'!AC43=""),80,IF(AND(OR(I28="Exit ramp",I28="Entrance ramp"),'Input data'!AC43&gt;4,'Input data'!AC43&lt;200),'Input data'!AC43,"Irrelevant")))</f>
        <v>Irrelevant</v>
      </c>
      <c r="AC28" s="4" t="str">
        <f>IF(AND(OR(I28="Motorway link",I28="Exit diverge",I28="Entrance merge"),'Input data'!AD43=""),"No",IF(OR(I28="Motorway link",I28="Exit diverge",I28="Entrance merge"),'Input data'!AD43,"Irrelevant"))</f>
        <v>Irrelevant</v>
      </c>
      <c r="AD28" s="4" t="str">
        <f>IF(AND(OR(I28="Motorway link",I28="Exit diverge",I28="Entrance merge"),'Input data'!AE43=""),"130 kph",IF(OR(I28="Motorway link",I28="Exit diverge",I28="Entrance merge"),'Input data'!AE43,"Irrelevant"))</f>
        <v>Irrelevant</v>
      </c>
      <c r="AE28" s="4" t="str">
        <f>IF(AND(I28="Entrance merge",'Input data'!AF43=""),"No",IF(I28="Entrance merge",'Input data'!AF43,"Irrelevant"))</f>
        <v>Irrelevant</v>
      </c>
      <c r="AF28" s="4" t="str">
        <f>IF(AND(AE28="Yes",'Input data'!AG43&gt;0,'Input data'!AG43&lt;1.00000001),'Input data'!AG43,IF(OR(AE28="No",AE28="Yes"),0,"Irrelevant"))</f>
        <v>Irrelevant</v>
      </c>
    </row>
    <row r="29" spans="1:32" x14ac:dyDescent="0.3">
      <c r="A29" s="4" t="str">
        <f>IF('Input data'!A44="","",'Input data'!A44)</f>
        <v/>
      </c>
      <c r="B29" s="4" t="str">
        <f>IF('Input data'!B44="","",'Input data'!B44)</f>
        <v/>
      </c>
      <c r="C29" s="4" t="str">
        <f>IF('Input data'!C44="","",'Input data'!C44)</f>
        <v/>
      </c>
      <c r="D29" s="4" t="str">
        <f>IF('Input data'!D44="","",'Input data'!D44)</f>
        <v/>
      </c>
      <c r="E29" s="4" t="str">
        <f>IF('Input data'!E44="","",'Input data'!E44)</f>
        <v/>
      </c>
      <c r="F29" s="4" t="str">
        <f>IF('Input data'!F44="","",'Input data'!F44)</f>
        <v/>
      </c>
      <c r="G29" s="4">
        <f>IF('Input data'!G44="","",'Input data'!G44)</f>
        <v>0</v>
      </c>
      <c r="H29" s="4" t="str">
        <f>IF('Input data'!H44&gt;0.5,'Input data'!H44,"")</f>
        <v/>
      </c>
      <c r="I29" s="4" t="str">
        <f>IF('Input data'!I44="","",'Input data'!I44)</f>
        <v/>
      </c>
      <c r="J29" s="4" t="str">
        <f>IF(AND(OR(I29="Motorway link",I29="Exit diverge",I29="Entrance merge"),'Input data'!K44=""),2,IF(AND(OR(I29="Motorway link",I29="Exit diverge",I29="Entrance merge"),'Input data'!K44&gt;0.5,'Input data'!K44&lt;21),'Input data'!K44,"Irrelevant"))</f>
        <v>Irrelevant</v>
      </c>
      <c r="K29" s="4" t="str">
        <f>IF(AND(OR(I29="Motorway link",I29="Exit diverge",I29="Entrance merge",I29="Exit ramp",I29="Entrance ramp"),'Input data'!L44=""),3.5,IF(AND(OR(I29="Motorway link",I29="Exit diverge",I29="Entrance merge",I29="Exit ramp",I29="Entrance ramp"),'Input data'!L44&gt;1.5,'Input data'!L44&lt;11),'Input data'!L44,"Irrelevant"))</f>
        <v>Irrelevant</v>
      </c>
      <c r="L29" s="4" t="str">
        <f>IF(AND(I29="Motorway link",'Input data'!M44=""),"No",IF(I29="Motorway link",'Input data'!M44,"Irrelevant"))</f>
        <v>Irrelevant</v>
      </c>
      <c r="M29" s="4" t="str">
        <f>IF(AND(L29="Yes",'Input data'!N44&gt;0,'Input data'!N44&lt;1.00000001),'Input data'!N44,IF(OR(L29="No",L29="Yes"),0,"Irrelevant"))</f>
        <v>Irrelevant</v>
      </c>
      <c r="N29" s="4" t="str">
        <f>IF(AND(OR(I29="Motorway link",I29="Exit diverge",I29="Entrance merge"),'Input data'!O44=""),3,IF(AND(OR(I29="Motorway link",I29="Exit diverge",I29="Entrance merge"),'Input data'!O44&lt;11,'Input data'!O44&gt;-0.00000001),'Input data'!O44,"Irrelevant"))</f>
        <v>Irrelevant</v>
      </c>
      <c r="O29" s="4" t="str">
        <f>IF(AND(OR(I29="Motorway link",I29="Exit diverge",I29="Entrance merge",I29="Exit ramp",I29="Entrance ramp"),'Input data'!P44=""),0.5,IF(AND(OR(I29="Motorway link",I29="Exit diverge",I29="Entrance merge",I29="Exit ramp",I29="Entrance ramp"),'Input data'!P44&gt;-0.00000001,'Input data'!P44&lt;11),'Input data'!P44,"Irrelevant"))</f>
        <v>Irrelevant</v>
      </c>
      <c r="P29" s="4" t="str">
        <f>IF(AND(OR(I29="Motorway link",I29="Exit diverge",I29="Entrance merge"),'Input data'!Q44=""),5,IF(AND(OR(I29="Motorway link",I29="Exit diverge",I29="Entrance merge"),'Input data'!Q44&gt;-0.00000001,'Input data'!Q44&lt;101),'Input data'!Q44,"Irrelevant"))</f>
        <v>Irrelevant</v>
      </c>
      <c r="Q29" s="4" t="str">
        <f>IF(AND(OR(I29="Motorway link",I29="Exit diverge",I29="Entrance merge"),'Input data'!R44=""),"Straight",IF(AND(OR(I29="Motorway link",I29="Exit diverge",I29="Entrance merge"),'Input data'!R44&gt;10),'Input data'!R44,"Irrelevant"))</f>
        <v>Irrelevant</v>
      </c>
      <c r="R29" s="4" t="str">
        <f>IF(Q29="Straight",0,IF(AND(OR(I29="Motorway link",I29="Exit diverge",I29="Entrance merge"),OR('Input data'!S44="",'Input data'!S44&gt;(G29*1000))),G29*1000,IF(AND(OR(I29="Motorway link",I29="Exit diverge",I29="Entrance merge"),'Input data'!S44&gt;0),'Input data'!S44,"Irrelevant")))</f>
        <v>Irrelevant</v>
      </c>
      <c r="S29" s="4" t="str">
        <f>IF(AND(OR(I29="Motorway link",I29="Exit diverge",I29="Entrance merge"),'Input data'!T44=""),"Straight",IF(AND(OR(I29="Motorway link",I29="Exit diverge",I29="Entrance merge"),'Input data'!T44&gt;10),'Input data'!T44,"Irrelevant"))</f>
        <v>Irrelevant</v>
      </c>
      <c r="T29" s="4" t="str">
        <f>IF(S29="Straight",0,IF(R29="Irrelevant","Irrelevant",IF(AND(OR(I29="Motorway link",I29="Exit diverge",I29="Entrance merge"),OR('Input data'!U44="",'Input data'!U44&gt;(G29*1000-R29))),G29*1000-R29,IF(AND(OR(I29="Motorway link",I29="Exit diverge",I29="Entrance merge"),'Input data'!U44&gt;0),'Input data'!U44,"Irrelevant"))))</f>
        <v>Irrelevant</v>
      </c>
      <c r="U29" s="4" t="str">
        <f>IF(AND(OR(I29="Motorway link",I29="Exit diverge",I29="Entrance merge",I29="Exit ramp",I29="Entrance ramp"),'Input data'!V44=""),"No",IF(OR(I29="Motorway link",I29="Exit diverge",I29="Entrance merge",I29="Exit ramp",I29="Entrance ramp"),'Input data'!V44,"Irrelevant"))</f>
        <v>Irrelevant</v>
      </c>
      <c r="V29" s="4" t="str">
        <f>IF(W29="Straight",IF(AND(OR(I29="Exit ramp",I29="Entrance ramp"),'Input data'!W44=""),"Straight diamond ramp",IF(OR(I29="Exit ramp",I29="Entrance ramp"),'Input data'!W44,"Irrelevant")),"Irrelevant")</f>
        <v>Irrelevant</v>
      </c>
      <c r="W29" s="4" t="str">
        <f>IF(AND(OR(I29="Exit ramp",I29="Entrance ramp"),'Input data'!X44=""),"Straight",IF(AND(OR(I29="Exit ramp",I29="Entrance ramp"),'Input data'!X44&gt;10),'Input data'!X44,"Irrelevant"))</f>
        <v>Irrelevant</v>
      </c>
      <c r="X29" s="4" t="str">
        <f>IF(AND(OR(I29="Exit ramp",I29="Entrance ramp"),OR('Input data'!Y44="",'Input data'!Y44&gt;(G29*1000))),G29*1000,IF(AND(OR(I29="Exit ramp",I29="Entrance ramp"),'Input data'!Y44&gt;0),'Input data'!Y44,"Irrelevant"))</f>
        <v>Irrelevant</v>
      </c>
      <c r="Y29" s="4" t="str">
        <f>IF(AND(I29="Exit ramp",'Input data'!Z44=""),95,IF(AND(I29="Entrance ramp",'Input data'!Z44=""),45,IF(AND(OR(I29="Exit ramp",I29="Entrance ramp"),'Input data'!Z44&gt;4,'Input data'!Z44&lt;200),'Input data'!Z44,"Irrelevant")))</f>
        <v>Irrelevant</v>
      </c>
      <c r="Z29" s="4" t="str">
        <f>IF(AND(OR(I29="Exit ramp",I29="Entrance ramp"),'Input data'!AA44=""),"Straight",IF(AND(OR(I29="Exit ramp",I29="Entrance ramp"),'Input data'!AA44&gt;10),'Input data'!AA44,"Irrelevant"))</f>
        <v>Irrelevant</v>
      </c>
      <c r="AA29" s="4" t="str">
        <f>IF(X29="Irrelevant","Irrelevant",IF(AND(OR(I29="Exit ramp",I29="Entrance ramp"),OR('Input data'!AB44="",'Input data'!AB44&gt;(G29*1000-X29))),G29*1000-X29,IF(AND(OR(I29="Exit ramp",I29="Entrance ramp"),'Input data'!AB44&gt;0),'Input data'!AB44,"Irrelevant")))</f>
        <v>Irrelevant</v>
      </c>
      <c r="AB29" s="4" t="str">
        <f>IF(AND(I29="Exit ramp",'Input data'!AC44=""),60,IF(AND(I29="Entrance ramp",'Input data'!AC44=""),80,IF(AND(OR(I29="Exit ramp",I29="Entrance ramp"),'Input data'!AC44&gt;4,'Input data'!AC44&lt;200),'Input data'!AC44,"Irrelevant")))</f>
        <v>Irrelevant</v>
      </c>
      <c r="AC29" s="4" t="str">
        <f>IF(AND(OR(I29="Motorway link",I29="Exit diverge",I29="Entrance merge"),'Input data'!AD44=""),"No",IF(OR(I29="Motorway link",I29="Exit diverge",I29="Entrance merge"),'Input data'!AD44,"Irrelevant"))</f>
        <v>Irrelevant</v>
      </c>
      <c r="AD29" s="4" t="str">
        <f>IF(AND(OR(I29="Motorway link",I29="Exit diverge",I29="Entrance merge"),'Input data'!AE44=""),"130 kph",IF(OR(I29="Motorway link",I29="Exit diverge",I29="Entrance merge"),'Input data'!AE44,"Irrelevant"))</f>
        <v>Irrelevant</v>
      </c>
      <c r="AE29" s="4" t="str">
        <f>IF(AND(I29="Entrance merge",'Input data'!AF44=""),"No",IF(I29="Entrance merge",'Input data'!AF44,"Irrelevant"))</f>
        <v>Irrelevant</v>
      </c>
      <c r="AF29" s="4" t="str">
        <f>IF(AND(AE29="Yes",'Input data'!AG44&gt;0,'Input data'!AG44&lt;1.00000001),'Input data'!AG44,IF(OR(AE29="No",AE29="Yes"),0,"Irrelevant"))</f>
        <v>Irrelevant</v>
      </c>
    </row>
    <row r="30" spans="1:32" x14ac:dyDescent="0.3">
      <c r="A30" s="4" t="str">
        <f>IF('Input data'!A45="","",'Input data'!A45)</f>
        <v/>
      </c>
      <c r="B30" s="4" t="str">
        <f>IF('Input data'!B45="","",'Input data'!B45)</f>
        <v/>
      </c>
      <c r="C30" s="4" t="str">
        <f>IF('Input data'!C45="","",'Input data'!C45)</f>
        <v/>
      </c>
      <c r="D30" s="4" t="str">
        <f>IF('Input data'!D45="","",'Input data'!D45)</f>
        <v/>
      </c>
      <c r="E30" s="4" t="str">
        <f>IF('Input data'!E45="","",'Input data'!E45)</f>
        <v/>
      </c>
      <c r="F30" s="4" t="str">
        <f>IF('Input data'!F45="","",'Input data'!F45)</f>
        <v/>
      </c>
      <c r="G30" s="4">
        <f>IF('Input data'!G45="","",'Input data'!G45)</f>
        <v>0</v>
      </c>
      <c r="H30" s="4" t="str">
        <f>IF('Input data'!H45&gt;0.5,'Input data'!H45,"")</f>
        <v/>
      </c>
      <c r="I30" s="4" t="str">
        <f>IF('Input data'!I45="","",'Input data'!I45)</f>
        <v/>
      </c>
      <c r="J30" s="4" t="str">
        <f>IF(AND(OR(I30="Motorway link",I30="Exit diverge",I30="Entrance merge"),'Input data'!K45=""),2,IF(AND(OR(I30="Motorway link",I30="Exit diverge",I30="Entrance merge"),'Input data'!K45&gt;0.5,'Input data'!K45&lt;21),'Input data'!K45,"Irrelevant"))</f>
        <v>Irrelevant</v>
      </c>
      <c r="K30" s="4" t="str">
        <f>IF(AND(OR(I30="Motorway link",I30="Exit diverge",I30="Entrance merge",I30="Exit ramp",I30="Entrance ramp"),'Input data'!L45=""),3.5,IF(AND(OR(I30="Motorway link",I30="Exit diverge",I30="Entrance merge",I30="Exit ramp",I30="Entrance ramp"),'Input data'!L45&gt;1.5,'Input data'!L45&lt;11),'Input data'!L45,"Irrelevant"))</f>
        <v>Irrelevant</v>
      </c>
      <c r="L30" s="4" t="str">
        <f>IF(AND(I30="Motorway link",'Input data'!M45=""),"No",IF(I30="Motorway link",'Input data'!M45,"Irrelevant"))</f>
        <v>Irrelevant</v>
      </c>
      <c r="M30" s="4" t="str">
        <f>IF(AND(L30="Yes",'Input data'!N45&gt;0,'Input data'!N45&lt;1.00000001),'Input data'!N45,IF(OR(L30="No",L30="Yes"),0,"Irrelevant"))</f>
        <v>Irrelevant</v>
      </c>
      <c r="N30" s="4" t="str">
        <f>IF(AND(OR(I30="Motorway link",I30="Exit diverge",I30="Entrance merge"),'Input data'!O45=""),3,IF(AND(OR(I30="Motorway link",I30="Exit diverge",I30="Entrance merge"),'Input data'!O45&lt;11,'Input data'!O45&gt;-0.00000001),'Input data'!O45,"Irrelevant"))</f>
        <v>Irrelevant</v>
      </c>
      <c r="O30" s="4" t="str">
        <f>IF(AND(OR(I30="Motorway link",I30="Exit diverge",I30="Entrance merge",I30="Exit ramp",I30="Entrance ramp"),'Input data'!P45=""),0.5,IF(AND(OR(I30="Motorway link",I30="Exit diverge",I30="Entrance merge",I30="Exit ramp",I30="Entrance ramp"),'Input data'!P45&gt;-0.00000001,'Input data'!P45&lt;11),'Input data'!P45,"Irrelevant"))</f>
        <v>Irrelevant</v>
      </c>
      <c r="P30" s="4" t="str">
        <f>IF(AND(OR(I30="Motorway link",I30="Exit diverge",I30="Entrance merge"),'Input data'!Q45=""),5,IF(AND(OR(I30="Motorway link",I30="Exit diverge",I30="Entrance merge"),'Input data'!Q45&gt;-0.00000001,'Input data'!Q45&lt;101),'Input data'!Q45,"Irrelevant"))</f>
        <v>Irrelevant</v>
      </c>
      <c r="Q30" s="4" t="str">
        <f>IF(AND(OR(I30="Motorway link",I30="Exit diverge",I30="Entrance merge"),'Input data'!R45=""),"Straight",IF(AND(OR(I30="Motorway link",I30="Exit diverge",I30="Entrance merge"),'Input data'!R45&gt;10),'Input data'!R45,"Irrelevant"))</f>
        <v>Irrelevant</v>
      </c>
      <c r="R30" s="4" t="str">
        <f>IF(Q30="Straight",0,IF(AND(OR(I30="Motorway link",I30="Exit diverge",I30="Entrance merge"),OR('Input data'!S45="",'Input data'!S45&gt;(G30*1000))),G30*1000,IF(AND(OR(I30="Motorway link",I30="Exit diverge",I30="Entrance merge"),'Input data'!S45&gt;0),'Input data'!S45,"Irrelevant")))</f>
        <v>Irrelevant</v>
      </c>
      <c r="S30" s="4" t="str">
        <f>IF(AND(OR(I30="Motorway link",I30="Exit diverge",I30="Entrance merge"),'Input data'!T45=""),"Straight",IF(AND(OR(I30="Motorway link",I30="Exit diverge",I30="Entrance merge"),'Input data'!T45&gt;10),'Input data'!T45,"Irrelevant"))</f>
        <v>Irrelevant</v>
      </c>
      <c r="T30" s="4" t="str">
        <f>IF(S30="Straight",0,IF(R30="Irrelevant","Irrelevant",IF(AND(OR(I30="Motorway link",I30="Exit diverge",I30="Entrance merge"),OR('Input data'!U45="",'Input data'!U45&gt;(G30*1000-R30))),G30*1000-R30,IF(AND(OR(I30="Motorway link",I30="Exit diverge",I30="Entrance merge"),'Input data'!U45&gt;0),'Input data'!U45,"Irrelevant"))))</f>
        <v>Irrelevant</v>
      </c>
      <c r="U30" s="4" t="str">
        <f>IF(AND(OR(I30="Motorway link",I30="Exit diverge",I30="Entrance merge",I30="Exit ramp",I30="Entrance ramp"),'Input data'!V45=""),"No",IF(OR(I30="Motorway link",I30="Exit diverge",I30="Entrance merge",I30="Exit ramp",I30="Entrance ramp"),'Input data'!V45,"Irrelevant"))</f>
        <v>Irrelevant</v>
      </c>
      <c r="V30" s="4" t="str">
        <f>IF(W30="Straight",IF(AND(OR(I30="Exit ramp",I30="Entrance ramp"),'Input data'!W45=""),"Straight diamond ramp",IF(OR(I30="Exit ramp",I30="Entrance ramp"),'Input data'!W45,"Irrelevant")),"Irrelevant")</f>
        <v>Irrelevant</v>
      </c>
      <c r="W30" s="4" t="str">
        <f>IF(AND(OR(I30="Exit ramp",I30="Entrance ramp"),'Input data'!X45=""),"Straight",IF(AND(OR(I30="Exit ramp",I30="Entrance ramp"),'Input data'!X45&gt;10),'Input data'!X45,"Irrelevant"))</f>
        <v>Irrelevant</v>
      </c>
      <c r="X30" s="4" t="str">
        <f>IF(AND(OR(I30="Exit ramp",I30="Entrance ramp"),OR('Input data'!Y45="",'Input data'!Y45&gt;(G30*1000))),G30*1000,IF(AND(OR(I30="Exit ramp",I30="Entrance ramp"),'Input data'!Y45&gt;0),'Input data'!Y45,"Irrelevant"))</f>
        <v>Irrelevant</v>
      </c>
      <c r="Y30" s="4" t="str">
        <f>IF(AND(I30="Exit ramp",'Input data'!Z45=""),95,IF(AND(I30="Entrance ramp",'Input data'!Z45=""),45,IF(AND(OR(I30="Exit ramp",I30="Entrance ramp"),'Input data'!Z45&gt;4,'Input data'!Z45&lt;200),'Input data'!Z45,"Irrelevant")))</f>
        <v>Irrelevant</v>
      </c>
      <c r="Z30" s="4" t="str">
        <f>IF(AND(OR(I30="Exit ramp",I30="Entrance ramp"),'Input data'!AA45=""),"Straight",IF(AND(OR(I30="Exit ramp",I30="Entrance ramp"),'Input data'!AA45&gt;10),'Input data'!AA45,"Irrelevant"))</f>
        <v>Irrelevant</v>
      </c>
      <c r="AA30" s="4" t="str">
        <f>IF(X30="Irrelevant","Irrelevant",IF(AND(OR(I30="Exit ramp",I30="Entrance ramp"),OR('Input data'!AB45="",'Input data'!AB45&gt;(G30*1000-X30))),G30*1000-X30,IF(AND(OR(I30="Exit ramp",I30="Entrance ramp"),'Input data'!AB45&gt;0),'Input data'!AB45,"Irrelevant")))</f>
        <v>Irrelevant</v>
      </c>
      <c r="AB30" s="4" t="str">
        <f>IF(AND(I30="Exit ramp",'Input data'!AC45=""),60,IF(AND(I30="Entrance ramp",'Input data'!AC45=""),80,IF(AND(OR(I30="Exit ramp",I30="Entrance ramp"),'Input data'!AC45&gt;4,'Input data'!AC45&lt;200),'Input data'!AC45,"Irrelevant")))</f>
        <v>Irrelevant</v>
      </c>
      <c r="AC30" s="4" t="str">
        <f>IF(AND(OR(I30="Motorway link",I30="Exit diverge",I30="Entrance merge"),'Input data'!AD45=""),"No",IF(OR(I30="Motorway link",I30="Exit diverge",I30="Entrance merge"),'Input data'!AD45,"Irrelevant"))</f>
        <v>Irrelevant</v>
      </c>
      <c r="AD30" s="4" t="str">
        <f>IF(AND(OR(I30="Motorway link",I30="Exit diverge",I30="Entrance merge"),'Input data'!AE45=""),"130 kph",IF(OR(I30="Motorway link",I30="Exit diverge",I30="Entrance merge"),'Input data'!AE45,"Irrelevant"))</f>
        <v>Irrelevant</v>
      </c>
      <c r="AE30" s="4" t="str">
        <f>IF(AND(I30="Entrance merge",'Input data'!AF45=""),"No",IF(I30="Entrance merge",'Input data'!AF45,"Irrelevant"))</f>
        <v>Irrelevant</v>
      </c>
      <c r="AF30" s="4" t="str">
        <f>IF(AND(AE30="Yes",'Input data'!AG45&gt;0,'Input data'!AG45&lt;1.00000001),'Input data'!AG45,IF(OR(AE30="No",AE30="Yes"),0,"Irrelevant"))</f>
        <v>Irrelevant</v>
      </c>
    </row>
    <row r="31" spans="1:32" x14ac:dyDescent="0.3">
      <c r="A31" s="4" t="str">
        <f>IF('Input data'!A46="","",'Input data'!A46)</f>
        <v/>
      </c>
      <c r="B31" s="4" t="str">
        <f>IF('Input data'!B46="","",'Input data'!B46)</f>
        <v/>
      </c>
      <c r="C31" s="4" t="str">
        <f>IF('Input data'!C46="","",'Input data'!C46)</f>
        <v/>
      </c>
      <c r="D31" s="4" t="str">
        <f>IF('Input data'!D46="","",'Input data'!D46)</f>
        <v/>
      </c>
      <c r="E31" s="4" t="str">
        <f>IF('Input data'!E46="","",'Input data'!E46)</f>
        <v/>
      </c>
      <c r="F31" s="4" t="str">
        <f>IF('Input data'!F46="","",'Input data'!F46)</f>
        <v/>
      </c>
      <c r="G31" s="4">
        <f>IF('Input data'!G46="","",'Input data'!G46)</f>
        <v>0</v>
      </c>
      <c r="H31" s="4" t="str">
        <f>IF('Input data'!H46&gt;0.5,'Input data'!H46,"")</f>
        <v/>
      </c>
      <c r="I31" s="4" t="str">
        <f>IF('Input data'!I46="","",'Input data'!I46)</f>
        <v/>
      </c>
      <c r="J31" s="4" t="str">
        <f>IF(AND(OR(I31="Motorway link",I31="Exit diverge",I31="Entrance merge"),'Input data'!K46=""),2,IF(AND(OR(I31="Motorway link",I31="Exit diverge",I31="Entrance merge"),'Input data'!K46&gt;0.5,'Input data'!K46&lt;21),'Input data'!K46,"Irrelevant"))</f>
        <v>Irrelevant</v>
      </c>
      <c r="K31" s="4" t="str">
        <f>IF(AND(OR(I31="Motorway link",I31="Exit diverge",I31="Entrance merge",I31="Exit ramp",I31="Entrance ramp"),'Input data'!L46=""),3.5,IF(AND(OR(I31="Motorway link",I31="Exit diverge",I31="Entrance merge",I31="Exit ramp",I31="Entrance ramp"),'Input data'!L46&gt;1.5,'Input data'!L46&lt;11),'Input data'!L46,"Irrelevant"))</f>
        <v>Irrelevant</v>
      </c>
      <c r="L31" s="4" t="str">
        <f>IF(AND(I31="Motorway link",'Input data'!M46=""),"No",IF(I31="Motorway link",'Input data'!M46,"Irrelevant"))</f>
        <v>Irrelevant</v>
      </c>
      <c r="M31" s="4" t="str">
        <f>IF(AND(L31="Yes",'Input data'!N46&gt;0,'Input data'!N46&lt;1.00000001),'Input data'!N46,IF(OR(L31="No",L31="Yes"),0,"Irrelevant"))</f>
        <v>Irrelevant</v>
      </c>
      <c r="N31" s="4" t="str">
        <f>IF(AND(OR(I31="Motorway link",I31="Exit diverge",I31="Entrance merge"),'Input data'!O46=""),3,IF(AND(OR(I31="Motorway link",I31="Exit diverge",I31="Entrance merge"),'Input data'!O46&lt;11,'Input data'!O46&gt;-0.00000001),'Input data'!O46,"Irrelevant"))</f>
        <v>Irrelevant</v>
      </c>
      <c r="O31" s="4" t="str">
        <f>IF(AND(OR(I31="Motorway link",I31="Exit diverge",I31="Entrance merge",I31="Exit ramp",I31="Entrance ramp"),'Input data'!P46=""),0.5,IF(AND(OR(I31="Motorway link",I31="Exit diverge",I31="Entrance merge",I31="Exit ramp",I31="Entrance ramp"),'Input data'!P46&gt;-0.00000001,'Input data'!P46&lt;11),'Input data'!P46,"Irrelevant"))</f>
        <v>Irrelevant</v>
      </c>
      <c r="P31" s="4" t="str">
        <f>IF(AND(OR(I31="Motorway link",I31="Exit diverge",I31="Entrance merge"),'Input data'!Q46=""),5,IF(AND(OR(I31="Motorway link",I31="Exit diverge",I31="Entrance merge"),'Input data'!Q46&gt;-0.00000001,'Input data'!Q46&lt;101),'Input data'!Q46,"Irrelevant"))</f>
        <v>Irrelevant</v>
      </c>
      <c r="Q31" s="4" t="str">
        <f>IF(AND(OR(I31="Motorway link",I31="Exit diverge",I31="Entrance merge"),'Input data'!R46=""),"Straight",IF(AND(OR(I31="Motorway link",I31="Exit diverge",I31="Entrance merge"),'Input data'!R46&gt;10),'Input data'!R46,"Irrelevant"))</f>
        <v>Irrelevant</v>
      </c>
      <c r="R31" s="4" t="str">
        <f>IF(Q31="Straight",0,IF(AND(OR(I31="Motorway link",I31="Exit diverge",I31="Entrance merge"),OR('Input data'!S46="",'Input data'!S46&gt;(G31*1000))),G31*1000,IF(AND(OR(I31="Motorway link",I31="Exit diverge",I31="Entrance merge"),'Input data'!S46&gt;0),'Input data'!S46,"Irrelevant")))</f>
        <v>Irrelevant</v>
      </c>
      <c r="S31" s="4" t="str">
        <f>IF(AND(OR(I31="Motorway link",I31="Exit diverge",I31="Entrance merge"),'Input data'!T46=""),"Straight",IF(AND(OR(I31="Motorway link",I31="Exit diverge",I31="Entrance merge"),'Input data'!T46&gt;10),'Input data'!T46,"Irrelevant"))</f>
        <v>Irrelevant</v>
      </c>
      <c r="T31" s="4" t="str">
        <f>IF(S31="Straight",0,IF(R31="Irrelevant","Irrelevant",IF(AND(OR(I31="Motorway link",I31="Exit diverge",I31="Entrance merge"),OR('Input data'!U46="",'Input data'!U46&gt;(G31*1000-R31))),G31*1000-R31,IF(AND(OR(I31="Motorway link",I31="Exit diverge",I31="Entrance merge"),'Input data'!U46&gt;0),'Input data'!U46,"Irrelevant"))))</f>
        <v>Irrelevant</v>
      </c>
      <c r="U31" s="4" t="str">
        <f>IF(AND(OR(I31="Motorway link",I31="Exit diverge",I31="Entrance merge",I31="Exit ramp",I31="Entrance ramp"),'Input data'!V46=""),"No",IF(OR(I31="Motorway link",I31="Exit diverge",I31="Entrance merge",I31="Exit ramp",I31="Entrance ramp"),'Input data'!V46,"Irrelevant"))</f>
        <v>Irrelevant</v>
      </c>
      <c r="V31" s="4" t="str">
        <f>IF(W31="Straight",IF(AND(OR(I31="Exit ramp",I31="Entrance ramp"),'Input data'!W46=""),"Straight diamond ramp",IF(OR(I31="Exit ramp",I31="Entrance ramp"),'Input data'!W46,"Irrelevant")),"Irrelevant")</f>
        <v>Irrelevant</v>
      </c>
      <c r="W31" s="4" t="str">
        <f>IF(AND(OR(I31="Exit ramp",I31="Entrance ramp"),'Input data'!X46=""),"Straight",IF(AND(OR(I31="Exit ramp",I31="Entrance ramp"),'Input data'!X46&gt;10),'Input data'!X46,"Irrelevant"))</f>
        <v>Irrelevant</v>
      </c>
      <c r="X31" s="4" t="str">
        <f>IF(AND(OR(I31="Exit ramp",I31="Entrance ramp"),OR('Input data'!Y46="",'Input data'!Y46&gt;(G31*1000))),G31*1000,IF(AND(OR(I31="Exit ramp",I31="Entrance ramp"),'Input data'!Y46&gt;0),'Input data'!Y46,"Irrelevant"))</f>
        <v>Irrelevant</v>
      </c>
      <c r="Y31" s="4" t="str">
        <f>IF(AND(I31="Exit ramp",'Input data'!Z46=""),95,IF(AND(I31="Entrance ramp",'Input data'!Z46=""),45,IF(AND(OR(I31="Exit ramp",I31="Entrance ramp"),'Input data'!Z46&gt;4,'Input data'!Z46&lt;200),'Input data'!Z46,"Irrelevant")))</f>
        <v>Irrelevant</v>
      </c>
      <c r="Z31" s="4" t="str">
        <f>IF(AND(OR(I31="Exit ramp",I31="Entrance ramp"),'Input data'!AA46=""),"Straight",IF(AND(OR(I31="Exit ramp",I31="Entrance ramp"),'Input data'!AA46&gt;10),'Input data'!AA46,"Irrelevant"))</f>
        <v>Irrelevant</v>
      </c>
      <c r="AA31" s="4" t="str">
        <f>IF(X31="Irrelevant","Irrelevant",IF(AND(OR(I31="Exit ramp",I31="Entrance ramp"),OR('Input data'!AB46="",'Input data'!AB46&gt;(G31*1000-X31))),G31*1000-X31,IF(AND(OR(I31="Exit ramp",I31="Entrance ramp"),'Input data'!AB46&gt;0),'Input data'!AB46,"Irrelevant")))</f>
        <v>Irrelevant</v>
      </c>
      <c r="AB31" s="4" t="str">
        <f>IF(AND(I31="Exit ramp",'Input data'!AC46=""),60,IF(AND(I31="Entrance ramp",'Input data'!AC46=""),80,IF(AND(OR(I31="Exit ramp",I31="Entrance ramp"),'Input data'!AC46&gt;4,'Input data'!AC46&lt;200),'Input data'!AC46,"Irrelevant")))</f>
        <v>Irrelevant</v>
      </c>
      <c r="AC31" s="4" t="str">
        <f>IF(AND(OR(I31="Motorway link",I31="Exit diverge",I31="Entrance merge"),'Input data'!AD46=""),"No",IF(OR(I31="Motorway link",I31="Exit diverge",I31="Entrance merge"),'Input data'!AD46,"Irrelevant"))</f>
        <v>Irrelevant</v>
      </c>
      <c r="AD31" s="4" t="str">
        <f>IF(AND(OR(I31="Motorway link",I31="Exit diverge",I31="Entrance merge"),'Input data'!AE46=""),"130 kph",IF(OR(I31="Motorway link",I31="Exit diverge",I31="Entrance merge"),'Input data'!AE46,"Irrelevant"))</f>
        <v>Irrelevant</v>
      </c>
      <c r="AE31" s="4" t="str">
        <f>IF(AND(I31="Entrance merge",'Input data'!AF46=""),"No",IF(I31="Entrance merge",'Input data'!AF46,"Irrelevant"))</f>
        <v>Irrelevant</v>
      </c>
      <c r="AF31" s="4" t="str">
        <f>IF(AND(AE31="Yes",'Input data'!AG46&gt;0,'Input data'!AG46&lt;1.00000001),'Input data'!AG46,IF(OR(AE31="No",AE31="Yes"),0,"Irrelevant"))</f>
        <v>Irrelevant</v>
      </c>
    </row>
    <row r="32" spans="1:32" x14ac:dyDescent="0.3">
      <c r="A32" s="4" t="str">
        <f>IF('Input data'!A47="","",'Input data'!A47)</f>
        <v/>
      </c>
      <c r="B32" s="4" t="str">
        <f>IF('Input data'!B47="","",'Input data'!B47)</f>
        <v/>
      </c>
      <c r="C32" s="4" t="str">
        <f>IF('Input data'!C47="","",'Input data'!C47)</f>
        <v/>
      </c>
      <c r="D32" s="4" t="str">
        <f>IF('Input data'!D47="","",'Input data'!D47)</f>
        <v/>
      </c>
      <c r="E32" s="4" t="str">
        <f>IF('Input data'!E47="","",'Input data'!E47)</f>
        <v/>
      </c>
      <c r="F32" s="4" t="str">
        <f>IF('Input data'!F47="","",'Input data'!F47)</f>
        <v/>
      </c>
      <c r="G32" s="4">
        <f>IF('Input data'!G47="","",'Input data'!G47)</f>
        <v>0</v>
      </c>
      <c r="H32" s="4" t="str">
        <f>IF('Input data'!H47&gt;0.5,'Input data'!H47,"")</f>
        <v/>
      </c>
      <c r="I32" s="4" t="str">
        <f>IF('Input data'!I47="","",'Input data'!I47)</f>
        <v/>
      </c>
      <c r="J32" s="4" t="str">
        <f>IF(AND(OR(I32="Motorway link",I32="Exit diverge",I32="Entrance merge"),'Input data'!K47=""),2,IF(AND(OR(I32="Motorway link",I32="Exit diverge",I32="Entrance merge"),'Input data'!K47&gt;0.5,'Input data'!K47&lt;21),'Input data'!K47,"Irrelevant"))</f>
        <v>Irrelevant</v>
      </c>
      <c r="K32" s="4" t="str">
        <f>IF(AND(OR(I32="Motorway link",I32="Exit diverge",I32="Entrance merge",I32="Exit ramp",I32="Entrance ramp"),'Input data'!L47=""),3.5,IF(AND(OR(I32="Motorway link",I32="Exit diverge",I32="Entrance merge",I32="Exit ramp",I32="Entrance ramp"),'Input data'!L47&gt;1.5,'Input data'!L47&lt;11),'Input data'!L47,"Irrelevant"))</f>
        <v>Irrelevant</v>
      </c>
      <c r="L32" s="4" t="str">
        <f>IF(AND(I32="Motorway link",'Input data'!M47=""),"No",IF(I32="Motorway link",'Input data'!M47,"Irrelevant"))</f>
        <v>Irrelevant</v>
      </c>
      <c r="M32" s="4" t="str">
        <f>IF(AND(L32="Yes",'Input data'!N47&gt;0,'Input data'!N47&lt;1.00000001),'Input data'!N47,IF(OR(L32="No",L32="Yes"),0,"Irrelevant"))</f>
        <v>Irrelevant</v>
      </c>
      <c r="N32" s="4" t="str">
        <f>IF(AND(OR(I32="Motorway link",I32="Exit diverge",I32="Entrance merge"),'Input data'!O47=""),3,IF(AND(OR(I32="Motorway link",I32="Exit diverge",I32="Entrance merge"),'Input data'!O47&lt;11,'Input data'!O47&gt;-0.00000001),'Input data'!O47,"Irrelevant"))</f>
        <v>Irrelevant</v>
      </c>
      <c r="O32" s="4" t="str">
        <f>IF(AND(OR(I32="Motorway link",I32="Exit diverge",I32="Entrance merge",I32="Exit ramp",I32="Entrance ramp"),'Input data'!P47=""),0.5,IF(AND(OR(I32="Motorway link",I32="Exit diverge",I32="Entrance merge",I32="Exit ramp",I32="Entrance ramp"),'Input data'!P47&gt;-0.00000001,'Input data'!P47&lt;11),'Input data'!P47,"Irrelevant"))</f>
        <v>Irrelevant</v>
      </c>
      <c r="P32" s="4" t="str">
        <f>IF(AND(OR(I32="Motorway link",I32="Exit diverge",I32="Entrance merge"),'Input data'!Q47=""),5,IF(AND(OR(I32="Motorway link",I32="Exit diverge",I32="Entrance merge"),'Input data'!Q47&gt;-0.00000001,'Input data'!Q47&lt;101),'Input data'!Q47,"Irrelevant"))</f>
        <v>Irrelevant</v>
      </c>
      <c r="Q32" s="4" t="str">
        <f>IF(AND(OR(I32="Motorway link",I32="Exit diverge",I32="Entrance merge"),'Input data'!R47=""),"Straight",IF(AND(OR(I32="Motorway link",I32="Exit diverge",I32="Entrance merge"),'Input data'!R47&gt;10),'Input data'!R47,"Irrelevant"))</f>
        <v>Irrelevant</v>
      </c>
      <c r="R32" s="4" t="str">
        <f>IF(Q32="Straight",0,IF(AND(OR(I32="Motorway link",I32="Exit diverge",I32="Entrance merge"),OR('Input data'!S47="",'Input data'!S47&gt;(G32*1000))),G32*1000,IF(AND(OR(I32="Motorway link",I32="Exit diverge",I32="Entrance merge"),'Input data'!S47&gt;0),'Input data'!S47,"Irrelevant")))</f>
        <v>Irrelevant</v>
      </c>
      <c r="S32" s="4" t="str">
        <f>IF(AND(OR(I32="Motorway link",I32="Exit diverge",I32="Entrance merge"),'Input data'!T47=""),"Straight",IF(AND(OR(I32="Motorway link",I32="Exit diverge",I32="Entrance merge"),'Input data'!T47&gt;10),'Input data'!T47,"Irrelevant"))</f>
        <v>Irrelevant</v>
      </c>
      <c r="T32" s="4" t="str">
        <f>IF(S32="Straight",0,IF(R32="Irrelevant","Irrelevant",IF(AND(OR(I32="Motorway link",I32="Exit diverge",I32="Entrance merge"),OR('Input data'!U47="",'Input data'!U47&gt;(G32*1000-R32))),G32*1000-R32,IF(AND(OR(I32="Motorway link",I32="Exit diverge",I32="Entrance merge"),'Input data'!U47&gt;0),'Input data'!U47,"Irrelevant"))))</f>
        <v>Irrelevant</v>
      </c>
      <c r="U32" s="4" t="str">
        <f>IF(AND(OR(I32="Motorway link",I32="Exit diverge",I32="Entrance merge",I32="Exit ramp",I32="Entrance ramp"),'Input data'!V47=""),"No",IF(OR(I32="Motorway link",I32="Exit diverge",I32="Entrance merge",I32="Exit ramp",I32="Entrance ramp"),'Input data'!V47,"Irrelevant"))</f>
        <v>Irrelevant</v>
      </c>
      <c r="V32" s="4" t="str">
        <f>IF(W32="Straight",IF(AND(OR(I32="Exit ramp",I32="Entrance ramp"),'Input data'!W47=""),"Straight diamond ramp",IF(OR(I32="Exit ramp",I32="Entrance ramp"),'Input data'!W47,"Irrelevant")),"Irrelevant")</f>
        <v>Irrelevant</v>
      </c>
      <c r="W32" s="4" t="str">
        <f>IF(AND(OR(I32="Exit ramp",I32="Entrance ramp"),'Input data'!X47=""),"Straight",IF(AND(OR(I32="Exit ramp",I32="Entrance ramp"),'Input data'!X47&gt;10),'Input data'!X47,"Irrelevant"))</f>
        <v>Irrelevant</v>
      </c>
      <c r="X32" s="4" t="str">
        <f>IF(AND(OR(I32="Exit ramp",I32="Entrance ramp"),OR('Input data'!Y47="",'Input data'!Y47&gt;(G32*1000))),G32*1000,IF(AND(OR(I32="Exit ramp",I32="Entrance ramp"),'Input data'!Y47&gt;0),'Input data'!Y47,"Irrelevant"))</f>
        <v>Irrelevant</v>
      </c>
      <c r="Y32" s="4" t="str">
        <f>IF(AND(I32="Exit ramp",'Input data'!Z47=""),95,IF(AND(I32="Entrance ramp",'Input data'!Z47=""),45,IF(AND(OR(I32="Exit ramp",I32="Entrance ramp"),'Input data'!Z47&gt;4,'Input data'!Z47&lt;200),'Input data'!Z47,"Irrelevant")))</f>
        <v>Irrelevant</v>
      </c>
      <c r="Z32" s="4" t="str">
        <f>IF(AND(OR(I32="Exit ramp",I32="Entrance ramp"),'Input data'!AA47=""),"Straight",IF(AND(OR(I32="Exit ramp",I32="Entrance ramp"),'Input data'!AA47&gt;10),'Input data'!AA47,"Irrelevant"))</f>
        <v>Irrelevant</v>
      </c>
      <c r="AA32" s="4" t="str">
        <f>IF(X32="Irrelevant","Irrelevant",IF(AND(OR(I32="Exit ramp",I32="Entrance ramp"),OR('Input data'!AB47="",'Input data'!AB47&gt;(G32*1000-X32))),G32*1000-X32,IF(AND(OR(I32="Exit ramp",I32="Entrance ramp"),'Input data'!AB47&gt;0),'Input data'!AB47,"Irrelevant")))</f>
        <v>Irrelevant</v>
      </c>
      <c r="AB32" s="4" t="str">
        <f>IF(AND(I32="Exit ramp",'Input data'!AC47=""),60,IF(AND(I32="Entrance ramp",'Input data'!AC47=""),80,IF(AND(OR(I32="Exit ramp",I32="Entrance ramp"),'Input data'!AC47&gt;4,'Input data'!AC47&lt;200),'Input data'!AC47,"Irrelevant")))</f>
        <v>Irrelevant</v>
      </c>
      <c r="AC32" s="4" t="str">
        <f>IF(AND(OR(I32="Motorway link",I32="Exit diverge",I32="Entrance merge"),'Input data'!AD47=""),"No",IF(OR(I32="Motorway link",I32="Exit diverge",I32="Entrance merge"),'Input data'!AD47,"Irrelevant"))</f>
        <v>Irrelevant</v>
      </c>
      <c r="AD32" s="4" t="str">
        <f>IF(AND(OR(I32="Motorway link",I32="Exit diverge",I32="Entrance merge"),'Input data'!AE47=""),"130 kph",IF(OR(I32="Motorway link",I32="Exit diverge",I32="Entrance merge"),'Input data'!AE47,"Irrelevant"))</f>
        <v>Irrelevant</v>
      </c>
      <c r="AE32" s="4" t="str">
        <f>IF(AND(I32="Entrance merge",'Input data'!AF47=""),"No",IF(I32="Entrance merge",'Input data'!AF47,"Irrelevant"))</f>
        <v>Irrelevant</v>
      </c>
      <c r="AF32" s="4" t="str">
        <f>IF(AND(AE32="Yes",'Input data'!AG47&gt;0,'Input data'!AG47&lt;1.00000001),'Input data'!AG47,IF(OR(AE32="No",AE32="Yes"),0,"Irrelevant"))</f>
        <v>Irrelevant</v>
      </c>
    </row>
    <row r="33" spans="1:32" x14ac:dyDescent="0.3">
      <c r="A33" s="4" t="str">
        <f>IF('Input data'!A48="","",'Input data'!A48)</f>
        <v/>
      </c>
      <c r="B33" s="4" t="str">
        <f>IF('Input data'!B48="","",'Input data'!B48)</f>
        <v/>
      </c>
      <c r="C33" s="4" t="str">
        <f>IF('Input data'!C48="","",'Input data'!C48)</f>
        <v/>
      </c>
      <c r="D33" s="4" t="str">
        <f>IF('Input data'!D48="","",'Input data'!D48)</f>
        <v/>
      </c>
      <c r="E33" s="4" t="str">
        <f>IF('Input data'!E48="","",'Input data'!E48)</f>
        <v/>
      </c>
      <c r="F33" s="4" t="str">
        <f>IF('Input data'!F48="","",'Input data'!F48)</f>
        <v/>
      </c>
      <c r="G33" s="4">
        <f>IF('Input data'!G48="","",'Input data'!G48)</f>
        <v>0</v>
      </c>
      <c r="H33" s="4" t="str">
        <f>IF('Input data'!H48&gt;0.5,'Input data'!H48,"")</f>
        <v/>
      </c>
      <c r="I33" s="4" t="str">
        <f>IF('Input data'!I48="","",'Input data'!I48)</f>
        <v/>
      </c>
      <c r="J33" s="4" t="str">
        <f>IF(AND(OR(I33="Motorway link",I33="Exit diverge",I33="Entrance merge"),'Input data'!K48=""),2,IF(AND(OR(I33="Motorway link",I33="Exit diverge",I33="Entrance merge"),'Input data'!K48&gt;0.5,'Input data'!K48&lt;21),'Input data'!K48,"Irrelevant"))</f>
        <v>Irrelevant</v>
      </c>
      <c r="K33" s="4" t="str">
        <f>IF(AND(OR(I33="Motorway link",I33="Exit diverge",I33="Entrance merge",I33="Exit ramp",I33="Entrance ramp"),'Input data'!L48=""),3.5,IF(AND(OR(I33="Motorway link",I33="Exit diverge",I33="Entrance merge",I33="Exit ramp",I33="Entrance ramp"),'Input data'!L48&gt;1.5,'Input data'!L48&lt;11),'Input data'!L48,"Irrelevant"))</f>
        <v>Irrelevant</v>
      </c>
      <c r="L33" s="4" t="str">
        <f>IF(AND(I33="Motorway link",'Input data'!M48=""),"No",IF(I33="Motorway link",'Input data'!M48,"Irrelevant"))</f>
        <v>Irrelevant</v>
      </c>
      <c r="M33" s="4" t="str">
        <f>IF(AND(L33="Yes",'Input data'!N48&gt;0,'Input data'!N48&lt;1.00000001),'Input data'!N48,IF(OR(L33="No",L33="Yes"),0,"Irrelevant"))</f>
        <v>Irrelevant</v>
      </c>
      <c r="N33" s="4" t="str">
        <f>IF(AND(OR(I33="Motorway link",I33="Exit diverge",I33="Entrance merge"),'Input data'!O48=""),3,IF(AND(OR(I33="Motorway link",I33="Exit diverge",I33="Entrance merge"),'Input data'!O48&lt;11,'Input data'!O48&gt;-0.00000001),'Input data'!O48,"Irrelevant"))</f>
        <v>Irrelevant</v>
      </c>
      <c r="O33" s="4" t="str">
        <f>IF(AND(OR(I33="Motorway link",I33="Exit diverge",I33="Entrance merge",I33="Exit ramp",I33="Entrance ramp"),'Input data'!P48=""),0.5,IF(AND(OR(I33="Motorway link",I33="Exit diverge",I33="Entrance merge",I33="Exit ramp",I33="Entrance ramp"),'Input data'!P48&gt;-0.00000001,'Input data'!P48&lt;11),'Input data'!P48,"Irrelevant"))</f>
        <v>Irrelevant</v>
      </c>
      <c r="P33" s="4" t="str">
        <f>IF(AND(OR(I33="Motorway link",I33="Exit diverge",I33="Entrance merge"),'Input data'!Q48=""),5,IF(AND(OR(I33="Motorway link",I33="Exit diverge",I33="Entrance merge"),'Input data'!Q48&gt;-0.00000001,'Input data'!Q48&lt;101),'Input data'!Q48,"Irrelevant"))</f>
        <v>Irrelevant</v>
      </c>
      <c r="Q33" s="4" t="str">
        <f>IF(AND(OR(I33="Motorway link",I33="Exit diverge",I33="Entrance merge"),'Input data'!R48=""),"Straight",IF(AND(OR(I33="Motorway link",I33="Exit diverge",I33="Entrance merge"),'Input data'!R48&gt;10),'Input data'!R48,"Irrelevant"))</f>
        <v>Irrelevant</v>
      </c>
      <c r="R33" s="4" t="str">
        <f>IF(Q33="Straight",0,IF(AND(OR(I33="Motorway link",I33="Exit diverge",I33="Entrance merge"),OR('Input data'!S48="",'Input data'!S48&gt;(G33*1000))),G33*1000,IF(AND(OR(I33="Motorway link",I33="Exit diverge",I33="Entrance merge"),'Input data'!S48&gt;0),'Input data'!S48,"Irrelevant")))</f>
        <v>Irrelevant</v>
      </c>
      <c r="S33" s="4" t="str">
        <f>IF(AND(OR(I33="Motorway link",I33="Exit diverge",I33="Entrance merge"),'Input data'!T48=""),"Straight",IF(AND(OR(I33="Motorway link",I33="Exit diverge",I33="Entrance merge"),'Input data'!T48&gt;10),'Input data'!T48,"Irrelevant"))</f>
        <v>Irrelevant</v>
      </c>
      <c r="T33" s="4" t="str">
        <f>IF(S33="Straight",0,IF(R33="Irrelevant","Irrelevant",IF(AND(OR(I33="Motorway link",I33="Exit diverge",I33="Entrance merge"),OR('Input data'!U48="",'Input data'!U48&gt;(G33*1000-R33))),G33*1000-R33,IF(AND(OR(I33="Motorway link",I33="Exit diverge",I33="Entrance merge"),'Input data'!U48&gt;0),'Input data'!U48,"Irrelevant"))))</f>
        <v>Irrelevant</v>
      </c>
      <c r="U33" s="4" t="str">
        <f>IF(AND(OR(I33="Motorway link",I33="Exit diverge",I33="Entrance merge",I33="Exit ramp",I33="Entrance ramp"),'Input data'!V48=""),"No",IF(OR(I33="Motorway link",I33="Exit diverge",I33="Entrance merge",I33="Exit ramp",I33="Entrance ramp"),'Input data'!V48,"Irrelevant"))</f>
        <v>Irrelevant</v>
      </c>
      <c r="V33" s="4" t="str">
        <f>IF(W33="Straight",IF(AND(OR(I33="Exit ramp",I33="Entrance ramp"),'Input data'!W48=""),"Straight diamond ramp",IF(OR(I33="Exit ramp",I33="Entrance ramp"),'Input data'!W48,"Irrelevant")),"Irrelevant")</f>
        <v>Irrelevant</v>
      </c>
      <c r="W33" s="4" t="str">
        <f>IF(AND(OR(I33="Exit ramp",I33="Entrance ramp"),'Input data'!X48=""),"Straight",IF(AND(OR(I33="Exit ramp",I33="Entrance ramp"),'Input data'!X48&gt;10),'Input data'!X48,"Irrelevant"))</f>
        <v>Irrelevant</v>
      </c>
      <c r="X33" s="4" t="str">
        <f>IF(AND(OR(I33="Exit ramp",I33="Entrance ramp"),OR('Input data'!Y48="",'Input data'!Y48&gt;(G33*1000))),G33*1000,IF(AND(OR(I33="Exit ramp",I33="Entrance ramp"),'Input data'!Y48&gt;0),'Input data'!Y48,"Irrelevant"))</f>
        <v>Irrelevant</v>
      </c>
      <c r="Y33" s="4" t="str">
        <f>IF(AND(I33="Exit ramp",'Input data'!Z48=""),95,IF(AND(I33="Entrance ramp",'Input data'!Z48=""),45,IF(AND(OR(I33="Exit ramp",I33="Entrance ramp"),'Input data'!Z48&gt;4,'Input data'!Z48&lt;200),'Input data'!Z48,"Irrelevant")))</f>
        <v>Irrelevant</v>
      </c>
      <c r="Z33" s="4" t="str">
        <f>IF(AND(OR(I33="Exit ramp",I33="Entrance ramp"),'Input data'!AA48=""),"Straight",IF(AND(OR(I33="Exit ramp",I33="Entrance ramp"),'Input data'!AA48&gt;10),'Input data'!AA48,"Irrelevant"))</f>
        <v>Irrelevant</v>
      </c>
      <c r="AA33" s="4" t="str">
        <f>IF(X33="Irrelevant","Irrelevant",IF(AND(OR(I33="Exit ramp",I33="Entrance ramp"),OR('Input data'!AB48="",'Input data'!AB48&gt;(G33*1000-X33))),G33*1000-X33,IF(AND(OR(I33="Exit ramp",I33="Entrance ramp"),'Input data'!AB48&gt;0),'Input data'!AB48,"Irrelevant")))</f>
        <v>Irrelevant</v>
      </c>
      <c r="AB33" s="4" t="str">
        <f>IF(AND(I33="Exit ramp",'Input data'!AC48=""),60,IF(AND(I33="Entrance ramp",'Input data'!AC48=""),80,IF(AND(OR(I33="Exit ramp",I33="Entrance ramp"),'Input data'!AC48&gt;4,'Input data'!AC48&lt;200),'Input data'!AC48,"Irrelevant")))</f>
        <v>Irrelevant</v>
      </c>
      <c r="AC33" s="4" t="str">
        <f>IF(AND(OR(I33="Motorway link",I33="Exit diverge",I33="Entrance merge"),'Input data'!AD48=""),"No",IF(OR(I33="Motorway link",I33="Exit diverge",I33="Entrance merge"),'Input data'!AD48,"Irrelevant"))</f>
        <v>Irrelevant</v>
      </c>
      <c r="AD33" s="4" t="str">
        <f>IF(AND(OR(I33="Motorway link",I33="Exit diverge",I33="Entrance merge"),'Input data'!AE48=""),"130 kph",IF(OR(I33="Motorway link",I33="Exit diverge",I33="Entrance merge"),'Input data'!AE48,"Irrelevant"))</f>
        <v>Irrelevant</v>
      </c>
      <c r="AE33" s="4" t="str">
        <f>IF(AND(I33="Entrance merge",'Input data'!AF48=""),"No",IF(I33="Entrance merge",'Input data'!AF48,"Irrelevant"))</f>
        <v>Irrelevant</v>
      </c>
      <c r="AF33" s="4" t="str">
        <f>IF(AND(AE33="Yes",'Input data'!AG48&gt;0,'Input data'!AG48&lt;1.00000001),'Input data'!AG48,IF(OR(AE33="No",AE33="Yes"),0,"Irrelevant"))</f>
        <v>Irrelevant</v>
      </c>
    </row>
    <row r="34" spans="1:32" x14ac:dyDescent="0.3">
      <c r="A34" s="4" t="str">
        <f>IF('Input data'!A49="","",'Input data'!A49)</f>
        <v/>
      </c>
      <c r="B34" s="4" t="str">
        <f>IF('Input data'!B49="","",'Input data'!B49)</f>
        <v/>
      </c>
      <c r="C34" s="4" t="str">
        <f>IF('Input data'!C49="","",'Input data'!C49)</f>
        <v/>
      </c>
      <c r="D34" s="4" t="str">
        <f>IF('Input data'!D49="","",'Input data'!D49)</f>
        <v/>
      </c>
      <c r="E34" s="4" t="str">
        <f>IF('Input data'!E49="","",'Input data'!E49)</f>
        <v/>
      </c>
      <c r="F34" s="4" t="str">
        <f>IF('Input data'!F49="","",'Input data'!F49)</f>
        <v/>
      </c>
      <c r="G34" s="4">
        <f>IF('Input data'!G49="","",'Input data'!G49)</f>
        <v>0</v>
      </c>
      <c r="H34" s="4" t="str">
        <f>IF('Input data'!H49&gt;0.5,'Input data'!H49,"")</f>
        <v/>
      </c>
      <c r="I34" s="4" t="str">
        <f>IF('Input data'!I49="","",'Input data'!I49)</f>
        <v/>
      </c>
      <c r="J34" s="4" t="str">
        <f>IF(AND(OR(I34="Motorway link",I34="Exit diverge",I34="Entrance merge"),'Input data'!K49=""),2,IF(AND(OR(I34="Motorway link",I34="Exit diverge",I34="Entrance merge"),'Input data'!K49&gt;0.5,'Input data'!K49&lt;21),'Input data'!K49,"Irrelevant"))</f>
        <v>Irrelevant</v>
      </c>
      <c r="K34" s="4" t="str">
        <f>IF(AND(OR(I34="Motorway link",I34="Exit diverge",I34="Entrance merge",I34="Exit ramp",I34="Entrance ramp"),'Input data'!L49=""),3.5,IF(AND(OR(I34="Motorway link",I34="Exit diverge",I34="Entrance merge",I34="Exit ramp",I34="Entrance ramp"),'Input data'!L49&gt;1.5,'Input data'!L49&lt;11),'Input data'!L49,"Irrelevant"))</f>
        <v>Irrelevant</v>
      </c>
      <c r="L34" s="4" t="str">
        <f>IF(AND(I34="Motorway link",'Input data'!M49=""),"No",IF(I34="Motorway link",'Input data'!M49,"Irrelevant"))</f>
        <v>Irrelevant</v>
      </c>
      <c r="M34" s="4" t="str">
        <f>IF(AND(L34="Yes",'Input data'!N49&gt;0,'Input data'!N49&lt;1.00000001),'Input data'!N49,IF(OR(L34="No",L34="Yes"),0,"Irrelevant"))</f>
        <v>Irrelevant</v>
      </c>
      <c r="N34" s="4" t="str">
        <f>IF(AND(OR(I34="Motorway link",I34="Exit diverge",I34="Entrance merge"),'Input data'!O49=""),3,IF(AND(OR(I34="Motorway link",I34="Exit diverge",I34="Entrance merge"),'Input data'!O49&lt;11,'Input data'!O49&gt;-0.00000001),'Input data'!O49,"Irrelevant"))</f>
        <v>Irrelevant</v>
      </c>
      <c r="O34" s="4" t="str">
        <f>IF(AND(OR(I34="Motorway link",I34="Exit diverge",I34="Entrance merge",I34="Exit ramp",I34="Entrance ramp"),'Input data'!P49=""),0.5,IF(AND(OR(I34="Motorway link",I34="Exit diverge",I34="Entrance merge",I34="Exit ramp",I34="Entrance ramp"),'Input data'!P49&gt;-0.00000001,'Input data'!P49&lt;11),'Input data'!P49,"Irrelevant"))</f>
        <v>Irrelevant</v>
      </c>
      <c r="P34" s="4" t="str">
        <f>IF(AND(OR(I34="Motorway link",I34="Exit diverge",I34="Entrance merge"),'Input data'!Q49=""),5,IF(AND(OR(I34="Motorway link",I34="Exit diverge",I34="Entrance merge"),'Input data'!Q49&gt;-0.00000001,'Input data'!Q49&lt;101),'Input data'!Q49,"Irrelevant"))</f>
        <v>Irrelevant</v>
      </c>
      <c r="Q34" s="4" t="str">
        <f>IF(AND(OR(I34="Motorway link",I34="Exit diverge",I34="Entrance merge"),'Input data'!R49=""),"Straight",IF(AND(OR(I34="Motorway link",I34="Exit diverge",I34="Entrance merge"),'Input data'!R49&gt;10),'Input data'!R49,"Irrelevant"))</f>
        <v>Irrelevant</v>
      </c>
      <c r="R34" s="4" t="str">
        <f>IF(Q34="Straight",0,IF(AND(OR(I34="Motorway link",I34="Exit diverge",I34="Entrance merge"),OR('Input data'!S49="",'Input data'!S49&gt;(G34*1000))),G34*1000,IF(AND(OR(I34="Motorway link",I34="Exit diverge",I34="Entrance merge"),'Input data'!S49&gt;0),'Input data'!S49,"Irrelevant")))</f>
        <v>Irrelevant</v>
      </c>
      <c r="S34" s="4" t="str">
        <f>IF(AND(OR(I34="Motorway link",I34="Exit diverge",I34="Entrance merge"),'Input data'!T49=""),"Straight",IF(AND(OR(I34="Motorway link",I34="Exit diverge",I34="Entrance merge"),'Input data'!T49&gt;10),'Input data'!T49,"Irrelevant"))</f>
        <v>Irrelevant</v>
      </c>
      <c r="T34" s="4" t="str">
        <f>IF(S34="Straight",0,IF(R34="Irrelevant","Irrelevant",IF(AND(OR(I34="Motorway link",I34="Exit diverge",I34="Entrance merge"),OR('Input data'!U49="",'Input data'!U49&gt;(G34*1000-R34))),G34*1000-R34,IF(AND(OR(I34="Motorway link",I34="Exit diverge",I34="Entrance merge"),'Input data'!U49&gt;0),'Input data'!U49,"Irrelevant"))))</f>
        <v>Irrelevant</v>
      </c>
      <c r="U34" s="4" t="str">
        <f>IF(AND(OR(I34="Motorway link",I34="Exit diverge",I34="Entrance merge",I34="Exit ramp",I34="Entrance ramp"),'Input data'!V49=""),"No",IF(OR(I34="Motorway link",I34="Exit diverge",I34="Entrance merge",I34="Exit ramp",I34="Entrance ramp"),'Input data'!V49,"Irrelevant"))</f>
        <v>Irrelevant</v>
      </c>
      <c r="V34" s="4" t="str">
        <f>IF(W34="Straight",IF(AND(OR(I34="Exit ramp",I34="Entrance ramp"),'Input data'!W49=""),"Straight diamond ramp",IF(OR(I34="Exit ramp",I34="Entrance ramp"),'Input data'!W49,"Irrelevant")),"Irrelevant")</f>
        <v>Irrelevant</v>
      </c>
      <c r="W34" s="4" t="str">
        <f>IF(AND(OR(I34="Exit ramp",I34="Entrance ramp"),'Input data'!X49=""),"Straight",IF(AND(OR(I34="Exit ramp",I34="Entrance ramp"),'Input data'!X49&gt;10),'Input data'!X49,"Irrelevant"))</f>
        <v>Irrelevant</v>
      </c>
      <c r="X34" s="4" t="str">
        <f>IF(AND(OR(I34="Exit ramp",I34="Entrance ramp"),OR('Input data'!Y49="",'Input data'!Y49&gt;(G34*1000))),G34*1000,IF(AND(OR(I34="Exit ramp",I34="Entrance ramp"),'Input data'!Y49&gt;0),'Input data'!Y49,"Irrelevant"))</f>
        <v>Irrelevant</v>
      </c>
      <c r="Y34" s="4" t="str">
        <f>IF(AND(I34="Exit ramp",'Input data'!Z49=""),95,IF(AND(I34="Entrance ramp",'Input data'!Z49=""),45,IF(AND(OR(I34="Exit ramp",I34="Entrance ramp"),'Input data'!Z49&gt;4,'Input data'!Z49&lt;200),'Input data'!Z49,"Irrelevant")))</f>
        <v>Irrelevant</v>
      </c>
      <c r="Z34" s="4" t="str">
        <f>IF(AND(OR(I34="Exit ramp",I34="Entrance ramp"),'Input data'!AA49=""),"Straight",IF(AND(OR(I34="Exit ramp",I34="Entrance ramp"),'Input data'!AA49&gt;10),'Input data'!AA49,"Irrelevant"))</f>
        <v>Irrelevant</v>
      </c>
      <c r="AA34" s="4" t="str">
        <f>IF(X34="Irrelevant","Irrelevant",IF(AND(OR(I34="Exit ramp",I34="Entrance ramp"),OR('Input data'!AB49="",'Input data'!AB49&gt;(G34*1000-X34))),G34*1000-X34,IF(AND(OR(I34="Exit ramp",I34="Entrance ramp"),'Input data'!AB49&gt;0),'Input data'!AB49,"Irrelevant")))</f>
        <v>Irrelevant</v>
      </c>
      <c r="AB34" s="4" t="str">
        <f>IF(AND(I34="Exit ramp",'Input data'!AC49=""),60,IF(AND(I34="Entrance ramp",'Input data'!AC49=""),80,IF(AND(OR(I34="Exit ramp",I34="Entrance ramp"),'Input data'!AC49&gt;4,'Input data'!AC49&lt;200),'Input data'!AC49,"Irrelevant")))</f>
        <v>Irrelevant</v>
      </c>
      <c r="AC34" s="4" t="str">
        <f>IF(AND(OR(I34="Motorway link",I34="Exit diverge",I34="Entrance merge"),'Input data'!AD49=""),"No",IF(OR(I34="Motorway link",I34="Exit diverge",I34="Entrance merge"),'Input data'!AD49,"Irrelevant"))</f>
        <v>Irrelevant</v>
      </c>
      <c r="AD34" s="4" t="str">
        <f>IF(AND(OR(I34="Motorway link",I34="Exit diverge",I34="Entrance merge"),'Input data'!AE49=""),"130 kph",IF(OR(I34="Motorway link",I34="Exit diverge",I34="Entrance merge"),'Input data'!AE49,"Irrelevant"))</f>
        <v>Irrelevant</v>
      </c>
      <c r="AE34" s="4" t="str">
        <f>IF(AND(I34="Entrance merge",'Input data'!AF49=""),"No",IF(I34="Entrance merge",'Input data'!AF49,"Irrelevant"))</f>
        <v>Irrelevant</v>
      </c>
      <c r="AF34" s="4" t="str">
        <f>IF(AND(AE34="Yes",'Input data'!AG49&gt;0,'Input data'!AG49&lt;1.00000001),'Input data'!AG49,IF(OR(AE34="No",AE34="Yes"),0,"Irrelevant"))</f>
        <v>Irrelevant</v>
      </c>
    </row>
    <row r="35" spans="1:32" x14ac:dyDescent="0.3">
      <c r="A35" s="4" t="str">
        <f>IF('Input data'!A50="","",'Input data'!A50)</f>
        <v/>
      </c>
      <c r="B35" s="4" t="str">
        <f>IF('Input data'!B50="","",'Input data'!B50)</f>
        <v/>
      </c>
      <c r="C35" s="4" t="str">
        <f>IF('Input data'!C50="","",'Input data'!C50)</f>
        <v/>
      </c>
      <c r="D35" s="4" t="str">
        <f>IF('Input data'!D50="","",'Input data'!D50)</f>
        <v/>
      </c>
      <c r="E35" s="4" t="str">
        <f>IF('Input data'!E50="","",'Input data'!E50)</f>
        <v/>
      </c>
      <c r="F35" s="4" t="str">
        <f>IF('Input data'!F50="","",'Input data'!F50)</f>
        <v/>
      </c>
      <c r="G35" s="4">
        <f>IF('Input data'!G50="","",'Input data'!G50)</f>
        <v>0</v>
      </c>
      <c r="H35" s="4" t="str">
        <f>IF('Input data'!H50&gt;0.5,'Input data'!H50,"")</f>
        <v/>
      </c>
      <c r="I35" s="4" t="str">
        <f>IF('Input data'!I50="","",'Input data'!I50)</f>
        <v/>
      </c>
      <c r="J35" s="4" t="str">
        <f>IF(AND(OR(I35="Motorway link",I35="Exit diverge",I35="Entrance merge"),'Input data'!K50=""),2,IF(AND(OR(I35="Motorway link",I35="Exit diverge",I35="Entrance merge"),'Input data'!K50&gt;0.5,'Input data'!K50&lt;21),'Input data'!K50,"Irrelevant"))</f>
        <v>Irrelevant</v>
      </c>
      <c r="K35" s="4" t="str">
        <f>IF(AND(OR(I35="Motorway link",I35="Exit diverge",I35="Entrance merge",I35="Exit ramp",I35="Entrance ramp"),'Input data'!L50=""),3.5,IF(AND(OR(I35="Motorway link",I35="Exit diverge",I35="Entrance merge",I35="Exit ramp",I35="Entrance ramp"),'Input data'!L50&gt;1.5,'Input data'!L50&lt;11),'Input data'!L50,"Irrelevant"))</f>
        <v>Irrelevant</v>
      </c>
      <c r="L35" s="4" t="str">
        <f>IF(AND(I35="Motorway link",'Input data'!M50=""),"No",IF(I35="Motorway link",'Input data'!M50,"Irrelevant"))</f>
        <v>Irrelevant</v>
      </c>
      <c r="M35" s="4" t="str">
        <f>IF(AND(L35="Yes",'Input data'!N50&gt;0,'Input data'!N50&lt;1.00000001),'Input data'!N50,IF(OR(L35="No",L35="Yes"),0,"Irrelevant"))</f>
        <v>Irrelevant</v>
      </c>
      <c r="N35" s="4" t="str">
        <f>IF(AND(OR(I35="Motorway link",I35="Exit diverge",I35="Entrance merge"),'Input data'!O50=""),3,IF(AND(OR(I35="Motorway link",I35="Exit diverge",I35="Entrance merge"),'Input data'!O50&lt;11,'Input data'!O50&gt;-0.00000001),'Input data'!O50,"Irrelevant"))</f>
        <v>Irrelevant</v>
      </c>
      <c r="O35" s="4" t="str">
        <f>IF(AND(OR(I35="Motorway link",I35="Exit diverge",I35="Entrance merge",I35="Exit ramp",I35="Entrance ramp"),'Input data'!P50=""),0.5,IF(AND(OR(I35="Motorway link",I35="Exit diverge",I35="Entrance merge",I35="Exit ramp",I35="Entrance ramp"),'Input data'!P50&gt;-0.00000001,'Input data'!P50&lt;11),'Input data'!P50,"Irrelevant"))</f>
        <v>Irrelevant</v>
      </c>
      <c r="P35" s="4" t="str">
        <f>IF(AND(OR(I35="Motorway link",I35="Exit diverge",I35="Entrance merge"),'Input data'!Q50=""),5,IF(AND(OR(I35="Motorway link",I35="Exit diverge",I35="Entrance merge"),'Input data'!Q50&gt;-0.00000001,'Input data'!Q50&lt;101),'Input data'!Q50,"Irrelevant"))</f>
        <v>Irrelevant</v>
      </c>
      <c r="Q35" s="4" t="str">
        <f>IF(AND(OR(I35="Motorway link",I35="Exit diverge",I35="Entrance merge"),'Input data'!R50=""),"Straight",IF(AND(OR(I35="Motorway link",I35="Exit diverge",I35="Entrance merge"),'Input data'!R50&gt;10),'Input data'!R50,"Irrelevant"))</f>
        <v>Irrelevant</v>
      </c>
      <c r="R35" s="4" t="str">
        <f>IF(Q35="Straight",0,IF(AND(OR(I35="Motorway link",I35="Exit diverge",I35="Entrance merge"),OR('Input data'!S50="",'Input data'!S50&gt;(G35*1000))),G35*1000,IF(AND(OR(I35="Motorway link",I35="Exit diverge",I35="Entrance merge"),'Input data'!S50&gt;0),'Input data'!S50,"Irrelevant")))</f>
        <v>Irrelevant</v>
      </c>
      <c r="S35" s="4" t="str">
        <f>IF(AND(OR(I35="Motorway link",I35="Exit diverge",I35="Entrance merge"),'Input data'!T50=""),"Straight",IF(AND(OR(I35="Motorway link",I35="Exit diverge",I35="Entrance merge"),'Input data'!T50&gt;10),'Input data'!T50,"Irrelevant"))</f>
        <v>Irrelevant</v>
      </c>
      <c r="T35" s="4" t="str">
        <f>IF(S35="Straight",0,IF(R35="Irrelevant","Irrelevant",IF(AND(OR(I35="Motorway link",I35="Exit diverge",I35="Entrance merge"),OR('Input data'!U50="",'Input data'!U50&gt;(G35*1000-R35))),G35*1000-R35,IF(AND(OR(I35="Motorway link",I35="Exit diverge",I35="Entrance merge"),'Input data'!U50&gt;0),'Input data'!U50,"Irrelevant"))))</f>
        <v>Irrelevant</v>
      </c>
      <c r="U35" s="4" t="str">
        <f>IF(AND(OR(I35="Motorway link",I35="Exit diverge",I35="Entrance merge",I35="Exit ramp",I35="Entrance ramp"),'Input data'!V50=""),"No",IF(OR(I35="Motorway link",I35="Exit diverge",I35="Entrance merge",I35="Exit ramp",I35="Entrance ramp"),'Input data'!V50,"Irrelevant"))</f>
        <v>Irrelevant</v>
      </c>
      <c r="V35" s="4" t="str">
        <f>IF(W35="Straight",IF(AND(OR(I35="Exit ramp",I35="Entrance ramp"),'Input data'!W50=""),"Straight diamond ramp",IF(OR(I35="Exit ramp",I35="Entrance ramp"),'Input data'!W50,"Irrelevant")),"Irrelevant")</f>
        <v>Irrelevant</v>
      </c>
      <c r="W35" s="4" t="str">
        <f>IF(AND(OR(I35="Exit ramp",I35="Entrance ramp"),'Input data'!X50=""),"Straight",IF(AND(OR(I35="Exit ramp",I35="Entrance ramp"),'Input data'!X50&gt;10),'Input data'!X50,"Irrelevant"))</f>
        <v>Irrelevant</v>
      </c>
      <c r="X35" s="4" t="str">
        <f>IF(AND(OR(I35="Exit ramp",I35="Entrance ramp"),OR('Input data'!Y50="",'Input data'!Y50&gt;(G35*1000))),G35*1000,IF(AND(OR(I35="Exit ramp",I35="Entrance ramp"),'Input data'!Y50&gt;0),'Input data'!Y50,"Irrelevant"))</f>
        <v>Irrelevant</v>
      </c>
      <c r="Y35" s="4" t="str">
        <f>IF(AND(I35="Exit ramp",'Input data'!Z50=""),95,IF(AND(I35="Entrance ramp",'Input data'!Z50=""),45,IF(AND(OR(I35="Exit ramp",I35="Entrance ramp"),'Input data'!Z50&gt;4,'Input data'!Z50&lt;200),'Input data'!Z50,"Irrelevant")))</f>
        <v>Irrelevant</v>
      </c>
      <c r="Z35" s="4" t="str">
        <f>IF(AND(OR(I35="Exit ramp",I35="Entrance ramp"),'Input data'!AA50=""),"Straight",IF(AND(OR(I35="Exit ramp",I35="Entrance ramp"),'Input data'!AA50&gt;10),'Input data'!AA50,"Irrelevant"))</f>
        <v>Irrelevant</v>
      </c>
      <c r="AA35" s="4" t="str">
        <f>IF(X35="Irrelevant","Irrelevant",IF(AND(OR(I35="Exit ramp",I35="Entrance ramp"),OR('Input data'!AB50="",'Input data'!AB50&gt;(G35*1000-X35))),G35*1000-X35,IF(AND(OR(I35="Exit ramp",I35="Entrance ramp"),'Input data'!AB50&gt;0),'Input data'!AB50,"Irrelevant")))</f>
        <v>Irrelevant</v>
      </c>
      <c r="AB35" s="4" t="str">
        <f>IF(AND(I35="Exit ramp",'Input data'!AC50=""),60,IF(AND(I35="Entrance ramp",'Input data'!AC50=""),80,IF(AND(OR(I35="Exit ramp",I35="Entrance ramp"),'Input data'!AC50&gt;4,'Input data'!AC50&lt;200),'Input data'!AC50,"Irrelevant")))</f>
        <v>Irrelevant</v>
      </c>
      <c r="AC35" s="4" t="str">
        <f>IF(AND(OR(I35="Motorway link",I35="Exit diverge",I35="Entrance merge"),'Input data'!AD50=""),"No",IF(OR(I35="Motorway link",I35="Exit diverge",I35="Entrance merge"),'Input data'!AD50,"Irrelevant"))</f>
        <v>Irrelevant</v>
      </c>
      <c r="AD35" s="4" t="str">
        <f>IF(AND(OR(I35="Motorway link",I35="Exit diverge",I35="Entrance merge"),'Input data'!AE50=""),"130 kph",IF(OR(I35="Motorway link",I35="Exit diverge",I35="Entrance merge"),'Input data'!AE50,"Irrelevant"))</f>
        <v>Irrelevant</v>
      </c>
      <c r="AE35" s="4" t="str">
        <f>IF(AND(I35="Entrance merge",'Input data'!AF50=""),"No",IF(I35="Entrance merge",'Input data'!AF50,"Irrelevant"))</f>
        <v>Irrelevant</v>
      </c>
      <c r="AF35" s="4" t="str">
        <f>IF(AND(AE35="Yes",'Input data'!AG50&gt;0,'Input data'!AG50&lt;1.00000001),'Input data'!AG50,IF(OR(AE35="No",AE35="Yes"),0,"Irrelevant"))</f>
        <v>Irrelevant</v>
      </c>
    </row>
    <row r="36" spans="1:32" x14ac:dyDescent="0.3">
      <c r="A36" s="4" t="str">
        <f>IF('Input data'!A51="","",'Input data'!A51)</f>
        <v/>
      </c>
      <c r="B36" s="4" t="str">
        <f>IF('Input data'!B51="","",'Input data'!B51)</f>
        <v/>
      </c>
      <c r="C36" s="4" t="str">
        <f>IF('Input data'!C51="","",'Input data'!C51)</f>
        <v/>
      </c>
      <c r="D36" s="4" t="str">
        <f>IF('Input data'!D51="","",'Input data'!D51)</f>
        <v/>
      </c>
      <c r="E36" s="4" t="str">
        <f>IF('Input data'!E51="","",'Input data'!E51)</f>
        <v/>
      </c>
      <c r="F36" s="4" t="str">
        <f>IF('Input data'!F51="","",'Input data'!F51)</f>
        <v/>
      </c>
      <c r="G36" s="4">
        <f>IF('Input data'!G51="","",'Input data'!G51)</f>
        <v>0</v>
      </c>
      <c r="H36" s="4" t="str">
        <f>IF('Input data'!H51&gt;0.5,'Input data'!H51,"")</f>
        <v/>
      </c>
      <c r="I36" s="4" t="str">
        <f>IF('Input data'!I51="","",'Input data'!I51)</f>
        <v/>
      </c>
      <c r="J36" s="4" t="str">
        <f>IF(AND(OR(I36="Motorway link",I36="Exit diverge",I36="Entrance merge"),'Input data'!K51=""),2,IF(AND(OR(I36="Motorway link",I36="Exit diverge",I36="Entrance merge"),'Input data'!K51&gt;0.5,'Input data'!K51&lt;21),'Input data'!K51,"Irrelevant"))</f>
        <v>Irrelevant</v>
      </c>
      <c r="K36" s="4" t="str">
        <f>IF(AND(OR(I36="Motorway link",I36="Exit diverge",I36="Entrance merge",I36="Exit ramp",I36="Entrance ramp"),'Input data'!L51=""),3.5,IF(AND(OR(I36="Motorway link",I36="Exit diverge",I36="Entrance merge",I36="Exit ramp",I36="Entrance ramp"),'Input data'!L51&gt;1.5,'Input data'!L51&lt;11),'Input data'!L51,"Irrelevant"))</f>
        <v>Irrelevant</v>
      </c>
      <c r="L36" s="4" t="str">
        <f>IF(AND(I36="Motorway link",'Input data'!M51=""),"No",IF(I36="Motorway link",'Input data'!M51,"Irrelevant"))</f>
        <v>Irrelevant</v>
      </c>
      <c r="M36" s="4" t="str">
        <f>IF(AND(L36="Yes",'Input data'!N51&gt;0,'Input data'!N51&lt;1.00000001),'Input data'!N51,IF(OR(L36="No",L36="Yes"),0,"Irrelevant"))</f>
        <v>Irrelevant</v>
      </c>
      <c r="N36" s="4" t="str">
        <f>IF(AND(OR(I36="Motorway link",I36="Exit diverge",I36="Entrance merge"),'Input data'!O51=""),3,IF(AND(OR(I36="Motorway link",I36="Exit diverge",I36="Entrance merge"),'Input data'!O51&lt;11,'Input data'!O51&gt;-0.00000001),'Input data'!O51,"Irrelevant"))</f>
        <v>Irrelevant</v>
      </c>
      <c r="O36" s="4" t="str">
        <f>IF(AND(OR(I36="Motorway link",I36="Exit diverge",I36="Entrance merge",I36="Exit ramp",I36="Entrance ramp"),'Input data'!P51=""),0.5,IF(AND(OR(I36="Motorway link",I36="Exit diverge",I36="Entrance merge",I36="Exit ramp",I36="Entrance ramp"),'Input data'!P51&gt;-0.00000001,'Input data'!P51&lt;11),'Input data'!P51,"Irrelevant"))</f>
        <v>Irrelevant</v>
      </c>
      <c r="P36" s="4" t="str">
        <f>IF(AND(OR(I36="Motorway link",I36="Exit diverge",I36="Entrance merge"),'Input data'!Q51=""),5,IF(AND(OR(I36="Motorway link",I36="Exit diverge",I36="Entrance merge"),'Input data'!Q51&gt;-0.00000001,'Input data'!Q51&lt;101),'Input data'!Q51,"Irrelevant"))</f>
        <v>Irrelevant</v>
      </c>
      <c r="Q36" s="4" t="str">
        <f>IF(AND(OR(I36="Motorway link",I36="Exit diverge",I36="Entrance merge"),'Input data'!R51=""),"Straight",IF(AND(OR(I36="Motorway link",I36="Exit diverge",I36="Entrance merge"),'Input data'!R51&gt;10),'Input data'!R51,"Irrelevant"))</f>
        <v>Irrelevant</v>
      </c>
      <c r="R36" s="4" t="str">
        <f>IF(Q36="Straight",0,IF(AND(OR(I36="Motorway link",I36="Exit diverge",I36="Entrance merge"),OR('Input data'!S51="",'Input data'!S51&gt;(G36*1000))),G36*1000,IF(AND(OR(I36="Motorway link",I36="Exit diverge",I36="Entrance merge"),'Input data'!S51&gt;0),'Input data'!S51,"Irrelevant")))</f>
        <v>Irrelevant</v>
      </c>
      <c r="S36" s="4" t="str">
        <f>IF(AND(OR(I36="Motorway link",I36="Exit diverge",I36="Entrance merge"),'Input data'!T51=""),"Straight",IF(AND(OR(I36="Motorway link",I36="Exit diverge",I36="Entrance merge"),'Input data'!T51&gt;10),'Input data'!T51,"Irrelevant"))</f>
        <v>Irrelevant</v>
      </c>
      <c r="T36" s="4" t="str">
        <f>IF(S36="Straight",0,IF(R36="Irrelevant","Irrelevant",IF(AND(OR(I36="Motorway link",I36="Exit diverge",I36="Entrance merge"),OR('Input data'!U51="",'Input data'!U51&gt;(G36*1000-R36))),G36*1000-R36,IF(AND(OR(I36="Motorway link",I36="Exit diverge",I36="Entrance merge"),'Input data'!U51&gt;0),'Input data'!U51,"Irrelevant"))))</f>
        <v>Irrelevant</v>
      </c>
      <c r="U36" s="4" t="str">
        <f>IF(AND(OR(I36="Motorway link",I36="Exit diverge",I36="Entrance merge",I36="Exit ramp",I36="Entrance ramp"),'Input data'!V51=""),"No",IF(OR(I36="Motorway link",I36="Exit diverge",I36="Entrance merge",I36="Exit ramp",I36="Entrance ramp"),'Input data'!V51,"Irrelevant"))</f>
        <v>Irrelevant</v>
      </c>
      <c r="V36" s="4" t="str">
        <f>IF(W36="Straight",IF(AND(OR(I36="Exit ramp",I36="Entrance ramp"),'Input data'!W51=""),"Straight diamond ramp",IF(OR(I36="Exit ramp",I36="Entrance ramp"),'Input data'!W51,"Irrelevant")),"Irrelevant")</f>
        <v>Irrelevant</v>
      </c>
      <c r="W36" s="4" t="str">
        <f>IF(AND(OR(I36="Exit ramp",I36="Entrance ramp"),'Input data'!X51=""),"Straight",IF(AND(OR(I36="Exit ramp",I36="Entrance ramp"),'Input data'!X51&gt;10),'Input data'!X51,"Irrelevant"))</f>
        <v>Irrelevant</v>
      </c>
      <c r="X36" s="4" t="str">
        <f>IF(AND(OR(I36="Exit ramp",I36="Entrance ramp"),OR('Input data'!Y51="",'Input data'!Y51&gt;(G36*1000))),G36*1000,IF(AND(OR(I36="Exit ramp",I36="Entrance ramp"),'Input data'!Y51&gt;0),'Input data'!Y51,"Irrelevant"))</f>
        <v>Irrelevant</v>
      </c>
      <c r="Y36" s="4" t="str">
        <f>IF(AND(I36="Exit ramp",'Input data'!Z51=""),95,IF(AND(I36="Entrance ramp",'Input data'!Z51=""),45,IF(AND(OR(I36="Exit ramp",I36="Entrance ramp"),'Input data'!Z51&gt;4,'Input data'!Z51&lt;200),'Input data'!Z51,"Irrelevant")))</f>
        <v>Irrelevant</v>
      </c>
      <c r="Z36" s="4" t="str">
        <f>IF(AND(OR(I36="Exit ramp",I36="Entrance ramp"),'Input data'!AA51=""),"Straight",IF(AND(OR(I36="Exit ramp",I36="Entrance ramp"),'Input data'!AA51&gt;10),'Input data'!AA51,"Irrelevant"))</f>
        <v>Irrelevant</v>
      </c>
      <c r="AA36" s="4" t="str">
        <f>IF(X36="Irrelevant","Irrelevant",IF(AND(OR(I36="Exit ramp",I36="Entrance ramp"),OR('Input data'!AB51="",'Input data'!AB51&gt;(G36*1000-X36))),G36*1000-X36,IF(AND(OR(I36="Exit ramp",I36="Entrance ramp"),'Input data'!AB51&gt;0),'Input data'!AB51,"Irrelevant")))</f>
        <v>Irrelevant</v>
      </c>
      <c r="AB36" s="4" t="str">
        <f>IF(AND(I36="Exit ramp",'Input data'!AC51=""),60,IF(AND(I36="Entrance ramp",'Input data'!AC51=""),80,IF(AND(OR(I36="Exit ramp",I36="Entrance ramp"),'Input data'!AC51&gt;4,'Input data'!AC51&lt;200),'Input data'!AC51,"Irrelevant")))</f>
        <v>Irrelevant</v>
      </c>
      <c r="AC36" s="4" t="str">
        <f>IF(AND(OR(I36="Motorway link",I36="Exit diverge",I36="Entrance merge"),'Input data'!AD51=""),"No",IF(OR(I36="Motorway link",I36="Exit diverge",I36="Entrance merge"),'Input data'!AD51,"Irrelevant"))</f>
        <v>Irrelevant</v>
      </c>
      <c r="AD36" s="4" t="str">
        <f>IF(AND(OR(I36="Motorway link",I36="Exit diverge",I36="Entrance merge"),'Input data'!AE51=""),"130 kph",IF(OR(I36="Motorway link",I36="Exit diverge",I36="Entrance merge"),'Input data'!AE51,"Irrelevant"))</f>
        <v>Irrelevant</v>
      </c>
      <c r="AE36" s="4" t="str">
        <f>IF(AND(I36="Entrance merge",'Input data'!AF51=""),"No",IF(I36="Entrance merge",'Input data'!AF51,"Irrelevant"))</f>
        <v>Irrelevant</v>
      </c>
      <c r="AF36" s="4" t="str">
        <f>IF(AND(AE36="Yes",'Input data'!AG51&gt;0,'Input data'!AG51&lt;1.00000001),'Input data'!AG51,IF(OR(AE36="No",AE36="Yes"),0,"Irrelevant"))</f>
        <v>Irrelevant</v>
      </c>
    </row>
    <row r="37" spans="1:32" x14ac:dyDescent="0.3">
      <c r="A37" s="4" t="str">
        <f>IF('Input data'!A52="","",'Input data'!A52)</f>
        <v/>
      </c>
      <c r="B37" s="4" t="str">
        <f>IF('Input data'!B52="","",'Input data'!B52)</f>
        <v/>
      </c>
      <c r="C37" s="4" t="str">
        <f>IF('Input data'!C52="","",'Input data'!C52)</f>
        <v/>
      </c>
      <c r="D37" s="4" t="str">
        <f>IF('Input data'!D52="","",'Input data'!D52)</f>
        <v/>
      </c>
      <c r="E37" s="4" t="str">
        <f>IF('Input data'!E52="","",'Input data'!E52)</f>
        <v/>
      </c>
      <c r="F37" s="4" t="str">
        <f>IF('Input data'!F52="","",'Input data'!F52)</f>
        <v/>
      </c>
      <c r="G37" s="4">
        <f>IF('Input data'!G52="","",'Input data'!G52)</f>
        <v>0</v>
      </c>
      <c r="H37" s="4" t="str">
        <f>IF('Input data'!H52&gt;0.5,'Input data'!H52,"")</f>
        <v/>
      </c>
      <c r="I37" s="4" t="str">
        <f>IF('Input data'!I52="","",'Input data'!I52)</f>
        <v/>
      </c>
      <c r="J37" s="4" t="str">
        <f>IF(AND(OR(I37="Motorway link",I37="Exit diverge",I37="Entrance merge"),'Input data'!K52=""),2,IF(AND(OR(I37="Motorway link",I37="Exit diverge",I37="Entrance merge"),'Input data'!K52&gt;0.5,'Input data'!K52&lt;21),'Input data'!K52,"Irrelevant"))</f>
        <v>Irrelevant</v>
      </c>
      <c r="K37" s="4" t="str">
        <f>IF(AND(OR(I37="Motorway link",I37="Exit diverge",I37="Entrance merge",I37="Exit ramp",I37="Entrance ramp"),'Input data'!L52=""),3.5,IF(AND(OR(I37="Motorway link",I37="Exit diverge",I37="Entrance merge",I37="Exit ramp",I37="Entrance ramp"),'Input data'!L52&gt;1.5,'Input data'!L52&lt;11),'Input data'!L52,"Irrelevant"))</f>
        <v>Irrelevant</v>
      </c>
      <c r="L37" s="4" t="str">
        <f>IF(AND(I37="Motorway link",'Input data'!M52=""),"No",IF(I37="Motorway link",'Input data'!M52,"Irrelevant"))</f>
        <v>Irrelevant</v>
      </c>
      <c r="M37" s="4" t="str">
        <f>IF(AND(L37="Yes",'Input data'!N52&gt;0,'Input data'!N52&lt;1.00000001),'Input data'!N52,IF(OR(L37="No",L37="Yes"),0,"Irrelevant"))</f>
        <v>Irrelevant</v>
      </c>
      <c r="N37" s="4" t="str">
        <f>IF(AND(OR(I37="Motorway link",I37="Exit diverge",I37="Entrance merge"),'Input data'!O52=""),3,IF(AND(OR(I37="Motorway link",I37="Exit diverge",I37="Entrance merge"),'Input data'!O52&lt;11,'Input data'!O52&gt;-0.00000001),'Input data'!O52,"Irrelevant"))</f>
        <v>Irrelevant</v>
      </c>
      <c r="O37" s="4" t="str">
        <f>IF(AND(OR(I37="Motorway link",I37="Exit diverge",I37="Entrance merge",I37="Exit ramp",I37="Entrance ramp"),'Input data'!P52=""),0.5,IF(AND(OR(I37="Motorway link",I37="Exit diverge",I37="Entrance merge",I37="Exit ramp",I37="Entrance ramp"),'Input data'!P52&gt;-0.00000001,'Input data'!P52&lt;11),'Input data'!P52,"Irrelevant"))</f>
        <v>Irrelevant</v>
      </c>
      <c r="P37" s="4" t="str">
        <f>IF(AND(OR(I37="Motorway link",I37="Exit diverge",I37="Entrance merge"),'Input data'!Q52=""),5,IF(AND(OR(I37="Motorway link",I37="Exit diverge",I37="Entrance merge"),'Input data'!Q52&gt;-0.00000001,'Input data'!Q52&lt;101),'Input data'!Q52,"Irrelevant"))</f>
        <v>Irrelevant</v>
      </c>
      <c r="Q37" s="4" t="str">
        <f>IF(AND(OR(I37="Motorway link",I37="Exit diverge",I37="Entrance merge"),'Input data'!R52=""),"Straight",IF(AND(OR(I37="Motorway link",I37="Exit diverge",I37="Entrance merge"),'Input data'!R52&gt;10),'Input data'!R52,"Irrelevant"))</f>
        <v>Irrelevant</v>
      </c>
      <c r="R37" s="4" t="str">
        <f>IF(Q37="Straight",0,IF(AND(OR(I37="Motorway link",I37="Exit diverge",I37="Entrance merge"),OR('Input data'!S52="",'Input data'!S52&gt;(G37*1000))),G37*1000,IF(AND(OR(I37="Motorway link",I37="Exit diverge",I37="Entrance merge"),'Input data'!S52&gt;0),'Input data'!S52,"Irrelevant")))</f>
        <v>Irrelevant</v>
      </c>
      <c r="S37" s="4" t="str">
        <f>IF(AND(OR(I37="Motorway link",I37="Exit diverge",I37="Entrance merge"),'Input data'!T52=""),"Straight",IF(AND(OR(I37="Motorway link",I37="Exit diverge",I37="Entrance merge"),'Input data'!T52&gt;10),'Input data'!T52,"Irrelevant"))</f>
        <v>Irrelevant</v>
      </c>
      <c r="T37" s="4" t="str">
        <f>IF(S37="Straight",0,IF(R37="Irrelevant","Irrelevant",IF(AND(OR(I37="Motorway link",I37="Exit diverge",I37="Entrance merge"),OR('Input data'!U52="",'Input data'!U52&gt;(G37*1000-R37))),G37*1000-R37,IF(AND(OR(I37="Motorway link",I37="Exit diverge",I37="Entrance merge"),'Input data'!U52&gt;0),'Input data'!U52,"Irrelevant"))))</f>
        <v>Irrelevant</v>
      </c>
      <c r="U37" s="4" t="str">
        <f>IF(AND(OR(I37="Motorway link",I37="Exit diverge",I37="Entrance merge",I37="Exit ramp",I37="Entrance ramp"),'Input data'!V52=""),"No",IF(OR(I37="Motorway link",I37="Exit diverge",I37="Entrance merge",I37="Exit ramp",I37="Entrance ramp"),'Input data'!V52,"Irrelevant"))</f>
        <v>Irrelevant</v>
      </c>
      <c r="V37" s="4" t="str">
        <f>IF(W37="Straight",IF(AND(OR(I37="Exit ramp",I37="Entrance ramp"),'Input data'!W52=""),"Straight diamond ramp",IF(OR(I37="Exit ramp",I37="Entrance ramp"),'Input data'!W52,"Irrelevant")),"Irrelevant")</f>
        <v>Irrelevant</v>
      </c>
      <c r="W37" s="4" t="str">
        <f>IF(AND(OR(I37="Exit ramp",I37="Entrance ramp"),'Input data'!X52=""),"Straight",IF(AND(OR(I37="Exit ramp",I37="Entrance ramp"),'Input data'!X52&gt;10),'Input data'!X52,"Irrelevant"))</f>
        <v>Irrelevant</v>
      </c>
      <c r="X37" s="4" t="str">
        <f>IF(AND(OR(I37="Exit ramp",I37="Entrance ramp"),OR('Input data'!Y52="",'Input data'!Y52&gt;(G37*1000))),G37*1000,IF(AND(OR(I37="Exit ramp",I37="Entrance ramp"),'Input data'!Y52&gt;0),'Input data'!Y52,"Irrelevant"))</f>
        <v>Irrelevant</v>
      </c>
      <c r="Y37" s="4" t="str">
        <f>IF(AND(I37="Exit ramp",'Input data'!Z52=""),95,IF(AND(I37="Entrance ramp",'Input data'!Z52=""),45,IF(AND(OR(I37="Exit ramp",I37="Entrance ramp"),'Input data'!Z52&gt;4,'Input data'!Z52&lt;200),'Input data'!Z52,"Irrelevant")))</f>
        <v>Irrelevant</v>
      </c>
      <c r="Z37" s="4" t="str">
        <f>IF(AND(OR(I37="Exit ramp",I37="Entrance ramp"),'Input data'!AA52=""),"Straight",IF(AND(OR(I37="Exit ramp",I37="Entrance ramp"),'Input data'!AA52&gt;10),'Input data'!AA52,"Irrelevant"))</f>
        <v>Irrelevant</v>
      </c>
      <c r="AA37" s="4" t="str">
        <f>IF(X37="Irrelevant","Irrelevant",IF(AND(OR(I37="Exit ramp",I37="Entrance ramp"),OR('Input data'!AB52="",'Input data'!AB52&gt;(G37*1000-X37))),G37*1000-X37,IF(AND(OR(I37="Exit ramp",I37="Entrance ramp"),'Input data'!AB52&gt;0),'Input data'!AB52,"Irrelevant")))</f>
        <v>Irrelevant</v>
      </c>
      <c r="AB37" s="4" t="str">
        <f>IF(AND(I37="Exit ramp",'Input data'!AC52=""),60,IF(AND(I37="Entrance ramp",'Input data'!AC52=""),80,IF(AND(OR(I37="Exit ramp",I37="Entrance ramp"),'Input data'!AC52&gt;4,'Input data'!AC52&lt;200),'Input data'!AC52,"Irrelevant")))</f>
        <v>Irrelevant</v>
      </c>
      <c r="AC37" s="4" t="str">
        <f>IF(AND(OR(I37="Motorway link",I37="Exit diverge",I37="Entrance merge"),'Input data'!AD52=""),"No",IF(OR(I37="Motorway link",I37="Exit diverge",I37="Entrance merge"),'Input data'!AD52,"Irrelevant"))</f>
        <v>Irrelevant</v>
      </c>
      <c r="AD37" s="4" t="str">
        <f>IF(AND(OR(I37="Motorway link",I37="Exit diverge",I37="Entrance merge"),'Input data'!AE52=""),"130 kph",IF(OR(I37="Motorway link",I37="Exit diverge",I37="Entrance merge"),'Input data'!AE52,"Irrelevant"))</f>
        <v>Irrelevant</v>
      </c>
      <c r="AE37" s="4" t="str">
        <f>IF(AND(I37="Entrance merge",'Input data'!AF52=""),"No",IF(I37="Entrance merge",'Input data'!AF52,"Irrelevant"))</f>
        <v>Irrelevant</v>
      </c>
      <c r="AF37" s="4" t="str">
        <f>IF(AND(AE37="Yes",'Input data'!AG52&gt;0,'Input data'!AG52&lt;1.00000001),'Input data'!AG52,IF(OR(AE37="No",AE37="Yes"),0,"Irrelevant"))</f>
        <v>Irrelevant</v>
      </c>
    </row>
    <row r="38" spans="1:32" x14ac:dyDescent="0.3">
      <c r="A38" s="4" t="str">
        <f>IF('Input data'!A53="","",'Input data'!A53)</f>
        <v/>
      </c>
      <c r="B38" s="4" t="str">
        <f>IF('Input data'!B53="","",'Input data'!B53)</f>
        <v/>
      </c>
      <c r="C38" s="4" t="str">
        <f>IF('Input data'!C53="","",'Input data'!C53)</f>
        <v/>
      </c>
      <c r="D38" s="4" t="str">
        <f>IF('Input data'!D53="","",'Input data'!D53)</f>
        <v/>
      </c>
      <c r="E38" s="4" t="str">
        <f>IF('Input data'!E53="","",'Input data'!E53)</f>
        <v/>
      </c>
      <c r="F38" s="4" t="str">
        <f>IF('Input data'!F53="","",'Input data'!F53)</f>
        <v/>
      </c>
      <c r="G38" s="4">
        <f>IF('Input data'!G53="","",'Input data'!G53)</f>
        <v>0</v>
      </c>
      <c r="H38" s="4" t="str">
        <f>IF('Input data'!H53&gt;0.5,'Input data'!H53,"")</f>
        <v/>
      </c>
      <c r="I38" s="4" t="str">
        <f>IF('Input data'!I53="","",'Input data'!I53)</f>
        <v/>
      </c>
      <c r="J38" s="4" t="str">
        <f>IF(AND(OR(I38="Motorway link",I38="Exit diverge",I38="Entrance merge"),'Input data'!K53=""),2,IF(AND(OR(I38="Motorway link",I38="Exit diverge",I38="Entrance merge"),'Input data'!K53&gt;0.5,'Input data'!K53&lt;21),'Input data'!K53,"Irrelevant"))</f>
        <v>Irrelevant</v>
      </c>
      <c r="K38" s="4" t="str">
        <f>IF(AND(OR(I38="Motorway link",I38="Exit diverge",I38="Entrance merge",I38="Exit ramp",I38="Entrance ramp"),'Input data'!L53=""),3.5,IF(AND(OR(I38="Motorway link",I38="Exit diverge",I38="Entrance merge",I38="Exit ramp",I38="Entrance ramp"),'Input data'!L53&gt;1.5,'Input data'!L53&lt;11),'Input data'!L53,"Irrelevant"))</f>
        <v>Irrelevant</v>
      </c>
      <c r="L38" s="4" t="str">
        <f>IF(AND(I38="Motorway link",'Input data'!M53=""),"No",IF(I38="Motorway link",'Input data'!M53,"Irrelevant"))</f>
        <v>Irrelevant</v>
      </c>
      <c r="M38" s="4" t="str">
        <f>IF(AND(L38="Yes",'Input data'!N53&gt;0,'Input data'!N53&lt;1.00000001),'Input data'!N53,IF(OR(L38="No",L38="Yes"),0,"Irrelevant"))</f>
        <v>Irrelevant</v>
      </c>
      <c r="N38" s="4" t="str">
        <f>IF(AND(OR(I38="Motorway link",I38="Exit diverge",I38="Entrance merge"),'Input data'!O53=""),3,IF(AND(OR(I38="Motorway link",I38="Exit diverge",I38="Entrance merge"),'Input data'!O53&lt;11,'Input data'!O53&gt;-0.00000001),'Input data'!O53,"Irrelevant"))</f>
        <v>Irrelevant</v>
      </c>
      <c r="O38" s="4" t="str">
        <f>IF(AND(OR(I38="Motorway link",I38="Exit diverge",I38="Entrance merge",I38="Exit ramp",I38="Entrance ramp"),'Input data'!P53=""),0.5,IF(AND(OR(I38="Motorway link",I38="Exit diverge",I38="Entrance merge",I38="Exit ramp",I38="Entrance ramp"),'Input data'!P53&gt;-0.00000001,'Input data'!P53&lt;11),'Input data'!P53,"Irrelevant"))</f>
        <v>Irrelevant</v>
      </c>
      <c r="P38" s="4" t="str">
        <f>IF(AND(OR(I38="Motorway link",I38="Exit diverge",I38="Entrance merge"),'Input data'!Q53=""),5,IF(AND(OR(I38="Motorway link",I38="Exit diverge",I38="Entrance merge"),'Input data'!Q53&gt;-0.00000001,'Input data'!Q53&lt;101),'Input data'!Q53,"Irrelevant"))</f>
        <v>Irrelevant</v>
      </c>
      <c r="Q38" s="4" t="str">
        <f>IF(AND(OR(I38="Motorway link",I38="Exit diverge",I38="Entrance merge"),'Input data'!R53=""),"Straight",IF(AND(OR(I38="Motorway link",I38="Exit diverge",I38="Entrance merge"),'Input data'!R53&gt;10),'Input data'!R53,"Irrelevant"))</f>
        <v>Irrelevant</v>
      </c>
      <c r="R38" s="4" t="str">
        <f>IF(Q38="Straight",0,IF(AND(OR(I38="Motorway link",I38="Exit diverge",I38="Entrance merge"),OR('Input data'!S53="",'Input data'!S53&gt;(G38*1000))),G38*1000,IF(AND(OR(I38="Motorway link",I38="Exit diverge",I38="Entrance merge"),'Input data'!S53&gt;0),'Input data'!S53,"Irrelevant")))</f>
        <v>Irrelevant</v>
      </c>
      <c r="S38" s="4" t="str">
        <f>IF(AND(OR(I38="Motorway link",I38="Exit diverge",I38="Entrance merge"),'Input data'!T53=""),"Straight",IF(AND(OR(I38="Motorway link",I38="Exit diverge",I38="Entrance merge"),'Input data'!T53&gt;10),'Input data'!T53,"Irrelevant"))</f>
        <v>Irrelevant</v>
      </c>
      <c r="T38" s="4" t="str">
        <f>IF(S38="Straight",0,IF(R38="Irrelevant","Irrelevant",IF(AND(OR(I38="Motorway link",I38="Exit diverge",I38="Entrance merge"),OR('Input data'!U53="",'Input data'!U53&gt;(G38*1000-R38))),G38*1000-R38,IF(AND(OR(I38="Motorway link",I38="Exit diverge",I38="Entrance merge"),'Input data'!U53&gt;0),'Input data'!U53,"Irrelevant"))))</f>
        <v>Irrelevant</v>
      </c>
      <c r="U38" s="4" t="str">
        <f>IF(AND(OR(I38="Motorway link",I38="Exit diverge",I38="Entrance merge",I38="Exit ramp",I38="Entrance ramp"),'Input data'!V53=""),"No",IF(OR(I38="Motorway link",I38="Exit diverge",I38="Entrance merge",I38="Exit ramp",I38="Entrance ramp"),'Input data'!V53,"Irrelevant"))</f>
        <v>Irrelevant</v>
      </c>
      <c r="V38" s="4" t="str">
        <f>IF(W38="Straight",IF(AND(OR(I38="Exit ramp",I38="Entrance ramp"),'Input data'!W53=""),"Straight diamond ramp",IF(OR(I38="Exit ramp",I38="Entrance ramp"),'Input data'!W53,"Irrelevant")),"Irrelevant")</f>
        <v>Irrelevant</v>
      </c>
      <c r="W38" s="4" t="str">
        <f>IF(AND(OR(I38="Exit ramp",I38="Entrance ramp"),'Input data'!X53=""),"Straight",IF(AND(OR(I38="Exit ramp",I38="Entrance ramp"),'Input data'!X53&gt;10),'Input data'!X53,"Irrelevant"))</f>
        <v>Irrelevant</v>
      </c>
      <c r="X38" s="4" t="str">
        <f>IF(AND(OR(I38="Exit ramp",I38="Entrance ramp"),OR('Input data'!Y53="",'Input data'!Y53&gt;(G38*1000))),G38*1000,IF(AND(OR(I38="Exit ramp",I38="Entrance ramp"),'Input data'!Y53&gt;0),'Input data'!Y53,"Irrelevant"))</f>
        <v>Irrelevant</v>
      </c>
      <c r="Y38" s="4" t="str">
        <f>IF(AND(I38="Exit ramp",'Input data'!Z53=""),95,IF(AND(I38="Entrance ramp",'Input data'!Z53=""),45,IF(AND(OR(I38="Exit ramp",I38="Entrance ramp"),'Input data'!Z53&gt;4,'Input data'!Z53&lt;200),'Input data'!Z53,"Irrelevant")))</f>
        <v>Irrelevant</v>
      </c>
      <c r="Z38" s="4" t="str">
        <f>IF(AND(OR(I38="Exit ramp",I38="Entrance ramp"),'Input data'!AA53=""),"Straight",IF(AND(OR(I38="Exit ramp",I38="Entrance ramp"),'Input data'!AA53&gt;10),'Input data'!AA53,"Irrelevant"))</f>
        <v>Irrelevant</v>
      </c>
      <c r="AA38" s="4" t="str">
        <f>IF(X38="Irrelevant","Irrelevant",IF(AND(OR(I38="Exit ramp",I38="Entrance ramp"),OR('Input data'!AB53="",'Input data'!AB53&gt;(G38*1000-X38))),G38*1000-X38,IF(AND(OR(I38="Exit ramp",I38="Entrance ramp"),'Input data'!AB53&gt;0),'Input data'!AB53,"Irrelevant")))</f>
        <v>Irrelevant</v>
      </c>
      <c r="AB38" s="4" t="str">
        <f>IF(AND(I38="Exit ramp",'Input data'!AC53=""),60,IF(AND(I38="Entrance ramp",'Input data'!AC53=""),80,IF(AND(OR(I38="Exit ramp",I38="Entrance ramp"),'Input data'!AC53&gt;4,'Input data'!AC53&lt;200),'Input data'!AC53,"Irrelevant")))</f>
        <v>Irrelevant</v>
      </c>
      <c r="AC38" s="4" t="str">
        <f>IF(AND(OR(I38="Motorway link",I38="Exit diverge",I38="Entrance merge"),'Input data'!AD53=""),"No",IF(OR(I38="Motorway link",I38="Exit diverge",I38="Entrance merge"),'Input data'!AD53,"Irrelevant"))</f>
        <v>Irrelevant</v>
      </c>
      <c r="AD38" s="4" t="str">
        <f>IF(AND(OR(I38="Motorway link",I38="Exit diverge",I38="Entrance merge"),'Input data'!AE53=""),"130 kph",IF(OR(I38="Motorway link",I38="Exit diverge",I38="Entrance merge"),'Input data'!AE53,"Irrelevant"))</f>
        <v>Irrelevant</v>
      </c>
      <c r="AE38" s="4" t="str">
        <f>IF(AND(I38="Entrance merge",'Input data'!AF53=""),"No",IF(I38="Entrance merge",'Input data'!AF53,"Irrelevant"))</f>
        <v>Irrelevant</v>
      </c>
      <c r="AF38" s="4" t="str">
        <f>IF(AND(AE38="Yes",'Input data'!AG53&gt;0,'Input data'!AG53&lt;1.00000001),'Input data'!AG53,IF(OR(AE38="No",AE38="Yes"),0,"Irrelevant"))</f>
        <v>Irrelevant</v>
      </c>
    </row>
    <row r="39" spans="1:32" x14ac:dyDescent="0.3">
      <c r="A39" s="4" t="str">
        <f>IF('Input data'!A54="","",'Input data'!A54)</f>
        <v/>
      </c>
      <c r="B39" s="4" t="str">
        <f>IF('Input data'!B54="","",'Input data'!B54)</f>
        <v/>
      </c>
      <c r="C39" s="4" t="str">
        <f>IF('Input data'!C54="","",'Input data'!C54)</f>
        <v/>
      </c>
      <c r="D39" s="4" t="str">
        <f>IF('Input data'!D54="","",'Input data'!D54)</f>
        <v/>
      </c>
      <c r="E39" s="4" t="str">
        <f>IF('Input data'!E54="","",'Input data'!E54)</f>
        <v/>
      </c>
      <c r="F39" s="4" t="str">
        <f>IF('Input data'!F54="","",'Input data'!F54)</f>
        <v/>
      </c>
      <c r="G39" s="4">
        <f>IF('Input data'!G54="","",'Input data'!G54)</f>
        <v>0</v>
      </c>
      <c r="H39" s="4" t="str">
        <f>IF('Input data'!H54&gt;0.5,'Input data'!H54,"")</f>
        <v/>
      </c>
      <c r="I39" s="4" t="str">
        <f>IF('Input data'!I54="","",'Input data'!I54)</f>
        <v/>
      </c>
      <c r="J39" s="4" t="str">
        <f>IF(AND(OR(I39="Motorway link",I39="Exit diverge",I39="Entrance merge"),'Input data'!K54=""),2,IF(AND(OR(I39="Motorway link",I39="Exit diverge",I39="Entrance merge"),'Input data'!K54&gt;0.5,'Input data'!K54&lt;21),'Input data'!K54,"Irrelevant"))</f>
        <v>Irrelevant</v>
      </c>
      <c r="K39" s="4" t="str">
        <f>IF(AND(OR(I39="Motorway link",I39="Exit diverge",I39="Entrance merge",I39="Exit ramp",I39="Entrance ramp"),'Input data'!L54=""),3.5,IF(AND(OR(I39="Motorway link",I39="Exit diverge",I39="Entrance merge",I39="Exit ramp",I39="Entrance ramp"),'Input data'!L54&gt;1.5,'Input data'!L54&lt;11),'Input data'!L54,"Irrelevant"))</f>
        <v>Irrelevant</v>
      </c>
      <c r="L39" s="4" t="str">
        <f>IF(AND(I39="Motorway link",'Input data'!M54=""),"No",IF(I39="Motorway link",'Input data'!M54,"Irrelevant"))</f>
        <v>Irrelevant</v>
      </c>
      <c r="M39" s="4" t="str">
        <f>IF(AND(L39="Yes",'Input data'!N54&gt;0,'Input data'!N54&lt;1.00000001),'Input data'!N54,IF(OR(L39="No",L39="Yes"),0,"Irrelevant"))</f>
        <v>Irrelevant</v>
      </c>
      <c r="N39" s="4" t="str">
        <f>IF(AND(OR(I39="Motorway link",I39="Exit diverge",I39="Entrance merge"),'Input data'!O54=""),3,IF(AND(OR(I39="Motorway link",I39="Exit diverge",I39="Entrance merge"),'Input data'!O54&lt;11,'Input data'!O54&gt;-0.00000001),'Input data'!O54,"Irrelevant"))</f>
        <v>Irrelevant</v>
      </c>
      <c r="O39" s="4" t="str">
        <f>IF(AND(OR(I39="Motorway link",I39="Exit diverge",I39="Entrance merge",I39="Exit ramp",I39="Entrance ramp"),'Input data'!P54=""),0.5,IF(AND(OR(I39="Motorway link",I39="Exit diverge",I39="Entrance merge",I39="Exit ramp",I39="Entrance ramp"),'Input data'!P54&gt;-0.00000001,'Input data'!P54&lt;11),'Input data'!P54,"Irrelevant"))</f>
        <v>Irrelevant</v>
      </c>
      <c r="P39" s="4" t="str">
        <f>IF(AND(OR(I39="Motorway link",I39="Exit diverge",I39="Entrance merge"),'Input data'!Q54=""),5,IF(AND(OR(I39="Motorway link",I39="Exit diverge",I39="Entrance merge"),'Input data'!Q54&gt;-0.00000001,'Input data'!Q54&lt;101),'Input data'!Q54,"Irrelevant"))</f>
        <v>Irrelevant</v>
      </c>
      <c r="Q39" s="4" t="str">
        <f>IF(AND(OR(I39="Motorway link",I39="Exit diverge",I39="Entrance merge"),'Input data'!R54=""),"Straight",IF(AND(OR(I39="Motorway link",I39="Exit diverge",I39="Entrance merge"),'Input data'!R54&gt;10),'Input data'!R54,"Irrelevant"))</f>
        <v>Irrelevant</v>
      </c>
      <c r="R39" s="4" t="str">
        <f>IF(Q39="Straight",0,IF(AND(OR(I39="Motorway link",I39="Exit diverge",I39="Entrance merge"),OR('Input data'!S54="",'Input data'!S54&gt;(G39*1000))),G39*1000,IF(AND(OR(I39="Motorway link",I39="Exit diverge",I39="Entrance merge"),'Input data'!S54&gt;0),'Input data'!S54,"Irrelevant")))</f>
        <v>Irrelevant</v>
      </c>
      <c r="S39" s="4" t="str">
        <f>IF(AND(OR(I39="Motorway link",I39="Exit diverge",I39="Entrance merge"),'Input data'!T54=""),"Straight",IF(AND(OR(I39="Motorway link",I39="Exit diverge",I39="Entrance merge"),'Input data'!T54&gt;10),'Input data'!T54,"Irrelevant"))</f>
        <v>Irrelevant</v>
      </c>
      <c r="T39" s="4" t="str">
        <f>IF(S39="Straight",0,IF(R39="Irrelevant","Irrelevant",IF(AND(OR(I39="Motorway link",I39="Exit diverge",I39="Entrance merge"),OR('Input data'!U54="",'Input data'!U54&gt;(G39*1000-R39))),G39*1000-R39,IF(AND(OR(I39="Motorway link",I39="Exit diverge",I39="Entrance merge"),'Input data'!U54&gt;0),'Input data'!U54,"Irrelevant"))))</f>
        <v>Irrelevant</v>
      </c>
      <c r="U39" s="4" t="str">
        <f>IF(AND(OR(I39="Motorway link",I39="Exit diverge",I39="Entrance merge",I39="Exit ramp",I39="Entrance ramp"),'Input data'!V54=""),"No",IF(OR(I39="Motorway link",I39="Exit diverge",I39="Entrance merge",I39="Exit ramp",I39="Entrance ramp"),'Input data'!V54,"Irrelevant"))</f>
        <v>Irrelevant</v>
      </c>
      <c r="V39" s="4" t="str">
        <f>IF(W39="Straight",IF(AND(OR(I39="Exit ramp",I39="Entrance ramp"),'Input data'!W54=""),"Straight diamond ramp",IF(OR(I39="Exit ramp",I39="Entrance ramp"),'Input data'!W54,"Irrelevant")),"Irrelevant")</f>
        <v>Irrelevant</v>
      </c>
      <c r="W39" s="4" t="str">
        <f>IF(AND(OR(I39="Exit ramp",I39="Entrance ramp"),'Input data'!X54=""),"Straight",IF(AND(OR(I39="Exit ramp",I39="Entrance ramp"),'Input data'!X54&gt;10),'Input data'!X54,"Irrelevant"))</f>
        <v>Irrelevant</v>
      </c>
      <c r="X39" s="4" t="str">
        <f>IF(AND(OR(I39="Exit ramp",I39="Entrance ramp"),OR('Input data'!Y54="",'Input data'!Y54&gt;(G39*1000))),G39*1000,IF(AND(OR(I39="Exit ramp",I39="Entrance ramp"),'Input data'!Y54&gt;0),'Input data'!Y54,"Irrelevant"))</f>
        <v>Irrelevant</v>
      </c>
      <c r="Y39" s="4" t="str">
        <f>IF(AND(I39="Exit ramp",'Input data'!Z54=""),95,IF(AND(I39="Entrance ramp",'Input data'!Z54=""),45,IF(AND(OR(I39="Exit ramp",I39="Entrance ramp"),'Input data'!Z54&gt;4,'Input data'!Z54&lt;200),'Input data'!Z54,"Irrelevant")))</f>
        <v>Irrelevant</v>
      </c>
      <c r="Z39" s="4" t="str">
        <f>IF(AND(OR(I39="Exit ramp",I39="Entrance ramp"),'Input data'!AA54=""),"Straight",IF(AND(OR(I39="Exit ramp",I39="Entrance ramp"),'Input data'!AA54&gt;10),'Input data'!AA54,"Irrelevant"))</f>
        <v>Irrelevant</v>
      </c>
      <c r="AA39" s="4" t="str">
        <f>IF(X39="Irrelevant","Irrelevant",IF(AND(OR(I39="Exit ramp",I39="Entrance ramp"),OR('Input data'!AB54="",'Input data'!AB54&gt;(G39*1000-X39))),G39*1000-X39,IF(AND(OR(I39="Exit ramp",I39="Entrance ramp"),'Input data'!AB54&gt;0),'Input data'!AB54,"Irrelevant")))</f>
        <v>Irrelevant</v>
      </c>
      <c r="AB39" s="4" t="str">
        <f>IF(AND(I39="Exit ramp",'Input data'!AC54=""),60,IF(AND(I39="Entrance ramp",'Input data'!AC54=""),80,IF(AND(OR(I39="Exit ramp",I39="Entrance ramp"),'Input data'!AC54&gt;4,'Input data'!AC54&lt;200),'Input data'!AC54,"Irrelevant")))</f>
        <v>Irrelevant</v>
      </c>
      <c r="AC39" s="4" t="str">
        <f>IF(AND(OR(I39="Motorway link",I39="Exit diverge",I39="Entrance merge"),'Input data'!AD54=""),"No",IF(OR(I39="Motorway link",I39="Exit diverge",I39="Entrance merge"),'Input data'!AD54,"Irrelevant"))</f>
        <v>Irrelevant</v>
      </c>
      <c r="AD39" s="4" t="str">
        <f>IF(AND(OR(I39="Motorway link",I39="Exit diverge",I39="Entrance merge"),'Input data'!AE54=""),"130 kph",IF(OR(I39="Motorway link",I39="Exit diverge",I39="Entrance merge"),'Input data'!AE54,"Irrelevant"))</f>
        <v>Irrelevant</v>
      </c>
      <c r="AE39" s="4" t="str">
        <f>IF(AND(I39="Entrance merge",'Input data'!AF54=""),"No",IF(I39="Entrance merge",'Input data'!AF54,"Irrelevant"))</f>
        <v>Irrelevant</v>
      </c>
      <c r="AF39" s="4" t="str">
        <f>IF(AND(AE39="Yes",'Input data'!AG54&gt;0,'Input data'!AG54&lt;1.00000001),'Input data'!AG54,IF(OR(AE39="No",AE39="Yes"),0,"Irrelevant"))</f>
        <v>Irrelevant</v>
      </c>
    </row>
    <row r="40" spans="1:32" x14ac:dyDescent="0.3">
      <c r="A40" s="4" t="str">
        <f>IF('Input data'!A55="","",'Input data'!A55)</f>
        <v/>
      </c>
      <c r="B40" s="4" t="str">
        <f>IF('Input data'!B55="","",'Input data'!B55)</f>
        <v/>
      </c>
      <c r="C40" s="4" t="str">
        <f>IF('Input data'!C55="","",'Input data'!C55)</f>
        <v/>
      </c>
      <c r="D40" s="4" t="str">
        <f>IF('Input data'!D55="","",'Input data'!D55)</f>
        <v/>
      </c>
      <c r="E40" s="4" t="str">
        <f>IF('Input data'!E55="","",'Input data'!E55)</f>
        <v/>
      </c>
      <c r="F40" s="4" t="str">
        <f>IF('Input data'!F55="","",'Input data'!F55)</f>
        <v/>
      </c>
      <c r="G40" s="4">
        <f>IF('Input data'!G55="","",'Input data'!G55)</f>
        <v>0</v>
      </c>
      <c r="H40" s="4" t="str">
        <f>IF('Input data'!H55&gt;0.5,'Input data'!H55,"")</f>
        <v/>
      </c>
      <c r="I40" s="4" t="str">
        <f>IF('Input data'!I55="","",'Input data'!I55)</f>
        <v/>
      </c>
      <c r="J40" s="4" t="str">
        <f>IF(AND(OR(I40="Motorway link",I40="Exit diverge",I40="Entrance merge"),'Input data'!K55=""),2,IF(AND(OR(I40="Motorway link",I40="Exit diverge",I40="Entrance merge"),'Input data'!K55&gt;0.5,'Input data'!K55&lt;21),'Input data'!K55,"Irrelevant"))</f>
        <v>Irrelevant</v>
      </c>
      <c r="K40" s="4" t="str">
        <f>IF(AND(OR(I40="Motorway link",I40="Exit diverge",I40="Entrance merge",I40="Exit ramp",I40="Entrance ramp"),'Input data'!L55=""),3.5,IF(AND(OR(I40="Motorway link",I40="Exit diverge",I40="Entrance merge",I40="Exit ramp",I40="Entrance ramp"),'Input data'!L55&gt;1.5,'Input data'!L55&lt;11),'Input data'!L55,"Irrelevant"))</f>
        <v>Irrelevant</v>
      </c>
      <c r="L40" s="4" t="str">
        <f>IF(AND(I40="Motorway link",'Input data'!M55=""),"No",IF(I40="Motorway link",'Input data'!M55,"Irrelevant"))</f>
        <v>Irrelevant</v>
      </c>
      <c r="M40" s="4" t="str">
        <f>IF(AND(L40="Yes",'Input data'!N55&gt;0,'Input data'!N55&lt;1.00000001),'Input data'!N55,IF(OR(L40="No",L40="Yes"),0,"Irrelevant"))</f>
        <v>Irrelevant</v>
      </c>
      <c r="N40" s="4" t="str">
        <f>IF(AND(OR(I40="Motorway link",I40="Exit diverge",I40="Entrance merge"),'Input data'!O55=""),3,IF(AND(OR(I40="Motorway link",I40="Exit diverge",I40="Entrance merge"),'Input data'!O55&lt;11,'Input data'!O55&gt;-0.00000001),'Input data'!O55,"Irrelevant"))</f>
        <v>Irrelevant</v>
      </c>
      <c r="O40" s="4" t="str">
        <f>IF(AND(OR(I40="Motorway link",I40="Exit diverge",I40="Entrance merge",I40="Exit ramp",I40="Entrance ramp"),'Input data'!P55=""),0.5,IF(AND(OR(I40="Motorway link",I40="Exit diverge",I40="Entrance merge",I40="Exit ramp",I40="Entrance ramp"),'Input data'!P55&gt;-0.00000001,'Input data'!P55&lt;11),'Input data'!P55,"Irrelevant"))</f>
        <v>Irrelevant</v>
      </c>
      <c r="P40" s="4" t="str">
        <f>IF(AND(OR(I40="Motorway link",I40="Exit diverge",I40="Entrance merge"),'Input data'!Q55=""),5,IF(AND(OR(I40="Motorway link",I40="Exit diverge",I40="Entrance merge"),'Input data'!Q55&gt;-0.00000001,'Input data'!Q55&lt;101),'Input data'!Q55,"Irrelevant"))</f>
        <v>Irrelevant</v>
      </c>
      <c r="Q40" s="4" t="str">
        <f>IF(AND(OR(I40="Motorway link",I40="Exit diverge",I40="Entrance merge"),'Input data'!R55=""),"Straight",IF(AND(OR(I40="Motorway link",I40="Exit diverge",I40="Entrance merge"),'Input data'!R55&gt;10),'Input data'!R55,"Irrelevant"))</f>
        <v>Irrelevant</v>
      </c>
      <c r="R40" s="4" t="str">
        <f>IF(Q40="Straight",0,IF(AND(OR(I40="Motorway link",I40="Exit diverge",I40="Entrance merge"),OR('Input data'!S55="",'Input data'!S55&gt;(G40*1000))),G40*1000,IF(AND(OR(I40="Motorway link",I40="Exit diverge",I40="Entrance merge"),'Input data'!S55&gt;0),'Input data'!S55,"Irrelevant")))</f>
        <v>Irrelevant</v>
      </c>
      <c r="S40" s="4" t="str">
        <f>IF(AND(OR(I40="Motorway link",I40="Exit diverge",I40="Entrance merge"),'Input data'!T55=""),"Straight",IF(AND(OR(I40="Motorway link",I40="Exit diverge",I40="Entrance merge"),'Input data'!T55&gt;10),'Input data'!T55,"Irrelevant"))</f>
        <v>Irrelevant</v>
      </c>
      <c r="T40" s="4" t="str">
        <f>IF(S40="Straight",0,IF(R40="Irrelevant","Irrelevant",IF(AND(OR(I40="Motorway link",I40="Exit diverge",I40="Entrance merge"),OR('Input data'!U55="",'Input data'!U55&gt;(G40*1000-R40))),G40*1000-R40,IF(AND(OR(I40="Motorway link",I40="Exit diverge",I40="Entrance merge"),'Input data'!U55&gt;0),'Input data'!U55,"Irrelevant"))))</f>
        <v>Irrelevant</v>
      </c>
      <c r="U40" s="4" t="str">
        <f>IF(AND(OR(I40="Motorway link",I40="Exit diverge",I40="Entrance merge",I40="Exit ramp",I40="Entrance ramp"),'Input data'!V55=""),"No",IF(OR(I40="Motorway link",I40="Exit diverge",I40="Entrance merge",I40="Exit ramp",I40="Entrance ramp"),'Input data'!V55,"Irrelevant"))</f>
        <v>Irrelevant</v>
      </c>
      <c r="V40" s="4" t="str">
        <f>IF(W40="Straight",IF(AND(OR(I40="Exit ramp",I40="Entrance ramp"),'Input data'!W55=""),"Straight diamond ramp",IF(OR(I40="Exit ramp",I40="Entrance ramp"),'Input data'!W55,"Irrelevant")),"Irrelevant")</f>
        <v>Irrelevant</v>
      </c>
      <c r="W40" s="4" t="str">
        <f>IF(AND(OR(I40="Exit ramp",I40="Entrance ramp"),'Input data'!X55=""),"Straight",IF(AND(OR(I40="Exit ramp",I40="Entrance ramp"),'Input data'!X55&gt;10),'Input data'!X55,"Irrelevant"))</f>
        <v>Irrelevant</v>
      </c>
      <c r="X40" s="4" t="str">
        <f>IF(AND(OR(I40="Exit ramp",I40="Entrance ramp"),OR('Input data'!Y55="",'Input data'!Y55&gt;(G40*1000))),G40*1000,IF(AND(OR(I40="Exit ramp",I40="Entrance ramp"),'Input data'!Y55&gt;0),'Input data'!Y55,"Irrelevant"))</f>
        <v>Irrelevant</v>
      </c>
      <c r="Y40" s="4" t="str">
        <f>IF(AND(I40="Exit ramp",'Input data'!Z55=""),95,IF(AND(I40="Entrance ramp",'Input data'!Z55=""),45,IF(AND(OR(I40="Exit ramp",I40="Entrance ramp"),'Input data'!Z55&gt;4,'Input data'!Z55&lt;200),'Input data'!Z55,"Irrelevant")))</f>
        <v>Irrelevant</v>
      </c>
      <c r="Z40" s="4" t="str">
        <f>IF(AND(OR(I40="Exit ramp",I40="Entrance ramp"),'Input data'!AA55=""),"Straight",IF(AND(OR(I40="Exit ramp",I40="Entrance ramp"),'Input data'!AA55&gt;10),'Input data'!AA55,"Irrelevant"))</f>
        <v>Irrelevant</v>
      </c>
      <c r="AA40" s="4" t="str">
        <f>IF(X40="Irrelevant","Irrelevant",IF(AND(OR(I40="Exit ramp",I40="Entrance ramp"),OR('Input data'!AB55="",'Input data'!AB55&gt;(G40*1000-X40))),G40*1000-X40,IF(AND(OR(I40="Exit ramp",I40="Entrance ramp"),'Input data'!AB55&gt;0),'Input data'!AB55,"Irrelevant")))</f>
        <v>Irrelevant</v>
      </c>
      <c r="AB40" s="4" t="str">
        <f>IF(AND(I40="Exit ramp",'Input data'!AC55=""),60,IF(AND(I40="Entrance ramp",'Input data'!AC55=""),80,IF(AND(OR(I40="Exit ramp",I40="Entrance ramp"),'Input data'!AC55&gt;4,'Input data'!AC55&lt;200),'Input data'!AC55,"Irrelevant")))</f>
        <v>Irrelevant</v>
      </c>
      <c r="AC40" s="4" t="str">
        <f>IF(AND(OR(I40="Motorway link",I40="Exit diverge",I40="Entrance merge"),'Input data'!AD55=""),"No",IF(OR(I40="Motorway link",I40="Exit diverge",I40="Entrance merge"),'Input data'!AD55,"Irrelevant"))</f>
        <v>Irrelevant</v>
      </c>
      <c r="AD40" s="4" t="str">
        <f>IF(AND(OR(I40="Motorway link",I40="Exit diverge",I40="Entrance merge"),'Input data'!AE55=""),"130 kph",IF(OR(I40="Motorway link",I40="Exit diverge",I40="Entrance merge"),'Input data'!AE55,"Irrelevant"))</f>
        <v>Irrelevant</v>
      </c>
      <c r="AE40" s="4" t="str">
        <f>IF(AND(I40="Entrance merge",'Input data'!AF55=""),"No",IF(I40="Entrance merge",'Input data'!AF55,"Irrelevant"))</f>
        <v>Irrelevant</v>
      </c>
      <c r="AF40" s="4" t="str">
        <f>IF(AND(AE40="Yes",'Input data'!AG55&gt;0,'Input data'!AG55&lt;1.00000001),'Input data'!AG55,IF(OR(AE40="No",AE40="Yes"),0,"Irrelevant"))</f>
        <v>Irrelevant</v>
      </c>
    </row>
    <row r="41" spans="1:32" x14ac:dyDescent="0.3">
      <c r="A41" s="4" t="str">
        <f>IF('Input data'!A56="","",'Input data'!A56)</f>
        <v/>
      </c>
      <c r="B41" s="4" t="str">
        <f>IF('Input data'!B56="","",'Input data'!B56)</f>
        <v/>
      </c>
      <c r="C41" s="4" t="str">
        <f>IF('Input data'!C56="","",'Input data'!C56)</f>
        <v/>
      </c>
      <c r="D41" s="4" t="str">
        <f>IF('Input data'!D56="","",'Input data'!D56)</f>
        <v/>
      </c>
      <c r="E41" s="4" t="str">
        <f>IF('Input data'!E56="","",'Input data'!E56)</f>
        <v/>
      </c>
      <c r="F41" s="4" t="str">
        <f>IF('Input data'!F56="","",'Input data'!F56)</f>
        <v/>
      </c>
      <c r="G41" s="4">
        <f>IF('Input data'!G56="","",'Input data'!G56)</f>
        <v>0</v>
      </c>
      <c r="H41" s="4" t="str">
        <f>IF('Input data'!H56&gt;0.5,'Input data'!H56,"")</f>
        <v/>
      </c>
      <c r="I41" s="4" t="str">
        <f>IF('Input data'!I56="","",'Input data'!I56)</f>
        <v/>
      </c>
      <c r="J41" s="4" t="str">
        <f>IF(AND(OR(I41="Motorway link",I41="Exit diverge",I41="Entrance merge"),'Input data'!K56=""),2,IF(AND(OR(I41="Motorway link",I41="Exit diverge",I41="Entrance merge"),'Input data'!K56&gt;0.5,'Input data'!K56&lt;21),'Input data'!K56,"Irrelevant"))</f>
        <v>Irrelevant</v>
      </c>
      <c r="K41" s="4" t="str">
        <f>IF(AND(OR(I41="Motorway link",I41="Exit diverge",I41="Entrance merge",I41="Exit ramp",I41="Entrance ramp"),'Input data'!L56=""),3.5,IF(AND(OR(I41="Motorway link",I41="Exit diverge",I41="Entrance merge",I41="Exit ramp",I41="Entrance ramp"),'Input data'!L56&gt;1.5,'Input data'!L56&lt;11),'Input data'!L56,"Irrelevant"))</f>
        <v>Irrelevant</v>
      </c>
      <c r="L41" s="4" t="str">
        <f>IF(AND(I41="Motorway link",'Input data'!M56=""),"No",IF(I41="Motorway link",'Input data'!M56,"Irrelevant"))</f>
        <v>Irrelevant</v>
      </c>
      <c r="M41" s="4" t="str">
        <f>IF(AND(L41="Yes",'Input data'!N56&gt;0,'Input data'!N56&lt;1.00000001),'Input data'!N56,IF(OR(L41="No",L41="Yes"),0,"Irrelevant"))</f>
        <v>Irrelevant</v>
      </c>
      <c r="N41" s="4" t="str">
        <f>IF(AND(OR(I41="Motorway link",I41="Exit diverge",I41="Entrance merge"),'Input data'!O56=""),3,IF(AND(OR(I41="Motorway link",I41="Exit diverge",I41="Entrance merge"),'Input data'!O56&lt;11,'Input data'!O56&gt;-0.00000001),'Input data'!O56,"Irrelevant"))</f>
        <v>Irrelevant</v>
      </c>
      <c r="O41" s="4" t="str">
        <f>IF(AND(OR(I41="Motorway link",I41="Exit diverge",I41="Entrance merge",I41="Exit ramp",I41="Entrance ramp"),'Input data'!P56=""),0.5,IF(AND(OR(I41="Motorway link",I41="Exit diverge",I41="Entrance merge",I41="Exit ramp",I41="Entrance ramp"),'Input data'!P56&gt;-0.00000001,'Input data'!P56&lt;11),'Input data'!P56,"Irrelevant"))</f>
        <v>Irrelevant</v>
      </c>
      <c r="P41" s="4" t="str">
        <f>IF(AND(OR(I41="Motorway link",I41="Exit diverge",I41="Entrance merge"),'Input data'!Q56=""),5,IF(AND(OR(I41="Motorway link",I41="Exit diverge",I41="Entrance merge"),'Input data'!Q56&gt;-0.00000001,'Input data'!Q56&lt;101),'Input data'!Q56,"Irrelevant"))</f>
        <v>Irrelevant</v>
      </c>
      <c r="Q41" s="4" t="str">
        <f>IF(AND(OR(I41="Motorway link",I41="Exit diverge",I41="Entrance merge"),'Input data'!R56=""),"Straight",IF(AND(OR(I41="Motorway link",I41="Exit diverge",I41="Entrance merge"),'Input data'!R56&gt;10),'Input data'!R56,"Irrelevant"))</f>
        <v>Irrelevant</v>
      </c>
      <c r="R41" s="4" t="str">
        <f>IF(Q41="Straight",0,IF(AND(OR(I41="Motorway link",I41="Exit diverge",I41="Entrance merge"),OR('Input data'!S56="",'Input data'!S56&gt;(G41*1000))),G41*1000,IF(AND(OR(I41="Motorway link",I41="Exit diverge",I41="Entrance merge"),'Input data'!S56&gt;0),'Input data'!S56,"Irrelevant")))</f>
        <v>Irrelevant</v>
      </c>
      <c r="S41" s="4" t="str">
        <f>IF(AND(OR(I41="Motorway link",I41="Exit diverge",I41="Entrance merge"),'Input data'!T56=""),"Straight",IF(AND(OR(I41="Motorway link",I41="Exit diverge",I41="Entrance merge"),'Input data'!T56&gt;10),'Input data'!T56,"Irrelevant"))</f>
        <v>Irrelevant</v>
      </c>
      <c r="T41" s="4" t="str">
        <f>IF(S41="Straight",0,IF(R41="Irrelevant","Irrelevant",IF(AND(OR(I41="Motorway link",I41="Exit diverge",I41="Entrance merge"),OR('Input data'!U56="",'Input data'!U56&gt;(G41*1000-R41))),G41*1000-R41,IF(AND(OR(I41="Motorway link",I41="Exit diverge",I41="Entrance merge"),'Input data'!U56&gt;0),'Input data'!U56,"Irrelevant"))))</f>
        <v>Irrelevant</v>
      </c>
      <c r="U41" s="4" t="str">
        <f>IF(AND(OR(I41="Motorway link",I41="Exit diverge",I41="Entrance merge",I41="Exit ramp",I41="Entrance ramp"),'Input data'!V56=""),"No",IF(OR(I41="Motorway link",I41="Exit diverge",I41="Entrance merge",I41="Exit ramp",I41="Entrance ramp"),'Input data'!V56,"Irrelevant"))</f>
        <v>Irrelevant</v>
      </c>
      <c r="V41" s="4" t="str">
        <f>IF(W41="Straight",IF(AND(OR(I41="Exit ramp",I41="Entrance ramp"),'Input data'!W56=""),"Straight diamond ramp",IF(OR(I41="Exit ramp",I41="Entrance ramp"),'Input data'!W56,"Irrelevant")),"Irrelevant")</f>
        <v>Irrelevant</v>
      </c>
      <c r="W41" s="4" t="str">
        <f>IF(AND(OR(I41="Exit ramp",I41="Entrance ramp"),'Input data'!X56=""),"Straight",IF(AND(OR(I41="Exit ramp",I41="Entrance ramp"),'Input data'!X56&gt;10),'Input data'!X56,"Irrelevant"))</f>
        <v>Irrelevant</v>
      </c>
      <c r="X41" s="4" t="str">
        <f>IF(AND(OR(I41="Exit ramp",I41="Entrance ramp"),OR('Input data'!Y56="",'Input data'!Y56&gt;(G41*1000))),G41*1000,IF(AND(OR(I41="Exit ramp",I41="Entrance ramp"),'Input data'!Y56&gt;0),'Input data'!Y56,"Irrelevant"))</f>
        <v>Irrelevant</v>
      </c>
      <c r="Y41" s="4" t="str">
        <f>IF(AND(I41="Exit ramp",'Input data'!Z56=""),95,IF(AND(I41="Entrance ramp",'Input data'!Z56=""),45,IF(AND(OR(I41="Exit ramp",I41="Entrance ramp"),'Input data'!Z56&gt;4,'Input data'!Z56&lt;200),'Input data'!Z56,"Irrelevant")))</f>
        <v>Irrelevant</v>
      </c>
      <c r="Z41" s="4" t="str">
        <f>IF(AND(OR(I41="Exit ramp",I41="Entrance ramp"),'Input data'!AA56=""),"Straight",IF(AND(OR(I41="Exit ramp",I41="Entrance ramp"),'Input data'!AA56&gt;10),'Input data'!AA56,"Irrelevant"))</f>
        <v>Irrelevant</v>
      </c>
      <c r="AA41" s="4" t="str">
        <f>IF(X41="Irrelevant","Irrelevant",IF(AND(OR(I41="Exit ramp",I41="Entrance ramp"),OR('Input data'!AB56="",'Input data'!AB56&gt;(G41*1000-X41))),G41*1000-X41,IF(AND(OR(I41="Exit ramp",I41="Entrance ramp"),'Input data'!AB56&gt;0),'Input data'!AB56,"Irrelevant")))</f>
        <v>Irrelevant</v>
      </c>
      <c r="AB41" s="4" t="str">
        <f>IF(AND(I41="Exit ramp",'Input data'!AC56=""),60,IF(AND(I41="Entrance ramp",'Input data'!AC56=""),80,IF(AND(OR(I41="Exit ramp",I41="Entrance ramp"),'Input data'!AC56&gt;4,'Input data'!AC56&lt;200),'Input data'!AC56,"Irrelevant")))</f>
        <v>Irrelevant</v>
      </c>
      <c r="AC41" s="4" t="str">
        <f>IF(AND(OR(I41="Motorway link",I41="Exit diverge",I41="Entrance merge"),'Input data'!AD56=""),"No",IF(OR(I41="Motorway link",I41="Exit diverge",I41="Entrance merge"),'Input data'!AD56,"Irrelevant"))</f>
        <v>Irrelevant</v>
      </c>
      <c r="AD41" s="4" t="str">
        <f>IF(AND(OR(I41="Motorway link",I41="Exit diverge",I41="Entrance merge"),'Input data'!AE56=""),"130 kph",IF(OR(I41="Motorway link",I41="Exit diverge",I41="Entrance merge"),'Input data'!AE56,"Irrelevant"))</f>
        <v>Irrelevant</v>
      </c>
      <c r="AE41" s="4" t="str">
        <f>IF(AND(I41="Entrance merge",'Input data'!AF56=""),"No",IF(I41="Entrance merge",'Input data'!AF56,"Irrelevant"))</f>
        <v>Irrelevant</v>
      </c>
      <c r="AF41" s="4" t="str">
        <f>IF(AND(AE41="Yes",'Input data'!AG56&gt;0,'Input data'!AG56&lt;1.00000001),'Input data'!AG56,IF(OR(AE41="No",AE41="Yes"),0,"Irrelevant"))</f>
        <v>Irrelevant</v>
      </c>
    </row>
    <row r="42" spans="1:32" x14ac:dyDescent="0.3">
      <c r="A42" s="4" t="str">
        <f>IF('Input data'!A57="","",'Input data'!A57)</f>
        <v/>
      </c>
      <c r="B42" s="4" t="str">
        <f>IF('Input data'!B57="","",'Input data'!B57)</f>
        <v/>
      </c>
      <c r="C42" s="4" t="str">
        <f>IF('Input data'!C57="","",'Input data'!C57)</f>
        <v/>
      </c>
      <c r="D42" s="4" t="str">
        <f>IF('Input data'!D57="","",'Input data'!D57)</f>
        <v/>
      </c>
      <c r="E42" s="4" t="str">
        <f>IF('Input data'!E57="","",'Input data'!E57)</f>
        <v/>
      </c>
      <c r="F42" s="4" t="str">
        <f>IF('Input data'!F57="","",'Input data'!F57)</f>
        <v/>
      </c>
      <c r="G42" s="4">
        <f>IF('Input data'!G57="","",'Input data'!G57)</f>
        <v>0</v>
      </c>
      <c r="H42" s="4" t="str">
        <f>IF('Input data'!H57&gt;0.5,'Input data'!H57,"")</f>
        <v/>
      </c>
      <c r="I42" s="4" t="str">
        <f>IF('Input data'!I57="","",'Input data'!I57)</f>
        <v/>
      </c>
      <c r="J42" s="4" t="str">
        <f>IF(AND(OR(I42="Motorway link",I42="Exit diverge",I42="Entrance merge"),'Input data'!K57=""),2,IF(AND(OR(I42="Motorway link",I42="Exit diverge",I42="Entrance merge"),'Input data'!K57&gt;0.5,'Input data'!K57&lt;21),'Input data'!K57,"Irrelevant"))</f>
        <v>Irrelevant</v>
      </c>
      <c r="K42" s="4" t="str">
        <f>IF(AND(OR(I42="Motorway link",I42="Exit diverge",I42="Entrance merge",I42="Exit ramp",I42="Entrance ramp"),'Input data'!L57=""),3.5,IF(AND(OR(I42="Motorway link",I42="Exit diverge",I42="Entrance merge",I42="Exit ramp",I42="Entrance ramp"),'Input data'!L57&gt;1.5,'Input data'!L57&lt;11),'Input data'!L57,"Irrelevant"))</f>
        <v>Irrelevant</v>
      </c>
      <c r="L42" s="4" t="str">
        <f>IF(AND(I42="Motorway link",'Input data'!M57=""),"No",IF(I42="Motorway link",'Input data'!M57,"Irrelevant"))</f>
        <v>Irrelevant</v>
      </c>
      <c r="M42" s="4" t="str">
        <f>IF(AND(L42="Yes",'Input data'!N57&gt;0,'Input data'!N57&lt;1.00000001),'Input data'!N57,IF(OR(L42="No",L42="Yes"),0,"Irrelevant"))</f>
        <v>Irrelevant</v>
      </c>
      <c r="N42" s="4" t="str">
        <f>IF(AND(OR(I42="Motorway link",I42="Exit diverge",I42="Entrance merge"),'Input data'!O57=""),3,IF(AND(OR(I42="Motorway link",I42="Exit diverge",I42="Entrance merge"),'Input data'!O57&lt;11,'Input data'!O57&gt;-0.00000001),'Input data'!O57,"Irrelevant"))</f>
        <v>Irrelevant</v>
      </c>
      <c r="O42" s="4" t="str">
        <f>IF(AND(OR(I42="Motorway link",I42="Exit diverge",I42="Entrance merge",I42="Exit ramp",I42="Entrance ramp"),'Input data'!P57=""),0.5,IF(AND(OR(I42="Motorway link",I42="Exit diverge",I42="Entrance merge",I42="Exit ramp",I42="Entrance ramp"),'Input data'!P57&gt;-0.00000001,'Input data'!P57&lt;11),'Input data'!P57,"Irrelevant"))</f>
        <v>Irrelevant</v>
      </c>
      <c r="P42" s="4" t="str">
        <f>IF(AND(OR(I42="Motorway link",I42="Exit diverge",I42="Entrance merge"),'Input data'!Q57=""),5,IF(AND(OR(I42="Motorway link",I42="Exit diverge",I42="Entrance merge"),'Input data'!Q57&gt;-0.00000001,'Input data'!Q57&lt;101),'Input data'!Q57,"Irrelevant"))</f>
        <v>Irrelevant</v>
      </c>
      <c r="Q42" s="4" t="str">
        <f>IF(AND(OR(I42="Motorway link",I42="Exit diverge",I42="Entrance merge"),'Input data'!R57=""),"Straight",IF(AND(OR(I42="Motorway link",I42="Exit diverge",I42="Entrance merge"),'Input data'!R57&gt;10),'Input data'!R57,"Irrelevant"))</f>
        <v>Irrelevant</v>
      </c>
      <c r="R42" s="4" t="str">
        <f>IF(Q42="Straight",0,IF(AND(OR(I42="Motorway link",I42="Exit diverge",I42="Entrance merge"),OR('Input data'!S57="",'Input data'!S57&gt;(G42*1000))),G42*1000,IF(AND(OR(I42="Motorway link",I42="Exit diverge",I42="Entrance merge"),'Input data'!S57&gt;0),'Input data'!S57,"Irrelevant")))</f>
        <v>Irrelevant</v>
      </c>
      <c r="S42" s="4" t="str">
        <f>IF(AND(OR(I42="Motorway link",I42="Exit diverge",I42="Entrance merge"),'Input data'!T57=""),"Straight",IF(AND(OR(I42="Motorway link",I42="Exit diverge",I42="Entrance merge"),'Input data'!T57&gt;10),'Input data'!T57,"Irrelevant"))</f>
        <v>Irrelevant</v>
      </c>
      <c r="T42" s="4" t="str">
        <f>IF(S42="Straight",0,IF(R42="Irrelevant","Irrelevant",IF(AND(OR(I42="Motorway link",I42="Exit diverge",I42="Entrance merge"),OR('Input data'!U57="",'Input data'!U57&gt;(G42*1000-R42))),G42*1000-R42,IF(AND(OR(I42="Motorway link",I42="Exit diverge",I42="Entrance merge"),'Input data'!U57&gt;0),'Input data'!U57,"Irrelevant"))))</f>
        <v>Irrelevant</v>
      </c>
      <c r="U42" s="4" t="str">
        <f>IF(AND(OR(I42="Motorway link",I42="Exit diverge",I42="Entrance merge",I42="Exit ramp",I42="Entrance ramp"),'Input data'!V57=""),"No",IF(OR(I42="Motorway link",I42="Exit diverge",I42="Entrance merge",I42="Exit ramp",I42="Entrance ramp"),'Input data'!V57,"Irrelevant"))</f>
        <v>Irrelevant</v>
      </c>
      <c r="V42" s="4" t="str">
        <f>IF(W42="Straight",IF(AND(OR(I42="Exit ramp",I42="Entrance ramp"),'Input data'!W57=""),"Straight diamond ramp",IF(OR(I42="Exit ramp",I42="Entrance ramp"),'Input data'!W57,"Irrelevant")),"Irrelevant")</f>
        <v>Irrelevant</v>
      </c>
      <c r="W42" s="4" t="str">
        <f>IF(AND(OR(I42="Exit ramp",I42="Entrance ramp"),'Input data'!X57=""),"Straight",IF(AND(OR(I42="Exit ramp",I42="Entrance ramp"),'Input data'!X57&gt;10),'Input data'!X57,"Irrelevant"))</f>
        <v>Irrelevant</v>
      </c>
      <c r="X42" s="4" t="str">
        <f>IF(AND(OR(I42="Exit ramp",I42="Entrance ramp"),OR('Input data'!Y57="",'Input data'!Y57&gt;(G42*1000))),G42*1000,IF(AND(OR(I42="Exit ramp",I42="Entrance ramp"),'Input data'!Y57&gt;0),'Input data'!Y57,"Irrelevant"))</f>
        <v>Irrelevant</v>
      </c>
      <c r="Y42" s="4" t="str">
        <f>IF(AND(I42="Exit ramp",'Input data'!Z57=""),95,IF(AND(I42="Entrance ramp",'Input data'!Z57=""),45,IF(AND(OR(I42="Exit ramp",I42="Entrance ramp"),'Input data'!Z57&gt;4,'Input data'!Z57&lt;200),'Input data'!Z57,"Irrelevant")))</f>
        <v>Irrelevant</v>
      </c>
      <c r="Z42" s="4" t="str">
        <f>IF(AND(OR(I42="Exit ramp",I42="Entrance ramp"),'Input data'!AA57=""),"Straight",IF(AND(OR(I42="Exit ramp",I42="Entrance ramp"),'Input data'!AA57&gt;10),'Input data'!AA57,"Irrelevant"))</f>
        <v>Irrelevant</v>
      </c>
      <c r="AA42" s="4" t="str">
        <f>IF(X42="Irrelevant","Irrelevant",IF(AND(OR(I42="Exit ramp",I42="Entrance ramp"),OR('Input data'!AB57="",'Input data'!AB57&gt;(G42*1000-X42))),G42*1000-X42,IF(AND(OR(I42="Exit ramp",I42="Entrance ramp"),'Input data'!AB57&gt;0),'Input data'!AB57,"Irrelevant")))</f>
        <v>Irrelevant</v>
      </c>
      <c r="AB42" s="4" t="str">
        <f>IF(AND(I42="Exit ramp",'Input data'!AC57=""),60,IF(AND(I42="Entrance ramp",'Input data'!AC57=""),80,IF(AND(OR(I42="Exit ramp",I42="Entrance ramp"),'Input data'!AC57&gt;4,'Input data'!AC57&lt;200),'Input data'!AC57,"Irrelevant")))</f>
        <v>Irrelevant</v>
      </c>
      <c r="AC42" s="4" t="str">
        <f>IF(AND(OR(I42="Motorway link",I42="Exit diverge",I42="Entrance merge"),'Input data'!AD57=""),"No",IF(OR(I42="Motorway link",I42="Exit diverge",I42="Entrance merge"),'Input data'!AD57,"Irrelevant"))</f>
        <v>Irrelevant</v>
      </c>
      <c r="AD42" s="4" t="str">
        <f>IF(AND(OR(I42="Motorway link",I42="Exit diverge",I42="Entrance merge"),'Input data'!AE57=""),"130 kph",IF(OR(I42="Motorway link",I42="Exit diverge",I42="Entrance merge"),'Input data'!AE57,"Irrelevant"))</f>
        <v>Irrelevant</v>
      </c>
      <c r="AE42" s="4" t="str">
        <f>IF(AND(I42="Entrance merge",'Input data'!AF57=""),"No",IF(I42="Entrance merge",'Input data'!AF57,"Irrelevant"))</f>
        <v>Irrelevant</v>
      </c>
      <c r="AF42" s="4" t="str">
        <f>IF(AND(AE42="Yes",'Input data'!AG57&gt;0,'Input data'!AG57&lt;1.00000001),'Input data'!AG57,IF(OR(AE42="No",AE42="Yes"),0,"Irrelevant"))</f>
        <v>Irrelevant</v>
      </c>
    </row>
    <row r="43" spans="1:32" x14ac:dyDescent="0.3">
      <c r="A43" s="4" t="str">
        <f>IF('Input data'!A58="","",'Input data'!A58)</f>
        <v/>
      </c>
      <c r="B43" s="4" t="str">
        <f>IF('Input data'!B58="","",'Input data'!B58)</f>
        <v/>
      </c>
      <c r="C43" s="4" t="str">
        <f>IF('Input data'!C58="","",'Input data'!C58)</f>
        <v/>
      </c>
      <c r="D43" s="4" t="str">
        <f>IF('Input data'!D58="","",'Input data'!D58)</f>
        <v/>
      </c>
      <c r="E43" s="4" t="str">
        <f>IF('Input data'!E58="","",'Input data'!E58)</f>
        <v/>
      </c>
      <c r="F43" s="4" t="str">
        <f>IF('Input data'!F58="","",'Input data'!F58)</f>
        <v/>
      </c>
      <c r="G43" s="4">
        <f>IF('Input data'!G58="","",'Input data'!G58)</f>
        <v>0</v>
      </c>
      <c r="H43" s="4" t="str">
        <f>IF('Input data'!H58&gt;0.5,'Input data'!H58,"")</f>
        <v/>
      </c>
      <c r="I43" s="4" t="str">
        <f>IF('Input data'!I58="","",'Input data'!I58)</f>
        <v/>
      </c>
      <c r="J43" s="4" t="str">
        <f>IF(AND(OR(I43="Motorway link",I43="Exit diverge",I43="Entrance merge"),'Input data'!K58=""),2,IF(AND(OR(I43="Motorway link",I43="Exit diverge",I43="Entrance merge"),'Input data'!K58&gt;0.5,'Input data'!K58&lt;21),'Input data'!K58,"Irrelevant"))</f>
        <v>Irrelevant</v>
      </c>
      <c r="K43" s="4" t="str">
        <f>IF(AND(OR(I43="Motorway link",I43="Exit diverge",I43="Entrance merge",I43="Exit ramp",I43="Entrance ramp"),'Input data'!L58=""),3.5,IF(AND(OR(I43="Motorway link",I43="Exit diverge",I43="Entrance merge",I43="Exit ramp",I43="Entrance ramp"),'Input data'!L58&gt;1.5,'Input data'!L58&lt;11),'Input data'!L58,"Irrelevant"))</f>
        <v>Irrelevant</v>
      </c>
      <c r="L43" s="4" t="str">
        <f>IF(AND(I43="Motorway link",'Input data'!M58=""),"No",IF(I43="Motorway link",'Input data'!M58,"Irrelevant"))</f>
        <v>Irrelevant</v>
      </c>
      <c r="M43" s="4" t="str">
        <f>IF(AND(L43="Yes",'Input data'!N58&gt;0,'Input data'!N58&lt;1.00000001),'Input data'!N58,IF(OR(L43="No",L43="Yes"),0,"Irrelevant"))</f>
        <v>Irrelevant</v>
      </c>
      <c r="N43" s="4" t="str">
        <f>IF(AND(OR(I43="Motorway link",I43="Exit diverge",I43="Entrance merge"),'Input data'!O58=""),3,IF(AND(OR(I43="Motorway link",I43="Exit diverge",I43="Entrance merge"),'Input data'!O58&lt;11,'Input data'!O58&gt;-0.00000001),'Input data'!O58,"Irrelevant"))</f>
        <v>Irrelevant</v>
      </c>
      <c r="O43" s="4" t="str">
        <f>IF(AND(OR(I43="Motorway link",I43="Exit diverge",I43="Entrance merge",I43="Exit ramp",I43="Entrance ramp"),'Input data'!P58=""),0.5,IF(AND(OR(I43="Motorway link",I43="Exit diverge",I43="Entrance merge",I43="Exit ramp",I43="Entrance ramp"),'Input data'!P58&gt;-0.00000001,'Input data'!P58&lt;11),'Input data'!P58,"Irrelevant"))</f>
        <v>Irrelevant</v>
      </c>
      <c r="P43" s="4" t="str">
        <f>IF(AND(OR(I43="Motorway link",I43="Exit diverge",I43="Entrance merge"),'Input data'!Q58=""),5,IF(AND(OR(I43="Motorway link",I43="Exit diverge",I43="Entrance merge"),'Input data'!Q58&gt;-0.00000001,'Input data'!Q58&lt;101),'Input data'!Q58,"Irrelevant"))</f>
        <v>Irrelevant</v>
      </c>
      <c r="Q43" s="4" t="str">
        <f>IF(AND(OR(I43="Motorway link",I43="Exit diverge",I43="Entrance merge"),'Input data'!R58=""),"Straight",IF(AND(OR(I43="Motorway link",I43="Exit diverge",I43="Entrance merge"),'Input data'!R58&gt;10),'Input data'!R58,"Irrelevant"))</f>
        <v>Irrelevant</v>
      </c>
      <c r="R43" s="4" t="str">
        <f>IF(Q43="Straight",0,IF(AND(OR(I43="Motorway link",I43="Exit diverge",I43="Entrance merge"),OR('Input data'!S58="",'Input data'!S58&gt;(G43*1000))),G43*1000,IF(AND(OR(I43="Motorway link",I43="Exit diverge",I43="Entrance merge"),'Input data'!S58&gt;0),'Input data'!S58,"Irrelevant")))</f>
        <v>Irrelevant</v>
      </c>
      <c r="S43" s="4" t="str">
        <f>IF(AND(OR(I43="Motorway link",I43="Exit diverge",I43="Entrance merge"),'Input data'!T58=""),"Straight",IF(AND(OR(I43="Motorway link",I43="Exit diverge",I43="Entrance merge"),'Input data'!T58&gt;10),'Input data'!T58,"Irrelevant"))</f>
        <v>Irrelevant</v>
      </c>
      <c r="T43" s="4" t="str">
        <f>IF(S43="Straight",0,IF(R43="Irrelevant","Irrelevant",IF(AND(OR(I43="Motorway link",I43="Exit diverge",I43="Entrance merge"),OR('Input data'!U58="",'Input data'!U58&gt;(G43*1000-R43))),G43*1000-R43,IF(AND(OR(I43="Motorway link",I43="Exit diverge",I43="Entrance merge"),'Input data'!U58&gt;0),'Input data'!U58,"Irrelevant"))))</f>
        <v>Irrelevant</v>
      </c>
      <c r="U43" s="4" t="str">
        <f>IF(AND(OR(I43="Motorway link",I43="Exit diverge",I43="Entrance merge",I43="Exit ramp",I43="Entrance ramp"),'Input data'!V58=""),"No",IF(OR(I43="Motorway link",I43="Exit diverge",I43="Entrance merge",I43="Exit ramp",I43="Entrance ramp"),'Input data'!V58,"Irrelevant"))</f>
        <v>Irrelevant</v>
      </c>
      <c r="V43" s="4" t="str">
        <f>IF(W43="Straight",IF(AND(OR(I43="Exit ramp",I43="Entrance ramp"),'Input data'!W58=""),"Straight diamond ramp",IF(OR(I43="Exit ramp",I43="Entrance ramp"),'Input data'!W58,"Irrelevant")),"Irrelevant")</f>
        <v>Irrelevant</v>
      </c>
      <c r="W43" s="4" t="str">
        <f>IF(AND(OR(I43="Exit ramp",I43="Entrance ramp"),'Input data'!X58=""),"Straight",IF(AND(OR(I43="Exit ramp",I43="Entrance ramp"),'Input data'!X58&gt;10),'Input data'!X58,"Irrelevant"))</f>
        <v>Irrelevant</v>
      </c>
      <c r="X43" s="4" t="str">
        <f>IF(AND(OR(I43="Exit ramp",I43="Entrance ramp"),OR('Input data'!Y58="",'Input data'!Y58&gt;(G43*1000))),G43*1000,IF(AND(OR(I43="Exit ramp",I43="Entrance ramp"),'Input data'!Y58&gt;0),'Input data'!Y58,"Irrelevant"))</f>
        <v>Irrelevant</v>
      </c>
      <c r="Y43" s="4" t="str">
        <f>IF(AND(I43="Exit ramp",'Input data'!Z58=""),95,IF(AND(I43="Entrance ramp",'Input data'!Z58=""),45,IF(AND(OR(I43="Exit ramp",I43="Entrance ramp"),'Input data'!Z58&gt;4,'Input data'!Z58&lt;200),'Input data'!Z58,"Irrelevant")))</f>
        <v>Irrelevant</v>
      </c>
      <c r="Z43" s="4" t="str">
        <f>IF(AND(OR(I43="Exit ramp",I43="Entrance ramp"),'Input data'!AA58=""),"Straight",IF(AND(OR(I43="Exit ramp",I43="Entrance ramp"),'Input data'!AA58&gt;10),'Input data'!AA58,"Irrelevant"))</f>
        <v>Irrelevant</v>
      </c>
      <c r="AA43" s="4" t="str">
        <f>IF(X43="Irrelevant","Irrelevant",IF(AND(OR(I43="Exit ramp",I43="Entrance ramp"),OR('Input data'!AB58="",'Input data'!AB58&gt;(G43*1000-X43))),G43*1000-X43,IF(AND(OR(I43="Exit ramp",I43="Entrance ramp"),'Input data'!AB58&gt;0),'Input data'!AB58,"Irrelevant")))</f>
        <v>Irrelevant</v>
      </c>
      <c r="AB43" s="4" t="str">
        <f>IF(AND(I43="Exit ramp",'Input data'!AC58=""),60,IF(AND(I43="Entrance ramp",'Input data'!AC58=""),80,IF(AND(OR(I43="Exit ramp",I43="Entrance ramp"),'Input data'!AC58&gt;4,'Input data'!AC58&lt;200),'Input data'!AC58,"Irrelevant")))</f>
        <v>Irrelevant</v>
      </c>
      <c r="AC43" s="4" t="str">
        <f>IF(AND(OR(I43="Motorway link",I43="Exit diverge",I43="Entrance merge"),'Input data'!AD58=""),"No",IF(OR(I43="Motorway link",I43="Exit diverge",I43="Entrance merge"),'Input data'!AD58,"Irrelevant"))</f>
        <v>Irrelevant</v>
      </c>
      <c r="AD43" s="4" t="str">
        <f>IF(AND(OR(I43="Motorway link",I43="Exit diverge",I43="Entrance merge"),'Input data'!AE58=""),"130 kph",IF(OR(I43="Motorway link",I43="Exit diverge",I43="Entrance merge"),'Input data'!AE58,"Irrelevant"))</f>
        <v>Irrelevant</v>
      </c>
      <c r="AE43" s="4" t="str">
        <f>IF(AND(I43="Entrance merge",'Input data'!AF58=""),"No",IF(I43="Entrance merge",'Input data'!AF58,"Irrelevant"))</f>
        <v>Irrelevant</v>
      </c>
      <c r="AF43" s="4" t="str">
        <f>IF(AND(AE43="Yes",'Input data'!AG58&gt;0,'Input data'!AG58&lt;1.00000001),'Input data'!AG58,IF(OR(AE43="No",AE43="Yes"),0,"Irrelevant"))</f>
        <v>Irrelevant</v>
      </c>
    </row>
    <row r="44" spans="1:32" x14ac:dyDescent="0.3">
      <c r="A44" s="4" t="str">
        <f>IF('Input data'!A59="","",'Input data'!A59)</f>
        <v/>
      </c>
      <c r="B44" s="4" t="str">
        <f>IF('Input data'!B59="","",'Input data'!B59)</f>
        <v/>
      </c>
      <c r="C44" s="4" t="str">
        <f>IF('Input data'!C59="","",'Input data'!C59)</f>
        <v/>
      </c>
      <c r="D44" s="4" t="str">
        <f>IF('Input data'!D59="","",'Input data'!D59)</f>
        <v/>
      </c>
      <c r="E44" s="4" t="str">
        <f>IF('Input data'!E59="","",'Input data'!E59)</f>
        <v/>
      </c>
      <c r="F44" s="4" t="str">
        <f>IF('Input data'!F59="","",'Input data'!F59)</f>
        <v/>
      </c>
      <c r="G44" s="4">
        <f>IF('Input data'!G59="","",'Input data'!G59)</f>
        <v>0</v>
      </c>
      <c r="H44" s="4" t="str">
        <f>IF('Input data'!H59&gt;0.5,'Input data'!H59,"")</f>
        <v/>
      </c>
      <c r="I44" s="4" t="str">
        <f>IF('Input data'!I59="","",'Input data'!I59)</f>
        <v/>
      </c>
      <c r="J44" s="4" t="str">
        <f>IF(AND(OR(I44="Motorway link",I44="Exit diverge",I44="Entrance merge"),'Input data'!K59=""),2,IF(AND(OR(I44="Motorway link",I44="Exit diverge",I44="Entrance merge"),'Input data'!K59&gt;0.5,'Input data'!K59&lt;21),'Input data'!K59,"Irrelevant"))</f>
        <v>Irrelevant</v>
      </c>
      <c r="K44" s="4" t="str">
        <f>IF(AND(OR(I44="Motorway link",I44="Exit diverge",I44="Entrance merge",I44="Exit ramp",I44="Entrance ramp"),'Input data'!L59=""),3.5,IF(AND(OR(I44="Motorway link",I44="Exit diverge",I44="Entrance merge",I44="Exit ramp",I44="Entrance ramp"),'Input data'!L59&gt;1.5,'Input data'!L59&lt;11),'Input data'!L59,"Irrelevant"))</f>
        <v>Irrelevant</v>
      </c>
      <c r="L44" s="4" t="str">
        <f>IF(AND(I44="Motorway link",'Input data'!M59=""),"No",IF(I44="Motorway link",'Input data'!M59,"Irrelevant"))</f>
        <v>Irrelevant</v>
      </c>
      <c r="M44" s="4" t="str">
        <f>IF(AND(L44="Yes",'Input data'!N59&gt;0,'Input data'!N59&lt;1.00000001),'Input data'!N59,IF(OR(L44="No",L44="Yes"),0,"Irrelevant"))</f>
        <v>Irrelevant</v>
      </c>
      <c r="N44" s="4" t="str">
        <f>IF(AND(OR(I44="Motorway link",I44="Exit diverge",I44="Entrance merge"),'Input data'!O59=""),3,IF(AND(OR(I44="Motorway link",I44="Exit diverge",I44="Entrance merge"),'Input data'!O59&lt;11,'Input data'!O59&gt;-0.00000001),'Input data'!O59,"Irrelevant"))</f>
        <v>Irrelevant</v>
      </c>
      <c r="O44" s="4" t="str">
        <f>IF(AND(OR(I44="Motorway link",I44="Exit diverge",I44="Entrance merge",I44="Exit ramp",I44="Entrance ramp"),'Input data'!P59=""),0.5,IF(AND(OR(I44="Motorway link",I44="Exit diverge",I44="Entrance merge",I44="Exit ramp",I44="Entrance ramp"),'Input data'!P59&gt;-0.00000001,'Input data'!P59&lt;11),'Input data'!P59,"Irrelevant"))</f>
        <v>Irrelevant</v>
      </c>
      <c r="P44" s="4" t="str">
        <f>IF(AND(OR(I44="Motorway link",I44="Exit diverge",I44="Entrance merge"),'Input data'!Q59=""),5,IF(AND(OR(I44="Motorway link",I44="Exit diverge",I44="Entrance merge"),'Input data'!Q59&gt;-0.00000001,'Input data'!Q59&lt;101),'Input data'!Q59,"Irrelevant"))</f>
        <v>Irrelevant</v>
      </c>
      <c r="Q44" s="4" t="str">
        <f>IF(AND(OR(I44="Motorway link",I44="Exit diverge",I44="Entrance merge"),'Input data'!R59=""),"Straight",IF(AND(OR(I44="Motorway link",I44="Exit diverge",I44="Entrance merge"),'Input data'!R59&gt;10),'Input data'!R59,"Irrelevant"))</f>
        <v>Irrelevant</v>
      </c>
      <c r="R44" s="4" t="str">
        <f>IF(Q44="Straight",0,IF(AND(OR(I44="Motorway link",I44="Exit diverge",I44="Entrance merge"),OR('Input data'!S59="",'Input data'!S59&gt;(G44*1000))),G44*1000,IF(AND(OR(I44="Motorway link",I44="Exit diverge",I44="Entrance merge"),'Input data'!S59&gt;0),'Input data'!S59,"Irrelevant")))</f>
        <v>Irrelevant</v>
      </c>
      <c r="S44" s="4" t="str">
        <f>IF(AND(OR(I44="Motorway link",I44="Exit diverge",I44="Entrance merge"),'Input data'!T59=""),"Straight",IF(AND(OR(I44="Motorway link",I44="Exit diverge",I44="Entrance merge"),'Input data'!T59&gt;10),'Input data'!T59,"Irrelevant"))</f>
        <v>Irrelevant</v>
      </c>
      <c r="T44" s="4" t="str">
        <f>IF(S44="Straight",0,IF(R44="Irrelevant","Irrelevant",IF(AND(OR(I44="Motorway link",I44="Exit diverge",I44="Entrance merge"),OR('Input data'!U59="",'Input data'!U59&gt;(G44*1000-R44))),G44*1000-R44,IF(AND(OR(I44="Motorway link",I44="Exit diverge",I44="Entrance merge"),'Input data'!U59&gt;0),'Input data'!U59,"Irrelevant"))))</f>
        <v>Irrelevant</v>
      </c>
      <c r="U44" s="4" t="str">
        <f>IF(AND(OR(I44="Motorway link",I44="Exit diverge",I44="Entrance merge",I44="Exit ramp",I44="Entrance ramp"),'Input data'!V59=""),"No",IF(OR(I44="Motorway link",I44="Exit diverge",I44="Entrance merge",I44="Exit ramp",I44="Entrance ramp"),'Input data'!V59,"Irrelevant"))</f>
        <v>Irrelevant</v>
      </c>
      <c r="V44" s="4" t="str">
        <f>IF(W44="Straight",IF(AND(OR(I44="Exit ramp",I44="Entrance ramp"),'Input data'!W59=""),"Straight diamond ramp",IF(OR(I44="Exit ramp",I44="Entrance ramp"),'Input data'!W59,"Irrelevant")),"Irrelevant")</f>
        <v>Irrelevant</v>
      </c>
      <c r="W44" s="4" t="str">
        <f>IF(AND(OR(I44="Exit ramp",I44="Entrance ramp"),'Input data'!X59=""),"Straight",IF(AND(OR(I44="Exit ramp",I44="Entrance ramp"),'Input data'!X59&gt;10),'Input data'!X59,"Irrelevant"))</f>
        <v>Irrelevant</v>
      </c>
      <c r="X44" s="4" t="str">
        <f>IF(AND(OR(I44="Exit ramp",I44="Entrance ramp"),OR('Input data'!Y59="",'Input data'!Y59&gt;(G44*1000))),G44*1000,IF(AND(OR(I44="Exit ramp",I44="Entrance ramp"),'Input data'!Y59&gt;0),'Input data'!Y59,"Irrelevant"))</f>
        <v>Irrelevant</v>
      </c>
      <c r="Y44" s="4" t="str">
        <f>IF(AND(I44="Exit ramp",'Input data'!Z59=""),95,IF(AND(I44="Entrance ramp",'Input data'!Z59=""),45,IF(AND(OR(I44="Exit ramp",I44="Entrance ramp"),'Input data'!Z59&gt;4,'Input data'!Z59&lt;200),'Input data'!Z59,"Irrelevant")))</f>
        <v>Irrelevant</v>
      </c>
      <c r="Z44" s="4" t="str">
        <f>IF(AND(OR(I44="Exit ramp",I44="Entrance ramp"),'Input data'!AA59=""),"Straight",IF(AND(OR(I44="Exit ramp",I44="Entrance ramp"),'Input data'!AA59&gt;10),'Input data'!AA59,"Irrelevant"))</f>
        <v>Irrelevant</v>
      </c>
      <c r="AA44" s="4" t="str">
        <f>IF(X44="Irrelevant","Irrelevant",IF(AND(OR(I44="Exit ramp",I44="Entrance ramp"),OR('Input data'!AB59="",'Input data'!AB59&gt;(G44*1000-X44))),G44*1000-X44,IF(AND(OR(I44="Exit ramp",I44="Entrance ramp"),'Input data'!AB59&gt;0),'Input data'!AB59,"Irrelevant")))</f>
        <v>Irrelevant</v>
      </c>
      <c r="AB44" s="4" t="str">
        <f>IF(AND(I44="Exit ramp",'Input data'!AC59=""),60,IF(AND(I44="Entrance ramp",'Input data'!AC59=""),80,IF(AND(OR(I44="Exit ramp",I44="Entrance ramp"),'Input data'!AC59&gt;4,'Input data'!AC59&lt;200),'Input data'!AC59,"Irrelevant")))</f>
        <v>Irrelevant</v>
      </c>
      <c r="AC44" s="4" t="str">
        <f>IF(AND(OR(I44="Motorway link",I44="Exit diverge",I44="Entrance merge"),'Input data'!AD59=""),"No",IF(OR(I44="Motorway link",I44="Exit diverge",I44="Entrance merge"),'Input data'!AD59,"Irrelevant"))</f>
        <v>Irrelevant</v>
      </c>
      <c r="AD44" s="4" t="str">
        <f>IF(AND(OR(I44="Motorway link",I44="Exit diverge",I44="Entrance merge"),'Input data'!AE59=""),"130 kph",IF(OR(I44="Motorway link",I44="Exit diverge",I44="Entrance merge"),'Input data'!AE59,"Irrelevant"))</f>
        <v>Irrelevant</v>
      </c>
      <c r="AE44" s="4" t="str">
        <f>IF(AND(I44="Entrance merge",'Input data'!AF59=""),"No",IF(I44="Entrance merge",'Input data'!AF59,"Irrelevant"))</f>
        <v>Irrelevant</v>
      </c>
      <c r="AF44" s="4" t="str">
        <f>IF(AND(AE44="Yes",'Input data'!AG59&gt;0,'Input data'!AG59&lt;1.00000001),'Input data'!AG59,IF(OR(AE44="No",AE44="Yes"),0,"Irrelevant"))</f>
        <v>Irrelevant</v>
      </c>
    </row>
    <row r="45" spans="1:32" x14ac:dyDescent="0.3">
      <c r="A45" s="4" t="str">
        <f>IF('Input data'!A60="","",'Input data'!A60)</f>
        <v/>
      </c>
      <c r="B45" s="4" t="str">
        <f>IF('Input data'!B60="","",'Input data'!B60)</f>
        <v/>
      </c>
      <c r="C45" s="4" t="str">
        <f>IF('Input data'!C60="","",'Input data'!C60)</f>
        <v/>
      </c>
      <c r="D45" s="4" t="str">
        <f>IF('Input data'!D60="","",'Input data'!D60)</f>
        <v/>
      </c>
      <c r="E45" s="4" t="str">
        <f>IF('Input data'!E60="","",'Input data'!E60)</f>
        <v/>
      </c>
      <c r="F45" s="4" t="str">
        <f>IF('Input data'!F60="","",'Input data'!F60)</f>
        <v/>
      </c>
      <c r="G45" s="4">
        <f>IF('Input data'!G60="","",'Input data'!G60)</f>
        <v>0</v>
      </c>
      <c r="H45" s="4" t="str">
        <f>IF('Input data'!H60&gt;0.5,'Input data'!H60,"")</f>
        <v/>
      </c>
      <c r="I45" s="4" t="str">
        <f>IF('Input data'!I60="","",'Input data'!I60)</f>
        <v/>
      </c>
      <c r="J45" s="4" t="str">
        <f>IF(AND(OR(I45="Motorway link",I45="Exit diverge",I45="Entrance merge"),'Input data'!K60=""),2,IF(AND(OR(I45="Motorway link",I45="Exit diverge",I45="Entrance merge"),'Input data'!K60&gt;0.5,'Input data'!K60&lt;21),'Input data'!K60,"Irrelevant"))</f>
        <v>Irrelevant</v>
      </c>
      <c r="K45" s="4" t="str">
        <f>IF(AND(OR(I45="Motorway link",I45="Exit diverge",I45="Entrance merge",I45="Exit ramp",I45="Entrance ramp"),'Input data'!L60=""),3.5,IF(AND(OR(I45="Motorway link",I45="Exit diverge",I45="Entrance merge",I45="Exit ramp",I45="Entrance ramp"),'Input data'!L60&gt;1.5,'Input data'!L60&lt;11),'Input data'!L60,"Irrelevant"))</f>
        <v>Irrelevant</v>
      </c>
      <c r="L45" s="4" t="str">
        <f>IF(AND(I45="Motorway link",'Input data'!M60=""),"No",IF(I45="Motorway link",'Input data'!M60,"Irrelevant"))</f>
        <v>Irrelevant</v>
      </c>
      <c r="M45" s="4" t="str">
        <f>IF(AND(L45="Yes",'Input data'!N60&gt;0,'Input data'!N60&lt;1.00000001),'Input data'!N60,IF(OR(L45="No",L45="Yes"),0,"Irrelevant"))</f>
        <v>Irrelevant</v>
      </c>
      <c r="N45" s="4" t="str">
        <f>IF(AND(OR(I45="Motorway link",I45="Exit diverge",I45="Entrance merge"),'Input data'!O60=""),3,IF(AND(OR(I45="Motorway link",I45="Exit diverge",I45="Entrance merge"),'Input data'!O60&lt;11,'Input data'!O60&gt;-0.00000001),'Input data'!O60,"Irrelevant"))</f>
        <v>Irrelevant</v>
      </c>
      <c r="O45" s="4" t="str">
        <f>IF(AND(OR(I45="Motorway link",I45="Exit diverge",I45="Entrance merge",I45="Exit ramp",I45="Entrance ramp"),'Input data'!P60=""),0.5,IF(AND(OR(I45="Motorway link",I45="Exit diverge",I45="Entrance merge",I45="Exit ramp",I45="Entrance ramp"),'Input data'!P60&gt;-0.00000001,'Input data'!P60&lt;11),'Input data'!P60,"Irrelevant"))</f>
        <v>Irrelevant</v>
      </c>
      <c r="P45" s="4" t="str">
        <f>IF(AND(OR(I45="Motorway link",I45="Exit diverge",I45="Entrance merge"),'Input data'!Q60=""),5,IF(AND(OR(I45="Motorway link",I45="Exit diverge",I45="Entrance merge"),'Input data'!Q60&gt;-0.00000001,'Input data'!Q60&lt;101),'Input data'!Q60,"Irrelevant"))</f>
        <v>Irrelevant</v>
      </c>
      <c r="Q45" s="4" t="str">
        <f>IF(AND(OR(I45="Motorway link",I45="Exit diverge",I45="Entrance merge"),'Input data'!R60=""),"Straight",IF(AND(OR(I45="Motorway link",I45="Exit diverge",I45="Entrance merge"),'Input data'!R60&gt;10),'Input data'!R60,"Irrelevant"))</f>
        <v>Irrelevant</v>
      </c>
      <c r="R45" s="4" t="str">
        <f>IF(Q45="Straight",0,IF(AND(OR(I45="Motorway link",I45="Exit diverge",I45="Entrance merge"),OR('Input data'!S60="",'Input data'!S60&gt;(G45*1000))),G45*1000,IF(AND(OR(I45="Motorway link",I45="Exit diverge",I45="Entrance merge"),'Input data'!S60&gt;0),'Input data'!S60,"Irrelevant")))</f>
        <v>Irrelevant</v>
      </c>
      <c r="S45" s="4" t="str">
        <f>IF(AND(OR(I45="Motorway link",I45="Exit diverge",I45="Entrance merge"),'Input data'!T60=""),"Straight",IF(AND(OR(I45="Motorway link",I45="Exit diverge",I45="Entrance merge"),'Input data'!T60&gt;10),'Input data'!T60,"Irrelevant"))</f>
        <v>Irrelevant</v>
      </c>
      <c r="T45" s="4" t="str">
        <f>IF(S45="Straight",0,IF(R45="Irrelevant","Irrelevant",IF(AND(OR(I45="Motorway link",I45="Exit diverge",I45="Entrance merge"),OR('Input data'!U60="",'Input data'!U60&gt;(G45*1000-R45))),G45*1000-R45,IF(AND(OR(I45="Motorway link",I45="Exit diverge",I45="Entrance merge"),'Input data'!U60&gt;0),'Input data'!U60,"Irrelevant"))))</f>
        <v>Irrelevant</v>
      </c>
      <c r="U45" s="4" t="str">
        <f>IF(AND(OR(I45="Motorway link",I45="Exit diverge",I45="Entrance merge",I45="Exit ramp",I45="Entrance ramp"),'Input data'!V60=""),"No",IF(OR(I45="Motorway link",I45="Exit diverge",I45="Entrance merge",I45="Exit ramp",I45="Entrance ramp"),'Input data'!V60,"Irrelevant"))</f>
        <v>Irrelevant</v>
      </c>
      <c r="V45" s="4" t="str">
        <f>IF(W45="Straight",IF(AND(OR(I45="Exit ramp",I45="Entrance ramp"),'Input data'!W60=""),"Straight diamond ramp",IF(OR(I45="Exit ramp",I45="Entrance ramp"),'Input data'!W60,"Irrelevant")),"Irrelevant")</f>
        <v>Irrelevant</v>
      </c>
      <c r="W45" s="4" t="str">
        <f>IF(AND(OR(I45="Exit ramp",I45="Entrance ramp"),'Input data'!X60=""),"Straight",IF(AND(OR(I45="Exit ramp",I45="Entrance ramp"),'Input data'!X60&gt;10),'Input data'!X60,"Irrelevant"))</f>
        <v>Irrelevant</v>
      </c>
      <c r="X45" s="4" t="str">
        <f>IF(AND(OR(I45="Exit ramp",I45="Entrance ramp"),OR('Input data'!Y60="",'Input data'!Y60&gt;(G45*1000))),G45*1000,IF(AND(OR(I45="Exit ramp",I45="Entrance ramp"),'Input data'!Y60&gt;0),'Input data'!Y60,"Irrelevant"))</f>
        <v>Irrelevant</v>
      </c>
      <c r="Y45" s="4" t="str">
        <f>IF(AND(I45="Exit ramp",'Input data'!Z60=""),95,IF(AND(I45="Entrance ramp",'Input data'!Z60=""),45,IF(AND(OR(I45="Exit ramp",I45="Entrance ramp"),'Input data'!Z60&gt;4,'Input data'!Z60&lt;200),'Input data'!Z60,"Irrelevant")))</f>
        <v>Irrelevant</v>
      </c>
      <c r="Z45" s="4" t="str">
        <f>IF(AND(OR(I45="Exit ramp",I45="Entrance ramp"),'Input data'!AA60=""),"Straight",IF(AND(OR(I45="Exit ramp",I45="Entrance ramp"),'Input data'!AA60&gt;10),'Input data'!AA60,"Irrelevant"))</f>
        <v>Irrelevant</v>
      </c>
      <c r="AA45" s="4" t="str">
        <f>IF(X45="Irrelevant","Irrelevant",IF(AND(OR(I45="Exit ramp",I45="Entrance ramp"),OR('Input data'!AB60="",'Input data'!AB60&gt;(G45*1000-X45))),G45*1000-X45,IF(AND(OR(I45="Exit ramp",I45="Entrance ramp"),'Input data'!AB60&gt;0),'Input data'!AB60,"Irrelevant")))</f>
        <v>Irrelevant</v>
      </c>
      <c r="AB45" s="4" t="str">
        <f>IF(AND(I45="Exit ramp",'Input data'!AC60=""),60,IF(AND(I45="Entrance ramp",'Input data'!AC60=""),80,IF(AND(OR(I45="Exit ramp",I45="Entrance ramp"),'Input data'!AC60&gt;4,'Input data'!AC60&lt;200),'Input data'!AC60,"Irrelevant")))</f>
        <v>Irrelevant</v>
      </c>
      <c r="AC45" s="4" t="str">
        <f>IF(AND(OR(I45="Motorway link",I45="Exit diverge",I45="Entrance merge"),'Input data'!AD60=""),"No",IF(OR(I45="Motorway link",I45="Exit diverge",I45="Entrance merge"),'Input data'!AD60,"Irrelevant"))</f>
        <v>Irrelevant</v>
      </c>
      <c r="AD45" s="4" t="str">
        <f>IF(AND(OR(I45="Motorway link",I45="Exit diverge",I45="Entrance merge"),'Input data'!AE60=""),"130 kph",IF(OR(I45="Motorway link",I45="Exit diverge",I45="Entrance merge"),'Input data'!AE60,"Irrelevant"))</f>
        <v>Irrelevant</v>
      </c>
      <c r="AE45" s="4" t="str">
        <f>IF(AND(I45="Entrance merge",'Input data'!AF60=""),"No",IF(I45="Entrance merge",'Input data'!AF60,"Irrelevant"))</f>
        <v>Irrelevant</v>
      </c>
      <c r="AF45" s="4" t="str">
        <f>IF(AND(AE45="Yes",'Input data'!AG60&gt;0,'Input data'!AG60&lt;1.00000001),'Input data'!AG60,IF(OR(AE45="No",AE45="Yes"),0,"Irrelevant"))</f>
        <v>Irrelevant</v>
      </c>
    </row>
    <row r="46" spans="1:32" x14ac:dyDescent="0.3">
      <c r="A46" s="4" t="str">
        <f>IF('Input data'!A61="","",'Input data'!A61)</f>
        <v/>
      </c>
      <c r="B46" s="4" t="str">
        <f>IF('Input data'!B61="","",'Input data'!B61)</f>
        <v/>
      </c>
      <c r="C46" s="4" t="str">
        <f>IF('Input data'!C61="","",'Input data'!C61)</f>
        <v/>
      </c>
      <c r="D46" s="4" t="str">
        <f>IF('Input data'!D61="","",'Input data'!D61)</f>
        <v/>
      </c>
      <c r="E46" s="4" t="str">
        <f>IF('Input data'!E61="","",'Input data'!E61)</f>
        <v/>
      </c>
      <c r="F46" s="4" t="str">
        <f>IF('Input data'!F61="","",'Input data'!F61)</f>
        <v/>
      </c>
      <c r="G46" s="4">
        <f>IF('Input data'!G61="","",'Input data'!G61)</f>
        <v>0</v>
      </c>
      <c r="H46" s="4" t="str">
        <f>IF('Input data'!H61&gt;0.5,'Input data'!H61,"")</f>
        <v/>
      </c>
      <c r="I46" s="4" t="str">
        <f>IF('Input data'!I61="","",'Input data'!I61)</f>
        <v/>
      </c>
      <c r="J46" s="4" t="str">
        <f>IF(AND(OR(I46="Motorway link",I46="Exit diverge",I46="Entrance merge"),'Input data'!K61=""),2,IF(AND(OR(I46="Motorway link",I46="Exit diverge",I46="Entrance merge"),'Input data'!K61&gt;0.5,'Input data'!K61&lt;21),'Input data'!K61,"Irrelevant"))</f>
        <v>Irrelevant</v>
      </c>
      <c r="K46" s="4" t="str">
        <f>IF(AND(OR(I46="Motorway link",I46="Exit diverge",I46="Entrance merge",I46="Exit ramp",I46="Entrance ramp"),'Input data'!L61=""),3.5,IF(AND(OR(I46="Motorway link",I46="Exit diverge",I46="Entrance merge",I46="Exit ramp",I46="Entrance ramp"),'Input data'!L61&gt;1.5,'Input data'!L61&lt;11),'Input data'!L61,"Irrelevant"))</f>
        <v>Irrelevant</v>
      </c>
      <c r="L46" s="4" t="str">
        <f>IF(AND(I46="Motorway link",'Input data'!M61=""),"No",IF(I46="Motorway link",'Input data'!M61,"Irrelevant"))</f>
        <v>Irrelevant</v>
      </c>
      <c r="M46" s="4" t="str">
        <f>IF(AND(L46="Yes",'Input data'!N61&gt;0,'Input data'!N61&lt;1.00000001),'Input data'!N61,IF(OR(L46="No",L46="Yes"),0,"Irrelevant"))</f>
        <v>Irrelevant</v>
      </c>
      <c r="N46" s="4" t="str">
        <f>IF(AND(OR(I46="Motorway link",I46="Exit diverge",I46="Entrance merge"),'Input data'!O61=""),3,IF(AND(OR(I46="Motorway link",I46="Exit diverge",I46="Entrance merge"),'Input data'!O61&lt;11,'Input data'!O61&gt;-0.00000001),'Input data'!O61,"Irrelevant"))</f>
        <v>Irrelevant</v>
      </c>
      <c r="O46" s="4" t="str">
        <f>IF(AND(OR(I46="Motorway link",I46="Exit diverge",I46="Entrance merge",I46="Exit ramp",I46="Entrance ramp"),'Input data'!P61=""),0.5,IF(AND(OR(I46="Motorway link",I46="Exit diverge",I46="Entrance merge",I46="Exit ramp",I46="Entrance ramp"),'Input data'!P61&gt;-0.00000001,'Input data'!P61&lt;11),'Input data'!P61,"Irrelevant"))</f>
        <v>Irrelevant</v>
      </c>
      <c r="P46" s="4" t="str">
        <f>IF(AND(OR(I46="Motorway link",I46="Exit diverge",I46="Entrance merge"),'Input data'!Q61=""),5,IF(AND(OR(I46="Motorway link",I46="Exit diverge",I46="Entrance merge"),'Input data'!Q61&gt;-0.00000001,'Input data'!Q61&lt;101),'Input data'!Q61,"Irrelevant"))</f>
        <v>Irrelevant</v>
      </c>
      <c r="Q46" s="4" t="str">
        <f>IF(AND(OR(I46="Motorway link",I46="Exit diverge",I46="Entrance merge"),'Input data'!R61=""),"Straight",IF(AND(OR(I46="Motorway link",I46="Exit diverge",I46="Entrance merge"),'Input data'!R61&gt;10),'Input data'!R61,"Irrelevant"))</f>
        <v>Irrelevant</v>
      </c>
      <c r="R46" s="4" t="str">
        <f>IF(Q46="Straight",0,IF(AND(OR(I46="Motorway link",I46="Exit diverge",I46="Entrance merge"),OR('Input data'!S61="",'Input data'!S61&gt;(G46*1000))),G46*1000,IF(AND(OR(I46="Motorway link",I46="Exit diverge",I46="Entrance merge"),'Input data'!S61&gt;0),'Input data'!S61,"Irrelevant")))</f>
        <v>Irrelevant</v>
      </c>
      <c r="S46" s="4" t="str">
        <f>IF(AND(OR(I46="Motorway link",I46="Exit diverge",I46="Entrance merge"),'Input data'!T61=""),"Straight",IF(AND(OR(I46="Motorway link",I46="Exit diverge",I46="Entrance merge"),'Input data'!T61&gt;10),'Input data'!T61,"Irrelevant"))</f>
        <v>Irrelevant</v>
      </c>
      <c r="T46" s="4" t="str">
        <f>IF(S46="Straight",0,IF(R46="Irrelevant","Irrelevant",IF(AND(OR(I46="Motorway link",I46="Exit diverge",I46="Entrance merge"),OR('Input data'!U61="",'Input data'!U61&gt;(G46*1000-R46))),G46*1000-R46,IF(AND(OR(I46="Motorway link",I46="Exit diverge",I46="Entrance merge"),'Input data'!U61&gt;0),'Input data'!U61,"Irrelevant"))))</f>
        <v>Irrelevant</v>
      </c>
      <c r="U46" s="4" t="str">
        <f>IF(AND(OR(I46="Motorway link",I46="Exit diverge",I46="Entrance merge",I46="Exit ramp",I46="Entrance ramp"),'Input data'!V61=""),"No",IF(OR(I46="Motorway link",I46="Exit diverge",I46="Entrance merge",I46="Exit ramp",I46="Entrance ramp"),'Input data'!V61,"Irrelevant"))</f>
        <v>Irrelevant</v>
      </c>
      <c r="V46" s="4" t="str">
        <f>IF(W46="Straight",IF(AND(OR(I46="Exit ramp",I46="Entrance ramp"),'Input data'!W61=""),"Straight diamond ramp",IF(OR(I46="Exit ramp",I46="Entrance ramp"),'Input data'!W61,"Irrelevant")),"Irrelevant")</f>
        <v>Irrelevant</v>
      </c>
      <c r="W46" s="4" t="str">
        <f>IF(AND(OR(I46="Exit ramp",I46="Entrance ramp"),'Input data'!X61=""),"Straight",IF(AND(OR(I46="Exit ramp",I46="Entrance ramp"),'Input data'!X61&gt;10),'Input data'!X61,"Irrelevant"))</f>
        <v>Irrelevant</v>
      </c>
      <c r="X46" s="4" t="str">
        <f>IF(AND(OR(I46="Exit ramp",I46="Entrance ramp"),OR('Input data'!Y61="",'Input data'!Y61&gt;(G46*1000))),G46*1000,IF(AND(OR(I46="Exit ramp",I46="Entrance ramp"),'Input data'!Y61&gt;0),'Input data'!Y61,"Irrelevant"))</f>
        <v>Irrelevant</v>
      </c>
      <c r="Y46" s="4" t="str">
        <f>IF(AND(I46="Exit ramp",'Input data'!Z61=""),95,IF(AND(I46="Entrance ramp",'Input data'!Z61=""),45,IF(AND(OR(I46="Exit ramp",I46="Entrance ramp"),'Input data'!Z61&gt;4,'Input data'!Z61&lt;200),'Input data'!Z61,"Irrelevant")))</f>
        <v>Irrelevant</v>
      </c>
      <c r="Z46" s="4" t="str">
        <f>IF(AND(OR(I46="Exit ramp",I46="Entrance ramp"),'Input data'!AA61=""),"Straight",IF(AND(OR(I46="Exit ramp",I46="Entrance ramp"),'Input data'!AA61&gt;10),'Input data'!AA61,"Irrelevant"))</f>
        <v>Irrelevant</v>
      </c>
      <c r="AA46" s="4" t="str">
        <f>IF(X46="Irrelevant","Irrelevant",IF(AND(OR(I46="Exit ramp",I46="Entrance ramp"),OR('Input data'!AB61="",'Input data'!AB61&gt;(G46*1000-X46))),G46*1000-X46,IF(AND(OR(I46="Exit ramp",I46="Entrance ramp"),'Input data'!AB61&gt;0),'Input data'!AB61,"Irrelevant")))</f>
        <v>Irrelevant</v>
      </c>
      <c r="AB46" s="4" t="str">
        <f>IF(AND(I46="Exit ramp",'Input data'!AC61=""),60,IF(AND(I46="Entrance ramp",'Input data'!AC61=""),80,IF(AND(OR(I46="Exit ramp",I46="Entrance ramp"),'Input data'!AC61&gt;4,'Input data'!AC61&lt;200),'Input data'!AC61,"Irrelevant")))</f>
        <v>Irrelevant</v>
      </c>
      <c r="AC46" s="4" t="str">
        <f>IF(AND(OR(I46="Motorway link",I46="Exit diverge",I46="Entrance merge"),'Input data'!AD61=""),"No",IF(OR(I46="Motorway link",I46="Exit diverge",I46="Entrance merge"),'Input data'!AD61,"Irrelevant"))</f>
        <v>Irrelevant</v>
      </c>
      <c r="AD46" s="4" t="str">
        <f>IF(AND(OR(I46="Motorway link",I46="Exit diverge",I46="Entrance merge"),'Input data'!AE61=""),"130 kph",IF(OR(I46="Motorway link",I46="Exit diverge",I46="Entrance merge"),'Input data'!AE61,"Irrelevant"))</f>
        <v>Irrelevant</v>
      </c>
      <c r="AE46" s="4" t="str">
        <f>IF(AND(I46="Entrance merge",'Input data'!AF61=""),"No",IF(I46="Entrance merge",'Input data'!AF61,"Irrelevant"))</f>
        <v>Irrelevant</v>
      </c>
      <c r="AF46" s="4" t="str">
        <f>IF(AND(AE46="Yes",'Input data'!AG61&gt;0,'Input data'!AG61&lt;1.00000001),'Input data'!AG61,IF(OR(AE46="No",AE46="Yes"),0,"Irrelevant"))</f>
        <v>Irrelevant</v>
      </c>
    </row>
    <row r="47" spans="1:32" x14ac:dyDescent="0.3">
      <c r="A47" s="4" t="str">
        <f>IF('Input data'!A62="","",'Input data'!A62)</f>
        <v/>
      </c>
      <c r="B47" s="4" t="str">
        <f>IF('Input data'!B62="","",'Input data'!B62)</f>
        <v/>
      </c>
      <c r="C47" s="4" t="str">
        <f>IF('Input data'!C62="","",'Input data'!C62)</f>
        <v/>
      </c>
      <c r="D47" s="4" t="str">
        <f>IF('Input data'!D62="","",'Input data'!D62)</f>
        <v/>
      </c>
      <c r="E47" s="4" t="str">
        <f>IF('Input data'!E62="","",'Input data'!E62)</f>
        <v/>
      </c>
      <c r="F47" s="4" t="str">
        <f>IF('Input data'!F62="","",'Input data'!F62)</f>
        <v/>
      </c>
      <c r="G47" s="4">
        <f>IF('Input data'!G62="","",'Input data'!G62)</f>
        <v>0</v>
      </c>
      <c r="H47" s="4" t="str">
        <f>IF('Input data'!H62&gt;0.5,'Input data'!H62,"")</f>
        <v/>
      </c>
      <c r="I47" s="4" t="str">
        <f>IF('Input data'!I62="","",'Input data'!I62)</f>
        <v/>
      </c>
      <c r="J47" s="4" t="str">
        <f>IF(AND(OR(I47="Motorway link",I47="Exit diverge",I47="Entrance merge"),'Input data'!K62=""),2,IF(AND(OR(I47="Motorway link",I47="Exit diverge",I47="Entrance merge"),'Input data'!K62&gt;0.5,'Input data'!K62&lt;21),'Input data'!K62,"Irrelevant"))</f>
        <v>Irrelevant</v>
      </c>
      <c r="K47" s="4" t="str">
        <f>IF(AND(OR(I47="Motorway link",I47="Exit diverge",I47="Entrance merge",I47="Exit ramp",I47="Entrance ramp"),'Input data'!L62=""),3.5,IF(AND(OR(I47="Motorway link",I47="Exit diverge",I47="Entrance merge",I47="Exit ramp",I47="Entrance ramp"),'Input data'!L62&gt;1.5,'Input data'!L62&lt;11),'Input data'!L62,"Irrelevant"))</f>
        <v>Irrelevant</v>
      </c>
      <c r="L47" s="4" t="str">
        <f>IF(AND(I47="Motorway link",'Input data'!M62=""),"No",IF(I47="Motorway link",'Input data'!M62,"Irrelevant"))</f>
        <v>Irrelevant</v>
      </c>
      <c r="M47" s="4" t="str">
        <f>IF(AND(L47="Yes",'Input data'!N62&gt;0,'Input data'!N62&lt;1.00000001),'Input data'!N62,IF(OR(L47="No",L47="Yes"),0,"Irrelevant"))</f>
        <v>Irrelevant</v>
      </c>
      <c r="N47" s="4" t="str">
        <f>IF(AND(OR(I47="Motorway link",I47="Exit diverge",I47="Entrance merge"),'Input data'!O62=""),3,IF(AND(OR(I47="Motorway link",I47="Exit diverge",I47="Entrance merge"),'Input data'!O62&lt;11,'Input data'!O62&gt;-0.00000001),'Input data'!O62,"Irrelevant"))</f>
        <v>Irrelevant</v>
      </c>
      <c r="O47" s="4" t="str">
        <f>IF(AND(OR(I47="Motorway link",I47="Exit diverge",I47="Entrance merge",I47="Exit ramp",I47="Entrance ramp"),'Input data'!P62=""),0.5,IF(AND(OR(I47="Motorway link",I47="Exit diverge",I47="Entrance merge",I47="Exit ramp",I47="Entrance ramp"),'Input data'!P62&gt;-0.00000001,'Input data'!P62&lt;11),'Input data'!P62,"Irrelevant"))</f>
        <v>Irrelevant</v>
      </c>
      <c r="P47" s="4" t="str">
        <f>IF(AND(OR(I47="Motorway link",I47="Exit diverge",I47="Entrance merge"),'Input data'!Q62=""),5,IF(AND(OR(I47="Motorway link",I47="Exit diverge",I47="Entrance merge"),'Input data'!Q62&gt;-0.00000001,'Input data'!Q62&lt;101),'Input data'!Q62,"Irrelevant"))</f>
        <v>Irrelevant</v>
      </c>
      <c r="Q47" s="4" t="str">
        <f>IF(AND(OR(I47="Motorway link",I47="Exit diverge",I47="Entrance merge"),'Input data'!R62=""),"Straight",IF(AND(OR(I47="Motorway link",I47="Exit diverge",I47="Entrance merge"),'Input data'!R62&gt;10),'Input data'!R62,"Irrelevant"))</f>
        <v>Irrelevant</v>
      </c>
      <c r="R47" s="4" t="str">
        <f>IF(Q47="Straight",0,IF(AND(OR(I47="Motorway link",I47="Exit diverge",I47="Entrance merge"),OR('Input data'!S62="",'Input data'!S62&gt;(G47*1000))),G47*1000,IF(AND(OR(I47="Motorway link",I47="Exit diverge",I47="Entrance merge"),'Input data'!S62&gt;0),'Input data'!S62,"Irrelevant")))</f>
        <v>Irrelevant</v>
      </c>
      <c r="S47" s="4" t="str">
        <f>IF(AND(OR(I47="Motorway link",I47="Exit diverge",I47="Entrance merge"),'Input data'!T62=""),"Straight",IF(AND(OR(I47="Motorway link",I47="Exit diverge",I47="Entrance merge"),'Input data'!T62&gt;10),'Input data'!T62,"Irrelevant"))</f>
        <v>Irrelevant</v>
      </c>
      <c r="T47" s="4" t="str">
        <f>IF(S47="Straight",0,IF(R47="Irrelevant","Irrelevant",IF(AND(OR(I47="Motorway link",I47="Exit diverge",I47="Entrance merge"),OR('Input data'!U62="",'Input data'!U62&gt;(G47*1000-R47))),G47*1000-R47,IF(AND(OR(I47="Motorway link",I47="Exit diverge",I47="Entrance merge"),'Input data'!U62&gt;0),'Input data'!U62,"Irrelevant"))))</f>
        <v>Irrelevant</v>
      </c>
      <c r="U47" s="4" t="str">
        <f>IF(AND(OR(I47="Motorway link",I47="Exit diverge",I47="Entrance merge",I47="Exit ramp",I47="Entrance ramp"),'Input data'!V62=""),"No",IF(OR(I47="Motorway link",I47="Exit diverge",I47="Entrance merge",I47="Exit ramp",I47="Entrance ramp"),'Input data'!V62,"Irrelevant"))</f>
        <v>Irrelevant</v>
      </c>
      <c r="V47" s="4" t="str">
        <f>IF(W47="Straight",IF(AND(OR(I47="Exit ramp",I47="Entrance ramp"),'Input data'!W62=""),"Straight diamond ramp",IF(OR(I47="Exit ramp",I47="Entrance ramp"),'Input data'!W62,"Irrelevant")),"Irrelevant")</f>
        <v>Irrelevant</v>
      </c>
      <c r="W47" s="4" t="str">
        <f>IF(AND(OR(I47="Exit ramp",I47="Entrance ramp"),'Input data'!X62=""),"Straight",IF(AND(OR(I47="Exit ramp",I47="Entrance ramp"),'Input data'!X62&gt;10),'Input data'!X62,"Irrelevant"))</f>
        <v>Irrelevant</v>
      </c>
      <c r="X47" s="4" t="str">
        <f>IF(AND(OR(I47="Exit ramp",I47="Entrance ramp"),OR('Input data'!Y62="",'Input data'!Y62&gt;(G47*1000))),G47*1000,IF(AND(OR(I47="Exit ramp",I47="Entrance ramp"),'Input data'!Y62&gt;0),'Input data'!Y62,"Irrelevant"))</f>
        <v>Irrelevant</v>
      </c>
      <c r="Y47" s="4" t="str">
        <f>IF(AND(I47="Exit ramp",'Input data'!Z62=""),95,IF(AND(I47="Entrance ramp",'Input data'!Z62=""),45,IF(AND(OR(I47="Exit ramp",I47="Entrance ramp"),'Input data'!Z62&gt;4,'Input data'!Z62&lt;200),'Input data'!Z62,"Irrelevant")))</f>
        <v>Irrelevant</v>
      </c>
      <c r="Z47" s="4" t="str">
        <f>IF(AND(OR(I47="Exit ramp",I47="Entrance ramp"),'Input data'!AA62=""),"Straight",IF(AND(OR(I47="Exit ramp",I47="Entrance ramp"),'Input data'!AA62&gt;10),'Input data'!AA62,"Irrelevant"))</f>
        <v>Irrelevant</v>
      </c>
      <c r="AA47" s="4" t="str">
        <f>IF(X47="Irrelevant","Irrelevant",IF(AND(OR(I47="Exit ramp",I47="Entrance ramp"),OR('Input data'!AB62="",'Input data'!AB62&gt;(G47*1000-X47))),G47*1000-X47,IF(AND(OR(I47="Exit ramp",I47="Entrance ramp"),'Input data'!AB62&gt;0),'Input data'!AB62,"Irrelevant")))</f>
        <v>Irrelevant</v>
      </c>
      <c r="AB47" s="4" t="str">
        <f>IF(AND(I47="Exit ramp",'Input data'!AC62=""),60,IF(AND(I47="Entrance ramp",'Input data'!AC62=""),80,IF(AND(OR(I47="Exit ramp",I47="Entrance ramp"),'Input data'!AC62&gt;4,'Input data'!AC62&lt;200),'Input data'!AC62,"Irrelevant")))</f>
        <v>Irrelevant</v>
      </c>
      <c r="AC47" s="4" t="str">
        <f>IF(AND(OR(I47="Motorway link",I47="Exit diverge",I47="Entrance merge"),'Input data'!AD62=""),"No",IF(OR(I47="Motorway link",I47="Exit diverge",I47="Entrance merge"),'Input data'!AD62,"Irrelevant"))</f>
        <v>Irrelevant</v>
      </c>
      <c r="AD47" s="4" t="str">
        <f>IF(AND(OR(I47="Motorway link",I47="Exit diverge",I47="Entrance merge"),'Input data'!AE62=""),"130 kph",IF(OR(I47="Motorway link",I47="Exit diverge",I47="Entrance merge"),'Input data'!AE62,"Irrelevant"))</f>
        <v>Irrelevant</v>
      </c>
      <c r="AE47" s="4" t="str">
        <f>IF(AND(I47="Entrance merge",'Input data'!AF62=""),"No",IF(I47="Entrance merge",'Input data'!AF62,"Irrelevant"))</f>
        <v>Irrelevant</v>
      </c>
      <c r="AF47" s="4" t="str">
        <f>IF(AND(AE47="Yes",'Input data'!AG62&gt;0,'Input data'!AG62&lt;1.00000001),'Input data'!AG62,IF(OR(AE47="No",AE47="Yes"),0,"Irrelevant"))</f>
        <v>Irrelevant</v>
      </c>
    </row>
    <row r="48" spans="1:32" x14ac:dyDescent="0.3">
      <c r="A48" s="4" t="str">
        <f>IF('Input data'!A63="","",'Input data'!A63)</f>
        <v/>
      </c>
      <c r="B48" s="4" t="str">
        <f>IF('Input data'!B63="","",'Input data'!B63)</f>
        <v/>
      </c>
      <c r="C48" s="4" t="str">
        <f>IF('Input data'!C63="","",'Input data'!C63)</f>
        <v/>
      </c>
      <c r="D48" s="4" t="str">
        <f>IF('Input data'!D63="","",'Input data'!D63)</f>
        <v/>
      </c>
      <c r="E48" s="4" t="str">
        <f>IF('Input data'!E63="","",'Input data'!E63)</f>
        <v/>
      </c>
      <c r="F48" s="4" t="str">
        <f>IF('Input data'!F63="","",'Input data'!F63)</f>
        <v/>
      </c>
      <c r="G48" s="4">
        <f>IF('Input data'!G63="","",'Input data'!G63)</f>
        <v>0</v>
      </c>
      <c r="H48" s="4" t="str">
        <f>IF('Input data'!H63&gt;0.5,'Input data'!H63,"")</f>
        <v/>
      </c>
      <c r="I48" s="4" t="str">
        <f>IF('Input data'!I63="","",'Input data'!I63)</f>
        <v/>
      </c>
      <c r="J48" s="4" t="str">
        <f>IF(AND(OR(I48="Motorway link",I48="Exit diverge",I48="Entrance merge"),'Input data'!K63=""),2,IF(AND(OR(I48="Motorway link",I48="Exit diverge",I48="Entrance merge"),'Input data'!K63&gt;0.5,'Input data'!K63&lt;21),'Input data'!K63,"Irrelevant"))</f>
        <v>Irrelevant</v>
      </c>
      <c r="K48" s="4" t="str">
        <f>IF(AND(OR(I48="Motorway link",I48="Exit diverge",I48="Entrance merge",I48="Exit ramp",I48="Entrance ramp"),'Input data'!L63=""),3.5,IF(AND(OR(I48="Motorway link",I48="Exit diverge",I48="Entrance merge",I48="Exit ramp",I48="Entrance ramp"),'Input data'!L63&gt;1.5,'Input data'!L63&lt;11),'Input data'!L63,"Irrelevant"))</f>
        <v>Irrelevant</v>
      </c>
      <c r="L48" s="4" t="str">
        <f>IF(AND(I48="Motorway link",'Input data'!M63=""),"No",IF(I48="Motorway link",'Input data'!M63,"Irrelevant"))</f>
        <v>Irrelevant</v>
      </c>
      <c r="M48" s="4" t="str">
        <f>IF(AND(L48="Yes",'Input data'!N63&gt;0,'Input data'!N63&lt;1.00000001),'Input data'!N63,IF(OR(L48="No",L48="Yes"),0,"Irrelevant"))</f>
        <v>Irrelevant</v>
      </c>
      <c r="N48" s="4" t="str">
        <f>IF(AND(OR(I48="Motorway link",I48="Exit diverge",I48="Entrance merge"),'Input data'!O63=""),3,IF(AND(OR(I48="Motorway link",I48="Exit diverge",I48="Entrance merge"),'Input data'!O63&lt;11,'Input data'!O63&gt;-0.00000001),'Input data'!O63,"Irrelevant"))</f>
        <v>Irrelevant</v>
      </c>
      <c r="O48" s="4" t="str">
        <f>IF(AND(OR(I48="Motorway link",I48="Exit diverge",I48="Entrance merge",I48="Exit ramp",I48="Entrance ramp"),'Input data'!P63=""),0.5,IF(AND(OR(I48="Motorway link",I48="Exit diverge",I48="Entrance merge",I48="Exit ramp",I48="Entrance ramp"),'Input data'!P63&gt;-0.00000001,'Input data'!P63&lt;11),'Input data'!P63,"Irrelevant"))</f>
        <v>Irrelevant</v>
      </c>
      <c r="P48" s="4" t="str">
        <f>IF(AND(OR(I48="Motorway link",I48="Exit diverge",I48="Entrance merge"),'Input data'!Q63=""),5,IF(AND(OR(I48="Motorway link",I48="Exit diverge",I48="Entrance merge"),'Input data'!Q63&gt;-0.00000001,'Input data'!Q63&lt;101),'Input data'!Q63,"Irrelevant"))</f>
        <v>Irrelevant</v>
      </c>
      <c r="Q48" s="4" t="str">
        <f>IF(AND(OR(I48="Motorway link",I48="Exit diverge",I48="Entrance merge"),'Input data'!R63=""),"Straight",IF(AND(OR(I48="Motorway link",I48="Exit diverge",I48="Entrance merge"),'Input data'!R63&gt;10),'Input data'!R63,"Irrelevant"))</f>
        <v>Irrelevant</v>
      </c>
      <c r="R48" s="4" t="str">
        <f>IF(Q48="Straight",0,IF(AND(OR(I48="Motorway link",I48="Exit diverge",I48="Entrance merge"),OR('Input data'!S63="",'Input data'!S63&gt;(G48*1000))),G48*1000,IF(AND(OR(I48="Motorway link",I48="Exit diverge",I48="Entrance merge"),'Input data'!S63&gt;0),'Input data'!S63,"Irrelevant")))</f>
        <v>Irrelevant</v>
      </c>
      <c r="S48" s="4" t="str">
        <f>IF(AND(OR(I48="Motorway link",I48="Exit diverge",I48="Entrance merge"),'Input data'!T63=""),"Straight",IF(AND(OR(I48="Motorway link",I48="Exit diverge",I48="Entrance merge"),'Input data'!T63&gt;10),'Input data'!T63,"Irrelevant"))</f>
        <v>Irrelevant</v>
      </c>
      <c r="T48" s="4" t="str">
        <f>IF(S48="Straight",0,IF(R48="Irrelevant","Irrelevant",IF(AND(OR(I48="Motorway link",I48="Exit diverge",I48="Entrance merge"),OR('Input data'!U63="",'Input data'!U63&gt;(G48*1000-R48))),G48*1000-R48,IF(AND(OR(I48="Motorway link",I48="Exit diverge",I48="Entrance merge"),'Input data'!U63&gt;0),'Input data'!U63,"Irrelevant"))))</f>
        <v>Irrelevant</v>
      </c>
      <c r="U48" s="4" t="str">
        <f>IF(AND(OR(I48="Motorway link",I48="Exit diverge",I48="Entrance merge",I48="Exit ramp",I48="Entrance ramp"),'Input data'!V63=""),"No",IF(OR(I48="Motorway link",I48="Exit diverge",I48="Entrance merge",I48="Exit ramp",I48="Entrance ramp"),'Input data'!V63,"Irrelevant"))</f>
        <v>Irrelevant</v>
      </c>
      <c r="V48" s="4" t="str">
        <f>IF(W48="Straight",IF(AND(OR(I48="Exit ramp",I48="Entrance ramp"),'Input data'!W63=""),"Straight diamond ramp",IF(OR(I48="Exit ramp",I48="Entrance ramp"),'Input data'!W63,"Irrelevant")),"Irrelevant")</f>
        <v>Irrelevant</v>
      </c>
      <c r="W48" s="4" t="str">
        <f>IF(AND(OR(I48="Exit ramp",I48="Entrance ramp"),'Input data'!X63=""),"Straight",IF(AND(OR(I48="Exit ramp",I48="Entrance ramp"),'Input data'!X63&gt;10),'Input data'!X63,"Irrelevant"))</f>
        <v>Irrelevant</v>
      </c>
      <c r="X48" s="4" t="str">
        <f>IF(AND(OR(I48="Exit ramp",I48="Entrance ramp"),OR('Input data'!Y63="",'Input data'!Y63&gt;(G48*1000))),G48*1000,IF(AND(OR(I48="Exit ramp",I48="Entrance ramp"),'Input data'!Y63&gt;0),'Input data'!Y63,"Irrelevant"))</f>
        <v>Irrelevant</v>
      </c>
      <c r="Y48" s="4" t="str">
        <f>IF(AND(I48="Exit ramp",'Input data'!Z63=""),95,IF(AND(I48="Entrance ramp",'Input data'!Z63=""),45,IF(AND(OR(I48="Exit ramp",I48="Entrance ramp"),'Input data'!Z63&gt;4,'Input data'!Z63&lt;200),'Input data'!Z63,"Irrelevant")))</f>
        <v>Irrelevant</v>
      </c>
      <c r="Z48" s="4" t="str">
        <f>IF(AND(OR(I48="Exit ramp",I48="Entrance ramp"),'Input data'!AA63=""),"Straight",IF(AND(OR(I48="Exit ramp",I48="Entrance ramp"),'Input data'!AA63&gt;10),'Input data'!AA63,"Irrelevant"))</f>
        <v>Irrelevant</v>
      </c>
      <c r="AA48" s="4" t="str">
        <f>IF(X48="Irrelevant","Irrelevant",IF(AND(OR(I48="Exit ramp",I48="Entrance ramp"),OR('Input data'!AB63="",'Input data'!AB63&gt;(G48*1000-X48))),G48*1000-X48,IF(AND(OR(I48="Exit ramp",I48="Entrance ramp"),'Input data'!AB63&gt;0),'Input data'!AB63,"Irrelevant")))</f>
        <v>Irrelevant</v>
      </c>
      <c r="AB48" s="4" t="str">
        <f>IF(AND(I48="Exit ramp",'Input data'!AC63=""),60,IF(AND(I48="Entrance ramp",'Input data'!AC63=""),80,IF(AND(OR(I48="Exit ramp",I48="Entrance ramp"),'Input data'!AC63&gt;4,'Input data'!AC63&lt;200),'Input data'!AC63,"Irrelevant")))</f>
        <v>Irrelevant</v>
      </c>
      <c r="AC48" s="4" t="str">
        <f>IF(AND(OR(I48="Motorway link",I48="Exit diverge",I48="Entrance merge"),'Input data'!AD63=""),"No",IF(OR(I48="Motorway link",I48="Exit diverge",I48="Entrance merge"),'Input data'!AD63,"Irrelevant"))</f>
        <v>Irrelevant</v>
      </c>
      <c r="AD48" s="4" t="str">
        <f>IF(AND(OR(I48="Motorway link",I48="Exit diverge",I48="Entrance merge"),'Input data'!AE63=""),"130 kph",IF(OR(I48="Motorway link",I48="Exit diverge",I48="Entrance merge"),'Input data'!AE63,"Irrelevant"))</f>
        <v>Irrelevant</v>
      </c>
      <c r="AE48" s="4" t="str">
        <f>IF(AND(I48="Entrance merge",'Input data'!AF63=""),"No",IF(I48="Entrance merge",'Input data'!AF63,"Irrelevant"))</f>
        <v>Irrelevant</v>
      </c>
      <c r="AF48" s="4" t="str">
        <f>IF(AND(AE48="Yes",'Input data'!AG63&gt;0,'Input data'!AG63&lt;1.00000001),'Input data'!AG63,IF(OR(AE48="No",AE48="Yes"),0,"Irrelevant"))</f>
        <v>Irrelevant</v>
      </c>
    </row>
    <row r="49" spans="1:32" x14ac:dyDescent="0.3">
      <c r="A49" s="4" t="str">
        <f>IF('Input data'!A64="","",'Input data'!A64)</f>
        <v/>
      </c>
      <c r="B49" s="4" t="str">
        <f>IF('Input data'!B64="","",'Input data'!B64)</f>
        <v/>
      </c>
      <c r="C49" s="4" t="str">
        <f>IF('Input data'!C64="","",'Input data'!C64)</f>
        <v/>
      </c>
      <c r="D49" s="4" t="str">
        <f>IF('Input data'!D64="","",'Input data'!D64)</f>
        <v/>
      </c>
      <c r="E49" s="4" t="str">
        <f>IF('Input data'!E64="","",'Input data'!E64)</f>
        <v/>
      </c>
      <c r="F49" s="4" t="str">
        <f>IF('Input data'!F64="","",'Input data'!F64)</f>
        <v/>
      </c>
      <c r="G49" s="4">
        <f>IF('Input data'!G64="","",'Input data'!G64)</f>
        <v>0</v>
      </c>
      <c r="H49" s="4" t="str">
        <f>IF('Input data'!H64&gt;0.5,'Input data'!H64,"")</f>
        <v/>
      </c>
      <c r="I49" s="4" t="str">
        <f>IF('Input data'!I64="","",'Input data'!I64)</f>
        <v/>
      </c>
      <c r="J49" s="4" t="str">
        <f>IF(AND(OR(I49="Motorway link",I49="Exit diverge",I49="Entrance merge"),'Input data'!K64=""),2,IF(AND(OR(I49="Motorway link",I49="Exit diverge",I49="Entrance merge"),'Input data'!K64&gt;0.5,'Input data'!K64&lt;21),'Input data'!K64,"Irrelevant"))</f>
        <v>Irrelevant</v>
      </c>
      <c r="K49" s="4" t="str">
        <f>IF(AND(OR(I49="Motorway link",I49="Exit diverge",I49="Entrance merge",I49="Exit ramp",I49="Entrance ramp"),'Input data'!L64=""),3.5,IF(AND(OR(I49="Motorway link",I49="Exit diverge",I49="Entrance merge",I49="Exit ramp",I49="Entrance ramp"),'Input data'!L64&gt;1.5,'Input data'!L64&lt;11),'Input data'!L64,"Irrelevant"))</f>
        <v>Irrelevant</v>
      </c>
      <c r="L49" s="4" t="str">
        <f>IF(AND(I49="Motorway link",'Input data'!M64=""),"No",IF(I49="Motorway link",'Input data'!M64,"Irrelevant"))</f>
        <v>Irrelevant</v>
      </c>
      <c r="M49" s="4" t="str">
        <f>IF(AND(L49="Yes",'Input data'!N64&gt;0,'Input data'!N64&lt;1.00000001),'Input data'!N64,IF(OR(L49="No",L49="Yes"),0,"Irrelevant"))</f>
        <v>Irrelevant</v>
      </c>
      <c r="N49" s="4" t="str">
        <f>IF(AND(OR(I49="Motorway link",I49="Exit diverge",I49="Entrance merge"),'Input data'!O64=""),3,IF(AND(OR(I49="Motorway link",I49="Exit diverge",I49="Entrance merge"),'Input data'!O64&lt;11,'Input data'!O64&gt;-0.00000001),'Input data'!O64,"Irrelevant"))</f>
        <v>Irrelevant</v>
      </c>
      <c r="O49" s="4" t="str">
        <f>IF(AND(OR(I49="Motorway link",I49="Exit diverge",I49="Entrance merge",I49="Exit ramp",I49="Entrance ramp"),'Input data'!P64=""),0.5,IF(AND(OR(I49="Motorway link",I49="Exit diverge",I49="Entrance merge",I49="Exit ramp",I49="Entrance ramp"),'Input data'!P64&gt;-0.00000001,'Input data'!P64&lt;11),'Input data'!P64,"Irrelevant"))</f>
        <v>Irrelevant</v>
      </c>
      <c r="P49" s="4" t="str">
        <f>IF(AND(OR(I49="Motorway link",I49="Exit diverge",I49="Entrance merge"),'Input data'!Q64=""),5,IF(AND(OR(I49="Motorway link",I49="Exit diverge",I49="Entrance merge"),'Input data'!Q64&gt;-0.00000001,'Input data'!Q64&lt;101),'Input data'!Q64,"Irrelevant"))</f>
        <v>Irrelevant</v>
      </c>
      <c r="Q49" s="4" t="str">
        <f>IF(AND(OR(I49="Motorway link",I49="Exit diverge",I49="Entrance merge"),'Input data'!R64=""),"Straight",IF(AND(OR(I49="Motorway link",I49="Exit diverge",I49="Entrance merge"),'Input data'!R64&gt;10),'Input data'!R64,"Irrelevant"))</f>
        <v>Irrelevant</v>
      </c>
      <c r="R49" s="4" t="str">
        <f>IF(Q49="Straight",0,IF(AND(OR(I49="Motorway link",I49="Exit diverge",I49="Entrance merge"),OR('Input data'!S64="",'Input data'!S64&gt;(G49*1000))),G49*1000,IF(AND(OR(I49="Motorway link",I49="Exit diverge",I49="Entrance merge"),'Input data'!S64&gt;0),'Input data'!S64,"Irrelevant")))</f>
        <v>Irrelevant</v>
      </c>
      <c r="S49" s="4" t="str">
        <f>IF(AND(OR(I49="Motorway link",I49="Exit diverge",I49="Entrance merge"),'Input data'!T64=""),"Straight",IF(AND(OR(I49="Motorway link",I49="Exit diverge",I49="Entrance merge"),'Input data'!T64&gt;10),'Input data'!T64,"Irrelevant"))</f>
        <v>Irrelevant</v>
      </c>
      <c r="T49" s="4" t="str">
        <f>IF(S49="Straight",0,IF(R49="Irrelevant","Irrelevant",IF(AND(OR(I49="Motorway link",I49="Exit diverge",I49="Entrance merge"),OR('Input data'!U64="",'Input data'!U64&gt;(G49*1000-R49))),G49*1000-R49,IF(AND(OR(I49="Motorway link",I49="Exit diverge",I49="Entrance merge"),'Input data'!U64&gt;0),'Input data'!U64,"Irrelevant"))))</f>
        <v>Irrelevant</v>
      </c>
      <c r="U49" s="4" t="str">
        <f>IF(AND(OR(I49="Motorway link",I49="Exit diverge",I49="Entrance merge",I49="Exit ramp",I49="Entrance ramp"),'Input data'!V64=""),"No",IF(OR(I49="Motorway link",I49="Exit diverge",I49="Entrance merge",I49="Exit ramp",I49="Entrance ramp"),'Input data'!V64,"Irrelevant"))</f>
        <v>Irrelevant</v>
      </c>
      <c r="V49" s="4" t="str">
        <f>IF(W49="Straight",IF(AND(OR(I49="Exit ramp",I49="Entrance ramp"),'Input data'!W64=""),"Straight diamond ramp",IF(OR(I49="Exit ramp",I49="Entrance ramp"),'Input data'!W64,"Irrelevant")),"Irrelevant")</f>
        <v>Irrelevant</v>
      </c>
      <c r="W49" s="4" t="str">
        <f>IF(AND(OR(I49="Exit ramp",I49="Entrance ramp"),'Input data'!X64=""),"Straight",IF(AND(OR(I49="Exit ramp",I49="Entrance ramp"),'Input data'!X64&gt;10),'Input data'!X64,"Irrelevant"))</f>
        <v>Irrelevant</v>
      </c>
      <c r="X49" s="4" t="str">
        <f>IF(AND(OR(I49="Exit ramp",I49="Entrance ramp"),OR('Input data'!Y64="",'Input data'!Y64&gt;(G49*1000))),G49*1000,IF(AND(OR(I49="Exit ramp",I49="Entrance ramp"),'Input data'!Y64&gt;0),'Input data'!Y64,"Irrelevant"))</f>
        <v>Irrelevant</v>
      </c>
      <c r="Y49" s="4" t="str">
        <f>IF(AND(I49="Exit ramp",'Input data'!Z64=""),95,IF(AND(I49="Entrance ramp",'Input data'!Z64=""),45,IF(AND(OR(I49="Exit ramp",I49="Entrance ramp"),'Input data'!Z64&gt;4,'Input data'!Z64&lt;200),'Input data'!Z64,"Irrelevant")))</f>
        <v>Irrelevant</v>
      </c>
      <c r="Z49" s="4" t="str">
        <f>IF(AND(OR(I49="Exit ramp",I49="Entrance ramp"),'Input data'!AA64=""),"Straight",IF(AND(OR(I49="Exit ramp",I49="Entrance ramp"),'Input data'!AA64&gt;10),'Input data'!AA64,"Irrelevant"))</f>
        <v>Irrelevant</v>
      </c>
      <c r="AA49" s="4" t="str">
        <f>IF(X49="Irrelevant","Irrelevant",IF(AND(OR(I49="Exit ramp",I49="Entrance ramp"),OR('Input data'!AB64="",'Input data'!AB64&gt;(G49*1000-X49))),G49*1000-X49,IF(AND(OR(I49="Exit ramp",I49="Entrance ramp"),'Input data'!AB64&gt;0),'Input data'!AB64,"Irrelevant")))</f>
        <v>Irrelevant</v>
      </c>
      <c r="AB49" s="4" t="str">
        <f>IF(AND(I49="Exit ramp",'Input data'!AC64=""),60,IF(AND(I49="Entrance ramp",'Input data'!AC64=""),80,IF(AND(OR(I49="Exit ramp",I49="Entrance ramp"),'Input data'!AC64&gt;4,'Input data'!AC64&lt;200),'Input data'!AC64,"Irrelevant")))</f>
        <v>Irrelevant</v>
      </c>
      <c r="AC49" s="4" t="str">
        <f>IF(AND(OR(I49="Motorway link",I49="Exit diverge",I49="Entrance merge"),'Input data'!AD64=""),"No",IF(OR(I49="Motorway link",I49="Exit diverge",I49="Entrance merge"),'Input data'!AD64,"Irrelevant"))</f>
        <v>Irrelevant</v>
      </c>
      <c r="AD49" s="4" t="str">
        <f>IF(AND(OR(I49="Motorway link",I49="Exit diverge",I49="Entrance merge"),'Input data'!AE64=""),"130 kph",IF(OR(I49="Motorway link",I49="Exit diverge",I49="Entrance merge"),'Input data'!AE64,"Irrelevant"))</f>
        <v>Irrelevant</v>
      </c>
      <c r="AE49" s="4" t="str">
        <f>IF(AND(I49="Entrance merge",'Input data'!AF64=""),"No",IF(I49="Entrance merge",'Input data'!AF64,"Irrelevant"))</f>
        <v>Irrelevant</v>
      </c>
      <c r="AF49" s="4" t="str">
        <f>IF(AND(AE49="Yes",'Input data'!AG64&gt;0,'Input data'!AG64&lt;1.00000001),'Input data'!AG64,IF(OR(AE49="No",AE49="Yes"),0,"Irrelevant"))</f>
        <v>Irrelevant</v>
      </c>
    </row>
    <row r="50" spans="1:32" x14ac:dyDescent="0.3">
      <c r="A50" s="4" t="str">
        <f>IF('Input data'!A65="","",'Input data'!A65)</f>
        <v/>
      </c>
      <c r="B50" s="4" t="str">
        <f>IF('Input data'!B65="","",'Input data'!B65)</f>
        <v/>
      </c>
      <c r="C50" s="4" t="str">
        <f>IF('Input data'!C65="","",'Input data'!C65)</f>
        <v/>
      </c>
      <c r="D50" s="4" t="str">
        <f>IF('Input data'!D65="","",'Input data'!D65)</f>
        <v/>
      </c>
      <c r="E50" s="4" t="str">
        <f>IF('Input data'!E65="","",'Input data'!E65)</f>
        <v/>
      </c>
      <c r="F50" s="4" t="str">
        <f>IF('Input data'!F65="","",'Input data'!F65)</f>
        <v/>
      </c>
      <c r="G50" s="4">
        <f>IF('Input data'!G65="","",'Input data'!G65)</f>
        <v>0</v>
      </c>
      <c r="H50" s="4" t="str">
        <f>IF('Input data'!H65&gt;0.5,'Input data'!H65,"")</f>
        <v/>
      </c>
      <c r="I50" s="4" t="str">
        <f>IF('Input data'!I65="","",'Input data'!I65)</f>
        <v/>
      </c>
      <c r="J50" s="4" t="str">
        <f>IF(AND(OR(I50="Motorway link",I50="Exit diverge",I50="Entrance merge"),'Input data'!K65=""),2,IF(AND(OR(I50="Motorway link",I50="Exit diverge",I50="Entrance merge"),'Input data'!K65&gt;0.5,'Input data'!K65&lt;21),'Input data'!K65,"Irrelevant"))</f>
        <v>Irrelevant</v>
      </c>
      <c r="K50" s="4" t="str">
        <f>IF(AND(OR(I50="Motorway link",I50="Exit diverge",I50="Entrance merge",I50="Exit ramp",I50="Entrance ramp"),'Input data'!L65=""),3.5,IF(AND(OR(I50="Motorway link",I50="Exit diverge",I50="Entrance merge",I50="Exit ramp",I50="Entrance ramp"),'Input data'!L65&gt;1.5,'Input data'!L65&lt;11),'Input data'!L65,"Irrelevant"))</f>
        <v>Irrelevant</v>
      </c>
      <c r="L50" s="4" t="str">
        <f>IF(AND(I50="Motorway link",'Input data'!M65=""),"No",IF(I50="Motorway link",'Input data'!M65,"Irrelevant"))</f>
        <v>Irrelevant</v>
      </c>
      <c r="M50" s="4" t="str">
        <f>IF(AND(L50="Yes",'Input data'!N65&gt;0,'Input data'!N65&lt;1.00000001),'Input data'!N65,IF(OR(L50="No",L50="Yes"),0,"Irrelevant"))</f>
        <v>Irrelevant</v>
      </c>
      <c r="N50" s="4" t="str">
        <f>IF(AND(OR(I50="Motorway link",I50="Exit diverge",I50="Entrance merge"),'Input data'!O65=""),3,IF(AND(OR(I50="Motorway link",I50="Exit diverge",I50="Entrance merge"),'Input data'!O65&lt;11,'Input data'!O65&gt;-0.00000001),'Input data'!O65,"Irrelevant"))</f>
        <v>Irrelevant</v>
      </c>
      <c r="O50" s="4" t="str">
        <f>IF(AND(OR(I50="Motorway link",I50="Exit diverge",I50="Entrance merge",I50="Exit ramp",I50="Entrance ramp"),'Input data'!P65=""),0.5,IF(AND(OR(I50="Motorway link",I50="Exit diverge",I50="Entrance merge",I50="Exit ramp",I50="Entrance ramp"),'Input data'!P65&gt;-0.00000001,'Input data'!P65&lt;11),'Input data'!P65,"Irrelevant"))</f>
        <v>Irrelevant</v>
      </c>
      <c r="P50" s="4" t="str">
        <f>IF(AND(OR(I50="Motorway link",I50="Exit diverge",I50="Entrance merge"),'Input data'!Q65=""),5,IF(AND(OR(I50="Motorway link",I50="Exit diverge",I50="Entrance merge"),'Input data'!Q65&gt;-0.00000001,'Input data'!Q65&lt;101),'Input data'!Q65,"Irrelevant"))</f>
        <v>Irrelevant</v>
      </c>
      <c r="Q50" s="4" t="str">
        <f>IF(AND(OR(I50="Motorway link",I50="Exit diverge",I50="Entrance merge"),'Input data'!R65=""),"Straight",IF(AND(OR(I50="Motorway link",I50="Exit diverge",I50="Entrance merge"),'Input data'!R65&gt;10),'Input data'!R65,"Irrelevant"))</f>
        <v>Irrelevant</v>
      </c>
      <c r="R50" s="4" t="str">
        <f>IF(Q50="Straight",0,IF(AND(OR(I50="Motorway link",I50="Exit diverge",I50="Entrance merge"),OR('Input data'!S65="",'Input data'!S65&gt;(G50*1000))),G50*1000,IF(AND(OR(I50="Motorway link",I50="Exit diverge",I50="Entrance merge"),'Input data'!S65&gt;0),'Input data'!S65,"Irrelevant")))</f>
        <v>Irrelevant</v>
      </c>
      <c r="S50" s="4" t="str">
        <f>IF(AND(OR(I50="Motorway link",I50="Exit diverge",I50="Entrance merge"),'Input data'!T65=""),"Straight",IF(AND(OR(I50="Motorway link",I50="Exit diverge",I50="Entrance merge"),'Input data'!T65&gt;10),'Input data'!T65,"Irrelevant"))</f>
        <v>Irrelevant</v>
      </c>
      <c r="T50" s="4" t="str">
        <f>IF(S50="Straight",0,IF(R50="Irrelevant","Irrelevant",IF(AND(OR(I50="Motorway link",I50="Exit diverge",I50="Entrance merge"),OR('Input data'!U65="",'Input data'!U65&gt;(G50*1000-R50))),G50*1000-R50,IF(AND(OR(I50="Motorway link",I50="Exit diverge",I50="Entrance merge"),'Input data'!U65&gt;0),'Input data'!U65,"Irrelevant"))))</f>
        <v>Irrelevant</v>
      </c>
      <c r="U50" s="4" t="str">
        <f>IF(AND(OR(I50="Motorway link",I50="Exit diverge",I50="Entrance merge",I50="Exit ramp",I50="Entrance ramp"),'Input data'!V65=""),"No",IF(OR(I50="Motorway link",I50="Exit diverge",I50="Entrance merge",I50="Exit ramp",I50="Entrance ramp"),'Input data'!V65,"Irrelevant"))</f>
        <v>Irrelevant</v>
      </c>
      <c r="V50" s="4" t="str">
        <f>IF(W50="Straight",IF(AND(OR(I50="Exit ramp",I50="Entrance ramp"),'Input data'!W65=""),"Straight diamond ramp",IF(OR(I50="Exit ramp",I50="Entrance ramp"),'Input data'!W65,"Irrelevant")),"Irrelevant")</f>
        <v>Irrelevant</v>
      </c>
      <c r="W50" s="4" t="str">
        <f>IF(AND(OR(I50="Exit ramp",I50="Entrance ramp"),'Input data'!X65=""),"Straight",IF(AND(OR(I50="Exit ramp",I50="Entrance ramp"),'Input data'!X65&gt;10),'Input data'!X65,"Irrelevant"))</f>
        <v>Irrelevant</v>
      </c>
      <c r="X50" s="4" t="str">
        <f>IF(AND(OR(I50="Exit ramp",I50="Entrance ramp"),OR('Input data'!Y65="",'Input data'!Y65&gt;(G50*1000))),G50*1000,IF(AND(OR(I50="Exit ramp",I50="Entrance ramp"),'Input data'!Y65&gt;0),'Input data'!Y65,"Irrelevant"))</f>
        <v>Irrelevant</v>
      </c>
      <c r="Y50" s="4" t="str">
        <f>IF(AND(I50="Exit ramp",'Input data'!Z65=""),95,IF(AND(I50="Entrance ramp",'Input data'!Z65=""),45,IF(AND(OR(I50="Exit ramp",I50="Entrance ramp"),'Input data'!Z65&gt;4,'Input data'!Z65&lt;200),'Input data'!Z65,"Irrelevant")))</f>
        <v>Irrelevant</v>
      </c>
      <c r="Z50" s="4" t="str">
        <f>IF(AND(OR(I50="Exit ramp",I50="Entrance ramp"),'Input data'!AA65=""),"Straight",IF(AND(OR(I50="Exit ramp",I50="Entrance ramp"),'Input data'!AA65&gt;10),'Input data'!AA65,"Irrelevant"))</f>
        <v>Irrelevant</v>
      </c>
      <c r="AA50" s="4" t="str">
        <f>IF(X50="Irrelevant","Irrelevant",IF(AND(OR(I50="Exit ramp",I50="Entrance ramp"),OR('Input data'!AB65="",'Input data'!AB65&gt;(G50*1000-X50))),G50*1000-X50,IF(AND(OR(I50="Exit ramp",I50="Entrance ramp"),'Input data'!AB65&gt;0),'Input data'!AB65,"Irrelevant")))</f>
        <v>Irrelevant</v>
      </c>
      <c r="AB50" s="4" t="str">
        <f>IF(AND(I50="Exit ramp",'Input data'!AC65=""),60,IF(AND(I50="Entrance ramp",'Input data'!AC65=""),80,IF(AND(OR(I50="Exit ramp",I50="Entrance ramp"),'Input data'!AC65&gt;4,'Input data'!AC65&lt;200),'Input data'!AC65,"Irrelevant")))</f>
        <v>Irrelevant</v>
      </c>
      <c r="AC50" s="4" t="str">
        <f>IF(AND(OR(I50="Motorway link",I50="Exit diverge",I50="Entrance merge"),'Input data'!AD65=""),"No",IF(OR(I50="Motorway link",I50="Exit diverge",I50="Entrance merge"),'Input data'!AD65,"Irrelevant"))</f>
        <v>Irrelevant</v>
      </c>
      <c r="AD50" s="4" t="str">
        <f>IF(AND(OR(I50="Motorway link",I50="Exit diverge",I50="Entrance merge"),'Input data'!AE65=""),"130 kph",IF(OR(I50="Motorway link",I50="Exit diverge",I50="Entrance merge"),'Input data'!AE65,"Irrelevant"))</f>
        <v>Irrelevant</v>
      </c>
      <c r="AE50" s="4" t="str">
        <f>IF(AND(I50="Entrance merge",'Input data'!AF65=""),"No",IF(I50="Entrance merge",'Input data'!AF65,"Irrelevant"))</f>
        <v>Irrelevant</v>
      </c>
      <c r="AF50" s="4" t="str">
        <f>IF(AND(AE50="Yes",'Input data'!AG65&gt;0,'Input data'!AG65&lt;1.00000001),'Input data'!AG65,IF(OR(AE50="No",AE50="Yes"),0,"Irrelevant"))</f>
        <v>Irrelevant</v>
      </c>
    </row>
    <row r="51" spans="1:32" x14ac:dyDescent="0.3">
      <c r="A51" s="4" t="str">
        <f>IF('Input data'!A66="","",'Input data'!A66)</f>
        <v/>
      </c>
      <c r="B51" s="4" t="str">
        <f>IF('Input data'!B66="","",'Input data'!B66)</f>
        <v/>
      </c>
      <c r="C51" s="4" t="str">
        <f>IF('Input data'!C66="","",'Input data'!C66)</f>
        <v/>
      </c>
      <c r="D51" s="4" t="str">
        <f>IF('Input data'!D66="","",'Input data'!D66)</f>
        <v/>
      </c>
      <c r="E51" s="4" t="str">
        <f>IF('Input data'!E66="","",'Input data'!E66)</f>
        <v/>
      </c>
      <c r="F51" s="4" t="str">
        <f>IF('Input data'!F66="","",'Input data'!F66)</f>
        <v/>
      </c>
      <c r="G51" s="4">
        <f>IF('Input data'!G66="","",'Input data'!G66)</f>
        <v>0</v>
      </c>
      <c r="H51" s="4" t="str">
        <f>IF('Input data'!H66&gt;0.5,'Input data'!H66,"")</f>
        <v/>
      </c>
      <c r="I51" s="4" t="str">
        <f>IF('Input data'!I66="","",'Input data'!I66)</f>
        <v/>
      </c>
      <c r="J51" s="4" t="str">
        <f>IF(AND(OR(I51="Motorway link",I51="Exit diverge",I51="Entrance merge"),'Input data'!K66=""),2,IF(AND(OR(I51="Motorway link",I51="Exit diverge",I51="Entrance merge"),'Input data'!K66&gt;0.5,'Input data'!K66&lt;21),'Input data'!K66,"Irrelevant"))</f>
        <v>Irrelevant</v>
      </c>
      <c r="K51" s="4" t="str">
        <f>IF(AND(OR(I51="Motorway link",I51="Exit diverge",I51="Entrance merge",I51="Exit ramp",I51="Entrance ramp"),'Input data'!L66=""),3.5,IF(AND(OR(I51="Motorway link",I51="Exit diverge",I51="Entrance merge",I51="Exit ramp",I51="Entrance ramp"),'Input data'!L66&gt;1.5,'Input data'!L66&lt;11),'Input data'!L66,"Irrelevant"))</f>
        <v>Irrelevant</v>
      </c>
      <c r="L51" s="4" t="str">
        <f>IF(AND(I51="Motorway link",'Input data'!M66=""),"No",IF(I51="Motorway link",'Input data'!M66,"Irrelevant"))</f>
        <v>Irrelevant</v>
      </c>
      <c r="M51" s="4" t="str">
        <f>IF(AND(L51="Yes",'Input data'!N66&gt;0,'Input data'!N66&lt;1.00000001),'Input data'!N66,IF(OR(L51="No",L51="Yes"),0,"Irrelevant"))</f>
        <v>Irrelevant</v>
      </c>
      <c r="N51" s="4" t="str">
        <f>IF(AND(OR(I51="Motorway link",I51="Exit diverge",I51="Entrance merge"),'Input data'!O66=""),3,IF(AND(OR(I51="Motorway link",I51="Exit diverge",I51="Entrance merge"),'Input data'!O66&lt;11,'Input data'!O66&gt;-0.00000001),'Input data'!O66,"Irrelevant"))</f>
        <v>Irrelevant</v>
      </c>
      <c r="O51" s="4" t="str">
        <f>IF(AND(OR(I51="Motorway link",I51="Exit diverge",I51="Entrance merge",I51="Exit ramp",I51="Entrance ramp"),'Input data'!P66=""),0.5,IF(AND(OR(I51="Motorway link",I51="Exit diverge",I51="Entrance merge",I51="Exit ramp",I51="Entrance ramp"),'Input data'!P66&gt;-0.00000001,'Input data'!P66&lt;11),'Input data'!P66,"Irrelevant"))</f>
        <v>Irrelevant</v>
      </c>
      <c r="P51" s="4" t="str">
        <f>IF(AND(OR(I51="Motorway link",I51="Exit diverge",I51="Entrance merge"),'Input data'!Q66=""),5,IF(AND(OR(I51="Motorway link",I51="Exit diverge",I51="Entrance merge"),'Input data'!Q66&gt;-0.00000001,'Input data'!Q66&lt;101),'Input data'!Q66,"Irrelevant"))</f>
        <v>Irrelevant</v>
      </c>
      <c r="Q51" s="4" t="str">
        <f>IF(AND(OR(I51="Motorway link",I51="Exit diverge",I51="Entrance merge"),'Input data'!R66=""),"Straight",IF(AND(OR(I51="Motorway link",I51="Exit diverge",I51="Entrance merge"),'Input data'!R66&gt;10),'Input data'!R66,"Irrelevant"))</f>
        <v>Irrelevant</v>
      </c>
      <c r="R51" s="4" t="str">
        <f>IF(Q51="Straight",0,IF(AND(OR(I51="Motorway link",I51="Exit diverge",I51="Entrance merge"),OR('Input data'!S66="",'Input data'!S66&gt;(G51*1000))),G51*1000,IF(AND(OR(I51="Motorway link",I51="Exit diverge",I51="Entrance merge"),'Input data'!S66&gt;0),'Input data'!S66,"Irrelevant")))</f>
        <v>Irrelevant</v>
      </c>
      <c r="S51" s="4" t="str">
        <f>IF(AND(OR(I51="Motorway link",I51="Exit diverge",I51="Entrance merge"),'Input data'!T66=""),"Straight",IF(AND(OR(I51="Motorway link",I51="Exit diverge",I51="Entrance merge"),'Input data'!T66&gt;10),'Input data'!T66,"Irrelevant"))</f>
        <v>Irrelevant</v>
      </c>
      <c r="T51" s="4" t="str">
        <f>IF(S51="Straight",0,IF(R51="Irrelevant","Irrelevant",IF(AND(OR(I51="Motorway link",I51="Exit diverge",I51="Entrance merge"),OR('Input data'!U66="",'Input data'!U66&gt;(G51*1000-R51))),G51*1000-R51,IF(AND(OR(I51="Motorway link",I51="Exit diverge",I51="Entrance merge"),'Input data'!U66&gt;0),'Input data'!U66,"Irrelevant"))))</f>
        <v>Irrelevant</v>
      </c>
      <c r="U51" s="4" t="str">
        <f>IF(AND(OR(I51="Motorway link",I51="Exit diverge",I51="Entrance merge",I51="Exit ramp",I51="Entrance ramp"),'Input data'!V66=""),"No",IF(OR(I51="Motorway link",I51="Exit diverge",I51="Entrance merge",I51="Exit ramp",I51="Entrance ramp"),'Input data'!V66,"Irrelevant"))</f>
        <v>Irrelevant</v>
      </c>
      <c r="V51" s="4" t="str">
        <f>IF(W51="Straight",IF(AND(OR(I51="Exit ramp",I51="Entrance ramp"),'Input data'!W66=""),"Straight diamond ramp",IF(OR(I51="Exit ramp",I51="Entrance ramp"),'Input data'!W66,"Irrelevant")),"Irrelevant")</f>
        <v>Irrelevant</v>
      </c>
      <c r="W51" s="4" t="str">
        <f>IF(AND(OR(I51="Exit ramp",I51="Entrance ramp"),'Input data'!X66=""),"Straight",IF(AND(OR(I51="Exit ramp",I51="Entrance ramp"),'Input data'!X66&gt;10),'Input data'!X66,"Irrelevant"))</f>
        <v>Irrelevant</v>
      </c>
      <c r="X51" s="4" t="str">
        <f>IF(AND(OR(I51="Exit ramp",I51="Entrance ramp"),OR('Input data'!Y66="",'Input data'!Y66&gt;(G51*1000))),G51*1000,IF(AND(OR(I51="Exit ramp",I51="Entrance ramp"),'Input data'!Y66&gt;0),'Input data'!Y66,"Irrelevant"))</f>
        <v>Irrelevant</v>
      </c>
      <c r="Y51" s="4" t="str">
        <f>IF(AND(I51="Exit ramp",'Input data'!Z66=""),95,IF(AND(I51="Entrance ramp",'Input data'!Z66=""),45,IF(AND(OR(I51="Exit ramp",I51="Entrance ramp"),'Input data'!Z66&gt;4,'Input data'!Z66&lt;200),'Input data'!Z66,"Irrelevant")))</f>
        <v>Irrelevant</v>
      </c>
      <c r="Z51" s="4" t="str">
        <f>IF(AND(OR(I51="Exit ramp",I51="Entrance ramp"),'Input data'!AA66=""),"Straight",IF(AND(OR(I51="Exit ramp",I51="Entrance ramp"),'Input data'!AA66&gt;10),'Input data'!AA66,"Irrelevant"))</f>
        <v>Irrelevant</v>
      </c>
      <c r="AA51" s="4" t="str">
        <f>IF(X51="Irrelevant","Irrelevant",IF(AND(OR(I51="Exit ramp",I51="Entrance ramp"),OR('Input data'!AB66="",'Input data'!AB66&gt;(G51*1000-X51))),G51*1000-X51,IF(AND(OR(I51="Exit ramp",I51="Entrance ramp"),'Input data'!AB66&gt;0),'Input data'!AB66,"Irrelevant")))</f>
        <v>Irrelevant</v>
      </c>
      <c r="AB51" s="4" t="str">
        <f>IF(AND(I51="Exit ramp",'Input data'!AC66=""),60,IF(AND(I51="Entrance ramp",'Input data'!AC66=""),80,IF(AND(OR(I51="Exit ramp",I51="Entrance ramp"),'Input data'!AC66&gt;4,'Input data'!AC66&lt;200),'Input data'!AC66,"Irrelevant")))</f>
        <v>Irrelevant</v>
      </c>
      <c r="AC51" s="4" t="str">
        <f>IF(AND(OR(I51="Motorway link",I51="Exit diverge",I51="Entrance merge"),'Input data'!AD66=""),"No",IF(OR(I51="Motorway link",I51="Exit diverge",I51="Entrance merge"),'Input data'!AD66,"Irrelevant"))</f>
        <v>Irrelevant</v>
      </c>
      <c r="AD51" s="4" t="str">
        <f>IF(AND(OR(I51="Motorway link",I51="Exit diverge",I51="Entrance merge"),'Input data'!AE66=""),"130 kph",IF(OR(I51="Motorway link",I51="Exit diverge",I51="Entrance merge"),'Input data'!AE66,"Irrelevant"))</f>
        <v>Irrelevant</v>
      </c>
      <c r="AE51" s="4" t="str">
        <f>IF(AND(I51="Entrance merge",'Input data'!AF66=""),"No",IF(I51="Entrance merge",'Input data'!AF66,"Irrelevant"))</f>
        <v>Irrelevant</v>
      </c>
      <c r="AF51" s="4" t="str">
        <f>IF(AND(AE51="Yes",'Input data'!AG66&gt;0,'Input data'!AG66&lt;1.00000001),'Input data'!AG66,IF(OR(AE51="No",AE51="Yes"),0,"Irrelevant"))</f>
        <v>Irrelevant</v>
      </c>
    </row>
    <row r="52" spans="1:32" x14ac:dyDescent="0.3">
      <c r="A52" s="4" t="str">
        <f>IF('Input data'!A67="","",'Input data'!A67)</f>
        <v/>
      </c>
      <c r="B52" s="4" t="str">
        <f>IF('Input data'!B67="","",'Input data'!B67)</f>
        <v/>
      </c>
      <c r="C52" s="4" t="str">
        <f>IF('Input data'!C67="","",'Input data'!C67)</f>
        <v/>
      </c>
      <c r="D52" s="4" t="str">
        <f>IF('Input data'!D67="","",'Input data'!D67)</f>
        <v/>
      </c>
      <c r="E52" s="4" t="str">
        <f>IF('Input data'!E67="","",'Input data'!E67)</f>
        <v/>
      </c>
      <c r="F52" s="4" t="str">
        <f>IF('Input data'!F67="","",'Input data'!F67)</f>
        <v/>
      </c>
      <c r="G52" s="4">
        <f>IF('Input data'!G67="","",'Input data'!G67)</f>
        <v>0</v>
      </c>
      <c r="H52" s="4" t="str">
        <f>IF('Input data'!H67&gt;0.5,'Input data'!H67,"")</f>
        <v/>
      </c>
      <c r="I52" s="4" t="str">
        <f>IF('Input data'!I67="","",'Input data'!I67)</f>
        <v/>
      </c>
      <c r="J52" s="4" t="str">
        <f>IF(AND(OR(I52="Motorway link",I52="Exit diverge",I52="Entrance merge"),'Input data'!K67=""),2,IF(AND(OR(I52="Motorway link",I52="Exit diverge",I52="Entrance merge"),'Input data'!K67&gt;0.5,'Input data'!K67&lt;21),'Input data'!K67,"Irrelevant"))</f>
        <v>Irrelevant</v>
      </c>
      <c r="K52" s="4" t="str">
        <f>IF(AND(OR(I52="Motorway link",I52="Exit diverge",I52="Entrance merge",I52="Exit ramp",I52="Entrance ramp"),'Input data'!L67=""),3.5,IF(AND(OR(I52="Motorway link",I52="Exit diverge",I52="Entrance merge",I52="Exit ramp",I52="Entrance ramp"),'Input data'!L67&gt;1.5,'Input data'!L67&lt;11),'Input data'!L67,"Irrelevant"))</f>
        <v>Irrelevant</v>
      </c>
      <c r="L52" s="4" t="str">
        <f>IF(AND(I52="Motorway link",'Input data'!M67=""),"No",IF(I52="Motorway link",'Input data'!M67,"Irrelevant"))</f>
        <v>Irrelevant</v>
      </c>
      <c r="M52" s="4" t="str">
        <f>IF(AND(L52="Yes",'Input data'!N67&gt;0,'Input data'!N67&lt;1.00000001),'Input data'!N67,IF(OR(L52="No",L52="Yes"),0,"Irrelevant"))</f>
        <v>Irrelevant</v>
      </c>
      <c r="N52" s="4" t="str">
        <f>IF(AND(OR(I52="Motorway link",I52="Exit diverge",I52="Entrance merge"),'Input data'!O67=""),3,IF(AND(OR(I52="Motorway link",I52="Exit diverge",I52="Entrance merge"),'Input data'!O67&lt;11,'Input data'!O67&gt;-0.00000001),'Input data'!O67,"Irrelevant"))</f>
        <v>Irrelevant</v>
      </c>
      <c r="O52" s="4" t="str">
        <f>IF(AND(OR(I52="Motorway link",I52="Exit diverge",I52="Entrance merge",I52="Exit ramp",I52="Entrance ramp"),'Input data'!P67=""),0.5,IF(AND(OR(I52="Motorway link",I52="Exit diverge",I52="Entrance merge",I52="Exit ramp",I52="Entrance ramp"),'Input data'!P67&gt;-0.00000001,'Input data'!P67&lt;11),'Input data'!P67,"Irrelevant"))</f>
        <v>Irrelevant</v>
      </c>
      <c r="P52" s="4" t="str">
        <f>IF(AND(OR(I52="Motorway link",I52="Exit diverge",I52="Entrance merge"),'Input data'!Q67=""),5,IF(AND(OR(I52="Motorway link",I52="Exit diverge",I52="Entrance merge"),'Input data'!Q67&gt;-0.00000001,'Input data'!Q67&lt;101),'Input data'!Q67,"Irrelevant"))</f>
        <v>Irrelevant</v>
      </c>
      <c r="Q52" s="4" t="str">
        <f>IF(AND(OR(I52="Motorway link",I52="Exit diverge",I52="Entrance merge"),'Input data'!R67=""),"Straight",IF(AND(OR(I52="Motorway link",I52="Exit diverge",I52="Entrance merge"),'Input data'!R67&gt;10),'Input data'!R67,"Irrelevant"))</f>
        <v>Irrelevant</v>
      </c>
      <c r="R52" s="4" t="str">
        <f>IF(Q52="Straight",0,IF(AND(OR(I52="Motorway link",I52="Exit diverge",I52="Entrance merge"),OR('Input data'!S67="",'Input data'!S67&gt;(G52*1000))),G52*1000,IF(AND(OR(I52="Motorway link",I52="Exit diverge",I52="Entrance merge"),'Input data'!S67&gt;0),'Input data'!S67,"Irrelevant")))</f>
        <v>Irrelevant</v>
      </c>
      <c r="S52" s="4" t="str">
        <f>IF(AND(OR(I52="Motorway link",I52="Exit diverge",I52="Entrance merge"),'Input data'!T67=""),"Straight",IF(AND(OR(I52="Motorway link",I52="Exit diverge",I52="Entrance merge"),'Input data'!T67&gt;10),'Input data'!T67,"Irrelevant"))</f>
        <v>Irrelevant</v>
      </c>
      <c r="T52" s="4" t="str">
        <f>IF(S52="Straight",0,IF(R52="Irrelevant","Irrelevant",IF(AND(OR(I52="Motorway link",I52="Exit diverge",I52="Entrance merge"),OR('Input data'!U67="",'Input data'!U67&gt;(G52*1000-R52))),G52*1000-R52,IF(AND(OR(I52="Motorway link",I52="Exit diverge",I52="Entrance merge"),'Input data'!U67&gt;0),'Input data'!U67,"Irrelevant"))))</f>
        <v>Irrelevant</v>
      </c>
      <c r="U52" s="4" t="str">
        <f>IF(AND(OR(I52="Motorway link",I52="Exit diverge",I52="Entrance merge",I52="Exit ramp",I52="Entrance ramp"),'Input data'!V67=""),"No",IF(OR(I52="Motorway link",I52="Exit diverge",I52="Entrance merge",I52="Exit ramp",I52="Entrance ramp"),'Input data'!V67,"Irrelevant"))</f>
        <v>Irrelevant</v>
      </c>
      <c r="V52" s="4" t="str">
        <f>IF(W52="Straight",IF(AND(OR(I52="Exit ramp",I52="Entrance ramp"),'Input data'!W67=""),"Straight diamond ramp",IF(OR(I52="Exit ramp",I52="Entrance ramp"),'Input data'!W67,"Irrelevant")),"Irrelevant")</f>
        <v>Irrelevant</v>
      </c>
      <c r="W52" s="4" t="str">
        <f>IF(AND(OR(I52="Exit ramp",I52="Entrance ramp"),'Input data'!X67=""),"Straight",IF(AND(OR(I52="Exit ramp",I52="Entrance ramp"),'Input data'!X67&gt;10),'Input data'!X67,"Irrelevant"))</f>
        <v>Irrelevant</v>
      </c>
      <c r="X52" s="4" t="str">
        <f>IF(AND(OR(I52="Exit ramp",I52="Entrance ramp"),OR('Input data'!Y67="",'Input data'!Y67&gt;(G52*1000))),G52*1000,IF(AND(OR(I52="Exit ramp",I52="Entrance ramp"),'Input data'!Y67&gt;0),'Input data'!Y67,"Irrelevant"))</f>
        <v>Irrelevant</v>
      </c>
      <c r="Y52" s="4" t="str">
        <f>IF(AND(I52="Exit ramp",'Input data'!Z67=""),95,IF(AND(I52="Entrance ramp",'Input data'!Z67=""),45,IF(AND(OR(I52="Exit ramp",I52="Entrance ramp"),'Input data'!Z67&gt;4,'Input data'!Z67&lt;200),'Input data'!Z67,"Irrelevant")))</f>
        <v>Irrelevant</v>
      </c>
      <c r="Z52" s="4" t="str">
        <f>IF(AND(OR(I52="Exit ramp",I52="Entrance ramp"),'Input data'!AA67=""),"Straight",IF(AND(OR(I52="Exit ramp",I52="Entrance ramp"),'Input data'!AA67&gt;10),'Input data'!AA67,"Irrelevant"))</f>
        <v>Irrelevant</v>
      </c>
      <c r="AA52" s="4" t="str">
        <f>IF(X52="Irrelevant","Irrelevant",IF(AND(OR(I52="Exit ramp",I52="Entrance ramp"),OR('Input data'!AB67="",'Input data'!AB67&gt;(G52*1000-X52))),G52*1000-X52,IF(AND(OR(I52="Exit ramp",I52="Entrance ramp"),'Input data'!AB67&gt;0),'Input data'!AB67,"Irrelevant")))</f>
        <v>Irrelevant</v>
      </c>
      <c r="AB52" s="4" t="str">
        <f>IF(AND(I52="Exit ramp",'Input data'!AC67=""),60,IF(AND(I52="Entrance ramp",'Input data'!AC67=""),80,IF(AND(OR(I52="Exit ramp",I52="Entrance ramp"),'Input data'!AC67&gt;4,'Input data'!AC67&lt;200),'Input data'!AC67,"Irrelevant")))</f>
        <v>Irrelevant</v>
      </c>
      <c r="AC52" s="4" t="str">
        <f>IF(AND(OR(I52="Motorway link",I52="Exit diverge",I52="Entrance merge"),'Input data'!AD67=""),"No",IF(OR(I52="Motorway link",I52="Exit diverge",I52="Entrance merge"),'Input data'!AD67,"Irrelevant"))</f>
        <v>Irrelevant</v>
      </c>
      <c r="AD52" s="4" t="str">
        <f>IF(AND(OR(I52="Motorway link",I52="Exit diverge",I52="Entrance merge"),'Input data'!AE67=""),"130 kph",IF(OR(I52="Motorway link",I52="Exit diverge",I52="Entrance merge"),'Input data'!AE67,"Irrelevant"))</f>
        <v>Irrelevant</v>
      </c>
      <c r="AE52" s="4" t="str">
        <f>IF(AND(I52="Entrance merge",'Input data'!AF67=""),"No",IF(I52="Entrance merge",'Input data'!AF67,"Irrelevant"))</f>
        <v>Irrelevant</v>
      </c>
      <c r="AF52" s="4" t="str">
        <f>IF(AND(AE52="Yes",'Input data'!AG67&gt;0,'Input data'!AG67&lt;1.00000001),'Input data'!AG67,IF(OR(AE52="No",AE52="Yes"),0,"Irrelevant"))</f>
        <v>Irrelevant</v>
      </c>
    </row>
    <row r="53" spans="1:32" x14ac:dyDescent="0.3">
      <c r="A53" s="4" t="str">
        <f>IF('Input data'!A68="","",'Input data'!A68)</f>
        <v/>
      </c>
      <c r="B53" s="4" t="str">
        <f>IF('Input data'!B68="","",'Input data'!B68)</f>
        <v/>
      </c>
      <c r="C53" s="4" t="str">
        <f>IF('Input data'!C68="","",'Input data'!C68)</f>
        <v/>
      </c>
      <c r="D53" s="4" t="str">
        <f>IF('Input data'!D68="","",'Input data'!D68)</f>
        <v/>
      </c>
      <c r="E53" s="4" t="str">
        <f>IF('Input data'!E68="","",'Input data'!E68)</f>
        <v/>
      </c>
      <c r="F53" s="4" t="str">
        <f>IF('Input data'!F68="","",'Input data'!F68)</f>
        <v/>
      </c>
      <c r="G53" s="4">
        <f>IF('Input data'!G68="","",'Input data'!G68)</f>
        <v>0</v>
      </c>
      <c r="H53" s="4" t="str">
        <f>IF('Input data'!H68&gt;0.5,'Input data'!H68,"")</f>
        <v/>
      </c>
      <c r="I53" s="4" t="str">
        <f>IF('Input data'!I68="","",'Input data'!I68)</f>
        <v/>
      </c>
      <c r="J53" s="4" t="str">
        <f>IF(AND(OR(I53="Motorway link",I53="Exit diverge",I53="Entrance merge"),'Input data'!K68=""),2,IF(AND(OR(I53="Motorway link",I53="Exit diverge",I53="Entrance merge"),'Input data'!K68&gt;0.5,'Input data'!K68&lt;21),'Input data'!K68,"Irrelevant"))</f>
        <v>Irrelevant</v>
      </c>
      <c r="K53" s="4" t="str">
        <f>IF(AND(OR(I53="Motorway link",I53="Exit diverge",I53="Entrance merge",I53="Exit ramp",I53="Entrance ramp"),'Input data'!L68=""),3.5,IF(AND(OR(I53="Motorway link",I53="Exit diverge",I53="Entrance merge",I53="Exit ramp",I53="Entrance ramp"),'Input data'!L68&gt;1.5,'Input data'!L68&lt;11),'Input data'!L68,"Irrelevant"))</f>
        <v>Irrelevant</v>
      </c>
      <c r="L53" s="4" t="str">
        <f>IF(AND(I53="Motorway link",'Input data'!M68=""),"No",IF(I53="Motorway link",'Input data'!M68,"Irrelevant"))</f>
        <v>Irrelevant</v>
      </c>
      <c r="M53" s="4" t="str">
        <f>IF(AND(L53="Yes",'Input data'!N68&gt;0,'Input data'!N68&lt;1.00000001),'Input data'!N68,IF(OR(L53="No",L53="Yes"),0,"Irrelevant"))</f>
        <v>Irrelevant</v>
      </c>
      <c r="N53" s="4" t="str">
        <f>IF(AND(OR(I53="Motorway link",I53="Exit diverge",I53="Entrance merge"),'Input data'!O68=""),3,IF(AND(OR(I53="Motorway link",I53="Exit diverge",I53="Entrance merge"),'Input data'!O68&lt;11,'Input data'!O68&gt;-0.00000001),'Input data'!O68,"Irrelevant"))</f>
        <v>Irrelevant</v>
      </c>
      <c r="O53" s="4" t="str">
        <f>IF(AND(OR(I53="Motorway link",I53="Exit diverge",I53="Entrance merge",I53="Exit ramp",I53="Entrance ramp"),'Input data'!P68=""),0.5,IF(AND(OR(I53="Motorway link",I53="Exit diverge",I53="Entrance merge",I53="Exit ramp",I53="Entrance ramp"),'Input data'!P68&gt;-0.00000001,'Input data'!P68&lt;11),'Input data'!P68,"Irrelevant"))</f>
        <v>Irrelevant</v>
      </c>
      <c r="P53" s="4" t="str">
        <f>IF(AND(OR(I53="Motorway link",I53="Exit diverge",I53="Entrance merge"),'Input data'!Q68=""),5,IF(AND(OR(I53="Motorway link",I53="Exit diverge",I53="Entrance merge"),'Input data'!Q68&gt;-0.00000001,'Input data'!Q68&lt;101),'Input data'!Q68,"Irrelevant"))</f>
        <v>Irrelevant</v>
      </c>
      <c r="Q53" s="4" t="str">
        <f>IF(AND(OR(I53="Motorway link",I53="Exit diverge",I53="Entrance merge"),'Input data'!R68=""),"Straight",IF(AND(OR(I53="Motorway link",I53="Exit diverge",I53="Entrance merge"),'Input data'!R68&gt;10),'Input data'!R68,"Irrelevant"))</f>
        <v>Irrelevant</v>
      </c>
      <c r="R53" s="4" t="str">
        <f>IF(Q53="Straight",0,IF(AND(OR(I53="Motorway link",I53="Exit diverge",I53="Entrance merge"),OR('Input data'!S68="",'Input data'!S68&gt;(G53*1000))),G53*1000,IF(AND(OR(I53="Motorway link",I53="Exit diverge",I53="Entrance merge"),'Input data'!S68&gt;0),'Input data'!S68,"Irrelevant")))</f>
        <v>Irrelevant</v>
      </c>
      <c r="S53" s="4" t="str">
        <f>IF(AND(OR(I53="Motorway link",I53="Exit diverge",I53="Entrance merge"),'Input data'!T68=""),"Straight",IF(AND(OR(I53="Motorway link",I53="Exit diverge",I53="Entrance merge"),'Input data'!T68&gt;10),'Input data'!T68,"Irrelevant"))</f>
        <v>Irrelevant</v>
      </c>
      <c r="T53" s="4" t="str">
        <f>IF(S53="Straight",0,IF(R53="Irrelevant","Irrelevant",IF(AND(OR(I53="Motorway link",I53="Exit diverge",I53="Entrance merge"),OR('Input data'!U68="",'Input data'!U68&gt;(G53*1000-R53))),G53*1000-R53,IF(AND(OR(I53="Motorway link",I53="Exit diverge",I53="Entrance merge"),'Input data'!U68&gt;0),'Input data'!U68,"Irrelevant"))))</f>
        <v>Irrelevant</v>
      </c>
      <c r="U53" s="4" t="str">
        <f>IF(AND(OR(I53="Motorway link",I53="Exit diverge",I53="Entrance merge",I53="Exit ramp",I53="Entrance ramp"),'Input data'!V68=""),"No",IF(OR(I53="Motorway link",I53="Exit diverge",I53="Entrance merge",I53="Exit ramp",I53="Entrance ramp"),'Input data'!V68,"Irrelevant"))</f>
        <v>Irrelevant</v>
      </c>
      <c r="V53" s="4" t="str">
        <f>IF(W53="Straight",IF(AND(OR(I53="Exit ramp",I53="Entrance ramp"),'Input data'!W68=""),"Straight diamond ramp",IF(OR(I53="Exit ramp",I53="Entrance ramp"),'Input data'!W68,"Irrelevant")),"Irrelevant")</f>
        <v>Irrelevant</v>
      </c>
      <c r="W53" s="4" t="str">
        <f>IF(AND(OR(I53="Exit ramp",I53="Entrance ramp"),'Input data'!X68=""),"Straight",IF(AND(OR(I53="Exit ramp",I53="Entrance ramp"),'Input data'!X68&gt;10),'Input data'!X68,"Irrelevant"))</f>
        <v>Irrelevant</v>
      </c>
      <c r="X53" s="4" t="str">
        <f>IF(AND(OR(I53="Exit ramp",I53="Entrance ramp"),OR('Input data'!Y68="",'Input data'!Y68&gt;(G53*1000))),G53*1000,IF(AND(OR(I53="Exit ramp",I53="Entrance ramp"),'Input data'!Y68&gt;0),'Input data'!Y68,"Irrelevant"))</f>
        <v>Irrelevant</v>
      </c>
      <c r="Y53" s="4" t="str">
        <f>IF(AND(I53="Exit ramp",'Input data'!Z68=""),95,IF(AND(I53="Entrance ramp",'Input data'!Z68=""),45,IF(AND(OR(I53="Exit ramp",I53="Entrance ramp"),'Input data'!Z68&gt;4,'Input data'!Z68&lt;200),'Input data'!Z68,"Irrelevant")))</f>
        <v>Irrelevant</v>
      </c>
      <c r="Z53" s="4" t="str">
        <f>IF(AND(OR(I53="Exit ramp",I53="Entrance ramp"),'Input data'!AA68=""),"Straight",IF(AND(OR(I53="Exit ramp",I53="Entrance ramp"),'Input data'!AA68&gt;10),'Input data'!AA68,"Irrelevant"))</f>
        <v>Irrelevant</v>
      </c>
      <c r="AA53" s="4" t="str">
        <f>IF(X53="Irrelevant","Irrelevant",IF(AND(OR(I53="Exit ramp",I53="Entrance ramp"),OR('Input data'!AB68="",'Input data'!AB68&gt;(G53*1000-X53))),G53*1000-X53,IF(AND(OR(I53="Exit ramp",I53="Entrance ramp"),'Input data'!AB68&gt;0),'Input data'!AB68,"Irrelevant")))</f>
        <v>Irrelevant</v>
      </c>
      <c r="AB53" s="4" t="str">
        <f>IF(AND(I53="Exit ramp",'Input data'!AC68=""),60,IF(AND(I53="Entrance ramp",'Input data'!AC68=""),80,IF(AND(OR(I53="Exit ramp",I53="Entrance ramp"),'Input data'!AC68&gt;4,'Input data'!AC68&lt;200),'Input data'!AC68,"Irrelevant")))</f>
        <v>Irrelevant</v>
      </c>
      <c r="AC53" s="4" t="str">
        <f>IF(AND(OR(I53="Motorway link",I53="Exit diverge",I53="Entrance merge"),'Input data'!AD68=""),"No",IF(OR(I53="Motorway link",I53="Exit diverge",I53="Entrance merge"),'Input data'!AD68,"Irrelevant"))</f>
        <v>Irrelevant</v>
      </c>
      <c r="AD53" s="4" t="str">
        <f>IF(AND(OR(I53="Motorway link",I53="Exit diverge",I53="Entrance merge"),'Input data'!AE68=""),"130 kph",IF(OR(I53="Motorway link",I53="Exit diverge",I53="Entrance merge"),'Input data'!AE68,"Irrelevant"))</f>
        <v>Irrelevant</v>
      </c>
      <c r="AE53" s="4" t="str">
        <f>IF(AND(I53="Entrance merge",'Input data'!AF68=""),"No",IF(I53="Entrance merge",'Input data'!AF68,"Irrelevant"))</f>
        <v>Irrelevant</v>
      </c>
      <c r="AF53" s="4" t="str">
        <f>IF(AND(AE53="Yes",'Input data'!AG68&gt;0,'Input data'!AG68&lt;1.00000001),'Input data'!AG68,IF(OR(AE53="No",AE53="Yes"),0,"Irrelevant"))</f>
        <v>Irrelevant</v>
      </c>
    </row>
    <row r="54" spans="1:32" x14ac:dyDescent="0.3">
      <c r="A54" s="4" t="str">
        <f>IF('Input data'!A69="","",'Input data'!A69)</f>
        <v/>
      </c>
      <c r="B54" s="4" t="str">
        <f>IF('Input data'!B69="","",'Input data'!B69)</f>
        <v/>
      </c>
      <c r="C54" s="4" t="str">
        <f>IF('Input data'!C69="","",'Input data'!C69)</f>
        <v/>
      </c>
      <c r="D54" s="4" t="str">
        <f>IF('Input data'!D69="","",'Input data'!D69)</f>
        <v/>
      </c>
      <c r="E54" s="4" t="str">
        <f>IF('Input data'!E69="","",'Input data'!E69)</f>
        <v/>
      </c>
      <c r="F54" s="4" t="str">
        <f>IF('Input data'!F69="","",'Input data'!F69)</f>
        <v/>
      </c>
      <c r="G54" s="4">
        <f>IF('Input data'!G69="","",'Input data'!G69)</f>
        <v>0</v>
      </c>
      <c r="H54" s="4" t="str">
        <f>IF('Input data'!H69&gt;0.5,'Input data'!H69,"")</f>
        <v/>
      </c>
      <c r="I54" s="4" t="str">
        <f>IF('Input data'!I69="","",'Input data'!I69)</f>
        <v/>
      </c>
      <c r="J54" s="4" t="str">
        <f>IF(AND(OR(I54="Motorway link",I54="Exit diverge",I54="Entrance merge"),'Input data'!K69=""),2,IF(AND(OR(I54="Motorway link",I54="Exit diverge",I54="Entrance merge"),'Input data'!K69&gt;0.5,'Input data'!K69&lt;21),'Input data'!K69,"Irrelevant"))</f>
        <v>Irrelevant</v>
      </c>
      <c r="K54" s="4" t="str">
        <f>IF(AND(OR(I54="Motorway link",I54="Exit diverge",I54="Entrance merge",I54="Exit ramp",I54="Entrance ramp"),'Input data'!L69=""),3.5,IF(AND(OR(I54="Motorway link",I54="Exit diverge",I54="Entrance merge",I54="Exit ramp",I54="Entrance ramp"),'Input data'!L69&gt;1.5,'Input data'!L69&lt;11),'Input data'!L69,"Irrelevant"))</f>
        <v>Irrelevant</v>
      </c>
      <c r="L54" s="4" t="str">
        <f>IF(AND(I54="Motorway link",'Input data'!M69=""),"No",IF(I54="Motorway link",'Input data'!M69,"Irrelevant"))</f>
        <v>Irrelevant</v>
      </c>
      <c r="M54" s="4" t="str">
        <f>IF(AND(L54="Yes",'Input data'!N69&gt;0,'Input data'!N69&lt;1.00000001),'Input data'!N69,IF(OR(L54="No",L54="Yes"),0,"Irrelevant"))</f>
        <v>Irrelevant</v>
      </c>
      <c r="N54" s="4" t="str">
        <f>IF(AND(OR(I54="Motorway link",I54="Exit diverge",I54="Entrance merge"),'Input data'!O69=""),3,IF(AND(OR(I54="Motorway link",I54="Exit diverge",I54="Entrance merge"),'Input data'!O69&lt;11,'Input data'!O69&gt;-0.00000001),'Input data'!O69,"Irrelevant"))</f>
        <v>Irrelevant</v>
      </c>
      <c r="O54" s="4" t="str">
        <f>IF(AND(OR(I54="Motorway link",I54="Exit diverge",I54="Entrance merge",I54="Exit ramp",I54="Entrance ramp"),'Input data'!P69=""),0.5,IF(AND(OR(I54="Motorway link",I54="Exit diverge",I54="Entrance merge",I54="Exit ramp",I54="Entrance ramp"),'Input data'!P69&gt;-0.00000001,'Input data'!P69&lt;11),'Input data'!P69,"Irrelevant"))</f>
        <v>Irrelevant</v>
      </c>
      <c r="P54" s="4" t="str">
        <f>IF(AND(OR(I54="Motorway link",I54="Exit diverge",I54="Entrance merge"),'Input data'!Q69=""),5,IF(AND(OR(I54="Motorway link",I54="Exit diverge",I54="Entrance merge"),'Input data'!Q69&gt;-0.00000001,'Input data'!Q69&lt;101),'Input data'!Q69,"Irrelevant"))</f>
        <v>Irrelevant</v>
      </c>
      <c r="Q54" s="4" t="str">
        <f>IF(AND(OR(I54="Motorway link",I54="Exit diverge",I54="Entrance merge"),'Input data'!R69=""),"Straight",IF(AND(OR(I54="Motorway link",I54="Exit diverge",I54="Entrance merge"),'Input data'!R69&gt;10),'Input data'!R69,"Irrelevant"))</f>
        <v>Irrelevant</v>
      </c>
      <c r="R54" s="4" t="str">
        <f>IF(Q54="Straight",0,IF(AND(OR(I54="Motorway link",I54="Exit diverge",I54="Entrance merge"),OR('Input data'!S69="",'Input data'!S69&gt;(G54*1000))),G54*1000,IF(AND(OR(I54="Motorway link",I54="Exit diverge",I54="Entrance merge"),'Input data'!S69&gt;0),'Input data'!S69,"Irrelevant")))</f>
        <v>Irrelevant</v>
      </c>
      <c r="S54" s="4" t="str">
        <f>IF(AND(OR(I54="Motorway link",I54="Exit diverge",I54="Entrance merge"),'Input data'!T69=""),"Straight",IF(AND(OR(I54="Motorway link",I54="Exit diverge",I54="Entrance merge"),'Input data'!T69&gt;10),'Input data'!T69,"Irrelevant"))</f>
        <v>Irrelevant</v>
      </c>
      <c r="T54" s="4" t="str">
        <f>IF(S54="Straight",0,IF(R54="Irrelevant","Irrelevant",IF(AND(OR(I54="Motorway link",I54="Exit diverge",I54="Entrance merge"),OR('Input data'!U69="",'Input data'!U69&gt;(G54*1000-R54))),G54*1000-R54,IF(AND(OR(I54="Motorway link",I54="Exit diverge",I54="Entrance merge"),'Input data'!U69&gt;0),'Input data'!U69,"Irrelevant"))))</f>
        <v>Irrelevant</v>
      </c>
      <c r="U54" s="4" t="str">
        <f>IF(AND(OR(I54="Motorway link",I54="Exit diverge",I54="Entrance merge",I54="Exit ramp",I54="Entrance ramp"),'Input data'!V69=""),"No",IF(OR(I54="Motorway link",I54="Exit diverge",I54="Entrance merge",I54="Exit ramp",I54="Entrance ramp"),'Input data'!V69,"Irrelevant"))</f>
        <v>Irrelevant</v>
      </c>
      <c r="V54" s="4" t="str">
        <f>IF(W54="Straight",IF(AND(OR(I54="Exit ramp",I54="Entrance ramp"),'Input data'!W69=""),"Straight diamond ramp",IF(OR(I54="Exit ramp",I54="Entrance ramp"),'Input data'!W69,"Irrelevant")),"Irrelevant")</f>
        <v>Irrelevant</v>
      </c>
      <c r="W54" s="4" t="str">
        <f>IF(AND(OR(I54="Exit ramp",I54="Entrance ramp"),'Input data'!X69=""),"Straight",IF(AND(OR(I54="Exit ramp",I54="Entrance ramp"),'Input data'!X69&gt;10),'Input data'!X69,"Irrelevant"))</f>
        <v>Irrelevant</v>
      </c>
      <c r="X54" s="4" t="str">
        <f>IF(AND(OR(I54="Exit ramp",I54="Entrance ramp"),OR('Input data'!Y69="",'Input data'!Y69&gt;(G54*1000))),G54*1000,IF(AND(OR(I54="Exit ramp",I54="Entrance ramp"),'Input data'!Y69&gt;0),'Input data'!Y69,"Irrelevant"))</f>
        <v>Irrelevant</v>
      </c>
      <c r="Y54" s="4" t="str">
        <f>IF(AND(I54="Exit ramp",'Input data'!Z69=""),95,IF(AND(I54="Entrance ramp",'Input data'!Z69=""),45,IF(AND(OR(I54="Exit ramp",I54="Entrance ramp"),'Input data'!Z69&gt;4,'Input data'!Z69&lt;200),'Input data'!Z69,"Irrelevant")))</f>
        <v>Irrelevant</v>
      </c>
      <c r="Z54" s="4" t="str">
        <f>IF(AND(OR(I54="Exit ramp",I54="Entrance ramp"),'Input data'!AA69=""),"Straight",IF(AND(OR(I54="Exit ramp",I54="Entrance ramp"),'Input data'!AA69&gt;10),'Input data'!AA69,"Irrelevant"))</f>
        <v>Irrelevant</v>
      </c>
      <c r="AA54" s="4" t="str">
        <f>IF(X54="Irrelevant","Irrelevant",IF(AND(OR(I54="Exit ramp",I54="Entrance ramp"),OR('Input data'!AB69="",'Input data'!AB69&gt;(G54*1000-X54))),G54*1000-X54,IF(AND(OR(I54="Exit ramp",I54="Entrance ramp"),'Input data'!AB69&gt;0),'Input data'!AB69,"Irrelevant")))</f>
        <v>Irrelevant</v>
      </c>
      <c r="AB54" s="4" t="str">
        <f>IF(AND(I54="Exit ramp",'Input data'!AC69=""),60,IF(AND(I54="Entrance ramp",'Input data'!AC69=""),80,IF(AND(OR(I54="Exit ramp",I54="Entrance ramp"),'Input data'!AC69&gt;4,'Input data'!AC69&lt;200),'Input data'!AC69,"Irrelevant")))</f>
        <v>Irrelevant</v>
      </c>
      <c r="AC54" s="4" t="str">
        <f>IF(AND(OR(I54="Motorway link",I54="Exit diverge",I54="Entrance merge"),'Input data'!AD69=""),"No",IF(OR(I54="Motorway link",I54="Exit diverge",I54="Entrance merge"),'Input data'!AD69,"Irrelevant"))</f>
        <v>Irrelevant</v>
      </c>
      <c r="AD54" s="4" t="str">
        <f>IF(AND(OR(I54="Motorway link",I54="Exit diverge",I54="Entrance merge"),'Input data'!AE69=""),"130 kph",IF(OR(I54="Motorway link",I54="Exit diverge",I54="Entrance merge"),'Input data'!AE69,"Irrelevant"))</f>
        <v>Irrelevant</v>
      </c>
      <c r="AE54" s="4" t="str">
        <f>IF(AND(I54="Entrance merge",'Input data'!AF69=""),"No",IF(I54="Entrance merge",'Input data'!AF69,"Irrelevant"))</f>
        <v>Irrelevant</v>
      </c>
      <c r="AF54" s="4" t="str">
        <f>IF(AND(AE54="Yes",'Input data'!AG69&gt;0,'Input data'!AG69&lt;1.00000001),'Input data'!AG69,IF(OR(AE54="No",AE54="Yes"),0,"Irrelevant"))</f>
        <v>Irrelevant</v>
      </c>
    </row>
    <row r="55" spans="1:32" x14ac:dyDescent="0.3">
      <c r="A55" s="4" t="str">
        <f>IF('Input data'!A70="","",'Input data'!A70)</f>
        <v/>
      </c>
      <c r="B55" s="4" t="str">
        <f>IF('Input data'!B70="","",'Input data'!B70)</f>
        <v/>
      </c>
      <c r="C55" s="4" t="str">
        <f>IF('Input data'!C70="","",'Input data'!C70)</f>
        <v/>
      </c>
      <c r="D55" s="4" t="str">
        <f>IF('Input data'!D70="","",'Input data'!D70)</f>
        <v/>
      </c>
      <c r="E55" s="4" t="str">
        <f>IF('Input data'!E70="","",'Input data'!E70)</f>
        <v/>
      </c>
      <c r="F55" s="4" t="str">
        <f>IF('Input data'!F70="","",'Input data'!F70)</f>
        <v/>
      </c>
      <c r="G55" s="4">
        <f>IF('Input data'!G70="","",'Input data'!G70)</f>
        <v>0</v>
      </c>
      <c r="H55" s="4" t="str">
        <f>IF('Input data'!H70&gt;0.5,'Input data'!H70,"")</f>
        <v/>
      </c>
      <c r="I55" s="4" t="str">
        <f>IF('Input data'!I70="","",'Input data'!I70)</f>
        <v/>
      </c>
      <c r="J55" s="4" t="str">
        <f>IF(AND(OR(I55="Motorway link",I55="Exit diverge",I55="Entrance merge"),'Input data'!K70=""),2,IF(AND(OR(I55="Motorway link",I55="Exit diverge",I55="Entrance merge"),'Input data'!K70&gt;0.5,'Input data'!K70&lt;21),'Input data'!K70,"Irrelevant"))</f>
        <v>Irrelevant</v>
      </c>
      <c r="K55" s="4" t="str">
        <f>IF(AND(OR(I55="Motorway link",I55="Exit diverge",I55="Entrance merge",I55="Exit ramp",I55="Entrance ramp"),'Input data'!L70=""),3.5,IF(AND(OR(I55="Motorway link",I55="Exit diverge",I55="Entrance merge",I55="Exit ramp",I55="Entrance ramp"),'Input data'!L70&gt;1.5,'Input data'!L70&lt;11),'Input data'!L70,"Irrelevant"))</f>
        <v>Irrelevant</v>
      </c>
      <c r="L55" s="4" t="str">
        <f>IF(AND(I55="Motorway link",'Input data'!M70=""),"No",IF(I55="Motorway link",'Input data'!M70,"Irrelevant"))</f>
        <v>Irrelevant</v>
      </c>
      <c r="M55" s="4" t="str">
        <f>IF(AND(L55="Yes",'Input data'!N70&gt;0,'Input data'!N70&lt;1.00000001),'Input data'!N70,IF(OR(L55="No",L55="Yes"),0,"Irrelevant"))</f>
        <v>Irrelevant</v>
      </c>
      <c r="N55" s="4" t="str">
        <f>IF(AND(OR(I55="Motorway link",I55="Exit diverge",I55="Entrance merge"),'Input data'!O70=""),3,IF(AND(OR(I55="Motorway link",I55="Exit diverge",I55="Entrance merge"),'Input data'!O70&lt;11,'Input data'!O70&gt;-0.00000001),'Input data'!O70,"Irrelevant"))</f>
        <v>Irrelevant</v>
      </c>
      <c r="O55" s="4" t="str">
        <f>IF(AND(OR(I55="Motorway link",I55="Exit diverge",I55="Entrance merge",I55="Exit ramp",I55="Entrance ramp"),'Input data'!P70=""),0.5,IF(AND(OR(I55="Motorway link",I55="Exit diverge",I55="Entrance merge",I55="Exit ramp",I55="Entrance ramp"),'Input data'!P70&gt;-0.00000001,'Input data'!P70&lt;11),'Input data'!P70,"Irrelevant"))</f>
        <v>Irrelevant</v>
      </c>
      <c r="P55" s="4" t="str">
        <f>IF(AND(OR(I55="Motorway link",I55="Exit diverge",I55="Entrance merge"),'Input data'!Q70=""),5,IF(AND(OR(I55="Motorway link",I55="Exit diverge",I55="Entrance merge"),'Input data'!Q70&gt;-0.00000001,'Input data'!Q70&lt;101),'Input data'!Q70,"Irrelevant"))</f>
        <v>Irrelevant</v>
      </c>
      <c r="Q55" s="4" t="str">
        <f>IF(AND(OR(I55="Motorway link",I55="Exit diverge",I55="Entrance merge"),'Input data'!R70=""),"Straight",IF(AND(OR(I55="Motorway link",I55="Exit diverge",I55="Entrance merge"),'Input data'!R70&gt;10),'Input data'!R70,"Irrelevant"))</f>
        <v>Irrelevant</v>
      </c>
      <c r="R55" s="4" t="str">
        <f>IF(Q55="Straight",0,IF(AND(OR(I55="Motorway link",I55="Exit diverge",I55="Entrance merge"),OR('Input data'!S70="",'Input data'!S70&gt;(G55*1000))),G55*1000,IF(AND(OR(I55="Motorway link",I55="Exit diverge",I55="Entrance merge"),'Input data'!S70&gt;0),'Input data'!S70,"Irrelevant")))</f>
        <v>Irrelevant</v>
      </c>
      <c r="S55" s="4" t="str">
        <f>IF(AND(OR(I55="Motorway link",I55="Exit diverge",I55="Entrance merge"),'Input data'!T70=""),"Straight",IF(AND(OR(I55="Motorway link",I55="Exit diverge",I55="Entrance merge"),'Input data'!T70&gt;10),'Input data'!T70,"Irrelevant"))</f>
        <v>Irrelevant</v>
      </c>
      <c r="T55" s="4" t="str">
        <f>IF(S55="Straight",0,IF(R55="Irrelevant","Irrelevant",IF(AND(OR(I55="Motorway link",I55="Exit diverge",I55="Entrance merge"),OR('Input data'!U70="",'Input data'!U70&gt;(G55*1000-R55))),G55*1000-R55,IF(AND(OR(I55="Motorway link",I55="Exit diverge",I55="Entrance merge"),'Input data'!U70&gt;0),'Input data'!U70,"Irrelevant"))))</f>
        <v>Irrelevant</v>
      </c>
      <c r="U55" s="4" t="str">
        <f>IF(AND(OR(I55="Motorway link",I55="Exit diverge",I55="Entrance merge",I55="Exit ramp",I55="Entrance ramp"),'Input data'!V70=""),"No",IF(OR(I55="Motorway link",I55="Exit diverge",I55="Entrance merge",I55="Exit ramp",I55="Entrance ramp"),'Input data'!V70,"Irrelevant"))</f>
        <v>Irrelevant</v>
      </c>
      <c r="V55" s="4" t="str">
        <f>IF(W55="Straight",IF(AND(OR(I55="Exit ramp",I55="Entrance ramp"),'Input data'!W70=""),"Straight diamond ramp",IF(OR(I55="Exit ramp",I55="Entrance ramp"),'Input data'!W70,"Irrelevant")),"Irrelevant")</f>
        <v>Irrelevant</v>
      </c>
      <c r="W55" s="4" t="str">
        <f>IF(AND(OR(I55="Exit ramp",I55="Entrance ramp"),'Input data'!X70=""),"Straight",IF(AND(OR(I55="Exit ramp",I55="Entrance ramp"),'Input data'!X70&gt;10),'Input data'!X70,"Irrelevant"))</f>
        <v>Irrelevant</v>
      </c>
      <c r="X55" s="4" t="str">
        <f>IF(AND(OR(I55="Exit ramp",I55="Entrance ramp"),OR('Input data'!Y70="",'Input data'!Y70&gt;(G55*1000))),G55*1000,IF(AND(OR(I55="Exit ramp",I55="Entrance ramp"),'Input data'!Y70&gt;0),'Input data'!Y70,"Irrelevant"))</f>
        <v>Irrelevant</v>
      </c>
      <c r="Y55" s="4" t="str">
        <f>IF(AND(I55="Exit ramp",'Input data'!Z70=""),95,IF(AND(I55="Entrance ramp",'Input data'!Z70=""),45,IF(AND(OR(I55="Exit ramp",I55="Entrance ramp"),'Input data'!Z70&gt;4,'Input data'!Z70&lt;200),'Input data'!Z70,"Irrelevant")))</f>
        <v>Irrelevant</v>
      </c>
      <c r="Z55" s="4" t="str">
        <f>IF(AND(OR(I55="Exit ramp",I55="Entrance ramp"),'Input data'!AA70=""),"Straight",IF(AND(OR(I55="Exit ramp",I55="Entrance ramp"),'Input data'!AA70&gt;10),'Input data'!AA70,"Irrelevant"))</f>
        <v>Irrelevant</v>
      </c>
      <c r="AA55" s="4" t="str">
        <f>IF(X55="Irrelevant","Irrelevant",IF(AND(OR(I55="Exit ramp",I55="Entrance ramp"),OR('Input data'!AB70="",'Input data'!AB70&gt;(G55*1000-X55))),G55*1000-X55,IF(AND(OR(I55="Exit ramp",I55="Entrance ramp"),'Input data'!AB70&gt;0),'Input data'!AB70,"Irrelevant")))</f>
        <v>Irrelevant</v>
      </c>
      <c r="AB55" s="4" t="str">
        <f>IF(AND(I55="Exit ramp",'Input data'!AC70=""),60,IF(AND(I55="Entrance ramp",'Input data'!AC70=""),80,IF(AND(OR(I55="Exit ramp",I55="Entrance ramp"),'Input data'!AC70&gt;4,'Input data'!AC70&lt;200),'Input data'!AC70,"Irrelevant")))</f>
        <v>Irrelevant</v>
      </c>
      <c r="AC55" s="4" t="str">
        <f>IF(AND(OR(I55="Motorway link",I55="Exit diverge",I55="Entrance merge"),'Input data'!AD70=""),"No",IF(OR(I55="Motorway link",I55="Exit diverge",I55="Entrance merge"),'Input data'!AD70,"Irrelevant"))</f>
        <v>Irrelevant</v>
      </c>
      <c r="AD55" s="4" t="str">
        <f>IF(AND(OR(I55="Motorway link",I55="Exit diverge",I55="Entrance merge"),'Input data'!AE70=""),"130 kph",IF(OR(I55="Motorway link",I55="Exit diverge",I55="Entrance merge"),'Input data'!AE70,"Irrelevant"))</f>
        <v>Irrelevant</v>
      </c>
      <c r="AE55" s="4" t="str">
        <f>IF(AND(I55="Entrance merge",'Input data'!AF70=""),"No",IF(I55="Entrance merge",'Input data'!AF70,"Irrelevant"))</f>
        <v>Irrelevant</v>
      </c>
      <c r="AF55" s="4" t="str">
        <f>IF(AND(AE55="Yes",'Input data'!AG70&gt;0,'Input data'!AG70&lt;1.00000001),'Input data'!AG70,IF(OR(AE55="No",AE55="Yes"),0,"Irrelevant"))</f>
        <v>Irrelevant</v>
      </c>
    </row>
    <row r="56" spans="1:32" x14ac:dyDescent="0.3">
      <c r="A56" s="4" t="str">
        <f>IF('Input data'!A71="","",'Input data'!A71)</f>
        <v/>
      </c>
      <c r="B56" s="4" t="str">
        <f>IF('Input data'!B71="","",'Input data'!B71)</f>
        <v/>
      </c>
      <c r="C56" s="4" t="str">
        <f>IF('Input data'!C71="","",'Input data'!C71)</f>
        <v/>
      </c>
      <c r="D56" s="4" t="str">
        <f>IF('Input data'!D71="","",'Input data'!D71)</f>
        <v/>
      </c>
      <c r="E56" s="4" t="str">
        <f>IF('Input data'!E71="","",'Input data'!E71)</f>
        <v/>
      </c>
      <c r="F56" s="4" t="str">
        <f>IF('Input data'!F71="","",'Input data'!F71)</f>
        <v/>
      </c>
      <c r="G56" s="4">
        <f>IF('Input data'!G71="","",'Input data'!G71)</f>
        <v>0</v>
      </c>
      <c r="H56" s="4" t="str">
        <f>IF('Input data'!H71&gt;0.5,'Input data'!H71,"")</f>
        <v/>
      </c>
      <c r="I56" s="4" t="str">
        <f>IF('Input data'!I71="","",'Input data'!I71)</f>
        <v/>
      </c>
      <c r="J56" s="4" t="str">
        <f>IF(AND(OR(I56="Motorway link",I56="Exit diverge",I56="Entrance merge"),'Input data'!K71=""),2,IF(AND(OR(I56="Motorway link",I56="Exit diverge",I56="Entrance merge"),'Input data'!K71&gt;0.5,'Input data'!K71&lt;21),'Input data'!K71,"Irrelevant"))</f>
        <v>Irrelevant</v>
      </c>
      <c r="K56" s="4" t="str">
        <f>IF(AND(OR(I56="Motorway link",I56="Exit diverge",I56="Entrance merge",I56="Exit ramp",I56="Entrance ramp"),'Input data'!L71=""),3.5,IF(AND(OR(I56="Motorway link",I56="Exit diverge",I56="Entrance merge",I56="Exit ramp",I56="Entrance ramp"),'Input data'!L71&gt;1.5,'Input data'!L71&lt;11),'Input data'!L71,"Irrelevant"))</f>
        <v>Irrelevant</v>
      </c>
      <c r="L56" s="4" t="str">
        <f>IF(AND(I56="Motorway link",'Input data'!M71=""),"No",IF(I56="Motorway link",'Input data'!M71,"Irrelevant"))</f>
        <v>Irrelevant</v>
      </c>
      <c r="M56" s="4" t="str">
        <f>IF(AND(L56="Yes",'Input data'!N71&gt;0,'Input data'!N71&lt;1.00000001),'Input data'!N71,IF(OR(L56="No",L56="Yes"),0,"Irrelevant"))</f>
        <v>Irrelevant</v>
      </c>
      <c r="N56" s="4" t="str">
        <f>IF(AND(OR(I56="Motorway link",I56="Exit diverge",I56="Entrance merge"),'Input data'!O71=""),3,IF(AND(OR(I56="Motorway link",I56="Exit diverge",I56="Entrance merge"),'Input data'!O71&lt;11,'Input data'!O71&gt;-0.00000001),'Input data'!O71,"Irrelevant"))</f>
        <v>Irrelevant</v>
      </c>
      <c r="O56" s="4" t="str">
        <f>IF(AND(OR(I56="Motorway link",I56="Exit diverge",I56="Entrance merge",I56="Exit ramp",I56="Entrance ramp"),'Input data'!P71=""),0.5,IF(AND(OR(I56="Motorway link",I56="Exit diverge",I56="Entrance merge",I56="Exit ramp",I56="Entrance ramp"),'Input data'!P71&gt;-0.00000001,'Input data'!P71&lt;11),'Input data'!P71,"Irrelevant"))</f>
        <v>Irrelevant</v>
      </c>
      <c r="P56" s="4" t="str">
        <f>IF(AND(OR(I56="Motorway link",I56="Exit diverge",I56="Entrance merge"),'Input data'!Q71=""),5,IF(AND(OR(I56="Motorway link",I56="Exit diverge",I56="Entrance merge"),'Input data'!Q71&gt;-0.00000001,'Input data'!Q71&lt;101),'Input data'!Q71,"Irrelevant"))</f>
        <v>Irrelevant</v>
      </c>
      <c r="Q56" s="4" t="str">
        <f>IF(AND(OR(I56="Motorway link",I56="Exit diverge",I56="Entrance merge"),'Input data'!R71=""),"Straight",IF(AND(OR(I56="Motorway link",I56="Exit diverge",I56="Entrance merge"),'Input data'!R71&gt;10),'Input data'!R71,"Irrelevant"))</f>
        <v>Irrelevant</v>
      </c>
      <c r="R56" s="4" t="str">
        <f>IF(Q56="Straight",0,IF(AND(OR(I56="Motorway link",I56="Exit diverge",I56="Entrance merge"),OR('Input data'!S71="",'Input data'!S71&gt;(G56*1000))),G56*1000,IF(AND(OR(I56="Motorway link",I56="Exit diverge",I56="Entrance merge"),'Input data'!S71&gt;0),'Input data'!S71,"Irrelevant")))</f>
        <v>Irrelevant</v>
      </c>
      <c r="S56" s="4" t="str">
        <f>IF(AND(OR(I56="Motorway link",I56="Exit diverge",I56="Entrance merge"),'Input data'!T71=""),"Straight",IF(AND(OR(I56="Motorway link",I56="Exit diverge",I56="Entrance merge"),'Input data'!T71&gt;10),'Input data'!T71,"Irrelevant"))</f>
        <v>Irrelevant</v>
      </c>
      <c r="T56" s="4" t="str">
        <f>IF(S56="Straight",0,IF(R56="Irrelevant","Irrelevant",IF(AND(OR(I56="Motorway link",I56="Exit diverge",I56="Entrance merge"),OR('Input data'!U71="",'Input data'!U71&gt;(G56*1000-R56))),G56*1000-R56,IF(AND(OR(I56="Motorway link",I56="Exit diverge",I56="Entrance merge"),'Input data'!U71&gt;0),'Input data'!U71,"Irrelevant"))))</f>
        <v>Irrelevant</v>
      </c>
      <c r="U56" s="4" t="str">
        <f>IF(AND(OR(I56="Motorway link",I56="Exit diverge",I56="Entrance merge",I56="Exit ramp",I56="Entrance ramp"),'Input data'!V71=""),"No",IF(OR(I56="Motorway link",I56="Exit diverge",I56="Entrance merge",I56="Exit ramp",I56="Entrance ramp"),'Input data'!V71,"Irrelevant"))</f>
        <v>Irrelevant</v>
      </c>
      <c r="V56" s="4" t="str">
        <f>IF(W56="Straight",IF(AND(OR(I56="Exit ramp",I56="Entrance ramp"),'Input data'!W71=""),"Straight diamond ramp",IF(OR(I56="Exit ramp",I56="Entrance ramp"),'Input data'!W71,"Irrelevant")),"Irrelevant")</f>
        <v>Irrelevant</v>
      </c>
      <c r="W56" s="4" t="str">
        <f>IF(AND(OR(I56="Exit ramp",I56="Entrance ramp"),'Input data'!X71=""),"Straight",IF(AND(OR(I56="Exit ramp",I56="Entrance ramp"),'Input data'!X71&gt;10),'Input data'!X71,"Irrelevant"))</f>
        <v>Irrelevant</v>
      </c>
      <c r="X56" s="4" t="str">
        <f>IF(AND(OR(I56="Exit ramp",I56="Entrance ramp"),OR('Input data'!Y71="",'Input data'!Y71&gt;(G56*1000))),G56*1000,IF(AND(OR(I56="Exit ramp",I56="Entrance ramp"),'Input data'!Y71&gt;0),'Input data'!Y71,"Irrelevant"))</f>
        <v>Irrelevant</v>
      </c>
      <c r="Y56" s="4" t="str">
        <f>IF(AND(I56="Exit ramp",'Input data'!Z71=""),95,IF(AND(I56="Entrance ramp",'Input data'!Z71=""),45,IF(AND(OR(I56="Exit ramp",I56="Entrance ramp"),'Input data'!Z71&gt;4,'Input data'!Z71&lt;200),'Input data'!Z71,"Irrelevant")))</f>
        <v>Irrelevant</v>
      </c>
      <c r="Z56" s="4" t="str">
        <f>IF(AND(OR(I56="Exit ramp",I56="Entrance ramp"),'Input data'!AA71=""),"Straight",IF(AND(OR(I56="Exit ramp",I56="Entrance ramp"),'Input data'!AA71&gt;10),'Input data'!AA71,"Irrelevant"))</f>
        <v>Irrelevant</v>
      </c>
      <c r="AA56" s="4" t="str">
        <f>IF(X56="Irrelevant","Irrelevant",IF(AND(OR(I56="Exit ramp",I56="Entrance ramp"),OR('Input data'!AB71="",'Input data'!AB71&gt;(G56*1000-X56))),G56*1000-X56,IF(AND(OR(I56="Exit ramp",I56="Entrance ramp"),'Input data'!AB71&gt;0),'Input data'!AB71,"Irrelevant")))</f>
        <v>Irrelevant</v>
      </c>
      <c r="AB56" s="4" t="str">
        <f>IF(AND(I56="Exit ramp",'Input data'!AC71=""),60,IF(AND(I56="Entrance ramp",'Input data'!AC71=""),80,IF(AND(OR(I56="Exit ramp",I56="Entrance ramp"),'Input data'!AC71&gt;4,'Input data'!AC71&lt;200),'Input data'!AC71,"Irrelevant")))</f>
        <v>Irrelevant</v>
      </c>
      <c r="AC56" s="4" t="str">
        <f>IF(AND(OR(I56="Motorway link",I56="Exit diverge",I56="Entrance merge"),'Input data'!AD71=""),"No",IF(OR(I56="Motorway link",I56="Exit diverge",I56="Entrance merge"),'Input data'!AD71,"Irrelevant"))</f>
        <v>Irrelevant</v>
      </c>
      <c r="AD56" s="4" t="str">
        <f>IF(AND(OR(I56="Motorway link",I56="Exit diverge",I56="Entrance merge"),'Input data'!AE71=""),"130 kph",IF(OR(I56="Motorway link",I56="Exit diverge",I56="Entrance merge"),'Input data'!AE71,"Irrelevant"))</f>
        <v>Irrelevant</v>
      </c>
      <c r="AE56" s="4" t="str">
        <f>IF(AND(I56="Entrance merge",'Input data'!AF71=""),"No",IF(I56="Entrance merge",'Input data'!AF71,"Irrelevant"))</f>
        <v>Irrelevant</v>
      </c>
      <c r="AF56" s="4" t="str">
        <f>IF(AND(AE56="Yes",'Input data'!AG71&gt;0,'Input data'!AG71&lt;1.00000001),'Input data'!AG71,IF(OR(AE56="No",AE56="Yes"),0,"Irrelevant"))</f>
        <v>Irrelevant</v>
      </c>
    </row>
    <row r="57" spans="1:32" x14ac:dyDescent="0.3">
      <c r="A57" s="4" t="str">
        <f>IF('Input data'!A72="","",'Input data'!A72)</f>
        <v/>
      </c>
      <c r="B57" s="4" t="str">
        <f>IF('Input data'!B72="","",'Input data'!B72)</f>
        <v/>
      </c>
      <c r="C57" s="4" t="str">
        <f>IF('Input data'!C72="","",'Input data'!C72)</f>
        <v/>
      </c>
      <c r="D57" s="4" t="str">
        <f>IF('Input data'!D72="","",'Input data'!D72)</f>
        <v/>
      </c>
      <c r="E57" s="4" t="str">
        <f>IF('Input data'!E72="","",'Input data'!E72)</f>
        <v/>
      </c>
      <c r="F57" s="4" t="str">
        <f>IF('Input data'!F72="","",'Input data'!F72)</f>
        <v/>
      </c>
      <c r="G57" s="4">
        <f>IF('Input data'!G72="","",'Input data'!G72)</f>
        <v>0</v>
      </c>
      <c r="H57" s="4" t="str">
        <f>IF('Input data'!H72&gt;0.5,'Input data'!H72,"")</f>
        <v/>
      </c>
      <c r="I57" s="4" t="str">
        <f>IF('Input data'!I72="","",'Input data'!I72)</f>
        <v/>
      </c>
      <c r="J57" s="4" t="str">
        <f>IF(AND(OR(I57="Motorway link",I57="Exit diverge",I57="Entrance merge"),'Input data'!K72=""),2,IF(AND(OR(I57="Motorway link",I57="Exit diverge",I57="Entrance merge"),'Input data'!K72&gt;0.5,'Input data'!K72&lt;21),'Input data'!K72,"Irrelevant"))</f>
        <v>Irrelevant</v>
      </c>
      <c r="K57" s="4" t="str">
        <f>IF(AND(OR(I57="Motorway link",I57="Exit diverge",I57="Entrance merge",I57="Exit ramp",I57="Entrance ramp"),'Input data'!L72=""),3.5,IF(AND(OR(I57="Motorway link",I57="Exit diverge",I57="Entrance merge",I57="Exit ramp",I57="Entrance ramp"),'Input data'!L72&gt;1.5,'Input data'!L72&lt;11),'Input data'!L72,"Irrelevant"))</f>
        <v>Irrelevant</v>
      </c>
      <c r="L57" s="4" t="str">
        <f>IF(AND(I57="Motorway link",'Input data'!M72=""),"No",IF(I57="Motorway link",'Input data'!M72,"Irrelevant"))</f>
        <v>Irrelevant</v>
      </c>
      <c r="M57" s="4" t="str">
        <f>IF(AND(L57="Yes",'Input data'!N72&gt;0,'Input data'!N72&lt;1.00000001),'Input data'!N72,IF(OR(L57="No",L57="Yes"),0,"Irrelevant"))</f>
        <v>Irrelevant</v>
      </c>
      <c r="N57" s="4" t="str">
        <f>IF(AND(OR(I57="Motorway link",I57="Exit diverge",I57="Entrance merge"),'Input data'!O72=""),3,IF(AND(OR(I57="Motorway link",I57="Exit diverge",I57="Entrance merge"),'Input data'!O72&lt;11,'Input data'!O72&gt;-0.00000001),'Input data'!O72,"Irrelevant"))</f>
        <v>Irrelevant</v>
      </c>
      <c r="O57" s="4" t="str">
        <f>IF(AND(OR(I57="Motorway link",I57="Exit diverge",I57="Entrance merge",I57="Exit ramp",I57="Entrance ramp"),'Input data'!P72=""),0.5,IF(AND(OR(I57="Motorway link",I57="Exit diverge",I57="Entrance merge",I57="Exit ramp",I57="Entrance ramp"),'Input data'!P72&gt;-0.00000001,'Input data'!P72&lt;11),'Input data'!P72,"Irrelevant"))</f>
        <v>Irrelevant</v>
      </c>
      <c r="P57" s="4" t="str">
        <f>IF(AND(OR(I57="Motorway link",I57="Exit diverge",I57="Entrance merge"),'Input data'!Q72=""),5,IF(AND(OR(I57="Motorway link",I57="Exit diverge",I57="Entrance merge"),'Input data'!Q72&gt;-0.00000001,'Input data'!Q72&lt;101),'Input data'!Q72,"Irrelevant"))</f>
        <v>Irrelevant</v>
      </c>
      <c r="Q57" s="4" t="str">
        <f>IF(AND(OR(I57="Motorway link",I57="Exit diverge",I57="Entrance merge"),'Input data'!R72=""),"Straight",IF(AND(OR(I57="Motorway link",I57="Exit diverge",I57="Entrance merge"),'Input data'!R72&gt;10),'Input data'!R72,"Irrelevant"))</f>
        <v>Irrelevant</v>
      </c>
      <c r="R57" s="4" t="str">
        <f>IF(Q57="Straight",0,IF(AND(OR(I57="Motorway link",I57="Exit diverge",I57="Entrance merge"),OR('Input data'!S72="",'Input data'!S72&gt;(G57*1000))),G57*1000,IF(AND(OR(I57="Motorway link",I57="Exit diverge",I57="Entrance merge"),'Input data'!S72&gt;0),'Input data'!S72,"Irrelevant")))</f>
        <v>Irrelevant</v>
      </c>
      <c r="S57" s="4" t="str">
        <f>IF(AND(OR(I57="Motorway link",I57="Exit diverge",I57="Entrance merge"),'Input data'!T72=""),"Straight",IF(AND(OR(I57="Motorway link",I57="Exit diverge",I57="Entrance merge"),'Input data'!T72&gt;10),'Input data'!T72,"Irrelevant"))</f>
        <v>Irrelevant</v>
      </c>
      <c r="T57" s="4" t="str">
        <f>IF(S57="Straight",0,IF(R57="Irrelevant","Irrelevant",IF(AND(OR(I57="Motorway link",I57="Exit diverge",I57="Entrance merge"),OR('Input data'!U72="",'Input data'!U72&gt;(G57*1000-R57))),G57*1000-R57,IF(AND(OR(I57="Motorway link",I57="Exit diverge",I57="Entrance merge"),'Input data'!U72&gt;0),'Input data'!U72,"Irrelevant"))))</f>
        <v>Irrelevant</v>
      </c>
      <c r="U57" s="4" t="str">
        <f>IF(AND(OR(I57="Motorway link",I57="Exit diverge",I57="Entrance merge",I57="Exit ramp",I57="Entrance ramp"),'Input data'!V72=""),"No",IF(OR(I57="Motorway link",I57="Exit diverge",I57="Entrance merge",I57="Exit ramp",I57="Entrance ramp"),'Input data'!V72,"Irrelevant"))</f>
        <v>Irrelevant</v>
      </c>
      <c r="V57" s="4" t="str">
        <f>IF(W57="Straight",IF(AND(OR(I57="Exit ramp",I57="Entrance ramp"),'Input data'!W72=""),"Straight diamond ramp",IF(OR(I57="Exit ramp",I57="Entrance ramp"),'Input data'!W72,"Irrelevant")),"Irrelevant")</f>
        <v>Irrelevant</v>
      </c>
      <c r="W57" s="4" t="str">
        <f>IF(AND(OR(I57="Exit ramp",I57="Entrance ramp"),'Input data'!X72=""),"Straight",IF(AND(OR(I57="Exit ramp",I57="Entrance ramp"),'Input data'!X72&gt;10),'Input data'!X72,"Irrelevant"))</f>
        <v>Irrelevant</v>
      </c>
      <c r="X57" s="4" t="str">
        <f>IF(AND(OR(I57="Exit ramp",I57="Entrance ramp"),OR('Input data'!Y72="",'Input data'!Y72&gt;(G57*1000))),G57*1000,IF(AND(OR(I57="Exit ramp",I57="Entrance ramp"),'Input data'!Y72&gt;0),'Input data'!Y72,"Irrelevant"))</f>
        <v>Irrelevant</v>
      </c>
      <c r="Y57" s="4" t="str">
        <f>IF(AND(I57="Exit ramp",'Input data'!Z72=""),95,IF(AND(I57="Entrance ramp",'Input data'!Z72=""),45,IF(AND(OR(I57="Exit ramp",I57="Entrance ramp"),'Input data'!Z72&gt;4,'Input data'!Z72&lt;200),'Input data'!Z72,"Irrelevant")))</f>
        <v>Irrelevant</v>
      </c>
      <c r="Z57" s="4" t="str">
        <f>IF(AND(OR(I57="Exit ramp",I57="Entrance ramp"),'Input data'!AA72=""),"Straight",IF(AND(OR(I57="Exit ramp",I57="Entrance ramp"),'Input data'!AA72&gt;10),'Input data'!AA72,"Irrelevant"))</f>
        <v>Irrelevant</v>
      </c>
      <c r="AA57" s="4" t="str">
        <f>IF(X57="Irrelevant","Irrelevant",IF(AND(OR(I57="Exit ramp",I57="Entrance ramp"),OR('Input data'!AB72="",'Input data'!AB72&gt;(G57*1000-X57))),G57*1000-X57,IF(AND(OR(I57="Exit ramp",I57="Entrance ramp"),'Input data'!AB72&gt;0),'Input data'!AB72,"Irrelevant")))</f>
        <v>Irrelevant</v>
      </c>
      <c r="AB57" s="4" t="str">
        <f>IF(AND(I57="Exit ramp",'Input data'!AC72=""),60,IF(AND(I57="Entrance ramp",'Input data'!AC72=""),80,IF(AND(OR(I57="Exit ramp",I57="Entrance ramp"),'Input data'!AC72&gt;4,'Input data'!AC72&lt;200),'Input data'!AC72,"Irrelevant")))</f>
        <v>Irrelevant</v>
      </c>
      <c r="AC57" s="4" t="str">
        <f>IF(AND(OR(I57="Motorway link",I57="Exit diverge",I57="Entrance merge"),'Input data'!AD72=""),"No",IF(OR(I57="Motorway link",I57="Exit diverge",I57="Entrance merge"),'Input data'!AD72,"Irrelevant"))</f>
        <v>Irrelevant</v>
      </c>
      <c r="AD57" s="4" t="str">
        <f>IF(AND(OR(I57="Motorway link",I57="Exit diverge",I57="Entrance merge"),'Input data'!AE72=""),"130 kph",IF(OR(I57="Motorway link",I57="Exit diverge",I57="Entrance merge"),'Input data'!AE72,"Irrelevant"))</f>
        <v>Irrelevant</v>
      </c>
      <c r="AE57" s="4" t="str">
        <f>IF(AND(I57="Entrance merge",'Input data'!AF72=""),"No",IF(I57="Entrance merge",'Input data'!AF72,"Irrelevant"))</f>
        <v>Irrelevant</v>
      </c>
      <c r="AF57" s="4" t="str">
        <f>IF(AND(AE57="Yes",'Input data'!AG72&gt;0,'Input data'!AG72&lt;1.00000001),'Input data'!AG72,IF(OR(AE57="No",AE57="Yes"),0,"Irrelevant"))</f>
        <v>Irrelevant</v>
      </c>
    </row>
    <row r="58" spans="1:32" x14ac:dyDescent="0.3">
      <c r="A58" s="4" t="str">
        <f>IF('Input data'!A73="","",'Input data'!A73)</f>
        <v/>
      </c>
      <c r="B58" s="4" t="str">
        <f>IF('Input data'!B73="","",'Input data'!B73)</f>
        <v/>
      </c>
      <c r="C58" s="4" t="str">
        <f>IF('Input data'!C73="","",'Input data'!C73)</f>
        <v/>
      </c>
      <c r="D58" s="4" t="str">
        <f>IF('Input data'!D73="","",'Input data'!D73)</f>
        <v/>
      </c>
      <c r="E58" s="4" t="str">
        <f>IF('Input data'!E73="","",'Input data'!E73)</f>
        <v/>
      </c>
      <c r="F58" s="4" t="str">
        <f>IF('Input data'!F73="","",'Input data'!F73)</f>
        <v/>
      </c>
      <c r="G58" s="4">
        <f>IF('Input data'!G73="","",'Input data'!G73)</f>
        <v>0</v>
      </c>
      <c r="H58" s="4" t="str">
        <f>IF('Input data'!H73&gt;0.5,'Input data'!H73,"")</f>
        <v/>
      </c>
      <c r="I58" s="4" t="str">
        <f>IF('Input data'!I73="","",'Input data'!I73)</f>
        <v/>
      </c>
      <c r="J58" s="4" t="str">
        <f>IF(AND(OR(I58="Motorway link",I58="Exit diverge",I58="Entrance merge"),'Input data'!K73=""),2,IF(AND(OR(I58="Motorway link",I58="Exit diverge",I58="Entrance merge"),'Input data'!K73&gt;0.5,'Input data'!K73&lt;21),'Input data'!K73,"Irrelevant"))</f>
        <v>Irrelevant</v>
      </c>
      <c r="K58" s="4" t="str">
        <f>IF(AND(OR(I58="Motorway link",I58="Exit diverge",I58="Entrance merge",I58="Exit ramp",I58="Entrance ramp"),'Input data'!L73=""),3.5,IF(AND(OR(I58="Motorway link",I58="Exit diverge",I58="Entrance merge",I58="Exit ramp",I58="Entrance ramp"),'Input data'!L73&gt;1.5,'Input data'!L73&lt;11),'Input data'!L73,"Irrelevant"))</f>
        <v>Irrelevant</v>
      </c>
      <c r="L58" s="4" t="str">
        <f>IF(AND(I58="Motorway link",'Input data'!M73=""),"No",IF(I58="Motorway link",'Input data'!M73,"Irrelevant"))</f>
        <v>Irrelevant</v>
      </c>
      <c r="M58" s="4" t="str">
        <f>IF(AND(L58="Yes",'Input data'!N73&gt;0,'Input data'!N73&lt;1.00000001),'Input data'!N73,IF(OR(L58="No",L58="Yes"),0,"Irrelevant"))</f>
        <v>Irrelevant</v>
      </c>
      <c r="N58" s="4" t="str">
        <f>IF(AND(OR(I58="Motorway link",I58="Exit diverge",I58="Entrance merge"),'Input data'!O73=""),3,IF(AND(OR(I58="Motorway link",I58="Exit diverge",I58="Entrance merge"),'Input data'!O73&lt;11,'Input data'!O73&gt;-0.00000001),'Input data'!O73,"Irrelevant"))</f>
        <v>Irrelevant</v>
      </c>
      <c r="O58" s="4" t="str">
        <f>IF(AND(OR(I58="Motorway link",I58="Exit diverge",I58="Entrance merge",I58="Exit ramp",I58="Entrance ramp"),'Input data'!P73=""),0.5,IF(AND(OR(I58="Motorway link",I58="Exit diverge",I58="Entrance merge",I58="Exit ramp",I58="Entrance ramp"),'Input data'!P73&gt;-0.00000001,'Input data'!P73&lt;11),'Input data'!P73,"Irrelevant"))</f>
        <v>Irrelevant</v>
      </c>
      <c r="P58" s="4" t="str">
        <f>IF(AND(OR(I58="Motorway link",I58="Exit diverge",I58="Entrance merge"),'Input data'!Q73=""),5,IF(AND(OR(I58="Motorway link",I58="Exit diverge",I58="Entrance merge"),'Input data'!Q73&gt;-0.00000001,'Input data'!Q73&lt;101),'Input data'!Q73,"Irrelevant"))</f>
        <v>Irrelevant</v>
      </c>
      <c r="Q58" s="4" t="str">
        <f>IF(AND(OR(I58="Motorway link",I58="Exit diverge",I58="Entrance merge"),'Input data'!R73=""),"Straight",IF(AND(OR(I58="Motorway link",I58="Exit diverge",I58="Entrance merge"),'Input data'!R73&gt;10),'Input data'!R73,"Irrelevant"))</f>
        <v>Irrelevant</v>
      </c>
      <c r="R58" s="4" t="str">
        <f>IF(Q58="Straight",0,IF(AND(OR(I58="Motorway link",I58="Exit diverge",I58="Entrance merge"),OR('Input data'!S73="",'Input data'!S73&gt;(G58*1000))),G58*1000,IF(AND(OR(I58="Motorway link",I58="Exit diverge",I58="Entrance merge"),'Input data'!S73&gt;0),'Input data'!S73,"Irrelevant")))</f>
        <v>Irrelevant</v>
      </c>
      <c r="S58" s="4" t="str">
        <f>IF(AND(OR(I58="Motorway link",I58="Exit diverge",I58="Entrance merge"),'Input data'!T73=""),"Straight",IF(AND(OR(I58="Motorway link",I58="Exit diverge",I58="Entrance merge"),'Input data'!T73&gt;10),'Input data'!T73,"Irrelevant"))</f>
        <v>Irrelevant</v>
      </c>
      <c r="T58" s="4" t="str">
        <f>IF(S58="Straight",0,IF(R58="Irrelevant","Irrelevant",IF(AND(OR(I58="Motorway link",I58="Exit diverge",I58="Entrance merge"),OR('Input data'!U73="",'Input data'!U73&gt;(G58*1000-R58))),G58*1000-R58,IF(AND(OR(I58="Motorway link",I58="Exit diverge",I58="Entrance merge"),'Input data'!U73&gt;0),'Input data'!U73,"Irrelevant"))))</f>
        <v>Irrelevant</v>
      </c>
      <c r="U58" s="4" t="str">
        <f>IF(AND(OR(I58="Motorway link",I58="Exit diverge",I58="Entrance merge",I58="Exit ramp",I58="Entrance ramp"),'Input data'!V73=""),"No",IF(OR(I58="Motorway link",I58="Exit diverge",I58="Entrance merge",I58="Exit ramp",I58="Entrance ramp"),'Input data'!V73,"Irrelevant"))</f>
        <v>Irrelevant</v>
      </c>
      <c r="V58" s="4" t="str">
        <f>IF(W58="Straight",IF(AND(OR(I58="Exit ramp",I58="Entrance ramp"),'Input data'!W73=""),"Straight diamond ramp",IF(OR(I58="Exit ramp",I58="Entrance ramp"),'Input data'!W73,"Irrelevant")),"Irrelevant")</f>
        <v>Irrelevant</v>
      </c>
      <c r="W58" s="4" t="str">
        <f>IF(AND(OR(I58="Exit ramp",I58="Entrance ramp"),'Input data'!X73=""),"Straight",IF(AND(OR(I58="Exit ramp",I58="Entrance ramp"),'Input data'!X73&gt;10),'Input data'!X73,"Irrelevant"))</f>
        <v>Irrelevant</v>
      </c>
      <c r="X58" s="4" t="str">
        <f>IF(AND(OR(I58="Exit ramp",I58="Entrance ramp"),OR('Input data'!Y73="",'Input data'!Y73&gt;(G58*1000))),G58*1000,IF(AND(OR(I58="Exit ramp",I58="Entrance ramp"),'Input data'!Y73&gt;0),'Input data'!Y73,"Irrelevant"))</f>
        <v>Irrelevant</v>
      </c>
      <c r="Y58" s="4" t="str">
        <f>IF(AND(I58="Exit ramp",'Input data'!Z73=""),95,IF(AND(I58="Entrance ramp",'Input data'!Z73=""),45,IF(AND(OR(I58="Exit ramp",I58="Entrance ramp"),'Input data'!Z73&gt;4,'Input data'!Z73&lt;200),'Input data'!Z73,"Irrelevant")))</f>
        <v>Irrelevant</v>
      </c>
      <c r="Z58" s="4" t="str">
        <f>IF(AND(OR(I58="Exit ramp",I58="Entrance ramp"),'Input data'!AA73=""),"Straight",IF(AND(OR(I58="Exit ramp",I58="Entrance ramp"),'Input data'!AA73&gt;10),'Input data'!AA73,"Irrelevant"))</f>
        <v>Irrelevant</v>
      </c>
      <c r="AA58" s="4" t="str">
        <f>IF(X58="Irrelevant","Irrelevant",IF(AND(OR(I58="Exit ramp",I58="Entrance ramp"),OR('Input data'!AB73="",'Input data'!AB73&gt;(G58*1000-X58))),G58*1000-X58,IF(AND(OR(I58="Exit ramp",I58="Entrance ramp"),'Input data'!AB73&gt;0),'Input data'!AB73,"Irrelevant")))</f>
        <v>Irrelevant</v>
      </c>
      <c r="AB58" s="4" t="str">
        <f>IF(AND(I58="Exit ramp",'Input data'!AC73=""),60,IF(AND(I58="Entrance ramp",'Input data'!AC73=""),80,IF(AND(OR(I58="Exit ramp",I58="Entrance ramp"),'Input data'!AC73&gt;4,'Input data'!AC73&lt;200),'Input data'!AC73,"Irrelevant")))</f>
        <v>Irrelevant</v>
      </c>
      <c r="AC58" s="4" t="str">
        <f>IF(AND(OR(I58="Motorway link",I58="Exit diverge",I58="Entrance merge"),'Input data'!AD73=""),"No",IF(OR(I58="Motorway link",I58="Exit diverge",I58="Entrance merge"),'Input data'!AD73,"Irrelevant"))</f>
        <v>Irrelevant</v>
      </c>
      <c r="AD58" s="4" t="str">
        <f>IF(AND(OR(I58="Motorway link",I58="Exit diverge",I58="Entrance merge"),'Input data'!AE73=""),"130 kph",IF(OR(I58="Motorway link",I58="Exit diverge",I58="Entrance merge"),'Input data'!AE73,"Irrelevant"))</f>
        <v>Irrelevant</v>
      </c>
      <c r="AE58" s="4" t="str">
        <f>IF(AND(I58="Entrance merge",'Input data'!AF73=""),"No",IF(I58="Entrance merge",'Input data'!AF73,"Irrelevant"))</f>
        <v>Irrelevant</v>
      </c>
      <c r="AF58" s="4" t="str">
        <f>IF(AND(AE58="Yes",'Input data'!AG73&gt;0,'Input data'!AG73&lt;1.00000001),'Input data'!AG73,IF(OR(AE58="No",AE58="Yes"),0,"Irrelevant"))</f>
        <v>Irrelevant</v>
      </c>
    </row>
    <row r="59" spans="1:32" x14ac:dyDescent="0.3">
      <c r="A59" s="4" t="str">
        <f>IF('Input data'!A74="","",'Input data'!A74)</f>
        <v/>
      </c>
      <c r="B59" s="4" t="str">
        <f>IF('Input data'!B74="","",'Input data'!B74)</f>
        <v/>
      </c>
      <c r="C59" s="4" t="str">
        <f>IF('Input data'!C74="","",'Input data'!C74)</f>
        <v/>
      </c>
      <c r="D59" s="4" t="str">
        <f>IF('Input data'!D74="","",'Input data'!D74)</f>
        <v/>
      </c>
      <c r="E59" s="4" t="str">
        <f>IF('Input data'!E74="","",'Input data'!E74)</f>
        <v/>
      </c>
      <c r="F59" s="4" t="str">
        <f>IF('Input data'!F74="","",'Input data'!F74)</f>
        <v/>
      </c>
      <c r="G59" s="4">
        <f>IF('Input data'!G74="","",'Input data'!G74)</f>
        <v>0</v>
      </c>
      <c r="H59" s="4" t="str">
        <f>IF('Input data'!H74&gt;0.5,'Input data'!H74,"")</f>
        <v/>
      </c>
      <c r="I59" s="4" t="str">
        <f>IF('Input data'!I74="","",'Input data'!I74)</f>
        <v/>
      </c>
      <c r="J59" s="4" t="str">
        <f>IF(AND(OR(I59="Motorway link",I59="Exit diverge",I59="Entrance merge"),'Input data'!K74=""),2,IF(AND(OR(I59="Motorway link",I59="Exit diverge",I59="Entrance merge"),'Input data'!K74&gt;0.5,'Input data'!K74&lt;21),'Input data'!K74,"Irrelevant"))</f>
        <v>Irrelevant</v>
      </c>
      <c r="K59" s="4" t="str">
        <f>IF(AND(OR(I59="Motorway link",I59="Exit diverge",I59="Entrance merge",I59="Exit ramp",I59="Entrance ramp"),'Input data'!L74=""),3.5,IF(AND(OR(I59="Motorway link",I59="Exit diverge",I59="Entrance merge",I59="Exit ramp",I59="Entrance ramp"),'Input data'!L74&gt;1.5,'Input data'!L74&lt;11),'Input data'!L74,"Irrelevant"))</f>
        <v>Irrelevant</v>
      </c>
      <c r="L59" s="4" t="str">
        <f>IF(AND(I59="Motorway link",'Input data'!M74=""),"No",IF(I59="Motorway link",'Input data'!M74,"Irrelevant"))</f>
        <v>Irrelevant</v>
      </c>
      <c r="M59" s="4" t="str">
        <f>IF(AND(L59="Yes",'Input data'!N74&gt;0,'Input data'!N74&lt;1.00000001),'Input data'!N74,IF(OR(L59="No",L59="Yes"),0,"Irrelevant"))</f>
        <v>Irrelevant</v>
      </c>
      <c r="N59" s="4" t="str">
        <f>IF(AND(OR(I59="Motorway link",I59="Exit diverge",I59="Entrance merge"),'Input data'!O74=""),3,IF(AND(OR(I59="Motorway link",I59="Exit diverge",I59="Entrance merge"),'Input data'!O74&lt;11,'Input data'!O74&gt;-0.00000001),'Input data'!O74,"Irrelevant"))</f>
        <v>Irrelevant</v>
      </c>
      <c r="O59" s="4" t="str">
        <f>IF(AND(OR(I59="Motorway link",I59="Exit diverge",I59="Entrance merge",I59="Exit ramp",I59="Entrance ramp"),'Input data'!P74=""),0.5,IF(AND(OR(I59="Motorway link",I59="Exit diverge",I59="Entrance merge",I59="Exit ramp",I59="Entrance ramp"),'Input data'!P74&gt;-0.00000001,'Input data'!P74&lt;11),'Input data'!P74,"Irrelevant"))</f>
        <v>Irrelevant</v>
      </c>
      <c r="P59" s="4" t="str">
        <f>IF(AND(OR(I59="Motorway link",I59="Exit diverge",I59="Entrance merge"),'Input data'!Q74=""),5,IF(AND(OR(I59="Motorway link",I59="Exit diverge",I59="Entrance merge"),'Input data'!Q74&gt;-0.00000001,'Input data'!Q74&lt;101),'Input data'!Q74,"Irrelevant"))</f>
        <v>Irrelevant</v>
      </c>
      <c r="Q59" s="4" t="str">
        <f>IF(AND(OR(I59="Motorway link",I59="Exit diverge",I59="Entrance merge"),'Input data'!R74=""),"Straight",IF(AND(OR(I59="Motorway link",I59="Exit diverge",I59="Entrance merge"),'Input data'!R74&gt;10),'Input data'!R74,"Irrelevant"))</f>
        <v>Irrelevant</v>
      </c>
      <c r="R59" s="4" t="str">
        <f>IF(Q59="Straight",0,IF(AND(OR(I59="Motorway link",I59="Exit diverge",I59="Entrance merge"),OR('Input data'!S74="",'Input data'!S74&gt;(G59*1000))),G59*1000,IF(AND(OR(I59="Motorway link",I59="Exit diverge",I59="Entrance merge"),'Input data'!S74&gt;0),'Input data'!S74,"Irrelevant")))</f>
        <v>Irrelevant</v>
      </c>
      <c r="S59" s="4" t="str">
        <f>IF(AND(OR(I59="Motorway link",I59="Exit diverge",I59="Entrance merge"),'Input data'!T74=""),"Straight",IF(AND(OR(I59="Motorway link",I59="Exit diverge",I59="Entrance merge"),'Input data'!T74&gt;10),'Input data'!T74,"Irrelevant"))</f>
        <v>Irrelevant</v>
      </c>
      <c r="T59" s="4" t="str">
        <f>IF(S59="Straight",0,IF(R59="Irrelevant","Irrelevant",IF(AND(OR(I59="Motorway link",I59="Exit diverge",I59="Entrance merge"),OR('Input data'!U74="",'Input data'!U74&gt;(G59*1000-R59))),G59*1000-R59,IF(AND(OR(I59="Motorway link",I59="Exit diverge",I59="Entrance merge"),'Input data'!U74&gt;0),'Input data'!U74,"Irrelevant"))))</f>
        <v>Irrelevant</v>
      </c>
      <c r="U59" s="4" t="str">
        <f>IF(AND(OR(I59="Motorway link",I59="Exit diverge",I59="Entrance merge",I59="Exit ramp",I59="Entrance ramp"),'Input data'!V74=""),"No",IF(OR(I59="Motorway link",I59="Exit diverge",I59="Entrance merge",I59="Exit ramp",I59="Entrance ramp"),'Input data'!V74,"Irrelevant"))</f>
        <v>Irrelevant</v>
      </c>
      <c r="V59" s="4" t="str">
        <f>IF(W59="Straight",IF(AND(OR(I59="Exit ramp",I59="Entrance ramp"),'Input data'!W74=""),"Straight diamond ramp",IF(OR(I59="Exit ramp",I59="Entrance ramp"),'Input data'!W74,"Irrelevant")),"Irrelevant")</f>
        <v>Irrelevant</v>
      </c>
      <c r="W59" s="4" t="str">
        <f>IF(AND(OR(I59="Exit ramp",I59="Entrance ramp"),'Input data'!X74=""),"Straight",IF(AND(OR(I59="Exit ramp",I59="Entrance ramp"),'Input data'!X74&gt;10),'Input data'!X74,"Irrelevant"))</f>
        <v>Irrelevant</v>
      </c>
      <c r="X59" s="4" t="str">
        <f>IF(AND(OR(I59="Exit ramp",I59="Entrance ramp"),OR('Input data'!Y74="",'Input data'!Y74&gt;(G59*1000))),G59*1000,IF(AND(OR(I59="Exit ramp",I59="Entrance ramp"),'Input data'!Y74&gt;0),'Input data'!Y74,"Irrelevant"))</f>
        <v>Irrelevant</v>
      </c>
      <c r="Y59" s="4" t="str">
        <f>IF(AND(I59="Exit ramp",'Input data'!Z74=""),95,IF(AND(I59="Entrance ramp",'Input data'!Z74=""),45,IF(AND(OR(I59="Exit ramp",I59="Entrance ramp"),'Input data'!Z74&gt;4,'Input data'!Z74&lt;200),'Input data'!Z74,"Irrelevant")))</f>
        <v>Irrelevant</v>
      </c>
      <c r="Z59" s="4" t="str">
        <f>IF(AND(OR(I59="Exit ramp",I59="Entrance ramp"),'Input data'!AA74=""),"Straight",IF(AND(OR(I59="Exit ramp",I59="Entrance ramp"),'Input data'!AA74&gt;10),'Input data'!AA74,"Irrelevant"))</f>
        <v>Irrelevant</v>
      </c>
      <c r="AA59" s="4" t="str">
        <f>IF(X59="Irrelevant","Irrelevant",IF(AND(OR(I59="Exit ramp",I59="Entrance ramp"),OR('Input data'!AB74="",'Input data'!AB74&gt;(G59*1000-X59))),G59*1000-X59,IF(AND(OR(I59="Exit ramp",I59="Entrance ramp"),'Input data'!AB74&gt;0),'Input data'!AB74,"Irrelevant")))</f>
        <v>Irrelevant</v>
      </c>
      <c r="AB59" s="4" t="str">
        <f>IF(AND(I59="Exit ramp",'Input data'!AC74=""),60,IF(AND(I59="Entrance ramp",'Input data'!AC74=""),80,IF(AND(OR(I59="Exit ramp",I59="Entrance ramp"),'Input data'!AC74&gt;4,'Input data'!AC74&lt;200),'Input data'!AC74,"Irrelevant")))</f>
        <v>Irrelevant</v>
      </c>
      <c r="AC59" s="4" t="str">
        <f>IF(AND(OR(I59="Motorway link",I59="Exit diverge",I59="Entrance merge"),'Input data'!AD74=""),"No",IF(OR(I59="Motorway link",I59="Exit diverge",I59="Entrance merge"),'Input data'!AD74,"Irrelevant"))</f>
        <v>Irrelevant</v>
      </c>
      <c r="AD59" s="4" t="str">
        <f>IF(AND(OR(I59="Motorway link",I59="Exit diverge",I59="Entrance merge"),'Input data'!AE74=""),"130 kph",IF(OR(I59="Motorway link",I59="Exit diverge",I59="Entrance merge"),'Input data'!AE74,"Irrelevant"))</f>
        <v>Irrelevant</v>
      </c>
      <c r="AE59" s="4" t="str">
        <f>IF(AND(I59="Entrance merge",'Input data'!AF74=""),"No",IF(I59="Entrance merge",'Input data'!AF74,"Irrelevant"))</f>
        <v>Irrelevant</v>
      </c>
      <c r="AF59" s="4" t="str">
        <f>IF(AND(AE59="Yes",'Input data'!AG74&gt;0,'Input data'!AG74&lt;1.00000001),'Input data'!AG74,IF(OR(AE59="No",AE59="Yes"),0,"Irrelevant"))</f>
        <v>Irrelevant</v>
      </c>
    </row>
    <row r="60" spans="1:32" x14ac:dyDescent="0.3">
      <c r="A60" s="4" t="str">
        <f>IF('Input data'!A75="","",'Input data'!A75)</f>
        <v/>
      </c>
      <c r="B60" s="4" t="str">
        <f>IF('Input data'!B75="","",'Input data'!B75)</f>
        <v/>
      </c>
      <c r="C60" s="4" t="str">
        <f>IF('Input data'!C75="","",'Input data'!C75)</f>
        <v/>
      </c>
      <c r="D60" s="4" t="str">
        <f>IF('Input data'!D75="","",'Input data'!D75)</f>
        <v/>
      </c>
      <c r="E60" s="4" t="str">
        <f>IF('Input data'!E75="","",'Input data'!E75)</f>
        <v/>
      </c>
      <c r="F60" s="4" t="str">
        <f>IF('Input data'!F75="","",'Input data'!F75)</f>
        <v/>
      </c>
      <c r="G60" s="4">
        <f>IF('Input data'!G75="","",'Input data'!G75)</f>
        <v>0</v>
      </c>
      <c r="H60" s="4" t="str">
        <f>IF('Input data'!H75&gt;0.5,'Input data'!H75,"")</f>
        <v/>
      </c>
      <c r="I60" s="4" t="str">
        <f>IF('Input data'!I75="","",'Input data'!I75)</f>
        <v/>
      </c>
      <c r="J60" s="4" t="str">
        <f>IF(AND(OR(I60="Motorway link",I60="Exit diverge",I60="Entrance merge"),'Input data'!K75=""),2,IF(AND(OR(I60="Motorway link",I60="Exit diverge",I60="Entrance merge"),'Input data'!K75&gt;0.5,'Input data'!K75&lt;21),'Input data'!K75,"Irrelevant"))</f>
        <v>Irrelevant</v>
      </c>
      <c r="K60" s="4" t="str">
        <f>IF(AND(OR(I60="Motorway link",I60="Exit diverge",I60="Entrance merge",I60="Exit ramp",I60="Entrance ramp"),'Input data'!L75=""),3.5,IF(AND(OR(I60="Motorway link",I60="Exit diverge",I60="Entrance merge",I60="Exit ramp",I60="Entrance ramp"),'Input data'!L75&gt;1.5,'Input data'!L75&lt;11),'Input data'!L75,"Irrelevant"))</f>
        <v>Irrelevant</v>
      </c>
      <c r="L60" s="4" t="str">
        <f>IF(AND(I60="Motorway link",'Input data'!M75=""),"No",IF(I60="Motorway link",'Input data'!M75,"Irrelevant"))</f>
        <v>Irrelevant</v>
      </c>
      <c r="M60" s="4" t="str">
        <f>IF(AND(L60="Yes",'Input data'!N75&gt;0,'Input data'!N75&lt;1.00000001),'Input data'!N75,IF(OR(L60="No",L60="Yes"),0,"Irrelevant"))</f>
        <v>Irrelevant</v>
      </c>
      <c r="N60" s="4" t="str">
        <f>IF(AND(OR(I60="Motorway link",I60="Exit diverge",I60="Entrance merge"),'Input data'!O75=""),3,IF(AND(OR(I60="Motorway link",I60="Exit diverge",I60="Entrance merge"),'Input data'!O75&lt;11,'Input data'!O75&gt;-0.00000001),'Input data'!O75,"Irrelevant"))</f>
        <v>Irrelevant</v>
      </c>
      <c r="O60" s="4" t="str">
        <f>IF(AND(OR(I60="Motorway link",I60="Exit diverge",I60="Entrance merge",I60="Exit ramp",I60="Entrance ramp"),'Input data'!P75=""),0.5,IF(AND(OR(I60="Motorway link",I60="Exit diverge",I60="Entrance merge",I60="Exit ramp",I60="Entrance ramp"),'Input data'!P75&gt;-0.00000001,'Input data'!P75&lt;11),'Input data'!P75,"Irrelevant"))</f>
        <v>Irrelevant</v>
      </c>
      <c r="P60" s="4" t="str">
        <f>IF(AND(OR(I60="Motorway link",I60="Exit diverge",I60="Entrance merge"),'Input data'!Q75=""),5,IF(AND(OR(I60="Motorway link",I60="Exit diverge",I60="Entrance merge"),'Input data'!Q75&gt;-0.00000001,'Input data'!Q75&lt;101),'Input data'!Q75,"Irrelevant"))</f>
        <v>Irrelevant</v>
      </c>
      <c r="Q60" s="4" t="str">
        <f>IF(AND(OR(I60="Motorway link",I60="Exit diverge",I60="Entrance merge"),'Input data'!R75=""),"Straight",IF(AND(OR(I60="Motorway link",I60="Exit diverge",I60="Entrance merge"),'Input data'!R75&gt;10),'Input data'!R75,"Irrelevant"))</f>
        <v>Irrelevant</v>
      </c>
      <c r="R60" s="4" t="str">
        <f>IF(Q60="Straight",0,IF(AND(OR(I60="Motorway link",I60="Exit diverge",I60="Entrance merge"),OR('Input data'!S75="",'Input data'!S75&gt;(G60*1000))),G60*1000,IF(AND(OR(I60="Motorway link",I60="Exit diverge",I60="Entrance merge"),'Input data'!S75&gt;0),'Input data'!S75,"Irrelevant")))</f>
        <v>Irrelevant</v>
      </c>
      <c r="S60" s="4" t="str">
        <f>IF(AND(OR(I60="Motorway link",I60="Exit diverge",I60="Entrance merge"),'Input data'!T75=""),"Straight",IF(AND(OR(I60="Motorway link",I60="Exit diverge",I60="Entrance merge"),'Input data'!T75&gt;10),'Input data'!T75,"Irrelevant"))</f>
        <v>Irrelevant</v>
      </c>
      <c r="T60" s="4" t="str">
        <f>IF(S60="Straight",0,IF(R60="Irrelevant","Irrelevant",IF(AND(OR(I60="Motorway link",I60="Exit diverge",I60="Entrance merge"),OR('Input data'!U75="",'Input data'!U75&gt;(G60*1000-R60))),G60*1000-R60,IF(AND(OR(I60="Motorway link",I60="Exit diverge",I60="Entrance merge"),'Input data'!U75&gt;0),'Input data'!U75,"Irrelevant"))))</f>
        <v>Irrelevant</v>
      </c>
      <c r="U60" s="4" t="str">
        <f>IF(AND(OR(I60="Motorway link",I60="Exit diverge",I60="Entrance merge",I60="Exit ramp",I60="Entrance ramp"),'Input data'!V75=""),"No",IF(OR(I60="Motorway link",I60="Exit diverge",I60="Entrance merge",I60="Exit ramp",I60="Entrance ramp"),'Input data'!V75,"Irrelevant"))</f>
        <v>Irrelevant</v>
      </c>
      <c r="V60" s="4" t="str">
        <f>IF(W60="Straight",IF(AND(OR(I60="Exit ramp",I60="Entrance ramp"),'Input data'!W75=""),"Straight diamond ramp",IF(OR(I60="Exit ramp",I60="Entrance ramp"),'Input data'!W75,"Irrelevant")),"Irrelevant")</f>
        <v>Irrelevant</v>
      </c>
      <c r="W60" s="4" t="str">
        <f>IF(AND(OR(I60="Exit ramp",I60="Entrance ramp"),'Input data'!X75=""),"Straight",IF(AND(OR(I60="Exit ramp",I60="Entrance ramp"),'Input data'!X75&gt;10),'Input data'!X75,"Irrelevant"))</f>
        <v>Irrelevant</v>
      </c>
      <c r="X60" s="4" t="str">
        <f>IF(AND(OR(I60="Exit ramp",I60="Entrance ramp"),OR('Input data'!Y75="",'Input data'!Y75&gt;(G60*1000))),G60*1000,IF(AND(OR(I60="Exit ramp",I60="Entrance ramp"),'Input data'!Y75&gt;0),'Input data'!Y75,"Irrelevant"))</f>
        <v>Irrelevant</v>
      </c>
      <c r="Y60" s="4" t="str">
        <f>IF(AND(I60="Exit ramp",'Input data'!Z75=""),95,IF(AND(I60="Entrance ramp",'Input data'!Z75=""),45,IF(AND(OR(I60="Exit ramp",I60="Entrance ramp"),'Input data'!Z75&gt;4,'Input data'!Z75&lt;200),'Input data'!Z75,"Irrelevant")))</f>
        <v>Irrelevant</v>
      </c>
      <c r="Z60" s="4" t="str">
        <f>IF(AND(OR(I60="Exit ramp",I60="Entrance ramp"),'Input data'!AA75=""),"Straight",IF(AND(OR(I60="Exit ramp",I60="Entrance ramp"),'Input data'!AA75&gt;10),'Input data'!AA75,"Irrelevant"))</f>
        <v>Irrelevant</v>
      </c>
      <c r="AA60" s="4" t="str">
        <f>IF(X60="Irrelevant","Irrelevant",IF(AND(OR(I60="Exit ramp",I60="Entrance ramp"),OR('Input data'!AB75="",'Input data'!AB75&gt;(G60*1000-X60))),G60*1000-X60,IF(AND(OR(I60="Exit ramp",I60="Entrance ramp"),'Input data'!AB75&gt;0),'Input data'!AB75,"Irrelevant")))</f>
        <v>Irrelevant</v>
      </c>
      <c r="AB60" s="4" t="str">
        <f>IF(AND(I60="Exit ramp",'Input data'!AC75=""),60,IF(AND(I60="Entrance ramp",'Input data'!AC75=""),80,IF(AND(OR(I60="Exit ramp",I60="Entrance ramp"),'Input data'!AC75&gt;4,'Input data'!AC75&lt;200),'Input data'!AC75,"Irrelevant")))</f>
        <v>Irrelevant</v>
      </c>
      <c r="AC60" s="4" t="str">
        <f>IF(AND(OR(I60="Motorway link",I60="Exit diverge",I60="Entrance merge"),'Input data'!AD75=""),"No",IF(OR(I60="Motorway link",I60="Exit diverge",I60="Entrance merge"),'Input data'!AD75,"Irrelevant"))</f>
        <v>Irrelevant</v>
      </c>
      <c r="AD60" s="4" t="str">
        <f>IF(AND(OR(I60="Motorway link",I60="Exit diverge",I60="Entrance merge"),'Input data'!AE75=""),"130 kph",IF(OR(I60="Motorway link",I60="Exit diverge",I60="Entrance merge"),'Input data'!AE75,"Irrelevant"))</f>
        <v>Irrelevant</v>
      </c>
      <c r="AE60" s="4" t="str">
        <f>IF(AND(I60="Entrance merge",'Input data'!AF75=""),"No",IF(I60="Entrance merge",'Input data'!AF75,"Irrelevant"))</f>
        <v>Irrelevant</v>
      </c>
      <c r="AF60" s="4" t="str">
        <f>IF(AND(AE60="Yes",'Input data'!AG75&gt;0,'Input data'!AG75&lt;1.00000001),'Input data'!AG75,IF(OR(AE60="No",AE60="Yes"),0,"Irrelevant"))</f>
        <v>Irrelevant</v>
      </c>
    </row>
    <row r="61" spans="1:32" x14ac:dyDescent="0.3">
      <c r="A61" s="4" t="str">
        <f>IF('Input data'!A76="","",'Input data'!A76)</f>
        <v/>
      </c>
      <c r="B61" s="4" t="str">
        <f>IF('Input data'!B76="","",'Input data'!B76)</f>
        <v/>
      </c>
      <c r="C61" s="4" t="str">
        <f>IF('Input data'!C76="","",'Input data'!C76)</f>
        <v/>
      </c>
      <c r="D61" s="4" t="str">
        <f>IF('Input data'!D76="","",'Input data'!D76)</f>
        <v/>
      </c>
      <c r="E61" s="4" t="str">
        <f>IF('Input data'!E76="","",'Input data'!E76)</f>
        <v/>
      </c>
      <c r="F61" s="4" t="str">
        <f>IF('Input data'!F76="","",'Input data'!F76)</f>
        <v/>
      </c>
      <c r="G61" s="4">
        <f>IF('Input data'!G76="","",'Input data'!G76)</f>
        <v>0</v>
      </c>
      <c r="H61" s="4" t="str">
        <f>IF('Input data'!H76&gt;0.5,'Input data'!H76,"")</f>
        <v/>
      </c>
      <c r="I61" s="4" t="str">
        <f>IF('Input data'!I76="","",'Input data'!I76)</f>
        <v/>
      </c>
      <c r="J61" s="4" t="str">
        <f>IF(AND(OR(I61="Motorway link",I61="Exit diverge",I61="Entrance merge"),'Input data'!K76=""),2,IF(AND(OR(I61="Motorway link",I61="Exit diverge",I61="Entrance merge"),'Input data'!K76&gt;0.5,'Input data'!K76&lt;21),'Input data'!K76,"Irrelevant"))</f>
        <v>Irrelevant</v>
      </c>
      <c r="K61" s="4" t="str">
        <f>IF(AND(OR(I61="Motorway link",I61="Exit diverge",I61="Entrance merge",I61="Exit ramp",I61="Entrance ramp"),'Input data'!L76=""),3.5,IF(AND(OR(I61="Motorway link",I61="Exit diverge",I61="Entrance merge",I61="Exit ramp",I61="Entrance ramp"),'Input data'!L76&gt;1.5,'Input data'!L76&lt;11),'Input data'!L76,"Irrelevant"))</f>
        <v>Irrelevant</v>
      </c>
      <c r="L61" s="4" t="str">
        <f>IF(AND(I61="Motorway link",'Input data'!M76=""),"No",IF(I61="Motorway link",'Input data'!M76,"Irrelevant"))</f>
        <v>Irrelevant</v>
      </c>
      <c r="M61" s="4" t="str">
        <f>IF(AND(L61="Yes",'Input data'!N76&gt;0,'Input data'!N76&lt;1.00000001),'Input data'!N76,IF(OR(L61="No",L61="Yes"),0,"Irrelevant"))</f>
        <v>Irrelevant</v>
      </c>
      <c r="N61" s="4" t="str">
        <f>IF(AND(OR(I61="Motorway link",I61="Exit diverge",I61="Entrance merge"),'Input data'!O76=""),3,IF(AND(OR(I61="Motorway link",I61="Exit diverge",I61="Entrance merge"),'Input data'!O76&lt;11,'Input data'!O76&gt;-0.00000001),'Input data'!O76,"Irrelevant"))</f>
        <v>Irrelevant</v>
      </c>
      <c r="O61" s="4" t="str">
        <f>IF(AND(OR(I61="Motorway link",I61="Exit diverge",I61="Entrance merge",I61="Exit ramp",I61="Entrance ramp"),'Input data'!P76=""),0.5,IF(AND(OR(I61="Motorway link",I61="Exit diverge",I61="Entrance merge",I61="Exit ramp",I61="Entrance ramp"),'Input data'!P76&gt;-0.00000001,'Input data'!P76&lt;11),'Input data'!P76,"Irrelevant"))</f>
        <v>Irrelevant</v>
      </c>
      <c r="P61" s="4" t="str">
        <f>IF(AND(OR(I61="Motorway link",I61="Exit diverge",I61="Entrance merge"),'Input data'!Q76=""),5,IF(AND(OR(I61="Motorway link",I61="Exit diverge",I61="Entrance merge"),'Input data'!Q76&gt;-0.00000001,'Input data'!Q76&lt;101),'Input data'!Q76,"Irrelevant"))</f>
        <v>Irrelevant</v>
      </c>
      <c r="Q61" s="4" t="str">
        <f>IF(AND(OR(I61="Motorway link",I61="Exit diverge",I61="Entrance merge"),'Input data'!R76=""),"Straight",IF(AND(OR(I61="Motorway link",I61="Exit diverge",I61="Entrance merge"),'Input data'!R76&gt;10),'Input data'!R76,"Irrelevant"))</f>
        <v>Irrelevant</v>
      </c>
      <c r="R61" s="4" t="str">
        <f>IF(Q61="Straight",0,IF(AND(OR(I61="Motorway link",I61="Exit diverge",I61="Entrance merge"),OR('Input data'!S76="",'Input data'!S76&gt;(G61*1000))),G61*1000,IF(AND(OR(I61="Motorway link",I61="Exit diverge",I61="Entrance merge"),'Input data'!S76&gt;0),'Input data'!S76,"Irrelevant")))</f>
        <v>Irrelevant</v>
      </c>
      <c r="S61" s="4" t="str">
        <f>IF(AND(OR(I61="Motorway link",I61="Exit diverge",I61="Entrance merge"),'Input data'!T76=""),"Straight",IF(AND(OR(I61="Motorway link",I61="Exit diverge",I61="Entrance merge"),'Input data'!T76&gt;10),'Input data'!T76,"Irrelevant"))</f>
        <v>Irrelevant</v>
      </c>
      <c r="T61" s="4" t="str">
        <f>IF(S61="Straight",0,IF(R61="Irrelevant","Irrelevant",IF(AND(OR(I61="Motorway link",I61="Exit diverge",I61="Entrance merge"),OR('Input data'!U76="",'Input data'!U76&gt;(G61*1000-R61))),G61*1000-R61,IF(AND(OR(I61="Motorway link",I61="Exit diverge",I61="Entrance merge"),'Input data'!U76&gt;0),'Input data'!U76,"Irrelevant"))))</f>
        <v>Irrelevant</v>
      </c>
      <c r="U61" s="4" t="str">
        <f>IF(AND(OR(I61="Motorway link",I61="Exit diverge",I61="Entrance merge",I61="Exit ramp",I61="Entrance ramp"),'Input data'!V76=""),"No",IF(OR(I61="Motorway link",I61="Exit diverge",I61="Entrance merge",I61="Exit ramp",I61="Entrance ramp"),'Input data'!V76,"Irrelevant"))</f>
        <v>Irrelevant</v>
      </c>
      <c r="V61" s="4" t="str">
        <f>IF(W61="Straight",IF(AND(OR(I61="Exit ramp",I61="Entrance ramp"),'Input data'!W76=""),"Straight diamond ramp",IF(OR(I61="Exit ramp",I61="Entrance ramp"),'Input data'!W76,"Irrelevant")),"Irrelevant")</f>
        <v>Irrelevant</v>
      </c>
      <c r="W61" s="4" t="str">
        <f>IF(AND(OR(I61="Exit ramp",I61="Entrance ramp"),'Input data'!X76=""),"Straight",IF(AND(OR(I61="Exit ramp",I61="Entrance ramp"),'Input data'!X76&gt;10),'Input data'!X76,"Irrelevant"))</f>
        <v>Irrelevant</v>
      </c>
      <c r="X61" s="4" t="str">
        <f>IF(AND(OR(I61="Exit ramp",I61="Entrance ramp"),OR('Input data'!Y76="",'Input data'!Y76&gt;(G61*1000))),G61*1000,IF(AND(OR(I61="Exit ramp",I61="Entrance ramp"),'Input data'!Y76&gt;0),'Input data'!Y76,"Irrelevant"))</f>
        <v>Irrelevant</v>
      </c>
      <c r="Y61" s="4" t="str">
        <f>IF(AND(I61="Exit ramp",'Input data'!Z76=""),95,IF(AND(I61="Entrance ramp",'Input data'!Z76=""),45,IF(AND(OR(I61="Exit ramp",I61="Entrance ramp"),'Input data'!Z76&gt;4,'Input data'!Z76&lt;200),'Input data'!Z76,"Irrelevant")))</f>
        <v>Irrelevant</v>
      </c>
      <c r="Z61" s="4" t="str">
        <f>IF(AND(OR(I61="Exit ramp",I61="Entrance ramp"),'Input data'!AA76=""),"Straight",IF(AND(OR(I61="Exit ramp",I61="Entrance ramp"),'Input data'!AA76&gt;10),'Input data'!AA76,"Irrelevant"))</f>
        <v>Irrelevant</v>
      </c>
      <c r="AA61" s="4" t="str">
        <f>IF(X61="Irrelevant","Irrelevant",IF(AND(OR(I61="Exit ramp",I61="Entrance ramp"),OR('Input data'!AB76="",'Input data'!AB76&gt;(G61*1000-X61))),G61*1000-X61,IF(AND(OR(I61="Exit ramp",I61="Entrance ramp"),'Input data'!AB76&gt;0),'Input data'!AB76,"Irrelevant")))</f>
        <v>Irrelevant</v>
      </c>
      <c r="AB61" s="4" t="str">
        <f>IF(AND(I61="Exit ramp",'Input data'!AC76=""),60,IF(AND(I61="Entrance ramp",'Input data'!AC76=""),80,IF(AND(OR(I61="Exit ramp",I61="Entrance ramp"),'Input data'!AC76&gt;4,'Input data'!AC76&lt;200),'Input data'!AC76,"Irrelevant")))</f>
        <v>Irrelevant</v>
      </c>
      <c r="AC61" s="4" t="str">
        <f>IF(AND(OR(I61="Motorway link",I61="Exit diverge",I61="Entrance merge"),'Input data'!AD76=""),"No",IF(OR(I61="Motorway link",I61="Exit diverge",I61="Entrance merge"),'Input data'!AD76,"Irrelevant"))</f>
        <v>Irrelevant</v>
      </c>
      <c r="AD61" s="4" t="str">
        <f>IF(AND(OR(I61="Motorway link",I61="Exit diverge",I61="Entrance merge"),'Input data'!AE76=""),"130 kph",IF(OR(I61="Motorway link",I61="Exit diverge",I61="Entrance merge"),'Input data'!AE76,"Irrelevant"))</f>
        <v>Irrelevant</v>
      </c>
      <c r="AE61" s="4" t="str">
        <f>IF(AND(I61="Entrance merge",'Input data'!AF76=""),"No",IF(I61="Entrance merge",'Input data'!AF76,"Irrelevant"))</f>
        <v>Irrelevant</v>
      </c>
      <c r="AF61" s="4" t="str">
        <f>IF(AND(AE61="Yes",'Input data'!AG76&gt;0,'Input data'!AG76&lt;1.00000001),'Input data'!AG76,IF(OR(AE61="No",AE61="Yes"),0,"Irrelevant"))</f>
        <v>Irrelevant</v>
      </c>
    </row>
    <row r="62" spans="1:32" x14ac:dyDescent="0.3">
      <c r="A62" s="4" t="str">
        <f>IF('Input data'!A77="","",'Input data'!A77)</f>
        <v/>
      </c>
      <c r="B62" s="4" t="str">
        <f>IF('Input data'!B77="","",'Input data'!B77)</f>
        <v/>
      </c>
      <c r="C62" s="4" t="str">
        <f>IF('Input data'!C77="","",'Input data'!C77)</f>
        <v/>
      </c>
      <c r="D62" s="4" t="str">
        <f>IF('Input data'!D77="","",'Input data'!D77)</f>
        <v/>
      </c>
      <c r="E62" s="4" t="str">
        <f>IF('Input data'!E77="","",'Input data'!E77)</f>
        <v/>
      </c>
      <c r="F62" s="4" t="str">
        <f>IF('Input data'!F77="","",'Input data'!F77)</f>
        <v/>
      </c>
      <c r="G62" s="4">
        <f>IF('Input data'!G77="","",'Input data'!G77)</f>
        <v>0</v>
      </c>
      <c r="H62" s="4" t="str">
        <f>IF('Input data'!H77&gt;0.5,'Input data'!H77,"")</f>
        <v/>
      </c>
      <c r="I62" s="4" t="str">
        <f>IF('Input data'!I77="","",'Input data'!I77)</f>
        <v/>
      </c>
      <c r="J62" s="4" t="str">
        <f>IF(AND(OR(I62="Motorway link",I62="Exit diverge",I62="Entrance merge"),'Input data'!K77=""),2,IF(AND(OR(I62="Motorway link",I62="Exit diverge",I62="Entrance merge"),'Input data'!K77&gt;0.5,'Input data'!K77&lt;21),'Input data'!K77,"Irrelevant"))</f>
        <v>Irrelevant</v>
      </c>
      <c r="K62" s="4" t="str">
        <f>IF(AND(OR(I62="Motorway link",I62="Exit diverge",I62="Entrance merge",I62="Exit ramp",I62="Entrance ramp"),'Input data'!L77=""),3.5,IF(AND(OR(I62="Motorway link",I62="Exit diverge",I62="Entrance merge",I62="Exit ramp",I62="Entrance ramp"),'Input data'!L77&gt;1.5,'Input data'!L77&lt;11),'Input data'!L77,"Irrelevant"))</f>
        <v>Irrelevant</v>
      </c>
      <c r="L62" s="4" t="str">
        <f>IF(AND(I62="Motorway link",'Input data'!M77=""),"No",IF(I62="Motorway link",'Input data'!M77,"Irrelevant"))</f>
        <v>Irrelevant</v>
      </c>
      <c r="M62" s="4" t="str">
        <f>IF(AND(L62="Yes",'Input data'!N77&gt;0,'Input data'!N77&lt;1.00000001),'Input data'!N77,IF(OR(L62="No",L62="Yes"),0,"Irrelevant"))</f>
        <v>Irrelevant</v>
      </c>
      <c r="N62" s="4" t="str">
        <f>IF(AND(OR(I62="Motorway link",I62="Exit diverge",I62="Entrance merge"),'Input data'!O77=""),3,IF(AND(OR(I62="Motorway link",I62="Exit diverge",I62="Entrance merge"),'Input data'!O77&lt;11,'Input data'!O77&gt;-0.00000001),'Input data'!O77,"Irrelevant"))</f>
        <v>Irrelevant</v>
      </c>
      <c r="O62" s="4" t="str">
        <f>IF(AND(OR(I62="Motorway link",I62="Exit diverge",I62="Entrance merge",I62="Exit ramp",I62="Entrance ramp"),'Input data'!P77=""),0.5,IF(AND(OR(I62="Motorway link",I62="Exit diverge",I62="Entrance merge",I62="Exit ramp",I62="Entrance ramp"),'Input data'!P77&gt;-0.00000001,'Input data'!P77&lt;11),'Input data'!P77,"Irrelevant"))</f>
        <v>Irrelevant</v>
      </c>
      <c r="P62" s="4" t="str">
        <f>IF(AND(OR(I62="Motorway link",I62="Exit diverge",I62="Entrance merge"),'Input data'!Q77=""),5,IF(AND(OR(I62="Motorway link",I62="Exit diverge",I62="Entrance merge"),'Input data'!Q77&gt;-0.00000001,'Input data'!Q77&lt;101),'Input data'!Q77,"Irrelevant"))</f>
        <v>Irrelevant</v>
      </c>
      <c r="Q62" s="4" t="str">
        <f>IF(AND(OR(I62="Motorway link",I62="Exit diverge",I62="Entrance merge"),'Input data'!R77=""),"Straight",IF(AND(OR(I62="Motorway link",I62="Exit diverge",I62="Entrance merge"),'Input data'!R77&gt;10),'Input data'!R77,"Irrelevant"))</f>
        <v>Irrelevant</v>
      </c>
      <c r="R62" s="4" t="str">
        <f>IF(Q62="Straight",0,IF(AND(OR(I62="Motorway link",I62="Exit diverge",I62="Entrance merge"),OR('Input data'!S77="",'Input data'!S77&gt;(G62*1000))),G62*1000,IF(AND(OR(I62="Motorway link",I62="Exit diverge",I62="Entrance merge"),'Input data'!S77&gt;0),'Input data'!S77,"Irrelevant")))</f>
        <v>Irrelevant</v>
      </c>
      <c r="S62" s="4" t="str">
        <f>IF(AND(OR(I62="Motorway link",I62="Exit diverge",I62="Entrance merge"),'Input data'!T77=""),"Straight",IF(AND(OR(I62="Motorway link",I62="Exit diverge",I62="Entrance merge"),'Input data'!T77&gt;10),'Input data'!T77,"Irrelevant"))</f>
        <v>Irrelevant</v>
      </c>
      <c r="T62" s="4" t="str">
        <f>IF(S62="Straight",0,IF(R62="Irrelevant","Irrelevant",IF(AND(OR(I62="Motorway link",I62="Exit diverge",I62="Entrance merge"),OR('Input data'!U77="",'Input data'!U77&gt;(G62*1000-R62))),G62*1000-R62,IF(AND(OR(I62="Motorway link",I62="Exit diverge",I62="Entrance merge"),'Input data'!U77&gt;0),'Input data'!U77,"Irrelevant"))))</f>
        <v>Irrelevant</v>
      </c>
      <c r="U62" s="4" t="str">
        <f>IF(AND(OR(I62="Motorway link",I62="Exit diverge",I62="Entrance merge",I62="Exit ramp",I62="Entrance ramp"),'Input data'!V77=""),"No",IF(OR(I62="Motorway link",I62="Exit diverge",I62="Entrance merge",I62="Exit ramp",I62="Entrance ramp"),'Input data'!V77,"Irrelevant"))</f>
        <v>Irrelevant</v>
      </c>
      <c r="V62" s="4" t="str">
        <f>IF(W62="Straight",IF(AND(OR(I62="Exit ramp",I62="Entrance ramp"),'Input data'!W77=""),"Straight diamond ramp",IF(OR(I62="Exit ramp",I62="Entrance ramp"),'Input data'!W77,"Irrelevant")),"Irrelevant")</f>
        <v>Irrelevant</v>
      </c>
      <c r="W62" s="4" t="str">
        <f>IF(AND(OR(I62="Exit ramp",I62="Entrance ramp"),'Input data'!X77=""),"Straight",IF(AND(OR(I62="Exit ramp",I62="Entrance ramp"),'Input data'!X77&gt;10),'Input data'!X77,"Irrelevant"))</f>
        <v>Irrelevant</v>
      </c>
      <c r="X62" s="4" t="str">
        <f>IF(AND(OR(I62="Exit ramp",I62="Entrance ramp"),OR('Input data'!Y77="",'Input data'!Y77&gt;(G62*1000))),G62*1000,IF(AND(OR(I62="Exit ramp",I62="Entrance ramp"),'Input data'!Y77&gt;0),'Input data'!Y77,"Irrelevant"))</f>
        <v>Irrelevant</v>
      </c>
      <c r="Y62" s="4" t="str">
        <f>IF(AND(I62="Exit ramp",'Input data'!Z77=""),95,IF(AND(I62="Entrance ramp",'Input data'!Z77=""),45,IF(AND(OR(I62="Exit ramp",I62="Entrance ramp"),'Input data'!Z77&gt;4,'Input data'!Z77&lt;200),'Input data'!Z77,"Irrelevant")))</f>
        <v>Irrelevant</v>
      </c>
      <c r="Z62" s="4" t="str">
        <f>IF(AND(OR(I62="Exit ramp",I62="Entrance ramp"),'Input data'!AA77=""),"Straight",IF(AND(OR(I62="Exit ramp",I62="Entrance ramp"),'Input data'!AA77&gt;10),'Input data'!AA77,"Irrelevant"))</f>
        <v>Irrelevant</v>
      </c>
      <c r="AA62" s="4" t="str">
        <f>IF(X62="Irrelevant","Irrelevant",IF(AND(OR(I62="Exit ramp",I62="Entrance ramp"),OR('Input data'!AB77="",'Input data'!AB77&gt;(G62*1000-X62))),G62*1000-X62,IF(AND(OR(I62="Exit ramp",I62="Entrance ramp"),'Input data'!AB77&gt;0),'Input data'!AB77,"Irrelevant")))</f>
        <v>Irrelevant</v>
      </c>
      <c r="AB62" s="4" t="str">
        <f>IF(AND(I62="Exit ramp",'Input data'!AC77=""),60,IF(AND(I62="Entrance ramp",'Input data'!AC77=""),80,IF(AND(OR(I62="Exit ramp",I62="Entrance ramp"),'Input data'!AC77&gt;4,'Input data'!AC77&lt;200),'Input data'!AC77,"Irrelevant")))</f>
        <v>Irrelevant</v>
      </c>
      <c r="AC62" s="4" t="str">
        <f>IF(AND(OR(I62="Motorway link",I62="Exit diverge",I62="Entrance merge"),'Input data'!AD77=""),"No",IF(OR(I62="Motorway link",I62="Exit diverge",I62="Entrance merge"),'Input data'!AD77,"Irrelevant"))</f>
        <v>Irrelevant</v>
      </c>
      <c r="AD62" s="4" t="str">
        <f>IF(AND(OR(I62="Motorway link",I62="Exit diverge",I62="Entrance merge"),'Input data'!AE77=""),"130 kph",IF(OR(I62="Motorway link",I62="Exit diverge",I62="Entrance merge"),'Input data'!AE77,"Irrelevant"))</f>
        <v>Irrelevant</v>
      </c>
      <c r="AE62" s="4" t="str">
        <f>IF(AND(I62="Entrance merge",'Input data'!AF77=""),"No",IF(I62="Entrance merge",'Input data'!AF77,"Irrelevant"))</f>
        <v>Irrelevant</v>
      </c>
      <c r="AF62" s="4" t="str">
        <f>IF(AND(AE62="Yes",'Input data'!AG77&gt;0,'Input data'!AG77&lt;1.00000001),'Input data'!AG77,IF(OR(AE62="No",AE62="Yes"),0,"Irrelevant"))</f>
        <v>Irrelevant</v>
      </c>
    </row>
    <row r="63" spans="1:32" x14ac:dyDescent="0.3">
      <c r="A63" s="4" t="str">
        <f>IF('Input data'!A78="","",'Input data'!A78)</f>
        <v/>
      </c>
      <c r="B63" s="4" t="str">
        <f>IF('Input data'!B78="","",'Input data'!B78)</f>
        <v/>
      </c>
      <c r="C63" s="4" t="str">
        <f>IF('Input data'!C78="","",'Input data'!C78)</f>
        <v/>
      </c>
      <c r="D63" s="4" t="str">
        <f>IF('Input data'!D78="","",'Input data'!D78)</f>
        <v/>
      </c>
      <c r="E63" s="4" t="str">
        <f>IF('Input data'!E78="","",'Input data'!E78)</f>
        <v/>
      </c>
      <c r="F63" s="4" t="str">
        <f>IF('Input data'!F78="","",'Input data'!F78)</f>
        <v/>
      </c>
      <c r="G63" s="4">
        <f>IF('Input data'!G78="","",'Input data'!G78)</f>
        <v>0</v>
      </c>
      <c r="H63" s="4" t="str">
        <f>IF('Input data'!H78&gt;0.5,'Input data'!H78,"")</f>
        <v/>
      </c>
      <c r="I63" s="4" t="str">
        <f>IF('Input data'!I78="","",'Input data'!I78)</f>
        <v/>
      </c>
      <c r="J63" s="4" t="str">
        <f>IF(AND(OR(I63="Motorway link",I63="Exit diverge",I63="Entrance merge"),'Input data'!K78=""),2,IF(AND(OR(I63="Motorway link",I63="Exit diverge",I63="Entrance merge"),'Input data'!K78&gt;0.5,'Input data'!K78&lt;21),'Input data'!K78,"Irrelevant"))</f>
        <v>Irrelevant</v>
      </c>
      <c r="K63" s="4" t="str">
        <f>IF(AND(OR(I63="Motorway link",I63="Exit diverge",I63="Entrance merge",I63="Exit ramp",I63="Entrance ramp"),'Input data'!L78=""),3.5,IF(AND(OR(I63="Motorway link",I63="Exit diverge",I63="Entrance merge",I63="Exit ramp",I63="Entrance ramp"),'Input data'!L78&gt;1.5,'Input data'!L78&lt;11),'Input data'!L78,"Irrelevant"))</f>
        <v>Irrelevant</v>
      </c>
      <c r="L63" s="4" t="str">
        <f>IF(AND(I63="Motorway link",'Input data'!M78=""),"No",IF(I63="Motorway link",'Input data'!M78,"Irrelevant"))</f>
        <v>Irrelevant</v>
      </c>
      <c r="M63" s="4" t="str">
        <f>IF(AND(L63="Yes",'Input data'!N78&gt;0,'Input data'!N78&lt;1.00000001),'Input data'!N78,IF(OR(L63="No",L63="Yes"),0,"Irrelevant"))</f>
        <v>Irrelevant</v>
      </c>
      <c r="N63" s="4" t="str">
        <f>IF(AND(OR(I63="Motorway link",I63="Exit diverge",I63="Entrance merge"),'Input data'!O78=""),3,IF(AND(OR(I63="Motorway link",I63="Exit diverge",I63="Entrance merge"),'Input data'!O78&lt;11,'Input data'!O78&gt;-0.00000001),'Input data'!O78,"Irrelevant"))</f>
        <v>Irrelevant</v>
      </c>
      <c r="O63" s="4" t="str">
        <f>IF(AND(OR(I63="Motorway link",I63="Exit diverge",I63="Entrance merge",I63="Exit ramp",I63="Entrance ramp"),'Input data'!P78=""),0.5,IF(AND(OR(I63="Motorway link",I63="Exit diverge",I63="Entrance merge",I63="Exit ramp",I63="Entrance ramp"),'Input data'!P78&gt;-0.00000001,'Input data'!P78&lt;11),'Input data'!P78,"Irrelevant"))</f>
        <v>Irrelevant</v>
      </c>
      <c r="P63" s="4" t="str">
        <f>IF(AND(OR(I63="Motorway link",I63="Exit diverge",I63="Entrance merge"),'Input data'!Q78=""),5,IF(AND(OR(I63="Motorway link",I63="Exit diverge",I63="Entrance merge"),'Input data'!Q78&gt;-0.00000001,'Input data'!Q78&lt;101),'Input data'!Q78,"Irrelevant"))</f>
        <v>Irrelevant</v>
      </c>
      <c r="Q63" s="4" t="str">
        <f>IF(AND(OR(I63="Motorway link",I63="Exit diverge",I63="Entrance merge"),'Input data'!R78=""),"Straight",IF(AND(OR(I63="Motorway link",I63="Exit diverge",I63="Entrance merge"),'Input data'!R78&gt;10),'Input data'!R78,"Irrelevant"))</f>
        <v>Irrelevant</v>
      </c>
      <c r="R63" s="4" t="str">
        <f>IF(Q63="Straight",0,IF(AND(OR(I63="Motorway link",I63="Exit diverge",I63="Entrance merge"),OR('Input data'!S78="",'Input data'!S78&gt;(G63*1000))),G63*1000,IF(AND(OR(I63="Motorway link",I63="Exit diverge",I63="Entrance merge"),'Input data'!S78&gt;0),'Input data'!S78,"Irrelevant")))</f>
        <v>Irrelevant</v>
      </c>
      <c r="S63" s="4" t="str">
        <f>IF(AND(OR(I63="Motorway link",I63="Exit diverge",I63="Entrance merge"),'Input data'!T78=""),"Straight",IF(AND(OR(I63="Motorway link",I63="Exit diverge",I63="Entrance merge"),'Input data'!T78&gt;10),'Input data'!T78,"Irrelevant"))</f>
        <v>Irrelevant</v>
      </c>
      <c r="T63" s="4" t="str">
        <f>IF(S63="Straight",0,IF(R63="Irrelevant","Irrelevant",IF(AND(OR(I63="Motorway link",I63="Exit diverge",I63="Entrance merge"),OR('Input data'!U78="",'Input data'!U78&gt;(G63*1000-R63))),G63*1000-R63,IF(AND(OR(I63="Motorway link",I63="Exit diverge",I63="Entrance merge"),'Input data'!U78&gt;0),'Input data'!U78,"Irrelevant"))))</f>
        <v>Irrelevant</v>
      </c>
      <c r="U63" s="4" t="str">
        <f>IF(AND(OR(I63="Motorway link",I63="Exit diverge",I63="Entrance merge",I63="Exit ramp",I63="Entrance ramp"),'Input data'!V78=""),"No",IF(OR(I63="Motorway link",I63="Exit diverge",I63="Entrance merge",I63="Exit ramp",I63="Entrance ramp"),'Input data'!V78,"Irrelevant"))</f>
        <v>Irrelevant</v>
      </c>
      <c r="V63" s="4" t="str">
        <f>IF(W63="Straight",IF(AND(OR(I63="Exit ramp",I63="Entrance ramp"),'Input data'!W78=""),"Straight diamond ramp",IF(OR(I63="Exit ramp",I63="Entrance ramp"),'Input data'!W78,"Irrelevant")),"Irrelevant")</f>
        <v>Irrelevant</v>
      </c>
      <c r="W63" s="4" t="str">
        <f>IF(AND(OR(I63="Exit ramp",I63="Entrance ramp"),'Input data'!X78=""),"Straight",IF(AND(OR(I63="Exit ramp",I63="Entrance ramp"),'Input data'!X78&gt;10),'Input data'!X78,"Irrelevant"))</f>
        <v>Irrelevant</v>
      </c>
      <c r="X63" s="4" t="str">
        <f>IF(AND(OR(I63="Exit ramp",I63="Entrance ramp"),OR('Input data'!Y78="",'Input data'!Y78&gt;(G63*1000))),G63*1000,IF(AND(OR(I63="Exit ramp",I63="Entrance ramp"),'Input data'!Y78&gt;0),'Input data'!Y78,"Irrelevant"))</f>
        <v>Irrelevant</v>
      </c>
      <c r="Y63" s="4" t="str">
        <f>IF(AND(I63="Exit ramp",'Input data'!Z78=""),95,IF(AND(I63="Entrance ramp",'Input data'!Z78=""),45,IF(AND(OR(I63="Exit ramp",I63="Entrance ramp"),'Input data'!Z78&gt;4,'Input data'!Z78&lt;200),'Input data'!Z78,"Irrelevant")))</f>
        <v>Irrelevant</v>
      </c>
      <c r="Z63" s="4" t="str">
        <f>IF(AND(OR(I63="Exit ramp",I63="Entrance ramp"),'Input data'!AA78=""),"Straight",IF(AND(OR(I63="Exit ramp",I63="Entrance ramp"),'Input data'!AA78&gt;10),'Input data'!AA78,"Irrelevant"))</f>
        <v>Irrelevant</v>
      </c>
      <c r="AA63" s="4" t="str">
        <f>IF(X63="Irrelevant","Irrelevant",IF(AND(OR(I63="Exit ramp",I63="Entrance ramp"),OR('Input data'!AB78="",'Input data'!AB78&gt;(G63*1000-X63))),G63*1000-X63,IF(AND(OR(I63="Exit ramp",I63="Entrance ramp"),'Input data'!AB78&gt;0),'Input data'!AB78,"Irrelevant")))</f>
        <v>Irrelevant</v>
      </c>
      <c r="AB63" s="4" t="str">
        <f>IF(AND(I63="Exit ramp",'Input data'!AC78=""),60,IF(AND(I63="Entrance ramp",'Input data'!AC78=""),80,IF(AND(OR(I63="Exit ramp",I63="Entrance ramp"),'Input data'!AC78&gt;4,'Input data'!AC78&lt;200),'Input data'!AC78,"Irrelevant")))</f>
        <v>Irrelevant</v>
      </c>
      <c r="AC63" s="4" t="str">
        <f>IF(AND(OR(I63="Motorway link",I63="Exit diverge",I63="Entrance merge"),'Input data'!AD78=""),"No",IF(OR(I63="Motorway link",I63="Exit diverge",I63="Entrance merge"),'Input data'!AD78,"Irrelevant"))</f>
        <v>Irrelevant</v>
      </c>
      <c r="AD63" s="4" t="str">
        <f>IF(AND(OR(I63="Motorway link",I63="Exit diverge",I63="Entrance merge"),'Input data'!AE78=""),"130 kph",IF(OR(I63="Motorway link",I63="Exit diverge",I63="Entrance merge"),'Input data'!AE78,"Irrelevant"))</f>
        <v>Irrelevant</v>
      </c>
      <c r="AE63" s="4" t="str">
        <f>IF(AND(I63="Entrance merge",'Input data'!AF78=""),"No",IF(I63="Entrance merge",'Input data'!AF78,"Irrelevant"))</f>
        <v>Irrelevant</v>
      </c>
      <c r="AF63" s="4" t="str">
        <f>IF(AND(AE63="Yes",'Input data'!AG78&gt;0,'Input data'!AG78&lt;1.00000001),'Input data'!AG78,IF(OR(AE63="No",AE63="Yes"),0,"Irrelevant"))</f>
        <v>Irrelevant</v>
      </c>
    </row>
    <row r="64" spans="1:32" x14ac:dyDescent="0.3">
      <c r="A64" s="4" t="str">
        <f>IF('Input data'!A79="","",'Input data'!A79)</f>
        <v/>
      </c>
      <c r="B64" s="4" t="str">
        <f>IF('Input data'!B79="","",'Input data'!B79)</f>
        <v/>
      </c>
      <c r="C64" s="4" t="str">
        <f>IF('Input data'!C79="","",'Input data'!C79)</f>
        <v/>
      </c>
      <c r="D64" s="4" t="str">
        <f>IF('Input data'!D79="","",'Input data'!D79)</f>
        <v/>
      </c>
      <c r="E64" s="4" t="str">
        <f>IF('Input data'!E79="","",'Input data'!E79)</f>
        <v/>
      </c>
      <c r="F64" s="4" t="str">
        <f>IF('Input data'!F79="","",'Input data'!F79)</f>
        <v/>
      </c>
      <c r="G64" s="4">
        <f>IF('Input data'!G79="","",'Input data'!G79)</f>
        <v>0</v>
      </c>
      <c r="H64" s="4" t="str">
        <f>IF('Input data'!H79&gt;0.5,'Input data'!H79,"")</f>
        <v/>
      </c>
      <c r="I64" s="4" t="str">
        <f>IF('Input data'!I79="","",'Input data'!I79)</f>
        <v/>
      </c>
      <c r="J64" s="4" t="str">
        <f>IF(AND(OR(I64="Motorway link",I64="Exit diverge",I64="Entrance merge"),'Input data'!K79=""),2,IF(AND(OR(I64="Motorway link",I64="Exit diverge",I64="Entrance merge"),'Input data'!K79&gt;0.5,'Input data'!K79&lt;21),'Input data'!K79,"Irrelevant"))</f>
        <v>Irrelevant</v>
      </c>
      <c r="K64" s="4" t="str">
        <f>IF(AND(OR(I64="Motorway link",I64="Exit diverge",I64="Entrance merge",I64="Exit ramp",I64="Entrance ramp"),'Input data'!L79=""),3.5,IF(AND(OR(I64="Motorway link",I64="Exit diverge",I64="Entrance merge",I64="Exit ramp",I64="Entrance ramp"),'Input data'!L79&gt;1.5,'Input data'!L79&lt;11),'Input data'!L79,"Irrelevant"))</f>
        <v>Irrelevant</v>
      </c>
      <c r="L64" s="4" t="str">
        <f>IF(AND(I64="Motorway link",'Input data'!M79=""),"No",IF(I64="Motorway link",'Input data'!M79,"Irrelevant"))</f>
        <v>Irrelevant</v>
      </c>
      <c r="M64" s="4" t="str">
        <f>IF(AND(L64="Yes",'Input data'!N79&gt;0,'Input data'!N79&lt;1.00000001),'Input data'!N79,IF(OR(L64="No",L64="Yes"),0,"Irrelevant"))</f>
        <v>Irrelevant</v>
      </c>
      <c r="N64" s="4" t="str">
        <f>IF(AND(OR(I64="Motorway link",I64="Exit diverge",I64="Entrance merge"),'Input data'!O79=""),3,IF(AND(OR(I64="Motorway link",I64="Exit diverge",I64="Entrance merge"),'Input data'!O79&lt;11,'Input data'!O79&gt;-0.00000001),'Input data'!O79,"Irrelevant"))</f>
        <v>Irrelevant</v>
      </c>
      <c r="O64" s="4" t="str">
        <f>IF(AND(OR(I64="Motorway link",I64="Exit diverge",I64="Entrance merge",I64="Exit ramp",I64="Entrance ramp"),'Input data'!P79=""),0.5,IF(AND(OR(I64="Motorway link",I64="Exit diverge",I64="Entrance merge",I64="Exit ramp",I64="Entrance ramp"),'Input data'!P79&gt;-0.00000001,'Input data'!P79&lt;11),'Input data'!P79,"Irrelevant"))</f>
        <v>Irrelevant</v>
      </c>
      <c r="P64" s="4" t="str">
        <f>IF(AND(OR(I64="Motorway link",I64="Exit diverge",I64="Entrance merge"),'Input data'!Q79=""),5,IF(AND(OR(I64="Motorway link",I64="Exit diverge",I64="Entrance merge"),'Input data'!Q79&gt;-0.00000001,'Input data'!Q79&lt;101),'Input data'!Q79,"Irrelevant"))</f>
        <v>Irrelevant</v>
      </c>
      <c r="Q64" s="4" t="str">
        <f>IF(AND(OR(I64="Motorway link",I64="Exit diverge",I64="Entrance merge"),'Input data'!R79=""),"Straight",IF(AND(OR(I64="Motorway link",I64="Exit diverge",I64="Entrance merge"),'Input data'!R79&gt;10),'Input data'!R79,"Irrelevant"))</f>
        <v>Irrelevant</v>
      </c>
      <c r="R64" s="4" t="str">
        <f>IF(Q64="Straight",0,IF(AND(OR(I64="Motorway link",I64="Exit diverge",I64="Entrance merge"),OR('Input data'!S79="",'Input data'!S79&gt;(G64*1000))),G64*1000,IF(AND(OR(I64="Motorway link",I64="Exit diverge",I64="Entrance merge"),'Input data'!S79&gt;0),'Input data'!S79,"Irrelevant")))</f>
        <v>Irrelevant</v>
      </c>
      <c r="S64" s="4" t="str">
        <f>IF(AND(OR(I64="Motorway link",I64="Exit diverge",I64="Entrance merge"),'Input data'!T79=""),"Straight",IF(AND(OR(I64="Motorway link",I64="Exit diverge",I64="Entrance merge"),'Input data'!T79&gt;10),'Input data'!T79,"Irrelevant"))</f>
        <v>Irrelevant</v>
      </c>
      <c r="T64" s="4" t="str">
        <f>IF(S64="Straight",0,IF(R64="Irrelevant","Irrelevant",IF(AND(OR(I64="Motorway link",I64="Exit diverge",I64="Entrance merge"),OR('Input data'!U79="",'Input data'!U79&gt;(G64*1000-R64))),G64*1000-R64,IF(AND(OR(I64="Motorway link",I64="Exit diverge",I64="Entrance merge"),'Input data'!U79&gt;0),'Input data'!U79,"Irrelevant"))))</f>
        <v>Irrelevant</v>
      </c>
      <c r="U64" s="4" t="str">
        <f>IF(AND(OR(I64="Motorway link",I64="Exit diverge",I64="Entrance merge",I64="Exit ramp",I64="Entrance ramp"),'Input data'!V79=""),"No",IF(OR(I64="Motorway link",I64="Exit diverge",I64="Entrance merge",I64="Exit ramp",I64="Entrance ramp"),'Input data'!V79,"Irrelevant"))</f>
        <v>Irrelevant</v>
      </c>
      <c r="V64" s="4" t="str">
        <f>IF(W64="Straight",IF(AND(OR(I64="Exit ramp",I64="Entrance ramp"),'Input data'!W79=""),"Straight diamond ramp",IF(OR(I64="Exit ramp",I64="Entrance ramp"),'Input data'!W79,"Irrelevant")),"Irrelevant")</f>
        <v>Irrelevant</v>
      </c>
      <c r="W64" s="4" t="str">
        <f>IF(AND(OR(I64="Exit ramp",I64="Entrance ramp"),'Input data'!X79=""),"Straight",IF(AND(OR(I64="Exit ramp",I64="Entrance ramp"),'Input data'!X79&gt;10),'Input data'!X79,"Irrelevant"))</f>
        <v>Irrelevant</v>
      </c>
      <c r="X64" s="4" t="str">
        <f>IF(AND(OR(I64="Exit ramp",I64="Entrance ramp"),OR('Input data'!Y79="",'Input data'!Y79&gt;(G64*1000))),G64*1000,IF(AND(OR(I64="Exit ramp",I64="Entrance ramp"),'Input data'!Y79&gt;0),'Input data'!Y79,"Irrelevant"))</f>
        <v>Irrelevant</v>
      </c>
      <c r="Y64" s="4" t="str">
        <f>IF(AND(I64="Exit ramp",'Input data'!Z79=""),95,IF(AND(I64="Entrance ramp",'Input data'!Z79=""),45,IF(AND(OR(I64="Exit ramp",I64="Entrance ramp"),'Input data'!Z79&gt;4,'Input data'!Z79&lt;200),'Input data'!Z79,"Irrelevant")))</f>
        <v>Irrelevant</v>
      </c>
      <c r="Z64" s="4" t="str">
        <f>IF(AND(OR(I64="Exit ramp",I64="Entrance ramp"),'Input data'!AA79=""),"Straight",IF(AND(OR(I64="Exit ramp",I64="Entrance ramp"),'Input data'!AA79&gt;10),'Input data'!AA79,"Irrelevant"))</f>
        <v>Irrelevant</v>
      </c>
      <c r="AA64" s="4" t="str">
        <f>IF(X64="Irrelevant","Irrelevant",IF(AND(OR(I64="Exit ramp",I64="Entrance ramp"),OR('Input data'!AB79="",'Input data'!AB79&gt;(G64*1000-X64))),G64*1000-X64,IF(AND(OR(I64="Exit ramp",I64="Entrance ramp"),'Input data'!AB79&gt;0),'Input data'!AB79,"Irrelevant")))</f>
        <v>Irrelevant</v>
      </c>
      <c r="AB64" s="4" t="str">
        <f>IF(AND(I64="Exit ramp",'Input data'!AC79=""),60,IF(AND(I64="Entrance ramp",'Input data'!AC79=""),80,IF(AND(OR(I64="Exit ramp",I64="Entrance ramp"),'Input data'!AC79&gt;4,'Input data'!AC79&lt;200),'Input data'!AC79,"Irrelevant")))</f>
        <v>Irrelevant</v>
      </c>
      <c r="AC64" s="4" t="str">
        <f>IF(AND(OR(I64="Motorway link",I64="Exit diverge",I64="Entrance merge"),'Input data'!AD79=""),"No",IF(OR(I64="Motorway link",I64="Exit diverge",I64="Entrance merge"),'Input data'!AD79,"Irrelevant"))</f>
        <v>Irrelevant</v>
      </c>
      <c r="AD64" s="4" t="str">
        <f>IF(AND(OR(I64="Motorway link",I64="Exit diverge",I64="Entrance merge"),'Input data'!AE79=""),"130 kph",IF(OR(I64="Motorway link",I64="Exit diverge",I64="Entrance merge"),'Input data'!AE79,"Irrelevant"))</f>
        <v>Irrelevant</v>
      </c>
      <c r="AE64" s="4" t="str">
        <f>IF(AND(I64="Entrance merge",'Input data'!AF79=""),"No",IF(I64="Entrance merge",'Input data'!AF79,"Irrelevant"))</f>
        <v>Irrelevant</v>
      </c>
      <c r="AF64" s="4" t="str">
        <f>IF(AND(AE64="Yes",'Input data'!AG79&gt;0,'Input data'!AG79&lt;1.00000001),'Input data'!AG79,IF(OR(AE64="No",AE64="Yes"),0,"Irrelevant"))</f>
        <v>Irrelevant</v>
      </c>
    </row>
    <row r="65" spans="1:32" x14ac:dyDescent="0.3">
      <c r="A65" s="4" t="str">
        <f>IF('Input data'!A80="","",'Input data'!A80)</f>
        <v/>
      </c>
      <c r="B65" s="4" t="str">
        <f>IF('Input data'!B80="","",'Input data'!B80)</f>
        <v/>
      </c>
      <c r="C65" s="4" t="str">
        <f>IF('Input data'!C80="","",'Input data'!C80)</f>
        <v/>
      </c>
      <c r="D65" s="4" t="str">
        <f>IF('Input data'!D80="","",'Input data'!D80)</f>
        <v/>
      </c>
      <c r="E65" s="4" t="str">
        <f>IF('Input data'!E80="","",'Input data'!E80)</f>
        <v/>
      </c>
      <c r="F65" s="4" t="str">
        <f>IF('Input data'!F80="","",'Input data'!F80)</f>
        <v/>
      </c>
      <c r="G65" s="4">
        <f>IF('Input data'!G80="","",'Input data'!G80)</f>
        <v>0</v>
      </c>
      <c r="H65" s="4" t="str">
        <f>IF('Input data'!H80&gt;0.5,'Input data'!H80,"")</f>
        <v/>
      </c>
      <c r="I65" s="4" t="str">
        <f>IF('Input data'!I80="","",'Input data'!I80)</f>
        <v/>
      </c>
      <c r="J65" s="4" t="str">
        <f>IF(AND(OR(I65="Motorway link",I65="Exit diverge",I65="Entrance merge"),'Input data'!K80=""),2,IF(AND(OR(I65="Motorway link",I65="Exit diverge",I65="Entrance merge"),'Input data'!K80&gt;0.5,'Input data'!K80&lt;21),'Input data'!K80,"Irrelevant"))</f>
        <v>Irrelevant</v>
      </c>
      <c r="K65" s="4" t="str">
        <f>IF(AND(OR(I65="Motorway link",I65="Exit diverge",I65="Entrance merge",I65="Exit ramp",I65="Entrance ramp"),'Input data'!L80=""),3.5,IF(AND(OR(I65="Motorway link",I65="Exit diverge",I65="Entrance merge",I65="Exit ramp",I65="Entrance ramp"),'Input data'!L80&gt;1.5,'Input data'!L80&lt;11),'Input data'!L80,"Irrelevant"))</f>
        <v>Irrelevant</v>
      </c>
      <c r="L65" s="4" t="str">
        <f>IF(AND(I65="Motorway link",'Input data'!M80=""),"No",IF(I65="Motorway link",'Input data'!M80,"Irrelevant"))</f>
        <v>Irrelevant</v>
      </c>
      <c r="M65" s="4" t="str">
        <f>IF(AND(L65="Yes",'Input data'!N80&gt;0,'Input data'!N80&lt;1.00000001),'Input data'!N80,IF(OR(L65="No",L65="Yes"),0,"Irrelevant"))</f>
        <v>Irrelevant</v>
      </c>
      <c r="N65" s="4" t="str">
        <f>IF(AND(OR(I65="Motorway link",I65="Exit diverge",I65="Entrance merge"),'Input data'!O80=""),3,IF(AND(OR(I65="Motorway link",I65="Exit diverge",I65="Entrance merge"),'Input data'!O80&lt;11,'Input data'!O80&gt;-0.00000001),'Input data'!O80,"Irrelevant"))</f>
        <v>Irrelevant</v>
      </c>
      <c r="O65" s="4" t="str">
        <f>IF(AND(OR(I65="Motorway link",I65="Exit diverge",I65="Entrance merge",I65="Exit ramp",I65="Entrance ramp"),'Input data'!P80=""),0.5,IF(AND(OR(I65="Motorway link",I65="Exit diverge",I65="Entrance merge",I65="Exit ramp",I65="Entrance ramp"),'Input data'!P80&gt;-0.00000001,'Input data'!P80&lt;11),'Input data'!P80,"Irrelevant"))</f>
        <v>Irrelevant</v>
      </c>
      <c r="P65" s="4" t="str">
        <f>IF(AND(OR(I65="Motorway link",I65="Exit diverge",I65="Entrance merge"),'Input data'!Q80=""),5,IF(AND(OR(I65="Motorway link",I65="Exit diverge",I65="Entrance merge"),'Input data'!Q80&gt;-0.00000001,'Input data'!Q80&lt;101),'Input data'!Q80,"Irrelevant"))</f>
        <v>Irrelevant</v>
      </c>
      <c r="Q65" s="4" t="str">
        <f>IF(AND(OR(I65="Motorway link",I65="Exit diverge",I65="Entrance merge"),'Input data'!R80=""),"Straight",IF(AND(OR(I65="Motorway link",I65="Exit diverge",I65="Entrance merge"),'Input data'!R80&gt;10),'Input data'!R80,"Irrelevant"))</f>
        <v>Irrelevant</v>
      </c>
      <c r="R65" s="4" t="str">
        <f>IF(Q65="Straight",0,IF(AND(OR(I65="Motorway link",I65="Exit diverge",I65="Entrance merge"),OR('Input data'!S80="",'Input data'!S80&gt;(G65*1000))),G65*1000,IF(AND(OR(I65="Motorway link",I65="Exit diverge",I65="Entrance merge"),'Input data'!S80&gt;0),'Input data'!S80,"Irrelevant")))</f>
        <v>Irrelevant</v>
      </c>
      <c r="S65" s="4" t="str">
        <f>IF(AND(OR(I65="Motorway link",I65="Exit diverge",I65="Entrance merge"),'Input data'!T80=""),"Straight",IF(AND(OR(I65="Motorway link",I65="Exit diverge",I65="Entrance merge"),'Input data'!T80&gt;10),'Input data'!T80,"Irrelevant"))</f>
        <v>Irrelevant</v>
      </c>
      <c r="T65" s="4" t="str">
        <f>IF(S65="Straight",0,IF(R65="Irrelevant","Irrelevant",IF(AND(OR(I65="Motorway link",I65="Exit diverge",I65="Entrance merge"),OR('Input data'!U80="",'Input data'!U80&gt;(G65*1000-R65))),G65*1000-R65,IF(AND(OR(I65="Motorway link",I65="Exit diverge",I65="Entrance merge"),'Input data'!U80&gt;0),'Input data'!U80,"Irrelevant"))))</f>
        <v>Irrelevant</v>
      </c>
      <c r="U65" s="4" t="str">
        <f>IF(AND(OR(I65="Motorway link",I65="Exit diverge",I65="Entrance merge",I65="Exit ramp",I65="Entrance ramp"),'Input data'!V80=""),"No",IF(OR(I65="Motorway link",I65="Exit diverge",I65="Entrance merge",I65="Exit ramp",I65="Entrance ramp"),'Input data'!V80,"Irrelevant"))</f>
        <v>Irrelevant</v>
      </c>
      <c r="V65" s="4" t="str">
        <f>IF(W65="Straight",IF(AND(OR(I65="Exit ramp",I65="Entrance ramp"),'Input data'!W80=""),"Straight diamond ramp",IF(OR(I65="Exit ramp",I65="Entrance ramp"),'Input data'!W80,"Irrelevant")),"Irrelevant")</f>
        <v>Irrelevant</v>
      </c>
      <c r="W65" s="4" t="str">
        <f>IF(AND(OR(I65="Exit ramp",I65="Entrance ramp"),'Input data'!X80=""),"Straight",IF(AND(OR(I65="Exit ramp",I65="Entrance ramp"),'Input data'!X80&gt;10),'Input data'!X80,"Irrelevant"))</f>
        <v>Irrelevant</v>
      </c>
      <c r="X65" s="4" t="str">
        <f>IF(AND(OR(I65="Exit ramp",I65="Entrance ramp"),OR('Input data'!Y80="",'Input data'!Y80&gt;(G65*1000))),G65*1000,IF(AND(OR(I65="Exit ramp",I65="Entrance ramp"),'Input data'!Y80&gt;0),'Input data'!Y80,"Irrelevant"))</f>
        <v>Irrelevant</v>
      </c>
      <c r="Y65" s="4" t="str">
        <f>IF(AND(I65="Exit ramp",'Input data'!Z80=""),95,IF(AND(I65="Entrance ramp",'Input data'!Z80=""),45,IF(AND(OR(I65="Exit ramp",I65="Entrance ramp"),'Input data'!Z80&gt;4,'Input data'!Z80&lt;200),'Input data'!Z80,"Irrelevant")))</f>
        <v>Irrelevant</v>
      </c>
      <c r="Z65" s="4" t="str">
        <f>IF(AND(OR(I65="Exit ramp",I65="Entrance ramp"),'Input data'!AA80=""),"Straight",IF(AND(OR(I65="Exit ramp",I65="Entrance ramp"),'Input data'!AA80&gt;10),'Input data'!AA80,"Irrelevant"))</f>
        <v>Irrelevant</v>
      </c>
      <c r="AA65" s="4" t="str">
        <f>IF(X65="Irrelevant","Irrelevant",IF(AND(OR(I65="Exit ramp",I65="Entrance ramp"),OR('Input data'!AB80="",'Input data'!AB80&gt;(G65*1000-X65))),G65*1000-X65,IF(AND(OR(I65="Exit ramp",I65="Entrance ramp"),'Input data'!AB80&gt;0),'Input data'!AB80,"Irrelevant")))</f>
        <v>Irrelevant</v>
      </c>
      <c r="AB65" s="4" t="str">
        <f>IF(AND(I65="Exit ramp",'Input data'!AC80=""),60,IF(AND(I65="Entrance ramp",'Input data'!AC80=""),80,IF(AND(OR(I65="Exit ramp",I65="Entrance ramp"),'Input data'!AC80&gt;4,'Input data'!AC80&lt;200),'Input data'!AC80,"Irrelevant")))</f>
        <v>Irrelevant</v>
      </c>
      <c r="AC65" s="4" t="str">
        <f>IF(AND(OR(I65="Motorway link",I65="Exit diverge",I65="Entrance merge"),'Input data'!AD80=""),"No",IF(OR(I65="Motorway link",I65="Exit diverge",I65="Entrance merge"),'Input data'!AD80,"Irrelevant"))</f>
        <v>Irrelevant</v>
      </c>
      <c r="AD65" s="4" t="str">
        <f>IF(AND(OR(I65="Motorway link",I65="Exit diverge",I65="Entrance merge"),'Input data'!AE80=""),"130 kph",IF(OR(I65="Motorway link",I65="Exit diverge",I65="Entrance merge"),'Input data'!AE80,"Irrelevant"))</f>
        <v>Irrelevant</v>
      </c>
      <c r="AE65" s="4" t="str">
        <f>IF(AND(I65="Entrance merge",'Input data'!AF80=""),"No",IF(I65="Entrance merge",'Input data'!AF80,"Irrelevant"))</f>
        <v>Irrelevant</v>
      </c>
      <c r="AF65" s="4" t="str">
        <f>IF(AND(AE65="Yes",'Input data'!AG80&gt;0,'Input data'!AG80&lt;1.00000001),'Input data'!AG80,IF(OR(AE65="No",AE65="Yes"),0,"Irrelevant"))</f>
        <v>Irrelevant</v>
      </c>
    </row>
    <row r="66" spans="1:32" x14ac:dyDescent="0.3">
      <c r="A66" s="4" t="str">
        <f>IF('Input data'!A81="","",'Input data'!A81)</f>
        <v/>
      </c>
      <c r="B66" s="4" t="str">
        <f>IF('Input data'!B81="","",'Input data'!B81)</f>
        <v/>
      </c>
      <c r="C66" s="4" t="str">
        <f>IF('Input data'!C81="","",'Input data'!C81)</f>
        <v/>
      </c>
      <c r="D66" s="4" t="str">
        <f>IF('Input data'!D81="","",'Input data'!D81)</f>
        <v/>
      </c>
      <c r="E66" s="4" t="str">
        <f>IF('Input data'!E81="","",'Input data'!E81)</f>
        <v/>
      </c>
      <c r="F66" s="4" t="str">
        <f>IF('Input data'!F81="","",'Input data'!F81)</f>
        <v/>
      </c>
      <c r="G66" s="4">
        <f>IF('Input data'!G81="","",'Input data'!G81)</f>
        <v>0</v>
      </c>
      <c r="H66" s="4" t="str">
        <f>IF('Input data'!H81&gt;0.5,'Input data'!H81,"")</f>
        <v/>
      </c>
      <c r="I66" s="4" t="str">
        <f>IF('Input data'!I81="","",'Input data'!I81)</f>
        <v/>
      </c>
      <c r="J66" s="4" t="str">
        <f>IF(AND(OR(I66="Motorway link",I66="Exit diverge",I66="Entrance merge"),'Input data'!K81=""),2,IF(AND(OR(I66="Motorway link",I66="Exit diverge",I66="Entrance merge"),'Input data'!K81&gt;0.5,'Input data'!K81&lt;21),'Input data'!K81,"Irrelevant"))</f>
        <v>Irrelevant</v>
      </c>
      <c r="K66" s="4" t="str">
        <f>IF(AND(OR(I66="Motorway link",I66="Exit diverge",I66="Entrance merge",I66="Exit ramp",I66="Entrance ramp"),'Input data'!L81=""),3.5,IF(AND(OR(I66="Motorway link",I66="Exit diverge",I66="Entrance merge",I66="Exit ramp",I66="Entrance ramp"),'Input data'!L81&gt;1.5,'Input data'!L81&lt;11),'Input data'!L81,"Irrelevant"))</f>
        <v>Irrelevant</v>
      </c>
      <c r="L66" s="4" t="str">
        <f>IF(AND(I66="Motorway link",'Input data'!M81=""),"No",IF(I66="Motorway link",'Input data'!M81,"Irrelevant"))</f>
        <v>Irrelevant</v>
      </c>
      <c r="M66" s="4" t="str">
        <f>IF(AND(L66="Yes",'Input data'!N81&gt;0,'Input data'!N81&lt;1.00000001),'Input data'!N81,IF(OR(L66="No",L66="Yes"),0,"Irrelevant"))</f>
        <v>Irrelevant</v>
      </c>
      <c r="N66" s="4" t="str">
        <f>IF(AND(OR(I66="Motorway link",I66="Exit diverge",I66="Entrance merge"),'Input data'!O81=""),3,IF(AND(OR(I66="Motorway link",I66="Exit diverge",I66="Entrance merge"),'Input data'!O81&lt;11,'Input data'!O81&gt;-0.00000001),'Input data'!O81,"Irrelevant"))</f>
        <v>Irrelevant</v>
      </c>
      <c r="O66" s="4" t="str">
        <f>IF(AND(OR(I66="Motorway link",I66="Exit diverge",I66="Entrance merge",I66="Exit ramp",I66="Entrance ramp"),'Input data'!P81=""),0.5,IF(AND(OR(I66="Motorway link",I66="Exit diverge",I66="Entrance merge",I66="Exit ramp",I66="Entrance ramp"),'Input data'!P81&gt;-0.00000001,'Input data'!P81&lt;11),'Input data'!P81,"Irrelevant"))</f>
        <v>Irrelevant</v>
      </c>
      <c r="P66" s="4" t="str">
        <f>IF(AND(OR(I66="Motorway link",I66="Exit diverge",I66="Entrance merge"),'Input data'!Q81=""),5,IF(AND(OR(I66="Motorway link",I66="Exit diverge",I66="Entrance merge"),'Input data'!Q81&gt;-0.00000001,'Input data'!Q81&lt;101),'Input data'!Q81,"Irrelevant"))</f>
        <v>Irrelevant</v>
      </c>
      <c r="Q66" s="4" t="str">
        <f>IF(AND(OR(I66="Motorway link",I66="Exit diverge",I66="Entrance merge"),'Input data'!R81=""),"Straight",IF(AND(OR(I66="Motorway link",I66="Exit diverge",I66="Entrance merge"),'Input data'!R81&gt;10),'Input data'!R81,"Irrelevant"))</f>
        <v>Irrelevant</v>
      </c>
      <c r="R66" s="4" t="str">
        <f>IF(Q66="Straight",0,IF(AND(OR(I66="Motorway link",I66="Exit diverge",I66="Entrance merge"),OR('Input data'!S81="",'Input data'!S81&gt;(G66*1000))),G66*1000,IF(AND(OR(I66="Motorway link",I66="Exit diverge",I66="Entrance merge"),'Input data'!S81&gt;0),'Input data'!S81,"Irrelevant")))</f>
        <v>Irrelevant</v>
      </c>
      <c r="S66" s="4" t="str">
        <f>IF(AND(OR(I66="Motorway link",I66="Exit diverge",I66="Entrance merge"),'Input data'!T81=""),"Straight",IF(AND(OR(I66="Motorway link",I66="Exit diverge",I66="Entrance merge"),'Input data'!T81&gt;10),'Input data'!T81,"Irrelevant"))</f>
        <v>Irrelevant</v>
      </c>
      <c r="T66" s="4" t="str">
        <f>IF(S66="Straight",0,IF(R66="Irrelevant","Irrelevant",IF(AND(OR(I66="Motorway link",I66="Exit diverge",I66="Entrance merge"),OR('Input data'!U81="",'Input data'!U81&gt;(G66*1000-R66))),G66*1000-R66,IF(AND(OR(I66="Motorway link",I66="Exit diverge",I66="Entrance merge"),'Input data'!U81&gt;0),'Input data'!U81,"Irrelevant"))))</f>
        <v>Irrelevant</v>
      </c>
      <c r="U66" s="4" t="str">
        <f>IF(AND(OR(I66="Motorway link",I66="Exit diverge",I66="Entrance merge",I66="Exit ramp",I66="Entrance ramp"),'Input data'!V81=""),"No",IF(OR(I66="Motorway link",I66="Exit diverge",I66="Entrance merge",I66="Exit ramp",I66="Entrance ramp"),'Input data'!V81,"Irrelevant"))</f>
        <v>Irrelevant</v>
      </c>
      <c r="V66" s="4" t="str">
        <f>IF(W66="Straight",IF(AND(OR(I66="Exit ramp",I66="Entrance ramp"),'Input data'!W81=""),"Straight diamond ramp",IF(OR(I66="Exit ramp",I66="Entrance ramp"),'Input data'!W81,"Irrelevant")),"Irrelevant")</f>
        <v>Irrelevant</v>
      </c>
      <c r="W66" s="4" t="str">
        <f>IF(AND(OR(I66="Exit ramp",I66="Entrance ramp"),'Input data'!X81=""),"Straight",IF(AND(OR(I66="Exit ramp",I66="Entrance ramp"),'Input data'!X81&gt;10),'Input data'!X81,"Irrelevant"))</f>
        <v>Irrelevant</v>
      </c>
      <c r="X66" s="4" t="str">
        <f>IF(AND(OR(I66="Exit ramp",I66="Entrance ramp"),OR('Input data'!Y81="",'Input data'!Y81&gt;(G66*1000))),G66*1000,IF(AND(OR(I66="Exit ramp",I66="Entrance ramp"),'Input data'!Y81&gt;0),'Input data'!Y81,"Irrelevant"))</f>
        <v>Irrelevant</v>
      </c>
      <c r="Y66" s="4" t="str">
        <f>IF(AND(I66="Exit ramp",'Input data'!Z81=""),95,IF(AND(I66="Entrance ramp",'Input data'!Z81=""),45,IF(AND(OR(I66="Exit ramp",I66="Entrance ramp"),'Input data'!Z81&gt;4,'Input data'!Z81&lt;200),'Input data'!Z81,"Irrelevant")))</f>
        <v>Irrelevant</v>
      </c>
      <c r="Z66" s="4" t="str">
        <f>IF(AND(OR(I66="Exit ramp",I66="Entrance ramp"),'Input data'!AA81=""),"Straight",IF(AND(OR(I66="Exit ramp",I66="Entrance ramp"),'Input data'!AA81&gt;10),'Input data'!AA81,"Irrelevant"))</f>
        <v>Irrelevant</v>
      </c>
      <c r="AA66" s="4" t="str">
        <f>IF(X66="Irrelevant","Irrelevant",IF(AND(OR(I66="Exit ramp",I66="Entrance ramp"),OR('Input data'!AB81="",'Input data'!AB81&gt;(G66*1000-X66))),G66*1000-X66,IF(AND(OR(I66="Exit ramp",I66="Entrance ramp"),'Input data'!AB81&gt;0),'Input data'!AB81,"Irrelevant")))</f>
        <v>Irrelevant</v>
      </c>
      <c r="AB66" s="4" t="str">
        <f>IF(AND(I66="Exit ramp",'Input data'!AC81=""),60,IF(AND(I66="Entrance ramp",'Input data'!AC81=""),80,IF(AND(OR(I66="Exit ramp",I66="Entrance ramp"),'Input data'!AC81&gt;4,'Input data'!AC81&lt;200),'Input data'!AC81,"Irrelevant")))</f>
        <v>Irrelevant</v>
      </c>
      <c r="AC66" s="4" t="str">
        <f>IF(AND(OR(I66="Motorway link",I66="Exit diverge",I66="Entrance merge"),'Input data'!AD81=""),"No",IF(OR(I66="Motorway link",I66="Exit diverge",I66="Entrance merge"),'Input data'!AD81,"Irrelevant"))</f>
        <v>Irrelevant</v>
      </c>
      <c r="AD66" s="4" t="str">
        <f>IF(AND(OR(I66="Motorway link",I66="Exit diverge",I66="Entrance merge"),'Input data'!AE81=""),"130 kph",IF(OR(I66="Motorway link",I66="Exit diverge",I66="Entrance merge"),'Input data'!AE81,"Irrelevant"))</f>
        <v>Irrelevant</v>
      </c>
      <c r="AE66" s="4" t="str">
        <f>IF(AND(I66="Entrance merge",'Input data'!AF81=""),"No",IF(I66="Entrance merge",'Input data'!AF81,"Irrelevant"))</f>
        <v>Irrelevant</v>
      </c>
      <c r="AF66" s="4" t="str">
        <f>IF(AND(AE66="Yes",'Input data'!AG81&gt;0,'Input data'!AG81&lt;1.00000001),'Input data'!AG81,IF(OR(AE66="No",AE66="Yes"),0,"Irrelevant"))</f>
        <v>Irrelevant</v>
      </c>
    </row>
    <row r="67" spans="1:32" x14ac:dyDescent="0.3">
      <c r="A67" s="4" t="str">
        <f>IF('Input data'!A82="","",'Input data'!A82)</f>
        <v/>
      </c>
      <c r="B67" s="4" t="str">
        <f>IF('Input data'!B82="","",'Input data'!B82)</f>
        <v/>
      </c>
      <c r="C67" s="4" t="str">
        <f>IF('Input data'!C82="","",'Input data'!C82)</f>
        <v/>
      </c>
      <c r="D67" s="4" t="str">
        <f>IF('Input data'!D82="","",'Input data'!D82)</f>
        <v/>
      </c>
      <c r="E67" s="4" t="str">
        <f>IF('Input data'!E82="","",'Input data'!E82)</f>
        <v/>
      </c>
      <c r="F67" s="4" t="str">
        <f>IF('Input data'!F82="","",'Input data'!F82)</f>
        <v/>
      </c>
      <c r="G67" s="4">
        <f>IF('Input data'!G82="","",'Input data'!G82)</f>
        <v>0</v>
      </c>
      <c r="H67" s="4" t="str">
        <f>IF('Input data'!H82&gt;0.5,'Input data'!H82,"")</f>
        <v/>
      </c>
      <c r="I67" s="4" t="str">
        <f>IF('Input data'!I82="","",'Input data'!I82)</f>
        <v/>
      </c>
      <c r="J67" s="4" t="str">
        <f>IF(AND(OR(I67="Motorway link",I67="Exit diverge",I67="Entrance merge"),'Input data'!K82=""),2,IF(AND(OR(I67="Motorway link",I67="Exit diverge",I67="Entrance merge"),'Input data'!K82&gt;0.5,'Input data'!K82&lt;21),'Input data'!K82,"Irrelevant"))</f>
        <v>Irrelevant</v>
      </c>
      <c r="K67" s="4" t="str">
        <f>IF(AND(OR(I67="Motorway link",I67="Exit diverge",I67="Entrance merge",I67="Exit ramp",I67="Entrance ramp"),'Input data'!L82=""),3.5,IF(AND(OR(I67="Motorway link",I67="Exit diverge",I67="Entrance merge",I67="Exit ramp",I67="Entrance ramp"),'Input data'!L82&gt;1.5,'Input data'!L82&lt;11),'Input data'!L82,"Irrelevant"))</f>
        <v>Irrelevant</v>
      </c>
      <c r="L67" s="4" t="str">
        <f>IF(AND(I67="Motorway link",'Input data'!M82=""),"No",IF(I67="Motorway link",'Input data'!M82,"Irrelevant"))</f>
        <v>Irrelevant</v>
      </c>
      <c r="M67" s="4" t="str">
        <f>IF(AND(L67="Yes",'Input data'!N82&gt;0,'Input data'!N82&lt;1.00000001),'Input data'!N82,IF(OR(L67="No",L67="Yes"),0,"Irrelevant"))</f>
        <v>Irrelevant</v>
      </c>
      <c r="N67" s="4" t="str">
        <f>IF(AND(OR(I67="Motorway link",I67="Exit diverge",I67="Entrance merge"),'Input data'!O82=""),3,IF(AND(OR(I67="Motorway link",I67="Exit diverge",I67="Entrance merge"),'Input data'!O82&lt;11,'Input data'!O82&gt;-0.00000001),'Input data'!O82,"Irrelevant"))</f>
        <v>Irrelevant</v>
      </c>
      <c r="O67" s="4" t="str">
        <f>IF(AND(OR(I67="Motorway link",I67="Exit diverge",I67="Entrance merge",I67="Exit ramp",I67="Entrance ramp"),'Input data'!P82=""),0.5,IF(AND(OR(I67="Motorway link",I67="Exit diverge",I67="Entrance merge",I67="Exit ramp",I67="Entrance ramp"),'Input data'!P82&gt;-0.00000001,'Input data'!P82&lt;11),'Input data'!P82,"Irrelevant"))</f>
        <v>Irrelevant</v>
      </c>
      <c r="P67" s="4" t="str">
        <f>IF(AND(OR(I67="Motorway link",I67="Exit diverge",I67="Entrance merge"),'Input data'!Q82=""),5,IF(AND(OR(I67="Motorway link",I67="Exit diverge",I67="Entrance merge"),'Input data'!Q82&gt;-0.00000001,'Input data'!Q82&lt;101),'Input data'!Q82,"Irrelevant"))</f>
        <v>Irrelevant</v>
      </c>
      <c r="Q67" s="4" t="str">
        <f>IF(AND(OR(I67="Motorway link",I67="Exit diverge",I67="Entrance merge"),'Input data'!R82=""),"Straight",IF(AND(OR(I67="Motorway link",I67="Exit diverge",I67="Entrance merge"),'Input data'!R82&gt;10),'Input data'!R82,"Irrelevant"))</f>
        <v>Irrelevant</v>
      </c>
      <c r="R67" s="4" t="str">
        <f>IF(Q67="Straight",0,IF(AND(OR(I67="Motorway link",I67="Exit diverge",I67="Entrance merge"),OR('Input data'!S82="",'Input data'!S82&gt;(G67*1000))),G67*1000,IF(AND(OR(I67="Motorway link",I67="Exit diverge",I67="Entrance merge"),'Input data'!S82&gt;0),'Input data'!S82,"Irrelevant")))</f>
        <v>Irrelevant</v>
      </c>
      <c r="S67" s="4" t="str">
        <f>IF(AND(OR(I67="Motorway link",I67="Exit diverge",I67="Entrance merge"),'Input data'!T82=""),"Straight",IF(AND(OR(I67="Motorway link",I67="Exit diverge",I67="Entrance merge"),'Input data'!T82&gt;10),'Input data'!T82,"Irrelevant"))</f>
        <v>Irrelevant</v>
      </c>
      <c r="T67" s="4" t="str">
        <f>IF(S67="Straight",0,IF(R67="Irrelevant","Irrelevant",IF(AND(OR(I67="Motorway link",I67="Exit diverge",I67="Entrance merge"),OR('Input data'!U82="",'Input data'!U82&gt;(G67*1000-R67))),G67*1000-R67,IF(AND(OR(I67="Motorway link",I67="Exit diverge",I67="Entrance merge"),'Input data'!U82&gt;0),'Input data'!U82,"Irrelevant"))))</f>
        <v>Irrelevant</v>
      </c>
      <c r="U67" s="4" t="str">
        <f>IF(AND(OR(I67="Motorway link",I67="Exit diverge",I67="Entrance merge",I67="Exit ramp",I67="Entrance ramp"),'Input data'!V82=""),"No",IF(OR(I67="Motorway link",I67="Exit diverge",I67="Entrance merge",I67="Exit ramp",I67="Entrance ramp"),'Input data'!V82,"Irrelevant"))</f>
        <v>Irrelevant</v>
      </c>
      <c r="V67" s="4" t="str">
        <f>IF(W67="Straight",IF(AND(OR(I67="Exit ramp",I67="Entrance ramp"),'Input data'!W82=""),"Straight diamond ramp",IF(OR(I67="Exit ramp",I67="Entrance ramp"),'Input data'!W82,"Irrelevant")),"Irrelevant")</f>
        <v>Irrelevant</v>
      </c>
      <c r="W67" s="4" t="str">
        <f>IF(AND(OR(I67="Exit ramp",I67="Entrance ramp"),'Input data'!X82=""),"Straight",IF(AND(OR(I67="Exit ramp",I67="Entrance ramp"),'Input data'!X82&gt;10),'Input data'!X82,"Irrelevant"))</f>
        <v>Irrelevant</v>
      </c>
      <c r="X67" s="4" t="str">
        <f>IF(AND(OR(I67="Exit ramp",I67="Entrance ramp"),OR('Input data'!Y82="",'Input data'!Y82&gt;(G67*1000))),G67*1000,IF(AND(OR(I67="Exit ramp",I67="Entrance ramp"),'Input data'!Y82&gt;0),'Input data'!Y82,"Irrelevant"))</f>
        <v>Irrelevant</v>
      </c>
      <c r="Y67" s="4" t="str">
        <f>IF(AND(I67="Exit ramp",'Input data'!Z82=""),95,IF(AND(I67="Entrance ramp",'Input data'!Z82=""),45,IF(AND(OR(I67="Exit ramp",I67="Entrance ramp"),'Input data'!Z82&gt;4,'Input data'!Z82&lt;200),'Input data'!Z82,"Irrelevant")))</f>
        <v>Irrelevant</v>
      </c>
      <c r="Z67" s="4" t="str">
        <f>IF(AND(OR(I67="Exit ramp",I67="Entrance ramp"),'Input data'!AA82=""),"Straight",IF(AND(OR(I67="Exit ramp",I67="Entrance ramp"),'Input data'!AA82&gt;10),'Input data'!AA82,"Irrelevant"))</f>
        <v>Irrelevant</v>
      </c>
      <c r="AA67" s="4" t="str">
        <f>IF(X67="Irrelevant","Irrelevant",IF(AND(OR(I67="Exit ramp",I67="Entrance ramp"),OR('Input data'!AB82="",'Input data'!AB82&gt;(G67*1000-X67))),G67*1000-X67,IF(AND(OR(I67="Exit ramp",I67="Entrance ramp"),'Input data'!AB82&gt;0),'Input data'!AB82,"Irrelevant")))</f>
        <v>Irrelevant</v>
      </c>
      <c r="AB67" s="4" t="str">
        <f>IF(AND(I67="Exit ramp",'Input data'!AC82=""),60,IF(AND(I67="Entrance ramp",'Input data'!AC82=""),80,IF(AND(OR(I67="Exit ramp",I67="Entrance ramp"),'Input data'!AC82&gt;4,'Input data'!AC82&lt;200),'Input data'!AC82,"Irrelevant")))</f>
        <v>Irrelevant</v>
      </c>
      <c r="AC67" s="4" t="str">
        <f>IF(AND(OR(I67="Motorway link",I67="Exit diverge",I67="Entrance merge"),'Input data'!AD82=""),"No",IF(OR(I67="Motorway link",I67="Exit diverge",I67="Entrance merge"),'Input data'!AD82,"Irrelevant"))</f>
        <v>Irrelevant</v>
      </c>
      <c r="AD67" s="4" t="str">
        <f>IF(AND(OR(I67="Motorway link",I67="Exit diverge",I67="Entrance merge"),'Input data'!AE82=""),"130 kph",IF(OR(I67="Motorway link",I67="Exit diverge",I67="Entrance merge"),'Input data'!AE82,"Irrelevant"))</f>
        <v>Irrelevant</v>
      </c>
      <c r="AE67" s="4" t="str">
        <f>IF(AND(I67="Entrance merge",'Input data'!AF82=""),"No",IF(I67="Entrance merge",'Input data'!AF82,"Irrelevant"))</f>
        <v>Irrelevant</v>
      </c>
      <c r="AF67" s="4" t="str">
        <f>IF(AND(AE67="Yes",'Input data'!AG82&gt;0,'Input data'!AG82&lt;1.00000001),'Input data'!AG82,IF(OR(AE67="No",AE67="Yes"),0,"Irrelevant"))</f>
        <v>Irrelevant</v>
      </c>
    </row>
    <row r="68" spans="1:32" x14ac:dyDescent="0.3">
      <c r="A68" s="4" t="str">
        <f>IF('Input data'!A83="","",'Input data'!A83)</f>
        <v/>
      </c>
      <c r="B68" s="4" t="str">
        <f>IF('Input data'!B83="","",'Input data'!B83)</f>
        <v/>
      </c>
      <c r="C68" s="4" t="str">
        <f>IF('Input data'!C83="","",'Input data'!C83)</f>
        <v/>
      </c>
      <c r="D68" s="4" t="str">
        <f>IF('Input data'!D83="","",'Input data'!D83)</f>
        <v/>
      </c>
      <c r="E68" s="4" t="str">
        <f>IF('Input data'!E83="","",'Input data'!E83)</f>
        <v/>
      </c>
      <c r="F68" s="4" t="str">
        <f>IF('Input data'!F83="","",'Input data'!F83)</f>
        <v/>
      </c>
      <c r="G68" s="4">
        <f>IF('Input data'!G83="","",'Input data'!G83)</f>
        <v>0</v>
      </c>
      <c r="H68" s="4" t="str">
        <f>IF('Input data'!H83&gt;0.5,'Input data'!H83,"")</f>
        <v/>
      </c>
      <c r="I68" s="4" t="str">
        <f>IF('Input data'!I83="","",'Input data'!I83)</f>
        <v/>
      </c>
      <c r="J68" s="4" t="str">
        <f>IF(AND(OR(I68="Motorway link",I68="Exit diverge",I68="Entrance merge"),'Input data'!K83=""),2,IF(AND(OR(I68="Motorway link",I68="Exit diverge",I68="Entrance merge"),'Input data'!K83&gt;0.5,'Input data'!K83&lt;21),'Input data'!K83,"Irrelevant"))</f>
        <v>Irrelevant</v>
      </c>
      <c r="K68" s="4" t="str">
        <f>IF(AND(OR(I68="Motorway link",I68="Exit diverge",I68="Entrance merge",I68="Exit ramp",I68="Entrance ramp"),'Input data'!L83=""),3.5,IF(AND(OR(I68="Motorway link",I68="Exit diverge",I68="Entrance merge",I68="Exit ramp",I68="Entrance ramp"),'Input data'!L83&gt;1.5,'Input data'!L83&lt;11),'Input data'!L83,"Irrelevant"))</f>
        <v>Irrelevant</v>
      </c>
      <c r="L68" s="4" t="str">
        <f>IF(AND(I68="Motorway link",'Input data'!M83=""),"No",IF(I68="Motorway link",'Input data'!M83,"Irrelevant"))</f>
        <v>Irrelevant</v>
      </c>
      <c r="M68" s="4" t="str">
        <f>IF(AND(L68="Yes",'Input data'!N83&gt;0,'Input data'!N83&lt;1.00000001),'Input data'!N83,IF(OR(L68="No",L68="Yes"),0,"Irrelevant"))</f>
        <v>Irrelevant</v>
      </c>
      <c r="N68" s="4" t="str">
        <f>IF(AND(OR(I68="Motorway link",I68="Exit diverge",I68="Entrance merge"),'Input data'!O83=""),3,IF(AND(OR(I68="Motorway link",I68="Exit diverge",I68="Entrance merge"),'Input data'!O83&lt;11,'Input data'!O83&gt;-0.00000001),'Input data'!O83,"Irrelevant"))</f>
        <v>Irrelevant</v>
      </c>
      <c r="O68" s="4" t="str">
        <f>IF(AND(OR(I68="Motorway link",I68="Exit diverge",I68="Entrance merge",I68="Exit ramp",I68="Entrance ramp"),'Input data'!P83=""),0.5,IF(AND(OR(I68="Motorway link",I68="Exit diverge",I68="Entrance merge",I68="Exit ramp",I68="Entrance ramp"),'Input data'!P83&gt;-0.00000001,'Input data'!P83&lt;11),'Input data'!P83,"Irrelevant"))</f>
        <v>Irrelevant</v>
      </c>
      <c r="P68" s="4" t="str">
        <f>IF(AND(OR(I68="Motorway link",I68="Exit diverge",I68="Entrance merge"),'Input data'!Q83=""),5,IF(AND(OR(I68="Motorway link",I68="Exit diverge",I68="Entrance merge"),'Input data'!Q83&gt;-0.00000001,'Input data'!Q83&lt;101),'Input data'!Q83,"Irrelevant"))</f>
        <v>Irrelevant</v>
      </c>
      <c r="Q68" s="4" t="str">
        <f>IF(AND(OR(I68="Motorway link",I68="Exit diverge",I68="Entrance merge"),'Input data'!R83=""),"Straight",IF(AND(OR(I68="Motorway link",I68="Exit diverge",I68="Entrance merge"),'Input data'!R83&gt;10),'Input data'!R83,"Irrelevant"))</f>
        <v>Irrelevant</v>
      </c>
      <c r="R68" s="4" t="str">
        <f>IF(Q68="Straight",0,IF(AND(OR(I68="Motorway link",I68="Exit diverge",I68="Entrance merge"),OR('Input data'!S83="",'Input data'!S83&gt;(G68*1000))),G68*1000,IF(AND(OR(I68="Motorway link",I68="Exit diverge",I68="Entrance merge"),'Input data'!S83&gt;0),'Input data'!S83,"Irrelevant")))</f>
        <v>Irrelevant</v>
      </c>
      <c r="S68" s="4" t="str">
        <f>IF(AND(OR(I68="Motorway link",I68="Exit diverge",I68="Entrance merge"),'Input data'!T83=""),"Straight",IF(AND(OR(I68="Motorway link",I68="Exit diverge",I68="Entrance merge"),'Input data'!T83&gt;10),'Input data'!T83,"Irrelevant"))</f>
        <v>Irrelevant</v>
      </c>
      <c r="T68" s="4" t="str">
        <f>IF(S68="Straight",0,IF(R68="Irrelevant","Irrelevant",IF(AND(OR(I68="Motorway link",I68="Exit diverge",I68="Entrance merge"),OR('Input data'!U83="",'Input data'!U83&gt;(G68*1000-R68))),G68*1000-R68,IF(AND(OR(I68="Motorway link",I68="Exit diverge",I68="Entrance merge"),'Input data'!U83&gt;0),'Input data'!U83,"Irrelevant"))))</f>
        <v>Irrelevant</v>
      </c>
      <c r="U68" s="4" t="str">
        <f>IF(AND(OR(I68="Motorway link",I68="Exit diverge",I68="Entrance merge",I68="Exit ramp",I68="Entrance ramp"),'Input data'!V83=""),"No",IF(OR(I68="Motorway link",I68="Exit diverge",I68="Entrance merge",I68="Exit ramp",I68="Entrance ramp"),'Input data'!V83,"Irrelevant"))</f>
        <v>Irrelevant</v>
      </c>
      <c r="V68" s="4" t="str">
        <f>IF(W68="Straight",IF(AND(OR(I68="Exit ramp",I68="Entrance ramp"),'Input data'!W83=""),"Straight diamond ramp",IF(OR(I68="Exit ramp",I68="Entrance ramp"),'Input data'!W83,"Irrelevant")),"Irrelevant")</f>
        <v>Irrelevant</v>
      </c>
      <c r="W68" s="4" t="str">
        <f>IF(AND(OR(I68="Exit ramp",I68="Entrance ramp"),'Input data'!X83=""),"Straight",IF(AND(OR(I68="Exit ramp",I68="Entrance ramp"),'Input data'!X83&gt;10),'Input data'!X83,"Irrelevant"))</f>
        <v>Irrelevant</v>
      </c>
      <c r="X68" s="4" t="str">
        <f>IF(AND(OR(I68="Exit ramp",I68="Entrance ramp"),OR('Input data'!Y83="",'Input data'!Y83&gt;(G68*1000))),G68*1000,IF(AND(OR(I68="Exit ramp",I68="Entrance ramp"),'Input data'!Y83&gt;0),'Input data'!Y83,"Irrelevant"))</f>
        <v>Irrelevant</v>
      </c>
      <c r="Y68" s="4" t="str">
        <f>IF(AND(I68="Exit ramp",'Input data'!Z83=""),95,IF(AND(I68="Entrance ramp",'Input data'!Z83=""),45,IF(AND(OR(I68="Exit ramp",I68="Entrance ramp"),'Input data'!Z83&gt;4,'Input data'!Z83&lt;200),'Input data'!Z83,"Irrelevant")))</f>
        <v>Irrelevant</v>
      </c>
      <c r="Z68" s="4" t="str">
        <f>IF(AND(OR(I68="Exit ramp",I68="Entrance ramp"),'Input data'!AA83=""),"Straight",IF(AND(OR(I68="Exit ramp",I68="Entrance ramp"),'Input data'!AA83&gt;10),'Input data'!AA83,"Irrelevant"))</f>
        <v>Irrelevant</v>
      </c>
      <c r="AA68" s="4" t="str">
        <f>IF(X68="Irrelevant","Irrelevant",IF(AND(OR(I68="Exit ramp",I68="Entrance ramp"),OR('Input data'!AB83="",'Input data'!AB83&gt;(G68*1000-X68))),G68*1000-X68,IF(AND(OR(I68="Exit ramp",I68="Entrance ramp"),'Input data'!AB83&gt;0),'Input data'!AB83,"Irrelevant")))</f>
        <v>Irrelevant</v>
      </c>
      <c r="AB68" s="4" t="str">
        <f>IF(AND(I68="Exit ramp",'Input data'!AC83=""),60,IF(AND(I68="Entrance ramp",'Input data'!AC83=""),80,IF(AND(OR(I68="Exit ramp",I68="Entrance ramp"),'Input data'!AC83&gt;4,'Input data'!AC83&lt;200),'Input data'!AC83,"Irrelevant")))</f>
        <v>Irrelevant</v>
      </c>
      <c r="AC68" s="4" t="str">
        <f>IF(AND(OR(I68="Motorway link",I68="Exit diverge",I68="Entrance merge"),'Input data'!AD83=""),"No",IF(OR(I68="Motorway link",I68="Exit diverge",I68="Entrance merge"),'Input data'!AD83,"Irrelevant"))</f>
        <v>Irrelevant</v>
      </c>
      <c r="AD68" s="4" t="str">
        <f>IF(AND(OR(I68="Motorway link",I68="Exit diverge",I68="Entrance merge"),'Input data'!AE83=""),"130 kph",IF(OR(I68="Motorway link",I68="Exit diverge",I68="Entrance merge"),'Input data'!AE83,"Irrelevant"))</f>
        <v>Irrelevant</v>
      </c>
      <c r="AE68" s="4" t="str">
        <f>IF(AND(I68="Entrance merge",'Input data'!AF83=""),"No",IF(I68="Entrance merge",'Input data'!AF83,"Irrelevant"))</f>
        <v>Irrelevant</v>
      </c>
      <c r="AF68" s="4" t="str">
        <f>IF(AND(AE68="Yes",'Input data'!AG83&gt;0,'Input data'!AG83&lt;1.00000001),'Input data'!AG83,IF(OR(AE68="No",AE68="Yes"),0,"Irrelevant"))</f>
        <v>Irrelevant</v>
      </c>
    </row>
    <row r="69" spans="1:32" x14ac:dyDescent="0.3">
      <c r="A69" s="4" t="str">
        <f>IF('Input data'!A84="","",'Input data'!A84)</f>
        <v/>
      </c>
      <c r="B69" s="4" t="str">
        <f>IF('Input data'!B84="","",'Input data'!B84)</f>
        <v/>
      </c>
      <c r="C69" s="4" t="str">
        <f>IF('Input data'!C84="","",'Input data'!C84)</f>
        <v/>
      </c>
      <c r="D69" s="4" t="str">
        <f>IF('Input data'!D84="","",'Input data'!D84)</f>
        <v/>
      </c>
      <c r="E69" s="4" t="str">
        <f>IF('Input data'!E84="","",'Input data'!E84)</f>
        <v/>
      </c>
      <c r="F69" s="4" t="str">
        <f>IF('Input data'!F84="","",'Input data'!F84)</f>
        <v/>
      </c>
      <c r="G69" s="4">
        <f>IF('Input data'!G84="","",'Input data'!G84)</f>
        <v>0</v>
      </c>
      <c r="H69" s="4" t="str">
        <f>IF('Input data'!H84&gt;0.5,'Input data'!H84,"")</f>
        <v/>
      </c>
      <c r="I69" s="4" t="str">
        <f>IF('Input data'!I84="","",'Input data'!I84)</f>
        <v/>
      </c>
      <c r="J69" s="4" t="str">
        <f>IF(AND(OR(I69="Motorway link",I69="Exit diverge",I69="Entrance merge"),'Input data'!K84=""),2,IF(AND(OR(I69="Motorway link",I69="Exit diverge",I69="Entrance merge"),'Input data'!K84&gt;0.5,'Input data'!K84&lt;21),'Input data'!K84,"Irrelevant"))</f>
        <v>Irrelevant</v>
      </c>
      <c r="K69" s="4" t="str">
        <f>IF(AND(OR(I69="Motorway link",I69="Exit diverge",I69="Entrance merge",I69="Exit ramp",I69="Entrance ramp"),'Input data'!L84=""),3.5,IF(AND(OR(I69="Motorway link",I69="Exit diverge",I69="Entrance merge",I69="Exit ramp",I69="Entrance ramp"),'Input data'!L84&gt;1.5,'Input data'!L84&lt;11),'Input data'!L84,"Irrelevant"))</f>
        <v>Irrelevant</v>
      </c>
      <c r="L69" s="4" t="str">
        <f>IF(AND(I69="Motorway link",'Input data'!M84=""),"No",IF(I69="Motorway link",'Input data'!M84,"Irrelevant"))</f>
        <v>Irrelevant</v>
      </c>
      <c r="M69" s="4" t="str">
        <f>IF(AND(L69="Yes",'Input data'!N84&gt;0,'Input data'!N84&lt;1.00000001),'Input data'!N84,IF(OR(L69="No",L69="Yes"),0,"Irrelevant"))</f>
        <v>Irrelevant</v>
      </c>
      <c r="N69" s="4" t="str">
        <f>IF(AND(OR(I69="Motorway link",I69="Exit diverge",I69="Entrance merge"),'Input data'!O84=""),3,IF(AND(OR(I69="Motorway link",I69="Exit diverge",I69="Entrance merge"),'Input data'!O84&lt;11,'Input data'!O84&gt;-0.00000001),'Input data'!O84,"Irrelevant"))</f>
        <v>Irrelevant</v>
      </c>
      <c r="O69" s="4" t="str">
        <f>IF(AND(OR(I69="Motorway link",I69="Exit diverge",I69="Entrance merge",I69="Exit ramp",I69="Entrance ramp"),'Input data'!P84=""),0.5,IF(AND(OR(I69="Motorway link",I69="Exit diverge",I69="Entrance merge",I69="Exit ramp",I69="Entrance ramp"),'Input data'!P84&gt;-0.00000001,'Input data'!P84&lt;11),'Input data'!P84,"Irrelevant"))</f>
        <v>Irrelevant</v>
      </c>
      <c r="P69" s="4" t="str">
        <f>IF(AND(OR(I69="Motorway link",I69="Exit diverge",I69="Entrance merge"),'Input data'!Q84=""),5,IF(AND(OR(I69="Motorway link",I69="Exit diverge",I69="Entrance merge"),'Input data'!Q84&gt;-0.00000001,'Input data'!Q84&lt;101),'Input data'!Q84,"Irrelevant"))</f>
        <v>Irrelevant</v>
      </c>
      <c r="Q69" s="4" t="str">
        <f>IF(AND(OR(I69="Motorway link",I69="Exit diverge",I69="Entrance merge"),'Input data'!R84=""),"Straight",IF(AND(OR(I69="Motorway link",I69="Exit diverge",I69="Entrance merge"),'Input data'!R84&gt;10),'Input data'!R84,"Irrelevant"))</f>
        <v>Irrelevant</v>
      </c>
      <c r="R69" s="4" t="str">
        <f>IF(Q69="Straight",0,IF(AND(OR(I69="Motorway link",I69="Exit diverge",I69="Entrance merge"),OR('Input data'!S84="",'Input data'!S84&gt;(G69*1000))),G69*1000,IF(AND(OR(I69="Motorway link",I69="Exit diverge",I69="Entrance merge"),'Input data'!S84&gt;0),'Input data'!S84,"Irrelevant")))</f>
        <v>Irrelevant</v>
      </c>
      <c r="S69" s="4" t="str">
        <f>IF(AND(OR(I69="Motorway link",I69="Exit diverge",I69="Entrance merge"),'Input data'!T84=""),"Straight",IF(AND(OR(I69="Motorway link",I69="Exit diverge",I69="Entrance merge"),'Input data'!T84&gt;10),'Input data'!T84,"Irrelevant"))</f>
        <v>Irrelevant</v>
      </c>
      <c r="T69" s="4" t="str">
        <f>IF(S69="Straight",0,IF(R69="Irrelevant","Irrelevant",IF(AND(OR(I69="Motorway link",I69="Exit diverge",I69="Entrance merge"),OR('Input data'!U84="",'Input data'!U84&gt;(G69*1000-R69))),G69*1000-R69,IF(AND(OR(I69="Motorway link",I69="Exit diverge",I69="Entrance merge"),'Input data'!U84&gt;0),'Input data'!U84,"Irrelevant"))))</f>
        <v>Irrelevant</v>
      </c>
      <c r="U69" s="4" t="str">
        <f>IF(AND(OR(I69="Motorway link",I69="Exit diverge",I69="Entrance merge",I69="Exit ramp",I69="Entrance ramp"),'Input data'!V84=""),"No",IF(OR(I69="Motorway link",I69="Exit diverge",I69="Entrance merge",I69="Exit ramp",I69="Entrance ramp"),'Input data'!V84,"Irrelevant"))</f>
        <v>Irrelevant</v>
      </c>
      <c r="V69" s="4" t="str">
        <f>IF(W69="Straight",IF(AND(OR(I69="Exit ramp",I69="Entrance ramp"),'Input data'!W84=""),"Straight diamond ramp",IF(OR(I69="Exit ramp",I69="Entrance ramp"),'Input data'!W84,"Irrelevant")),"Irrelevant")</f>
        <v>Irrelevant</v>
      </c>
      <c r="W69" s="4" t="str">
        <f>IF(AND(OR(I69="Exit ramp",I69="Entrance ramp"),'Input data'!X84=""),"Straight",IF(AND(OR(I69="Exit ramp",I69="Entrance ramp"),'Input data'!X84&gt;10),'Input data'!X84,"Irrelevant"))</f>
        <v>Irrelevant</v>
      </c>
      <c r="X69" s="4" t="str">
        <f>IF(AND(OR(I69="Exit ramp",I69="Entrance ramp"),OR('Input data'!Y84="",'Input data'!Y84&gt;(G69*1000))),G69*1000,IF(AND(OR(I69="Exit ramp",I69="Entrance ramp"),'Input data'!Y84&gt;0),'Input data'!Y84,"Irrelevant"))</f>
        <v>Irrelevant</v>
      </c>
      <c r="Y69" s="4" t="str">
        <f>IF(AND(I69="Exit ramp",'Input data'!Z84=""),95,IF(AND(I69="Entrance ramp",'Input data'!Z84=""),45,IF(AND(OR(I69="Exit ramp",I69="Entrance ramp"),'Input data'!Z84&gt;4,'Input data'!Z84&lt;200),'Input data'!Z84,"Irrelevant")))</f>
        <v>Irrelevant</v>
      </c>
      <c r="Z69" s="4" t="str">
        <f>IF(AND(OR(I69="Exit ramp",I69="Entrance ramp"),'Input data'!AA84=""),"Straight",IF(AND(OR(I69="Exit ramp",I69="Entrance ramp"),'Input data'!AA84&gt;10),'Input data'!AA84,"Irrelevant"))</f>
        <v>Irrelevant</v>
      </c>
      <c r="AA69" s="4" t="str">
        <f>IF(X69="Irrelevant","Irrelevant",IF(AND(OR(I69="Exit ramp",I69="Entrance ramp"),OR('Input data'!AB84="",'Input data'!AB84&gt;(G69*1000-X69))),G69*1000-X69,IF(AND(OR(I69="Exit ramp",I69="Entrance ramp"),'Input data'!AB84&gt;0),'Input data'!AB84,"Irrelevant")))</f>
        <v>Irrelevant</v>
      </c>
      <c r="AB69" s="4" t="str">
        <f>IF(AND(I69="Exit ramp",'Input data'!AC84=""),60,IF(AND(I69="Entrance ramp",'Input data'!AC84=""),80,IF(AND(OR(I69="Exit ramp",I69="Entrance ramp"),'Input data'!AC84&gt;4,'Input data'!AC84&lt;200),'Input data'!AC84,"Irrelevant")))</f>
        <v>Irrelevant</v>
      </c>
      <c r="AC69" s="4" t="str">
        <f>IF(AND(OR(I69="Motorway link",I69="Exit diverge",I69="Entrance merge"),'Input data'!AD84=""),"No",IF(OR(I69="Motorway link",I69="Exit diverge",I69="Entrance merge"),'Input data'!AD84,"Irrelevant"))</f>
        <v>Irrelevant</v>
      </c>
      <c r="AD69" s="4" t="str">
        <f>IF(AND(OR(I69="Motorway link",I69="Exit diverge",I69="Entrance merge"),'Input data'!AE84=""),"130 kph",IF(OR(I69="Motorway link",I69="Exit diverge",I69="Entrance merge"),'Input data'!AE84,"Irrelevant"))</f>
        <v>Irrelevant</v>
      </c>
      <c r="AE69" s="4" t="str">
        <f>IF(AND(I69="Entrance merge",'Input data'!AF84=""),"No",IF(I69="Entrance merge",'Input data'!AF84,"Irrelevant"))</f>
        <v>Irrelevant</v>
      </c>
      <c r="AF69" s="4" t="str">
        <f>IF(AND(AE69="Yes",'Input data'!AG84&gt;0,'Input data'!AG84&lt;1.00000001),'Input data'!AG84,IF(OR(AE69="No",AE69="Yes"),0,"Irrelevant"))</f>
        <v>Irrelevant</v>
      </c>
    </row>
    <row r="70" spans="1:32" x14ac:dyDescent="0.3">
      <c r="A70" s="4" t="str">
        <f>IF('Input data'!A85="","",'Input data'!A85)</f>
        <v/>
      </c>
      <c r="B70" s="4" t="str">
        <f>IF('Input data'!B85="","",'Input data'!B85)</f>
        <v/>
      </c>
      <c r="C70" s="4" t="str">
        <f>IF('Input data'!C85="","",'Input data'!C85)</f>
        <v/>
      </c>
      <c r="D70" s="4" t="str">
        <f>IF('Input data'!D85="","",'Input data'!D85)</f>
        <v/>
      </c>
      <c r="E70" s="4" t="str">
        <f>IF('Input data'!E85="","",'Input data'!E85)</f>
        <v/>
      </c>
      <c r="F70" s="4" t="str">
        <f>IF('Input data'!F85="","",'Input data'!F85)</f>
        <v/>
      </c>
      <c r="G70" s="4">
        <f>IF('Input data'!G85="","",'Input data'!G85)</f>
        <v>0</v>
      </c>
      <c r="H70" s="4" t="str">
        <f>IF('Input data'!H85&gt;0.5,'Input data'!H85,"")</f>
        <v/>
      </c>
      <c r="I70" s="4" t="str">
        <f>IF('Input data'!I85="","",'Input data'!I85)</f>
        <v/>
      </c>
      <c r="J70" s="4" t="str">
        <f>IF(AND(OR(I70="Motorway link",I70="Exit diverge",I70="Entrance merge"),'Input data'!K85=""),2,IF(AND(OR(I70="Motorway link",I70="Exit diverge",I70="Entrance merge"),'Input data'!K85&gt;0.5,'Input data'!K85&lt;21),'Input data'!K85,"Irrelevant"))</f>
        <v>Irrelevant</v>
      </c>
      <c r="K70" s="4" t="str">
        <f>IF(AND(OR(I70="Motorway link",I70="Exit diverge",I70="Entrance merge",I70="Exit ramp",I70="Entrance ramp"),'Input data'!L85=""),3.5,IF(AND(OR(I70="Motorway link",I70="Exit diverge",I70="Entrance merge",I70="Exit ramp",I70="Entrance ramp"),'Input data'!L85&gt;1.5,'Input data'!L85&lt;11),'Input data'!L85,"Irrelevant"))</f>
        <v>Irrelevant</v>
      </c>
      <c r="L70" s="4" t="str">
        <f>IF(AND(I70="Motorway link",'Input data'!M85=""),"No",IF(I70="Motorway link",'Input data'!M85,"Irrelevant"))</f>
        <v>Irrelevant</v>
      </c>
      <c r="M70" s="4" t="str">
        <f>IF(AND(L70="Yes",'Input data'!N85&gt;0,'Input data'!N85&lt;1.00000001),'Input data'!N85,IF(OR(L70="No",L70="Yes"),0,"Irrelevant"))</f>
        <v>Irrelevant</v>
      </c>
      <c r="N70" s="4" t="str">
        <f>IF(AND(OR(I70="Motorway link",I70="Exit diverge",I70="Entrance merge"),'Input data'!O85=""),3,IF(AND(OR(I70="Motorway link",I70="Exit diverge",I70="Entrance merge"),'Input data'!O85&lt;11,'Input data'!O85&gt;-0.00000001),'Input data'!O85,"Irrelevant"))</f>
        <v>Irrelevant</v>
      </c>
      <c r="O70" s="4" t="str">
        <f>IF(AND(OR(I70="Motorway link",I70="Exit diverge",I70="Entrance merge",I70="Exit ramp",I70="Entrance ramp"),'Input data'!P85=""),0.5,IF(AND(OR(I70="Motorway link",I70="Exit diverge",I70="Entrance merge",I70="Exit ramp",I70="Entrance ramp"),'Input data'!P85&gt;-0.00000001,'Input data'!P85&lt;11),'Input data'!P85,"Irrelevant"))</f>
        <v>Irrelevant</v>
      </c>
      <c r="P70" s="4" t="str">
        <f>IF(AND(OR(I70="Motorway link",I70="Exit diverge",I70="Entrance merge"),'Input data'!Q85=""),5,IF(AND(OR(I70="Motorway link",I70="Exit diverge",I70="Entrance merge"),'Input data'!Q85&gt;-0.00000001,'Input data'!Q85&lt;101),'Input data'!Q85,"Irrelevant"))</f>
        <v>Irrelevant</v>
      </c>
      <c r="Q70" s="4" t="str">
        <f>IF(AND(OR(I70="Motorway link",I70="Exit diverge",I70="Entrance merge"),'Input data'!R85=""),"Straight",IF(AND(OR(I70="Motorway link",I70="Exit diverge",I70="Entrance merge"),'Input data'!R85&gt;10),'Input data'!R85,"Irrelevant"))</f>
        <v>Irrelevant</v>
      </c>
      <c r="R70" s="4" t="str">
        <f>IF(Q70="Straight",0,IF(AND(OR(I70="Motorway link",I70="Exit diverge",I70="Entrance merge"),OR('Input data'!S85="",'Input data'!S85&gt;(G70*1000))),G70*1000,IF(AND(OR(I70="Motorway link",I70="Exit diverge",I70="Entrance merge"),'Input data'!S85&gt;0),'Input data'!S85,"Irrelevant")))</f>
        <v>Irrelevant</v>
      </c>
      <c r="S70" s="4" t="str">
        <f>IF(AND(OR(I70="Motorway link",I70="Exit diverge",I70="Entrance merge"),'Input data'!T85=""),"Straight",IF(AND(OR(I70="Motorway link",I70="Exit diverge",I70="Entrance merge"),'Input data'!T85&gt;10),'Input data'!T85,"Irrelevant"))</f>
        <v>Irrelevant</v>
      </c>
      <c r="T70" s="4" t="str">
        <f>IF(S70="Straight",0,IF(R70="Irrelevant","Irrelevant",IF(AND(OR(I70="Motorway link",I70="Exit diverge",I70="Entrance merge"),OR('Input data'!U85="",'Input data'!U85&gt;(G70*1000-R70))),G70*1000-R70,IF(AND(OR(I70="Motorway link",I70="Exit diverge",I70="Entrance merge"),'Input data'!U85&gt;0),'Input data'!U85,"Irrelevant"))))</f>
        <v>Irrelevant</v>
      </c>
      <c r="U70" s="4" t="str">
        <f>IF(AND(OR(I70="Motorway link",I70="Exit diverge",I70="Entrance merge",I70="Exit ramp",I70="Entrance ramp"),'Input data'!V85=""),"No",IF(OR(I70="Motorway link",I70="Exit diverge",I70="Entrance merge",I70="Exit ramp",I70="Entrance ramp"),'Input data'!V85,"Irrelevant"))</f>
        <v>Irrelevant</v>
      </c>
      <c r="V70" s="4" t="str">
        <f>IF(W70="Straight",IF(AND(OR(I70="Exit ramp",I70="Entrance ramp"),'Input data'!W85=""),"Straight diamond ramp",IF(OR(I70="Exit ramp",I70="Entrance ramp"),'Input data'!W85,"Irrelevant")),"Irrelevant")</f>
        <v>Irrelevant</v>
      </c>
      <c r="W70" s="4" t="str">
        <f>IF(AND(OR(I70="Exit ramp",I70="Entrance ramp"),'Input data'!X85=""),"Straight",IF(AND(OR(I70="Exit ramp",I70="Entrance ramp"),'Input data'!X85&gt;10),'Input data'!X85,"Irrelevant"))</f>
        <v>Irrelevant</v>
      </c>
      <c r="X70" s="4" t="str">
        <f>IF(AND(OR(I70="Exit ramp",I70="Entrance ramp"),OR('Input data'!Y85="",'Input data'!Y85&gt;(G70*1000))),G70*1000,IF(AND(OR(I70="Exit ramp",I70="Entrance ramp"),'Input data'!Y85&gt;0),'Input data'!Y85,"Irrelevant"))</f>
        <v>Irrelevant</v>
      </c>
      <c r="Y70" s="4" t="str">
        <f>IF(AND(I70="Exit ramp",'Input data'!Z85=""),95,IF(AND(I70="Entrance ramp",'Input data'!Z85=""),45,IF(AND(OR(I70="Exit ramp",I70="Entrance ramp"),'Input data'!Z85&gt;4,'Input data'!Z85&lt;200),'Input data'!Z85,"Irrelevant")))</f>
        <v>Irrelevant</v>
      </c>
      <c r="Z70" s="4" t="str">
        <f>IF(AND(OR(I70="Exit ramp",I70="Entrance ramp"),'Input data'!AA85=""),"Straight",IF(AND(OR(I70="Exit ramp",I70="Entrance ramp"),'Input data'!AA85&gt;10),'Input data'!AA85,"Irrelevant"))</f>
        <v>Irrelevant</v>
      </c>
      <c r="AA70" s="4" t="str">
        <f>IF(X70="Irrelevant","Irrelevant",IF(AND(OR(I70="Exit ramp",I70="Entrance ramp"),OR('Input data'!AB85="",'Input data'!AB85&gt;(G70*1000-X70))),G70*1000-X70,IF(AND(OR(I70="Exit ramp",I70="Entrance ramp"),'Input data'!AB85&gt;0),'Input data'!AB85,"Irrelevant")))</f>
        <v>Irrelevant</v>
      </c>
      <c r="AB70" s="4" t="str">
        <f>IF(AND(I70="Exit ramp",'Input data'!AC85=""),60,IF(AND(I70="Entrance ramp",'Input data'!AC85=""),80,IF(AND(OR(I70="Exit ramp",I70="Entrance ramp"),'Input data'!AC85&gt;4,'Input data'!AC85&lt;200),'Input data'!AC85,"Irrelevant")))</f>
        <v>Irrelevant</v>
      </c>
      <c r="AC70" s="4" t="str">
        <f>IF(AND(OR(I70="Motorway link",I70="Exit diverge",I70="Entrance merge"),'Input data'!AD85=""),"No",IF(OR(I70="Motorway link",I70="Exit diverge",I70="Entrance merge"),'Input data'!AD85,"Irrelevant"))</f>
        <v>Irrelevant</v>
      </c>
      <c r="AD70" s="4" t="str">
        <f>IF(AND(OR(I70="Motorway link",I70="Exit diverge",I70="Entrance merge"),'Input data'!AE85=""),"130 kph",IF(OR(I70="Motorway link",I70="Exit diverge",I70="Entrance merge"),'Input data'!AE85,"Irrelevant"))</f>
        <v>Irrelevant</v>
      </c>
      <c r="AE70" s="4" t="str">
        <f>IF(AND(I70="Entrance merge",'Input data'!AF85=""),"No",IF(I70="Entrance merge",'Input data'!AF85,"Irrelevant"))</f>
        <v>Irrelevant</v>
      </c>
      <c r="AF70" s="4" t="str">
        <f>IF(AND(AE70="Yes",'Input data'!AG85&gt;0,'Input data'!AG85&lt;1.00000001),'Input data'!AG85,IF(OR(AE70="No",AE70="Yes"),0,"Irrelevant"))</f>
        <v>Irrelevant</v>
      </c>
    </row>
    <row r="71" spans="1:32" x14ac:dyDescent="0.3">
      <c r="A71" s="4" t="str">
        <f>IF('Input data'!A86="","",'Input data'!A86)</f>
        <v/>
      </c>
      <c r="B71" s="4" t="str">
        <f>IF('Input data'!B86="","",'Input data'!B86)</f>
        <v/>
      </c>
      <c r="C71" s="4" t="str">
        <f>IF('Input data'!C86="","",'Input data'!C86)</f>
        <v/>
      </c>
      <c r="D71" s="4" t="str">
        <f>IF('Input data'!D86="","",'Input data'!D86)</f>
        <v/>
      </c>
      <c r="E71" s="4" t="str">
        <f>IF('Input data'!E86="","",'Input data'!E86)</f>
        <v/>
      </c>
      <c r="F71" s="4" t="str">
        <f>IF('Input data'!F86="","",'Input data'!F86)</f>
        <v/>
      </c>
      <c r="G71" s="4">
        <f>IF('Input data'!G86="","",'Input data'!G86)</f>
        <v>0</v>
      </c>
      <c r="H71" s="4" t="str">
        <f>IF('Input data'!H86&gt;0.5,'Input data'!H86,"")</f>
        <v/>
      </c>
      <c r="I71" s="4" t="str">
        <f>IF('Input data'!I86="","",'Input data'!I86)</f>
        <v/>
      </c>
      <c r="J71" s="4" t="str">
        <f>IF(AND(OR(I71="Motorway link",I71="Exit diverge",I71="Entrance merge"),'Input data'!K86=""),2,IF(AND(OR(I71="Motorway link",I71="Exit diverge",I71="Entrance merge"),'Input data'!K86&gt;0.5,'Input data'!K86&lt;21),'Input data'!K86,"Irrelevant"))</f>
        <v>Irrelevant</v>
      </c>
      <c r="K71" s="4" t="str">
        <f>IF(AND(OR(I71="Motorway link",I71="Exit diverge",I71="Entrance merge",I71="Exit ramp",I71="Entrance ramp"),'Input data'!L86=""),3.5,IF(AND(OR(I71="Motorway link",I71="Exit diverge",I71="Entrance merge",I71="Exit ramp",I71="Entrance ramp"),'Input data'!L86&gt;1.5,'Input data'!L86&lt;11),'Input data'!L86,"Irrelevant"))</f>
        <v>Irrelevant</v>
      </c>
      <c r="L71" s="4" t="str">
        <f>IF(AND(I71="Motorway link",'Input data'!M86=""),"No",IF(I71="Motorway link",'Input data'!M86,"Irrelevant"))</f>
        <v>Irrelevant</v>
      </c>
      <c r="M71" s="4" t="str">
        <f>IF(AND(L71="Yes",'Input data'!N86&gt;0,'Input data'!N86&lt;1.00000001),'Input data'!N86,IF(OR(L71="No",L71="Yes"),0,"Irrelevant"))</f>
        <v>Irrelevant</v>
      </c>
      <c r="N71" s="4" t="str">
        <f>IF(AND(OR(I71="Motorway link",I71="Exit diverge",I71="Entrance merge"),'Input data'!O86=""),3,IF(AND(OR(I71="Motorway link",I71="Exit diverge",I71="Entrance merge"),'Input data'!O86&lt;11,'Input data'!O86&gt;-0.00000001),'Input data'!O86,"Irrelevant"))</f>
        <v>Irrelevant</v>
      </c>
      <c r="O71" s="4" t="str">
        <f>IF(AND(OR(I71="Motorway link",I71="Exit diverge",I71="Entrance merge",I71="Exit ramp",I71="Entrance ramp"),'Input data'!P86=""),0.5,IF(AND(OR(I71="Motorway link",I71="Exit diverge",I71="Entrance merge",I71="Exit ramp",I71="Entrance ramp"),'Input data'!P86&gt;-0.00000001,'Input data'!P86&lt;11),'Input data'!P86,"Irrelevant"))</f>
        <v>Irrelevant</v>
      </c>
      <c r="P71" s="4" t="str">
        <f>IF(AND(OR(I71="Motorway link",I71="Exit diverge",I71="Entrance merge"),'Input data'!Q86=""),5,IF(AND(OR(I71="Motorway link",I71="Exit diverge",I71="Entrance merge"),'Input data'!Q86&gt;-0.00000001,'Input data'!Q86&lt;101),'Input data'!Q86,"Irrelevant"))</f>
        <v>Irrelevant</v>
      </c>
      <c r="Q71" s="4" t="str">
        <f>IF(AND(OR(I71="Motorway link",I71="Exit diverge",I71="Entrance merge"),'Input data'!R86=""),"Straight",IF(AND(OR(I71="Motorway link",I71="Exit diverge",I71="Entrance merge"),'Input data'!R86&gt;10),'Input data'!R86,"Irrelevant"))</f>
        <v>Irrelevant</v>
      </c>
      <c r="R71" s="4" t="str">
        <f>IF(Q71="Straight",0,IF(AND(OR(I71="Motorway link",I71="Exit diverge",I71="Entrance merge"),OR('Input data'!S86="",'Input data'!S86&gt;(G71*1000))),G71*1000,IF(AND(OR(I71="Motorway link",I71="Exit diverge",I71="Entrance merge"),'Input data'!S86&gt;0),'Input data'!S86,"Irrelevant")))</f>
        <v>Irrelevant</v>
      </c>
      <c r="S71" s="4" t="str">
        <f>IF(AND(OR(I71="Motorway link",I71="Exit diverge",I71="Entrance merge"),'Input data'!T86=""),"Straight",IF(AND(OR(I71="Motorway link",I71="Exit diverge",I71="Entrance merge"),'Input data'!T86&gt;10),'Input data'!T86,"Irrelevant"))</f>
        <v>Irrelevant</v>
      </c>
      <c r="T71" s="4" t="str">
        <f>IF(S71="Straight",0,IF(R71="Irrelevant","Irrelevant",IF(AND(OR(I71="Motorway link",I71="Exit diverge",I71="Entrance merge"),OR('Input data'!U86="",'Input data'!U86&gt;(G71*1000-R71))),G71*1000-R71,IF(AND(OR(I71="Motorway link",I71="Exit diverge",I71="Entrance merge"),'Input data'!U86&gt;0),'Input data'!U86,"Irrelevant"))))</f>
        <v>Irrelevant</v>
      </c>
      <c r="U71" s="4" t="str">
        <f>IF(AND(OR(I71="Motorway link",I71="Exit diverge",I71="Entrance merge",I71="Exit ramp",I71="Entrance ramp"),'Input data'!V86=""),"No",IF(OR(I71="Motorway link",I71="Exit diverge",I71="Entrance merge",I71="Exit ramp",I71="Entrance ramp"),'Input data'!V86,"Irrelevant"))</f>
        <v>Irrelevant</v>
      </c>
      <c r="V71" s="4" t="str">
        <f>IF(W71="Straight",IF(AND(OR(I71="Exit ramp",I71="Entrance ramp"),'Input data'!W86=""),"Straight diamond ramp",IF(OR(I71="Exit ramp",I71="Entrance ramp"),'Input data'!W86,"Irrelevant")),"Irrelevant")</f>
        <v>Irrelevant</v>
      </c>
      <c r="W71" s="4" t="str">
        <f>IF(AND(OR(I71="Exit ramp",I71="Entrance ramp"),'Input data'!X86=""),"Straight",IF(AND(OR(I71="Exit ramp",I71="Entrance ramp"),'Input data'!X86&gt;10),'Input data'!X86,"Irrelevant"))</f>
        <v>Irrelevant</v>
      </c>
      <c r="X71" s="4" t="str">
        <f>IF(AND(OR(I71="Exit ramp",I71="Entrance ramp"),OR('Input data'!Y86="",'Input data'!Y86&gt;(G71*1000))),G71*1000,IF(AND(OR(I71="Exit ramp",I71="Entrance ramp"),'Input data'!Y86&gt;0),'Input data'!Y86,"Irrelevant"))</f>
        <v>Irrelevant</v>
      </c>
      <c r="Y71" s="4" t="str">
        <f>IF(AND(I71="Exit ramp",'Input data'!Z86=""),95,IF(AND(I71="Entrance ramp",'Input data'!Z86=""),45,IF(AND(OR(I71="Exit ramp",I71="Entrance ramp"),'Input data'!Z86&gt;4,'Input data'!Z86&lt;200),'Input data'!Z86,"Irrelevant")))</f>
        <v>Irrelevant</v>
      </c>
      <c r="Z71" s="4" t="str">
        <f>IF(AND(OR(I71="Exit ramp",I71="Entrance ramp"),'Input data'!AA86=""),"Straight",IF(AND(OR(I71="Exit ramp",I71="Entrance ramp"),'Input data'!AA86&gt;10),'Input data'!AA86,"Irrelevant"))</f>
        <v>Irrelevant</v>
      </c>
      <c r="AA71" s="4" t="str">
        <f>IF(X71="Irrelevant","Irrelevant",IF(AND(OR(I71="Exit ramp",I71="Entrance ramp"),OR('Input data'!AB86="",'Input data'!AB86&gt;(G71*1000-X71))),G71*1000-X71,IF(AND(OR(I71="Exit ramp",I71="Entrance ramp"),'Input data'!AB86&gt;0),'Input data'!AB86,"Irrelevant")))</f>
        <v>Irrelevant</v>
      </c>
      <c r="AB71" s="4" t="str">
        <f>IF(AND(I71="Exit ramp",'Input data'!AC86=""),60,IF(AND(I71="Entrance ramp",'Input data'!AC86=""),80,IF(AND(OR(I71="Exit ramp",I71="Entrance ramp"),'Input data'!AC86&gt;4,'Input data'!AC86&lt;200),'Input data'!AC86,"Irrelevant")))</f>
        <v>Irrelevant</v>
      </c>
      <c r="AC71" s="4" t="str">
        <f>IF(AND(OR(I71="Motorway link",I71="Exit diverge",I71="Entrance merge"),'Input data'!AD86=""),"No",IF(OR(I71="Motorway link",I71="Exit diverge",I71="Entrance merge"),'Input data'!AD86,"Irrelevant"))</f>
        <v>Irrelevant</v>
      </c>
      <c r="AD71" s="4" t="str">
        <f>IF(AND(OR(I71="Motorway link",I71="Exit diverge",I71="Entrance merge"),'Input data'!AE86=""),"130 kph",IF(OR(I71="Motorway link",I71="Exit diverge",I71="Entrance merge"),'Input data'!AE86,"Irrelevant"))</f>
        <v>Irrelevant</v>
      </c>
      <c r="AE71" s="4" t="str">
        <f>IF(AND(I71="Entrance merge",'Input data'!AF86=""),"No",IF(I71="Entrance merge",'Input data'!AF86,"Irrelevant"))</f>
        <v>Irrelevant</v>
      </c>
      <c r="AF71" s="4" t="str">
        <f>IF(AND(AE71="Yes",'Input data'!AG86&gt;0,'Input data'!AG86&lt;1.00000001),'Input data'!AG86,IF(OR(AE71="No",AE71="Yes"),0,"Irrelevant"))</f>
        <v>Irrelevant</v>
      </c>
    </row>
    <row r="72" spans="1:32" x14ac:dyDescent="0.3">
      <c r="A72" s="4" t="str">
        <f>IF('Input data'!A87="","",'Input data'!A87)</f>
        <v/>
      </c>
      <c r="B72" s="4" t="str">
        <f>IF('Input data'!B87="","",'Input data'!B87)</f>
        <v/>
      </c>
      <c r="C72" s="4" t="str">
        <f>IF('Input data'!C87="","",'Input data'!C87)</f>
        <v/>
      </c>
      <c r="D72" s="4" t="str">
        <f>IF('Input data'!D87="","",'Input data'!D87)</f>
        <v/>
      </c>
      <c r="E72" s="4" t="str">
        <f>IF('Input data'!E87="","",'Input data'!E87)</f>
        <v/>
      </c>
      <c r="F72" s="4" t="str">
        <f>IF('Input data'!F87="","",'Input data'!F87)</f>
        <v/>
      </c>
      <c r="G72" s="4">
        <f>IF('Input data'!G87="","",'Input data'!G87)</f>
        <v>0</v>
      </c>
      <c r="H72" s="4" t="str">
        <f>IF('Input data'!H87&gt;0.5,'Input data'!H87,"")</f>
        <v/>
      </c>
      <c r="I72" s="4" t="str">
        <f>IF('Input data'!I87="","",'Input data'!I87)</f>
        <v/>
      </c>
      <c r="J72" s="4" t="str">
        <f>IF(AND(OR(I72="Motorway link",I72="Exit diverge",I72="Entrance merge"),'Input data'!K87=""),2,IF(AND(OR(I72="Motorway link",I72="Exit diverge",I72="Entrance merge"),'Input data'!K87&gt;0.5,'Input data'!K87&lt;21),'Input data'!K87,"Irrelevant"))</f>
        <v>Irrelevant</v>
      </c>
      <c r="K72" s="4" t="str">
        <f>IF(AND(OR(I72="Motorway link",I72="Exit diverge",I72="Entrance merge",I72="Exit ramp",I72="Entrance ramp"),'Input data'!L87=""),3.5,IF(AND(OR(I72="Motorway link",I72="Exit diverge",I72="Entrance merge",I72="Exit ramp",I72="Entrance ramp"),'Input data'!L87&gt;1.5,'Input data'!L87&lt;11),'Input data'!L87,"Irrelevant"))</f>
        <v>Irrelevant</v>
      </c>
      <c r="L72" s="4" t="str">
        <f>IF(AND(I72="Motorway link",'Input data'!M87=""),"No",IF(I72="Motorway link",'Input data'!M87,"Irrelevant"))</f>
        <v>Irrelevant</v>
      </c>
      <c r="M72" s="4" t="str">
        <f>IF(AND(L72="Yes",'Input data'!N87&gt;0,'Input data'!N87&lt;1.00000001),'Input data'!N87,IF(OR(L72="No",L72="Yes"),0,"Irrelevant"))</f>
        <v>Irrelevant</v>
      </c>
      <c r="N72" s="4" t="str">
        <f>IF(AND(OR(I72="Motorway link",I72="Exit diverge",I72="Entrance merge"),'Input data'!O87=""),3,IF(AND(OR(I72="Motorway link",I72="Exit diverge",I72="Entrance merge"),'Input data'!O87&lt;11,'Input data'!O87&gt;-0.00000001),'Input data'!O87,"Irrelevant"))</f>
        <v>Irrelevant</v>
      </c>
      <c r="O72" s="4" t="str">
        <f>IF(AND(OR(I72="Motorway link",I72="Exit diverge",I72="Entrance merge",I72="Exit ramp",I72="Entrance ramp"),'Input data'!P87=""),0.5,IF(AND(OR(I72="Motorway link",I72="Exit diverge",I72="Entrance merge",I72="Exit ramp",I72="Entrance ramp"),'Input data'!P87&gt;-0.00000001,'Input data'!P87&lt;11),'Input data'!P87,"Irrelevant"))</f>
        <v>Irrelevant</v>
      </c>
      <c r="P72" s="4" t="str">
        <f>IF(AND(OR(I72="Motorway link",I72="Exit diverge",I72="Entrance merge"),'Input data'!Q87=""),5,IF(AND(OR(I72="Motorway link",I72="Exit diverge",I72="Entrance merge"),'Input data'!Q87&gt;-0.00000001,'Input data'!Q87&lt;101),'Input data'!Q87,"Irrelevant"))</f>
        <v>Irrelevant</v>
      </c>
      <c r="Q72" s="4" t="str">
        <f>IF(AND(OR(I72="Motorway link",I72="Exit diverge",I72="Entrance merge"),'Input data'!R87=""),"Straight",IF(AND(OR(I72="Motorway link",I72="Exit diverge",I72="Entrance merge"),'Input data'!R87&gt;10),'Input data'!R87,"Irrelevant"))</f>
        <v>Irrelevant</v>
      </c>
      <c r="R72" s="4" t="str">
        <f>IF(Q72="Straight",0,IF(AND(OR(I72="Motorway link",I72="Exit diverge",I72="Entrance merge"),OR('Input data'!S87="",'Input data'!S87&gt;(G72*1000))),G72*1000,IF(AND(OR(I72="Motorway link",I72="Exit diverge",I72="Entrance merge"),'Input data'!S87&gt;0),'Input data'!S87,"Irrelevant")))</f>
        <v>Irrelevant</v>
      </c>
      <c r="S72" s="4" t="str">
        <f>IF(AND(OR(I72="Motorway link",I72="Exit diverge",I72="Entrance merge"),'Input data'!T87=""),"Straight",IF(AND(OR(I72="Motorway link",I72="Exit diverge",I72="Entrance merge"),'Input data'!T87&gt;10),'Input data'!T87,"Irrelevant"))</f>
        <v>Irrelevant</v>
      </c>
      <c r="T72" s="4" t="str">
        <f>IF(S72="Straight",0,IF(R72="Irrelevant","Irrelevant",IF(AND(OR(I72="Motorway link",I72="Exit diverge",I72="Entrance merge"),OR('Input data'!U87="",'Input data'!U87&gt;(G72*1000-R72))),G72*1000-R72,IF(AND(OR(I72="Motorway link",I72="Exit diverge",I72="Entrance merge"),'Input data'!U87&gt;0),'Input data'!U87,"Irrelevant"))))</f>
        <v>Irrelevant</v>
      </c>
      <c r="U72" s="4" t="str">
        <f>IF(AND(OR(I72="Motorway link",I72="Exit diverge",I72="Entrance merge",I72="Exit ramp",I72="Entrance ramp"),'Input data'!V87=""),"No",IF(OR(I72="Motorway link",I72="Exit diverge",I72="Entrance merge",I72="Exit ramp",I72="Entrance ramp"),'Input data'!V87,"Irrelevant"))</f>
        <v>Irrelevant</v>
      </c>
      <c r="V72" s="4" t="str">
        <f>IF(W72="Straight",IF(AND(OR(I72="Exit ramp",I72="Entrance ramp"),'Input data'!W87=""),"Straight diamond ramp",IF(OR(I72="Exit ramp",I72="Entrance ramp"),'Input data'!W87,"Irrelevant")),"Irrelevant")</f>
        <v>Irrelevant</v>
      </c>
      <c r="W72" s="4" t="str">
        <f>IF(AND(OR(I72="Exit ramp",I72="Entrance ramp"),'Input data'!X87=""),"Straight",IF(AND(OR(I72="Exit ramp",I72="Entrance ramp"),'Input data'!X87&gt;10),'Input data'!X87,"Irrelevant"))</f>
        <v>Irrelevant</v>
      </c>
      <c r="X72" s="4" t="str">
        <f>IF(AND(OR(I72="Exit ramp",I72="Entrance ramp"),OR('Input data'!Y87="",'Input data'!Y87&gt;(G72*1000))),G72*1000,IF(AND(OR(I72="Exit ramp",I72="Entrance ramp"),'Input data'!Y87&gt;0),'Input data'!Y87,"Irrelevant"))</f>
        <v>Irrelevant</v>
      </c>
      <c r="Y72" s="4" t="str">
        <f>IF(AND(I72="Exit ramp",'Input data'!Z87=""),95,IF(AND(I72="Entrance ramp",'Input data'!Z87=""),45,IF(AND(OR(I72="Exit ramp",I72="Entrance ramp"),'Input data'!Z87&gt;4,'Input data'!Z87&lt;200),'Input data'!Z87,"Irrelevant")))</f>
        <v>Irrelevant</v>
      </c>
      <c r="Z72" s="4" t="str">
        <f>IF(AND(OR(I72="Exit ramp",I72="Entrance ramp"),'Input data'!AA87=""),"Straight",IF(AND(OR(I72="Exit ramp",I72="Entrance ramp"),'Input data'!AA87&gt;10),'Input data'!AA87,"Irrelevant"))</f>
        <v>Irrelevant</v>
      </c>
      <c r="AA72" s="4" t="str">
        <f>IF(X72="Irrelevant","Irrelevant",IF(AND(OR(I72="Exit ramp",I72="Entrance ramp"),OR('Input data'!AB87="",'Input data'!AB87&gt;(G72*1000-X72))),G72*1000-X72,IF(AND(OR(I72="Exit ramp",I72="Entrance ramp"),'Input data'!AB87&gt;0),'Input data'!AB87,"Irrelevant")))</f>
        <v>Irrelevant</v>
      </c>
      <c r="AB72" s="4" t="str">
        <f>IF(AND(I72="Exit ramp",'Input data'!AC87=""),60,IF(AND(I72="Entrance ramp",'Input data'!AC87=""),80,IF(AND(OR(I72="Exit ramp",I72="Entrance ramp"),'Input data'!AC87&gt;4,'Input data'!AC87&lt;200),'Input data'!AC87,"Irrelevant")))</f>
        <v>Irrelevant</v>
      </c>
      <c r="AC72" s="4" t="str">
        <f>IF(AND(OR(I72="Motorway link",I72="Exit diverge",I72="Entrance merge"),'Input data'!AD87=""),"No",IF(OR(I72="Motorway link",I72="Exit diverge",I72="Entrance merge"),'Input data'!AD87,"Irrelevant"))</f>
        <v>Irrelevant</v>
      </c>
      <c r="AD72" s="4" t="str">
        <f>IF(AND(OR(I72="Motorway link",I72="Exit diverge",I72="Entrance merge"),'Input data'!AE87=""),"130 kph",IF(OR(I72="Motorway link",I72="Exit diverge",I72="Entrance merge"),'Input data'!AE87,"Irrelevant"))</f>
        <v>Irrelevant</v>
      </c>
      <c r="AE72" s="4" t="str">
        <f>IF(AND(I72="Entrance merge",'Input data'!AF87=""),"No",IF(I72="Entrance merge",'Input data'!AF87,"Irrelevant"))</f>
        <v>Irrelevant</v>
      </c>
      <c r="AF72" s="4" t="str">
        <f>IF(AND(AE72="Yes",'Input data'!AG87&gt;0,'Input data'!AG87&lt;1.00000001),'Input data'!AG87,IF(OR(AE72="No",AE72="Yes"),0,"Irrelevant"))</f>
        <v>Irrelevant</v>
      </c>
    </row>
    <row r="73" spans="1:32" x14ac:dyDescent="0.3">
      <c r="A73" s="4" t="str">
        <f>IF('Input data'!A88="","",'Input data'!A88)</f>
        <v/>
      </c>
      <c r="B73" s="4" t="str">
        <f>IF('Input data'!B88="","",'Input data'!B88)</f>
        <v/>
      </c>
      <c r="C73" s="4" t="str">
        <f>IF('Input data'!C88="","",'Input data'!C88)</f>
        <v/>
      </c>
      <c r="D73" s="4" t="str">
        <f>IF('Input data'!D88="","",'Input data'!D88)</f>
        <v/>
      </c>
      <c r="E73" s="4" t="str">
        <f>IF('Input data'!E88="","",'Input data'!E88)</f>
        <v/>
      </c>
      <c r="F73" s="4" t="str">
        <f>IF('Input data'!F88="","",'Input data'!F88)</f>
        <v/>
      </c>
      <c r="G73" s="4">
        <f>IF('Input data'!G88="","",'Input data'!G88)</f>
        <v>0</v>
      </c>
      <c r="H73" s="4" t="str">
        <f>IF('Input data'!H88&gt;0.5,'Input data'!H88,"")</f>
        <v/>
      </c>
      <c r="I73" s="4" t="str">
        <f>IF('Input data'!I88="","",'Input data'!I88)</f>
        <v/>
      </c>
      <c r="J73" s="4" t="str">
        <f>IF(AND(OR(I73="Motorway link",I73="Exit diverge",I73="Entrance merge"),'Input data'!K88=""),2,IF(AND(OR(I73="Motorway link",I73="Exit diverge",I73="Entrance merge"),'Input data'!K88&gt;0.5,'Input data'!K88&lt;21),'Input data'!K88,"Irrelevant"))</f>
        <v>Irrelevant</v>
      </c>
      <c r="K73" s="4" t="str">
        <f>IF(AND(OR(I73="Motorway link",I73="Exit diverge",I73="Entrance merge",I73="Exit ramp",I73="Entrance ramp"),'Input data'!L88=""),3.5,IF(AND(OR(I73="Motorway link",I73="Exit diverge",I73="Entrance merge",I73="Exit ramp",I73="Entrance ramp"),'Input data'!L88&gt;1.5,'Input data'!L88&lt;11),'Input data'!L88,"Irrelevant"))</f>
        <v>Irrelevant</v>
      </c>
      <c r="L73" s="4" t="str">
        <f>IF(AND(I73="Motorway link",'Input data'!M88=""),"No",IF(I73="Motorway link",'Input data'!M88,"Irrelevant"))</f>
        <v>Irrelevant</v>
      </c>
      <c r="M73" s="4" t="str">
        <f>IF(AND(L73="Yes",'Input data'!N88&gt;0,'Input data'!N88&lt;1.00000001),'Input data'!N88,IF(OR(L73="No",L73="Yes"),0,"Irrelevant"))</f>
        <v>Irrelevant</v>
      </c>
      <c r="N73" s="4" t="str">
        <f>IF(AND(OR(I73="Motorway link",I73="Exit diverge",I73="Entrance merge"),'Input data'!O88=""),3,IF(AND(OR(I73="Motorway link",I73="Exit diverge",I73="Entrance merge"),'Input data'!O88&lt;11,'Input data'!O88&gt;-0.00000001),'Input data'!O88,"Irrelevant"))</f>
        <v>Irrelevant</v>
      </c>
      <c r="O73" s="4" t="str">
        <f>IF(AND(OR(I73="Motorway link",I73="Exit diverge",I73="Entrance merge",I73="Exit ramp",I73="Entrance ramp"),'Input data'!P88=""),0.5,IF(AND(OR(I73="Motorway link",I73="Exit diverge",I73="Entrance merge",I73="Exit ramp",I73="Entrance ramp"),'Input data'!P88&gt;-0.00000001,'Input data'!P88&lt;11),'Input data'!P88,"Irrelevant"))</f>
        <v>Irrelevant</v>
      </c>
      <c r="P73" s="4" t="str">
        <f>IF(AND(OR(I73="Motorway link",I73="Exit diverge",I73="Entrance merge"),'Input data'!Q88=""),5,IF(AND(OR(I73="Motorway link",I73="Exit diverge",I73="Entrance merge"),'Input data'!Q88&gt;-0.00000001,'Input data'!Q88&lt;101),'Input data'!Q88,"Irrelevant"))</f>
        <v>Irrelevant</v>
      </c>
      <c r="Q73" s="4" t="str">
        <f>IF(AND(OR(I73="Motorway link",I73="Exit diverge",I73="Entrance merge"),'Input data'!R88=""),"Straight",IF(AND(OR(I73="Motorway link",I73="Exit diverge",I73="Entrance merge"),'Input data'!R88&gt;10),'Input data'!R88,"Irrelevant"))</f>
        <v>Irrelevant</v>
      </c>
      <c r="R73" s="4" t="str">
        <f>IF(Q73="Straight",0,IF(AND(OR(I73="Motorway link",I73="Exit diverge",I73="Entrance merge"),OR('Input data'!S88="",'Input data'!S88&gt;(G73*1000))),G73*1000,IF(AND(OR(I73="Motorway link",I73="Exit diverge",I73="Entrance merge"),'Input data'!S88&gt;0),'Input data'!S88,"Irrelevant")))</f>
        <v>Irrelevant</v>
      </c>
      <c r="S73" s="4" t="str">
        <f>IF(AND(OR(I73="Motorway link",I73="Exit diverge",I73="Entrance merge"),'Input data'!T88=""),"Straight",IF(AND(OR(I73="Motorway link",I73="Exit diverge",I73="Entrance merge"),'Input data'!T88&gt;10),'Input data'!T88,"Irrelevant"))</f>
        <v>Irrelevant</v>
      </c>
      <c r="T73" s="4" t="str">
        <f>IF(S73="Straight",0,IF(R73="Irrelevant","Irrelevant",IF(AND(OR(I73="Motorway link",I73="Exit diverge",I73="Entrance merge"),OR('Input data'!U88="",'Input data'!U88&gt;(G73*1000-R73))),G73*1000-R73,IF(AND(OR(I73="Motorway link",I73="Exit diverge",I73="Entrance merge"),'Input data'!U88&gt;0),'Input data'!U88,"Irrelevant"))))</f>
        <v>Irrelevant</v>
      </c>
      <c r="U73" s="4" t="str">
        <f>IF(AND(OR(I73="Motorway link",I73="Exit diverge",I73="Entrance merge",I73="Exit ramp",I73="Entrance ramp"),'Input data'!V88=""),"No",IF(OR(I73="Motorway link",I73="Exit diverge",I73="Entrance merge",I73="Exit ramp",I73="Entrance ramp"),'Input data'!V88,"Irrelevant"))</f>
        <v>Irrelevant</v>
      </c>
      <c r="V73" s="4" t="str">
        <f>IF(W73="Straight",IF(AND(OR(I73="Exit ramp",I73="Entrance ramp"),'Input data'!W88=""),"Straight diamond ramp",IF(OR(I73="Exit ramp",I73="Entrance ramp"),'Input data'!W88,"Irrelevant")),"Irrelevant")</f>
        <v>Irrelevant</v>
      </c>
      <c r="W73" s="4" t="str">
        <f>IF(AND(OR(I73="Exit ramp",I73="Entrance ramp"),'Input data'!X88=""),"Straight",IF(AND(OR(I73="Exit ramp",I73="Entrance ramp"),'Input data'!X88&gt;10),'Input data'!X88,"Irrelevant"))</f>
        <v>Irrelevant</v>
      </c>
      <c r="X73" s="4" t="str">
        <f>IF(AND(OR(I73="Exit ramp",I73="Entrance ramp"),OR('Input data'!Y88="",'Input data'!Y88&gt;(G73*1000))),G73*1000,IF(AND(OR(I73="Exit ramp",I73="Entrance ramp"),'Input data'!Y88&gt;0),'Input data'!Y88,"Irrelevant"))</f>
        <v>Irrelevant</v>
      </c>
      <c r="Y73" s="4" t="str">
        <f>IF(AND(I73="Exit ramp",'Input data'!Z88=""),95,IF(AND(I73="Entrance ramp",'Input data'!Z88=""),45,IF(AND(OR(I73="Exit ramp",I73="Entrance ramp"),'Input data'!Z88&gt;4,'Input data'!Z88&lt;200),'Input data'!Z88,"Irrelevant")))</f>
        <v>Irrelevant</v>
      </c>
      <c r="Z73" s="4" t="str">
        <f>IF(AND(OR(I73="Exit ramp",I73="Entrance ramp"),'Input data'!AA88=""),"Straight",IF(AND(OR(I73="Exit ramp",I73="Entrance ramp"),'Input data'!AA88&gt;10),'Input data'!AA88,"Irrelevant"))</f>
        <v>Irrelevant</v>
      </c>
      <c r="AA73" s="4" t="str">
        <f>IF(X73="Irrelevant","Irrelevant",IF(AND(OR(I73="Exit ramp",I73="Entrance ramp"),OR('Input data'!AB88="",'Input data'!AB88&gt;(G73*1000-X73))),G73*1000-X73,IF(AND(OR(I73="Exit ramp",I73="Entrance ramp"),'Input data'!AB88&gt;0),'Input data'!AB88,"Irrelevant")))</f>
        <v>Irrelevant</v>
      </c>
      <c r="AB73" s="4" t="str">
        <f>IF(AND(I73="Exit ramp",'Input data'!AC88=""),60,IF(AND(I73="Entrance ramp",'Input data'!AC88=""),80,IF(AND(OR(I73="Exit ramp",I73="Entrance ramp"),'Input data'!AC88&gt;4,'Input data'!AC88&lt;200),'Input data'!AC88,"Irrelevant")))</f>
        <v>Irrelevant</v>
      </c>
      <c r="AC73" s="4" t="str">
        <f>IF(AND(OR(I73="Motorway link",I73="Exit diverge",I73="Entrance merge"),'Input data'!AD88=""),"No",IF(OR(I73="Motorway link",I73="Exit diverge",I73="Entrance merge"),'Input data'!AD88,"Irrelevant"))</f>
        <v>Irrelevant</v>
      </c>
      <c r="AD73" s="4" t="str">
        <f>IF(AND(OR(I73="Motorway link",I73="Exit diverge",I73="Entrance merge"),'Input data'!AE88=""),"130 kph",IF(OR(I73="Motorway link",I73="Exit diverge",I73="Entrance merge"),'Input data'!AE88,"Irrelevant"))</f>
        <v>Irrelevant</v>
      </c>
      <c r="AE73" s="4" t="str">
        <f>IF(AND(I73="Entrance merge",'Input data'!AF88=""),"No",IF(I73="Entrance merge",'Input data'!AF88,"Irrelevant"))</f>
        <v>Irrelevant</v>
      </c>
      <c r="AF73" s="4" t="str">
        <f>IF(AND(AE73="Yes",'Input data'!AG88&gt;0,'Input data'!AG88&lt;1.00000001),'Input data'!AG88,IF(OR(AE73="No",AE73="Yes"),0,"Irrelevant"))</f>
        <v>Irrelevant</v>
      </c>
    </row>
    <row r="74" spans="1:32" x14ac:dyDescent="0.3">
      <c r="A74" s="4" t="str">
        <f>IF('Input data'!A89="","",'Input data'!A89)</f>
        <v/>
      </c>
      <c r="B74" s="4" t="str">
        <f>IF('Input data'!B89="","",'Input data'!B89)</f>
        <v/>
      </c>
      <c r="C74" s="4" t="str">
        <f>IF('Input data'!C89="","",'Input data'!C89)</f>
        <v/>
      </c>
      <c r="D74" s="4" t="str">
        <f>IF('Input data'!D89="","",'Input data'!D89)</f>
        <v/>
      </c>
      <c r="E74" s="4" t="str">
        <f>IF('Input data'!E89="","",'Input data'!E89)</f>
        <v/>
      </c>
      <c r="F74" s="4" t="str">
        <f>IF('Input data'!F89="","",'Input data'!F89)</f>
        <v/>
      </c>
      <c r="G74" s="4">
        <f>IF('Input data'!G89="","",'Input data'!G89)</f>
        <v>0</v>
      </c>
      <c r="H74" s="4" t="str">
        <f>IF('Input data'!H89&gt;0.5,'Input data'!H89,"")</f>
        <v/>
      </c>
      <c r="I74" s="4" t="str">
        <f>IF('Input data'!I89="","",'Input data'!I89)</f>
        <v/>
      </c>
      <c r="J74" s="4" t="str">
        <f>IF(AND(OR(I74="Motorway link",I74="Exit diverge",I74="Entrance merge"),'Input data'!K89=""),2,IF(AND(OR(I74="Motorway link",I74="Exit diverge",I74="Entrance merge"),'Input data'!K89&gt;0.5,'Input data'!K89&lt;21),'Input data'!K89,"Irrelevant"))</f>
        <v>Irrelevant</v>
      </c>
      <c r="K74" s="4" t="str">
        <f>IF(AND(OR(I74="Motorway link",I74="Exit diverge",I74="Entrance merge",I74="Exit ramp",I74="Entrance ramp"),'Input data'!L89=""),3.5,IF(AND(OR(I74="Motorway link",I74="Exit diverge",I74="Entrance merge",I74="Exit ramp",I74="Entrance ramp"),'Input data'!L89&gt;1.5,'Input data'!L89&lt;11),'Input data'!L89,"Irrelevant"))</f>
        <v>Irrelevant</v>
      </c>
      <c r="L74" s="4" t="str">
        <f>IF(AND(I74="Motorway link",'Input data'!M89=""),"No",IF(I74="Motorway link",'Input data'!M89,"Irrelevant"))</f>
        <v>Irrelevant</v>
      </c>
      <c r="M74" s="4" t="str">
        <f>IF(AND(L74="Yes",'Input data'!N89&gt;0,'Input data'!N89&lt;1.00000001),'Input data'!N89,IF(OR(L74="No",L74="Yes"),0,"Irrelevant"))</f>
        <v>Irrelevant</v>
      </c>
      <c r="N74" s="4" t="str">
        <f>IF(AND(OR(I74="Motorway link",I74="Exit diverge",I74="Entrance merge"),'Input data'!O89=""),3,IF(AND(OR(I74="Motorway link",I74="Exit diverge",I74="Entrance merge"),'Input data'!O89&lt;11,'Input data'!O89&gt;-0.00000001),'Input data'!O89,"Irrelevant"))</f>
        <v>Irrelevant</v>
      </c>
      <c r="O74" s="4" t="str">
        <f>IF(AND(OR(I74="Motorway link",I74="Exit diverge",I74="Entrance merge",I74="Exit ramp",I74="Entrance ramp"),'Input data'!P89=""),0.5,IF(AND(OR(I74="Motorway link",I74="Exit diverge",I74="Entrance merge",I74="Exit ramp",I74="Entrance ramp"),'Input data'!P89&gt;-0.00000001,'Input data'!P89&lt;11),'Input data'!P89,"Irrelevant"))</f>
        <v>Irrelevant</v>
      </c>
      <c r="P74" s="4" t="str">
        <f>IF(AND(OR(I74="Motorway link",I74="Exit diverge",I74="Entrance merge"),'Input data'!Q89=""),5,IF(AND(OR(I74="Motorway link",I74="Exit diverge",I74="Entrance merge"),'Input data'!Q89&gt;-0.00000001,'Input data'!Q89&lt;101),'Input data'!Q89,"Irrelevant"))</f>
        <v>Irrelevant</v>
      </c>
      <c r="Q74" s="4" t="str">
        <f>IF(AND(OR(I74="Motorway link",I74="Exit diverge",I74="Entrance merge"),'Input data'!R89=""),"Straight",IF(AND(OR(I74="Motorway link",I74="Exit diverge",I74="Entrance merge"),'Input data'!R89&gt;10),'Input data'!R89,"Irrelevant"))</f>
        <v>Irrelevant</v>
      </c>
      <c r="R74" s="4" t="str">
        <f>IF(Q74="Straight",0,IF(AND(OR(I74="Motorway link",I74="Exit diverge",I74="Entrance merge"),OR('Input data'!S89="",'Input data'!S89&gt;(G74*1000))),G74*1000,IF(AND(OR(I74="Motorway link",I74="Exit diverge",I74="Entrance merge"),'Input data'!S89&gt;0),'Input data'!S89,"Irrelevant")))</f>
        <v>Irrelevant</v>
      </c>
      <c r="S74" s="4" t="str">
        <f>IF(AND(OR(I74="Motorway link",I74="Exit diverge",I74="Entrance merge"),'Input data'!T89=""),"Straight",IF(AND(OR(I74="Motorway link",I74="Exit diverge",I74="Entrance merge"),'Input data'!T89&gt;10),'Input data'!T89,"Irrelevant"))</f>
        <v>Irrelevant</v>
      </c>
      <c r="T74" s="4" t="str">
        <f>IF(S74="Straight",0,IF(R74="Irrelevant","Irrelevant",IF(AND(OR(I74="Motorway link",I74="Exit diverge",I74="Entrance merge"),OR('Input data'!U89="",'Input data'!U89&gt;(G74*1000-R74))),G74*1000-R74,IF(AND(OR(I74="Motorway link",I74="Exit diverge",I74="Entrance merge"),'Input data'!U89&gt;0),'Input data'!U89,"Irrelevant"))))</f>
        <v>Irrelevant</v>
      </c>
      <c r="U74" s="4" t="str">
        <f>IF(AND(OR(I74="Motorway link",I74="Exit diverge",I74="Entrance merge",I74="Exit ramp",I74="Entrance ramp"),'Input data'!V89=""),"No",IF(OR(I74="Motorway link",I74="Exit diverge",I74="Entrance merge",I74="Exit ramp",I74="Entrance ramp"),'Input data'!V89,"Irrelevant"))</f>
        <v>Irrelevant</v>
      </c>
      <c r="V74" s="4" t="str">
        <f>IF(W74="Straight",IF(AND(OR(I74="Exit ramp",I74="Entrance ramp"),'Input data'!W89=""),"Straight diamond ramp",IF(OR(I74="Exit ramp",I74="Entrance ramp"),'Input data'!W89,"Irrelevant")),"Irrelevant")</f>
        <v>Irrelevant</v>
      </c>
      <c r="W74" s="4" t="str">
        <f>IF(AND(OR(I74="Exit ramp",I74="Entrance ramp"),'Input data'!X89=""),"Straight",IF(AND(OR(I74="Exit ramp",I74="Entrance ramp"),'Input data'!X89&gt;10),'Input data'!X89,"Irrelevant"))</f>
        <v>Irrelevant</v>
      </c>
      <c r="X74" s="4" t="str">
        <f>IF(AND(OR(I74="Exit ramp",I74="Entrance ramp"),OR('Input data'!Y89="",'Input data'!Y89&gt;(G74*1000))),G74*1000,IF(AND(OR(I74="Exit ramp",I74="Entrance ramp"),'Input data'!Y89&gt;0),'Input data'!Y89,"Irrelevant"))</f>
        <v>Irrelevant</v>
      </c>
      <c r="Y74" s="4" t="str">
        <f>IF(AND(I74="Exit ramp",'Input data'!Z89=""),95,IF(AND(I74="Entrance ramp",'Input data'!Z89=""),45,IF(AND(OR(I74="Exit ramp",I74="Entrance ramp"),'Input data'!Z89&gt;4,'Input data'!Z89&lt;200),'Input data'!Z89,"Irrelevant")))</f>
        <v>Irrelevant</v>
      </c>
      <c r="Z74" s="4" t="str">
        <f>IF(AND(OR(I74="Exit ramp",I74="Entrance ramp"),'Input data'!AA89=""),"Straight",IF(AND(OR(I74="Exit ramp",I74="Entrance ramp"),'Input data'!AA89&gt;10),'Input data'!AA89,"Irrelevant"))</f>
        <v>Irrelevant</v>
      </c>
      <c r="AA74" s="4" t="str">
        <f>IF(X74="Irrelevant","Irrelevant",IF(AND(OR(I74="Exit ramp",I74="Entrance ramp"),OR('Input data'!AB89="",'Input data'!AB89&gt;(G74*1000-X74))),G74*1000-X74,IF(AND(OR(I74="Exit ramp",I74="Entrance ramp"),'Input data'!AB89&gt;0),'Input data'!AB89,"Irrelevant")))</f>
        <v>Irrelevant</v>
      </c>
      <c r="AB74" s="4" t="str">
        <f>IF(AND(I74="Exit ramp",'Input data'!AC89=""),60,IF(AND(I74="Entrance ramp",'Input data'!AC89=""),80,IF(AND(OR(I74="Exit ramp",I74="Entrance ramp"),'Input data'!AC89&gt;4,'Input data'!AC89&lt;200),'Input data'!AC89,"Irrelevant")))</f>
        <v>Irrelevant</v>
      </c>
      <c r="AC74" s="4" t="str">
        <f>IF(AND(OR(I74="Motorway link",I74="Exit diverge",I74="Entrance merge"),'Input data'!AD89=""),"No",IF(OR(I74="Motorway link",I74="Exit diverge",I74="Entrance merge"),'Input data'!AD89,"Irrelevant"))</f>
        <v>Irrelevant</v>
      </c>
      <c r="AD74" s="4" t="str">
        <f>IF(AND(OR(I74="Motorway link",I74="Exit diverge",I74="Entrance merge"),'Input data'!AE89=""),"130 kph",IF(OR(I74="Motorway link",I74="Exit diverge",I74="Entrance merge"),'Input data'!AE89,"Irrelevant"))</f>
        <v>Irrelevant</v>
      </c>
      <c r="AE74" s="4" t="str">
        <f>IF(AND(I74="Entrance merge",'Input data'!AF89=""),"No",IF(I74="Entrance merge",'Input data'!AF89,"Irrelevant"))</f>
        <v>Irrelevant</v>
      </c>
      <c r="AF74" s="4" t="str">
        <f>IF(AND(AE74="Yes",'Input data'!AG89&gt;0,'Input data'!AG89&lt;1.00000001),'Input data'!AG89,IF(OR(AE74="No",AE74="Yes"),0,"Irrelevant"))</f>
        <v>Irrelevant</v>
      </c>
    </row>
    <row r="75" spans="1:32" x14ac:dyDescent="0.3">
      <c r="A75" s="4" t="str">
        <f>IF('Input data'!A90="","",'Input data'!A90)</f>
        <v/>
      </c>
      <c r="B75" s="4" t="str">
        <f>IF('Input data'!B90="","",'Input data'!B90)</f>
        <v/>
      </c>
      <c r="C75" s="4" t="str">
        <f>IF('Input data'!C90="","",'Input data'!C90)</f>
        <v/>
      </c>
      <c r="D75" s="4" t="str">
        <f>IF('Input data'!D90="","",'Input data'!D90)</f>
        <v/>
      </c>
      <c r="E75" s="4" t="str">
        <f>IF('Input data'!E90="","",'Input data'!E90)</f>
        <v/>
      </c>
      <c r="F75" s="4" t="str">
        <f>IF('Input data'!F90="","",'Input data'!F90)</f>
        <v/>
      </c>
      <c r="G75" s="4">
        <f>IF('Input data'!G90="","",'Input data'!G90)</f>
        <v>0</v>
      </c>
      <c r="H75" s="4" t="str">
        <f>IF('Input data'!H90&gt;0.5,'Input data'!H90,"")</f>
        <v/>
      </c>
      <c r="I75" s="4" t="str">
        <f>IF('Input data'!I90="","",'Input data'!I90)</f>
        <v/>
      </c>
      <c r="J75" s="4" t="str">
        <f>IF(AND(OR(I75="Motorway link",I75="Exit diverge",I75="Entrance merge"),'Input data'!K90=""),2,IF(AND(OR(I75="Motorway link",I75="Exit diverge",I75="Entrance merge"),'Input data'!K90&gt;0.5,'Input data'!K90&lt;21),'Input data'!K90,"Irrelevant"))</f>
        <v>Irrelevant</v>
      </c>
      <c r="K75" s="4" t="str">
        <f>IF(AND(OR(I75="Motorway link",I75="Exit diverge",I75="Entrance merge",I75="Exit ramp",I75="Entrance ramp"),'Input data'!L90=""),3.5,IF(AND(OR(I75="Motorway link",I75="Exit diverge",I75="Entrance merge",I75="Exit ramp",I75="Entrance ramp"),'Input data'!L90&gt;1.5,'Input data'!L90&lt;11),'Input data'!L90,"Irrelevant"))</f>
        <v>Irrelevant</v>
      </c>
      <c r="L75" s="4" t="str">
        <f>IF(AND(I75="Motorway link",'Input data'!M90=""),"No",IF(I75="Motorway link",'Input data'!M90,"Irrelevant"))</f>
        <v>Irrelevant</v>
      </c>
      <c r="M75" s="4" t="str">
        <f>IF(AND(L75="Yes",'Input data'!N90&gt;0,'Input data'!N90&lt;1.00000001),'Input data'!N90,IF(OR(L75="No",L75="Yes"),0,"Irrelevant"))</f>
        <v>Irrelevant</v>
      </c>
      <c r="N75" s="4" t="str">
        <f>IF(AND(OR(I75="Motorway link",I75="Exit diverge",I75="Entrance merge"),'Input data'!O90=""),3,IF(AND(OR(I75="Motorway link",I75="Exit diverge",I75="Entrance merge"),'Input data'!O90&lt;11,'Input data'!O90&gt;-0.00000001),'Input data'!O90,"Irrelevant"))</f>
        <v>Irrelevant</v>
      </c>
      <c r="O75" s="4" t="str">
        <f>IF(AND(OR(I75="Motorway link",I75="Exit diverge",I75="Entrance merge",I75="Exit ramp",I75="Entrance ramp"),'Input data'!P90=""),0.5,IF(AND(OR(I75="Motorway link",I75="Exit diverge",I75="Entrance merge",I75="Exit ramp",I75="Entrance ramp"),'Input data'!P90&gt;-0.00000001,'Input data'!P90&lt;11),'Input data'!P90,"Irrelevant"))</f>
        <v>Irrelevant</v>
      </c>
      <c r="P75" s="4" t="str">
        <f>IF(AND(OR(I75="Motorway link",I75="Exit diverge",I75="Entrance merge"),'Input data'!Q90=""),5,IF(AND(OR(I75="Motorway link",I75="Exit diverge",I75="Entrance merge"),'Input data'!Q90&gt;-0.00000001,'Input data'!Q90&lt;101),'Input data'!Q90,"Irrelevant"))</f>
        <v>Irrelevant</v>
      </c>
      <c r="Q75" s="4" t="str">
        <f>IF(AND(OR(I75="Motorway link",I75="Exit diverge",I75="Entrance merge"),'Input data'!R90=""),"Straight",IF(AND(OR(I75="Motorway link",I75="Exit diverge",I75="Entrance merge"),'Input data'!R90&gt;10),'Input data'!R90,"Irrelevant"))</f>
        <v>Irrelevant</v>
      </c>
      <c r="R75" s="4" t="str">
        <f>IF(Q75="Straight",0,IF(AND(OR(I75="Motorway link",I75="Exit diverge",I75="Entrance merge"),OR('Input data'!S90="",'Input data'!S90&gt;(G75*1000))),G75*1000,IF(AND(OR(I75="Motorway link",I75="Exit diverge",I75="Entrance merge"),'Input data'!S90&gt;0),'Input data'!S90,"Irrelevant")))</f>
        <v>Irrelevant</v>
      </c>
      <c r="S75" s="4" t="str">
        <f>IF(AND(OR(I75="Motorway link",I75="Exit diverge",I75="Entrance merge"),'Input data'!T90=""),"Straight",IF(AND(OR(I75="Motorway link",I75="Exit diverge",I75="Entrance merge"),'Input data'!T90&gt;10),'Input data'!T90,"Irrelevant"))</f>
        <v>Irrelevant</v>
      </c>
      <c r="T75" s="4" t="str">
        <f>IF(S75="Straight",0,IF(R75="Irrelevant","Irrelevant",IF(AND(OR(I75="Motorway link",I75="Exit diverge",I75="Entrance merge"),OR('Input data'!U90="",'Input data'!U90&gt;(G75*1000-R75))),G75*1000-R75,IF(AND(OR(I75="Motorway link",I75="Exit diverge",I75="Entrance merge"),'Input data'!U90&gt;0),'Input data'!U90,"Irrelevant"))))</f>
        <v>Irrelevant</v>
      </c>
      <c r="U75" s="4" t="str">
        <f>IF(AND(OR(I75="Motorway link",I75="Exit diverge",I75="Entrance merge",I75="Exit ramp",I75="Entrance ramp"),'Input data'!V90=""),"No",IF(OR(I75="Motorway link",I75="Exit diverge",I75="Entrance merge",I75="Exit ramp",I75="Entrance ramp"),'Input data'!V90,"Irrelevant"))</f>
        <v>Irrelevant</v>
      </c>
      <c r="V75" s="4" t="str">
        <f>IF(W75="Straight",IF(AND(OR(I75="Exit ramp",I75="Entrance ramp"),'Input data'!W90=""),"Straight diamond ramp",IF(OR(I75="Exit ramp",I75="Entrance ramp"),'Input data'!W90,"Irrelevant")),"Irrelevant")</f>
        <v>Irrelevant</v>
      </c>
      <c r="W75" s="4" t="str">
        <f>IF(AND(OR(I75="Exit ramp",I75="Entrance ramp"),'Input data'!X90=""),"Straight",IF(AND(OR(I75="Exit ramp",I75="Entrance ramp"),'Input data'!X90&gt;10),'Input data'!X90,"Irrelevant"))</f>
        <v>Irrelevant</v>
      </c>
      <c r="X75" s="4" t="str">
        <f>IF(AND(OR(I75="Exit ramp",I75="Entrance ramp"),OR('Input data'!Y90="",'Input data'!Y90&gt;(G75*1000))),G75*1000,IF(AND(OR(I75="Exit ramp",I75="Entrance ramp"),'Input data'!Y90&gt;0),'Input data'!Y90,"Irrelevant"))</f>
        <v>Irrelevant</v>
      </c>
      <c r="Y75" s="4" t="str">
        <f>IF(AND(I75="Exit ramp",'Input data'!Z90=""),95,IF(AND(I75="Entrance ramp",'Input data'!Z90=""),45,IF(AND(OR(I75="Exit ramp",I75="Entrance ramp"),'Input data'!Z90&gt;4,'Input data'!Z90&lt;200),'Input data'!Z90,"Irrelevant")))</f>
        <v>Irrelevant</v>
      </c>
      <c r="Z75" s="4" t="str">
        <f>IF(AND(OR(I75="Exit ramp",I75="Entrance ramp"),'Input data'!AA90=""),"Straight",IF(AND(OR(I75="Exit ramp",I75="Entrance ramp"),'Input data'!AA90&gt;10),'Input data'!AA90,"Irrelevant"))</f>
        <v>Irrelevant</v>
      </c>
      <c r="AA75" s="4" t="str">
        <f>IF(X75="Irrelevant","Irrelevant",IF(AND(OR(I75="Exit ramp",I75="Entrance ramp"),OR('Input data'!AB90="",'Input data'!AB90&gt;(G75*1000-X75))),G75*1000-X75,IF(AND(OR(I75="Exit ramp",I75="Entrance ramp"),'Input data'!AB90&gt;0),'Input data'!AB90,"Irrelevant")))</f>
        <v>Irrelevant</v>
      </c>
      <c r="AB75" s="4" t="str">
        <f>IF(AND(I75="Exit ramp",'Input data'!AC90=""),60,IF(AND(I75="Entrance ramp",'Input data'!AC90=""),80,IF(AND(OR(I75="Exit ramp",I75="Entrance ramp"),'Input data'!AC90&gt;4,'Input data'!AC90&lt;200),'Input data'!AC90,"Irrelevant")))</f>
        <v>Irrelevant</v>
      </c>
      <c r="AC75" s="4" t="str">
        <f>IF(AND(OR(I75="Motorway link",I75="Exit diverge",I75="Entrance merge"),'Input data'!AD90=""),"No",IF(OR(I75="Motorway link",I75="Exit diverge",I75="Entrance merge"),'Input data'!AD90,"Irrelevant"))</f>
        <v>Irrelevant</v>
      </c>
      <c r="AD75" s="4" t="str">
        <f>IF(AND(OR(I75="Motorway link",I75="Exit diverge",I75="Entrance merge"),'Input data'!AE90=""),"130 kph",IF(OR(I75="Motorway link",I75="Exit diverge",I75="Entrance merge"),'Input data'!AE90,"Irrelevant"))</f>
        <v>Irrelevant</v>
      </c>
      <c r="AE75" s="4" t="str">
        <f>IF(AND(I75="Entrance merge",'Input data'!AF90=""),"No",IF(I75="Entrance merge",'Input data'!AF90,"Irrelevant"))</f>
        <v>Irrelevant</v>
      </c>
      <c r="AF75" s="4" t="str">
        <f>IF(AND(AE75="Yes",'Input data'!AG90&gt;0,'Input data'!AG90&lt;1.00000001),'Input data'!AG90,IF(OR(AE75="No",AE75="Yes"),0,"Irrelevant"))</f>
        <v>Irrelevant</v>
      </c>
    </row>
    <row r="76" spans="1:32" x14ac:dyDescent="0.3">
      <c r="A76" s="4" t="str">
        <f>IF('Input data'!A91="","",'Input data'!A91)</f>
        <v/>
      </c>
      <c r="B76" s="4" t="str">
        <f>IF('Input data'!B91="","",'Input data'!B91)</f>
        <v/>
      </c>
      <c r="C76" s="4" t="str">
        <f>IF('Input data'!C91="","",'Input data'!C91)</f>
        <v/>
      </c>
      <c r="D76" s="4" t="str">
        <f>IF('Input data'!D91="","",'Input data'!D91)</f>
        <v/>
      </c>
      <c r="E76" s="4" t="str">
        <f>IF('Input data'!E91="","",'Input data'!E91)</f>
        <v/>
      </c>
      <c r="F76" s="4" t="str">
        <f>IF('Input data'!F91="","",'Input data'!F91)</f>
        <v/>
      </c>
      <c r="G76" s="4">
        <f>IF('Input data'!G91="","",'Input data'!G91)</f>
        <v>0</v>
      </c>
      <c r="H76" s="4" t="str">
        <f>IF('Input data'!H91&gt;0.5,'Input data'!H91,"")</f>
        <v/>
      </c>
      <c r="I76" s="4" t="str">
        <f>IF('Input data'!I91="","",'Input data'!I91)</f>
        <v/>
      </c>
      <c r="J76" s="4" t="str">
        <f>IF(AND(OR(I76="Motorway link",I76="Exit diverge",I76="Entrance merge"),'Input data'!K91=""),2,IF(AND(OR(I76="Motorway link",I76="Exit diverge",I76="Entrance merge"),'Input data'!K91&gt;0.5,'Input data'!K91&lt;21),'Input data'!K91,"Irrelevant"))</f>
        <v>Irrelevant</v>
      </c>
      <c r="K76" s="4" t="str">
        <f>IF(AND(OR(I76="Motorway link",I76="Exit diverge",I76="Entrance merge",I76="Exit ramp",I76="Entrance ramp"),'Input data'!L91=""),3.5,IF(AND(OR(I76="Motorway link",I76="Exit diverge",I76="Entrance merge",I76="Exit ramp",I76="Entrance ramp"),'Input data'!L91&gt;1.5,'Input data'!L91&lt;11),'Input data'!L91,"Irrelevant"))</f>
        <v>Irrelevant</v>
      </c>
      <c r="L76" s="4" t="str">
        <f>IF(AND(I76="Motorway link",'Input data'!M91=""),"No",IF(I76="Motorway link",'Input data'!M91,"Irrelevant"))</f>
        <v>Irrelevant</v>
      </c>
      <c r="M76" s="4" t="str">
        <f>IF(AND(L76="Yes",'Input data'!N91&gt;0,'Input data'!N91&lt;1.00000001),'Input data'!N91,IF(OR(L76="No",L76="Yes"),0,"Irrelevant"))</f>
        <v>Irrelevant</v>
      </c>
      <c r="N76" s="4" t="str">
        <f>IF(AND(OR(I76="Motorway link",I76="Exit diverge",I76="Entrance merge"),'Input data'!O91=""),3,IF(AND(OR(I76="Motorway link",I76="Exit diverge",I76="Entrance merge"),'Input data'!O91&lt;11,'Input data'!O91&gt;-0.00000001),'Input data'!O91,"Irrelevant"))</f>
        <v>Irrelevant</v>
      </c>
      <c r="O76" s="4" t="str">
        <f>IF(AND(OR(I76="Motorway link",I76="Exit diverge",I76="Entrance merge",I76="Exit ramp",I76="Entrance ramp"),'Input data'!P91=""),0.5,IF(AND(OR(I76="Motorway link",I76="Exit diverge",I76="Entrance merge",I76="Exit ramp",I76="Entrance ramp"),'Input data'!P91&gt;-0.00000001,'Input data'!P91&lt;11),'Input data'!P91,"Irrelevant"))</f>
        <v>Irrelevant</v>
      </c>
      <c r="P76" s="4" t="str">
        <f>IF(AND(OR(I76="Motorway link",I76="Exit diverge",I76="Entrance merge"),'Input data'!Q91=""),5,IF(AND(OR(I76="Motorway link",I76="Exit diverge",I76="Entrance merge"),'Input data'!Q91&gt;-0.00000001,'Input data'!Q91&lt;101),'Input data'!Q91,"Irrelevant"))</f>
        <v>Irrelevant</v>
      </c>
      <c r="Q76" s="4" t="str">
        <f>IF(AND(OR(I76="Motorway link",I76="Exit diverge",I76="Entrance merge"),'Input data'!R91=""),"Straight",IF(AND(OR(I76="Motorway link",I76="Exit diverge",I76="Entrance merge"),'Input data'!R91&gt;10),'Input data'!R91,"Irrelevant"))</f>
        <v>Irrelevant</v>
      </c>
      <c r="R76" s="4" t="str">
        <f>IF(Q76="Straight",0,IF(AND(OR(I76="Motorway link",I76="Exit diverge",I76="Entrance merge"),OR('Input data'!S91="",'Input data'!S91&gt;(G76*1000))),G76*1000,IF(AND(OR(I76="Motorway link",I76="Exit diverge",I76="Entrance merge"),'Input data'!S91&gt;0),'Input data'!S91,"Irrelevant")))</f>
        <v>Irrelevant</v>
      </c>
      <c r="S76" s="4" t="str">
        <f>IF(AND(OR(I76="Motorway link",I76="Exit diverge",I76="Entrance merge"),'Input data'!T91=""),"Straight",IF(AND(OR(I76="Motorway link",I76="Exit diverge",I76="Entrance merge"),'Input data'!T91&gt;10),'Input data'!T91,"Irrelevant"))</f>
        <v>Irrelevant</v>
      </c>
      <c r="T76" s="4" t="str">
        <f>IF(S76="Straight",0,IF(R76="Irrelevant","Irrelevant",IF(AND(OR(I76="Motorway link",I76="Exit diverge",I76="Entrance merge"),OR('Input data'!U91="",'Input data'!U91&gt;(G76*1000-R76))),G76*1000-R76,IF(AND(OR(I76="Motorway link",I76="Exit diverge",I76="Entrance merge"),'Input data'!U91&gt;0),'Input data'!U91,"Irrelevant"))))</f>
        <v>Irrelevant</v>
      </c>
      <c r="U76" s="4" t="str">
        <f>IF(AND(OR(I76="Motorway link",I76="Exit diverge",I76="Entrance merge",I76="Exit ramp",I76="Entrance ramp"),'Input data'!V91=""),"No",IF(OR(I76="Motorway link",I76="Exit diverge",I76="Entrance merge",I76="Exit ramp",I76="Entrance ramp"),'Input data'!V91,"Irrelevant"))</f>
        <v>Irrelevant</v>
      </c>
      <c r="V76" s="4" t="str">
        <f>IF(W76="Straight",IF(AND(OR(I76="Exit ramp",I76="Entrance ramp"),'Input data'!W91=""),"Straight diamond ramp",IF(OR(I76="Exit ramp",I76="Entrance ramp"),'Input data'!W91,"Irrelevant")),"Irrelevant")</f>
        <v>Irrelevant</v>
      </c>
      <c r="W76" s="4" t="str">
        <f>IF(AND(OR(I76="Exit ramp",I76="Entrance ramp"),'Input data'!X91=""),"Straight",IF(AND(OR(I76="Exit ramp",I76="Entrance ramp"),'Input data'!X91&gt;10),'Input data'!X91,"Irrelevant"))</f>
        <v>Irrelevant</v>
      </c>
      <c r="X76" s="4" t="str">
        <f>IF(AND(OR(I76="Exit ramp",I76="Entrance ramp"),OR('Input data'!Y91="",'Input data'!Y91&gt;(G76*1000))),G76*1000,IF(AND(OR(I76="Exit ramp",I76="Entrance ramp"),'Input data'!Y91&gt;0),'Input data'!Y91,"Irrelevant"))</f>
        <v>Irrelevant</v>
      </c>
      <c r="Y76" s="4" t="str">
        <f>IF(AND(I76="Exit ramp",'Input data'!Z91=""),95,IF(AND(I76="Entrance ramp",'Input data'!Z91=""),45,IF(AND(OR(I76="Exit ramp",I76="Entrance ramp"),'Input data'!Z91&gt;4,'Input data'!Z91&lt;200),'Input data'!Z91,"Irrelevant")))</f>
        <v>Irrelevant</v>
      </c>
      <c r="Z76" s="4" t="str">
        <f>IF(AND(OR(I76="Exit ramp",I76="Entrance ramp"),'Input data'!AA91=""),"Straight",IF(AND(OR(I76="Exit ramp",I76="Entrance ramp"),'Input data'!AA91&gt;10),'Input data'!AA91,"Irrelevant"))</f>
        <v>Irrelevant</v>
      </c>
      <c r="AA76" s="4" t="str">
        <f>IF(X76="Irrelevant","Irrelevant",IF(AND(OR(I76="Exit ramp",I76="Entrance ramp"),OR('Input data'!AB91="",'Input data'!AB91&gt;(G76*1000-X76))),G76*1000-X76,IF(AND(OR(I76="Exit ramp",I76="Entrance ramp"),'Input data'!AB91&gt;0),'Input data'!AB91,"Irrelevant")))</f>
        <v>Irrelevant</v>
      </c>
      <c r="AB76" s="4" t="str">
        <f>IF(AND(I76="Exit ramp",'Input data'!AC91=""),60,IF(AND(I76="Entrance ramp",'Input data'!AC91=""),80,IF(AND(OR(I76="Exit ramp",I76="Entrance ramp"),'Input data'!AC91&gt;4,'Input data'!AC91&lt;200),'Input data'!AC91,"Irrelevant")))</f>
        <v>Irrelevant</v>
      </c>
      <c r="AC76" s="4" t="str">
        <f>IF(AND(OR(I76="Motorway link",I76="Exit diverge",I76="Entrance merge"),'Input data'!AD91=""),"No",IF(OR(I76="Motorway link",I76="Exit diverge",I76="Entrance merge"),'Input data'!AD91,"Irrelevant"))</f>
        <v>Irrelevant</v>
      </c>
      <c r="AD76" s="4" t="str">
        <f>IF(AND(OR(I76="Motorway link",I76="Exit diverge",I76="Entrance merge"),'Input data'!AE91=""),"130 kph",IF(OR(I76="Motorway link",I76="Exit diverge",I76="Entrance merge"),'Input data'!AE91,"Irrelevant"))</f>
        <v>Irrelevant</v>
      </c>
      <c r="AE76" s="4" t="str">
        <f>IF(AND(I76="Entrance merge",'Input data'!AF91=""),"No",IF(I76="Entrance merge",'Input data'!AF91,"Irrelevant"))</f>
        <v>Irrelevant</v>
      </c>
      <c r="AF76" s="4" t="str">
        <f>IF(AND(AE76="Yes",'Input data'!AG91&gt;0,'Input data'!AG91&lt;1.00000001),'Input data'!AG91,IF(OR(AE76="No",AE76="Yes"),0,"Irrelevant"))</f>
        <v>Irrelevant</v>
      </c>
    </row>
    <row r="77" spans="1:32" x14ac:dyDescent="0.3">
      <c r="A77" s="4" t="str">
        <f>IF('Input data'!A92="","",'Input data'!A92)</f>
        <v/>
      </c>
      <c r="B77" s="4" t="str">
        <f>IF('Input data'!B92="","",'Input data'!B92)</f>
        <v/>
      </c>
      <c r="C77" s="4" t="str">
        <f>IF('Input data'!C92="","",'Input data'!C92)</f>
        <v/>
      </c>
      <c r="D77" s="4" t="str">
        <f>IF('Input data'!D92="","",'Input data'!D92)</f>
        <v/>
      </c>
      <c r="E77" s="4" t="str">
        <f>IF('Input data'!E92="","",'Input data'!E92)</f>
        <v/>
      </c>
      <c r="F77" s="4" t="str">
        <f>IF('Input data'!F92="","",'Input data'!F92)</f>
        <v/>
      </c>
      <c r="G77" s="4">
        <f>IF('Input data'!G92="","",'Input data'!G92)</f>
        <v>0</v>
      </c>
      <c r="H77" s="4" t="str">
        <f>IF('Input data'!H92&gt;0.5,'Input data'!H92,"")</f>
        <v/>
      </c>
      <c r="I77" s="4" t="str">
        <f>IF('Input data'!I92="","",'Input data'!I92)</f>
        <v/>
      </c>
      <c r="J77" s="4" t="str">
        <f>IF(AND(OR(I77="Motorway link",I77="Exit diverge",I77="Entrance merge"),'Input data'!K92=""),2,IF(AND(OR(I77="Motorway link",I77="Exit diverge",I77="Entrance merge"),'Input data'!K92&gt;0.5,'Input data'!K92&lt;21),'Input data'!K92,"Irrelevant"))</f>
        <v>Irrelevant</v>
      </c>
      <c r="K77" s="4" t="str">
        <f>IF(AND(OR(I77="Motorway link",I77="Exit diverge",I77="Entrance merge",I77="Exit ramp",I77="Entrance ramp"),'Input data'!L92=""),3.5,IF(AND(OR(I77="Motorway link",I77="Exit diverge",I77="Entrance merge",I77="Exit ramp",I77="Entrance ramp"),'Input data'!L92&gt;1.5,'Input data'!L92&lt;11),'Input data'!L92,"Irrelevant"))</f>
        <v>Irrelevant</v>
      </c>
      <c r="L77" s="4" t="str">
        <f>IF(AND(I77="Motorway link",'Input data'!M92=""),"No",IF(I77="Motorway link",'Input data'!M92,"Irrelevant"))</f>
        <v>Irrelevant</v>
      </c>
      <c r="M77" s="4" t="str">
        <f>IF(AND(L77="Yes",'Input data'!N92&gt;0,'Input data'!N92&lt;1.00000001),'Input data'!N92,IF(OR(L77="No",L77="Yes"),0,"Irrelevant"))</f>
        <v>Irrelevant</v>
      </c>
      <c r="N77" s="4" t="str">
        <f>IF(AND(OR(I77="Motorway link",I77="Exit diverge",I77="Entrance merge"),'Input data'!O92=""),3,IF(AND(OR(I77="Motorway link",I77="Exit diverge",I77="Entrance merge"),'Input data'!O92&lt;11,'Input data'!O92&gt;-0.00000001),'Input data'!O92,"Irrelevant"))</f>
        <v>Irrelevant</v>
      </c>
      <c r="O77" s="4" t="str">
        <f>IF(AND(OR(I77="Motorway link",I77="Exit diverge",I77="Entrance merge",I77="Exit ramp",I77="Entrance ramp"),'Input data'!P92=""),0.5,IF(AND(OR(I77="Motorway link",I77="Exit diverge",I77="Entrance merge",I77="Exit ramp",I77="Entrance ramp"),'Input data'!P92&gt;-0.00000001,'Input data'!P92&lt;11),'Input data'!P92,"Irrelevant"))</f>
        <v>Irrelevant</v>
      </c>
      <c r="P77" s="4" t="str">
        <f>IF(AND(OR(I77="Motorway link",I77="Exit diverge",I77="Entrance merge"),'Input data'!Q92=""),5,IF(AND(OR(I77="Motorway link",I77="Exit diverge",I77="Entrance merge"),'Input data'!Q92&gt;-0.00000001,'Input data'!Q92&lt;101),'Input data'!Q92,"Irrelevant"))</f>
        <v>Irrelevant</v>
      </c>
      <c r="Q77" s="4" t="str">
        <f>IF(AND(OR(I77="Motorway link",I77="Exit diverge",I77="Entrance merge"),'Input data'!R92=""),"Straight",IF(AND(OR(I77="Motorway link",I77="Exit diverge",I77="Entrance merge"),'Input data'!R92&gt;10),'Input data'!R92,"Irrelevant"))</f>
        <v>Irrelevant</v>
      </c>
      <c r="R77" s="4" t="str">
        <f>IF(Q77="Straight",0,IF(AND(OR(I77="Motorway link",I77="Exit diverge",I77="Entrance merge"),OR('Input data'!S92="",'Input data'!S92&gt;(G77*1000))),G77*1000,IF(AND(OR(I77="Motorway link",I77="Exit diverge",I77="Entrance merge"),'Input data'!S92&gt;0),'Input data'!S92,"Irrelevant")))</f>
        <v>Irrelevant</v>
      </c>
      <c r="S77" s="4" t="str">
        <f>IF(AND(OR(I77="Motorway link",I77="Exit diverge",I77="Entrance merge"),'Input data'!T92=""),"Straight",IF(AND(OR(I77="Motorway link",I77="Exit diverge",I77="Entrance merge"),'Input data'!T92&gt;10),'Input data'!T92,"Irrelevant"))</f>
        <v>Irrelevant</v>
      </c>
      <c r="T77" s="4" t="str">
        <f>IF(S77="Straight",0,IF(R77="Irrelevant","Irrelevant",IF(AND(OR(I77="Motorway link",I77="Exit diverge",I77="Entrance merge"),OR('Input data'!U92="",'Input data'!U92&gt;(G77*1000-R77))),G77*1000-R77,IF(AND(OR(I77="Motorway link",I77="Exit diverge",I77="Entrance merge"),'Input data'!U92&gt;0),'Input data'!U92,"Irrelevant"))))</f>
        <v>Irrelevant</v>
      </c>
      <c r="U77" s="4" t="str">
        <f>IF(AND(OR(I77="Motorway link",I77="Exit diverge",I77="Entrance merge",I77="Exit ramp",I77="Entrance ramp"),'Input data'!V92=""),"No",IF(OR(I77="Motorway link",I77="Exit diverge",I77="Entrance merge",I77="Exit ramp",I77="Entrance ramp"),'Input data'!V92,"Irrelevant"))</f>
        <v>Irrelevant</v>
      </c>
      <c r="V77" s="4" t="str">
        <f>IF(W77="Straight",IF(AND(OR(I77="Exit ramp",I77="Entrance ramp"),'Input data'!W92=""),"Straight diamond ramp",IF(OR(I77="Exit ramp",I77="Entrance ramp"),'Input data'!W92,"Irrelevant")),"Irrelevant")</f>
        <v>Irrelevant</v>
      </c>
      <c r="W77" s="4" t="str">
        <f>IF(AND(OR(I77="Exit ramp",I77="Entrance ramp"),'Input data'!X92=""),"Straight",IF(AND(OR(I77="Exit ramp",I77="Entrance ramp"),'Input data'!X92&gt;10),'Input data'!X92,"Irrelevant"))</f>
        <v>Irrelevant</v>
      </c>
      <c r="X77" s="4" t="str">
        <f>IF(AND(OR(I77="Exit ramp",I77="Entrance ramp"),OR('Input data'!Y92="",'Input data'!Y92&gt;(G77*1000))),G77*1000,IF(AND(OR(I77="Exit ramp",I77="Entrance ramp"),'Input data'!Y92&gt;0),'Input data'!Y92,"Irrelevant"))</f>
        <v>Irrelevant</v>
      </c>
      <c r="Y77" s="4" t="str">
        <f>IF(AND(I77="Exit ramp",'Input data'!Z92=""),95,IF(AND(I77="Entrance ramp",'Input data'!Z92=""),45,IF(AND(OR(I77="Exit ramp",I77="Entrance ramp"),'Input data'!Z92&gt;4,'Input data'!Z92&lt;200),'Input data'!Z92,"Irrelevant")))</f>
        <v>Irrelevant</v>
      </c>
      <c r="Z77" s="4" t="str">
        <f>IF(AND(OR(I77="Exit ramp",I77="Entrance ramp"),'Input data'!AA92=""),"Straight",IF(AND(OR(I77="Exit ramp",I77="Entrance ramp"),'Input data'!AA92&gt;10),'Input data'!AA92,"Irrelevant"))</f>
        <v>Irrelevant</v>
      </c>
      <c r="AA77" s="4" t="str">
        <f>IF(X77="Irrelevant","Irrelevant",IF(AND(OR(I77="Exit ramp",I77="Entrance ramp"),OR('Input data'!AB92="",'Input data'!AB92&gt;(G77*1000-X77))),G77*1000-X77,IF(AND(OR(I77="Exit ramp",I77="Entrance ramp"),'Input data'!AB92&gt;0),'Input data'!AB92,"Irrelevant")))</f>
        <v>Irrelevant</v>
      </c>
      <c r="AB77" s="4" t="str">
        <f>IF(AND(I77="Exit ramp",'Input data'!AC92=""),60,IF(AND(I77="Entrance ramp",'Input data'!AC92=""),80,IF(AND(OR(I77="Exit ramp",I77="Entrance ramp"),'Input data'!AC92&gt;4,'Input data'!AC92&lt;200),'Input data'!AC92,"Irrelevant")))</f>
        <v>Irrelevant</v>
      </c>
      <c r="AC77" s="4" t="str">
        <f>IF(AND(OR(I77="Motorway link",I77="Exit diverge",I77="Entrance merge"),'Input data'!AD92=""),"No",IF(OR(I77="Motorway link",I77="Exit diverge",I77="Entrance merge"),'Input data'!AD92,"Irrelevant"))</f>
        <v>Irrelevant</v>
      </c>
      <c r="AD77" s="4" t="str">
        <f>IF(AND(OR(I77="Motorway link",I77="Exit diverge",I77="Entrance merge"),'Input data'!AE92=""),"130 kph",IF(OR(I77="Motorway link",I77="Exit diverge",I77="Entrance merge"),'Input data'!AE92,"Irrelevant"))</f>
        <v>Irrelevant</v>
      </c>
      <c r="AE77" s="4" t="str">
        <f>IF(AND(I77="Entrance merge",'Input data'!AF92=""),"No",IF(I77="Entrance merge",'Input data'!AF92,"Irrelevant"))</f>
        <v>Irrelevant</v>
      </c>
      <c r="AF77" s="4" t="str">
        <f>IF(AND(AE77="Yes",'Input data'!AG92&gt;0,'Input data'!AG92&lt;1.00000001),'Input data'!AG92,IF(OR(AE77="No",AE77="Yes"),0,"Irrelevant"))</f>
        <v>Irrelevant</v>
      </c>
    </row>
    <row r="78" spans="1:32" x14ac:dyDescent="0.3">
      <c r="A78" s="4" t="str">
        <f>IF('Input data'!A93="","",'Input data'!A93)</f>
        <v/>
      </c>
      <c r="B78" s="4" t="str">
        <f>IF('Input data'!B93="","",'Input data'!B93)</f>
        <v/>
      </c>
      <c r="C78" s="4" t="str">
        <f>IF('Input data'!C93="","",'Input data'!C93)</f>
        <v/>
      </c>
      <c r="D78" s="4" t="str">
        <f>IF('Input data'!D93="","",'Input data'!D93)</f>
        <v/>
      </c>
      <c r="E78" s="4" t="str">
        <f>IF('Input data'!E93="","",'Input data'!E93)</f>
        <v/>
      </c>
      <c r="F78" s="4" t="str">
        <f>IF('Input data'!F93="","",'Input data'!F93)</f>
        <v/>
      </c>
      <c r="G78" s="4">
        <f>IF('Input data'!G93="","",'Input data'!G93)</f>
        <v>0</v>
      </c>
      <c r="H78" s="4" t="str">
        <f>IF('Input data'!H93&gt;0.5,'Input data'!H93,"")</f>
        <v/>
      </c>
      <c r="I78" s="4" t="str">
        <f>IF('Input data'!I93="","",'Input data'!I93)</f>
        <v/>
      </c>
      <c r="J78" s="4" t="str">
        <f>IF(AND(OR(I78="Motorway link",I78="Exit diverge",I78="Entrance merge"),'Input data'!K93=""),2,IF(AND(OR(I78="Motorway link",I78="Exit diverge",I78="Entrance merge"),'Input data'!K93&gt;0.5,'Input data'!K93&lt;21),'Input data'!K93,"Irrelevant"))</f>
        <v>Irrelevant</v>
      </c>
      <c r="K78" s="4" t="str">
        <f>IF(AND(OR(I78="Motorway link",I78="Exit diverge",I78="Entrance merge",I78="Exit ramp",I78="Entrance ramp"),'Input data'!L93=""),3.5,IF(AND(OR(I78="Motorway link",I78="Exit diverge",I78="Entrance merge",I78="Exit ramp",I78="Entrance ramp"),'Input data'!L93&gt;1.5,'Input data'!L93&lt;11),'Input data'!L93,"Irrelevant"))</f>
        <v>Irrelevant</v>
      </c>
      <c r="L78" s="4" t="str">
        <f>IF(AND(I78="Motorway link",'Input data'!M93=""),"No",IF(I78="Motorway link",'Input data'!M93,"Irrelevant"))</f>
        <v>Irrelevant</v>
      </c>
      <c r="M78" s="4" t="str">
        <f>IF(AND(L78="Yes",'Input data'!N93&gt;0,'Input data'!N93&lt;1.00000001),'Input data'!N93,IF(OR(L78="No",L78="Yes"),0,"Irrelevant"))</f>
        <v>Irrelevant</v>
      </c>
      <c r="N78" s="4" t="str">
        <f>IF(AND(OR(I78="Motorway link",I78="Exit diverge",I78="Entrance merge"),'Input data'!O93=""),3,IF(AND(OR(I78="Motorway link",I78="Exit diverge",I78="Entrance merge"),'Input data'!O93&lt;11,'Input data'!O93&gt;-0.00000001),'Input data'!O93,"Irrelevant"))</f>
        <v>Irrelevant</v>
      </c>
      <c r="O78" s="4" t="str">
        <f>IF(AND(OR(I78="Motorway link",I78="Exit diverge",I78="Entrance merge",I78="Exit ramp",I78="Entrance ramp"),'Input data'!P93=""),0.5,IF(AND(OR(I78="Motorway link",I78="Exit diverge",I78="Entrance merge",I78="Exit ramp",I78="Entrance ramp"),'Input data'!P93&gt;-0.00000001,'Input data'!P93&lt;11),'Input data'!P93,"Irrelevant"))</f>
        <v>Irrelevant</v>
      </c>
      <c r="P78" s="4" t="str">
        <f>IF(AND(OR(I78="Motorway link",I78="Exit diverge",I78="Entrance merge"),'Input data'!Q93=""),5,IF(AND(OR(I78="Motorway link",I78="Exit diverge",I78="Entrance merge"),'Input data'!Q93&gt;-0.00000001,'Input data'!Q93&lt;101),'Input data'!Q93,"Irrelevant"))</f>
        <v>Irrelevant</v>
      </c>
      <c r="Q78" s="4" t="str">
        <f>IF(AND(OR(I78="Motorway link",I78="Exit diverge",I78="Entrance merge"),'Input data'!R93=""),"Straight",IF(AND(OR(I78="Motorway link",I78="Exit diverge",I78="Entrance merge"),'Input data'!R93&gt;10),'Input data'!R93,"Irrelevant"))</f>
        <v>Irrelevant</v>
      </c>
      <c r="R78" s="4" t="str">
        <f>IF(Q78="Straight",0,IF(AND(OR(I78="Motorway link",I78="Exit diverge",I78="Entrance merge"),OR('Input data'!S93="",'Input data'!S93&gt;(G78*1000))),G78*1000,IF(AND(OR(I78="Motorway link",I78="Exit diverge",I78="Entrance merge"),'Input data'!S93&gt;0),'Input data'!S93,"Irrelevant")))</f>
        <v>Irrelevant</v>
      </c>
      <c r="S78" s="4" t="str">
        <f>IF(AND(OR(I78="Motorway link",I78="Exit diverge",I78="Entrance merge"),'Input data'!T93=""),"Straight",IF(AND(OR(I78="Motorway link",I78="Exit diverge",I78="Entrance merge"),'Input data'!T93&gt;10),'Input data'!T93,"Irrelevant"))</f>
        <v>Irrelevant</v>
      </c>
      <c r="T78" s="4" t="str">
        <f>IF(S78="Straight",0,IF(R78="Irrelevant","Irrelevant",IF(AND(OR(I78="Motorway link",I78="Exit diverge",I78="Entrance merge"),OR('Input data'!U93="",'Input data'!U93&gt;(G78*1000-R78))),G78*1000-R78,IF(AND(OR(I78="Motorway link",I78="Exit diverge",I78="Entrance merge"),'Input data'!U93&gt;0),'Input data'!U93,"Irrelevant"))))</f>
        <v>Irrelevant</v>
      </c>
      <c r="U78" s="4" t="str">
        <f>IF(AND(OR(I78="Motorway link",I78="Exit diverge",I78="Entrance merge",I78="Exit ramp",I78="Entrance ramp"),'Input data'!V93=""),"No",IF(OR(I78="Motorway link",I78="Exit diverge",I78="Entrance merge",I78="Exit ramp",I78="Entrance ramp"),'Input data'!V93,"Irrelevant"))</f>
        <v>Irrelevant</v>
      </c>
      <c r="V78" s="4" t="str">
        <f>IF(W78="Straight",IF(AND(OR(I78="Exit ramp",I78="Entrance ramp"),'Input data'!W93=""),"Straight diamond ramp",IF(OR(I78="Exit ramp",I78="Entrance ramp"),'Input data'!W93,"Irrelevant")),"Irrelevant")</f>
        <v>Irrelevant</v>
      </c>
      <c r="W78" s="4" t="str">
        <f>IF(AND(OR(I78="Exit ramp",I78="Entrance ramp"),'Input data'!X93=""),"Straight",IF(AND(OR(I78="Exit ramp",I78="Entrance ramp"),'Input data'!X93&gt;10),'Input data'!X93,"Irrelevant"))</f>
        <v>Irrelevant</v>
      </c>
      <c r="X78" s="4" t="str">
        <f>IF(AND(OR(I78="Exit ramp",I78="Entrance ramp"),OR('Input data'!Y93="",'Input data'!Y93&gt;(G78*1000))),G78*1000,IF(AND(OR(I78="Exit ramp",I78="Entrance ramp"),'Input data'!Y93&gt;0),'Input data'!Y93,"Irrelevant"))</f>
        <v>Irrelevant</v>
      </c>
      <c r="Y78" s="4" t="str">
        <f>IF(AND(I78="Exit ramp",'Input data'!Z93=""),95,IF(AND(I78="Entrance ramp",'Input data'!Z93=""),45,IF(AND(OR(I78="Exit ramp",I78="Entrance ramp"),'Input data'!Z93&gt;4,'Input data'!Z93&lt;200),'Input data'!Z93,"Irrelevant")))</f>
        <v>Irrelevant</v>
      </c>
      <c r="Z78" s="4" t="str">
        <f>IF(AND(OR(I78="Exit ramp",I78="Entrance ramp"),'Input data'!AA93=""),"Straight",IF(AND(OR(I78="Exit ramp",I78="Entrance ramp"),'Input data'!AA93&gt;10),'Input data'!AA93,"Irrelevant"))</f>
        <v>Irrelevant</v>
      </c>
      <c r="AA78" s="4" t="str">
        <f>IF(X78="Irrelevant","Irrelevant",IF(AND(OR(I78="Exit ramp",I78="Entrance ramp"),OR('Input data'!AB93="",'Input data'!AB93&gt;(G78*1000-X78))),G78*1000-X78,IF(AND(OR(I78="Exit ramp",I78="Entrance ramp"),'Input data'!AB93&gt;0),'Input data'!AB93,"Irrelevant")))</f>
        <v>Irrelevant</v>
      </c>
      <c r="AB78" s="4" t="str">
        <f>IF(AND(I78="Exit ramp",'Input data'!AC93=""),60,IF(AND(I78="Entrance ramp",'Input data'!AC93=""),80,IF(AND(OR(I78="Exit ramp",I78="Entrance ramp"),'Input data'!AC93&gt;4,'Input data'!AC93&lt;200),'Input data'!AC93,"Irrelevant")))</f>
        <v>Irrelevant</v>
      </c>
      <c r="AC78" s="4" t="str">
        <f>IF(AND(OR(I78="Motorway link",I78="Exit diverge",I78="Entrance merge"),'Input data'!AD93=""),"No",IF(OR(I78="Motorway link",I78="Exit diverge",I78="Entrance merge"),'Input data'!AD93,"Irrelevant"))</f>
        <v>Irrelevant</v>
      </c>
      <c r="AD78" s="4" t="str">
        <f>IF(AND(OR(I78="Motorway link",I78="Exit diverge",I78="Entrance merge"),'Input data'!AE93=""),"130 kph",IF(OR(I78="Motorway link",I78="Exit diverge",I78="Entrance merge"),'Input data'!AE93,"Irrelevant"))</f>
        <v>Irrelevant</v>
      </c>
      <c r="AE78" s="4" t="str">
        <f>IF(AND(I78="Entrance merge",'Input data'!AF93=""),"No",IF(I78="Entrance merge",'Input data'!AF93,"Irrelevant"))</f>
        <v>Irrelevant</v>
      </c>
      <c r="AF78" s="4" t="str">
        <f>IF(AND(AE78="Yes",'Input data'!AG93&gt;0,'Input data'!AG93&lt;1.00000001),'Input data'!AG93,IF(OR(AE78="No",AE78="Yes"),0,"Irrelevant"))</f>
        <v>Irrelevant</v>
      </c>
    </row>
    <row r="79" spans="1:32" x14ac:dyDescent="0.3">
      <c r="A79" s="4" t="str">
        <f>IF('Input data'!A94="","",'Input data'!A94)</f>
        <v/>
      </c>
      <c r="B79" s="4" t="str">
        <f>IF('Input data'!B94="","",'Input data'!B94)</f>
        <v/>
      </c>
      <c r="C79" s="4" t="str">
        <f>IF('Input data'!C94="","",'Input data'!C94)</f>
        <v/>
      </c>
      <c r="D79" s="4" t="str">
        <f>IF('Input data'!D94="","",'Input data'!D94)</f>
        <v/>
      </c>
      <c r="E79" s="4" t="str">
        <f>IF('Input data'!E94="","",'Input data'!E94)</f>
        <v/>
      </c>
      <c r="F79" s="4" t="str">
        <f>IF('Input data'!F94="","",'Input data'!F94)</f>
        <v/>
      </c>
      <c r="G79" s="4">
        <f>IF('Input data'!G94="","",'Input data'!G94)</f>
        <v>0</v>
      </c>
      <c r="H79" s="4" t="str">
        <f>IF('Input data'!H94&gt;0.5,'Input data'!H94,"")</f>
        <v/>
      </c>
      <c r="I79" s="4" t="str">
        <f>IF('Input data'!I94="","",'Input data'!I94)</f>
        <v/>
      </c>
      <c r="J79" s="4" t="str">
        <f>IF(AND(OR(I79="Motorway link",I79="Exit diverge",I79="Entrance merge"),'Input data'!K94=""),2,IF(AND(OR(I79="Motorway link",I79="Exit diverge",I79="Entrance merge"),'Input data'!K94&gt;0.5,'Input data'!K94&lt;21),'Input data'!K94,"Irrelevant"))</f>
        <v>Irrelevant</v>
      </c>
      <c r="K79" s="4" t="str">
        <f>IF(AND(OR(I79="Motorway link",I79="Exit diverge",I79="Entrance merge",I79="Exit ramp",I79="Entrance ramp"),'Input data'!L94=""),3.5,IF(AND(OR(I79="Motorway link",I79="Exit diverge",I79="Entrance merge",I79="Exit ramp",I79="Entrance ramp"),'Input data'!L94&gt;1.5,'Input data'!L94&lt;11),'Input data'!L94,"Irrelevant"))</f>
        <v>Irrelevant</v>
      </c>
      <c r="L79" s="4" t="str">
        <f>IF(AND(I79="Motorway link",'Input data'!M94=""),"No",IF(I79="Motorway link",'Input data'!M94,"Irrelevant"))</f>
        <v>Irrelevant</v>
      </c>
      <c r="M79" s="4" t="str">
        <f>IF(AND(L79="Yes",'Input data'!N94&gt;0,'Input data'!N94&lt;1.00000001),'Input data'!N94,IF(OR(L79="No",L79="Yes"),0,"Irrelevant"))</f>
        <v>Irrelevant</v>
      </c>
      <c r="N79" s="4" t="str">
        <f>IF(AND(OR(I79="Motorway link",I79="Exit diverge",I79="Entrance merge"),'Input data'!O94=""),3,IF(AND(OR(I79="Motorway link",I79="Exit diverge",I79="Entrance merge"),'Input data'!O94&lt;11,'Input data'!O94&gt;-0.00000001),'Input data'!O94,"Irrelevant"))</f>
        <v>Irrelevant</v>
      </c>
      <c r="O79" s="4" t="str">
        <f>IF(AND(OR(I79="Motorway link",I79="Exit diverge",I79="Entrance merge",I79="Exit ramp",I79="Entrance ramp"),'Input data'!P94=""),0.5,IF(AND(OR(I79="Motorway link",I79="Exit diverge",I79="Entrance merge",I79="Exit ramp",I79="Entrance ramp"),'Input data'!P94&gt;-0.00000001,'Input data'!P94&lt;11),'Input data'!P94,"Irrelevant"))</f>
        <v>Irrelevant</v>
      </c>
      <c r="P79" s="4" t="str">
        <f>IF(AND(OR(I79="Motorway link",I79="Exit diverge",I79="Entrance merge"),'Input data'!Q94=""),5,IF(AND(OR(I79="Motorway link",I79="Exit diverge",I79="Entrance merge"),'Input data'!Q94&gt;-0.00000001,'Input data'!Q94&lt;101),'Input data'!Q94,"Irrelevant"))</f>
        <v>Irrelevant</v>
      </c>
      <c r="Q79" s="4" t="str">
        <f>IF(AND(OR(I79="Motorway link",I79="Exit diverge",I79="Entrance merge"),'Input data'!R94=""),"Straight",IF(AND(OR(I79="Motorway link",I79="Exit diverge",I79="Entrance merge"),'Input data'!R94&gt;10),'Input data'!R94,"Irrelevant"))</f>
        <v>Irrelevant</v>
      </c>
      <c r="R79" s="4" t="str">
        <f>IF(Q79="Straight",0,IF(AND(OR(I79="Motorway link",I79="Exit diverge",I79="Entrance merge"),OR('Input data'!S94="",'Input data'!S94&gt;(G79*1000))),G79*1000,IF(AND(OR(I79="Motorway link",I79="Exit diverge",I79="Entrance merge"),'Input data'!S94&gt;0),'Input data'!S94,"Irrelevant")))</f>
        <v>Irrelevant</v>
      </c>
      <c r="S79" s="4" t="str">
        <f>IF(AND(OR(I79="Motorway link",I79="Exit diverge",I79="Entrance merge"),'Input data'!T94=""),"Straight",IF(AND(OR(I79="Motorway link",I79="Exit diverge",I79="Entrance merge"),'Input data'!T94&gt;10),'Input data'!T94,"Irrelevant"))</f>
        <v>Irrelevant</v>
      </c>
      <c r="T79" s="4" t="str">
        <f>IF(S79="Straight",0,IF(R79="Irrelevant","Irrelevant",IF(AND(OR(I79="Motorway link",I79="Exit diverge",I79="Entrance merge"),OR('Input data'!U94="",'Input data'!U94&gt;(G79*1000-R79))),G79*1000-R79,IF(AND(OR(I79="Motorway link",I79="Exit diverge",I79="Entrance merge"),'Input data'!U94&gt;0),'Input data'!U94,"Irrelevant"))))</f>
        <v>Irrelevant</v>
      </c>
      <c r="U79" s="4" t="str">
        <f>IF(AND(OR(I79="Motorway link",I79="Exit diverge",I79="Entrance merge",I79="Exit ramp",I79="Entrance ramp"),'Input data'!V94=""),"No",IF(OR(I79="Motorway link",I79="Exit diverge",I79="Entrance merge",I79="Exit ramp",I79="Entrance ramp"),'Input data'!V94,"Irrelevant"))</f>
        <v>Irrelevant</v>
      </c>
      <c r="V79" s="4" t="str">
        <f>IF(W79="Straight",IF(AND(OR(I79="Exit ramp",I79="Entrance ramp"),'Input data'!W94=""),"Straight diamond ramp",IF(OR(I79="Exit ramp",I79="Entrance ramp"),'Input data'!W94,"Irrelevant")),"Irrelevant")</f>
        <v>Irrelevant</v>
      </c>
      <c r="W79" s="4" t="str">
        <f>IF(AND(OR(I79="Exit ramp",I79="Entrance ramp"),'Input data'!X94=""),"Straight",IF(AND(OR(I79="Exit ramp",I79="Entrance ramp"),'Input data'!X94&gt;10),'Input data'!X94,"Irrelevant"))</f>
        <v>Irrelevant</v>
      </c>
      <c r="X79" s="4" t="str">
        <f>IF(AND(OR(I79="Exit ramp",I79="Entrance ramp"),OR('Input data'!Y94="",'Input data'!Y94&gt;(G79*1000))),G79*1000,IF(AND(OR(I79="Exit ramp",I79="Entrance ramp"),'Input data'!Y94&gt;0),'Input data'!Y94,"Irrelevant"))</f>
        <v>Irrelevant</v>
      </c>
      <c r="Y79" s="4" t="str">
        <f>IF(AND(I79="Exit ramp",'Input data'!Z94=""),95,IF(AND(I79="Entrance ramp",'Input data'!Z94=""),45,IF(AND(OR(I79="Exit ramp",I79="Entrance ramp"),'Input data'!Z94&gt;4,'Input data'!Z94&lt;200),'Input data'!Z94,"Irrelevant")))</f>
        <v>Irrelevant</v>
      </c>
      <c r="Z79" s="4" t="str">
        <f>IF(AND(OR(I79="Exit ramp",I79="Entrance ramp"),'Input data'!AA94=""),"Straight",IF(AND(OR(I79="Exit ramp",I79="Entrance ramp"),'Input data'!AA94&gt;10),'Input data'!AA94,"Irrelevant"))</f>
        <v>Irrelevant</v>
      </c>
      <c r="AA79" s="4" t="str">
        <f>IF(X79="Irrelevant","Irrelevant",IF(AND(OR(I79="Exit ramp",I79="Entrance ramp"),OR('Input data'!AB94="",'Input data'!AB94&gt;(G79*1000-X79))),G79*1000-X79,IF(AND(OR(I79="Exit ramp",I79="Entrance ramp"),'Input data'!AB94&gt;0),'Input data'!AB94,"Irrelevant")))</f>
        <v>Irrelevant</v>
      </c>
      <c r="AB79" s="4" t="str">
        <f>IF(AND(I79="Exit ramp",'Input data'!AC94=""),60,IF(AND(I79="Entrance ramp",'Input data'!AC94=""),80,IF(AND(OR(I79="Exit ramp",I79="Entrance ramp"),'Input data'!AC94&gt;4,'Input data'!AC94&lt;200),'Input data'!AC94,"Irrelevant")))</f>
        <v>Irrelevant</v>
      </c>
      <c r="AC79" s="4" t="str">
        <f>IF(AND(OR(I79="Motorway link",I79="Exit diverge",I79="Entrance merge"),'Input data'!AD94=""),"No",IF(OR(I79="Motorway link",I79="Exit diverge",I79="Entrance merge"),'Input data'!AD94,"Irrelevant"))</f>
        <v>Irrelevant</v>
      </c>
      <c r="AD79" s="4" t="str">
        <f>IF(AND(OR(I79="Motorway link",I79="Exit diverge",I79="Entrance merge"),'Input data'!AE94=""),"130 kph",IF(OR(I79="Motorway link",I79="Exit diverge",I79="Entrance merge"),'Input data'!AE94,"Irrelevant"))</f>
        <v>Irrelevant</v>
      </c>
      <c r="AE79" s="4" t="str">
        <f>IF(AND(I79="Entrance merge",'Input data'!AF94=""),"No",IF(I79="Entrance merge",'Input data'!AF94,"Irrelevant"))</f>
        <v>Irrelevant</v>
      </c>
      <c r="AF79" s="4" t="str">
        <f>IF(AND(AE79="Yes",'Input data'!AG94&gt;0,'Input data'!AG94&lt;1.00000001),'Input data'!AG94,IF(OR(AE79="No",AE79="Yes"),0,"Irrelevant"))</f>
        <v>Irrelevant</v>
      </c>
    </row>
    <row r="80" spans="1:32" x14ac:dyDescent="0.3">
      <c r="A80" s="4" t="str">
        <f>IF('Input data'!A95="","",'Input data'!A95)</f>
        <v/>
      </c>
      <c r="B80" s="4" t="str">
        <f>IF('Input data'!B95="","",'Input data'!B95)</f>
        <v/>
      </c>
      <c r="C80" s="4" t="str">
        <f>IF('Input data'!C95="","",'Input data'!C95)</f>
        <v/>
      </c>
      <c r="D80" s="4" t="str">
        <f>IF('Input data'!D95="","",'Input data'!D95)</f>
        <v/>
      </c>
      <c r="E80" s="4" t="str">
        <f>IF('Input data'!E95="","",'Input data'!E95)</f>
        <v/>
      </c>
      <c r="F80" s="4" t="str">
        <f>IF('Input data'!F95="","",'Input data'!F95)</f>
        <v/>
      </c>
      <c r="G80" s="4">
        <f>IF('Input data'!G95="","",'Input data'!G95)</f>
        <v>0</v>
      </c>
      <c r="H80" s="4" t="str">
        <f>IF('Input data'!H95&gt;0.5,'Input data'!H95,"")</f>
        <v/>
      </c>
      <c r="I80" s="4" t="str">
        <f>IF('Input data'!I95="","",'Input data'!I95)</f>
        <v/>
      </c>
      <c r="J80" s="4" t="str">
        <f>IF(AND(OR(I80="Motorway link",I80="Exit diverge",I80="Entrance merge"),'Input data'!K95=""),2,IF(AND(OR(I80="Motorway link",I80="Exit diverge",I80="Entrance merge"),'Input data'!K95&gt;0.5,'Input data'!K95&lt;21),'Input data'!K95,"Irrelevant"))</f>
        <v>Irrelevant</v>
      </c>
      <c r="K80" s="4" t="str">
        <f>IF(AND(OR(I80="Motorway link",I80="Exit diverge",I80="Entrance merge",I80="Exit ramp",I80="Entrance ramp"),'Input data'!L95=""),3.5,IF(AND(OR(I80="Motorway link",I80="Exit diverge",I80="Entrance merge",I80="Exit ramp",I80="Entrance ramp"),'Input data'!L95&gt;1.5,'Input data'!L95&lt;11),'Input data'!L95,"Irrelevant"))</f>
        <v>Irrelevant</v>
      </c>
      <c r="L80" s="4" t="str">
        <f>IF(AND(I80="Motorway link",'Input data'!M95=""),"No",IF(I80="Motorway link",'Input data'!M95,"Irrelevant"))</f>
        <v>Irrelevant</v>
      </c>
      <c r="M80" s="4" t="str">
        <f>IF(AND(L80="Yes",'Input data'!N95&gt;0,'Input data'!N95&lt;1.00000001),'Input data'!N95,IF(OR(L80="No",L80="Yes"),0,"Irrelevant"))</f>
        <v>Irrelevant</v>
      </c>
      <c r="N80" s="4" t="str">
        <f>IF(AND(OR(I80="Motorway link",I80="Exit diverge",I80="Entrance merge"),'Input data'!O95=""),3,IF(AND(OR(I80="Motorway link",I80="Exit diverge",I80="Entrance merge"),'Input data'!O95&lt;11,'Input data'!O95&gt;-0.00000001),'Input data'!O95,"Irrelevant"))</f>
        <v>Irrelevant</v>
      </c>
      <c r="O80" s="4" t="str">
        <f>IF(AND(OR(I80="Motorway link",I80="Exit diverge",I80="Entrance merge",I80="Exit ramp",I80="Entrance ramp"),'Input data'!P95=""),0.5,IF(AND(OR(I80="Motorway link",I80="Exit diverge",I80="Entrance merge",I80="Exit ramp",I80="Entrance ramp"),'Input data'!P95&gt;-0.00000001,'Input data'!P95&lt;11),'Input data'!P95,"Irrelevant"))</f>
        <v>Irrelevant</v>
      </c>
      <c r="P80" s="4" t="str">
        <f>IF(AND(OR(I80="Motorway link",I80="Exit diverge",I80="Entrance merge"),'Input data'!Q95=""),5,IF(AND(OR(I80="Motorway link",I80="Exit diverge",I80="Entrance merge"),'Input data'!Q95&gt;-0.00000001,'Input data'!Q95&lt;101),'Input data'!Q95,"Irrelevant"))</f>
        <v>Irrelevant</v>
      </c>
      <c r="Q80" s="4" t="str">
        <f>IF(AND(OR(I80="Motorway link",I80="Exit diverge",I80="Entrance merge"),'Input data'!R95=""),"Straight",IF(AND(OR(I80="Motorway link",I80="Exit diverge",I80="Entrance merge"),'Input data'!R95&gt;10),'Input data'!R95,"Irrelevant"))</f>
        <v>Irrelevant</v>
      </c>
      <c r="R80" s="4" t="str">
        <f>IF(Q80="Straight",0,IF(AND(OR(I80="Motorway link",I80="Exit diverge",I80="Entrance merge"),OR('Input data'!S95="",'Input data'!S95&gt;(G80*1000))),G80*1000,IF(AND(OR(I80="Motorway link",I80="Exit diverge",I80="Entrance merge"),'Input data'!S95&gt;0),'Input data'!S95,"Irrelevant")))</f>
        <v>Irrelevant</v>
      </c>
      <c r="S80" s="4" t="str">
        <f>IF(AND(OR(I80="Motorway link",I80="Exit diverge",I80="Entrance merge"),'Input data'!T95=""),"Straight",IF(AND(OR(I80="Motorway link",I80="Exit diverge",I80="Entrance merge"),'Input data'!T95&gt;10),'Input data'!T95,"Irrelevant"))</f>
        <v>Irrelevant</v>
      </c>
      <c r="T80" s="4" t="str">
        <f>IF(S80="Straight",0,IF(R80="Irrelevant","Irrelevant",IF(AND(OR(I80="Motorway link",I80="Exit diverge",I80="Entrance merge"),OR('Input data'!U95="",'Input data'!U95&gt;(G80*1000-R80))),G80*1000-R80,IF(AND(OR(I80="Motorway link",I80="Exit diverge",I80="Entrance merge"),'Input data'!U95&gt;0),'Input data'!U95,"Irrelevant"))))</f>
        <v>Irrelevant</v>
      </c>
      <c r="U80" s="4" t="str">
        <f>IF(AND(OR(I80="Motorway link",I80="Exit diverge",I80="Entrance merge",I80="Exit ramp",I80="Entrance ramp"),'Input data'!V95=""),"No",IF(OR(I80="Motorway link",I80="Exit diverge",I80="Entrance merge",I80="Exit ramp",I80="Entrance ramp"),'Input data'!V95,"Irrelevant"))</f>
        <v>Irrelevant</v>
      </c>
      <c r="V80" s="4" t="str">
        <f>IF(W80="Straight",IF(AND(OR(I80="Exit ramp",I80="Entrance ramp"),'Input data'!W95=""),"Straight diamond ramp",IF(OR(I80="Exit ramp",I80="Entrance ramp"),'Input data'!W95,"Irrelevant")),"Irrelevant")</f>
        <v>Irrelevant</v>
      </c>
      <c r="W80" s="4" t="str">
        <f>IF(AND(OR(I80="Exit ramp",I80="Entrance ramp"),'Input data'!X95=""),"Straight",IF(AND(OR(I80="Exit ramp",I80="Entrance ramp"),'Input data'!X95&gt;10),'Input data'!X95,"Irrelevant"))</f>
        <v>Irrelevant</v>
      </c>
      <c r="X80" s="4" t="str">
        <f>IF(AND(OR(I80="Exit ramp",I80="Entrance ramp"),OR('Input data'!Y95="",'Input data'!Y95&gt;(G80*1000))),G80*1000,IF(AND(OR(I80="Exit ramp",I80="Entrance ramp"),'Input data'!Y95&gt;0),'Input data'!Y95,"Irrelevant"))</f>
        <v>Irrelevant</v>
      </c>
      <c r="Y80" s="4" t="str">
        <f>IF(AND(I80="Exit ramp",'Input data'!Z95=""),95,IF(AND(I80="Entrance ramp",'Input data'!Z95=""),45,IF(AND(OR(I80="Exit ramp",I80="Entrance ramp"),'Input data'!Z95&gt;4,'Input data'!Z95&lt;200),'Input data'!Z95,"Irrelevant")))</f>
        <v>Irrelevant</v>
      </c>
      <c r="Z80" s="4" t="str">
        <f>IF(AND(OR(I80="Exit ramp",I80="Entrance ramp"),'Input data'!AA95=""),"Straight",IF(AND(OR(I80="Exit ramp",I80="Entrance ramp"),'Input data'!AA95&gt;10),'Input data'!AA95,"Irrelevant"))</f>
        <v>Irrelevant</v>
      </c>
      <c r="AA80" s="4" t="str">
        <f>IF(X80="Irrelevant","Irrelevant",IF(AND(OR(I80="Exit ramp",I80="Entrance ramp"),OR('Input data'!AB95="",'Input data'!AB95&gt;(G80*1000-X80))),G80*1000-X80,IF(AND(OR(I80="Exit ramp",I80="Entrance ramp"),'Input data'!AB95&gt;0),'Input data'!AB95,"Irrelevant")))</f>
        <v>Irrelevant</v>
      </c>
      <c r="AB80" s="4" t="str">
        <f>IF(AND(I80="Exit ramp",'Input data'!AC95=""),60,IF(AND(I80="Entrance ramp",'Input data'!AC95=""),80,IF(AND(OR(I80="Exit ramp",I80="Entrance ramp"),'Input data'!AC95&gt;4,'Input data'!AC95&lt;200),'Input data'!AC95,"Irrelevant")))</f>
        <v>Irrelevant</v>
      </c>
      <c r="AC80" s="4" t="str">
        <f>IF(AND(OR(I80="Motorway link",I80="Exit diverge",I80="Entrance merge"),'Input data'!AD95=""),"No",IF(OR(I80="Motorway link",I80="Exit diverge",I80="Entrance merge"),'Input data'!AD95,"Irrelevant"))</f>
        <v>Irrelevant</v>
      </c>
      <c r="AD80" s="4" t="str">
        <f>IF(AND(OR(I80="Motorway link",I80="Exit diverge",I80="Entrance merge"),'Input data'!AE95=""),"130 kph",IF(OR(I80="Motorway link",I80="Exit diverge",I80="Entrance merge"),'Input data'!AE95,"Irrelevant"))</f>
        <v>Irrelevant</v>
      </c>
      <c r="AE80" s="4" t="str">
        <f>IF(AND(I80="Entrance merge",'Input data'!AF95=""),"No",IF(I80="Entrance merge",'Input data'!AF95,"Irrelevant"))</f>
        <v>Irrelevant</v>
      </c>
      <c r="AF80" s="4" t="str">
        <f>IF(AND(AE80="Yes",'Input data'!AG95&gt;0,'Input data'!AG95&lt;1.00000001),'Input data'!AG95,IF(OR(AE80="No",AE80="Yes"),0,"Irrelevant"))</f>
        <v>Irrelevant</v>
      </c>
    </row>
    <row r="81" spans="1:32" x14ac:dyDescent="0.3">
      <c r="A81" s="4" t="str">
        <f>IF('Input data'!A96="","",'Input data'!A96)</f>
        <v/>
      </c>
      <c r="B81" s="4" t="str">
        <f>IF('Input data'!B96="","",'Input data'!B96)</f>
        <v/>
      </c>
      <c r="C81" s="4" t="str">
        <f>IF('Input data'!C96="","",'Input data'!C96)</f>
        <v/>
      </c>
      <c r="D81" s="4" t="str">
        <f>IF('Input data'!D96="","",'Input data'!D96)</f>
        <v/>
      </c>
      <c r="E81" s="4" t="str">
        <f>IF('Input data'!E96="","",'Input data'!E96)</f>
        <v/>
      </c>
      <c r="F81" s="4" t="str">
        <f>IF('Input data'!F96="","",'Input data'!F96)</f>
        <v/>
      </c>
      <c r="G81" s="4">
        <f>IF('Input data'!G96="","",'Input data'!G96)</f>
        <v>0</v>
      </c>
      <c r="H81" s="4" t="str">
        <f>IF('Input data'!H96&gt;0.5,'Input data'!H96,"")</f>
        <v/>
      </c>
      <c r="I81" s="4" t="str">
        <f>IF('Input data'!I96="","",'Input data'!I96)</f>
        <v/>
      </c>
      <c r="J81" s="4" t="str">
        <f>IF(AND(OR(I81="Motorway link",I81="Exit diverge",I81="Entrance merge"),'Input data'!K96=""),2,IF(AND(OR(I81="Motorway link",I81="Exit diverge",I81="Entrance merge"),'Input data'!K96&gt;0.5,'Input data'!K96&lt;21),'Input data'!K96,"Irrelevant"))</f>
        <v>Irrelevant</v>
      </c>
      <c r="K81" s="4" t="str">
        <f>IF(AND(OR(I81="Motorway link",I81="Exit diverge",I81="Entrance merge",I81="Exit ramp",I81="Entrance ramp"),'Input data'!L96=""),3.5,IF(AND(OR(I81="Motorway link",I81="Exit diverge",I81="Entrance merge",I81="Exit ramp",I81="Entrance ramp"),'Input data'!L96&gt;1.5,'Input data'!L96&lt;11),'Input data'!L96,"Irrelevant"))</f>
        <v>Irrelevant</v>
      </c>
      <c r="L81" s="4" t="str">
        <f>IF(AND(I81="Motorway link",'Input data'!M96=""),"No",IF(I81="Motorway link",'Input data'!M96,"Irrelevant"))</f>
        <v>Irrelevant</v>
      </c>
      <c r="M81" s="4" t="str">
        <f>IF(AND(L81="Yes",'Input data'!N96&gt;0,'Input data'!N96&lt;1.00000001),'Input data'!N96,IF(OR(L81="No",L81="Yes"),0,"Irrelevant"))</f>
        <v>Irrelevant</v>
      </c>
      <c r="N81" s="4" t="str">
        <f>IF(AND(OR(I81="Motorway link",I81="Exit diverge",I81="Entrance merge"),'Input data'!O96=""),3,IF(AND(OR(I81="Motorway link",I81="Exit diverge",I81="Entrance merge"),'Input data'!O96&lt;11,'Input data'!O96&gt;-0.00000001),'Input data'!O96,"Irrelevant"))</f>
        <v>Irrelevant</v>
      </c>
      <c r="O81" s="4" t="str">
        <f>IF(AND(OR(I81="Motorway link",I81="Exit diverge",I81="Entrance merge",I81="Exit ramp",I81="Entrance ramp"),'Input data'!P96=""),0.5,IF(AND(OR(I81="Motorway link",I81="Exit diverge",I81="Entrance merge",I81="Exit ramp",I81="Entrance ramp"),'Input data'!P96&gt;-0.00000001,'Input data'!P96&lt;11),'Input data'!P96,"Irrelevant"))</f>
        <v>Irrelevant</v>
      </c>
      <c r="P81" s="4" t="str">
        <f>IF(AND(OR(I81="Motorway link",I81="Exit diverge",I81="Entrance merge"),'Input data'!Q96=""),5,IF(AND(OR(I81="Motorway link",I81="Exit diverge",I81="Entrance merge"),'Input data'!Q96&gt;-0.00000001,'Input data'!Q96&lt;101),'Input data'!Q96,"Irrelevant"))</f>
        <v>Irrelevant</v>
      </c>
      <c r="Q81" s="4" t="str">
        <f>IF(AND(OR(I81="Motorway link",I81="Exit diverge",I81="Entrance merge"),'Input data'!R96=""),"Straight",IF(AND(OR(I81="Motorway link",I81="Exit diverge",I81="Entrance merge"),'Input data'!R96&gt;10),'Input data'!R96,"Irrelevant"))</f>
        <v>Irrelevant</v>
      </c>
      <c r="R81" s="4" t="str">
        <f>IF(Q81="Straight",0,IF(AND(OR(I81="Motorway link",I81="Exit diverge",I81="Entrance merge"),OR('Input data'!S96="",'Input data'!S96&gt;(G81*1000))),G81*1000,IF(AND(OR(I81="Motorway link",I81="Exit diverge",I81="Entrance merge"),'Input data'!S96&gt;0),'Input data'!S96,"Irrelevant")))</f>
        <v>Irrelevant</v>
      </c>
      <c r="S81" s="4" t="str">
        <f>IF(AND(OR(I81="Motorway link",I81="Exit diverge",I81="Entrance merge"),'Input data'!T96=""),"Straight",IF(AND(OR(I81="Motorway link",I81="Exit diverge",I81="Entrance merge"),'Input data'!T96&gt;10),'Input data'!T96,"Irrelevant"))</f>
        <v>Irrelevant</v>
      </c>
      <c r="T81" s="4" t="str">
        <f>IF(S81="Straight",0,IF(R81="Irrelevant","Irrelevant",IF(AND(OR(I81="Motorway link",I81="Exit diverge",I81="Entrance merge"),OR('Input data'!U96="",'Input data'!U96&gt;(G81*1000-R81))),G81*1000-R81,IF(AND(OR(I81="Motorway link",I81="Exit diverge",I81="Entrance merge"),'Input data'!U96&gt;0),'Input data'!U96,"Irrelevant"))))</f>
        <v>Irrelevant</v>
      </c>
      <c r="U81" s="4" t="str">
        <f>IF(AND(OR(I81="Motorway link",I81="Exit diverge",I81="Entrance merge",I81="Exit ramp",I81="Entrance ramp"),'Input data'!V96=""),"No",IF(OR(I81="Motorway link",I81="Exit diverge",I81="Entrance merge",I81="Exit ramp",I81="Entrance ramp"),'Input data'!V96,"Irrelevant"))</f>
        <v>Irrelevant</v>
      </c>
      <c r="V81" s="4" t="str">
        <f>IF(W81="Straight",IF(AND(OR(I81="Exit ramp",I81="Entrance ramp"),'Input data'!W96=""),"Straight diamond ramp",IF(OR(I81="Exit ramp",I81="Entrance ramp"),'Input data'!W96,"Irrelevant")),"Irrelevant")</f>
        <v>Irrelevant</v>
      </c>
      <c r="W81" s="4" t="str">
        <f>IF(AND(OR(I81="Exit ramp",I81="Entrance ramp"),'Input data'!X96=""),"Straight",IF(AND(OR(I81="Exit ramp",I81="Entrance ramp"),'Input data'!X96&gt;10),'Input data'!X96,"Irrelevant"))</f>
        <v>Irrelevant</v>
      </c>
      <c r="X81" s="4" t="str">
        <f>IF(AND(OR(I81="Exit ramp",I81="Entrance ramp"),OR('Input data'!Y96="",'Input data'!Y96&gt;(G81*1000))),G81*1000,IF(AND(OR(I81="Exit ramp",I81="Entrance ramp"),'Input data'!Y96&gt;0),'Input data'!Y96,"Irrelevant"))</f>
        <v>Irrelevant</v>
      </c>
      <c r="Y81" s="4" t="str">
        <f>IF(AND(I81="Exit ramp",'Input data'!Z96=""),95,IF(AND(I81="Entrance ramp",'Input data'!Z96=""),45,IF(AND(OR(I81="Exit ramp",I81="Entrance ramp"),'Input data'!Z96&gt;4,'Input data'!Z96&lt;200),'Input data'!Z96,"Irrelevant")))</f>
        <v>Irrelevant</v>
      </c>
      <c r="Z81" s="4" t="str">
        <f>IF(AND(OR(I81="Exit ramp",I81="Entrance ramp"),'Input data'!AA96=""),"Straight",IF(AND(OR(I81="Exit ramp",I81="Entrance ramp"),'Input data'!AA96&gt;10),'Input data'!AA96,"Irrelevant"))</f>
        <v>Irrelevant</v>
      </c>
      <c r="AA81" s="4" t="str">
        <f>IF(X81="Irrelevant","Irrelevant",IF(AND(OR(I81="Exit ramp",I81="Entrance ramp"),OR('Input data'!AB96="",'Input data'!AB96&gt;(G81*1000-X81))),G81*1000-X81,IF(AND(OR(I81="Exit ramp",I81="Entrance ramp"),'Input data'!AB96&gt;0),'Input data'!AB96,"Irrelevant")))</f>
        <v>Irrelevant</v>
      </c>
      <c r="AB81" s="4" t="str">
        <f>IF(AND(I81="Exit ramp",'Input data'!AC96=""),60,IF(AND(I81="Entrance ramp",'Input data'!AC96=""),80,IF(AND(OR(I81="Exit ramp",I81="Entrance ramp"),'Input data'!AC96&gt;4,'Input data'!AC96&lt;200),'Input data'!AC96,"Irrelevant")))</f>
        <v>Irrelevant</v>
      </c>
      <c r="AC81" s="4" t="str">
        <f>IF(AND(OR(I81="Motorway link",I81="Exit diverge",I81="Entrance merge"),'Input data'!AD96=""),"No",IF(OR(I81="Motorway link",I81="Exit diverge",I81="Entrance merge"),'Input data'!AD96,"Irrelevant"))</f>
        <v>Irrelevant</v>
      </c>
      <c r="AD81" s="4" t="str">
        <f>IF(AND(OR(I81="Motorway link",I81="Exit diverge",I81="Entrance merge"),'Input data'!AE96=""),"130 kph",IF(OR(I81="Motorway link",I81="Exit diverge",I81="Entrance merge"),'Input data'!AE96,"Irrelevant"))</f>
        <v>Irrelevant</v>
      </c>
      <c r="AE81" s="4" t="str">
        <f>IF(AND(I81="Entrance merge",'Input data'!AF96=""),"No",IF(I81="Entrance merge",'Input data'!AF96,"Irrelevant"))</f>
        <v>Irrelevant</v>
      </c>
      <c r="AF81" s="4" t="str">
        <f>IF(AND(AE81="Yes",'Input data'!AG96&gt;0,'Input data'!AG96&lt;1.00000001),'Input data'!AG96,IF(OR(AE81="No",AE81="Yes"),0,"Irrelevant"))</f>
        <v>Irrelevant</v>
      </c>
    </row>
    <row r="82" spans="1:32" x14ac:dyDescent="0.3">
      <c r="A82" s="4" t="str">
        <f>IF('Input data'!A97="","",'Input data'!A97)</f>
        <v/>
      </c>
      <c r="B82" s="4" t="str">
        <f>IF('Input data'!B97="","",'Input data'!B97)</f>
        <v/>
      </c>
      <c r="C82" s="4" t="str">
        <f>IF('Input data'!C97="","",'Input data'!C97)</f>
        <v/>
      </c>
      <c r="D82" s="4" t="str">
        <f>IF('Input data'!D97="","",'Input data'!D97)</f>
        <v/>
      </c>
      <c r="E82" s="4" t="str">
        <f>IF('Input data'!E97="","",'Input data'!E97)</f>
        <v/>
      </c>
      <c r="F82" s="4" t="str">
        <f>IF('Input data'!F97="","",'Input data'!F97)</f>
        <v/>
      </c>
      <c r="G82" s="4">
        <f>IF('Input data'!G97="","",'Input data'!G97)</f>
        <v>0</v>
      </c>
      <c r="H82" s="4" t="str">
        <f>IF('Input data'!H97&gt;0.5,'Input data'!H97,"")</f>
        <v/>
      </c>
      <c r="I82" s="4" t="str">
        <f>IF('Input data'!I97="","",'Input data'!I97)</f>
        <v/>
      </c>
      <c r="J82" s="4" t="str">
        <f>IF(AND(OR(I82="Motorway link",I82="Exit diverge",I82="Entrance merge"),'Input data'!K97=""),2,IF(AND(OR(I82="Motorway link",I82="Exit diverge",I82="Entrance merge"),'Input data'!K97&gt;0.5,'Input data'!K97&lt;21),'Input data'!K97,"Irrelevant"))</f>
        <v>Irrelevant</v>
      </c>
      <c r="K82" s="4" t="str">
        <f>IF(AND(OR(I82="Motorway link",I82="Exit diverge",I82="Entrance merge",I82="Exit ramp",I82="Entrance ramp"),'Input data'!L97=""),3.5,IF(AND(OR(I82="Motorway link",I82="Exit diverge",I82="Entrance merge",I82="Exit ramp",I82="Entrance ramp"),'Input data'!L97&gt;1.5,'Input data'!L97&lt;11),'Input data'!L97,"Irrelevant"))</f>
        <v>Irrelevant</v>
      </c>
      <c r="L82" s="4" t="str">
        <f>IF(AND(I82="Motorway link",'Input data'!M97=""),"No",IF(I82="Motorway link",'Input data'!M97,"Irrelevant"))</f>
        <v>Irrelevant</v>
      </c>
      <c r="M82" s="4" t="str">
        <f>IF(AND(L82="Yes",'Input data'!N97&gt;0,'Input data'!N97&lt;1.00000001),'Input data'!N97,IF(OR(L82="No",L82="Yes"),0,"Irrelevant"))</f>
        <v>Irrelevant</v>
      </c>
      <c r="N82" s="4" t="str">
        <f>IF(AND(OR(I82="Motorway link",I82="Exit diverge",I82="Entrance merge"),'Input data'!O97=""),3,IF(AND(OR(I82="Motorway link",I82="Exit diverge",I82="Entrance merge"),'Input data'!O97&lt;11,'Input data'!O97&gt;-0.00000001),'Input data'!O97,"Irrelevant"))</f>
        <v>Irrelevant</v>
      </c>
      <c r="O82" s="4" t="str">
        <f>IF(AND(OR(I82="Motorway link",I82="Exit diverge",I82="Entrance merge",I82="Exit ramp",I82="Entrance ramp"),'Input data'!P97=""),0.5,IF(AND(OR(I82="Motorway link",I82="Exit diverge",I82="Entrance merge",I82="Exit ramp",I82="Entrance ramp"),'Input data'!P97&gt;-0.00000001,'Input data'!P97&lt;11),'Input data'!P97,"Irrelevant"))</f>
        <v>Irrelevant</v>
      </c>
      <c r="P82" s="4" t="str">
        <f>IF(AND(OR(I82="Motorway link",I82="Exit diverge",I82="Entrance merge"),'Input data'!Q97=""),5,IF(AND(OR(I82="Motorway link",I82="Exit diverge",I82="Entrance merge"),'Input data'!Q97&gt;-0.00000001,'Input data'!Q97&lt;101),'Input data'!Q97,"Irrelevant"))</f>
        <v>Irrelevant</v>
      </c>
      <c r="Q82" s="4" t="str">
        <f>IF(AND(OR(I82="Motorway link",I82="Exit diverge",I82="Entrance merge"),'Input data'!R97=""),"Straight",IF(AND(OR(I82="Motorway link",I82="Exit diverge",I82="Entrance merge"),'Input data'!R97&gt;10),'Input data'!R97,"Irrelevant"))</f>
        <v>Irrelevant</v>
      </c>
      <c r="R82" s="4" t="str">
        <f>IF(Q82="Straight",0,IF(AND(OR(I82="Motorway link",I82="Exit diverge",I82="Entrance merge"),OR('Input data'!S97="",'Input data'!S97&gt;(G82*1000))),G82*1000,IF(AND(OR(I82="Motorway link",I82="Exit diverge",I82="Entrance merge"),'Input data'!S97&gt;0),'Input data'!S97,"Irrelevant")))</f>
        <v>Irrelevant</v>
      </c>
      <c r="S82" s="4" t="str">
        <f>IF(AND(OR(I82="Motorway link",I82="Exit diverge",I82="Entrance merge"),'Input data'!T97=""),"Straight",IF(AND(OR(I82="Motorway link",I82="Exit diverge",I82="Entrance merge"),'Input data'!T97&gt;10),'Input data'!T97,"Irrelevant"))</f>
        <v>Irrelevant</v>
      </c>
      <c r="T82" s="4" t="str">
        <f>IF(S82="Straight",0,IF(R82="Irrelevant","Irrelevant",IF(AND(OR(I82="Motorway link",I82="Exit diverge",I82="Entrance merge"),OR('Input data'!U97="",'Input data'!U97&gt;(G82*1000-R82))),G82*1000-R82,IF(AND(OR(I82="Motorway link",I82="Exit diverge",I82="Entrance merge"),'Input data'!U97&gt;0),'Input data'!U97,"Irrelevant"))))</f>
        <v>Irrelevant</v>
      </c>
      <c r="U82" s="4" t="str">
        <f>IF(AND(OR(I82="Motorway link",I82="Exit diverge",I82="Entrance merge",I82="Exit ramp",I82="Entrance ramp"),'Input data'!V97=""),"No",IF(OR(I82="Motorway link",I82="Exit diverge",I82="Entrance merge",I82="Exit ramp",I82="Entrance ramp"),'Input data'!V97,"Irrelevant"))</f>
        <v>Irrelevant</v>
      </c>
      <c r="V82" s="4" t="str">
        <f>IF(W82="Straight",IF(AND(OR(I82="Exit ramp",I82="Entrance ramp"),'Input data'!W97=""),"Straight diamond ramp",IF(OR(I82="Exit ramp",I82="Entrance ramp"),'Input data'!W97,"Irrelevant")),"Irrelevant")</f>
        <v>Irrelevant</v>
      </c>
      <c r="W82" s="4" t="str">
        <f>IF(AND(OR(I82="Exit ramp",I82="Entrance ramp"),'Input data'!X97=""),"Straight",IF(AND(OR(I82="Exit ramp",I82="Entrance ramp"),'Input data'!X97&gt;10),'Input data'!X97,"Irrelevant"))</f>
        <v>Irrelevant</v>
      </c>
      <c r="X82" s="4" t="str">
        <f>IF(AND(OR(I82="Exit ramp",I82="Entrance ramp"),OR('Input data'!Y97="",'Input data'!Y97&gt;(G82*1000))),G82*1000,IF(AND(OR(I82="Exit ramp",I82="Entrance ramp"),'Input data'!Y97&gt;0),'Input data'!Y97,"Irrelevant"))</f>
        <v>Irrelevant</v>
      </c>
      <c r="Y82" s="4" t="str">
        <f>IF(AND(I82="Exit ramp",'Input data'!Z97=""),95,IF(AND(I82="Entrance ramp",'Input data'!Z97=""),45,IF(AND(OR(I82="Exit ramp",I82="Entrance ramp"),'Input data'!Z97&gt;4,'Input data'!Z97&lt;200),'Input data'!Z97,"Irrelevant")))</f>
        <v>Irrelevant</v>
      </c>
      <c r="Z82" s="4" t="str">
        <f>IF(AND(OR(I82="Exit ramp",I82="Entrance ramp"),'Input data'!AA97=""),"Straight",IF(AND(OR(I82="Exit ramp",I82="Entrance ramp"),'Input data'!AA97&gt;10),'Input data'!AA97,"Irrelevant"))</f>
        <v>Irrelevant</v>
      </c>
      <c r="AA82" s="4" t="str">
        <f>IF(X82="Irrelevant","Irrelevant",IF(AND(OR(I82="Exit ramp",I82="Entrance ramp"),OR('Input data'!AB97="",'Input data'!AB97&gt;(G82*1000-X82))),G82*1000-X82,IF(AND(OR(I82="Exit ramp",I82="Entrance ramp"),'Input data'!AB97&gt;0),'Input data'!AB97,"Irrelevant")))</f>
        <v>Irrelevant</v>
      </c>
      <c r="AB82" s="4" t="str">
        <f>IF(AND(I82="Exit ramp",'Input data'!AC97=""),60,IF(AND(I82="Entrance ramp",'Input data'!AC97=""),80,IF(AND(OR(I82="Exit ramp",I82="Entrance ramp"),'Input data'!AC97&gt;4,'Input data'!AC97&lt;200),'Input data'!AC97,"Irrelevant")))</f>
        <v>Irrelevant</v>
      </c>
      <c r="AC82" s="4" t="str">
        <f>IF(AND(OR(I82="Motorway link",I82="Exit diverge",I82="Entrance merge"),'Input data'!AD97=""),"No",IF(OR(I82="Motorway link",I82="Exit diverge",I82="Entrance merge"),'Input data'!AD97,"Irrelevant"))</f>
        <v>Irrelevant</v>
      </c>
      <c r="AD82" s="4" t="str">
        <f>IF(AND(OR(I82="Motorway link",I82="Exit diverge",I82="Entrance merge"),'Input data'!AE97=""),"130 kph",IF(OR(I82="Motorway link",I82="Exit diverge",I82="Entrance merge"),'Input data'!AE97,"Irrelevant"))</f>
        <v>Irrelevant</v>
      </c>
      <c r="AE82" s="4" t="str">
        <f>IF(AND(I82="Entrance merge",'Input data'!AF97=""),"No",IF(I82="Entrance merge",'Input data'!AF97,"Irrelevant"))</f>
        <v>Irrelevant</v>
      </c>
      <c r="AF82" s="4" t="str">
        <f>IF(AND(AE82="Yes",'Input data'!AG97&gt;0,'Input data'!AG97&lt;1.00000001),'Input data'!AG97,IF(OR(AE82="No",AE82="Yes"),0,"Irrelevant"))</f>
        <v>Irrelevant</v>
      </c>
    </row>
    <row r="83" spans="1:32" x14ac:dyDescent="0.3">
      <c r="A83" s="4" t="str">
        <f>IF('Input data'!A98="","",'Input data'!A98)</f>
        <v/>
      </c>
      <c r="B83" s="4" t="str">
        <f>IF('Input data'!B98="","",'Input data'!B98)</f>
        <v/>
      </c>
      <c r="C83" s="4" t="str">
        <f>IF('Input data'!C98="","",'Input data'!C98)</f>
        <v/>
      </c>
      <c r="D83" s="4" t="str">
        <f>IF('Input data'!D98="","",'Input data'!D98)</f>
        <v/>
      </c>
      <c r="E83" s="4" t="str">
        <f>IF('Input data'!E98="","",'Input data'!E98)</f>
        <v/>
      </c>
      <c r="F83" s="4" t="str">
        <f>IF('Input data'!F98="","",'Input data'!F98)</f>
        <v/>
      </c>
      <c r="G83" s="4">
        <f>IF('Input data'!G98="","",'Input data'!G98)</f>
        <v>0</v>
      </c>
      <c r="H83" s="4" t="str">
        <f>IF('Input data'!H98&gt;0.5,'Input data'!H98,"")</f>
        <v/>
      </c>
      <c r="I83" s="4" t="str">
        <f>IF('Input data'!I98="","",'Input data'!I98)</f>
        <v/>
      </c>
      <c r="J83" s="4" t="str">
        <f>IF(AND(OR(I83="Motorway link",I83="Exit diverge",I83="Entrance merge"),'Input data'!K98=""),2,IF(AND(OR(I83="Motorway link",I83="Exit diverge",I83="Entrance merge"),'Input data'!K98&gt;0.5,'Input data'!K98&lt;21),'Input data'!K98,"Irrelevant"))</f>
        <v>Irrelevant</v>
      </c>
      <c r="K83" s="4" t="str">
        <f>IF(AND(OR(I83="Motorway link",I83="Exit diverge",I83="Entrance merge",I83="Exit ramp",I83="Entrance ramp"),'Input data'!L98=""),3.5,IF(AND(OR(I83="Motorway link",I83="Exit diverge",I83="Entrance merge",I83="Exit ramp",I83="Entrance ramp"),'Input data'!L98&gt;1.5,'Input data'!L98&lt;11),'Input data'!L98,"Irrelevant"))</f>
        <v>Irrelevant</v>
      </c>
      <c r="L83" s="4" t="str">
        <f>IF(AND(I83="Motorway link",'Input data'!M98=""),"No",IF(I83="Motorway link",'Input data'!M98,"Irrelevant"))</f>
        <v>Irrelevant</v>
      </c>
      <c r="M83" s="4" t="str">
        <f>IF(AND(L83="Yes",'Input data'!N98&gt;0,'Input data'!N98&lt;1.00000001),'Input data'!N98,IF(OR(L83="No",L83="Yes"),0,"Irrelevant"))</f>
        <v>Irrelevant</v>
      </c>
      <c r="N83" s="4" t="str">
        <f>IF(AND(OR(I83="Motorway link",I83="Exit diverge",I83="Entrance merge"),'Input data'!O98=""),3,IF(AND(OR(I83="Motorway link",I83="Exit diverge",I83="Entrance merge"),'Input data'!O98&lt;11,'Input data'!O98&gt;-0.00000001),'Input data'!O98,"Irrelevant"))</f>
        <v>Irrelevant</v>
      </c>
      <c r="O83" s="4" t="str">
        <f>IF(AND(OR(I83="Motorway link",I83="Exit diverge",I83="Entrance merge",I83="Exit ramp",I83="Entrance ramp"),'Input data'!P98=""),0.5,IF(AND(OR(I83="Motorway link",I83="Exit diverge",I83="Entrance merge",I83="Exit ramp",I83="Entrance ramp"),'Input data'!P98&gt;-0.00000001,'Input data'!P98&lt;11),'Input data'!P98,"Irrelevant"))</f>
        <v>Irrelevant</v>
      </c>
      <c r="P83" s="4" t="str">
        <f>IF(AND(OR(I83="Motorway link",I83="Exit diverge",I83="Entrance merge"),'Input data'!Q98=""),5,IF(AND(OR(I83="Motorway link",I83="Exit diverge",I83="Entrance merge"),'Input data'!Q98&gt;-0.00000001,'Input data'!Q98&lt;101),'Input data'!Q98,"Irrelevant"))</f>
        <v>Irrelevant</v>
      </c>
      <c r="Q83" s="4" t="str">
        <f>IF(AND(OR(I83="Motorway link",I83="Exit diverge",I83="Entrance merge"),'Input data'!R98=""),"Straight",IF(AND(OR(I83="Motorway link",I83="Exit diverge",I83="Entrance merge"),'Input data'!R98&gt;10),'Input data'!R98,"Irrelevant"))</f>
        <v>Irrelevant</v>
      </c>
      <c r="R83" s="4" t="str">
        <f>IF(Q83="Straight",0,IF(AND(OR(I83="Motorway link",I83="Exit diverge",I83="Entrance merge"),OR('Input data'!S98="",'Input data'!S98&gt;(G83*1000))),G83*1000,IF(AND(OR(I83="Motorway link",I83="Exit diverge",I83="Entrance merge"),'Input data'!S98&gt;0),'Input data'!S98,"Irrelevant")))</f>
        <v>Irrelevant</v>
      </c>
      <c r="S83" s="4" t="str">
        <f>IF(AND(OR(I83="Motorway link",I83="Exit diverge",I83="Entrance merge"),'Input data'!T98=""),"Straight",IF(AND(OR(I83="Motorway link",I83="Exit diverge",I83="Entrance merge"),'Input data'!T98&gt;10),'Input data'!T98,"Irrelevant"))</f>
        <v>Irrelevant</v>
      </c>
      <c r="T83" s="4" t="str">
        <f>IF(S83="Straight",0,IF(R83="Irrelevant","Irrelevant",IF(AND(OR(I83="Motorway link",I83="Exit diverge",I83="Entrance merge"),OR('Input data'!U98="",'Input data'!U98&gt;(G83*1000-R83))),G83*1000-R83,IF(AND(OR(I83="Motorway link",I83="Exit diverge",I83="Entrance merge"),'Input data'!U98&gt;0),'Input data'!U98,"Irrelevant"))))</f>
        <v>Irrelevant</v>
      </c>
      <c r="U83" s="4" t="str">
        <f>IF(AND(OR(I83="Motorway link",I83="Exit diverge",I83="Entrance merge",I83="Exit ramp",I83="Entrance ramp"),'Input data'!V98=""),"No",IF(OR(I83="Motorway link",I83="Exit diverge",I83="Entrance merge",I83="Exit ramp",I83="Entrance ramp"),'Input data'!V98,"Irrelevant"))</f>
        <v>Irrelevant</v>
      </c>
      <c r="V83" s="4" t="str">
        <f>IF(W83="Straight",IF(AND(OR(I83="Exit ramp",I83="Entrance ramp"),'Input data'!W98=""),"Straight diamond ramp",IF(OR(I83="Exit ramp",I83="Entrance ramp"),'Input data'!W98,"Irrelevant")),"Irrelevant")</f>
        <v>Irrelevant</v>
      </c>
      <c r="W83" s="4" t="str">
        <f>IF(AND(OR(I83="Exit ramp",I83="Entrance ramp"),'Input data'!X98=""),"Straight",IF(AND(OR(I83="Exit ramp",I83="Entrance ramp"),'Input data'!X98&gt;10),'Input data'!X98,"Irrelevant"))</f>
        <v>Irrelevant</v>
      </c>
      <c r="X83" s="4" t="str">
        <f>IF(AND(OR(I83="Exit ramp",I83="Entrance ramp"),OR('Input data'!Y98="",'Input data'!Y98&gt;(G83*1000))),G83*1000,IF(AND(OR(I83="Exit ramp",I83="Entrance ramp"),'Input data'!Y98&gt;0),'Input data'!Y98,"Irrelevant"))</f>
        <v>Irrelevant</v>
      </c>
      <c r="Y83" s="4" t="str">
        <f>IF(AND(I83="Exit ramp",'Input data'!Z98=""),95,IF(AND(I83="Entrance ramp",'Input data'!Z98=""),45,IF(AND(OR(I83="Exit ramp",I83="Entrance ramp"),'Input data'!Z98&gt;4,'Input data'!Z98&lt;200),'Input data'!Z98,"Irrelevant")))</f>
        <v>Irrelevant</v>
      </c>
      <c r="Z83" s="4" t="str">
        <f>IF(AND(OR(I83="Exit ramp",I83="Entrance ramp"),'Input data'!AA98=""),"Straight",IF(AND(OR(I83="Exit ramp",I83="Entrance ramp"),'Input data'!AA98&gt;10),'Input data'!AA98,"Irrelevant"))</f>
        <v>Irrelevant</v>
      </c>
      <c r="AA83" s="4" t="str">
        <f>IF(X83="Irrelevant","Irrelevant",IF(AND(OR(I83="Exit ramp",I83="Entrance ramp"),OR('Input data'!AB98="",'Input data'!AB98&gt;(G83*1000-X83))),G83*1000-X83,IF(AND(OR(I83="Exit ramp",I83="Entrance ramp"),'Input data'!AB98&gt;0),'Input data'!AB98,"Irrelevant")))</f>
        <v>Irrelevant</v>
      </c>
      <c r="AB83" s="4" t="str">
        <f>IF(AND(I83="Exit ramp",'Input data'!AC98=""),60,IF(AND(I83="Entrance ramp",'Input data'!AC98=""),80,IF(AND(OR(I83="Exit ramp",I83="Entrance ramp"),'Input data'!AC98&gt;4,'Input data'!AC98&lt;200),'Input data'!AC98,"Irrelevant")))</f>
        <v>Irrelevant</v>
      </c>
      <c r="AC83" s="4" t="str">
        <f>IF(AND(OR(I83="Motorway link",I83="Exit diverge",I83="Entrance merge"),'Input data'!AD98=""),"No",IF(OR(I83="Motorway link",I83="Exit diverge",I83="Entrance merge"),'Input data'!AD98,"Irrelevant"))</f>
        <v>Irrelevant</v>
      </c>
      <c r="AD83" s="4" t="str">
        <f>IF(AND(OR(I83="Motorway link",I83="Exit diverge",I83="Entrance merge"),'Input data'!AE98=""),"130 kph",IF(OR(I83="Motorway link",I83="Exit diverge",I83="Entrance merge"),'Input data'!AE98,"Irrelevant"))</f>
        <v>Irrelevant</v>
      </c>
      <c r="AE83" s="4" t="str">
        <f>IF(AND(I83="Entrance merge",'Input data'!AF98=""),"No",IF(I83="Entrance merge",'Input data'!AF98,"Irrelevant"))</f>
        <v>Irrelevant</v>
      </c>
      <c r="AF83" s="4" t="str">
        <f>IF(AND(AE83="Yes",'Input data'!AG98&gt;0,'Input data'!AG98&lt;1.00000001),'Input data'!AG98,IF(OR(AE83="No",AE83="Yes"),0,"Irrelevant"))</f>
        <v>Irrelevant</v>
      </c>
    </row>
    <row r="84" spans="1:32" x14ac:dyDescent="0.3">
      <c r="A84" s="4" t="str">
        <f>IF('Input data'!A99="","",'Input data'!A99)</f>
        <v/>
      </c>
      <c r="B84" s="4" t="str">
        <f>IF('Input data'!B99="","",'Input data'!B99)</f>
        <v/>
      </c>
      <c r="C84" s="4" t="str">
        <f>IF('Input data'!C99="","",'Input data'!C99)</f>
        <v/>
      </c>
      <c r="D84" s="4" t="str">
        <f>IF('Input data'!D99="","",'Input data'!D99)</f>
        <v/>
      </c>
      <c r="E84" s="4" t="str">
        <f>IF('Input data'!E99="","",'Input data'!E99)</f>
        <v/>
      </c>
      <c r="F84" s="4" t="str">
        <f>IF('Input data'!F99="","",'Input data'!F99)</f>
        <v/>
      </c>
      <c r="G84" s="4">
        <f>IF('Input data'!G99="","",'Input data'!G99)</f>
        <v>0</v>
      </c>
      <c r="H84" s="4" t="str">
        <f>IF('Input data'!H99&gt;0.5,'Input data'!H99,"")</f>
        <v/>
      </c>
      <c r="I84" s="4" t="str">
        <f>IF('Input data'!I99="","",'Input data'!I99)</f>
        <v/>
      </c>
      <c r="J84" s="4" t="str">
        <f>IF(AND(OR(I84="Motorway link",I84="Exit diverge",I84="Entrance merge"),'Input data'!K99=""),2,IF(AND(OR(I84="Motorway link",I84="Exit diverge",I84="Entrance merge"),'Input data'!K99&gt;0.5,'Input data'!K99&lt;21),'Input data'!K99,"Irrelevant"))</f>
        <v>Irrelevant</v>
      </c>
      <c r="K84" s="4" t="str">
        <f>IF(AND(OR(I84="Motorway link",I84="Exit diverge",I84="Entrance merge",I84="Exit ramp",I84="Entrance ramp"),'Input data'!L99=""),3.5,IF(AND(OR(I84="Motorway link",I84="Exit diverge",I84="Entrance merge",I84="Exit ramp",I84="Entrance ramp"),'Input data'!L99&gt;1.5,'Input data'!L99&lt;11),'Input data'!L99,"Irrelevant"))</f>
        <v>Irrelevant</v>
      </c>
      <c r="L84" s="4" t="str">
        <f>IF(AND(I84="Motorway link",'Input data'!M99=""),"No",IF(I84="Motorway link",'Input data'!M99,"Irrelevant"))</f>
        <v>Irrelevant</v>
      </c>
      <c r="M84" s="4" t="str">
        <f>IF(AND(L84="Yes",'Input data'!N99&gt;0,'Input data'!N99&lt;1.00000001),'Input data'!N99,IF(OR(L84="No",L84="Yes"),0,"Irrelevant"))</f>
        <v>Irrelevant</v>
      </c>
      <c r="N84" s="4" t="str">
        <f>IF(AND(OR(I84="Motorway link",I84="Exit diverge",I84="Entrance merge"),'Input data'!O99=""),3,IF(AND(OR(I84="Motorway link",I84="Exit diverge",I84="Entrance merge"),'Input data'!O99&lt;11,'Input data'!O99&gt;-0.00000001),'Input data'!O99,"Irrelevant"))</f>
        <v>Irrelevant</v>
      </c>
      <c r="O84" s="4" t="str">
        <f>IF(AND(OR(I84="Motorway link",I84="Exit diverge",I84="Entrance merge",I84="Exit ramp",I84="Entrance ramp"),'Input data'!P99=""),0.5,IF(AND(OR(I84="Motorway link",I84="Exit diverge",I84="Entrance merge",I84="Exit ramp",I84="Entrance ramp"),'Input data'!P99&gt;-0.00000001,'Input data'!P99&lt;11),'Input data'!P99,"Irrelevant"))</f>
        <v>Irrelevant</v>
      </c>
      <c r="P84" s="4" t="str">
        <f>IF(AND(OR(I84="Motorway link",I84="Exit diverge",I84="Entrance merge"),'Input data'!Q99=""),5,IF(AND(OR(I84="Motorway link",I84="Exit diverge",I84="Entrance merge"),'Input data'!Q99&gt;-0.00000001,'Input data'!Q99&lt;101),'Input data'!Q99,"Irrelevant"))</f>
        <v>Irrelevant</v>
      </c>
      <c r="Q84" s="4" t="str">
        <f>IF(AND(OR(I84="Motorway link",I84="Exit diverge",I84="Entrance merge"),'Input data'!R99=""),"Straight",IF(AND(OR(I84="Motorway link",I84="Exit diverge",I84="Entrance merge"),'Input data'!R99&gt;10),'Input data'!R99,"Irrelevant"))</f>
        <v>Irrelevant</v>
      </c>
      <c r="R84" s="4" t="str">
        <f>IF(Q84="Straight",0,IF(AND(OR(I84="Motorway link",I84="Exit diverge",I84="Entrance merge"),OR('Input data'!S99="",'Input data'!S99&gt;(G84*1000))),G84*1000,IF(AND(OR(I84="Motorway link",I84="Exit diverge",I84="Entrance merge"),'Input data'!S99&gt;0),'Input data'!S99,"Irrelevant")))</f>
        <v>Irrelevant</v>
      </c>
      <c r="S84" s="4" t="str">
        <f>IF(AND(OR(I84="Motorway link",I84="Exit diverge",I84="Entrance merge"),'Input data'!T99=""),"Straight",IF(AND(OR(I84="Motorway link",I84="Exit diverge",I84="Entrance merge"),'Input data'!T99&gt;10),'Input data'!T99,"Irrelevant"))</f>
        <v>Irrelevant</v>
      </c>
      <c r="T84" s="4" t="str">
        <f>IF(S84="Straight",0,IF(R84="Irrelevant","Irrelevant",IF(AND(OR(I84="Motorway link",I84="Exit diverge",I84="Entrance merge"),OR('Input data'!U99="",'Input data'!U99&gt;(G84*1000-R84))),G84*1000-R84,IF(AND(OR(I84="Motorway link",I84="Exit diverge",I84="Entrance merge"),'Input data'!U99&gt;0),'Input data'!U99,"Irrelevant"))))</f>
        <v>Irrelevant</v>
      </c>
      <c r="U84" s="4" t="str">
        <f>IF(AND(OR(I84="Motorway link",I84="Exit diverge",I84="Entrance merge",I84="Exit ramp",I84="Entrance ramp"),'Input data'!V99=""),"No",IF(OR(I84="Motorway link",I84="Exit diverge",I84="Entrance merge",I84="Exit ramp",I84="Entrance ramp"),'Input data'!V99,"Irrelevant"))</f>
        <v>Irrelevant</v>
      </c>
      <c r="V84" s="4" t="str">
        <f>IF(W84="Straight",IF(AND(OR(I84="Exit ramp",I84="Entrance ramp"),'Input data'!W99=""),"Straight diamond ramp",IF(OR(I84="Exit ramp",I84="Entrance ramp"),'Input data'!W99,"Irrelevant")),"Irrelevant")</f>
        <v>Irrelevant</v>
      </c>
      <c r="W84" s="4" t="str">
        <f>IF(AND(OR(I84="Exit ramp",I84="Entrance ramp"),'Input data'!X99=""),"Straight",IF(AND(OR(I84="Exit ramp",I84="Entrance ramp"),'Input data'!X99&gt;10),'Input data'!X99,"Irrelevant"))</f>
        <v>Irrelevant</v>
      </c>
      <c r="X84" s="4" t="str">
        <f>IF(AND(OR(I84="Exit ramp",I84="Entrance ramp"),OR('Input data'!Y99="",'Input data'!Y99&gt;(G84*1000))),G84*1000,IF(AND(OR(I84="Exit ramp",I84="Entrance ramp"),'Input data'!Y99&gt;0),'Input data'!Y99,"Irrelevant"))</f>
        <v>Irrelevant</v>
      </c>
      <c r="Y84" s="4" t="str">
        <f>IF(AND(I84="Exit ramp",'Input data'!Z99=""),95,IF(AND(I84="Entrance ramp",'Input data'!Z99=""),45,IF(AND(OR(I84="Exit ramp",I84="Entrance ramp"),'Input data'!Z99&gt;4,'Input data'!Z99&lt;200),'Input data'!Z99,"Irrelevant")))</f>
        <v>Irrelevant</v>
      </c>
      <c r="Z84" s="4" t="str">
        <f>IF(AND(OR(I84="Exit ramp",I84="Entrance ramp"),'Input data'!AA99=""),"Straight",IF(AND(OR(I84="Exit ramp",I84="Entrance ramp"),'Input data'!AA99&gt;10),'Input data'!AA99,"Irrelevant"))</f>
        <v>Irrelevant</v>
      </c>
      <c r="AA84" s="4" t="str">
        <f>IF(X84="Irrelevant","Irrelevant",IF(AND(OR(I84="Exit ramp",I84="Entrance ramp"),OR('Input data'!AB99="",'Input data'!AB99&gt;(G84*1000-X84))),G84*1000-X84,IF(AND(OR(I84="Exit ramp",I84="Entrance ramp"),'Input data'!AB99&gt;0),'Input data'!AB99,"Irrelevant")))</f>
        <v>Irrelevant</v>
      </c>
      <c r="AB84" s="4" t="str">
        <f>IF(AND(I84="Exit ramp",'Input data'!AC99=""),60,IF(AND(I84="Entrance ramp",'Input data'!AC99=""),80,IF(AND(OR(I84="Exit ramp",I84="Entrance ramp"),'Input data'!AC99&gt;4,'Input data'!AC99&lt;200),'Input data'!AC99,"Irrelevant")))</f>
        <v>Irrelevant</v>
      </c>
      <c r="AC84" s="4" t="str">
        <f>IF(AND(OR(I84="Motorway link",I84="Exit diverge",I84="Entrance merge"),'Input data'!AD99=""),"No",IF(OR(I84="Motorway link",I84="Exit diverge",I84="Entrance merge"),'Input data'!AD99,"Irrelevant"))</f>
        <v>Irrelevant</v>
      </c>
      <c r="AD84" s="4" t="str">
        <f>IF(AND(OR(I84="Motorway link",I84="Exit diverge",I84="Entrance merge"),'Input data'!AE99=""),"130 kph",IF(OR(I84="Motorway link",I84="Exit diverge",I84="Entrance merge"),'Input data'!AE99,"Irrelevant"))</f>
        <v>Irrelevant</v>
      </c>
      <c r="AE84" s="4" t="str">
        <f>IF(AND(I84="Entrance merge",'Input data'!AF99=""),"No",IF(I84="Entrance merge",'Input data'!AF99,"Irrelevant"))</f>
        <v>Irrelevant</v>
      </c>
      <c r="AF84" s="4" t="str">
        <f>IF(AND(AE84="Yes",'Input data'!AG99&gt;0,'Input data'!AG99&lt;1.00000001),'Input data'!AG99,IF(OR(AE84="No",AE84="Yes"),0,"Irrelevant"))</f>
        <v>Irrelevant</v>
      </c>
    </row>
    <row r="85" spans="1:32" x14ac:dyDescent="0.3">
      <c r="A85" s="4" t="str">
        <f>IF('Input data'!A100="","",'Input data'!A100)</f>
        <v/>
      </c>
      <c r="B85" s="4" t="str">
        <f>IF('Input data'!B100="","",'Input data'!B100)</f>
        <v/>
      </c>
      <c r="C85" s="4" t="str">
        <f>IF('Input data'!C100="","",'Input data'!C100)</f>
        <v/>
      </c>
      <c r="D85" s="4" t="str">
        <f>IF('Input data'!D100="","",'Input data'!D100)</f>
        <v/>
      </c>
      <c r="E85" s="4" t="str">
        <f>IF('Input data'!E100="","",'Input data'!E100)</f>
        <v/>
      </c>
      <c r="F85" s="4" t="str">
        <f>IF('Input data'!F100="","",'Input data'!F100)</f>
        <v/>
      </c>
      <c r="G85" s="4">
        <f>IF('Input data'!G100="","",'Input data'!G100)</f>
        <v>0</v>
      </c>
      <c r="H85" s="4" t="str">
        <f>IF('Input data'!H100&gt;0.5,'Input data'!H100,"")</f>
        <v/>
      </c>
      <c r="I85" s="4" t="str">
        <f>IF('Input data'!I100="","",'Input data'!I100)</f>
        <v/>
      </c>
      <c r="J85" s="4" t="str">
        <f>IF(AND(OR(I85="Motorway link",I85="Exit diverge",I85="Entrance merge"),'Input data'!K100=""),2,IF(AND(OR(I85="Motorway link",I85="Exit diverge",I85="Entrance merge"),'Input data'!K100&gt;0.5,'Input data'!K100&lt;21),'Input data'!K100,"Irrelevant"))</f>
        <v>Irrelevant</v>
      </c>
      <c r="K85" s="4" t="str">
        <f>IF(AND(OR(I85="Motorway link",I85="Exit diverge",I85="Entrance merge",I85="Exit ramp",I85="Entrance ramp"),'Input data'!L100=""),3.5,IF(AND(OR(I85="Motorway link",I85="Exit diverge",I85="Entrance merge",I85="Exit ramp",I85="Entrance ramp"),'Input data'!L100&gt;1.5,'Input data'!L100&lt;11),'Input data'!L100,"Irrelevant"))</f>
        <v>Irrelevant</v>
      </c>
      <c r="L85" s="4" t="str">
        <f>IF(AND(I85="Motorway link",'Input data'!M100=""),"No",IF(I85="Motorway link",'Input data'!M100,"Irrelevant"))</f>
        <v>Irrelevant</v>
      </c>
      <c r="M85" s="4" t="str">
        <f>IF(AND(L85="Yes",'Input data'!N100&gt;0,'Input data'!N100&lt;1.00000001),'Input data'!N100,IF(OR(L85="No",L85="Yes"),0,"Irrelevant"))</f>
        <v>Irrelevant</v>
      </c>
      <c r="N85" s="4" t="str">
        <f>IF(AND(OR(I85="Motorway link",I85="Exit diverge",I85="Entrance merge"),'Input data'!O100=""),3,IF(AND(OR(I85="Motorway link",I85="Exit diverge",I85="Entrance merge"),'Input data'!O100&lt;11,'Input data'!O100&gt;-0.00000001),'Input data'!O100,"Irrelevant"))</f>
        <v>Irrelevant</v>
      </c>
      <c r="O85" s="4" t="str">
        <f>IF(AND(OR(I85="Motorway link",I85="Exit diverge",I85="Entrance merge",I85="Exit ramp",I85="Entrance ramp"),'Input data'!P100=""),0.5,IF(AND(OR(I85="Motorway link",I85="Exit diverge",I85="Entrance merge",I85="Exit ramp",I85="Entrance ramp"),'Input data'!P100&gt;-0.00000001,'Input data'!P100&lt;11),'Input data'!P100,"Irrelevant"))</f>
        <v>Irrelevant</v>
      </c>
      <c r="P85" s="4" t="str">
        <f>IF(AND(OR(I85="Motorway link",I85="Exit diverge",I85="Entrance merge"),'Input data'!Q100=""),5,IF(AND(OR(I85="Motorway link",I85="Exit diverge",I85="Entrance merge"),'Input data'!Q100&gt;-0.00000001,'Input data'!Q100&lt;101),'Input data'!Q100,"Irrelevant"))</f>
        <v>Irrelevant</v>
      </c>
      <c r="Q85" s="4" t="str">
        <f>IF(AND(OR(I85="Motorway link",I85="Exit diverge",I85="Entrance merge"),'Input data'!R100=""),"Straight",IF(AND(OR(I85="Motorway link",I85="Exit diverge",I85="Entrance merge"),'Input data'!R100&gt;10),'Input data'!R100,"Irrelevant"))</f>
        <v>Irrelevant</v>
      </c>
      <c r="R85" s="4" t="str">
        <f>IF(Q85="Straight",0,IF(AND(OR(I85="Motorway link",I85="Exit diverge",I85="Entrance merge"),OR('Input data'!S100="",'Input data'!S100&gt;(G85*1000))),G85*1000,IF(AND(OR(I85="Motorway link",I85="Exit diverge",I85="Entrance merge"),'Input data'!S100&gt;0),'Input data'!S100,"Irrelevant")))</f>
        <v>Irrelevant</v>
      </c>
      <c r="S85" s="4" t="str">
        <f>IF(AND(OR(I85="Motorway link",I85="Exit diverge",I85="Entrance merge"),'Input data'!T100=""),"Straight",IF(AND(OR(I85="Motorway link",I85="Exit diverge",I85="Entrance merge"),'Input data'!T100&gt;10),'Input data'!T100,"Irrelevant"))</f>
        <v>Irrelevant</v>
      </c>
      <c r="T85" s="4" t="str">
        <f>IF(S85="Straight",0,IF(R85="Irrelevant","Irrelevant",IF(AND(OR(I85="Motorway link",I85="Exit diverge",I85="Entrance merge"),OR('Input data'!U100="",'Input data'!U100&gt;(G85*1000-R85))),G85*1000-R85,IF(AND(OR(I85="Motorway link",I85="Exit diverge",I85="Entrance merge"),'Input data'!U100&gt;0),'Input data'!U100,"Irrelevant"))))</f>
        <v>Irrelevant</v>
      </c>
      <c r="U85" s="4" t="str">
        <f>IF(AND(OR(I85="Motorway link",I85="Exit diverge",I85="Entrance merge",I85="Exit ramp",I85="Entrance ramp"),'Input data'!V100=""),"No",IF(OR(I85="Motorway link",I85="Exit diverge",I85="Entrance merge",I85="Exit ramp",I85="Entrance ramp"),'Input data'!V100,"Irrelevant"))</f>
        <v>Irrelevant</v>
      </c>
      <c r="V85" s="4" t="str">
        <f>IF(W85="Straight",IF(AND(OR(I85="Exit ramp",I85="Entrance ramp"),'Input data'!W100=""),"Straight diamond ramp",IF(OR(I85="Exit ramp",I85="Entrance ramp"),'Input data'!W100,"Irrelevant")),"Irrelevant")</f>
        <v>Irrelevant</v>
      </c>
      <c r="W85" s="4" t="str">
        <f>IF(AND(OR(I85="Exit ramp",I85="Entrance ramp"),'Input data'!X100=""),"Straight",IF(AND(OR(I85="Exit ramp",I85="Entrance ramp"),'Input data'!X100&gt;10),'Input data'!X100,"Irrelevant"))</f>
        <v>Irrelevant</v>
      </c>
      <c r="X85" s="4" t="str">
        <f>IF(AND(OR(I85="Exit ramp",I85="Entrance ramp"),OR('Input data'!Y100="",'Input data'!Y100&gt;(G85*1000))),G85*1000,IF(AND(OR(I85="Exit ramp",I85="Entrance ramp"),'Input data'!Y100&gt;0),'Input data'!Y100,"Irrelevant"))</f>
        <v>Irrelevant</v>
      </c>
      <c r="Y85" s="4" t="str">
        <f>IF(AND(I85="Exit ramp",'Input data'!Z100=""),95,IF(AND(I85="Entrance ramp",'Input data'!Z100=""),45,IF(AND(OR(I85="Exit ramp",I85="Entrance ramp"),'Input data'!Z100&gt;4,'Input data'!Z100&lt;200),'Input data'!Z100,"Irrelevant")))</f>
        <v>Irrelevant</v>
      </c>
      <c r="Z85" s="4" t="str">
        <f>IF(AND(OR(I85="Exit ramp",I85="Entrance ramp"),'Input data'!AA100=""),"Straight",IF(AND(OR(I85="Exit ramp",I85="Entrance ramp"),'Input data'!AA100&gt;10),'Input data'!AA100,"Irrelevant"))</f>
        <v>Irrelevant</v>
      </c>
      <c r="AA85" s="4" t="str">
        <f>IF(X85="Irrelevant","Irrelevant",IF(AND(OR(I85="Exit ramp",I85="Entrance ramp"),OR('Input data'!AB100="",'Input data'!AB100&gt;(G85*1000-X85))),G85*1000-X85,IF(AND(OR(I85="Exit ramp",I85="Entrance ramp"),'Input data'!AB100&gt;0),'Input data'!AB100,"Irrelevant")))</f>
        <v>Irrelevant</v>
      </c>
      <c r="AB85" s="4" t="str">
        <f>IF(AND(I85="Exit ramp",'Input data'!AC100=""),60,IF(AND(I85="Entrance ramp",'Input data'!AC100=""),80,IF(AND(OR(I85="Exit ramp",I85="Entrance ramp"),'Input data'!AC100&gt;4,'Input data'!AC100&lt;200),'Input data'!AC100,"Irrelevant")))</f>
        <v>Irrelevant</v>
      </c>
      <c r="AC85" s="4" t="str">
        <f>IF(AND(OR(I85="Motorway link",I85="Exit diverge",I85="Entrance merge"),'Input data'!AD100=""),"No",IF(OR(I85="Motorway link",I85="Exit diverge",I85="Entrance merge"),'Input data'!AD100,"Irrelevant"))</f>
        <v>Irrelevant</v>
      </c>
      <c r="AD85" s="4" t="str">
        <f>IF(AND(OR(I85="Motorway link",I85="Exit diverge",I85="Entrance merge"),'Input data'!AE100=""),"130 kph",IF(OR(I85="Motorway link",I85="Exit diverge",I85="Entrance merge"),'Input data'!AE100,"Irrelevant"))</f>
        <v>Irrelevant</v>
      </c>
      <c r="AE85" s="4" t="str">
        <f>IF(AND(I85="Entrance merge",'Input data'!AF100=""),"No",IF(I85="Entrance merge",'Input data'!AF100,"Irrelevant"))</f>
        <v>Irrelevant</v>
      </c>
      <c r="AF85" s="4" t="str">
        <f>IF(AND(AE85="Yes",'Input data'!AG100&gt;0,'Input data'!AG100&lt;1.00000001),'Input data'!AG100,IF(OR(AE85="No",AE85="Yes"),0,"Irrelevant"))</f>
        <v>Irrelevant</v>
      </c>
    </row>
    <row r="86" spans="1:32" x14ac:dyDescent="0.3">
      <c r="A86" s="4" t="str">
        <f>IF('Input data'!A101="","",'Input data'!A101)</f>
        <v/>
      </c>
      <c r="B86" s="4" t="str">
        <f>IF('Input data'!B101="","",'Input data'!B101)</f>
        <v/>
      </c>
      <c r="C86" s="4" t="str">
        <f>IF('Input data'!C101="","",'Input data'!C101)</f>
        <v/>
      </c>
      <c r="D86" s="4" t="str">
        <f>IF('Input data'!D101="","",'Input data'!D101)</f>
        <v/>
      </c>
      <c r="E86" s="4" t="str">
        <f>IF('Input data'!E101="","",'Input data'!E101)</f>
        <v/>
      </c>
      <c r="F86" s="4" t="str">
        <f>IF('Input data'!F101="","",'Input data'!F101)</f>
        <v/>
      </c>
      <c r="G86" s="4">
        <f>IF('Input data'!G101="","",'Input data'!G101)</f>
        <v>0</v>
      </c>
      <c r="H86" s="4" t="str">
        <f>IF('Input data'!H101&gt;0.5,'Input data'!H101,"")</f>
        <v/>
      </c>
      <c r="I86" s="4" t="str">
        <f>IF('Input data'!I101="","",'Input data'!I101)</f>
        <v/>
      </c>
      <c r="J86" s="4" t="str">
        <f>IF(AND(OR(I86="Motorway link",I86="Exit diverge",I86="Entrance merge"),'Input data'!K101=""),2,IF(AND(OR(I86="Motorway link",I86="Exit diverge",I86="Entrance merge"),'Input data'!K101&gt;0.5,'Input data'!K101&lt;21),'Input data'!K101,"Irrelevant"))</f>
        <v>Irrelevant</v>
      </c>
      <c r="K86" s="4" t="str">
        <f>IF(AND(OR(I86="Motorway link",I86="Exit diverge",I86="Entrance merge",I86="Exit ramp",I86="Entrance ramp"),'Input data'!L101=""),3.5,IF(AND(OR(I86="Motorway link",I86="Exit diverge",I86="Entrance merge",I86="Exit ramp",I86="Entrance ramp"),'Input data'!L101&gt;1.5,'Input data'!L101&lt;11),'Input data'!L101,"Irrelevant"))</f>
        <v>Irrelevant</v>
      </c>
      <c r="L86" s="4" t="str">
        <f>IF(AND(I86="Motorway link",'Input data'!M101=""),"No",IF(I86="Motorway link",'Input data'!M101,"Irrelevant"))</f>
        <v>Irrelevant</v>
      </c>
      <c r="M86" s="4" t="str">
        <f>IF(AND(L86="Yes",'Input data'!N101&gt;0,'Input data'!N101&lt;1.00000001),'Input data'!N101,IF(OR(L86="No",L86="Yes"),0,"Irrelevant"))</f>
        <v>Irrelevant</v>
      </c>
      <c r="N86" s="4" t="str">
        <f>IF(AND(OR(I86="Motorway link",I86="Exit diverge",I86="Entrance merge"),'Input data'!O101=""),3,IF(AND(OR(I86="Motorway link",I86="Exit diverge",I86="Entrance merge"),'Input data'!O101&lt;11,'Input data'!O101&gt;-0.00000001),'Input data'!O101,"Irrelevant"))</f>
        <v>Irrelevant</v>
      </c>
      <c r="O86" s="4" t="str">
        <f>IF(AND(OR(I86="Motorway link",I86="Exit diverge",I86="Entrance merge",I86="Exit ramp",I86="Entrance ramp"),'Input data'!P101=""),0.5,IF(AND(OR(I86="Motorway link",I86="Exit diverge",I86="Entrance merge",I86="Exit ramp",I86="Entrance ramp"),'Input data'!P101&gt;-0.00000001,'Input data'!P101&lt;11),'Input data'!P101,"Irrelevant"))</f>
        <v>Irrelevant</v>
      </c>
      <c r="P86" s="4" t="str">
        <f>IF(AND(OR(I86="Motorway link",I86="Exit diverge",I86="Entrance merge"),'Input data'!Q101=""),5,IF(AND(OR(I86="Motorway link",I86="Exit diverge",I86="Entrance merge"),'Input data'!Q101&gt;-0.00000001,'Input data'!Q101&lt;101),'Input data'!Q101,"Irrelevant"))</f>
        <v>Irrelevant</v>
      </c>
      <c r="Q86" s="4" t="str">
        <f>IF(AND(OR(I86="Motorway link",I86="Exit diverge",I86="Entrance merge"),'Input data'!R101=""),"Straight",IF(AND(OR(I86="Motorway link",I86="Exit diverge",I86="Entrance merge"),'Input data'!R101&gt;10),'Input data'!R101,"Irrelevant"))</f>
        <v>Irrelevant</v>
      </c>
      <c r="R86" s="4" t="str">
        <f>IF(Q86="Straight",0,IF(AND(OR(I86="Motorway link",I86="Exit diverge",I86="Entrance merge"),OR('Input data'!S101="",'Input data'!S101&gt;(G86*1000))),G86*1000,IF(AND(OR(I86="Motorway link",I86="Exit diverge",I86="Entrance merge"),'Input data'!S101&gt;0),'Input data'!S101,"Irrelevant")))</f>
        <v>Irrelevant</v>
      </c>
      <c r="S86" s="4" t="str">
        <f>IF(AND(OR(I86="Motorway link",I86="Exit diverge",I86="Entrance merge"),'Input data'!T101=""),"Straight",IF(AND(OR(I86="Motorway link",I86="Exit diverge",I86="Entrance merge"),'Input data'!T101&gt;10),'Input data'!T101,"Irrelevant"))</f>
        <v>Irrelevant</v>
      </c>
      <c r="T86" s="4" t="str">
        <f>IF(S86="Straight",0,IF(R86="Irrelevant","Irrelevant",IF(AND(OR(I86="Motorway link",I86="Exit diverge",I86="Entrance merge"),OR('Input data'!U101="",'Input data'!U101&gt;(G86*1000-R86))),G86*1000-R86,IF(AND(OR(I86="Motorway link",I86="Exit diverge",I86="Entrance merge"),'Input data'!U101&gt;0),'Input data'!U101,"Irrelevant"))))</f>
        <v>Irrelevant</v>
      </c>
      <c r="U86" s="4" t="str">
        <f>IF(AND(OR(I86="Motorway link",I86="Exit diverge",I86="Entrance merge",I86="Exit ramp",I86="Entrance ramp"),'Input data'!V101=""),"No",IF(OR(I86="Motorway link",I86="Exit diverge",I86="Entrance merge",I86="Exit ramp",I86="Entrance ramp"),'Input data'!V101,"Irrelevant"))</f>
        <v>Irrelevant</v>
      </c>
      <c r="V86" s="4" t="str">
        <f>IF(W86="Straight",IF(AND(OR(I86="Exit ramp",I86="Entrance ramp"),'Input data'!W101=""),"Straight diamond ramp",IF(OR(I86="Exit ramp",I86="Entrance ramp"),'Input data'!W101,"Irrelevant")),"Irrelevant")</f>
        <v>Irrelevant</v>
      </c>
      <c r="W86" s="4" t="str">
        <f>IF(AND(OR(I86="Exit ramp",I86="Entrance ramp"),'Input data'!X101=""),"Straight",IF(AND(OR(I86="Exit ramp",I86="Entrance ramp"),'Input data'!X101&gt;10),'Input data'!X101,"Irrelevant"))</f>
        <v>Irrelevant</v>
      </c>
      <c r="X86" s="4" t="str">
        <f>IF(AND(OR(I86="Exit ramp",I86="Entrance ramp"),OR('Input data'!Y101="",'Input data'!Y101&gt;(G86*1000))),G86*1000,IF(AND(OR(I86="Exit ramp",I86="Entrance ramp"),'Input data'!Y101&gt;0),'Input data'!Y101,"Irrelevant"))</f>
        <v>Irrelevant</v>
      </c>
      <c r="Y86" s="4" t="str">
        <f>IF(AND(I86="Exit ramp",'Input data'!Z101=""),95,IF(AND(I86="Entrance ramp",'Input data'!Z101=""),45,IF(AND(OR(I86="Exit ramp",I86="Entrance ramp"),'Input data'!Z101&gt;4,'Input data'!Z101&lt;200),'Input data'!Z101,"Irrelevant")))</f>
        <v>Irrelevant</v>
      </c>
      <c r="Z86" s="4" t="str">
        <f>IF(AND(OR(I86="Exit ramp",I86="Entrance ramp"),'Input data'!AA101=""),"Straight",IF(AND(OR(I86="Exit ramp",I86="Entrance ramp"),'Input data'!AA101&gt;10),'Input data'!AA101,"Irrelevant"))</f>
        <v>Irrelevant</v>
      </c>
      <c r="AA86" s="4" t="str">
        <f>IF(X86="Irrelevant","Irrelevant",IF(AND(OR(I86="Exit ramp",I86="Entrance ramp"),OR('Input data'!AB101="",'Input data'!AB101&gt;(G86*1000-X86))),G86*1000-X86,IF(AND(OR(I86="Exit ramp",I86="Entrance ramp"),'Input data'!AB101&gt;0),'Input data'!AB101,"Irrelevant")))</f>
        <v>Irrelevant</v>
      </c>
      <c r="AB86" s="4" t="str">
        <f>IF(AND(I86="Exit ramp",'Input data'!AC101=""),60,IF(AND(I86="Entrance ramp",'Input data'!AC101=""),80,IF(AND(OR(I86="Exit ramp",I86="Entrance ramp"),'Input data'!AC101&gt;4,'Input data'!AC101&lt;200),'Input data'!AC101,"Irrelevant")))</f>
        <v>Irrelevant</v>
      </c>
      <c r="AC86" s="4" t="str">
        <f>IF(AND(OR(I86="Motorway link",I86="Exit diverge",I86="Entrance merge"),'Input data'!AD101=""),"No",IF(OR(I86="Motorway link",I86="Exit diverge",I86="Entrance merge"),'Input data'!AD101,"Irrelevant"))</f>
        <v>Irrelevant</v>
      </c>
      <c r="AD86" s="4" t="str">
        <f>IF(AND(OR(I86="Motorway link",I86="Exit diverge",I86="Entrance merge"),'Input data'!AE101=""),"130 kph",IF(OR(I86="Motorway link",I86="Exit diverge",I86="Entrance merge"),'Input data'!AE101,"Irrelevant"))</f>
        <v>Irrelevant</v>
      </c>
      <c r="AE86" s="4" t="str">
        <f>IF(AND(I86="Entrance merge",'Input data'!AF101=""),"No",IF(I86="Entrance merge",'Input data'!AF101,"Irrelevant"))</f>
        <v>Irrelevant</v>
      </c>
      <c r="AF86" s="4" t="str">
        <f>IF(AND(AE86="Yes",'Input data'!AG101&gt;0,'Input data'!AG101&lt;1.00000001),'Input data'!AG101,IF(OR(AE86="No",AE86="Yes"),0,"Irrelevant"))</f>
        <v>Irrelevant</v>
      </c>
    </row>
    <row r="87" spans="1:32" x14ac:dyDescent="0.3">
      <c r="A87" s="4" t="str">
        <f>IF('Input data'!A102="","",'Input data'!A102)</f>
        <v/>
      </c>
      <c r="B87" s="4" t="str">
        <f>IF('Input data'!B102="","",'Input data'!B102)</f>
        <v/>
      </c>
      <c r="C87" s="4" t="str">
        <f>IF('Input data'!C102="","",'Input data'!C102)</f>
        <v/>
      </c>
      <c r="D87" s="4" t="str">
        <f>IF('Input data'!D102="","",'Input data'!D102)</f>
        <v/>
      </c>
      <c r="E87" s="4" t="str">
        <f>IF('Input data'!E102="","",'Input data'!E102)</f>
        <v/>
      </c>
      <c r="F87" s="4" t="str">
        <f>IF('Input data'!F102="","",'Input data'!F102)</f>
        <v/>
      </c>
      <c r="G87" s="4">
        <f>IF('Input data'!G102="","",'Input data'!G102)</f>
        <v>0</v>
      </c>
      <c r="H87" s="4" t="str">
        <f>IF('Input data'!H102&gt;0.5,'Input data'!H102,"")</f>
        <v/>
      </c>
      <c r="I87" s="4" t="str">
        <f>IF('Input data'!I102="","",'Input data'!I102)</f>
        <v/>
      </c>
      <c r="J87" s="4" t="str">
        <f>IF(AND(OR(I87="Motorway link",I87="Exit diverge",I87="Entrance merge"),'Input data'!K102=""),2,IF(AND(OR(I87="Motorway link",I87="Exit diverge",I87="Entrance merge"),'Input data'!K102&gt;0.5,'Input data'!K102&lt;21),'Input data'!K102,"Irrelevant"))</f>
        <v>Irrelevant</v>
      </c>
      <c r="K87" s="4" t="str">
        <f>IF(AND(OR(I87="Motorway link",I87="Exit diverge",I87="Entrance merge",I87="Exit ramp",I87="Entrance ramp"),'Input data'!L102=""),3.5,IF(AND(OR(I87="Motorway link",I87="Exit diverge",I87="Entrance merge",I87="Exit ramp",I87="Entrance ramp"),'Input data'!L102&gt;1.5,'Input data'!L102&lt;11),'Input data'!L102,"Irrelevant"))</f>
        <v>Irrelevant</v>
      </c>
      <c r="L87" s="4" t="str">
        <f>IF(AND(I87="Motorway link",'Input data'!M102=""),"No",IF(I87="Motorway link",'Input data'!M102,"Irrelevant"))</f>
        <v>Irrelevant</v>
      </c>
      <c r="M87" s="4" t="str">
        <f>IF(AND(L87="Yes",'Input data'!N102&gt;0,'Input data'!N102&lt;1.00000001),'Input data'!N102,IF(OR(L87="No",L87="Yes"),0,"Irrelevant"))</f>
        <v>Irrelevant</v>
      </c>
      <c r="N87" s="4" t="str">
        <f>IF(AND(OR(I87="Motorway link",I87="Exit diverge",I87="Entrance merge"),'Input data'!O102=""),3,IF(AND(OR(I87="Motorway link",I87="Exit diverge",I87="Entrance merge"),'Input data'!O102&lt;11,'Input data'!O102&gt;-0.00000001),'Input data'!O102,"Irrelevant"))</f>
        <v>Irrelevant</v>
      </c>
      <c r="O87" s="4" t="str">
        <f>IF(AND(OR(I87="Motorway link",I87="Exit diverge",I87="Entrance merge",I87="Exit ramp",I87="Entrance ramp"),'Input data'!P102=""),0.5,IF(AND(OR(I87="Motorway link",I87="Exit diverge",I87="Entrance merge",I87="Exit ramp",I87="Entrance ramp"),'Input data'!P102&gt;-0.00000001,'Input data'!P102&lt;11),'Input data'!P102,"Irrelevant"))</f>
        <v>Irrelevant</v>
      </c>
      <c r="P87" s="4" t="str">
        <f>IF(AND(OR(I87="Motorway link",I87="Exit diverge",I87="Entrance merge"),'Input data'!Q102=""),5,IF(AND(OR(I87="Motorway link",I87="Exit diverge",I87="Entrance merge"),'Input data'!Q102&gt;-0.00000001,'Input data'!Q102&lt;101),'Input data'!Q102,"Irrelevant"))</f>
        <v>Irrelevant</v>
      </c>
      <c r="Q87" s="4" t="str">
        <f>IF(AND(OR(I87="Motorway link",I87="Exit diverge",I87="Entrance merge"),'Input data'!R102=""),"Straight",IF(AND(OR(I87="Motorway link",I87="Exit diverge",I87="Entrance merge"),'Input data'!R102&gt;10),'Input data'!R102,"Irrelevant"))</f>
        <v>Irrelevant</v>
      </c>
      <c r="R87" s="4" t="str">
        <f>IF(Q87="Straight",0,IF(AND(OR(I87="Motorway link",I87="Exit diverge",I87="Entrance merge"),OR('Input data'!S102="",'Input data'!S102&gt;(G87*1000))),G87*1000,IF(AND(OR(I87="Motorway link",I87="Exit diverge",I87="Entrance merge"),'Input data'!S102&gt;0),'Input data'!S102,"Irrelevant")))</f>
        <v>Irrelevant</v>
      </c>
      <c r="S87" s="4" t="str">
        <f>IF(AND(OR(I87="Motorway link",I87="Exit diverge",I87="Entrance merge"),'Input data'!T102=""),"Straight",IF(AND(OR(I87="Motorway link",I87="Exit diverge",I87="Entrance merge"),'Input data'!T102&gt;10),'Input data'!T102,"Irrelevant"))</f>
        <v>Irrelevant</v>
      </c>
      <c r="T87" s="4" t="str">
        <f>IF(S87="Straight",0,IF(R87="Irrelevant","Irrelevant",IF(AND(OR(I87="Motorway link",I87="Exit diverge",I87="Entrance merge"),OR('Input data'!U102="",'Input data'!U102&gt;(G87*1000-R87))),G87*1000-R87,IF(AND(OR(I87="Motorway link",I87="Exit diverge",I87="Entrance merge"),'Input data'!U102&gt;0),'Input data'!U102,"Irrelevant"))))</f>
        <v>Irrelevant</v>
      </c>
      <c r="U87" s="4" t="str">
        <f>IF(AND(OR(I87="Motorway link",I87="Exit diverge",I87="Entrance merge",I87="Exit ramp",I87="Entrance ramp"),'Input data'!V102=""),"No",IF(OR(I87="Motorway link",I87="Exit diverge",I87="Entrance merge",I87="Exit ramp",I87="Entrance ramp"),'Input data'!V102,"Irrelevant"))</f>
        <v>Irrelevant</v>
      </c>
      <c r="V87" s="4" t="str">
        <f>IF(W87="Straight",IF(AND(OR(I87="Exit ramp",I87="Entrance ramp"),'Input data'!W102=""),"Straight diamond ramp",IF(OR(I87="Exit ramp",I87="Entrance ramp"),'Input data'!W102,"Irrelevant")),"Irrelevant")</f>
        <v>Irrelevant</v>
      </c>
      <c r="W87" s="4" t="str">
        <f>IF(AND(OR(I87="Exit ramp",I87="Entrance ramp"),'Input data'!X102=""),"Straight",IF(AND(OR(I87="Exit ramp",I87="Entrance ramp"),'Input data'!X102&gt;10),'Input data'!X102,"Irrelevant"))</f>
        <v>Irrelevant</v>
      </c>
      <c r="X87" s="4" t="str">
        <f>IF(AND(OR(I87="Exit ramp",I87="Entrance ramp"),OR('Input data'!Y102="",'Input data'!Y102&gt;(G87*1000))),G87*1000,IF(AND(OR(I87="Exit ramp",I87="Entrance ramp"),'Input data'!Y102&gt;0),'Input data'!Y102,"Irrelevant"))</f>
        <v>Irrelevant</v>
      </c>
      <c r="Y87" s="4" t="str">
        <f>IF(AND(I87="Exit ramp",'Input data'!Z102=""),95,IF(AND(I87="Entrance ramp",'Input data'!Z102=""),45,IF(AND(OR(I87="Exit ramp",I87="Entrance ramp"),'Input data'!Z102&gt;4,'Input data'!Z102&lt;200),'Input data'!Z102,"Irrelevant")))</f>
        <v>Irrelevant</v>
      </c>
      <c r="Z87" s="4" t="str">
        <f>IF(AND(OR(I87="Exit ramp",I87="Entrance ramp"),'Input data'!AA102=""),"Straight",IF(AND(OR(I87="Exit ramp",I87="Entrance ramp"),'Input data'!AA102&gt;10),'Input data'!AA102,"Irrelevant"))</f>
        <v>Irrelevant</v>
      </c>
      <c r="AA87" s="4" t="str">
        <f>IF(X87="Irrelevant","Irrelevant",IF(AND(OR(I87="Exit ramp",I87="Entrance ramp"),OR('Input data'!AB102="",'Input data'!AB102&gt;(G87*1000-X87))),G87*1000-X87,IF(AND(OR(I87="Exit ramp",I87="Entrance ramp"),'Input data'!AB102&gt;0),'Input data'!AB102,"Irrelevant")))</f>
        <v>Irrelevant</v>
      </c>
      <c r="AB87" s="4" t="str">
        <f>IF(AND(I87="Exit ramp",'Input data'!AC102=""),60,IF(AND(I87="Entrance ramp",'Input data'!AC102=""),80,IF(AND(OR(I87="Exit ramp",I87="Entrance ramp"),'Input data'!AC102&gt;4,'Input data'!AC102&lt;200),'Input data'!AC102,"Irrelevant")))</f>
        <v>Irrelevant</v>
      </c>
      <c r="AC87" s="4" t="str">
        <f>IF(AND(OR(I87="Motorway link",I87="Exit diverge",I87="Entrance merge"),'Input data'!AD102=""),"No",IF(OR(I87="Motorway link",I87="Exit diverge",I87="Entrance merge"),'Input data'!AD102,"Irrelevant"))</f>
        <v>Irrelevant</v>
      </c>
      <c r="AD87" s="4" t="str">
        <f>IF(AND(OR(I87="Motorway link",I87="Exit diverge",I87="Entrance merge"),'Input data'!AE102=""),"130 kph",IF(OR(I87="Motorway link",I87="Exit diverge",I87="Entrance merge"),'Input data'!AE102,"Irrelevant"))</f>
        <v>Irrelevant</v>
      </c>
      <c r="AE87" s="4" t="str">
        <f>IF(AND(I87="Entrance merge",'Input data'!AF102=""),"No",IF(I87="Entrance merge",'Input data'!AF102,"Irrelevant"))</f>
        <v>Irrelevant</v>
      </c>
      <c r="AF87" s="4" t="str">
        <f>IF(AND(AE87="Yes",'Input data'!AG102&gt;0,'Input data'!AG102&lt;1.00000001),'Input data'!AG102,IF(OR(AE87="No",AE87="Yes"),0,"Irrelevant"))</f>
        <v>Irrelevant</v>
      </c>
    </row>
    <row r="88" spans="1:32" x14ac:dyDescent="0.3">
      <c r="A88" s="4" t="str">
        <f>IF('Input data'!A103="","",'Input data'!A103)</f>
        <v/>
      </c>
      <c r="B88" s="4" t="str">
        <f>IF('Input data'!B103="","",'Input data'!B103)</f>
        <v/>
      </c>
      <c r="C88" s="4" t="str">
        <f>IF('Input data'!C103="","",'Input data'!C103)</f>
        <v/>
      </c>
      <c r="D88" s="4" t="str">
        <f>IF('Input data'!D103="","",'Input data'!D103)</f>
        <v/>
      </c>
      <c r="E88" s="4" t="str">
        <f>IF('Input data'!E103="","",'Input data'!E103)</f>
        <v/>
      </c>
      <c r="F88" s="4" t="str">
        <f>IF('Input data'!F103="","",'Input data'!F103)</f>
        <v/>
      </c>
      <c r="G88" s="4">
        <f>IF('Input data'!G103="","",'Input data'!G103)</f>
        <v>0</v>
      </c>
      <c r="H88" s="4" t="str">
        <f>IF('Input data'!H103&gt;0.5,'Input data'!H103,"")</f>
        <v/>
      </c>
      <c r="I88" s="4" t="str">
        <f>IF('Input data'!I103="","",'Input data'!I103)</f>
        <v/>
      </c>
      <c r="J88" s="4" t="str">
        <f>IF(AND(OR(I88="Motorway link",I88="Exit diverge",I88="Entrance merge"),'Input data'!K103=""),2,IF(AND(OR(I88="Motorway link",I88="Exit diverge",I88="Entrance merge"),'Input data'!K103&gt;0.5,'Input data'!K103&lt;21),'Input data'!K103,"Irrelevant"))</f>
        <v>Irrelevant</v>
      </c>
      <c r="K88" s="4" t="str">
        <f>IF(AND(OR(I88="Motorway link",I88="Exit diverge",I88="Entrance merge",I88="Exit ramp",I88="Entrance ramp"),'Input data'!L103=""),3.5,IF(AND(OR(I88="Motorway link",I88="Exit diverge",I88="Entrance merge",I88="Exit ramp",I88="Entrance ramp"),'Input data'!L103&gt;1.5,'Input data'!L103&lt;11),'Input data'!L103,"Irrelevant"))</f>
        <v>Irrelevant</v>
      </c>
      <c r="L88" s="4" t="str">
        <f>IF(AND(I88="Motorway link",'Input data'!M103=""),"No",IF(I88="Motorway link",'Input data'!M103,"Irrelevant"))</f>
        <v>Irrelevant</v>
      </c>
      <c r="M88" s="4" t="str">
        <f>IF(AND(L88="Yes",'Input data'!N103&gt;0,'Input data'!N103&lt;1.00000001),'Input data'!N103,IF(OR(L88="No",L88="Yes"),0,"Irrelevant"))</f>
        <v>Irrelevant</v>
      </c>
      <c r="N88" s="4" t="str">
        <f>IF(AND(OR(I88="Motorway link",I88="Exit diverge",I88="Entrance merge"),'Input data'!O103=""),3,IF(AND(OR(I88="Motorway link",I88="Exit diverge",I88="Entrance merge"),'Input data'!O103&lt;11,'Input data'!O103&gt;-0.00000001),'Input data'!O103,"Irrelevant"))</f>
        <v>Irrelevant</v>
      </c>
      <c r="O88" s="4" t="str">
        <f>IF(AND(OR(I88="Motorway link",I88="Exit diverge",I88="Entrance merge",I88="Exit ramp",I88="Entrance ramp"),'Input data'!P103=""),0.5,IF(AND(OR(I88="Motorway link",I88="Exit diverge",I88="Entrance merge",I88="Exit ramp",I88="Entrance ramp"),'Input data'!P103&gt;-0.00000001,'Input data'!P103&lt;11),'Input data'!P103,"Irrelevant"))</f>
        <v>Irrelevant</v>
      </c>
      <c r="P88" s="4" t="str">
        <f>IF(AND(OR(I88="Motorway link",I88="Exit diverge",I88="Entrance merge"),'Input data'!Q103=""),5,IF(AND(OR(I88="Motorway link",I88="Exit diverge",I88="Entrance merge"),'Input data'!Q103&gt;-0.00000001,'Input data'!Q103&lt;101),'Input data'!Q103,"Irrelevant"))</f>
        <v>Irrelevant</v>
      </c>
      <c r="Q88" s="4" t="str">
        <f>IF(AND(OR(I88="Motorway link",I88="Exit diverge",I88="Entrance merge"),'Input data'!R103=""),"Straight",IF(AND(OR(I88="Motorway link",I88="Exit diverge",I88="Entrance merge"),'Input data'!R103&gt;10),'Input data'!R103,"Irrelevant"))</f>
        <v>Irrelevant</v>
      </c>
      <c r="R88" s="4" t="str">
        <f>IF(Q88="Straight",0,IF(AND(OR(I88="Motorway link",I88="Exit diverge",I88="Entrance merge"),OR('Input data'!S103="",'Input data'!S103&gt;(G88*1000))),G88*1000,IF(AND(OR(I88="Motorway link",I88="Exit diverge",I88="Entrance merge"),'Input data'!S103&gt;0),'Input data'!S103,"Irrelevant")))</f>
        <v>Irrelevant</v>
      </c>
      <c r="S88" s="4" t="str">
        <f>IF(AND(OR(I88="Motorway link",I88="Exit diverge",I88="Entrance merge"),'Input data'!T103=""),"Straight",IF(AND(OR(I88="Motorway link",I88="Exit diverge",I88="Entrance merge"),'Input data'!T103&gt;10),'Input data'!T103,"Irrelevant"))</f>
        <v>Irrelevant</v>
      </c>
      <c r="T88" s="4" t="str">
        <f>IF(S88="Straight",0,IF(R88="Irrelevant","Irrelevant",IF(AND(OR(I88="Motorway link",I88="Exit diverge",I88="Entrance merge"),OR('Input data'!U103="",'Input data'!U103&gt;(G88*1000-R88))),G88*1000-R88,IF(AND(OR(I88="Motorway link",I88="Exit diverge",I88="Entrance merge"),'Input data'!U103&gt;0),'Input data'!U103,"Irrelevant"))))</f>
        <v>Irrelevant</v>
      </c>
      <c r="U88" s="4" t="str">
        <f>IF(AND(OR(I88="Motorway link",I88="Exit diverge",I88="Entrance merge",I88="Exit ramp",I88="Entrance ramp"),'Input data'!V103=""),"No",IF(OR(I88="Motorway link",I88="Exit diverge",I88="Entrance merge",I88="Exit ramp",I88="Entrance ramp"),'Input data'!V103,"Irrelevant"))</f>
        <v>Irrelevant</v>
      </c>
      <c r="V88" s="4" t="str">
        <f>IF(W88="Straight",IF(AND(OR(I88="Exit ramp",I88="Entrance ramp"),'Input data'!W103=""),"Straight diamond ramp",IF(OR(I88="Exit ramp",I88="Entrance ramp"),'Input data'!W103,"Irrelevant")),"Irrelevant")</f>
        <v>Irrelevant</v>
      </c>
      <c r="W88" s="4" t="str">
        <f>IF(AND(OR(I88="Exit ramp",I88="Entrance ramp"),'Input data'!X103=""),"Straight",IF(AND(OR(I88="Exit ramp",I88="Entrance ramp"),'Input data'!X103&gt;10),'Input data'!X103,"Irrelevant"))</f>
        <v>Irrelevant</v>
      </c>
      <c r="X88" s="4" t="str">
        <f>IF(AND(OR(I88="Exit ramp",I88="Entrance ramp"),OR('Input data'!Y103="",'Input data'!Y103&gt;(G88*1000))),G88*1000,IF(AND(OR(I88="Exit ramp",I88="Entrance ramp"),'Input data'!Y103&gt;0),'Input data'!Y103,"Irrelevant"))</f>
        <v>Irrelevant</v>
      </c>
      <c r="Y88" s="4" t="str">
        <f>IF(AND(I88="Exit ramp",'Input data'!Z103=""),95,IF(AND(I88="Entrance ramp",'Input data'!Z103=""),45,IF(AND(OR(I88="Exit ramp",I88="Entrance ramp"),'Input data'!Z103&gt;4,'Input data'!Z103&lt;200),'Input data'!Z103,"Irrelevant")))</f>
        <v>Irrelevant</v>
      </c>
      <c r="Z88" s="4" t="str">
        <f>IF(AND(OR(I88="Exit ramp",I88="Entrance ramp"),'Input data'!AA103=""),"Straight",IF(AND(OR(I88="Exit ramp",I88="Entrance ramp"),'Input data'!AA103&gt;10),'Input data'!AA103,"Irrelevant"))</f>
        <v>Irrelevant</v>
      </c>
      <c r="AA88" s="4" t="str">
        <f>IF(X88="Irrelevant","Irrelevant",IF(AND(OR(I88="Exit ramp",I88="Entrance ramp"),OR('Input data'!AB103="",'Input data'!AB103&gt;(G88*1000-X88))),G88*1000-X88,IF(AND(OR(I88="Exit ramp",I88="Entrance ramp"),'Input data'!AB103&gt;0),'Input data'!AB103,"Irrelevant")))</f>
        <v>Irrelevant</v>
      </c>
      <c r="AB88" s="4" t="str">
        <f>IF(AND(I88="Exit ramp",'Input data'!AC103=""),60,IF(AND(I88="Entrance ramp",'Input data'!AC103=""),80,IF(AND(OR(I88="Exit ramp",I88="Entrance ramp"),'Input data'!AC103&gt;4,'Input data'!AC103&lt;200),'Input data'!AC103,"Irrelevant")))</f>
        <v>Irrelevant</v>
      </c>
      <c r="AC88" s="4" t="str">
        <f>IF(AND(OR(I88="Motorway link",I88="Exit diverge",I88="Entrance merge"),'Input data'!AD103=""),"No",IF(OR(I88="Motorway link",I88="Exit diverge",I88="Entrance merge"),'Input data'!AD103,"Irrelevant"))</f>
        <v>Irrelevant</v>
      </c>
      <c r="AD88" s="4" t="str">
        <f>IF(AND(OR(I88="Motorway link",I88="Exit diverge",I88="Entrance merge"),'Input data'!AE103=""),"130 kph",IF(OR(I88="Motorway link",I88="Exit diverge",I88="Entrance merge"),'Input data'!AE103,"Irrelevant"))</f>
        <v>Irrelevant</v>
      </c>
      <c r="AE88" s="4" t="str">
        <f>IF(AND(I88="Entrance merge",'Input data'!AF103=""),"No",IF(I88="Entrance merge",'Input data'!AF103,"Irrelevant"))</f>
        <v>Irrelevant</v>
      </c>
      <c r="AF88" s="4" t="str">
        <f>IF(AND(AE88="Yes",'Input data'!AG103&gt;0,'Input data'!AG103&lt;1.00000001),'Input data'!AG103,IF(OR(AE88="No",AE88="Yes"),0,"Irrelevant"))</f>
        <v>Irrelevant</v>
      </c>
    </row>
    <row r="89" spans="1:32" x14ac:dyDescent="0.3">
      <c r="A89" s="4" t="str">
        <f>IF('Input data'!A104="","",'Input data'!A104)</f>
        <v/>
      </c>
      <c r="B89" s="4" t="str">
        <f>IF('Input data'!B104="","",'Input data'!B104)</f>
        <v/>
      </c>
      <c r="C89" s="4" t="str">
        <f>IF('Input data'!C104="","",'Input data'!C104)</f>
        <v/>
      </c>
      <c r="D89" s="4" t="str">
        <f>IF('Input data'!D104="","",'Input data'!D104)</f>
        <v/>
      </c>
      <c r="E89" s="4" t="str">
        <f>IF('Input data'!E104="","",'Input data'!E104)</f>
        <v/>
      </c>
      <c r="F89" s="4" t="str">
        <f>IF('Input data'!F104="","",'Input data'!F104)</f>
        <v/>
      </c>
      <c r="G89" s="4">
        <f>IF('Input data'!G104="","",'Input data'!G104)</f>
        <v>0</v>
      </c>
      <c r="H89" s="4" t="str">
        <f>IF('Input data'!H104&gt;0.5,'Input data'!H104,"")</f>
        <v/>
      </c>
      <c r="I89" s="4" t="str">
        <f>IF('Input data'!I104="","",'Input data'!I104)</f>
        <v/>
      </c>
      <c r="J89" s="4" t="str">
        <f>IF(AND(OR(I89="Motorway link",I89="Exit diverge",I89="Entrance merge"),'Input data'!K104=""),2,IF(AND(OR(I89="Motorway link",I89="Exit diverge",I89="Entrance merge"),'Input data'!K104&gt;0.5,'Input data'!K104&lt;21),'Input data'!K104,"Irrelevant"))</f>
        <v>Irrelevant</v>
      </c>
      <c r="K89" s="4" t="str">
        <f>IF(AND(OR(I89="Motorway link",I89="Exit diverge",I89="Entrance merge",I89="Exit ramp",I89="Entrance ramp"),'Input data'!L104=""),3.5,IF(AND(OR(I89="Motorway link",I89="Exit diverge",I89="Entrance merge",I89="Exit ramp",I89="Entrance ramp"),'Input data'!L104&gt;1.5,'Input data'!L104&lt;11),'Input data'!L104,"Irrelevant"))</f>
        <v>Irrelevant</v>
      </c>
      <c r="L89" s="4" t="str">
        <f>IF(AND(I89="Motorway link",'Input data'!M104=""),"No",IF(I89="Motorway link",'Input data'!M104,"Irrelevant"))</f>
        <v>Irrelevant</v>
      </c>
      <c r="M89" s="4" t="str">
        <f>IF(AND(L89="Yes",'Input data'!N104&gt;0,'Input data'!N104&lt;1.00000001),'Input data'!N104,IF(OR(L89="No",L89="Yes"),0,"Irrelevant"))</f>
        <v>Irrelevant</v>
      </c>
      <c r="N89" s="4" t="str">
        <f>IF(AND(OR(I89="Motorway link",I89="Exit diverge",I89="Entrance merge"),'Input data'!O104=""),3,IF(AND(OR(I89="Motorway link",I89="Exit diverge",I89="Entrance merge"),'Input data'!O104&lt;11,'Input data'!O104&gt;-0.00000001),'Input data'!O104,"Irrelevant"))</f>
        <v>Irrelevant</v>
      </c>
      <c r="O89" s="4" t="str">
        <f>IF(AND(OR(I89="Motorway link",I89="Exit diverge",I89="Entrance merge",I89="Exit ramp",I89="Entrance ramp"),'Input data'!P104=""),0.5,IF(AND(OR(I89="Motorway link",I89="Exit diverge",I89="Entrance merge",I89="Exit ramp",I89="Entrance ramp"),'Input data'!P104&gt;-0.00000001,'Input data'!P104&lt;11),'Input data'!P104,"Irrelevant"))</f>
        <v>Irrelevant</v>
      </c>
      <c r="P89" s="4" t="str">
        <f>IF(AND(OR(I89="Motorway link",I89="Exit diverge",I89="Entrance merge"),'Input data'!Q104=""),5,IF(AND(OR(I89="Motorway link",I89="Exit diverge",I89="Entrance merge"),'Input data'!Q104&gt;-0.00000001,'Input data'!Q104&lt;101),'Input data'!Q104,"Irrelevant"))</f>
        <v>Irrelevant</v>
      </c>
      <c r="Q89" s="4" t="str">
        <f>IF(AND(OR(I89="Motorway link",I89="Exit diverge",I89="Entrance merge"),'Input data'!R104=""),"Straight",IF(AND(OR(I89="Motorway link",I89="Exit diverge",I89="Entrance merge"),'Input data'!R104&gt;10),'Input data'!R104,"Irrelevant"))</f>
        <v>Irrelevant</v>
      </c>
      <c r="R89" s="4" t="str">
        <f>IF(Q89="Straight",0,IF(AND(OR(I89="Motorway link",I89="Exit diverge",I89="Entrance merge"),OR('Input data'!S104="",'Input data'!S104&gt;(G89*1000))),G89*1000,IF(AND(OR(I89="Motorway link",I89="Exit diverge",I89="Entrance merge"),'Input data'!S104&gt;0),'Input data'!S104,"Irrelevant")))</f>
        <v>Irrelevant</v>
      </c>
      <c r="S89" s="4" t="str">
        <f>IF(AND(OR(I89="Motorway link",I89="Exit diverge",I89="Entrance merge"),'Input data'!T104=""),"Straight",IF(AND(OR(I89="Motorway link",I89="Exit diverge",I89="Entrance merge"),'Input data'!T104&gt;10),'Input data'!T104,"Irrelevant"))</f>
        <v>Irrelevant</v>
      </c>
      <c r="T89" s="4" t="str">
        <f>IF(S89="Straight",0,IF(R89="Irrelevant","Irrelevant",IF(AND(OR(I89="Motorway link",I89="Exit diverge",I89="Entrance merge"),OR('Input data'!U104="",'Input data'!U104&gt;(G89*1000-R89))),G89*1000-R89,IF(AND(OR(I89="Motorway link",I89="Exit diverge",I89="Entrance merge"),'Input data'!U104&gt;0),'Input data'!U104,"Irrelevant"))))</f>
        <v>Irrelevant</v>
      </c>
      <c r="U89" s="4" t="str">
        <f>IF(AND(OR(I89="Motorway link",I89="Exit diverge",I89="Entrance merge",I89="Exit ramp",I89="Entrance ramp"),'Input data'!V104=""),"No",IF(OR(I89="Motorway link",I89="Exit diverge",I89="Entrance merge",I89="Exit ramp",I89="Entrance ramp"),'Input data'!V104,"Irrelevant"))</f>
        <v>Irrelevant</v>
      </c>
      <c r="V89" s="4" t="str">
        <f>IF(W89="Straight",IF(AND(OR(I89="Exit ramp",I89="Entrance ramp"),'Input data'!W104=""),"Straight diamond ramp",IF(OR(I89="Exit ramp",I89="Entrance ramp"),'Input data'!W104,"Irrelevant")),"Irrelevant")</f>
        <v>Irrelevant</v>
      </c>
      <c r="W89" s="4" t="str">
        <f>IF(AND(OR(I89="Exit ramp",I89="Entrance ramp"),'Input data'!X104=""),"Straight",IF(AND(OR(I89="Exit ramp",I89="Entrance ramp"),'Input data'!X104&gt;10),'Input data'!X104,"Irrelevant"))</f>
        <v>Irrelevant</v>
      </c>
      <c r="X89" s="4" t="str">
        <f>IF(AND(OR(I89="Exit ramp",I89="Entrance ramp"),OR('Input data'!Y104="",'Input data'!Y104&gt;(G89*1000))),G89*1000,IF(AND(OR(I89="Exit ramp",I89="Entrance ramp"),'Input data'!Y104&gt;0),'Input data'!Y104,"Irrelevant"))</f>
        <v>Irrelevant</v>
      </c>
      <c r="Y89" s="4" t="str">
        <f>IF(AND(I89="Exit ramp",'Input data'!Z104=""),95,IF(AND(I89="Entrance ramp",'Input data'!Z104=""),45,IF(AND(OR(I89="Exit ramp",I89="Entrance ramp"),'Input data'!Z104&gt;4,'Input data'!Z104&lt;200),'Input data'!Z104,"Irrelevant")))</f>
        <v>Irrelevant</v>
      </c>
      <c r="Z89" s="4" t="str">
        <f>IF(AND(OR(I89="Exit ramp",I89="Entrance ramp"),'Input data'!AA104=""),"Straight",IF(AND(OR(I89="Exit ramp",I89="Entrance ramp"),'Input data'!AA104&gt;10),'Input data'!AA104,"Irrelevant"))</f>
        <v>Irrelevant</v>
      </c>
      <c r="AA89" s="4" t="str">
        <f>IF(X89="Irrelevant","Irrelevant",IF(AND(OR(I89="Exit ramp",I89="Entrance ramp"),OR('Input data'!AB104="",'Input data'!AB104&gt;(G89*1000-X89))),G89*1000-X89,IF(AND(OR(I89="Exit ramp",I89="Entrance ramp"),'Input data'!AB104&gt;0),'Input data'!AB104,"Irrelevant")))</f>
        <v>Irrelevant</v>
      </c>
      <c r="AB89" s="4" t="str">
        <f>IF(AND(I89="Exit ramp",'Input data'!AC104=""),60,IF(AND(I89="Entrance ramp",'Input data'!AC104=""),80,IF(AND(OR(I89="Exit ramp",I89="Entrance ramp"),'Input data'!AC104&gt;4,'Input data'!AC104&lt;200),'Input data'!AC104,"Irrelevant")))</f>
        <v>Irrelevant</v>
      </c>
      <c r="AC89" s="4" t="str">
        <f>IF(AND(OR(I89="Motorway link",I89="Exit diverge",I89="Entrance merge"),'Input data'!AD104=""),"No",IF(OR(I89="Motorway link",I89="Exit diverge",I89="Entrance merge"),'Input data'!AD104,"Irrelevant"))</f>
        <v>Irrelevant</v>
      </c>
      <c r="AD89" s="4" t="str">
        <f>IF(AND(OR(I89="Motorway link",I89="Exit diverge",I89="Entrance merge"),'Input data'!AE104=""),"130 kph",IF(OR(I89="Motorway link",I89="Exit diverge",I89="Entrance merge"),'Input data'!AE104,"Irrelevant"))</f>
        <v>Irrelevant</v>
      </c>
      <c r="AE89" s="4" t="str">
        <f>IF(AND(I89="Entrance merge",'Input data'!AF104=""),"No",IF(I89="Entrance merge",'Input data'!AF104,"Irrelevant"))</f>
        <v>Irrelevant</v>
      </c>
      <c r="AF89" s="4" t="str">
        <f>IF(AND(AE89="Yes",'Input data'!AG104&gt;0,'Input data'!AG104&lt;1.00000001),'Input data'!AG104,IF(OR(AE89="No",AE89="Yes"),0,"Irrelevant"))</f>
        <v>Irrelevant</v>
      </c>
    </row>
    <row r="90" spans="1:32" x14ac:dyDescent="0.3">
      <c r="A90" s="4" t="str">
        <f>IF('Input data'!A105="","",'Input data'!A105)</f>
        <v/>
      </c>
      <c r="B90" s="4" t="str">
        <f>IF('Input data'!B105="","",'Input data'!B105)</f>
        <v/>
      </c>
      <c r="C90" s="4" t="str">
        <f>IF('Input data'!C105="","",'Input data'!C105)</f>
        <v/>
      </c>
      <c r="D90" s="4" t="str">
        <f>IF('Input data'!D105="","",'Input data'!D105)</f>
        <v/>
      </c>
      <c r="E90" s="4" t="str">
        <f>IF('Input data'!E105="","",'Input data'!E105)</f>
        <v/>
      </c>
      <c r="F90" s="4" t="str">
        <f>IF('Input data'!F105="","",'Input data'!F105)</f>
        <v/>
      </c>
      <c r="G90" s="4">
        <f>IF('Input data'!G105="","",'Input data'!G105)</f>
        <v>0</v>
      </c>
      <c r="H90" s="4" t="str">
        <f>IF('Input data'!H105&gt;0.5,'Input data'!H105,"")</f>
        <v/>
      </c>
      <c r="I90" s="4" t="str">
        <f>IF('Input data'!I105="","",'Input data'!I105)</f>
        <v/>
      </c>
      <c r="J90" s="4" t="str">
        <f>IF(AND(OR(I90="Motorway link",I90="Exit diverge",I90="Entrance merge"),'Input data'!K105=""),2,IF(AND(OR(I90="Motorway link",I90="Exit diverge",I90="Entrance merge"),'Input data'!K105&gt;0.5,'Input data'!K105&lt;21),'Input data'!K105,"Irrelevant"))</f>
        <v>Irrelevant</v>
      </c>
      <c r="K90" s="4" t="str">
        <f>IF(AND(OR(I90="Motorway link",I90="Exit diverge",I90="Entrance merge",I90="Exit ramp",I90="Entrance ramp"),'Input data'!L105=""),3.5,IF(AND(OR(I90="Motorway link",I90="Exit diverge",I90="Entrance merge",I90="Exit ramp",I90="Entrance ramp"),'Input data'!L105&gt;1.5,'Input data'!L105&lt;11),'Input data'!L105,"Irrelevant"))</f>
        <v>Irrelevant</v>
      </c>
      <c r="L90" s="4" t="str">
        <f>IF(AND(I90="Motorway link",'Input data'!M105=""),"No",IF(I90="Motorway link",'Input data'!M105,"Irrelevant"))</f>
        <v>Irrelevant</v>
      </c>
      <c r="M90" s="4" t="str">
        <f>IF(AND(L90="Yes",'Input data'!N105&gt;0,'Input data'!N105&lt;1.00000001),'Input data'!N105,IF(OR(L90="No",L90="Yes"),0,"Irrelevant"))</f>
        <v>Irrelevant</v>
      </c>
      <c r="N90" s="4" t="str">
        <f>IF(AND(OR(I90="Motorway link",I90="Exit diverge",I90="Entrance merge"),'Input data'!O105=""),3,IF(AND(OR(I90="Motorway link",I90="Exit diverge",I90="Entrance merge"),'Input data'!O105&lt;11,'Input data'!O105&gt;-0.00000001),'Input data'!O105,"Irrelevant"))</f>
        <v>Irrelevant</v>
      </c>
      <c r="O90" s="4" t="str">
        <f>IF(AND(OR(I90="Motorway link",I90="Exit diverge",I90="Entrance merge",I90="Exit ramp",I90="Entrance ramp"),'Input data'!P105=""),0.5,IF(AND(OR(I90="Motorway link",I90="Exit diverge",I90="Entrance merge",I90="Exit ramp",I90="Entrance ramp"),'Input data'!P105&gt;-0.00000001,'Input data'!P105&lt;11),'Input data'!P105,"Irrelevant"))</f>
        <v>Irrelevant</v>
      </c>
      <c r="P90" s="4" t="str">
        <f>IF(AND(OR(I90="Motorway link",I90="Exit diverge",I90="Entrance merge"),'Input data'!Q105=""),5,IF(AND(OR(I90="Motorway link",I90="Exit diverge",I90="Entrance merge"),'Input data'!Q105&gt;-0.00000001,'Input data'!Q105&lt;101),'Input data'!Q105,"Irrelevant"))</f>
        <v>Irrelevant</v>
      </c>
      <c r="Q90" s="4" t="str">
        <f>IF(AND(OR(I90="Motorway link",I90="Exit diverge",I90="Entrance merge"),'Input data'!R105=""),"Straight",IF(AND(OR(I90="Motorway link",I90="Exit diverge",I90="Entrance merge"),'Input data'!R105&gt;10),'Input data'!R105,"Irrelevant"))</f>
        <v>Irrelevant</v>
      </c>
      <c r="R90" s="4" t="str">
        <f>IF(Q90="Straight",0,IF(AND(OR(I90="Motorway link",I90="Exit diverge",I90="Entrance merge"),OR('Input data'!S105="",'Input data'!S105&gt;(G90*1000))),G90*1000,IF(AND(OR(I90="Motorway link",I90="Exit diverge",I90="Entrance merge"),'Input data'!S105&gt;0),'Input data'!S105,"Irrelevant")))</f>
        <v>Irrelevant</v>
      </c>
      <c r="S90" s="4" t="str">
        <f>IF(AND(OR(I90="Motorway link",I90="Exit diverge",I90="Entrance merge"),'Input data'!T105=""),"Straight",IF(AND(OR(I90="Motorway link",I90="Exit diverge",I90="Entrance merge"),'Input data'!T105&gt;10),'Input data'!T105,"Irrelevant"))</f>
        <v>Irrelevant</v>
      </c>
      <c r="T90" s="4" t="str">
        <f>IF(S90="Straight",0,IF(R90="Irrelevant","Irrelevant",IF(AND(OR(I90="Motorway link",I90="Exit diverge",I90="Entrance merge"),OR('Input data'!U105="",'Input data'!U105&gt;(G90*1000-R90))),G90*1000-R90,IF(AND(OR(I90="Motorway link",I90="Exit diverge",I90="Entrance merge"),'Input data'!U105&gt;0),'Input data'!U105,"Irrelevant"))))</f>
        <v>Irrelevant</v>
      </c>
      <c r="U90" s="4" t="str">
        <f>IF(AND(OR(I90="Motorway link",I90="Exit diverge",I90="Entrance merge",I90="Exit ramp",I90="Entrance ramp"),'Input data'!V105=""),"No",IF(OR(I90="Motorway link",I90="Exit diverge",I90="Entrance merge",I90="Exit ramp",I90="Entrance ramp"),'Input data'!V105,"Irrelevant"))</f>
        <v>Irrelevant</v>
      </c>
      <c r="V90" s="4" t="str">
        <f>IF(W90="Straight",IF(AND(OR(I90="Exit ramp",I90="Entrance ramp"),'Input data'!W105=""),"Straight diamond ramp",IF(OR(I90="Exit ramp",I90="Entrance ramp"),'Input data'!W105,"Irrelevant")),"Irrelevant")</f>
        <v>Irrelevant</v>
      </c>
      <c r="W90" s="4" t="str">
        <f>IF(AND(OR(I90="Exit ramp",I90="Entrance ramp"),'Input data'!X105=""),"Straight",IF(AND(OR(I90="Exit ramp",I90="Entrance ramp"),'Input data'!X105&gt;10),'Input data'!X105,"Irrelevant"))</f>
        <v>Irrelevant</v>
      </c>
      <c r="X90" s="4" t="str">
        <f>IF(AND(OR(I90="Exit ramp",I90="Entrance ramp"),OR('Input data'!Y105="",'Input data'!Y105&gt;(G90*1000))),G90*1000,IF(AND(OR(I90="Exit ramp",I90="Entrance ramp"),'Input data'!Y105&gt;0),'Input data'!Y105,"Irrelevant"))</f>
        <v>Irrelevant</v>
      </c>
      <c r="Y90" s="4" t="str">
        <f>IF(AND(I90="Exit ramp",'Input data'!Z105=""),95,IF(AND(I90="Entrance ramp",'Input data'!Z105=""),45,IF(AND(OR(I90="Exit ramp",I90="Entrance ramp"),'Input data'!Z105&gt;4,'Input data'!Z105&lt;200),'Input data'!Z105,"Irrelevant")))</f>
        <v>Irrelevant</v>
      </c>
      <c r="Z90" s="4" t="str">
        <f>IF(AND(OR(I90="Exit ramp",I90="Entrance ramp"),'Input data'!AA105=""),"Straight",IF(AND(OR(I90="Exit ramp",I90="Entrance ramp"),'Input data'!AA105&gt;10),'Input data'!AA105,"Irrelevant"))</f>
        <v>Irrelevant</v>
      </c>
      <c r="AA90" s="4" t="str">
        <f>IF(X90="Irrelevant","Irrelevant",IF(AND(OR(I90="Exit ramp",I90="Entrance ramp"),OR('Input data'!AB105="",'Input data'!AB105&gt;(G90*1000-X90))),G90*1000-X90,IF(AND(OR(I90="Exit ramp",I90="Entrance ramp"),'Input data'!AB105&gt;0),'Input data'!AB105,"Irrelevant")))</f>
        <v>Irrelevant</v>
      </c>
      <c r="AB90" s="4" t="str">
        <f>IF(AND(I90="Exit ramp",'Input data'!AC105=""),60,IF(AND(I90="Entrance ramp",'Input data'!AC105=""),80,IF(AND(OR(I90="Exit ramp",I90="Entrance ramp"),'Input data'!AC105&gt;4,'Input data'!AC105&lt;200),'Input data'!AC105,"Irrelevant")))</f>
        <v>Irrelevant</v>
      </c>
      <c r="AC90" s="4" t="str">
        <f>IF(AND(OR(I90="Motorway link",I90="Exit diverge",I90="Entrance merge"),'Input data'!AD105=""),"No",IF(OR(I90="Motorway link",I90="Exit diverge",I90="Entrance merge"),'Input data'!AD105,"Irrelevant"))</f>
        <v>Irrelevant</v>
      </c>
      <c r="AD90" s="4" t="str">
        <f>IF(AND(OR(I90="Motorway link",I90="Exit diverge",I90="Entrance merge"),'Input data'!AE105=""),"130 kph",IF(OR(I90="Motorway link",I90="Exit diverge",I90="Entrance merge"),'Input data'!AE105,"Irrelevant"))</f>
        <v>Irrelevant</v>
      </c>
      <c r="AE90" s="4" t="str">
        <f>IF(AND(I90="Entrance merge",'Input data'!AF105=""),"No",IF(I90="Entrance merge",'Input data'!AF105,"Irrelevant"))</f>
        <v>Irrelevant</v>
      </c>
      <c r="AF90" s="4" t="str">
        <f>IF(AND(AE90="Yes",'Input data'!AG105&gt;0,'Input data'!AG105&lt;1.00000001),'Input data'!AG105,IF(OR(AE90="No",AE90="Yes"),0,"Irrelevant"))</f>
        <v>Irrelevant</v>
      </c>
    </row>
    <row r="91" spans="1:32" x14ac:dyDescent="0.3">
      <c r="A91" s="4" t="str">
        <f>IF('Input data'!A106="","",'Input data'!A106)</f>
        <v/>
      </c>
      <c r="B91" s="4" t="str">
        <f>IF('Input data'!B106="","",'Input data'!B106)</f>
        <v/>
      </c>
      <c r="C91" s="4" t="str">
        <f>IF('Input data'!C106="","",'Input data'!C106)</f>
        <v/>
      </c>
      <c r="D91" s="4" t="str">
        <f>IF('Input data'!D106="","",'Input data'!D106)</f>
        <v/>
      </c>
      <c r="E91" s="4" t="str">
        <f>IF('Input data'!E106="","",'Input data'!E106)</f>
        <v/>
      </c>
      <c r="F91" s="4" t="str">
        <f>IF('Input data'!F106="","",'Input data'!F106)</f>
        <v/>
      </c>
      <c r="G91" s="4">
        <f>IF('Input data'!G106="","",'Input data'!G106)</f>
        <v>0</v>
      </c>
      <c r="H91" s="4" t="str">
        <f>IF('Input data'!H106&gt;0.5,'Input data'!H106,"")</f>
        <v/>
      </c>
      <c r="I91" s="4" t="str">
        <f>IF('Input data'!I106="","",'Input data'!I106)</f>
        <v/>
      </c>
      <c r="J91" s="4" t="str">
        <f>IF(AND(OR(I91="Motorway link",I91="Exit diverge",I91="Entrance merge"),'Input data'!K106=""),2,IF(AND(OR(I91="Motorway link",I91="Exit diverge",I91="Entrance merge"),'Input data'!K106&gt;0.5,'Input data'!K106&lt;21),'Input data'!K106,"Irrelevant"))</f>
        <v>Irrelevant</v>
      </c>
      <c r="K91" s="4" t="str">
        <f>IF(AND(OR(I91="Motorway link",I91="Exit diverge",I91="Entrance merge",I91="Exit ramp",I91="Entrance ramp"),'Input data'!L106=""),3.5,IF(AND(OR(I91="Motorway link",I91="Exit diverge",I91="Entrance merge",I91="Exit ramp",I91="Entrance ramp"),'Input data'!L106&gt;1.5,'Input data'!L106&lt;11),'Input data'!L106,"Irrelevant"))</f>
        <v>Irrelevant</v>
      </c>
      <c r="L91" s="4" t="str">
        <f>IF(AND(I91="Motorway link",'Input data'!M106=""),"No",IF(I91="Motorway link",'Input data'!M106,"Irrelevant"))</f>
        <v>Irrelevant</v>
      </c>
      <c r="M91" s="4" t="str">
        <f>IF(AND(L91="Yes",'Input data'!N106&gt;0,'Input data'!N106&lt;1.00000001),'Input data'!N106,IF(OR(L91="No",L91="Yes"),0,"Irrelevant"))</f>
        <v>Irrelevant</v>
      </c>
      <c r="N91" s="4" t="str">
        <f>IF(AND(OR(I91="Motorway link",I91="Exit diverge",I91="Entrance merge"),'Input data'!O106=""),3,IF(AND(OR(I91="Motorway link",I91="Exit diverge",I91="Entrance merge"),'Input data'!O106&lt;11,'Input data'!O106&gt;-0.00000001),'Input data'!O106,"Irrelevant"))</f>
        <v>Irrelevant</v>
      </c>
      <c r="O91" s="4" t="str">
        <f>IF(AND(OR(I91="Motorway link",I91="Exit diverge",I91="Entrance merge",I91="Exit ramp",I91="Entrance ramp"),'Input data'!P106=""),0.5,IF(AND(OR(I91="Motorway link",I91="Exit diverge",I91="Entrance merge",I91="Exit ramp",I91="Entrance ramp"),'Input data'!P106&gt;-0.00000001,'Input data'!P106&lt;11),'Input data'!P106,"Irrelevant"))</f>
        <v>Irrelevant</v>
      </c>
      <c r="P91" s="4" t="str">
        <f>IF(AND(OR(I91="Motorway link",I91="Exit diverge",I91="Entrance merge"),'Input data'!Q106=""),5,IF(AND(OR(I91="Motorway link",I91="Exit diverge",I91="Entrance merge"),'Input data'!Q106&gt;-0.00000001,'Input data'!Q106&lt;101),'Input data'!Q106,"Irrelevant"))</f>
        <v>Irrelevant</v>
      </c>
      <c r="Q91" s="4" t="str">
        <f>IF(AND(OR(I91="Motorway link",I91="Exit diverge",I91="Entrance merge"),'Input data'!R106=""),"Straight",IF(AND(OR(I91="Motorway link",I91="Exit diverge",I91="Entrance merge"),'Input data'!R106&gt;10),'Input data'!R106,"Irrelevant"))</f>
        <v>Irrelevant</v>
      </c>
      <c r="R91" s="4" t="str">
        <f>IF(Q91="Straight",0,IF(AND(OR(I91="Motorway link",I91="Exit diverge",I91="Entrance merge"),OR('Input data'!S106="",'Input data'!S106&gt;(G91*1000))),G91*1000,IF(AND(OR(I91="Motorway link",I91="Exit diverge",I91="Entrance merge"),'Input data'!S106&gt;0),'Input data'!S106,"Irrelevant")))</f>
        <v>Irrelevant</v>
      </c>
      <c r="S91" s="4" t="str">
        <f>IF(AND(OR(I91="Motorway link",I91="Exit diverge",I91="Entrance merge"),'Input data'!T106=""),"Straight",IF(AND(OR(I91="Motorway link",I91="Exit diverge",I91="Entrance merge"),'Input data'!T106&gt;10),'Input data'!T106,"Irrelevant"))</f>
        <v>Irrelevant</v>
      </c>
      <c r="T91" s="4" t="str">
        <f>IF(S91="Straight",0,IF(R91="Irrelevant","Irrelevant",IF(AND(OR(I91="Motorway link",I91="Exit diverge",I91="Entrance merge"),OR('Input data'!U106="",'Input data'!U106&gt;(G91*1000-R91))),G91*1000-R91,IF(AND(OR(I91="Motorway link",I91="Exit diverge",I91="Entrance merge"),'Input data'!U106&gt;0),'Input data'!U106,"Irrelevant"))))</f>
        <v>Irrelevant</v>
      </c>
      <c r="U91" s="4" t="str">
        <f>IF(AND(OR(I91="Motorway link",I91="Exit diverge",I91="Entrance merge",I91="Exit ramp",I91="Entrance ramp"),'Input data'!V106=""),"No",IF(OR(I91="Motorway link",I91="Exit diverge",I91="Entrance merge",I91="Exit ramp",I91="Entrance ramp"),'Input data'!V106,"Irrelevant"))</f>
        <v>Irrelevant</v>
      </c>
      <c r="V91" s="4" t="str">
        <f>IF(W91="Straight",IF(AND(OR(I91="Exit ramp",I91="Entrance ramp"),'Input data'!W106=""),"Straight diamond ramp",IF(OR(I91="Exit ramp",I91="Entrance ramp"),'Input data'!W106,"Irrelevant")),"Irrelevant")</f>
        <v>Irrelevant</v>
      </c>
      <c r="W91" s="4" t="str">
        <f>IF(AND(OR(I91="Exit ramp",I91="Entrance ramp"),'Input data'!X106=""),"Straight",IF(AND(OR(I91="Exit ramp",I91="Entrance ramp"),'Input data'!X106&gt;10),'Input data'!X106,"Irrelevant"))</f>
        <v>Irrelevant</v>
      </c>
      <c r="X91" s="4" t="str">
        <f>IF(AND(OR(I91="Exit ramp",I91="Entrance ramp"),OR('Input data'!Y106="",'Input data'!Y106&gt;(G91*1000))),G91*1000,IF(AND(OR(I91="Exit ramp",I91="Entrance ramp"),'Input data'!Y106&gt;0),'Input data'!Y106,"Irrelevant"))</f>
        <v>Irrelevant</v>
      </c>
      <c r="Y91" s="4" t="str">
        <f>IF(AND(I91="Exit ramp",'Input data'!Z106=""),95,IF(AND(I91="Entrance ramp",'Input data'!Z106=""),45,IF(AND(OR(I91="Exit ramp",I91="Entrance ramp"),'Input data'!Z106&gt;4,'Input data'!Z106&lt;200),'Input data'!Z106,"Irrelevant")))</f>
        <v>Irrelevant</v>
      </c>
      <c r="Z91" s="4" t="str">
        <f>IF(AND(OR(I91="Exit ramp",I91="Entrance ramp"),'Input data'!AA106=""),"Straight",IF(AND(OR(I91="Exit ramp",I91="Entrance ramp"),'Input data'!AA106&gt;10),'Input data'!AA106,"Irrelevant"))</f>
        <v>Irrelevant</v>
      </c>
      <c r="AA91" s="4" t="str">
        <f>IF(X91="Irrelevant","Irrelevant",IF(AND(OR(I91="Exit ramp",I91="Entrance ramp"),OR('Input data'!AB106="",'Input data'!AB106&gt;(G91*1000-X91))),G91*1000-X91,IF(AND(OR(I91="Exit ramp",I91="Entrance ramp"),'Input data'!AB106&gt;0),'Input data'!AB106,"Irrelevant")))</f>
        <v>Irrelevant</v>
      </c>
      <c r="AB91" s="4" t="str">
        <f>IF(AND(I91="Exit ramp",'Input data'!AC106=""),60,IF(AND(I91="Entrance ramp",'Input data'!AC106=""),80,IF(AND(OR(I91="Exit ramp",I91="Entrance ramp"),'Input data'!AC106&gt;4,'Input data'!AC106&lt;200),'Input data'!AC106,"Irrelevant")))</f>
        <v>Irrelevant</v>
      </c>
      <c r="AC91" s="4" t="str">
        <f>IF(AND(OR(I91="Motorway link",I91="Exit diverge",I91="Entrance merge"),'Input data'!AD106=""),"No",IF(OR(I91="Motorway link",I91="Exit diverge",I91="Entrance merge"),'Input data'!AD106,"Irrelevant"))</f>
        <v>Irrelevant</v>
      </c>
      <c r="AD91" s="4" t="str">
        <f>IF(AND(OR(I91="Motorway link",I91="Exit diverge",I91="Entrance merge"),'Input data'!AE106=""),"130 kph",IF(OR(I91="Motorway link",I91="Exit diverge",I91="Entrance merge"),'Input data'!AE106,"Irrelevant"))</f>
        <v>Irrelevant</v>
      </c>
      <c r="AE91" s="4" t="str">
        <f>IF(AND(I91="Entrance merge",'Input data'!AF106=""),"No",IF(I91="Entrance merge",'Input data'!AF106,"Irrelevant"))</f>
        <v>Irrelevant</v>
      </c>
      <c r="AF91" s="4" t="str">
        <f>IF(AND(AE91="Yes",'Input data'!AG106&gt;0,'Input data'!AG106&lt;1.00000001),'Input data'!AG106,IF(OR(AE91="No",AE91="Yes"),0,"Irrelevant"))</f>
        <v>Irrelevant</v>
      </c>
    </row>
    <row r="92" spans="1:32" x14ac:dyDescent="0.3">
      <c r="A92" s="4" t="str">
        <f>IF('Input data'!A107="","",'Input data'!A107)</f>
        <v/>
      </c>
      <c r="B92" s="4" t="str">
        <f>IF('Input data'!B107="","",'Input data'!B107)</f>
        <v/>
      </c>
      <c r="C92" s="4" t="str">
        <f>IF('Input data'!C107="","",'Input data'!C107)</f>
        <v/>
      </c>
      <c r="D92" s="4" t="str">
        <f>IF('Input data'!D107="","",'Input data'!D107)</f>
        <v/>
      </c>
      <c r="E92" s="4" t="str">
        <f>IF('Input data'!E107="","",'Input data'!E107)</f>
        <v/>
      </c>
      <c r="F92" s="4" t="str">
        <f>IF('Input data'!F107="","",'Input data'!F107)</f>
        <v/>
      </c>
      <c r="G92" s="4">
        <f>IF('Input data'!G107="","",'Input data'!G107)</f>
        <v>0</v>
      </c>
      <c r="H92" s="4" t="str">
        <f>IF('Input data'!H107&gt;0.5,'Input data'!H107,"")</f>
        <v/>
      </c>
      <c r="I92" s="4" t="str">
        <f>IF('Input data'!I107="","",'Input data'!I107)</f>
        <v/>
      </c>
      <c r="J92" s="4" t="str">
        <f>IF(AND(OR(I92="Motorway link",I92="Exit diverge",I92="Entrance merge"),'Input data'!K107=""),2,IF(AND(OR(I92="Motorway link",I92="Exit diverge",I92="Entrance merge"),'Input data'!K107&gt;0.5,'Input data'!K107&lt;21),'Input data'!K107,"Irrelevant"))</f>
        <v>Irrelevant</v>
      </c>
      <c r="K92" s="4" t="str">
        <f>IF(AND(OR(I92="Motorway link",I92="Exit diverge",I92="Entrance merge",I92="Exit ramp",I92="Entrance ramp"),'Input data'!L107=""),3.5,IF(AND(OR(I92="Motorway link",I92="Exit diverge",I92="Entrance merge",I92="Exit ramp",I92="Entrance ramp"),'Input data'!L107&gt;1.5,'Input data'!L107&lt;11),'Input data'!L107,"Irrelevant"))</f>
        <v>Irrelevant</v>
      </c>
      <c r="L92" s="4" t="str">
        <f>IF(AND(I92="Motorway link",'Input data'!M107=""),"No",IF(I92="Motorway link",'Input data'!M107,"Irrelevant"))</f>
        <v>Irrelevant</v>
      </c>
      <c r="M92" s="4" t="str">
        <f>IF(AND(L92="Yes",'Input data'!N107&gt;0,'Input data'!N107&lt;1.00000001),'Input data'!N107,IF(OR(L92="No",L92="Yes"),0,"Irrelevant"))</f>
        <v>Irrelevant</v>
      </c>
      <c r="N92" s="4" t="str">
        <f>IF(AND(OR(I92="Motorway link",I92="Exit diverge",I92="Entrance merge"),'Input data'!O107=""),3,IF(AND(OR(I92="Motorway link",I92="Exit diverge",I92="Entrance merge"),'Input data'!O107&lt;11,'Input data'!O107&gt;-0.00000001),'Input data'!O107,"Irrelevant"))</f>
        <v>Irrelevant</v>
      </c>
      <c r="O92" s="4" t="str">
        <f>IF(AND(OR(I92="Motorway link",I92="Exit diverge",I92="Entrance merge",I92="Exit ramp",I92="Entrance ramp"),'Input data'!P107=""),0.5,IF(AND(OR(I92="Motorway link",I92="Exit diverge",I92="Entrance merge",I92="Exit ramp",I92="Entrance ramp"),'Input data'!P107&gt;-0.00000001,'Input data'!P107&lt;11),'Input data'!P107,"Irrelevant"))</f>
        <v>Irrelevant</v>
      </c>
      <c r="P92" s="4" t="str">
        <f>IF(AND(OR(I92="Motorway link",I92="Exit diverge",I92="Entrance merge"),'Input data'!Q107=""),5,IF(AND(OR(I92="Motorway link",I92="Exit diverge",I92="Entrance merge"),'Input data'!Q107&gt;-0.00000001,'Input data'!Q107&lt;101),'Input data'!Q107,"Irrelevant"))</f>
        <v>Irrelevant</v>
      </c>
      <c r="Q92" s="4" t="str">
        <f>IF(AND(OR(I92="Motorway link",I92="Exit diverge",I92="Entrance merge"),'Input data'!R107=""),"Straight",IF(AND(OR(I92="Motorway link",I92="Exit diverge",I92="Entrance merge"),'Input data'!R107&gt;10),'Input data'!R107,"Irrelevant"))</f>
        <v>Irrelevant</v>
      </c>
      <c r="R92" s="4" t="str">
        <f>IF(Q92="Straight",0,IF(AND(OR(I92="Motorway link",I92="Exit diverge",I92="Entrance merge"),OR('Input data'!S107="",'Input data'!S107&gt;(G92*1000))),G92*1000,IF(AND(OR(I92="Motorway link",I92="Exit diverge",I92="Entrance merge"),'Input data'!S107&gt;0),'Input data'!S107,"Irrelevant")))</f>
        <v>Irrelevant</v>
      </c>
      <c r="S92" s="4" t="str">
        <f>IF(AND(OR(I92="Motorway link",I92="Exit diverge",I92="Entrance merge"),'Input data'!T107=""),"Straight",IF(AND(OR(I92="Motorway link",I92="Exit diverge",I92="Entrance merge"),'Input data'!T107&gt;10),'Input data'!T107,"Irrelevant"))</f>
        <v>Irrelevant</v>
      </c>
      <c r="T92" s="4" t="str">
        <f>IF(S92="Straight",0,IF(R92="Irrelevant","Irrelevant",IF(AND(OR(I92="Motorway link",I92="Exit diverge",I92="Entrance merge"),OR('Input data'!U107="",'Input data'!U107&gt;(G92*1000-R92))),G92*1000-R92,IF(AND(OR(I92="Motorway link",I92="Exit diverge",I92="Entrance merge"),'Input data'!U107&gt;0),'Input data'!U107,"Irrelevant"))))</f>
        <v>Irrelevant</v>
      </c>
      <c r="U92" s="4" t="str">
        <f>IF(AND(OR(I92="Motorway link",I92="Exit diverge",I92="Entrance merge",I92="Exit ramp",I92="Entrance ramp"),'Input data'!V107=""),"No",IF(OR(I92="Motorway link",I92="Exit diverge",I92="Entrance merge",I92="Exit ramp",I92="Entrance ramp"),'Input data'!V107,"Irrelevant"))</f>
        <v>Irrelevant</v>
      </c>
      <c r="V92" s="4" t="str">
        <f>IF(W92="Straight",IF(AND(OR(I92="Exit ramp",I92="Entrance ramp"),'Input data'!W107=""),"Straight diamond ramp",IF(OR(I92="Exit ramp",I92="Entrance ramp"),'Input data'!W107,"Irrelevant")),"Irrelevant")</f>
        <v>Irrelevant</v>
      </c>
      <c r="W92" s="4" t="str">
        <f>IF(AND(OR(I92="Exit ramp",I92="Entrance ramp"),'Input data'!X107=""),"Straight",IF(AND(OR(I92="Exit ramp",I92="Entrance ramp"),'Input data'!X107&gt;10),'Input data'!X107,"Irrelevant"))</f>
        <v>Irrelevant</v>
      </c>
      <c r="X92" s="4" t="str">
        <f>IF(AND(OR(I92="Exit ramp",I92="Entrance ramp"),OR('Input data'!Y107="",'Input data'!Y107&gt;(G92*1000))),G92*1000,IF(AND(OR(I92="Exit ramp",I92="Entrance ramp"),'Input data'!Y107&gt;0),'Input data'!Y107,"Irrelevant"))</f>
        <v>Irrelevant</v>
      </c>
      <c r="Y92" s="4" t="str">
        <f>IF(AND(I92="Exit ramp",'Input data'!Z107=""),95,IF(AND(I92="Entrance ramp",'Input data'!Z107=""),45,IF(AND(OR(I92="Exit ramp",I92="Entrance ramp"),'Input data'!Z107&gt;4,'Input data'!Z107&lt;200),'Input data'!Z107,"Irrelevant")))</f>
        <v>Irrelevant</v>
      </c>
      <c r="Z92" s="4" t="str">
        <f>IF(AND(OR(I92="Exit ramp",I92="Entrance ramp"),'Input data'!AA107=""),"Straight",IF(AND(OR(I92="Exit ramp",I92="Entrance ramp"),'Input data'!AA107&gt;10),'Input data'!AA107,"Irrelevant"))</f>
        <v>Irrelevant</v>
      </c>
      <c r="AA92" s="4" t="str">
        <f>IF(X92="Irrelevant","Irrelevant",IF(AND(OR(I92="Exit ramp",I92="Entrance ramp"),OR('Input data'!AB107="",'Input data'!AB107&gt;(G92*1000-X92))),G92*1000-X92,IF(AND(OR(I92="Exit ramp",I92="Entrance ramp"),'Input data'!AB107&gt;0),'Input data'!AB107,"Irrelevant")))</f>
        <v>Irrelevant</v>
      </c>
      <c r="AB92" s="4" t="str">
        <f>IF(AND(I92="Exit ramp",'Input data'!AC107=""),60,IF(AND(I92="Entrance ramp",'Input data'!AC107=""),80,IF(AND(OR(I92="Exit ramp",I92="Entrance ramp"),'Input data'!AC107&gt;4,'Input data'!AC107&lt;200),'Input data'!AC107,"Irrelevant")))</f>
        <v>Irrelevant</v>
      </c>
      <c r="AC92" s="4" t="str">
        <f>IF(AND(OR(I92="Motorway link",I92="Exit diverge",I92="Entrance merge"),'Input data'!AD107=""),"No",IF(OR(I92="Motorway link",I92="Exit diverge",I92="Entrance merge"),'Input data'!AD107,"Irrelevant"))</f>
        <v>Irrelevant</v>
      </c>
      <c r="AD92" s="4" t="str">
        <f>IF(AND(OR(I92="Motorway link",I92="Exit diverge",I92="Entrance merge"),'Input data'!AE107=""),"130 kph",IF(OR(I92="Motorway link",I92="Exit diverge",I92="Entrance merge"),'Input data'!AE107,"Irrelevant"))</f>
        <v>Irrelevant</v>
      </c>
      <c r="AE92" s="4" t="str">
        <f>IF(AND(I92="Entrance merge",'Input data'!AF107=""),"No",IF(I92="Entrance merge",'Input data'!AF107,"Irrelevant"))</f>
        <v>Irrelevant</v>
      </c>
      <c r="AF92" s="4" t="str">
        <f>IF(AND(AE92="Yes",'Input data'!AG107&gt;0,'Input data'!AG107&lt;1.00000001),'Input data'!AG107,IF(OR(AE92="No",AE92="Yes"),0,"Irrelevant"))</f>
        <v>Irrelevant</v>
      </c>
    </row>
    <row r="93" spans="1:32" x14ac:dyDescent="0.3">
      <c r="A93" s="4" t="str">
        <f>IF('Input data'!A108="","",'Input data'!A108)</f>
        <v/>
      </c>
      <c r="B93" s="4" t="str">
        <f>IF('Input data'!B108="","",'Input data'!B108)</f>
        <v/>
      </c>
      <c r="C93" s="4" t="str">
        <f>IF('Input data'!C108="","",'Input data'!C108)</f>
        <v/>
      </c>
      <c r="D93" s="4" t="str">
        <f>IF('Input data'!D108="","",'Input data'!D108)</f>
        <v/>
      </c>
      <c r="E93" s="4" t="str">
        <f>IF('Input data'!E108="","",'Input data'!E108)</f>
        <v/>
      </c>
      <c r="F93" s="4" t="str">
        <f>IF('Input data'!F108="","",'Input data'!F108)</f>
        <v/>
      </c>
      <c r="G93" s="4">
        <f>IF('Input data'!G108="","",'Input data'!G108)</f>
        <v>0</v>
      </c>
      <c r="H93" s="4" t="str">
        <f>IF('Input data'!H108&gt;0.5,'Input data'!H108,"")</f>
        <v/>
      </c>
      <c r="I93" s="4" t="str">
        <f>IF('Input data'!I108="","",'Input data'!I108)</f>
        <v/>
      </c>
      <c r="J93" s="4" t="str">
        <f>IF(AND(OR(I93="Motorway link",I93="Exit diverge",I93="Entrance merge"),'Input data'!K108=""),2,IF(AND(OR(I93="Motorway link",I93="Exit diverge",I93="Entrance merge"),'Input data'!K108&gt;0.5,'Input data'!K108&lt;21),'Input data'!K108,"Irrelevant"))</f>
        <v>Irrelevant</v>
      </c>
      <c r="K93" s="4" t="str">
        <f>IF(AND(OR(I93="Motorway link",I93="Exit diverge",I93="Entrance merge",I93="Exit ramp",I93="Entrance ramp"),'Input data'!L108=""),3.5,IF(AND(OR(I93="Motorway link",I93="Exit diverge",I93="Entrance merge",I93="Exit ramp",I93="Entrance ramp"),'Input data'!L108&gt;1.5,'Input data'!L108&lt;11),'Input data'!L108,"Irrelevant"))</f>
        <v>Irrelevant</v>
      </c>
      <c r="L93" s="4" t="str">
        <f>IF(AND(I93="Motorway link",'Input data'!M108=""),"No",IF(I93="Motorway link",'Input data'!M108,"Irrelevant"))</f>
        <v>Irrelevant</v>
      </c>
      <c r="M93" s="4" t="str">
        <f>IF(AND(L93="Yes",'Input data'!N108&gt;0,'Input data'!N108&lt;1.00000001),'Input data'!N108,IF(OR(L93="No",L93="Yes"),0,"Irrelevant"))</f>
        <v>Irrelevant</v>
      </c>
      <c r="N93" s="4" t="str">
        <f>IF(AND(OR(I93="Motorway link",I93="Exit diverge",I93="Entrance merge"),'Input data'!O108=""),3,IF(AND(OR(I93="Motorway link",I93="Exit diverge",I93="Entrance merge"),'Input data'!O108&lt;11,'Input data'!O108&gt;-0.00000001),'Input data'!O108,"Irrelevant"))</f>
        <v>Irrelevant</v>
      </c>
      <c r="O93" s="4" t="str">
        <f>IF(AND(OR(I93="Motorway link",I93="Exit diverge",I93="Entrance merge",I93="Exit ramp",I93="Entrance ramp"),'Input data'!P108=""),0.5,IF(AND(OR(I93="Motorway link",I93="Exit diverge",I93="Entrance merge",I93="Exit ramp",I93="Entrance ramp"),'Input data'!P108&gt;-0.00000001,'Input data'!P108&lt;11),'Input data'!P108,"Irrelevant"))</f>
        <v>Irrelevant</v>
      </c>
      <c r="P93" s="4" t="str">
        <f>IF(AND(OR(I93="Motorway link",I93="Exit diverge",I93="Entrance merge"),'Input data'!Q108=""),5,IF(AND(OR(I93="Motorway link",I93="Exit diverge",I93="Entrance merge"),'Input data'!Q108&gt;-0.00000001,'Input data'!Q108&lt;101),'Input data'!Q108,"Irrelevant"))</f>
        <v>Irrelevant</v>
      </c>
      <c r="Q93" s="4" t="str">
        <f>IF(AND(OR(I93="Motorway link",I93="Exit diverge",I93="Entrance merge"),'Input data'!R108=""),"Straight",IF(AND(OR(I93="Motorway link",I93="Exit diverge",I93="Entrance merge"),'Input data'!R108&gt;10),'Input data'!R108,"Irrelevant"))</f>
        <v>Irrelevant</v>
      </c>
      <c r="R93" s="4" t="str">
        <f>IF(Q93="Straight",0,IF(AND(OR(I93="Motorway link",I93="Exit diverge",I93="Entrance merge"),OR('Input data'!S108="",'Input data'!S108&gt;(G93*1000))),G93*1000,IF(AND(OR(I93="Motorway link",I93="Exit diverge",I93="Entrance merge"),'Input data'!S108&gt;0),'Input data'!S108,"Irrelevant")))</f>
        <v>Irrelevant</v>
      </c>
      <c r="S93" s="4" t="str">
        <f>IF(AND(OR(I93="Motorway link",I93="Exit diverge",I93="Entrance merge"),'Input data'!T108=""),"Straight",IF(AND(OR(I93="Motorway link",I93="Exit diverge",I93="Entrance merge"),'Input data'!T108&gt;10),'Input data'!T108,"Irrelevant"))</f>
        <v>Irrelevant</v>
      </c>
      <c r="T93" s="4" t="str">
        <f>IF(S93="Straight",0,IF(R93="Irrelevant","Irrelevant",IF(AND(OR(I93="Motorway link",I93="Exit diverge",I93="Entrance merge"),OR('Input data'!U108="",'Input data'!U108&gt;(G93*1000-R93))),G93*1000-R93,IF(AND(OR(I93="Motorway link",I93="Exit diverge",I93="Entrance merge"),'Input data'!U108&gt;0),'Input data'!U108,"Irrelevant"))))</f>
        <v>Irrelevant</v>
      </c>
      <c r="U93" s="4" t="str">
        <f>IF(AND(OR(I93="Motorway link",I93="Exit diverge",I93="Entrance merge",I93="Exit ramp",I93="Entrance ramp"),'Input data'!V108=""),"No",IF(OR(I93="Motorway link",I93="Exit diverge",I93="Entrance merge",I93="Exit ramp",I93="Entrance ramp"),'Input data'!V108,"Irrelevant"))</f>
        <v>Irrelevant</v>
      </c>
      <c r="V93" s="4" t="str">
        <f>IF(W93="Straight",IF(AND(OR(I93="Exit ramp",I93="Entrance ramp"),'Input data'!W108=""),"Straight diamond ramp",IF(OR(I93="Exit ramp",I93="Entrance ramp"),'Input data'!W108,"Irrelevant")),"Irrelevant")</f>
        <v>Irrelevant</v>
      </c>
      <c r="W93" s="4" t="str">
        <f>IF(AND(OR(I93="Exit ramp",I93="Entrance ramp"),'Input data'!X108=""),"Straight",IF(AND(OR(I93="Exit ramp",I93="Entrance ramp"),'Input data'!X108&gt;10),'Input data'!X108,"Irrelevant"))</f>
        <v>Irrelevant</v>
      </c>
      <c r="X93" s="4" t="str">
        <f>IF(AND(OR(I93="Exit ramp",I93="Entrance ramp"),OR('Input data'!Y108="",'Input data'!Y108&gt;(G93*1000))),G93*1000,IF(AND(OR(I93="Exit ramp",I93="Entrance ramp"),'Input data'!Y108&gt;0),'Input data'!Y108,"Irrelevant"))</f>
        <v>Irrelevant</v>
      </c>
      <c r="Y93" s="4" t="str">
        <f>IF(AND(I93="Exit ramp",'Input data'!Z108=""),95,IF(AND(I93="Entrance ramp",'Input data'!Z108=""),45,IF(AND(OR(I93="Exit ramp",I93="Entrance ramp"),'Input data'!Z108&gt;4,'Input data'!Z108&lt;200),'Input data'!Z108,"Irrelevant")))</f>
        <v>Irrelevant</v>
      </c>
      <c r="Z93" s="4" t="str">
        <f>IF(AND(OR(I93="Exit ramp",I93="Entrance ramp"),'Input data'!AA108=""),"Straight",IF(AND(OR(I93="Exit ramp",I93="Entrance ramp"),'Input data'!AA108&gt;10),'Input data'!AA108,"Irrelevant"))</f>
        <v>Irrelevant</v>
      </c>
      <c r="AA93" s="4" t="str">
        <f>IF(X93="Irrelevant","Irrelevant",IF(AND(OR(I93="Exit ramp",I93="Entrance ramp"),OR('Input data'!AB108="",'Input data'!AB108&gt;(G93*1000-X93))),G93*1000-X93,IF(AND(OR(I93="Exit ramp",I93="Entrance ramp"),'Input data'!AB108&gt;0),'Input data'!AB108,"Irrelevant")))</f>
        <v>Irrelevant</v>
      </c>
      <c r="AB93" s="4" t="str">
        <f>IF(AND(I93="Exit ramp",'Input data'!AC108=""),60,IF(AND(I93="Entrance ramp",'Input data'!AC108=""),80,IF(AND(OR(I93="Exit ramp",I93="Entrance ramp"),'Input data'!AC108&gt;4,'Input data'!AC108&lt;200),'Input data'!AC108,"Irrelevant")))</f>
        <v>Irrelevant</v>
      </c>
      <c r="AC93" s="4" t="str">
        <f>IF(AND(OR(I93="Motorway link",I93="Exit diverge",I93="Entrance merge"),'Input data'!AD108=""),"No",IF(OR(I93="Motorway link",I93="Exit diverge",I93="Entrance merge"),'Input data'!AD108,"Irrelevant"))</f>
        <v>Irrelevant</v>
      </c>
      <c r="AD93" s="4" t="str">
        <f>IF(AND(OR(I93="Motorway link",I93="Exit diverge",I93="Entrance merge"),'Input data'!AE108=""),"130 kph",IF(OR(I93="Motorway link",I93="Exit diverge",I93="Entrance merge"),'Input data'!AE108,"Irrelevant"))</f>
        <v>Irrelevant</v>
      </c>
      <c r="AE93" s="4" t="str">
        <f>IF(AND(I93="Entrance merge",'Input data'!AF108=""),"No",IF(I93="Entrance merge",'Input data'!AF108,"Irrelevant"))</f>
        <v>Irrelevant</v>
      </c>
      <c r="AF93" s="4" t="str">
        <f>IF(AND(AE93="Yes",'Input data'!AG108&gt;0,'Input data'!AG108&lt;1.00000001),'Input data'!AG108,IF(OR(AE93="No",AE93="Yes"),0,"Irrelevant"))</f>
        <v>Irrelevant</v>
      </c>
    </row>
    <row r="94" spans="1:32" x14ac:dyDescent="0.3">
      <c r="A94" s="4" t="str">
        <f>IF('Input data'!A109="","",'Input data'!A109)</f>
        <v/>
      </c>
      <c r="B94" s="4" t="str">
        <f>IF('Input data'!B109="","",'Input data'!B109)</f>
        <v/>
      </c>
      <c r="C94" s="4" t="str">
        <f>IF('Input data'!C109="","",'Input data'!C109)</f>
        <v/>
      </c>
      <c r="D94" s="4" t="str">
        <f>IF('Input data'!D109="","",'Input data'!D109)</f>
        <v/>
      </c>
      <c r="E94" s="4" t="str">
        <f>IF('Input data'!E109="","",'Input data'!E109)</f>
        <v/>
      </c>
      <c r="F94" s="4" t="str">
        <f>IF('Input data'!F109="","",'Input data'!F109)</f>
        <v/>
      </c>
      <c r="G94" s="4">
        <f>IF('Input data'!G109="","",'Input data'!G109)</f>
        <v>0</v>
      </c>
      <c r="H94" s="4" t="str">
        <f>IF('Input data'!H109&gt;0.5,'Input data'!H109,"")</f>
        <v/>
      </c>
      <c r="I94" s="4" t="str">
        <f>IF('Input data'!I109="","",'Input data'!I109)</f>
        <v/>
      </c>
      <c r="J94" s="4" t="str">
        <f>IF(AND(OR(I94="Motorway link",I94="Exit diverge",I94="Entrance merge"),'Input data'!K109=""),2,IF(AND(OR(I94="Motorway link",I94="Exit diverge",I94="Entrance merge"),'Input data'!K109&gt;0.5,'Input data'!K109&lt;21),'Input data'!K109,"Irrelevant"))</f>
        <v>Irrelevant</v>
      </c>
      <c r="K94" s="4" t="str">
        <f>IF(AND(OR(I94="Motorway link",I94="Exit diverge",I94="Entrance merge",I94="Exit ramp",I94="Entrance ramp"),'Input data'!L109=""),3.5,IF(AND(OR(I94="Motorway link",I94="Exit diverge",I94="Entrance merge",I94="Exit ramp",I94="Entrance ramp"),'Input data'!L109&gt;1.5,'Input data'!L109&lt;11),'Input data'!L109,"Irrelevant"))</f>
        <v>Irrelevant</v>
      </c>
      <c r="L94" s="4" t="str">
        <f>IF(AND(I94="Motorway link",'Input data'!M109=""),"No",IF(I94="Motorway link",'Input data'!M109,"Irrelevant"))</f>
        <v>Irrelevant</v>
      </c>
      <c r="M94" s="4" t="str">
        <f>IF(AND(L94="Yes",'Input data'!N109&gt;0,'Input data'!N109&lt;1.00000001),'Input data'!N109,IF(OR(L94="No",L94="Yes"),0,"Irrelevant"))</f>
        <v>Irrelevant</v>
      </c>
      <c r="N94" s="4" t="str">
        <f>IF(AND(OR(I94="Motorway link",I94="Exit diverge",I94="Entrance merge"),'Input data'!O109=""),3,IF(AND(OR(I94="Motorway link",I94="Exit diverge",I94="Entrance merge"),'Input data'!O109&lt;11,'Input data'!O109&gt;-0.00000001),'Input data'!O109,"Irrelevant"))</f>
        <v>Irrelevant</v>
      </c>
      <c r="O94" s="4" t="str">
        <f>IF(AND(OR(I94="Motorway link",I94="Exit diverge",I94="Entrance merge",I94="Exit ramp",I94="Entrance ramp"),'Input data'!P109=""),0.5,IF(AND(OR(I94="Motorway link",I94="Exit diverge",I94="Entrance merge",I94="Exit ramp",I94="Entrance ramp"),'Input data'!P109&gt;-0.00000001,'Input data'!P109&lt;11),'Input data'!P109,"Irrelevant"))</f>
        <v>Irrelevant</v>
      </c>
      <c r="P94" s="4" t="str">
        <f>IF(AND(OR(I94="Motorway link",I94="Exit diverge",I94="Entrance merge"),'Input data'!Q109=""),5,IF(AND(OR(I94="Motorway link",I94="Exit diverge",I94="Entrance merge"),'Input data'!Q109&gt;-0.00000001,'Input data'!Q109&lt;101),'Input data'!Q109,"Irrelevant"))</f>
        <v>Irrelevant</v>
      </c>
      <c r="Q94" s="4" t="str">
        <f>IF(AND(OR(I94="Motorway link",I94="Exit diverge",I94="Entrance merge"),'Input data'!R109=""),"Straight",IF(AND(OR(I94="Motorway link",I94="Exit diverge",I94="Entrance merge"),'Input data'!R109&gt;10),'Input data'!R109,"Irrelevant"))</f>
        <v>Irrelevant</v>
      </c>
      <c r="R94" s="4" t="str">
        <f>IF(Q94="Straight",0,IF(AND(OR(I94="Motorway link",I94="Exit diverge",I94="Entrance merge"),OR('Input data'!S109="",'Input data'!S109&gt;(G94*1000))),G94*1000,IF(AND(OR(I94="Motorway link",I94="Exit diverge",I94="Entrance merge"),'Input data'!S109&gt;0),'Input data'!S109,"Irrelevant")))</f>
        <v>Irrelevant</v>
      </c>
      <c r="S94" s="4" t="str">
        <f>IF(AND(OR(I94="Motorway link",I94="Exit diverge",I94="Entrance merge"),'Input data'!T109=""),"Straight",IF(AND(OR(I94="Motorway link",I94="Exit diverge",I94="Entrance merge"),'Input data'!T109&gt;10),'Input data'!T109,"Irrelevant"))</f>
        <v>Irrelevant</v>
      </c>
      <c r="T94" s="4" t="str">
        <f>IF(S94="Straight",0,IF(R94="Irrelevant","Irrelevant",IF(AND(OR(I94="Motorway link",I94="Exit diverge",I94="Entrance merge"),OR('Input data'!U109="",'Input data'!U109&gt;(G94*1000-R94))),G94*1000-R94,IF(AND(OR(I94="Motorway link",I94="Exit diverge",I94="Entrance merge"),'Input data'!U109&gt;0),'Input data'!U109,"Irrelevant"))))</f>
        <v>Irrelevant</v>
      </c>
      <c r="U94" s="4" t="str">
        <f>IF(AND(OR(I94="Motorway link",I94="Exit diverge",I94="Entrance merge",I94="Exit ramp",I94="Entrance ramp"),'Input data'!V109=""),"No",IF(OR(I94="Motorway link",I94="Exit diverge",I94="Entrance merge",I94="Exit ramp",I94="Entrance ramp"),'Input data'!V109,"Irrelevant"))</f>
        <v>Irrelevant</v>
      </c>
      <c r="V94" s="4" t="str">
        <f>IF(W94="Straight",IF(AND(OR(I94="Exit ramp",I94="Entrance ramp"),'Input data'!W109=""),"Straight diamond ramp",IF(OR(I94="Exit ramp",I94="Entrance ramp"),'Input data'!W109,"Irrelevant")),"Irrelevant")</f>
        <v>Irrelevant</v>
      </c>
      <c r="W94" s="4" t="str">
        <f>IF(AND(OR(I94="Exit ramp",I94="Entrance ramp"),'Input data'!X109=""),"Straight",IF(AND(OR(I94="Exit ramp",I94="Entrance ramp"),'Input data'!X109&gt;10),'Input data'!X109,"Irrelevant"))</f>
        <v>Irrelevant</v>
      </c>
      <c r="X94" s="4" t="str">
        <f>IF(AND(OR(I94="Exit ramp",I94="Entrance ramp"),OR('Input data'!Y109="",'Input data'!Y109&gt;(G94*1000))),G94*1000,IF(AND(OR(I94="Exit ramp",I94="Entrance ramp"),'Input data'!Y109&gt;0),'Input data'!Y109,"Irrelevant"))</f>
        <v>Irrelevant</v>
      </c>
      <c r="Y94" s="4" t="str">
        <f>IF(AND(I94="Exit ramp",'Input data'!Z109=""),95,IF(AND(I94="Entrance ramp",'Input data'!Z109=""),45,IF(AND(OR(I94="Exit ramp",I94="Entrance ramp"),'Input data'!Z109&gt;4,'Input data'!Z109&lt;200),'Input data'!Z109,"Irrelevant")))</f>
        <v>Irrelevant</v>
      </c>
      <c r="Z94" s="4" t="str">
        <f>IF(AND(OR(I94="Exit ramp",I94="Entrance ramp"),'Input data'!AA109=""),"Straight",IF(AND(OR(I94="Exit ramp",I94="Entrance ramp"),'Input data'!AA109&gt;10),'Input data'!AA109,"Irrelevant"))</f>
        <v>Irrelevant</v>
      </c>
      <c r="AA94" s="4" t="str">
        <f>IF(X94="Irrelevant","Irrelevant",IF(AND(OR(I94="Exit ramp",I94="Entrance ramp"),OR('Input data'!AB109="",'Input data'!AB109&gt;(G94*1000-X94))),G94*1000-X94,IF(AND(OR(I94="Exit ramp",I94="Entrance ramp"),'Input data'!AB109&gt;0),'Input data'!AB109,"Irrelevant")))</f>
        <v>Irrelevant</v>
      </c>
      <c r="AB94" s="4" t="str">
        <f>IF(AND(I94="Exit ramp",'Input data'!AC109=""),60,IF(AND(I94="Entrance ramp",'Input data'!AC109=""),80,IF(AND(OR(I94="Exit ramp",I94="Entrance ramp"),'Input data'!AC109&gt;4,'Input data'!AC109&lt;200),'Input data'!AC109,"Irrelevant")))</f>
        <v>Irrelevant</v>
      </c>
      <c r="AC94" s="4" t="str">
        <f>IF(AND(OR(I94="Motorway link",I94="Exit diverge",I94="Entrance merge"),'Input data'!AD109=""),"No",IF(OR(I94="Motorway link",I94="Exit diverge",I94="Entrance merge"),'Input data'!AD109,"Irrelevant"))</f>
        <v>Irrelevant</v>
      </c>
      <c r="AD94" s="4" t="str">
        <f>IF(AND(OR(I94="Motorway link",I94="Exit diverge",I94="Entrance merge"),'Input data'!AE109=""),"130 kph",IF(OR(I94="Motorway link",I94="Exit diverge",I94="Entrance merge"),'Input data'!AE109,"Irrelevant"))</f>
        <v>Irrelevant</v>
      </c>
      <c r="AE94" s="4" t="str">
        <f>IF(AND(I94="Entrance merge",'Input data'!AF109=""),"No",IF(I94="Entrance merge",'Input data'!AF109,"Irrelevant"))</f>
        <v>Irrelevant</v>
      </c>
      <c r="AF94" s="4" t="str">
        <f>IF(AND(AE94="Yes",'Input data'!AG109&gt;0,'Input data'!AG109&lt;1.00000001),'Input data'!AG109,IF(OR(AE94="No",AE94="Yes"),0,"Irrelevant"))</f>
        <v>Irrelevant</v>
      </c>
    </row>
    <row r="95" spans="1:32" x14ac:dyDescent="0.3">
      <c r="A95" s="4" t="str">
        <f>IF('Input data'!A110="","",'Input data'!A110)</f>
        <v/>
      </c>
      <c r="B95" s="4" t="str">
        <f>IF('Input data'!B110="","",'Input data'!B110)</f>
        <v/>
      </c>
      <c r="C95" s="4" t="str">
        <f>IF('Input data'!C110="","",'Input data'!C110)</f>
        <v/>
      </c>
      <c r="D95" s="4" t="str">
        <f>IF('Input data'!D110="","",'Input data'!D110)</f>
        <v/>
      </c>
      <c r="E95" s="4" t="str">
        <f>IF('Input data'!E110="","",'Input data'!E110)</f>
        <v/>
      </c>
      <c r="F95" s="4" t="str">
        <f>IF('Input data'!F110="","",'Input data'!F110)</f>
        <v/>
      </c>
      <c r="G95" s="4">
        <f>IF('Input data'!G110="","",'Input data'!G110)</f>
        <v>0</v>
      </c>
      <c r="H95" s="4" t="str">
        <f>IF('Input data'!H110&gt;0.5,'Input data'!H110,"")</f>
        <v/>
      </c>
      <c r="I95" s="4" t="str">
        <f>IF('Input data'!I110="","",'Input data'!I110)</f>
        <v/>
      </c>
      <c r="J95" s="4" t="str">
        <f>IF(AND(OR(I95="Motorway link",I95="Exit diverge",I95="Entrance merge"),'Input data'!K110=""),2,IF(AND(OR(I95="Motorway link",I95="Exit diverge",I95="Entrance merge"),'Input data'!K110&gt;0.5,'Input data'!K110&lt;21),'Input data'!K110,"Irrelevant"))</f>
        <v>Irrelevant</v>
      </c>
      <c r="K95" s="4" t="str">
        <f>IF(AND(OR(I95="Motorway link",I95="Exit diverge",I95="Entrance merge",I95="Exit ramp",I95="Entrance ramp"),'Input data'!L110=""),3.5,IF(AND(OR(I95="Motorway link",I95="Exit diverge",I95="Entrance merge",I95="Exit ramp",I95="Entrance ramp"),'Input data'!L110&gt;1.5,'Input data'!L110&lt;11),'Input data'!L110,"Irrelevant"))</f>
        <v>Irrelevant</v>
      </c>
      <c r="L95" s="4" t="str">
        <f>IF(AND(I95="Motorway link",'Input data'!M110=""),"No",IF(I95="Motorway link",'Input data'!M110,"Irrelevant"))</f>
        <v>Irrelevant</v>
      </c>
      <c r="M95" s="4" t="str">
        <f>IF(AND(L95="Yes",'Input data'!N110&gt;0,'Input data'!N110&lt;1.00000001),'Input data'!N110,IF(OR(L95="No",L95="Yes"),0,"Irrelevant"))</f>
        <v>Irrelevant</v>
      </c>
      <c r="N95" s="4" t="str">
        <f>IF(AND(OR(I95="Motorway link",I95="Exit diverge",I95="Entrance merge"),'Input data'!O110=""),3,IF(AND(OR(I95="Motorway link",I95="Exit diverge",I95="Entrance merge"),'Input data'!O110&lt;11,'Input data'!O110&gt;-0.00000001),'Input data'!O110,"Irrelevant"))</f>
        <v>Irrelevant</v>
      </c>
      <c r="O95" s="4" t="str">
        <f>IF(AND(OR(I95="Motorway link",I95="Exit diverge",I95="Entrance merge",I95="Exit ramp",I95="Entrance ramp"),'Input data'!P110=""),0.5,IF(AND(OR(I95="Motorway link",I95="Exit diverge",I95="Entrance merge",I95="Exit ramp",I95="Entrance ramp"),'Input data'!P110&gt;-0.00000001,'Input data'!P110&lt;11),'Input data'!P110,"Irrelevant"))</f>
        <v>Irrelevant</v>
      </c>
      <c r="P95" s="4" t="str">
        <f>IF(AND(OR(I95="Motorway link",I95="Exit diverge",I95="Entrance merge"),'Input data'!Q110=""),5,IF(AND(OR(I95="Motorway link",I95="Exit diverge",I95="Entrance merge"),'Input data'!Q110&gt;-0.00000001,'Input data'!Q110&lt;101),'Input data'!Q110,"Irrelevant"))</f>
        <v>Irrelevant</v>
      </c>
      <c r="Q95" s="4" t="str">
        <f>IF(AND(OR(I95="Motorway link",I95="Exit diverge",I95="Entrance merge"),'Input data'!R110=""),"Straight",IF(AND(OR(I95="Motorway link",I95="Exit diverge",I95="Entrance merge"),'Input data'!R110&gt;10),'Input data'!R110,"Irrelevant"))</f>
        <v>Irrelevant</v>
      </c>
      <c r="R95" s="4" t="str">
        <f>IF(Q95="Straight",0,IF(AND(OR(I95="Motorway link",I95="Exit diverge",I95="Entrance merge"),OR('Input data'!S110="",'Input data'!S110&gt;(G95*1000))),G95*1000,IF(AND(OR(I95="Motorway link",I95="Exit diverge",I95="Entrance merge"),'Input data'!S110&gt;0),'Input data'!S110,"Irrelevant")))</f>
        <v>Irrelevant</v>
      </c>
      <c r="S95" s="4" t="str">
        <f>IF(AND(OR(I95="Motorway link",I95="Exit diverge",I95="Entrance merge"),'Input data'!T110=""),"Straight",IF(AND(OR(I95="Motorway link",I95="Exit diverge",I95="Entrance merge"),'Input data'!T110&gt;10),'Input data'!T110,"Irrelevant"))</f>
        <v>Irrelevant</v>
      </c>
      <c r="T95" s="4" t="str">
        <f>IF(S95="Straight",0,IF(R95="Irrelevant","Irrelevant",IF(AND(OR(I95="Motorway link",I95="Exit diverge",I95="Entrance merge"),OR('Input data'!U110="",'Input data'!U110&gt;(G95*1000-R95))),G95*1000-R95,IF(AND(OR(I95="Motorway link",I95="Exit diverge",I95="Entrance merge"),'Input data'!U110&gt;0),'Input data'!U110,"Irrelevant"))))</f>
        <v>Irrelevant</v>
      </c>
      <c r="U95" s="4" t="str">
        <f>IF(AND(OR(I95="Motorway link",I95="Exit diverge",I95="Entrance merge",I95="Exit ramp",I95="Entrance ramp"),'Input data'!V110=""),"No",IF(OR(I95="Motorway link",I95="Exit diverge",I95="Entrance merge",I95="Exit ramp",I95="Entrance ramp"),'Input data'!V110,"Irrelevant"))</f>
        <v>Irrelevant</v>
      </c>
      <c r="V95" s="4" t="str">
        <f>IF(W95="Straight",IF(AND(OR(I95="Exit ramp",I95="Entrance ramp"),'Input data'!W110=""),"Straight diamond ramp",IF(OR(I95="Exit ramp",I95="Entrance ramp"),'Input data'!W110,"Irrelevant")),"Irrelevant")</f>
        <v>Irrelevant</v>
      </c>
      <c r="W95" s="4" t="str">
        <f>IF(AND(OR(I95="Exit ramp",I95="Entrance ramp"),'Input data'!X110=""),"Straight",IF(AND(OR(I95="Exit ramp",I95="Entrance ramp"),'Input data'!X110&gt;10),'Input data'!X110,"Irrelevant"))</f>
        <v>Irrelevant</v>
      </c>
      <c r="X95" s="4" t="str">
        <f>IF(AND(OR(I95="Exit ramp",I95="Entrance ramp"),OR('Input data'!Y110="",'Input data'!Y110&gt;(G95*1000))),G95*1000,IF(AND(OR(I95="Exit ramp",I95="Entrance ramp"),'Input data'!Y110&gt;0),'Input data'!Y110,"Irrelevant"))</f>
        <v>Irrelevant</v>
      </c>
      <c r="Y95" s="4" t="str">
        <f>IF(AND(I95="Exit ramp",'Input data'!Z110=""),95,IF(AND(I95="Entrance ramp",'Input data'!Z110=""),45,IF(AND(OR(I95="Exit ramp",I95="Entrance ramp"),'Input data'!Z110&gt;4,'Input data'!Z110&lt;200),'Input data'!Z110,"Irrelevant")))</f>
        <v>Irrelevant</v>
      </c>
      <c r="Z95" s="4" t="str">
        <f>IF(AND(OR(I95="Exit ramp",I95="Entrance ramp"),'Input data'!AA110=""),"Straight",IF(AND(OR(I95="Exit ramp",I95="Entrance ramp"),'Input data'!AA110&gt;10),'Input data'!AA110,"Irrelevant"))</f>
        <v>Irrelevant</v>
      </c>
      <c r="AA95" s="4" t="str">
        <f>IF(X95="Irrelevant","Irrelevant",IF(AND(OR(I95="Exit ramp",I95="Entrance ramp"),OR('Input data'!AB110="",'Input data'!AB110&gt;(G95*1000-X95))),G95*1000-X95,IF(AND(OR(I95="Exit ramp",I95="Entrance ramp"),'Input data'!AB110&gt;0),'Input data'!AB110,"Irrelevant")))</f>
        <v>Irrelevant</v>
      </c>
      <c r="AB95" s="4" t="str">
        <f>IF(AND(I95="Exit ramp",'Input data'!AC110=""),60,IF(AND(I95="Entrance ramp",'Input data'!AC110=""),80,IF(AND(OR(I95="Exit ramp",I95="Entrance ramp"),'Input data'!AC110&gt;4,'Input data'!AC110&lt;200),'Input data'!AC110,"Irrelevant")))</f>
        <v>Irrelevant</v>
      </c>
      <c r="AC95" s="4" t="str">
        <f>IF(AND(OR(I95="Motorway link",I95="Exit diverge",I95="Entrance merge"),'Input data'!AD110=""),"No",IF(OR(I95="Motorway link",I95="Exit diverge",I95="Entrance merge"),'Input data'!AD110,"Irrelevant"))</f>
        <v>Irrelevant</v>
      </c>
      <c r="AD95" s="4" t="str">
        <f>IF(AND(OR(I95="Motorway link",I95="Exit diverge",I95="Entrance merge"),'Input data'!AE110=""),"130 kph",IF(OR(I95="Motorway link",I95="Exit diverge",I95="Entrance merge"),'Input data'!AE110,"Irrelevant"))</f>
        <v>Irrelevant</v>
      </c>
      <c r="AE95" s="4" t="str">
        <f>IF(AND(I95="Entrance merge",'Input data'!AF110=""),"No",IF(I95="Entrance merge",'Input data'!AF110,"Irrelevant"))</f>
        <v>Irrelevant</v>
      </c>
      <c r="AF95" s="4" t="str">
        <f>IF(AND(AE95="Yes",'Input data'!AG110&gt;0,'Input data'!AG110&lt;1.00000001),'Input data'!AG110,IF(OR(AE95="No",AE95="Yes"),0,"Irrelevant"))</f>
        <v>Irrelevant</v>
      </c>
    </row>
    <row r="96" spans="1:32" x14ac:dyDescent="0.3">
      <c r="A96" s="4" t="str">
        <f>IF('Input data'!A111="","",'Input data'!A111)</f>
        <v/>
      </c>
      <c r="B96" s="4" t="str">
        <f>IF('Input data'!B111="","",'Input data'!B111)</f>
        <v/>
      </c>
      <c r="C96" s="4" t="str">
        <f>IF('Input data'!C111="","",'Input data'!C111)</f>
        <v/>
      </c>
      <c r="D96" s="4" t="str">
        <f>IF('Input data'!D111="","",'Input data'!D111)</f>
        <v/>
      </c>
      <c r="E96" s="4" t="str">
        <f>IF('Input data'!E111="","",'Input data'!E111)</f>
        <v/>
      </c>
      <c r="F96" s="4" t="str">
        <f>IF('Input data'!F111="","",'Input data'!F111)</f>
        <v/>
      </c>
      <c r="G96" s="4">
        <f>IF('Input data'!G111="","",'Input data'!G111)</f>
        <v>0</v>
      </c>
      <c r="H96" s="4" t="str">
        <f>IF('Input data'!H111&gt;0.5,'Input data'!H111,"")</f>
        <v/>
      </c>
      <c r="I96" s="4" t="str">
        <f>IF('Input data'!I111="","",'Input data'!I111)</f>
        <v/>
      </c>
      <c r="J96" s="4" t="str">
        <f>IF(AND(OR(I96="Motorway link",I96="Exit diverge",I96="Entrance merge"),'Input data'!K111=""),2,IF(AND(OR(I96="Motorway link",I96="Exit diverge",I96="Entrance merge"),'Input data'!K111&gt;0.5,'Input data'!K111&lt;21),'Input data'!K111,"Irrelevant"))</f>
        <v>Irrelevant</v>
      </c>
      <c r="K96" s="4" t="str">
        <f>IF(AND(OR(I96="Motorway link",I96="Exit diverge",I96="Entrance merge",I96="Exit ramp",I96="Entrance ramp"),'Input data'!L111=""),3.5,IF(AND(OR(I96="Motorway link",I96="Exit diverge",I96="Entrance merge",I96="Exit ramp",I96="Entrance ramp"),'Input data'!L111&gt;1.5,'Input data'!L111&lt;11),'Input data'!L111,"Irrelevant"))</f>
        <v>Irrelevant</v>
      </c>
      <c r="L96" s="4" t="str">
        <f>IF(AND(I96="Motorway link",'Input data'!M111=""),"No",IF(I96="Motorway link",'Input data'!M111,"Irrelevant"))</f>
        <v>Irrelevant</v>
      </c>
      <c r="M96" s="4" t="str">
        <f>IF(AND(L96="Yes",'Input data'!N111&gt;0,'Input data'!N111&lt;1.00000001),'Input data'!N111,IF(OR(L96="No",L96="Yes"),0,"Irrelevant"))</f>
        <v>Irrelevant</v>
      </c>
      <c r="N96" s="4" t="str">
        <f>IF(AND(OR(I96="Motorway link",I96="Exit diverge",I96="Entrance merge"),'Input data'!O111=""),3,IF(AND(OR(I96="Motorway link",I96="Exit diverge",I96="Entrance merge"),'Input data'!O111&lt;11,'Input data'!O111&gt;-0.00000001),'Input data'!O111,"Irrelevant"))</f>
        <v>Irrelevant</v>
      </c>
      <c r="O96" s="4" t="str">
        <f>IF(AND(OR(I96="Motorway link",I96="Exit diverge",I96="Entrance merge",I96="Exit ramp",I96="Entrance ramp"),'Input data'!P111=""),0.5,IF(AND(OR(I96="Motorway link",I96="Exit diverge",I96="Entrance merge",I96="Exit ramp",I96="Entrance ramp"),'Input data'!P111&gt;-0.00000001,'Input data'!P111&lt;11),'Input data'!P111,"Irrelevant"))</f>
        <v>Irrelevant</v>
      </c>
      <c r="P96" s="4" t="str">
        <f>IF(AND(OR(I96="Motorway link",I96="Exit diverge",I96="Entrance merge"),'Input data'!Q111=""),5,IF(AND(OR(I96="Motorway link",I96="Exit diverge",I96="Entrance merge"),'Input data'!Q111&gt;-0.00000001,'Input data'!Q111&lt;101),'Input data'!Q111,"Irrelevant"))</f>
        <v>Irrelevant</v>
      </c>
      <c r="Q96" s="4" t="str">
        <f>IF(AND(OR(I96="Motorway link",I96="Exit diverge",I96="Entrance merge"),'Input data'!R111=""),"Straight",IF(AND(OR(I96="Motorway link",I96="Exit diverge",I96="Entrance merge"),'Input data'!R111&gt;10),'Input data'!R111,"Irrelevant"))</f>
        <v>Irrelevant</v>
      </c>
      <c r="R96" s="4" t="str">
        <f>IF(Q96="Straight",0,IF(AND(OR(I96="Motorway link",I96="Exit diverge",I96="Entrance merge"),OR('Input data'!S111="",'Input data'!S111&gt;(G96*1000))),G96*1000,IF(AND(OR(I96="Motorway link",I96="Exit diverge",I96="Entrance merge"),'Input data'!S111&gt;0),'Input data'!S111,"Irrelevant")))</f>
        <v>Irrelevant</v>
      </c>
      <c r="S96" s="4" t="str">
        <f>IF(AND(OR(I96="Motorway link",I96="Exit diverge",I96="Entrance merge"),'Input data'!T111=""),"Straight",IF(AND(OR(I96="Motorway link",I96="Exit diverge",I96="Entrance merge"),'Input data'!T111&gt;10),'Input data'!T111,"Irrelevant"))</f>
        <v>Irrelevant</v>
      </c>
      <c r="T96" s="4" t="str">
        <f>IF(S96="Straight",0,IF(R96="Irrelevant","Irrelevant",IF(AND(OR(I96="Motorway link",I96="Exit diverge",I96="Entrance merge"),OR('Input data'!U111="",'Input data'!U111&gt;(G96*1000-R96))),G96*1000-R96,IF(AND(OR(I96="Motorway link",I96="Exit diverge",I96="Entrance merge"),'Input data'!U111&gt;0),'Input data'!U111,"Irrelevant"))))</f>
        <v>Irrelevant</v>
      </c>
      <c r="U96" s="4" t="str">
        <f>IF(AND(OR(I96="Motorway link",I96="Exit diverge",I96="Entrance merge",I96="Exit ramp",I96="Entrance ramp"),'Input data'!V111=""),"No",IF(OR(I96="Motorway link",I96="Exit diverge",I96="Entrance merge",I96="Exit ramp",I96="Entrance ramp"),'Input data'!V111,"Irrelevant"))</f>
        <v>Irrelevant</v>
      </c>
      <c r="V96" s="4" t="str">
        <f>IF(W96="Straight",IF(AND(OR(I96="Exit ramp",I96="Entrance ramp"),'Input data'!W111=""),"Straight diamond ramp",IF(OR(I96="Exit ramp",I96="Entrance ramp"),'Input data'!W111,"Irrelevant")),"Irrelevant")</f>
        <v>Irrelevant</v>
      </c>
      <c r="W96" s="4" t="str">
        <f>IF(AND(OR(I96="Exit ramp",I96="Entrance ramp"),'Input data'!X111=""),"Straight",IF(AND(OR(I96="Exit ramp",I96="Entrance ramp"),'Input data'!X111&gt;10),'Input data'!X111,"Irrelevant"))</f>
        <v>Irrelevant</v>
      </c>
      <c r="X96" s="4" t="str">
        <f>IF(AND(OR(I96="Exit ramp",I96="Entrance ramp"),OR('Input data'!Y111="",'Input data'!Y111&gt;(G96*1000))),G96*1000,IF(AND(OR(I96="Exit ramp",I96="Entrance ramp"),'Input data'!Y111&gt;0),'Input data'!Y111,"Irrelevant"))</f>
        <v>Irrelevant</v>
      </c>
      <c r="Y96" s="4" t="str">
        <f>IF(AND(I96="Exit ramp",'Input data'!Z111=""),95,IF(AND(I96="Entrance ramp",'Input data'!Z111=""),45,IF(AND(OR(I96="Exit ramp",I96="Entrance ramp"),'Input data'!Z111&gt;4,'Input data'!Z111&lt;200),'Input data'!Z111,"Irrelevant")))</f>
        <v>Irrelevant</v>
      </c>
      <c r="Z96" s="4" t="str">
        <f>IF(AND(OR(I96="Exit ramp",I96="Entrance ramp"),'Input data'!AA111=""),"Straight",IF(AND(OR(I96="Exit ramp",I96="Entrance ramp"),'Input data'!AA111&gt;10),'Input data'!AA111,"Irrelevant"))</f>
        <v>Irrelevant</v>
      </c>
      <c r="AA96" s="4" t="str">
        <f>IF(X96="Irrelevant","Irrelevant",IF(AND(OR(I96="Exit ramp",I96="Entrance ramp"),OR('Input data'!AB111="",'Input data'!AB111&gt;(G96*1000-X96))),G96*1000-X96,IF(AND(OR(I96="Exit ramp",I96="Entrance ramp"),'Input data'!AB111&gt;0),'Input data'!AB111,"Irrelevant")))</f>
        <v>Irrelevant</v>
      </c>
      <c r="AB96" s="4" t="str">
        <f>IF(AND(I96="Exit ramp",'Input data'!AC111=""),60,IF(AND(I96="Entrance ramp",'Input data'!AC111=""),80,IF(AND(OR(I96="Exit ramp",I96="Entrance ramp"),'Input data'!AC111&gt;4,'Input data'!AC111&lt;200),'Input data'!AC111,"Irrelevant")))</f>
        <v>Irrelevant</v>
      </c>
      <c r="AC96" s="4" t="str">
        <f>IF(AND(OR(I96="Motorway link",I96="Exit diverge",I96="Entrance merge"),'Input data'!AD111=""),"No",IF(OR(I96="Motorway link",I96="Exit diverge",I96="Entrance merge"),'Input data'!AD111,"Irrelevant"))</f>
        <v>Irrelevant</v>
      </c>
      <c r="AD96" s="4" t="str">
        <f>IF(AND(OR(I96="Motorway link",I96="Exit diverge",I96="Entrance merge"),'Input data'!AE111=""),"130 kph",IF(OR(I96="Motorway link",I96="Exit diverge",I96="Entrance merge"),'Input data'!AE111,"Irrelevant"))</f>
        <v>Irrelevant</v>
      </c>
      <c r="AE96" s="4" t="str">
        <f>IF(AND(I96="Entrance merge",'Input data'!AF111=""),"No",IF(I96="Entrance merge",'Input data'!AF111,"Irrelevant"))</f>
        <v>Irrelevant</v>
      </c>
      <c r="AF96" s="4" t="str">
        <f>IF(AND(AE96="Yes",'Input data'!AG111&gt;0,'Input data'!AG111&lt;1.00000001),'Input data'!AG111,IF(OR(AE96="No",AE96="Yes"),0,"Irrelevant"))</f>
        <v>Irrelevant</v>
      </c>
    </row>
    <row r="97" spans="1:32" x14ac:dyDescent="0.3">
      <c r="A97" s="4" t="str">
        <f>IF('Input data'!A112="","",'Input data'!A112)</f>
        <v/>
      </c>
      <c r="B97" s="4" t="str">
        <f>IF('Input data'!B112="","",'Input data'!B112)</f>
        <v/>
      </c>
      <c r="C97" s="4" t="str">
        <f>IF('Input data'!C112="","",'Input data'!C112)</f>
        <v/>
      </c>
      <c r="D97" s="4" t="str">
        <f>IF('Input data'!D112="","",'Input data'!D112)</f>
        <v/>
      </c>
      <c r="E97" s="4" t="str">
        <f>IF('Input data'!E112="","",'Input data'!E112)</f>
        <v/>
      </c>
      <c r="F97" s="4" t="str">
        <f>IF('Input data'!F112="","",'Input data'!F112)</f>
        <v/>
      </c>
      <c r="G97" s="4">
        <f>IF('Input data'!G112="","",'Input data'!G112)</f>
        <v>0</v>
      </c>
      <c r="H97" s="4" t="str">
        <f>IF('Input data'!H112&gt;0.5,'Input data'!H112,"")</f>
        <v/>
      </c>
      <c r="I97" s="4" t="str">
        <f>IF('Input data'!I112="","",'Input data'!I112)</f>
        <v/>
      </c>
      <c r="J97" s="4" t="str">
        <f>IF(AND(OR(I97="Motorway link",I97="Exit diverge",I97="Entrance merge"),'Input data'!K112=""),2,IF(AND(OR(I97="Motorway link",I97="Exit diverge",I97="Entrance merge"),'Input data'!K112&gt;0.5,'Input data'!K112&lt;21),'Input data'!K112,"Irrelevant"))</f>
        <v>Irrelevant</v>
      </c>
      <c r="K97" s="4" t="str">
        <f>IF(AND(OR(I97="Motorway link",I97="Exit diverge",I97="Entrance merge",I97="Exit ramp",I97="Entrance ramp"),'Input data'!L112=""),3.5,IF(AND(OR(I97="Motorway link",I97="Exit diverge",I97="Entrance merge",I97="Exit ramp",I97="Entrance ramp"),'Input data'!L112&gt;1.5,'Input data'!L112&lt;11),'Input data'!L112,"Irrelevant"))</f>
        <v>Irrelevant</v>
      </c>
      <c r="L97" s="4" t="str">
        <f>IF(AND(I97="Motorway link",'Input data'!M112=""),"No",IF(I97="Motorway link",'Input data'!M112,"Irrelevant"))</f>
        <v>Irrelevant</v>
      </c>
      <c r="M97" s="4" t="str">
        <f>IF(AND(L97="Yes",'Input data'!N112&gt;0,'Input data'!N112&lt;1.00000001),'Input data'!N112,IF(OR(L97="No",L97="Yes"),0,"Irrelevant"))</f>
        <v>Irrelevant</v>
      </c>
      <c r="N97" s="4" t="str">
        <f>IF(AND(OR(I97="Motorway link",I97="Exit diverge",I97="Entrance merge"),'Input data'!O112=""),3,IF(AND(OR(I97="Motorway link",I97="Exit diverge",I97="Entrance merge"),'Input data'!O112&lt;11,'Input data'!O112&gt;-0.00000001),'Input data'!O112,"Irrelevant"))</f>
        <v>Irrelevant</v>
      </c>
      <c r="O97" s="4" t="str">
        <f>IF(AND(OR(I97="Motorway link",I97="Exit diverge",I97="Entrance merge",I97="Exit ramp",I97="Entrance ramp"),'Input data'!P112=""),0.5,IF(AND(OR(I97="Motorway link",I97="Exit diverge",I97="Entrance merge",I97="Exit ramp",I97="Entrance ramp"),'Input data'!P112&gt;-0.00000001,'Input data'!P112&lt;11),'Input data'!P112,"Irrelevant"))</f>
        <v>Irrelevant</v>
      </c>
      <c r="P97" s="4" t="str">
        <f>IF(AND(OR(I97="Motorway link",I97="Exit diverge",I97="Entrance merge"),'Input data'!Q112=""),5,IF(AND(OR(I97="Motorway link",I97="Exit diverge",I97="Entrance merge"),'Input data'!Q112&gt;-0.00000001,'Input data'!Q112&lt;101),'Input data'!Q112,"Irrelevant"))</f>
        <v>Irrelevant</v>
      </c>
      <c r="Q97" s="4" t="str">
        <f>IF(AND(OR(I97="Motorway link",I97="Exit diverge",I97="Entrance merge"),'Input data'!R112=""),"Straight",IF(AND(OR(I97="Motorway link",I97="Exit diverge",I97="Entrance merge"),'Input data'!R112&gt;10),'Input data'!R112,"Irrelevant"))</f>
        <v>Irrelevant</v>
      </c>
      <c r="R97" s="4" t="str">
        <f>IF(Q97="Straight",0,IF(AND(OR(I97="Motorway link",I97="Exit diverge",I97="Entrance merge"),OR('Input data'!S112="",'Input data'!S112&gt;(G97*1000))),G97*1000,IF(AND(OR(I97="Motorway link",I97="Exit diverge",I97="Entrance merge"),'Input data'!S112&gt;0),'Input data'!S112,"Irrelevant")))</f>
        <v>Irrelevant</v>
      </c>
      <c r="S97" s="4" t="str">
        <f>IF(AND(OR(I97="Motorway link",I97="Exit diverge",I97="Entrance merge"),'Input data'!T112=""),"Straight",IF(AND(OR(I97="Motorway link",I97="Exit diverge",I97="Entrance merge"),'Input data'!T112&gt;10),'Input data'!T112,"Irrelevant"))</f>
        <v>Irrelevant</v>
      </c>
      <c r="T97" s="4" t="str">
        <f>IF(S97="Straight",0,IF(R97="Irrelevant","Irrelevant",IF(AND(OR(I97="Motorway link",I97="Exit diverge",I97="Entrance merge"),OR('Input data'!U112="",'Input data'!U112&gt;(G97*1000-R97))),G97*1000-R97,IF(AND(OR(I97="Motorway link",I97="Exit diverge",I97="Entrance merge"),'Input data'!U112&gt;0),'Input data'!U112,"Irrelevant"))))</f>
        <v>Irrelevant</v>
      </c>
      <c r="U97" s="4" t="str">
        <f>IF(AND(OR(I97="Motorway link",I97="Exit diverge",I97="Entrance merge",I97="Exit ramp",I97="Entrance ramp"),'Input data'!V112=""),"No",IF(OR(I97="Motorway link",I97="Exit diverge",I97="Entrance merge",I97="Exit ramp",I97="Entrance ramp"),'Input data'!V112,"Irrelevant"))</f>
        <v>Irrelevant</v>
      </c>
      <c r="V97" s="4" t="str">
        <f>IF(W97="Straight",IF(AND(OR(I97="Exit ramp",I97="Entrance ramp"),'Input data'!W112=""),"Straight diamond ramp",IF(OR(I97="Exit ramp",I97="Entrance ramp"),'Input data'!W112,"Irrelevant")),"Irrelevant")</f>
        <v>Irrelevant</v>
      </c>
      <c r="W97" s="4" t="str">
        <f>IF(AND(OR(I97="Exit ramp",I97="Entrance ramp"),'Input data'!X112=""),"Straight",IF(AND(OR(I97="Exit ramp",I97="Entrance ramp"),'Input data'!X112&gt;10),'Input data'!X112,"Irrelevant"))</f>
        <v>Irrelevant</v>
      </c>
      <c r="X97" s="4" t="str">
        <f>IF(AND(OR(I97="Exit ramp",I97="Entrance ramp"),OR('Input data'!Y112="",'Input data'!Y112&gt;(G97*1000))),G97*1000,IF(AND(OR(I97="Exit ramp",I97="Entrance ramp"),'Input data'!Y112&gt;0),'Input data'!Y112,"Irrelevant"))</f>
        <v>Irrelevant</v>
      </c>
      <c r="Y97" s="4" t="str">
        <f>IF(AND(I97="Exit ramp",'Input data'!Z112=""),95,IF(AND(I97="Entrance ramp",'Input data'!Z112=""),45,IF(AND(OR(I97="Exit ramp",I97="Entrance ramp"),'Input data'!Z112&gt;4,'Input data'!Z112&lt;200),'Input data'!Z112,"Irrelevant")))</f>
        <v>Irrelevant</v>
      </c>
      <c r="Z97" s="4" t="str">
        <f>IF(AND(OR(I97="Exit ramp",I97="Entrance ramp"),'Input data'!AA112=""),"Straight",IF(AND(OR(I97="Exit ramp",I97="Entrance ramp"),'Input data'!AA112&gt;10),'Input data'!AA112,"Irrelevant"))</f>
        <v>Irrelevant</v>
      </c>
      <c r="AA97" s="4" t="str">
        <f>IF(X97="Irrelevant","Irrelevant",IF(AND(OR(I97="Exit ramp",I97="Entrance ramp"),OR('Input data'!AB112="",'Input data'!AB112&gt;(G97*1000-X97))),G97*1000-X97,IF(AND(OR(I97="Exit ramp",I97="Entrance ramp"),'Input data'!AB112&gt;0),'Input data'!AB112,"Irrelevant")))</f>
        <v>Irrelevant</v>
      </c>
      <c r="AB97" s="4" t="str">
        <f>IF(AND(I97="Exit ramp",'Input data'!AC112=""),60,IF(AND(I97="Entrance ramp",'Input data'!AC112=""),80,IF(AND(OR(I97="Exit ramp",I97="Entrance ramp"),'Input data'!AC112&gt;4,'Input data'!AC112&lt;200),'Input data'!AC112,"Irrelevant")))</f>
        <v>Irrelevant</v>
      </c>
      <c r="AC97" s="4" t="str">
        <f>IF(AND(OR(I97="Motorway link",I97="Exit diverge",I97="Entrance merge"),'Input data'!AD112=""),"No",IF(OR(I97="Motorway link",I97="Exit diverge",I97="Entrance merge"),'Input data'!AD112,"Irrelevant"))</f>
        <v>Irrelevant</v>
      </c>
      <c r="AD97" s="4" t="str">
        <f>IF(AND(OR(I97="Motorway link",I97="Exit diverge",I97="Entrance merge"),'Input data'!AE112=""),"130 kph",IF(OR(I97="Motorway link",I97="Exit diverge",I97="Entrance merge"),'Input data'!AE112,"Irrelevant"))</f>
        <v>Irrelevant</v>
      </c>
      <c r="AE97" s="4" t="str">
        <f>IF(AND(I97="Entrance merge",'Input data'!AF112=""),"No",IF(I97="Entrance merge",'Input data'!AF112,"Irrelevant"))</f>
        <v>Irrelevant</v>
      </c>
      <c r="AF97" s="4" t="str">
        <f>IF(AND(AE97="Yes",'Input data'!AG112&gt;0,'Input data'!AG112&lt;1.00000001),'Input data'!AG112,IF(OR(AE97="No",AE97="Yes"),0,"Irrelevant"))</f>
        <v>Irrelevant</v>
      </c>
    </row>
    <row r="98" spans="1:32" x14ac:dyDescent="0.3">
      <c r="A98" s="4" t="str">
        <f>IF('Input data'!A113="","",'Input data'!A113)</f>
        <v/>
      </c>
      <c r="B98" s="4" t="str">
        <f>IF('Input data'!B113="","",'Input data'!B113)</f>
        <v/>
      </c>
      <c r="C98" s="4" t="str">
        <f>IF('Input data'!C113="","",'Input data'!C113)</f>
        <v/>
      </c>
      <c r="D98" s="4" t="str">
        <f>IF('Input data'!D113="","",'Input data'!D113)</f>
        <v/>
      </c>
      <c r="E98" s="4" t="str">
        <f>IF('Input data'!E113="","",'Input data'!E113)</f>
        <v/>
      </c>
      <c r="F98" s="4" t="str">
        <f>IF('Input data'!F113="","",'Input data'!F113)</f>
        <v/>
      </c>
      <c r="G98" s="4">
        <f>IF('Input data'!G113="","",'Input data'!G113)</f>
        <v>0</v>
      </c>
      <c r="H98" s="4" t="str">
        <f>IF('Input data'!H113&gt;0.5,'Input data'!H113,"")</f>
        <v/>
      </c>
      <c r="I98" s="4" t="str">
        <f>IF('Input data'!I113="","",'Input data'!I113)</f>
        <v/>
      </c>
      <c r="J98" s="4" t="str">
        <f>IF(AND(OR(I98="Motorway link",I98="Exit diverge",I98="Entrance merge"),'Input data'!K113=""),2,IF(AND(OR(I98="Motorway link",I98="Exit diverge",I98="Entrance merge"),'Input data'!K113&gt;0.5,'Input data'!K113&lt;21),'Input data'!K113,"Irrelevant"))</f>
        <v>Irrelevant</v>
      </c>
      <c r="K98" s="4" t="str">
        <f>IF(AND(OR(I98="Motorway link",I98="Exit diverge",I98="Entrance merge",I98="Exit ramp",I98="Entrance ramp"),'Input data'!L113=""),3.5,IF(AND(OR(I98="Motorway link",I98="Exit diverge",I98="Entrance merge",I98="Exit ramp",I98="Entrance ramp"),'Input data'!L113&gt;1.5,'Input data'!L113&lt;11),'Input data'!L113,"Irrelevant"))</f>
        <v>Irrelevant</v>
      </c>
      <c r="L98" s="4" t="str">
        <f>IF(AND(I98="Motorway link",'Input data'!M113=""),"No",IF(I98="Motorway link",'Input data'!M113,"Irrelevant"))</f>
        <v>Irrelevant</v>
      </c>
      <c r="M98" s="4" t="str">
        <f>IF(AND(L98="Yes",'Input data'!N113&gt;0,'Input data'!N113&lt;1.00000001),'Input data'!N113,IF(OR(L98="No",L98="Yes"),0,"Irrelevant"))</f>
        <v>Irrelevant</v>
      </c>
      <c r="N98" s="4" t="str">
        <f>IF(AND(OR(I98="Motorway link",I98="Exit diverge",I98="Entrance merge"),'Input data'!O113=""),3,IF(AND(OR(I98="Motorway link",I98="Exit diverge",I98="Entrance merge"),'Input data'!O113&lt;11,'Input data'!O113&gt;-0.00000001),'Input data'!O113,"Irrelevant"))</f>
        <v>Irrelevant</v>
      </c>
      <c r="O98" s="4" t="str">
        <f>IF(AND(OR(I98="Motorway link",I98="Exit diverge",I98="Entrance merge",I98="Exit ramp",I98="Entrance ramp"),'Input data'!P113=""),0.5,IF(AND(OR(I98="Motorway link",I98="Exit diverge",I98="Entrance merge",I98="Exit ramp",I98="Entrance ramp"),'Input data'!P113&gt;-0.00000001,'Input data'!P113&lt;11),'Input data'!P113,"Irrelevant"))</f>
        <v>Irrelevant</v>
      </c>
      <c r="P98" s="4" t="str">
        <f>IF(AND(OR(I98="Motorway link",I98="Exit diverge",I98="Entrance merge"),'Input data'!Q113=""),5,IF(AND(OR(I98="Motorway link",I98="Exit diverge",I98="Entrance merge"),'Input data'!Q113&gt;-0.00000001,'Input data'!Q113&lt;101),'Input data'!Q113,"Irrelevant"))</f>
        <v>Irrelevant</v>
      </c>
      <c r="Q98" s="4" t="str">
        <f>IF(AND(OR(I98="Motorway link",I98="Exit diverge",I98="Entrance merge"),'Input data'!R113=""),"Straight",IF(AND(OR(I98="Motorway link",I98="Exit diverge",I98="Entrance merge"),'Input data'!R113&gt;10),'Input data'!R113,"Irrelevant"))</f>
        <v>Irrelevant</v>
      </c>
      <c r="R98" s="4" t="str">
        <f>IF(Q98="Straight",0,IF(AND(OR(I98="Motorway link",I98="Exit diverge",I98="Entrance merge"),OR('Input data'!S113="",'Input data'!S113&gt;(G98*1000))),G98*1000,IF(AND(OR(I98="Motorway link",I98="Exit diverge",I98="Entrance merge"),'Input data'!S113&gt;0),'Input data'!S113,"Irrelevant")))</f>
        <v>Irrelevant</v>
      </c>
      <c r="S98" s="4" t="str">
        <f>IF(AND(OR(I98="Motorway link",I98="Exit diverge",I98="Entrance merge"),'Input data'!T113=""),"Straight",IF(AND(OR(I98="Motorway link",I98="Exit diverge",I98="Entrance merge"),'Input data'!T113&gt;10),'Input data'!T113,"Irrelevant"))</f>
        <v>Irrelevant</v>
      </c>
      <c r="T98" s="4" t="str">
        <f>IF(S98="Straight",0,IF(R98="Irrelevant","Irrelevant",IF(AND(OR(I98="Motorway link",I98="Exit diverge",I98="Entrance merge"),OR('Input data'!U113="",'Input data'!U113&gt;(G98*1000-R98))),G98*1000-R98,IF(AND(OR(I98="Motorway link",I98="Exit diverge",I98="Entrance merge"),'Input data'!U113&gt;0),'Input data'!U113,"Irrelevant"))))</f>
        <v>Irrelevant</v>
      </c>
      <c r="U98" s="4" t="str">
        <f>IF(AND(OR(I98="Motorway link",I98="Exit diverge",I98="Entrance merge",I98="Exit ramp",I98="Entrance ramp"),'Input data'!V113=""),"No",IF(OR(I98="Motorway link",I98="Exit diverge",I98="Entrance merge",I98="Exit ramp",I98="Entrance ramp"),'Input data'!V113,"Irrelevant"))</f>
        <v>Irrelevant</v>
      </c>
      <c r="V98" s="4" t="str">
        <f>IF(W98="Straight",IF(AND(OR(I98="Exit ramp",I98="Entrance ramp"),'Input data'!W113=""),"Straight diamond ramp",IF(OR(I98="Exit ramp",I98="Entrance ramp"),'Input data'!W113,"Irrelevant")),"Irrelevant")</f>
        <v>Irrelevant</v>
      </c>
      <c r="W98" s="4" t="str">
        <f>IF(AND(OR(I98="Exit ramp",I98="Entrance ramp"),'Input data'!X113=""),"Straight",IF(AND(OR(I98="Exit ramp",I98="Entrance ramp"),'Input data'!X113&gt;10),'Input data'!X113,"Irrelevant"))</f>
        <v>Irrelevant</v>
      </c>
      <c r="X98" s="4" t="str">
        <f>IF(AND(OR(I98="Exit ramp",I98="Entrance ramp"),OR('Input data'!Y113="",'Input data'!Y113&gt;(G98*1000))),G98*1000,IF(AND(OR(I98="Exit ramp",I98="Entrance ramp"),'Input data'!Y113&gt;0),'Input data'!Y113,"Irrelevant"))</f>
        <v>Irrelevant</v>
      </c>
      <c r="Y98" s="4" t="str">
        <f>IF(AND(I98="Exit ramp",'Input data'!Z113=""),95,IF(AND(I98="Entrance ramp",'Input data'!Z113=""),45,IF(AND(OR(I98="Exit ramp",I98="Entrance ramp"),'Input data'!Z113&gt;4,'Input data'!Z113&lt;200),'Input data'!Z113,"Irrelevant")))</f>
        <v>Irrelevant</v>
      </c>
      <c r="Z98" s="4" t="str">
        <f>IF(AND(OR(I98="Exit ramp",I98="Entrance ramp"),'Input data'!AA113=""),"Straight",IF(AND(OR(I98="Exit ramp",I98="Entrance ramp"),'Input data'!AA113&gt;10),'Input data'!AA113,"Irrelevant"))</f>
        <v>Irrelevant</v>
      </c>
      <c r="AA98" s="4" t="str">
        <f>IF(X98="Irrelevant","Irrelevant",IF(AND(OR(I98="Exit ramp",I98="Entrance ramp"),OR('Input data'!AB113="",'Input data'!AB113&gt;(G98*1000-X98))),G98*1000-X98,IF(AND(OR(I98="Exit ramp",I98="Entrance ramp"),'Input data'!AB113&gt;0),'Input data'!AB113,"Irrelevant")))</f>
        <v>Irrelevant</v>
      </c>
      <c r="AB98" s="4" t="str">
        <f>IF(AND(I98="Exit ramp",'Input data'!AC113=""),60,IF(AND(I98="Entrance ramp",'Input data'!AC113=""),80,IF(AND(OR(I98="Exit ramp",I98="Entrance ramp"),'Input data'!AC113&gt;4,'Input data'!AC113&lt;200),'Input data'!AC113,"Irrelevant")))</f>
        <v>Irrelevant</v>
      </c>
      <c r="AC98" s="4" t="str">
        <f>IF(AND(OR(I98="Motorway link",I98="Exit diverge",I98="Entrance merge"),'Input data'!AD113=""),"No",IF(OR(I98="Motorway link",I98="Exit diverge",I98="Entrance merge"),'Input data'!AD113,"Irrelevant"))</f>
        <v>Irrelevant</v>
      </c>
      <c r="AD98" s="4" t="str">
        <f>IF(AND(OR(I98="Motorway link",I98="Exit diverge",I98="Entrance merge"),'Input data'!AE113=""),"130 kph",IF(OR(I98="Motorway link",I98="Exit diverge",I98="Entrance merge"),'Input data'!AE113,"Irrelevant"))</f>
        <v>Irrelevant</v>
      </c>
      <c r="AE98" s="4" t="str">
        <f>IF(AND(I98="Entrance merge",'Input data'!AF113=""),"No",IF(I98="Entrance merge",'Input data'!AF113,"Irrelevant"))</f>
        <v>Irrelevant</v>
      </c>
      <c r="AF98" s="4" t="str">
        <f>IF(AND(AE98="Yes",'Input data'!AG113&gt;0,'Input data'!AG113&lt;1.00000001),'Input data'!AG113,IF(OR(AE98="No",AE98="Yes"),0,"Irrelevant"))</f>
        <v>Irrelevant</v>
      </c>
    </row>
    <row r="99" spans="1:32" x14ac:dyDescent="0.3">
      <c r="A99" s="4" t="str">
        <f>IF('Input data'!A114="","",'Input data'!A114)</f>
        <v/>
      </c>
      <c r="B99" s="4" t="str">
        <f>IF('Input data'!B114="","",'Input data'!B114)</f>
        <v/>
      </c>
      <c r="C99" s="4" t="str">
        <f>IF('Input data'!C114="","",'Input data'!C114)</f>
        <v/>
      </c>
      <c r="D99" s="4" t="str">
        <f>IF('Input data'!D114="","",'Input data'!D114)</f>
        <v/>
      </c>
      <c r="E99" s="4" t="str">
        <f>IF('Input data'!E114="","",'Input data'!E114)</f>
        <v/>
      </c>
      <c r="F99" s="4" t="str">
        <f>IF('Input data'!F114="","",'Input data'!F114)</f>
        <v/>
      </c>
      <c r="G99" s="4">
        <f>IF('Input data'!G114="","",'Input data'!G114)</f>
        <v>0</v>
      </c>
      <c r="H99" s="4" t="str">
        <f>IF('Input data'!H114&gt;0.5,'Input data'!H114,"")</f>
        <v/>
      </c>
      <c r="I99" s="4" t="str">
        <f>IF('Input data'!I114="","",'Input data'!I114)</f>
        <v/>
      </c>
      <c r="J99" s="4" t="str">
        <f>IF(AND(OR(I99="Motorway link",I99="Exit diverge",I99="Entrance merge"),'Input data'!K114=""),2,IF(AND(OR(I99="Motorway link",I99="Exit diverge",I99="Entrance merge"),'Input data'!K114&gt;0.5,'Input data'!K114&lt;21),'Input data'!K114,"Irrelevant"))</f>
        <v>Irrelevant</v>
      </c>
      <c r="K99" s="4" t="str">
        <f>IF(AND(OR(I99="Motorway link",I99="Exit diverge",I99="Entrance merge",I99="Exit ramp",I99="Entrance ramp"),'Input data'!L114=""),3.5,IF(AND(OR(I99="Motorway link",I99="Exit diverge",I99="Entrance merge",I99="Exit ramp",I99="Entrance ramp"),'Input data'!L114&gt;1.5,'Input data'!L114&lt;11),'Input data'!L114,"Irrelevant"))</f>
        <v>Irrelevant</v>
      </c>
      <c r="L99" s="4" t="str">
        <f>IF(AND(I99="Motorway link",'Input data'!M114=""),"No",IF(I99="Motorway link",'Input data'!M114,"Irrelevant"))</f>
        <v>Irrelevant</v>
      </c>
      <c r="M99" s="4" t="str">
        <f>IF(AND(L99="Yes",'Input data'!N114&gt;0,'Input data'!N114&lt;1.00000001),'Input data'!N114,IF(OR(L99="No",L99="Yes"),0,"Irrelevant"))</f>
        <v>Irrelevant</v>
      </c>
      <c r="N99" s="4" t="str">
        <f>IF(AND(OR(I99="Motorway link",I99="Exit diverge",I99="Entrance merge"),'Input data'!O114=""),3,IF(AND(OR(I99="Motorway link",I99="Exit diverge",I99="Entrance merge"),'Input data'!O114&lt;11,'Input data'!O114&gt;-0.00000001),'Input data'!O114,"Irrelevant"))</f>
        <v>Irrelevant</v>
      </c>
      <c r="O99" s="4" t="str">
        <f>IF(AND(OR(I99="Motorway link",I99="Exit diverge",I99="Entrance merge",I99="Exit ramp",I99="Entrance ramp"),'Input data'!P114=""),0.5,IF(AND(OR(I99="Motorway link",I99="Exit diverge",I99="Entrance merge",I99="Exit ramp",I99="Entrance ramp"),'Input data'!P114&gt;-0.00000001,'Input data'!P114&lt;11),'Input data'!P114,"Irrelevant"))</f>
        <v>Irrelevant</v>
      </c>
      <c r="P99" s="4" t="str">
        <f>IF(AND(OR(I99="Motorway link",I99="Exit diverge",I99="Entrance merge"),'Input data'!Q114=""),5,IF(AND(OR(I99="Motorway link",I99="Exit diverge",I99="Entrance merge"),'Input data'!Q114&gt;-0.00000001,'Input data'!Q114&lt;101),'Input data'!Q114,"Irrelevant"))</f>
        <v>Irrelevant</v>
      </c>
      <c r="Q99" s="4" t="str">
        <f>IF(AND(OR(I99="Motorway link",I99="Exit diverge",I99="Entrance merge"),'Input data'!R114=""),"Straight",IF(AND(OR(I99="Motorway link",I99="Exit diverge",I99="Entrance merge"),'Input data'!R114&gt;10),'Input data'!R114,"Irrelevant"))</f>
        <v>Irrelevant</v>
      </c>
      <c r="R99" s="4" t="str">
        <f>IF(Q99="Straight",0,IF(AND(OR(I99="Motorway link",I99="Exit diverge",I99="Entrance merge"),OR('Input data'!S114="",'Input data'!S114&gt;(G99*1000))),G99*1000,IF(AND(OR(I99="Motorway link",I99="Exit diverge",I99="Entrance merge"),'Input data'!S114&gt;0),'Input data'!S114,"Irrelevant")))</f>
        <v>Irrelevant</v>
      </c>
      <c r="S99" s="4" t="str">
        <f>IF(AND(OR(I99="Motorway link",I99="Exit diverge",I99="Entrance merge"),'Input data'!T114=""),"Straight",IF(AND(OR(I99="Motorway link",I99="Exit diverge",I99="Entrance merge"),'Input data'!T114&gt;10),'Input data'!T114,"Irrelevant"))</f>
        <v>Irrelevant</v>
      </c>
      <c r="T99" s="4" t="str">
        <f>IF(S99="Straight",0,IF(R99="Irrelevant","Irrelevant",IF(AND(OR(I99="Motorway link",I99="Exit diverge",I99="Entrance merge"),OR('Input data'!U114="",'Input data'!U114&gt;(G99*1000-R99))),G99*1000-R99,IF(AND(OR(I99="Motorway link",I99="Exit diverge",I99="Entrance merge"),'Input data'!U114&gt;0),'Input data'!U114,"Irrelevant"))))</f>
        <v>Irrelevant</v>
      </c>
      <c r="U99" s="4" t="str">
        <f>IF(AND(OR(I99="Motorway link",I99="Exit diverge",I99="Entrance merge",I99="Exit ramp",I99="Entrance ramp"),'Input data'!V114=""),"No",IF(OR(I99="Motorway link",I99="Exit diverge",I99="Entrance merge",I99="Exit ramp",I99="Entrance ramp"),'Input data'!V114,"Irrelevant"))</f>
        <v>Irrelevant</v>
      </c>
      <c r="V99" s="4" t="str">
        <f>IF(W99="Straight",IF(AND(OR(I99="Exit ramp",I99="Entrance ramp"),'Input data'!W114=""),"Straight diamond ramp",IF(OR(I99="Exit ramp",I99="Entrance ramp"),'Input data'!W114,"Irrelevant")),"Irrelevant")</f>
        <v>Irrelevant</v>
      </c>
      <c r="W99" s="4" t="str">
        <f>IF(AND(OR(I99="Exit ramp",I99="Entrance ramp"),'Input data'!X114=""),"Straight",IF(AND(OR(I99="Exit ramp",I99="Entrance ramp"),'Input data'!X114&gt;10),'Input data'!X114,"Irrelevant"))</f>
        <v>Irrelevant</v>
      </c>
      <c r="X99" s="4" t="str">
        <f>IF(AND(OR(I99="Exit ramp",I99="Entrance ramp"),OR('Input data'!Y114="",'Input data'!Y114&gt;(G99*1000))),G99*1000,IF(AND(OR(I99="Exit ramp",I99="Entrance ramp"),'Input data'!Y114&gt;0),'Input data'!Y114,"Irrelevant"))</f>
        <v>Irrelevant</v>
      </c>
      <c r="Y99" s="4" t="str">
        <f>IF(AND(I99="Exit ramp",'Input data'!Z114=""),95,IF(AND(I99="Entrance ramp",'Input data'!Z114=""),45,IF(AND(OR(I99="Exit ramp",I99="Entrance ramp"),'Input data'!Z114&gt;4,'Input data'!Z114&lt;200),'Input data'!Z114,"Irrelevant")))</f>
        <v>Irrelevant</v>
      </c>
      <c r="Z99" s="4" t="str">
        <f>IF(AND(OR(I99="Exit ramp",I99="Entrance ramp"),'Input data'!AA114=""),"Straight",IF(AND(OR(I99="Exit ramp",I99="Entrance ramp"),'Input data'!AA114&gt;10),'Input data'!AA114,"Irrelevant"))</f>
        <v>Irrelevant</v>
      </c>
      <c r="AA99" s="4" t="str">
        <f>IF(X99="Irrelevant","Irrelevant",IF(AND(OR(I99="Exit ramp",I99="Entrance ramp"),OR('Input data'!AB114="",'Input data'!AB114&gt;(G99*1000-X99))),G99*1000-X99,IF(AND(OR(I99="Exit ramp",I99="Entrance ramp"),'Input data'!AB114&gt;0),'Input data'!AB114,"Irrelevant")))</f>
        <v>Irrelevant</v>
      </c>
      <c r="AB99" s="4" t="str">
        <f>IF(AND(I99="Exit ramp",'Input data'!AC114=""),60,IF(AND(I99="Entrance ramp",'Input data'!AC114=""),80,IF(AND(OR(I99="Exit ramp",I99="Entrance ramp"),'Input data'!AC114&gt;4,'Input data'!AC114&lt;200),'Input data'!AC114,"Irrelevant")))</f>
        <v>Irrelevant</v>
      </c>
      <c r="AC99" s="4" t="str">
        <f>IF(AND(OR(I99="Motorway link",I99="Exit diverge",I99="Entrance merge"),'Input data'!AD114=""),"No",IF(OR(I99="Motorway link",I99="Exit diverge",I99="Entrance merge"),'Input data'!AD114,"Irrelevant"))</f>
        <v>Irrelevant</v>
      </c>
      <c r="AD99" s="4" t="str">
        <f>IF(AND(OR(I99="Motorway link",I99="Exit diverge",I99="Entrance merge"),'Input data'!AE114=""),"130 kph",IF(OR(I99="Motorway link",I99="Exit diverge",I99="Entrance merge"),'Input data'!AE114,"Irrelevant"))</f>
        <v>Irrelevant</v>
      </c>
      <c r="AE99" s="4" t="str">
        <f>IF(AND(I99="Entrance merge",'Input data'!AF114=""),"No",IF(I99="Entrance merge",'Input data'!AF114,"Irrelevant"))</f>
        <v>Irrelevant</v>
      </c>
      <c r="AF99" s="4" t="str">
        <f>IF(AND(AE99="Yes",'Input data'!AG114&gt;0,'Input data'!AG114&lt;1.00000001),'Input data'!AG114,IF(OR(AE99="No",AE99="Yes"),0,"Irrelevant"))</f>
        <v>Irrelevant</v>
      </c>
    </row>
    <row r="100" spans="1:32" x14ac:dyDescent="0.3">
      <c r="A100" s="4" t="str">
        <f>IF('Input data'!A115="","",'Input data'!A115)</f>
        <v/>
      </c>
      <c r="B100" s="4" t="str">
        <f>IF('Input data'!B115="","",'Input data'!B115)</f>
        <v/>
      </c>
      <c r="C100" s="4" t="str">
        <f>IF('Input data'!C115="","",'Input data'!C115)</f>
        <v/>
      </c>
      <c r="D100" s="4" t="str">
        <f>IF('Input data'!D115="","",'Input data'!D115)</f>
        <v/>
      </c>
      <c r="E100" s="4" t="str">
        <f>IF('Input data'!E115="","",'Input data'!E115)</f>
        <v/>
      </c>
      <c r="F100" s="4" t="str">
        <f>IF('Input data'!F115="","",'Input data'!F115)</f>
        <v/>
      </c>
      <c r="G100" s="4">
        <f>IF('Input data'!G115="","",'Input data'!G115)</f>
        <v>0</v>
      </c>
      <c r="H100" s="4" t="str">
        <f>IF('Input data'!H115&gt;0.5,'Input data'!H115,"")</f>
        <v/>
      </c>
      <c r="I100" s="4" t="str">
        <f>IF('Input data'!I115="","",'Input data'!I115)</f>
        <v/>
      </c>
      <c r="J100" s="4" t="str">
        <f>IF(AND(OR(I100="Motorway link",I100="Exit diverge",I100="Entrance merge"),'Input data'!K115=""),2,IF(AND(OR(I100="Motorway link",I100="Exit diverge",I100="Entrance merge"),'Input data'!K115&gt;0.5,'Input data'!K115&lt;21),'Input data'!K115,"Irrelevant"))</f>
        <v>Irrelevant</v>
      </c>
      <c r="K100" s="4" t="str">
        <f>IF(AND(OR(I100="Motorway link",I100="Exit diverge",I100="Entrance merge",I100="Exit ramp",I100="Entrance ramp"),'Input data'!L115=""),3.5,IF(AND(OR(I100="Motorway link",I100="Exit diverge",I100="Entrance merge",I100="Exit ramp",I100="Entrance ramp"),'Input data'!L115&gt;1.5,'Input data'!L115&lt;11),'Input data'!L115,"Irrelevant"))</f>
        <v>Irrelevant</v>
      </c>
      <c r="L100" s="4" t="str">
        <f>IF(AND(I100="Motorway link",'Input data'!M115=""),"No",IF(I100="Motorway link",'Input data'!M115,"Irrelevant"))</f>
        <v>Irrelevant</v>
      </c>
      <c r="M100" s="4" t="str">
        <f>IF(AND(L100="Yes",'Input data'!N115&gt;0,'Input data'!N115&lt;1.00000001),'Input data'!N115,IF(OR(L100="No",L100="Yes"),0,"Irrelevant"))</f>
        <v>Irrelevant</v>
      </c>
      <c r="N100" s="4" t="str">
        <f>IF(AND(OR(I100="Motorway link",I100="Exit diverge",I100="Entrance merge"),'Input data'!O115=""),3,IF(AND(OR(I100="Motorway link",I100="Exit diverge",I100="Entrance merge"),'Input data'!O115&lt;11,'Input data'!O115&gt;-0.00000001),'Input data'!O115,"Irrelevant"))</f>
        <v>Irrelevant</v>
      </c>
      <c r="O100" s="4" t="str">
        <f>IF(AND(OR(I100="Motorway link",I100="Exit diverge",I100="Entrance merge",I100="Exit ramp",I100="Entrance ramp"),'Input data'!P115=""),0.5,IF(AND(OR(I100="Motorway link",I100="Exit diverge",I100="Entrance merge",I100="Exit ramp",I100="Entrance ramp"),'Input data'!P115&gt;-0.00000001,'Input data'!P115&lt;11),'Input data'!P115,"Irrelevant"))</f>
        <v>Irrelevant</v>
      </c>
      <c r="P100" s="4" t="str">
        <f>IF(AND(OR(I100="Motorway link",I100="Exit diverge",I100="Entrance merge"),'Input data'!Q115=""),5,IF(AND(OR(I100="Motorway link",I100="Exit diverge",I100="Entrance merge"),'Input data'!Q115&gt;-0.00000001,'Input data'!Q115&lt;101),'Input data'!Q115,"Irrelevant"))</f>
        <v>Irrelevant</v>
      </c>
      <c r="Q100" s="4" t="str">
        <f>IF(AND(OR(I100="Motorway link",I100="Exit diverge",I100="Entrance merge"),'Input data'!R115=""),"Straight",IF(AND(OR(I100="Motorway link",I100="Exit diverge",I100="Entrance merge"),'Input data'!R115&gt;10),'Input data'!R115,"Irrelevant"))</f>
        <v>Irrelevant</v>
      </c>
      <c r="R100" s="4" t="str">
        <f>IF(Q100="Straight",0,IF(AND(OR(I100="Motorway link",I100="Exit diverge",I100="Entrance merge"),OR('Input data'!S115="",'Input data'!S115&gt;(G100*1000))),G100*1000,IF(AND(OR(I100="Motorway link",I100="Exit diverge",I100="Entrance merge"),'Input data'!S115&gt;0),'Input data'!S115,"Irrelevant")))</f>
        <v>Irrelevant</v>
      </c>
      <c r="S100" s="4" t="str">
        <f>IF(AND(OR(I100="Motorway link",I100="Exit diverge",I100="Entrance merge"),'Input data'!T115=""),"Straight",IF(AND(OR(I100="Motorway link",I100="Exit diverge",I100="Entrance merge"),'Input data'!T115&gt;10),'Input data'!T115,"Irrelevant"))</f>
        <v>Irrelevant</v>
      </c>
      <c r="T100" s="4" t="str">
        <f>IF(S100="Straight",0,IF(R100="Irrelevant","Irrelevant",IF(AND(OR(I100="Motorway link",I100="Exit diverge",I100="Entrance merge"),OR('Input data'!U115="",'Input data'!U115&gt;(G100*1000-R100))),G100*1000-R100,IF(AND(OR(I100="Motorway link",I100="Exit diverge",I100="Entrance merge"),'Input data'!U115&gt;0),'Input data'!U115,"Irrelevant"))))</f>
        <v>Irrelevant</v>
      </c>
      <c r="U100" s="4" t="str">
        <f>IF(AND(OR(I100="Motorway link",I100="Exit diverge",I100="Entrance merge",I100="Exit ramp",I100="Entrance ramp"),'Input data'!V115=""),"No",IF(OR(I100="Motorway link",I100="Exit diverge",I100="Entrance merge",I100="Exit ramp",I100="Entrance ramp"),'Input data'!V115,"Irrelevant"))</f>
        <v>Irrelevant</v>
      </c>
      <c r="V100" s="4" t="str">
        <f>IF(W100="Straight",IF(AND(OR(I100="Exit ramp",I100="Entrance ramp"),'Input data'!W115=""),"Straight diamond ramp",IF(OR(I100="Exit ramp",I100="Entrance ramp"),'Input data'!W115,"Irrelevant")),"Irrelevant")</f>
        <v>Irrelevant</v>
      </c>
      <c r="W100" s="4" t="str">
        <f>IF(AND(OR(I100="Exit ramp",I100="Entrance ramp"),'Input data'!X115=""),"Straight",IF(AND(OR(I100="Exit ramp",I100="Entrance ramp"),'Input data'!X115&gt;10),'Input data'!X115,"Irrelevant"))</f>
        <v>Irrelevant</v>
      </c>
      <c r="X100" s="4" t="str">
        <f>IF(AND(OR(I100="Exit ramp",I100="Entrance ramp"),OR('Input data'!Y115="",'Input data'!Y115&gt;(G100*1000))),G100*1000,IF(AND(OR(I100="Exit ramp",I100="Entrance ramp"),'Input data'!Y115&gt;0),'Input data'!Y115,"Irrelevant"))</f>
        <v>Irrelevant</v>
      </c>
      <c r="Y100" s="4" t="str">
        <f>IF(AND(I100="Exit ramp",'Input data'!Z115=""),95,IF(AND(I100="Entrance ramp",'Input data'!Z115=""),45,IF(AND(OR(I100="Exit ramp",I100="Entrance ramp"),'Input data'!Z115&gt;4,'Input data'!Z115&lt;200),'Input data'!Z115,"Irrelevant")))</f>
        <v>Irrelevant</v>
      </c>
      <c r="Z100" s="4" t="str">
        <f>IF(AND(OR(I100="Exit ramp",I100="Entrance ramp"),'Input data'!AA115=""),"Straight",IF(AND(OR(I100="Exit ramp",I100="Entrance ramp"),'Input data'!AA115&gt;10),'Input data'!AA115,"Irrelevant"))</f>
        <v>Irrelevant</v>
      </c>
      <c r="AA100" s="4" t="str">
        <f>IF(X100="Irrelevant","Irrelevant",IF(AND(OR(I100="Exit ramp",I100="Entrance ramp"),OR('Input data'!AB115="",'Input data'!AB115&gt;(G100*1000-X100))),G100*1000-X100,IF(AND(OR(I100="Exit ramp",I100="Entrance ramp"),'Input data'!AB115&gt;0),'Input data'!AB115,"Irrelevant")))</f>
        <v>Irrelevant</v>
      </c>
      <c r="AB100" s="4" t="str">
        <f>IF(AND(I100="Exit ramp",'Input data'!AC115=""),60,IF(AND(I100="Entrance ramp",'Input data'!AC115=""),80,IF(AND(OR(I100="Exit ramp",I100="Entrance ramp"),'Input data'!AC115&gt;4,'Input data'!AC115&lt;200),'Input data'!AC115,"Irrelevant")))</f>
        <v>Irrelevant</v>
      </c>
      <c r="AC100" s="4" t="str">
        <f>IF(AND(OR(I100="Motorway link",I100="Exit diverge",I100="Entrance merge"),'Input data'!AD115=""),"No",IF(OR(I100="Motorway link",I100="Exit diverge",I100="Entrance merge"),'Input data'!AD115,"Irrelevant"))</f>
        <v>Irrelevant</v>
      </c>
      <c r="AD100" s="4" t="str">
        <f>IF(AND(OR(I100="Motorway link",I100="Exit diverge",I100="Entrance merge"),'Input data'!AE115=""),"130 kph",IF(OR(I100="Motorway link",I100="Exit diverge",I100="Entrance merge"),'Input data'!AE115,"Irrelevant"))</f>
        <v>Irrelevant</v>
      </c>
      <c r="AE100" s="4" t="str">
        <f>IF(AND(I100="Entrance merge",'Input data'!AF115=""),"No",IF(I100="Entrance merge",'Input data'!AF115,"Irrelevant"))</f>
        <v>Irrelevant</v>
      </c>
      <c r="AF100" s="4" t="str">
        <f>IF(AND(AE100="Yes",'Input data'!AG115&gt;0,'Input data'!AG115&lt;1.00000001),'Input data'!AG115,IF(OR(AE100="No",AE100="Yes"),0,"Irrelevant"))</f>
        <v>Irrelevant</v>
      </c>
    </row>
    <row r="101" spans="1:32" x14ac:dyDescent="0.3">
      <c r="A101" s="4" t="str">
        <f>IF('Input data'!A116="","",'Input data'!A116)</f>
        <v/>
      </c>
      <c r="B101" s="4" t="str">
        <f>IF('Input data'!B116="","",'Input data'!B116)</f>
        <v/>
      </c>
      <c r="C101" s="4" t="str">
        <f>IF('Input data'!C116="","",'Input data'!C116)</f>
        <v/>
      </c>
      <c r="D101" s="4" t="str">
        <f>IF('Input data'!D116="","",'Input data'!D116)</f>
        <v/>
      </c>
      <c r="E101" s="4" t="str">
        <f>IF('Input data'!E116="","",'Input data'!E116)</f>
        <v/>
      </c>
      <c r="F101" s="4" t="str">
        <f>IF('Input data'!F116="","",'Input data'!F116)</f>
        <v/>
      </c>
      <c r="G101" s="4">
        <f>IF('Input data'!G116="","",'Input data'!G116)</f>
        <v>0</v>
      </c>
      <c r="H101" s="4" t="str">
        <f>IF('Input data'!H116&gt;0.5,'Input data'!H116,"")</f>
        <v/>
      </c>
      <c r="I101" s="4" t="str">
        <f>IF('Input data'!I116="","",'Input data'!I116)</f>
        <v/>
      </c>
      <c r="J101" s="4" t="str">
        <f>IF(AND(OR(I101="Motorway link",I101="Exit diverge",I101="Entrance merge"),'Input data'!K116=""),2,IF(AND(OR(I101="Motorway link",I101="Exit diverge",I101="Entrance merge"),'Input data'!K116&gt;0.5,'Input data'!K116&lt;21),'Input data'!K116,"Irrelevant"))</f>
        <v>Irrelevant</v>
      </c>
      <c r="K101" s="4" t="str">
        <f>IF(AND(OR(I101="Motorway link",I101="Exit diverge",I101="Entrance merge",I101="Exit ramp",I101="Entrance ramp"),'Input data'!L116=""),3.5,IF(AND(OR(I101="Motorway link",I101="Exit diverge",I101="Entrance merge",I101="Exit ramp",I101="Entrance ramp"),'Input data'!L116&gt;1.5,'Input data'!L116&lt;11),'Input data'!L116,"Irrelevant"))</f>
        <v>Irrelevant</v>
      </c>
      <c r="L101" s="4" t="str">
        <f>IF(AND(I101="Motorway link",'Input data'!M116=""),"No",IF(I101="Motorway link",'Input data'!M116,"Irrelevant"))</f>
        <v>Irrelevant</v>
      </c>
      <c r="M101" s="4" t="str">
        <f>IF(AND(L101="Yes",'Input data'!N116&gt;0,'Input data'!N116&lt;1.00000001),'Input data'!N116,IF(OR(L101="No",L101="Yes"),0,"Irrelevant"))</f>
        <v>Irrelevant</v>
      </c>
      <c r="N101" s="4" t="str">
        <f>IF(AND(OR(I101="Motorway link",I101="Exit diverge",I101="Entrance merge"),'Input data'!O116=""),3,IF(AND(OR(I101="Motorway link",I101="Exit diverge",I101="Entrance merge"),'Input data'!O116&lt;11,'Input data'!O116&gt;-0.00000001),'Input data'!O116,"Irrelevant"))</f>
        <v>Irrelevant</v>
      </c>
      <c r="O101" s="4" t="str">
        <f>IF(AND(OR(I101="Motorway link",I101="Exit diverge",I101="Entrance merge",I101="Exit ramp",I101="Entrance ramp"),'Input data'!P116=""),0.5,IF(AND(OR(I101="Motorway link",I101="Exit diverge",I101="Entrance merge",I101="Exit ramp",I101="Entrance ramp"),'Input data'!P116&gt;-0.00000001,'Input data'!P116&lt;11),'Input data'!P116,"Irrelevant"))</f>
        <v>Irrelevant</v>
      </c>
      <c r="P101" s="4" t="str">
        <f>IF(AND(OR(I101="Motorway link",I101="Exit diverge",I101="Entrance merge"),'Input data'!Q116=""),5,IF(AND(OR(I101="Motorway link",I101="Exit diverge",I101="Entrance merge"),'Input data'!Q116&gt;-0.00000001,'Input data'!Q116&lt;101),'Input data'!Q116,"Irrelevant"))</f>
        <v>Irrelevant</v>
      </c>
      <c r="Q101" s="4" t="str">
        <f>IF(AND(OR(I101="Motorway link",I101="Exit diverge",I101="Entrance merge"),'Input data'!R116=""),"Straight",IF(AND(OR(I101="Motorway link",I101="Exit diverge",I101="Entrance merge"),'Input data'!R116&gt;10),'Input data'!R116,"Irrelevant"))</f>
        <v>Irrelevant</v>
      </c>
      <c r="R101" s="4" t="str">
        <f>IF(Q101="Straight",0,IF(AND(OR(I101="Motorway link",I101="Exit diverge",I101="Entrance merge"),OR('Input data'!S116="",'Input data'!S116&gt;(G101*1000))),G101*1000,IF(AND(OR(I101="Motorway link",I101="Exit diverge",I101="Entrance merge"),'Input data'!S116&gt;0),'Input data'!S116,"Irrelevant")))</f>
        <v>Irrelevant</v>
      </c>
      <c r="S101" s="4" t="str">
        <f>IF(AND(OR(I101="Motorway link",I101="Exit diverge",I101="Entrance merge"),'Input data'!T116=""),"Straight",IF(AND(OR(I101="Motorway link",I101="Exit diverge",I101="Entrance merge"),'Input data'!T116&gt;10),'Input data'!T116,"Irrelevant"))</f>
        <v>Irrelevant</v>
      </c>
      <c r="T101" s="4" t="str">
        <f>IF(S101="Straight",0,IF(R101="Irrelevant","Irrelevant",IF(AND(OR(I101="Motorway link",I101="Exit diverge",I101="Entrance merge"),OR('Input data'!U116="",'Input data'!U116&gt;(G101*1000-R101))),G101*1000-R101,IF(AND(OR(I101="Motorway link",I101="Exit diverge",I101="Entrance merge"),'Input data'!U116&gt;0),'Input data'!U116,"Irrelevant"))))</f>
        <v>Irrelevant</v>
      </c>
      <c r="U101" s="4" t="str">
        <f>IF(AND(OR(I101="Motorway link",I101="Exit diverge",I101="Entrance merge",I101="Exit ramp",I101="Entrance ramp"),'Input data'!V116=""),"No",IF(OR(I101="Motorway link",I101="Exit diverge",I101="Entrance merge",I101="Exit ramp",I101="Entrance ramp"),'Input data'!V116,"Irrelevant"))</f>
        <v>Irrelevant</v>
      </c>
      <c r="V101" s="4" t="str">
        <f>IF(W101="Straight",IF(AND(OR(I101="Exit ramp",I101="Entrance ramp"),'Input data'!W116=""),"Straight diamond ramp",IF(OR(I101="Exit ramp",I101="Entrance ramp"),'Input data'!W116,"Irrelevant")),"Irrelevant")</f>
        <v>Irrelevant</v>
      </c>
      <c r="W101" s="4" t="str">
        <f>IF(AND(OR(I101="Exit ramp",I101="Entrance ramp"),'Input data'!X116=""),"Straight",IF(AND(OR(I101="Exit ramp",I101="Entrance ramp"),'Input data'!X116&gt;10),'Input data'!X116,"Irrelevant"))</f>
        <v>Irrelevant</v>
      </c>
      <c r="X101" s="4" t="str">
        <f>IF(AND(OR(I101="Exit ramp",I101="Entrance ramp"),OR('Input data'!Y116="",'Input data'!Y116&gt;(G101*1000))),G101*1000,IF(AND(OR(I101="Exit ramp",I101="Entrance ramp"),'Input data'!Y116&gt;0),'Input data'!Y116,"Irrelevant"))</f>
        <v>Irrelevant</v>
      </c>
      <c r="Y101" s="4" t="str">
        <f>IF(AND(I101="Exit ramp",'Input data'!Z116=""),95,IF(AND(I101="Entrance ramp",'Input data'!Z116=""),45,IF(AND(OR(I101="Exit ramp",I101="Entrance ramp"),'Input data'!Z116&gt;4,'Input data'!Z116&lt;200),'Input data'!Z116,"Irrelevant")))</f>
        <v>Irrelevant</v>
      </c>
      <c r="Z101" s="4" t="str">
        <f>IF(AND(OR(I101="Exit ramp",I101="Entrance ramp"),'Input data'!AA116=""),"Straight",IF(AND(OR(I101="Exit ramp",I101="Entrance ramp"),'Input data'!AA116&gt;10),'Input data'!AA116,"Irrelevant"))</f>
        <v>Irrelevant</v>
      </c>
      <c r="AA101" s="4" t="str">
        <f>IF(X101="Irrelevant","Irrelevant",IF(AND(OR(I101="Exit ramp",I101="Entrance ramp"),OR('Input data'!AB116="",'Input data'!AB116&gt;(G101*1000-X101))),G101*1000-X101,IF(AND(OR(I101="Exit ramp",I101="Entrance ramp"),'Input data'!AB116&gt;0),'Input data'!AB116,"Irrelevant")))</f>
        <v>Irrelevant</v>
      </c>
      <c r="AB101" s="4" t="str">
        <f>IF(AND(I101="Exit ramp",'Input data'!AC116=""),60,IF(AND(I101="Entrance ramp",'Input data'!AC116=""),80,IF(AND(OR(I101="Exit ramp",I101="Entrance ramp"),'Input data'!AC116&gt;4,'Input data'!AC116&lt;200),'Input data'!AC116,"Irrelevant")))</f>
        <v>Irrelevant</v>
      </c>
      <c r="AC101" s="4" t="str">
        <f>IF(AND(OR(I101="Motorway link",I101="Exit diverge",I101="Entrance merge"),'Input data'!AD116=""),"No",IF(OR(I101="Motorway link",I101="Exit diverge",I101="Entrance merge"),'Input data'!AD116,"Irrelevant"))</f>
        <v>Irrelevant</v>
      </c>
      <c r="AD101" s="4" t="str">
        <f>IF(AND(OR(I101="Motorway link",I101="Exit diverge",I101="Entrance merge"),'Input data'!AE116=""),"130 kph",IF(OR(I101="Motorway link",I101="Exit diverge",I101="Entrance merge"),'Input data'!AE116,"Irrelevant"))</f>
        <v>Irrelevant</v>
      </c>
      <c r="AE101" s="4" t="str">
        <f>IF(AND(I101="Entrance merge",'Input data'!AF116=""),"No",IF(I101="Entrance merge",'Input data'!AF116,"Irrelevant"))</f>
        <v>Irrelevant</v>
      </c>
      <c r="AF101" s="4" t="str">
        <f>IF(AND(AE101="Yes",'Input data'!AG116&gt;0,'Input data'!AG116&lt;1.00000001),'Input data'!AG116,IF(OR(AE101="No",AE101="Yes"),0,"Irrelevant"))</f>
        <v>Irrelevant</v>
      </c>
    </row>
    <row r="102" spans="1:32" x14ac:dyDescent="0.3">
      <c r="A102" s="4" t="str">
        <f>IF('Input data'!A117="","",'Input data'!A117)</f>
        <v/>
      </c>
      <c r="B102" s="4" t="str">
        <f>IF('Input data'!B117="","",'Input data'!B117)</f>
        <v/>
      </c>
      <c r="C102" s="4" t="str">
        <f>IF('Input data'!C117="","",'Input data'!C117)</f>
        <v/>
      </c>
      <c r="D102" s="4" t="str">
        <f>IF('Input data'!D117="","",'Input data'!D117)</f>
        <v/>
      </c>
      <c r="E102" s="4" t="str">
        <f>IF('Input data'!E117="","",'Input data'!E117)</f>
        <v/>
      </c>
      <c r="F102" s="4" t="str">
        <f>IF('Input data'!F117="","",'Input data'!F117)</f>
        <v/>
      </c>
      <c r="G102" s="4">
        <f>IF('Input data'!G117="","",'Input data'!G117)</f>
        <v>0</v>
      </c>
      <c r="H102" s="4" t="str">
        <f>IF('Input data'!H117&gt;0.5,'Input data'!H117,"")</f>
        <v/>
      </c>
      <c r="I102" s="4" t="str">
        <f>IF('Input data'!I117="","",'Input data'!I117)</f>
        <v/>
      </c>
      <c r="J102" s="4" t="str">
        <f>IF(AND(OR(I102="Motorway link",I102="Exit diverge",I102="Entrance merge"),'Input data'!K117=""),2,IF(AND(OR(I102="Motorway link",I102="Exit diverge",I102="Entrance merge"),'Input data'!K117&gt;0.5,'Input data'!K117&lt;21),'Input data'!K117,"Irrelevant"))</f>
        <v>Irrelevant</v>
      </c>
      <c r="K102" s="4" t="str">
        <f>IF(AND(OR(I102="Motorway link",I102="Exit diverge",I102="Entrance merge",I102="Exit ramp",I102="Entrance ramp"),'Input data'!L117=""),3.5,IF(AND(OR(I102="Motorway link",I102="Exit diverge",I102="Entrance merge",I102="Exit ramp",I102="Entrance ramp"),'Input data'!L117&gt;1.5,'Input data'!L117&lt;11),'Input data'!L117,"Irrelevant"))</f>
        <v>Irrelevant</v>
      </c>
      <c r="L102" s="4" t="str">
        <f>IF(AND(I102="Motorway link",'Input data'!M117=""),"No",IF(I102="Motorway link",'Input data'!M117,"Irrelevant"))</f>
        <v>Irrelevant</v>
      </c>
      <c r="M102" s="4" t="str">
        <f>IF(AND(L102="Yes",'Input data'!N117&gt;0,'Input data'!N117&lt;1.00000001),'Input data'!N117,IF(OR(L102="No",L102="Yes"),0,"Irrelevant"))</f>
        <v>Irrelevant</v>
      </c>
      <c r="N102" s="4" t="str">
        <f>IF(AND(OR(I102="Motorway link",I102="Exit diverge",I102="Entrance merge"),'Input data'!O117=""),3,IF(AND(OR(I102="Motorway link",I102="Exit diverge",I102="Entrance merge"),'Input data'!O117&lt;11,'Input data'!O117&gt;-0.00000001),'Input data'!O117,"Irrelevant"))</f>
        <v>Irrelevant</v>
      </c>
      <c r="O102" s="4" t="str">
        <f>IF(AND(OR(I102="Motorway link",I102="Exit diverge",I102="Entrance merge",I102="Exit ramp",I102="Entrance ramp"),'Input data'!P117=""),0.5,IF(AND(OR(I102="Motorway link",I102="Exit diverge",I102="Entrance merge",I102="Exit ramp",I102="Entrance ramp"),'Input data'!P117&gt;-0.00000001,'Input data'!P117&lt;11),'Input data'!P117,"Irrelevant"))</f>
        <v>Irrelevant</v>
      </c>
      <c r="P102" s="4" t="str">
        <f>IF(AND(OR(I102="Motorway link",I102="Exit diverge",I102="Entrance merge"),'Input data'!Q117=""),5,IF(AND(OR(I102="Motorway link",I102="Exit diverge",I102="Entrance merge"),'Input data'!Q117&gt;-0.00000001,'Input data'!Q117&lt;101),'Input data'!Q117,"Irrelevant"))</f>
        <v>Irrelevant</v>
      </c>
      <c r="Q102" s="4" t="str">
        <f>IF(AND(OR(I102="Motorway link",I102="Exit diverge",I102="Entrance merge"),'Input data'!R117=""),"Straight",IF(AND(OR(I102="Motorway link",I102="Exit diverge",I102="Entrance merge"),'Input data'!R117&gt;10),'Input data'!R117,"Irrelevant"))</f>
        <v>Irrelevant</v>
      </c>
      <c r="R102" s="4" t="str">
        <f>IF(Q102="Straight",0,IF(AND(OR(I102="Motorway link",I102="Exit diverge",I102="Entrance merge"),OR('Input data'!S117="",'Input data'!S117&gt;(G102*1000))),G102*1000,IF(AND(OR(I102="Motorway link",I102="Exit diverge",I102="Entrance merge"),'Input data'!S117&gt;0),'Input data'!S117,"Irrelevant")))</f>
        <v>Irrelevant</v>
      </c>
      <c r="S102" s="4" t="str">
        <f>IF(AND(OR(I102="Motorway link",I102="Exit diverge",I102="Entrance merge"),'Input data'!T117=""),"Straight",IF(AND(OR(I102="Motorway link",I102="Exit diverge",I102="Entrance merge"),'Input data'!T117&gt;10),'Input data'!T117,"Irrelevant"))</f>
        <v>Irrelevant</v>
      </c>
      <c r="T102" s="4" t="str">
        <f>IF(S102="Straight",0,IF(R102="Irrelevant","Irrelevant",IF(AND(OR(I102="Motorway link",I102="Exit diverge",I102="Entrance merge"),OR('Input data'!U117="",'Input data'!U117&gt;(G102*1000-R102))),G102*1000-R102,IF(AND(OR(I102="Motorway link",I102="Exit diverge",I102="Entrance merge"),'Input data'!U117&gt;0),'Input data'!U117,"Irrelevant"))))</f>
        <v>Irrelevant</v>
      </c>
      <c r="U102" s="4" t="str">
        <f>IF(AND(OR(I102="Motorway link",I102="Exit diverge",I102="Entrance merge",I102="Exit ramp",I102="Entrance ramp"),'Input data'!V117=""),"No",IF(OR(I102="Motorway link",I102="Exit diverge",I102="Entrance merge",I102="Exit ramp",I102="Entrance ramp"),'Input data'!V117,"Irrelevant"))</f>
        <v>Irrelevant</v>
      </c>
      <c r="V102" s="4" t="str">
        <f>IF(W102="Straight",IF(AND(OR(I102="Exit ramp",I102="Entrance ramp"),'Input data'!W117=""),"Straight diamond ramp",IF(OR(I102="Exit ramp",I102="Entrance ramp"),'Input data'!W117,"Irrelevant")),"Irrelevant")</f>
        <v>Irrelevant</v>
      </c>
      <c r="W102" s="4" t="str">
        <f>IF(AND(OR(I102="Exit ramp",I102="Entrance ramp"),'Input data'!X117=""),"Straight",IF(AND(OR(I102="Exit ramp",I102="Entrance ramp"),'Input data'!X117&gt;10),'Input data'!X117,"Irrelevant"))</f>
        <v>Irrelevant</v>
      </c>
      <c r="X102" s="4" t="str">
        <f>IF(AND(OR(I102="Exit ramp",I102="Entrance ramp"),OR('Input data'!Y117="",'Input data'!Y117&gt;(G102*1000))),G102*1000,IF(AND(OR(I102="Exit ramp",I102="Entrance ramp"),'Input data'!Y117&gt;0),'Input data'!Y117,"Irrelevant"))</f>
        <v>Irrelevant</v>
      </c>
      <c r="Y102" s="4" t="str">
        <f>IF(AND(I102="Exit ramp",'Input data'!Z117=""),95,IF(AND(I102="Entrance ramp",'Input data'!Z117=""),45,IF(AND(OR(I102="Exit ramp",I102="Entrance ramp"),'Input data'!Z117&gt;4,'Input data'!Z117&lt;200),'Input data'!Z117,"Irrelevant")))</f>
        <v>Irrelevant</v>
      </c>
      <c r="Z102" s="4" t="str">
        <f>IF(AND(OR(I102="Exit ramp",I102="Entrance ramp"),'Input data'!AA117=""),"Straight",IF(AND(OR(I102="Exit ramp",I102="Entrance ramp"),'Input data'!AA117&gt;10),'Input data'!AA117,"Irrelevant"))</f>
        <v>Irrelevant</v>
      </c>
      <c r="AA102" s="4" t="str">
        <f>IF(X102="Irrelevant","Irrelevant",IF(AND(OR(I102="Exit ramp",I102="Entrance ramp"),OR('Input data'!AB117="",'Input data'!AB117&gt;(G102*1000-X102))),G102*1000-X102,IF(AND(OR(I102="Exit ramp",I102="Entrance ramp"),'Input data'!AB117&gt;0),'Input data'!AB117,"Irrelevant")))</f>
        <v>Irrelevant</v>
      </c>
      <c r="AB102" s="4" t="str">
        <f>IF(AND(I102="Exit ramp",'Input data'!AC117=""),60,IF(AND(I102="Entrance ramp",'Input data'!AC117=""),80,IF(AND(OR(I102="Exit ramp",I102="Entrance ramp"),'Input data'!AC117&gt;4,'Input data'!AC117&lt;200),'Input data'!AC117,"Irrelevant")))</f>
        <v>Irrelevant</v>
      </c>
      <c r="AC102" s="4" t="str">
        <f>IF(AND(OR(I102="Motorway link",I102="Exit diverge",I102="Entrance merge"),'Input data'!AD117=""),"No",IF(OR(I102="Motorway link",I102="Exit diverge",I102="Entrance merge"),'Input data'!AD117,"Irrelevant"))</f>
        <v>Irrelevant</v>
      </c>
      <c r="AD102" s="4" t="str">
        <f>IF(AND(OR(I102="Motorway link",I102="Exit diverge",I102="Entrance merge"),'Input data'!AE117=""),"130 kph",IF(OR(I102="Motorway link",I102="Exit diverge",I102="Entrance merge"),'Input data'!AE117,"Irrelevant"))</f>
        <v>Irrelevant</v>
      </c>
      <c r="AE102" s="4" t="str">
        <f>IF(AND(I102="Entrance merge",'Input data'!AF117=""),"No",IF(I102="Entrance merge",'Input data'!AF117,"Irrelevant"))</f>
        <v>Irrelevant</v>
      </c>
      <c r="AF102" s="4" t="str">
        <f>IF(AND(AE102="Yes",'Input data'!AG117&gt;0,'Input data'!AG117&lt;1.00000001),'Input data'!AG117,IF(OR(AE102="No",AE102="Yes"),0,"Irrelevant"))</f>
        <v>Irrelevant</v>
      </c>
    </row>
    <row r="103" spans="1:32" x14ac:dyDescent="0.3">
      <c r="A103" s="4" t="str">
        <f>IF('Input data'!A118="","",'Input data'!A118)</f>
        <v/>
      </c>
      <c r="B103" s="4" t="str">
        <f>IF('Input data'!B118="","",'Input data'!B118)</f>
        <v/>
      </c>
      <c r="C103" s="4" t="str">
        <f>IF('Input data'!C118="","",'Input data'!C118)</f>
        <v/>
      </c>
      <c r="D103" s="4" t="str">
        <f>IF('Input data'!D118="","",'Input data'!D118)</f>
        <v/>
      </c>
      <c r="E103" s="4" t="str">
        <f>IF('Input data'!E118="","",'Input data'!E118)</f>
        <v/>
      </c>
      <c r="F103" s="4" t="str">
        <f>IF('Input data'!F118="","",'Input data'!F118)</f>
        <v/>
      </c>
      <c r="G103" s="4">
        <f>IF('Input data'!G118="","",'Input data'!G118)</f>
        <v>0</v>
      </c>
      <c r="H103" s="4" t="str">
        <f>IF('Input data'!H118&gt;0.5,'Input data'!H118,"")</f>
        <v/>
      </c>
      <c r="I103" s="4" t="str">
        <f>IF('Input data'!I118="","",'Input data'!I118)</f>
        <v/>
      </c>
      <c r="J103" s="4" t="str">
        <f>IF(AND(OR(I103="Motorway link",I103="Exit diverge",I103="Entrance merge"),'Input data'!K118=""),2,IF(AND(OR(I103="Motorway link",I103="Exit diverge",I103="Entrance merge"),'Input data'!K118&gt;0.5,'Input data'!K118&lt;21),'Input data'!K118,"Irrelevant"))</f>
        <v>Irrelevant</v>
      </c>
      <c r="K103" s="4" t="str">
        <f>IF(AND(OR(I103="Motorway link",I103="Exit diverge",I103="Entrance merge",I103="Exit ramp",I103="Entrance ramp"),'Input data'!L118=""),3.5,IF(AND(OR(I103="Motorway link",I103="Exit diverge",I103="Entrance merge",I103="Exit ramp",I103="Entrance ramp"),'Input data'!L118&gt;1.5,'Input data'!L118&lt;11),'Input data'!L118,"Irrelevant"))</f>
        <v>Irrelevant</v>
      </c>
      <c r="L103" s="4" t="str">
        <f>IF(AND(I103="Motorway link",'Input data'!M118=""),"No",IF(I103="Motorway link",'Input data'!M118,"Irrelevant"))</f>
        <v>Irrelevant</v>
      </c>
      <c r="M103" s="4" t="str">
        <f>IF(AND(L103="Yes",'Input data'!N118&gt;0,'Input data'!N118&lt;1.00000001),'Input data'!N118,IF(OR(L103="No",L103="Yes"),0,"Irrelevant"))</f>
        <v>Irrelevant</v>
      </c>
      <c r="N103" s="4" t="str">
        <f>IF(AND(OR(I103="Motorway link",I103="Exit diverge",I103="Entrance merge"),'Input data'!O118=""),3,IF(AND(OR(I103="Motorway link",I103="Exit diverge",I103="Entrance merge"),'Input data'!O118&lt;11,'Input data'!O118&gt;-0.00000001),'Input data'!O118,"Irrelevant"))</f>
        <v>Irrelevant</v>
      </c>
      <c r="O103" s="4" t="str">
        <f>IF(AND(OR(I103="Motorway link",I103="Exit diverge",I103="Entrance merge",I103="Exit ramp",I103="Entrance ramp"),'Input data'!P118=""),0.5,IF(AND(OR(I103="Motorway link",I103="Exit diverge",I103="Entrance merge",I103="Exit ramp",I103="Entrance ramp"),'Input data'!P118&gt;-0.00000001,'Input data'!P118&lt;11),'Input data'!P118,"Irrelevant"))</f>
        <v>Irrelevant</v>
      </c>
      <c r="P103" s="4" t="str">
        <f>IF(AND(OR(I103="Motorway link",I103="Exit diverge",I103="Entrance merge"),'Input data'!Q118=""),5,IF(AND(OR(I103="Motorway link",I103="Exit diverge",I103="Entrance merge"),'Input data'!Q118&gt;-0.00000001,'Input data'!Q118&lt;101),'Input data'!Q118,"Irrelevant"))</f>
        <v>Irrelevant</v>
      </c>
      <c r="Q103" s="4" t="str">
        <f>IF(AND(OR(I103="Motorway link",I103="Exit diverge",I103="Entrance merge"),'Input data'!R118=""),"Straight",IF(AND(OR(I103="Motorway link",I103="Exit diverge",I103="Entrance merge"),'Input data'!R118&gt;10),'Input data'!R118,"Irrelevant"))</f>
        <v>Irrelevant</v>
      </c>
      <c r="R103" s="4" t="str">
        <f>IF(Q103="Straight",0,IF(AND(OR(I103="Motorway link",I103="Exit diverge",I103="Entrance merge"),OR('Input data'!S118="",'Input data'!S118&gt;(G103*1000))),G103*1000,IF(AND(OR(I103="Motorway link",I103="Exit diverge",I103="Entrance merge"),'Input data'!S118&gt;0),'Input data'!S118,"Irrelevant")))</f>
        <v>Irrelevant</v>
      </c>
      <c r="S103" s="4" t="str">
        <f>IF(AND(OR(I103="Motorway link",I103="Exit diverge",I103="Entrance merge"),'Input data'!T118=""),"Straight",IF(AND(OR(I103="Motorway link",I103="Exit diverge",I103="Entrance merge"),'Input data'!T118&gt;10),'Input data'!T118,"Irrelevant"))</f>
        <v>Irrelevant</v>
      </c>
      <c r="T103" s="4" t="str">
        <f>IF(S103="Straight",0,IF(R103="Irrelevant","Irrelevant",IF(AND(OR(I103="Motorway link",I103="Exit diverge",I103="Entrance merge"),OR('Input data'!U118="",'Input data'!U118&gt;(G103*1000-R103))),G103*1000-R103,IF(AND(OR(I103="Motorway link",I103="Exit diverge",I103="Entrance merge"),'Input data'!U118&gt;0),'Input data'!U118,"Irrelevant"))))</f>
        <v>Irrelevant</v>
      </c>
      <c r="U103" s="4" t="str">
        <f>IF(AND(OR(I103="Motorway link",I103="Exit diverge",I103="Entrance merge",I103="Exit ramp",I103="Entrance ramp"),'Input data'!V118=""),"No",IF(OR(I103="Motorway link",I103="Exit diverge",I103="Entrance merge",I103="Exit ramp",I103="Entrance ramp"),'Input data'!V118,"Irrelevant"))</f>
        <v>Irrelevant</v>
      </c>
      <c r="V103" s="4" t="str">
        <f>IF(W103="Straight",IF(AND(OR(I103="Exit ramp",I103="Entrance ramp"),'Input data'!W118=""),"Straight diamond ramp",IF(OR(I103="Exit ramp",I103="Entrance ramp"),'Input data'!W118,"Irrelevant")),"Irrelevant")</f>
        <v>Irrelevant</v>
      </c>
      <c r="W103" s="4" t="str">
        <f>IF(AND(OR(I103="Exit ramp",I103="Entrance ramp"),'Input data'!X118=""),"Straight",IF(AND(OR(I103="Exit ramp",I103="Entrance ramp"),'Input data'!X118&gt;10),'Input data'!X118,"Irrelevant"))</f>
        <v>Irrelevant</v>
      </c>
      <c r="X103" s="4" t="str">
        <f>IF(AND(OR(I103="Exit ramp",I103="Entrance ramp"),OR('Input data'!Y118="",'Input data'!Y118&gt;(G103*1000))),G103*1000,IF(AND(OR(I103="Exit ramp",I103="Entrance ramp"),'Input data'!Y118&gt;0),'Input data'!Y118,"Irrelevant"))</f>
        <v>Irrelevant</v>
      </c>
      <c r="Y103" s="4" t="str">
        <f>IF(AND(I103="Exit ramp",'Input data'!Z118=""),95,IF(AND(I103="Entrance ramp",'Input data'!Z118=""),45,IF(AND(OR(I103="Exit ramp",I103="Entrance ramp"),'Input data'!Z118&gt;4,'Input data'!Z118&lt;200),'Input data'!Z118,"Irrelevant")))</f>
        <v>Irrelevant</v>
      </c>
      <c r="Z103" s="4" t="str">
        <f>IF(AND(OR(I103="Exit ramp",I103="Entrance ramp"),'Input data'!AA118=""),"Straight",IF(AND(OR(I103="Exit ramp",I103="Entrance ramp"),'Input data'!AA118&gt;10),'Input data'!AA118,"Irrelevant"))</f>
        <v>Irrelevant</v>
      </c>
      <c r="AA103" s="4" t="str">
        <f>IF(X103="Irrelevant","Irrelevant",IF(AND(OR(I103="Exit ramp",I103="Entrance ramp"),OR('Input data'!AB118="",'Input data'!AB118&gt;(G103*1000-X103))),G103*1000-X103,IF(AND(OR(I103="Exit ramp",I103="Entrance ramp"),'Input data'!AB118&gt;0),'Input data'!AB118,"Irrelevant")))</f>
        <v>Irrelevant</v>
      </c>
      <c r="AB103" s="4" t="str">
        <f>IF(AND(I103="Exit ramp",'Input data'!AC118=""),60,IF(AND(I103="Entrance ramp",'Input data'!AC118=""),80,IF(AND(OR(I103="Exit ramp",I103="Entrance ramp"),'Input data'!AC118&gt;4,'Input data'!AC118&lt;200),'Input data'!AC118,"Irrelevant")))</f>
        <v>Irrelevant</v>
      </c>
      <c r="AC103" s="4" t="str">
        <f>IF(AND(OR(I103="Motorway link",I103="Exit diverge",I103="Entrance merge"),'Input data'!AD118=""),"No",IF(OR(I103="Motorway link",I103="Exit diverge",I103="Entrance merge"),'Input data'!AD118,"Irrelevant"))</f>
        <v>Irrelevant</v>
      </c>
      <c r="AD103" s="4" t="str">
        <f>IF(AND(OR(I103="Motorway link",I103="Exit diverge",I103="Entrance merge"),'Input data'!AE118=""),"130 kph",IF(OR(I103="Motorway link",I103="Exit diverge",I103="Entrance merge"),'Input data'!AE118,"Irrelevant"))</f>
        <v>Irrelevant</v>
      </c>
      <c r="AE103" s="4" t="str">
        <f>IF(AND(I103="Entrance merge",'Input data'!AF118=""),"No",IF(I103="Entrance merge",'Input data'!AF118,"Irrelevant"))</f>
        <v>Irrelevant</v>
      </c>
      <c r="AF103" s="4" t="str">
        <f>IF(AND(AE103="Yes",'Input data'!AG118&gt;0,'Input data'!AG118&lt;1.00000001),'Input data'!AG118,IF(OR(AE103="No",AE103="Yes"),0,"Irrelevant"))</f>
        <v>Irrelevant</v>
      </c>
    </row>
    <row r="104" spans="1:32" x14ac:dyDescent="0.3">
      <c r="A104" s="4" t="str">
        <f>IF('Input data'!A119="","",'Input data'!A119)</f>
        <v/>
      </c>
      <c r="B104" s="4" t="str">
        <f>IF('Input data'!B119="","",'Input data'!B119)</f>
        <v/>
      </c>
      <c r="C104" s="4" t="str">
        <f>IF('Input data'!C119="","",'Input data'!C119)</f>
        <v/>
      </c>
      <c r="D104" s="4" t="str">
        <f>IF('Input data'!D119="","",'Input data'!D119)</f>
        <v/>
      </c>
      <c r="E104" s="4" t="str">
        <f>IF('Input data'!E119="","",'Input data'!E119)</f>
        <v/>
      </c>
      <c r="F104" s="4" t="str">
        <f>IF('Input data'!F119="","",'Input data'!F119)</f>
        <v/>
      </c>
      <c r="G104" s="4">
        <f>IF('Input data'!G119="","",'Input data'!G119)</f>
        <v>0</v>
      </c>
      <c r="H104" s="4" t="str">
        <f>IF('Input data'!H119&gt;0.5,'Input data'!H119,"")</f>
        <v/>
      </c>
      <c r="I104" s="4" t="str">
        <f>IF('Input data'!I119="","",'Input data'!I119)</f>
        <v/>
      </c>
      <c r="J104" s="4" t="str">
        <f>IF(AND(OR(I104="Motorway link",I104="Exit diverge",I104="Entrance merge"),'Input data'!K119=""),2,IF(AND(OR(I104="Motorway link",I104="Exit diverge",I104="Entrance merge"),'Input data'!K119&gt;0.5,'Input data'!K119&lt;21),'Input data'!K119,"Irrelevant"))</f>
        <v>Irrelevant</v>
      </c>
      <c r="K104" s="4" t="str">
        <f>IF(AND(OR(I104="Motorway link",I104="Exit diverge",I104="Entrance merge",I104="Exit ramp",I104="Entrance ramp"),'Input data'!L119=""),3.5,IF(AND(OR(I104="Motorway link",I104="Exit diverge",I104="Entrance merge",I104="Exit ramp",I104="Entrance ramp"),'Input data'!L119&gt;1.5,'Input data'!L119&lt;11),'Input data'!L119,"Irrelevant"))</f>
        <v>Irrelevant</v>
      </c>
      <c r="L104" s="4" t="str">
        <f>IF(AND(I104="Motorway link",'Input data'!M119=""),"No",IF(I104="Motorway link",'Input data'!M119,"Irrelevant"))</f>
        <v>Irrelevant</v>
      </c>
      <c r="M104" s="4" t="str">
        <f>IF(AND(L104="Yes",'Input data'!N119&gt;0,'Input data'!N119&lt;1.00000001),'Input data'!N119,IF(OR(L104="No",L104="Yes"),0,"Irrelevant"))</f>
        <v>Irrelevant</v>
      </c>
      <c r="N104" s="4" t="str">
        <f>IF(AND(OR(I104="Motorway link",I104="Exit diverge",I104="Entrance merge"),'Input data'!O119=""),3,IF(AND(OR(I104="Motorway link",I104="Exit diverge",I104="Entrance merge"),'Input data'!O119&lt;11,'Input data'!O119&gt;-0.00000001),'Input data'!O119,"Irrelevant"))</f>
        <v>Irrelevant</v>
      </c>
      <c r="O104" s="4" t="str">
        <f>IF(AND(OR(I104="Motorway link",I104="Exit diverge",I104="Entrance merge",I104="Exit ramp",I104="Entrance ramp"),'Input data'!P119=""),0.5,IF(AND(OR(I104="Motorway link",I104="Exit diverge",I104="Entrance merge",I104="Exit ramp",I104="Entrance ramp"),'Input data'!P119&gt;-0.00000001,'Input data'!P119&lt;11),'Input data'!P119,"Irrelevant"))</f>
        <v>Irrelevant</v>
      </c>
      <c r="P104" s="4" t="str">
        <f>IF(AND(OR(I104="Motorway link",I104="Exit diverge",I104="Entrance merge"),'Input data'!Q119=""),5,IF(AND(OR(I104="Motorway link",I104="Exit diverge",I104="Entrance merge"),'Input data'!Q119&gt;-0.00000001,'Input data'!Q119&lt;101),'Input data'!Q119,"Irrelevant"))</f>
        <v>Irrelevant</v>
      </c>
      <c r="Q104" s="4" t="str">
        <f>IF(AND(OR(I104="Motorway link",I104="Exit diverge",I104="Entrance merge"),'Input data'!R119=""),"Straight",IF(AND(OR(I104="Motorway link",I104="Exit diverge",I104="Entrance merge"),'Input data'!R119&gt;10),'Input data'!R119,"Irrelevant"))</f>
        <v>Irrelevant</v>
      </c>
      <c r="R104" s="4" t="str">
        <f>IF(Q104="Straight",0,IF(AND(OR(I104="Motorway link",I104="Exit diverge",I104="Entrance merge"),OR('Input data'!S119="",'Input data'!S119&gt;(G104*1000))),G104*1000,IF(AND(OR(I104="Motorway link",I104="Exit diverge",I104="Entrance merge"),'Input data'!S119&gt;0),'Input data'!S119,"Irrelevant")))</f>
        <v>Irrelevant</v>
      </c>
      <c r="S104" s="4" t="str">
        <f>IF(AND(OR(I104="Motorway link",I104="Exit diverge",I104="Entrance merge"),'Input data'!T119=""),"Straight",IF(AND(OR(I104="Motorway link",I104="Exit diverge",I104="Entrance merge"),'Input data'!T119&gt;10),'Input data'!T119,"Irrelevant"))</f>
        <v>Irrelevant</v>
      </c>
      <c r="T104" s="4" t="str">
        <f>IF(S104="Straight",0,IF(R104="Irrelevant","Irrelevant",IF(AND(OR(I104="Motorway link",I104="Exit diverge",I104="Entrance merge"),OR('Input data'!U119="",'Input data'!U119&gt;(G104*1000-R104))),G104*1000-R104,IF(AND(OR(I104="Motorway link",I104="Exit diverge",I104="Entrance merge"),'Input data'!U119&gt;0),'Input data'!U119,"Irrelevant"))))</f>
        <v>Irrelevant</v>
      </c>
      <c r="U104" s="4" t="str">
        <f>IF(AND(OR(I104="Motorway link",I104="Exit diverge",I104="Entrance merge",I104="Exit ramp",I104="Entrance ramp"),'Input data'!V119=""),"No",IF(OR(I104="Motorway link",I104="Exit diverge",I104="Entrance merge",I104="Exit ramp",I104="Entrance ramp"),'Input data'!V119,"Irrelevant"))</f>
        <v>Irrelevant</v>
      </c>
      <c r="V104" s="4" t="str">
        <f>IF(W104="Straight",IF(AND(OR(I104="Exit ramp",I104="Entrance ramp"),'Input data'!W119=""),"Straight diamond ramp",IF(OR(I104="Exit ramp",I104="Entrance ramp"),'Input data'!W119,"Irrelevant")),"Irrelevant")</f>
        <v>Irrelevant</v>
      </c>
      <c r="W104" s="4" t="str">
        <f>IF(AND(OR(I104="Exit ramp",I104="Entrance ramp"),'Input data'!X119=""),"Straight",IF(AND(OR(I104="Exit ramp",I104="Entrance ramp"),'Input data'!X119&gt;10),'Input data'!X119,"Irrelevant"))</f>
        <v>Irrelevant</v>
      </c>
      <c r="X104" s="4" t="str">
        <f>IF(AND(OR(I104="Exit ramp",I104="Entrance ramp"),OR('Input data'!Y119="",'Input data'!Y119&gt;(G104*1000))),G104*1000,IF(AND(OR(I104="Exit ramp",I104="Entrance ramp"),'Input data'!Y119&gt;0),'Input data'!Y119,"Irrelevant"))</f>
        <v>Irrelevant</v>
      </c>
      <c r="Y104" s="4" t="str">
        <f>IF(AND(I104="Exit ramp",'Input data'!Z119=""),95,IF(AND(I104="Entrance ramp",'Input data'!Z119=""),45,IF(AND(OR(I104="Exit ramp",I104="Entrance ramp"),'Input data'!Z119&gt;4,'Input data'!Z119&lt;200),'Input data'!Z119,"Irrelevant")))</f>
        <v>Irrelevant</v>
      </c>
      <c r="Z104" s="4" t="str">
        <f>IF(AND(OR(I104="Exit ramp",I104="Entrance ramp"),'Input data'!AA119=""),"Straight",IF(AND(OR(I104="Exit ramp",I104="Entrance ramp"),'Input data'!AA119&gt;10),'Input data'!AA119,"Irrelevant"))</f>
        <v>Irrelevant</v>
      </c>
      <c r="AA104" s="4" t="str">
        <f>IF(X104="Irrelevant","Irrelevant",IF(AND(OR(I104="Exit ramp",I104="Entrance ramp"),OR('Input data'!AB119="",'Input data'!AB119&gt;(G104*1000-X104))),G104*1000-X104,IF(AND(OR(I104="Exit ramp",I104="Entrance ramp"),'Input data'!AB119&gt;0),'Input data'!AB119,"Irrelevant")))</f>
        <v>Irrelevant</v>
      </c>
      <c r="AB104" s="4" t="str">
        <f>IF(AND(I104="Exit ramp",'Input data'!AC119=""),60,IF(AND(I104="Entrance ramp",'Input data'!AC119=""),80,IF(AND(OR(I104="Exit ramp",I104="Entrance ramp"),'Input data'!AC119&gt;4,'Input data'!AC119&lt;200),'Input data'!AC119,"Irrelevant")))</f>
        <v>Irrelevant</v>
      </c>
      <c r="AC104" s="4" t="str">
        <f>IF(AND(OR(I104="Motorway link",I104="Exit diverge",I104="Entrance merge"),'Input data'!AD119=""),"No",IF(OR(I104="Motorway link",I104="Exit diverge",I104="Entrance merge"),'Input data'!AD119,"Irrelevant"))</f>
        <v>Irrelevant</v>
      </c>
      <c r="AD104" s="4" t="str">
        <f>IF(AND(OR(I104="Motorway link",I104="Exit diverge",I104="Entrance merge"),'Input data'!AE119=""),"130 kph",IF(OR(I104="Motorway link",I104="Exit diverge",I104="Entrance merge"),'Input data'!AE119,"Irrelevant"))</f>
        <v>Irrelevant</v>
      </c>
      <c r="AE104" s="4" t="str">
        <f>IF(AND(I104="Entrance merge",'Input data'!AF119=""),"No",IF(I104="Entrance merge",'Input data'!AF119,"Irrelevant"))</f>
        <v>Irrelevant</v>
      </c>
      <c r="AF104" s="4" t="str">
        <f>IF(AND(AE104="Yes",'Input data'!AG119&gt;0,'Input data'!AG119&lt;1.00000001),'Input data'!AG119,IF(OR(AE104="No",AE104="Yes"),0,"Irrelevant"))</f>
        <v>Irrelevant</v>
      </c>
    </row>
    <row r="105" spans="1:32" x14ac:dyDescent="0.3">
      <c r="A105" s="4" t="str">
        <f>IF('Input data'!A120="","",'Input data'!A120)</f>
        <v/>
      </c>
      <c r="B105" s="4" t="str">
        <f>IF('Input data'!B120="","",'Input data'!B120)</f>
        <v/>
      </c>
      <c r="C105" s="4" t="str">
        <f>IF('Input data'!C120="","",'Input data'!C120)</f>
        <v/>
      </c>
      <c r="D105" s="4" t="str">
        <f>IF('Input data'!D120="","",'Input data'!D120)</f>
        <v/>
      </c>
      <c r="E105" s="4" t="str">
        <f>IF('Input data'!E120="","",'Input data'!E120)</f>
        <v/>
      </c>
      <c r="F105" s="4" t="str">
        <f>IF('Input data'!F120="","",'Input data'!F120)</f>
        <v/>
      </c>
      <c r="G105" s="4">
        <f>IF('Input data'!G120="","",'Input data'!G120)</f>
        <v>0</v>
      </c>
      <c r="H105" s="4" t="str">
        <f>IF('Input data'!H120&gt;0.5,'Input data'!H120,"")</f>
        <v/>
      </c>
      <c r="I105" s="4" t="str">
        <f>IF('Input data'!I120="","",'Input data'!I120)</f>
        <v/>
      </c>
      <c r="J105" s="4" t="str">
        <f>IF(AND(OR(I105="Motorway link",I105="Exit diverge",I105="Entrance merge"),'Input data'!K120=""),2,IF(AND(OR(I105="Motorway link",I105="Exit diverge",I105="Entrance merge"),'Input data'!K120&gt;0.5,'Input data'!K120&lt;21),'Input data'!K120,"Irrelevant"))</f>
        <v>Irrelevant</v>
      </c>
      <c r="K105" s="4" t="str">
        <f>IF(AND(OR(I105="Motorway link",I105="Exit diverge",I105="Entrance merge",I105="Exit ramp",I105="Entrance ramp"),'Input data'!L120=""),3.5,IF(AND(OR(I105="Motorway link",I105="Exit diverge",I105="Entrance merge",I105="Exit ramp",I105="Entrance ramp"),'Input data'!L120&gt;1.5,'Input data'!L120&lt;11),'Input data'!L120,"Irrelevant"))</f>
        <v>Irrelevant</v>
      </c>
      <c r="L105" s="4" t="str">
        <f>IF(AND(I105="Motorway link",'Input data'!M120=""),"No",IF(I105="Motorway link",'Input data'!M120,"Irrelevant"))</f>
        <v>Irrelevant</v>
      </c>
      <c r="M105" s="4" t="str">
        <f>IF(AND(L105="Yes",'Input data'!N120&gt;0,'Input data'!N120&lt;1.00000001),'Input data'!N120,IF(OR(L105="No",L105="Yes"),0,"Irrelevant"))</f>
        <v>Irrelevant</v>
      </c>
      <c r="N105" s="4" t="str">
        <f>IF(AND(OR(I105="Motorway link",I105="Exit diverge",I105="Entrance merge"),'Input data'!O120=""),3,IF(AND(OR(I105="Motorway link",I105="Exit diverge",I105="Entrance merge"),'Input data'!O120&lt;11,'Input data'!O120&gt;-0.00000001),'Input data'!O120,"Irrelevant"))</f>
        <v>Irrelevant</v>
      </c>
      <c r="O105" s="4" t="str">
        <f>IF(AND(OR(I105="Motorway link",I105="Exit diverge",I105="Entrance merge",I105="Exit ramp",I105="Entrance ramp"),'Input data'!P120=""),0.5,IF(AND(OR(I105="Motorway link",I105="Exit diverge",I105="Entrance merge",I105="Exit ramp",I105="Entrance ramp"),'Input data'!P120&gt;-0.00000001,'Input data'!P120&lt;11),'Input data'!P120,"Irrelevant"))</f>
        <v>Irrelevant</v>
      </c>
      <c r="P105" s="4" t="str">
        <f>IF(AND(OR(I105="Motorway link",I105="Exit diverge",I105="Entrance merge"),'Input data'!Q120=""),5,IF(AND(OR(I105="Motorway link",I105="Exit diverge",I105="Entrance merge"),'Input data'!Q120&gt;-0.00000001,'Input data'!Q120&lt;101),'Input data'!Q120,"Irrelevant"))</f>
        <v>Irrelevant</v>
      </c>
      <c r="Q105" s="4" t="str">
        <f>IF(AND(OR(I105="Motorway link",I105="Exit diverge",I105="Entrance merge"),'Input data'!R120=""),"Straight",IF(AND(OR(I105="Motorway link",I105="Exit diverge",I105="Entrance merge"),'Input data'!R120&gt;10),'Input data'!R120,"Irrelevant"))</f>
        <v>Irrelevant</v>
      </c>
      <c r="R105" s="4" t="str">
        <f>IF(Q105="Straight",0,IF(AND(OR(I105="Motorway link",I105="Exit diverge",I105="Entrance merge"),OR('Input data'!S120="",'Input data'!S120&gt;(G105*1000))),G105*1000,IF(AND(OR(I105="Motorway link",I105="Exit diverge",I105="Entrance merge"),'Input data'!S120&gt;0),'Input data'!S120,"Irrelevant")))</f>
        <v>Irrelevant</v>
      </c>
      <c r="S105" s="4" t="str">
        <f>IF(AND(OR(I105="Motorway link",I105="Exit diverge",I105="Entrance merge"),'Input data'!T120=""),"Straight",IF(AND(OR(I105="Motorway link",I105="Exit diverge",I105="Entrance merge"),'Input data'!T120&gt;10),'Input data'!T120,"Irrelevant"))</f>
        <v>Irrelevant</v>
      </c>
      <c r="T105" s="4" t="str">
        <f>IF(S105="Straight",0,IF(R105="Irrelevant","Irrelevant",IF(AND(OR(I105="Motorway link",I105="Exit diverge",I105="Entrance merge"),OR('Input data'!U120="",'Input data'!U120&gt;(G105*1000-R105))),G105*1000-R105,IF(AND(OR(I105="Motorway link",I105="Exit diverge",I105="Entrance merge"),'Input data'!U120&gt;0),'Input data'!U120,"Irrelevant"))))</f>
        <v>Irrelevant</v>
      </c>
      <c r="U105" s="4" t="str">
        <f>IF(AND(OR(I105="Motorway link",I105="Exit diverge",I105="Entrance merge",I105="Exit ramp",I105="Entrance ramp"),'Input data'!V120=""),"No",IF(OR(I105="Motorway link",I105="Exit diverge",I105="Entrance merge",I105="Exit ramp",I105="Entrance ramp"),'Input data'!V120,"Irrelevant"))</f>
        <v>Irrelevant</v>
      </c>
      <c r="V105" s="4" t="str">
        <f>IF(W105="Straight",IF(AND(OR(I105="Exit ramp",I105="Entrance ramp"),'Input data'!W120=""),"Straight diamond ramp",IF(OR(I105="Exit ramp",I105="Entrance ramp"),'Input data'!W120,"Irrelevant")),"Irrelevant")</f>
        <v>Irrelevant</v>
      </c>
      <c r="W105" s="4" t="str">
        <f>IF(AND(OR(I105="Exit ramp",I105="Entrance ramp"),'Input data'!X120=""),"Straight",IF(AND(OR(I105="Exit ramp",I105="Entrance ramp"),'Input data'!X120&gt;10),'Input data'!X120,"Irrelevant"))</f>
        <v>Irrelevant</v>
      </c>
      <c r="X105" s="4" t="str">
        <f>IF(AND(OR(I105="Exit ramp",I105="Entrance ramp"),OR('Input data'!Y120="",'Input data'!Y120&gt;(G105*1000))),G105*1000,IF(AND(OR(I105="Exit ramp",I105="Entrance ramp"),'Input data'!Y120&gt;0),'Input data'!Y120,"Irrelevant"))</f>
        <v>Irrelevant</v>
      </c>
      <c r="Y105" s="4" t="str">
        <f>IF(AND(I105="Exit ramp",'Input data'!Z120=""),95,IF(AND(I105="Entrance ramp",'Input data'!Z120=""),45,IF(AND(OR(I105="Exit ramp",I105="Entrance ramp"),'Input data'!Z120&gt;4,'Input data'!Z120&lt;200),'Input data'!Z120,"Irrelevant")))</f>
        <v>Irrelevant</v>
      </c>
      <c r="Z105" s="4" t="str">
        <f>IF(AND(OR(I105="Exit ramp",I105="Entrance ramp"),'Input data'!AA120=""),"Straight",IF(AND(OR(I105="Exit ramp",I105="Entrance ramp"),'Input data'!AA120&gt;10),'Input data'!AA120,"Irrelevant"))</f>
        <v>Irrelevant</v>
      </c>
      <c r="AA105" s="4" t="str">
        <f>IF(X105="Irrelevant","Irrelevant",IF(AND(OR(I105="Exit ramp",I105="Entrance ramp"),OR('Input data'!AB120="",'Input data'!AB120&gt;(G105*1000-X105))),G105*1000-X105,IF(AND(OR(I105="Exit ramp",I105="Entrance ramp"),'Input data'!AB120&gt;0),'Input data'!AB120,"Irrelevant")))</f>
        <v>Irrelevant</v>
      </c>
      <c r="AB105" s="4" t="str">
        <f>IF(AND(I105="Exit ramp",'Input data'!AC120=""),60,IF(AND(I105="Entrance ramp",'Input data'!AC120=""),80,IF(AND(OR(I105="Exit ramp",I105="Entrance ramp"),'Input data'!AC120&gt;4,'Input data'!AC120&lt;200),'Input data'!AC120,"Irrelevant")))</f>
        <v>Irrelevant</v>
      </c>
      <c r="AC105" s="4" t="str">
        <f>IF(AND(OR(I105="Motorway link",I105="Exit diverge",I105="Entrance merge"),'Input data'!AD120=""),"No",IF(OR(I105="Motorway link",I105="Exit diverge",I105="Entrance merge"),'Input data'!AD120,"Irrelevant"))</f>
        <v>Irrelevant</v>
      </c>
      <c r="AD105" s="4" t="str">
        <f>IF(AND(OR(I105="Motorway link",I105="Exit diverge",I105="Entrance merge"),'Input data'!AE120=""),"130 kph",IF(OR(I105="Motorway link",I105="Exit diverge",I105="Entrance merge"),'Input data'!AE120,"Irrelevant"))</f>
        <v>Irrelevant</v>
      </c>
      <c r="AE105" s="4" t="str">
        <f>IF(AND(I105="Entrance merge",'Input data'!AF120=""),"No",IF(I105="Entrance merge",'Input data'!AF120,"Irrelevant"))</f>
        <v>Irrelevant</v>
      </c>
      <c r="AF105" s="4" t="str">
        <f>IF(AND(AE105="Yes",'Input data'!AG120&gt;0,'Input data'!AG120&lt;1.00000001),'Input data'!AG120,IF(OR(AE105="No",AE105="Yes"),0,"Irrelevant"))</f>
        <v>Irrelevant</v>
      </c>
    </row>
    <row r="106" spans="1:32" x14ac:dyDescent="0.3">
      <c r="A106" s="4" t="str">
        <f>IF('Input data'!A121="","",'Input data'!A121)</f>
        <v/>
      </c>
      <c r="B106" s="4" t="str">
        <f>IF('Input data'!B121="","",'Input data'!B121)</f>
        <v/>
      </c>
      <c r="C106" s="4" t="str">
        <f>IF('Input data'!C121="","",'Input data'!C121)</f>
        <v/>
      </c>
      <c r="D106" s="4" t="str">
        <f>IF('Input data'!D121="","",'Input data'!D121)</f>
        <v/>
      </c>
      <c r="E106" s="4" t="str">
        <f>IF('Input data'!E121="","",'Input data'!E121)</f>
        <v/>
      </c>
      <c r="F106" s="4" t="str">
        <f>IF('Input data'!F121="","",'Input data'!F121)</f>
        <v/>
      </c>
      <c r="G106" s="4">
        <f>IF('Input data'!G121="","",'Input data'!G121)</f>
        <v>0</v>
      </c>
      <c r="H106" s="4" t="str">
        <f>IF('Input data'!H121&gt;0.5,'Input data'!H121,"")</f>
        <v/>
      </c>
      <c r="I106" s="4" t="str">
        <f>IF('Input data'!I121="","",'Input data'!I121)</f>
        <v/>
      </c>
      <c r="J106" s="4" t="str">
        <f>IF(AND(OR(I106="Motorway link",I106="Exit diverge",I106="Entrance merge"),'Input data'!K121=""),2,IF(AND(OR(I106="Motorway link",I106="Exit diverge",I106="Entrance merge"),'Input data'!K121&gt;0.5,'Input data'!K121&lt;21),'Input data'!K121,"Irrelevant"))</f>
        <v>Irrelevant</v>
      </c>
      <c r="K106" s="4" t="str">
        <f>IF(AND(OR(I106="Motorway link",I106="Exit diverge",I106="Entrance merge",I106="Exit ramp",I106="Entrance ramp"),'Input data'!L121=""),3.5,IF(AND(OR(I106="Motorway link",I106="Exit diverge",I106="Entrance merge",I106="Exit ramp",I106="Entrance ramp"),'Input data'!L121&gt;1.5,'Input data'!L121&lt;11),'Input data'!L121,"Irrelevant"))</f>
        <v>Irrelevant</v>
      </c>
      <c r="L106" s="4" t="str">
        <f>IF(AND(I106="Motorway link",'Input data'!M121=""),"No",IF(I106="Motorway link",'Input data'!M121,"Irrelevant"))</f>
        <v>Irrelevant</v>
      </c>
      <c r="M106" s="4" t="str">
        <f>IF(AND(L106="Yes",'Input data'!N121&gt;0,'Input data'!N121&lt;1.00000001),'Input data'!N121,IF(OR(L106="No",L106="Yes"),0,"Irrelevant"))</f>
        <v>Irrelevant</v>
      </c>
      <c r="N106" s="4" t="str">
        <f>IF(AND(OR(I106="Motorway link",I106="Exit diverge",I106="Entrance merge"),'Input data'!O121=""),3,IF(AND(OR(I106="Motorway link",I106="Exit diverge",I106="Entrance merge"),'Input data'!O121&lt;11,'Input data'!O121&gt;-0.00000001),'Input data'!O121,"Irrelevant"))</f>
        <v>Irrelevant</v>
      </c>
      <c r="O106" s="4" t="str">
        <f>IF(AND(OR(I106="Motorway link",I106="Exit diverge",I106="Entrance merge",I106="Exit ramp",I106="Entrance ramp"),'Input data'!P121=""),0.5,IF(AND(OR(I106="Motorway link",I106="Exit diverge",I106="Entrance merge",I106="Exit ramp",I106="Entrance ramp"),'Input data'!P121&gt;-0.00000001,'Input data'!P121&lt;11),'Input data'!P121,"Irrelevant"))</f>
        <v>Irrelevant</v>
      </c>
      <c r="P106" s="4" t="str">
        <f>IF(AND(OR(I106="Motorway link",I106="Exit diverge",I106="Entrance merge"),'Input data'!Q121=""),5,IF(AND(OR(I106="Motorway link",I106="Exit diverge",I106="Entrance merge"),'Input data'!Q121&gt;-0.00000001,'Input data'!Q121&lt;101),'Input data'!Q121,"Irrelevant"))</f>
        <v>Irrelevant</v>
      </c>
      <c r="Q106" s="4" t="str">
        <f>IF(AND(OR(I106="Motorway link",I106="Exit diverge",I106="Entrance merge"),'Input data'!R121=""),"Straight",IF(AND(OR(I106="Motorway link",I106="Exit diverge",I106="Entrance merge"),'Input data'!R121&gt;10),'Input data'!R121,"Irrelevant"))</f>
        <v>Irrelevant</v>
      </c>
      <c r="R106" s="4" t="str">
        <f>IF(Q106="Straight",0,IF(AND(OR(I106="Motorway link",I106="Exit diverge",I106="Entrance merge"),OR('Input data'!S121="",'Input data'!S121&gt;(G106*1000))),G106*1000,IF(AND(OR(I106="Motorway link",I106="Exit diverge",I106="Entrance merge"),'Input data'!S121&gt;0),'Input data'!S121,"Irrelevant")))</f>
        <v>Irrelevant</v>
      </c>
      <c r="S106" s="4" t="str">
        <f>IF(AND(OR(I106="Motorway link",I106="Exit diverge",I106="Entrance merge"),'Input data'!T121=""),"Straight",IF(AND(OR(I106="Motorway link",I106="Exit diverge",I106="Entrance merge"),'Input data'!T121&gt;10),'Input data'!T121,"Irrelevant"))</f>
        <v>Irrelevant</v>
      </c>
      <c r="T106" s="4" t="str">
        <f>IF(S106="Straight",0,IF(R106="Irrelevant","Irrelevant",IF(AND(OR(I106="Motorway link",I106="Exit diverge",I106="Entrance merge"),OR('Input data'!U121="",'Input data'!U121&gt;(G106*1000-R106))),G106*1000-R106,IF(AND(OR(I106="Motorway link",I106="Exit diverge",I106="Entrance merge"),'Input data'!U121&gt;0),'Input data'!U121,"Irrelevant"))))</f>
        <v>Irrelevant</v>
      </c>
      <c r="U106" s="4" t="str">
        <f>IF(AND(OR(I106="Motorway link",I106="Exit diverge",I106="Entrance merge",I106="Exit ramp",I106="Entrance ramp"),'Input data'!V121=""),"No",IF(OR(I106="Motorway link",I106="Exit diverge",I106="Entrance merge",I106="Exit ramp",I106="Entrance ramp"),'Input data'!V121,"Irrelevant"))</f>
        <v>Irrelevant</v>
      </c>
      <c r="V106" s="4" t="str">
        <f>IF(W106="Straight",IF(AND(OR(I106="Exit ramp",I106="Entrance ramp"),'Input data'!W121=""),"Straight diamond ramp",IF(OR(I106="Exit ramp",I106="Entrance ramp"),'Input data'!W121,"Irrelevant")),"Irrelevant")</f>
        <v>Irrelevant</v>
      </c>
      <c r="W106" s="4" t="str">
        <f>IF(AND(OR(I106="Exit ramp",I106="Entrance ramp"),'Input data'!X121=""),"Straight",IF(AND(OR(I106="Exit ramp",I106="Entrance ramp"),'Input data'!X121&gt;10),'Input data'!X121,"Irrelevant"))</f>
        <v>Irrelevant</v>
      </c>
      <c r="X106" s="4" t="str">
        <f>IF(AND(OR(I106="Exit ramp",I106="Entrance ramp"),OR('Input data'!Y121="",'Input data'!Y121&gt;(G106*1000))),G106*1000,IF(AND(OR(I106="Exit ramp",I106="Entrance ramp"),'Input data'!Y121&gt;0),'Input data'!Y121,"Irrelevant"))</f>
        <v>Irrelevant</v>
      </c>
      <c r="Y106" s="4" t="str">
        <f>IF(AND(I106="Exit ramp",'Input data'!Z121=""),95,IF(AND(I106="Entrance ramp",'Input data'!Z121=""),45,IF(AND(OR(I106="Exit ramp",I106="Entrance ramp"),'Input data'!Z121&gt;4,'Input data'!Z121&lt;200),'Input data'!Z121,"Irrelevant")))</f>
        <v>Irrelevant</v>
      </c>
      <c r="Z106" s="4" t="str">
        <f>IF(AND(OR(I106="Exit ramp",I106="Entrance ramp"),'Input data'!AA121=""),"Straight",IF(AND(OR(I106="Exit ramp",I106="Entrance ramp"),'Input data'!AA121&gt;10),'Input data'!AA121,"Irrelevant"))</f>
        <v>Irrelevant</v>
      </c>
      <c r="AA106" s="4" t="str">
        <f>IF(X106="Irrelevant","Irrelevant",IF(AND(OR(I106="Exit ramp",I106="Entrance ramp"),OR('Input data'!AB121="",'Input data'!AB121&gt;(G106*1000-X106))),G106*1000-X106,IF(AND(OR(I106="Exit ramp",I106="Entrance ramp"),'Input data'!AB121&gt;0),'Input data'!AB121,"Irrelevant")))</f>
        <v>Irrelevant</v>
      </c>
      <c r="AB106" s="4" t="str">
        <f>IF(AND(I106="Exit ramp",'Input data'!AC121=""),60,IF(AND(I106="Entrance ramp",'Input data'!AC121=""),80,IF(AND(OR(I106="Exit ramp",I106="Entrance ramp"),'Input data'!AC121&gt;4,'Input data'!AC121&lt;200),'Input data'!AC121,"Irrelevant")))</f>
        <v>Irrelevant</v>
      </c>
      <c r="AC106" s="4" t="str">
        <f>IF(AND(OR(I106="Motorway link",I106="Exit diverge",I106="Entrance merge"),'Input data'!AD121=""),"No",IF(OR(I106="Motorway link",I106="Exit diverge",I106="Entrance merge"),'Input data'!AD121,"Irrelevant"))</f>
        <v>Irrelevant</v>
      </c>
      <c r="AD106" s="4" t="str">
        <f>IF(AND(OR(I106="Motorway link",I106="Exit diverge",I106="Entrance merge"),'Input data'!AE121=""),"130 kph",IF(OR(I106="Motorway link",I106="Exit diverge",I106="Entrance merge"),'Input data'!AE121,"Irrelevant"))</f>
        <v>Irrelevant</v>
      </c>
      <c r="AE106" s="4" t="str">
        <f>IF(AND(I106="Entrance merge",'Input data'!AF121=""),"No",IF(I106="Entrance merge",'Input data'!AF121,"Irrelevant"))</f>
        <v>Irrelevant</v>
      </c>
      <c r="AF106" s="4" t="str">
        <f>IF(AND(AE106="Yes",'Input data'!AG121&gt;0,'Input data'!AG121&lt;1.00000001),'Input data'!AG121,IF(OR(AE106="No",AE106="Yes"),0,"Irrelevant"))</f>
        <v>Irrelevant</v>
      </c>
    </row>
    <row r="107" spans="1:32" x14ac:dyDescent="0.3">
      <c r="A107" s="4" t="str">
        <f>IF('Input data'!A122="","",'Input data'!A122)</f>
        <v/>
      </c>
      <c r="B107" s="4" t="str">
        <f>IF('Input data'!B122="","",'Input data'!B122)</f>
        <v/>
      </c>
      <c r="C107" s="4" t="str">
        <f>IF('Input data'!C122="","",'Input data'!C122)</f>
        <v/>
      </c>
      <c r="D107" s="4" t="str">
        <f>IF('Input data'!D122="","",'Input data'!D122)</f>
        <v/>
      </c>
      <c r="E107" s="4" t="str">
        <f>IF('Input data'!E122="","",'Input data'!E122)</f>
        <v/>
      </c>
      <c r="F107" s="4" t="str">
        <f>IF('Input data'!F122="","",'Input data'!F122)</f>
        <v/>
      </c>
      <c r="G107" s="4">
        <f>IF('Input data'!G122="","",'Input data'!G122)</f>
        <v>0</v>
      </c>
      <c r="H107" s="4" t="str">
        <f>IF('Input data'!H122&gt;0.5,'Input data'!H122,"")</f>
        <v/>
      </c>
      <c r="I107" s="4" t="str">
        <f>IF('Input data'!I122="","",'Input data'!I122)</f>
        <v/>
      </c>
      <c r="J107" s="4" t="str">
        <f>IF(AND(OR(I107="Motorway link",I107="Exit diverge",I107="Entrance merge"),'Input data'!K122=""),2,IF(AND(OR(I107="Motorway link",I107="Exit diverge",I107="Entrance merge"),'Input data'!K122&gt;0.5,'Input data'!K122&lt;21),'Input data'!K122,"Irrelevant"))</f>
        <v>Irrelevant</v>
      </c>
      <c r="K107" s="4" t="str">
        <f>IF(AND(OR(I107="Motorway link",I107="Exit diverge",I107="Entrance merge",I107="Exit ramp",I107="Entrance ramp"),'Input data'!L122=""),3.5,IF(AND(OR(I107="Motorway link",I107="Exit diverge",I107="Entrance merge",I107="Exit ramp",I107="Entrance ramp"),'Input data'!L122&gt;1.5,'Input data'!L122&lt;11),'Input data'!L122,"Irrelevant"))</f>
        <v>Irrelevant</v>
      </c>
      <c r="L107" s="4" t="str">
        <f>IF(AND(I107="Motorway link",'Input data'!M122=""),"No",IF(I107="Motorway link",'Input data'!M122,"Irrelevant"))</f>
        <v>Irrelevant</v>
      </c>
      <c r="M107" s="4" t="str">
        <f>IF(AND(L107="Yes",'Input data'!N122&gt;0,'Input data'!N122&lt;1.00000001),'Input data'!N122,IF(OR(L107="No",L107="Yes"),0,"Irrelevant"))</f>
        <v>Irrelevant</v>
      </c>
      <c r="N107" s="4" t="str">
        <f>IF(AND(OR(I107="Motorway link",I107="Exit diverge",I107="Entrance merge"),'Input data'!O122=""),3,IF(AND(OR(I107="Motorway link",I107="Exit diverge",I107="Entrance merge"),'Input data'!O122&lt;11,'Input data'!O122&gt;-0.00000001),'Input data'!O122,"Irrelevant"))</f>
        <v>Irrelevant</v>
      </c>
      <c r="O107" s="4" t="str">
        <f>IF(AND(OR(I107="Motorway link",I107="Exit diverge",I107="Entrance merge",I107="Exit ramp",I107="Entrance ramp"),'Input data'!P122=""),0.5,IF(AND(OR(I107="Motorway link",I107="Exit diverge",I107="Entrance merge",I107="Exit ramp",I107="Entrance ramp"),'Input data'!P122&gt;-0.00000001,'Input data'!P122&lt;11),'Input data'!P122,"Irrelevant"))</f>
        <v>Irrelevant</v>
      </c>
      <c r="P107" s="4" t="str">
        <f>IF(AND(OR(I107="Motorway link",I107="Exit diverge",I107="Entrance merge"),'Input data'!Q122=""),5,IF(AND(OR(I107="Motorway link",I107="Exit diverge",I107="Entrance merge"),'Input data'!Q122&gt;-0.00000001,'Input data'!Q122&lt;101),'Input data'!Q122,"Irrelevant"))</f>
        <v>Irrelevant</v>
      </c>
      <c r="Q107" s="4" t="str">
        <f>IF(AND(OR(I107="Motorway link",I107="Exit diverge",I107="Entrance merge"),'Input data'!R122=""),"Straight",IF(AND(OR(I107="Motorway link",I107="Exit diverge",I107="Entrance merge"),'Input data'!R122&gt;10),'Input data'!R122,"Irrelevant"))</f>
        <v>Irrelevant</v>
      </c>
      <c r="R107" s="4" t="str">
        <f>IF(Q107="Straight",0,IF(AND(OR(I107="Motorway link",I107="Exit diverge",I107="Entrance merge"),OR('Input data'!S122="",'Input data'!S122&gt;(G107*1000))),G107*1000,IF(AND(OR(I107="Motorway link",I107="Exit diverge",I107="Entrance merge"),'Input data'!S122&gt;0),'Input data'!S122,"Irrelevant")))</f>
        <v>Irrelevant</v>
      </c>
      <c r="S107" s="4" t="str">
        <f>IF(AND(OR(I107="Motorway link",I107="Exit diverge",I107="Entrance merge"),'Input data'!T122=""),"Straight",IF(AND(OR(I107="Motorway link",I107="Exit diverge",I107="Entrance merge"),'Input data'!T122&gt;10),'Input data'!T122,"Irrelevant"))</f>
        <v>Irrelevant</v>
      </c>
      <c r="T107" s="4" t="str">
        <f>IF(S107="Straight",0,IF(R107="Irrelevant","Irrelevant",IF(AND(OR(I107="Motorway link",I107="Exit diverge",I107="Entrance merge"),OR('Input data'!U122="",'Input data'!U122&gt;(G107*1000-R107))),G107*1000-R107,IF(AND(OR(I107="Motorway link",I107="Exit diverge",I107="Entrance merge"),'Input data'!U122&gt;0),'Input data'!U122,"Irrelevant"))))</f>
        <v>Irrelevant</v>
      </c>
      <c r="U107" s="4" t="str">
        <f>IF(AND(OR(I107="Motorway link",I107="Exit diverge",I107="Entrance merge",I107="Exit ramp",I107="Entrance ramp"),'Input data'!V122=""),"No",IF(OR(I107="Motorway link",I107="Exit diverge",I107="Entrance merge",I107="Exit ramp",I107="Entrance ramp"),'Input data'!V122,"Irrelevant"))</f>
        <v>Irrelevant</v>
      </c>
      <c r="V107" s="4" t="str">
        <f>IF(W107="Straight",IF(AND(OR(I107="Exit ramp",I107="Entrance ramp"),'Input data'!W122=""),"Straight diamond ramp",IF(OR(I107="Exit ramp",I107="Entrance ramp"),'Input data'!W122,"Irrelevant")),"Irrelevant")</f>
        <v>Irrelevant</v>
      </c>
      <c r="W107" s="4" t="str">
        <f>IF(AND(OR(I107="Exit ramp",I107="Entrance ramp"),'Input data'!X122=""),"Straight",IF(AND(OR(I107="Exit ramp",I107="Entrance ramp"),'Input data'!X122&gt;10),'Input data'!X122,"Irrelevant"))</f>
        <v>Irrelevant</v>
      </c>
      <c r="X107" s="4" t="str">
        <f>IF(AND(OR(I107="Exit ramp",I107="Entrance ramp"),OR('Input data'!Y122="",'Input data'!Y122&gt;(G107*1000))),G107*1000,IF(AND(OR(I107="Exit ramp",I107="Entrance ramp"),'Input data'!Y122&gt;0),'Input data'!Y122,"Irrelevant"))</f>
        <v>Irrelevant</v>
      </c>
      <c r="Y107" s="4" t="str">
        <f>IF(AND(I107="Exit ramp",'Input data'!Z122=""),95,IF(AND(I107="Entrance ramp",'Input data'!Z122=""),45,IF(AND(OR(I107="Exit ramp",I107="Entrance ramp"),'Input data'!Z122&gt;4,'Input data'!Z122&lt;200),'Input data'!Z122,"Irrelevant")))</f>
        <v>Irrelevant</v>
      </c>
      <c r="Z107" s="4" t="str">
        <f>IF(AND(OR(I107="Exit ramp",I107="Entrance ramp"),'Input data'!AA122=""),"Straight",IF(AND(OR(I107="Exit ramp",I107="Entrance ramp"),'Input data'!AA122&gt;10),'Input data'!AA122,"Irrelevant"))</f>
        <v>Irrelevant</v>
      </c>
      <c r="AA107" s="4" t="str">
        <f>IF(X107="Irrelevant","Irrelevant",IF(AND(OR(I107="Exit ramp",I107="Entrance ramp"),OR('Input data'!AB122="",'Input data'!AB122&gt;(G107*1000-X107))),G107*1000-X107,IF(AND(OR(I107="Exit ramp",I107="Entrance ramp"),'Input data'!AB122&gt;0),'Input data'!AB122,"Irrelevant")))</f>
        <v>Irrelevant</v>
      </c>
      <c r="AB107" s="4" t="str">
        <f>IF(AND(I107="Exit ramp",'Input data'!AC122=""),60,IF(AND(I107="Entrance ramp",'Input data'!AC122=""),80,IF(AND(OR(I107="Exit ramp",I107="Entrance ramp"),'Input data'!AC122&gt;4,'Input data'!AC122&lt;200),'Input data'!AC122,"Irrelevant")))</f>
        <v>Irrelevant</v>
      </c>
      <c r="AC107" s="4" t="str">
        <f>IF(AND(OR(I107="Motorway link",I107="Exit diverge",I107="Entrance merge"),'Input data'!AD122=""),"No",IF(OR(I107="Motorway link",I107="Exit diverge",I107="Entrance merge"),'Input data'!AD122,"Irrelevant"))</f>
        <v>Irrelevant</v>
      </c>
      <c r="AD107" s="4" t="str">
        <f>IF(AND(OR(I107="Motorway link",I107="Exit diverge",I107="Entrance merge"),'Input data'!AE122=""),"130 kph",IF(OR(I107="Motorway link",I107="Exit diverge",I107="Entrance merge"),'Input data'!AE122,"Irrelevant"))</f>
        <v>Irrelevant</v>
      </c>
      <c r="AE107" s="4" t="str">
        <f>IF(AND(I107="Entrance merge",'Input data'!AF122=""),"No",IF(I107="Entrance merge",'Input data'!AF122,"Irrelevant"))</f>
        <v>Irrelevant</v>
      </c>
      <c r="AF107" s="4" t="str">
        <f>IF(AND(AE107="Yes",'Input data'!AG122&gt;0,'Input data'!AG122&lt;1.00000001),'Input data'!AG122,IF(OR(AE107="No",AE107="Yes"),0,"Irrelevant"))</f>
        <v>Irrelevant</v>
      </c>
    </row>
    <row r="108" spans="1:32" x14ac:dyDescent="0.3">
      <c r="A108" s="4" t="str">
        <f>IF('Input data'!A123="","",'Input data'!A123)</f>
        <v/>
      </c>
      <c r="B108" s="4" t="str">
        <f>IF('Input data'!B123="","",'Input data'!B123)</f>
        <v/>
      </c>
      <c r="C108" s="4" t="str">
        <f>IF('Input data'!C123="","",'Input data'!C123)</f>
        <v/>
      </c>
      <c r="D108" s="4" t="str">
        <f>IF('Input data'!D123="","",'Input data'!D123)</f>
        <v/>
      </c>
      <c r="E108" s="4" t="str">
        <f>IF('Input data'!E123="","",'Input data'!E123)</f>
        <v/>
      </c>
      <c r="F108" s="4" t="str">
        <f>IF('Input data'!F123="","",'Input data'!F123)</f>
        <v/>
      </c>
      <c r="G108" s="4">
        <f>IF('Input data'!G123="","",'Input data'!G123)</f>
        <v>0</v>
      </c>
      <c r="H108" s="4" t="str">
        <f>IF('Input data'!H123&gt;0.5,'Input data'!H123,"")</f>
        <v/>
      </c>
      <c r="I108" s="4" t="str">
        <f>IF('Input data'!I123="","",'Input data'!I123)</f>
        <v/>
      </c>
      <c r="J108" s="4" t="str">
        <f>IF(AND(OR(I108="Motorway link",I108="Exit diverge",I108="Entrance merge"),'Input data'!K123=""),2,IF(AND(OR(I108="Motorway link",I108="Exit diverge",I108="Entrance merge"),'Input data'!K123&gt;0.5,'Input data'!K123&lt;21),'Input data'!K123,"Irrelevant"))</f>
        <v>Irrelevant</v>
      </c>
      <c r="K108" s="4" t="str">
        <f>IF(AND(OR(I108="Motorway link",I108="Exit diverge",I108="Entrance merge",I108="Exit ramp",I108="Entrance ramp"),'Input data'!L123=""),3.5,IF(AND(OR(I108="Motorway link",I108="Exit diverge",I108="Entrance merge",I108="Exit ramp",I108="Entrance ramp"),'Input data'!L123&gt;1.5,'Input data'!L123&lt;11),'Input data'!L123,"Irrelevant"))</f>
        <v>Irrelevant</v>
      </c>
      <c r="L108" s="4" t="str">
        <f>IF(AND(I108="Motorway link",'Input data'!M123=""),"No",IF(I108="Motorway link",'Input data'!M123,"Irrelevant"))</f>
        <v>Irrelevant</v>
      </c>
      <c r="M108" s="4" t="str">
        <f>IF(AND(L108="Yes",'Input data'!N123&gt;0,'Input data'!N123&lt;1.00000001),'Input data'!N123,IF(OR(L108="No",L108="Yes"),0,"Irrelevant"))</f>
        <v>Irrelevant</v>
      </c>
      <c r="N108" s="4" t="str">
        <f>IF(AND(OR(I108="Motorway link",I108="Exit diverge",I108="Entrance merge"),'Input data'!O123=""),3,IF(AND(OR(I108="Motorway link",I108="Exit diverge",I108="Entrance merge"),'Input data'!O123&lt;11,'Input data'!O123&gt;-0.00000001),'Input data'!O123,"Irrelevant"))</f>
        <v>Irrelevant</v>
      </c>
      <c r="O108" s="4" t="str">
        <f>IF(AND(OR(I108="Motorway link",I108="Exit diverge",I108="Entrance merge",I108="Exit ramp",I108="Entrance ramp"),'Input data'!P123=""),0.5,IF(AND(OR(I108="Motorway link",I108="Exit diverge",I108="Entrance merge",I108="Exit ramp",I108="Entrance ramp"),'Input data'!P123&gt;-0.00000001,'Input data'!P123&lt;11),'Input data'!P123,"Irrelevant"))</f>
        <v>Irrelevant</v>
      </c>
      <c r="P108" s="4" t="str">
        <f>IF(AND(OR(I108="Motorway link",I108="Exit diverge",I108="Entrance merge"),'Input data'!Q123=""),5,IF(AND(OR(I108="Motorway link",I108="Exit diverge",I108="Entrance merge"),'Input data'!Q123&gt;-0.00000001,'Input data'!Q123&lt;101),'Input data'!Q123,"Irrelevant"))</f>
        <v>Irrelevant</v>
      </c>
      <c r="Q108" s="4" t="str">
        <f>IF(AND(OR(I108="Motorway link",I108="Exit diverge",I108="Entrance merge"),'Input data'!R123=""),"Straight",IF(AND(OR(I108="Motorway link",I108="Exit diverge",I108="Entrance merge"),'Input data'!R123&gt;10),'Input data'!R123,"Irrelevant"))</f>
        <v>Irrelevant</v>
      </c>
      <c r="R108" s="4" t="str">
        <f>IF(Q108="Straight",0,IF(AND(OR(I108="Motorway link",I108="Exit diverge",I108="Entrance merge"),OR('Input data'!S123="",'Input data'!S123&gt;(G108*1000))),G108*1000,IF(AND(OR(I108="Motorway link",I108="Exit diverge",I108="Entrance merge"),'Input data'!S123&gt;0),'Input data'!S123,"Irrelevant")))</f>
        <v>Irrelevant</v>
      </c>
      <c r="S108" s="4" t="str">
        <f>IF(AND(OR(I108="Motorway link",I108="Exit diverge",I108="Entrance merge"),'Input data'!T123=""),"Straight",IF(AND(OR(I108="Motorway link",I108="Exit diverge",I108="Entrance merge"),'Input data'!T123&gt;10),'Input data'!T123,"Irrelevant"))</f>
        <v>Irrelevant</v>
      </c>
      <c r="T108" s="4" t="str">
        <f>IF(S108="Straight",0,IF(R108="Irrelevant","Irrelevant",IF(AND(OR(I108="Motorway link",I108="Exit diverge",I108="Entrance merge"),OR('Input data'!U123="",'Input data'!U123&gt;(G108*1000-R108))),G108*1000-R108,IF(AND(OR(I108="Motorway link",I108="Exit diverge",I108="Entrance merge"),'Input data'!U123&gt;0),'Input data'!U123,"Irrelevant"))))</f>
        <v>Irrelevant</v>
      </c>
      <c r="U108" s="4" t="str">
        <f>IF(AND(OR(I108="Motorway link",I108="Exit diverge",I108="Entrance merge",I108="Exit ramp",I108="Entrance ramp"),'Input data'!V123=""),"No",IF(OR(I108="Motorway link",I108="Exit diverge",I108="Entrance merge",I108="Exit ramp",I108="Entrance ramp"),'Input data'!V123,"Irrelevant"))</f>
        <v>Irrelevant</v>
      </c>
      <c r="V108" s="4" t="str">
        <f>IF(W108="Straight",IF(AND(OR(I108="Exit ramp",I108="Entrance ramp"),'Input data'!W123=""),"Straight diamond ramp",IF(OR(I108="Exit ramp",I108="Entrance ramp"),'Input data'!W123,"Irrelevant")),"Irrelevant")</f>
        <v>Irrelevant</v>
      </c>
      <c r="W108" s="4" t="str">
        <f>IF(AND(OR(I108="Exit ramp",I108="Entrance ramp"),'Input data'!X123=""),"Straight",IF(AND(OR(I108="Exit ramp",I108="Entrance ramp"),'Input data'!X123&gt;10),'Input data'!X123,"Irrelevant"))</f>
        <v>Irrelevant</v>
      </c>
      <c r="X108" s="4" t="str">
        <f>IF(AND(OR(I108="Exit ramp",I108="Entrance ramp"),OR('Input data'!Y123="",'Input data'!Y123&gt;(G108*1000))),G108*1000,IF(AND(OR(I108="Exit ramp",I108="Entrance ramp"),'Input data'!Y123&gt;0),'Input data'!Y123,"Irrelevant"))</f>
        <v>Irrelevant</v>
      </c>
      <c r="Y108" s="4" t="str">
        <f>IF(AND(I108="Exit ramp",'Input data'!Z123=""),95,IF(AND(I108="Entrance ramp",'Input data'!Z123=""),45,IF(AND(OR(I108="Exit ramp",I108="Entrance ramp"),'Input data'!Z123&gt;4,'Input data'!Z123&lt;200),'Input data'!Z123,"Irrelevant")))</f>
        <v>Irrelevant</v>
      </c>
      <c r="Z108" s="4" t="str">
        <f>IF(AND(OR(I108="Exit ramp",I108="Entrance ramp"),'Input data'!AA123=""),"Straight",IF(AND(OR(I108="Exit ramp",I108="Entrance ramp"),'Input data'!AA123&gt;10),'Input data'!AA123,"Irrelevant"))</f>
        <v>Irrelevant</v>
      </c>
      <c r="AA108" s="4" t="str">
        <f>IF(X108="Irrelevant","Irrelevant",IF(AND(OR(I108="Exit ramp",I108="Entrance ramp"),OR('Input data'!AB123="",'Input data'!AB123&gt;(G108*1000-X108))),G108*1000-X108,IF(AND(OR(I108="Exit ramp",I108="Entrance ramp"),'Input data'!AB123&gt;0),'Input data'!AB123,"Irrelevant")))</f>
        <v>Irrelevant</v>
      </c>
      <c r="AB108" s="4" t="str">
        <f>IF(AND(I108="Exit ramp",'Input data'!AC123=""),60,IF(AND(I108="Entrance ramp",'Input data'!AC123=""),80,IF(AND(OR(I108="Exit ramp",I108="Entrance ramp"),'Input data'!AC123&gt;4,'Input data'!AC123&lt;200),'Input data'!AC123,"Irrelevant")))</f>
        <v>Irrelevant</v>
      </c>
      <c r="AC108" s="4" t="str">
        <f>IF(AND(OR(I108="Motorway link",I108="Exit diverge",I108="Entrance merge"),'Input data'!AD123=""),"No",IF(OR(I108="Motorway link",I108="Exit diverge",I108="Entrance merge"),'Input data'!AD123,"Irrelevant"))</f>
        <v>Irrelevant</v>
      </c>
      <c r="AD108" s="4" t="str">
        <f>IF(AND(OR(I108="Motorway link",I108="Exit diverge",I108="Entrance merge"),'Input data'!AE123=""),"130 kph",IF(OR(I108="Motorway link",I108="Exit diverge",I108="Entrance merge"),'Input data'!AE123,"Irrelevant"))</f>
        <v>Irrelevant</v>
      </c>
      <c r="AE108" s="4" t="str">
        <f>IF(AND(I108="Entrance merge",'Input data'!AF123=""),"No",IF(I108="Entrance merge",'Input data'!AF123,"Irrelevant"))</f>
        <v>Irrelevant</v>
      </c>
      <c r="AF108" s="4" t="str">
        <f>IF(AND(AE108="Yes",'Input data'!AG123&gt;0,'Input data'!AG123&lt;1.00000001),'Input data'!AG123,IF(OR(AE108="No",AE108="Yes"),0,"Irrelevant"))</f>
        <v>Irrelevant</v>
      </c>
    </row>
    <row r="109" spans="1:32" x14ac:dyDescent="0.3">
      <c r="A109" s="4" t="str">
        <f>IF('Input data'!A124="","",'Input data'!A124)</f>
        <v/>
      </c>
      <c r="B109" s="4" t="str">
        <f>IF('Input data'!B124="","",'Input data'!B124)</f>
        <v/>
      </c>
      <c r="C109" s="4" t="str">
        <f>IF('Input data'!C124="","",'Input data'!C124)</f>
        <v/>
      </c>
      <c r="D109" s="4" t="str">
        <f>IF('Input data'!D124="","",'Input data'!D124)</f>
        <v/>
      </c>
      <c r="E109" s="4" t="str">
        <f>IF('Input data'!E124="","",'Input data'!E124)</f>
        <v/>
      </c>
      <c r="F109" s="4" t="str">
        <f>IF('Input data'!F124="","",'Input data'!F124)</f>
        <v/>
      </c>
      <c r="G109" s="4">
        <f>IF('Input data'!G124="","",'Input data'!G124)</f>
        <v>0</v>
      </c>
      <c r="H109" s="4" t="str">
        <f>IF('Input data'!H124&gt;0.5,'Input data'!H124,"")</f>
        <v/>
      </c>
      <c r="I109" s="4" t="str">
        <f>IF('Input data'!I124="","",'Input data'!I124)</f>
        <v/>
      </c>
      <c r="J109" s="4" t="str">
        <f>IF(AND(OR(I109="Motorway link",I109="Exit diverge",I109="Entrance merge"),'Input data'!K124=""),2,IF(AND(OR(I109="Motorway link",I109="Exit diverge",I109="Entrance merge"),'Input data'!K124&gt;0.5,'Input data'!K124&lt;21),'Input data'!K124,"Irrelevant"))</f>
        <v>Irrelevant</v>
      </c>
      <c r="K109" s="4" t="str">
        <f>IF(AND(OR(I109="Motorway link",I109="Exit diverge",I109="Entrance merge",I109="Exit ramp",I109="Entrance ramp"),'Input data'!L124=""),3.5,IF(AND(OR(I109="Motorway link",I109="Exit diverge",I109="Entrance merge",I109="Exit ramp",I109="Entrance ramp"),'Input data'!L124&gt;1.5,'Input data'!L124&lt;11),'Input data'!L124,"Irrelevant"))</f>
        <v>Irrelevant</v>
      </c>
      <c r="L109" s="4" t="str">
        <f>IF(AND(I109="Motorway link",'Input data'!M124=""),"No",IF(I109="Motorway link",'Input data'!M124,"Irrelevant"))</f>
        <v>Irrelevant</v>
      </c>
      <c r="M109" s="4" t="str">
        <f>IF(AND(L109="Yes",'Input data'!N124&gt;0,'Input data'!N124&lt;1.00000001),'Input data'!N124,IF(OR(L109="No",L109="Yes"),0,"Irrelevant"))</f>
        <v>Irrelevant</v>
      </c>
      <c r="N109" s="4" t="str">
        <f>IF(AND(OR(I109="Motorway link",I109="Exit diverge",I109="Entrance merge"),'Input data'!O124=""),3,IF(AND(OR(I109="Motorway link",I109="Exit diverge",I109="Entrance merge"),'Input data'!O124&lt;11,'Input data'!O124&gt;-0.00000001),'Input data'!O124,"Irrelevant"))</f>
        <v>Irrelevant</v>
      </c>
      <c r="O109" s="4" t="str">
        <f>IF(AND(OR(I109="Motorway link",I109="Exit diverge",I109="Entrance merge",I109="Exit ramp",I109="Entrance ramp"),'Input data'!P124=""),0.5,IF(AND(OR(I109="Motorway link",I109="Exit diverge",I109="Entrance merge",I109="Exit ramp",I109="Entrance ramp"),'Input data'!P124&gt;-0.00000001,'Input data'!P124&lt;11),'Input data'!P124,"Irrelevant"))</f>
        <v>Irrelevant</v>
      </c>
      <c r="P109" s="4" t="str">
        <f>IF(AND(OR(I109="Motorway link",I109="Exit diverge",I109="Entrance merge"),'Input data'!Q124=""),5,IF(AND(OR(I109="Motorway link",I109="Exit diverge",I109="Entrance merge"),'Input data'!Q124&gt;-0.00000001,'Input data'!Q124&lt;101),'Input data'!Q124,"Irrelevant"))</f>
        <v>Irrelevant</v>
      </c>
      <c r="Q109" s="4" t="str">
        <f>IF(AND(OR(I109="Motorway link",I109="Exit diverge",I109="Entrance merge"),'Input data'!R124=""),"Straight",IF(AND(OR(I109="Motorway link",I109="Exit diverge",I109="Entrance merge"),'Input data'!R124&gt;10),'Input data'!R124,"Irrelevant"))</f>
        <v>Irrelevant</v>
      </c>
      <c r="R109" s="4" t="str">
        <f>IF(Q109="Straight",0,IF(AND(OR(I109="Motorway link",I109="Exit diverge",I109="Entrance merge"),OR('Input data'!S124="",'Input data'!S124&gt;(G109*1000))),G109*1000,IF(AND(OR(I109="Motorway link",I109="Exit diverge",I109="Entrance merge"),'Input data'!S124&gt;0),'Input data'!S124,"Irrelevant")))</f>
        <v>Irrelevant</v>
      </c>
      <c r="S109" s="4" t="str">
        <f>IF(AND(OR(I109="Motorway link",I109="Exit diverge",I109="Entrance merge"),'Input data'!T124=""),"Straight",IF(AND(OR(I109="Motorway link",I109="Exit diverge",I109="Entrance merge"),'Input data'!T124&gt;10),'Input data'!T124,"Irrelevant"))</f>
        <v>Irrelevant</v>
      </c>
      <c r="T109" s="4" t="str">
        <f>IF(S109="Straight",0,IF(R109="Irrelevant","Irrelevant",IF(AND(OR(I109="Motorway link",I109="Exit diverge",I109="Entrance merge"),OR('Input data'!U124="",'Input data'!U124&gt;(G109*1000-R109))),G109*1000-R109,IF(AND(OR(I109="Motorway link",I109="Exit diverge",I109="Entrance merge"),'Input data'!U124&gt;0),'Input data'!U124,"Irrelevant"))))</f>
        <v>Irrelevant</v>
      </c>
      <c r="U109" s="4" t="str">
        <f>IF(AND(OR(I109="Motorway link",I109="Exit diverge",I109="Entrance merge",I109="Exit ramp",I109="Entrance ramp"),'Input data'!V124=""),"No",IF(OR(I109="Motorway link",I109="Exit diverge",I109="Entrance merge",I109="Exit ramp",I109="Entrance ramp"),'Input data'!V124,"Irrelevant"))</f>
        <v>Irrelevant</v>
      </c>
      <c r="V109" s="4" t="str">
        <f>IF(W109="Straight",IF(AND(OR(I109="Exit ramp",I109="Entrance ramp"),'Input data'!W124=""),"Straight diamond ramp",IF(OR(I109="Exit ramp",I109="Entrance ramp"),'Input data'!W124,"Irrelevant")),"Irrelevant")</f>
        <v>Irrelevant</v>
      </c>
      <c r="W109" s="4" t="str">
        <f>IF(AND(OR(I109="Exit ramp",I109="Entrance ramp"),'Input data'!X124=""),"Straight",IF(AND(OR(I109="Exit ramp",I109="Entrance ramp"),'Input data'!X124&gt;10),'Input data'!X124,"Irrelevant"))</f>
        <v>Irrelevant</v>
      </c>
      <c r="X109" s="4" t="str">
        <f>IF(AND(OR(I109="Exit ramp",I109="Entrance ramp"),OR('Input data'!Y124="",'Input data'!Y124&gt;(G109*1000))),G109*1000,IF(AND(OR(I109="Exit ramp",I109="Entrance ramp"),'Input data'!Y124&gt;0),'Input data'!Y124,"Irrelevant"))</f>
        <v>Irrelevant</v>
      </c>
      <c r="Y109" s="4" t="str">
        <f>IF(AND(I109="Exit ramp",'Input data'!Z124=""),95,IF(AND(I109="Entrance ramp",'Input data'!Z124=""),45,IF(AND(OR(I109="Exit ramp",I109="Entrance ramp"),'Input data'!Z124&gt;4,'Input data'!Z124&lt;200),'Input data'!Z124,"Irrelevant")))</f>
        <v>Irrelevant</v>
      </c>
      <c r="Z109" s="4" t="str">
        <f>IF(AND(OR(I109="Exit ramp",I109="Entrance ramp"),'Input data'!AA124=""),"Straight",IF(AND(OR(I109="Exit ramp",I109="Entrance ramp"),'Input data'!AA124&gt;10),'Input data'!AA124,"Irrelevant"))</f>
        <v>Irrelevant</v>
      </c>
      <c r="AA109" s="4" t="str">
        <f>IF(X109="Irrelevant","Irrelevant",IF(AND(OR(I109="Exit ramp",I109="Entrance ramp"),OR('Input data'!AB124="",'Input data'!AB124&gt;(G109*1000-X109))),G109*1000-X109,IF(AND(OR(I109="Exit ramp",I109="Entrance ramp"),'Input data'!AB124&gt;0),'Input data'!AB124,"Irrelevant")))</f>
        <v>Irrelevant</v>
      </c>
      <c r="AB109" s="4" t="str">
        <f>IF(AND(I109="Exit ramp",'Input data'!AC124=""),60,IF(AND(I109="Entrance ramp",'Input data'!AC124=""),80,IF(AND(OR(I109="Exit ramp",I109="Entrance ramp"),'Input data'!AC124&gt;4,'Input data'!AC124&lt;200),'Input data'!AC124,"Irrelevant")))</f>
        <v>Irrelevant</v>
      </c>
      <c r="AC109" s="4" t="str">
        <f>IF(AND(OR(I109="Motorway link",I109="Exit diverge",I109="Entrance merge"),'Input data'!AD124=""),"No",IF(OR(I109="Motorway link",I109="Exit diverge",I109="Entrance merge"),'Input data'!AD124,"Irrelevant"))</f>
        <v>Irrelevant</v>
      </c>
      <c r="AD109" s="4" t="str">
        <f>IF(AND(OR(I109="Motorway link",I109="Exit diverge",I109="Entrance merge"),'Input data'!AE124=""),"130 kph",IF(OR(I109="Motorway link",I109="Exit diverge",I109="Entrance merge"),'Input data'!AE124,"Irrelevant"))</f>
        <v>Irrelevant</v>
      </c>
      <c r="AE109" s="4" t="str">
        <f>IF(AND(I109="Entrance merge",'Input data'!AF124=""),"No",IF(I109="Entrance merge",'Input data'!AF124,"Irrelevant"))</f>
        <v>Irrelevant</v>
      </c>
      <c r="AF109" s="4" t="str">
        <f>IF(AND(AE109="Yes",'Input data'!AG124&gt;0,'Input data'!AG124&lt;1.00000001),'Input data'!AG124,IF(OR(AE109="No",AE109="Yes"),0,"Irrelevant"))</f>
        <v>Irrelevant</v>
      </c>
    </row>
    <row r="110" spans="1:32" x14ac:dyDescent="0.3">
      <c r="A110" s="4" t="str">
        <f>IF('Input data'!A125="","",'Input data'!A125)</f>
        <v/>
      </c>
      <c r="B110" s="4" t="str">
        <f>IF('Input data'!B125="","",'Input data'!B125)</f>
        <v/>
      </c>
      <c r="C110" s="4" t="str">
        <f>IF('Input data'!C125="","",'Input data'!C125)</f>
        <v/>
      </c>
      <c r="D110" s="4" t="str">
        <f>IF('Input data'!D125="","",'Input data'!D125)</f>
        <v/>
      </c>
      <c r="E110" s="4" t="str">
        <f>IF('Input data'!E125="","",'Input data'!E125)</f>
        <v/>
      </c>
      <c r="F110" s="4" t="str">
        <f>IF('Input data'!F125="","",'Input data'!F125)</f>
        <v/>
      </c>
      <c r="G110" s="4">
        <f>IF('Input data'!G125="","",'Input data'!G125)</f>
        <v>0</v>
      </c>
      <c r="H110" s="4" t="str">
        <f>IF('Input data'!H125&gt;0.5,'Input data'!H125,"")</f>
        <v/>
      </c>
      <c r="I110" s="4" t="str">
        <f>IF('Input data'!I125="","",'Input data'!I125)</f>
        <v/>
      </c>
      <c r="J110" s="4" t="str">
        <f>IF(AND(OR(I110="Motorway link",I110="Exit diverge",I110="Entrance merge"),'Input data'!K125=""),2,IF(AND(OR(I110="Motorway link",I110="Exit diverge",I110="Entrance merge"),'Input data'!K125&gt;0.5,'Input data'!K125&lt;21),'Input data'!K125,"Irrelevant"))</f>
        <v>Irrelevant</v>
      </c>
      <c r="K110" s="4" t="str">
        <f>IF(AND(OR(I110="Motorway link",I110="Exit diverge",I110="Entrance merge",I110="Exit ramp",I110="Entrance ramp"),'Input data'!L125=""),3.5,IF(AND(OR(I110="Motorway link",I110="Exit diverge",I110="Entrance merge",I110="Exit ramp",I110="Entrance ramp"),'Input data'!L125&gt;1.5,'Input data'!L125&lt;11),'Input data'!L125,"Irrelevant"))</f>
        <v>Irrelevant</v>
      </c>
      <c r="L110" s="4" t="str">
        <f>IF(AND(I110="Motorway link",'Input data'!M125=""),"No",IF(I110="Motorway link",'Input data'!M125,"Irrelevant"))</f>
        <v>Irrelevant</v>
      </c>
      <c r="M110" s="4" t="str">
        <f>IF(AND(L110="Yes",'Input data'!N125&gt;0,'Input data'!N125&lt;1.00000001),'Input data'!N125,IF(OR(L110="No",L110="Yes"),0,"Irrelevant"))</f>
        <v>Irrelevant</v>
      </c>
      <c r="N110" s="4" t="str">
        <f>IF(AND(OR(I110="Motorway link",I110="Exit diverge",I110="Entrance merge"),'Input data'!O125=""),3,IF(AND(OR(I110="Motorway link",I110="Exit diverge",I110="Entrance merge"),'Input data'!O125&lt;11,'Input data'!O125&gt;-0.00000001),'Input data'!O125,"Irrelevant"))</f>
        <v>Irrelevant</v>
      </c>
      <c r="O110" s="4" t="str">
        <f>IF(AND(OR(I110="Motorway link",I110="Exit diverge",I110="Entrance merge",I110="Exit ramp",I110="Entrance ramp"),'Input data'!P125=""),0.5,IF(AND(OR(I110="Motorway link",I110="Exit diverge",I110="Entrance merge",I110="Exit ramp",I110="Entrance ramp"),'Input data'!P125&gt;-0.00000001,'Input data'!P125&lt;11),'Input data'!P125,"Irrelevant"))</f>
        <v>Irrelevant</v>
      </c>
      <c r="P110" s="4" t="str">
        <f>IF(AND(OR(I110="Motorway link",I110="Exit diverge",I110="Entrance merge"),'Input data'!Q125=""),5,IF(AND(OR(I110="Motorway link",I110="Exit diverge",I110="Entrance merge"),'Input data'!Q125&gt;-0.00000001,'Input data'!Q125&lt;101),'Input data'!Q125,"Irrelevant"))</f>
        <v>Irrelevant</v>
      </c>
      <c r="Q110" s="4" t="str">
        <f>IF(AND(OR(I110="Motorway link",I110="Exit diverge",I110="Entrance merge"),'Input data'!R125=""),"Straight",IF(AND(OR(I110="Motorway link",I110="Exit diverge",I110="Entrance merge"),'Input data'!R125&gt;10),'Input data'!R125,"Irrelevant"))</f>
        <v>Irrelevant</v>
      </c>
      <c r="R110" s="4" t="str">
        <f>IF(Q110="Straight",0,IF(AND(OR(I110="Motorway link",I110="Exit diverge",I110="Entrance merge"),OR('Input data'!S125="",'Input data'!S125&gt;(G110*1000))),G110*1000,IF(AND(OR(I110="Motorway link",I110="Exit diverge",I110="Entrance merge"),'Input data'!S125&gt;0),'Input data'!S125,"Irrelevant")))</f>
        <v>Irrelevant</v>
      </c>
      <c r="S110" s="4" t="str">
        <f>IF(AND(OR(I110="Motorway link",I110="Exit diverge",I110="Entrance merge"),'Input data'!T125=""),"Straight",IF(AND(OR(I110="Motorway link",I110="Exit diverge",I110="Entrance merge"),'Input data'!T125&gt;10),'Input data'!T125,"Irrelevant"))</f>
        <v>Irrelevant</v>
      </c>
      <c r="T110" s="4" t="str">
        <f>IF(S110="Straight",0,IF(R110="Irrelevant","Irrelevant",IF(AND(OR(I110="Motorway link",I110="Exit diverge",I110="Entrance merge"),OR('Input data'!U125="",'Input data'!U125&gt;(G110*1000-R110))),G110*1000-R110,IF(AND(OR(I110="Motorway link",I110="Exit diverge",I110="Entrance merge"),'Input data'!U125&gt;0),'Input data'!U125,"Irrelevant"))))</f>
        <v>Irrelevant</v>
      </c>
      <c r="U110" s="4" t="str">
        <f>IF(AND(OR(I110="Motorway link",I110="Exit diverge",I110="Entrance merge",I110="Exit ramp",I110="Entrance ramp"),'Input data'!V125=""),"No",IF(OR(I110="Motorway link",I110="Exit diverge",I110="Entrance merge",I110="Exit ramp",I110="Entrance ramp"),'Input data'!V125,"Irrelevant"))</f>
        <v>Irrelevant</v>
      </c>
      <c r="V110" s="4" t="str">
        <f>IF(W110="Straight",IF(AND(OR(I110="Exit ramp",I110="Entrance ramp"),'Input data'!W125=""),"Straight diamond ramp",IF(OR(I110="Exit ramp",I110="Entrance ramp"),'Input data'!W125,"Irrelevant")),"Irrelevant")</f>
        <v>Irrelevant</v>
      </c>
      <c r="W110" s="4" t="str">
        <f>IF(AND(OR(I110="Exit ramp",I110="Entrance ramp"),'Input data'!X125=""),"Straight",IF(AND(OR(I110="Exit ramp",I110="Entrance ramp"),'Input data'!X125&gt;10),'Input data'!X125,"Irrelevant"))</f>
        <v>Irrelevant</v>
      </c>
      <c r="X110" s="4" t="str">
        <f>IF(AND(OR(I110="Exit ramp",I110="Entrance ramp"),OR('Input data'!Y125="",'Input data'!Y125&gt;(G110*1000))),G110*1000,IF(AND(OR(I110="Exit ramp",I110="Entrance ramp"),'Input data'!Y125&gt;0),'Input data'!Y125,"Irrelevant"))</f>
        <v>Irrelevant</v>
      </c>
      <c r="Y110" s="4" t="str">
        <f>IF(AND(I110="Exit ramp",'Input data'!Z125=""),95,IF(AND(I110="Entrance ramp",'Input data'!Z125=""),45,IF(AND(OR(I110="Exit ramp",I110="Entrance ramp"),'Input data'!Z125&gt;4,'Input data'!Z125&lt;200),'Input data'!Z125,"Irrelevant")))</f>
        <v>Irrelevant</v>
      </c>
      <c r="Z110" s="4" t="str">
        <f>IF(AND(OR(I110="Exit ramp",I110="Entrance ramp"),'Input data'!AA125=""),"Straight",IF(AND(OR(I110="Exit ramp",I110="Entrance ramp"),'Input data'!AA125&gt;10),'Input data'!AA125,"Irrelevant"))</f>
        <v>Irrelevant</v>
      </c>
      <c r="AA110" s="4" t="str">
        <f>IF(X110="Irrelevant","Irrelevant",IF(AND(OR(I110="Exit ramp",I110="Entrance ramp"),OR('Input data'!AB125="",'Input data'!AB125&gt;(G110*1000-X110))),G110*1000-X110,IF(AND(OR(I110="Exit ramp",I110="Entrance ramp"),'Input data'!AB125&gt;0),'Input data'!AB125,"Irrelevant")))</f>
        <v>Irrelevant</v>
      </c>
      <c r="AB110" s="4" t="str">
        <f>IF(AND(I110="Exit ramp",'Input data'!AC125=""),60,IF(AND(I110="Entrance ramp",'Input data'!AC125=""),80,IF(AND(OR(I110="Exit ramp",I110="Entrance ramp"),'Input data'!AC125&gt;4,'Input data'!AC125&lt;200),'Input data'!AC125,"Irrelevant")))</f>
        <v>Irrelevant</v>
      </c>
      <c r="AC110" s="4" t="str">
        <f>IF(AND(OR(I110="Motorway link",I110="Exit diverge",I110="Entrance merge"),'Input data'!AD125=""),"No",IF(OR(I110="Motorway link",I110="Exit diverge",I110="Entrance merge"),'Input data'!AD125,"Irrelevant"))</f>
        <v>Irrelevant</v>
      </c>
      <c r="AD110" s="4" t="str">
        <f>IF(AND(OR(I110="Motorway link",I110="Exit diverge",I110="Entrance merge"),'Input data'!AE125=""),"130 kph",IF(OR(I110="Motorway link",I110="Exit diverge",I110="Entrance merge"),'Input data'!AE125,"Irrelevant"))</f>
        <v>Irrelevant</v>
      </c>
      <c r="AE110" s="4" t="str">
        <f>IF(AND(I110="Entrance merge",'Input data'!AF125=""),"No",IF(I110="Entrance merge",'Input data'!AF125,"Irrelevant"))</f>
        <v>Irrelevant</v>
      </c>
      <c r="AF110" s="4" t="str">
        <f>IF(AND(AE110="Yes",'Input data'!AG125&gt;0,'Input data'!AG125&lt;1.00000001),'Input data'!AG125,IF(OR(AE110="No",AE110="Yes"),0,"Irrelevant"))</f>
        <v>Irrelevant</v>
      </c>
    </row>
    <row r="111" spans="1:32" x14ac:dyDescent="0.3">
      <c r="A111" s="4" t="str">
        <f>IF('Input data'!A126="","",'Input data'!A126)</f>
        <v/>
      </c>
      <c r="B111" s="4" t="str">
        <f>IF('Input data'!B126="","",'Input data'!B126)</f>
        <v/>
      </c>
      <c r="C111" s="4" t="str">
        <f>IF('Input data'!C126="","",'Input data'!C126)</f>
        <v/>
      </c>
      <c r="D111" s="4" t="str">
        <f>IF('Input data'!D126="","",'Input data'!D126)</f>
        <v/>
      </c>
      <c r="E111" s="4" t="str">
        <f>IF('Input data'!E126="","",'Input data'!E126)</f>
        <v/>
      </c>
      <c r="F111" s="4" t="str">
        <f>IF('Input data'!F126="","",'Input data'!F126)</f>
        <v/>
      </c>
      <c r="G111" s="4">
        <f>IF('Input data'!G126="","",'Input data'!G126)</f>
        <v>0</v>
      </c>
      <c r="H111" s="4" t="str">
        <f>IF('Input data'!H126&gt;0.5,'Input data'!H126,"")</f>
        <v/>
      </c>
      <c r="I111" s="4" t="str">
        <f>IF('Input data'!I126="","",'Input data'!I126)</f>
        <v/>
      </c>
      <c r="J111" s="4" t="str">
        <f>IF(AND(OR(I111="Motorway link",I111="Exit diverge",I111="Entrance merge"),'Input data'!K126=""),2,IF(AND(OR(I111="Motorway link",I111="Exit diverge",I111="Entrance merge"),'Input data'!K126&gt;0.5,'Input data'!K126&lt;21),'Input data'!K126,"Irrelevant"))</f>
        <v>Irrelevant</v>
      </c>
      <c r="K111" s="4" t="str">
        <f>IF(AND(OR(I111="Motorway link",I111="Exit diverge",I111="Entrance merge",I111="Exit ramp",I111="Entrance ramp"),'Input data'!L126=""),3.5,IF(AND(OR(I111="Motorway link",I111="Exit diverge",I111="Entrance merge",I111="Exit ramp",I111="Entrance ramp"),'Input data'!L126&gt;1.5,'Input data'!L126&lt;11),'Input data'!L126,"Irrelevant"))</f>
        <v>Irrelevant</v>
      </c>
      <c r="L111" s="4" t="str">
        <f>IF(AND(I111="Motorway link",'Input data'!M126=""),"No",IF(I111="Motorway link",'Input data'!M126,"Irrelevant"))</f>
        <v>Irrelevant</v>
      </c>
      <c r="M111" s="4" t="str">
        <f>IF(AND(L111="Yes",'Input data'!N126&gt;0,'Input data'!N126&lt;1.00000001),'Input data'!N126,IF(OR(L111="No",L111="Yes"),0,"Irrelevant"))</f>
        <v>Irrelevant</v>
      </c>
      <c r="N111" s="4" t="str">
        <f>IF(AND(OR(I111="Motorway link",I111="Exit diverge",I111="Entrance merge"),'Input data'!O126=""),3,IF(AND(OR(I111="Motorway link",I111="Exit diverge",I111="Entrance merge"),'Input data'!O126&lt;11,'Input data'!O126&gt;-0.00000001),'Input data'!O126,"Irrelevant"))</f>
        <v>Irrelevant</v>
      </c>
      <c r="O111" s="4" t="str">
        <f>IF(AND(OR(I111="Motorway link",I111="Exit diverge",I111="Entrance merge",I111="Exit ramp",I111="Entrance ramp"),'Input data'!P126=""),0.5,IF(AND(OR(I111="Motorway link",I111="Exit diverge",I111="Entrance merge",I111="Exit ramp",I111="Entrance ramp"),'Input data'!P126&gt;-0.00000001,'Input data'!P126&lt;11),'Input data'!P126,"Irrelevant"))</f>
        <v>Irrelevant</v>
      </c>
      <c r="P111" s="4" t="str">
        <f>IF(AND(OR(I111="Motorway link",I111="Exit diverge",I111="Entrance merge"),'Input data'!Q126=""),5,IF(AND(OR(I111="Motorway link",I111="Exit diverge",I111="Entrance merge"),'Input data'!Q126&gt;-0.00000001,'Input data'!Q126&lt;101),'Input data'!Q126,"Irrelevant"))</f>
        <v>Irrelevant</v>
      </c>
      <c r="Q111" s="4" t="str">
        <f>IF(AND(OR(I111="Motorway link",I111="Exit diverge",I111="Entrance merge"),'Input data'!R126=""),"Straight",IF(AND(OR(I111="Motorway link",I111="Exit diverge",I111="Entrance merge"),'Input data'!R126&gt;10),'Input data'!R126,"Irrelevant"))</f>
        <v>Irrelevant</v>
      </c>
      <c r="R111" s="4" t="str">
        <f>IF(Q111="Straight",0,IF(AND(OR(I111="Motorway link",I111="Exit diverge",I111="Entrance merge"),OR('Input data'!S126="",'Input data'!S126&gt;(G111*1000))),G111*1000,IF(AND(OR(I111="Motorway link",I111="Exit diverge",I111="Entrance merge"),'Input data'!S126&gt;0),'Input data'!S126,"Irrelevant")))</f>
        <v>Irrelevant</v>
      </c>
      <c r="S111" s="4" t="str">
        <f>IF(AND(OR(I111="Motorway link",I111="Exit diverge",I111="Entrance merge"),'Input data'!T126=""),"Straight",IF(AND(OR(I111="Motorway link",I111="Exit diverge",I111="Entrance merge"),'Input data'!T126&gt;10),'Input data'!T126,"Irrelevant"))</f>
        <v>Irrelevant</v>
      </c>
      <c r="T111" s="4" t="str">
        <f>IF(S111="Straight",0,IF(R111="Irrelevant","Irrelevant",IF(AND(OR(I111="Motorway link",I111="Exit diverge",I111="Entrance merge"),OR('Input data'!U126="",'Input data'!U126&gt;(G111*1000-R111))),G111*1000-R111,IF(AND(OR(I111="Motorway link",I111="Exit diverge",I111="Entrance merge"),'Input data'!U126&gt;0),'Input data'!U126,"Irrelevant"))))</f>
        <v>Irrelevant</v>
      </c>
      <c r="U111" s="4" t="str">
        <f>IF(AND(OR(I111="Motorway link",I111="Exit diverge",I111="Entrance merge",I111="Exit ramp",I111="Entrance ramp"),'Input data'!V126=""),"No",IF(OR(I111="Motorway link",I111="Exit diverge",I111="Entrance merge",I111="Exit ramp",I111="Entrance ramp"),'Input data'!V126,"Irrelevant"))</f>
        <v>Irrelevant</v>
      </c>
      <c r="V111" s="4" t="str">
        <f>IF(W111="Straight",IF(AND(OR(I111="Exit ramp",I111="Entrance ramp"),'Input data'!W126=""),"Straight diamond ramp",IF(OR(I111="Exit ramp",I111="Entrance ramp"),'Input data'!W126,"Irrelevant")),"Irrelevant")</f>
        <v>Irrelevant</v>
      </c>
      <c r="W111" s="4" t="str">
        <f>IF(AND(OR(I111="Exit ramp",I111="Entrance ramp"),'Input data'!X126=""),"Straight",IF(AND(OR(I111="Exit ramp",I111="Entrance ramp"),'Input data'!X126&gt;10),'Input data'!X126,"Irrelevant"))</f>
        <v>Irrelevant</v>
      </c>
      <c r="X111" s="4" t="str">
        <f>IF(AND(OR(I111="Exit ramp",I111="Entrance ramp"),OR('Input data'!Y126="",'Input data'!Y126&gt;(G111*1000))),G111*1000,IF(AND(OR(I111="Exit ramp",I111="Entrance ramp"),'Input data'!Y126&gt;0),'Input data'!Y126,"Irrelevant"))</f>
        <v>Irrelevant</v>
      </c>
      <c r="Y111" s="4" t="str">
        <f>IF(AND(I111="Exit ramp",'Input data'!Z126=""),95,IF(AND(I111="Entrance ramp",'Input data'!Z126=""),45,IF(AND(OR(I111="Exit ramp",I111="Entrance ramp"),'Input data'!Z126&gt;4,'Input data'!Z126&lt;200),'Input data'!Z126,"Irrelevant")))</f>
        <v>Irrelevant</v>
      </c>
      <c r="Z111" s="4" t="str">
        <f>IF(AND(OR(I111="Exit ramp",I111="Entrance ramp"),'Input data'!AA126=""),"Straight",IF(AND(OR(I111="Exit ramp",I111="Entrance ramp"),'Input data'!AA126&gt;10),'Input data'!AA126,"Irrelevant"))</f>
        <v>Irrelevant</v>
      </c>
      <c r="AA111" s="4" t="str">
        <f>IF(X111="Irrelevant","Irrelevant",IF(AND(OR(I111="Exit ramp",I111="Entrance ramp"),OR('Input data'!AB126="",'Input data'!AB126&gt;(G111*1000-X111))),G111*1000-X111,IF(AND(OR(I111="Exit ramp",I111="Entrance ramp"),'Input data'!AB126&gt;0),'Input data'!AB126,"Irrelevant")))</f>
        <v>Irrelevant</v>
      </c>
      <c r="AB111" s="4" t="str">
        <f>IF(AND(I111="Exit ramp",'Input data'!AC126=""),60,IF(AND(I111="Entrance ramp",'Input data'!AC126=""),80,IF(AND(OR(I111="Exit ramp",I111="Entrance ramp"),'Input data'!AC126&gt;4,'Input data'!AC126&lt;200),'Input data'!AC126,"Irrelevant")))</f>
        <v>Irrelevant</v>
      </c>
      <c r="AC111" s="4" t="str">
        <f>IF(AND(OR(I111="Motorway link",I111="Exit diverge",I111="Entrance merge"),'Input data'!AD126=""),"No",IF(OR(I111="Motorway link",I111="Exit diverge",I111="Entrance merge"),'Input data'!AD126,"Irrelevant"))</f>
        <v>Irrelevant</v>
      </c>
      <c r="AD111" s="4" t="str">
        <f>IF(AND(OR(I111="Motorway link",I111="Exit diverge",I111="Entrance merge"),'Input data'!AE126=""),"130 kph",IF(OR(I111="Motorway link",I111="Exit diverge",I111="Entrance merge"),'Input data'!AE126,"Irrelevant"))</f>
        <v>Irrelevant</v>
      </c>
      <c r="AE111" s="4" t="str">
        <f>IF(AND(I111="Entrance merge",'Input data'!AF126=""),"No",IF(I111="Entrance merge",'Input data'!AF126,"Irrelevant"))</f>
        <v>Irrelevant</v>
      </c>
      <c r="AF111" s="4" t="str">
        <f>IF(AND(AE111="Yes",'Input data'!AG126&gt;0,'Input data'!AG126&lt;1.00000001),'Input data'!AG126,IF(OR(AE111="No",AE111="Yes"),0,"Irrelevant"))</f>
        <v>Irrelevant</v>
      </c>
    </row>
    <row r="112" spans="1:32" x14ac:dyDescent="0.3">
      <c r="A112" s="4" t="str">
        <f>IF('Input data'!A127="","",'Input data'!A127)</f>
        <v/>
      </c>
      <c r="B112" s="4" t="str">
        <f>IF('Input data'!B127="","",'Input data'!B127)</f>
        <v/>
      </c>
      <c r="C112" s="4" t="str">
        <f>IF('Input data'!C127="","",'Input data'!C127)</f>
        <v/>
      </c>
      <c r="D112" s="4" t="str">
        <f>IF('Input data'!D127="","",'Input data'!D127)</f>
        <v/>
      </c>
      <c r="E112" s="4" t="str">
        <f>IF('Input data'!E127="","",'Input data'!E127)</f>
        <v/>
      </c>
      <c r="F112" s="4" t="str">
        <f>IF('Input data'!F127="","",'Input data'!F127)</f>
        <v/>
      </c>
      <c r="G112" s="4">
        <f>IF('Input data'!G127="","",'Input data'!G127)</f>
        <v>0</v>
      </c>
      <c r="H112" s="4" t="str">
        <f>IF('Input data'!H127&gt;0.5,'Input data'!H127,"")</f>
        <v/>
      </c>
      <c r="I112" s="4" t="str">
        <f>IF('Input data'!I127="","",'Input data'!I127)</f>
        <v/>
      </c>
      <c r="J112" s="4" t="str">
        <f>IF(AND(OR(I112="Motorway link",I112="Exit diverge",I112="Entrance merge"),'Input data'!K127=""),2,IF(AND(OR(I112="Motorway link",I112="Exit diverge",I112="Entrance merge"),'Input data'!K127&gt;0.5,'Input data'!K127&lt;21),'Input data'!K127,"Irrelevant"))</f>
        <v>Irrelevant</v>
      </c>
      <c r="K112" s="4" t="str">
        <f>IF(AND(OR(I112="Motorway link",I112="Exit diverge",I112="Entrance merge",I112="Exit ramp",I112="Entrance ramp"),'Input data'!L127=""),3.5,IF(AND(OR(I112="Motorway link",I112="Exit diverge",I112="Entrance merge",I112="Exit ramp",I112="Entrance ramp"),'Input data'!L127&gt;1.5,'Input data'!L127&lt;11),'Input data'!L127,"Irrelevant"))</f>
        <v>Irrelevant</v>
      </c>
      <c r="L112" s="4" t="str">
        <f>IF(AND(I112="Motorway link",'Input data'!M127=""),"No",IF(I112="Motorway link",'Input data'!M127,"Irrelevant"))</f>
        <v>Irrelevant</v>
      </c>
      <c r="M112" s="4" t="str">
        <f>IF(AND(L112="Yes",'Input data'!N127&gt;0,'Input data'!N127&lt;1.00000001),'Input data'!N127,IF(OR(L112="No",L112="Yes"),0,"Irrelevant"))</f>
        <v>Irrelevant</v>
      </c>
      <c r="N112" s="4" t="str">
        <f>IF(AND(OR(I112="Motorway link",I112="Exit diverge",I112="Entrance merge"),'Input data'!O127=""),3,IF(AND(OR(I112="Motorway link",I112="Exit diverge",I112="Entrance merge"),'Input data'!O127&lt;11,'Input data'!O127&gt;-0.00000001),'Input data'!O127,"Irrelevant"))</f>
        <v>Irrelevant</v>
      </c>
      <c r="O112" s="4" t="str">
        <f>IF(AND(OR(I112="Motorway link",I112="Exit diverge",I112="Entrance merge",I112="Exit ramp",I112="Entrance ramp"),'Input data'!P127=""),0.5,IF(AND(OR(I112="Motorway link",I112="Exit diverge",I112="Entrance merge",I112="Exit ramp",I112="Entrance ramp"),'Input data'!P127&gt;-0.00000001,'Input data'!P127&lt;11),'Input data'!P127,"Irrelevant"))</f>
        <v>Irrelevant</v>
      </c>
      <c r="P112" s="4" t="str">
        <f>IF(AND(OR(I112="Motorway link",I112="Exit diverge",I112="Entrance merge"),'Input data'!Q127=""),5,IF(AND(OR(I112="Motorway link",I112="Exit diverge",I112="Entrance merge"),'Input data'!Q127&gt;-0.00000001,'Input data'!Q127&lt;101),'Input data'!Q127,"Irrelevant"))</f>
        <v>Irrelevant</v>
      </c>
      <c r="Q112" s="4" t="str">
        <f>IF(AND(OR(I112="Motorway link",I112="Exit diverge",I112="Entrance merge"),'Input data'!R127=""),"Straight",IF(AND(OR(I112="Motorway link",I112="Exit diverge",I112="Entrance merge"),'Input data'!R127&gt;10),'Input data'!R127,"Irrelevant"))</f>
        <v>Irrelevant</v>
      </c>
      <c r="R112" s="4" t="str">
        <f>IF(Q112="Straight",0,IF(AND(OR(I112="Motorway link",I112="Exit diverge",I112="Entrance merge"),OR('Input data'!S127="",'Input data'!S127&gt;(G112*1000))),G112*1000,IF(AND(OR(I112="Motorway link",I112="Exit diverge",I112="Entrance merge"),'Input data'!S127&gt;0),'Input data'!S127,"Irrelevant")))</f>
        <v>Irrelevant</v>
      </c>
      <c r="S112" s="4" t="str">
        <f>IF(AND(OR(I112="Motorway link",I112="Exit diverge",I112="Entrance merge"),'Input data'!T127=""),"Straight",IF(AND(OR(I112="Motorway link",I112="Exit diverge",I112="Entrance merge"),'Input data'!T127&gt;10),'Input data'!T127,"Irrelevant"))</f>
        <v>Irrelevant</v>
      </c>
      <c r="T112" s="4" t="str">
        <f>IF(S112="Straight",0,IF(R112="Irrelevant","Irrelevant",IF(AND(OR(I112="Motorway link",I112="Exit diverge",I112="Entrance merge"),OR('Input data'!U127="",'Input data'!U127&gt;(G112*1000-R112))),G112*1000-R112,IF(AND(OR(I112="Motorway link",I112="Exit diverge",I112="Entrance merge"),'Input data'!U127&gt;0),'Input data'!U127,"Irrelevant"))))</f>
        <v>Irrelevant</v>
      </c>
      <c r="U112" s="4" t="str">
        <f>IF(AND(OR(I112="Motorway link",I112="Exit diverge",I112="Entrance merge",I112="Exit ramp",I112="Entrance ramp"),'Input data'!V127=""),"No",IF(OR(I112="Motorway link",I112="Exit diverge",I112="Entrance merge",I112="Exit ramp",I112="Entrance ramp"),'Input data'!V127,"Irrelevant"))</f>
        <v>Irrelevant</v>
      </c>
      <c r="V112" s="4" t="str">
        <f>IF(W112="Straight",IF(AND(OR(I112="Exit ramp",I112="Entrance ramp"),'Input data'!W127=""),"Straight diamond ramp",IF(OR(I112="Exit ramp",I112="Entrance ramp"),'Input data'!W127,"Irrelevant")),"Irrelevant")</f>
        <v>Irrelevant</v>
      </c>
      <c r="W112" s="4" t="str">
        <f>IF(AND(OR(I112="Exit ramp",I112="Entrance ramp"),'Input data'!X127=""),"Straight",IF(AND(OR(I112="Exit ramp",I112="Entrance ramp"),'Input data'!X127&gt;10),'Input data'!X127,"Irrelevant"))</f>
        <v>Irrelevant</v>
      </c>
      <c r="X112" s="4" t="str">
        <f>IF(AND(OR(I112="Exit ramp",I112="Entrance ramp"),OR('Input data'!Y127="",'Input data'!Y127&gt;(G112*1000))),G112*1000,IF(AND(OR(I112="Exit ramp",I112="Entrance ramp"),'Input data'!Y127&gt;0),'Input data'!Y127,"Irrelevant"))</f>
        <v>Irrelevant</v>
      </c>
      <c r="Y112" s="4" t="str">
        <f>IF(AND(I112="Exit ramp",'Input data'!Z127=""),95,IF(AND(I112="Entrance ramp",'Input data'!Z127=""),45,IF(AND(OR(I112="Exit ramp",I112="Entrance ramp"),'Input data'!Z127&gt;4,'Input data'!Z127&lt;200),'Input data'!Z127,"Irrelevant")))</f>
        <v>Irrelevant</v>
      </c>
      <c r="Z112" s="4" t="str">
        <f>IF(AND(OR(I112="Exit ramp",I112="Entrance ramp"),'Input data'!AA127=""),"Straight",IF(AND(OR(I112="Exit ramp",I112="Entrance ramp"),'Input data'!AA127&gt;10),'Input data'!AA127,"Irrelevant"))</f>
        <v>Irrelevant</v>
      </c>
      <c r="AA112" s="4" t="str">
        <f>IF(X112="Irrelevant","Irrelevant",IF(AND(OR(I112="Exit ramp",I112="Entrance ramp"),OR('Input data'!AB127="",'Input data'!AB127&gt;(G112*1000-X112))),G112*1000-X112,IF(AND(OR(I112="Exit ramp",I112="Entrance ramp"),'Input data'!AB127&gt;0),'Input data'!AB127,"Irrelevant")))</f>
        <v>Irrelevant</v>
      </c>
      <c r="AB112" s="4" t="str">
        <f>IF(AND(I112="Exit ramp",'Input data'!AC127=""),60,IF(AND(I112="Entrance ramp",'Input data'!AC127=""),80,IF(AND(OR(I112="Exit ramp",I112="Entrance ramp"),'Input data'!AC127&gt;4,'Input data'!AC127&lt;200),'Input data'!AC127,"Irrelevant")))</f>
        <v>Irrelevant</v>
      </c>
      <c r="AC112" s="4" t="str">
        <f>IF(AND(OR(I112="Motorway link",I112="Exit diverge",I112="Entrance merge"),'Input data'!AD127=""),"No",IF(OR(I112="Motorway link",I112="Exit diverge",I112="Entrance merge"),'Input data'!AD127,"Irrelevant"))</f>
        <v>Irrelevant</v>
      </c>
      <c r="AD112" s="4" t="str">
        <f>IF(AND(OR(I112="Motorway link",I112="Exit diverge",I112="Entrance merge"),'Input data'!AE127=""),"130 kph",IF(OR(I112="Motorway link",I112="Exit diverge",I112="Entrance merge"),'Input data'!AE127,"Irrelevant"))</f>
        <v>Irrelevant</v>
      </c>
      <c r="AE112" s="4" t="str">
        <f>IF(AND(I112="Entrance merge",'Input data'!AF127=""),"No",IF(I112="Entrance merge",'Input data'!AF127,"Irrelevant"))</f>
        <v>Irrelevant</v>
      </c>
      <c r="AF112" s="4" t="str">
        <f>IF(AND(AE112="Yes",'Input data'!AG127&gt;0,'Input data'!AG127&lt;1.00000001),'Input data'!AG127,IF(OR(AE112="No",AE112="Yes"),0,"Irrelevant"))</f>
        <v>Irrelevant</v>
      </c>
    </row>
    <row r="113" spans="1:32" x14ac:dyDescent="0.3">
      <c r="A113" s="4" t="str">
        <f>IF('Input data'!A128="","",'Input data'!A128)</f>
        <v/>
      </c>
      <c r="B113" s="4" t="str">
        <f>IF('Input data'!B128="","",'Input data'!B128)</f>
        <v/>
      </c>
      <c r="C113" s="4" t="str">
        <f>IF('Input data'!C128="","",'Input data'!C128)</f>
        <v/>
      </c>
      <c r="D113" s="4" t="str">
        <f>IF('Input data'!D128="","",'Input data'!D128)</f>
        <v/>
      </c>
      <c r="E113" s="4" t="str">
        <f>IF('Input data'!E128="","",'Input data'!E128)</f>
        <v/>
      </c>
      <c r="F113" s="4" t="str">
        <f>IF('Input data'!F128="","",'Input data'!F128)</f>
        <v/>
      </c>
      <c r="G113" s="4">
        <f>IF('Input data'!G128="","",'Input data'!G128)</f>
        <v>0</v>
      </c>
      <c r="H113" s="4" t="str">
        <f>IF('Input data'!H128&gt;0.5,'Input data'!H128,"")</f>
        <v/>
      </c>
      <c r="I113" s="4" t="str">
        <f>IF('Input data'!I128="","",'Input data'!I128)</f>
        <v/>
      </c>
      <c r="J113" s="4" t="str">
        <f>IF(AND(OR(I113="Motorway link",I113="Exit diverge",I113="Entrance merge"),'Input data'!K128=""),2,IF(AND(OR(I113="Motorway link",I113="Exit diverge",I113="Entrance merge"),'Input data'!K128&gt;0.5,'Input data'!K128&lt;21),'Input data'!K128,"Irrelevant"))</f>
        <v>Irrelevant</v>
      </c>
      <c r="K113" s="4" t="str">
        <f>IF(AND(OR(I113="Motorway link",I113="Exit diverge",I113="Entrance merge",I113="Exit ramp",I113="Entrance ramp"),'Input data'!L128=""),3.5,IF(AND(OR(I113="Motorway link",I113="Exit diverge",I113="Entrance merge",I113="Exit ramp",I113="Entrance ramp"),'Input data'!L128&gt;1.5,'Input data'!L128&lt;11),'Input data'!L128,"Irrelevant"))</f>
        <v>Irrelevant</v>
      </c>
      <c r="L113" s="4" t="str">
        <f>IF(AND(I113="Motorway link",'Input data'!M128=""),"No",IF(I113="Motorway link",'Input data'!M128,"Irrelevant"))</f>
        <v>Irrelevant</v>
      </c>
      <c r="M113" s="4" t="str">
        <f>IF(AND(L113="Yes",'Input data'!N128&gt;0,'Input data'!N128&lt;1.00000001),'Input data'!N128,IF(OR(L113="No",L113="Yes"),0,"Irrelevant"))</f>
        <v>Irrelevant</v>
      </c>
      <c r="N113" s="4" t="str">
        <f>IF(AND(OR(I113="Motorway link",I113="Exit diverge",I113="Entrance merge"),'Input data'!O128=""),3,IF(AND(OR(I113="Motorway link",I113="Exit diverge",I113="Entrance merge"),'Input data'!O128&lt;11,'Input data'!O128&gt;-0.00000001),'Input data'!O128,"Irrelevant"))</f>
        <v>Irrelevant</v>
      </c>
      <c r="O113" s="4" t="str">
        <f>IF(AND(OR(I113="Motorway link",I113="Exit diverge",I113="Entrance merge",I113="Exit ramp",I113="Entrance ramp"),'Input data'!P128=""),0.5,IF(AND(OR(I113="Motorway link",I113="Exit diverge",I113="Entrance merge",I113="Exit ramp",I113="Entrance ramp"),'Input data'!P128&gt;-0.00000001,'Input data'!P128&lt;11),'Input data'!P128,"Irrelevant"))</f>
        <v>Irrelevant</v>
      </c>
      <c r="P113" s="4" t="str">
        <f>IF(AND(OR(I113="Motorway link",I113="Exit diverge",I113="Entrance merge"),'Input data'!Q128=""),5,IF(AND(OR(I113="Motorway link",I113="Exit diverge",I113="Entrance merge"),'Input data'!Q128&gt;-0.00000001,'Input data'!Q128&lt;101),'Input data'!Q128,"Irrelevant"))</f>
        <v>Irrelevant</v>
      </c>
      <c r="Q113" s="4" t="str">
        <f>IF(AND(OR(I113="Motorway link",I113="Exit diverge",I113="Entrance merge"),'Input data'!R128=""),"Straight",IF(AND(OR(I113="Motorway link",I113="Exit diverge",I113="Entrance merge"),'Input data'!R128&gt;10),'Input data'!R128,"Irrelevant"))</f>
        <v>Irrelevant</v>
      </c>
      <c r="R113" s="4" t="str">
        <f>IF(Q113="Straight",0,IF(AND(OR(I113="Motorway link",I113="Exit diverge",I113="Entrance merge"),OR('Input data'!S128="",'Input data'!S128&gt;(G113*1000))),G113*1000,IF(AND(OR(I113="Motorway link",I113="Exit diverge",I113="Entrance merge"),'Input data'!S128&gt;0),'Input data'!S128,"Irrelevant")))</f>
        <v>Irrelevant</v>
      </c>
      <c r="S113" s="4" t="str">
        <f>IF(AND(OR(I113="Motorway link",I113="Exit diverge",I113="Entrance merge"),'Input data'!T128=""),"Straight",IF(AND(OR(I113="Motorway link",I113="Exit diverge",I113="Entrance merge"),'Input data'!T128&gt;10),'Input data'!T128,"Irrelevant"))</f>
        <v>Irrelevant</v>
      </c>
      <c r="T113" s="4" t="str">
        <f>IF(S113="Straight",0,IF(R113="Irrelevant","Irrelevant",IF(AND(OR(I113="Motorway link",I113="Exit diverge",I113="Entrance merge"),OR('Input data'!U128="",'Input data'!U128&gt;(G113*1000-R113))),G113*1000-R113,IF(AND(OR(I113="Motorway link",I113="Exit diverge",I113="Entrance merge"),'Input data'!U128&gt;0),'Input data'!U128,"Irrelevant"))))</f>
        <v>Irrelevant</v>
      </c>
      <c r="U113" s="4" t="str">
        <f>IF(AND(OR(I113="Motorway link",I113="Exit diverge",I113="Entrance merge",I113="Exit ramp",I113="Entrance ramp"),'Input data'!V128=""),"No",IF(OR(I113="Motorway link",I113="Exit diverge",I113="Entrance merge",I113="Exit ramp",I113="Entrance ramp"),'Input data'!V128,"Irrelevant"))</f>
        <v>Irrelevant</v>
      </c>
      <c r="V113" s="4" t="str">
        <f>IF(W113="Straight",IF(AND(OR(I113="Exit ramp",I113="Entrance ramp"),'Input data'!W128=""),"Straight diamond ramp",IF(OR(I113="Exit ramp",I113="Entrance ramp"),'Input data'!W128,"Irrelevant")),"Irrelevant")</f>
        <v>Irrelevant</v>
      </c>
      <c r="W113" s="4" t="str">
        <f>IF(AND(OR(I113="Exit ramp",I113="Entrance ramp"),'Input data'!X128=""),"Straight",IF(AND(OR(I113="Exit ramp",I113="Entrance ramp"),'Input data'!X128&gt;10),'Input data'!X128,"Irrelevant"))</f>
        <v>Irrelevant</v>
      </c>
      <c r="X113" s="4" t="str">
        <f>IF(AND(OR(I113="Exit ramp",I113="Entrance ramp"),OR('Input data'!Y128="",'Input data'!Y128&gt;(G113*1000))),G113*1000,IF(AND(OR(I113="Exit ramp",I113="Entrance ramp"),'Input data'!Y128&gt;0),'Input data'!Y128,"Irrelevant"))</f>
        <v>Irrelevant</v>
      </c>
      <c r="Y113" s="4" t="str">
        <f>IF(AND(I113="Exit ramp",'Input data'!Z128=""),95,IF(AND(I113="Entrance ramp",'Input data'!Z128=""),45,IF(AND(OR(I113="Exit ramp",I113="Entrance ramp"),'Input data'!Z128&gt;4,'Input data'!Z128&lt;200),'Input data'!Z128,"Irrelevant")))</f>
        <v>Irrelevant</v>
      </c>
      <c r="Z113" s="4" t="str">
        <f>IF(AND(OR(I113="Exit ramp",I113="Entrance ramp"),'Input data'!AA128=""),"Straight",IF(AND(OR(I113="Exit ramp",I113="Entrance ramp"),'Input data'!AA128&gt;10),'Input data'!AA128,"Irrelevant"))</f>
        <v>Irrelevant</v>
      </c>
      <c r="AA113" s="4" t="str">
        <f>IF(X113="Irrelevant","Irrelevant",IF(AND(OR(I113="Exit ramp",I113="Entrance ramp"),OR('Input data'!AB128="",'Input data'!AB128&gt;(G113*1000-X113))),G113*1000-X113,IF(AND(OR(I113="Exit ramp",I113="Entrance ramp"),'Input data'!AB128&gt;0),'Input data'!AB128,"Irrelevant")))</f>
        <v>Irrelevant</v>
      </c>
      <c r="AB113" s="4" t="str">
        <f>IF(AND(I113="Exit ramp",'Input data'!AC128=""),60,IF(AND(I113="Entrance ramp",'Input data'!AC128=""),80,IF(AND(OR(I113="Exit ramp",I113="Entrance ramp"),'Input data'!AC128&gt;4,'Input data'!AC128&lt;200),'Input data'!AC128,"Irrelevant")))</f>
        <v>Irrelevant</v>
      </c>
      <c r="AC113" s="4" t="str">
        <f>IF(AND(OR(I113="Motorway link",I113="Exit diverge",I113="Entrance merge"),'Input data'!AD128=""),"No",IF(OR(I113="Motorway link",I113="Exit diverge",I113="Entrance merge"),'Input data'!AD128,"Irrelevant"))</f>
        <v>Irrelevant</v>
      </c>
      <c r="AD113" s="4" t="str">
        <f>IF(AND(OR(I113="Motorway link",I113="Exit diverge",I113="Entrance merge"),'Input data'!AE128=""),"130 kph",IF(OR(I113="Motorway link",I113="Exit diverge",I113="Entrance merge"),'Input data'!AE128,"Irrelevant"))</f>
        <v>Irrelevant</v>
      </c>
      <c r="AE113" s="4" t="str">
        <f>IF(AND(I113="Entrance merge",'Input data'!AF128=""),"No",IF(I113="Entrance merge",'Input data'!AF128,"Irrelevant"))</f>
        <v>Irrelevant</v>
      </c>
      <c r="AF113" s="4" t="str">
        <f>IF(AND(AE113="Yes",'Input data'!AG128&gt;0,'Input data'!AG128&lt;1.00000001),'Input data'!AG128,IF(OR(AE113="No",AE113="Yes"),0,"Irrelevant"))</f>
        <v>Irrelevant</v>
      </c>
    </row>
    <row r="114" spans="1:32" x14ac:dyDescent="0.3">
      <c r="A114" s="4" t="str">
        <f>IF('Input data'!A129="","",'Input data'!A129)</f>
        <v/>
      </c>
      <c r="B114" s="4" t="str">
        <f>IF('Input data'!B129="","",'Input data'!B129)</f>
        <v/>
      </c>
      <c r="C114" s="4" t="str">
        <f>IF('Input data'!C129="","",'Input data'!C129)</f>
        <v/>
      </c>
      <c r="D114" s="4" t="str">
        <f>IF('Input data'!D129="","",'Input data'!D129)</f>
        <v/>
      </c>
      <c r="E114" s="4" t="str">
        <f>IF('Input data'!E129="","",'Input data'!E129)</f>
        <v/>
      </c>
      <c r="F114" s="4" t="str">
        <f>IF('Input data'!F129="","",'Input data'!F129)</f>
        <v/>
      </c>
      <c r="G114" s="4">
        <f>IF('Input data'!G129="","",'Input data'!G129)</f>
        <v>0</v>
      </c>
      <c r="H114" s="4" t="str">
        <f>IF('Input data'!H129&gt;0.5,'Input data'!H129,"")</f>
        <v/>
      </c>
      <c r="I114" s="4" t="str">
        <f>IF('Input data'!I129="","",'Input data'!I129)</f>
        <v/>
      </c>
      <c r="J114" s="4" t="str">
        <f>IF(AND(OR(I114="Motorway link",I114="Exit diverge",I114="Entrance merge"),'Input data'!K129=""),2,IF(AND(OR(I114="Motorway link",I114="Exit diverge",I114="Entrance merge"),'Input data'!K129&gt;0.5,'Input data'!K129&lt;21),'Input data'!K129,"Irrelevant"))</f>
        <v>Irrelevant</v>
      </c>
      <c r="K114" s="4" t="str">
        <f>IF(AND(OR(I114="Motorway link",I114="Exit diverge",I114="Entrance merge",I114="Exit ramp",I114="Entrance ramp"),'Input data'!L129=""),3.5,IF(AND(OR(I114="Motorway link",I114="Exit diverge",I114="Entrance merge",I114="Exit ramp",I114="Entrance ramp"),'Input data'!L129&gt;1.5,'Input data'!L129&lt;11),'Input data'!L129,"Irrelevant"))</f>
        <v>Irrelevant</v>
      </c>
      <c r="L114" s="4" t="str">
        <f>IF(AND(I114="Motorway link",'Input data'!M129=""),"No",IF(I114="Motorway link",'Input data'!M129,"Irrelevant"))</f>
        <v>Irrelevant</v>
      </c>
      <c r="M114" s="4" t="str">
        <f>IF(AND(L114="Yes",'Input data'!N129&gt;0,'Input data'!N129&lt;1.00000001),'Input data'!N129,IF(OR(L114="No",L114="Yes"),0,"Irrelevant"))</f>
        <v>Irrelevant</v>
      </c>
      <c r="N114" s="4" t="str">
        <f>IF(AND(OR(I114="Motorway link",I114="Exit diverge",I114="Entrance merge"),'Input data'!O129=""),3,IF(AND(OR(I114="Motorway link",I114="Exit diverge",I114="Entrance merge"),'Input data'!O129&lt;11,'Input data'!O129&gt;-0.00000001),'Input data'!O129,"Irrelevant"))</f>
        <v>Irrelevant</v>
      </c>
      <c r="O114" s="4" t="str">
        <f>IF(AND(OR(I114="Motorway link",I114="Exit diverge",I114="Entrance merge",I114="Exit ramp",I114="Entrance ramp"),'Input data'!P129=""),0.5,IF(AND(OR(I114="Motorway link",I114="Exit diverge",I114="Entrance merge",I114="Exit ramp",I114="Entrance ramp"),'Input data'!P129&gt;-0.00000001,'Input data'!P129&lt;11),'Input data'!P129,"Irrelevant"))</f>
        <v>Irrelevant</v>
      </c>
      <c r="P114" s="4" t="str">
        <f>IF(AND(OR(I114="Motorway link",I114="Exit diverge",I114="Entrance merge"),'Input data'!Q129=""),5,IF(AND(OR(I114="Motorway link",I114="Exit diverge",I114="Entrance merge"),'Input data'!Q129&gt;-0.00000001,'Input data'!Q129&lt;101),'Input data'!Q129,"Irrelevant"))</f>
        <v>Irrelevant</v>
      </c>
      <c r="Q114" s="4" t="str">
        <f>IF(AND(OR(I114="Motorway link",I114="Exit diverge",I114="Entrance merge"),'Input data'!R129=""),"Straight",IF(AND(OR(I114="Motorway link",I114="Exit diverge",I114="Entrance merge"),'Input data'!R129&gt;10),'Input data'!R129,"Irrelevant"))</f>
        <v>Irrelevant</v>
      </c>
      <c r="R114" s="4" t="str">
        <f>IF(Q114="Straight",0,IF(AND(OR(I114="Motorway link",I114="Exit diverge",I114="Entrance merge"),OR('Input data'!S129="",'Input data'!S129&gt;(G114*1000))),G114*1000,IF(AND(OR(I114="Motorway link",I114="Exit diverge",I114="Entrance merge"),'Input data'!S129&gt;0),'Input data'!S129,"Irrelevant")))</f>
        <v>Irrelevant</v>
      </c>
      <c r="S114" s="4" t="str">
        <f>IF(AND(OR(I114="Motorway link",I114="Exit diverge",I114="Entrance merge"),'Input data'!T129=""),"Straight",IF(AND(OR(I114="Motorway link",I114="Exit diverge",I114="Entrance merge"),'Input data'!T129&gt;10),'Input data'!T129,"Irrelevant"))</f>
        <v>Irrelevant</v>
      </c>
      <c r="T114" s="4" t="str">
        <f>IF(S114="Straight",0,IF(R114="Irrelevant","Irrelevant",IF(AND(OR(I114="Motorway link",I114="Exit diverge",I114="Entrance merge"),OR('Input data'!U129="",'Input data'!U129&gt;(G114*1000-R114))),G114*1000-R114,IF(AND(OR(I114="Motorway link",I114="Exit diverge",I114="Entrance merge"),'Input data'!U129&gt;0),'Input data'!U129,"Irrelevant"))))</f>
        <v>Irrelevant</v>
      </c>
      <c r="U114" s="4" t="str">
        <f>IF(AND(OR(I114="Motorway link",I114="Exit diverge",I114="Entrance merge",I114="Exit ramp",I114="Entrance ramp"),'Input data'!V129=""),"No",IF(OR(I114="Motorway link",I114="Exit diverge",I114="Entrance merge",I114="Exit ramp",I114="Entrance ramp"),'Input data'!V129,"Irrelevant"))</f>
        <v>Irrelevant</v>
      </c>
      <c r="V114" s="4" t="str">
        <f>IF(W114="Straight",IF(AND(OR(I114="Exit ramp",I114="Entrance ramp"),'Input data'!W129=""),"Straight diamond ramp",IF(OR(I114="Exit ramp",I114="Entrance ramp"),'Input data'!W129,"Irrelevant")),"Irrelevant")</f>
        <v>Irrelevant</v>
      </c>
      <c r="W114" s="4" t="str">
        <f>IF(AND(OR(I114="Exit ramp",I114="Entrance ramp"),'Input data'!X129=""),"Straight",IF(AND(OR(I114="Exit ramp",I114="Entrance ramp"),'Input data'!X129&gt;10),'Input data'!X129,"Irrelevant"))</f>
        <v>Irrelevant</v>
      </c>
      <c r="X114" s="4" t="str">
        <f>IF(AND(OR(I114="Exit ramp",I114="Entrance ramp"),OR('Input data'!Y129="",'Input data'!Y129&gt;(G114*1000))),G114*1000,IF(AND(OR(I114="Exit ramp",I114="Entrance ramp"),'Input data'!Y129&gt;0),'Input data'!Y129,"Irrelevant"))</f>
        <v>Irrelevant</v>
      </c>
      <c r="Y114" s="4" t="str">
        <f>IF(AND(I114="Exit ramp",'Input data'!Z129=""),95,IF(AND(I114="Entrance ramp",'Input data'!Z129=""),45,IF(AND(OR(I114="Exit ramp",I114="Entrance ramp"),'Input data'!Z129&gt;4,'Input data'!Z129&lt;200),'Input data'!Z129,"Irrelevant")))</f>
        <v>Irrelevant</v>
      </c>
      <c r="Z114" s="4" t="str">
        <f>IF(AND(OR(I114="Exit ramp",I114="Entrance ramp"),'Input data'!AA129=""),"Straight",IF(AND(OR(I114="Exit ramp",I114="Entrance ramp"),'Input data'!AA129&gt;10),'Input data'!AA129,"Irrelevant"))</f>
        <v>Irrelevant</v>
      </c>
      <c r="AA114" s="4" t="str">
        <f>IF(X114="Irrelevant","Irrelevant",IF(AND(OR(I114="Exit ramp",I114="Entrance ramp"),OR('Input data'!AB129="",'Input data'!AB129&gt;(G114*1000-X114))),G114*1000-X114,IF(AND(OR(I114="Exit ramp",I114="Entrance ramp"),'Input data'!AB129&gt;0),'Input data'!AB129,"Irrelevant")))</f>
        <v>Irrelevant</v>
      </c>
      <c r="AB114" s="4" t="str">
        <f>IF(AND(I114="Exit ramp",'Input data'!AC129=""),60,IF(AND(I114="Entrance ramp",'Input data'!AC129=""),80,IF(AND(OR(I114="Exit ramp",I114="Entrance ramp"),'Input data'!AC129&gt;4,'Input data'!AC129&lt;200),'Input data'!AC129,"Irrelevant")))</f>
        <v>Irrelevant</v>
      </c>
      <c r="AC114" s="4" t="str">
        <f>IF(AND(OR(I114="Motorway link",I114="Exit diverge",I114="Entrance merge"),'Input data'!AD129=""),"No",IF(OR(I114="Motorway link",I114="Exit diverge",I114="Entrance merge"),'Input data'!AD129,"Irrelevant"))</f>
        <v>Irrelevant</v>
      </c>
      <c r="AD114" s="4" t="str">
        <f>IF(AND(OR(I114="Motorway link",I114="Exit diverge",I114="Entrance merge"),'Input data'!AE129=""),"130 kph",IF(OR(I114="Motorway link",I114="Exit diverge",I114="Entrance merge"),'Input data'!AE129,"Irrelevant"))</f>
        <v>Irrelevant</v>
      </c>
      <c r="AE114" s="4" t="str">
        <f>IF(AND(I114="Entrance merge",'Input data'!AF129=""),"No",IF(I114="Entrance merge",'Input data'!AF129,"Irrelevant"))</f>
        <v>Irrelevant</v>
      </c>
      <c r="AF114" s="4" t="str">
        <f>IF(AND(AE114="Yes",'Input data'!AG129&gt;0,'Input data'!AG129&lt;1.00000001),'Input data'!AG129,IF(OR(AE114="No",AE114="Yes"),0,"Irrelevant"))</f>
        <v>Irrelevant</v>
      </c>
    </row>
    <row r="115" spans="1:32" x14ac:dyDescent="0.3">
      <c r="A115" s="4" t="str">
        <f>IF('Input data'!A130="","",'Input data'!A130)</f>
        <v/>
      </c>
      <c r="B115" s="4" t="str">
        <f>IF('Input data'!B130="","",'Input data'!B130)</f>
        <v/>
      </c>
      <c r="C115" s="4" t="str">
        <f>IF('Input data'!C130="","",'Input data'!C130)</f>
        <v/>
      </c>
      <c r="D115" s="4" t="str">
        <f>IF('Input data'!D130="","",'Input data'!D130)</f>
        <v/>
      </c>
      <c r="E115" s="4" t="str">
        <f>IF('Input data'!E130="","",'Input data'!E130)</f>
        <v/>
      </c>
      <c r="F115" s="4" t="str">
        <f>IF('Input data'!F130="","",'Input data'!F130)</f>
        <v/>
      </c>
      <c r="G115" s="4">
        <f>IF('Input data'!G130="","",'Input data'!G130)</f>
        <v>0</v>
      </c>
      <c r="H115" s="4" t="str">
        <f>IF('Input data'!H130&gt;0.5,'Input data'!H130,"")</f>
        <v/>
      </c>
      <c r="I115" s="4" t="str">
        <f>IF('Input data'!I130="","",'Input data'!I130)</f>
        <v/>
      </c>
      <c r="J115" s="4" t="str">
        <f>IF(AND(OR(I115="Motorway link",I115="Exit diverge",I115="Entrance merge"),'Input data'!K130=""),2,IF(AND(OR(I115="Motorway link",I115="Exit diverge",I115="Entrance merge"),'Input data'!K130&gt;0.5,'Input data'!K130&lt;21),'Input data'!K130,"Irrelevant"))</f>
        <v>Irrelevant</v>
      </c>
      <c r="K115" s="4" t="str">
        <f>IF(AND(OR(I115="Motorway link",I115="Exit diverge",I115="Entrance merge",I115="Exit ramp",I115="Entrance ramp"),'Input data'!L130=""),3.5,IF(AND(OR(I115="Motorway link",I115="Exit diverge",I115="Entrance merge",I115="Exit ramp",I115="Entrance ramp"),'Input data'!L130&gt;1.5,'Input data'!L130&lt;11),'Input data'!L130,"Irrelevant"))</f>
        <v>Irrelevant</v>
      </c>
      <c r="L115" s="4" t="str">
        <f>IF(AND(I115="Motorway link",'Input data'!M130=""),"No",IF(I115="Motorway link",'Input data'!M130,"Irrelevant"))</f>
        <v>Irrelevant</v>
      </c>
      <c r="M115" s="4" t="str">
        <f>IF(AND(L115="Yes",'Input data'!N130&gt;0,'Input data'!N130&lt;1.00000001),'Input data'!N130,IF(OR(L115="No",L115="Yes"),0,"Irrelevant"))</f>
        <v>Irrelevant</v>
      </c>
      <c r="N115" s="4" t="str">
        <f>IF(AND(OR(I115="Motorway link",I115="Exit diverge",I115="Entrance merge"),'Input data'!O130=""),3,IF(AND(OR(I115="Motorway link",I115="Exit diverge",I115="Entrance merge"),'Input data'!O130&lt;11,'Input data'!O130&gt;-0.00000001),'Input data'!O130,"Irrelevant"))</f>
        <v>Irrelevant</v>
      </c>
      <c r="O115" s="4" t="str">
        <f>IF(AND(OR(I115="Motorway link",I115="Exit diverge",I115="Entrance merge",I115="Exit ramp",I115="Entrance ramp"),'Input data'!P130=""),0.5,IF(AND(OR(I115="Motorway link",I115="Exit diverge",I115="Entrance merge",I115="Exit ramp",I115="Entrance ramp"),'Input data'!P130&gt;-0.00000001,'Input data'!P130&lt;11),'Input data'!P130,"Irrelevant"))</f>
        <v>Irrelevant</v>
      </c>
      <c r="P115" s="4" t="str">
        <f>IF(AND(OR(I115="Motorway link",I115="Exit diverge",I115="Entrance merge"),'Input data'!Q130=""),5,IF(AND(OR(I115="Motorway link",I115="Exit diverge",I115="Entrance merge"),'Input data'!Q130&gt;-0.00000001,'Input data'!Q130&lt;101),'Input data'!Q130,"Irrelevant"))</f>
        <v>Irrelevant</v>
      </c>
      <c r="Q115" s="4" t="str">
        <f>IF(AND(OR(I115="Motorway link",I115="Exit diverge",I115="Entrance merge"),'Input data'!R130=""),"Straight",IF(AND(OR(I115="Motorway link",I115="Exit diverge",I115="Entrance merge"),'Input data'!R130&gt;10),'Input data'!R130,"Irrelevant"))</f>
        <v>Irrelevant</v>
      </c>
      <c r="R115" s="4" t="str">
        <f>IF(Q115="Straight",0,IF(AND(OR(I115="Motorway link",I115="Exit diverge",I115="Entrance merge"),OR('Input data'!S130="",'Input data'!S130&gt;(G115*1000))),G115*1000,IF(AND(OR(I115="Motorway link",I115="Exit diverge",I115="Entrance merge"),'Input data'!S130&gt;0),'Input data'!S130,"Irrelevant")))</f>
        <v>Irrelevant</v>
      </c>
      <c r="S115" s="4" t="str">
        <f>IF(AND(OR(I115="Motorway link",I115="Exit diverge",I115="Entrance merge"),'Input data'!T130=""),"Straight",IF(AND(OR(I115="Motorway link",I115="Exit diverge",I115="Entrance merge"),'Input data'!T130&gt;10),'Input data'!T130,"Irrelevant"))</f>
        <v>Irrelevant</v>
      </c>
      <c r="T115" s="4" t="str">
        <f>IF(S115="Straight",0,IF(R115="Irrelevant","Irrelevant",IF(AND(OR(I115="Motorway link",I115="Exit diverge",I115="Entrance merge"),OR('Input data'!U130="",'Input data'!U130&gt;(G115*1000-R115))),G115*1000-R115,IF(AND(OR(I115="Motorway link",I115="Exit diverge",I115="Entrance merge"),'Input data'!U130&gt;0),'Input data'!U130,"Irrelevant"))))</f>
        <v>Irrelevant</v>
      </c>
      <c r="U115" s="4" t="str">
        <f>IF(AND(OR(I115="Motorway link",I115="Exit diverge",I115="Entrance merge",I115="Exit ramp",I115="Entrance ramp"),'Input data'!V130=""),"No",IF(OR(I115="Motorway link",I115="Exit diverge",I115="Entrance merge",I115="Exit ramp",I115="Entrance ramp"),'Input data'!V130,"Irrelevant"))</f>
        <v>Irrelevant</v>
      </c>
      <c r="V115" s="4" t="str">
        <f>IF(W115="Straight",IF(AND(OR(I115="Exit ramp",I115="Entrance ramp"),'Input data'!W130=""),"Straight diamond ramp",IF(OR(I115="Exit ramp",I115="Entrance ramp"),'Input data'!W130,"Irrelevant")),"Irrelevant")</f>
        <v>Irrelevant</v>
      </c>
      <c r="W115" s="4" t="str">
        <f>IF(AND(OR(I115="Exit ramp",I115="Entrance ramp"),'Input data'!X130=""),"Straight",IF(AND(OR(I115="Exit ramp",I115="Entrance ramp"),'Input data'!X130&gt;10),'Input data'!X130,"Irrelevant"))</f>
        <v>Irrelevant</v>
      </c>
      <c r="X115" s="4" t="str">
        <f>IF(AND(OR(I115="Exit ramp",I115="Entrance ramp"),OR('Input data'!Y130="",'Input data'!Y130&gt;(G115*1000))),G115*1000,IF(AND(OR(I115="Exit ramp",I115="Entrance ramp"),'Input data'!Y130&gt;0),'Input data'!Y130,"Irrelevant"))</f>
        <v>Irrelevant</v>
      </c>
      <c r="Y115" s="4" t="str">
        <f>IF(AND(I115="Exit ramp",'Input data'!Z130=""),95,IF(AND(I115="Entrance ramp",'Input data'!Z130=""),45,IF(AND(OR(I115="Exit ramp",I115="Entrance ramp"),'Input data'!Z130&gt;4,'Input data'!Z130&lt;200),'Input data'!Z130,"Irrelevant")))</f>
        <v>Irrelevant</v>
      </c>
      <c r="Z115" s="4" t="str">
        <f>IF(AND(OR(I115="Exit ramp",I115="Entrance ramp"),'Input data'!AA130=""),"Straight",IF(AND(OR(I115="Exit ramp",I115="Entrance ramp"),'Input data'!AA130&gt;10),'Input data'!AA130,"Irrelevant"))</f>
        <v>Irrelevant</v>
      </c>
      <c r="AA115" s="4" t="str">
        <f>IF(X115="Irrelevant","Irrelevant",IF(AND(OR(I115="Exit ramp",I115="Entrance ramp"),OR('Input data'!AB130="",'Input data'!AB130&gt;(G115*1000-X115))),G115*1000-X115,IF(AND(OR(I115="Exit ramp",I115="Entrance ramp"),'Input data'!AB130&gt;0),'Input data'!AB130,"Irrelevant")))</f>
        <v>Irrelevant</v>
      </c>
      <c r="AB115" s="4" t="str">
        <f>IF(AND(I115="Exit ramp",'Input data'!AC130=""),60,IF(AND(I115="Entrance ramp",'Input data'!AC130=""),80,IF(AND(OR(I115="Exit ramp",I115="Entrance ramp"),'Input data'!AC130&gt;4,'Input data'!AC130&lt;200),'Input data'!AC130,"Irrelevant")))</f>
        <v>Irrelevant</v>
      </c>
      <c r="AC115" s="4" t="str">
        <f>IF(AND(OR(I115="Motorway link",I115="Exit diverge",I115="Entrance merge"),'Input data'!AD130=""),"No",IF(OR(I115="Motorway link",I115="Exit diverge",I115="Entrance merge"),'Input data'!AD130,"Irrelevant"))</f>
        <v>Irrelevant</v>
      </c>
      <c r="AD115" s="4" t="str">
        <f>IF(AND(OR(I115="Motorway link",I115="Exit diverge",I115="Entrance merge"),'Input data'!AE130=""),"130 kph",IF(OR(I115="Motorway link",I115="Exit diverge",I115="Entrance merge"),'Input data'!AE130,"Irrelevant"))</f>
        <v>Irrelevant</v>
      </c>
      <c r="AE115" s="4" t="str">
        <f>IF(AND(I115="Entrance merge",'Input data'!AF130=""),"No",IF(I115="Entrance merge",'Input data'!AF130,"Irrelevant"))</f>
        <v>Irrelevant</v>
      </c>
      <c r="AF115" s="4" t="str">
        <f>IF(AND(AE115="Yes",'Input data'!AG130&gt;0,'Input data'!AG130&lt;1.00000001),'Input data'!AG130,IF(OR(AE115="No",AE115="Yes"),0,"Irrelevant"))</f>
        <v>Irrelevant</v>
      </c>
    </row>
    <row r="116" spans="1:32" x14ac:dyDescent="0.3">
      <c r="A116" s="4" t="str">
        <f>IF('Input data'!A131="","",'Input data'!A131)</f>
        <v/>
      </c>
      <c r="B116" s="4" t="str">
        <f>IF('Input data'!B131="","",'Input data'!B131)</f>
        <v/>
      </c>
      <c r="C116" s="4" t="str">
        <f>IF('Input data'!C131="","",'Input data'!C131)</f>
        <v/>
      </c>
      <c r="D116" s="4" t="str">
        <f>IF('Input data'!D131="","",'Input data'!D131)</f>
        <v/>
      </c>
      <c r="E116" s="4" t="str">
        <f>IF('Input data'!E131="","",'Input data'!E131)</f>
        <v/>
      </c>
      <c r="F116" s="4" t="str">
        <f>IF('Input data'!F131="","",'Input data'!F131)</f>
        <v/>
      </c>
      <c r="G116" s="4">
        <f>IF('Input data'!G131="","",'Input data'!G131)</f>
        <v>0</v>
      </c>
      <c r="H116" s="4" t="str">
        <f>IF('Input data'!H131&gt;0.5,'Input data'!H131,"")</f>
        <v/>
      </c>
      <c r="I116" s="4" t="str">
        <f>IF('Input data'!I131="","",'Input data'!I131)</f>
        <v/>
      </c>
      <c r="J116" s="4" t="str">
        <f>IF(AND(OR(I116="Motorway link",I116="Exit diverge",I116="Entrance merge"),'Input data'!K131=""),2,IF(AND(OR(I116="Motorway link",I116="Exit diverge",I116="Entrance merge"),'Input data'!K131&gt;0.5,'Input data'!K131&lt;21),'Input data'!K131,"Irrelevant"))</f>
        <v>Irrelevant</v>
      </c>
      <c r="K116" s="4" t="str">
        <f>IF(AND(OR(I116="Motorway link",I116="Exit diverge",I116="Entrance merge",I116="Exit ramp",I116="Entrance ramp"),'Input data'!L131=""),3.5,IF(AND(OR(I116="Motorway link",I116="Exit diverge",I116="Entrance merge",I116="Exit ramp",I116="Entrance ramp"),'Input data'!L131&gt;1.5,'Input data'!L131&lt;11),'Input data'!L131,"Irrelevant"))</f>
        <v>Irrelevant</v>
      </c>
      <c r="L116" s="4" t="str">
        <f>IF(AND(I116="Motorway link",'Input data'!M131=""),"No",IF(I116="Motorway link",'Input data'!M131,"Irrelevant"))</f>
        <v>Irrelevant</v>
      </c>
      <c r="M116" s="4" t="str">
        <f>IF(AND(L116="Yes",'Input data'!N131&gt;0,'Input data'!N131&lt;1.00000001),'Input data'!N131,IF(OR(L116="No",L116="Yes"),0,"Irrelevant"))</f>
        <v>Irrelevant</v>
      </c>
      <c r="N116" s="4" t="str">
        <f>IF(AND(OR(I116="Motorway link",I116="Exit diverge",I116="Entrance merge"),'Input data'!O131=""),3,IF(AND(OR(I116="Motorway link",I116="Exit diverge",I116="Entrance merge"),'Input data'!O131&lt;11,'Input data'!O131&gt;-0.00000001),'Input data'!O131,"Irrelevant"))</f>
        <v>Irrelevant</v>
      </c>
      <c r="O116" s="4" t="str">
        <f>IF(AND(OR(I116="Motorway link",I116="Exit diverge",I116="Entrance merge",I116="Exit ramp",I116="Entrance ramp"),'Input data'!P131=""),0.5,IF(AND(OR(I116="Motorway link",I116="Exit diverge",I116="Entrance merge",I116="Exit ramp",I116="Entrance ramp"),'Input data'!P131&gt;-0.00000001,'Input data'!P131&lt;11),'Input data'!P131,"Irrelevant"))</f>
        <v>Irrelevant</v>
      </c>
      <c r="P116" s="4" t="str">
        <f>IF(AND(OR(I116="Motorway link",I116="Exit diverge",I116="Entrance merge"),'Input data'!Q131=""),5,IF(AND(OR(I116="Motorway link",I116="Exit diverge",I116="Entrance merge"),'Input data'!Q131&gt;-0.00000001,'Input data'!Q131&lt;101),'Input data'!Q131,"Irrelevant"))</f>
        <v>Irrelevant</v>
      </c>
      <c r="Q116" s="4" t="str">
        <f>IF(AND(OR(I116="Motorway link",I116="Exit diverge",I116="Entrance merge"),'Input data'!R131=""),"Straight",IF(AND(OR(I116="Motorway link",I116="Exit diverge",I116="Entrance merge"),'Input data'!R131&gt;10),'Input data'!R131,"Irrelevant"))</f>
        <v>Irrelevant</v>
      </c>
      <c r="R116" s="4" t="str">
        <f>IF(Q116="Straight",0,IF(AND(OR(I116="Motorway link",I116="Exit diverge",I116="Entrance merge"),OR('Input data'!S131="",'Input data'!S131&gt;(G116*1000))),G116*1000,IF(AND(OR(I116="Motorway link",I116="Exit diverge",I116="Entrance merge"),'Input data'!S131&gt;0),'Input data'!S131,"Irrelevant")))</f>
        <v>Irrelevant</v>
      </c>
      <c r="S116" s="4" t="str">
        <f>IF(AND(OR(I116="Motorway link",I116="Exit diverge",I116="Entrance merge"),'Input data'!T131=""),"Straight",IF(AND(OR(I116="Motorway link",I116="Exit diverge",I116="Entrance merge"),'Input data'!T131&gt;10),'Input data'!T131,"Irrelevant"))</f>
        <v>Irrelevant</v>
      </c>
      <c r="T116" s="4" t="str">
        <f>IF(S116="Straight",0,IF(R116="Irrelevant","Irrelevant",IF(AND(OR(I116="Motorway link",I116="Exit diverge",I116="Entrance merge"),OR('Input data'!U131="",'Input data'!U131&gt;(G116*1000-R116))),G116*1000-R116,IF(AND(OR(I116="Motorway link",I116="Exit diverge",I116="Entrance merge"),'Input data'!U131&gt;0),'Input data'!U131,"Irrelevant"))))</f>
        <v>Irrelevant</v>
      </c>
      <c r="U116" s="4" t="str">
        <f>IF(AND(OR(I116="Motorway link",I116="Exit diverge",I116="Entrance merge",I116="Exit ramp",I116="Entrance ramp"),'Input data'!V131=""),"No",IF(OR(I116="Motorway link",I116="Exit diverge",I116="Entrance merge",I116="Exit ramp",I116="Entrance ramp"),'Input data'!V131,"Irrelevant"))</f>
        <v>Irrelevant</v>
      </c>
      <c r="V116" s="4" t="str">
        <f>IF(W116="Straight",IF(AND(OR(I116="Exit ramp",I116="Entrance ramp"),'Input data'!W131=""),"Straight diamond ramp",IF(OR(I116="Exit ramp",I116="Entrance ramp"),'Input data'!W131,"Irrelevant")),"Irrelevant")</f>
        <v>Irrelevant</v>
      </c>
      <c r="W116" s="4" t="str">
        <f>IF(AND(OR(I116="Exit ramp",I116="Entrance ramp"),'Input data'!X131=""),"Straight",IF(AND(OR(I116="Exit ramp",I116="Entrance ramp"),'Input data'!X131&gt;10),'Input data'!X131,"Irrelevant"))</f>
        <v>Irrelevant</v>
      </c>
      <c r="X116" s="4" t="str">
        <f>IF(AND(OR(I116="Exit ramp",I116="Entrance ramp"),OR('Input data'!Y131="",'Input data'!Y131&gt;(G116*1000))),G116*1000,IF(AND(OR(I116="Exit ramp",I116="Entrance ramp"),'Input data'!Y131&gt;0),'Input data'!Y131,"Irrelevant"))</f>
        <v>Irrelevant</v>
      </c>
      <c r="Y116" s="4" t="str">
        <f>IF(AND(I116="Exit ramp",'Input data'!Z131=""),95,IF(AND(I116="Entrance ramp",'Input data'!Z131=""),45,IF(AND(OR(I116="Exit ramp",I116="Entrance ramp"),'Input data'!Z131&gt;4,'Input data'!Z131&lt;200),'Input data'!Z131,"Irrelevant")))</f>
        <v>Irrelevant</v>
      </c>
      <c r="Z116" s="4" t="str">
        <f>IF(AND(OR(I116="Exit ramp",I116="Entrance ramp"),'Input data'!AA131=""),"Straight",IF(AND(OR(I116="Exit ramp",I116="Entrance ramp"),'Input data'!AA131&gt;10),'Input data'!AA131,"Irrelevant"))</f>
        <v>Irrelevant</v>
      </c>
      <c r="AA116" s="4" t="str">
        <f>IF(X116="Irrelevant","Irrelevant",IF(AND(OR(I116="Exit ramp",I116="Entrance ramp"),OR('Input data'!AB131="",'Input data'!AB131&gt;(G116*1000-X116))),G116*1000-X116,IF(AND(OR(I116="Exit ramp",I116="Entrance ramp"),'Input data'!AB131&gt;0),'Input data'!AB131,"Irrelevant")))</f>
        <v>Irrelevant</v>
      </c>
      <c r="AB116" s="4" t="str">
        <f>IF(AND(I116="Exit ramp",'Input data'!AC131=""),60,IF(AND(I116="Entrance ramp",'Input data'!AC131=""),80,IF(AND(OR(I116="Exit ramp",I116="Entrance ramp"),'Input data'!AC131&gt;4,'Input data'!AC131&lt;200),'Input data'!AC131,"Irrelevant")))</f>
        <v>Irrelevant</v>
      </c>
      <c r="AC116" s="4" t="str">
        <f>IF(AND(OR(I116="Motorway link",I116="Exit diverge",I116="Entrance merge"),'Input data'!AD131=""),"No",IF(OR(I116="Motorway link",I116="Exit diverge",I116="Entrance merge"),'Input data'!AD131,"Irrelevant"))</f>
        <v>Irrelevant</v>
      </c>
      <c r="AD116" s="4" t="str">
        <f>IF(AND(OR(I116="Motorway link",I116="Exit diverge",I116="Entrance merge"),'Input data'!AE131=""),"130 kph",IF(OR(I116="Motorway link",I116="Exit diverge",I116="Entrance merge"),'Input data'!AE131,"Irrelevant"))</f>
        <v>Irrelevant</v>
      </c>
      <c r="AE116" s="4" t="str">
        <f>IF(AND(I116="Entrance merge",'Input data'!AF131=""),"No",IF(I116="Entrance merge",'Input data'!AF131,"Irrelevant"))</f>
        <v>Irrelevant</v>
      </c>
      <c r="AF116" s="4" t="str">
        <f>IF(AND(AE116="Yes",'Input data'!AG131&gt;0,'Input data'!AG131&lt;1.00000001),'Input data'!AG131,IF(OR(AE116="No",AE116="Yes"),0,"Irrelevant"))</f>
        <v>Irrelevant</v>
      </c>
    </row>
    <row r="117" spans="1:32" x14ac:dyDescent="0.3">
      <c r="A117" s="4" t="str">
        <f>IF('Input data'!A132="","",'Input data'!A132)</f>
        <v/>
      </c>
      <c r="B117" s="4" t="str">
        <f>IF('Input data'!B132="","",'Input data'!B132)</f>
        <v/>
      </c>
      <c r="C117" s="4" t="str">
        <f>IF('Input data'!C132="","",'Input data'!C132)</f>
        <v/>
      </c>
      <c r="D117" s="4" t="str">
        <f>IF('Input data'!D132="","",'Input data'!D132)</f>
        <v/>
      </c>
      <c r="E117" s="4" t="str">
        <f>IF('Input data'!E132="","",'Input data'!E132)</f>
        <v/>
      </c>
      <c r="F117" s="4" t="str">
        <f>IF('Input data'!F132="","",'Input data'!F132)</f>
        <v/>
      </c>
      <c r="G117" s="4">
        <f>IF('Input data'!G132="","",'Input data'!G132)</f>
        <v>0</v>
      </c>
      <c r="H117" s="4" t="str">
        <f>IF('Input data'!H132&gt;0.5,'Input data'!H132,"")</f>
        <v/>
      </c>
      <c r="I117" s="4" t="str">
        <f>IF('Input data'!I132="","",'Input data'!I132)</f>
        <v/>
      </c>
      <c r="J117" s="4" t="str">
        <f>IF(AND(OR(I117="Motorway link",I117="Exit diverge",I117="Entrance merge"),'Input data'!K132=""),2,IF(AND(OR(I117="Motorway link",I117="Exit diverge",I117="Entrance merge"),'Input data'!K132&gt;0.5,'Input data'!K132&lt;21),'Input data'!K132,"Irrelevant"))</f>
        <v>Irrelevant</v>
      </c>
      <c r="K117" s="4" t="str">
        <f>IF(AND(OR(I117="Motorway link",I117="Exit diverge",I117="Entrance merge",I117="Exit ramp",I117="Entrance ramp"),'Input data'!L132=""),3.5,IF(AND(OR(I117="Motorway link",I117="Exit diverge",I117="Entrance merge",I117="Exit ramp",I117="Entrance ramp"),'Input data'!L132&gt;1.5,'Input data'!L132&lt;11),'Input data'!L132,"Irrelevant"))</f>
        <v>Irrelevant</v>
      </c>
      <c r="L117" s="4" t="str">
        <f>IF(AND(I117="Motorway link",'Input data'!M132=""),"No",IF(I117="Motorway link",'Input data'!M132,"Irrelevant"))</f>
        <v>Irrelevant</v>
      </c>
      <c r="M117" s="4" t="str">
        <f>IF(AND(L117="Yes",'Input data'!N132&gt;0,'Input data'!N132&lt;1.00000001),'Input data'!N132,IF(OR(L117="No",L117="Yes"),0,"Irrelevant"))</f>
        <v>Irrelevant</v>
      </c>
      <c r="N117" s="4" t="str">
        <f>IF(AND(OR(I117="Motorway link",I117="Exit diverge",I117="Entrance merge"),'Input data'!O132=""),3,IF(AND(OR(I117="Motorway link",I117="Exit diverge",I117="Entrance merge"),'Input data'!O132&lt;11,'Input data'!O132&gt;-0.00000001),'Input data'!O132,"Irrelevant"))</f>
        <v>Irrelevant</v>
      </c>
      <c r="O117" s="4" t="str">
        <f>IF(AND(OR(I117="Motorway link",I117="Exit diverge",I117="Entrance merge",I117="Exit ramp",I117="Entrance ramp"),'Input data'!P132=""),0.5,IF(AND(OR(I117="Motorway link",I117="Exit diverge",I117="Entrance merge",I117="Exit ramp",I117="Entrance ramp"),'Input data'!P132&gt;-0.00000001,'Input data'!P132&lt;11),'Input data'!P132,"Irrelevant"))</f>
        <v>Irrelevant</v>
      </c>
      <c r="P117" s="4" t="str">
        <f>IF(AND(OR(I117="Motorway link",I117="Exit diverge",I117="Entrance merge"),'Input data'!Q132=""),5,IF(AND(OR(I117="Motorway link",I117="Exit diverge",I117="Entrance merge"),'Input data'!Q132&gt;-0.00000001,'Input data'!Q132&lt;101),'Input data'!Q132,"Irrelevant"))</f>
        <v>Irrelevant</v>
      </c>
      <c r="Q117" s="4" t="str">
        <f>IF(AND(OR(I117="Motorway link",I117="Exit diverge",I117="Entrance merge"),'Input data'!R132=""),"Straight",IF(AND(OR(I117="Motorway link",I117="Exit diverge",I117="Entrance merge"),'Input data'!R132&gt;10),'Input data'!R132,"Irrelevant"))</f>
        <v>Irrelevant</v>
      </c>
      <c r="R117" s="4" t="str">
        <f>IF(Q117="Straight",0,IF(AND(OR(I117="Motorway link",I117="Exit diverge",I117="Entrance merge"),OR('Input data'!S132="",'Input data'!S132&gt;(G117*1000))),G117*1000,IF(AND(OR(I117="Motorway link",I117="Exit diverge",I117="Entrance merge"),'Input data'!S132&gt;0),'Input data'!S132,"Irrelevant")))</f>
        <v>Irrelevant</v>
      </c>
      <c r="S117" s="4" t="str">
        <f>IF(AND(OR(I117="Motorway link",I117="Exit diverge",I117="Entrance merge"),'Input data'!T132=""),"Straight",IF(AND(OR(I117="Motorway link",I117="Exit diverge",I117="Entrance merge"),'Input data'!T132&gt;10),'Input data'!T132,"Irrelevant"))</f>
        <v>Irrelevant</v>
      </c>
      <c r="T117" s="4" t="str">
        <f>IF(S117="Straight",0,IF(R117="Irrelevant","Irrelevant",IF(AND(OR(I117="Motorway link",I117="Exit diverge",I117="Entrance merge"),OR('Input data'!U132="",'Input data'!U132&gt;(G117*1000-R117))),G117*1000-R117,IF(AND(OR(I117="Motorway link",I117="Exit diverge",I117="Entrance merge"),'Input data'!U132&gt;0),'Input data'!U132,"Irrelevant"))))</f>
        <v>Irrelevant</v>
      </c>
      <c r="U117" s="4" t="str">
        <f>IF(AND(OR(I117="Motorway link",I117="Exit diverge",I117="Entrance merge",I117="Exit ramp",I117="Entrance ramp"),'Input data'!V132=""),"No",IF(OR(I117="Motorway link",I117="Exit diverge",I117="Entrance merge",I117="Exit ramp",I117="Entrance ramp"),'Input data'!V132,"Irrelevant"))</f>
        <v>Irrelevant</v>
      </c>
      <c r="V117" s="4" t="str">
        <f>IF(W117="Straight",IF(AND(OR(I117="Exit ramp",I117="Entrance ramp"),'Input data'!W132=""),"Straight diamond ramp",IF(OR(I117="Exit ramp",I117="Entrance ramp"),'Input data'!W132,"Irrelevant")),"Irrelevant")</f>
        <v>Irrelevant</v>
      </c>
      <c r="W117" s="4" t="str">
        <f>IF(AND(OR(I117="Exit ramp",I117="Entrance ramp"),'Input data'!X132=""),"Straight",IF(AND(OR(I117="Exit ramp",I117="Entrance ramp"),'Input data'!X132&gt;10),'Input data'!X132,"Irrelevant"))</f>
        <v>Irrelevant</v>
      </c>
      <c r="X117" s="4" t="str">
        <f>IF(AND(OR(I117="Exit ramp",I117="Entrance ramp"),OR('Input data'!Y132="",'Input data'!Y132&gt;(G117*1000))),G117*1000,IF(AND(OR(I117="Exit ramp",I117="Entrance ramp"),'Input data'!Y132&gt;0),'Input data'!Y132,"Irrelevant"))</f>
        <v>Irrelevant</v>
      </c>
      <c r="Y117" s="4" t="str">
        <f>IF(AND(I117="Exit ramp",'Input data'!Z132=""),95,IF(AND(I117="Entrance ramp",'Input data'!Z132=""),45,IF(AND(OR(I117="Exit ramp",I117="Entrance ramp"),'Input data'!Z132&gt;4,'Input data'!Z132&lt;200),'Input data'!Z132,"Irrelevant")))</f>
        <v>Irrelevant</v>
      </c>
      <c r="Z117" s="4" t="str">
        <f>IF(AND(OR(I117="Exit ramp",I117="Entrance ramp"),'Input data'!AA132=""),"Straight",IF(AND(OR(I117="Exit ramp",I117="Entrance ramp"),'Input data'!AA132&gt;10),'Input data'!AA132,"Irrelevant"))</f>
        <v>Irrelevant</v>
      </c>
      <c r="AA117" s="4" t="str">
        <f>IF(X117="Irrelevant","Irrelevant",IF(AND(OR(I117="Exit ramp",I117="Entrance ramp"),OR('Input data'!AB132="",'Input data'!AB132&gt;(G117*1000-X117))),G117*1000-X117,IF(AND(OR(I117="Exit ramp",I117="Entrance ramp"),'Input data'!AB132&gt;0),'Input data'!AB132,"Irrelevant")))</f>
        <v>Irrelevant</v>
      </c>
      <c r="AB117" s="4" t="str">
        <f>IF(AND(I117="Exit ramp",'Input data'!AC132=""),60,IF(AND(I117="Entrance ramp",'Input data'!AC132=""),80,IF(AND(OR(I117="Exit ramp",I117="Entrance ramp"),'Input data'!AC132&gt;4,'Input data'!AC132&lt;200),'Input data'!AC132,"Irrelevant")))</f>
        <v>Irrelevant</v>
      </c>
      <c r="AC117" s="4" t="str">
        <f>IF(AND(OR(I117="Motorway link",I117="Exit diverge",I117="Entrance merge"),'Input data'!AD132=""),"No",IF(OR(I117="Motorway link",I117="Exit diverge",I117="Entrance merge"),'Input data'!AD132,"Irrelevant"))</f>
        <v>Irrelevant</v>
      </c>
      <c r="AD117" s="4" t="str">
        <f>IF(AND(OR(I117="Motorway link",I117="Exit diverge",I117="Entrance merge"),'Input data'!AE132=""),"130 kph",IF(OR(I117="Motorway link",I117="Exit diverge",I117="Entrance merge"),'Input data'!AE132,"Irrelevant"))</f>
        <v>Irrelevant</v>
      </c>
      <c r="AE117" s="4" t="str">
        <f>IF(AND(I117="Entrance merge",'Input data'!AF132=""),"No",IF(I117="Entrance merge",'Input data'!AF132,"Irrelevant"))</f>
        <v>Irrelevant</v>
      </c>
      <c r="AF117" s="4" t="str">
        <f>IF(AND(AE117="Yes",'Input data'!AG132&gt;0,'Input data'!AG132&lt;1.00000001),'Input data'!AG132,IF(OR(AE117="No",AE117="Yes"),0,"Irrelevant"))</f>
        <v>Irrelevant</v>
      </c>
    </row>
    <row r="118" spans="1:32" x14ac:dyDescent="0.3">
      <c r="A118" s="4" t="str">
        <f>IF('Input data'!A133="","",'Input data'!A133)</f>
        <v/>
      </c>
      <c r="B118" s="4" t="str">
        <f>IF('Input data'!B133="","",'Input data'!B133)</f>
        <v/>
      </c>
      <c r="C118" s="4" t="str">
        <f>IF('Input data'!C133="","",'Input data'!C133)</f>
        <v/>
      </c>
      <c r="D118" s="4" t="str">
        <f>IF('Input data'!D133="","",'Input data'!D133)</f>
        <v/>
      </c>
      <c r="E118" s="4" t="str">
        <f>IF('Input data'!E133="","",'Input data'!E133)</f>
        <v/>
      </c>
      <c r="F118" s="4" t="str">
        <f>IF('Input data'!F133="","",'Input data'!F133)</f>
        <v/>
      </c>
      <c r="G118" s="4">
        <f>IF('Input data'!G133="","",'Input data'!G133)</f>
        <v>0</v>
      </c>
      <c r="H118" s="4" t="str">
        <f>IF('Input data'!H133&gt;0.5,'Input data'!H133,"")</f>
        <v/>
      </c>
      <c r="I118" s="4" t="str">
        <f>IF('Input data'!I133="","",'Input data'!I133)</f>
        <v/>
      </c>
      <c r="J118" s="4" t="str">
        <f>IF(AND(OR(I118="Motorway link",I118="Exit diverge",I118="Entrance merge"),'Input data'!K133=""),2,IF(AND(OR(I118="Motorway link",I118="Exit diverge",I118="Entrance merge"),'Input data'!K133&gt;0.5,'Input data'!K133&lt;21),'Input data'!K133,"Irrelevant"))</f>
        <v>Irrelevant</v>
      </c>
      <c r="K118" s="4" t="str">
        <f>IF(AND(OR(I118="Motorway link",I118="Exit diverge",I118="Entrance merge",I118="Exit ramp",I118="Entrance ramp"),'Input data'!L133=""),3.5,IF(AND(OR(I118="Motorway link",I118="Exit diverge",I118="Entrance merge",I118="Exit ramp",I118="Entrance ramp"),'Input data'!L133&gt;1.5,'Input data'!L133&lt;11),'Input data'!L133,"Irrelevant"))</f>
        <v>Irrelevant</v>
      </c>
      <c r="L118" s="4" t="str">
        <f>IF(AND(I118="Motorway link",'Input data'!M133=""),"No",IF(I118="Motorway link",'Input data'!M133,"Irrelevant"))</f>
        <v>Irrelevant</v>
      </c>
      <c r="M118" s="4" t="str">
        <f>IF(AND(L118="Yes",'Input data'!N133&gt;0,'Input data'!N133&lt;1.00000001),'Input data'!N133,IF(OR(L118="No",L118="Yes"),0,"Irrelevant"))</f>
        <v>Irrelevant</v>
      </c>
      <c r="N118" s="4" t="str">
        <f>IF(AND(OR(I118="Motorway link",I118="Exit diverge",I118="Entrance merge"),'Input data'!O133=""),3,IF(AND(OR(I118="Motorway link",I118="Exit diverge",I118="Entrance merge"),'Input data'!O133&lt;11,'Input data'!O133&gt;-0.00000001),'Input data'!O133,"Irrelevant"))</f>
        <v>Irrelevant</v>
      </c>
      <c r="O118" s="4" t="str">
        <f>IF(AND(OR(I118="Motorway link",I118="Exit diverge",I118="Entrance merge",I118="Exit ramp",I118="Entrance ramp"),'Input data'!P133=""),0.5,IF(AND(OR(I118="Motorway link",I118="Exit diverge",I118="Entrance merge",I118="Exit ramp",I118="Entrance ramp"),'Input data'!P133&gt;-0.00000001,'Input data'!P133&lt;11),'Input data'!P133,"Irrelevant"))</f>
        <v>Irrelevant</v>
      </c>
      <c r="P118" s="4" t="str">
        <f>IF(AND(OR(I118="Motorway link",I118="Exit diverge",I118="Entrance merge"),'Input data'!Q133=""),5,IF(AND(OR(I118="Motorway link",I118="Exit diverge",I118="Entrance merge"),'Input data'!Q133&gt;-0.00000001,'Input data'!Q133&lt;101),'Input data'!Q133,"Irrelevant"))</f>
        <v>Irrelevant</v>
      </c>
      <c r="Q118" s="4" t="str">
        <f>IF(AND(OR(I118="Motorway link",I118="Exit diverge",I118="Entrance merge"),'Input data'!R133=""),"Straight",IF(AND(OR(I118="Motorway link",I118="Exit diverge",I118="Entrance merge"),'Input data'!R133&gt;10),'Input data'!R133,"Irrelevant"))</f>
        <v>Irrelevant</v>
      </c>
      <c r="R118" s="4" t="str">
        <f>IF(Q118="Straight",0,IF(AND(OR(I118="Motorway link",I118="Exit diverge",I118="Entrance merge"),OR('Input data'!S133="",'Input data'!S133&gt;(G118*1000))),G118*1000,IF(AND(OR(I118="Motorway link",I118="Exit diverge",I118="Entrance merge"),'Input data'!S133&gt;0),'Input data'!S133,"Irrelevant")))</f>
        <v>Irrelevant</v>
      </c>
      <c r="S118" s="4" t="str">
        <f>IF(AND(OR(I118="Motorway link",I118="Exit diverge",I118="Entrance merge"),'Input data'!T133=""),"Straight",IF(AND(OR(I118="Motorway link",I118="Exit diverge",I118="Entrance merge"),'Input data'!T133&gt;10),'Input data'!T133,"Irrelevant"))</f>
        <v>Irrelevant</v>
      </c>
      <c r="T118" s="4" t="str">
        <f>IF(S118="Straight",0,IF(R118="Irrelevant","Irrelevant",IF(AND(OR(I118="Motorway link",I118="Exit diverge",I118="Entrance merge"),OR('Input data'!U133="",'Input data'!U133&gt;(G118*1000-R118))),G118*1000-R118,IF(AND(OR(I118="Motorway link",I118="Exit diverge",I118="Entrance merge"),'Input data'!U133&gt;0),'Input data'!U133,"Irrelevant"))))</f>
        <v>Irrelevant</v>
      </c>
      <c r="U118" s="4" t="str">
        <f>IF(AND(OR(I118="Motorway link",I118="Exit diverge",I118="Entrance merge",I118="Exit ramp",I118="Entrance ramp"),'Input data'!V133=""),"No",IF(OR(I118="Motorway link",I118="Exit diverge",I118="Entrance merge",I118="Exit ramp",I118="Entrance ramp"),'Input data'!V133,"Irrelevant"))</f>
        <v>Irrelevant</v>
      </c>
      <c r="V118" s="4" t="str">
        <f>IF(W118="Straight",IF(AND(OR(I118="Exit ramp",I118="Entrance ramp"),'Input data'!W133=""),"Straight diamond ramp",IF(OR(I118="Exit ramp",I118="Entrance ramp"),'Input data'!W133,"Irrelevant")),"Irrelevant")</f>
        <v>Irrelevant</v>
      </c>
      <c r="W118" s="4" t="str">
        <f>IF(AND(OR(I118="Exit ramp",I118="Entrance ramp"),'Input data'!X133=""),"Straight",IF(AND(OR(I118="Exit ramp",I118="Entrance ramp"),'Input data'!X133&gt;10),'Input data'!X133,"Irrelevant"))</f>
        <v>Irrelevant</v>
      </c>
      <c r="X118" s="4" t="str">
        <f>IF(AND(OR(I118="Exit ramp",I118="Entrance ramp"),OR('Input data'!Y133="",'Input data'!Y133&gt;(G118*1000))),G118*1000,IF(AND(OR(I118="Exit ramp",I118="Entrance ramp"),'Input data'!Y133&gt;0),'Input data'!Y133,"Irrelevant"))</f>
        <v>Irrelevant</v>
      </c>
      <c r="Y118" s="4" t="str">
        <f>IF(AND(I118="Exit ramp",'Input data'!Z133=""),95,IF(AND(I118="Entrance ramp",'Input data'!Z133=""),45,IF(AND(OR(I118="Exit ramp",I118="Entrance ramp"),'Input data'!Z133&gt;4,'Input data'!Z133&lt;200),'Input data'!Z133,"Irrelevant")))</f>
        <v>Irrelevant</v>
      </c>
      <c r="Z118" s="4" t="str">
        <f>IF(AND(OR(I118="Exit ramp",I118="Entrance ramp"),'Input data'!AA133=""),"Straight",IF(AND(OR(I118="Exit ramp",I118="Entrance ramp"),'Input data'!AA133&gt;10),'Input data'!AA133,"Irrelevant"))</f>
        <v>Irrelevant</v>
      </c>
      <c r="AA118" s="4" t="str">
        <f>IF(X118="Irrelevant","Irrelevant",IF(AND(OR(I118="Exit ramp",I118="Entrance ramp"),OR('Input data'!AB133="",'Input data'!AB133&gt;(G118*1000-X118))),G118*1000-X118,IF(AND(OR(I118="Exit ramp",I118="Entrance ramp"),'Input data'!AB133&gt;0),'Input data'!AB133,"Irrelevant")))</f>
        <v>Irrelevant</v>
      </c>
      <c r="AB118" s="4" t="str">
        <f>IF(AND(I118="Exit ramp",'Input data'!AC133=""),60,IF(AND(I118="Entrance ramp",'Input data'!AC133=""),80,IF(AND(OR(I118="Exit ramp",I118="Entrance ramp"),'Input data'!AC133&gt;4,'Input data'!AC133&lt;200),'Input data'!AC133,"Irrelevant")))</f>
        <v>Irrelevant</v>
      </c>
      <c r="AC118" s="4" t="str">
        <f>IF(AND(OR(I118="Motorway link",I118="Exit diverge",I118="Entrance merge"),'Input data'!AD133=""),"No",IF(OR(I118="Motorway link",I118="Exit diverge",I118="Entrance merge"),'Input data'!AD133,"Irrelevant"))</f>
        <v>Irrelevant</v>
      </c>
      <c r="AD118" s="4" t="str">
        <f>IF(AND(OR(I118="Motorway link",I118="Exit diverge",I118="Entrance merge"),'Input data'!AE133=""),"130 kph",IF(OR(I118="Motorway link",I118="Exit diverge",I118="Entrance merge"),'Input data'!AE133,"Irrelevant"))</f>
        <v>Irrelevant</v>
      </c>
      <c r="AE118" s="4" t="str">
        <f>IF(AND(I118="Entrance merge",'Input data'!AF133=""),"No",IF(I118="Entrance merge",'Input data'!AF133,"Irrelevant"))</f>
        <v>Irrelevant</v>
      </c>
      <c r="AF118" s="4" t="str">
        <f>IF(AND(AE118="Yes",'Input data'!AG133&gt;0,'Input data'!AG133&lt;1.00000001),'Input data'!AG133,IF(OR(AE118="No",AE118="Yes"),0,"Irrelevant"))</f>
        <v>Irrelevant</v>
      </c>
    </row>
    <row r="119" spans="1:32" x14ac:dyDescent="0.3">
      <c r="A119" s="4" t="str">
        <f>IF('Input data'!A134="","",'Input data'!A134)</f>
        <v/>
      </c>
      <c r="B119" s="4" t="str">
        <f>IF('Input data'!B134="","",'Input data'!B134)</f>
        <v/>
      </c>
      <c r="C119" s="4" t="str">
        <f>IF('Input data'!C134="","",'Input data'!C134)</f>
        <v/>
      </c>
      <c r="D119" s="4" t="str">
        <f>IF('Input data'!D134="","",'Input data'!D134)</f>
        <v/>
      </c>
      <c r="E119" s="4" t="str">
        <f>IF('Input data'!E134="","",'Input data'!E134)</f>
        <v/>
      </c>
      <c r="F119" s="4" t="str">
        <f>IF('Input data'!F134="","",'Input data'!F134)</f>
        <v/>
      </c>
      <c r="G119" s="4">
        <f>IF('Input data'!G134="","",'Input data'!G134)</f>
        <v>0</v>
      </c>
      <c r="H119" s="4" t="str">
        <f>IF('Input data'!H134&gt;0.5,'Input data'!H134,"")</f>
        <v/>
      </c>
      <c r="I119" s="4" t="str">
        <f>IF('Input data'!I134="","",'Input data'!I134)</f>
        <v/>
      </c>
      <c r="J119" s="4" t="str">
        <f>IF(AND(OR(I119="Motorway link",I119="Exit diverge",I119="Entrance merge"),'Input data'!K134=""),2,IF(AND(OR(I119="Motorway link",I119="Exit diverge",I119="Entrance merge"),'Input data'!K134&gt;0.5,'Input data'!K134&lt;21),'Input data'!K134,"Irrelevant"))</f>
        <v>Irrelevant</v>
      </c>
      <c r="K119" s="4" t="str">
        <f>IF(AND(OR(I119="Motorway link",I119="Exit diverge",I119="Entrance merge",I119="Exit ramp",I119="Entrance ramp"),'Input data'!L134=""),3.5,IF(AND(OR(I119="Motorway link",I119="Exit diverge",I119="Entrance merge",I119="Exit ramp",I119="Entrance ramp"),'Input data'!L134&gt;1.5,'Input data'!L134&lt;11),'Input data'!L134,"Irrelevant"))</f>
        <v>Irrelevant</v>
      </c>
      <c r="L119" s="4" t="str">
        <f>IF(AND(I119="Motorway link",'Input data'!M134=""),"No",IF(I119="Motorway link",'Input data'!M134,"Irrelevant"))</f>
        <v>Irrelevant</v>
      </c>
      <c r="M119" s="4" t="str">
        <f>IF(AND(L119="Yes",'Input data'!N134&gt;0,'Input data'!N134&lt;1.00000001),'Input data'!N134,IF(OR(L119="No",L119="Yes"),0,"Irrelevant"))</f>
        <v>Irrelevant</v>
      </c>
      <c r="N119" s="4" t="str">
        <f>IF(AND(OR(I119="Motorway link",I119="Exit diverge",I119="Entrance merge"),'Input data'!O134=""),3,IF(AND(OR(I119="Motorway link",I119="Exit diverge",I119="Entrance merge"),'Input data'!O134&lt;11,'Input data'!O134&gt;-0.00000001),'Input data'!O134,"Irrelevant"))</f>
        <v>Irrelevant</v>
      </c>
      <c r="O119" s="4" t="str">
        <f>IF(AND(OR(I119="Motorway link",I119="Exit diverge",I119="Entrance merge",I119="Exit ramp",I119="Entrance ramp"),'Input data'!P134=""),0.5,IF(AND(OR(I119="Motorway link",I119="Exit diverge",I119="Entrance merge",I119="Exit ramp",I119="Entrance ramp"),'Input data'!P134&gt;-0.00000001,'Input data'!P134&lt;11),'Input data'!P134,"Irrelevant"))</f>
        <v>Irrelevant</v>
      </c>
      <c r="P119" s="4" t="str">
        <f>IF(AND(OR(I119="Motorway link",I119="Exit diverge",I119="Entrance merge"),'Input data'!Q134=""),5,IF(AND(OR(I119="Motorway link",I119="Exit diverge",I119="Entrance merge"),'Input data'!Q134&gt;-0.00000001,'Input data'!Q134&lt;101),'Input data'!Q134,"Irrelevant"))</f>
        <v>Irrelevant</v>
      </c>
      <c r="Q119" s="4" t="str">
        <f>IF(AND(OR(I119="Motorway link",I119="Exit diverge",I119="Entrance merge"),'Input data'!R134=""),"Straight",IF(AND(OR(I119="Motorway link",I119="Exit diverge",I119="Entrance merge"),'Input data'!R134&gt;10),'Input data'!R134,"Irrelevant"))</f>
        <v>Irrelevant</v>
      </c>
      <c r="R119" s="4" t="str">
        <f>IF(Q119="Straight",0,IF(AND(OR(I119="Motorway link",I119="Exit diverge",I119="Entrance merge"),OR('Input data'!S134="",'Input data'!S134&gt;(G119*1000))),G119*1000,IF(AND(OR(I119="Motorway link",I119="Exit diverge",I119="Entrance merge"),'Input data'!S134&gt;0),'Input data'!S134,"Irrelevant")))</f>
        <v>Irrelevant</v>
      </c>
      <c r="S119" s="4" t="str">
        <f>IF(AND(OR(I119="Motorway link",I119="Exit diverge",I119="Entrance merge"),'Input data'!T134=""),"Straight",IF(AND(OR(I119="Motorway link",I119="Exit diverge",I119="Entrance merge"),'Input data'!T134&gt;10),'Input data'!T134,"Irrelevant"))</f>
        <v>Irrelevant</v>
      </c>
      <c r="T119" s="4" t="str">
        <f>IF(S119="Straight",0,IF(R119="Irrelevant","Irrelevant",IF(AND(OR(I119="Motorway link",I119="Exit diverge",I119="Entrance merge"),OR('Input data'!U134="",'Input data'!U134&gt;(G119*1000-R119))),G119*1000-R119,IF(AND(OR(I119="Motorway link",I119="Exit diverge",I119="Entrance merge"),'Input data'!U134&gt;0),'Input data'!U134,"Irrelevant"))))</f>
        <v>Irrelevant</v>
      </c>
      <c r="U119" s="4" t="str">
        <f>IF(AND(OR(I119="Motorway link",I119="Exit diverge",I119="Entrance merge",I119="Exit ramp",I119="Entrance ramp"),'Input data'!V134=""),"No",IF(OR(I119="Motorway link",I119="Exit diverge",I119="Entrance merge",I119="Exit ramp",I119="Entrance ramp"),'Input data'!V134,"Irrelevant"))</f>
        <v>Irrelevant</v>
      </c>
      <c r="V119" s="4" t="str">
        <f>IF(W119="Straight",IF(AND(OR(I119="Exit ramp",I119="Entrance ramp"),'Input data'!W134=""),"Straight diamond ramp",IF(OR(I119="Exit ramp",I119="Entrance ramp"),'Input data'!W134,"Irrelevant")),"Irrelevant")</f>
        <v>Irrelevant</v>
      </c>
      <c r="W119" s="4" t="str">
        <f>IF(AND(OR(I119="Exit ramp",I119="Entrance ramp"),'Input data'!X134=""),"Straight",IF(AND(OR(I119="Exit ramp",I119="Entrance ramp"),'Input data'!X134&gt;10),'Input data'!X134,"Irrelevant"))</f>
        <v>Irrelevant</v>
      </c>
      <c r="X119" s="4" t="str">
        <f>IF(AND(OR(I119="Exit ramp",I119="Entrance ramp"),OR('Input data'!Y134="",'Input data'!Y134&gt;(G119*1000))),G119*1000,IF(AND(OR(I119="Exit ramp",I119="Entrance ramp"),'Input data'!Y134&gt;0),'Input data'!Y134,"Irrelevant"))</f>
        <v>Irrelevant</v>
      </c>
      <c r="Y119" s="4" t="str">
        <f>IF(AND(I119="Exit ramp",'Input data'!Z134=""),95,IF(AND(I119="Entrance ramp",'Input data'!Z134=""),45,IF(AND(OR(I119="Exit ramp",I119="Entrance ramp"),'Input data'!Z134&gt;4,'Input data'!Z134&lt;200),'Input data'!Z134,"Irrelevant")))</f>
        <v>Irrelevant</v>
      </c>
      <c r="Z119" s="4" t="str">
        <f>IF(AND(OR(I119="Exit ramp",I119="Entrance ramp"),'Input data'!AA134=""),"Straight",IF(AND(OR(I119="Exit ramp",I119="Entrance ramp"),'Input data'!AA134&gt;10),'Input data'!AA134,"Irrelevant"))</f>
        <v>Irrelevant</v>
      </c>
      <c r="AA119" s="4" t="str">
        <f>IF(X119="Irrelevant","Irrelevant",IF(AND(OR(I119="Exit ramp",I119="Entrance ramp"),OR('Input data'!AB134="",'Input data'!AB134&gt;(G119*1000-X119))),G119*1000-X119,IF(AND(OR(I119="Exit ramp",I119="Entrance ramp"),'Input data'!AB134&gt;0),'Input data'!AB134,"Irrelevant")))</f>
        <v>Irrelevant</v>
      </c>
      <c r="AB119" s="4" t="str">
        <f>IF(AND(I119="Exit ramp",'Input data'!AC134=""),60,IF(AND(I119="Entrance ramp",'Input data'!AC134=""),80,IF(AND(OR(I119="Exit ramp",I119="Entrance ramp"),'Input data'!AC134&gt;4,'Input data'!AC134&lt;200),'Input data'!AC134,"Irrelevant")))</f>
        <v>Irrelevant</v>
      </c>
      <c r="AC119" s="4" t="str">
        <f>IF(AND(OR(I119="Motorway link",I119="Exit diverge",I119="Entrance merge"),'Input data'!AD134=""),"No",IF(OR(I119="Motorway link",I119="Exit diverge",I119="Entrance merge"),'Input data'!AD134,"Irrelevant"))</f>
        <v>Irrelevant</v>
      </c>
      <c r="AD119" s="4" t="str">
        <f>IF(AND(OR(I119="Motorway link",I119="Exit diverge",I119="Entrance merge"),'Input data'!AE134=""),"130 kph",IF(OR(I119="Motorway link",I119="Exit diverge",I119="Entrance merge"),'Input data'!AE134,"Irrelevant"))</f>
        <v>Irrelevant</v>
      </c>
      <c r="AE119" s="4" t="str">
        <f>IF(AND(I119="Entrance merge",'Input data'!AF134=""),"No",IF(I119="Entrance merge",'Input data'!AF134,"Irrelevant"))</f>
        <v>Irrelevant</v>
      </c>
      <c r="AF119" s="4" t="str">
        <f>IF(AND(AE119="Yes",'Input data'!AG134&gt;0,'Input data'!AG134&lt;1.00000001),'Input data'!AG134,IF(OR(AE119="No",AE119="Yes"),0,"Irrelevant"))</f>
        <v>Irrelevant</v>
      </c>
    </row>
    <row r="120" spans="1:32" x14ac:dyDescent="0.3">
      <c r="A120" s="4" t="str">
        <f>IF('Input data'!A135="","",'Input data'!A135)</f>
        <v/>
      </c>
      <c r="B120" s="4" t="str">
        <f>IF('Input data'!B135="","",'Input data'!B135)</f>
        <v/>
      </c>
      <c r="C120" s="4" t="str">
        <f>IF('Input data'!C135="","",'Input data'!C135)</f>
        <v/>
      </c>
      <c r="D120" s="4" t="str">
        <f>IF('Input data'!D135="","",'Input data'!D135)</f>
        <v/>
      </c>
      <c r="E120" s="4" t="str">
        <f>IF('Input data'!E135="","",'Input data'!E135)</f>
        <v/>
      </c>
      <c r="F120" s="4" t="str">
        <f>IF('Input data'!F135="","",'Input data'!F135)</f>
        <v/>
      </c>
      <c r="G120" s="4">
        <f>IF('Input data'!G135="","",'Input data'!G135)</f>
        <v>0</v>
      </c>
      <c r="H120" s="4" t="str">
        <f>IF('Input data'!H135&gt;0.5,'Input data'!H135,"")</f>
        <v/>
      </c>
      <c r="I120" s="4" t="str">
        <f>IF('Input data'!I135="","",'Input data'!I135)</f>
        <v/>
      </c>
      <c r="J120" s="4" t="str">
        <f>IF(AND(OR(I120="Motorway link",I120="Exit diverge",I120="Entrance merge"),'Input data'!K135=""),2,IF(AND(OR(I120="Motorway link",I120="Exit diverge",I120="Entrance merge"),'Input data'!K135&gt;0.5,'Input data'!K135&lt;21),'Input data'!K135,"Irrelevant"))</f>
        <v>Irrelevant</v>
      </c>
      <c r="K120" s="4" t="str">
        <f>IF(AND(OR(I120="Motorway link",I120="Exit diverge",I120="Entrance merge",I120="Exit ramp",I120="Entrance ramp"),'Input data'!L135=""),3.5,IF(AND(OR(I120="Motorway link",I120="Exit diverge",I120="Entrance merge",I120="Exit ramp",I120="Entrance ramp"),'Input data'!L135&gt;1.5,'Input data'!L135&lt;11),'Input data'!L135,"Irrelevant"))</f>
        <v>Irrelevant</v>
      </c>
      <c r="L120" s="4" t="str">
        <f>IF(AND(I120="Motorway link",'Input data'!M135=""),"No",IF(I120="Motorway link",'Input data'!M135,"Irrelevant"))</f>
        <v>Irrelevant</v>
      </c>
      <c r="M120" s="4" t="str">
        <f>IF(AND(L120="Yes",'Input data'!N135&gt;0,'Input data'!N135&lt;1.00000001),'Input data'!N135,IF(OR(L120="No",L120="Yes"),0,"Irrelevant"))</f>
        <v>Irrelevant</v>
      </c>
      <c r="N120" s="4" t="str">
        <f>IF(AND(OR(I120="Motorway link",I120="Exit diverge",I120="Entrance merge"),'Input data'!O135=""),3,IF(AND(OR(I120="Motorway link",I120="Exit diverge",I120="Entrance merge"),'Input data'!O135&lt;11,'Input data'!O135&gt;-0.00000001),'Input data'!O135,"Irrelevant"))</f>
        <v>Irrelevant</v>
      </c>
      <c r="O120" s="4" t="str">
        <f>IF(AND(OR(I120="Motorway link",I120="Exit diverge",I120="Entrance merge",I120="Exit ramp",I120="Entrance ramp"),'Input data'!P135=""),0.5,IF(AND(OR(I120="Motorway link",I120="Exit diverge",I120="Entrance merge",I120="Exit ramp",I120="Entrance ramp"),'Input data'!P135&gt;-0.00000001,'Input data'!P135&lt;11),'Input data'!P135,"Irrelevant"))</f>
        <v>Irrelevant</v>
      </c>
      <c r="P120" s="4" t="str">
        <f>IF(AND(OR(I120="Motorway link",I120="Exit diverge",I120="Entrance merge"),'Input data'!Q135=""),5,IF(AND(OR(I120="Motorway link",I120="Exit diverge",I120="Entrance merge"),'Input data'!Q135&gt;-0.00000001,'Input data'!Q135&lt;101),'Input data'!Q135,"Irrelevant"))</f>
        <v>Irrelevant</v>
      </c>
      <c r="Q120" s="4" t="str">
        <f>IF(AND(OR(I120="Motorway link",I120="Exit diverge",I120="Entrance merge"),'Input data'!R135=""),"Straight",IF(AND(OR(I120="Motorway link",I120="Exit diverge",I120="Entrance merge"),'Input data'!R135&gt;10),'Input data'!R135,"Irrelevant"))</f>
        <v>Irrelevant</v>
      </c>
      <c r="R120" s="4" t="str">
        <f>IF(Q120="Straight",0,IF(AND(OR(I120="Motorway link",I120="Exit diverge",I120="Entrance merge"),OR('Input data'!S135="",'Input data'!S135&gt;(G120*1000))),G120*1000,IF(AND(OR(I120="Motorway link",I120="Exit diverge",I120="Entrance merge"),'Input data'!S135&gt;0),'Input data'!S135,"Irrelevant")))</f>
        <v>Irrelevant</v>
      </c>
      <c r="S120" s="4" t="str">
        <f>IF(AND(OR(I120="Motorway link",I120="Exit diverge",I120="Entrance merge"),'Input data'!T135=""),"Straight",IF(AND(OR(I120="Motorway link",I120="Exit diverge",I120="Entrance merge"),'Input data'!T135&gt;10),'Input data'!T135,"Irrelevant"))</f>
        <v>Irrelevant</v>
      </c>
      <c r="T120" s="4" t="str">
        <f>IF(S120="Straight",0,IF(R120="Irrelevant","Irrelevant",IF(AND(OR(I120="Motorway link",I120="Exit diverge",I120="Entrance merge"),OR('Input data'!U135="",'Input data'!U135&gt;(G120*1000-R120))),G120*1000-R120,IF(AND(OR(I120="Motorway link",I120="Exit diverge",I120="Entrance merge"),'Input data'!U135&gt;0),'Input data'!U135,"Irrelevant"))))</f>
        <v>Irrelevant</v>
      </c>
      <c r="U120" s="4" t="str">
        <f>IF(AND(OR(I120="Motorway link",I120="Exit diverge",I120="Entrance merge",I120="Exit ramp",I120="Entrance ramp"),'Input data'!V135=""),"No",IF(OR(I120="Motorway link",I120="Exit diverge",I120="Entrance merge",I120="Exit ramp",I120="Entrance ramp"),'Input data'!V135,"Irrelevant"))</f>
        <v>Irrelevant</v>
      </c>
      <c r="V120" s="4" t="str">
        <f>IF(W120="Straight",IF(AND(OR(I120="Exit ramp",I120="Entrance ramp"),'Input data'!W135=""),"Straight diamond ramp",IF(OR(I120="Exit ramp",I120="Entrance ramp"),'Input data'!W135,"Irrelevant")),"Irrelevant")</f>
        <v>Irrelevant</v>
      </c>
      <c r="W120" s="4" t="str">
        <f>IF(AND(OR(I120="Exit ramp",I120="Entrance ramp"),'Input data'!X135=""),"Straight",IF(AND(OR(I120="Exit ramp",I120="Entrance ramp"),'Input data'!X135&gt;10),'Input data'!X135,"Irrelevant"))</f>
        <v>Irrelevant</v>
      </c>
      <c r="X120" s="4" t="str">
        <f>IF(AND(OR(I120="Exit ramp",I120="Entrance ramp"),OR('Input data'!Y135="",'Input data'!Y135&gt;(G120*1000))),G120*1000,IF(AND(OR(I120="Exit ramp",I120="Entrance ramp"),'Input data'!Y135&gt;0),'Input data'!Y135,"Irrelevant"))</f>
        <v>Irrelevant</v>
      </c>
      <c r="Y120" s="4" t="str">
        <f>IF(AND(I120="Exit ramp",'Input data'!Z135=""),95,IF(AND(I120="Entrance ramp",'Input data'!Z135=""),45,IF(AND(OR(I120="Exit ramp",I120="Entrance ramp"),'Input data'!Z135&gt;4,'Input data'!Z135&lt;200),'Input data'!Z135,"Irrelevant")))</f>
        <v>Irrelevant</v>
      </c>
      <c r="Z120" s="4" t="str">
        <f>IF(AND(OR(I120="Exit ramp",I120="Entrance ramp"),'Input data'!AA135=""),"Straight",IF(AND(OR(I120="Exit ramp",I120="Entrance ramp"),'Input data'!AA135&gt;10),'Input data'!AA135,"Irrelevant"))</f>
        <v>Irrelevant</v>
      </c>
      <c r="AA120" s="4" t="str">
        <f>IF(X120="Irrelevant","Irrelevant",IF(AND(OR(I120="Exit ramp",I120="Entrance ramp"),OR('Input data'!AB135="",'Input data'!AB135&gt;(G120*1000-X120))),G120*1000-X120,IF(AND(OR(I120="Exit ramp",I120="Entrance ramp"),'Input data'!AB135&gt;0),'Input data'!AB135,"Irrelevant")))</f>
        <v>Irrelevant</v>
      </c>
      <c r="AB120" s="4" t="str">
        <f>IF(AND(I120="Exit ramp",'Input data'!AC135=""),60,IF(AND(I120="Entrance ramp",'Input data'!AC135=""),80,IF(AND(OR(I120="Exit ramp",I120="Entrance ramp"),'Input data'!AC135&gt;4,'Input data'!AC135&lt;200),'Input data'!AC135,"Irrelevant")))</f>
        <v>Irrelevant</v>
      </c>
      <c r="AC120" s="4" t="str">
        <f>IF(AND(OR(I120="Motorway link",I120="Exit diverge",I120="Entrance merge"),'Input data'!AD135=""),"No",IF(OR(I120="Motorway link",I120="Exit diverge",I120="Entrance merge"),'Input data'!AD135,"Irrelevant"))</f>
        <v>Irrelevant</v>
      </c>
      <c r="AD120" s="4" t="str">
        <f>IF(AND(OR(I120="Motorway link",I120="Exit diverge",I120="Entrance merge"),'Input data'!AE135=""),"130 kph",IF(OR(I120="Motorway link",I120="Exit diverge",I120="Entrance merge"),'Input data'!AE135,"Irrelevant"))</f>
        <v>Irrelevant</v>
      </c>
      <c r="AE120" s="4" t="str">
        <f>IF(AND(I120="Entrance merge",'Input data'!AF135=""),"No",IF(I120="Entrance merge",'Input data'!AF135,"Irrelevant"))</f>
        <v>Irrelevant</v>
      </c>
      <c r="AF120" s="4" t="str">
        <f>IF(AND(AE120="Yes",'Input data'!AG135&gt;0,'Input data'!AG135&lt;1.00000001),'Input data'!AG135,IF(OR(AE120="No",AE120="Yes"),0,"Irrelevant"))</f>
        <v>Irrelevant</v>
      </c>
    </row>
    <row r="121" spans="1:32" x14ac:dyDescent="0.3">
      <c r="A121" s="4" t="str">
        <f>IF('Input data'!A136="","",'Input data'!A136)</f>
        <v/>
      </c>
      <c r="B121" s="4" t="str">
        <f>IF('Input data'!B136="","",'Input data'!B136)</f>
        <v/>
      </c>
      <c r="C121" s="4" t="str">
        <f>IF('Input data'!C136="","",'Input data'!C136)</f>
        <v/>
      </c>
      <c r="D121" s="4" t="str">
        <f>IF('Input data'!D136="","",'Input data'!D136)</f>
        <v/>
      </c>
      <c r="E121" s="4" t="str">
        <f>IF('Input data'!E136="","",'Input data'!E136)</f>
        <v/>
      </c>
      <c r="F121" s="4" t="str">
        <f>IF('Input data'!F136="","",'Input data'!F136)</f>
        <v/>
      </c>
      <c r="G121" s="4">
        <f>IF('Input data'!G136="","",'Input data'!G136)</f>
        <v>0</v>
      </c>
      <c r="H121" s="4" t="str">
        <f>IF('Input data'!H136&gt;0.5,'Input data'!H136,"")</f>
        <v/>
      </c>
      <c r="I121" s="4" t="str">
        <f>IF('Input data'!I136="","",'Input data'!I136)</f>
        <v/>
      </c>
      <c r="J121" s="4" t="str">
        <f>IF(AND(OR(I121="Motorway link",I121="Exit diverge",I121="Entrance merge"),'Input data'!K136=""),2,IF(AND(OR(I121="Motorway link",I121="Exit diverge",I121="Entrance merge"),'Input data'!K136&gt;0.5,'Input data'!K136&lt;21),'Input data'!K136,"Irrelevant"))</f>
        <v>Irrelevant</v>
      </c>
      <c r="K121" s="4" t="str">
        <f>IF(AND(OR(I121="Motorway link",I121="Exit diverge",I121="Entrance merge",I121="Exit ramp",I121="Entrance ramp"),'Input data'!L136=""),3.5,IF(AND(OR(I121="Motorway link",I121="Exit diverge",I121="Entrance merge",I121="Exit ramp",I121="Entrance ramp"),'Input data'!L136&gt;1.5,'Input data'!L136&lt;11),'Input data'!L136,"Irrelevant"))</f>
        <v>Irrelevant</v>
      </c>
      <c r="L121" s="4" t="str">
        <f>IF(AND(I121="Motorway link",'Input data'!M136=""),"No",IF(I121="Motorway link",'Input data'!M136,"Irrelevant"))</f>
        <v>Irrelevant</v>
      </c>
      <c r="M121" s="4" t="str">
        <f>IF(AND(L121="Yes",'Input data'!N136&gt;0,'Input data'!N136&lt;1.00000001),'Input data'!N136,IF(OR(L121="No",L121="Yes"),0,"Irrelevant"))</f>
        <v>Irrelevant</v>
      </c>
      <c r="N121" s="4" t="str">
        <f>IF(AND(OR(I121="Motorway link",I121="Exit diverge",I121="Entrance merge"),'Input data'!O136=""),3,IF(AND(OR(I121="Motorway link",I121="Exit diverge",I121="Entrance merge"),'Input data'!O136&lt;11,'Input data'!O136&gt;-0.00000001),'Input data'!O136,"Irrelevant"))</f>
        <v>Irrelevant</v>
      </c>
      <c r="O121" s="4" t="str">
        <f>IF(AND(OR(I121="Motorway link",I121="Exit diverge",I121="Entrance merge",I121="Exit ramp",I121="Entrance ramp"),'Input data'!P136=""),0.5,IF(AND(OR(I121="Motorway link",I121="Exit diverge",I121="Entrance merge",I121="Exit ramp",I121="Entrance ramp"),'Input data'!P136&gt;-0.00000001,'Input data'!P136&lt;11),'Input data'!P136,"Irrelevant"))</f>
        <v>Irrelevant</v>
      </c>
      <c r="P121" s="4" t="str">
        <f>IF(AND(OR(I121="Motorway link",I121="Exit diverge",I121="Entrance merge"),'Input data'!Q136=""),5,IF(AND(OR(I121="Motorway link",I121="Exit diverge",I121="Entrance merge"),'Input data'!Q136&gt;-0.00000001,'Input data'!Q136&lt;101),'Input data'!Q136,"Irrelevant"))</f>
        <v>Irrelevant</v>
      </c>
      <c r="Q121" s="4" t="str">
        <f>IF(AND(OR(I121="Motorway link",I121="Exit diverge",I121="Entrance merge"),'Input data'!R136=""),"Straight",IF(AND(OR(I121="Motorway link",I121="Exit diverge",I121="Entrance merge"),'Input data'!R136&gt;10),'Input data'!R136,"Irrelevant"))</f>
        <v>Irrelevant</v>
      </c>
      <c r="R121" s="4" t="str">
        <f>IF(Q121="Straight",0,IF(AND(OR(I121="Motorway link",I121="Exit diverge",I121="Entrance merge"),OR('Input data'!S136="",'Input data'!S136&gt;(G121*1000))),G121*1000,IF(AND(OR(I121="Motorway link",I121="Exit diverge",I121="Entrance merge"),'Input data'!S136&gt;0),'Input data'!S136,"Irrelevant")))</f>
        <v>Irrelevant</v>
      </c>
      <c r="S121" s="4" t="str">
        <f>IF(AND(OR(I121="Motorway link",I121="Exit diverge",I121="Entrance merge"),'Input data'!T136=""),"Straight",IF(AND(OR(I121="Motorway link",I121="Exit diverge",I121="Entrance merge"),'Input data'!T136&gt;10),'Input data'!T136,"Irrelevant"))</f>
        <v>Irrelevant</v>
      </c>
      <c r="T121" s="4" t="str">
        <f>IF(S121="Straight",0,IF(R121="Irrelevant","Irrelevant",IF(AND(OR(I121="Motorway link",I121="Exit diverge",I121="Entrance merge"),OR('Input data'!U136="",'Input data'!U136&gt;(G121*1000-R121))),G121*1000-R121,IF(AND(OR(I121="Motorway link",I121="Exit diverge",I121="Entrance merge"),'Input data'!U136&gt;0),'Input data'!U136,"Irrelevant"))))</f>
        <v>Irrelevant</v>
      </c>
      <c r="U121" s="4" t="str">
        <f>IF(AND(OR(I121="Motorway link",I121="Exit diverge",I121="Entrance merge",I121="Exit ramp",I121="Entrance ramp"),'Input data'!V136=""),"No",IF(OR(I121="Motorway link",I121="Exit diverge",I121="Entrance merge",I121="Exit ramp",I121="Entrance ramp"),'Input data'!V136,"Irrelevant"))</f>
        <v>Irrelevant</v>
      </c>
      <c r="V121" s="4" t="str">
        <f>IF(W121="Straight",IF(AND(OR(I121="Exit ramp",I121="Entrance ramp"),'Input data'!W136=""),"Straight diamond ramp",IF(OR(I121="Exit ramp",I121="Entrance ramp"),'Input data'!W136,"Irrelevant")),"Irrelevant")</f>
        <v>Irrelevant</v>
      </c>
      <c r="W121" s="4" t="str">
        <f>IF(AND(OR(I121="Exit ramp",I121="Entrance ramp"),'Input data'!X136=""),"Straight",IF(AND(OR(I121="Exit ramp",I121="Entrance ramp"),'Input data'!X136&gt;10),'Input data'!X136,"Irrelevant"))</f>
        <v>Irrelevant</v>
      </c>
      <c r="X121" s="4" t="str">
        <f>IF(AND(OR(I121="Exit ramp",I121="Entrance ramp"),OR('Input data'!Y136="",'Input data'!Y136&gt;(G121*1000))),G121*1000,IF(AND(OR(I121="Exit ramp",I121="Entrance ramp"),'Input data'!Y136&gt;0),'Input data'!Y136,"Irrelevant"))</f>
        <v>Irrelevant</v>
      </c>
      <c r="Y121" s="4" t="str">
        <f>IF(AND(I121="Exit ramp",'Input data'!Z136=""),95,IF(AND(I121="Entrance ramp",'Input data'!Z136=""),45,IF(AND(OR(I121="Exit ramp",I121="Entrance ramp"),'Input data'!Z136&gt;4,'Input data'!Z136&lt;200),'Input data'!Z136,"Irrelevant")))</f>
        <v>Irrelevant</v>
      </c>
      <c r="Z121" s="4" t="str">
        <f>IF(AND(OR(I121="Exit ramp",I121="Entrance ramp"),'Input data'!AA136=""),"Straight",IF(AND(OR(I121="Exit ramp",I121="Entrance ramp"),'Input data'!AA136&gt;10),'Input data'!AA136,"Irrelevant"))</f>
        <v>Irrelevant</v>
      </c>
      <c r="AA121" s="4" t="str">
        <f>IF(X121="Irrelevant","Irrelevant",IF(AND(OR(I121="Exit ramp",I121="Entrance ramp"),OR('Input data'!AB136="",'Input data'!AB136&gt;(G121*1000-X121))),G121*1000-X121,IF(AND(OR(I121="Exit ramp",I121="Entrance ramp"),'Input data'!AB136&gt;0),'Input data'!AB136,"Irrelevant")))</f>
        <v>Irrelevant</v>
      </c>
      <c r="AB121" s="4" t="str">
        <f>IF(AND(I121="Exit ramp",'Input data'!AC136=""),60,IF(AND(I121="Entrance ramp",'Input data'!AC136=""),80,IF(AND(OR(I121="Exit ramp",I121="Entrance ramp"),'Input data'!AC136&gt;4,'Input data'!AC136&lt;200),'Input data'!AC136,"Irrelevant")))</f>
        <v>Irrelevant</v>
      </c>
      <c r="AC121" s="4" t="str">
        <f>IF(AND(OR(I121="Motorway link",I121="Exit diverge",I121="Entrance merge"),'Input data'!AD136=""),"No",IF(OR(I121="Motorway link",I121="Exit diverge",I121="Entrance merge"),'Input data'!AD136,"Irrelevant"))</f>
        <v>Irrelevant</v>
      </c>
      <c r="AD121" s="4" t="str">
        <f>IF(AND(OR(I121="Motorway link",I121="Exit diverge",I121="Entrance merge"),'Input data'!AE136=""),"130 kph",IF(OR(I121="Motorway link",I121="Exit diverge",I121="Entrance merge"),'Input data'!AE136,"Irrelevant"))</f>
        <v>Irrelevant</v>
      </c>
      <c r="AE121" s="4" t="str">
        <f>IF(AND(I121="Entrance merge",'Input data'!AF136=""),"No",IF(I121="Entrance merge",'Input data'!AF136,"Irrelevant"))</f>
        <v>Irrelevant</v>
      </c>
      <c r="AF121" s="4" t="str">
        <f>IF(AND(AE121="Yes",'Input data'!AG136&gt;0,'Input data'!AG136&lt;1.00000001),'Input data'!AG136,IF(OR(AE121="No",AE121="Yes"),0,"Irrelevant"))</f>
        <v>Irrelevant</v>
      </c>
    </row>
    <row r="122" spans="1:32" x14ac:dyDescent="0.3">
      <c r="A122" s="4" t="str">
        <f>IF('Input data'!A137="","",'Input data'!A137)</f>
        <v/>
      </c>
      <c r="B122" s="4" t="str">
        <f>IF('Input data'!B137="","",'Input data'!B137)</f>
        <v/>
      </c>
      <c r="C122" s="4" t="str">
        <f>IF('Input data'!C137="","",'Input data'!C137)</f>
        <v/>
      </c>
      <c r="D122" s="4" t="str">
        <f>IF('Input data'!D137="","",'Input data'!D137)</f>
        <v/>
      </c>
      <c r="E122" s="4" t="str">
        <f>IF('Input data'!E137="","",'Input data'!E137)</f>
        <v/>
      </c>
      <c r="F122" s="4" t="str">
        <f>IF('Input data'!F137="","",'Input data'!F137)</f>
        <v/>
      </c>
      <c r="G122" s="4">
        <f>IF('Input data'!G137="","",'Input data'!G137)</f>
        <v>0</v>
      </c>
      <c r="H122" s="4" t="str">
        <f>IF('Input data'!H137&gt;0.5,'Input data'!H137,"")</f>
        <v/>
      </c>
      <c r="I122" s="4" t="str">
        <f>IF('Input data'!I137="","",'Input data'!I137)</f>
        <v/>
      </c>
      <c r="J122" s="4" t="str">
        <f>IF(AND(OR(I122="Motorway link",I122="Exit diverge",I122="Entrance merge"),'Input data'!K137=""),2,IF(AND(OR(I122="Motorway link",I122="Exit diverge",I122="Entrance merge"),'Input data'!K137&gt;0.5,'Input data'!K137&lt;21),'Input data'!K137,"Irrelevant"))</f>
        <v>Irrelevant</v>
      </c>
      <c r="K122" s="4" t="str">
        <f>IF(AND(OR(I122="Motorway link",I122="Exit diverge",I122="Entrance merge",I122="Exit ramp",I122="Entrance ramp"),'Input data'!L137=""),3.5,IF(AND(OR(I122="Motorway link",I122="Exit diverge",I122="Entrance merge",I122="Exit ramp",I122="Entrance ramp"),'Input data'!L137&gt;1.5,'Input data'!L137&lt;11),'Input data'!L137,"Irrelevant"))</f>
        <v>Irrelevant</v>
      </c>
      <c r="L122" s="4" t="str">
        <f>IF(AND(I122="Motorway link",'Input data'!M137=""),"No",IF(I122="Motorway link",'Input data'!M137,"Irrelevant"))</f>
        <v>Irrelevant</v>
      </c>
      <c r="M122" s="4" t="str">
        <f>IF(AND(L122="Yes",'Input data'!N137&gt;0,'Input data'!N137&lt;1.00000001),'Input data'!N137,IF(OR(L122="No",L122="Yes"),0,"Irrelevant"))</f>
        <v>Irrelevant</v>
      </c>
      <c r="N122" s="4" t="str">
        <f>IF(AND(OR(I122="Motorway link",I122="Exit diverge",I122="Entrance merge"),'Input data'!O137=""),3,IF(AND(OR(I122="Motorway link",I122="Exit diverge",I122="Entrance merge"),'Input data'!O137&lt;11,'Input data'!O137&gt;-0.00000001),'Input data'!O137,"Irrelevant"))</f>
        <v>Irrelevant</v>
      </c>
      <c r="O122" s="4" t="str">
        <f>IF(AND(OR(I122="Motorway link",I122="Exit diverge",I122="Entrance merge",I122="Exit ramp",I122="Entrance ramp"),'Input data'!P137=""),0.5,IF(AND(OR(I122="Motorway link",I122="Exit diverge",I122="Entrance merge",I122="Exit ramp",I122="Entrance ramp"),'Input data'!P137&gt;-0.00000001,'Input data'!P137&lt;11),'Input data'!P137,"Irrelevant"))</f>
        <v>Irrelevant</v>
      </c>
      <c r="P122" s="4" t="str">
        <f>IF(AND(OR(I122="Motorway link",I122="Exit diverge",I122="Entrance merge"),'Input data'!Q137=""),5,IF(AND(OR(I122="Motorway link",I122="Exit diverge",I122="Entrance merge"),'Input data'!Q137&gt;-0.00000001,'Input data'!Q137&lt;101),'Input data'!Q137,"Irrelevant"))</f>
        <v>Irrelevant</v>
      </c>
      <c r="Q122" s="4" t="str">
        <f>IF(AND(OR(I122="Motorway link",I122="Exit diverge",I122="Entrance merge"),'Input data'!R137=""),"Straight",IF(AND(OR(I122="Motorway link",I122="Exit diverge",I122="Entrance merge"),'Input data'!R137&gt;10),'Input data'!R137,"Irrelevant"))</f>
        <v>Irrelevant</v>
      </c>
      <c r="R122" s="4" t="str">
        <f>IF(Q122="Straight",0,IF(AND(OR(I122="Motorway link",I122="Exit diverge",I122="Entrance merge"),OR('Input data'!S137="",'Input data'!S137&gt;(G122*1000))),G122*1000,IF(AND(OR(I122="Motorway link",I122="Exit diverge",I122="Entrance merge"),'Input data'!S137&gt;0),'Input data'!S137,"Irrelevant")))</f>
        <v>Irrelevant</v>
      </c>
      <c r="S122" s="4" t="str">
        <f>IF(AND(OR(I122="Motorway link",I122="Exit diverge",I122="Entrance merge"),'Input data'!T137=""),"Straight",IF(AND(OR(I122="Motorway link",I122="Exit diverge",I122="Entrance merge"),'Input data'!T137&gt;10),'Input data'!T137,"Irrelevant"))</f>
        <v>Irrelevant</v>
      </c>
      <c r="T122" s="4" t="str">
        <f>IF(S122="Straight",0,IF(R122="Irrelevant","Irrelevant",IF(AND(OR(I122="Motorway link",I122="Exit diverge",I122="Entrance merge"),OR('Input data'!U137="",'Input data'!U137&gt;(G122*1000-R122))),G122*1000-R122,IF(AND(OR(I122="Motorway link",I122="Exit diverge",I122="Entrance merge"),'Input data'!U137&gt;0),'Input data'!U137,"Irrelevant"))))</f>
        <v>Irrelevant</v>
      </c>
      <c r="U122" s="4" t="str">
        <f>IF(AND(OR(I122="Motorway link",I122="Exit diverge",I122="Entrance merge",I122="Exit ramp",I122="Entrance ramp"),'Input data'!V137=""),"No",IF(OR(I122="Motorway link",I122="Exit diverge",I122="Entrance merge",I122="Exit ramp",I122="Entrance ramp"),'Input data'!V137,"Irrelevant"))</f>
        <v>Irrelevant</v>
      </c>
      <c r="V122" s="4" t="str">
        <f>IF(W122="Straight",IF(AND(OR(I122="Exit ramp",I122="Entrance ramp"),'Input data'!W137=""),"Straight diamond ramp",IF(OR(I122="Exit ramp",I122="Entrance ramp"),'Input data'!W137,"Irrelevant")),"Irrelevant")</f>
        <v>Irrelevant</v>
      </c>
      <c r="W122" s="4" t="str">
        <f>IF(AND(OR(I122="Exit ramp",I122="Entrance ramp"),'Input data'!X137=""),"Straight",IF(AND(OR(I122="Exit ramp",I122="Entrance ramp"),'Input data'!X137&gt;10),'Input data'!X137,"Irrelevant"))</f>
        <v>Irrelevant</v>
      </c>
      <c r="X122" s="4" t="str">
        <f>IF(AND(OR(I122="Exit ramp",I122="Entrance ramp"),OR('Input data'!Y137="",'Input data'!Y137&gt;(G122*1000))),G122*1000,IF(AND(OR(I122="Exit ramp",I122="Entrance ramp"),'Input data'!Y137&gt;0),'Input data'!Y137,"Irrelevant"))</f>
        <v>Irrelevant</v>
      </c>
      <c r="Y122" s="4" t="str">
        <f>IF(AND(I122="Exit ramp",'Input data'!Z137=""),95,IF(AND(I122="Entrance ramp",'Input data'!Z137=""),45,IF(AND(OR(I122="Exit ramp",I122="Entrance ramp"),'Input data'!Z137&gt;4,'Input data'!Z137&lt;200),'Input data'!Z137,"Irrelevant")))</f>
        <v>Irrelevant</v>
      </c>
      <c r="Z122" s="4" t="str">
        <f>IF(AND(OR(I122="Exit ramp",I122="Entrance ramp"),'Input data'!AA137=""),"Straight",IF(AND(OR(I122="Exit ramp",I122="Entrance ramp"),'Input data'!AA137&gt;10),'Input data'!AA137,"Irrelevant"))</f>
        <v>Irrelevant</v>
      </c>
      <c r="AA122" s="4" t="str">
        <f>IF(X122="Irrelevant","Irrelevant",IF(AND(OR(I122="Exit ramp",I122="Entrance ramp"),OR('Input data'!AB137="",'Input data'!AB137&gt;(G122*1000-X122))),G122*1000-X122,IF(AND(OR(I122="Exit ramp",I122="Entrance ramp"),'Input data'!AB137&gt;0),'Input data'!AB137,"Irrelevant")))</f>
        <v>Irrelevant</v>
      </c>
      <c r="AB122" s="4" t="str">
        <f>IF(AND(I122="Exit ramp",'Input data'!AC137=""),60,IF(AND(I122="Entrance ramp",'Input data'!AC137=""),80,IF(AND(OR(I122="Exit ramp",I122="Entrance ramp"),'Input data'!AC137&gt;4,'Input data'!AC137&lt;200),'Input data'!AC137,"Irrelevant")))</f>
        <v>Irrelevant</v>
      </c>
      <c r="AC122" s="4" t="str">
        <f>IF(AND(OR(I122="Motorway link",I122="Exit diverge",I122="Entrance merge"),'Input data'!AD137=""),"No",IF(OR(I122="Motorway link",I122="Exit diverge",I122="Entrance merge"),'Input data'!AD137,"Irrelevant"))</f>
        <v>Irrelevant</v>
      </c>
      <c r="AD122" s="4" t="str">
        <f>IF(AND(OR(I122="Motorway link",I122="Exit diverge",I122="Entrance merge"),'Input data'!AE137=""),"130 kph",IF(OR(I122="Motorway link",I122="Exit diverge",I122="Entrance merge"),'Input data'!AE137,"Irrelevant"))</f>
        <v>Irrelevant</v>
      </c>
      <c r="AE122" s="4" t="str">
        <f>IF(AND(I122="Entrance merge",'Input data'!AF137=""),"No",IF(I122="Entrance merge",'Input data'!AF137,"Irrelevant"))</f>
        <v>Irrelevant</v>
      </c>
      <c r="AF122" s="4" t="str">
        <f>IF(AND(AE122="Yes",'Input data'!AG137&gt;0,'Input data'!AG137&lt;1.00000001),'Input data'!AG137,IF(OR(AE122="No",AE122="Yes"),0,"Irrelevant"))</f>
        <v>Irrelevant</v>
      </c>
    </row>
    <row r="123" spans="1:32" x14ac:dyDescent="0.3">
      <c r="A123" s="4" t="str">
        <f>IF('Input data'!A138="","",'Input data'!A138)</f>
        <v/>
      </c>
      <c r="B123" s="4" t="str">
        <f>IF('Input data'!B138="","",'Input data'!B138)</f>
        <v/>
      </c>
      <c r="C123" s="4" t="str">
        <f>IF('Input data'!C138="","",'Input data'!C138)</f>
        <v/>
      </c>
      <c r="D123" s="4" t="str">
        <f>IF('Input data'!D138="","",'Input data'!D138)</f>
        <v/>
      </c>
      <c r="E123" s="4" t="str">
        <f>IF('Input data'!E138="","",'Input data'!E138)</f>
        <v/>
      </c>
      <c r="F123" s="4" t="str">
        <f>IF('Input data'!F138="","",'Input data'!F138)</f>
        <v/>
      </c>
      <c r="G123" s="4">
        <f>IF('Input data'!G138="","",'Input data'!G138)</f>
        <v>0</v>
      </c>
      <c r="H123" s="4" t="str">
        <f>IF('Input data'!H138&gt;0.5,'Input data'!H138,"")</f>
        <v/>
      </c>
      <c r="I123" s="4" t="str">
        <f>IF('Input data'!I138="","",'Input data'!I138)</f>
        <v/>
      </c>
      <c r="J123" s="4" t="str">
        <f>IF(AND(OR(I123="Motorway link",I123="Exit diverge",I123="Entrance merge"),'Input data'!K138=""),2,IF(AND(OR(I123="Motorway link",I123="Exit diverge",I123="Entrance merge"),'Input data'!K138&gt;0.5,'Input data'!K138&lt;21),'Input data'!K138,"Irrelevant"))</f>
        <v>Irrelevant</v>
      </c>
      <c r="K123" s="4" t="str">
        <f>IF(AND(OR(I123="Motorway link",I123="Exit diverge",I123="Entrance merge",I123="Exit ramp",I123="Entrance ramp"),'Input data'!L138=""),3.5,IF(AND(OR(I123="Motorway link",I123="Exit diverge",I123="Entrance merge",I123="Exit ramp",I123="Entrance ramp"),'Input data'!L138&gt;1.5,'Input data'!L138&lt;11),'Input data'!L138,"Irrelevant"))</f>
        <v>Irrelevant</v>
      </c>
      <c r="L123" s="4" t="str">
        <f>IF(AND(I123="Motorway link",'Input data'!M138=""),"No",IF(I123="Motorway link",'Input data'!M138,"Irrelevant"))</f>
        <v>Irrelevant</v>
      </c>
      <c r="M123" s="4" t="str">
        <f>IF(AND(L123="Yes",'Input data'!N138&gt;0,'Input data'!N138&lt;1.00000001),'Input data'!N138,IF(OR(L123="No",L123="Yes"),0,"Irrelevant"))</f>
        <v>Irrelevant</v>
      </c>
      <c r="N123" s="4" t="str">
        <f>IF(AND(OR(I123="Motorway link",I123="Exit diverge",I123="Entrance merge"),'Input data'!O138=""),3,IF(AND(OR(I123="Motorway link",I123="Exit diverge",I123="Entrance merge"),'Input data'!O138&lt;11,'Input data'!O138&gt;-0.00000001),'Input data'!O138,"Irrelevant"))</f>
        <v>Irrelevant</v>
      </c>
      <c r="O123" s="4" t="str">
        <f>IF(AND(OR(I123="Motorway link",I123="Exit diverge",I123="Entrance merge",I123="Exit ramp",I123="Entrance ramp"),'Input data'!P138=""),0.5,IF(AND(OR(I123="Motorway link",I123="Exit diverge",I123="Entrance merge",I123="Exit ramp",I123="Entrance ramp"),'Input data'!P138&gt;-0.00000001,'Input data'!P138&lt;11),'Input data'!P138,"Irrelevant"))</f>
        <v>Irrelevant</v>
      </c>
      <c r="P123" s="4" t="str">
        <f>IF(AND(OR(I123="Motorway link",I123="Exit diverge",I123="Entrance merge"),'Input data'!Q138=""),5,IF(AND(OR(I123="Motorway link",I123="Exit diverge",I123="Entrance merge"),'Input data'!Q138&gt;-0.00000001,'Input data'!Q138&lt;101),'Input data'!Q138,"Irrelevant"))</f>
        <v>Irrelevant</v>
      </c>
      <c r="Q123" s="4" t="str">
        <f>IF(AND(OR(I123="Motorway link",I123="Exit diverge",I123="Entrance merge"),'Input data'!R138=""),"Straight",IF(AND(OR(I123="Motorway link",I123="Exit diverge",I123="Entrance merge"),'Input data'!R138&gt;10),'Input data'!R138,"Irrelevant"))</f>
        <v>Irrelevant</v>
      </c>
      <c r="R123" s="4" t="str">
        <f>IF(Q123="Straight",0,IF(AND(OR(I123="Motorway link",I123="Exit diverge",I123="Entrance merge"),OR('Input data'!S138="",'Input data'!S138&gt;(G123*1000))),G123*1000,IF(AND(OR(I123="Motorway link",I123="Exit diverge",I123="Entrance merge"),'Input data'!S138&gt;0),'Input data'!S138,"Irrelevant")))</f>
        <v>Irrelevant</v>
      </c>
      <c r="S123" s="4" t="str">
        <f>IF(AND(OR(I123="Motorway link",I123="Exit diverge",I123="Entrance merge"),'Input data'!T138=""),"Straight",IF(AND(OR(I123="Motorway link",I123="Exit diverge",I123="Entrance merge"),'Input data'!T138&gt;10),'Input data'!T138,"Irrelevant"))</f>
        <v>Irrelevant</v>
      </c>
      <c r="T123" s="4" t="str">
        <f>IF(S123="Straight",0,IF(R123="Irrelevant","Irrelevant",IF(AND(OR(I123="Motorway link",I123="Exit diverge",I123="Entrance merge"),OR('Input data'!U138="",'Input data'!U138&gt;(G123*1000-R123))),G123*1000-R123,IF(AND(OR(I123="Motorway link",I123="Exit diverge",I123="Entrance merge"),'Input data'!U138&gt;0),'Input data'!U138,"Irrelevant"))))</f>
        <v>Irrelevant</v>
      </c>
      <c r="U123" s="4" t="str">
        <f>IF(AND(OR(I123="Motorway link",I123="Exit diverge",I123="Entrance merge",I123="Exit ramp",I123="Entrance ramp"),'Input data'!V138=""),"No",IF(OR(I123="Motorway link",I123="Exit diverge",I123="Entrance merge",I123="Exit ramp",I123="Entrance ramp"),'Input data'!V138,"Irrelevant"))</f>
        <v>Irrelevant</v>
      </c>
      <c r="V123" s="4" t="str">
        <f>IF(W123="Straight",IF(AND(OR(I123="Exit ramp",I123="Entrance ramp"),'Input data'!W138=""),"Straight diamond ramp",IF(OR(I123="Exit ramp",I123="Entrance ramp"),'Input data'!W138,"Irrelevant")),"Irrelevant")</f>
        <v>Irrelevant</v>
      </c>
      <c r="W123" s="4" t="str">
        <f>IF(AND(OR(I123="Exit ramp",I123="Entrance ramp"),'Input data'!X138=""),"Straight",IF(AND(OR(I123="Exit ramp",I123="Entrance ramp"),'Input data'!X138&gt;10),'Input data'!X138,"Irrelevant"))</f>
        <v>Irrelevant</v>
      </c>
      <c r="X123" s="4" t="str">
        <f>IF(AND(OR(I123="Exit ramp",I123="Entrance ramp"),OR('Input data'!Y138="",'Input data'!Y138&gt;(G123*1000))),G123*1000,IF(AND(OR(I123="Exit ramp",I123="Entrance ramp"),'Input data'!Y138&gt;0),'Input data'!Y138,"Irrelevant"))</f>
        <v>Irrelevant</v>
      </c>
      <c r="Y123" s="4" t="str">
        <f>IF(AND(I123="Exit ramp",'Input data'!Z138=""),95,IF(AND(I123="Entrance ramp",'Input data'!Z138=""),45,IF(AND(OR(I123="Exit ramp",I123="Entrance ramp"),'Input data'!Z138&gt;4,'Input data'!Z138&lt;200),'Input data'!Z138,"Irrelevant")))</f>
        <v>Irrelevant</v>
      </c>
      <c r="Z123" s="4" t="str">
        <f>IF(AND(OR(I123="Exit ramp",I123="Entrance ramp"),'Input data'!AA138=""),"Straight",IF(AND(OR(I123="Exit ramp",I123="Entrance ramp"),'Input data'!AA138&gt;10),'Input data'!AA138,"Irrelevant"))</f>
        <v>Irrelevant</v>
      </c>
      <c r="AA123" s="4" t="str">
        <f>IF(X123="Irrelevant","Irrelevant",IF(AND(OR(I123="Exit ramp",I123="Entrance ramp"),OR('Input data'!AB138="",'Input data'!AB138&gt;(G123*1000-X123))),G123*1000-X123,IF(AND(OR(I123="Exit ramp",I123="Entrance ramp"),'Input data'!AB138&gt;0),'Input data'!AB138,"Irrelevant")))</f>
        <v>Irrelevant</v>
      </c>
      <c r="AB123" s="4" t="str">
        <f>IF(AND(I123="Exit ramp",'Input data'!AC138=""),60,IF(AND(I123="Entrance ramp",'Input data'!AC138=""),80,IF(AND(OR(I123="Exit ramp",I123="Entrance ramp"),'Input data'!AC138&gt;4,'Input data'!AC138&lt;200),'Input data'!AC138,"Irrelevant")))</f>
        <v>Irrelevant</v>
      </c>
      <c r="AC123" s="4" t="str">
        <f>IF(AND(OR(I123="Motorway link",I123="Exit diverge",I123="Entrance merge"),'Input data'!AD138=""),"No",IF(OR(I123="Motorway link",I123="Exit diverge",I123="Entrance merge"),'Input data'!AD138,"Irrelevant"))</f>
        <v>Irrelevant</v>
      </c>
      <c r="AD123" s="4" t="str">
        <f>IF(AND(OR(I123="Motorway link",I123="Exit diverge",I123="Entrance merge"),'Input data'!AE138=""),"130 kph",IF(OR(I123="Motorway link",I123="Exit diverge",I123="Entrance merge"),'Input data'!AE138,"Irrelevant"))</f>
        <v>Irrelevant</v>
      </c>
      <c r="AE123" s="4" t="str">
        <f>IF(AND(I123="Entrance merge",'Input data'!AF138=""),"No",IF(I123="Entrance merge",'Input data'!AF138,"Irrelevant"))</f>
        <v>Irrelevant</v>
      </c>
      <c r="AF123" s="4" t="str">
        <f>IF(AND(AE123="Yes",'Input data'!AG138&gt;0,'Input data'!AG138&lt;1.00000001),'Input data'!AG138,IF(OR(AE123="No",AE123="Yes"),0,"Irrelevant"))</f>
        <v>Irrelevant</v>
      </c>
    </row>
    <row r="124" spans="1:32" x14ac:dyDescent="0.3">
      <c r="A124" s="4" t="str">
        <f>IF('Input data'!A139="","",'Input data'!A139)</f>
        <v/>
      </c>
      <c r="B124" s="4" t="str">
        <f>IF('Input data'!B139="","",'Input data'!B139)</f>
        <v/>
      </c>
      <c r="C124" s="4" t="str">
        <f>IF('Input data'!C139="","",'Input data'!C139)</f>
        <v/>
      </c>
      <c r="D124" s="4" t="str">
        <f>IF('Input data'!D139="","",'Input data'!D139)</f>
        <v/>
      </c>
      <c r="E124" s="4" t="str">
        <f>IF('Input data'!E139="","",'Input data'!E139)</f>
        <v/>
      </c>
      <c r="F124" s="4" t="str">
        <f>IF('Input data'!F139="","",'Input data'!F139)</f>
        <v/>
      </c>
      <c r="G124" s="4">
        <f>IF('Input data'!G139="","",'Input data'!G139)</f>
        <v>0</v>
      </c>
      <c r="H124" s="4" t="str">
        <f>IF('Input data'!H139&gt;0.5,'Input data'!H139,"")</f>
        <v/>
      </c>
      <c r="I124" s="4" t="str">
        <f>IF('Input data'!I139="","",'Input data'!I139)</f>
        <v/>
      </c>
      <c r="J124" s="4" t="str">
        <f>IF(AND(OR(I124="Motorway link",I124="Exit diverge",I124="Entrance merge"),'Input data'!K139=""),2,IF(AND(OR(I124="Motorway link",I124="Exit diverge",I124="Entrance merge"),'Input data'!K139&gt;0.5,'Input data'!K139&lt;21),'Input data'!K139,"Irrelevant"))</f>
        <v>Irrelevant</v>
      </c>
      <c r="K124" s="4" t="str">
        <f>IF(AND(OR(I124="Motorway link",I124="Exit diverge",I124="Entrance merge",I124="Exit ramp",I124="Entrance ramp"),'Input data'!L139=""),3.5,IF(AND(OR(I124="Motorway link",I124="Exit diverge",I124="Entrance merge",I124="Exit ramp",I124="Entrance ramp"),'Input data'!L139&gt;1.5,'Input data'!L139&lt;11),'Input data'!L139,"Irrelevant"))</f>
        <v>Irrelevant</v>
      </c>
      <c r="L124" s="4" t="str">
        <f>IF(AND(I124="Motorway link",'Input data'!M139=""),"No",IF(I124="Motorway link",'Input data'!M139,"Irrelevant"))</f>
        <v>Irrelevant</v>
      </c>
      <c r="M124" s="4" t="str">
        <f>IF(AND(L124="Yes",'Input data'!N139&gt;0,'Input data'!N139&lt;1.00000001),'Input data'!N139,IF(OR(L124="No",L124="Yes"),0,"Irrelevant"))</f>
        <v>Irrelevant</v>
      </c>
      <c r="N124" s="4" t="str">
        <f>IF(AND(OR(I124="Motorway link",I124="Exit diverge",I124="Entrance merge"),'Input data'!O139=""),3,IF(AND(OR(I124="Motorway link",I124="Exit diverge",I124="Entrance merge"),'Input data'!O139&lt;11,'Input data'!O139&gt;-0.00000001),'Input data'!O139,"Irrelevant"))</f>
        <v>Irrelevant</v>
      </c>
      <c r="O124" s="4" t="str">
        <f>IF(AND(OR(I124="Motorway link",I124="Exit diverge",I124="Entrance merge",I124="Exit ramp",I124="Entrance ramp"),'Input data'!P139=""),0.5,IF(AND(OR(I124="Motorway link",I124="Exit diverge",I124="Entrance merge",I124="Exit ramp",I124="Entrance ramp"),'Input data'!P139&gt;-0.00000001,'Input data'!P139&lt;11),'Input data'!P139,"Irrelevant"))</f>
        <v>Irrelevant</v>
      </c>
      <c r="P124" s="4" t="str">
        <f>IF(AND(OR(I124="Motorway link",I124="Exit diverge",I124="Entrance merge"),'Input data'!Q139=""),5,IF(AND(OR(I124="Motorway link",I124="Exit diverge",I124="Entrance merge"),'Input data'!Q139&gt;-0.00000001,'Input data'!Q139&lt;101),'Input data'!Q139,"Irrelevant"))</f>
        <v>Irrelevant</v>
      </c>
      <c r="Q124" s="4" t="str">
        <f>IF(AND(OR(I124="Motorway link",I124="Exit diverge",I124="Entrance merge"),'Input data'!R139=""),"Straight",IF(AND(OR(I124="Motorway link",I124="Exit diverge",I124="Entrance merge"),'Input data'!R139&gt;10),'Input data'!R139,"Irrelevant"))</f>
        <v>Irrelevant</v>
      </c>
      <c r="R124" s="4" t="str">
        <f>IF(Q124="Straight",0,IF(AND(OR(I124="Motorway link",I124="Exit diverge",I124="Entrance merge"),OR('Input data'!S139="",'Input data'!S139&gt;(G124*1000))),G124*1000,IF(AND(OR(I124="Motorway link",I124="Exit diverge",I124="Entrance merge"),'Input data'!S139&gt;0),'Input data'!S139,"Irrelevant")))</f>
        <v>Irrelevant</v>
      </c>
      <c r="S124" s="4" t="str">
        <f>IF(AND(OR(I124="Motorway link",I124="Exit diverge",I124="Entrance merge"),'Input data'!T139=""),"Straight",IF(AND(OR(I124="Motorway link",I124="Exit diverge",I124="Entrance merge"),'Input data'!T139&gt;10),'Input data'!T139,"Irrelevant"))</f>
        <v>Irrelevant</v>
      </c>
      <c r="T124" s="4" t="str">
        <f>IF(S124="Straight",0,IF(R124="Irrelevant","Irrelevant",IF(AND(OR(I124="Motorway link",I124="Exit diverge",I124="Entrance merge"),OR('Input data'!U139="",'Input data'!U139&gt;(G124*1000-R124))),G124*1000-R124,IF(AND(OR(I124="Motorway link",I124="Exit diverge",I124="Entrance merge"),'Input data'!U139&gt;0),'Input data'!U139,"Irrelevant"))))</f>
        <v>Irrelevant</v>
      </c>
      <c r="U124" s="4" t="str">
        <f>IF(AND(OR(I124="Motorway link",I124="Exit diverge",I124="Entrance merge",I124="Exit ramp",I124="Entrance ramp"),'Input data'!V139=""),"No",IF(OR(I124="Motorway link",I124="Exit diverge",I124="Entrance merge",I124="Exit ramp",I124="Entrance ramp"),'Input data'!V139,"Irrelevant"))</f>
        <v>Irrelevant</v>
      </c>
      <c r="V124" s="4" t="str">
        <f>IF(W124="Straight",IF(AND(OR(I124="Exit ramp",I124="Entrance ramp"),'Input data'!W139=""),"Straight diamond ramp",IF(OR(I124="Exit ramp",I124="Entrance ramp"),'Input data'!W139,"Irrelevant")),"Irrelevant")</f>
        <v>Irrelevant</v>
      </c>
      <c r="W124" s="4" t="str">
        <f>IF(AND(OR(I124="Exit ramp",I124="Entrance ramp"),'Input data'!X139=""),"Straight",IF(AND(OR(I124="Exit ramp",I124="Entrance ramp"),'Input data'!X139&gt;10),'Input data'!X139,"Irrelevant"))</f>
        <v>Irrelevant</v>
      </c>
      <c r="X124" s="4" t="str">
        <f>IF(AND(OR(I124="Exit ramp",I124="Entrance ramp"),OR('Input data'!Y139="",'Input data'!Y139&gt;(G124*1000))),G124*1000,IF(AND(OR(I124="Exit ramp",I124="Entrance ramp"),'Input data'!Y139&gt;0),'Input data'!Y139,"Irrelevant"))</f>
        <v>Irrelevant</v>
      </c>
      <c r="Y124" s="4" t="str">
        <f>IF(AND(I124="Exit ramp",'Input data'!Z139=""),95,IF(AND(I124="Entrance ramp",'Input data'!Z139=""),45,IF(AND(OR(I124="Exit ramp",I124="Entrance ramp"),'Input data'!Z139&gt;4,'Input data'!Z139&lt;200),'Input data'!Z139,"Irrelevant")))</f>
        <v>Irrelevant</v>
      </c>
      <c r="Z124" s="4" t="str">
        <f>IF(AND(OR(I124="Exit ramp",I124="Entrance ramp"),'Input data'!AA139=""),"Straight",IF(AND(OR(I124="Exit ramp",I124="Entrance ramp"),'Input data'!AA139&gt;10),'Input data'!AA139,"Irrelevant"))</f>
        <v>Irrelevant</v>
      </c>
      <c r="AA124" s="4" t="str">
        <f>IF(X124="Irrelevant","Irrelevant",IF(AND(OR(I124="Exit ramp",I124="Entrance ramp"),OR('Input data'!AB139="",'Input data'!AB139&gt;(G124*1000-X124))),G124*1000-X124,IF(AND(OR(I124="Exit ramp",I124="Entrance ramp"),'Input data'!AB139&gt;0),'Input data'!AB139,"Irrelevant")))</f>
        <v>Irrelevant</v>
      </c>
      <c r="AB124" s="4" t="str">
        <f>IF(AND(I124="Exit ramp",'Input data'!AC139=""),60,IF(AND(I124="Entrance ramp",'Input data'!AC139=""),80,IF(AND(OR(I124="Exit ramp",I124="Entrance ramp"),'Input data'!AC139&gt;4,'Input data'!AC139&lt;200),'Input data'!AC139,"Irrelevant")))</f>
        <v>Irrelevant</v>
      </c>
      <c r="AC124" s="4" t="str">
        <f>IF(AND(OR(I124="Motorway link",I124="Exit diverge",I124="Entrance merge"),'Input data'!AD139=""),"No",IF(OR(I124="Motorway link",I124="Exit diverge",I124="Entrance merge"),'Input data'!AD139,"Irrelevant"))</f>
        <v>Irrelevant</v>
      </c>
      <c r="AD124" s="4" t="str">
        <f>IF(AND(OR(I124="Motorway link",I124="Exit diverge",I124="Entrance merge"),'Input data'!AE139=""),"130 kph",IF(OR(I124="Motorway link",I124="Exit diverge",I124="Entrance merge"),'Input data'!AE139,"Irrelevant"))</f>
        <v>Irrelevant</v>
      </c>
      <c r="AE124" s="4" t="str">
        <f>IF(AND(I124="Entrance merge",'Input data'!AF139=""),"No",IF(I124="Entrance merge",'Input data'!AF139,"Irrelevant"))</f>
        <v>Irrelevant</v>
      </c>
      <c r="AF124" s="4" t="str">
        <f>IF(AND(AE124="Yes",'Input data'!AG139&gt;0,'Input data'!AG139&lt;1.00000001),'Input data'!AG139,IF(OR(AE124="No",AE124="Yes"),0,"Irrelevant"))</f>
        <v>Irrelevant</v>
      </c>
    </row>
    <row r="125" spans="1:32" x14ac:dyDescent="0.3">
      <c r="A125" s="4" t="str">
        <f>IF('Input data'!A140="","",'Input data'!A140)</f>
        <v/>
      </c>
      <c r="B125" s="4" t="str">
        <f>IF('Input data'!B140="","",'Input data'!B140)</f>
        <v/>
      </c>
      <c r="C125" s="4" t="str">
        <f>IF('Input data'!C140="","",'Input data'!C140)</f>
        <v/>
      </c>
      <c r="D125" s="4" t="str">
        <f>IF('Input data'!D140="","",'Input data'!D140)</f>
        <v/>
      </c>
      <c r="E125" s="4" t="str">
        <f>IF('Input data'!E140="","",'Input data'!E140)</f>
        <v/>
      </c>
      <c r="F125" s="4" t="str">
        <f>IF('Input data'!F140="","",'Input data'!F140)</f>
        <v/>
      </c>
      <c r="G125" s="4">
        <f>IF('Input data'!G140="","",'Input data'!G140)</f>
        <v>0</v>
      </c>
      <c r="H125" s="4" t="str">
        <f>IF('Input data'!H140&gt;0.5,'Input data'!H140,"")</f>
        <v/>
      </c>
      <c r="I125" s="4" t="str">
        <f>IF('Input data'!I140="","",'Input data'!I140)</f>
        <v/>
      </c>
      <c r="J125" s="4" t="str">
        <f>IF(AND(OR(I125="Motorway link",I125="Exit diverge",I125="Entrance merge"),'Input data'!K140=""),2,IF(AND(OR(I125="Motorway link",I125="Exit diverge",I125="Entrance merge"),'Input data'!K140&gt;0.5,'Input data'!K140&lt;21),'Input data'!K140,"Irrelevant"))</f>
        <v>Irrelevant</v>
      </c>
      <c r="K125" s="4" t="str">
        <f>IF(AND(OR(I125="Motorway link",I125="Exit diverge",I125="Entrance merge",I125="Exit ramp",I125="Entrance ramp"),'Input data'!L140=""),3.5,IF(AND(OR(I125="Motorway link",I125="Exit diverge",I125="Entrance merge",I125="Exit ramp",I125="Entrance ramp"),'Input data'!L140&gt;1.5,'Input data'!L140&lt;11),'Input data'!L140,"Irrelevant"))</f>
        <v>Irrelevant</v>
      </c>
      <c r="L125" s="4" t="str">
        <f>IF(AND(I125="Motorway link",'Input data'!M140=""),"No",IF(I125="Motorway link",'Input data'!M140,"Irrelevant"))</f>
        <v>Irrelevant</v>
      </c>
      <c r="M125" s="4" t="str">
        <f>IF(AND(L125="Yes",'Input data'!N140&gt;0,'Input data'!N140&lt;1.00000001),'Input data'!N140,IF(OR(L125="No",L125="Yes"),0,"Irrelevant"))</f>
        <v>Irrelevant</v>
      </c>
      <c r="N125" s="4" t="str">
        <f>IF(AND(OR(I125="Motorway link",I125="Exit diverge",I125="Entrance merge"),'Input data'!O140=""),3,IF(AND(OR(I125="Motorway link",I125="Exit diverge",I125="Entrance merge"),'Input data'!O140&lt;11,'Input data'!O140&gt;-0.00000001),'Input data'!O140,"Irrelevant"))</f>
        <v>Irrelevant</v>
      </c>
      <c r="O125" s="4" t="str">
        <f>IF(AND(OR(I125="Motorway link",I125="Exit diverge",I125="Entrance merge",I125="Exit ramp",I125="Entrance ramp"),'Input data'!P140=""),0.5,IF(AND(OR(I125="Motorway link",I125="Exit diverge",I125="Entrance merge",I125="Exit ramp",I125="Entrance ramp"),'Input data'!P140&gt;-0.00000001,'Input data'!P140&lt;11),'Input data'!P140,"Irrelevant"))</f>
        <v>Irrelevant</v>
      </c>
      <c r="P125" s="4" t="str">
        <f>IF(AND(OR(I125="Motorway link",I125="Exit diverge",I125="Entrance merge"),'Input data'!Q140=""),5,IF(AND(OR(I125="Motorway link",I125="Exit diverge",I125="Entrance merge"),'Input data'!Q140&gt;-0.00000001,'Input data'!Q140&lt;101),'Input data'!Q140,"Irrelevant"))</f>
        <v>Irrelevant</v>
      </c>
      <c r="Q125" s="4" t="str">
        <f>IF(AND(OR(I125="Motorway link",I125="Exit diverge",I125="Entrance merge"),'Input data'!R140=""),"Straight",IF(AND(OR(I125="Motorway link",I125="Exit diverge",I125="Entrance merge"),'Input data'!R140&gt;10),'Input data'!R140,"Irrelevant"))</f>
        <v>Irrelevant</v>
      </c>
      <c r="R125" s="4" t="str">
        <f>IF(Q125="Straight",0,IF(AND(OR(I125="Motorway link",I125="Exit diverge",I125="Entrance merge"),OR('Input data'!S140="",'Input data'!S140&gt;(G125*1000))),G125*1000,IF(AND(OR(I125="Motorway link",I125="Exit diverge",I125="Entrance merge"),'Input data'!S140&gt;0),'Input data'!S140,"Irrelevant")))</f>
        <v>Irrelevant</v>
      </c>
      <c r="S125" s="4" t="str">
        <f>IF(AND(OR(I125="Motorway link",I125="Exit diverge",I125="Entrance merge"),'Input data'!T140=""),"Straight",IF(AND(OR(I125="Motorway link",I125="Exit diverge",I125="Entrance merge"),'Input data'!T140&gt;10),'Input data'!T140,"Irrelevant"))</f>
        <v>Irrelevant</v>
      </c>
      <c r="T125" s="4" t="str">
        <f>IF(S125="Straight",0,IF(R125="Irrelevant","Irrelevant",IF(AND(OR(I125="Motorway link",I125="Exit diverge",I125="Entrance merge"),OR('Input data'!U140="",'Input data'!U140&gt;(G125*1000-R125))),G125*1000-R125,IF(AND(OR(I125="Motorway link",I125="Exit diverge",I125="Entrance merge"),'Input data'!U140&gt;0),'Input data'!U140,"Irrelevant"))))</f>
        <v>Irrelevant</v>
      </c>
      <c r="U125" s="4" t="str">
        <f>IF(AND(OR(I125="Motorway link",I125="Exit diverge",I125="Entrance merge",I125="Exit ramp",I125="Entrance ramp"),'Input data'!V140=""),"No",IF(OR(I125="Motorway link",I125="Exit diverge",I125="Entrance merge",I125="Exit ramp",I125="Entrance ramp"),'Input data'!V140,"Irrelevant"))</f>
        <v>Irrelevant</v>
      </c>
      <c r="V125" s="4" t="str">
        <f>IF(W125="Straight",IF(AND(OR(I125="Exit ramp",I125="Entrance ramp"),'Input data'!W140=""),"Straight diamond ramp",IF(OR(I125="Exit ramp",I125="Entrance ramp"),'Input data'!W140,"Irrelevant")),"Irrelevant")</f>
        <v>Irrelevant</v>
      </c>
      <c r="W125" s="4" t="str">
        <f>IF(AND(OR(I125="Exit ramp",I125="Entrance ramp"),'Input data'!X140=""),"Straight",IF(AND(OR(I125="Exit ramp",I125="Entrance ramp"),'Input data'!X140&gt;10),'Input data'!X140,"Irrelevant"))</f>
        <v>Irrelevant</v>
      </c>
      <c r="X125" s="4" t="str">
        <f>IF(AND(OR(I125="Exit ramp",I125="Entrance ramp"),OR('Input data'!Y140="",'Input data'!Y140&gt;(G125*1000))),G125*1000,IF(AND(OR(I125="Exit ramp",I125="Entrance ramp"),'Input data'!Y140&gt;0),'Input data'!Y140,"Irrelevant"))</f>
        <v>Irrelevant</v>
      </c>
      <c r="Y125" s="4" t="str">
        <f>IF(AND(I125="Exit ramp",'Input data'!Z140=""),95,IF(AND(I125="Entrance ramp",'Input data'!Z140=""),45,IF(AND(OR(I125="Exit ramp",I125="Entrance ramp"),'Input data'!Z140&gt;4,'Input data'!Z140&lt;200),'Input data'!Z140,"Irrelevant")))</f>
        <v>Irrelevant</v>
      </c>
      <c r="Z125" s="4" t="str">
        <f>IF(AND(OR(I125="Exit ramp",I125="Entrance ramp"),'Input data'!AA140=""),"Straight",IF(AND(OR(I125="Exit ramp",I125="Entrance ramp"),'Input data'!AA140&gt;10),'Input data'!AA140,"Irrelevant"))</f>
        <v>Irrelevant</v>
      </c>
      <c r="AA125" s="4" t="str">
        <f>IF(X125="Irrelevant","Irrelevant",IF(AND(OR(I125="Exit ramp",I125="Entrance ramp"),OR('Input data'!AB140="",'Input data'!AB140&gt;(G125*1000-X125))),G125*1000-X125,IF(AND(OR(I125="Exit ramp",I125="Entrance ramp"),'Input data'!AB140&gt;0),'Input data'!AB140,"Irrelevant")))</f>
        <v>Irrelevant</v>
      </c>
      <c r="AB125" s="4" t="str">
        <f>IF(AND(I125="Exit ramp",'Input data'!AC140=""),60,IF(AND(I125="Entrance ramp",'Input data'!AC140=""),80,IF(AND(OR(I125="Exit ramp",I125="Entrance ramp"),'Input data'!AC140&gt;4,'Input data'!AC140&lt;200),'Input data'!AC140,"Irrelevant")))</f>
        <v>Irrelevant</v>
      </c>
      <c r="AC125" s="4" t="str">
        <f>IF(AND(OR(I125="Motorway link",I125="Exit diverge",I125="Entrance merge"),'Input data'!AD140=""),"No",IF(OR(I125="Motorway link",I125="Exit diverge",I125="Entrance merge"),'Input data'!AD140,"Irrelevant"))</f>
        <v>Irrelevant</v>
      </c>
      <c r="AD125" s="4" t="str">
        <f>IF(AND(OR(I125="Motorway link",I125="Exit diverge",I125="Entrance merge"),'Input data'!AE140=""),"130 kph",IF(OR(I125="Motorway link",I125="Exit diverge",I125="Entrance merge"),'Input data'!AE140,"Irrelevant"))</f>
        <v>Irrelevant</v>
      </c>
      <c r="AE125" s="4" t="str">
        <f>IF(AND(I125="Entrance merge",'Input data'!AF140=""),"No",IF(I125="Entrance merge",'Input data'!AF140,"Irrelevant"))</f>
        <v>Irrelevant</v>
      </c>
      <c r="AF125" s="4" t="str">
        <f>IF(AND(AE125="Yes",'Input data'!AG140&gt;0,'Input data'!AG140&lt;1.00000001),'Input data'!AG140,IF(OR(AE125="No",AE125="Yes"),0,"Irrelevant"))</f>
        <v>Irrelevant</v>
      </c>
    </row>
    <row r="126" spans="1:32" x14ac:dyDescent="0.3">
      <c r="A126" s="4" t="str">
        <f>IF('Input data'!A141="","",'Input data'!A141)</f>
        <v/>
      </c>
      <c r="B126" s="4" t="str">
        <f>IF('Input data'!B141="","",'Input data'!B141)</f>
        <v/>
      </c>
      <c r="C126" s="4" t="str">
        <f>IF('Input data'!C141="","",'Input data'!C141)</f>
        <v/>
      </c>
      <c r="D126" s="4" t="str">
        <f>IF('Input data'!D141="","",'Input data'!D141)</f>
        <v/>
      </c>
      <c r="E126" s="4" t="str">
        <f>IF('Input data'!E141="","",'Input data'!E141)</f>
        <v/>
      </c>
      <c r="F126" s="4" t="str">
        <f>IF('Input data'!F141="","",'Input data'!F141)</f>
        <v/>
      </c>
      <c r="G126" s="4">
        <f>IF('Input data'!G141="","",'Input data'!G141)</f>
        <v>0</v>
      </c>
      <c r="H126" s="4" t="str">
        <f>IF('Input data'!H141&gt;0.5,'Input data'!H141,"")</f>
        <v/>
      </c>
      <c r="I126" s="4" t="str">
        <f>IF('Input data'!I141="","",'Input data'!I141)</f>
        <v/>
      </c>
      <c r="J126" s="4" t="str">
        <f>IF(AND(OR(I126="Motorway link",I126="Exit diverge",I126="Entrance merge"),'Input data'!K141=""),2,IF(AND(OR(I126="Motorway link",I126="Exit diverge",I126="Entrance merge"),'Input data'!K141&gt;0.5,'Input data'!K141&lt;21),'Input data'!K141,"Irrelevant"))</f>
        <v>Irrelevant</v>
      </c>
      <c r="K126" s="4" t="str">
        <f>IF(AND(OR(I126="Motorway link",I126="Exit diverge",I126="Entrance merge",I126="Exit ramp",I126="Entrance ramp"),'Input data'!L141=""),3.5,IF(AND(OR(I126="Motorway link",I126="Exit diverge",I126="Entrance merge",I126="Exit ramp",I126="Entrance ramp"),'Input data'!L141&gt;1.5,'Input data'!L141&lt;11),'Input data'!L141,"Irrelevant"))</f>
        <v>Irrelevant</v>
      </c>
      <c r="L126" s="4" t="str">
        <f>IF(AND(I126="Motorway link",'Input data'!M141=""),"No",IF(I126="Motorway link",'Input data'!M141,"Irrelevant"))</f>
        <v>Irrelevant</v>
      </c>
      <c r="M126" s="4" t="str">
        <f>IF(AND(L126="Yes",'Input data'!N141&gt;0,'Input data'!N141&lt;1.00000001),'Input data'!N141,IF(OR(L126="No",L126="Yes"),0,"Irrelevant"))</f>
        <v>Irrelevant</v>
      </c>
      <c r="N126" s="4" t="str">
        <f>IF(AND(OR(I126="Motorway link",I126="Exit diverge",I126="Entrance merge"),'Input data'!O141=""),3,IF(AND(OR(I126="Motorway link",I126="Exit diverge",I126="Entrance merge"),'Input data'!O141&lt;11,'Input data'!O141&gt;-0.00000001),'Input data'!O141,"Irrelevant"))</f>
        <v>Irrelevant</v>
      </c>
      <c r="O126" s="4" t="str">
        <f>IF(AND(OR(I126="Motorway link",I126="Exit diverge",I126="Entrance merge",I126="Exit ramp",I126="Entrance ramp"),'Input data'!P141=""),0.5,IF(AND(OR(I126="Motorway link",I126="Exit diverge",I126="Entrance merge",I126="Exit ramp",I126="Entrance ramp"),'Input data'!P141&gt;-0.00000001,'Input data'!P141&lt;11),'Input data'!P141,"Irrelevant"))</f>
        <v>Irrelevant</v>
      </c>
      <c r="P126" s="4" t="str">
        <f>IF(AND(OR(I126="Motorway link",I126="Exit diverge",I126="Entrance merge"),'Input data'!Q141=""),5,IF(AND(OR(I126="Motorway link",I126="Exit diverge",I126="Entrance merge"),'Input data'!Q141&gt;-0.00000001,'Input data'!Q141&lt;101),'Input data'!Q141,"Irrelevant"))</f>
        <v>Irrelevant</v>
      </c>
      <c r="Q126" s="4" t="str">
        <f>IF(AND(OR(I126="Motorway link",I126="Exit diverge",I126="Entrance merge"),'Input data'!R141=""),"Straight",IF(AND(OR(I126="Motorway link",I126="Exit diverge",I126="Entrance merge"),'Input data'!R141&gt;10),'Input data'!R141,"Irrelevant"))</f>
        <v>Irrelevant</v>
      </c>
      <c r="R126" s="4" t="str">
        <f>IF(Q126="Straight",0,IF(AND(OR(I126="Motorway link",I126="Exit diverge",I126="Entrance merge"),OR('Input data'!S141="",'Input data'!S141&gt;(G126*1000))),G126*1000,IF(AND(OR(I126="Motorway link",I126="Exit diverge",I126="Entrance merge"),'Input data'!S141&gt;0),'Input data'!S141,"Irrelevant")))</f>
        <v>Irrelevant</v>
      </c>
      <c r="S126" s="4" t="str">
        <f>IF(AND(OR(I126="Motorway link",I126="Exit diverge",I126="Entrance merge"),'Input data'!T141=""),"Straight",IF(AND(OR(I126="Motorway link",I126="Exit diverge",I126="Entrance merge"),'Input data'!T141&gt;10),'Input data'!T141,"Irrelevant"))</f>
        <v>Irrelevant</v>
      </c>
      <c r="T126" s="4" t="str">
        <f>IF(S126="Straight",0,IF(R126="Irrelevant","Irrelevant",IF(AND(OR(I126="Motorway link",I126="Exit diverge",I126="Entrance merge"),OR('Input data'!U141="",'Input data'!U141&gt;(G126*1000-R126))),G126*1000-R126,IF(AND(OR(I126="Motorway link",I126="Exit diverge",I126="Entrance merge"),'Input data'!U141&gt;0),'Input data'!U141,"Irrelevant"))))</f>
        <v>Irrelevant</v>
      </c>
      <c r="U126" s="4" t="str">
        <f>IF(AND(OR(I126="Motorway link",I126="Exit diverge",I126="Entrance merge",I126="Exit ramp",I126="Entrance ramp"),'Input data'!V141=""),"No",IF(OR(I126="Motorway link",I126="Exit diverge",I126="Entrance merge",I126="Exit ramp",I126="Entrance ramp"),'Input data'!V141,"Irrelevant"))</f>
        <v>Irrelevant</v>
      </c>
      <c r="V126" s="4" t="str">
        <f>IF(W126="Straight",IF(AND(OR(I126="Exit ramp",I126="Entrance ramp"),'Input data'!W141=""),"Straight diamond ramp",IF(OR(I126="Exit ramp",I126="Entrance ramp"),'Input data'!W141,"Irrelevant")),"Irrelevant")</f>
        <v>Irrelevant</v>
      </c>
      <c r="W126" s="4" t="str">
        <f>IF(AND(OR(I126="Exit ramp",I126="Entrance ramp"),'Input data'!X141=""),"Straight",IF(AND(OR(I126="Exit ramp",I126="Entrance ramp"),'Input data'!X141&gt;10),'Input data'!X141,"Irrelevant"))</f>
        <v>Irrelevant</v>
      </c>
      <c r="X126" s="4" t="str">
        <f>IF(AND(OR(I126="Exit ramp",I126="Entrance ramp"),OR('Input data'!Y141="",'Input data'!Y141&gt;(G126*1000))),G126*1000,IF(AND(OR(I126="Exit ramp",I126="Entrance ramp"),'Input data'!Y141&gt;0),'Input data'!Y141,"Irrelevant"))</f>
        <v>Irrelevant</v>
      </c>
      <c r="Y126" s="4" t="str">
        <f>IF(AND(I126="Exit ramp",'Input data'!Z141=""),95,IF(AND(I126="Entrance ramp",'Input data'!Z141=""),45,IF(AND(OR(I126="Exit ramp",I126="Entrance ramp"),'Input data'!Z141&gt;4,'Input data'!Z141&lt;200),'Input data'!Z141,"Irrelevant")))</f>
        <v>Irrelevant</v>
      </c>
      <c r="Z126" s="4" t="str">
        <f>IF(AND(OR(I126="Exit ramp",I126="Entrance ramp"),'Input data'!AA141=""),"Straight",IF(AND(OR(I126="Exit ramp",I126="Entrance ramp"),'Input data'!AA141&gt;10),'Input data'!AA141,"Irrelevant"))</f>
        <v>Irrelevant</v>
      </c>
      <c r="AA126" s="4" t="str">
        <f>IF(X126="Irrelevant","Irrelevant",IF(AND(OR(I126="Exit ramp",I126="Entrance ramp"),OR('Input data'!AB141="",'Input data'!AB141&gt;(G126*1000-X126))),G126*1000-X126,IF(AND(OR(I126="Exit ramp",I126="Entrance ramp"),'Input data'!AB141&gt;0),'Input data'!AB141,"Irrelevant")))</f>
        <v>Irrelevant</v>
      </c>
      <c r="AB126" s="4" t="str">
        <f>IF(AND(I126="Exit ramp",'Input data'!AC141=""),60,IF(AND(I126="Entrance ramp",'Input data'!AC141=""),80,IF(AND(OR(I126="Exit ramp",I126="Entrance ramp"),'Input data'!AC141&gt;4,'Input data'!AC141&lt;200),'Input data'!AC141,"Irrelevant")))</f>
        <v>Irrelevant</v>
      </c>
      <c r="AC126" s="4" t="str">
        <f>IF(AND(OR(I126="Motorway link",I126="Exit diverge",I126="Entrance merge"),'Input data'!AD141=""),"No",IF(OR(I126="Motorway link",I126="Exit diverge",I126="Entrance merge"),'Input data'!AD141,"Irrelevant"))</f>
        <v>Irrelevant</v>
      </c>
      <c r="AD126" s="4" t="str">
        <f>IF(AND(OR(I126="Motorway link",I126="Exit diverge",I126="Entrance merge"),'Input data'!AE141=""),"130 kph",IF(OR(I126="Motorway link",I126="Exit diverge",I126="Entrance merge"),'Input data'!AE141,"Irrelevant"))</f>
        <v>Irrelevant</v>
      </c>
      <c r="AE126" s="4" t="str">
        <f>IF(AND(I126="Entrance merge",'Input data'!AF141=""),"No",IF(I126="Entrance merge",'Input data'!AF141,"Irrelevant"))</f>
        <v>Irrelevant</v>
      </c>
      <c r="AF126" s="4" t="str">
        <f>IF(AND(AE126="Yes",'Input data'!AG141&gt;0,'Input data'!AG141&lt;1.00000001),'Input data'!AG141,IF(OR(AE126="No",AE126="Yes"),0,"Irrelevant"))</f>
        <v>Irrelevant</v>
      </c>
    </row>
    <row r="127" spans="1:32" x14ac:dyDescent="0.3">
      <c r="A127" s="4" t="str">
        <f>IF('Input data'!A142="","",'Input data'!A142)</f>
        <v/>
      </c>
      <c r="B127" s="4" t="str">
        <f>IF('Input data'!B142="","",'Input data'!B142)</f>
        <v/>
      </c>
      <c r="C127" s="4" t="str">
        <f>IF('Input data'!C142="","",'Input data'!C142)</f>
        <v/>
      </c>
      <c r="D127" s="4" t="str">
        <f>IF('Input data'!D142="","",'Input data'!D142)</f>
        <v/>
      </c>
      <c r="E127" s="4" t="str">
        <f>IF('Input data'!E142="","",'Input data'!E142)</f>
        <v/>
      </c>
      <c r="F127" s="4" t="str">
        <f>IF('Input data'!F142="","",'Input data'!F142)</f>
        <v/>
      </c>
      <c r="G127" s="4">
        <f>IF('Input data'!G142="","",'Input data'!G142)</f>
        <v>0</v>
      </c>
      <c r="H127" s="4" t="str">
        <f>IF('Input data'!H142&gt;0.5,'Input data'!H142,"")</f>
        <v/>
      </c>
      <c r="I127" s="4" t="str">
        <f>IF('Input data'!I142="","",'Input data'!I142)</f>
        <v/>
      </c>
      <c r="J127" s="4" t="str">
        <f>IF(AND(OR(I127="Motorway link",I127="Exit diverge",I127="Entrance merge"),'Input data'!K142=""),2,IF(AND(OR(I127="Motorway link",I127="Exit diverge",I127="Entrance merge"),'Input data'!K142&gt;0.5,'Input data'!K142&lt;21),'Input data'!K142,"Irrelevant"))</f>
        <v>Irrelevant</v>
      </c>
      <c r="K127" s="4" t="str">
        <f>IF(AND(OR(I127="Motorway link",I127="Exit diverge",I127="Entrance merge",I127="Exit ramp",I127="Entrance ramp"),'Input data'!L142=""),3.5,IF(AND(OR(I127="Motorway link",I127="Exit diverge",I127="Entrance merge",I127="Exit ramp",I127="Entrance ramp"),'Input data'!L142&gt;1.5,'Input data'!L142&lt;11),'Input data'!L142,"Irrelevant"))</f>
        <v>Irrelevant</v>
      </c>
      <c r="L127" s="4" t="str">
        <f>IF(AND(I127="Motorway link",'Input data'!M142=""),"No",IF(I127="Motorway link",'Input data'!M142,"Irrelevant"))</f>
        <v>Irrelevant</v>
      </c>
      <c r="M127" s="4" t="str">
        <f>IF(AND(L127="Yes",'Input data'!N142&gt;0,'Input data'!N142&lt;1.00000001),'Input data'!N142,IF(OR(L127="No",L127="Yes"),0,"Irrelevant"))</f>
        <v>Irrelevant</v>
      </c>
      <c r="N127" s="4" t="str">
        <f>IF(AND(OR(I127="Motorway link",I127="Exit diverge",I127="Entrance merge"),'Input data'!O142=""),3,IF(AND(OR(I127="Motorway link",I127="Exit diverge",I127="Entrance merge"),'Input data'!O142&lt;11,'Input data'!O142&gt;-0.00000001),'Input data'!O142,"Irrelevant"))</f>
        <v>Irrelevant</v>
      </c>
      <c r="O127" s="4" t="str">
        <f>IF(AND(OR(I127="Motorway link",I127="Exit diverge",I127="Entrance merge",I127="Exit ramp",I127="Entrance ramp"),'Input data'!P142=""),0.5,IF(AND(OR(I127="Motorway link",I127="Exit diverge",I127="Entrance merge",I127="Exit ramp",I127="Entrance ramp"),'Input data'!P142&gt;-0.00000001,'Input data'!P142&lt;11),'Input data'!P142,"Irrelevant"))</f>
        <v>Irrelevant</v>
      </c>
      <c r="P127" s="4" t="str">
        <f>IF(AND(OR(I127="Motorway link",I127="Exit diverge",I127="Entrance merge"),'Input data'!Q142=""),5,IF(AND(OR(I127="Motorway link",I127="Exit diverge",I127="Entrance merge"),'Input data'!Q142&gt;-0.00000001,'Input data'!Q142&lt;101),'Input data'!Q142,"Irrelevant"))</f>
        <v>Irrelevant</v>
      </c>
      <c r="Q127" s="4" t="str">
        <f>IF(AND(OR(I127="Motorway link",I127="Exit diverge",I127="Entrance merge"),'Input data'!R142=""),"Straight",IF(AND(OR(I127="Motorway link",I127="Exit diverge",I127="Entrance merge"),'Input data'!R142&gt;10),'Input data'!R142,"Irrelevant"))</f>
        <v>Irrelevant</v>
      </c>
      <c r="R127" s="4" t="str">
        <f>IF(Q127="Straight",0,IF(AND(OR(I127="Motorway link",I127="Exit diverge",I127="Entrance merge"),OR('Input data'!S142="",'Input data'!S142&gt;(G127*1000))),G127*1000,IF(AND(OR(I127="Motorway link",I127="Exit diverge",I127="Entrance merge"),'Input data'!S142&gt;0),'Input data'!S142,"Irrelevant")))</f>
        <v>Irrelevant</v>
      </c>
      <c r="S127" s="4" t="str">
        <f>IF(AND(OR(I127="Motorway link",I127="Exit diverge",I127="Entrance merge"),'Input data'!T142=""),"Straight",IF(AND(OR(I127="Motorway link",I127="Exit diverge",I127="Entrance merge"),'Input data'!T142&gt;10),'Input data'!T142,"Irrelevant"))</f>
        <v>Irrelevant</v>
      </c>
      <c r="T127" s="4" t="str">
        <f>IF(S127="Straight",0,IF(R127="Irrelevant","Irrelevant",IF(AND(OR(I127="Motorway link",I127="Exit diverge",I127="Entrance merge"),OR('Input data'!U142="",'Input data'!U142&gt;(G127*1000-R127))),G127*1000-R127,IF(AND(OR(I127="Motorway link",I127="Exit diverge",I127="Entrance merge"),'Input data'!U142&gt;0),'Input data'!U142,"Irrelevant"))))</f>
        <v>Irrelevant</v>
      </c>
      <c r="U127" s="4" t="str">
        <f>IF(AND(OR(I127="Motorway link",I127="Exit diverge",I127="Entrance merge",I127="Exit ramp",I127="Entrance ramp"),'Input data'!V142=""),"No",IF(OR(I127="Motorway link",I127="Exit diverge",I127="Entrance merge",I127="Exit ramp",I127="Entrance ramp"),'Input data'!V142,"Irrelevant"))</f>
        <v>Irrelevant</v>
      </c>
      <c r="V127" s="4" t="str">
        <f>IF(W127="Straight",IF(AND(OR(I127="Exit ramp",I127="Entrance ramp"),'Input data'!W142=""),"Straight diamond ramp",IF(OR(I127="Exit ramp",I127="Entrance ramp"),'Input data'!W142,"Irrelevant")),"Irrelevant")</f>
        <v>Irrelevant</v>
      </c>
      <c r="W127" s="4" t="str">
        <f>IF(AND(OR(I127="Exit ramp",I127="Entrance ramp"),'Input data'!X142=""),"Straight",IF(AND(OR(I127="Exit ramp",I127="Entrance ramp"),'Input data'!X142&gt;10),'Input data'!X142,"Irrelevant"))</f>
        <v>Irrelevant</v>
      </c>
      <c r="X127" s="4" t="str">
        <f>IF(AND(OR(I127="Exit ramp",I127="Entrance ramp"),OR('Input data'!Y142="",'Input data'!Y142&gt;(G127*1000))),G127*1000,IF(AND(OR(I127="Exit ramp",I127="Entrance ramp"),'Input data'!Y142&gt;0),'Input data'!Y142,"Irrelevant"))</f>
        <v>Irrelevant</v>
      </c>
      <c r="Y127" s="4" t="str">
        <f>IF(AND(I127="Exit ramp",'Input data'!Z142=""),95,IF(AND(I127="Entrance ramp",'Input data'!Z142=""),45,IF(AND(OR(I127="Exit ramp",I127="Entrance ramp"),'Input data'!Z142&gt;4,'Input data'!Z142&lt;200),'Input data'!Z142,"Irrelevant")))</f>
        <v>Irrelevant</v>
      </c>
      <c r="Z127" s="4" t="str">
        <f>IF(AND(OR(I127="Exit ramp",I127="Entrance ramp"),'Input data'!AA142=""),"Straight",IF(AND(OR(I127="Exit ramp",I127="Entrance ramp"),'Input data'!AA142&gt;10),'Input data'!AA142,"Irrelevant"))</f>
        <v>Irrelevant</v>
      </c>
      <c r="AA127" s="4" t="str">
        <f>IF(X127="Irrelevant","Irrelevant",IF(AND(OR(I127="Exit ramp",I127="Entrance ramp"),OR('Input data'!AB142="",'Input data'!AB142&gt;(G127*1000-X127))),G127*1000-X127,IF(AND(OR(I127="Exit ramp",I127="Entrance ramp"),'Input data'!AB142&gt;0),'Input data'!AB142,"Irrelevant")))</f>
        <v>Irrelevant</v>
      </c>
      <c r="AB127" s="4" t="str">
        <f>IF(AND(I127="Exit ramp",'Input data'!AC142=""),60,IF(AND(I127="Entrance ramp",'Input data'!AC142=""),80,IF(AND(OR(I127="Exit ramp",I127="Entrance ramp"),'Input data'!AC142&gt;4,'Input data'!AC142&lt;200),'Input data'!AC142,"Irrelevant")))</f>
        <v>Irrelevant</v>
      </c>
      <c r="AC127" s="4" t="str">
        <f>IF(AND(OR(I127="Motorway link",I127="Exit diverge",I127="Entrance merge"),'Input data'!AD142=""),"No",IF(OR(I127="Motorway link",I127="Exit diverge",I127="Entrance merge"),'Input data'!AD142,"Irrelevant"))</f>
        <v>Irrelevant</v>
      </c>
      <c r="AD127" s="4" t="str">
        <f>IF(AND(OR(I127="Motorway link",I127="Exit diverge",I127="Entrance merge"),'Input data'!AE142=""),"130 kph",IF(OR(I127="Motorway link",I127="Exit diverge",I127="Entrance merge"),'Input data'!AE142,"Irrelevant"))</f>
        <v>Irrelevant</v>
      </c>
      <c r="AE127" s="4" t="str">
        <f>IF(AND(I127="Entrance merge",'Input data'!AF142=""),"No",IF(I127="Entrance merge",'Input data'!AF142,"Irrelevant"))</f>
        <v>Irrelevant</v>
      </c>
      <c r="AF127" s="4" t="str">
        <f>IF(AND(AE127="Yes",'Input data'!AG142&gt;0,'Input data'!AG142&lt;1.00000001),'Input data'!AG142,IF(OR(AE127="No",AE127="Yes"),0,"Irrelevant"))</f>
        <v>Irrelevant</v>
      </c>
    </row>
    <row r="128" spans="1:32" x14ac:dyDescent="0.3">
      <c r="A128" s="4" t="str">
        <f>IF('Input data'!A143="","",'Input data'!A143)</f>
        <v/>
      </c>
      <c r="B128" s="4" t="str">
        <f>IF('Input data'!B143="","",'Input data'!B143)</f>
        <v/>
      </c>
      <c r="C128" s="4" t="str">
        <f>IF('Input data'!C143="","",'Input data'!C143)</f>
        <v/>
      </c>
      <c r="D128" s="4" t="str">
        <f>IF('Input data'!D143="","",'Input data'!D143)</f>
        <v/>
      </c>
      <c r="E128" s="4" t="str">
        <f>IF('Input data'!E143="","",'Input data'!E143)</f>
        <v/>
      </c>
      <c r="F128" s="4" t="str">
        <f>IF('Input data'!F143="","",'Input data'!F143)</f>
        <v/>
      </c>
      <c r="G128" s="4">
        <f>IF('Input data'!G143="","",'Input data'!G143)</f>
        <v>0</v>
      </c>
      <c r="H128" s="4" t="str">
        <f>IF('Input data'!H143&gt;0.5,'Input data'!H143,"")</f>
        <v/>
      </c>
      <c r="I128" s="4" t="str">
        <f>IF('Input data'!I143="","",'Input data'!I143)</f>
        <v/>
      </c>
      <c r="J128" s="4" t="str">
        <f>IF(AND(OR(I128="Motorway link",I128="Exit diverge",I128="Entrance merge"),'Input data'!K143=""),2,IF(AND(OR(I128="Motorway link",I128="Exit diverge",I128="Entrance merge"),'Input data'!K143&gt;0.5,'Input data'!K143&lt;21),'Input data'!K143,"Irrelevant"))</f>
        <v>Irrelevant</v>
      </c>
      <c r="K128" s="4" t="str">
        <f>IF(AND(OR(I128="Motorway link",I128="Exit diverge",I128="Entrance merge",I128="Exit ramp",I128="Entrance ramp"),'Input data'!L143=""),3.5,IF(AND(OR(I128="Motorway link",I128="Exit diverge",I128="Entrance merge",I128="Exit ramp",I128="Entrance ramp"),'Input data'!L143&gt;1.5,'Input data'!L143&lt;11),'Input data'!L143,"Irrelevant"))</f>
        <v>Irrelevant</v>
      </c>
      <c r="L128" s="4" t="str">
        <f>IF(AND(I128="Motorway link",'Input data'!M143=""),"No",IF(I128="Motorway link",'Input data'!M143,"Irrelevant"))</f>
        <v>Irrelevant</v>
      </c>
      <c r="M128" s="4" t="str">
        <f>IF(AND(L128="Yes",'Input data'!N143&gt;0,'Input data'!N143&lt;1.00000001),'Input data'!N143,IF(OR(L128="No",L128="Yes"),0,"Irrelevant"))</f>
        <v>Irrelevant</v>
      </c>
      <c r="N128" s="4" t="str">
        <f>IF(AND(OR(I128="Motorway link",I128="Exit diverge",I128="Entrance merge"),'Input data'!O143=""),3,IF(AND(OR(I128="Motorway link",I128="Exit diverge",I128="Entrance merge"),'Input data'!O143&lt;11,'Input data'!O143&gt;-0.00000001),'Input data'!O143,"Irrelevant"))</f>
        <v>Irrelevant</v>
      </c>
      <c r="O128" s="4" t="str">
        <f>IF(AND(OR(I128="Motorway link",I128="Exit diverge",I128="Entrance merge",I128="Exit ramp",I128="Entrance ramp"),'Input data'!P143=""),0.5,IF(AND(OR(I128="Motorway link",I128="Exit diverge",I128="Entrance merge",I128="Exit ramp",I128="Entrance ramp"),'Input data'!P143&gt;-0.00000001,'Input data'!P143&lt;11),'Input data'!P143,"Irrelevant"))</f>
        <v>Irrelevant</v>
      </c>
      <c r="P128" s="4" t="str">
        <f>IF(AND(OR(I128="Motorway link",I128="Exit diverge",I128="Entrance merge"),'Input data'!Q143=""),5,IF(AND(OR(I128="Motorway link",I128="Exit diverge",I128="Entrance merge"),'Input data'!Q143&gt;-0.00000001,'Input data'!Q143&lt;101),'Input data'!Q143,"Irrelevant"))</f>
        <v>Irrelevant</v>
      </c>
      <c r="Q128" s="4" t="str">
        <f>IF(AND(OR(I128="Motorway link",I128="Exit diverge",I128="Entrance merge"),'Input data'!R143=""),"Straight",IF(AND(OR(I128="Motorway link",I128="Exit diverge",I128="Entrance merge"),'Input data'!R143&gt;10),'Input data'!R143,"Irrelevant"))</f>
        <v>Irrelevant</v>
      </c>
      <c r="R128" s="4" t="str">
        <f>IF(Q128="Straight",0,IF(AND(OR(I128="Motorway link",I128="Exit diverge",I128="Entrance merge"),OR('Input data'!S143="",'Input data'!S143&gt;(G128*1000))),G128*1000,IF(AND(OR(I128="Motorway link",I128="Exit diverge",I128="Entrance merge"),'Input data'!S143&gt;0),'Input data'!S143,"Irrelevant")))</f>
        <v>Irrelevant</v>
      </c>
      <c r="S128" s="4" t="str">
        <f>IF(AND(OR(I128="Motorway link",I128="Exit diverge",I128="Entrance merge"),'Input data'!T143=""),"Straight",IF(AND(OR(I128="Motorway link",I128="Exit diverge",I128="Entrance merge"),'Input data'!T143&gt;10),'Input data'!T143,"Irrelevant"))</f>
        <v>Irrelevant</v>
      </c>
      <c r="T128" s="4" t="str">
        <f>IF(S128="Straight",0,IF(R128="Irrelevant","Irrelevant",IF(AND(OR(I128="Motorway link",I128="Exit diverge",I128="Entrance merge"),OR('Input data'!U143="",'Input data'!U143&gt;(G128*1000-R128))),G128*1000-R128,IF(AND(OR(I128="Motorway link",I128="Exit diverge",I128="Entrance merge"),'Input data'!U143&gt;0),'Input data'!U143,"Irrelevant"))))</f>
        <v>Irrelevant</v>
      </c>
      <c r="U128" s="4" t="str">
        <f>IF(AND(OR(I128="Motorway link",I128="Exit diverge",I128="Entrance merge",I128="Exit ramp",I128="Entrance ramp"),'Input data'!V143=""),"No",IF(OR(I128="Motorway link",I128="Exit diverge",I128="Entrance merge",I128="Exit ramp",I128="Entrance ramp"),'Input data'!V143,"Irrelevant"))</f>
        <v>Irrelevant</v>
      </c>
      <c r="V128" s="4" t="str">
        <f>IF(W128="Straight",IF(AND(OR(I128="Exit ramp",I128="Entrance ramp"),'Input data'!W143=""),"Straight diamond ramp",IF(OR(I128="Exit ramp",I128="Entrance ramp"),'Input data'!W143,"Irrelevant")),"Irrelevant")</f>
        <v>Irrelevant</v>
      </c>
      <c r="W128" s="4" t="str">
        <f>IF(AND(OR(I128="Exit ramp",I128="Entrance ramp"),'Input data'!X143=""),"Straight",IF(AND(OR(I128="Exit ramp",I128="Entrance ramp"),'Input data'!X143&gt;10),'Input data'!X143,"Irrelevant"))</f>
        <v>Irrelevant</v>
      </c>
      <c r="X128" s="4" t="str">
        <f>IF(AND(OR(I128="Exit ramp",I128="Entrance ramp"),OR('Input data'!Y143="",'Input data'!Y143&gt;(G128*1000))),G128*1000,IF(AND(OR(I128="Exit ramp",I128="Entrance ramp"),'Input data'!Y143&gt;0),'Input data'!Y143,"Irrelevant"))</f>
        <v>Irrelevant</v>
      </c>
      <c r="Y128" s="4" t="str">
        <f>IF(AND(I128="Exit ramp",'Input data'!Z143=""),95,IF(AND(I128="Entrance ramp",'Input data'!Z143=""),45,IF(AND(OR(I128="Exit ramp",I128="Entrance ramp"),'Input data'!Z143&gt;4,'Input data'!Z143&lt;200),'Input data'!Z143,"Irrelevant")))</f>
        <v>Irrelevant</v>
      </c>
      <c r="Z128" s="4" t="str">
        <f>IF(AND(OR(I128="Exit ramp",I128="Entrance ramp"),'Input data'!AA143=""),"Straight",IF(AND(OR(I128="Exit ramp",I128="Entrance ramp"),'Input data'!AA143&gt;10),'Input data'!AA143,"Irrelevant"))</f>
        <v>Irrelevant</v>
      </c>
      <c r="AA128" s="4" t="str">
        <f>IF(X128="Irrelevant","Irrelevant",IF(AND(OR(I128="Exit ramp",I128="Entrance ramp"),OR('Input data'!AB143="",'Input data'!AB143&gt;(G128*1000-X128))),G128*1000-X128,IF(AND(OR(I128="Exit ramp",I128="Entrance ramp"),'Input data'!AB143&gt;0),'Input data'!AB143,"Irrelevant")))</f>
        <v>Irrelevant</v>
      </c>
      <c r="AB128" s="4" t="str">
        <f>IF(AND(I128="Exit ramp",'Input data'!AC143=""),60,IF(AND(I128="Entrance ramp",'Input data'!AC143=""),80,IF(AND(OR(I128="Exit ramp",I128="Entrance ramp"),'Input data'!AC143&gt;4,'Input data'!AC143&lt;200),'Input data'!AC143,"Irrelevant")))</f>
        <v>Irrelevant</v>
      </c>
      <c r="AC128" s="4" t="str">
        <f>IF(AND(OR(I128="Motorway link",I128="Exit diverge",I128="Entrance merge"),'Input data'!AD143=""),"No",IF(OR(I128="Motorway link",I128="Exit diverge",I128="Entrance merge"),'Input data'!AD143,"Irrelevant"))</f>
        <v>Irrelevant</v>
      </c>
      <c r="AD128" s="4" t="str">
        <f>IF(AND(OR(I128="Motorway link",I128="Exit diverge",I128="Entrance merge"),'Input data'!AE143=""),"130 kph",IF(OR(I128="Motorway link",I128="Exit diverge",I128="Entrance merge"),'Input data'!AE143,"Irrelevant"))</f>
        <v>Irrelevant</v>
      </c>
      <c r="AE128" s="4" t="str">
        <f>IF(AND(I128="Entrance merge",'Input data'!AF143=""),"No",IF(I128="Entrance merge",'Input data'!AF143,"Irrelevant"))</f>
        <v>Irrelevant</v>
      </c>
      <c r="AF128" s="4" t="str">
        <f>IF(AND(AE128="Yes",'Input data'!AG143&gt;0,'Input data'!AG143&lt;1.00000001),'Input data'!AG143,IF(OR(AE128="No",AE128="Yes"),0,"Irrelevant"))</f>
        <v>Irrelevant</v>
      </c>
    </row>
    <row r="129" spans="1:32" x14ac:dyDescent="0.3">
      <c r="A129" s="4" t="str">
        <f>IF('Input data'!A144="","",'Input data'!A144)</f>
        <v/>
      </c>
      <c r="B129" s="4" t="str">
        <f>IF('Input data'!B144="","",'Input data'!B144)</f>
        <v/>
      </c>
      <c r="C129" s="4" t="str">
        <f>IF('Input data'!C144="","",'Input data'!C144)</f>
        <v/>
      </c>
      <c r="D129" s="4" t="str">
        <f>IF('Input data'!D144="","",'Input data'!D144)</f>
        <v/>
      </c>
      <c r="E129" s="4" t="str">
        <f>IF('Input data'!E144="","",'Input data'!E144)</f>
        <v/>
      </c>
      <c r="F129" s="4" t="str">
        <f>IF('Input data'!F144="","",'Input data'!F144)</f>
        <v/>
      </c>
      <c r="G129" s="4">
        <f>IF('Input data'!G144="","",'Input data'!G144)</f>
        <v>0</v>
      </c>
      <c r="H129" s="4" t="str">
        <f>IF('Input data'!H144&gt;0.5,'Input data'!H144,"")</f>
        <v/>
      </c>
      <c r="I129" s="4" t="str">
        <f>IF('Input data'!I144="","",'Input data'!I144)</f>
        <v/>
      </c>
      <c r="J129" s="4" t="str">
        <f>IF(AND(OR(I129="Motorway link",I129="Exit diverge",I129="Entrance merge"),'Input data'!K144=""),2,IF(AND(OR(I129="Motorway link",I129="Exit diverge",I129="Entrance merge"),'Input data'!K144&gt;0.5,'Input data'!K144&lt;21),'Input data'!K144,"Irrelevant"))</f>
        <v>Irrelevant</v>
      </c>
      <c r="K129" s="4" t="str">
        <f>IF(AND(OR(I129="Motorway link",I129="Exit diverge",I129="Entrance merge",I129="Exit ramp",I129="Entrance ramp"),'Input data'!L144=""),3.5,IF(AND(OR(I129="Motorway link",I129="Exit diverge",I129="Entrance merge",I129="Exit ramp",I129="Entrance ramp"),'Input data'!L144&gt;1.5,'Input data'!L144&lt;11),'Input data'!L144,"Irrelevant"))</f>
        <v>Irrelevant</v>
      </c>
      <c r="L129" s="4" t="str">
        <f>IF(AND(I129="Motorway link",'Input data'!M144=""),"No",IF(I129="Motorway link",'Input data'!M144,"Irrelevant"))</f>
        <v>Irrelevant</v>
      </c>
      <c r="M129" s="4" t="str">
        <f>IF(AND(L129="Yes",'Input data'!N144&gt;0,'Input data'!N144&lt;1.00000001),'Input data'!N144,IF(OR(L129="No",L129="Yes"),0,"Irrelevant"))</f>
        <v>Irrelevant</v>
      </c>
      <c r="N129" s="4" t="str">
        <f>IF(AND(OR(I129="Motorway link",I129="Exit diverge",I129="Entrance merge"),'Input data'!O144=""),3,IF(AND(OR(I129="Motorway link",I129="Exit diverge",I129="Entrance merge"),'Input data'!O144&lt;11,'Input data'!O144&gt;-0.00000001),'Input data'!O144,"Irrelevant"))</f>
        <v>Irrelevant</v>
      </c>
      <c r="O129" s="4" t="str">
        <f>IF(AND(OR(I129="Motorway link",I129="Exit diverge",I129="Entrance merge",I129="Exit ramp",I129="Entrance ramp"),'Input data'!P144=""),0.5,IF(AND(OR(I129="Motorway link",I129="Exit diverge",I129="Entrance merge",I129="Exit ramp",I129="Entrance ramp"),'Input data'!P144&gt;-0.00000001,'Input data'!P144&lt;11),'Input data'!P144,"Irrelevant"))</f>
        <v>Irrelevant</v>
      </c>
      <c r="P129" s="4" t="str">
        <f>IF(AND(OR(I129="Motorway link",I129="Exit diverge",I129="Entrance merge"),'Input data'!Q144=""),5,IF(AND(OR(I129="Motorway link",I129="Exit diverge",I129="Entrance merge"),'Input data'!Q144&gt;-0.00000001,'Input data'!Q144&lt;101),'Input data'!Q144,"Irrelevant"))</f>
        <v>Irrelevant</v>
      </c>
      <c r="Q129" s="4" t="str">
        <f>IF(AND(OR(I129="Motorway link",I129="Exit diverge",I129="Entrance merge"),'Input data'!R144=""),"Straight",IF(AND(OR(I129="Motorway link",I129="Exit diverge",I129="Entrance merge"),'Input data'!R144&gt;10),'Input data'!R144,"Irrelevant"))</f>
        <v>Irrelevant</v>
      </c>
      <c r="R129" s="4" t="str">
        <f>IF(Q129="Straight",0,IF(AND(OR(I129="Motorway link",I129="Exit diverge",I129="Entrance merge"),OR('Input data'!S144="",'Input data'!S144&gt;(G129*1000))),G129*1000,IF(AND(OR(I129="Motorway link",I129="Exit diverge",I129="Entrance merge"),'Input data'!S144&gt;0),'Input data'!S144,"Irrelevant")))</f>
        <v>Irrelevant</v>
      </c>
      <c r="S129" s="4" t="str">
        <f>IF(AND(OR(I129="Motorway link",I129="Exit diverge",I129="Entrance merge"),'Input data'!T144=""),"Straight",IF(AND(OR(I129="Motorway link",I129="Exit diverge",I129="Entrance merge"),'Input data'!T144&gt;10),'Input data'!T144,"Irrelevant"))</f>
        <v>Irrelevant</v>
      </c>
      <c r="T129" s="4" t="str">
        <f>IF(S129="Straight",0,IF(R129="Irrelevant","Irrelevant",IF(AND(OR(I129="Motorway link",I129="Exit diverge",I129="Entrance merge"),OR('Input data'!U144="",'Input data'!U144&gt;(G129*1000-R129))),G129*1000-R129,IF(AND(OR(I129="Motorway link",I129="Exit diverge",I129="Entrance merge"),'Input data'!U144&gt;0),'Input data'!U144,"Irrelevant"))))</f>
        <v>Irrelevant</v>
      </c>
      <c r="U129" s="4" t="str">
        <f>IF(AND(OR(I129="Motorway link",I129="Exit diverge",I129="Entrance merge",I129="Exit ramp",I129="Entrance ramp"),'Input data'!V144=""),"No",IF(OR(I129="Motorway link",I129="Exit diverge",I129="Entrance merge",I129="Exit ramp",I129="Entrance ramp"),'Input data'!V144,"Irrelevant"))</f>
        <v>Irrelevant</v>
      </c>
      <c r="V129" s="4" t="str">
        <f>IF(W129="Straight",IF(AND(OR(I129="Exit ramp",I129="Entrance ramp"),'Input data'!W144=""),"Straight diamond ramp",IF(OR(I129="Exit ramp",I129="Entrance ramp"),'Input data'!W144,"Irrelevant")),"Irrelevant")</f>
        <v>Irrelevant</v>
      </c>
      <c r="W129" s="4" t="str">
        <f>IF(AND(OR(I129="Exit ramp",I129="Entrance ramp"),'Input data'!X144=""),"Straight",IF(AND(OR(I129="Exit ramp",I129="Entrance ramp"),'Input data'!X144&gt;10),'Input data'!X144,"Irrelevant"))</f>
        <v>Irrelevant</v>
      </c>
      <c r="X129" s="4" t="str">
        <f>IF(AND(OR(I129="Exit ramp",I129="Entrance ramp"),OR('Input data'!Y144="",'Input data'!Y144&gt;(G129*1000))),G129*1000,IF(AND(OR(I129="Exit ramp",I129="Entrance ramp"),'Input data'!Y144&gt;0),'Input data'!Y144,"Irrelevant"))</f>
        <v>Irrelevant</v>
      </c>
      <c r="Y129" s="4" t="str">
        <f>IF(AND(I129="Exit ramp",'Input data'!Z144=""),95,IF(AND(I129="Entrance ramp",'Input data'!Z144=""),45,IF(AND(OR(I129="Exit ramp",I129="Entrance ramp"),'Input data'!Z144&gt;4,'Input data'!Z144&lt;200),'Input data'!Z144,"Irrelevant")))</f>
        <v>Irrelevant</v>
      </c>
      <c r="Z129" s="4" t="str">
        <f>IF(AND(OR(I129="Exit ramp",I129="Entrance ramp"),'Input data'!AA144=""),"Straight",IF(AND(OR(I129="Exit ramp",I129="Entrance ramp"),'Input data'!AA144&gt;10),'Input data'!AA144,"Irrelevant"))</f>
        <v>Irrelevant</v>
      </c>
      <c r="AA129" s="4" t="str">
        <f>IF(X129="Irrelevant","Irrelevant",IF(AND(OR(I129="Exit ramp",I129="Entrance ramp"),OR('Input data'!AB144="",'Input data'!AB144&gt;(G129*1000-X129))),G129*1000-X129,IF(AND(OR(I129="Exit ramp",I129="Entrance ramp"),'Input data'!AB144&gt;0),'Input data'!AB144,"Irrelevant")))</f>
        <v>Irrelevant</v>
      </c>
      <c r="AB129" s="4" t="str">
        <f>IF(AND(I129="Exit ramp",'Input data'!AC144=""),60,IF(AND(I129="Entrance ramp",'Input data'!AC144=""),80,IF(AND(OR(I129="Exit ramp",I129="Entrance ramp"),'Input data'!AC144&gt;4,'Input data'!AC144&lt;200),'Input data'!AC144,"Irrelevant")))</f>
        <v>Irrelevant</v>
      </c>
      <c r="AC129" s="4" t="str">
        <f>IF(AND(OR(I129="Motorway link",I129="Exit diverge",I129="Entrance merge"),'Input data'!AD144=""),"No",IF(OR(I129="Motorway link",I129="Exit diverge",I129="Entrance merge"),'Input data'!AD144,"Irrelevant"))</f>
        <v>Irrelevant</v>
      </c>
      <c r="AD129" s="4" t="str">
        <f>IF(AND(OR(I129="Motorway link",I129="Exit diverge",I129="Entrance merge"),'Input data'!AE144=""),"130 kph",IF(OR(I129="Motorway link",I129="Exit diverge",I129="Entrance merge"),'Input data'!AE144,"Irrelevant"))</f>
        <v>Irrelevant</v>
      </c>
      <c r="AE129" s="4" t="str">
        <f>IF(AND(I129="Entrance merge",'Input data'!AF144=""),"No",IF(I129="Entrance merge",'Input data'!AF144,"Irrelevant"))</f>
        <v>Irrelevant</v>
      </c>
      <c r="AF129" s="4" t="str">
        <f>IF(AND(AE129="Yes",'Input data'!AG144&gt;0,'Input data'!AG144&lt;1.00000001),'Input data'!AG144,IF(OR(AE129="No",AE129="Yes"),0,"Irrelevant"))</f>
        <v>Irrelevant</v>
      </c>
    </row>
    <row r="130" spans="1:32" x14ac:dyDescent="0.3">
      <c r="A130" s="4" t="str">
        <f>IF('Input data'!A145="","",'Input data'!A145)</f>
        <v/>
      </c>
      <c r="B130" s="4" t="str">
        <f>IF('Input data'!B145="","",'Input data'!B145)</f>
        <v/>
      </c>
      <c r="C130" s="4" t="str">
        <f>IF('Input data'!C145="","",'Input data'!C145)</f>
        <v/>
      </c>
      <c r="D130" s="4" t="str">
        <f>IF('Input data'!D145="","",'Input data'!D145)</f>
        <v/>
      </c>
      <c r="E130" s="4" t="str">
        <f>IF('Input data'!E145="","",'Input data'!E145)</f>
        <v/>
      </c>
      <c r="F130" s="4" t="str">
        <f>IF('Input data'!F145="","",'Input data'!F145)</f>
        <v/>
      </c>
      <c r="G130" s="4">
        <f>IF('Input data'!G145="","",'Input data'!G145)</f>
        <v>0</v>
      </c>
      <c r="H130" s="4" t="str">
        <f>IF('Input data'!H145&gt;0.5,'Input data'!H145,"")</f>
        <v/>
      </c>
      <c r="I130" s="4" t="str">
        <f>IF('Input data'!I145="","",'Input data'!I145)</f>
        <v/>
      </c>
      <c r="J130" s="4" t="str">
        <f>IF(AND(OR(I130="Motorway link",I130="Exit diverge",I130="Entrance merge"),'Input data'!K145=""),2,IF(AND(OR(I130="Motorway link",I130="Exit diverge",I130="Entrance merge"),'Input data'!K145&gt;0.5,'Input data'!K145&lt;21),'Input data'!K145,"Irrelevant"))</f>
        <v>Irrelevant</v>
      </c>
      <c r="K130" s="4" t="str">
        <f>IF(AND(OR(I130="Motorway link",I130="Exit diverge",I130="Entrance merge",I130="Exit ramp",I130="Entrance ramp"),'Input data'!L145=""),3.5,IF(AND(OR(I130="Motorway link",I130="Exit diverge",I130="Entrance merge",I130="Exit ramp",I130="Entrance ramp"),'Input data'!L145&gt;1.5,'Input data'!L145&lt;11),'Input data'!L145,"Irrelevant"))</f>
        <v>Irrelevant</v>
      </c>
      <c r="L130" s="4" t="str">
        <f>IF(AND(I130="Motorway link",'Input data'!M145=""),"No",IF(I130="Motorway link",'Input data'!M145,"Irrelevant"))</f>
        <v>Irrelevant</v>
      </c>
      <c r="M130" s="4" t="str">
        <f>IF(AND(L130="Yes",'Input data'!N145&gt;0,'Input data'!N145&lt;1.00000001),'Input data'!N145,IF(OR(L130="No",L130="Yes"),0,"Irrelevant"))</f>
        <v>Irrelevant</v>
      </c>
      <c r="N130" s="4" t="str">
        <f>IF(AND(OR(I130="Motorway link",I130="Exit diverge",I130="Entrance merge"),'Input data'!O145=""),3,IF(AND(OR(I130="Motorway link",I130="Exit diverge",I130="Entrance merge"),'Input data'!O145&lt;11,'Input data'!O145&gt;-0.00000001),'Input data'!O145,"Irrelevant"))</f>
        <v>Irrelevant</v>
      </c>
      <c r="O130" s="4" t="str">
        <f>IF(AND(OR(I130="Motorway link",I130="Exit diverge",I130="Entrance merge",I130="Exit ramp",I130="Entrance ramp"),'Input data'!P145=""),0.5,IF(AND(OR(I130="Motorway link",I130="Exit diverge",I130="Entrance merge",I130="Exit ramp",I130="Entrance ramp"),'Input data'!P145&gt;-0.00000001,'Input data'!P145&lt;11),'Input data'!P145,"Irrelevant"))</f>
        <v>Irrelevant</v>
      </c>
      <c r="P130" s="4" t="str">
        <f>IF(AND(OR(I130="Motorway link",I130="Exit diverge",I130="Entrance merge"),'Input data'!Q145=""),5,IF(AND(OR(I130="Motorway link",I130="Exit diverge",I130="Entrance merge"),'Input data'!Q145&gt;-0.00000001,'Input data'!Q145&lt;101),'Input data'!Q145,"Irrelevant"))</f>
        <v>Irrelevant</v>
      </c>
      <c r="Q130" s="4" t="str">
        <f>IF(AND(OR(I130="Motorway link",I130="Exit diverge",I130="Entrance merge"),'Input data'!R145=""),"Straight",IF(AND(OR(I130="Motorway link",I130="Exit diverge",I130="Entrance merge"),'Input data'!R145&gt;10),'Input data'!R145,"Irrelevant"))</f>
        <v>Irrelevant</v>
      </c>
      <c r="R130" s="4" t="str">
        <f>IF(Q130="Straight",0,IF(AND(OR(I130="Motorway link",I130="Exit diverge",I130="Entrance merge"),OR('Input data'!S145="",'Input data'!S145&gt;(G130*1000))),G130*1000,IF(AND(OR(I130="Motorway link",I130="Exit diverge",I130="Entrance merge"),'Input data'!S145&gt;0),'Input data'!S145,"Irrelevant")))</f>
        <v>Irrelevant</v>
      </c>
      <c r="S130" s="4" t="str">
        <f>IF(AND(OR(I130="Motorway link",I130="Exit diverge",I130="Entrance merge"),'Input data'!T145=""),"Straight",IF(AND(OR(I130="Motorway link",I130="Exit diverge",I130="Entrance merge"),'Input data'!T145&gt;10),'Input data'!T145,"Irrelevant"))</f>
        <v>Irrelevant</v>
      </c>
      <c r="T130" s="4" t="str">
        <f>IF(S130="Straight",0,IF(R130="Irrelevant","Irrelevant",IF(AND(OR(I130="Motorway link",I130="Exit diverge",I130="Entrance merge"),OR('Input data'!U145="",'Input data'!U145&gt;(G130*1000-R130))),G130*1000-R130,IF(AND(OR(I130="Motorway link",I130="Exit diverge",I130="Entrance merge"),'Input data'!U145&gt;0),'Input data'!U145,"Irrelevant"))))</f>
        <v>Irrelevant</v>
      </c>
      <c r="U130" s="4" t="str">
        <f>IF(AND(OR(I130="Motorway link",I130="Exit diverge",I130="Entrance merge",I130="Exit ramp",I130="Entrance ramp"),'Input data'!V145=""),"No",IF(OR(I130="Motorway link",I130="Exit diverge",I130="Entrance merge",I130="Exit ramp",I130="Entrance ramp"),'Input data'!V145,"Irrelevant"))</f>
        <v>Irrelevant</v>
      </c>
      <c r="V130" s="4" t="str">
        <f>IF(W130="Straight",IF(AND(OR(I130="Exit ramp",I130="Entrance ramp"),'Input data'!W145=""),"Straight diamond ramp",IF(OR(I130="Exit ramp",I130="Entrance ramp"),'Input data'!W145,"Irrelevant")),"Irrelevant")</f>
        <v>Irrelevant</v>
      </c>
      <c r="W130" s="4" t="str">
        <f>IF(AND(OR(I130="Exit ramp",I130="Entrance ramp"),'Input data'!X145=""),"Straight",IF(AND(OR(I130="Exit ramp",I130="Entrance ramp"),'Input data'!X145&gt;10),'Input data'!X145,"Irrelevant"))</f>
        <v>Irrelevant</v>
      </c>
      <c r="X130" s="4" t="str">
        <f>IF(AND(OR(I130="Exit ramp",I130="Entrance ramp"),OR('Input data'!Y145="",'Input data'!Y145&gt;(G130*1000))),G130*1000,IF(AND(OR(I130="Exit ramp",I130="Entrance ramp"),'Input data'!Y145&gt;0),'Input data'!Y145,"Irrelevant"))</f>
        <v>Irrelevant</v>
      </c>
      <c r="Y130" s="4" t="str">
        <f>IF(AND(I130="Exit ramp",'Input data'!Z145=""),95,IF(AND(I130="Entrance ramp",'Input data'!Z145=""),45,IF(AND(OR(I130="Exit ramp",I130="Entrance ramp"),'Input data'!Z145&gt;4,'Input data'!Z145&lt;200),'Input data'!Z145,"Irrelevant")))</f>
        <v>Irrelevant</v>
      </c>
      <c r="Z130" s="4" t="str">
        <f>IF(AND(OR(I130="Exit ramp",I130="Entrance ramp"),'Input data'!AA145=""),"Straight",IF(AND(OR(I130="Exit ramp",I130="Entrance ramp"),'Input data'!AA145&gt;10),'Input data'!AA145,"Irrelevant"))</f>
        <v>Irrelevant</v>
      </c>
      <c r="AA130" s="4" t="str">
        <f>IF(X130="Irrelevant","Irrelevant",IF(AND(OR(I130="Exit ramp",I130="Entrance ramp"),OR('Input data'!AB145="",'Input data'!AB145&gt;(G130*1000-X130))),G130*1000-X130,IF(AND(OR(I130="Exit ramp",I130="Entrance ramp"),'Input data'!AB145&gt;0),'Input data'!AB145,"Irrelevant")))</f>
        <v>Irrelevant</v>
      </c>
      <c r="AB130" s="4" t="str">
        <f>IF(AND(I130="Exit ramp",'Input data'!AC145=""),60,IF(AND(I130="Entrance ramp",'Input data'!AC145=""),80,IF(AND(OR(I130="Exit ramp",I130="Entrance ramp"),'Input data'!AC145&gt;4,'Input data'!AC145&lt;200),'Input data'!AC145,"Irrelevant")))</f>
        <v>Irrelevant</v>
      </c>
      <c r="AC130" s="4" t="str">
        <f>IF(AND(OR(I130="Motorway link",I130="Exit diverge",I130="Entrance merge"),'Input data'!AD145=""),"No",IF(OR(I130="Motorway link",I130="Exit diverge",I130="Entrance merge"),'Input data'!AD145,"Irrelevant"))</f>
        <v>Irrelevant</v>
      </c>
      <c r="AD130" s="4" t="str">
        <f>IF(AND(OR(I130="Motorway link",I130="Exit diverge",I130="Entrance merge"),'Input data'!AE145=""),"130 kph",IF(OR(I130="Motorway link",I130="Exit diverge",I130="Entrance merge"),'Input data'!AE145,"Irrelevant"))</f>
        <v>Irrelevant</v>
      </c>
      <c r="AE130" s="4" t="str">
        <f>IF(AND(I130="Entrance merge",'Input data'!AF145=""),"No",IF(I130="Entrance merge",'Input data'!AF145,"Irrelevant"))</f>
        <v>Irrelevant</v>
      </c>
      <c r="AF130" s="4" t="str">
        <f>IF(AND(AE130="Yes",'Input data'!AG145&gt;0,'Input data'!AG145&lt;1.00000001),'Input data'!AG145,IF(OR(AE130="No",AE130="Yes"),0,"Irrelevant"))</f>
        <v>Irrelevant</v>
      </c>
    </row>
    <row r="131" spans="1:32" x14ac:dyDescent="0.3">
      <c r="A131" s="4" t="str">
        <f>IF('Input data'!A146="","",'Input data'!A146)</f>
        <v/>
      </c>
      <c r="B131" s="4" t="str">
        <f>IF('Input data'!B146="","",'Input data'!B146)</f>
        <v/>
      </c>
      <c r="C131" s="4" t="str">
        <f>IF('Input data'!C146="","",'Input data'!C146)</f>
        <v/>
      </c>
      <c r="D131" s="4" t="str">
        <f>IF('Input data'!D146="","",'Input data'!D146)</f>
        <v/>
      </c>
      <c r="E131" s="4" t="str">
        <f>IF('Input data'!E146="","",'Input data'!E146)</f>
        <v/>
      </c>
      <c r="F131" s="4" t="str">
        <f>IF('Input data'!F146="","",'Input data'!F146)</f>
        <v/>
      </c>
      <c r="G131" s="4">
        <f>IF('Input data'!G146="","",'Input data'!G146)</f>
        <v>0</v>
      </c>
      <c r="H131" s="4" t="str">
        <f>IF('Input data'!H146&gt;0.5,'Input data'!H146,"")</f>
        <v/>
      </c>
      <c r="I131" s="4" t="str">
        <f>IF('Input data'!I146="","",'Input data'!I146)</f>
        <v/>
      </c>
      <c r="J131" s="4" t="str">
        <f>IF(AND(OR(I131="Motorway link",I131="Exit diverge",I131="Entrance merge"),'Input data'!K146=""),2,IF(AND(OR(I131="Motorway link",I131="Exit diverge",I131="Entrance merge"),'Input data'!K146&gt;0.5,'Input data'!K146&lt;21),'Input data'!K146,"Irrelevant"))</f>
        <v>Irrelevant</v>
      </c>
      <c r="K131" s="4" t="str">
        <f>IF(AND(OR(I131="Motorway link",I131="Exit diverge",I131="Entrance merge",I131="Exit ramp",I131="Entrance ramp"),'Input data'!L146=""),3.5,IF(AND(OR(I131="Motorway link",I131="Exit diverge",I131="Entrance merge",I131="Exit ramp",I131="Entrance ramp"),'Input data'!L146&gt;1.5,'Input data'!L146&lt;11),'Input data'!L146,"Irrelevant"))</f>
        <v>Irrelevant</v>
      </c>
      <c r="L131" s="4" t="str">
        <f>IF(AND(I131="Motorway link",'Input data'!M146=""),"No",IF(I131="Motorway link",'Input data'!M146,"Irrelevant"))</f>
        <v>Irrelevant</v>
      </c>
      <c r="M131" s="4" t="str">
        <f>IF(AND(L131="Yes",'Input data'!N146&gt;0,'Input data'!N146&lt;1.00000001),'Input data'!N146,IF(OR(L131="No",L131="Yes"),0,"Irrelevant"))</f>
        <v>Irrelevant</v>
      </c>
      <c r="N131" s="4" t="str">
        <f>IF(AND(OR(I131="Motorway link",I131="Exit diverge",I131="Entrance merge"),'Input data'!O146=""),3,IF(AND(OR(I131="Motorway link",I131="Exit diverge",I131="Entrance merge"),'Input data'!O146&lt;11,'Input data'!O146&gt;-0.00000001),'Input data'!O146,"Irrelevant"))</f>
        <v>Irrelevant</v>
      </c>
      <c r="O131" s="4" t="str">
        <f>IF(AND(OR(I131="Motorway link",I131="Exit diverge",I131="Entrance merge",I131="Exit ramp",I131="Entrance ramp"),'Input data'!P146=""),0.5,IF(AND(OR(I131="Motorway link",I131="Exit diverge",I131="Entrance merge",I131="Exit ramp",I131="Entrance ramp"),'Input data'!P146&gt;-0.00000001,'Input data'!P146&lt;11),'Input data'!P146,"Irrelevant"))</f>
        <v>Irrelevant</v>
      </c>
      <c r="P131" s="4" t="str">
        <f>IF(AND(OR(I131="Motorway link",I131="Exit diverge",I131="Entrance merge"),'Input data'!Q146=""),5,IF(AND(OR(I131="Motorway link",I131="Exit diverge",I131="Entrance merge"),'Input data'!Q146&gt;-0.00000001,'Input data'!Q146&lt;101),'Input data'!Q146,"Irrelevant"))</f>
        <v>Irrelevant</v>
      </c>
      <c r="Q131" s="4" t="str">
        <f>IF(AND(OR(I131="Motorway link",I131="Exit diverge",I131="Entrance merge"),'Input data'!R146=""),"Straight",IF(AND(OR(I131="Motorway link",I131="Exit diverge",I131="Entrance merge"),'Input data'!R146&gt;10),'Input data'!R146,"Irrelevant"))</f>
        <v>Irrelevant</v>
      </c>
      <c r="R131" s="4" t="str">
        <f>IF(Q131="Straight",0,IF(AND(OR(I131="Motorway link",I131="Exit diverge",I131="Entrance merge"),OR('Input data'!S146="",'Input data'!S146&gt;(G131*1000))),G131*1000,IF(AND(OR(I131="Motorway link",I131="Exit diverge",I131="Entrance merge"),'Input data'!S146&gt;0),'Input data'!S146,"Irrelevant")))</f>
        <v>Irrelevant</v>
      </c>
      <c r="S131" s="4" t="str">
        <f>IF(AND(OR(I131="Motorway link",I131="Exit diverge",I131="Entrance merge"),'Input data'!T146=""),"Straight",IF(AND(OR(I131="Motorway link",I131="Exit diverge",I131="Entrance merge"),'Input data'!T146&gt;10),'Input data'!T146,"Irrelevant"))</f>
        <v>Irrelevant</v>
      </c>
      <c r="T131" s="4" t="str">
        <f>IF(S131="Straight",0,IF(R131="Irrelevant","Irrelevant",IF(AND(OR(I131="Motorway link",I131="Exit diverge",I131="Entrance merge"),OR('Input data'!U146="",'Input data'!U146&gt;(G131*1000-R131))),G131*1000-R131,IF(AND(OR(I131="Motorway link",I131="Exit diverge",I131="Entrance merge"),'Input data'!U146&gt;0),'Input data'!U146,"Irrelevant"))))</f>
        <v>Irrelevant</v>
      </c>
      <c r="U131" s="4" t="str">
        <f>IF(AND(OR(I131="Motorway link",I131="Exit diverge",I131="Entrance merge",I131="Exit ramp",I131="Entrance ramp"),'Input data'!V146=""),"No",IF(OR(I131="Motorway link",I131="Exit diverge",I131="Entrance merge",I131="Exit ramp",I131="Entrance ramp"),'Input data'!V146,"Irrelevant"))</f>
        <v>Irrelevant</v>
      </c>
      <c r="V131" s="4" t="str">
        <f>IF(W131="Straight",IF(AND(OR(I131="Exit ramp",I131="Entrance ramp"),'Input data'!W146=""),"Straight diamond ramp",IF(OR(I131="Exit ramp",I131="Entrance ramp"),'Input data'!W146,"Irrelevant")),"Irrelevant")</f>
        <v>Irrelevant</v>
      </c>
      <c r="W131" s="4" t="str">
        <f>IF(AND(OR(I131="Exit ramp",I131="Entrance ramp"),'Input data'!X146=""),"Straight",IF(AND(OR(I131="Exit ramp",I131="Entrance ramp"),'Input data'!X146&gt;10),'Input data'!X146,"Irrelevant"))</f>
        <v>Irrelevant</v>
      </c>
      <c r="X131" s="4" t="str">
        <f>IF(AND(OR(I131="Exit ramp",I131="Entrance ramp"),OR('Input data'!Y146="",'Input data'!Y146&gt;(G131*1000))),G131*1000,IF(AND(OR(I131="Exit ramp",I131="Entrance ramp"),'Input data'!Y146&gt;0),'Input data'!Y146,"Irrelevant"))</f>
        <v>Irrelevant</v>
      </c>
      <c r="Y131" s="4" t="str">
        <f>IF(AND(I131="Exit ramp",'Input data'!Z146=""),95,IF(AND(I131="Entrance ramp",'Input data'!Z146=""),45,IF(AND(OR(I131="Exit ramp",I131="Entrance ramp"),'Input data'!Z146&gt;4,'Input data'!Z146&lt;200),'Input data'!Z146,"Irrelevant")))</f>
        <v>Irrelevant</v>
      </c>
      <c r="Z131" s="4" t="str">
        <f>IF(AND(OR(I131="Exit ramp",I131="Entrance ramp"),'Input data'!AA146=""),"Straight",IF(AND(OR(I131="Exit ramp",I131="Entrance ramp"),'Input data'!AA146&gt;10),'Input data'!AA146,"Irrelevant"))</f>
        <v>Irrelevant</v>
      </c>
      <c r="AA131" s="4" t="str">
        <f>IF(X131="Irrelevant","Irrelevant",IF(AND(OR(I131="Exit ramp",I131="Entrance ramp"),OR('Input data'!AB146="",'Input data'!AB146&gt;(G131*1000-X131))),G131*1000-X131,IF(AND(OR(I131="Exit ramp",I131="Entrance ramp"),'Input data'!AB146&gt;0),'Input data'!AB146,"Irrelevant")))</f>
        <v>Irrelevant</v>
      </c>
      <c r="AB131" s="4" t="str">
        <f>IF(AND(I131="Exit ramp",'Input data'!AC146=""),60,IF(AND(I131="Entrance ramp",'Input data'!AC146=""),80,IF(AND(OR(I131="Exit ramp",I131="Entrance ramp"),'Input data'!AC146&gt;4,'Input data'!AC146&lt;200),'Input data'!AC146,"Irrelevant")))</f>
        <v>Irrelevant</v>
      </c>
      <c r="AC131" s="4" t="str">
        <f>IF(AND(OR(I131="Motorway link",I131="Exit diverge",I131="Entrance merge"),'Input data'!AD146=""),"No",IF(OR(I131="Motorway link",I131="Exit diverge",I131="Entrance merge"),'Input data'!AD146,"Irrelevant"))</f>
        <v>Irrelevant</v>
      </c>
      <c r="AD131" s="4" t="str">
        <f>IF(AND(OR(I131="Motorway link",I131="Exit diverge",I131="Entrance merge"),'Input data'!AE146=""),"130 kph",IF(OR(I131="Motorway link",I131="Exit diverge",I131="Entrance merge"),'Input data'!AE146,"Irrelevant"))</f>
        <v>Irrelevant</v>
      </c>
      <c r="AE131" s="4" t="str">
        <f>IF(AND(I131="Entrance merge",'Input data'!AF146=""),"No",IF(I131="Entrance merge",'Input data'!AF146,"Irrelevant"))</f>
        <v>Irrelevant</v>
      </c>
      <c r="AF131" s="4" t="str">
        <f>IF(AND(AE131="Yes",'Input data'!AG146&gt;0,'Input data'!AG146&lt;1.00000001),'Input data'!AG146,IF(OR(AE131="No",AE131="Yes"),0,"Irrelevant"))</f>
        <v>Irrelevant</v>
      </c>
    </row>
    <row r="132" spans="1:32" x14ac:dyDescent="0.3">
      <c r="A132" s="4" t="str">
        <f>IF('Input data'!A147="","",'Input data'!A147)</f>
        <v/>
      </c>
      <c r="B132" s="4" t="str">
        <f>IF('Input data'!B147="","",'Input data'!B147)</f>
        <v/>
      </c>
      <c r="C132" s="4" t="str">
        <f>IF('Input data'!C147="","",'Input data'!C147)</f>
        <v/>
      </c>
      <c r="D132" s="4" t="str">
        <f>IF('Input data'!D147="","",'Input data'!D147)</f>
        <v/>
      </c>
      <c r="E132" s="4" t="str">
        <f>IF('Input data'!E147="","",'Input data'!E147)</f>
        <v/>
      </c>
      <c r="F132" s="4" t="str">
        <f>IF('Input data'!F147="","",'Input data'!F147)</f>
        <v/>
      </c>
      <c r="G132" s="4">
        <f>IF('Input data'!G147="","",'Input data'!G147)</f>
        <v>0</v>
      </c>
      <c r="H132" s="4" t="str">
        <f>IF('Input data'!H147&gt;0.5,'Input data'!H147,"")</f>
        <v/>
      </c>
      <c r="I132" s="4" t="str">
        <f>IF('Input data'!I147="","",'Input data'!I147)</f>
        <v/>
      </c>
      <c r="J132" s="4" t="str">
        <f>IF(AND(OR(I132="Motorway link",I132="Exit diverge",I132="Entrance merge"),'Input data'!K147=""),2,IF(AND(OR(I132="Motorway link",I132="Exit diverge",I132="Entrance merge"),'Input data'!K147&gt;0.5,'Input data'!K147&lt;21),'Input data'!K147,"Irrelevant"))</f>
        <v>Irrelevant</v>
      </c>
      <c r="K132" s="4" t="str">
        <f>IF(AND(OR(I132="Motorway link",I132="Exit diverge",I132="Entrance merge",I132="Exit ramp",I132="Entrance ramp"),'Input data'!L147=""),3.5,IF(AND(OR(I132="Motorway link",I132="Exit diverge",I132="Entrance merge",I132="Exit ramp",I132="Entrance ramp"),'Input data'!L147&gt;1.5,'Input data'!L147&lt;11),'Input data'!L147,"Irrelevant"))</f>
        <v>Irrelevant</v>
      </c>
      <c r="L132" s="4" t="str">
        <f>IF(AND(I132="Motorway link",'Input data'!M147=""),"No",IF(I132="Motorway link",'Input data'!M147,"Irrelevant"))</f>
        <v>Irrelevant</v>
      </c>
      <c r="M132" s="4" t="str">
        <f>IF(AND(L132="Yes",'Input data'!N147&gt;0,'Input data'!N147&lt;1.00000001),'Input data'!N147,IF(OR(L132="No",L132="Yes"),0,"Irrelevant"))</f>
        <v>Irrelevant</v>
      </c>
      <c r="N132" s="4" t="str">
        <f>IF(AND(OR(I132="Motorway link",I132="Exit diverge",I132="Entrance merge"),'Input data'!O147=""),3,IF(AND(OR(I132="Motorway link",I132="Exit diverge",I132="Entrance merge"),'Input data'!O147&lt;11,'Input data'!O147&gt;-0.00000001),'Input data'!O147,"Irrelevant"))</f>
        <v>Irrelevant</v>
      </c>
      <c r="O132" s="4" t="str">
        <f>IF(AND(OR(I132="Motorway link",I132="Exit diverge",I132="Entrance merge",I132="Exit ramp",I132="Entrance ramp"),'Input data'!P147=""),0.5,IF(AND(OR(I132="Motorway link",I132="Exit diverge",I132="Entrance merge",I132="Exit ramp",I132="Entrance ramp"),'Input data'!P147&gt;-0.00000001,'Input data'!P147&lt;11),'Input data'!P147,"Irrelevant"))</f>
        <v>Irrelevant</v>
      </c>
      <c r="P132" s="4" t="str">
        <f>IF(AND(OR(I132="Motorway link",I132="Exit diverge",I132="Entrance merge"),'Input data'!Q147=""),5,IF(AND(OR(I132="Motorway link",I132="Exit diverge",I132="Entrance merge"),'Input data'!Q147&gt;-0.00000001,'Input data'!Q147&lt;101),'Input data'!Q147,"Irrelevant"))</f>
        <v>Irrelevant</v>
      </c>
      <c r="Q132" s="4" t="str">
        <f>IF(AND(OR(I132="Motorway link",I132="Exit diverge",I132="Entrance merge"),'Input data'!R147=""),"Straight",IF(AND(OR(I132="Motorway link",I132="Exit diverge",I132="Entrance merge"),'Input data'!R147&gt;10),'Input data'!R147,"Irrelevant"))</f>
        <v>Irrelevant</v>
      </c>
      <c r="R132" s="4" t="str">
        <f>IF(Q132="Straight",0,IF(AND(OR(I132="Motorway link",I132="Exit diverge",I132="Entrance merge"),OR('Input data'!S147="",'Input data'!S147&gt;(G132*1000))),G132*1000,IF(AND(OR(I132="Motorway link",I132="Exit diverge",I132="Entrance merge"),'Input data'!S147&gt;0),'Input data'!S147,"Irrelevant")))</f>
        <v>Irrelevant</v>
      </c>
      <c r="S132" s="4" t="str">
        <f>IF(AND(OR(I132="Motorway link",I132="Exit diverge",I132="Entrance merge"),'Input data'!T147=""),"Straight",IF(AND(OR(I132="Motorway link",I132="Exit diverge",I132="Entrance merge"),'Input data'!T147&gt;10),'Input data'!T147,"Irrelevant"))</f>
        <v>Irrelevant</v>
      </c>
      <c r="T132" s="4" t="str">
        <f>IF(S132="Straight",0,IF(R132="Irrelevant","Irrelevant",IF(AND(OR(I132="Motorway link",I132="Exit diverge",I132="Entrance merge"),OR('Input data'!U147="",'Input data'!U147&gt;(G132*1000-R132))),G132*1000-R132,IF(AND(OR(I132="Motorway link",I132="Exit diverge",I132="Entrance merge"),'Input data'!U147&gt;0),'Input data'!U147,"Irrelevant"))))</f>
        <v>Irrelevant</v>
      </c>
      <c r="U132" s="4" t="str">
        <f>IF(AND(OR(I132="Motorway link",I132="Exit diverge",I132="Entrance merge",I132="Exit ramp",I132="Entrance ramp"),'Input data'!V147=""),"No",IF(OR(I132="Motorway link",I132="Exit diverge",I132="Entrance merge",I132="Exit ramp",I132="Entrance ramp"),'Input data'!V147,"Irrelevant"))</f>
        <v>Irrelevant</v>
      </c>
      <c r="V132" s="4" t="str">
        <f>IF(W132="Straight",IF(AND(OR(I132="Exit ramp",I132="Entrance ramp"),'Input data'!W147=""),"Straight diamond ramp",IF(OR(I132="Exit ramp",I132="Entrance ramp"),'Input data'!W147,"Irrelevant")),"Irrelevant")</f>
        <v>Irrelevant</v>
      </c>
      <c r="W132" s="4" t="str">
        <f>IF(AND(OR(I132="Exit ramp",I132="Entrance ramp"),'Input data'!X147=""),"Straight",IF(AND(OR(I132="Exit ramp",I132="Entrance ramp"),'Input data'!X147&gt;10),'Input data'!X147,"Irrelevant"))</f>
        <v>Irrelevant</v>
      </c>
      <c r="X132" s="4" t="str">
        <f>IF(AND(OR(I132="Exit ramp",I132="Entrance ramp"),OR('Input data'!Y147="",'Input data'!Y147&gt;(G132*1000))),G132*1000,IF(AND(OR(I132="Exit ramp",I132="Entrance ramp"),'Input data'!Y147&gt;0),'Input data'!Y147,"Irrelevant"))</f>
        <v>Irrelevant</v>
      </c>
      <c r="Y132" s="4" t="str">
        <f>IF(AND(I132="Exit ramp",'Input data'!Z147=""),95,IF(AND(I132="Entrance ramp",'Input data'!Z147=""),45,IF(AND(OR(I132="Exit ramp",I132="Entrance ramp"),'Input data'!Z147&gt;4,'Input data'!Z147&lt;200),'Input data'!Z147,"Irrelevant")))</f>
        <v>Irrelevant</v>
      </c>
      <c r="Z132" s="4" t="str">
        <f>IF(AND(OR(I132="Exit ramp",I132="Entrance ramp"),'Input data'!AA147=""),"Straight",IF(AND(OR(I132="Exit ramp",I132="Entrance ramp"),'Input data'!AA147&gt;10),'Input data'!AA147,"Irrelevant"))</f>
        <v>Irrelevant</v>
      </c>
      <c r="AA132" s="4" t="str">
        <f>IF(X132="Irrelevant","Irrelevant",IF(AND(OR(I132="Exit ramp",I132="Entrance ramp"),OR('Input data'!AB147="",'Input data'!AB147&gt;(G132*1000-X132))),G132*1000-X132,IF(AND(OR(I132="Exit ramp",I132="Entrance ramp"),'Input data'!AB147&gt;0),'Input data'!AB147,"Irrelevant")))</f>
        <v>Irrelevant</v>
      </c>
      <c r="AB132" s="4" t="str">
        <f>IF(AND(I132="Exit ramp",'Input data'!AC147=""),60,IF(AND(I132="Entrance ramp",'Input data'!AC147=""),80,IF(AND(OR(I132="Exit ramp",I132="Entrance ramp"),'Input data'!AC147&gt;4,'Input data'!AC147&lt;200),'Input data'!AC147,"Irrelevant")))</f>
        <v>Irrelevant</v>
      </c>
      <c r="AC132" s="4" t="str">
        <f>IF(AND(OR(I132="Motorway link",I132="Exit diverge",I132="Entrance merge"),'Input data'!AD147=""),"No",IF(OR(I132="Motorway link",I132="Exit diverge",I132="Entrance merge"),'Input data'!AD147,"Irrelevant"))</f>
        <v>Irrelevant</v>
      </c>
      <c r="AD132" s="4" t="str">
        <f>IF(AND(OR(I132="Motorway link",I132="Exit diverge",I132="Entrance merge"),'Input data'!AE147=""),"130 kph",IF(OR(I132="Motorway link",I132="Exit diverge",I132="Entrance merge"),'Input data'!AE147,"Irrelevant"))</f>
        <v>Irrelevant</v>
      </c>
      <c r="AE132" s="4" t="str">
        <f>IF(AND(I132="Entrance merge",'Input data'!AF147=""),"No",IF(I132="Entrance merge",'Input data'!AF147,"Irrelevant"))</f>
        <v>Irrelevant</v>
      </c>
      <c r="AF132" s="4" t="str">
        <f>IF(AND(AE132="Yes",'Input data'!AG147&gt;0,'Input data'!AG147&lt;1.00000001),'Input data'!AG147,IF(OR(AE132="No",AE132="Yes"),0,"Irrelevant"))</f>
        <v>Irrelevant</v>
      </c>
    </row>
    <row r="133" spans="1:32" x14ac:dyDescent="0.3">
      <c r="A133" s="4" t="str">
        <f>IF('Input data'!A148="","",'Input data'!A148)</f>
        <v/>
      </c>
      <c r="B133" s="4" t="str">
        <f>IF('Input data'!B148="","",'Input data'!B148)</f>
        <v/>
      </c>
      <c r="C133" s="4" t="str">
        <f>IF('Input data'!C148="","",'Input data'!C148)</f>
        <v/>
      </c>
      <c r="D133" s="4" t="str">
        <f>IF('Input data'!D148="","",'Input data'!D148)</f>
        <v/>
      </c>
      <c r="E133" s="4" t="str">
        <f>IF('Input data'!E148="","",'Input data'!E148)</f>
        <v/>
      </c>
      <c r="F133" s="4" t="str">
        <f>IF('Input data'!F148="","",'Input data'!F148)</f>
        <v/>
      </c>
      <c r="G133" s="4">
        <f>IF('Input data'!G148="","",'Input data'!G148)</f>
        <v>0</v>
      </c>
      <c r="H133" s="4" t="str">
        <f>IF('Input data'!H148&gt;0.5,'Input data'!H148,"")</f>
        <v/>
      </c>
      <c r="I133" s="4" t="str">
        <f>IF('Input data'!I148="","",'Input data'!I148)</f>
        <v/>
      </c>
      <c r="J133" s="4" t="str">
        <f>IF(AND(OR(I133="Motorway link",I133="Exit diverge",I133="Entrance merge"),'Input data'!K148=""),2,IF(AND(OR(I133="Motorway link",I133="Exit diverge",I133="Entrance merge"),'Input data'!K148&gt;0.5,'Input data'!K148&lt;21),'Input data'!K148,"Irrelevant"))</f>
        <v>Irrelevant</v>
      </c>
      <c r="K133" s="4" t="str">
        <f>IF(AND(OR(I133="Motorway link",I133="Exit diverge",I133="Entrance merge",I133="Exit ramp",I133="Entrance ramp"),'Input data'!L148=""),3.5,IF(AND(OR(I133="Motorway link",I133="Exit diverge",I133="Entrance merge",I133="Exit ramp",I133="Entrance ramp"),'Input data'!L148&gt;1.5,'Input data'!L148&lt;11),'Input data'!L148,"Irrelevant"))</f>
        <v>Irrelevant</v>
      </c>
      <c r="L133" s="4" t="str">
        <f>IF(AND(I133="Motorway link",'Input data'!M148=""),"No",IF(I133="Motorway link",'Input data'!M148,"Irrelevant"))</f>
        <v>Irrelevant</v>
      </c>
      <c r="M133" s="4" t="str">
        <f>IF(AND(L133="Yes",'Input data'!N148&gt;0,'Input data'!N148&lt;1.00000001),'Input data'!N148,IF(OR(L133="No",L133="Yes"),0,"Irrelevant"))</f>
        <v>Irrelevant</v>
      </c>
      <c r="N133" s="4" t="str">
        <f>IF(AND(OR(I133="Motorway link",I133="Exit diverge",I133="Entrance merge"),'Input data'!O148=""),3,IF(AND(OR(I133="Motorway link",I133="Exit diverge",I133="Entrance merge"),'Input data'!O148&lt;11,'Input data'!O148&gt;-0.00000001),'Input data'!O148,"Irrelevant"))</f>
        <v>Irrelevant</v>
      </c>
      <c r="O133" s="4" t="str">
        <f>IF(AND(OR(I133="Motorway link",I133="Exit diverge",I133="Entrance merge",I133="Exit ramp",I133="Entrance ramp"),'Input data'!P148=""),0.5,IF(AND(OR(I133="Motorway link",I133="Exit diverge",I133="Entrance merge",I133="Exit ramp",I133="Entrance ramp"),'Input data'!P148&gt;-0.00000001,'Input data'!P148&lt;11),'Input data'!P148,"Irrelevant"))</f>
        <v>Irrelevant</v>
      </c>
      <c r="P133" s="4" t="str">
        <f>IF(AND(OR(I133="Motorway link",I133="Exit diverge",I133="Entrance merge"),'Input data'!Q148=""),5,IF(AND(OR(I133="Motorway link",I133="Exit diverge",I133="Entrance merge"),'Input data'!Q148&gt;-0.00000001,'Input data'!Q148&lt;101),'Input data'!Q148,"Irrelevant"))</f>
        <v>Irrelevant</v>
      </c>
      <c r="Q133" s="4" t="str">
        <f>IF(AND(OR(I133="Motorway link",I133="Exit diverge",I133="Entrance merge"),'Input data'!R148=""),"Straight",IF(AND(OR(I133="Motorway link",I133="Exit diverge",I133="Entrance merge"),'Input data'!R148&gt;10),'Input data'!R148,"Irrelevant"))</f>
        <v>Irrelevant</v>
      </c>
      <c r="R133" s="4" t="str">
        <f>IF(Q133="Straight",0,IF(AND(OR(I133="Motorway link",I133="Exit diverge",I133="Entrance merge"),OR('Input data'!S148="",'Input data'!S148&gt;(G133*1000))),G133*1000,IF(AND(OR(I133="Motorway link",I133="Exit diverge",I133="Entrance merge"),'Input data'!S148&gt;0),'Input data'!S148,"Irrelevant")))</f>
        <v>Irrelevant</v>
      </c>
      <c r="S133" s="4" t="str">
        <f>IF(AND(OR(I133="Motorway link",I133="Exit diverge",I133="Entrance merge"),'Input data'!T148=""),"Straight",IF(AND(OR(I133="Motorway link",I133="Exit diverge",I133="Entrance merge"),'Input data'!T148&gt;10),'Input data'!T148,"Irrelevant"))</f>
        <v>Irrelevant</v>
      </c>
      <c r="T133" s="4" t="str">
        <f>IF(S133="Straight",0,IF(R133="Irrelevant","Irrelevant",IF(AND(OR(I133="Motorway link",I133="Exit diverge",I133="Entrance merge"),OR('Input data'!U148="",'Input data'!U148&gt;(G133*1000-R133))),G133*1000-R133,IF(AND(OR(I133="Motorway link",I133="Exit diverge",I133="Entrance merge"),'Input data'!U148&gt;0),'Input data'!U148,"Irrelevant"))))</f>
        <v>Irrelevant</v>
      </c>
      <c r="U133" s="4" t="str">
        <f>IF(AND(OR(I133="Motorway link",I133="Exit diverge",I133="Entrance merge",I133="Exit ramp",I133="Entrance ramp"),'Input data'!V148=""),"No",IF(OR(I133="Motorway link",I133="Exit diverge",I133="Entrance merge",I133="Exit ramp",I133="Entrance ramp"),'Input data'!V148,"Irrelevant"))</f>
        <v>Irrelevant</v>
      </c>
      <c r="V133" s="4" t="str">
        <f>IF(W133="Straight",IF(AND(OR(I133="Exit ramp",I133="Entrance ramp"),'Input data'!W148=""),"Straight diamond ramp",IF(OR(I133="Exit ramp",I133="Entrance ramp"),'Input data'!W148,"Irrelevant")),"Irrelevant")</f>
        <v>Irrelevant</v>
      </c>
      <c r="W133" s="4" t="str">
        <f>IF(AND(OR(I133="Exit ramp",I133="Entrance ramp"),'Input data'!X148=""),"Straight",IF(AND(OR(I133="Exit ramp",I133="Entrance ramp"),'Input data'!X148&gt;10),'Input data'!X148,"Irrelevant"))</f>
        <v>Irrelevant</v>
      </c>
      <c r="X133" s="4" t="str">
        <f>IF(AND(OR(I133="Exit ramp",I133="Entrance ramp"),OR('Input data'!Y148="",'Input data'!Y148&gt;(G133*1000))),G133*1000,IF(AND(OR(I133="Exit ramp",I133="Entrance ramp"),'Input data'!Y148&gt;0),'Input data'!Y148,"Irrelevant"))</f>
        <v>Irrelevant</v>
      </c>
      <c r="Y133" s="4" t="str">
        <f>IF(AND(I133="Exit ramp",'Input data'!Z148=""),95,IF(AND(I133="Entrance ramp",'Input data'!Z148=""),45,IF(AND(OR(I133="Exit ramp",I133="Entrance ramp"),'Input data'!Z148&gt;4,'Input data'!Z148&lt;200),'Input data'!Z148,"Irrelevant")))</f>
        <v>Irrelevant</v>
      </c>
      <c r="Z133" s="4" t="str">
        <f>IF(AND(OR(I133="Exit ramp",I133="Entrance ramp"),'Input data'!AA148=""),"Straight",IF(AND(OR(I133="Exit ramp",I133="Entrance ramp"),'Input data'!AA148&gt;10),'Input data'!AA148,"Irrelevant"))</f>
        <v>Irrelevant</v>
      </c>
      <c r="AA133" s="4" t="str">
        <f>IF(X133="Irrelevant","Irrelevant",IF(AND(OR(I133="Exit ramp",I133="Entrance ramp"),OR('Input data'!AB148="",'Input data'!AB148&gt;(G133*1000-X133))),G133*1000-X133,IF(AND(OR(I133="Exit ramp",I133="Entrance ramp"),'Input data'!AB148&gt;0),'Input data'!AB148,"Irrelevant")))</f>
        <v>Irrelevant</v>
      </c>
      <c r="AB133" s="4" t="str">
        <f>IF(AND(I133="Exit ramp",'Input data'!AC148=""),60,IF(AND(I133="Entrance ramp",'Input data'!AC148=""),80,IF(AND(OR(I133="Exit ramp",I133="Entrance ramp"),'Input data'!AC148&gt;4,'Input data'!AC148&lt;200),'Input data'!AC148,"Irrelevant")))</f>
        <v>Irrelevant</v>
      </c>
      <c r="AC133" s="4" t="str">
        <f>IF(AND(OR(I133="Motorway link",I133="Exit diverge",I133="Entrance merge"),'Input data'!AD148=""),"No",IF(OR(I133="Motorway link",I133="Exit diverge",I133="Entrance merge"),'Input data'!AD148,"Irrelevant"))</f>
        <v>Irrelevant</v>
      </c>
      <c r="AD133" s="4" t="str">
        <f>IF(AND(OR(I133="Motorway link",I133="Exit diverge",I133="Entrance merge"),'Input data'!AE148=""),"130 kph",IF(OR(I133="Motorway link",I133="Exit diverge",I133="Entrance merge"),'Input data'!AE148,"Irrelevant"))</f>
        <v>Irrelevant</v>
      </c>
      <c r="AE133" s="4" t="str">
        <f>IF(AND(I133="Entrance merge",'Input data'!AF148=""),"No",IF(I133="Entrance merge",'Input data'!AF148,"Irrelevant"))</f>
        <v>Irrelevant</v>
      </c>
      <c r="AF133" s="4" t="str">
        <f>IF(AND(AE133="Yes",'Input data'!AG148&gt;0,'Input data'!AG148&lt;1.00000001),'Input data'!AG148,IF(OR(AE133="No",AE133="Yes"),0,"Irrelevant"))</f>
        <v>Irrelevant</v>
      </c>
    </row>
    <row r="134" spans="1:32" x14ac:dyDescent="0.3">
      <c r="A134" s="4" t="str">
        <f>IF('Input data'!A149="","",'Input data'!A149)</f>
        <v/>
      </c>
      <c r="B134" s="4" t="str">
        <f>IF('Input data'!B149="","",'Input data'!B149)</f>
        <v/>
      </c>
      <c r="C134" s="4" t="str">
        <f>IF('Input data'!C149="","",'Input data'!C149)</f>
        <v/>
      </c>
      <c r="D134" s="4" t="str">
        <f>IF('Input data'!D149="","",'Input data'!D149)</f>
        <v/>
      </c>
      <c r="E134" s="4" t="str">
        <f>IF('Input data'!E149="","",'Input data'!E149)</f>
        <v/>
      </c>
      <c r="F134" s="4" t="str">
        <f>IF('Input data'!F149="","",'Input data'!F149)</f>
        <v/>
      </c>
      <c r="G134" s="4">
        <f>IF('Input data'!G149="","",'Input data'!G149)</f>
        <v>0</v>
      </c>
      <c r="H134" s="4" t="str">
        <f>IF('Input data'!H149&gt;0.5,'Input data'!H149,"")</f>
        <v/>
      </c>
      <c r="I134" s="4" t="str">
        <f>IF('Input data'!I149="","",'Input data'!I149)</f>
        <v/>
      </c>
      <c r="J134" s="4" t="str">
        <f>IF(AND(OR(I134="Motorway link",I134="Exit diverge",I134="Entrance merge"),'Input data'!K149=""),2,IF(AND(OR(I134="Motorway link",I134="Exit diverge",I134="Entrance merge"),'Input data'!K149&gt;0.5,'Input data'!K149&lt;21),'Input data'!K149,"Irrelevant"))</f>
        <v>Irrelevant</v>
      </c>
      <c r="K134" s="4" t="str">
        <f>IF(AND(OR(I134="Motorway link",I134="Exit diverge",I134="Entrance merge",I134="Exit ramp",I134="Entrance ramp"),'Input data'!L149=""),3.5,IF(AND(OR(I134="Motorway link",I134="Exit diverge",I134="Entrance merge",I134="Exit ramp",I134="Entrance ramp"),'Input data'!L149&gt;1.5,'Input data'!L149&lt;11),'Input data'!L149,"Irrelevant"))</f>
        <v>Irrelevant</v>
      </c>
      <c r="L134" s="4" t="str">
        <f>IF(AND(I134="Motorway link",'Input data'!M149=""),"No",IF(I134="Motorway link",'Input data'!M149,"Irrelevant"))</f>
        <v>Irrelevant</v>
      </c>
      <c r="M134" s="4" t="str">
        <f>IF(AND(L134="Yes",'Input data'!N149&gt;0,'Input data'!N149&lt;1.00000001),'Input data'!N149,IF(OR(L134="No",L134="Yes"),0,"Irrelevant"))</f>
        <v>Irrelevant</v>
      </c>
      <c r="N134" s="4" t="str">
        <f>IF(AND(OR(I134="Motorway link",I134="Exit diverge",I134="Entrance merge"),'Input data'!O149=""),3,IF(AND(OR(I134="Motorway link",I134="Exit diverge",I134="Entrance merge"),'Input data'!O149&lt;11,'Input data'!O149&gt;-0.00000001),'Input data'!O149,"Irrelevant"))</f>
        <v>Irrelevant</v>
      </c>
      <c r="O134" s="4" t="str">
        <f>IF(AND(OR(I134="Motorway link",I134="Exit diverge",I134="Entrance merge",I134="Exit ramp",I134="Entrance ramp"),'Input data'!P149=""),0.5,IF(AND(OR(I134="Motorway link",I134="Exit diverge",I134="Entrance merge",I134="Exit ramp",I134="Entrance ramp"),'Input data'!P149&gt;-0.00000001,'Input data'!P149&lt;11),'Input data'!P149,"Irrelevant"))</f>
        <v>Irrelevant</v>
      </c>
      <c r="P134" s="4" t="str">
        <f>IF(AND(OR(I134="Motorway link",I134="Exit diverge",I134="Entrance merge"),'Input data'!Q149=""),5,IF(AND(OR(I134="Motorway link",I134="Exit diverge",I134="Entrance merge"),'Input data'!Q149&gt;-0.00000001,'Input data'!Q149&lt;101),'Input data'!Q149,"Irrelevant"))</f>
        <v>Irrelevant</v>
      </c>
      <c r="Q134" s="4" t="str">
        <f>IF(AND(OR(I134="Motorway link",I134="Exit diverge",I134="Entrance merge"),'Input data'!R149=""),"Straight",IF(AND(OR(I134="Motorway link",I134="Exit diverge",I134="Entrance merge"),'Input data'!R149&gt;10),'Input data'!R149,"Irrelevant"))</f>
        <v>Irrelevant</v>
      </c>
      <c r="R134" s="4" t="str">
        <f>IF(Q134="Straight",0,IF(AND(OR(I134="Motorway link",I134="Exit diverge",I134="Entrance merge"),OR('Input data'!S149="",'Input data'!S149&gt;(G134*1000))),G134*1000,IF(AND(OR(I134="Motorway link",I134="Exit diverge",I134="Entrance merge"),'Input data'!S149&gt;0),'Input data'!S149,"Irrelevant")))</f>
        <v>Irrelevant</v>
      </c>
      <c r="S134" s="4" t="str">
        <f>IF(AND(OR(I134="Motorway link",I134="Exit diverge",I134="Entrance merge"),'Input data'!T149=""),"Straight",IF(AND(OR(I134="Motorway link",I134="Exit diverge",I134="Entrance merge"),'Input data'!T149&gt;10),'Input data'!T149,"Irrelevant"))</f>
        <v>Irrelevant</v>
      </c>
      <c r="T134" s="4" t="str">
        <f>IF(S134="Straight",0,IF(R134="Irrelevant","Irrelevant",IF(AND(OR(I134="Motorway link",I134="Exit diverge",I134="Entrance merge"),OR('Input data'!U149="",'Input data'!U149&gt;(G134*1000-R134))),G134*1000-R134,IF(AND(OR(I134="Motorway link",I134="Exit diverge",I134="Entrance merge"),'Input data'!U149&gt;0),'Input data'!U149,"Irrelevant"))))</f>
        <v>Irrelevant</v>
      </c>
      <c r="U134" s="4" t="str">
        <f>IF(AND(OR(I134="Motorway link",I134="Exit diverge",I134="Entrance merge",I134="Exit ramp",I134="Entrance ramp"),'Input data'!V149=""),"No",IF(OR(I134="Motorway link",I134="Exit diverge",I134="Entrance merge",I134="Exit ramp",I134="Entrance ramp"),'Input data'!V149,"Irrelevant"))</f>
        <v>Irrelevant</v>
      </c>
      <c r="V134" s="4" t="str">
        <f>IF(W134="Straight",IF(AND(OR(I134="Exit ramp",I134="Entrance ramp"),'Input data'!W149=""),"Straight diamond ramp",IF(OR(I134="Exit ramp",I134="Entrance ramp"),'Input data'!W149,"Irrelevant")),"Irrelevant")</f>
        <v>Irrelevant</v>
      </c>
      <c r="W134" s="4" t="str">
        <f>IF(AND(OR(I134="Exit ramp",I134="Entrance ramp"),'Input data'!X149=""),"Straight",IF(AND(OR(I134="Exit ramp",I134="Entrance ramp"),'Input data'!X149&gt;10),'Input data'!X149,"Irrelevant"))</f>
        <v>Irrelevant</v>
      </c>
      <c r="X134" s="4" t="str">
        <f>IF(AND(OR(I134="Exit ramp",I134="Entrance ramp"),OR('Input data'!Y149="",'Input data'!Y149&gt;(G134*1000))),G134*1000,IF(AND(OR(I134="Exit ramp",I134="Entrance ramp"),'Input data'!Y149&gt;0),'Input data'!Y149,"Irrelevant"))</f>
        <v>Irrelevant</v>
      </c>
      <c r="Y134" s="4" t="str">
        <f>IF(AND(I134="Exit ramp",'Input data'!Z149=""),95,IF(AND(I134="Entrance ramp",'Input data'!Z149=""),45,IF(AND(OR(I134="Exit ramp",I134="Entrance ramp"),'Input data'!Z149&gt;4,'Input data'!Z149&lt;200),'Input data'!Z149,"Irrelevant")))</f>
        <v>Irrelevant</v>
      </c>
      <c r="Z134" s="4" t="str">
        <f>IF(AND(OR(I134="Exit ramp",I134="Entrance ramp"),'Input data'!AA149=""),"Straight",IF(AND(OR(I134="Exit ramp",I134="Entrance ramp"),'Input data'!AA149&gt;10),'Input data'!AA149,"Irrelevant"))</f>
        <v>Irrelevant</v>
      </c>
      <c r="AA134" s="4" t="str">
        <f>IF(X134="Irrelevant","Irrelevant",IF(AND(OR(I134="Exit ramp",I134="Entrance ramp"),OR('Input data'!AB149="",'Input data'!AB149&gt;(G134*1000-X134))),G134*1000-X134,IF(AND(OR(I134="Exit ramp",I134="Entrance ramp"),'Input data'!AB149&gt;0),'Input data'!AB149,"Irrelevant")))</f>
        <v>Irrelevant</v>
      </c>
      <c r="AB134" s="4" t="str">
        <f>IF(AND(I134="Exit ramp",'Input data'!AC149=""),60,IF(AND(I134="Entrance ramp",'Input data'!AC149=""),80,IF(AND(OR(I134="Exit ramp",I134="Entrance ramp"),'Input data'!AC149&gt;4,'Input data'!AC149&lt;200),'Input data'!AC149,"Irrelevant")))</f>
        <v>Irrelevant</v>
      </c>
      <c r="AC134" s="4" t="str">
        <f>IF(AND(OR(I134="Motorway link",I134="Exit diverge",I134="Entrance merge"),'Input data'!AD149=""),"No",IF(OR(I134="Motorway link",I134="Exit diverge",I134="Entrance merge"),'Input data'!AD149,"Irrelevant"))</f>
        <v>Irrelevant</v>
      </c>
      <c r="AD134" s="4" t="str">
        <f>IF(AND(OR(I134="Motorway link",I134="Exit diverge",I134="Entrance merge"),'Input data'!AE149=""),"130 kph",IF(OR(I134="Motorway link",I134="Exit diverge",I134="Entrance merge"),'Input data'!AE149,"Irrelevant"))</f>
        <v>Irrelevant</v>
      </c>
      <c r="AE134" s="4" t="str">
        <f>IF(AND(I134="Entrance merge",'Input data'!AF149=""),"No",IF(I134="Entrance merge",'Input data'!AF149,"Irrelevant"))</f>
        <v>Irrelevant</v>
      </c>
      <c r="AF134" s="4" t="str">
        <f>IF(AND(AE134="Yes",'Input data'!AG149&gt;0,'Input data'!AG149&lt;1.00000001),'Input data'!AG149,IF(OR(AE134="No",AE134="Yes"),0,"Irrelevant"))</f>
        <v>Irrelevant</v>
      </c>
    </row>
    <row r="135" spans="1:32" x14ac:dyDescent="0.3">
      <c r="A135" s="4" t="str">
        <f>IF('Input data'!A150="","",'Input data'!A150)</f>
        <v/>
      </c>
      <c r="B135" s="4" t="str">
        <f>IF('Input data'!B150="","",'Input data'!B150)</f>
        <v/>
      </c>
      <c r="C135" s="4" t="str">
        <f>IF('Input data'!C150="","",'Input data'!C150)</f>
        <v/>
      </c>
      <c r="D135" s="4" t="str">
        <f>IF('Input data'!D150="","",'Input data'!D150)</f>
        <v/>
      </c>
      <c r="E135" s="4" t="str">
        <f>IF('Input data'!E150="","",'Input data'!E150)</f>
        <v/>
      </c>
      <c r="F135" s="4" t="str">
        <f>IF('Input data'!F150="","",'Input data'!F150)</f>
        <v/>
      </c>
      <c r="G135" s="4">
        <f>IF('Input data'!G150="","",'Input data'!G150)</f>
        <v>0</v>
      </c>
      <c r="H135" s="4" t="str">
        <f>IF('Input data'!H150&gt;0.5,'Input data'!H150,"")</f>
        <v/>
      </c>
      <c r="I135" s="4" t="str">
        <f>IF('Input data'!I150="","",'Input data'!I150)</f>
        <v/>
      </c>
      <c r="J135" s="4" t="str">
        <f>IF(AND(OR(I135="Motorway link",I135="Exit diverge",I135="Entrance merge"),'Input data'!K150=""),2,IF(AND(OR(I135="Motorway link",I135="Exit diverge",I135="Entrance merge"),'Input data'!K150&gt;0.5,'Input data'!K150&lt;21),'Input data'!K150,"Irrelevant"))</f>
        <v>Irrelevant</v>
      </c>
      <c r="K135" s="4" t="str">
        <f>IF(AND(OR(I135="Motorway link",I135="Exit diverge",I135="Entrance merge",I135="Exit ramp",I135="Entrance ramp"),'Input data'!L150=""),3.5,IF(AND(OR(I135="Motorway link",I135="Exit diverge",I135="Entrance merge",I135="Exit ramp",I135="Entrance ramp"),'Input data'!L150&gt;1.5,'Input data'!L150&lt;11),'Input data'!L150,"Irrelevant"))</f>
        <v>Irrelevant</v>
      </c>
      <c r="L135" s="4" t="str">
        <f>IF(AND(I135="Motorway link",'Input data'!M150=""),"No",IF(I135="Motorway link",'Input data'!M150,"Irrelevant"))</f>
        <v>Irrelevant</v>
      </c>
      <c r="M135" s="4" t="str">
        <f>IF(AND(L135="Yes",'Input data'!N150&gt;0,'Input data'!N150&lt;1.00000001),'Input data'!N150,IF(OR(L135="No",L135="Yes"),0,"Irrelevant"))</f>
        <v>Irrelevant</v>
      </c>
      <c r="N135" s="4" t="str">
        <f>IF(AND(OR(I135="Motorway link",I135="Exit diverge",I135="Entrance merge"),'Input data'!O150=""),3,IF(AND(OR(I135="Motorway link",I135="Exit diverge",I135="Entrance merge"),'Input data'!O150&lt;11,'Input data'!O150&gt;-0.00000001),'Input data'!O150,"Irrelevant"))</f>
        <v>Irrelevant</v>
      </c>
      <c r="O135" s="4" t="str">
        <f>IF(AND(OR(I135="Motorway link",I135="Exit diverge",I135="Entrance merge",I135="Exit ramp",I135="Entrance ramp"),'Input data'!P150=""),0.5,IF(AND(OR(I135="Motorway link",I135="Exit diverge",I135="Entrance merge",I135="Exit ramp",I135="Entrance ramp"),'Input data'!P150&gt;-0.00000001,'Input data'!P150&lt;11),'Input data'!P150,"Irrelevant"))</f>
        <v>Irrelevant</v>
      </c>
      <c r="P135" s="4" t="str">
        <f>IF(AND(OR(I135="Motorway link",I135="Exit diverge",I135="Entrance merge"),'Input data'!Q150=""),5,IF(AND(OR(I135="Motorway link",I135="Exit diverge",I135="Entrance merge"),'Input data'!Q150&gt;-0.00000001,'Input data'!Q150&lt;101),'Input data'!Q150,"Irrelevant"))</f>
        <v>Irrelevant</v>
      </c>
      <c r="Q135" s="4" t="str">
        <f>IF(AND(OR(I135="Motorway link",I135="Exit diverge",I135="Entrance merge"),'Input data'!R150=""),"Straight",IF(AND(OR(I135="Motorway link",I135="Exit diverge",I135="Entrance merge"),'Input data'!R150&gt;10),'Input data'!R150,"Irrelevant"))</f>
        <v>Irrelevant</v>
      </c>
      <c r="R135" s="4" t="str">
        <f>IF(Q135="Straight",0,IF(AND(OR(I135="Motorway link",I135="Exit diverge",I135="Entrance merge"),OR('Input data'!S150="",'Input data'!S150&gt;(G135*1000))),G135*1000,IF(AND(OR(I135="Motorway link",I135="Exit diverge",I135="Entrance merge"),'Input data'!S150&gt;0),'Input data'!S150,"Irrelevant")))</f>
        <v>Irrelevant</v>
      </c>
      <c r="S135" s="4" t="str">
        <f>IF(AND(OR(I135="Motorway link",I135="Exit diverge",I135="Entrance merge"),'Input data'!T150=""),"Straight",IF(AND(OR(I135="Motorway link",I135="Exit diverge",I135="Entrance merge"),'Input data'!T150&gt;10),'Input data'!T150,"Irrelevant"))</f>
        <v>Irrelevant</v>
      </c>
      <c r="T135" s="4" t="str">
        <f>IF(S135="Straight",0,IF(R135="Irrelevant","Irrelevant",IF(AND(OR(I135="Motorway link",I135="Exit diverge",I135="Entrance merge"),OR('Input data'!U150="",'Input data'!U150&gt;(G135*1000-R135))),G135*1000-R135,IF(AND(OR(I135="Motorway link",I135="Exit diverge",I135="Entrance merge"),'Input data'!U150&gt;0),'Input data'!U150,"Irrelevant"))))</f>
        <v>Irrelevant</v>
      </c>
      <c r="U135" s="4" t="str">
        <f>IF(AND(OR(I135="Motorway link",I135="Exit diverge",I135="Entrance merge",I135="Exit ramp",I135="Entrance ramp"),'Input data'!V150=""),"No",IF(OR(I135="Motorway link",I135="Exit diverge",I135="Entrance merge",I135="Exit ramp",I135="Entrance ramp"),'Input data'!V150,"Irrelevant"))</f>
        <v>Irrelevant</v>
      </c>
      <c r="V135" s="4" t="str">
        <f>IF(W135="Straight",IF(AND(OR(I135="Exit ramp",I135="Entrance ramp"),'Input data'!W150=""),"Straight diamond ramp",IF(OR(I135="Exit ramp",I135="Entrance ramp"),'Input data'!W150,"Irrelevant")),"Irrelevant")</f>
        <v>Irrelevant</v>
      </c>
      <c r="W135" s="4" t="str">
        <f>IF(AND(OR(I135="Exit ramp",I135="Entrance ramp"),'Input data'!X150=""),"Straight",IF(AND(OR(I135="Exit ramp",I135="Entrance ramp"),'Input data'!X150&gt;10),'Input data'!X150,"Irrelevant"))</f>
        <v>Irrelevant</v>
      </c>
      <c r="X135" s="4" t="str">
        <f>IF(AND(OR(I135="Exit ramp",I135="Entrance ramp"),OR('Input data'!Y150="",'Input data'!Y150&gt;(G135*1000))),G135*1000,IF(AND(OR(I135="Exit ramp",I135="Entrance ramp"),'Input data'!Y150&gt;0),'Input data'!Y150,"Irrelevant"))</f>
        <v>Irrelevant</v>
      </c>
      <c r="Y135" s="4" t="str">
        <f>IF(AND(I135="Exit ramp",'Input data'!Z150=""),95,IF(AND(I135="Entrance ramp",'Input data'!Z150=""),45,IF(AND(OR(I135="Exit ramp",I135="Entrance ramp"),'Input data'!Z150&gt;4,'Input data'!Z150&lt;200),'Input data'!Z150,"Irrelevant")))</f>
        <v>Irrelevant</v>
      </c>
      <c r="Z135" s="4" t="str">
        <f>IF(AND(OR(I135="Exit ramp",I135="Entrance ramp"),'Input data'!AA150=""),"Straight",IF(AND(OR(I135="Exit ramp",I135="Entrance ramp"),'Input data'!AA150&gt;10),'Input data'!AA150,"Irrelevant"))</f>
        <v>Irrelevant</v>
      </c>
      <c r="AA135" s="4" t="str">
        <f>IF(X135="Irrelevant","Irrelevant",IF(AND(OR(I135="Exit ramp",I135="Entrance ramp"),OR('Input data'!AB150="",'Input data'!AB150&gt;(G135*1000-X135))),G135*1000-X135,IF(AND(OR(I135="Exit ramp",I135="Entrance ramp"),'Input data'!AB150&gt;0),'Input data'!AB150,"Irrelevant")))</f>
        <v>Irrelevant</v>
      </c>
      <c r="AB135" s="4" t="str">
        <f>IF(AND(I135="Exit ramp",'Input data'!AC150=""),60,IF(AND(I135="Entrance ramp",'Input data'!AC150=""),80,IF(AND(OR(I135="Exit ramp",I135="Entrance ramp"),'Input data'!AC150&gt;4,'Input data'!AC150&lt;200),'Input data'!AC150,"Irrelevant")))</f>
        <v>Irrelevant</v>
      </c>
      <c r="AC135" s="4" t="str">
        <f>IF(AND(OR(I135="Motorway link",I135="Exit diverge",I135="Entrance merge"),'Input data'!AD150=""),"No",IF(OR(I135="Motorway link",I135="Exit diverge",I135="Entrance merge"),'Input data'!AD150,"Irrelevant"))</f>
        <v>Irrelevant</v>
      </c>
      <c r="AD135" s="4" t="str">
        <f>IF(AND(OR(I135="Motorway link",I135="Exit diverge",I135="Entrance merge"),'Input data'!AE150=""),"130 kph",IF(OR(I135="Motorway link",I135="Exit diverge",I135="Entrance merge"),'Input data'!AE150,"Irrelevant"))</f>
        <v>Irrelevant</v>
      </c>
      <c r="AE135" s="4" t="str">
        <f>IF(AND(I135="Entrance merge",'Input data'!AF150=""),"No",IF(I135="Entrance merge",'Input data'!AF150,"Irrelevant"))</f>
        <v>Irrelevant</v>
      </c>
      <c r="AF135" s="4" t="str">
        <f>IF(AND(AE135="Yes",'Input data'!AG150&gt;0,'Input data'!AG150&lt;1.00000001),'Input data'!AG150,IF(OR(AE135="No",AE135="Yes"),0,"Irrelevant"))</f>
        <v>Irrelevant</v>
      </c>
    </row>
    <row r="136" spans="1:32" x14ac:dyDescent="0.3">
      <c r="A136" s="4" t="str">
        <f>IF('Input data'!A151="","",'Input data'!A151)</f>
        <v/>
      </c>
      <c r="B136" s="4" t="str">
        <f>IF('Input data'!B151="","",'Input data'!B151)</f>
        <v/>
      </c>
      <c r="C136" s="4" t="str">
        <f>IF('Input data'!C151="","",'Input data'!C151)</f>
        <v/>
      </c>
      <c r="D136" s="4" t="str">
        <f>IF('Input data'!D151="","",'Input data'!D151)</f>
        <v/>
      </c>
      <c r="E136" s="4" t="str">
        <f>IF('Input data'!E151="","",'Input data'!E151)</f>
        <v/>
      </c>
      <c r="F136" s="4" t="str">
        <f>IF('Input data'!F151="","",'Input data'!F151)</f>
        <v/>
      </c>
      <c r="G136" s="4">
        <f>IF('Input data'!G151="","",'Input data'!G151)</f>
        <v>0</v>
      </c>
      <c r="H136" s="4" t="str">
        <f>IF('Input data'!H151&gt;0.5,'Input data'!H151,"")</f>
        <v/>
      </c>
      <c r="I136" s="4" t="str">
        <f>IF('Input data'!I151="","",'Input data'!I151)</f>
        <v/>
      </c>
      <c r="J136" s="4" t="str">
        <f>IF(AND(OR(I136="Motorway link",I136="Exit diverge",I136="Entrance merge"),'Input data'!K151=""),2,IF(AND(OR(I136="Motorway link",I136="Exit diverge",I136="Entrance merge"),'Input data'!K151&gt;0.5,'Input data'!K151&lt;21),'Input data'!K151,"Irrelevant"))</f>
        <v>Irrelevant</v>
      </c>
      <c r="K136" s="4" t="str">
        <f>IF(AND(OR(I136="Motorway link",I136="Exit diverge",I136="Entrance merge",I136="Exit ramp",I136="Entrance ramp"),'Input data'!L151=""),3.5,IF(AND(OR(I136="Motorway link",I136="Exit diverge",I136="Entrance merge",I136="Exit ramp",I136="Entrance ramp"),'Input data'!L151&gt;1.5,'Input data'!L151&lt;11),'Input data'!L151,"Irrelevant"))</f>
        <v>Irrelevant</v>
      </c>
      <c r="L136" s="4" t="str">
        <f>IF(AND(I136="Motorway link",'Input data'!M151=""),"No",IF(I136="Motorway link",'Input data'!M151,"Irrelevant"))</f>
        <v>Irrelevant</v>
      </c>
      <c r="M136" s="4" t="str">
        <f>IF(AND(L136="Yes",'Input data'!N151&gt;0,'Input data'!N151&lt;1.00000001),'Input data'!N151,IF(OR(L136="No",L136="Yes"),0,"Irrelevant"))</f>
        <v>Irrelevant</v>
      </c>
      <c r="N136" s="4" t="str">
        <f>IF(AND(OR(I136="Motorway link",I136="Exit diverge",I136="Entrance merge"),'Input data'!O151=""),3,IF(AND(OR(I136="Motorway link",I136="Exit diverge",I136="Entrance merge"),'Input data'!O151&lt;11,'Input data'!O151&gt;-0.00000001),'Input data'!O151,"Irrelevant"))</f>
        <v>Irrelevant</v>
      </c>
      <c r="O136" s="4" t="str">
        <f>IF(AND(OR(I136="Motorway link",I136="Exit diverge",I136="Entrance merge",I136="Exit ramp",I136="Entrance ramp"),'Input data'!P151=""),0.5,IF(AND(OR(I136="Motorway link",I136="Exit diverge",I136="Entrance merge",I136="Exit ramp",I136="Entrance ramp"),'Input data'!P151&gt;-0.00000001,'Input data'!P151&lt;11),'Input data'!P151,"Irrelevant"))</f>
        <v>Irrelevant</v>
      </c>
      <c r="P136" s="4" t="str">
        <f>IF(AND(OR(I136="Motorway link",I136="Exit diverge",I136="Entrance merge"),'Input data'!Q151=""),5,IF(AND(OR(I136="Motorway link",I136="Exit diverge",I136="Entrance merge"),'Input data'!Q151&gt;-0.00000001,'Input data'!Q151&lt;101),'Input data'!Q151,"Irrelevant"))</f>
        <v>Irrelevant</v>
      </c>
      <c r="Q136" s="4" t="str">
        <f>IF(AND(OR(I136="Motorway link",I136="Exit diverge",I136="Entrance merge"),'Input data'!R151=""),"Straight",IF(AND(OR(I136="Motorway link",I136="Exit diverge",I136="Entrance merge"),'Input data'!R151&gt;10),'Input data'!R151,"Irrelevant"))</f>
        <v>Irrelevant</v>
      </c>
      <c r="R136" s="4" t="str">
        <f>IF(Q136="Straight",0,IF(AND(OR(I136="Motorway link",I136="Exit diverge",I136="Entrance merge"),OR('Input data'!S151="",'Input data'!S151&gt;(G136*1000))),G136*1000,IF(AND(OR(I136="Motorway link",I136="Exit diverge",I136="Entrance merge"),'Input data'!S151&gt;0),'Input data'!S151,"Irrelevant")))</f>
        <v>Irrelevant</v>
      </c>
      <c r="S136" s="4" t="str">
        <f>IF(AND(OR(I136="Motorway link",I136="Exit diverge",I136="Entrance merge"),'Input data'!T151=""),"Straight",IF(AND(OR(I136="Motorway link",I136="Exit diverge",I136="Entrance merge"),'Input data'!T151&gt;10),'Input data'!T151,"Irrelevant"))</f>
        <v>Irrelevant</v>
      </c>
      <c r="T136" s="4" t="str">
        <f>IF(S136="Straight",0,IF(R136="Irrelevant","Irrelevant",IF(AND(OR(I136="Motorway link",I136="Exit diverge",I136="Entrance merge"),OR('Input data'!U151="",'Input data'!U151&gt;(G136*1000-R136))),G136*1000-R136,IF(AND(OR(I136="Motorway link",I136="Exit diverge",I136="Entrance merge"),'Input data'!U151&gt;0),'Input data'!U151,"Irrelevant"))))</f>
        <v>Irrelevant</v>
      </c>
      <c r="U136" s="4" t="str">
        <f>IF(AND(OR(I136="Motorway link",I136="Exit diverge",I136="Entrance merge",I136="Exit ramp",I136="Entrance ramp"),'Input data'!V151=""),"No",IF(OR(I136="Motorway link",I136="Exit diverge",I136="Entrance merge",I136="Exit ramp",I136="Entrance ramp"),'Input data'!V151,"Irrelevant"))</f>
        <v>Irrelevant</v>
      </c>
      <c r="V136" s="4" t="str">
        <f>IF(W136="Straight",IF(AND(OR(I136="Exit ramp",I136="Entrance ramp"),'Input data'!W151=""),"Straight diamond ramp",IF(OR(I136="Exit ramp",I136="Entrance ramp"),'Input data'!W151,"Irrelevant")),"Irrelevant")</f>
        <v>Irrelevant</v>
      </c>
      <c r="W136" s="4" t="str">
        <f>IF(AND(OR(I136="Exit ramp",I136="Entrance ramp"),'Input data'!X151=""),"Straight",IF(AND(OR(I136="Exit ramp",I136="Entrance ramp"),'Input data'!X151&gt;10),'Input data'!X151,"Irrelevant"))</f>
        <v>Irrelevant</v>
      </c>
      <c r="X136" s="4" t="str">
        <f>IF(AND(OR(I136="Exit ramp",I136="Entrance ramp"),OR('Input data'!Y151="",'Input data'!Y151&gt;(G136*1000))),G136*1000,IF(AND(OR(I136="Exit ramp",I136="Entrance ramp"),'Input data'!Y151&gt;0),'Input data'!Y151,"Irrelevant"))</f>
        <v>Irrelevant</v>
      </c>
      <c r="Y136" s="4" t="str">
        <f>IF(AND(I136="Exit ramp",'Input data'!Z151=""),95,IF(AND(I136="Entrance ramp",'Input data'!Z151=""),45,IF(AND(OR(I136="Exit ramp",I136="Entrance ramp"),'Input data'!Z151&gt;4,'Input data'!Z151&lt;200),'Input data'!Z151,"Irrelevant")))</f>
        <v>Irrelevant</v>
      </c>
      <c r="Z136" s="4" t="str">
        <f>IF(AND(OR(I136="Exit ramp",I136="Entrance ramp"),'Input data'!AA151=""),"Straight",IF(AND(OR(I136="Exit ramp",I136="Entrance ramp"),'Input data'!AA151&gt;10),'Input data'!AA151,"Irrelevant"))</f>
        <v>Irrelevant</v>
      </c>
      <c r="AA136" s="4" t="str">
        <f>IF(X136="Irrelevant","Irrelevant",IF(AND(OR(I136="Exit ramp",I136="Entrance ramp"),OR('Input data'!AB151="",'Input data'!AB151&gt;(G136*1000-X136))),G136*1000-X136,IF(AND(OR(I136="Exit ramp",I136="Entrance ramp"),'Input data'!AB151&gt;0),'Input data'!AB151,"Irrelevant")))</f>
        <v>Irrelevant</v>
      </c>
      <c r="AB136" s="4" t="str">
        <f>IF(AND(I136="Exit ramp",'Input data'!AC151=""),60,IF(AND(I136="Entrance ramp",'Input data'!AC151=""),80,IF(AND(OR(I136="Exit ramp",I136="Entrance ramp"),'Input data'!AC151&gt;4,'Input data'!AC151&lt;200),'Input data'!AC151,"Irrelevant")))</f>
        <v>Irrelevant</v>
      </c>
      <c r="AC136" s="4" t="str">
        <f>IF(AND(OR(I136="Motorway link",I136="Exit diverge",I136="Entrance merge"),'Input data'!AD151=""),"No",IF(OR(I136="Motorway link",I136="Exit diverge",I136="Entrance merge"),'Input data'!AD151,"Irrelevant"))</f>
        <v>Irrelevant</v>
      </c>
      <c r="AD136" s="4" t="str">
        <f>IF(AND(OR(I136="Motorway link",I136="Exit diverge",I136="Entrance merge"),'Input data'!AE151=""),"130 kph",IF(OR(I136="Motorway link",I136="Exit diverge",I136="Entrance merge"),'Input data'!AE151,"Irrelevant"))</f>
        <v>Irrelevant</v>
      </c>
      <c r="AE136" s="4" t="str">
        <f>IF(AND(I136="Entrance merge",'Input data'!AF151=""),"No",IF(I136="Entrance merge",'Input data'!AF151,"Irrelevant"))</f>
        <v>Irrelevant</v>
      </c>
      <c r="AF136" s="4" t="str">
        <f>IF(AND(AE136="Yes",'Input data'!AG151&gt;0,'Input data'!AG151&lt;1.00000001),'Input data'!AG151,IF(OR(AE136="No",AE136="Yes"),0,"Irrelevant"))</f>
        <v>Irrelevant</v>
      </c>
    </row>
    <row r="137" spans="1:32" x14ac:dyDescent="0.3">
      <c r="A137" s="4" t="str">
        <f>IF('Input data'!A152="","",'Input data'!A152)</f>
        <v/>
      </c>
      <c r="B137" s="4" t="str">
        <f>IF('Input data'!B152="","",'Input data'!B152)</f>
        <v/>
      </c>
      <c r="C137" s="4" t="str">
        <f>IF('Input data'!C152="","",'Input data'!C152)</f>
        <v/>
      </c>
      <c r="D137" s="4" t="str">
        <f>IF('Input data'!D152="","",'Input data'!D152)</f>
        <v/>
      </c>
      <c r="E137" s="4" t="str">
        <f>IF('Input data'!E152="","",'Input data'!E152)</f>
        <v/>
      </c>
      <c r="F137" s="4" t="str">
        <f>IF('Input data'!F152="","",'Input data'!F152)</f>
        <v/>
      </c>
      <c r="G137" s="4">
        <f>IF('Input data'!G152="","",'Input data'!G152)</f>
        <v>0</v>
      </c>
      <c r="H137" s="4" t="str">
        <f>IF('Input data'!H152&gt;0.5,'Input data'!H152,"")</f>
        <v/>
      </c>
      <c r="I137" s="4" t="str">
        <f>IF('Input data'!I152="","",'Input data'!I152)</f>
        <v/>
      </c>
      <c r="J137" s="4" t="str">
        <f>IF(AND(OR(I137="Motorway link",I137="Exit diverge",I137="Entrance merge"),'Input data'!K152=""),2,IF(AND(OR(I137="Motorway link",I137="Exit diverge",I137="Entrance merge"),'Input data'!K152&gt;0.5,'Input data'!K152&lt;21),'Input data'!K152,"Irrelevant"))</f>
        <v>Irrelevant</v>
      </c>
      <c r="K137" s="4" t="str">
        <f>IF(AND(OR(I137="Motorway link",I137="Exit diverge",I137="Entrance merge",I137="Exit ramp",I137="Entrance ramp"),'Input data'!L152=""),3.5,IF(AND(OR(I137="Motorway link",I137="Exit diverge",I137="Entrance merge",I137="Exit ramp",I137="Entrance ramp"),'Input data'!L152&gt;1.5,'Input data'!L152&lt;11),'Input data'!L152,"Irrelevant"))</f>
        <v>Irrelevant</v>
      </c>
      <c r="L137" s="4" t="str">
        <f>IF(AND(I137="Motorway link",'Input data'!M152=""),"No",IF(I137="Motorway link",'Input data'!M152,"Irrelevant"))</f>
        <v>Irrelevant</v>
      </c>
      <c r="M137" s="4" t="str">
        <f>IF(AND(L137="Yes",'Input data'!N152&gt;0,'Input data'!N152&lt;1.00000001),'Input data'!N152,IF(OR(L137="No",L137="Yes"),0,"Irrelevant"))</f>
        <v>Irrelevant</v>
      </c>
      <c r="N137" s="4" t="str">
        <f>IF(AND(OR(I137="Motorway link",I137="Exit diverge",I137="Entrance merge"),'Input data'!O152=""),3,IF(AND(OR(I137="Motorway link",I137="Exit diverge",I137="Entrance merge"),'Input data'!O152&lt;11,'Input data'!O152&gt;-0.00000001),'Input data'!O152,"Irrelevant"))</f>
        <v>Irrelevant</v>
      </c>
      <c r="O137" s="4" t="str">
        <f>IF(AND(OR(I137="Motorway link",I137="Exit diverge",I137="Entrance merge",I137="Exit ramp",I137="Entrance ramp"),'Input data'!P152=""),0.5,IF(AND(OR(I137="Motorway link",I137="Exit diverge",I137="Entrance merge",I137="Exit ramp",I137="Entrance ramp"),'Input data'!P152&gt;-0.00000001,'Input data'!P152&lt;11),'Input data'!P152,"Irrelevant"))</f>
        <v>Irrelevant</v>
      </c>
      <c r="P137" s="4" t="str">
        <f>IF(AND(OR(I137="Motorway link",I137="Exit diverge",I137="Entrance merge"),'Input data'!Q152=""),5,IF(AND(OR(I137="Motorway link",I137="Exit diverge",I137="Entrance merge"),'Input data'!Q152&gt;-0.00000001,'Input data'!Q152&lt;101),'Input data'!Q152,"Irrelevant"))</f>
        <v>Irrelevant</v>
      </c>
      <c r="Q137" s="4" t="str">
        <f>IF(AND(OR(I137="Motorway link",I137="Exit diverge",I137="Entrance merge"),'Input data'!R152=""),"Straight",IF(AND(OR(I137="Motorway link",I137="Exit diverge",I137="Entrance merge"),'Input data'!R152&gt;10),'Input data'!R152,"Irrelevant"))</f>
        <v>Irrelevant</v>
      </c>
      <c r="R137" s="4" t="str">
        <f>IF(Q137="Straight",0,IF(AND(OR(I137="Motorway link",I137="Exit diverge",I137="Entrance merge"),OR('Input data'!S152="",'Input data'!S152&gt;(G137*1000))),G137*1000,IF(AND(OR(I137="Motorway link",I137="Exit diverge",I137="Entrance merge"),'Input data'!S152&gt;0),'Input data'!S152,"Irrelevant")))</f>
        <v>Irrelevant</v>
      </c>
      <c r="S137" s="4" t="str">
        <f>IF(AND(OR(I137="Motorway link",I137="Exit diverge",I137="Entrance merge"),'Input data'!T152=""),"Straight",IF(AND(OR(I137="Motorway link",I137="Exit diverge",I137="Entrance merge"),'Input data'!T152&gt;10),'Input data'!T152,"Irrelevant"))</f>
        <v>Irrelevant</v>
      </c>
      <c r="T137" s="4" t="str">
        <f>IF(S137="Straight",0,IF(R137="Irrelevant","Irrelevant",IF(AND(OR(I137="Motorway link",I137="Exit diverge",I137="Entrance merge"),OR('Input data'!U152="",'Input data'!U152&gt;(G137*1000-R137))),G137*1000-R137,IF(AND(OR(I137="Motorway link",I137="Exit diverge",I137="Entrance merge"),'Input data'!U152&gt;0),'Input data'!U152,"Irrelevant"))))</f>
        <v>Irrelevant</v>
      </c>
      <c r="U137" s="4" t="str">
        <f>IF(AND(OR(I137="Motorway link",I137="Exit diverge",I137="Entrance merge",I137="Exit ramp",I137="Entrance ramp"),'Input data'!V152=""),"No",IF(OR(I137="Motorway link",I137="Exit diverge",I137="Entrance merge",I137="Exit ramp",I137="Entrance ramp"),'Input data'!V152,"Irrelevant"))</f>
        <v>Irrelevant</v>
      </c>
      <c r="V137" s="4" t="str">
        <f>IF(W137="Straight",IF(AND(OR(I137="Exit ramp",I137="Entrance ramp"),'Input data'!W152=""),"Straight diamond ramp",IF(OR(I137="Exit ramp",I137="Entrance ramp"),'Input data'!W152,"Irrelevant")),"Irrelevant")</f>
        <v>Irrelevant</v>
      </c>
      <c r="W137" s="4" t="str">
        <f>IF(AND(OR(I137="Exit ramp",I137="Entrance ramp"),'Input data'!X152=""),"Straight",IF(AND(OR(I137="Exit ramp",I137="Entrance ramp"),'Input data'!X152&gt;10),'Input data'!X152,"Irrelevant"))</f>
        <v>Irrelevant</v>
      </c>
      <c r="X137" s="4" t="str">
        <f>IF(AND(OR(I137="Exit ramp",I137="Entrance ramp"),OR('Input data'!Y152="",'Input data'!Y152&gt;(G137*1000))),G137*1000,IF(AND(OR(I137="Exit ramp",I137="Entrance ramp"),'Input data'!Y152&gt;0),'Input data'!Y152,"Irrelevant"))</f>
        <v>Irrelevant</v>
      </c>
      <c r="Y137" s="4" t="str">
        <f>IF(AND(I137="Exit ramp",'Input data'!Z152=""),95,IF(AND(I137="Entrance ramp",'Input data'!Z152=""),45,IF(AND(OR(I137="Exit ramp",I137="Entrance ramp"),'Input data'!Z152&gt;4,'Input data'!Z152&lt;200),'Input data'!Z152,"Irrelevant")))</f>
        <v>Irrelevant</v>
      </c>
      <c r="Z137" s="4" t="str">
        <f>IF(AND(OR(I137="Exit ramp",I137="Entrance ramp"),'Input data'!AA152=""),"Straight",IF(AND(OR(I137="Exit ramp",I137="Entrance ramp"),'Input data'!AA152&gt;10),'Input data'!AA152,"Irrelevant"))</f>
        <v>Irrelevant</v>
      </c>
      <c r="AA137" s="4" t="str">
        <f>IF(X137="Irrelevant","Irrelevant",IF(AND(OR(I137="Exit ramp",I137="Entrance ramp"),OR('Input data'!AB152="",'Input data'!AB152&gt;(G137*1000-X137))),G137*1000-X137,IF(AND(OR(I137="Exit ramp",I137="Entrance ramp"),'Input data'!AB152&gt;0),'Input data'!AB152,"Irrelevant")))</f>
        <v>Irrelevant</v>
      </c>
      <c r="AB137" s="4" t="str">
        <f>IF(AND(I137="Exit ramp",'Input data'!AC152=""),60,IF(AND(I137="Entrance ramp",'Input data'!AC152=""),80,IF(AND(OR(I137="Exit ramp",I137="Entrance ramp"),'Input data'!AC152&gt;4,'Input data'!AC152&lt;200),'Input data'!AC152,"Irrelevant")))</f>
        <v>Irrelevant</v>
      </c>
      <c r="AC137" s="4" t="str">
        <f>IF(AND(OR(I137="Motorway link",I137="Exit diverge",I137="Entrance merge"),'Input data'!AD152=""),"No",IF(OR(I137="Motorway link",I137="Exit diverge",I137="Entrance merge"),'Input data'!AD152,"Irrelevant"))</f>
        <v>Irrelevant</v>
      </c>
      <c r="AD137" s="4" t="str">
        <f>IF(AND(OR(I137="Motorway link",I137="Exit diverge",I137="Entrance merge"),'Input data'!AE152=""),"130 kph",IF(OR(I137="Motorway link",I137="Exit diverge",I137="Entrance merge"),'Input data'!AE152,"Irrelevant"))</f>
        <v>Irrelevant</v>
      </c>
      <c r="AE137" s="4" t="str">
        <f>IF(AND(I137="Entrance merge",'Input data'!AF152=""),"No",IF(I137="Entrance merge",'Input data'!AF152,"Irrelevant"))</f>
        <v>Irrelevant</v>
      </c>
      <c r="AF137" s="4" t="str">
        <f>IF(AND(AE137="Yes",'Input data'!AG152&gt;0,'Input data'!AG152&lt;1.00000001),'Input data'!AG152,IF(OR(AE137="No",AE137="Yes"),0,"Irrelevant"))</f>
        <v>Irrelevant</v>
      </c>
    </row>
    <row r="138" spans="1:32" x14ac:dyDescent="0.3">
      <c r="A138" s="4" t="str">
        <f>IF('Input data'!A153="","",'Input data'!A153)</f>
        <v/>
      </c>
      <c r="B138" s="4" t="str">
        <f>IF('Input data'!B153="","",'Input data'!B153)</f>
        <v/>
      </c>
      <c r="C138" s="4" t="str">
        <f>IF('Input data'!C153="","",'Input data'!C153)</f>
        <v/>
      </c>
      <c r="D138" s="4" t="str">
        <f>IF('Input data'!D153="","",'Input data'!D153)</f>
        <v/>
      </c>
      <c r="E138" s="4" t="str">
        <f>IF('Input data'!E153="","",'Input data'!E153)</f>
        <v/>
      </c>
      <c r="F138" s="4" t="str">
        <f>IF('Input data'!F153="","",'Input data'!F153)</f>
        <v/>
      </c>
      <c r="G138" s="4">
        <f>IF('Input data'!G153="","",'Input data'!G153)</f>
        <v>0</v>
      </c>
      <c r="H138" s="4" t="str">
        <f>IF('Input data'!H153&gt;0.5,'Input data'!H153,"")</f>
        <v/>
      </c>
      <c r="I138" s="4" t="str">
        <f>IF('Input data'!I153="","",'Input data'!I153)</f>
        <v/>
      </c>
      <c r="J138" s="4" t="str">
        <f>IF(AND(OR(I138="Motorway link",I138="Exit diverge",I138="Entrance merge"),'Input data'!K153=""),2,IF(AND(OR(I138="Motorway link",I138="Exit diverge",I138="Entrance merge"),'Input data'!K153&gt;0.5,'Input data'!K153&lt;21),'Input data'!K153,"Irrelevant"))</f>
        <v>Irrelevant</v>
      </c>
      <c r="K138" s="4" t="str">
        <f>IF(AND(OR(I138="Motorway link",I138="Exit diverge",I138="Entrance merge",I138="Exit ramp",I138="Entrance ramp"),'Input data'!L153=""),3.5,IF(AND(OR(I138="Motorway link",I138="Exit diverge",I138="Entrance merge",I138="Exit ramp",I138="Entrance ramp"),'Input data'!L153&gt;1.5,'Input data'!L153&lt;11),'Input data'!L153,"Irrelevant"))</f>
        <v>Irrelevant</v>
      </c>
      <c r="L138" s="4" t="str">
        <f>IF(AND(I138="Motorway link",'Input data'!M153=""),"No",IF(I138="Motorway link",'Input data'!M153,"Irrelevant"))</f>
        <v>Irrelevant</v>
      </c>
      <c r="M138" s="4" t="str">
        <f>IF(AND(L138="Yes",'Input data'!N153&gt;0,'Input data'!N153&lt;1.00000001),'Input data'!N153,IF(OR(L138="No",L138="Yes"),0,"Irrelevant"))</f>
        <v>Irrelevant</v>
      </c>
      <c r="N138" s="4" t="str">
        <f>IF(AND(OR(I138="Motorway link",I138="Exit diverge",I138="Entrance merge"),'Input data'!O153=""),3,IF(AND(OR(I138="Motorway link",I138="Exit diverge",I138="Entrance merge"),'Input data'!O153&lt;11,'Input data'!O153&gt;-0.00000001),'Input data'!O153,"Irrelevant"))</f>
        <v>Irrelevant</v>
      </c>
      <c r="O138" s="4" t="str">
        <f>IF(AND(OR(I138="Motorway link",I138="Exit diverge",I138="Entrance merge",I138="Exit ramp",I138="Entrance ramp"),'Input data'!P153=""),0.5,IF(AND(OR(I138="Motorway link",I138="Exit diverge",I138="Entrance merge",I138="Exit ramp",I138="Entrance ramp"),'Input data'!P153&gt;-0.00000001,'Input data'!P153&lt;11),'Input data'!P153,"Irrelevant"))</f>
        <v>Irrelevant</v>
      </c>
      <c r="P138" s="4" t="str">
        <f>IF(AND(OR(I138="Motorway link",I138="Exit diverge",I138="Entrance merge"),'Input data'!Q153=""),5,IF(AND(OR(I138="Motorway link",I138="Exit diverge",I138="Entrance merge"),'Input data'!Q153&gt;-0.00000001,'Input data'!Q153&lt;101),'Input data'!Q153,"Irrelevant"))</f>
        <v>Irrelevant</v>
      </c>
      <c r="Q138" s="4" t="str">
        <f>IF(AND(OR(I138="Motorway link",I138="Exit diverge",I138="Entrance merge"),'Input data'!R153=""),"Straight",IF(AND(OR(I138="Motorway link",I138="Exit diverge",I138="Entrance merge"),'Input data'!R153&gt;10),'Input data'!R153,"Irrelevant"))</f>
        <v>Irrelevant</v>
      </c>
      <c r="R138" s="4" t="str">
        <f>IF(Q138="Straight",0,IF(AND(OR(I138="Motorway link",I138="Exit diverge",I138="Entrance merge"),OR('Input data'!S153="",'Input data'!S153&gt;(G138*1000))),G138*1000,IF(AND(OR(I138="Motorway link",I138="Exit diverge",I138="Entrance merge"),'Input data'!S153&gt;0),'Input data'!S153,"Irrelevant")))</f>
        <v>Irrelevant</v>
      </c>
      <c r="S138" s="4" t="str">
        <f>IF(AND(OR(I138="Motorway link",I138="Exit diverge",I138="Entrance merge"),'Input data'!T153=""),"Straight",IF(AND(OR(I138="Motorway link",I138="Exit diverge",I138="Entrance merge"),'Input data'!T153&gt;10),'Input data'!T153,"Irrelevant"))</f>
        <v>Irrelevant</v>
      </c>
      <c r="T138" s="4" t="str">
        <f>IF(S138="Straight",0,IF(R138="Irrelevant","Irrelevant",IF(AND(OR(I138="Motorway link",I138="Exit diverge",I138="Entrance merge"),OR('Input data'!U153="",'Input data'!U153&gt;(G138*1000-R138))),G138*1000-R138,IF(AND(OR(I138="Motorway link",I138="Exit diverge",I138="Entrance merge"),'Input data'!U153&gt;0),'Input data'!U153,"Irrelevant"))))</f>
        <v>Irrelevant</v>
      </c>
      <c r="U138" s="4" t="str">
        <f>IF(AND(OR(I138="Motorway link",I138="Exit diverge",I138="Entrance merge",I138="Exit ramp",I138="Entrance ramp"),'Input data'!V153=""),"No",IF(OR(I138="Motorway link",I138="Exit diverge",I138="Entrance merge",I138="Exit ramp",I138="Entrance ramp"),'Input data'!V153,"Irrelevant"))</f>
        <v>Irrelevant</v>
      </c>
      <c r="V138" s="4" t="str">
        <f>IF(W138="Straight",IF(AND(OR(I138="Exit ramp",I138="Entrance ramp"),'Input data'!W153=""),"Straight diamond ramp",IF(OR(I138="Exit ramp",I138="Entrance ramp"),'Input data'!W153,"Irrelevant")),"Irrelevant")</f>
        <v>Irrelevant</v>
      </c>
      <c r="W138" s="4" t="str">
        <f>IF(AND(OR(I138="Exit ramp",I138="Entrance ramp"),'Input data'!X153=""),"Straight",IF(AND(OR(I138="Exit ramp",I138="Entrance ramp"),'Input data'!X153&gt;10),'Input data'!X153,"Irrelevant"))</f>
        <v>Irrelevant</v>
      </c>
      <c r="X138" s="4" t="str">
        <f>IF(AND(OR(I138="Exit ramp",I138="Entrance ramp"),OR('Input data'!Y153="",'Input data'!Y153&gt;(G138*1000))),G138*1000,IF(AND(OR(I138="Exit ramp",I138="Entrance ramp"),'Input data'!Y153&gt;0),'Input data'!Y153,"Irrelevant"))</f>
        <v>Irrelevant</v>
      </c>
      <c r="Y138" s="4" t="str">
        <f>IF(AND(I138="Exit ramp",'Input data'!Z153=""),95,IF(AND(I138="Entrance ramp",'Input data'!Z153=""),45,IF(AND(OR(I138="Exit ramp",I138="Entrance ramp"),'Input data'!Z153&gt;4,'Input data'!Z153&lt;200),'Input data'!Z153,"Irrelevant")))</f>
        <v>Irrelevant</v>
      </c>
      <c r="Z138" s="4" t="str">
        <f>IF(AND(OR(I138="Exit ramp",I138="Entrance ramp"),'Input data'!AA153=""),"Straight",IF(AND(OR(I138="Exit ramp",I138="Entrance ramp"),'Input data'!AA153&gt;10),'Input data'!AA153,"Irrelevant"))</f>
        <v>Irrelevant</v>
      </c>
      <c r="AA138" s="4" t="str">
        <f>IF(X138="Irrelevant","Irrelevant",IF(AND(OR(I138="Exit ramp",I138="Entrance ramp"),OR('Input data'!AB153="",'Input data'!AB153&gt;(G138*1000-X138))),G138*1000-X138,IF(AND(OR(I138="Exit ramp",I138="Entrance ramp"),'Input data'!AB153&gt;0),'Input data'!AB153,"Irrelevant")))</f>
        <v>Irrelevant</v>
      </c>
      <c r="AB138" s="4" t="str">
        <f>IF(AND(I138="Exit ramp",'Input data'!AC153=""),60,IF(AND(I138="Entrance ramp",'Input data'!AC153=""),80,IF(AND(OR(I138="Exit ramp",I138="Entrance ramp"),'Input data'!AC153&gt;4,'Input data'!AC153&lt;200),'Input data'!AC153,"Irrelevant")))</f>
        <v>Irrelevant</v>
      </c>
      <c r="AC138" s="4" t="str">
        <f>IF(AND(OR(I138="Motorway link",I138="Exit diverge",I138="Entrance merge"),'Input data'!AD153=""),"No",IF(OR(I138="Motorway link",I138="Exit diverge",I138="Entrance merge"),'Input data'!AD153,"Irrelevant"))</f>
        <v>Irrelevant</v>
      </c>
      <c r="AD138" s="4" t="str">
        <f>IF(AND(OR(I138="Motorway link",I138="Exit diverge",I138="Entrance merge"),'Input data'!AE153=""),"130 kph",IF(OR(I138="Motorway link",I138="Exit diverge",I138="Entrance merge"),'Input data'!AE153,"Irrelevant"))</f>
        <v>Irrelevant</v>
      </c>
      <c r="AE138" s="4" t="str">
        <f>IF(AND(I138="Entrance merge",'Input data'!AF153=""),"No",IF(I138="Entrance merge",'Input data'!AF153,"Irrelevant"))</f>
        <v>Irrelevant</v>
      </c>
      <c r="AF138" s="4" t="str">
        <f>IF(AND(AE138="Yes",'Input data'!AG153&gt;0,'Input data'!AG153&lt;1.00000001),'Input data'!AG153,IF(OR(AE138="No",AE138="Yes"),0,"Irrelevant"))</f>
        <v>Irrelevant</v>
      </c>
    </row>
    <row r="139" spans="1:32" x14ac:dyDescent="0.3">
      <c r="A139" s="4" t="str">
        <f>IF('Input data'!A154="","",'Input data'!A154)</f>
        <v/>
      </c>
      <c r="B139" s="4" t="str">
        <f>IF('Input data'!B154="","",'Input data'!B154)</f>
        <v/>
      </c>
      <c r="C139" s="4" t="str">
        <f>IF('Input data'!C154="","",'Input data'!C154)</f>
        <v/>
      </c>
      <c r="D139" s="4" t="str">
        <f>IF('Input data'!D154="","",'Input data'!D154)</f>
        <v/>
      </c>
      <c r="E139" s="4" t="str">
        <f>IF('Input data'!E154="","",'Input data'!E154)</f>
        <v/>
      </c>
      <c r="F139" s="4" t="str">
        <f>IF('Input data'!F154="","",'Input data'!F154)</f>
        <v/>
      </c>
      <c r="G139" s="4">
        <f>IF('Input data'!G154="","",'Input data'!G154)</f>
        <v>0</v>
      </c>
      <c r="H139" s="4" t="str">
        <f>IF('Input data'!H154&gt;0.5,'Input data'!H154,"")</f>
        <v/>
      </c>
      <c r="I139" s="4" t="str">
        <f>IF('Input data'!I154="","",'Input data'!I154)</f>
        <v/>
      </c>
      <c r="J139" s="4" t="str">
        <f>IF(AND(OR(I139="Motorway link",I139="Exit diverge",I139="Entrance merge"),'Input data'!K154=""),2,IF(AND(OR(I139="Motorway link",I139="Exit diverge",I139="Entrance merge"),'Input data'!K154&gt;0.5,'Input data'!K154&lt;21),'Input data'!K154,"Irrelevant"))</f>
        <v>Irrelevant</v>
      </c>
      <c r="K139" s="4" t="str">
        <f>IF(AND(OR(I139="Motorway link",I139="Exit diverge",I139="Entrance merge",I139="Exit ramp",I139="Entrance ramp"),'Input data'!L154=""),3.5,IF(AND(OR(I139="Motorway link",I139="Exit diverge",I139="Entrance merge",I139="Exit ramp",I139="Entrance ramp"),'Input data'!L154&gt;1.5,'Input data'!L154&lt;11),'Input data'!L154,"Irrelevant"))</f>
        <v>Irrelevant</v>
      </c>
      <c r="L139" s="4" t="str">
        <f>IF(AND(I139="Motorway link",'Input data'!M154=""),"No",IF(I139="Motorway link",'Input data'!M154,"Irrelevant"))</f>
        <v>Irrelevant</v>
      </c>
      <c r="M139" s="4" t="str">
        <f>IF(AND(L139="Yes",'Input data'!N154&gt;0,'Input data'!N154&lt;1.00000001),'Input data'!N154,IF(OR(L139="No",L139="Yes"),0,"Irrelevant"))</f>
        <v>Irrelevant</v>
      </c>
      <c r="N139" s="4" t="str">
        <f>IF(AND(OR(I139="Motorway link",I139="Exit diverge",I139="Entrance merge"),'Input data'!O154=""),3,IF(AND(OR(I139="Motorway link",I139="Exit diverge",I139="Entrance merge"),'Input data'!O154&lt;11,'Input data'!O154&gt;-0.00000001),'Input data'!O154,"Irrelevant"))</f>
        <v>Irrelevant</v>
      </c>
      <c r="O139" s="4" t="str">
        <f>IF(AND(OR(I139="Motorway link",I139="Exit diverge",I139="Entrance merge",I139="Exit ramp",I139="Entrance ramp"),'Input data'!P154=""),0.5,IF(AND(OR(I139="Motorway link",I139="Exit diverge",I139="Entrance merge",I139="Exit ramp",I139="Entrance ramp"),'Input data'!P154&gt;-0.00000001,'Input data'!P154&lt;11),'Input data'!P154,"Irrelevant"))</f>
        <v>Irrelevant</v>
      </c>
      <c r="P139" s="4" t="str">
        <f>IF(AND(OR(I139="Motorway link",I139="Exit diverge",I139="Entrance merge"),'Input data'!Q154=""),5,IF(AND(OR(I139="Motorway link",I139="Exit diverge",I139="Entrance merge"),'Input data'!Q154&gt;-0.00000001,'Input data'!Q154&lt;101),'Input data'!Q154,"Irrelevant"))</f>
        <v>Irrelevant</v>
      </c>
      <c r="Q139" s="4" t="str">
        <f>IF(AND(OR(I139="Motorway link",I139="Exit diverge",I139="Entrance merge"),'Input data'!R154=""),"Straight",IF(AND(OR(I139="Motorway link",I139="Exit diverge",I139="Entrance merge"),'Input data'!R154&gt;10),'Input data'!R154,"Irrelevant"))</f>
        <v>Irrelevant</v>
      </c>
      <c r="R139" s="4" t="str">
        <f>IF(Q139="Straight",0,IF(AND(OR(I139="Motorway link",I139="Exit diverge",I139="Entrance merge"),OR('Input data'!S154="",'Input data'!S154&gt;(G139*1000))),G139*1000,IF(AND(OR(I139="Motorway link",I139="Exit diverge",I139="Entrance merge"),'Input data'!S154&gt;0),'Input data'!S154,"Irrelevant")))</f>
        <v>Irrelevant</v>
      </c>
      <c r="S139" s="4" t="str">
        <f>IF(AND(OR(I139="Motorway link",I139="Exit diverge",I139="Entrance merge"),'Input data'!T154=""),"Straight",IF(AND(OR(I139="Motorway link",I139="Exit diverge",I139="Entrance merge"),'Input data'!T154&gt;10),'Input data'!T154,"Irrelevant"))</f>
        <v>Irrelevant</v>
      </c>
      <c r="T139" s="4" t="str">
        <f>IF(S139="Straight",0,IF(R139="Irrelevant","Irrelevant",IF(AND(OR(I139="Motorway link",I139="Exit diverge",I139="Entrance merge"),OR('Input data'!U154="",'Input data'!U154&gt;(G139*1000-R139))),G139*1000-R139,IF(AND(OR(I139="Motorway link",I139="Exit diverge",I139="Entrance merge"),'Input data'!U154&gt;0),'Input data'!U154,"Irrelevant"))))</f>
        <v>Irrelevant</v>
      </c>
      <c r="U139" s="4" t="str">
        <f>IF(AND(OR(I139="Motorway link",I139="Exit diverge",I139="Entrance merge",I139="Exit ramp",I139="Entrance ramp"),'Input data'!V154=""),"No",IF(OR(I139="Motorway link",I139="Exit diverge",I139="Entrance merge",I139="Exit ramp",I139="Entrance ramp"),'Input data'!V154,"Irrelevant"))</f>
        <v>Irrelevant</v>
      </c>
      <c r="V139" s="4" t="str">
        <f>IF(W139="Straight",IF(AND(OR(I139="Exit ramp",I139="Entrance ramp"),'Input data'!W154=""),"Straight diamond ramp",IF(OR(I139="Exit ramp",I139="Entrance ramp"),'Input data'!W154,"Irrelevant")),"Irrelevant")</f>
        <v>Irrelevant</v>
      </c>
      <c r="W139" s="4" t="str">
        <f>IF(AND(OR(I139="Exit ramp",I139="Entrance ramp"),'Input data'!X154=""),"Straight",IF(AND(OR(I139="Exit ramp",I139="Entrance ramp"),'Input data'!X154&gt;10),'Input data'!X154,"Irrelevant"))</f>
        <v>Irrelevant</v>
      </c>
      <c r="X139" s="4" t="str">
        <f>IF(AND(OR(I139="Exit ramp",I139="Entrance ramp"),OR('Input data'!Y154="",'Input data'!Y154&gt;(G139*1000))),G139*1000,IF(AND(OR(I139="Exit ramp",I139="Entrance ramp"),'Input data'!Y154&gt;0),'Input data'!Y154,"Irrelevant"))</f>
        <v>Irrelevant</v>
      </c>
      <c r="Y139" s="4" t="str">
        <f>IF(AND(I139="Exit ramp",'Input data'!Z154=""),95,IF(AND(I139="Entrance ramp",'Input data'!Z154=""),45,IF(AND(OR(I139="Exit ramp",I139="Entrance ramp"),'Input data'!Z154&gt;4,'Input data'!Z154&lt;200),'Input data'!Z154,"Irrelevant")))</f>
        <v>Irrelevant</v>
      </c>
      <c r="Z139" s="4" t="str">
        <f>IF(AND(OR(I139="Exit ramp",I139="Entrance ramp"),'Input data'!AA154=""),"Straight",IF(AND(OR(I139="Exit ramp",I139="Entrance ramp"),'Input data'!AA154&gt;10),'Input data'!AA154,"Irrelevant"))</f>
        <v>Irrelevant</v>
      </c>
      <c r="AA139" s="4" t="str">
        <f>IF(X139="Irrelevant","Irrelevant",IF(AND(OR(I139="Exit ramp",I139="Entrance ramp"),OR('Input data'!AB154="",'Input data'!AB154&gt;(G139*1000-X139))),G139*1000-X139,IF(AND(OR(I139="Exit ramp",I139="Entrance ramp"),'Input data'!AB154&gt;0),'Input data'!AB154,"Irrelevant")))</f>
        <v>Irrelevant</v>
      </c>
      <c r="AB139" s="4" t="str">
        <f>IF(AND(I139="Exit ramp",'Input data'!AC154=""),60,IF(AND(I139="Entrance ramp",'Input data'!AC154=""),80,IF(AND(OR(I139="Exit ramp",I139="Entrance ramp"),'Input data'!AC154&gt;4,'Input data'!AC154&lt;200),'Input data'!AC154,"Irrelevant")))</f>
        <v>Irrelevant</v>
      </c>
      <c r="AC139" s="4" t="str">
        <f>IF(AND(OR(I139="Motorway link",I139="Exit diverge",I139="Entrance merge"),'Input data'!AD154=""),"No",IF(OR(I139="Motorway link",I139="Exit diverge",I139="Entrance merge"),'Input data'!AD154,"Irrelevant"))</f>
        <v>Irrelevant</v>
      </c>
      <c r="AD139" s="4" t="str">
        <f>IF(AND(OR(I139="Motorway link",I139="Exit diverge",I139="Entrance merge"),'Input data'!AE154=""),"130 kph",IF(OR(I139="Motorway link",I139="Exit diverge",I139="Entrance merge"),'Input data'!AE154,"Irrelevant"))</f>
        <v>Irrelevant</v>
      </c>
      <c r="AE139" s="4" t="str">
        <f>IF(AND(I139="Entrance merge",'Input data'!AF154=""),"No",IF(I139="Entrance merge",'Input data'!AF154,"Irrelevant"))</f>
        <v>Irrelevant</v>
      </c>
      <c r="AF139" s="4" t="str">
        <f>IF(AND(AE139="Yes",'Input data'!AG154&gt;0,'Input data'!AG154&lt;1.00000001),'Input data'!AG154,IF(OR(AE139="No",AE139="Yes"),0,"Irrelevant"))</f>
        <v>Irrelevant</v>
      </c>
    </row>
    <row r="140" spans="1:32" x14ac:dyDescent="0.3">
      <c r="A140" s="4" t="str">
        <f>IF('Input data'!A155="","",'Input data'!A155)</f>
        <v/>
      </c>
      <c r="B140" s="4" t="str">
        <f>IF('Input data'!B155="","",'Input data'!B155)</f>
        <v/>
      </c>
      <c r="C140" s="4" t="str">
        <f>IF('Input data'!C155="","",'Input data'!C155)</f>
        <v/>
      </c>
      <c r="D140" s="4" t="str">
        <f>IF('Input data'!D155="","",'Input data'!D155)</f>
        <v/>
      </c>
      <c r="E140" s="4" t="str">
        <f>IF('Input data'!E155="","",'Input data'!E155)</f>
        <v/>
      </c>
      <c r="F140" s="4" t="str">
        <f>IF('Input data'!F155="","",'Input data'!F155)</f>
        <v/>
      </c>
      <c r="G140" s="4">
        <f>IF('Input data'!G155="","",'Input data'!G155)</f>
        <v>0</v>
      </c>
      <c r="H140" s="4" t="str">
        <f>IF('Input data'!H155&gt;0.5,'Input data'!H155,"")</f>
        <v/>
      </c>
      <c r="I140" s="4" t="str">
        <f>IF('Input data'!I155="","",'Input data'!I155)</f>
        <v/>
      </c>
      <c r="J140" s="4" t="str">
        <f>IF(AND(OR(I140="Motorway link",I140="Exit diverge",I140="Entrance merge"),'Input data'!K155=""),2,IF(AND(OR(I140="Motorway link",I140="Exit diverge",I140="Entrance merge"),'Input data'!K155&gt;0.5,'Input data'!K155&lt;21),'Input data'!K155,"Irrelevant"))</f>
        <v>Irrelevant</v>
      </c>
      <c r="K140" s="4" t="str">
        <f>IF(AND(OR(I140="Motorway link",I140="Exit diverge",I140="Entrance merge",I140="Exit ramp",I140="Entrance ramp"),'Input data'!L155=""),3.5,IF(AND(OR(I140="Motorway link",I140="Exit diverge",I140="Entrance merge",I140="Exit ramp",I140="Entrance ramp"),'Input data'!L155&gt;1.5,'Input data'!L155&lt;11),'Input data'!L155,"Irrelevant"))</f>
        <v>Irrelevant</v>
      </c>
      <c r="L140" s="4" t="str">
        <f>IF(AND(I140="Motorway link",'Input data'!M155=""),"No",IF(I140="Motorway link",'Input data'!M155,"Irrelevant"))</f>
        <v>Irrelevant</v>
      </c>
      <c r="M140" s="4" t="str">
        <f>IF(AND(L140="Yes",'Input data'!N155&gt;0,'Input data'!N155&lt;1.00000001),'Input data'!N155,IF(OR(L140="No",L140="Yes"),0,"Irrelevant"))</f>
        <v>Irrelevant</v>
      </c>
      <c r="N140" s="4" t="str">
        <f>IF(AND(OR(I140="Motorway link",I140="Exit diverge",I140="Entrance merge"),'Input data'!O155=""),3,IF(AND(OR(I140="Motorway link",I140="Exit diverge",I140="Entrance merge"),'Input data'!O155&lt;11,'Input data'!O155&gt;-0.00000001),'Input data'!O155,"Irrelevant"))</f>
        <v>Irrelevant</v>
      </c>
      <c r="O140" s="4" t="str">
        <f>IF(AND(OR(I140="Motorway link",I140="Exit diverge",I140="Entrance merge",I140="Exit ramp",I140="Entrance ramp"),'Input data'!P155=""),0.5,IF(AND(OR(I140="Motorway link",I140="Exit diverge",I140="Entrance merge",I140="Exit ramp",I140="Entrance ramp"),'Input data'!P155&gt;-0.00000001,'Input data'!P155&lt;11),'Input data'!P155,"Irrelevant"))</f>
        <v>Irrelevant</v>
      </c>
      <c r="P140" s="4" t="str">
        <f>IF(AND(OR(I140="Motorway link",I140="Exit diverge",I140="Entrance merge"),'Input data'!Q155=""),5,IF(AND(OR(I140="Motorway link",I140="Exit diverge",I140="Entrance merge"),'Input data'!Q155&gt;-0.00000001,'Input data'!Q155&lt;101),'Input data'!Q155,"Irrelevant"))</f>
        <v>Irrelevant</v>
      </c>
      <c r="Q140" s="4" t="str">
        <f>IF(AND(OR(I140="Motorway link",I140="Exit diverge",I140="Entrance merge"),'Input data'!R155=""),"Straight",IF(AND(OR(I140="Motorway link",I140="Exit diverge",I140="Entrance merge"),'Input data'!R155&gt;10),'Input data'!R155,"Irrelevant"))</f>
        <v>Irrelevant</v>
      </c>
      <c r="R140" s="4" t="str">
        <f>IF(Q140="Straight",0,IF(AND(OR(I140="Motorway link",I140="Exit diverge",I140="Entrance merge"),OR('Input data'!S155="",'Input data'!S155&gt;(G140*1000))),G140*1000,IF(AND(OR(I140="Motorway link",I140="Exit diverge",I140="Entrance merge"),'Input data'!S155&gt;0),'Input data'!S155,"Irrelevant")))</f>
        <v>Irrelevant</v>
      </c>
      <c r="S140" s="4" t="str">
        <f>IF(AND(OR(I140="Motorway link",I140="Exit diverge",I140="Entrance merge"),'Input data'!T155=""),"Straight",IF(AND(OR(I140="Motorway link",I140="Exit diverge",I140="Entrance merge"),'Input data'!T155&gt;10),'Input data'!T155,"Irrelevant"))</f>
        <v>Irrelevant</v>
      </c>
      <c r="T140" s="4" t="str">
        <f>IF(S140="Straight",0,IF(R140="Irrelevant","Irrelevant",IF(AND(OR(I140="Motorway link",I140="Exit diverge",I140="Entrance merge"),OR('Input data'!U155="",'Input data'!U155&gt;(G140*1000-R140))),G140*1000-R140,IF(AND(OR(I140="Motorway link",I140="Exit diverge",I140="Entrance merge"),'Input data'!U155&gt;0),'Input data'!U155,"Irrelevant"))))</f>
        <v>Irrelevant</v>
      </c>
      <c r="U140" s="4" t="str">
        <f>IF(AND(OR(I140="Motorway link",I140="Exit diverge",I140="Entrance merge",I140="Exit ramp",I140="Entrance ramp"),'Input data'!V155=""),"No",IF(OR(I140="Motorway link",I140="Exit diverge",I140="Entrance merge",I140="Exit ramp",I140="Entrance ramp"),'Input data'!V155,"Irrelevant"))</f>
        <v>Irrelevant</v>
      </c>
      <c r="V140" s="4" t="str">
        <f>IF(W140="Straight",IF(AND(OR(I140="Exit ramp",I140="Entrance ramp"),'Input data'!W155=""),"Straight diamond ramp",IF(OR(I140="Exit ramp",I140="Entrance ramp"),'Input data'!W155,"Irrelevant")),"Irrelevant")</f>
        <v>Irrelevant</v>
      </c>
      <c r="W140" s="4" t="str">
        <f>IF(AND(OR(I140="Exit ramp",I140="Entrance ramp"),'Input data'!X155=""),"Straight",IF(AND(OR(I140="Exit ramp",I140="Entrance ramp"),'Input data'!X155&gt;10),'Input data'!X155,"Irrelevant"))</f>
        <v>Irrelevant</v>
      </c>
      <c r="X140" s="4" t="str">
        <f>IF(AND(OR(I140="Exit ramp",I140="Entrance ramp"),OR('Input data'!Y155="",'Input data'!Y155&gt;(G140*1000))),G140*1000,IF(AND(OR(I140="Exit ramp",I140="Entrance ramp"),'Input data'!Y155&gt;0),'Input data'!Y155,"Irrelevant"))</f>
        <v>Irrelevant</v>
      </c>
      <c r="Y140" s="4" t="str">
        <f>IF(AND(I140="Exit ramp",'Input data'!Z155=""),95,IF(AND(I140="Entrance ramp",'Input data'!Z155=""),45,IF(AND(OR(I140="Exit ramp",I140="Entrance ramp"),'Input data'!Z155&gt;4,'Input data'!Z155&lt;200),'Input data'!Z155,"Irrelevant")))</f>
        <v>Irrelevant</v>
      </c>
      <c r="Z140" s="4" t="str">
        <f>IF(AND(OR(I140="Exit ramp",I140="Entrance ramp"),'Input data'!AA155=""),"Straight",IF(AND(OR(I140="Exit ramp",I140="Entrance ramp"),'Input data'!AA155&gt;10),'Input data'!AA155,"Irrelevant"))</f>
        <v>Irrelevant</v>
      </c>
      <c r="AA140" s="4" t="str">
        <f>IF(X140="Irrelevant","Irrelevant",IF(AND(OR(I140="Exit ramp",I140="Entrance ramp"),OR('Input data'!AB155="",'Input data'!AB155&gt;(G140*1000-X140))),G140*1000-X140,IF(AND(OR(I140="Exit ramp",I140="Entrance ramp"),'Input data'!AB155&gt;0),'Input data'!AB155,"Irrelevant")))</f>
        <v>Irrelevant</v>
      </c>
      <c r="AB140" s="4" t="str">
        <f>IF(AND(I140="Exit ramp",'Input data'!AC155=""),60,IF(AND(I140="Entrance ramp",'Input data'!AC155=""),80,IF(AND(OR(I140="Exit ramp",I140="Entrance ramp"),'Input data'!AC155&gt;4,'Input data'!AC155&lt;200),'Input data'!AC155,"Irrelevant")))</f>
        <v>Irrelevant</v>
      </c>
      <c r="AC140" s="4" t="str">
        <f>IF(AND(OR(I140="Motorway link",I140="Exit diverge",I140="Entrance merge"),'Input data'!AD155=""),"No",IF(OR(I140="Motorway link",I140="Exit diverge",I140="Entrance merge"),'Input data'!AD155,"Irrelevant"))</f>
        <v>Irrelevant</v>
      </c>
      <c r="AD140" s="4" t="str">
        <f>IF(AND(OR(I140="Motorway link",I140="Exit diverge",I140="Entrance merge"),'Input data'!AE155=""),"130 kph",IF(OR(I140="Motorway link",I140="Exit diverge",I140="Entrance merge"),'Input data'!AE155,"Irrelevant"))</f>
        <v>Irrelevant</v>
      </c>
      <c r="AE140" s="4" t="str">
        <f>IF(AND(I140="Entrance merge",'Input data'!AF155=""),"No",IF(I140="Entrance merge",'Input data'!AF155,"Irrelevant"))</f>
        <v>Irrelevant</v>
      </c>
      <c r="AF140" s="4" t="str">
        <f>IF(AND(AE140="Yes",'Input data'!AG155&gt;0,'Input data'!AG155&lt;1.00000001),'Input data'!AG155,IF(OR(AE140="No",AE140="Yes"),0,"Irrelevant"))</f>
        <v>Irrelevant</v>
      </c>
    </row>
    <row r="141" spans="1:32" x14ac:dyDescent="0.3">
      <c r="A141" s="4" t="str">
        <f>IF('Input data'!A156="","",'Input data'!A156)</f>
        <v/>
      </c>
      <c r="B141" s="4" t="str">
        <f>IF('Input data'!B156="","",'Input data'!B156)</f>
        <v/>
      </c>
      <c r="C141" s="4" t="str">
        <f>IF('Input data'!C156="","",'Input data'!C156)</f>
        <v/>
      </c>
      <c r="D141" s="4" t="str">
        <f>IF('Input data'!D156="","",'Input data'!D156)</f>
        <v/>
      </c>
      <c r="E141" s="4" t="str">
        <f>IF('Input data'!E156="","",'Input data'!E156)</f>
        <v/>
      </c>
      <c r="F141" s="4" t="str">
        <f>IF('Input data'!F156="","",'Input data'!F156)</f>
        <v/>
      </c>
      <c r="G141" s="4">
        <f>IF('Input data'!G156="","",'Input data'!G156)</f>
        <v>0</v>
      </c>
      <c r="H141" s="4" t="str">
        <f>IF('Input data'!H156&gt;0.5,'Input data'!H156,"")</f>
        <v/>
      </c>
      <c r="I141" s="4" t="str">
        <f>IF('Input data'!I156="","",'Input data'!I156)</f>
        <v/>
      </c>
      <c r="J141" s="4" t="str">
        <f>IF(AND(OR(I141="Motorway link",I141="Exit diverge",I141="Entrance merge"),'Input data'!K156=""),2,IF(AND(OR(I141="Motorway link",I141="Exit diverge",I141="Entrance merge"),'Input data'!K156&gt;0.5,'Input data'!K156&lt;21),'Input data'!K156,"Irrelevant"))</f>
        <v>Irrelevant</v>
      </c>
      <c r="K141" s="4" t="str">
        <f>IF(AND(OR(I141="Motorway link",I141="Exit diverge",I141="Entrance merge",I141="Exit ramp",I141="Entrance ramp"),'Input data'!L156=""),3.5,IF(AND(OR(I141="Motorway link",I141="Exit diverge",I141="Entrance merge",I141="Exit ramp",I141="Entrance ramp"),'Input data'!L156&gt;1.5,'Input data'!L156&lt;11),'Input data'!L156,"Irrelevant"))</f>
        <v>Irrelevant</v>
      </c>
      <c r="L141" s="4" t="str">
        <f>IF(AND(I141="Motorway link",'Input data'!M156=""),"No",IF(I141="Motorway link",'Input data'!M156,"Irrelevant"))</f>
        <v>Irrelevant</v>
      </c>
      <c r="M141" s="4" t="str">
        <f>IF(AND(L141="Yes",'Input data'!N156&gt;0,'Input data'!N156&lt;1.00000001),'Input data'!N156,IF(OR(L141="No",L141="Yes"),0,"Irrelevant"))</f>
        <v>Irrelevant</v>
      </c>
      <c r="N141" s="4" t="str">
        <f>IF(AND(OR(I141="Motorway link",I141="Exit diverge",I141="Entrance merge"),'Input data'!O156=""),3,IF(AND(OR(I141="Motorway link",I141="Exit diverge",I141="Entrance merge"),'Input data'!O156&lt;11,'Input data'!O156&gt;-0.00000001),'Input data'!O156,"Irrelevant"))</f>
        <v>Irrelevant</v>
      </c>
      <c r="O141" s="4" t="str">
        <f>IF(AND(OR(I141="Motorway link",I141="Exit diverge",I141="Entrance merge",I141="Exit ramp",I141="Entrance ramp"),'Input data'!P156=""),0.5,IF(AND(OR(I141="Motorway link",I141="Exit diverge",I141="Entrance merge",I141="Exit ramp",I141="Entrance ramp"),'Input data'!P156&gt;-0.00000001,'Input data'!P156&lt;11),'Input data'!P156,"Irrelevant"))</f>
        <v>Irrelevant</v>
      </c>
      <c r="P141" s="4" t="str">
        <f>IF(AND(OR(I141="Motorway link",I141="Exit diverge",I141="Entrance merge"),'Input data'!Q156=""),5,IF(AND(OR(I141="Motorway link",I141="Exit diverge",I141="Entrance merge"),'Input data'!Q156&gt;-0.00000001,'Input data'!Q156&lt;101),'Input data'!Q156,"Irrelevant"))</f>
        <v>Irrelevant</v>
      </c>
      <c r="Q141" s="4" t="str">
        <f>IF(AND(OR(I141="Motorway link",I141="Exit diverge",I141="Entrance merge"),'Input data'!R156=""),"Straight",IF(AND(OR(I141="Motorway link",I141="Exit diverge",I141="Entrance merge"),'Input data'!R156&gt;10),'Input data'!R156,"Irrelevant"))</f>
        <v>Irrelevant</v>
      </c>
      <c r="R141" s="4" t="str">
        <f>IF(Q141="Straight",0,IF(AND(OR(I141="Motorway link",I141="Exit diverge",I141="Entrance merge"),OR('Input data'!S156="",'Input data'!S156&gt;(G141*1000))),G141*1000,IF(AND(OR(I141="Motorway link",I141="Exit diverge",I141="Entrance merge"),'Input data'!S156&gt;0),'Input data'!S156,"Irrelevant")))</f>
        <v>Irrelevant</v>
      </c>
      <c r="S141" s="4" t="str">
        <f>IF(AND(OR(I141="Motorway link",I141="Exit diverge",I141="Entrance merge"),'Input data'!T156=""),"Straight",IF(AND(OR(I141="Motorway link",I141="Exit diverge",I141="Entrance merge"),'Input data'!T156&gt;10),'Input data'!T156,"Irrelevant"))</f>
        <v>Irrelevant</v>
      </c>
      <c r="T141" s="4" t="str">
        <f>IF(S141="Straight",0,IF(R141="Irrelevant","Irrelevant",IF(AND(OR(I141="Motorway link",I141="Exit diverge",I141="Entrance merge"),OR('Input data'!U156="",'Input data'!U156&gt;(G141*1000-R141))),G141*1000-R141,IF(AND(OR(I141="Motorway link",I141="Exit diverge",I141="Entrance merge"),'Input data'!U156&gt;0),'Input data'!U156,"Irrelevant"))))</f>
        <v>Irrelevant</v>
      </c>
      <c r="U141" s="4" t="str">
        <f>IF(AND(OR(I141="Motorway link",I141="Exit diverge",I141="Entrance merge",I141="Exit ramp",I141="Entrance ramp"),'Input data'!V156=""),"No",IF(OR(I141="Motorway link",I141="Exit diverge",I141="Entrance merge",I141="Exit ramp",I141="Entrance ramp"),'Input data'!V156,"Irrelevant"))</f>
        <v>Irrelevant</v>
      </c>
      <c r="V141" s="4" t="str">
        <f>IF(W141="Straight",IF(AND(OR(I141="Exit ramp",I141="Entrance ramp"),'Input data'!W156=""),"Straight diamond ramp",IF(OR(I141="Exit ramp",I141="Entrance ramp"),'Input data'!W156,"Irrelevant")),"Irrelevant")</f>
        <v>Irrelevant</v>
      </c>
      <c r="W141" s="4" t="str">
        <f>IF(AND(OR(I141="Exit ramp",I141="Entrance ramp"),'Input data'!X156=""),"Straight",IF(AND(OR(I141="Exit ramp",I141="Entrance ramp"),'Input data'!X156&gt;10),'Input data'!X156,"Irrelevant"))</f>
        <v>Irrelevant</v>
      </c>
      <c r="X141" s="4" t="str">
        <f>IF(AND(OR(I141="Exit ramp",I141="Entrance ramp"),OR('Input data'!Y156="",'Input data'!Y156&gt;(G141*1000))),G141*1000,IF(AND(OR(I141="Exit ramp",I141="Entrance ramp"),'Input data'!Y156&gt;0),'Input data'!Y156,"Irrelevant"))</f>
        <v>Irrelevant</v>
      </c>
      <c r="Y141" s="4" t="str">
        <f>IF(AND(I141="Exit ramp",'Input data'!Z156=""),95,IF(AND(I141="Entrance ramp",'Input data'!Z156=""),45,IF(AND(OR(I141="Exit ramp",I141="Entrance ramp"),'Input data'!Z156&gt;4,'Input data'!Z156&lt;200),'Input data'!Z156,"Irrelevant")))</f>
        <v>Irrelevant</v>
      </c>
      <c r="Z141" s="4" t="str">
        <f>IF(AND(OR(I141="Exit ramp",I141="Entrance ramp"),'Input data'!AA156=""),"Straight",IF(AND(OR(I141="Exit ramp",I141="Entrance ramp"),'Input data'!AA156&gt;10),'Input data'!AA156,"Irrelevant"))</f>
        <v>Irrelevant</v>
      </c>
      <c r="AA141" s="4" t="str">
        <f>IF(X141="Irrelevant","Irrelevant",IF(AND(OR(I141="Exit ramp",I141="Entrance ramp"),OR('Input data'!AB156="",'Input data'!AB156&gt;(G141*1000-X141))),G141*1000-X141,IF(AND(OR(I141="Exit ramp",I141="Entrance ramp"),'Input data'!AB156&gt;0),'Input data'!AB156,"Irrelevant")))</f>
        <v>Irrelevant</v>
      </c>
      <c r="AB141" s="4" t="str">
        <f>IF(AND(I141="Exit ramp",'Input data'!AC156=""),60,IF(AND(I141="Entrance ramp",'Input data'!AC156=""),80,IF(AND(OR(I141="Exit ramp",I141="Entrance ramp"),'Input data'!AC156&gt;4,'Input data'!AC156&lt;200),'Input data'!AC156,"Irrelevant")))</f>
        <v>Irrelevant</v>
      </c>
      <c r="AC141" s="4" t="str">
        <f>IF(AND(OR(I141="Motorway link",I141="Exit diverge",I141="Entrance merge"),'Input data'!AD156=""),"No",IF(OR(I141="Motorway link",I141="Exit diverge",I141="Entrance merge"),'Input data'!AD156,"Irrelevant"))</f>
        <v>Irrelevant</v>
      </c>
      <c r="AD141" s="4" t="str">
        <f>IF(AND(OR(I141="Motorway link",I141="Exit diverge",I141="Entrance merge"),'Input data'!AE156=""),"130 kph",IF(OR(I141="Motorway link",I141="Exit diverge",I141="Entrance merge"),'Input data'!AE156,"Irrelevant"))</f>
        <v>Irrelevant</v>
      </c>
      <c r="AE141" s="4" t="str">
        <f>IF(AND(I141="Entrance merge",'Input data'!AF156=""),"No",IF(I141="Entrance merge",'Input data'!AF156,"Irrelevant"))</f>
        <v>Irrelevant</v>
      </c>
      <c r="AF141" s="4" t="str">
        <f>IF(AND(AE141="Yes",'Input data'!AG156&gt;0,'Input data'!AG156&lt;1.00000001),'Input data'!AG156,IF(OR(AE141="No",AE141="Yes"),0,"Irrelevant"))</f>
        <v>Irrelevant</v>
      </c>
    </row>
    <row r="142" spans="1:32" x14ac:dyDescent="0.3">
      <c r="A142" s="4" t="str">
        <f>IF('Input data'!A157="","",'Input data'!A157)</f>
        <v/>
      </c>
      <c r="B142" s="4" t="str">
        <f>IF('Input data'!B157="","",'Input data'!B157)</f>
        <v/>
      </c>
      <c r="C142" s="4" t="str">
        <f>IF('Input data'!C157="","",'Input data'!C157)</f>
        <v/>
      </c>
      <c r="D142" s="4" t="str">
        <f>IF('Input data'!D157="","",'Input data'!D157)</f>
        <v/>
      </c>
      <c r="E142" s="4" t="str">
        <f>IF('Input data'!E157="","",'Input data'!E157)</f>
        <v/>
      </c>
      <c r="F142" s="4" t="str">
        <f>IF('Input data'!F157="","",'Input data'!F157)</f>
        <v/>
      </c>
      <c r="G142" s="4">
        <f>IF('Input data'!G157="","",'Input data'!G157)</f>
        <v>0</v>
      </c>
      <c r="H142" s="4" t="str">
        <f>IF('Input data'!H157&gt;0.5,'Input data'!H157,"")</f>
        <v/>
      </c>
      <c r="I142" s="4" t="str">
        <f>IF('Input data'!I157="","",'Input data'!I157)</f>
        <v/>
      </c>
      <c r="J142" s="4" t="str">
        <f>IF(AND(OR(I142="Motorway link",I142="Exit diverge",I142="Entrance merge"),'Input data'!K157=""),2,IF(AND(OR(I142="Motorway link",I142="Exit diverge",I142="Entrance merge"),'Input data'!K157&gt;0.5,'Input data'!K157&lt;21),'Input data'!K157,"Irrelevant"))</f>
        <v>Irrelevant</v>
      </c>
      <c r="K142" s="4" t="str">
        <f>IF(AND(OR(I142="Motorway link",I142="Exit diverge",I142="Entrance merge",I142="Exit ramp",I142="Entrance ramp"),'Input data'!L157=""),3.5,IF(AND(OR(I142="Motorway link",I142="Exit diverge",I142="Entrance merge",I142="Exit ramp",I142="Entrance ramp"),'Input data'!L157&gt;1.5,'Input data'!L157&lt;11),'Input data'!L157,"Irrelevant"))</f>
        <v>Irrelevant</v>
      </c>
      <c r="L142" s="4" t="str">
        <f>IF(AND(I142="Motorway link",'Input data'!M157=""),"No",IF(I142="Motorway link",'Input data'!M157,"Irrelevant"))</f>
        <v>Irrelevant</v>
      </c>
      <c r="M142" s="4" t="str">
        <f>IF(AND(L142="Yes",'Input data'!N157&gt;0,'Input data'!N157&lt;1.00000001),'Input data'!N157,IF(OR(L142="No",L142="Yes"),0,"Irrelevant"))</f>
        <v>Irrelevant</v>
      </c>
      <c r="N142" s="4" t="str">
        <f>IF(AND(OR(I142="Motorway link",I142="Exit diverge",I142="Entrance merge"),'Input data'!O157=""),3,IF(AND(OR(I142="Motorway link",I142="Exit diverge",I142="Entrance merge"),'Input data'!O157&lt;11,'Input data'!O157&gt;-0.00000001),'Input data'!O157,"Irrelevant"))</f>
        <v>Irrelevant</v>
      </c>
      <c r="O142" s="4" t="str">
        <f>IF(AND(OR(I142="Motorway link",I142="Exit diverge",I142="Entrance merge",I142="Exit ramp",I142="Entrance ramp"),'Input data'!P157=""),0.5,IF(AND(OR(I142="Motorway link",I142="Exit diverge",I142="Entrance merge",I142="Exit ramp",I142="Entrance ramp"),'Input data'!P157&gt;-0.00000001,'Input data'!P157&lt;11),'Input data'!P157,"Irrelevant"))</f>
        <v>Irrelevant</v>
      </c>
      <c r="P142" s="4" t="str">
        <f>IF(AND(OR(I142="Motorway link",I142="Exit diverge",I142="Entrance merge"),'Input data'!Q157=""),5,IF(AND(OR(I142="Motorway link",I142="Exit diverge",I142="Entrance merge"),'Input data'!Q157&gt;-0.00000001,'Input data'!Q157&lt;101),'Input data'!Q157,"Irrelevant"))</f>
        <v>Irrelevant</v>
      </c>
      <c r="Q142" s="4" t="str">
        <f>IF(AND(OR(I142="Motorway link",I142="Exit diverge",I142="Entrance merge"),'Input data'!R157=""),"Straight",IF(AND(OR(I142="Motorway link",I142="Exit diverge",I142="Entrance merge"),'Input data'!R157&gt;10),'Input data'!R157,"Irrelevant"))</f>
        <v>Irrelevant</v>
      </c>
      <c r="R142" s="4" t="str">
        <f>IF(Q142="Straight",0,IF(AND(OR(I142="Motorway link",I142="Exit diverge",I142="Entrance merge"),OR('Input data'!S157="",'Input data'!S157&gt;(G142*1000))),G142*1000,IF(AND(OR(I142="Motorway link",I142="Exit diverge",I142="Entrance merge"),'Input data'!S157&gt;0),'Input data'!S157,"Irrelevant")))</f>
        <v>Irrelevant</v>
      </c>
      <c r="S142" s="4" t="str">
        <f>IF(AND(OR(I142="Motorway link",I142="Exit diverge",I142="Entrance merge"),'Input data'!T157=""),"Straight",IF(AND(OR(I142="Motorway link",I142="Exit diverge",I142="Entrance merge"),'Input data'!T157&gt;10),'Input data'!T157,"Irrelevant"))</f>
        <v>Irrelevant</v>
      </c>
      <c r="T142" s="4" t="str">
        <f>IF(S142="Straight",0,IF(R142="Irrelevant","Irrelevant",IF(AND(OR(I142="Motorway link",I142="Exit diverge",I142="Entrance merge"),OR('Input data'!U157="",'Input data'!U157&gt;(G142*1000-R142))),G142*1000-R142,IF(AND(OR(I142="Motorway link",I142="Exit diverge",I142="Entrance merge"),'Input data'!U157&gt;0),'Input data'!U157,"Irrelevant"))))</f>
        <v>Irrelevant</v>
      </c>
      <c r="U142" s="4" t="str">
        <f>IF(AND(OR(I142="Motorway link",I142="Exit diverge",I142="Entrance merge",I142="Exit ramp",I142="Entrance ramp"),'Input data'!V157=""),"No",IF(OR(I142="Motorway link",I142="Exit diverge",I142="Entrance merge",I142="Exit ramp",I142="Entrance ramp"),'Input data'!V157,"Irrelevant"))</f>
        <v>Irrelevant</v>
      </c>
      <c r="V142" s="4" t="str">
        <f>IF(W142="Straight",IF(AND(OR(I142="Exit ramp",I142="Entrance ramp"),'Input data'!W157=""),"Straight diamond ramp",IF(OR(I142="Exit ramp",I142="Entrance ramp"),'Input data'!W157,"Irrelevant")),"Irrelevant")</f>
        <v>Irrelevant</v>
      </c>
      <c r="W142" s="4" t="str">
        <f>IF(AND(OR(I142="Exit ramp",I142="Entrance ramp"),'Input data'!X157=""),"Straight",IF(AND(OR(I142="Exit ramp",I142="Entrance ramp"),'Input data'!X157&gt;10),'Input data'!X157,"Irrelevant"))</f>
        <v>Irrelevant</v>
      </c>
      <c r="X142" s="4" t="str">
        <f>IF(AND(OR(I142="Exit ramp",I142="Entrance ramp"),OR('Input data'!Y157="",'Input data'!Y157&gt;(G142*1000))),G142*1000,IF(AND(OR(I142="Exit ramp",I142="Entrance ramp"),'Input data'!Y157&gt;0),'Input data'!Y157,"Irrelevant"))</f>
        <v>Irrelevant</v>
      </c>
      <c r="Y142" s="4" t="str">
        <f>IF(AND(I142="Exit ramp",'Input data'!Z157=""),95,IF(AND(I142="Entrance ramp",'Input data'!Z157=""),45,IF(AND(OR(I142="Exit ramp",I142="Entrance ramp"),'Input data'!Z157&gt;4,'Input data'!Z157&lt;200),'Input data'!Z157,"Irrelevant")))</f>
        <v>Irrelevant</v>
      </c>
      <c r="Z142" s="4" t="str">
        <f>IF(AND(OR(I142="Exit ramp",I142="Entrance ramp"),'Input data'!AA157=""),"Straight",IF(AND(OR(I142="Exit ramp",I142="Entrance ramp"),'Input data'!AA157&gt;10),'Input data'!AA157,"Irrelevant"))</f>
        <v>Irrelevant</v>
      </c>
      <c r="AA142" s="4" t="str">
        <f>IF(X142="Irrelevant","Irrelevant",IF(AND(OR(I142="Exit ramp",I142="Entrance ramp"),OR('Input data'!AB157="",'Input data'!AB157&gt;(G142*1000-X142))),G142*1000-X142,IF(AND(OR(I142="Exit ramp",I142="Entrance ramp"),'Input data'!AB157&gt;0),'Input data'!AB157,"Irrelevant")))</f>
        <v>Irrelevant</v>
      </c>
      <c r="AB142" s="4" t="str">
        <f>IF(AND(I142="Exit ramp",'Input data'!AC157=""),60,IF(AND(I142="Entrance ramp",'Input data'!AC157=""),80,IF(AND(OR(I142="Exit ramp",I142="Entrance ramp"),'Input data'!AC157&gt;4,'Input data'!AC157&lt;200),'Input data'!AC157,"Irrelevant")))</f>
        <v>Irrelevant</v>
      </c>
      <c r="AC142" s="4" t="str">
        <f>IF(AND(OR(I142="Motorway link",I142="Exit diverge",I142="Entrance merge"),'Input data'!AD157=""),"No",IF(OR(I142="Motorway link",I142="Exit diverge",I142="Entrance merge"),'Input data'!AD157,"Irrelevant"))</f>
        <v>Irrelevant</v>
      </c>
      <c r="AD142" s="4" t="str">
        <f>IF(AND(OR(I142="Motorway link",I142="Exit diverge",I142="Entrance merge"),'Input data'!AE157=""),"130 kph",IF(OR(I142="Motorway link",I142="Exit diverge",I142="Entrance merge"),'Input data'!AE157,"Irrelevant"))</f>
        <v>Irrelevant</v>
      </c>
      <c r="AE142" s="4" t="str">
        <f>IF(AND(I142="Entrance merge",'Input data'!AF157=""),"No",IF(I142="Entrance merge",'Input data'!AF157,"Irrelevant"))</f>
        <v>Irrelevant</v>
      </c>
      <c r="AF142" s="4" t="str">
        <f>IF(AND(AE142="Yes",'Input data'!AG157&gt;0,'Input data'!AG157&lt;1.00000001),'Input data'!AG157,IF(OR(AE142="No",AE142="Yes"),0,"Irrelevant"))</f>
        <v>Irrelevant</v>
      </c>
    </row>
    <row r="143" spans="1:32" x14ac:dyDescent="0.3">
      <c r="A143" s="4" t="str">
        <f>IF('Input data'!A158="","",'Input data'!A158)</f>
        <v/>
      </c>
      <c r="B143" s="4" t="str">
        <f>IF('Input data'!B158="","",'Input data'!B158)</f>
        <v/>
      </c>
      <c r="C143" s="4" t="str">
        <f>IF('Input data'!C158="","",'Input data'!C158)</f>
        <v/>
      </c>
      <c r="D143" s="4" t="str">
        <f>IF('Input data'!D158="","",'Input data'!D158)</f>
        <v/>
      </c>
      <c r="E143" s="4" t="str">
        <f>IF('Input data'!E158="","",'Input data'!E158)</f>
        <v/>
      </c>
      <c r="F143" s="4" t="str">
        <f>IF('Input data'!F158="","",'Input data'!F158)</f>
        <v/>
      </c>
      <c r="G143" s="4">
        <f>IF('Input data'!G158="","",'Input data'!G158)</f>
        <v>0</v>
      </c>
      <c r="H143" s="4" t="str">
        <f>IF('Input data'!H158&gt;0.5,'Input data'!H158,"")</f>
        <v/>
      </c>
      <c r="I143" s="4" t="str">
        <f>IF('Input data'!I158="","",'Input data'!I158)</f>
        <v/>
      </c>
      <c r="J143" s="4" t="str">
        <f>IF(AND(OR(I143="Motorway link",I143="Exit diverge",I143="Entrance merge"),'Input data'!K158=""),2,IF(AND(OR(I143="Motorway link",I143="Exit diverge",I143="Entrance merge"),'Input data'!K158&gt;0.5,'Input data'!K158&lt;21),'Input data'!K158,"Irrelevant"))</f>
        <v>Irrelevant</v>
      </c>
      <c r="K143" s="4" t="str">
        <f>IF(AND(OR(I143="Motorway link",I143="Exit diverge",I143="Entrance merge",I143="Exit ramp",I143="Entrance ramp"),'Input data'!L158=""),3.5,IF(AND(OR(I143="Motorway link",I143="Exit diverge",I143="Entrance merge",I143="Exit ramp",I143="Entrance ramp"),'Input data'!L158&gt;1.5,'Input data'!L158&lt;11),'Input data'!L158,"Irrelevant"))</f>
        <v>Irrelevant</v>
      </c>
      <c r="L143" s="4" t="str">
        <f>IF(AND(I143="Motorway link",'Input data'!M158=""),"No",IF(I143="Motorway link",'Input data'!M158,"Irrelevant"))</f>
        <v>Irrelevant</v>
      </c>
      <c r="M143" s="4" t="str">
        <f>IF(AND(L143="Yes",'Input data'!N158&gt;0,'Input data'!N158&lt;1.00000001),'Input data'!N158,IF(OR(L143="No",L143="Yes"),0,"Irrelevant"))</f>
        <v>Irrelevant</v>
      </c>
      <c r="N143" s="4" t="str">
        <f>IF(AND(OR(I143="Motorway link",I143="Exit diverge",I143="Entrance merge"),'Input data'!O158=""),3,IF(AND(OR(I143="Motorway link",I143="Exit diverge",I143="Entrance merge"),'Input data'!O158&lt;11,'Input data'!O158&gt;-0.00000001),'Input data'!O158,"Irrelevant"))</f>
        <v>Irrelevant</v>
      </c>
      <c r="O143" s="4" t="str">
        <f>IF(AND(OR(I143="Motorway link",I143="Exit diverge",I143="Entrance merge",I143="Exit ramp",I143="Entrance ramp"),'Input data'!P158=""),0.5,IF(AND(OR(I143="Motorway link",I143="Exit diverge",I143="Entrance merge",I143="Exit ramp",I143="Entrance ramp"),'Input data'!P158&gt;-0.00000001,'Input data'!P158&lt;11),'Input data'!P158,"Irrelevant"))</f>
        <v>Irrelevant</v>
      </c>
      <c r="P143" s="4" t="str">
        <f>IF(AND(OR(I143="Motorway link",I143="Exit diverge",I143="Entrance merge"),'Input data'!Q158=""),5,IF(AND(OR(I143="Motorway link",I143="Exit diverge",I143="Entrance merge"),'Input data'!Q158&gt;-0.00000001,'Input data'!Q158&lt;101),'Input data'!Q158,"Irrelevant"))</f>
        <v>Irrelevant</v>
      </c>
      <c r="Q143" s="4" t="str">
        <f>IF(AND(OR(I143="Motorway link",I143="Exit diverge",I143="Entrance merge"),'Input data'!R158=""),"Straight",IF(AND(OR(I143="Motorway link",I143="Exit diverge",I143="Entrance merge"),'Input data'!R158&gt;10),'Input data'!R158,"Irrelevant"))</f>
        <v>Irrelevant</v>
      </c>
      <c r="R143" s="4" t="str">
        <f>IF(Q143="Straight",0,IF(AND(OR(I143="Motorway link",I143="Exit diverge",I143="Entrance merge"),OR('Input data'!S158="",'Input data'!S158&gt;(G143*1000))),G143*1000,IF(AND(OR(I143="Motorway link",I143="Exit diverge",I143="Entrance merge"),'Input data'!S158&gt;0),'Input data'!S158,"Irrelevant")))</f>
        <v>Irrelevant</v>
      </c>
      <c r="S143" s="4" t="str">
        <f>IF(AND(OR(I143="Motorway link",I143="Exit diverge",I143="Entrance merge"),'Input data'!T158=""),"Straight",IF(AND(OR(I143="Motorway link",I143="Exit diverge",I143="Entrance merge"),'Input data'!T158&gt;10),'Input data'!T158,"Irrelevant"))</f>
        <v>Irrelevant</v>
      </c>
      <c r="T143" s="4" t="str">
        <f>IF(S143="Straight",0,IF(R143="Irrelevant","Irrelevant",IF(AND(OR(I143="Motorway link",I143="Exit diverge",I143="Entrance merge"),OR('Input data'!U158="",'Input data'!U158&gt;(G143*1000-R143))),G143*1000-R143,IF(AND(OR(I143="Motorway link",I143="Exit diverge",I143="Entrance merge"),'Input data'!U158&gt;0),'Input data'!U158,"Irrelevant"))))</f>
        <v>Irrelevant</v>
      </c>
      <c r="U143" s="4" t="str">
        <f>IF(AND(OR(I143="Motorway link",I143="Exit diverge",I143="Entrance merge",I143="Exit ramp",I143="Entrance ramp"),'Input data'!V158=""),"No",IF(OR(I143="Motorway link",I143="Exit diverge",I143="Entrance merge",I143="Exit ramp",I143="Entrance ramp"),'Input data'!V158,"Irrelevant"))</f>
        <v>Irrelevant</v>
      </c>
      <c r="V143" s="4" t="str">
        <f>IF(W143="Straight",IF(AND(OR(I143="Exit ramp",I143="Entrance ramp"),'Input data'!W158=""),"Straight diamond ramp",IF(OR(I143="Exit ramp",I143="Entrance ramp"),'Input data'!W158,"Irrelevant")),"Irrelevant")</f>
        <v>Irrelevant</v>
      </c>
      <c r="W143" s="4" t="str">
        <f>IF(AND(OR(I143="Exit ramp",I143="Entrance ramp"),'Input data'!X158=""),"Straight",IF(AND(OR(I143="Exit ramp",I143="Entrance ramp"),'Input data'!X158&gt;10),'Input data'!X158,"Irrelevant"))</f>
        <v>Irrelevant</v>
      </c>
      <c r="X143" s="4" t="str">
        <f>IF(AND(OR(I143="Exit ramp",I143="Entrance ramp"),OR('Input data'!Y158="",'Input data'!Y158&gt;(G143*1000))),G143*1000,IF(AND(OR(I143="Exit ramp",I143="Entrance ramp"),'Input data'!Y158&gt;0),'Input data'!Y158,"Irrelevant"))</f>
        <v>Irrelevant</v>
      </c>
      <c r="Y143" s="4" t="str">
        <f>IF(AND(I143="Exit ramp",'Input data'!Z158=""),95,IF(AND(I143="Entrance ramp",'Input data'!Z158=""),45,IF(AND(OR(I143="Exit ramp",I143="Entrance ramp"),'Input data'!Z158&gt;4,'Input data'!Z158&lt;200),'Input data'!Z158,"Irrelevant")))</f>
        <v>Irrelevant</v>
      </c>
      <c r="Z143" s="4" t="str">
        <f>IF(AND(OR(I143="Exit ramp",I143="Entrance ramp"),'Input data'!AA158=""),"Straight",IF(AND(OR(I143="Exit ramp",I143="Entrance ramp"),'Input data'!AA158&gt;10),'Input data'!AA158,"Irrelevant"))</f>
        <v>Irrelevant</v>
      </c>
      <c r="AA143" s="4" t="str">
        <f>IF(X143="Irrelevant","Irrelevant",IF(AND(OR(I143="Exit ramp",I143="Entrance ramp"),OR('Input data'!AB158="",'Input data'!AB158&gt;(G143*1000-X143))),G143*1000-X143,IF(AND(OR(I143="Exit ramp",I143="Entrance ramp"),'Input data'!AB158&gt;0),'Input data'!AB158,"Irrelevant")))</f>
        <v>Irrelevant</v>
      </c>
      <c r="AB143" s="4" t="str">
        <f>IF(AND(I143="Exit ramp",'Input data'!AC158=""),60,IF(AND(I143="Entrance ramp",'Input data'!AC158=""),80,IF(AND(OR(I143="Exit ramp",I143="Entrance ramp"),'Input data'!AC158&gt;4,'Input data'!AC158&lt;200),'Input data'!AC158,"Irrelevant")))</f>
        <v>Irrelevant</v>
      </c>
      <c r="AC143" s="4" t="str">
        <f>IF(AND(OR(I143="Motorway link",I143="Exit diverge",I143="Entrance merge"),'Input data'!AD158=""),"No",IF(OR(I143="Motorway link",I143="Exit diverge",I143="Entrance merge"),'Input data'!AD158,"Irrelevant"))</f>
        <v>Irrelevant</v>
      </c>
      <c r="AD143" s="4" t="str">
        <f>IF(AND(OR(I143="Motorway link",I143="Exit diverge",I143="Entrance merge"),'Input data'!AE158=""),"130 kph",IF(OR(I143="Motorway link",I143="Exit diverge",I143="Entrance merge"),'Input data'!AE158,"Irrelevant"))</f>
        <v>Irrelevant</v>
      </c>
      <c r="AE143" s="4" t="str">
        <f>IF(AND(I143="Entrance merge",'Input data'!AF158=""),"No",IF(I143="Entrance merge",'Input data'!AF158,"Irrelevant"))</f>
        <v>Irrelevant</v>
      </c>
      <c r="AF143" s="4" t="str">
        <f>IF(AND(AE143="Yes",'Input data'!AG158&gt;0,'Input data'!AG158&lt;1.00000001),'Input data'!AG158,IF(OR(AE143="No",AE143="Yes"),0,"Irrelevant"))</f>
        <v>Irrelevant</v>
      </c>
    </row>
    <row r="144" spans="1:32" x14ac:dyDescent="0.3">
      <c r="A144" s="4" t="str">
        <f>IF('Input data'!A159="","",'Input data'!A159)</f>
        <v/>
      </c>
      <c r="B144" s="4" t="str">
        <f>IF('Input data'!B159="","",'Input data'!B159)</f>
        <v/>
      </c>
      <c r="C144" s="4" t="str">
        <f>IF('Input data'!C159="","",'Input data'!C159)</f>
        <v/>
      </c>
      <c r="D144" s="4" t="str">
        <f>IF('Input data'!D159="","",'Input data'!D159)</f>
        <v/>
      </c>
      <c r="E144" s="4" t="str">
        <f>IF('Input data'!E159="","",'Input data'!E159)</f>
        <v/>
      </c>
      <c r="F144" s="4" t="str">
        <f>IF('Input data'!F159="","",'Input data'!F159)</f>
        <v/>
      </c>
      <c r="G144" s="4">
        <f>IF('Input data'!G159="","",'Input data'!G159)</f>
        <v>0</v>
      </c>
      <c r="H144" s="4" t="str">
        <f>IF('Input data'!H159&gt;0.5,'Input data'!H159,"")</f>
        <v/>
      </c>
      <c r="I144" s="4" t="str">
        <f>IF('Input data'!I159="","",'Input data'!I159)</f>
        <v/>
      </c>
      <c r="J144" s="4" t="str">
        <f>IF(AND(OR(I144="Motorway link",I144="Exit diverge",I144="Entrance merge"),'Input data'!K159=""),2,IF(AND(OR(I144="Motorway link",I144="Exit diverge",I144="Entrance merge"),'Input data'!K159&gt;0.5,'Input data'!K159&lt;21),'Input data'!K159,"Irrelevant"))</f>
        <v>Irrelevant</v>
      </c>
      <c r="K144" s="4" t="str">
        <f>IF(AND(OR(I144="Motorway link",I144="Exit diverge",I144="Entrance merge",I144="Exit ramp",I144="Entrance ramp"),'Input data'!L159=""),3.5,IF(AND(OR(I144="Motorway link",I144="Exit diverge",I144="Entrance merge",I144="Exit ramp",I144="Entrance ramp"),'Input data'!L159&gt;1.5,'Input data'!L159&lt;11),'Input data'!L159,"Irrelevant"))</f>
        <v>Irrelevant</v>
      </c>
      <c r="L144" s="4" t="str">
        <f>IF(AND(I144="Motorway link",'Input data'!M159=""),"No",IF(I144="Motorway link",'Input data'!M159,"Irrelevant"))</f>
        <v>Irrelevant</v>
      </c>
      <c r="M144" s="4" t="str">
        <f>IF(AND(L144="Yes",'Input data'!N159&gt;0,'Input data'!N159&lt;1.00000001),'Input data'!N159,IF(OR(L144="No",L144="Yes"),0,"Irrelevant"))</f>
        <v>Irrelevant</v>
      </c>
      <c r="N144" s="4" t="str">
        <f>IF(AND(OR(I144="Motorway link",I144="Exit diverge",I144="Entrance merge"),'Input data'!O159=""),3,IF(AND(OR(I144="Motorway link",I144="Exit diverge",I144="Entrance merge"),'Input data'!O159&lt;11,'Input data'!O159&gt;-0.00000001),'Input data'!O159,"Irrelevant"))</f>
        <v>Irrelevant</v>
      </c>
      <c r="O144" s="4" t="str">
        <f>IF(AND(OR(I144="Motorway link",I144="Exit diverge",I144="Entrance merge",I144="Exit ramp",I144="Entrance ramp"),'Input data'!P159=""),0.5,IF(AND(OR(I144="Motorway link",I144="Exit diverge",I144="Entrance merge",I144="Exit ramp",I144="Entrance ramp"),'Input data'!P159&gt;-0.00000001,'Input data'!P159&lt;11),'Input data'!P159,"Irrelevant"))</f>
        <v>Irrelevant</v>
      </c>
      <c r="P144" s="4" t="str">
        <f>IF(AND(OR(I144="Motorway link",I144="Exit diverge",I144="Entrance merge"),'Input data'!Q159=""),5,IF(AND(OR(I144="Motorway link",I144="Exit diverge",I144="Entrance merge"),'Input data'!Q159&gt;-0.00000001,'Input data'!Q159&lt;101),'Input data'!Q159,"Irrelevant"))</f>
        <v>Irrelevant</v>
      </c>
      <c r="Q144" s="4" t="str">
        <f>IF(AND(OR(I144="Motorway link",I144="Exit diverge",I144="Entrance merge"),'Input data'!R159=""),"Straight",IF(AND(OR(I144="Motorway link",I144="Exit diverge",I144="Entrance merge"),'Input data'!R159&gt;10),'Input data'!R159,"Irrelevant"))</f>
        <v>Irrelevant</v>
      </c>
      <c r="R144" s="4" t="str">
        <f>IF(Q144="Straight",0,IF(AND(OR(I144="Motorway link",I144="Exit diverge",I144="Entrance merge"),OR('Input data'!S159="",'Input data'!S159&gt;(G144*1000))),G144*1000,IF(AND(OR(I144="Motorway link",I144="Exit diverge",I144="Entrance merge"),'Input data'!S159&gt;0),'Input data'!S159,"Irrelevant")))</f>
        <v>Irrelevant</v>
      </c>
      <c r="S144" s="4" t="str">
        <f>IF(AND(OR(I144="Motorway link",I144="Exit diverge",I144="Entrance merge"),'Input data'!T159=""),"Straight",IF(AND(OR(I144="Motorway link",I144="Exit diverge",I144="Entrance merge"),'Input data'!T159&gt;10),'Input data'!T159,"Irrelevant"))</f>
        <v>Irrelevant</v>
      </c>
      <c r="T144" s="4" t="str">
        <f>IF(S144="Straight",0,IF(R144="Irrelevant","Irrelevant",IF(AND(OR(I144="Motorway link",I144="Exit diverge",I144="Entrance merge"),OR('Input data'!U159="",'Input data'!U159&gt;(G144*1000-R144))),G144*1000-R144,IF(AND(OR(I144="Motorway link",I144="Exit diverge",I144="Entrance merge"),'Input data'!U159&gt;0),'Input data'!U159,"Irrelevant"))))</f>
        <v>Irrelevant</v>
      </c>
      <c r="U144" s="4" t="str">
        <f>IF(AND(OR(I144="Motorway link",I144="Exit diverge",I144="Entrance merge",I144="Exit ramp",I144="Entrance ramp"),'Input data'!V159=""),"No",IF(OR(I144="Motorway link",I144="Exit diverge",I144="Entrance merge",I144="Exit ramp",I144="Entrance ramp"),'Input data'!V159,"Irrelevant"))</f>
        <v>Irrelevant</v>
      </c>
      <c r="V144" s="4" t="str">
        <f>IF(W144="Straight",IF(AND(OR(I144="Exit ramp",I144="Entrance ramp"),'Input data'!W159=""),"Straight diamond ramp",IF(OR(I144="Exit ramp",I144="Entrance ramp"),'Input data'!W159,"Irrelevant")),"Irrelevant")</f>
        <v>Irrelevant</v>
      </c>
      <c r="W144" s="4" t="str">
        <f>IF(AND(OR(I144="Exit ramp",I144="Entrance ramp"),'Input data'!X159=""),"Straight",IF(AND(OR(I144="Exit ramp",I144="Entrance ramp"),'Input data'!X159&gt;10),'Input data'!X159,"Irrelevant"))</f>
        <v>Irrelevant</v>
      </c>
      <c r="X144" s="4" t="str">
        <f>IF(AND(OR(I144="Exit ramp",I144="Entrance ramp"),OR('Input data'!Y159="",'Input data'!Y159&gt;(G144*1000))),G144*1000,IF(AND(OR(I144="Exit ramp",I144="Entrance ramp"),'Input data'!Y159&gt;0),'Input data'!Y159,"Irrelevant"))</f>
        <v>Irrelevant</v>
      </c>
      <c r="Y144" s="4" t="str">
        <f>IF(AND(I144="Exit ramp",'Input data'!Z159=""),95,IF(AND(I144="Entrance ramp",'Input data'!Z159=""),45,IF(AND(OR(I144="Exit ramp",I144="Entrance ramp"),'Input data'!Z159&gt;4,'Input data'!Z159&lt;200),'Input data'!Z159,"Irrelevant")))</f>
        <v>Irrelevant</v>
      </c>
      <c r="Z144" s="4" t="str">
        <f>IF(AND(OR(I144="Exit ramp",I144="Entrance ramp"),'Input data'!AA159=""),"Straight",IF(AND(OR(I144="Exit ramp",I144="Entrance ramp"),'Input data'!AA159&gt;10),'Input data'!AA159,"Irrelevant"))</f>
        <v>Irrelevant</v>
      </c>
      <c r="AA144" s="4" t="str">
        <f>IF(X144="Irrelevant","Irrelevant",IF(AND(OR(I144="Exit ramp",I144="Entrance ramp"),OR('Input data'!AB159="",'Input data'!AB159&gt;(G144*1000-X144))),G144*1000-X144,IF(AND(OR(I144="Exit ramp",I144="Entrance ramp"),'Input data'!AB159&gt;0),'Input data'!AB159,"Irrelevant")))</f>
        <v>Irrelevant</v>
      </c>
      <c r="AB144" s="4" t="str">
        <f>IF(AND(I144="Exit ramp",'Input data'!AC159=""),60,IF(AND(I144="Entrance ramp",'Input data'!AC159=""),80,IF(AND(OR(I144="Exit ramp",I144="Entrance ramp"),'Input data'!AC159&gt;4,'Input data'!AC159&lt;200),'Input data'!AC159,"Irrelevant")))</f>
        <v>Irrelevant</v>
      </c>
      <c r="AC144" s="4" t="str">
        <f>IF(AND(OR(I144="Motorway link",I144="Exit diverge",I144="Entrance merge"),'Input data'!AD159=""),"No",IF(OR(I144="Motorway link",I144="Exit diverge",I144="Entrance merge"),'Input data'!AD159,"Irrelevant"))</f>
        <v>Irrelevant</v>
      </c>
      <c r="AD144" s="4" t="str">
        <f>IF(AND(OR(I144="Motorway link",I144="Exit diverge",I144="Entrance merge"),'Input data'!AE159=""),"130 kph",IF(OR(I144="Motorway link",I144="Exit diverge",I144="Entrance merge"),'Input data'!AE159,"Irrelevant"))</f>
        <v>Irrelevant</v>
      </c>
      <c r="AE144" s="4" t="str">
        <f>IF(AND(I144="Entrance merge",'Input data'!AF159=""),"No",IF(I144="Entrance merge",'Input data'!AF159,"Irrelevant"))</f>
        <v>Irrelevant</v>
      </c>
      <c r="AF144" s="4" t="str">
        <f>IF(AND(AE144="Yes",'Input data'!AG159&gt;0,'Input data'!AG159&lt;1.00000001),'Input data'!AG159,IF(OR(AE144="No",AE144="Yes"),0,"Irrelevant"))</f>
        <v>Irrelevant</v>
      </c>
    </row>
    <row r="145" spans="1:32" x14ac:dyDescent="0.3">
      <c r="A145" s="4" t="str">
        <f>IF('Input data'!A160="","",'Input data'!A160)</f>
        <v/>
      </c>
      <c r="B145" s="4" t="str">
        <f>IF('Input data'!B160="","",'Input data'!B160)</f>
        <v/>
      </c>
      <c r="C145" s="4" t="str">
        <f>IF('Input data'!C160="","",'Input data'!C160)</f>
        <v/>
      </c>
      <c r="D145" s="4" t="str">
        <f>IF('Input data'!D160="","",'Input data'!D160)</f>
        <v/>
      </c>
      <c r="E145" s="4" t="str">
        <f>IF('Input data'!E160="","",'Input data'!E160)</f>
        <v/>
      </c>
      <c r="F145" s="4" t="str">
        <f>IF('Input data'!F160="","",'Input data'!F160)</f>
        <v/>
      </c>
      <c r="G145" s="4">
        <f>IF('Input data'!G160="","",'Input data'!G160)</f>
        <v>0</v>
      </c>
      <c r="H145" s="4" t="str">
        <f>IF('Input data'!H160&gt;0.5,'Input data'!H160,"")</f>
        <v/>
      </c>
      <c r="I145" s="4" t="str">
        <f>IF('Input data'!I160="","",'Input data'!I160)</f>
        <v/>
      </c>
      <c r="J145" s="4" t="str">
        <f>IF(AND(OR(I145="Motorway link",I145="Exit diverge",I145="Entrance merge"),'Input data'!K160=""),2,IF(AND(OR(I145="Motorway link",I145="Exit diverge",I145="Entrance merge"),'Input data'!K160&gt;0.5,'Input data'!K160&lt;21),'Input data'!K160,"Irrelevant"))</f>
        <v>Irrelevant</v>
      </c>
      <c r="K145" s="4" t="str">
        <f>IF(AND(OR(I145="Motorway link",I145="Exit diverge",I145="Entrance merge",I145="Exit ramp",I145="Entrance ramp"),'Input data'!L160=""),3.5,IF(AND(OR(I145="Motorway link",I145="Exit diverge",I145="Entrance merge",I145="Exit ramp",I145="Entrance ramp"),'Input data'!L160&gt;1.5,'Input data'!L160&lt;11),'Input data'!L160,"Irrelevant"))</f>
        <v>Irrelevant</v>
      </c>
      <c r="L145" s="4" t="str">
        <f>IF(AND(I145="Motorway link",'Input data'!M160=""),"No",IF(I145="Motorway link",'Input data'!M160,"Irrelevant"))</f>
        <v>Irrelevant</v>
      </c>
      <c r="M145" s="4" t="str">
        <f>IF(AND(L145="Yes",'Input data'!N160&gt;0,'Input data'!N160&lt;1.00000001),'Input data'!N160,IF(OR(L145="No",L145="Yes"),0,"Irrelevant"))</f>
        <v>Irrelevant</v>
      </c>
      <c r="N145" s="4" t="str">
        <f>IF(AND(OR(I145="Motorway link",I145="Exit diverge",I145="Entrance merge"),'Input data'!O160=""),3,IF(AND(OR(I145="Motorway link",I145="Exit diverge",I145="Entrance merge"),'Input data'!O160&lt;11,'Input data'!O160&gt;-0.00000001),'Input data'!O160,"Irrelevant"))</f>
        <v>Irrelevant</v>
      </c>
      <c r="O145" s="4" t="str">
        <f>IF(AND(OR(I145="Motorway link",I145="Exit diverge",I145="Entrance merge",I145="Exit ramp",I145="Entrance ramp"),'Input data'!P160=""),0.5,IF(AND(OR(I145="Motorway link",I145="Exit diverge",I145="Entrance merge",I145="Exit ramp",I145="Entrance ramp"),'Input data'!P160&gt;-0.00000001,'Input data'!P160&lt;11),'Input data'!P160,"Irrelevant"))</f>
        <v>Irrelevant</v>
      </c>
      <c r="P145" s="4" t="str">
        <f>IF(AND(OR(I145="Motorway link",I145="Exit diverge",I145="Entrance merge"),'Input data'!Q160=""),5,IF(AND(OR(I145="Motorway link",I145="Exit diverge",I145="Entrance merge"),'Input data'!Q160&gt;-0.00000001,'Input data'!Q160&lt;101),'Input data'!Q160,"Irrelevant"))</f>
        <v>Irrelevant</v>
      </c>
      <c r="Q145" s="4" t="str">
        <f>IF(AND(OR(I145="Motorway link",I145="Exit diverge",I145="Entrance merge"),'Input data'!R160=""),"Straight",IF(AND(OR(I145="Motorway link",I145="Exit diverge",I145="Entrance merge"),'Input data'!R160&gt;10),'Input data'!R160,"Irrelevant"))</f>
        <v>Irrelevant</v>
      </c>
      <c r="R145" s="4" t="str">
        <f>IF(Q145="Straight",0,IF(AND(OR(I145="Motorway link",I145="Exit diverge",I145="Entrance merge"),OR('Input data'!S160="",'Input data'!S160&gt;(G145*1000))),G145*1000,IF(AND(OR(I145="Motorway link",I145="Exit diverge",I145="Entrance merge"),'Input data'!S160&gt;0),'Input data'!S160,"Irrelevant")))</f>
        <v>Irrelevant</v>
      </c>
      <c r="S145" s="4" t="str">
        <f>IF(AND(OR(I145="Motorway link",I145="Exit diverge",I145="Entrance merge"),'Input data'!T160=""),"Straight",IF(AND(OR(I145="Motorway link",I145="Exit diverge",I145="Entrance merge"),'Input data'!T160&gt;10),'Input data'!T160,"Irrelevant"))</f>
        <v>Irrelevant</v>
      </c>
      <c r="T145" s="4" t="str">
        <f>IF(S145="Straight",0,IF(R145="Irrelevant","Irrelevant",IF(AND(OR(I145="Motorway link",I145="Exit diverge",I145="Entrance merge"),OR('Input data'!U160="",'Input data'!U160&gt;(G145*1000-R145))),G145*1000-R145,IF(AND(OR(I145="Motorway link",I145="Exit diverge",I145="Entrance merge"),'Input data'!U160&gt;0),'Input data'!U160,"Irrelevant"))))</f>
        <v>Irrelevant</v>
      </c>
      <c r="U145" s="4" t="str">
        <f>IF(AND(OR(I145="Motorway link",I145="Exit diverge",I145="Entrance merge",I145="Exit ramp",I145="Entrance ramp"),'Input data'!V160=""),"No",IF(OR(I145="Motorway link",I145="Exit diverge",I145="Entrance merge",I145="Exit ramp",I145="Entrance ramp"),'Input data'!V160,"Irrelevant"))</f>
        <v>Irrelevant</v>
      </c>
      <c r="V145" s="4" t="str">
        <f>IF(W145="Straight",IF(AND(OR(I145="Exit ramp",I145="Entrance ramp"),'Input data'!W160=""),"Straight diamond ramp",IF(OR(I145="Exit ramp",I145="Entrance ramp"),'Input data'!W160,"Irrelevant")),"Irrelevant")</f>
        <v>Irrelevant</v>
      </c>
      <c r="W145" s="4" t="str">
        <f>IF(AND(OR(I145="Exit ramp",I145="Entrance ramp"),'Input data'!X160=""),"Straight",IF(AND(OR(I145="Exit ramp",I145="Entrance ramp"),'Input data'!X160&gt;10),'Input data'!X160,"Irrelevant"))</f>
        <v>Irrelevant</v>
      </c>
      <c r="X145" s="4" t="str">
        <f>IF(AND(OR(I145="Exit ramp",I145="Entrance ramp"),OR('Input data'!Y160="",'Input data'!Y160&gt;(G145*1000))),G145*1000,IF(AND(OR(I145="Exit ramp",I145="Entrance ramp"),'Input data'!Y160&gt;0),'Input data'!Y160,"Irrelevant"))</f>
        <v>Irrelevant</v>
      </c>
      <c r="Y145" s="4" t="str">
        <f>IF(AND(I145="Exit ramp",'Input data'!Z160=""),95,IF(AND(I145="Entrance ramp",'Input data'!Z160=""),45,IF(AND(OR(I145="Exit ramp",I145="Entrance ramp"),'Input data'!Z160&gt;4,'Input data'!Z160&lt;200),'Input data'!Z160,"Irrelevant")))</f>
        <v>Irrelevant</v>
      </c>
      <c r="Z145" s="4" t="str">
        <f>IF(AND(OR(I145="Exit ramp",I145="Entrance ramp"),'Input data'!AA160=""),"Straight",IF(AND(OR(I145="Exit ramp",I145="Entrance ramp"),'Input data'!AA160&gt;10),'Input data'!AA160,"Irrelevant"))</f>
        <v>Irrelevant</v>
      </c>
      <c r="AA145" s="4" t="str">
        <f>IF(X145="Irrelevant","Irrelevant",IF(AND(OR(I145="Exit ramp",I145="Entrance ramp"),OR('Input data'!AB160="",'Input data'!AB160&gt;(G145*1000-X145))),G145*1000-X145,IF(AND(OR(I145="Exit ramp",I145="Entrance ramp"),'Input data'!AB160&gt;0),'Input data'!AB160,"Irrelevant")))</f>
        <v>Irrelevant</v>
      </c>
      <c r="AB145" s="4" t="str">
        <f>IF(AND(I145="Exit ramp",'Input data'!AC160=""),60,IF(AND(I145="Entrance ramp",'Input data'!AC160=""),80,IF(AND(OR(I145="Exit ramp",I145="Entrance ramp"),'Input data'!AC160&gt;4,'Input data'!AC160&lt;200),'Input data'!AC160,"Irrelevant")))</f>
        <v>Irrelevant</v>
      </c>
      <c r="AC145" s="4" t="str">
        <f>IF(AND(OR(I145="Motorway link",I145="Exit diverge",I145="Entrance merge"),'Input data'!AD160=""),"No",IF(OR(I145="Motorway link",I145="Exit diverge",I145="Entrance merge"),'Input data'!AD160,"Irrelevant"))</f>
        <v>Irrelevant</v>
      </c>
      <c r="AD145" s="4" t="str">
        <f>IF(AND(OR(I145="Motorway link",I145="Exit diverge",I145="Entrance merge"),'Input data'!AE160=""),"130 kph",IF(OR(I145="Motorway link",I145="Exit diverge",I145="Entrance merge"),'Input data'!AE160,"Irrelevant"))</f>
        <v>Irrelevant</v>
      </c>
      <c r="AE145" s="4" t="str">
        <f>IF(AND(I145="Entrance merge",'Input data'!AF160=""),"No",IF(I145="Entrance merge",'Input data'!AF160,"Irrelevant"))</f>
        <v>Irrelevant</v>
      </c>
      <c r="AF145" s="4" t="str">
        <f>IF(AND(AE145="Yes",'Input data'!AG160&gt;0,'Input data'!AG160&lt;1.00000001),'Input data'!AG160,IF(OR(AE145="No",AE145="Yes"),0,"Irrelevant"))</f>
        <v>Irrelevant</v>
      </c>
    </row>
    <row r="146" spans="1:32" x14ac:dyDescent="0.3">
      <c r="A146" s="4" t="str">
        <f>IF('Input data'!A161="","",'Input data'!A161)</f>
        <v/>
      </c>
      <c r="B146" s="4" t="str">
        <f>IF('Input data'!B161="","",'Input data'!B161)</f>
        <v/>
      </c>
      <c r="C146" s="4" t="str">
        <f>IF('Input data'!C161="","",'Input data'!C161)</f>
        <v/>
      </c>
      <c r="D146" s="4" t="str">
        <f>IF('Input data'!D161="","",'Input data'!D161)</f>
        <v/>
      </c>
      <c r="E146" s="4" t="str">
        <f>IF('Input data'!E161="","",'Input data'!E161)</f>
        <v/>
      </c>
      <c r="F146" s="4" t="str">
        <f>IF('Input data'!F161="","",'Input data'!F161)</f>
        <v/>
      </c>
      <c r="G146" s="4">
        <f>IF('Input data'!G161="","",'Input data'!G161)</f>
        <v>0</v>
      </c>
      <c r="H146" s="4" t="str">
        <f>IF('Input data'!H161&gt;0.5,'Input data'!H161,"")</f>
        <v/>
      </c>
      <c r="I146" s="4" t="str">
        <f>IF('Input data'!I161="","",'Input data'!I161)</f>
        <v/>
      </c>
      <c r="J146" s="4" t="str">
        <f>IF(AND(OR(I146="Motorway link",I146="Exit diverge",I146="Entrance merge"),'Input data'!K161=""),2,IF(AND(OR(I146="Motorway link",I146="Exit diverge",I146="Entrance merge"),'Input data'!K161&gt;0.5,'Input data'!K161&lt;21),'Input data'!K161,"Irrelevant"))</f>
        <v>Irrelevant</v>
      </c>
      <c r="K146" s="4" t="str">
        <f>IF(AND(OR(I146="Motorway link",I146="Exit diverge",I146="Entrance merge",I146="Exit ramp",I146="Entrance ramp"),'Input data'!L161=""),3.5,IF(AND(OR(I146="Motorway link",I146="Exit diverge",I146="Entrance merge",I146="Exit ramp",I146="Entrance ramp"),'Input data'!L161&gt;1.5,'Input data'!L161&lt;11),'Input data'!L161,"Irrelevant"))</f>
        <v>Irrelevant</v>
      </c>
      <c r="L146" s="4" t="str">
        <f>IF(AND(I146="Motorway link",'Input data'!M161=""),"No",IF(I146="Motorway link",'Input data'!M161,"Irrelevant"))</f>
        <v>Irrelevant</v>
      </c>
      <c r="M146" s="4" t="str">
        <f>IF(AND(L146="Yes",'Input data'!N161&gt;0,'Input data'!N161&lt;1.00000001),'Input data'!N161,IF(OR(L146="No",L146="Yes"),0,"Irrelevant"))</f>
        <v>Irrelevant</v>
      </c>
      <c r="N146" s="4" t="str">
        <f>IF(AND(OR(I146="Motorway link",I146="Exit diverge",I146="Entrance merge"),'Input data'!O161=""),3,IF(AND(OR(I146="Motorway link",I146="Exit diverge",I146="Entrance merge"),'Input data'!O161&lt;11,'Input data'!O161&gt;-0.00000001),'Input data'!O161,"Irrelevant"))</f>
        <v>Irrelevant</v>
      </c>
      <c r="O146" s="4" t="str">
        <f>IF(AND(OR(I146="Motorway link",I146="Exit diverge",I146="Entrance merge",I146="Exit ramp",I146="Entrance ramp"),'Input data'!P161=""),0.5,IF(AND(OR(I146="Motorway link",I146="Exit diverge",I146="Entrance merge",I146="Exit ramp",I146="Entrance ramp"),'Input data'!P161&gt;-0.00000001,'Input data'!P161&lt;11),'Input data'!P161,"Irrelevant"))</f>
        <v>Irrelevant</v>
      </c>
      <c r="P146" s="4" t="str">
        <f>IF(AND(OR(I146="Motorway link",I146="Exit diverge",I146="Entrance merge"),'Input data'!Q161=""),5,IF(AND(OR(I146="Motorway link",I146="Exit diverge",I146="Entrance merge"),'Input data'!Q161&gt;-0.00000001,'Input data'!Q161&lt;101),'Input data'!Q161,"Irrelevant"))</f>
        <v>Irrelevant</v>
      </c>
      <c r="Q146" s="4" t="str">
        <f>IF(AND(OR(I146="Motorway link",I146="Exit diverge",I146="Entrance merge"),'Input data'!R161=""),"Straight",IF(AND(OR(I146="Motorway link",I146="Exit diverge",I146="Entrance merge"),'Input data'!R161&gt;10),'Input data'!R161,"Irrelevant"))</f>
        <v>Irrelevant</v>
      </c>
      <c r="R146" s="4" t="str">
        <f>IF(Q146="Straight",0,IF(AND(OR(I146="Motorway link",I146="Exit diverge",I146="Entrance merge"),OR('Input data'!S161="",'Input data'!S161&gt;(G146*1000))),G146*1000,IF(AND(OR(I146="Motorway link",I146="Exit diverge",I146="Entrance merge"),'Input data'!S161&gt;0),'Input data'!S161,"Irrelevant")))</f>
        <v>Irrelevant</v>
      </c>
      <c r="S146" s="4" t="str">
        <f>IF(AND(OR(I146="Motorway link",I146="Exit diverge",I146="Entrance merge"),'Input data'!T161=""),"Straight",IF(AND(OR(I146="Motorway link",I146="Exit diverge",I146="Entrance merge"),'Input data'!T161&gt;10),'Input data'!T161,"Irrelevant"))</f>
        <v>Irrelevant</v>
      </c>
      <c r="T146" s="4" t="str">
        <f>IF(S146="Straight",0,IF(R146="Irrelevant","Irrelevant",IF(AND(OR(I146="Motorway link",I146="Exit diverge",I146="Entrance merge"),OR('Input data'!U161="",'Input data'!U161&gt;(G146*1000-R146))),G146*1000-R146,IF(AND(OR(I146="Motorway link",I146="Exit diverge",I146="Entrance merge"),'Input data'!U161&gt;0),'Input data'!U161,"Irrelevant"))))</f>
        <v>Irrelevant</v>
      </c>
      <c r="U146" s="4" t="str">
        <f>IF(AND(OR(I146="Motorway link",I146="Exit diverge",I146="Entrance merge",I146="Exit ramp",I146="Entrance ramp"),'Input data'!V161=""),"No",IF(OR(I146="Motorway link",I146="Exit diverge",I146="Entrance merge",I146="Exit ramp",I146="Entrance ramp"),'Input data'!V161,"Irrelevant"))</f>
        <v>Irrelevant</v>
      </c>
      <c r="V146" s="4" t="str">
        <f>IF(W146="Straight",IF(AND(OR(I146="Exit ramp",I146="Entrance ramp"),'Input data'!W161=""),"Straight diamond ramp",IF(OR(I146="Exit ramp",I146="Entrance ramp"),'Input data'!W161,"Irrelevant")),"Irrelevant")</f>
        <v>Irrelevant</v>
      </c>
      <c r="W146" s="4" t="str">
        <f>IF(AND(OR(I146="Exit ramp",I146="Entrance ramp"),'Input data'!X161=""),"Straight",IF(AND(OR(I146="Exit ramp",I146="Entrance ramp"),'Input data'!X161&gt;10),'Input data'!X161,"Irrelevant"))</f>
        <v>Irrelevant</v>
      </c>
      <c r="X146" s="4" t="str">
        <f>IF(AND(OR(I146="Exit ramp",I146="Entrance ramp"),OR('Input data'!Y161="",'Input data'!Y161&gt;(G146*1000))),G146*1000,IF(AND(OR(I146="Exit ramp",I146="Entrance ramp"),'Input data'!Y161&gt;0),'Input data'!Y161,"Irrelevant"))</f>
        <v>Irrelevant</v>
      </c>
      <c r="Y146" s="4" t="str">
        <f>IF(AND(I146="Exit ramp",'Input data'!Z161=""),95,IF(AND(I146="Entrance ramp",'Input data'!Z161=""),45,IF(AND(OR(I146="Exit ramp",I146="Entrance ramp"),'Input data'!Z161&gt;4,'Input data'!Z161&lt;200),'Input data'!Z161,"Irrelevant")))</f>
        <v>Irrelevant</v>
      </c>
      <c r="Z146" s="4" t="str">
        <f>IF(AND(OR(I146="Exit ramp",I146="Entrance ramp"),'Input data'!AA161=""),"Straight",IF(AND(OR(I146="Exit ramp",I146="Entrance ramp"),'Input data'!AA161&gt;10),'Input data'!AA161,"Irrelevant"))</f>
        <v>Irrelevant</v>
      </c>
      <c r="AA146" s="4" t="str">
        <f>IF(X146="Irrelevant","Irrelevant",IF(AND(OR(I146="Exit ramp",I146="Entrance ramp"),OR('Input data'!AB161="",'Input data'!AB161&gt;(G146*1000-X146))),G146*1000-X146,IF(AND(OR(I146="Exit ramp",I146="Entrance ramp"),'Input data'!AB161&gt;0),'Input data'!AB161,"Irrelevant")))</f>
        <v>Irrelevant</v>
      </c>
      <c r="AB146" s="4" t="str">
        <f>IF(AND(I146="Exit ramp",'Input data'!AC161=""),60,IF(AND(I146="Entrance ramp",'Input data'!AC161=""),80,IF(AND(OR(I146="Exit ramp",I146="Entrance ramp"),'Input data'!AC161&gt;4,'Input data'!AC161&lt;200),'Input data'!AC161,"Irrelevant")))</f>
        <v>Irrelevant</v>
      </c>
      <c r="AC146" s="4" t="str">
        <f>IF(AND(OR(I146="Motorway link",I146="Exit diverge",I146="Entrance merge"),'Input data'!AD161=""),"No",IF(OR(I146="Motorway link",I146="Exit diverge",I146="Entrance merge"),'Input data'!AD161,"Irrelevant"))</f>
        <v>Irrelevant</v>
      </c>
      <c r="AD146" s="4" t="str">
        <f>IF(AND(OR(I146="Motorway link",I146="Exit diverge",I146="Entrance merge"),'Input data'!AE161=""),"130 kph",IF(OR(I146="Motorway link",I146="Exit diverge",I146="Entrance merge"),'Input data'!AE161,"Irrelevant"))</f>
        <v>Irrelevant</v>
      </c>
      <c r="AE146" s="4" t="str">
        <f>IF(AND(I146="Entrance merge",'Input data'!AF161=""),"No",IF(I146="Entrance merge",'Input data'!AF161,"Irrelevant"))</f>
        <v>Irrelevant</v>
      </c>
      <c r="AF146" s="4" t="str">
        <f>IF(AND(AE146="Yes",'Input data'!AG161&gt;0,'Input data'!AG161&lt;1.00000001),'Input data'!AG161,IF(OR(AE146="No",AE146="Yes"),0,"Irrelevant"))</f>
        <v>Irrelevant</v>
      </c>
    </row>
    <row r="147" spans="1:32" x14ac:dyDescent="0.3">
      <c r="A147" s="4" t="str">
        <f>IF('Input data'!A162="","",'Input data'!A162)</f>
        <v/>
      </c>
      <c r="B147" s="4" t="str">
        <f>IF('Input data'!B162="","",'Input data'!B162)</f>
        <v/>
      </c>
      <c r="C147" s="4" t="str">
        <f>IF('Input data'!C162="","",'Input data'!C162)</f>
        <v/>
      </c>
      <c r="D147" s="4" t="str">
        <f>IF('Input data'!D162="","",'Input data'!D162)</f>
        <v/>
      </c>
      <c r="E147" s="4" t="str">
        <f>IF('Input data'!E162="","",'Input data'!E162)</f>
        <v/>
      </c>
      <c r="F147" s="4" t="str">
        <f>IF('Input data'!F162="","",'Input data'!F162)</f>
        <v/>
      </c>
      <c r="G147" s="4">
        <f>IF('Input data'!G162="","",'Input data'!G162)</f>
        <v>0</v>
      </c>
      <c r="H147" s="4" t="str">
        <f>IF('Input data'!H162&gt;0.5,'Input data'!H162,"")</f>
        <v/>
      </c>
      <c r="I147" s="4" t="str">
        <f>IF('Input data'!I162="","",'Input data'!I162)</f>
        <v/>
      </c>
      <c r="J147" s="4" t="str">
        <f>IF(AND(OR(I147="Motorway link",I147="Exit diverge",I147="Entrance merge"),'Input data'!K162=""),2,IF(AND(OR(I147="Motorway link",I147="Exit diverge",I147="Entrance merge"),'Input data'!K162&gt;0.5,'Input data'!K162&lt;21),'Input data'!K162,"Irrelevant"))</f>
        <v>Irrelevant</v>
      </c>
      <c r="K147" s="4" t="str">
        <f>IF(AND(OR(I147="Motorway link",I147="Exit diverge",I147="Entrance merge",I147="Exit ramp",I147="Entrance ramp"),'Input data'!L162=""),3.5,IF(AND(OR(I147="Motorway link",I147="Exit diverge",I147="Entrance merge",I147="Exit ramp",I147="Entrance ramp"),'Input data'!L162&gt;1.5,'Input data'!L162&lt;11),'Input data'!L162,"Irrelevant"))</f>
        <v>Irrelevant</v>
      </c>
      <c r="L147" s="4" t="str">
        <f>IF(AND(I147="Motorway link",'Input data'!M162=""),"No",IF(I147="Motorway link",'Input data'!M162,"Irrelevant"))</f>
        <v>Irrelevant</v>
      </c>
      <c r="M147" s="4" t="str">
        <f>IF(AND(L147="Yes",'Input data'!N162&gt;0,'Input data'!N162&lt;1.00000001),'Input data'!N162,IF(OR(L147="No",L147="Yes"),0,"Irrelevant"))</f>
        <v>Irrelevant</v>
      </c>
      <c r="N147" s="4" t="str">
        <f>IF(AND(OR(I147="Motorway link",I147="Exit diverge",I147="Entrance merge"),'Input data'!O162=""),3,IF(AND(OR(I147="Motorway link",I147="Exit diverge",I147="Entrance merge"),'Input data'!O162&lt;11,'Input data'!O162&gt;-0.00000001),'Input data'!O162,"Irrelevant"))</f>
        <v>Irrelevant</v>
      </c>
      <c r="O147" s="4" t="str">
        <f>IF(AND(OR(I147="Motorway link",I147="Exit diverge",I147="Entrance merge",I147="Exit ramp",I147="Entrance ramp"),'Input data'!P162=""),0.5,IF(AND(OR(I147="Motorway link",I147="Exit diverge",I147="Entrance merge",I147="Exit ramp",I147="Entrance ramp"),'Input data'!P162&gt;-0.00000001,'Input data'!P162&lt;11),'Input data'!P162,"Irrelevant"))</f>
        <v>Irrelevant</v>
      </c>
      <c r="P147" s="4" t="str">
        <f>IF(AND(OR(I147="Motorway link",I147="Exit diverge",I147="Entrance merge"),'Input data'!Q162=""),5,IF(AND(OR(I147="Motorway link",I147="Exit diverge",I147="Entrance merge"),'Input data'!Q162&gt;-0.00000001,'Input data'!Q162&lt;101),'Input data'!Q162,"Irrelevant"))</f>
        <v>Irrelevant</v>
      </c>
      <c r="Q147" s="4" t="str">
        <f>IF(AND(OR(I147="Motorway link",I147="Exit diverge",I147="Entrance merge"),'Input data'!R162=""),"Straight",IF(AND(OR(I147="Motorway link",I147="Exit diverge",I147="Entrance merge"),'Input data'!R162&gt;10),'Input data'!R162,"Irrelevant"))</f>
        <v>Irrelevant</v>
      </c>
      <c r="R147" s="4" t="str">
        <f>IF(Q147="Straight",0,IF(AND(OR(I147="Motorway link",I147="Exit diverge",I147="Entrance merge"),OR('Input data'!S162="",'Input data'!S162&gt;(G147*1000))),G147*1000,IF(AND(OR(I147="Motorway link",I147="Exit diverge",I147="Entrance merge"),'Input data'!S162&gt;0),'Input data'!S162,"Irrelevant")))</f>
        <v>Irrelevant</v>
      </c>
      <c r="S147" s="4" t="str">
        <f>IF(AND(OR(I147="Motorway link",I147="Exit diverge",I147="Entrance merge"),'Input data'!T162=""),"Straight",IF(AND(OR(I147="Motorway link",I147="Exit diverge",I147="Entrance merge"),'Input data'!T162&gt;10),'Input data'!T162,"Irrelevant"))</f>
        <v>Irrelevant</v>
      </c>
      <c r="T147" s="4" t="str">
        <f>IF(S147="Straight",0,IF(R147="Irrelevant","Irrelevant",IF(AND(OR(I147="Motorway link",I147="Exit diverge",I147="Entrance merge"),OR('Input data'!U162="",'Input data'!U162&gt;(G147*1000-R147))),G147*1000-R147,IF(AND(OR(I147="Motorway link",I147="Exit diverge",I147="Entrance merge"),'Input data'!U162&gt;0),'Input data'!U162,"Irrelevant"))))</f>
        <v>Irrelevant</v>
      </c>
      <c r="U147" s="4" t="str">
        <f>IF(AND(OR(I147="Motorway link",I147="Exit diverge",I147="Entrance merge",I147="Exit ramp",I147="Entrance ramp"),'Input data'!V162=""),"No",IF(OR(I147="Motorway link",I147="Exit diverge",I147="Entrance merge",I147="Exit ramp",I147="Entrance ramp"),'Input data'!V162,"Irrelevant"))</f>
        <v>Irrelevant</v>
      </c>
      <c r="V147" s="4" t="str">
        <f>IF(W147="Straight",IF(AND(OR(I147="Exit ramp",I147="Entrance ramp"),'Input data'!W162=""),"Straight diamond ramp",IF(OR(I147="Exit ramp",I147="Entrance ramp"),'Input data'!W162,"Irrelevant")),"Irrelevant")</f>
        <v>Irrelevant</v>
      </c>
      <c r="W147" s="4" t="str">
        <f>IF(AND(OR(I147="Exit ramp",I147="Entrance ramp"),'Input data'!X162=""),"Straight",IF(AND(OR(I147="Exit ramp",I147="Entrance ramp"),'Input data'!X162&gt;10),'Input data'!X162,"Irrelevant"))</f>
        <v>Irrelevant</v>
      </c>
      <c r="X147" s="4" t="str">
        <f>IF(AND(OR(I147="Exit ramp",I147="Entrance ramp"),OR('Input data'!Y162="",'Input data'!Y162&gt;(G147*1000))),G147*1000,IF(AND(OR(I147="Exit ramp",I147="Entrance ramp"),'Input data'!Y162&gt;0),'Input data'!Y162,"Irrelevant"))</f>
        <v>Irrelevant</v>
      </c>
      <c r="Y147" s="4" t="str">
        <f>IF(AND(I147="Exit ramp",'Input data'!Z162=""),95,IF(AND(I147="Entrance ramp",'Input data'!Z162=""),45,IF(AND(OR(I147="Exit ramp",I147="Entrance ramp"),'Input data'!Z162&gt;4,'Input data'!Z162&lt;200),'Input data'!Z162,"Irrelevant")))</f>
        <v>Irrelevant</v>
      </c>
      <c r="Z147" s="4" t="str">
        <f>IF(AND(OR(I147="Exit ramp",I147="Entrance ramp"),'Input data'!AA162=""),"Straight",IF(AND(OR(I147="Exit ramp",I147="Entrance ramp"),'Input data'!AA162&gt;10),'Input data'!AA162,"Irrelevant"))</f>
        <v>Irrelevant</v>
      </c>
      <c r="AA147" s="4" t="str">
        <f>IF(X147="Irrelevant","Irrelevant",IF(AND(OR(I147="Exit ramp",I147="Entrance ramp"),OR('Input data'!AB162="",'Input data'!AB162&gt;(G147*1000-X147))),G147*1000-X147,IF(AND(OR(I147="Exit ramp",I147="Entrance ramp"),'Input data'!AB162&gt;0),'Input data'!AB162,"Irrelevant")))</f>
        <v>Irrelevant</v>
      </c>
      <c r="AB147" s="4" t="str">
        <f>IF(AND(I147="Exit ramp",'Input data'!AC162=""),60,IF(AND(I147="Entrance ramp",'Input data'!AC162=""),80,IF(AND(OR(I147="Exit ramp",I147="Entrance ramp"),'Input data'!AC162&gt;4,'Input data'!AC162&lt;200),'Input data'!AC162,"Irrelevant")))</f>
        <v>Irrelevant</v>
      </c>
      <c r="AC147" s="4" t="str">
        <f>IF(AND(OR(I147="Motorway link",I147="Exit diverge",I147="Entrance merge"),'Input data'!AD162=""),"No",IF(OR(I147="Motorway link",I147="Exit diverge",I147="Entrance merge"),'Input data'!AD162,"Irrelevant"))</f>
        <v>Irrelevant</v>
      </c>
      <c r="AD147" s="4" t="str">
        <f>IF(AND(OR(I147="Motorway link",I147="Exit diverge",I147="Entrance merge"),'Input data'!AE162=""),"130 kph",IF(OR(I147="Motorway link",I147="Exit diverge",I147="Entrance merge"),'Input data'!AE162,"Irrelevant"))</f>
        <v>Irrelevant</v>
      </c>
      <c r="AE147" s="4" t="str">
        <f>IF(AND(I147="Entrance merge",'Input data'!AF162=""),"No",IF(I147="Entrance merge",'Input data'!AF162,"Irrelevant"))</f>
        <v>Irrelevant</v>
      </c>
      <c r="AF147" s="4" t="str">
        <f>IF(AND(AE147="Yes",'Input data'!AG162&gt;0,'Input data'!AG162&lt;1.00000001),'Input data'!AG162,IF(OR(AE147="No",AE147="Yes"),0,"Irrelevant"))</f>
        <v>Irrelevant</v>
      </c>
    </row>
    <row r="148" spans="1:32" x14ac:dyDescent="0.3">
      <c r="A148" s="4" t="str">
        <f>IF('Input data'!A163="","",'Input data'!A163)</f>
        <v/>
      </c>
      <c r="B148" s="4" t="str">
        <f>IF('Input data'!B163="","",'Input data'!B163)</f>
        <v/>
      </c>
      <c r="C148" s="4" t="str">
        <f>IF('Input data'!C163="","",'Input data'!C163)</f>
        <v/>
      </c>
      <c r="D148" s="4" t="str">
        <f>IF('Input data'!D163="","",'Input data'!D163)</f>
        <v/>
      </c>
      <c r="E148" s="4" t="str">
        <f>IF('Input data'!E163="","",'Input data'!E163)</f>
        <v/>
      </c>
      <c r="F148" s="4" t="str">
        <f>IF('Input data'!F163="","",'Input data'!F163)</f>
        <v/>
      </c>
      <c r="G148" s="4">
        <f>IF('Input data'!G163="","",'Input data'!G163)</f>
        <v>0</v>
      </c>
      <c r="H148" s="4" t="str">
        <f>IF('Input data'!H163&gt;0.5,'Input data'!H163,"")</f>
        <v/>
      </c>
      <c r="I148" s="4" t="str">
        <f>IF('Input data'!I163="","",'Input data'!I163)</f>
        <v/>
      </c>
      <c r="J148" s="4" t="str">
        <f>IF(AND(OR(I148="Motorway link",I148="Exit diverge",I148="Entrance merge"),'Input data'!K163=""),2,IF(AND(OR(I148="Motorway link",I148="Exit diverge",I148="Entrance merge"),'Input data'!K163&gt;0.5,'Input data'!K163&lt;21),'Input data'!K163,"Irrelevant"))</f>
        <v>Irrelevant</v>
      </c>
      <c r="K148" s="4" t="str">
        <f>IF(AND(OR(I148="Motorway link",I148="Exit diverge",I148="Entrance merge",I148="Exit ramp",I148="Entrance ramp"),'Input data'!L163=""),3.5,IF(AND(OR(I148="Motorway link",I148="Exit diverge",I148="Entrance merge",I148="Exit ramp",I148="Entrance ramp"),'Input data'!L163&gt;1.5,'Input data'!L163&lt;11),'Input data'!L163,"Irrelevant"))</f>
        <v>Irrelevant</v>
      </c>
      <c r="L148" s="4" t="str">
        <f>IF(AND(I148="Motorway link",'Input data'!M163=""),"No",IF(I148="Motorway link",'Input data'!M163,"Irrelevant"))</f>
        <v>Irrelevant</v>
      </c>
      <c r="M148" s="4" t="str">
        <f>IF(AND(L148="Yes",'Input data'!N163&gt;0,'Input data'!N163&lt;1.00000001),'Input data'!N163,IF(OR(L148="No",L148="Yes"),0,"Irrelevant"))</f>
        <v>Irrelevant</v>
      </c>
      <c r="N148" s="4" t="str">
        <f>IF(AND(OR(I148="Motorway link",I148="Exit diverge",I148="Entrance merge"),'Input data'!O163=""),3,IF(AND(OR(I148="Motorway link",I148="Exit diverge",I148="Entrance merge"),'Input data'!O163&lt;11,'Input data'!O163&gt;-0.00000001),'Input data'!O163,"Irrelevant"))</f>
        <v>Irrelevant</v>
      </c>
      <c r="O148" s="4" t="str">
        <f>IF(AND(OR(I148="Motorway link",I148="Exit diverge",I148="Entrance merge",I148="Exit ramp",I148="Entrance ramp"),'Input data'!P163=""),0.5,IF(AND(OR(I148="Motorway link",I148="Exit diverge",I148="Entrance merge",I148="Exit ramp",I148="Entrance ramp"),'Input data'!P163&gt;-0.00000001,'Input data'!P163&lt;11),'Input data'!P163,"Irrelevant"))</f>
        <v>Irrelevant</v>
      </c>
      <c r="P148" s="4" t="str">
        <f>IF(AND(OR(I148="Motorway link",I148="Exit diverge",I148="Entrance merge"),'Input data'!Q163=""),5,IF(AND(OR(I148="Motorway link",I148="Exit diverge",I148="Entrance merge"),'Input data'!Q163&gt;-0.00000001,'Input data'!Q163&lt;101),'Input data'!Q163,"Irrelevant"))</f>
        <v>Irrelevant</v>
      </c>
      <c r="Q148" s="4" t="str">
        <f>IF(AND(OR(I148="Motorway link",I148="Exit diverge",I148="Entrance merge"),'Input data'!R163=""),"Straight",IF(AND(OR(I148="Motorway link",I148="Exit diverge",I148="Entrance merge"),'Input data'!R163&gt;10),'Input data'!R163,"Irrelevant"))</f>
        <v>Irrelevant</v>
      </c>
      <c r="R148" s="4" t="str">
        <f>IF(Q148="Straight",0,IF(AND(OR(I148="Motorway link",I148="Exit diverge",I148="Entrance merge"),OR('Input data'!S163="",'Input data'!S163&gt;(G148*1000))),G148*1000,IF(AND(OR(I148="Motorway link",I148="Exit diverge",I148="Entrance merge"),'Input data'!S163&gt;0),'Input data'!S163,"Irrelevant")))</f>
        <v>Irrelevant</v>
      </c>
      <c r="S148" s="4" t="str">
        <f>IF(AND(OR(I148="Motorway link",I148="Exit diverge",I148="Entrance merge"),'Input data'!T163=""),"Straight",IF(AND(OR(I148="Motorway link",I148="Exit diverge",I148="Entrance merge"),'Input data'!T163&gt;10),'Input data'!T163,"Irrelevant"))</f>
        <v>Irrelevant</v>
      </c>
      <c r="T148" s="4" t="str">
        <f>IF(S148="Straight",0,IF(R148="Irrelevant","Irrelevant",IF(AND(OR(I148="Motorway link",I148="Exit diverge",I148="Entrance merge"),OR('Input data'!U163="",'Input data'!U163&gt;(G148*1000-R148))),G148*1000-R148,IF(AND(OR(I148="Motorway link",I148="Exit diverge",I148="Entrance merge"),'Input data'!U163&gt;0),'Input data'!U163,"Irrelevant"))))</f>
        <v>Irrelevant</v>
      </c>
      <c r="U148" s="4" t="str">
        <f>IF(AND(OR(I148="Motorway link",I148="Exit diverge",I148="Entrance merge",I148="Exit ramp",I148="Entrance ramp"),'Input data'!V163=""),"No",IF(OR(I148="Motorway link",I148="Exit diverge",I148="Entrance merge",I148="Exit ramp",I148="Entrance ramp"),'Input data'!V163,"Irrelevant"))</f>
        <v>Irrelevant</v>
      </c>
      <c r="V148" s="4" t="str">
        <f>IF(W148="Straight",IF(AND(OR(I148="Exit ramp",I148="Entrance ramp"),'Input data'!W163=""),"Straight diamond ramp",IF(OR(I148="Exit ramp",I148="Entrance ramp"),'Input data'!W163,"Irrelevant")),"Irrelevant")</f>
        <v>Irrelevant</v>
      </c>
      <c r="W148" s="4" t="str">
        <f>IF(AND(OR(I148="Exit ramp",I148="Entrance ramp"),'Input data'!X163=""),"Straight",IF(AND(OR(I148="Exit ramp",I148="Entrance ramp"),'Input data'!X163&gt;10),'Input data'!X163,"Irrelevant"))</f>
        <v>Irrelevant</v>
      </c>
      <c r="X148" s="4" t="str">
        <f>IF(AND(OR(I148="Exit ramp",I148="Entrance ramp"),OR('Input data'!Y163="",'Input data'!Y163&gt;(G148*1000))),G148*1000,IF(AND(OR(I148="Exit ramp",I148="Entrance ramp"),'Input data'!Y163&gt;0),'Input data'!Y163,"Irrelevant"))</f>
        <v>Irrelevant</v>
      </c>
      <c r="Y148" s="4" t="str">
        <f>IF(AND(I148="Exit ramp",'Input data'!Z163=""),95,IF(AND(I148="Entrance ramp",'Input data'!Z163=""),45,IF(AND(OR(I148="Exit ramp",I148="Entrance ramp"),'Input data'!Z163&gt;4,'Input data'!Z163&lt;200),'Input data'!Z163,"Irrelevant")))</f>
        <v>Irrelevant</v>
      </c>
      <c r="Z148" s="4" t="str">
        <f>IF(AND(OR(I148="Exit ramp",I148="Entrance ramp"),'Input data'!AA163=""),"Straight",IF(AND(OR(I148="Exit ramp",I148="Entrance ramp"),'Input data'!AA163&gt;10),'Input data'!AA163,"Irrelevant"))</f>
        <v>Irrelevant</v>
      </c>
      <c r="AA148" s="4" t="str">
        <f>IF(X148="Irrelevant","Irrelevant",IF(AND(OR(I148="Exit ramp",I148="Entrance ramp"),OR('Input data'!AB163="",'Input data'!AB163&gt;(G148*1000-X148))),G148*1000-X148,IF(AND(OR(I148="Exit ramp",I148="Entrance ramp"),'Input data'!AB163&gt;0),'Input data'!AB163,"Irrelevant")))</f>
        <v>Irrelevant</v>
      </c>
      <c r="AB148" s="4" t="str">
        <f>IF(AND(I148="Exit ramp",'Input data'!AC163=""),60,IF(AND(I148="Entrance ramp",'Input data'!AC163=""),80,IF(AND(OR(I148="Exit ramp",I148="Entrance ramp"),'Input data'!AC163&gt;4,'Input data'!AC163&lt;200),'Input data'!AC163,"Irrelevant")))</f>
        <v>Irrelevant</v>
      </c>
      <c r="AC148" s="4" t="str">
        <f>IF(AND(OR(I148="Motorway link",I148="Exit diverge",I148="Entrance merge"),'Input data'!AD163=""),"No",IF(OR(I148="Motorway link",I148="Exit diverge",I148="Entrance merge"),'Input data'!AD163,"Irrelevant"))</f>
        <v>Irrelevant</v>
      </c>
      <c r="AD148" s="4" t="str">
        <f>IF(AND(OR(I148="Motorway link",I148="Exit diverge",I148="Entrance merge"),'Input data'!AE163=""),"130 kph",IF(OR(I148="Motorway link",I148="Exit diverge",I148="Entrance merge"),'Input data'!AE163,"Irrelevant"))</f>
        <v>Irrelevant</v>
      </c>
      <c r="AE148" s="4" t="str">
        <f>IF(AND(I148="Entrance merge",'Input data'!AF163=""),"No",IF(I148="Entrance merge",'Input data'!AF163,"Irrelevant"))</f>
        <v>Irrelevant</v>
      </c>
      <c r="AF148" s="4" t="str">
        <f>IF(AND(AE148="Yes",'Input data'!AG163&gt;0,'Input data'!AG163&lt;1.00000001),'Input data'!AG163,IF(OR(AE148="No",AE148="Yes"),0,"Irrelevant"))</f>
        <v>Irrelevant</v>
      </c>
    </row>
    <row r="149" spans="1:32" x14ac:dyDescent="0.3">
      <c r="A149" s="4" t="str">
        <f>IF('Input data'!A164="","",'Input data'!A164)</f>
        <v/>
      </c>
      <c r="B149" s="4" t="str">
        <f>IF('Input data'!B164="","",'Input data'!B164)</f>
        <v/>
      </c>
      <c r="C149" s="4" t="str">
        <f>IF('Input data'!C164="","",'Input data'!C164)</f>
        <v/>
      </c>
      <c r="D149" s="4" t="str">
        <f>IF('Input data'!D164="","",'Input data'!D164)</f>
        <v/>
      </c>
      <c r="E149" s="4" t="str">
        <f>IF('Input data'!E164="","",'Input data'!E164)</f>
        <v/>
      </c>
      <c r="F149" s="4" t="str">
        <f>IF('Input data'!F164="","",'Input data'!F164)</f>
        <v/>
      </c>
      <c r="G149" s="4">
        <f>IF('Input data'!G164="","",'Input data'!G164)</f>
        <v>0</v>
      </c>
      <c r="H149" s="4" t="str">
        <f>IF('Input data'!H164&gt;0.5,'Input data'!H164,"")</f>
        <v/>
      </c>
      <c r="I149" s="4" t="str">
        <f>IF('Input data'!I164="","",'Input data'!I164)</f>
        <v/>
      </c>
      <c r="J149" s="4" t="str">
        <f>IF(AND(OR(I149="Motorway link",I149="Exit diverge",I149="Entrance merge"),'Input data'!K164=""),2,IF(AND(OR(I149="Motorway link",I149="Exit diverge",I149="Entrance merge"),'Input data'!K164&gt;0.5,'Input data'!K164&lt;21),'Input data'!K164,"Irrelevant"))</f>
        <v>Irrelevant</v>
      </c>
      <c r="K149" s="4" t="str">
        <f>IF(AND(OR(I149="Motorway link",I149="Exit diverge",I149="Entrance merge",I149="Exit ramp",I149="Entrance ramp"),'Input data'!L164=""),3.5,IF(AND(OR(I149="Motorway link",I149="Exit diverge",I149="Entrance merge",I149="Exit ramp",I149="Entrance ramp"),'Input data'!L164&gt;1.5,'Input data'!L164&lt;11),'Input data'!L164,"Irrelevant"))</f>
        <v>Irrelevant</v>
      </c>
      <c r="L149" s="4" t="str">
        <f>IF(AND(I149="Motorway link",'Input data'!M164=""),"No",IF(I149="Motorway link",'Input data'!M164,"Irrelevant"))</f>
        <v>Irrelevant</v>
      </c>
      <c r="M149" s="4" t="str">
        <f>IF(AND(L149="Yes",'Input data'!N164&gt;0,'Input data'!N164&lt;1.00000001),'Input data'!N164,IF(OR(L149="No",L149="Yes"),0,"Irrelevant"))</f>
        <v>Irrelevant</v>
      </c>
      <c r="N149" s="4" t="str">
        <f>IF(AND(OR(I149="Motorway link",I149="Exit diverge",I149="Entrance merge"),'Input data'!O164=""),3,IF(AND(OR(I149="Motorway link",I149="Exit diverge",I149="Entrance merge"),'Input data'!O164&lt;11,'Input data'!O164&gt;-0.00000001),'Input data'!O164,"Irrelevant"))</f>
        <v>Irrelevant</v>
      </c>
      <c r="O149" s="4" t="str">
        <f>IF(AND(OR(I149="Motorway link",I149="Exit diverge",I149="Entrance merge",I149="Exit ramp",I149="Entrance ramp"),'Input data'!P164=""),0.5,IF(AND(OR(I149="Motorway link",I149="Exit diverge",I149="Entrance merge",I149="Exit ramp",I149="Entrance ramp"),'Input data'!P164&gt;-0.00000001,'Input data'!P164&lt;11),'Input data'!P164,"Irrelevant"))</f>
        <v>Irrelevant</v>
      </c>
      <c r="P149" s="4" t="str">
        <f>IF(AND(OR(I149="Motorway link",I149="Exit diverge",I149="Entrance merge"),'Input data'!Q164=""),5,IF(AND(OR(I149="Motorway link",I149="Exit diverge",I149="Entrance merge"),'Input data'!Q164&gt;-0.00000001,'Input data'!Q164&lt;101),'Input data'!Q164,"Irrelevant"))</f>
        <v>Irrelevant</v>
      </c>
      <c r="Q149" s="4" t="str">
        <f>IF(AND(OR(I149="Motorway link",I149="Exit diverge",I149="Entrance merge"),'Input data'!R164=""),"Straight",IF(AND(OR(I149="Motorway link",I149="Exit diverge",I149="Entrance merge"),'Input data'!R164&gt;10),'Input data'!R164,"Irrelevant"))</f>
        <v>Irrelevant</v>
      </c>
      <c r="R149" s="4" t="str">
        <f>IF(Q149="Straight",0,IF(AND(OR(I149="Motorway link",I149="Exit diverge",I149="Entrance merge"),OR('Input data'!S164="",'Input data'!S164&gt;(G149*1000))),G149*1000,IF(AND(OR(I149="Motorway link",I149="Exit diverge",I149="Entrance merge"),'Input data'!S164&gt;0),'Input data'!S164,"Irrelevant")))</f>
        <v>Irrelevant</v>
      </c>
      <c r="S149" s="4" t="str">
        <f>IF(AND(OR(I149="Motorway link",I149="Exit diverge",I149="Entrance merge"),'Input data'!T164=""),"Straight",IF(AND(OR(I149="Motorway link",I149="Exit diverge",I149="Entrance merge"),'Input data'!T164&gt;10),'Input data'!T164,"Irrelevant"))</f>
        <v>Irrelevant</v>
      </c>
      <c r="T149" s="4" t="str">
        <f>IF(S149="Straight",0,IF(R149="Irrelevant","Irrelevant",IF(AND(OR(I149="Motorway link",I149="Exit diverge",I149="Entrance merge"),OR('Input data'!U164="",'Input data'!U164&gt;(G149*1000-R149))),G149*1000-R149,IF(AND(OR(I149="Motorway link",I149="Exit diverge",I149="Entrance merge"),'Input data'!U164&gt;0),'Input data'!U164,"Irrelevant"))))</f>
        <v>Irrelevant</v>
      </c>
      <c r="U149" s="4" t="str">
        <f>IF(AND(OR(I149="Motorway link",I149="Exit diverge",I149="Entrance merge",I149="Exit ramp",I149="Entrance ramp"),'Input data'!V164=""),"No",IF(OR(I149="Motorway link",I149="Exit diverge",I149="Entrance merge",I149="Exit ramp",I149="Entrance ramp"),'Input data'!V164,"Irrelevant"))</f>
        <v>Irrelevant</v>
      </c>
      <c r="V149" s="4" t="str">
        <f>IF(W149="Straight",IF(AND(OR(I149="Exit ramp",I149="Entrance ramp"),'Input data'!W164=""),"Straight diamond ramp",IF(OR(I149="Exit ramp",I149="Entrance ramp"),'Input data'!W164,"Irrelevant")),"Irrelevant")</f>
        <v>Irrelevant</v>
      </c>
      <c r="W149" s="4" t="str">
        <f>IF(AND(OR(I149="Exit ramp",I149="Entrance ramp"),'Input data'!X164=""),"Straight",IF(AND(OR(I149="Exit ramp",I149="Entrance ramp"),'Input data'!X164&gt;10),'Input data'!X164,"Irrelevant"))</f>
        <v>Irrelevant</v>
      </c>
      <c r="X149" s="4" t="str">
        <f>IF(AND(OR(I149="Exit ramp",I149="Entrance ramp"),OR('Input data'!Y164="",'Input data'!Y164&gt;(G149*1000))),G149*1000,IF(AND(OR(I149="Exit ramp",I149="Entrance ramp"),'Input data'!Y164&gt;0),'Input data'!Y164,"Irrelevant"))</f>
        <v>Irrelevant</v>
      </c>
      <c r="Y149" s="4" t="str">
        <f>IF(AND(I149="Exit ramp",'Input data'!Z164=""),95,IF(AND(I149="Entrance ramp",'Input data'!Z164=""),45,IF(AND(OR(I149="Exit ramp",I149="Entrance ramp"),'Input data'!Z164&gt;4,'Input data'!Z164&lt;200),'Input data'!Z164,"Irrelevant")))</f>
        <v>Irrelevant</v>
      </c>
      <c r="Z149" s="4" t="str">
        <f>IF(AND(OR(I149="Exit ramp",I149="Entrance ramp"),'Input data'!AA164=""),"Straight",IF(AND(OR(I149="Exit ramp",I149="Entrance ramp"),'Input data'!AA164&gt;10),'Input data'!AA164,"Irrelevant"))</f>
        <v>Irrelevant</v>
      </c>
      <c r="AA149" s="4" t="str">
        <f>IF(X149="Irrelevant","Irrelevant",IF(AND(OR(I149="Exit ramp",I149="Entrance ramp"),OR('Input data'!AB164="",'Input data'!AB164&gt;(G149*1000-X149))),G149*1000-X149,IF(AND(OR(I149="Exit ramp",I149="Entrance ramp"),'Input data'!AB164&gt;0),'Input data'!AB164,"Irrelevant")))</f>
        <v>Irrelevant</v>
      </c>
      <c r="AB149" s="4" t="str">
        <f>IF(AND(I149="Exit ramp",'Input data'!AC164=""),60,IF(AND(I149="Entrance ramp",'Input data'!AC164=""),80,IF(AND(OR(I149="Exit ramp",I149="Entrance ramp"),'Input data'!AC164&gt;4,'Input data'!AC164&lt;200),'Input data'!AC164,"Irrelevant")))</f>
        <v>Irrelevant</v>
      </c>
      <c r="AC149" s="4" t="str">
        <f>IF(AND(OR(I149="Motorway link",I149="Exit diverge",I149="Entrance merge"),'Input data'!AD164=""),"No",IF(OR(I149="Motorway link",I149="Exit diverge",I149="Entrance merge"),'Input data'!AD164,"Irrelevant"))</f>
        <v>Irrelevant</v>
      </c>
      <c r="AD149" s="4" t="str">
        <f>IF(AND(OR(I149="Motorway link",I149="Exit diverge",I149="Entrance merge"),'Input data'!AE164=""),"130 kph",IF(OR(I149="Motorway link",I149="Exit diverge",I149="Entrance merge"),'Input data'!AE164,"Irrelevant"))</f>
        <v>Irrelevant</v>
      </c>
      <c r="AE149" s="4" t="str">
        <f>IF(AND(I149="Entrance merge",'Input data'!AF164=""),"No",IF(I149="Entrance merge",'Input data'!AF164,"Irrelevant"))</f>
        <v>Irrelevant</v>
      </c>
      <c r="AF149" s="4" t="str">
        <f>IF(AND(AE149="Yes",'Input data'!AG164&gt;0,'Input data'!AG164&lt;1.00000001),'Input data'!AG164,IF(OR(AE149="No",AE149="Yes"),0,"Irrelevant"))</f>
        <v>Irrelevant</v>
      </c>
    </row>
    <row r="150" spans="1:32" x14ac:dyDescent="0.3">
      <c r="A150" s="4" t="str">
        <f>IF('Input data'!A165="","",'Input data'!A165)</f>
        <v/>
      </c>
      <c r="B150" s="4" t="str">
        <f>IF('Input data'!B165="","",'Input data'!B165)</f>
        <v/>
      </c>
      <c r="C150" s="4" t="str">
        <f>IF('Input data'!C165="","",'Input data'!C165)</f>
        <v/>
      </c>
      <c r="D150" s="4" t="str">
        <f>IF('Input data'!D165="","",'Input data'!D165)</f>
        <v/>
      </c>
      <c r="E150" s="4" t="str">
        <f>IF('Input data'!E165="","",'Input data'!E165)</f>
        <v/>
      </c>
      <c r="F150" s="4" t="str">
        <f>IF('Input data'!F165="","",'Input data'!F165)</f>
        <v/>
      </c>
      <c r="G150" s="4">
        <f>IF('Input data'!G165="","",'Input data'!G165)</f>
        <v>0</v>
      </c>
      <c r="H150" s="4" t="str">
        <f>IF('Input data'!H165&gt;0.5,'Input data'!H165,"")</f>
        <v/>
      </c>
      <c r="I150" s="4" t="str">
        <f>IF('Input data'!I165="","",'Input data'!I165)</f>
        <v/>
      </c>
      <c r="J150" s="4" t="str">
        <f>IF(AND(OR(I150="Motorway link",I150="Exit diverge",I150="Entrance merge"),'Input data'!K165=""),2,IF(AND(OR(I150="Motorway link",I150="Exit diverge",I150="Entrance merge"),'Input data'!K165&gt;0.5,'Input data'!K165&lt;21),'Input data'!K165,"Irrelevant"))</f>
        <v>Irrelevant</v>
      </c>
      <c r="K150" s="4" t="str">
        <f>IF(AND(OR(I150="Motorway link",I150="Exit diverge",I150="Entrance merge",I150="Exit ramp",I150="Entrance ramp"),'Input data'!L165=""),3.5,IF(AND(OR(I150="Motorway link",I150="Exit diverge",I150="Entrance merge",I150="Exit ramp",I150="Entrance ramp"),'Input data'!L165&gt;1.5,'Input data'!L165&lt;11),'Input data'!L165,"Irrelevant"))</f>
        <v>Irrelevant</v>
      </c>
      <c r="L150" s="4" t="str">
        <f>IF(AND(I150="Motorway link",'Input data'!M165=""),"No",IF(I150="Motorway link",'Input data'!M165,"Irrelevant"))</f>
        <v>Irrelevant</v>
      </c>
      <c r="M150" s="4" t="str">
        <f>IF(AND(L150="Yes",'Input data'!N165&gt;0,'Input data'!N165&lt;1.00000001),'Input data'!N165,IF(OR(L150="No",L150="Yes"),0,"Irrelevant"))</f>
        <v>Irrelevant</v>
      </c>
      <c r="N150" s="4" t="str">
        <f>IF(AND(OR(I150="Motorway link",I150="Exit diverge",I150="Entrance merge"),'Input data'!O165=""),3,IF(AND(OR(I150="Motorway link",I150="Exit diverge",I150="Entrance merge"),'Input data'!O165&lt;11,'Input data'!O165&gt;-0.00000001),'Input data'!O165,"Irrelevant"))</f>
        <v>Irrelevant</v>
      </c>
      <c r="O150" s="4" t="str">
        <f>IF(AND(OR(I150="Motorway link",I150="Exit diverge",I150="Entrance merge",I150="Exit ramp",I150="Entrance ramp"),'Input data'!P165=""),0.5,IF(AND(OR(I150="Motorway link",I150="Exit diverge",I150="Entrance merge",I150="Exit ramp",I150="Entrance ramp"),'Input data'!P165&gt;-0.00000001,'Input data'!P165&lt;11),'Input data'!P165,"Irrelevant"))</f>
        <v>Irrelevant</v>
      </c>
      <c r="P150" s="4" t="str">
        <f>IF(AND(OR(I150="Motorway link",I150="Exit diverge",I150="Entrance merge"),'Input data'!Q165=""),5,IF(AND(OR(I150="Motorway link",I150="Exit diverge",I150="Entrance merge"),'Input data'!Q165&gt;-0.00000001,'Input data'!Q165&lt;101),'Input data'!Q165,"Irrelevant"))</f>
        <v>Irrelevant</v>
      </c>
      <c r="Q150" s="4" t="str">
        <f>IF(AND(OR(I150="Motorway link",I150="Exit diverge",I150="Entrance merge"),'Input data'!R165=""),"Straight",IF(AND(OR(I150="Motorway link",I150="Exit diverge",I150="Entrance merge"),'Input data'!R165&gt;10),'Input data'!R165,"Irrelevant"))</f>
        <v>Irrelevant</v>
      </c>
      <c r="R150" s="4" t="str">
        <f>IF(Q150="Straight",0,IF(AND(OR(I150="Motorway link",I150="Exit diverge",I150="Entrance merge"),OR('Input data'!S165="",'Input data'!S165&gt;(G150*1000))),G150*1000,IF(AND(OR(I150="Motorway link",I150="Exit diverge",I150="Entrance merge"),'Input data'!S165&gt;0),'Input data'!S165,"Irrelevant")))</f>
        <v>Irrelevant</v>
      </c>
      <c r="S150" s="4" t="str">
        <f>IF(AND(OR(I150="Motorway link",I150="Exit diverge",I150="Entrance merge"),'Input data'!T165=""),"Straight",IF(AND(OR(I150="Motorway link",I150="Exit diverge",I150="Entrance merge"),'Input data'!T165&gt;10),'Input data'!T165,"Irrelevant"))</f>
        <v>Irrelevant</v>
      </c>
      <c r="T150" s="4" t="str">
        <f>IF(S150="Straight",0,IF(R150="Irrelevant","Irrelevant",IF(AND(OR(I150="Motorway link",I150="Exit diverge",I150="Entrance merge"),OR('Input data'!U165="",'Input data'!U165&gt;(G150*1000-R150))),G150*1000-R150,IF(AND(OR(I150="Motorway link",I150="Exit diverge",I150="Entrance merge"),'Input data'!U165&gt;0),'Input data'!U165,"Irrelevant"))))</f>
        <v>Irrelevant</v>
      </c>
      <c r="U150" s="4" t="str">
        <f>IF(AND(OR(I150="Motorway link",I150="Exit diverge",I150="Entrance merge",I150="Exit ramp",I150="Entrance ramp"),'Input data'!V165=""),"No",IF(OR(I150="Motorway link",I150="Exit diverge",I150="Entrance merge",I150="Exit ramp",I150="Entrance ramp"),'Input data'!V165,"Irrelevant"))</f>
        <v>Irrelevant</v>
      </c>
      <c r="V150" s="4" t="str">
        <f>IF(W150="Straight",IF(AND(OR(I150="Exit ramp",I150="Entrance ramp"),'Input data'!W165=""),"Straight diamond ramp",IF(OR(I150="Exit ramp",I150="Entrance ramp"),'Input data'!W165,"Irrelevant")),"Irrelevant")</f>
        <v>Irrelevant</v>
      </c>
      <c r="W150" s="4" t="str">
        <f>IF(AND(OR(I150="Exit ramp",I150="Entrance ramp"),'Input data'!X165=""),"Straight",IF(AND(OR(I150="Exit ramp",I150="Entrance ramp"),'Input data'!X165&gt;10),'Input data'!X165,"Irrelevant"))</f>
        <v>Irrelevant</v>
      </c>
      <c r="X150" s="4" t="str">
        <f>IF(AND(OR(I150="Exit ramp",I150="Entrance ramp"),OR('Input data'!Y165="",'Input data'!Y165&gt;(G150*1000))),G150*1000,IF(AND(OR(I150="Exit ramp",I150="Entrance ramp"),'Input data'!Y165&gt;0),'Input data'!Y165,"Irrelevant"))</f>
        <v>Irrelevant</v>
      </c>
      <c r="Y150" s="4" t="str">
        <f>IF(AND(I150="Exit ramp",'Input data'!Z165=""),95,IF(AND(I150="Entrance ramp",'Input data'!Z165=""),45,IF(AND(OR(I150="Exit ramp",I150="Entrance ramp"),'Input data'!Z165&gt;4,'Input data'!Z165&lt;200),'Input data'!Z165,"Irrelevant")))</f>
        <v>Irrelevant</v>
      </c>
      <c r="Z150" s="4" t="str">
        <f>IF(AND(OR(I150="Exit ramp",I150="Entrance ramp"),'Input data'!AA165=""),"Straight",IF(AND(OR(I150="Exit ramp",I150="Entrance ramp"),'Input data'!AA165&gt;10),'Input data'!AA165,"Irrelevant"))</f>
        <v>Irrelevant</v>
      </c>
      <c r="AA150" s="4" t="str">
        <f>IF(X150="Irrelevant","Irrelevant",IF(AND(OR(I150="Exit ramp",I150="Entrance ramp"),OR('Input data'!AB165="",'Input data'!AB165&gt;(G150*1000-X150))),G150*1000-X150,IF(AND(OR(I150="Exit ramp",I150="Entrance ramp"),'Input data'!AB165&gt;0),'Input data'!AB165,"Irrelevant")))</f>
        <v>Irrelevant</v>
      </c>
      <c r="AB150" s="4" t="str">
        <f>IF(AND(I150="Exit ramp",'Input data'!AC165=""),60,IF(AND(I150="Entrance ramp",'Input data'!AC165=""),80,IF(AND(OR(I150="Exit ramp",I150="Entrance ramp"),'Input data'!AC165&gt;4,'Input data'!AC165&lt;200),'Input data'!AC165,"Irrelevant")))</f>
        <v>Irrelevant</v>
      </c>
      <c r="AC150" s="4" t="str">
        <f>IF(AND(OR(I150="Motorway link",I150="Exit diverge",I150="Entrance merge"),'Input data'!AD165=""),"No",IF(OR(I150="Motorway link",I150="Exit diverge",I150="Entrance merge"),'Input data'!AD165,"Irrelevant"))</f>
        <v>Irrelevant</v>
      </c>
      <c r="AD150" s="4" t="str">
        <f>IF(AND(OR(I150="Motorway link",I150="Exit diverge",I150="Entrance merge"),'Input data'!AE165=""),"130 kph",IF(OR(I150="Motorway link",I150="Exit diverge",I150="Entrance merge"),'Input data'!AE165,"Irrelevant"))</f>
        <v>Irrelevant</v>
      </c>
      <c r="AE150" s="4" t="str">
        <f>IF(AND(I150="Entrance merge",'Input data'!AF165=""),"No",IF(I150="Entrance merge",'Input data'!AF165,"Irrelevant"))</f>
        <v>Irrelevant</v>
      </c>
      <c r="AF150" s="4" t="str">
        <f>IF(AND(AE150="Yes",'Input data'!AG165&gt;0,'Input data'!AG165&lt;1.00000001),'Input data'!AG165,IF(OR(AE150="No",AE150="Yes"),0,"Irrelevant"))</f>
        <v>Irrelevant</v>
      </c>
    </row>
    <row r="151" spans="1:32" x14ac:dyDescent="0.3">
      <c r="A151" s="4" t="str">
        <f>IF('Input data'!A166="","",'Input data'!A166)</f>
        <v/>
      </c>
      <c r="B151" s="4" t="str">
        <f>IF('Input data'!B166="","",'Input data'!B166)</f>
        <v/>
      </c>
      <c r="C151" s="4" t="str">
        <f>IF('Input data'!C166="","",'Input data'!C166)</f>
        <v/>
      </c>
      <c r="D151" s="4" t="str">
        <f>IF('Input data'!D166="","",'Input data'!D166)</f>
        <v/>
      </c>
      <c r="E151" s="4" t="str">
        <f>IF('Input data'!E166="","",'Input data'!E166)</f>
        <v/>
      </c>
      <c r="F151" s="4" t="str">
        <f>IF('Input data'!F166="","",'Input data'!F166)</f>
        <v/>
      </c>
      <c r="G151" s="4">
        <f>IF('Input data'!G166="","",'Input data'!G166)</f>
        <v>0</v>
      </c>
      <c r="H151" s="4" t="str">
        <f>IF('Input data'!H166&gt;0.5,'Input data'!H166,"")</f>
        <v/>
      </c>
      <c r="I151" s="4" t="str">
        <f>IF('Input data'!I166="","",'Input data'!I166)</f>
        <v/>
      </c>
      <c r="J151" s="4" t="str">
        <f>IF(AND(OR(I151="Motorway link",I151="Exit diverge",I151="Entrance merge"),'Input data'!K166=""),2,IF(AND(OR(I151="Motorway link",I151="Exit diverge",I151="Entrance merge"),'Input data'!K166&gt;0.5,'Input data'!K166&lt;21),'Input data'!K166,"Irrelevant"))</f>
        <v>Irrelevant</v>
      </c>
      <c r="K151" s="4" t="str">
        <f>IF(AND(OR(I151="Motorway link",I151="Exit diverge",I151="Entrance merge",I151="Exit ramp",I151="Entrance ramp"),'Input data'!L166=""),3.5,IF(AND(OR(I151="Motorway link",I151="Exit diverge",I151="Entrance merge",I151="Exit ramp",I151="Entrance ramp"),'Input data'!L166&gt;1.5,'Input data'!L166&lt;11),'Input data'!L166,"Irrelevant"))</f>
        <v>Irrelevant</v>
      </c>
      <c r="L151" s="4" t="str">
        <f>IF(AND(I151="Motorway link",'Input data'!M166=""),"No",IF(I151="Motorway link",'Input data'!M166,"Irrelevant"))</f>
        <v>Irrelevant</v>
      </c>
      <c r="M151" s="4" t="str">
        <f>IF(AND(L151="Yes",'Input data'!N166&gt;0,'Input data'!N166&lt;1.00000001),'Input data'!N166,IF(OR(L151="No",L151="Yes"),0,"Irrelevant"))</f>
        <v>Irrelevant</v>
      </c>
      <c r="N151" s="4" t="str">
        <f>IF(AND(OR(I151="Motorway link",I151="Exit diverge",I151="Entrance merge"),'Input data'!O166=""),3,IF(AND(OR(I151="Motorway link",I151="Exit diverge",I151="Entrance merge"),'Input data'!O166&lt;11,'Input data'!O166&gt;-0.00000001),'Input data'!O166,"Irrelevant"))</f>
        <v>Irrelevant</v>
      </c>
      <c r="O151" s="4" t="str">
        <f>IF(AND(OR(I151="Motorway link",I151="Exit diverge",I151="Entrance merge",I151="Exit ramp",I151="Entrance ramp"),'Input data'!P166=""),0.5,IF(AND(OR(I151="Motorway link",I151="Exit diverge",I151="Entrance merge",I151="Exit ramp",I151="Entrance ramp"),'Input data'!P166&gt;-0.00000001,'Input data'!P166&lt;11),'Input data'!P166,"Irrelevant"))</f>
        <v>Irrelevant</v>
      </c>
      <c r="P151" s="4" t="str">
        <f>IF(AND(OR(I151="Motorway link",I151="Exit diverge",I151="Entrance merge"),'Input data'!Q166=""),5,IF(AND(OR(I151="Motorway link",I151="Exit diverge",I151="Entrance merge"),'Input data'!Q166&gt;-0.00000001,'Input data'!Q166&lt;101),'Input data'!Q166,"Irrelevant"))</f>
        <v>Irrelevant</v>
      </c>
      <c r="Q151" s="4" t="str">
        <f>IF(AND(OR(I151="Motorway link",I151="Exit diverge",I151="Entrance merge"),'Input data'!R166=""),"Straight",IF(AND(OR(I151="Motorway link",I151="Exit diverge",I151="Entrance merge"),'Input data'!R166&gt;10),'Input data'!R166,"Irrelevant"))</f>
        <v>Irrelevant</v>
      </c>
      <c r="R151" s="4" t="str">
        <f>IF(Q151="Straight",0,IF(AND(OR(I151="Motorway link",I151="Exit diverge",I151="Entrance merge"),OR('Input data'!S166="",'Input data'!S166&gt;(G151*1000))),G151*1000,IF(AND(OR(I151="Motorway link",I151="Exit diverge",I151="Entrance merge"),'Input data'!S166&gt;0),'Input data'!S166,"Irrelevant")))</f>
        <v>Irrelevant</v>
      </c>
      <c r="S151" s="4" t="str">
        <f>IF(AND(OR(I151="Motorway link",I151="Exit diverge",I151="Entrance merge"),'Input data'!T166=""),"Straight",IF(AND(OR(I151="Motorway link",I151="Exit diverge",I151="Entrance merge"),'Input data'!T166&gt;10),'Input data'!T166,"Irrelevant"))</f>
        <v>Irrelevant</v>
      </c>
      <c r="T151" s="4" t="str">
        <f>IF(S151="Straight",0,IF(R151="Irrelevant","Irrelevant",IF(AND(OR(I151="Motorway link",I151="Exit diverge",I151="Entrance merge"),OR('Input data'!U166="",'Input data'!U166&gt;(G151*1000-R151))),G151*1000-R151,IF(AND(OR(I151="Motorway link",I151="Exit diverge",I151="Entrance merge"),'Input data'!U166&gt;0),'Input data'!U166,"Irrelevant"))))</f>
        <v>Irrelevant</v>
      </c>
      <c r="U151" s="4" t="str">
        <f>IF(AND(OR(I151="Motorway link",I151="Exit diverge",I151="Entrance merge",I151="Exit ramp",I151="Entrance ramp"),'Input data'!V166=""),"No",IF(OR(I151="Motorway link",I151="Exit diverge",I151="Entrance merge",I151="Exit ramp",I151="Entrance ramp"),'Input data'!V166,"Irrelevant"))</f>
        <v>Irrelevant</v>
      </c>
      <c r="V151" s="4" t="str">
        <f>IF(W151="Straight",IF(AND(OR(I151="Exit ramp",I151="Entrance ramp"),'Input data'!W166=""),"Straight diamond ramp",IF(OR(I151="Exit ramp",I151="Entrance ramp"),'Input data'!W166,"Irrelevant")),"Irrelevant")</f>
        <v>Irrelevant</v>
      </c>
      <c r="W151" s="4" t="str">
        <f>IF(AND(OR(I151="Exit ramp",I151="Entrance ramp"),'Input data'!X166=""),"Straight",IF(AND(OR(I151="Exit ramp",I151="Entrance ramp"),'Input data'!X166&gt;10),'Input data'!X166,"Irrelevant"))</f>
        <v>Irrelevant</v>
      </c>
      <c r="X151" s="4" t="str">
        <f>IF(AND(OR(I151="Exit ramp",I151="Entrance ramp"),OR('Input data'!Y166="",'Input data'!Y166&gt;(G151*1000))),G151*1000,IF(AND(OR(I151="Exit ramp",I151="Entrance ramp"),'Input data'!Y166&gt;0),'Input data'!Y166,"Irrelevant"))</f>
        <v>Irrelevant</v>
      </c>
      <c r="Y151" s="4" t="str">
        <f>IF(AND(I151="Exit ramp",'Input data'!Z166=""),95,IF(AND(I151="Entrance ramp",'Input data'!Z166=""),45,IF(AND(OR(I151="Exit ramp",I151="Entrance ramp"),'Input data'!Z166&gt;4,'Input data'!Z166&lt;200),'Input data'!Z166,"Irrelevant")))</f>
        <v>Irrelevant</v>
      </c>
      <c r="Z151" s="4" t="str">
        <f>IF(AND(OR(I151="Exit ramp",I151="Entrance ramp"),'Input data'!AA166=""),"Straight",IF(AND(OR(I151="Exit ramp",I151="Entrance ramp"),'Input data'!AA166&gt;10),'Input data'!AA166,"Irrelevant"))</f>
        <v>Irrelevant</v>
      </c>
      <c r="AA151" s="4" t="str">
        <f>IF(X151="Irrelevant","Irrelevant",IF(AND(OR(I151="Exit ramp",I151="Entrance ramp"),OR('Input data'!AB166="",'Input data'!AB166&gt;(G151*1000-X151))),G151*1000-X151,IF(AND(OR(I151="Exit ramp",I151="Entrance ramp"),'Input data'!AB166&gt;0),'Input data'!AB166,"Irrelevant")))</f>
        <v>Irrelevant</v>
      </c>
      <c r="AB151" s="4" t="str">
        <f>IF(AND(I151="Exit ramp",'Input data'!AC166=""),60,IF(AND(I151="Entrance ramp",'Input data'!AC166=""),80,IF(AND(OR(I151="Exit ramp",I151="Entrance ramp"),'Input data'!AC166&gt;4,'Input data'!AC166&lt;200),'Input data'!AC166,"Irrelevant")))</f>
        <v>Irrelevant</v>
      </c>
      <c r="AC151" s="4" t="str">
        <f>IF(AND(OR(I151="Motorway link",I151="Exit diverge",I151="Entrance merge"),'Input data'!AD166=""),"No",IF(OR(I151="Motorway link",I151="Exit diverge",I151="Entrance merge"),'Input data'!AD166,"Irrelevant"))</f>
        <v>Irrelevant</v>
      </c>
      <c r="AD151" s="4" t="str">
        <f>IF(AND(OR(I151="Motorway link",I151="Exit diverge",I151="Entrance merge"),'Input data'!AE166=""),"130 kph",IF(OR(I151="Motorway link",I151="Exit diverge",I151="Entrance merge"),'Input data'!AE166,"Irrelevant"))</f>
        <v>Irrelevant</v>
      </c>
      <c r="AE151" s="4" t="str">
        <f>IF(AND(I151="Entrance merge",'Input data'!AF166=""),"No",IF(I151="Entrance merge",'Input data'!AF166,"Irrelevant"))</f>
        <v>Irrelevant</v>
      </c>
      <c r="AF151" s="4" t="str">
        <f>IF(AND(AE151="Yes",'Input data'!AG166&gt;0,'Input data'!AG166&lt;1.00000001),'Input data'!AG166,IF(OR(AE151="No",AE151="Yes"),0,"Irrelevant"))</f>
        <v>Irrelevant</v>
      </c>
    </row>
    <row r="152" spans="1:32" x14ac:dyDescent="0.3">
      <c r="A152" s="4" t="str">
        <f>IF('Input data'!A167="","",'Input data'!A167)</f>
        <v/>
      </c>
      <c r="B152" s="4" t="str">
        <f>IF('Input data'!B167="","",'Input data'!B167)</f>
        <v/>
      </c>
      <c r="C152" s="4" t="str">
        <f>IF('Input data'!C167="","",'Input data'!C167)</f>
        <v/>
      </c>
      <c r="D152" s="4" t="str">
        <f>IF('Input data'!D167="","",'Input data'!D167)</f>
        <v/>
      </c>
      <c r="E152" s="4" t="str">
        <f>IF('Input data'!E167="","",'Input data'!E167)</f>
        <v/>
      </c>
      <c r="F152" s="4" t="str">
        <f>IF('Input data'!F167="","",'Input data'!F167)</f>
        <v/>
      </c>
      <c r="G152" s="4">
        <f>IF('Input data'!G167="","",'Input data'!G167)</f>
        <v>0</v>
      </c>
      <c r="H152" s="4" t="str">
        <f>IF('Input data'!H167&gt;0.5,'Input data'!H167,"")</f>
        <v/>
      </c>
      <c r="I152" s="4" t="str">
        <f>IF('Input data'!I167="","",'Input data'!I167)</f>
        <v/>
      </c>
      <c r="J152" s="4" t="str">
        <f>IF(AND(OR(I152="Motorway link",I152="Exit diverge",I152="Entrance merge"),'Input data'!K167=""),2,IF(AND(OR(I152="Motorway link",I152="Exit diverge",I152="Entrance merge"),'Input data'!K167&gt;0.5,'Input data'!K167&lt;21),'Input data'!K167,"Irrelevant"))</f>
        <v>Irrelevant</v>
      </c>
      <c r="K152" s="4" t="str">
        <f>IF(AND(OR(I152="Motorway link",I152="Exit diverge",I152="Entrance merge",I152="Exit ramp",I152="Entrance ramp"),'Input data'!L167=""),3.5,IF(AND(OR(I152="Motorway link",I152="Exit diverge",I152="Entrance merge",I152="Exit ramp",I152="Entrance ramp"),'Input data'!L167&gt;1.5,'Input data'!L167&lt;11),'Input data'!L167,"Irrelevant"))</f>
        <v>Irrelevant</v>
      </c>
      <c r="L152" s="4" t="str">
        <f>IF(AND(I152="Motorway link",'Input data'!M167=""),"No",IF(I152="Motorway link",'Input data'!M167,"Irrelevant"))</f>
        <v>Irrelevant</v>
      </c>
      <c r="M152" s="4" t="str">
        <f>IF(AND(L152="Yes",'Input data'!N167&gt;0,'Input data'!N167&lt;1.00000001),'Input data'!N167,IF(OR(L152="No",L152="Yes"),0,"Irrelevant"))</f>
        <v>Irrelevant</v>
      </c>
      <c r="N152" s="4" t="str">
        <f>IF(AND(OR(I152="Motorway link",I152="Exit diverge",I152="Entrance merge"),'Input data'!O167=""),3,IF(AND(OR(I152="Motorway link",I152="Exit diverge",I152="Entrance merge"),'Input data'!O167&lt;11,'Input data'!O167&gt;-0.00000001),'Input data'!O167,"Irrelevant"))</f>
        <v>Irrelevant</v>
      </c>
      <c r="O152" s="4" t="str">
        <f>IF(AND(OR(I152="Motorway link",I152="Exit diverge",I152="Entrance merge",I152="Exit ramp",I152="Entrance ramp"),'Input data'!P167=""),0.5,IF(AND(OR(I152="Motorway link",I152="Exit diverge",I152="Entrance merge",I152="Exit ramp",I152="Entrance ramp"),'Input data'!P167&gt;-0.00000001,'Input data'!P167&lt;11),'Input data'!P167,"Irrelevant"))</f>
        <v>Irrelevant</v>
      </c>
      <c r="P152" s="4" t="str">
        <f>IF(AND(OR(I152="Motorway link",I152="Exit diverge",I152="Entrance merge"),'Input data'!Q167=""),5,IF(AND(OR(I152="Motorway link",I152="Exit diverge",I152="Entrance merge"),'Input data'!Q167&gt;-0.00000001,'Input data'!Q167&lt;101),'Input data'!Q167,"Irrelevant"))</f>
        <v>Irrelevant</v>
      </c>
      <c r="Q152" s="4" t="str">
        <f>IF(AND(OR(I152="Motorway link",I152="Exit diverge",I152="Entrance merge"),'Input data'!R167=""),"Straight",IF(AND(OR(I152="Motorway link",I152="Exit diverge",I152="Entrance merge"),'Input data'!R167&gt;10),'Input data'!R167,"Irrelevant"))</f>
        <v>Irrelevant</v>
      </c>
      <c r="R152" s="4" t="str">
        <f>IF(Q152="Straight",0,IF(AND(OR(I152="Motorway link",I152="Exit diverge",I152="Entrance merge"),OR('Input data'!S167="",'Input data'!S167&gt;(G152*1000))),G152*1000,IF(AND(OR(I152="Motorway link",I152="Exit diverge",I152="Entrance merge"),'Input data'!S167&gt;0),'Input data'!S167,"Irrelevant")))</f>
        <v>Irrelevant</v>
      </c>
      <c r="S152" s="4" t="str">
        <f>IF(AND(OR(I152="Motorway link",I152="Exit diverge",I152="Entrance merge"),'Input data'!T167=""),"Straight",IF(AND(OR(I152="Motorway link",I152="Exit diverge",I152="Entrance merge"),'Input data'!T167&gt;10),'Input data'!T167,"Irrelevant"))</f>
        <v>Irrelevant</v>
      </c>
      <c r="T152" s="4" t="str">
        <f>IF(S152="Straight",0,IF(R152="Irrelevant","Irrelevant",IF(AND(OR(I152="Motorway link",I152="Exit diverge",I152="Entrance merge"),OR('Input data'!U167="",'Input data'!U167&gt;(G152*1000-R152))),G152*1000-R152,IF(AND(OR(I152="Motorway link",I152="Exit diverge",I152="Entrance merge"),'Input data'!U167&gt;0),'Input data'!U167,"Irrelevant"))))</f>
        <v>Irrelevant</v>
      </c>
      <c r="U152" s="4" t="str">
        <f>IF(AND(OR(I152="Motorway link",I152="Exit diverge",I152="Entrance merge",I152="Exit ramp",I152="Entrance ramp"),'Input data'!V167=""),"No",IF(OR(I152="Motorway link",I152="Exit diverge",I152="Entrance merge",I152="Exit ramp",I152="Entrance ramp"),'Input data'!V167,"Irrelevant"))</f>
        <v>Irrelevant</v>
      </c>
      <c r="V152" s="4" t="str">
        <f>IF(W152="Straight",IF(AND(OR(I152="Exit ramp",I152="Entrance ramp"),'Input data'!W167=""),"Straight diamond ramp",IF(OR(I152="Exit ramp",I152="Entrance ramp"),'Input data'!W167,"Irrelevant")),"Irrelevant")</f>
        <v>Irrelevant</v>
      </c>
      <c r="W152" s="4" t="str">
        <f>IF(AND(OR(I152="Exit ramp",I152="Entrance ramp"),'Input data'!X167=""),"Straight",IF(AND(OR(I152="Exit ramp",I152="Entrance ramp"),'Input data'!X167&gt;10),'Input data'!X167,"Irrelevant"))</f>
        <v>Irrelevant</v>
      </c>
      <c r="X152" s="4" t="str">
        <f>IF(AND(OR(I152="Exit ramp",I152="Entrance ramp"),OR('Input data'!Y167="",'Input data'!Y167&gt;(G152*1000))),G152*1000,IF(AND(OR(I152="Exit ramp",I152="Entrance ramp"),'Input data'!Y167&gt;0),'Input data'!Y167,"Irrelevant"))</f>
        <v>Irrelevant</v>
      </c>
      <c r="Y152" s="4" t="str">
        <f>IF(AND(I152="Exit ramp",'Input data'!Z167=""),95,IF(AND(I152="Entrance ramp",'Input data'!Z167=""),45,IF(AND(OR(I152="Exit ramp",I152="Entrance ramp"),'Input data'!Z167&gt;4,'Input data'!Z167&lt;200),'Input data'!Z167,"Irrelevant")))</f>
        <v>Irrelevant</v>
      </c>
      <c r="Z152" s="4" t="str">
        <f>IF(AND(OR(I152="Exit ramp",I152="Entrance ramp"),'Input data'!AA167=""),"Straight",IF(AND(OR(I152="Exit ramp",I152="Entrance ramp"),'Input data'!AA167&gt;10),'Input data'!AA167,"Irrelevant"))</f>
        <v>Irrelevant</v>
      </c>
      <c r="AA152" s="4" t="str">
        <f>IF(X152="Irrelevant","Irrelevant",IF(AND(OR(I152="Exit ramp",I152="Entrance ramp"),OR('Input data'!AB167="",'Input data'!AB167&gt;(G152*1000-X152))),G152*1000-X152,IF(AND(OR(I152="Exit ramp",I152="Entrance ramp"),'Input data'!AB167&gt;0),'Input data'!AB167,"Irrelevant")))</f>
        <v>Irrelevant</v>
      </c>
      <c r="AB152" s="4" t="str">
        <f>IF(AND(I152="Exit ramp",'Input data'!AC167=""),60,IF(AND(I152="Entrance ramp",'Input data'!AC167=""),80,IF(AND(OR(I152="Exit ramp",I152="Entrance ramp"),'Input data'!AC167&gt;4,'Input data'!AC167&lt;200),'Input data'!AC167,"Irrelevant")))</f>
        <v>Irrelevant</v>
      </c>
      <c r="AC152" s="4" t="str">
        <f>IF(AND(OR(I152="Motorway link",I152="Exit diverge",I152="Entrance merge"),'Input data'!AD167=""),"No",IF(OR(I152="Motorway link",I152="Exit diverge",I152="Entrance merge"),'Input data'!AD167,"Irrelevant"))</f>
        <v>Irrelevant</v>
      </c>
      <c r="AD152" s="4" t="str">
        <f>IF(AND(OR(I152="Motorway link",I152="Exit diverge",I152="Entrance merge"),'Input data'!AE167=""),"130 kph",IF(OR(I152="Motorway link",I152="Exit diverge",I152="Entrance merge"),'Input data'!AE167,"Irrelevant"))</f>
        <v>Irrelevant</v>
      </c>
      <c r="AE152" s="4" t="str">
        <f>IF(AND(I152="Entrance merge",'Input data'!AF167=""),"No",IF(I152="Entrance merge",'Input data'!AF167,"Irrelevant"))</f>
        <v>Irrelevant</v>
      </c>
      <c r="AF152" s="4" t="str">
        <f>IF(AND(AE152="Yes",'Input data'!AG167&gt;0,'Input data'!AG167&lt;1.00000001),'Input data'!AG167,IF(OR(AE152="No",AE152="Yes"),0,"Irrelevant"))</f>
        <v>Irrelevant</v>
      </c>
    </row>
    <row r="153" spans="1:32" x14ac:dyDescent="0.3">
      <c r="A153" s="4" t="str">
        <f>IF('Input data'!A168="","",'Input data'!A168)</f>
        <v/>
      </c>
      <c r="B153" s="4" t="str">
        <f>IF('Input data'!B168="","",'Input data'!B168)</f>
        <v/>
      </c>
      <c r="C153" s="4" t="str">
        <f>IF('Input data'!C168="","",'Input data'!C168)</f>
        <v/>
      </c>
      <c r="D153" s="4" t="str">
        <f>IF('Input data'!D168="","",'Input data'!D168)</f>
        <v/>
      </c>
      <c r="E153" s="4" t="str">
        <f>IF('Input data'!E168="","",'Input data'!E168)</f>
        <v/>
      </c>
      <c r="F153" s="4" t="str">
        <f>IF('Input data'!F168="","",'Input data'!F168)</f>
        <v/>
      </c>
      <c r="G153" s="4">
        <f>IF('Input data'!G168="","",'Input data'!G168)</f>
        <v>0</v>
      </c>
      <c r="H153" s="4" t="str">
        <f>IF('Input data'!H168&gt;0.5,'Input data'!H168,"")</f>
        <v/>
      </c>
      <c r="I153" s="4" t="str">
        <f>IF('Input data'!I168="","",'Input data'!I168)</f>
        <v/>
      </c>
      <c r="J153" s="4" t="str">
        <f>IF(AND(OR(I153="Motorway link",I153="Exit diverge",I153="Entrance merge"),'Input data'!K168=""),2,IF(AND(OR(I153="Motorway link",I153="Exit diverge",I153="Entrance merge"),'Input data'!K168&gt;0.5,'Input data'!K168&lt;21),'Input data'!K168,"Irrelevant"))</f>
        <v>Irrelevant</v>
      </c>
      <c r="K153" s="4" t="str">
        <f>IF(AND(OR(I153="Motorway link",I153="Exit diverge",I153="Entrance merge",I153="Exit ramp",I153="Entrance ramp"),'Input data'!L168=""),3.5,IF(AND(OR(I153="Motorway link",I153="Exit diverge",I153="Entrance merge",I153="Exit ramp",I153="Entrance ramp"),'Input data'!L168&gt;1.5,'Input data'!L168&lt;11),'Input data'!L168,"Irrelevant"))</f>
        <v>Irrelevant</v>
      </c>
      <c r="L153" s="4" t="str">
        <f>IF(AND(I153="Motorway link",'Input data'!M168=""),"No",IF(I153="Motorway link",'Input data'!M168,"Irrelevant"))</f>
        <v>Irrelevant</v>
      </c>
      <c r="M153" s="4" t="str">
        <f>IF(AND(L153="Yes",'Input data'!N168&gt;0,'Input data'!N168&lt;1.00000001),'Input data'!N168,IF(OR(L153="No",L153="Yes"),0,"Irrelevant"))</f>
        <v>Irrelevant</v>
      </c>
      <c r="N153" s="4" t="str">
        <f>IF(AND(OR(I153="Motorway link",I153="Exit diverge",I153="Entrance merge"),'Input data'!O168=""),3,IF(AND(OR(I153="Motorway link",I153="Exit diverge",I153="Entrance merge"),'Input data'!O168&lt;11,'Input data'!O168&gt;-0.00000001),'Input data'!O168,"Irrelevant"))</f>
        <v>Irrelevant</v>
      </c>
      <c r="O153" s="4" t="str">
        <f>IF(AND(OR(I153="Motorway link",I153="Exit diverge",I153="Entrance merge",I153="Exit ramp",I153="Entrance ramp"),'Input data'!P168=""),0.5,IF(AND(OR(I153="Motorway link",I153="Exit diverge",I153="Entrance merge",I153="Exit ramp",I153="Entrance ramp"),'Input data'!P168&gt;-0.00000001,'Input data'!P168&lt;11),'Input data'!P168,"Irrelevant"))</f>
        <v>Irrelevant</v>
      </c>
      <c r="P153" s="4" t="str">
        <f>IF(AND(OR(I153="Motorway link",I153="Exit diverge",I153="Entrance merge"),'Input data'!Q168=""),5,IF(AND(OR(I153="Motorway link",I153="Exit diverge",I153="Entrance merge"),'Input data'!Q168&gt;-0.00000001,'Input data'!Q168&lt;101),'Input data'!Q168,"Irrelevant"))</f>
        <v>Irrelevant</v>
      </c>
      <c r="Q153" s="4" t="str">
        <f>IF(AND(OR(I153="Motorway link",I153="Exit diverge",I153="Entrance merge"),'Input data'!R168=""),"Straight",IF(AND(OR(I153="Motorway link",I153="Exit diverge",I153="Entrance merge"),'Input data'!R168&gt;10),'Input data'!R168,"Irrelevant"))</f>
        <v>Irrelevant</v>
      </c>
      <c r="R153" s="4" t="str">
        <f>IF(Q153="Straight",0,IF(AND(OR(I153="Motorway link",I153="Exit diverge",I153="Entrance merge"),OR('Input data'!S168="",'Input data'!S168&gt;(G153*1000))),G153*1000,IF(AND(OR(I153="Motorway link",I153="Exit diverge",I153="Entrance merge"),'Input data'!S168&gt;0),'Input data'!S168,"Irrelevant")))</f>
        <v>Irrelevant</v>
      </c>
      <c r="S153" s="4" t="str">
        <f>IF(AND(OR(I153="Motorway link",I153="Exit diverge",I153="Entrance merge"),'Input data'!T168=""),"Straight",IF(AND(OR(I153="Motorway link",I153="Exit diverge",I153="Entrance merge"),'Input data'!T168&gt;10),'Input data'!T168,"Irrelevant"))</f>
        <v>Irrelevant</v>
      </c>
      <c r="T153" s="4" t="str">
        <f>IF(S153="Straight",0,IF(R153="Irrelevant","Irrelevant",IF(AND(OR(I153="Motorway link",I153="Exit diverge",I153="Entrance merge"),OR('Input data'!U168="",'Input data'!U168&gt;(G153*1000-R153))),G153*1000-R153,IF(AND(OR(I153="Motorway link",I153="Exit diverge",I153="Entrance merge"),'Input data'!U168&gt;0),'Input data'!U168,"Irrelevant"))))</f>
        <v>Irrelevant</v>
      </c>
      <c r="U153" s="4" t="str">
        <f>IF(AND(OR(I153="Motorway link",I153="Exit diverge",I153="Entrance merge",I153="Exit ramp",I153="Entrance ramp"),'Input data'!V168=""),"No",IF(OR(I153="Motorway link",I153="Exit diverge",I153="Entrance merge",I153="Exit ramp",I153="Entrance ramp"),'Input data'!V168,"Irrelevant"))</f>
        <v>Irrelevant</v>
      </c>
      <c r="V153" s="4" t="str">
        <f>IF(W153="Straight",IF(AND(OR(I153="Exit ramp",I153="Entrance ramp"),'Input data'!W168=""),"Straight diamond ramp",IF(OR(I153="Exit ramp",I153="Entrance ramp"),'Input data'!W168,"Irrelevant")),"Irrelevant")</f>
        <v>Irrelevant</v>
      </c>
      <c r="W153" s="4" t="str">
        <f>IF(AND(OR(I153="Exit ramp",I153="Entrance ramp"),'Input data'!X168=""),"Straight",IF(AND(OR(I153="Exit ramp",I153="Entrance ramp"),'Input data'!X168&gt;10),'Input data'!X168,"Irrelevant"))</f>
        <v>Irrelevant</v>
      </c>
      <c r="X153" s="4" t="str">
        <f>IF(AND(OR(I153="Exit ramp",I153="Entrance ramp"),OR('Input data'!Y168="",'Input data'!Y168&gt;(G153*1000))),G153*1000,IF(AND(OR(I153="Exit ramp",I153="Entrance ramp"),'Input data'!Y168&gt;0),'Input data'!Y168,"Irrelevant"))</f>
        <v>Irrelevant</v>
      </c>
      <c r="Y153" s="4" t="str">
        <f>IF(AND(I153="Exit ramp",'Input data'!Z168=""),95,IF(AND(I153="Entrance ramp",'Input data'!Z168=""),45,IF(AND(OR(I153="Exit ramp",I153="Entrance ramp"),'Input data'!Z168&gt;4,'Input data'!Z168&lt;200),'Input data'!Z168,"Irrelevant")))</f>
        <v>Irrelevant</v>
      </c>
      <c r="Z153" s="4" t="str">
        <f>IF(AND(OR(I153="Exit ramp",I153="Entrance ramp"),'Input data'!AA168=""),"Straight",IF(AND(OR(I153="Exit ramp",I153="Entrance ramp"),'Input data'!AA168&gt;10),'Input data'!AA168,"Irrelevant"))</f>
        <v>Irrelevant</v>
      </c>
      <c r="AA153" s="4" t="str">
        <f>IF(X153="Irrelevant","Irrelevant",IF(AND(OR(I153="Exit ramp",I153="Entrance ramp"),OR('Input data'!AB168="",'Input data'!AB168&gt;(G153*1000-X153))),G153*1000-X153,IF(AND(OR(I153="Exit ramp",I153="Entrance ramp"),'Input data'!AB168&gt;0),'Input data'!AB168,"Irrelevant")))</f>
        <v>Irrelevant</v>
      </c>
      <c r="AB153" s="4" t="str">
        <f>IF(AND(I153="Exit ramp",'Input data'!AC168=""),60,IF(AND(I153="Entrance ramp",'Input data'!AC168=""),80,IF(AND(OR(I153="Exit ramp",I153="Entrance ramp"),'Input data'!AC168&gt;4,'Input data'!AC168&lt;200),'Input data'!AC168,"Irrelevant")))</f>
        <v>Irrelevant</v>
      </c>
      <c r="AC153" s="4" t="str">
        <f>IF(AND(OR(I153="Motorway link",I153="Exit diverge",I153="Entrance merge"),'Input data'!AD168=""),"No",IF(OR(I153="Motorway link",I153="Exit diverge",I153="Entrance merge"),'Input data'!AD168,"Irrelevant"))</f>
        <v>Irrelevant</v>
      </c>
      <c r="AD153" s="4" t="str">
        <f>IF(AND(OR(I153="Motorway link",I153="Exit diverge",I153="Entrance merge"),'Input data'!AE168=""),"130 kph",IF(OR(I153="Motorway link",I153="Exit diverge",I153="Entrance merge"),'Input data'!AE168,"Irrelevant"))</f>
        <v>Irrelevant</v>
      </c>
      <c r="AE153" s="4" t="str">
        <f>IF(AND(I153="Entrance merge",'Input data'!AF168=""),"No",IF(I153="Entrance merge",'Input data'!AF168,"Irrelevant"))</f>
        <v>Irrelevant</v>
      </c>
      <c r="AF153" s="4" t="str">
        <f>IF(AND(AE153="Yes",'Input data'!AG168&gt;0,'Input data'!AG168&lt;1.00000001),'Input data'!AG168,IF(OR(AE153="No",AE153="Yes"),0,"Irrelevant"))</f>
        <v>Irrelevant</v>
      </c>
    </row>
    <row r="154" spans="1:32" x14ac:dyDescent="0.3">
      <c r="A154" s="4" t="str">
        <f>IF('Input data'!A169="","",'Input data'!A169)</f>
        <v/>
      </c>
      <c r="B154" s="4" t="str">
        <f>IF('Input data'!B169="","",'Input data'!B169)</f>
        <v/>
      </c>
      <c r="C154" s="4" t="str">
        <f>IF('Input data'!C169="","",'Input data'!C169)</f>
        <v/>
      </c>
      <c r="D154" s="4" t="str">
        <f>IF('Input data'!D169="","",'Input data'!D169)</f>
        <v/>
      </c>
      <c r="E154" s="4" t="str">
        <f>IF('Input data'!E169="","",'Input data'!E169)</f>
        <v/>
      </c>
      <c r="F154" s="4" t="str">
        <f>IF('Input data'!F169="","",'Input data'!F169)</f>
        <v/>
      </c>
      <c r="G154" s="4">
        <f>IF('Input data'!G169="","",'Input data'!G169)</f>
        <v>0</v>
      </c>
      <c r="H154" s="4" t="str">
        <f>IF('Input data'!H169&gt;0.5,'Input data'!H169,"")</f>
        <v/>
      </c>
      <c r="I154" s="4" t="str">
        <f>IF('Input data'!I169="","",'Input data'!I169)</f>
        <v/>
      </c>
      <c r="J154" s="4" t="str">
        <f>IF(AND(OR(I154="Motorway link",I154="Exit diverge",I154="Entrance merge"),'Input data'!K169=""),2,IF(AND(OR(I154="Motorway link",I154="Exit diverge",I154="Entrance merge"),'Input data'!K169&gt;0.5,'Input data'!K169&lt;21),'Input data'!K169,"Irrelevant"))</f>
        <v>Irrelevant</v>
      </c>
      <c r="K154" s="4" t="str">
        <f>IF(AND(OR(I154="Motorway link",I154="Exit diverge",I154="Entrance merge",I154="Exit ramp",I154="Entrance ramp"),'Input data'!L169=""),3.5,IF(AND(OR(I154="Motorway link",I154="Exit diverge",I154="Entrance merge",I154="Exit ramp",I154="Entrance ramp"),'Input data'!L169&gt;1.5,'Input data'!L169&lt;11),'Input data'!L169,"Irrelevant"))</f>
        <v>Irrelevant</v>
      </c>
      <c r="L154" s="4" t="str">
        <f>IF(AND(I154="Motorway link",'Input data'!M169=""),"No",IF(I154="Motorway link",'Input data'!M169,"Irrelevant"))</f>
        <v>Irrelevant</v>
      </c>
      <c r="M154" s="4" t="str">
        <f>IF(AND(L154="Yes",'Input data'!N169&gt;0,'Input data'!N169&lt;1.00000001),'Input data'!N169,IF(OR(L154="No",L154="Yes"),0,"Irrelevant"))</f>
        <v>Irrelevant</v>
      </c>
      <c r="N154" s="4" t="str">
        <f>IF(AND(OR(I154="Motorway link",I154="Exit diverge",I154="Entrance merge"),'Input data'!O169=""),3,IF(AND(OR(I154="Motorway link",I154="Exit diverge",I154="Entrance merge"),'Input data'!O169&lt;11,'Input data'!O169&gt;-0.00000001),'Input data'!O169,"Irrelevant"))</f>
        <v>Irrelevant</v>
      </c>
      <c r="O154" s="4" t="str">
        <f>IF(AND(OR(I154="Motorway link",I154="Exit diverge",I154="Entrance merge",I154="Exit ramp",I154="Entrance ramp"),'Input data'!P169=""),0.5,IF(AND(OR(I154="Motorway link",I154="Exit diverge",I154="Entrance merge",I154="Exit ramp",I154="Entrance ramp"),'Input data'!P169&gt;-0.00000001,'Input data'!P169&lt;11),'Input data'!P169,"Irrelevant"))</f>
        <v>Irrelevant</v>
      </c>
      <c r="P154" s="4" t="str">
        <f>IF(AND(OR(I154="Motorway link",I154="Exit diverge",I154="Entrance merge"),'Input data'!Q169=""),5,IF(AND(OR(I154="Motorway link",I154="Exit diverge",I154="Entrance merge"),'Input data'!Q169&gt;-0.00000001,'Input data'!Q169&lt;101),'Input data'!Q169,"Irrelevant"))</f>
        <v>Irrelevant</v>
      </c>
      <c r="Q154" s="4" t="str">
        <f>IF(AND(OR(I154="Motorway link",I154="Exit diverge",I154="Entrance merge"),'Input data'!R169=""),"Straight",IF(AND(OR(I154="Motorway link",I154="Exit diverge",I154="Entrance merge"),'Input data'!R169&gt;10),'Input data'!R169,"Irrelevant"))</f>
        <v>Irrelevant</v>
      </c>
      <c r="R154" s="4" t="str">
        <f>IF(Q154="Straight",0,IF(AND(OR(I154="Motorway link",I154="Exit diverge",I154="Entrance merge"),OR('Input data'!S169="",'Input data'!S169&gt;(G154*1000))),G154*1000,IF(AND(OR(I154="Motorway link",I154="Exit diverge",I154="Entrance merge"),'Input data'!S169&gt;0),'Input data'!S169,"Irrelevant")))</f>
        <v>Irrelevant</v>
      </c>
      <c r="S154" s="4" t="str">
        <f>IF(AND(OR(I154="Motorway link",I154="Exit diverge",I154="Entrance merge"),'Input data'!T169=""),"Straight",IF(AND(OR(I154="Motorway link",I154="Exit diverge",I154="Entrance merge"),'Input data'!T169&gt;10),'Input data'!T169,"Irrelevant"))</f>
        <v>Irrelevant</v>
      </c>
      <c r="T154" s="4" t="str">
        <f>IF(S154="Straight",0,IF(R154="Irrelevant","Irrelevant",IF(AND(OR(I154="Motorway link",I154="Exit diverge",I154="Entrance merge"),OR('Input data'!U169="",'Input data'!U169&gt;(G154*1000-R154))),G154*1000-R154,IF(AND(OR(I154="Motorway link",I154="Exit diverge",I154="Entrance merge"),'Input data'!U169&gt;0),'Input data'!U169,"Irrelevant"))))</f>
        <v>Irrelevant</v>
      </c>
      <c r="U154" s="4" t="str">
        <f>IF(AND(OR(I154="Motorway link",I154="Exit diverge",I154="Entrance merge",I154="Exit ramp",I154="Entrance ramp"),'Input data'!V169=""),"No",IF(OR(I154="Motorway link",I154="Exit diverge",I154="Entrance merge",I154="Exit ramp",I154="Entrance ramp"),'Input data'!V169,"Irrelevant"))</f>
        <v>Irrelevant</v>
      </c>
      <c r="V154" s="4" t="str">
        <f>IF(W154="Straight",IF(AND(OR(I154="Exit ramp",I154="Entrance ramp"),'Input data'!W169=""),"Straight diamond ramp",IF(OR(I154="Exit ramp",I154="Entrance ramp"),'Input data'!W169,"Irrelevant")),"Irrelevant")</f>
        <v>Irrelevant</v>
      </c>
      <c r="W154" s="4" t="str">
        <f>IF(AND(OR(I154="Exit ramp",I154="Entrance ramp"),'Input data'!X169=""),"Straight",IF(AND(OR(I154="Exit ramp",I154="Entrance ramp"),'Input data'!X169&gt;10),'Input data'!X169,"Irrelevant"))</f>
        <v>Irrelevant</v>
      </c>
      <c r="X154" s="4" t="str">
        <f>IF(AND(OR(I154="Exit ramp",I154="Entrance ramp"),OR('Input data'!Y169="",'Input data'!Y169&gt;(G154*1000))),G154*1000,IF(AND(OR(I154="Exit ramp",I154="Entrance ramp"),'Input data'!Y169&gt;0),'Input data'!Y169,"Irrelevant"))</f>
        <v>Irrelevant</v>
      </c>
      <c r="Y154" s="4" t="str">
        <f>IF(AND(I154="Exit ramp",'Input data'!Z169=""),95,IF(AND(I154="Entrance ramp",'Input data'!Z169=""),45,IF(AND(OR(I154="Exit ramp",I154="Entrance ramp"),'Input data'!Z169&gt;4,'Input data'!Z169&lt;200),'Input data'!Z169,"Irrelevant")))</f>
        <v>Irrelevant</v>
      </c>
      <c r="Z154" s="4" t="str">
        <f>IF(AND(OR(I154="Exit ramp",I154="Entrance ramp"),'Input data'!AA169=""),"Straight",IF(AND(OR(I154="Exit ramp",I154="Entrance ramp"),'Input data'!AA169&gt;10),'Input data'!AA169,"Irrelevant"))</f>
        <v>Irrelevant</v>
      </c>
      <c r="AA154" s="4" t="str">
        <f>IF(X154="Irrelevant","Irrelevant",IF(AND(OR(I154="Exit ramp",I154="Entrance ramp"),OR('Input data'!AB169="",'Input data'!AB169&gt;(G154*1000-X154))),G154*1000-X154,IF(AND(OR(I154="Exit ramp",I154="Entrance ramp"),'Input data'!AB169&gt;0),'Input data'!AB169,"Irrelevant")))</f>
        <v>Irrelevant</v>
      </c>
      <c r="AB154" s="4" t="str">
        <f>IF(AND(I154="Exit ramp",'Input data'!AC169=""),60,IF(AND(I154="Entrance ramp",'Input data'!AC169=""),80,IF(AND(OR(I154="Exit ramp",I154="Entrance ramp"),'Input data'!AC169&gt;4,'Input data'!AC169&lt;200),'Input data'!AC169,"Irrelevant")))</f>
        <v>Irrelevant</v>
      </c>
      <c r="AC154" s="4" t="str">
        <f>IF(AND(OR(I154="Motorway link",I154="Exit diverge",I154="Entrance merge"),'Input data'!AD169=""),"No",IF(OR(I154="Motorway link",I154="Exit diverge",I154="Entrance merge"),'Input data'!AD169,"Irrelevant"))</f>
        <v>Irrelevant</v>
      </c>
      <c r="AD154" s="4" t="str">
        <f>IF(AND(OR(I154="Motorway link",I154="Exit diverge",I154="Entrance merge"),'Input data'!AE169=""),"130 kph",IF(OR(I154="Motorway link",I154="Exit diverge",I154="Entrance merge"),'Input data'!AE169,"Irrelevant"))</f>
        <v>Irrelevant</v>
      </c>
      <c r="AE154" s="4" t="str">
        <f>IF(AND(I154="Entrance merge",'Input data'!AF169=""),"No",IF(I154="Entrance merge",'Input data'!AF169,"Irrelevant"))</f>
        <v>Irrelevant</v>
      </c>
      <c r="AF154" s="4" t="str">
        <f>IF(AND(AE154="Yes",'Input data'!AG169&gt;0,'Input data'!AG169&lt;1.00000001),'Input data'!AG169,IF(OR(AE154="No",AE154="Yes"),0,"Irrelevant"))</f>
        <v>Irrelevant</v>
      </c>
    </row>
    <row r="155" spans="1:32" x14ac:dyDescent="0.3">
      <c r="A155" s="4" t="str">
        <f>IF('Input data'!A170="","",'Input data'!A170)</f>
        <v/>
      </c>
      <c r="B155" s="4" t="str">
        <f>IF('Input data'!B170="","",'Input data'!B170)</f>
        <v/>
      </c>
      <c r="C155" s="4" t="str">
        <f>IF('Input data'!C170="","",'Input data'!C170)</f>
        <v/>
      </c>
      <c r="D155" s="4" t="str">
        <f>IF('Input data'!D170="","",'Input data'!D170)</f>
        <v/>
      </c>
      <c r="E155" s="4" t="str">
        <f>IF('Input data'!E170="","",'Input data'!E170)</f>
        <v/>
      </c>
      <c r="F155" s="4" t="str">
        <f>IF('Input data'!F170="","",'Input data'!F170)</f>
        <v/>
      </c>
      <c r="G155" s="4">
        <f>IF('Input data'!G170="","",'Input data'!G170)</f>
        <v>0</v>
      </c>
      <c r="H155" s="4" t="str">
        <f>IF('Input data'!H170&gt;0.5,'Input data'!H170,"")</f>
        <v/>
      </c>
      <c r="I155" s="4" t="str">
        <f>IF('Input data'!I170="","",'Input data'!I170)</f>
        <v/>
      </c>
      <c r="J155" s="4" t="str">
        <f>IF(AND(OR(I155="Motorway link",I155="Exit diverge",I155="Entrance merge"),'Input data'!K170=""),2,IF(AND(OR(I155="Motorway link",I155="Exit diverge",I155="Entrance merge"),'Input data'!K170&gt;0.5,'Input data'!K170&lt;21),'Input data'!K170,"Irrelevant"))</f>
        <v>Irrelevant</v>
      </c>
      <c r="K155" s="4" t="str">
        <f>IF(AND(OR(I155="Motorway link",I155="Exit diverge",I155="Entrance merge",I155="Exit ramp",I155="Entrance ramp"),'Input data'!L170=""),3.5,IF(AND(OR(I155="Motorway link",I155="Exit diverge",I155="Entrance merge",I155="Exit ramp",I155="Entrance ramp"),'Input data'!L170&gt;1.5,'Input data'!L170&lt;11),'Input data'!L170,"Irrelevant"))</f>
        <v>Irrelevant</v>
      </c>
      <c r="L155" s="4" t="str">
        <f>IF(AND(I155="Motorway link",'Input data'!M170=""),"No",IF(I155="Motorway link",'Input data'!M170,"Irrelevant"))</f>
        <v>Irrelevant</v>
      </c>
      <c r="M155" s="4" t="str">
        <f>IF(AND(L155="Yes",'Input data'!N170&gt;0,'Input data'!N170&lt;1.00000001),'Input data'!N170,IF(OR(L155="No",L155="Yes"),0,"Irrelevant"))</f>
        <v>Irrelevant</v>
      </c>
      <c r="N155" s="4" t="str">
        <f>IF(AND(OR(I155="Motorway link",I155="Exit diverge",I155="Entrance merge"),'Input data'!O170=""),3,IF(AND(OR(I155="Motorway link",I155="Exit diverge",I155="Entrance merge"),'Input data'!O170&lt;11,'Input data'!O170&gt;-0.00000001),'Input data'!O170,"Irrelevant"))</f>
        <v>Irrelevant</v>
      </c>
      <c r="O155" s="4" t="str">
        <f>IF(AND(OR(I155="Motorway link",I155="Exit diverge",I155="Entrance merge",I155="Exit ramp",I155="Entrance ramp"),'Input data'!P170=""),0.5,IF(AND(OR(I155="Motorway link",I155="Exit diverge",I155="Entrance merge",I155="Exit ramp",I155="Entrance ramp"),'Input data'!P170&gt;-0.00000001,'Input data'!P170&lt;11),'Input data'!P170,"Irrelevant"))</f>
        <v>Irrelevant</v>
      </c>
      <c r="P155" s="4" t="str">
        <f>IF(AND(OR(I155="Motorway link",I155="Exit diverge",I155="Entrance merge"),'Input data'!Q170=""),5,IF(AND(OR(I155="Motorway link",I155="Exit diverge",I155="Entrance merge"),'Input data'!Q170&gt;-0.00000001,'Input data'!Q170&lt;101),'Input data'!Q170,"Irrelevant"))</f>
        <v>Irrelevant</v>
      </c>
      <c r="Q155" s="4" t="str">
        <f>IF(AND(OR(I155="Motorway link",I155="Exit diverge",I155="Entrance merge"),'Input data'!R170=""),"Straight",IF(AND(OR(I155="Motorway link",I155="Exit diverge",I155="Entrance merge"),'Input data'!R170&gt;10),'Input data'!R170,"Irrelevant"))</f>
        <v>Irrelevant</v>
      </c>
      <c r="R155" s="4" t="str">
        <f>IF(Q155="Straight",0,IF(AND(OR(I155="Motorway link",I155="Exit diverge",I155="Entrance merge"),OR('Input data'!S170="",'Input data'!S170&gt;(G155*1000))),G155*1000,IF(AND(OR(I155="Motorway link",I155="Exit diverge",I155="Entrance merge"),'Input data'!S170&gt;0),'Input data'!S170,"Irrelevant")))</f>
        <v>Irrelevant</v>
      </c>
      <c r="S155" s="4" t="str">
        <f>IF(AND(OR(I155="Motorway link",I155="Exit diverge",I155="Entrance merge"),'Input data'!T170=""),"Straight",IF(AND(OR(I155="Motorway link",I155="Exit diverge",I155="Entrance merge"),'Input data'!T170&gt;10),'Input data'!T170,"Irrelevant"))</f>
        <v>Irrelevant</v>
      </c>
      <c r="T155" s="4" t="str">
        <f>IF(S155="Straight",0,IF(R155="Irrelevant","Irrelevant",IF(AND(OR(I155="Motorway link",I155="Exit diverge",I155="Entrance merge"),OR('Input data'!U170="",'Input data'!U170&gt;(G155*1000-R155))),G155*1000-R155,IF(AND(OR(I155="Motorway link",I155="Exit diverge",I155="Entrance merge"),'Input data'!U170&gt;0),'Input data'!U170,"Irrelevant"))))</f>
        <v>Irrelevant</v>
      </c>
      <c r="U155" s="4" t="str">
        <f>IF(AND(OR(I155="Motorway link",I155="Exit diverge",I155="Entrance merge",I155="Exit ramp",I155="Entrance ramp"),'Input data'!V170=""),"No",IF(OR(I155="Motorway link",I155="Exit diverge",I155="Entrance merge",I155="Exit ramp",I155="Entrance ramp"),'Input data'!V170,"Irrelevant"))</f>
        <v>Irrelevant</v>
      </c>
      <c r="V155" s="4" t="str">
        <f>IF(W155="Straight",IF(AND(OR(I155="Exit ramp",I155="Entrance ramp"),'Input data'!W170=""),"Straight diamond ramp",IF(OR(I155="Exit ramp",I155="Entrance ramp"),'Input data'!W170,"Irrelevant")),"Irrelevant")</f>
        <v>Irrelevant</v>
      </c>
      <c r="W155" s="4" t="str">
        <f>IF(AND(OR(I155="Exit ramp",I155="Entrance ramp"),'Input data'!X170=""),"Straight",IF(AND(OR(I155="Exit ramp",I155="Entrance ramp"),'Input data'!X170&gt;10),'Input data'!X170,"Irrelevant"))</f>
        <v>Irrelevant</v>
      </c>
      <c r="X155" s="4" t="str">
        <f>IF(AND(OR(I155="Exit ramp",I155="Entrance ramp"),OR('Input data'!Y170="",'Input data'!Y170&gt;(G155*1000))),G155*1000,IF(AND(OR(I155="Exit ramp",I155="Entrance ramp"),'Input data'!Y170&gt;0),'Input data'!Y170,"Irrelevant"))</f>
        <v>Irrelevant</v>
      </c>
      <c r="Y155" s="4" t="str">
        <f>IF(AND(I155="Exit ramp",'Input data'!Z170=""),95,IF(AND(I155="Entrance ramp",'Input data'!Z170=""),45,IF(AND(OR(I155="Exit ramp",I155="Entrance ramp"),'Input data'!Z170&gt;4,'Input data'!Z170&lt;200),'Input data'!Z170,"Irrelevant")))</f>
        <v>Irrelevant</v>
      </c>
      <c r="Z155" s="4" t="str">
        <f>IF(AND(OR(I155="Exit ramp",I155="Entrance ramp"),'Input data'!AA170=""),"Straight",IF(AND(OR(I155="Exit ramp",I155="Entrance ramp"),'Input data'!AA170&gt;10),'Input data'!AA170,"Irrelevant"))</f>
        <v>Irrelevant</v>
      </c>
      <c r="AA155" s="4" t="str">
        <f>IF(X155="Irrelevant","Irrelevant",IF(AND(OR(I155="Exit ramp",I155="Entrance ramp"),OR('Input data'!AB170="",'Input data'!AB170&gt;(G155*1000-X155))),G155*1000-X155,IF(AND(OR(I155="Exit ramp",I155="Entrance ramp"),'Input data'!AB170&gt;0),'Input data'!AB170,"Irrelevant")))</f>
        <v>Irrelevant</v>
      </c>
      <c r="AB155" s="4" t="str">
        <f>IF(AND(I155="Exit ramp",'Input data'!AC170=""),60,IF(AND(I155="Entrance ramp",'Input data'!AC170=""),80,IF(AND(OR(I155="Exit ramp",I155="Entrance ramp"),'Input data'!AC170&gt;4,'Input data'!AC170&lt;200),'Input data'!AC170,"Irrelevant")))</f>
        <v>Irrelevant</v>
      </c>
      <c r="AC155" s="4" t="str">
        <f>IF(AND(OR(I155="Motorway link",I155="Exit diverge",I155="Entrance merge"),'Input data'!AD170=""),"No",IF(OR(I155="Motorway link",I155="Exit diverge",I155="Entrance merge"),'Input data'!AD170,"Irrelevant"))</f>
        <v>Irrelevant</v>
      </c>
      <c r="AD155" s="4" t="str">
        <f>IF(AND(OR(I155="Motorway link",I155="Exit diverge",I155="Entrance merge"),'Input data'!AE170=""),"130 kph",IF(OR(I155="Motorway link",I155="Exit diverge",I155="Entrance merge"),'Input data'!AE170,"Irrelevant"))</f>
        <v>Irrelevant</v>
      </c>
      <c r="AE155" s="4" t="str">
        <f>IF(AND(I155="Entrance merge",'Input data'!AF170=""),"No",IF(I155="Entrance merge",'Input data'!AF170,"Irrelevant"))</f>
        <v>Irrelevant</v>
      </c>
      <c r="AF155" s="4" t="str">
        <f>IF(AND(AE155="Yes",'Input data'!AG170&gt;0,'Input data'!AG170&lt;1.00000001),'Input data'!AG170,IF(OR(AE155="No",AE155="Yes"),0,"Irrelevant"))</f>
        <v>Irrelevant</v>
      </c>
    </row>
    <row r="156" spans="1:32" x14ac:dyDescent="0.3">
      <c r="A156" s="4" t="str">
        <f>IF('Input data'!A171="","",'Input data'!A171)</f>
        <v/>
      </c>
      <c r="B156" s="4" t="str">
        <f>IF('Input data'!B171="","",'Input data'!B171)</f>
        <v/>
      </c>
      <c r="C156" s="4" t="str">
        <f>IF('Input data'!C171="","",'Input data'!C171)</f>
        <v/>
      </c>
      <c r="D156" s="4" t="str">
        <f>IF('Input data'!D171="","",'Input data'!D171)</f>
        <v/>
      </c>
      <c r="E156" s="4" t="str">
        <f>IF('Input data'!E171="","",'Input data'!E171)</f>
        <v/>
      </c>
      <c r="F156" s="4" t="str">
        <f>IF('Input data'!F171="","",'Input data'!F171)</f>
        <v/>
      </c>
      <c r="G156" s="4">
        <f>IF('Input data'!G171="","",'Input data'!G171)</f>
        <v>0</v>
      </c>
      <c r="H156" s="4" t="str">
        <f>IF('Input data'!H171&gt;0.5,'Input data'!H171,"")</f>
        <v/>
      </c>
      <c r="I156" s="4" t="str">
        <f>IF('Input data'!I171="","",'Input data'!I171)</f>
        <v/>
      </c>
      <c r="J156" s="4" t="str">
        <f>IF(AND(OR(I156="Motorway link",I156="Exit diverge",I156="Entrance merge"),'Input data'!K171=""),2,IF(AND(OR(I156="Motorway link",I156="Exit diverge",I156="Entrance merge"),'Input data'!K171&gt;0.5,'Input data'!K171&lt;21),'Input data'!K171,"Irrelevant"))</f>
        <v>Irrelevant</v>
      </c>
      <c r="K156" s="4" t="str">
        <f>IF(AND(OR(I156="Motorway link",I156="Exit diverge",I156="Entrance merge",I156="Exit ramp",I156="Entrance ramp"),'Input data'!L171=""),3.5,IF(AND(OR(I156="Motorway link",I156="Exit diverge",I156="Entrance merge",I156="Exit ramp",I156="Entrance ramp"),'Input data'!L171&gt;1.5,'Input data'!L171&lt;11),'Input data'!L171,"Irrelevant"))</f>
        <v>Irrelevant</v>
      </c>
      <c r="L156" s="4" t="str">
        <f>IF(AND(I156="Motorway link",'Input data'!M171=""),"No",IF(I156="Motorway link",'Input data'!M171,"Irrelevant"))</f>
        <v>Irrelevant</v>
      </c>
      <c r="M156" s="4" t="str">
        <f>IF(AND(L156="Yes",'Input data'!N171&gt;0,'Input data'!N171&lt;1.00000001),'Input data'!N171,IF(OR(L156="No",L156="Yes"),0,"Irrelevant"))</f>
        <v>Irrelevant</v>
      </c>
      <c r="N156" s="4" t="str">
        <f>IF(AND(OR(I156="Motorway link",I156="Exit diverge",I156="Entrance merge"),'Input data'!O171=""),3,IF(AND(OR(I156="Motorway link",I156="Exit diverge",I156="Entrance merge"),'Input data'!O171&lt;11,'Input data'!O171&gt;-0.00000001),'Input data'!O171,"Irrelevant"))</f>
        <v>Irrelevant</v>
      </c>
      <c r="O156" s="4" t="str">
        <f>IF(AND(OR(I156="Motorway link",I156="Exit diverge",I156="Entrance merge",I156="Exit ramp",I156="Entrance ramp"),'Input data'!P171=""),0.5,IF(AND(OR(I156="Motorway link",I156="Exit diverge",I156="Entrance merge",I156="Exit ramp",I156="Entrance ramp"),'Input data'!P171&gt;-0.00000001,'Input data'!P171&lt;11),'Input data'!P171,"Irrelevant"))</f>
        <v>Irrelevant</v>
      </c>
      <c r="P156" s="4" t="str">
        <f>IF(AND(OR(I156="Motorway link",I156="Exit diverge",I156="Entrance merge"),'Input data'!Q171=""),5,IF(AND(OR(I156="Motorway link",I156="Exit diverge",I156="Entrance merge"),'Input data'!Q171&gt;-0.00000001,'Input data'!Q171&lt;101),'Input data'!Q171,"Irrelevant"))</f>
        <v>Irrelevant</v>
      </c>
      <c r="Q156" s="4" t="str">
        <f>IF(AND(OR(I156="Motorway link",I156="Exit diverge",I156="Entrance merge"),'Input data'!R171=""),"Straight",IF(AND(OR(I156="Motorway link",I156="Exit diverge",I156="Entrance merge"),'Input data'!R171&gt;10),'Input data'!R171,"Irrelevant"))</f>
        <v>Irrelevant</v>
      </c>
      <c r="R156" s="4" t="str">
        <f>IF(Q156="Straight",0,IF(AND(OR(I156="Motorway link",I156="Exit diverge",I156="Entrance merge"),OR('Input data'!S171="",'Input data'!S171&gt;(G156*1000))),G156*1000,IF(AND(OR(I156="Motorway link",I156="Exit diverge",I156="Entrance merge"),'Input data'!S171&gt;0),'Input data'!S171,"Irrelevant")))</f>
        <v>Irrelevant</v>
      </c>
      <c r="S156" s="4" t="str">
        <f>IF(AND(OR(I156="Motorway link",I156="Exit diverge",I156="Entrance merge"),'Input data'!T171=""),"Straight",IF(AND(OR(I156="Motorway link",I156="Exit diverge",I156="Entrance merge"),'Input data'!T171&gt;10),'Input data'!T171,"Irrelevant"))</f>
        <v>Irrelevant</v>
      </c>
      <c r="T156" s="4" t="str">
        <f>IF(S156="Straight",0,IF(R156="Irrelevant","Irrelevant",IF(AND(OR(I156="Motorway link",I156="Exit diverge",I156="Entrance merge"),OR('Input data'!U171="",'Input data'!U171&gt;(G156*1000-R156))),G156*1000-R156,IF(AND(OR(I156="Motorway link",I156="Exit diverge",I156="Entrance merge"),'Input data'!U171&gt;0),'Input data'!U171,"Irrelevant"))))</f>
        <v>Irrelevant</v>
      </c>
      <c r="U156" s="4" t="str">
        <f>IF(AND(OR(I156="Motorway link",I156="Exit diverge",I156="Entrance merge",I156="Exit ramp",I156="Entrance ramp"),'Input data'!V171=""),"No",IF(OR(I156="Motorway link",I156="Exit diverge",I156="Entrance merge",I156="Exit ramp",I156="Entrance ramp"),'Input data'!V171,"Irrelevant"))</f>
        <v>Irrelevant</v>
      </c>
      <c r="V156" s="4" t="str">
        <f>IF(W156="Straight",IF(AND(OR(I156="Exit ramp",I156="Entrance ramp"),'Input data'!W171=""),"Straight diamond ramp",IF(OR(I156="Exit ramp",I156="Entrance ramp"),'Input data'!W171,"Irrelevant")),"Irrelevant")</f>
        <v>Irrelevant</v>
      </c>
      <c r="W156" s="4" t="str">
        <f>IF(AND(OR(I156="Exit ramp",I156="Entrance ramp"),'Input data'!X171=""),"Straight",IF(AND(OR(I156="Exit ramp",I156="Entrance ramp"),'Input data'!X171&gt;10),'Input data'!X171,"Irrelevant"))</f>
        <v>Irrelevant</v>
      </c>
      <c r="X156" s="4" t="str">
        <f>IF(AND(OR(I156="Exit ramp",I156="Entrance ramp"),OR('Input data'!Y171="",'Input data'!Y171&gt;(G156*1000))),G156*1000,IF(AND(OR(I156="Exit ramp",I156="Entrance ramp"),'Input data'!Y171&gt;0),'Input data'!Y171,"Irrelevant"))</f>
        <v>Irrelevant</v>
      </c>
      <c r="Y156" s="4" t="str">
        <f>IF(AND(I156="Exit ramp",'Input data'!Z171=""),95,IF(AND(I156="Entrance ramp",'Input data'!Z171=""),45,IF(AND(OR(I156="Exit ramp",I156="Entrance ramp"),'Input data'!Z171&gt;4,'Input data'!Z171&lt;200),'Input data'!Z171,"Irrelevant")))</f>
        <v>Irrelevant</v>
      </c>
      <c r="Z156" s="4" t="str">
        <f>IF(AND(OR(I156="Exit ramp",I156="Entrance ramp"),'Input data'!AA171=""),"Straight",IF(AND(OR(I156="Exit ramp",I156="Entrance ramp"),'Input data'!AA171&gt;10),'Input data'!AA171,"Irrelevant"))</f>
        <v>Irrelevant</v>
      </c>
      <c r="AA156" s="4" t="str">
        <f>IF(X156="Irrelevant","Irrelevant",IF(AND(OR(I156="Exit ramp",I156="Entrance ramp"),OR('Input data'!AB171="",'Input data'!AB171&gt;(G156*1000-X156))),G156*1000-X156,IF(AND(OR(I156="Exit ramp",I156="Entrance ramp"),'Input data'!AB171&gt;0),'Input data'!AB171,"Irrelevant")))</f>
        <v>Irrelevant</v>
      </c>
      <c r="AB156" s="4" t="str">
        <f>IF(AND(I156="Exit ramp",'Input data'!AC171=""),60,IF(AND(I156="Entrance ramp",'Input data'!AC171=""),80,IF(AND(OR(I156="Exit ramp",I156="Entrance ramp"),'Input data'!AC171&gt;4,'Input data'!AC171&lt;200),'Input data'!AC171,"Irrelevant")))</f>
        <v>Irrelevant</v>
      </c>
      <c r="AC156" s="4" t="str">
        <f>IF(AND(OR(I156="Motorway link",I156="Exit diverge",I156="Entrance merge"),'Input data'!AD171=""),"No",IF(OR(I156="Motorway link",I156="Exit diverge",I156="Entrance merge"),'Input data'!AD171,"Irrelevant"))</f>
        <v>Irrelevant</v>
      </c>
      <c r="AD156" s="4" t="str">
        <f>IF(AND(OR(I156="Motorway link",I156="Exit diverge",I156="Entrance merge"),'Input data'!AE171=""),"130 kph",IF(OR(I156="Motorway link",I156="Exit diverge",I156="Entrance merge"),'Input data'!AE171,"Irrelevant"))</f>
        <v>Irrelevant</v>
      </c>
      <c r="AE156" s="4" t="str">
        <f>IF(AND(I156="Entrance merge",'Input data'!AF171=""),"No",IF(I156="Entrance merge",'Input data'!AF171,"Irrelevant"))</f>
        <v>Irrelevant</v>
      </c>
      <c r="AF156" s="4" t="str">
        <f>IF(AND(AE156="Yes",'Input data'!AG171&gt;0,'Input data'!AG171&lt;1.00000001),'Input data'!AG171,IF(OR(AE156="No",AE156="Yes"),0,"Irrelevant"))</f>
        <v>Irrelevant</v>
      </c>
    </row>
    <row r="157" spans="1:32" x14ac:dyDescent="0.3">
      <c r="A157" s="4" t="str">
        <f>IF('Input data'!A172="","",'Input data'!A172)</f>
        <v/>
      </c>
      <c r="B157" s="4" t="str">
        <f>IF('Input data'!B172="","",'Input data'!B172)</f>
        <v/>
      </c>
      <c r="C157" s="4" t="str">
        <f>IF('Input data'!C172="","",'Input data'!C172)</f>
        <v/>
      </c>
      <c r="D157" s="4" t="str">
        <f>IF('Input data'!D172="","",'Input data'!D172)</f>
        <v/>
      </c>
      <c r="E157" s="4" t="str">
        <f>IF('Input data'!E172="","",'Input data'!E172)</f>
        <v/>
      </c>
      <c r="F157" s="4" t="str">
        <f>IF('Input data'!F172="","",'Input data'!F172)</f>
        <v/>
      </c>
      <c r="G157" s="4">
        <f>IF('Input data'!G172="","",'Input data'!G172)</f>
        <v>0</v>
      </c>
      <c r="H157" s="4" t="str">
        <f>IF('Input data'!H172&gt;0.5,'Input data'!H172,"")</f>
        <v/>
      </c>
      <c r="I157" s="4" t="str">
        <f>IF('Input data'!I172="","",'Input data'!I172)</f>
        <v/>
      </c>
      <c r="J157" s="4" t="str">
        <f>IF(AND(OR(I157="Motorway link",I157="Exit diverge",I157="Entrance merge"),'Input data'!K172=""),2,IF(AND(OR(I157="Motorway link",I157="Exit diverge",I157="Entrance merge"),'Input data'!K172&gt;0.5,'Input data'!K172&lt;21),'Input data'!K172,"Irrelevant"))</f>
        <v>Irrelevant</v>
      </c>
      <c r="K157" s="4" t="str">
        <f>IF(AND(OR(I157="Motorway link",I157="Exit diverge",I157="Entrance merge",I157="Exit ramp",I157="Entrance ramp"),'Input data'!L172=""),3.5,IF(AND(OR(I157="Motorway link",I157="Exit diverge",I157="Entrance merge",I157="Exit ramp",I157="Entrance ramp"),'Input data'!L172&gt;1.5,'Input data'!L172&lt;11),'Input data'!L172,"Irrelevant"))</f>
        <v>Irrelevant</v>
      </c>
      <c r="L157" s="4" t="str">
        <f>IF(AND(I157="Motorway link",'Input data'!M172=""),"No",IF(I157="Motorway link",'Input data'!M172,"Irrelevant"))</f>
        <v>Irrelevant</v>
      </c>
      <c r="M157" s="4" t="str">
        <f>IF(AND(L157="Yes",'Input data'!N172&gt;0,'Input data'!N172&lt;1.00000001),'Input data'!N172,IF(OR(L157="No",L157="Yes"),0,"Irrelevant"))</f>
        <v>Irrelevant</v>
      </c>
      <c r="N157" s="4" t="str">
        <f>IF(AND(OR(I157="Motorway link",I157="Exit diverge",I157="Entrance merge"),'Input data'!O172=""),3,IF(AND(OR(I157="Motorway link",I157="Exit diverge",I157="Entrance merge"),'Input data'!O172&lt;11,'Input data'!O172&gt;-0.00000001),'Input data'!O172,"Irrelevant"))</f>
        <v>Irrelevant</v>
      </c>
      <c r="O157" s="4" t="str">
        <f>IF(AND(OR(I157="Motorway link",I157="Exit diverge",I157="Entrance merge",I157="Exit ramp",I157="Entrance ramp"),'Input data'!P172=""),0.5,IF(AND(OR(I157="Motorway link",I157="Exit diverge",I157="Entrance merge",I157="Exit ramp",I157="Entrance ramp"),'Input data'!P172&gt;-0.00000001,'Input data'!P172&lt;11),'Input data'!P172,"Irrelevant"))</f>
        <v>Irrelevant</v>
      </c>
      <c r="P157" s="4" t="str">
        <f>IF(AND(OR(I157="Motorway link",I157="Exit diverge",I157="Entrance merge"),'Input data'!Q172=""),5,IF(AND(OR(I157="Motorway link",I157="Exit diverge",I157="Entrance merge"),'Input data'!Q172&gt;-0.00000001,'Input data'!Q172&lt;101),'Input data'!Q172,"Irrelevant"))</f>
        <v>Irrelevant</v>
      </c>
      <c r="Q157" s="4" t="str">
        <f>IF(AND(OR(I157="Motorway link",I157="Exit diverge",I157="Entrance merge"),'Input data'!R172=""),"Straight",IF(AND(OR(I157="Motorway link",I157="Exit diverge",I157="Entrance merge"),'Input data'!R172&gt;10),'Input data'!R172,"Irrelevant"))</f>
        <v>Irrelevant</v>
      </c>
      <c r="R157" s="4" t="str">
        <f>IF(Q157="Straight",0,IF(AND(OR(I157="Motorway link",I157="Exit diverge",I157="Entrance merge"),OR('Input data'!S172="",'Input data'!S172&gt;(G157*1000))),G157*1000,IF(AND(OR(I157="Motorway link",I157="Exit diverge",I157="Entrance merge"),'Input data'!S172&gt;0),'Input data'!S172,"Irrelevant")))</f>
        <v>Irrelevant</v>
      </c>
      <c r="S157" s="4" t="str">
        <f>IF(AND(OR(I157="Motorway link",I157="Exit diverge",I157="Entrance merge"),'Input data'!T172=""),"Straight",IF(AND(OR(I157="Motorway link",I157="Exit diverge",I157="Entrance merge"),'Input data'!T172&gt;10),'Input data'!T172,"Irrelevant"))</f>
        <v>Irrelevant</v>
      </c>
      <c r="T157" s="4" t="str">
        <f>IF(S157="Straight",0,IF(R157="Irrelevant","Irrelevant",IF(AND(OR(I157="Motorway link",I157="Exit diverge",I157="Entrance merge"),OR('Input data'!U172="",'Input data'!U172&gt;(G157*1000-R157))),G157*1000-R157,IF(AND(OR(I157="Motorway link",I157="Exit diverge",I157="Entrance merge"),'Input data'!U172&gt;0),'Input data'!U172,"Irrelevant"))))</f>
        <v>Irrelevant</v>
      </c>
      <c r="U157" s="4" t="str">
        <f>IF(AND(OR(I157="Motorway link",I157="Exit diverge",I157="Entrance merge",I157="Exit ramp",I157="Entrance ramp"),'Input data'!V172=""),"No",IF(OR(I157="Motorway link",I157="Exit diverge",I157="Entrance merge",I157="Exit ramp",I157="Entrance ramp"),'Input data'!V172,"Irrelevant"))</f>
        <v>Irrelevant</v>
      </c>
      <c r="V157" s="4" t="str">
        <f>IF(W157="Straight",IF(AND(OR(I157="Exit ramp",I157="Entrance ramp"),'Input data'!W172=""),"Straight diamond ramp",IF(OR(I157="Exit ramp",I157="Entrance ramp"),'Input data'!W172,"Irrelevant")),"Irrelevant")</f>
        <v>Irrelevant</v>
      </c>
      <c r="W157" s="4" t="str">
        <f>IF(AND(OR(I157="Exit ramp",I157="Entrance ramp"),'Input data'!X172=""),"Straight",IF(AND(OR(I157="Exit ramp",I157="Entrance ramp"),'Input data'!X172&gt;10),'Input data'!X172,"Irrelevant"))</f>
        <v>Irrelevant</v>
      </c>
      <c r="X157" s="4" t="str">
        <f>IF(AND(OR(I157="Exit ramp",I157="Entrance ramp"),OR('Input data'!Y172="",'Input data'!Y172&gt;(G157*1000))),G157*1000,IF(AND(OR(I157="Exit ramp",I157="Entrance ramp"),'Input data'!Y172&gt;0),'Input data'!Y172,"Irrelevant"))</f>
        <v>Irrelevant</v>
      </c>
      <c r="Y157" s="4" t="str">
        <f>IF(AND(I157="Exit ramp",'Input data'!Z172=""),95,IF(AND(I157="Entrance ramp",'Input data'!Z172=""),45,IF(AND(OR(I157="Exit ramp",I157="Entrance ramp"),'Input data'!Z172&gt;4,'Input data'!Z172&lt;200),'Input data'!Z172,"Irrelevant")))</f>
        <v>Irrelevant</v>
      </c>
      <c r="Z157" s="4" t="str">
        <f>IF(AND(OR(I157="Exit ramp",I157="Entrance ramp"),'Input data'!AA172=""),"Straight",IF(AND(OR(I157="Exit ramp",I157="Entrance ramp"),'Input data'!AA172&gt;10),'Input data'!AA172,"Irrelevant"))</f>
        <v>Irrelevant</v>
      </c>
      <c r="AA157" s="4" t="str">
        <f>IF(X157="Irrelevant","Irrelevant",IF(AND(OR(I157="Exit ramp",I157="Entrance ramp"),OR('Input data'!AB172="",'Input data'!AB172&gt;(G157*1000-X157))),G157*1000-X157,IF(AND(OR(I157="Exit ramp",I157="Entrance ramp"),'Input data'!AB172&gt;0),'Input data'!AB172,"Irrelevant")))</f>
        <v>Irrelevant</v>
      </c>
      <c r="AB157" s="4" t="str">
        <f>IF(AND(I157="Exit ramp",'Input data'!AC172=""),60,IF(AND(I157="Entrance ramp",'Input data'!AC172=""),80,IF(AND(OR(I157="Exit ramp",I157="Entrance ramp"),'Input data'!AC172&gt;4,'Input data'!AC172&lt;200),'Input data'!AC172,"Irrelevant")))</f>
        <v>Irrelevant</v>
      </c>
      <c r="AC157" s="4" t="str">
        <f>IF(AND(OR(I157="Motorway link",I157="Exit diverge",I157="Entrance merge"),'Input data'!AD172=""),"No",IF(OR(I157="Motorway link",I157="Exit diverge",I157="Entrance merge"),'Input data'!AD172,"Irrelevant"))</f>
        <v>Irrelevant</v>
      </c>
      <c r="AD157" s="4" t="str">
        <f>IF(AND(OR(I157="Motorway link",I157="Exit diverge",I157="Entrance merge"),'Input data'!AE172=""),"130 kph",IF(OR(I157="Motorway link",I157="Exit diverge",I157="Entrance merge"),'Input data'!AE172,"Irrelevant"))</f>
        <v>Irrelevant</v>
      </c>
      <c r="AE157" s="4" t="str">
        <f>IF(AND(I157="Entrance merge",'Input data'!AF172=""),"No",IF(I157="Entrance merge",'Input data'!AF172,"Irrelevant"))</f>
        <v>Irrelevant</v>
      </c>
      <c r="AF157" s="4" t="str">
        <f>IF(AND(AE157="Yes",'Input data'!AG172&gt;0,'Input data'!AG172&lt;1.00000001),'Input data'!AG172,IF(OR(AE157="No",AE157="Yes"),0,"Irrelevant"))</f>
        <v>Irrelevant</v>
      </c>
    </row>
    <row r="158" spans="1:32" x14ac:dyDescent="0.3">
      <c r="A158" s="4" t="str">
        <f>IF('Input data'!A173="","",'Input data'!A173)</f>
        <v/>
      </c>
      <c r="B158" s="4" t="str">
        <f>IF('Input data'!B173="","",'Input data'!B173)</f>
        <v/>
      </c>
      <c r="C158" s="4" t="str">
        <f>IF('Input data'!C173="","",'Input data'!C173)</f>
        <v/>
      </c>
      <c r="D158" s="4" t="str">
        <f>IF('Input data'!D173="","",'Input data'!D173)</f>
        <v/>
      </c>
      <c r="E158" s="4" t="str">
        <f>IF('Input data'!E173="","",'Input data'!E173)</f>
        <v/>
      </c>
      <c r="F158" s="4" t="str">
        <f>IF('Input data'!F173="","",'Input data'!F173)</f>
        <v/>
      </c>
      <c r="G158" s="4">
        <f>IF('Input data'!G173="","",'Input data'!G173)</f>
        <v>0</v>
      </c>
      <c r="H158" s="4" t="str">
        <f>IF('Input data'!H173&gt;0.5,'Input data'!H173,"")</f>
        <v/>
      </c>
      <c r="I158" s="4" t="str">
        <f>IF('Input data'!I173="","",'Input data'!I173)</f>
        <v/>
      </c>
      <c r="J158" s="4" t="str">
        <f>IF(AND(OR(I158="Motorway link",I158="Exit diverge",I158="Entrance merge"),'Input data'!K173=""),2,IF(AND(OR(I158="Motorway link",I158="Exit diverge",I158="Entrance merge"),'Input data'!K173&gt;0.5,'Input data'!K173&lt;21),'Input data'!K173,"Irrelevant"))</f>
        <v>Irrelevant</v>
      </c>
      <c r="K158" s="4" t="str">
        <f>IF(AND(OR(I158="Motorway link",I158="Exit diverge",I158="Entrance merge",I158="Exit ramp",I158="Entrance ramp"),'Input data'!L173=""),3.5,IF(AND(OR(I158="Motorway link",I158="Exit diverge",I158="Entrance merge",I158="Exit ramp",I158="Entrance ramp"),'Input data'!L173&gt;1.5,'Input data'!L173&lt;11),'Input data'!L173,"Irrelevant"))</f>
        <v>Irrelevant</v>
      </c>
      <c r="L158" s="4" t="str">
        <f>IF(AND(I158="Motorway link",'Input data'!M173=""),"No",IF(I158="Motorway link",'Input data'!M173,"Irrelevant"))</f>
        <v>Irrelevant</v>
      </c>
      <c r="M158" s="4" t="str">
        <f>IF(AND(L158="Yes",'Input data'!N173&gt;0,'Input data'!N173&lt;1.00000001),'Input data'!N173,IF(OR(L158="No",L158="Yes"),0,"Irrelevant"))</f>
        <v>Irrelevant</v>
      </c>
      <c r="N158" s="4" t="str">
        <f>IF(AND(OR(I158="Motorway link",I158="Exit diverge",I158="Entrance merge"),'Input data'!O173=""),3,IF(AND(OR(I158="Motorway link",I158="Exit diverge",I158="Entrance merge"),'Input data'!O173&lt;11,'Input data'!O173&gt;-0.00000001),'Input data'!O173,"Irrelevant"))</f>
        <v>Irrelevant</v>
      </c>
      <c r="O158" s="4" t="str">
        <f>IF(AND(OR(I158="Motorway link",I158="Exit diverge",I158="Entrance merge",I158="Exit ramp",I158="Entrance ramp"),'Input data'!P173=""),0.5,IF(AND(OR(I158="Motorway link",I158="Exit diverge",I158="Entrance merge",I158="Exit ramp",I158="Entrance ramp"),'Input data'!P173&gt;-0.00000001,'Input data'!P173&lt;11),'Input data'!P173,"Irrelevant"))</f>
        <v>Irrelevant</v>
      </c>
      <c r="P158" s="4" t="str">
        <f>IF(AND(OR(I158="Motorway link",I158="Exit diverge",I158="Entrance merge"),'Input data'!Q173=""),5,IF(AND(OR(I158="Motorway link",I158="Exit diverge",I158="Entrance merge"),'Input data'!Q173&gt;-0.00000001,'Input data'!Q173&lt;101),'Input data'!Q173,"Irrelevant"))</f>
        <v>Irrelevant</v>
      </c>
      <c r="Q158" s="4" t="str">
        <f>IF(AND(OR(I158="Motorway link",I158="Exit diverge",I158="Entrance merge"),'Input data'!R173=""),"Straight",IF(AND(OR(I158="Motorway link",I158="Exit diverge",I158="Entrance merge"),'Input data'!R173&gt;10),'Input data'!R173,"Irrelevant"))</f>
        <v>Irrelevant</v>
      </c>
      <c r="R158" s="4" t="str">
        <f>IF(Q158="Straight",0,IF(AND(OR(I158="Motorway link",I158="Exit diverge",I158="Entrance merge"),OR('Input data'!S173="",'Input data'!S173&gt;(G158*1000))),G158*1000,IF(AND(OR(I158="Motorway link",I158="Exit diverge",I158="Entrance merge"),'Input data'!S173&gt;0),'Input data'!S173,"Irrelevant")))</f>
        <v>Irrelevant</v>
      </c>
      <c r="S158" s="4" t="str">
        <f>IF(AND(OR(I158="Motorway link",I158="Exit diverge",I158="Entrance merge"),'Input data'!T173=""),"Straight",IF(AND(OR(I158="Motorway link",I158="Exit diverge",I158="Entrance merge"),'Input data'!T173&gt;10),'Input data'!T173,"Irrelevant"))</f>
        <v>Irrelevant</v>
      </c>
      <c r="T158" s="4" t="str">
        <f>IF(S158="Straight",0,IF(R158="Irrelevant","Irrelevant",IF(AND(OR(I158="Motorway link",I158="Exit diverge",I158="Entrance merge"),OR('Input data'!U173="",'Input data'!U173&gt;(G158*1000-R158))),G158*1000-R158,IF(AND(OR(I158="Motorway link",I158="Exit diverge",I158="Entrance merge"),'Input data'!U173&gt;0),'Input data'!U173,"Irrelevant"))))</f>
        <v>Irrelevant</v>
      </c>
      <c r="U158" s="4" t="str">
        <f>IF(AND(OR(I158="Motorway link",I158="Exit diverge",I158="Entrance merge",I158="Exit ramp",I158="Entrance ramp"),'Input data'!V173=""),"No",IF(OR(I158="Motorway link",I158="Exit diverge",I158="Entrance merge",I158="Exit ramp",I158="Entrance ramp"),'Input data'!V173,"Irrelevant"))</f>
        <v>Irrelevant</v>
      </c>
      <c r="V158" s="4" t="str">
        <f>IF(W158="Straight",IF(AND(OR(I158="Exit ramp",I158="Entrance ramp"),'Input data'!W173=""),"Straight diamond ramp",IF(OR(I158="Exit ramp",I158="Entrance ramp"),'Input data'!W173,"Irrelevant")),"Irrelevant")</f>
        <v>Irrelevant</v>
      </c>
      <c r="W158" s="4" t="str">
        <f>IF(AND(OR(I158="Exit ramp",I158="Entrance ramp"),'Input data'!X173=""),"Straight",IF(AND(OR(I158="Exit ramp",I158="Entrance ramp"),'Input data'!X173&gt;10),'Input data'!X173,"Irrelevant"))</f>
        <v>Irrelevant</v>
      </c>
      <c r="X158" s="4" t="str">
        <f>IF(AND(OR(I158="Exit ramp",I158="Entrance ramp"),OR('Input data'!Y173="",'Input data'!Y173&gt;(G158*1000))),G158*1000,IF(AND(OR(I158="Exit ramp",I158="Entrance ramp"),'Input data'!Y173&gt;0),'Input data'!Y173,"Irrelevant"))</f>
        <v>Irrelevant</v>
      </c>
      <c r="Y158" s="4" t="str">
        <f>IF(AND(I158="Exit ramp",'Input data'!Z173=""),95,IF(AND(I158="Entrance ramp",'Input data'!Z173=""),45,IF(AND(OR(I158="Exit ramp",I158="Entrance ramp"),'Input data'!Z173&gt;4,'Input data'!Z173&lt;200),'Input data'!Z173,"Irrelevant")))</f>
        <v>Irrelevant</v>
      </c>
      <c r="Z158" s="4" t="str">
        <f>IF(AND(OR(I158="Exit ramp",I158="Entrance ramp"),'Input data'!AA173=""),"Straight",IF(AND(OR(I158="Exit ramp",I158="Entrance ramp"),'Input data'!AA173&gt;10),'Input data'!AA173,"Irrelevant"))</f>
        <v>Irrelevant</v>
      </c>
      <c r="AA158" s="4" t="str">
        <f>IF(X158="Irrelevant","Irrelevant",IF(AND(OR(I158="Exit ramp",I158="Entrance ramp"),OR('Input data'!AB173="",'Input data'!AB173&gt;(G158*1000-X158))),G158*1000-X158,IF(AND(OR(I158="Exit ramp",I158="Entrance ramp"),'Input data'!AB173&gt;0),'Input data'!AB173,"Irrelevant")))</f>
        <v>Irrelevant</v>
      </c>
      <c r="AB158" s="4" t="str">
        <f>IF(AND(I158="Exit ramp",'Input data'!AC173=""),60,IF(AND(I158="Entrance ramp",'Input data'!AC173=""),80,IF(AND(OR(I158="Exit ramp",I158="Entrance ramp"),'Input data'!AC173&gt;4,'Input data'!AC173&lt;200),'Input data'!AC173,"Irrelevant")))</f>
        <v>Irrelevant</v>
      </c>
      <c r="AC158" s="4" t="str">
        <f>IF(AND(OR(I158="Motorway link",I158="Exit diverge",I158="Entrance merge"),'Input data'!AD173=""),"No",IF(OR(I158="Motorway link",I158="Exit diverge",I158="Entrance merge"),'Input data'!AD173,"Irrelevant"))</f>
        <v>Irrelevant</v>
      </c>
      <c r="AD158" s="4" t="str">
        <f>IF(AND(OR(I158="Motorway link",I158="Exit diverge",I158="Entrance merge"),'Input data'!AE173=""),"130 kph",IF(OR(I158="Motorway link",I158="Exit diverge",I158="Entrance merge"),'Input data'!AE173,"Irrelevant"))</f>
        <v>Irrelevant</v>
      </c>
      <c r="AE158" s="4" t="str">
        <f>IF(AND(I158="Entrance merge",'Input data'!AF173=""),"No",IF(I158="Entrance merge",'Input data'!AF173,"Irrelevant"))</f>
        <v>Irrelevant</v>
      </c>
      <c r="AF158" s="4" t="str">
        <f>IF(AND(AE158="Yes",'Input data'!AG173&gt;0,'Input data'!AG173&lt;1.00000001),'Input data'!AG173,IF(OR(AE158="No",AE158="Yes"),0,"Irrelevant"))</f>
        <v>Irrelevant</v>
      </c>
    </row>
    <row r="159" spans="1:32" x14ac:dyDescent="0.3">
      <c r="A159" s="4" t="str">
        <f>IF('Input data'!A174="","",'Input data'!A174)</f>
        <v/>
      </c>
      <c r="B159" s="4" t="str">
        <f>IF('Input data'!B174="","",'Input data'!B174)</f>
        <v/>
      </c>
      <c r="C159" s="4" t="str">
        <f>IF('Input data'!C174="","",'Input data'!C174)</f>
        <v/>
      </c>
      <c r="D159" s="4" t="str">
        <f>IF('Input data'!D174="","",'Input data'!D174)</f>
        <v/>
      </c>
      <c r="E159" s="4" t="str">
        <f>IF('Input data'!E174="","",'Input data'!E174)</f>
        <v/>
      </c>
      <c r="F159" s="4" t="str">
        <f>IF('Input data'!F174="","",'Input data'!F174)</f>
        <v/>
      </c>
      <c r="G159" s="4">
        <f>IF('Input data'!G174="","",'Input data'!G174)</f>
        <v>0</v>
      </c>
      <c r="H159" s="4" t="str">
        <f>IF('Input data'!H174&gt;0.5,'Input data'!H174,"")</f>
        <v/>
      </c>
      <c r="I159" s="4" t="str">
        <f>IF('Input data'!I174="","",'Input data'!I174)</f>
        <v/>
      </c>
      <c r="J159" s="4" t="str">
        <f>IF(AND(OR(I159="Motorway link",I159="Exit diverge",I159="Entrance merge"),'Input data'!K174=""),2,IF(AND(OR(I159="Motorway link",I159="Exit diverge",I159="Entrance merge"),'Input data'!K174&gt;0.5,'Input data'!K174&lt;21),'Input data'!K174,"Irrelevant"))</f>
        <v>Irrelevant</v>
      </c>
      <c r="K159" s="4" t="str">
        <f>IF(AND(OR(I159="Motorway link",I159="Exit diverge",I159="Entrance merge",I159="Exit ramp",I159="Entrance ramp"),'Input data'!L174=""),3.5,IF(AND(OR(I159="Motorway link",I159="Exit diverge",I159="Entrance merge",I159="Exit ramp",I159="Entrance ramp"),'Input data'!L174&gt;1.5,'Input data'!L174&lt;11),'Input data'!L174,"Irrelevant"))</f>
        <v>Irrelevant</v>
      </c>
      <c r="L159" s="4" t="str">
        <f>IF(AND(I159="Motorway link",'Input data'!M174=""),"No",IF(I159="Motorway link",'Input data'!M174,"Irrelevant"))</f>
        <v>Irrelevant</v>
      </c>
      <c r="M159" s="4" t="str">
        <f>IF(AND(L159="Yes",'Input data'!N174&gt;0,'Input data'!N174&lt;1.00000001),'Input data'!N174,IF(OR(L159="No",L159="Yes"),0,"Irrelevant"))</f>
        <v>Irrelevant</v>
      </c>
      <c r="N159" s="4" t="str">
        <f>IF(AND(OR(I159="Motorway link",I159="Exit diverge",I159="Entrance merge"),'Input data'!O174=""),3,IF(AND(OR(I159="Motorway link",I159="Exit diverge",I159="Entrance merge"),'Input data'!O174&lt;11,'Input data'!O174&gt;-0.00000001),'Input data'!O174,"Irrelevant"))</f>
        <v>Irrelevant</v>
      </c>
      <c r="O159" s="4" t="str">
        <f>IF(AND(OR(I159="Motorway link",I159="Exit diverge",I159="Entrance merge",I159="Exit ramp",I159="Entrance ramp"),'Input data'!P174=""),0.5,IF(AND(OR(I159="Motorway link",I159="Exit diverge",I159="Entrance merge",I159="Exit ramp",I159="Entrance ramp"),'Input data'!P174&gt;-0.00000001,'Input data'!P174&lt;11),'Input data'!P174,"Irrelevant"))</f>
        <v>Irrelevant</v>
      </c>
      <c r="P159" s="4" t="str">
        <f>IF(AND(OR(I159="Motorway link",I159="Exit diverge",I159="Entrance merge"),'Input data'!Q174=""),5,IF(AND(OR(I159="Motorway link",I159="Exit diverge",I159="Entrance merge"),'Input data'!Q174&gt;-0.00000001,'Input data'!Q174&lt;101),'Input data'!Q174,"Irrelevant"))</f>
        <v>Irrelevant</v>
      </c>
      <c r="Q159" s="4" t="str">
        <f>IF(AND(OR(I159="Motorway link",I159="Exit diverge",I159="Entrance merge"),'Input data'!R174=""),"Straight",IF(AND(OR(I159="Motorway link",I159="Exit diverge",I159="Entrance merge"),'Input data'!R174&gt;10),'Input data'!R174,"Irrelevant"))</f>
        <v>Irrelevant</v>
      </c>
      <c r="R159" s="4" t="str">
        <f>IF(Q159="Straight",0,IF(AND(OR(I159="Motorway link",I159="Exit diverge",I159="Entrance merge"),OR('Input data'!S174="",'Input data'!S174&gt;(G159*1000))),G159*1000,IF(AND(OR(I159="Motorway link",I159="Exit diverge",I159="Entrance merge"),'Input data'!S174&gt;0),'Input data'!S174,"Irrelevant")))</f>
        <v>Irrelevant</v>
      </c>
      <c r="S159" s="4" t="str">
        <f>IF(AND(OR(I159="Motorway link",I159="Exit diverge",I159="Entrance merge"),'Input data'!T174=""),"Straight",IF(AND(OR(I159="Motorway link",I159="Exit diverge",I159="Entrance merge"),'Input data'!T174&gt;10),'Input data'!T174,"Irrelevant"))</f>
        <v>Irrelevant</v>
      </c>
      <c r="T159" s="4" t="str">
        <f>IF(S159="Straight",0,IF(R159="Irrelevant","Irrelevant",IF(AND(OR(I159="Motorway link",I159="Exit diverge",I159="Entrance merge"),OR('Input data'!U174="",'Input data'!U174&gt;(G159*1000-R159))),G159*1000-R159,IF(AND(OR(I159="Motorway link",I159="Exit diverge",I159="Entrance merge"),'Input data'!U174&gt;0),'Input data'!U174,"Irrelevant"))))</f>
        <v>Irrelevant</v>
      </c>
      <c r="U159" s="4" t="str">
        <f>IF(AND(OR(I159="Motorway link",I159="Exit diverge",I159="Entrance merge",I159="Exit ramp",I159="Entrance ramp"),'Input data'!V174=""),"No",IF(OR(I159="Motorway link",I159="Exit diverge",I159="Entrance merge",I159="Exit ramp",I159="Entrance ramp"),'Input data'!V174,"Irrelevant"))</f>
        <v>Irrelevant</v>
      </c>
      <c r="V159" s="4" t="str">
        <f>IF(W159="Straight",IF(AND(OR(I159="Exit ramp",I159="Entrance ramp"),'Input data'!W174=""),"Straight diamond ramp",IF(OR(I159="Exit ramp",I159="Entrance ramp"),'Input data'!W174,"Irrelevant")),"Irrelevant")</f>
        <v>Irrelevant</v>
      </c>
      <c r="W159" s="4" t="str">
        <f>IF(AND(OR(I159="Exit ramp",I159="Entrance ramp"),'Input data'!X174=""),"Straight",IF(AND(OR(I159="Exit ramp",I159="Entrance ramp"),'Input data'!X174&gt;10),'Input data'!X174,"Irrelevant"))</f>
        <v>Irrelevant</v>
      </c>
      <c r="X159" s="4" t="str">
        <f>IF(AND(OR(I159="Exit ramp",I159="Entrance ramp"),OR('Input data'!Y174="",'Input data'!Y174&gt;(G159*1000))),G159*1000,IF(AND(OR(I159="Exit ramp",I159="Entrance ramp"),'Input data'!Y174&gt;0),'Input data'!Y174,"Irrelevant"))</f>
        <v>Irrelevant</v>
      </c>
      <c r="Y159" s="4" t="str">
        <f>IF(AND(I159="Exit ramp",'Input data'!Z174=""),95,IF(AND(I159="Entrance ramp",'Input data'!Z174=""),45,IF(AND(OR(I159="Exit ramp",I159="Entrance ramp"),'Input data'!Z174&gt;4,'Input data'!Z174&lt;200),'Input data'!Z174,"Irrelevant")))</f>
        <v>Irrelevant</v>
      </c>
      <c r="Z159" s="4" t="str">
        <f>IF(AND(OR(I159="Exit ramp",I159="Entrance ramp"),'Input data'!AA174=""),"Straight",IF(AND(OR(I159="Exit ramp",I159="Entrance ramp"),'Input data'!AA174&gt;10),'Input data'!AA174,"Irrelevant"))</f>
        <v>Irrelevant</v>
      </c>
      <c r="AA159" s="4" t="str">
        <f>IF(X159="Irrelevant","Irrelevant",IF(AND(OR(I159="Exit ramp",I159="Entrance ramp"),OR('Input data'!AB174="",'Input data'!AB174&gt;(G159*1000-X159))),G159*1000-X159,IF(AND(OR(I159="Exit ramp",I159="Entrance ramp"),'Input data'!AB174&gt;0),'Input data'!AB174,"Irrelevant")))</f>
        <v>Irrelevant</v>
      </c>
      <c r="AB159" s="4" t="str">
        <f>IF(AND(I159="Exit ramp",'Input data'!AC174=""),60,IF(AND(I159="Entrance ramp",'Input data'!AC174=""),80,IF(AND(OR(I159="Exit ramp",I159="Entrance ramp"),'Input data'!AC174&gt;4,'Input data'!AC174&lt;200),'Input data'!AC174,"Irrelevant")))</f>
        <v>Irrelevant</v>
      </c>
      <c r="AC159" s="4" t="str">
        <f>IF(AND(OR(I159="Motorway link",I159="Exit diverge",I159="Entrance merge"),'Input data'!AD174=""),"No",IF(OR(I159="Motorway link",I159="Exit diverge",I159="Entrance merge"),'Input data'!AD174,"Irrelevant"))</f>
        <v>Irrelevant</v>
      </c>
      <c r="AD159" s="4" t="str">
        <f>IF(AND(OR(I159="Motorway link",I159="Exit diverge",I159="Entrance merge"),'Input data'!AE174=""),"130 kph",IF(OR(I159="Motorway link",I159="Exit diverge",I159="Entrance merge"),'Input data'!AE174,"Irrelevant"))</f>
        <v>Irrelevant</v>
      </c>
      <c r="AE159" s="4" t="str">
        <f>IF(AND(I159="Entrance merge",'Input data'!AF174=""),"No",IF(I159="Entrance merge",'Input data'!AF174,"Irrelevant"))</f>
        <v>Irrelevant</v>
      </c>
      <c r="AF159" s="4" t="str">
        <f>IF(AND(AE159="Yes",'Input data'!AG174&gt;0,'Input data'!AG174&lt;1.00000001),'Input data'!AG174,IF(OR(AE159="No",AE159="Yes"),0,"Irrelevant"))</f>
        <v>Irrelevant</v>
      </c>
    </row>
    <row r="160" spans="1:32" x14ac:dyDescent="0.3">
      <c r="A160" s="4" t="str">
        <f>IF('Input data'!A175="","",'Input data'!A175)</f>
        <v/>
      </c>
      <c r="B160" s="4" t="str">
        <f>IF('Input data'!B175="","",'Input data'!B175)</f>
        <v/>
      </c>
      <c r="C160" s="4" t="str">
        <f>IF('Input data'!C175="","",'Input data'!C175)</f>
        <v/>
      </c>
      <c r="D160" s="4" t="str">
        <f>IF('Input data'!D175="","",'Input data'!D175)</f>
        <v/>
      </c>
      <c r="E160" s="4" t="str">
        <f>IF('Input data'!E175="","",'Input data'!E175)</f>
        <v/>
      </c>
      <c r="F160" s="4" t="str">
        <f>IF('Input data'!F175="","",'Input data'!F175)</f>
        <v/>
      </c>
      <c r="G160" s="4">
        <f>IF('Input data'!G175="","",'Input data'!G175)</f>
        <v>0</v>
      </c>
      <c r="H160" s="4" t="str">
        <f>IF('Input data'!H175&gt;0.5,'Input data'!H175,"")</f>
        <v/>
      </c>
      <c r="I160" s="4" t="str">
        <f>IF('Input data'!I175="","",'Input data'!I175)</f>
        <v/>
      </c>
      <c r="J160" s="4" t="str">
        <f>IF(AND(OR(I160="Motorway link",I160="Exit diverge",I160="Entrance merge"),'Input data'!K175=""),2,IF(AND(OR(I160="Motorway link",I160="Exit diverge",I160="Entrance merge"),'Input data'!K175&gt;0.5,'Input data'!K175&lt;21),'Input data'!K175,"Irrelevant"))</f>
        <v>Irrelevant</v>
      </c>
      <c r="K160" s="4" t="str">
        <f>IF(AND(OR(I160="Motorway link",I160="Exit diverge",I160="Entrance merge",I160="Exit ramp",I160="Entrance ramp"),'Input data'!L175=""),3.5,IF(AND(OR(I160="Motorway link",I160="Exit diverge",I160="Entrance merge",I160="Exit ramp",I160="Entrance ramp"),'Input data'!L175&gt;1.5,'Input data'!L175&lt;11),'Input data'!L175,"Irrelevant"))</f>
        <v>Irrelevant</v>
      </c>
      <c r="L160" s="4" t="str">
        <f>IF(AND(I160="Motorway link",'Input data'!M175=""),"No",IF(I160="Motorway link",'Input data'!M175,"Irrelevant"))</f>
        <v>Irrelevant</v>
      </c>
      <c r="M160" s="4" t="str">
        <f>IF(AND(L160="Yes",'Input data'!N175&gt;0,'Input data'!N175&lt;1.00000001),'Input data'!N175,IF(OR(L160="No",L160="Yes"),0,"Irrelevant"))</f>
        <v>Irrelevant</v>
      </c>
      <c r="N160" s="4" t="str">
        <f>IF(AND(OR(I160="Motorway link",I160="Exit diverge",I160="Entrance merge"),'Input data'!O175=""),3,IF(AND(OR(I160="Motorway link",I160="Exit diverge",I160="Entrance merge"),'Input data'!O175&lt;11,'Input data'!O175&gt;-0.00000001),'Input data'!O175,"Irrelevant"))</f>
        <v>Irrelevant</v>
      </c>
      <c r="O160" s="4" t="str">
        <f>IF(AND(OR(I160="Motorway link",I160="Exit diverge",I160="Entrance merge",I160="Exit ramp",I160="Entrance ramp"),'Input data'!P175=""),0.5,IF(AND(OR(I160="Motorway link",I160="Exit diverge",I160="Entrance merge",I160="Exit ramp",I160="Entrance ramp"),'Input data'!P175&gt;-0.00000001,'Input data'!P175&lt;11),'Input data'!P175,"Irrelevant"))</f>
        <v>Irrelevant</v>
      </c>
      <c r="P160" s="4" t="str">
        <f>IF(AND(OR(I160="Motorway link",I160="Exit diverge",I160="Entrance merge"),'Input data'!Q175=""),5,IF(AND(OR(I160="Motorway link",I160="Exit diverge",I160="Entrance merge"),'Input data'!Q175&gt;-0.00000001,'Input data'!Q175&lt;101),'Input data'!Q175,"Irrelevant"))</f>
        <v>Irrelevant</v>
      </c>
      <c r="Q160" s="4" t="str">
        <f>IF(AND(OR(I160="Motorway link",I160="Exit diverge",I160="Entrance merge"),'Input data'!R175=""),"Straight",IF(AND(OR(I160="Motorway link",I160="Exit diverge",I160="Entrance merge"),'Input data'!R175&gt;10),'Input data'!R175,"Irrelevant"))</f>
        <v>Irrelevant</v>
      </c>
      <c r="R160" s="4" t="str">
        <f>IF(Q160="Straight",0,IF(AND(OR(I160="Motorway link",I160="Exit diverge",I160="Entrance merge"),OR('Input data'!S175="",'Input data'!S175&gt;(G160*1000))),G160*1000,IF(AND(OR(I160="Motorway link",I160="Exit diverge",I160="Entrance merge"),'Input data'!S175&gt;0),'Input data'!S175,"Irrelevant")))</f>
        <v>Irrelevant</v>
      </c>
      <c r="S160" s="4" t="str">
        <f>IF(AND(OR(I160="Motorway link",I160="Exit diverge",I160="Entrance merge"),'Input data'!T175=""),"Straight",IF(AND(OR(I160="Motorway link",I160="Exit diverge",I160="Entrance merge"),'Input data'!T175&gt;10),'Input data'!T175,"Irrelevant"))</f>
        <v>Irrelevant</v>
      </c>
      <c r="T160" s="4" t="str">
        <f>IF(S160="Straight",0,IF(R160="Irrelevant","Irrelevant",IF(AND(OR(I160="Motorway link",I160="Exit diverge",I160="Entrance merge"),OR('Input data'!U175="",'Input data'!U175&gt;(G160*1000-R160))),G160*1000-R160,IF(AND(OR(I160="Motorway link",I160="Exit diverge",I160="Entrance merge"),'Input data'!U175&gt;0),'Input data'!U175,"Irrelevant"))))</f>
        <v>Irrelevant</v>
      </c>
      <c r="U160" s="4" t="str">
        <f>IF(AND(OR(I160="Motorway link",I160="Exit diverge",I160="Entrance merge",I160="Exit ramp",I160="Entrance ramp"),'Input data'!V175=""),"No",IF(OR(I160="Motorway link",I160="Exit diverge",I160="Entrance merge",I160="Exit ramp",I160="Entrance ramp"),'Input data'!V175,"Irrelevant"))</f>
        <v>Irrelevant</v>
      </c>
      <c r="V160" s="4" t="str">
        <f>IF(W160="Straight",IF(AND(OR(I160="Exit ramp",I160="Entrance ramp"),'Input data'!W175=""),"Straight diamond ramp",IF(OR(I160="Exit ramp",I160="Entrance ramp"),'Input data'!W175,"Irrelevant")),"Irrelevant")</f>
        <v>Irrelevant</v>
      </c>
      <c r="W160" s="4" t="str">
        <f>IF(AND(OR(I160="Exit ramp",I160="Entrance ramp"),'Input data'!X175=""),"Straight",IF(AND(OR(I160="Exit ramp",I160="Entrance ramp"),'Input data'!X175&gt;10),'Input data'!X175,"Irrelevant"))</f>
        <v>Irrelevant</v>
      </c>
      <c r="X160" s="4" t="str">
        <f>IF(AND(OR(I160="Exit ramp",I160="Entrance ramp"),OR('Input data'!Y175="",'Input data'!Y175&gt;(G160*1000))),G160*1000,IF(AND(OR(I160="Exit ramp",I160="Entrance ramp"),'Input data'!Y175&gt;0),'Input data'!Y175,"Irrelevant"))</f>
        <v>Irrelevant</v>
      </c>
      <c r="Y160" s="4" t="str">
        <f>IF(AND(I160="Exit ramp",'Input data'!Z175=""),95,IF(AND(I160="Entrance ramp",'Input data'!Z175=""),45,IF(AND(OR(I160="Exit ramp",I160="Entrance ramp"),'Input data'!Z175&gt;4,'Input data'!Z175&lt;200),'Input data'!Z175,"Irrelevant")))</f>
        <v>Irrelevant</v>
      </c>
      <c r="Z160" s="4" t="str">
        <f>IF(AND(OR(I160="Exit ramp",I160="Entrance ramp"),'Input data'!AA175=""),"Straight",IF(AND(OR(I160="Exit ramp",I160="Entrance ramp"),'Input data'!AA175&gt;10),'Input data'!AA175,"Irrelevant"))</f>
        <v>Irrelevant</v>
      </c>
      <c r="AA160" s="4" t="str">
        <f>IF(X160="Irrelevant","Irrelevant",IF(AND(OR(I160="Exit ramp",I160="Entrance ramp"),OR('Input data'!AB175="",'Input data'!AB175&gt;(G160*1000-X160))),G160*1000-X160,IF(AND(OR(I160="Exit ramp",I160="Entrance ramp"),'Input data'!AB175&gt;0),'Input data'!AB175,"Irrelevant")))</f>
        <v>Irrelevant</v>
      </c>
      <c r="AB160" s="4" t="str">
        <f>IF(AND(I160="Exit ramp",'Input data'!AC175=""),60,IF(AND(I160="Entrance ramp",'Input data'!AC175=""),80,IF(AND(OR(I160="Exit ramp",I160="Entrance ramp"),'Input data'!AC175&gt;4,'Input data'!AC175&lt;200),'Input data'!AC175,"Irrelevant")))</f>
        <v>Irrelevant</v>
      </c>
      <c r="AC160" s="4" t="str">
        <f>IF(AND(OR(I160="Motorway link",I160="Exit diverge",I160="Entrance merge"),'Input data'!AD175=""),"No",IF(OR(I160="Motorway link",I160="Exit diverge",I160="Entrance merge"),'Input data'!AD175,"Irrelevant"))</f>
        <v>Irrelevant</v>
      </c>
      <c r="AD160" s="4" t="str">
        <f>IF(AND(OR(I160="Motorway link",I160="Exit diverge",I160="Entrance merge"),'Input data'!AE175=""),"130 kph",IF(OR(I160="Motorway link",I160="Exit diverge",I160="Entrance merge"),'Input data'!AE175,"Irrelevant"))</f>
        <v>Irrelevant</v>
      </c>
      <c r="AE160" s="4" t="str">
        <f>IF(AND(I160="Entrance merge",'Input data'!AF175=""),"No",IF(I160="Entrance merge",'Input data'!AF175,"Irrelevant"))</f>
        <v>Irrelevant</v>
      </c>
      <c r="AF160" s="4" t="str">
        <f>IF(AND(AE160="Yes",'Input data'!AG175&gt;0,'Input data'!AG175&lt;1.00000001),'Input data'!AG175,IF(OR(AE160="No",AE160="Yes"),0,"Irrelevant"))</f>
        <v>Irrelevant</v>
      </c>
    </row>
    <row r="161" spans="1:32" x14ac:dyDescent="0.3">
      <c r="A161" s="4" t="str">
        <f>IF('Input data'!A176="","",'Input data'!A176)</f>
        <v/>
      </c>
      <c r="B161" s="4" t="str">
        <f>IF('Input data'!B176="","",'Input data'!B176)</f>
        <v/>
      </c>
      <c r="C161" s="4" t="str">
        <f>IF('Input data'!C176="","",'Input data'!C176)</f>
        <v/>
      </c>
      <c r="D161" s="4" t="str">
        <f>IF('Input data'!D176="","",'Input data'!D176)</f>
        <v/>
      </c>
      <c r="E161" s="4" t="str">
        <f>IF('Input data'!E176="","",'Input data'!E176)</f>
        <v/>
      </c>
      <c r="F161" s="4" t="str">
        <f>IF('Input data'!F176="","",'Input data'!F176)</f>
        <v/>
      </c>
      <c r="G161" s="4">
        <f>IF('Input data'!G176="","",'Input data'!G176)</f>
        <v>0</v>
      </c>
      <c r="H161" s="4" t="str">
        <f>IF('Input data'!H176&gt;0.5,'Input data'!H176,"")</f>
        <v/>
      </c>
      <c r="I161" s="4" t="str">
        <f>IF('Input data'!I176="","",'Input data'!I176)</f>
        <v/>
      </c>
      <c r="J161" s="4" t="str">
        <f>IF(AND(OR(I161="Motorway link",I161="Exit diverge",I161="Entrance merge"),'Input data'!K176=""),2,IF(AND(OR(I161="Motorway link",I161="Exit diverge",I161="Entrance merge"),'Input data'!K176&gt;0.5,'Input data'!K176&lt;21),'Input data'!K176,"Irrelevant"))</f>
        <v>Irrelevant</v>
      </c>
      <c r="K161" s="4" t="str">
        <f>IF(AND(OR(I161="Motorway link",I161="Exit diverge",I161="Entrance merge",I161="Exit ramp",I161="Entrance ramp"),'Input data'!L176=""),3.5,IF(AND(OR(I161="Motorway link",I161="Exit diverge",I161="Entrance merge",I161="Exit ramp",I161="Entrance ramp"),'Input data'!L176&gt;1.5,'Input data'!L176&lt;11),'Input data'!L176,"Irrelevant"))</f>
        <v>Irrelevant</v>
      </c>
      <c r="L161" s="4" t="str">
        <f>IF(AND(I161="Motorway link",'Input data'!M176=""),"No",IF(I161="Motorway link",'Input data'!M176,"Irrelevant"))</f>
        <v>Irrelevant</v>
      </c>
      <c r="M161" s="4" t="str">
        <f>IF(AND(L161="Yes",'Input data'!N176&gt;0,'Input data'!N176&lt;1.00000001),'Input data'!N176,IF(OR(L161="No",L161="Yes"),0,"Irrelevant"))</f>
        <v>Irrelevant</v>
      </c>
      <c r="N161" s="4" t="str">
        <f>IF(AND(OR(I161="Motorway link",I161="Exit diverge",I161="Entrance merge"),'Input data'!O176=""),3,IF(AND(OR(I161="Motorway link",I161="Exit diverge",I161="Entrance merge"),'Input data'!O176&lt;11,'Input data'!O176&gt;-0.00000001),'Input data'!O176,"Irrelevant"))</f>
        <v>Irrelevant</v>
      </c>
      <c r="O161" s="4" t="str">
        <f>IF(AND(OR(I161="Motorway link",I161="Exit diverge",I161="Entrance merge",I161="Exit ramp",I161="Entrance ramp"),'Input data'!P176=""),0.5,IF(AND(OR(I161="Motorway link",I161="Exit diverge",I161="Entrance merge",I161="Exit ramp",I161="Entrance ramp"),'Input data'!P176&gt;-0.00000001,'Input data'!P176&lt;11),'Input data'!P176,"Irrelevant"))</f>
        <v>Irrelevant</v>
      </c>
      <c r="P161" s="4" t="str">
        <f>IF(AND(OR(I161="Motorway link",I161="Exit diverge",I161="Entrance merge"),'Input data'!Q176=""),5,IF(AND(OR(I161="Motorway link",I161="Exit diverge",I161="Entrance merge"),'Input data'!Q176&gt;-0.00000001,'Input data'!Q176&lt;101),'Input data'!Q176,"Irrelevant"))</f>
        <v>Irrelevant</v>
      </c>
      <c r="Q161" s="4" t="str">
        <f>IF(AND(OR(I161="Motorway link",I161="Exit diverge",I161="Entrance merge"),'Input data'!R176=""),"Straight",IF(AND(OR(I161="Motorway link",I161="Exit diverge",I161="Entrance merge"),'Input data'!R176&gt;10),'Input data'!R176,"Irrelevant"))</f>
        <v>Irrelevant</v>
      </c>
      <c r="R161" s="4" t="str">
        <f>IF(Q161="Straight",0,IF(AND(OR(I161="Motorway link",I161="Exit diverge",I161="Entrance merge"),OR('Input data'!S176="",'Input data'!S176&gt;(G161*1000))),G161*1000,IF(AND(OR(I161="Motorway link",I161="Exit diverge",I161="Entrance merge"),'Input data'!S176&gt;0),'Input data'!S176,"Irrelevant")))</f>
        <v>Irrelevant</v>
      </c>
      <c r="S161" s="4" t="str">
        <f>IF(AND(OR(I161="Motorway link",I161="Exit diverge",I161="Entrance merge"),'Input data'!T176=""),"Straight",IF(AND(OR(I161="Motorway link",I161="Exit diverge",I161="Entrance merge"),'Input data'!T176&gt;10),'Input data'!T176,"Irrelevant"))</f>
        <v>Irrelevant</v>
      </c>
      <c r="T161" s="4" t="str">
        <f>IF(S161="Straight",0,IF(R161="Irrelevant","Irrelevant",IF(AND(OR(I161="Motorway link",I161="Exit diverge",I161="Entrance merge"),OR('Input data'!U176="",'Input data'!U176&gt;(G161*1000-R161))),G161*1000-R161,IF(AND(OR(I161="Motorway link",I161="Exit diverge",I161="Entrance merge"),'Input data'!U176&gt;0),'Input data'!U176,"Irrelevant"))))</f>
        <v>Irrelevant</v>
      </c>
      <c r="U161" s="4" t="str">
        <f>IF(AND(OR(I161="Motorway link",I161="Exit diverge",I161="Entrance merge",I161="Exit ramp",I161="Entrance ramp"),'Input data'!V176=""),"No",IF(OR(I161="Motorway link",I161="Exit diverge",I161="Entrance merge",I161="Exit ramp",I161="Entrance ramp"),'Input data'!V176,"Irrelevant"))</f>
        <v>Irrelevant</v>
      </c>
      <c r="V161" s="4" t="str">
        <f>IF(W161="Straight",IF(AND(OR(I161="Exit ramp",I161="Entrance ramp"),'Input data'!W176=""),"Straight diamond ramp",IF(OR(I161="Exit ramp",I161="Entrance ramp"),'Input data'!W176,"Irrelevant")),"Irrelevant")</f>
        <v>Irrelevant</v>
      </c>
      <c r="W161" s="4" t="str">
        <f>IF(AND(OR(I161="Exit ramp",I161="Entrance ramp"),'Input data'!X176=""),"Straight",IF(AND(OR(I161="Exit ramp",I161="Entrance ramp"),'Input data'!X176&gt;10),'Input data'!X176,"Irrelevant"))</f>
        <v>Irrelevant</v>
      </c>
      <c r="X161" s="4" t="str">
        <f>IF(AND(OR(I161="Exit ramp",I161="Entrance ramp"),OR('Input data'!Y176="",'Input data'!Y176&gt;(G161*1000))),G161*1000,IF(AND(OR(I161="Exit ramp",I161="Entrance ramp"),'Input data'!Y176&gt;0),'Input data'!Y176,"Irrelevant"))</f>
        <v>Irrelevant</v>
      </c>
      <c r="Y161" s="4" t="str">
        <f>IF(AND(I161="Exit ramp",'Input data'!Z176=""),95,IF(AND(I161="Entrance ramp",'Input data'!Z176=""),45,IF(AND(OR(I161="Exit ramp",I161="Entrance ramp"),'Input data'!Z176&gt;4,'Input data'!Z176&lt;200),'Input data'!Z176,"Irrelevant")))</f>
        <v>Irrelevant</v>
      </c>
      <c r="Z161" s="4" t="str">
        <f>IF(AND(OR(I161="Exit ramp",I161="Entrance ramp"),'Input data'!AA176=""),"Straight",IF(AND(OR(I161="Exit ramp",I161="Entrance ramp"),'Input data'!AA176&gt;10),'Input data'!AA176,"Irrelevant"))</f>
        <v>Irrelevant</v>
      </c>
      <c r="AA161" s="4" t="str">
        <f>IF(X161="Irrelevant","Irrelevant",IF(AND(OR(I161="Exit ramp",I161="Entrance ramp"),OR('Input data'!AB176="",'Input data'!AB176&gt;(G161*1000-X161))),G161*1000-X161,IF(AND(OR(I161="Exit ramp",I161="Entrance ramp"),'Input data'!AB176&gt;0),'Input data'!AB176,"Irrelevant")))</f>
        <v>Irrelevant</v>
      </c>
      <c r="AB161" s="4" t="str">
        <f>IF(AND(I161="Exit ramp",'Input data'!AC176=""),60,IF(AND(I161="Entrance ramp",'Input data'!AC176=""),80,IF(AND(OR(I161="Exit ramp",I161="Entrance ramp"),'Input data'!AC176&gt;4,'Input data'!AC176&lt;200),'Input data'!AC176,"Irrelevant")))</f>
        <v>Irrelevant</v>
      </c>
      <c r="AC161" s="4" t="str">
        <f>IF(AND(OR(I161="Motorway link",I161="Exit diverge",I161="Entrance merge"),'Input data'!AD176=""),"No",IF(OR(I161="Motorway link",I161="Exit diverge",I161="Entrance merge"),'Input data'!AD176,"Irrelevant"))</f>
        <v>Irrelevant</v>
      </c>
      <c r="AD161" s="4" t="str">
        <f>IF(AND(OR(I161="Motorway link",I161="Exit diverge",I161="Entrance merge"),'Input data'!AE176=""),"130 kph",IF(OR(I161="Motorway link",I161="Exit diverge",I161="Entrance merge"),'Input data'!AE176,"Irrelevant"))</f>
        <v>Irrelevant</v>
      </c>
      <c r="AE161" s="4" t="str">
        <f>IF(AND(I161="Entrance merge",'Input data'!AF176=""),"No",IF(I161="Entrance merge",'Input data'!AF176,"Irrelevant"))</f>
        <v>Irrelevant</v>
      </c>
      <c r="AF161" s="4" t="str">
        <f>IF(AND(AE161="Yes",'Input data'!AG176&gt;0,'Input data'!AG176&lt;1.00000001),'Input data'!AG176,IF(OR(AE161="No",AE161="Yes"),0,"Irrelevant"))</f>
        <v>Irrelevant</v>
      </c>
    </row>
    <row r="162" spans="1:32" x14ac:dyDescent="0.3">
      <c r="A162" s="4" t="str">
        <f>IF('Input data'!A177="","",'Input data'!A177)</f>
        <v/>
      </c>
      <c r="B162" s="4" t="str">
        <f>IF('Input data'!B177="","",'Input data'!B177)</f>
        <v/>
      </c>
      <c r="C162" s="4" t="str">
        <f>IF('Input data'!C177="","",'Input data'!C177)</f>
        <v/>
      </c>
      <c r="D162" s="4" t="str">
        <f>IF('Input data'!D177="","",'Input data'!D177)</f>
        <v/>
      </c>
      <c r="E162" s="4" t="str">
        <f>IF('Input data'!E177="","",'Input data'!E177)</f>
        <v/>
      </c>
      <c r="F162" s="4" t="str">
        <f>IF('Input data'!F177="","",'Input data'!F177)</f>
        <v/>
      </c>
      <c r="G162" s="4">
        <f>IF('Input data'!G177="","",'Input data'!G177)</f>
        <v>0</v>
      </c>
      <c r="H162" s="4" t="str">
        <f>IF('Input data'!H177&gt;0.5,'Input data'!H177,"")</f>
        <v/>
      </c>
      <c r="I162" s="4" t="str">
        <f>IF('Input data'!I177="","",'Input data'!I177)</f>
        <v/>
      </c>
      <c r="J162" s="4" t="str">
        <f>IF(AND(OR(I162="Motorway link",I162="Exit diverge",I162="Entrance merge"),'Input data'!K177=""),2,IF(AND(OR(I162="Motorway link",I162="Exit diverge",I162="Entrance merge"),'Input data'!K177&gt;0.5,'Input data'!K177&lt;21),'Input data'!K177,"Irrelevant"))</f>
        <v>Irrelevant</v>
      </c>
      <c r="K162" s="4" t="str">
        <f>IF(AND(OR(I162="Motorway link",I162="Exit diverge",I162="Entrance merge",I162="Exit ramp",I162="Entrance ramp"),'Input data'!L177=""),3.5,IF(AND(OR(I162="Motorway link",I162="Exit diverge",I162="Entrance merge",I162="Exit ramp",I162="Entrance ramp"),'Input data'!L177&gt;1.5,'Input data'!L177&lt;11),'Input data'!L177,"Irrelevant"))</f>
        <v>Irrelevant</v>
      </c>
      <c r="L162" s="4" t="str">
        <f>IF(AND(I162="Motorway link",'Input data'!M177=""),"No",IF(I162="Motorway link",'Input data'!M177,"Irrelevant"))</f>
        <v>Irrelevant</v>
      </c>
      <c r="M162" s="4" t="str">
        <f>IF(AND(L162="Yes",'Input data'!N177&gt;0,'Input data'!N177&lt;1.00000001),'Input data'!N177,IF(OR(L162="No",L162="Yes"),0,"Irrelevant"))</f>
        <v>Irrelevant</v>
      </c>
      <c r="N162" s="4" t="str">
        <f>IF(AND(OR(I162="Motorway link",I162="Exit diverge",I162="Entrance merge"),'Input data'!O177=""),3,IF(AND(OR(I162="Motorway link",I162="Exit diverge",I162="Entrance merge"),'Input data'!O177&lt;11,'Input data'!O177&gt;-0.00000001),'Input data'!O177,"Irrelevant"))</f>
        <v>Irrelevant</v>
      </c>
      <c r="O162" s="4" t="str">
        <f>IF(AND(OR(I162="Motorway link",I162="Exit diverge",I162="Entrance merge",I162="Exit ramp",I162="Entrance ramp"),'Input data'!P177=""),0.5,IF(AND(OR(I162="Motorway link",I162="Exit diverge",I162="Entrance merge",I162="Exit ramp",I162="Entrance ramp"),'Input data'!P177&gt;-0.00000001,'Input data'!P177&lt;11),'Input data'!P177,"Irrelevant"))</f>
        <v>Irrelevant</v>
      </c>
      <c r="P162" s="4" t="str">
        <f>IF(AND(OR(I162="Motorway link",I162="Exit diverge",I162="Entrance merge"),'Input data'!Q177=""),5,IF(AND(OR(I162="Motorway link",I162="Exit diverge",I162="Entrance merge"),'Input data'!Q177&gt;-0.00000001,'Input data'!Q177&lt;101),'Input data'!Q177,"Irrelevant"))</f>
        <v>Irrelevant</v>
      </c>
      <c r="Q162" s="4" t="str">
        <f>IF(AND(OR(I162="Motorway link",I162="Exit diverge",I162="Entrance merge"),'Input data'!R177=""),"Straight",IF(AND(OR(I162="Motorway link",I162="Exit diverge",I162="Entrance merge"),'Input data'!R177&gt;10),'Input data'!R177,"Irrelevant"))</f>
        <v>Irrelevant</v>
      </c>
      <c r="R162" s="4" t="str">
        <f>IF(Q162="Straight",0,IF(AND(OR(I162="Motorway link",I162="Exit diverge",I162="Entrance merge"),OR('Input data'!S177="",'Input data'!S177&gt;(G162*1000))),G162*1000,IF(AND(OR(I162="Motorway link",I162="Exit diverge",I162="Entrance merge"),'Input data'!S177&gt;0),'Input data'!S177,"Irrelevant")))</f>
        <v>Irrelevant</v>
      </c>
      <c r="S162" s="4" t="str">
        <f>IF(AND(OR(I162="Motorway link",I162="Exit diverge",I162="Entrance merge"),'Input data'!T177=""),"Straight",IF(AND(OR(I162="Motorway link",I162="Exit diverge",I162="Entrance merge"),'Input data'!T177&gt;10),'Input data'!T177,"Irrelevant"))</f>
        <v>Irrelevant</v>
      </c>
      <c r="T162" s="4" t="str">
        <f>IF(S162="Straight",0,IF(R162="Irrelevant","Irrelevant",IF(AND(OR(I162="Motorway link",I162="Exit diverge",I162="Entrance merge"),OR('Input data'!U177="",'Input data'!U177&gt;(G162*1000-R162))),G162*1000-R162,IF(AND(OR(I162="Motorway link",I162="Exit diverge",I162="Entrance merge"),'Input data'!U177&gt;0),'Input data'!U177,"Irrelevant"))))</f>
        <v>Irrelevant</v>
      </c>
      <c r="U162" s="4" t="str">
        <f>IF(AND(OR(I162="Motorway link",I162="Exit diverge",I162="Entrance merge",I162="Exit ramp",I162="Entrance ramp"),'Input data'!V177=""),"No",IF(OR(I162="Motorway link",I162="Exit diverge",I162="Entrance merge",I162="Exit ramp",I162="Entrance ramp"),'Input data'!V177,"Irrelevant"))</f>
        <v>Irrelevant</v>
      </c>
      <c r="V162" s="4" t="str">
        <f>IF(W162="Straight",IF(AND(OR(I162="Exit ramp",I162="Entrance ramp"),'Input data'!W177=""),"Straight diamond ramp",IF(OR(I162="Exit ramp",I162="Entrance ramp"),'Input data'!W177,"Irrelevant")),"Irrelevant")</f>
        <v>Irrelevant</v>
      </c>
      <c r="W162" s="4" t="str">
        <f>IF(AND(OR(I162="Exit ramp",I162="Entrance ramp"),'Input data'!X177=""),"Straight",IF(AND(OR(I162="Exit ramp",I162="Entrance ramp"),'Input data'!X177&gt;10),'Input data'!X177,"Irrelevant"))</f>
        <v>Irrelevant</v>
      </c>
      <c r="X162" s="4" t="str">
        <f>IF(AND(OR(I162="Exit ramp",I162="Entrance ramp"),OR('Input data'!Y177="",'Input data'!Y177&gt;(G162*1000))),G162*1000,IF(AND(OR(I162="Exit ramp",I162="Entrance ramp"),'Input data'!Y177&gt;0),'Input data'!Y177,"Irrelevant"))</f>
        <v>Irrelevant</v>
      </c>
      <c r="Y162" s="4" t="str">
        <f>IF(AND(I162="Exit ramp",'Input data'!Z177=""),95,IF(AND(I162="Entrance ramp",'Input data'!Z177=""),45,IF(AND(OR(I162="Exit ramp",I162="Entrance ramp"),'Input data'!Z177&gt;4,'Input data'!Z177&lt;200),'Input data'!Z177,"Irrelevant")))</f>
        <v>Irrelevant</v>
      </c>
      <c r="Z162" s="4" t="str">
        <f>IF(AND(OR(I162="Exit ramp",I162="Entrance ramp"),'Input data'!AA177=""),"Straight",IF(AND(OR(I162="Exit ramp",I162="Entrance ramp"),'Input data'!AA177&gt;10),'Input data'!AA177,"Irrelevant"))</f>
        <v>Irrelevant</v>
      </c>
      <c r="AA162" s="4" t="str">
        <f>IF(X162="Irrelevant","Irrelevant",IF(AND(OR(I162="Exit ramp",I162="Entrance ramp"),OR('Input data'!AB177="",'Input data'!AB177&gt;(G162*1000-X162))),G162*1000-X162,IF(AND(OR(I162="Exit ramp",I162="Entrance ramp"),'Input data'!AB177&gt;0),'Input data'!AB177,"Irrelevant")))</f>
        <v>Irrelevant</v>
      </c>
      <c r="AB162" s="4" t="str">
        <f>IF(AND(I162="Exit ramp",'Input data'!AC177=""),60,IF(AND(I162="Entrance ramp",'Input data'!AC177=""),80,IF(AND(OR(I162="Exit ramp",I162="Entrance ramp"),'Input data'!AC177&gt;4,'Input data'!AC177&lt;200),'Input data'!AC177,"Irrelevant")))</f>
        <v>Irrelevant</v>
      </c>
      <c r="AC162" s="4" t="str">
        <f>IF(AND(OR(I162="Motorway link",I162="Exit diverge",I162="Entrance merge"),'Input data'!AD177=""),"No",IF(OR(I162="Motorway link",I162="Exit diverge",I162="Entrance merge"),'Input data'!AD177,"Irrelevant"))</f>
        <v>Irrelevant</v>
      </c>
      <c r="AD162" s="4" t="str">
        <f>IF(AND(OR(I162="Motorway link",I162="Exit diverge",I162="Entrance merge"),'Input data'!AE177=""),"130 kph",IF(OR(I162="Motorway link",I162="Exit diverge",I162="Entrance merge"),'Input data'!AE177,"Irrelevant"))</f>
        <v>Irrelevant</v>
      </c>
      <c r="AE162" s="4" t="str">
        <f>IF(AND(I162="Entrance merge",'Input data'!AF177=""),"No",IF(I162="Entrance merge",'Input data'!AF177,"Irrelevant"))</f>
        <v>Irrelevant</v>
      </c>
      <c r="AF162" s="4" t="str">
        <f>IF(AND(AE162="Yes",'Input data'!AG177&gt;0,'Input data'!AG177&lt;1.00000001),'Input data'!AG177,IF(OR(AE162="No",AE162="Yes"),0,"Irrelevant"))</f>
        <v>Irrelevant</v>
      </c>
    </row>
    <row r="163" spans="1:32" x14ac:dyDescent="0.3">
      <c r="A163" s="4" t="str">
        <f>IF('Input data'!A178="","",'Input data'!A178)</f>
        <v/>
      </c>
      <c r="B163" s="4" t="str">
        <f>IF('Input data'!B178="","",'Input data'!B178)</f>
        <v/>
      </c>
      <c r="C163" s="4" t="str">
        <f>IF('Input data'!C178="","",'Input data'!C178)</f>
        <v/>
      </c>
      <c r="D163" s="4" t="str">
        <f>IF('Input data'!D178="","",'Input data'!D178)</f>
        <v/>
      </c>
      <c r="E163" s="4" t="str">
        <f>IF('Input data'!E178="","",'Input data'!E178)</f>
        <v/>
      </c>
      <c r="F163" s="4" t="str">
        <f>IF('Input data'!F178="","",'Input data'!F178)</f>
        <v/>
      </c>
      <c r="G163" s="4">
        <f>IF('Input data'!G178="","",'Input data'!G178)</f>
        <v>0</v>
      </c>
      <c r="H163" s="4" t="str">
        <f>IF('Input data'!H178&gt;0.5,'Input data'!H178,"")</f>
        <v/>
      </c>
      <c r="I163" s="4" t="str">
        <f>IF('Input data'!I178="","",'Input data'!I178)</f>
        <v/>
      </c>
      <c r="J163" s="4" t="str">
        <f>IF(AND(OR(I163="Motorway link",I163="Exit diverge",I163="Entrance merge"),'Input data'!K178=""),2,IF(AND(OR(I163="Motorway link",I163="Exit diverge",I163="Entrance merge"),'Input data'!K178&gt;0.5,'Input data'!K178&lt;21),'Input data'!K178,"Irrelevant"))</f>
        <v>Irrelevant</v>
      </c>
      <c r="K163" s="4" t="str">
        <f>IF(AND(OR(I163="Motorway link",I163="Exit diverge",I163="Entrance merge",I163="Exit ramp",I163="Entrance ramp"),'Input data'!L178=""),3.5,IF(AND(OR(I163="Motorway link",I163="Exit diverge",I163="Entrance merge",I163="Exit ramp",I163="Entrance ramp"),'Input data'!L178&gt;1.5,'Input data'!L178&lt;11),'Input data'!L178,"Irrelevant"))</f>
        <v>Irrelevant</v>
      </c>
      <c r="L163" s="4" t="str">
        <f>IF(AND(I163="Motorway link",'Input data'!M178=""),"No",IF(I163="Motorway link",'Input data'!M178,"Irrelevant"))</f>
        <v>Irrelevant</v>
      </c>
      <c r="M163" s="4" t="str">
        <f>IF(AND(L163="Yes",'Input data'!N178&gt;0,'Input data'!N178&lt;1.00000001),'Input data'!N178,IF(OR(L163="No",L163="Yes"),0,"Irrelevant"))</f>
        <v>Irrelevant</v>
      </c>
      <c r="N163" s="4" t="str">
        <f>IF(AND(OR(I163="Motorway link",I163="Exit diverge",I163="Entrance merge"),'Input data'!O178=""),3,IF(AND(OR(I163="Motorway link",I163="Exit diverge",I163="Entrance merge"),'Input data'!O178&lt;11,'Input data'!O178&gt;-0.00000001),'Input data'!O178,"Irrelevant"))</f>
        <v>Irrelevant</v>
      </c>
      <c r="O163" s="4" t="str">
        <f>IF(AND(OR(I163="Motorway link",I163="Exit diverge",I163="Entrance merge",I163="Exit ramp",I163="Entrance ramp"),'Input data'!P178=""),0.5,IF(AND(OR(I163="Motorway link",I163="Exit diverge",I163="Entrance merge",I163="Exit ramp",I163="Entrance ramp"),'Input data'!P178&gt;-0.00000001,'Input data'!P178&lt;11),'Input data'!P178,"Irrelevant"))</f>
        <v>Irrelevant</v>
      </c>
      <c r="P163" s="4" t="str">
        <f>IF(AND(OR(I163="Motorway link",I163="Exit diverge",I163="Entrance merge"),'Input data'!Q178=""),5,IF(AND(OR(I163="Motorway link",I163="Exit diverge",I163="Entrance merge"),'Input data'!Q178&gt;-0.00000001,'Input data'!Q178&lt;101),'Input data'!Q178,"Irrelevant"))</f>
        <v>Irrelevant</v>
      </c>
      <c r="Q163" s="4" t="str">
        <f>IF(AND(OR(I163="Motorway link",I163="Exit diverge",I163="Entrance merge"),'Input data'!R178=""),"Straight",IF(AND(OR(I163="Motorway link",I163="Exit diverge",I163="Entrance merge"),'Input data'!R178&gt;10),'Input data'!R178,"Irrelevant"))</f>
        <v>Irrelevant</v>
      </c>
      <c r="R163" s="4" t="str">
        <f>IF(Q163="Straight",0,IF(AND(OR(I163="Motorway link",I163="Exit diverge",I163="Entrance merge"),OR('Input data'!S178="",'Input data'!S178&gt;(G163*1000))),G163*1000,IF(AND(OR(I163="Motorway link",I163="Exit diverge",I163="Entrance merge"),'Input data'!S178&gt;0),'Input data'!S178,"Irrelevant")))</f>
        <v>Irrelevant</v>
      </c>
      <c r="S163" s="4" t="str">
        <f>IF(AND(OR(I163="Motorway link",I163="Exit diverge",I163="Entrance merge"),'Input data'!T178=""),"Straight",IF(AND(OR(I163="Motorway link",I163="Exit diverge",I163="Entrance merge"),'Input data'!T178&gt;10),'Input data'!T178,"Irrelevant"))</f>
        <v>Irrelevant</v>
      </c>
      <c r="T163" s="4" t="str">
        <f>IF(S163="Straight",0,IF(R163="Irrelevant","Irrelevant",IF(AND(OR(I163="Motorway link",I163="Exit diverge",I163="Entrance merge"),OR('Input data'!U178="",'Input data'!U178&gt;(G163*1000-R163))),G163*1000-R163,IF(AND(OR(I163="Motorway link",I163="Exit diverge",I163="Entrance merge"),'Input data'!U178&gt;0),'Input data'!U178,"Irrelevant"))))</f>
        <v>Irrelevant</v>
      </c>
      <c r="U163" s="4" t="str">
        <f>IF(AND(OR(I163="Motorway link",I163="Exit diverge",I163="Entrance merge",I163="Exit ramp",I163="Entrance ramp"),'Input data'!V178=""),"No",IF(OR(I163="Motorway link",I163="Exit diverge",I163="Entrance merge",I163="Exit ramp",I163="Entrance ramp"),'Input data'!V178,"Irrelevant"))</f>
        <v>Irrelevant</v>
      </c>
      <c r="V163" s="4" t="str">
        <f>IF(W163="Straight",IF(AND(OR(I163="Exit ramp",I163="Entrance ramp"),'Input data'!W178=""),"Straight diamond ramp",IF(OR(I163="Exit ramp",I163="Entrance ramp"),'Input data'!W178,"Irrelevant")),"Irrelevant")</f>
        <v>Irrelevant</v>
      </c>
      <c r="W163" s="4" t="str">
        <f>IF(AND(OR(I163="Exit ramp",I163="Entrance ramp"),'Input data'!X178=""),"Straight",IF(AND(OR(I163="Exit ramp",I163="Entrance ramp"),'Input data'!X178&gt;10),'Input data'!X178,"Irrelevant"))</f>
        <v>Irrelevant</v>
      </c>
      <c r="X163" s="4" t="str">
        <f>IF(AND(OR(I163="Exit ramp",I163="Entrance ramp"),OR('Input data'!Y178="",'Input data'!Y178&gt;(G163*1000))),G163*1000,IF(AND(OR(I163="Exit ramp",I163="Entrance ramp"),'Input data'!Y178&gt;0),'Input data'!Y178,"Irrelevant"))</f>
        <v>Irrelevant</v>
      </c>
      <c r="Y163" s="4" t="str">
        <f>IF(AND(I163="Exit ramp",'Input data'!Z178=""),95,IF(AND(I163="Entrance ramp",'Input data'!Z178=""),45,IF(AND(OR(I163="Exit ramp",I163="Entrance ramp"),'Input data'!Z178&gt;4,'Input data'!Z178&lt;200),'Input data'!Z178,"Irrelevant")))</f>
        <v>Irrelevant</v>
      </c>
      <c r="Z163" s="4" t="str">
        <f>IF(AND(OR(I163="Exit ramp",I163="Entrance ramp"),'Input data'!AA178=""),"Straight",IF(AND(OR(I163="Exit ramp",I163="Entrance ramp"),'Input data'!AA178&gt;10),'Input data'!AA178,"Irrelevant"))</f>
        <v>Irrelevant</v>
      </c>
      <c r="AA163" s="4" t="str">
        <f>IF(X163="Irrelevant","Irrelevant",IF(AND(OR(I163="Exit ramp",I163="Entrance ramp"),OR('Input data'!AB178="",'Input data'!AB178&gt;(G163*1000-X163))),G163*1000-X163,IF(AND(OR(I163="Exit ramp",I163="Entrance ramp"),'Input data'!AB178&gt;0),'Input data'!AB178,"Irrelevant")))</f>
        <v>Irrelevant</v>
      </c>
      <c r="AB163" s="4" t="str">
        <f>IF(AND(I163="Exit ramp",'Input data'!AC178=""),60,IF(AND(I163="Entrance ramp",'Input data'!AC178=""),80,IF(AND(OR(I163="Exit ramp",I163="Entrance ramp"),'Input data'!AC178&gt;4,'Input data'!AC178&lt;200),'Input data'!AC178,"Irrelevant")))</f>
        <v>Irrelevant</v>
      </c>
      <c r="AC163" s="4" t="str">
        <f>IF(AND(OR(I163="Motorway link",I163="Exit diverge",I163="Entrance merge"),'Input data'!AD178=""),"No",IF(OR(I163="Motorway link",I163="Exit diverge",I163="Entrance merge"),'Input data'!AD178,"Irrelevant"))</f>
        <v>Irrelevant</v>
      </c>
      <c r="AD163" s="4" t="str">
        <f>IF(AND(OR(I163="Motorway link",I163="Exit diverge",I163="Entrance merge"),'Input data'!AE178=""),"130 kph",IF(OR(I163="Motorway link",I163="Exit diverge",I163="Entrance merge"),'Input data'!AE178,"Irrelevant"))</f>
        <v>Irrelevant</v>
      </c>
      <c r="AE163" s="4" t="str">
        <f>IF(AND(I163="Entrance merge",'Input data'!AF178=""),"No",IF(I163="Entrance merge",'Input data'!AF178,"Irrelevant"))</f>
        <v>Irrelevant</v>
      </c>
      <c r="AF163" s="4" t="str">
        <f>IF(AND(AE163="Yes",'Input data'!AG178&gt;0,'Input data'!AG178&lt;1.00000001),'Input data'!AG178,IF(OR(AE163="No",AE163="Yes"),0,"Irrelevant"))</f>
        <v>Irrelevant</v>
      </c>
    </row>
    <row r="164" spans="1:32" x14ac:dyDescent="0.3">
      <c r="A164" s="4" t="str">
        <f>IF('Input data'!A179="","",'Input data'!A179)</f>
        <v/>
      </c>
      <c r="B164" s="4" t="str">
        <f>IF('Input data'!B179="","",'Input data'!B179)</f>
        <v/>
      </c>
      <c r="C164" s="4" t="str">
        <f>IF('Input data'!C179="","",'Input data'!C179)</f>
        <v/>
      </c>
      <c r="D164" s="4" t="str">
        <f>IF('Input data'!D179="","",'Input data'!D179)</f>
        <v/>
      </c>
      <c r="E164" s="4" t="str">
        <f>IF('Input data'!E179="","",'Input data'!E179)</f>
        <v/>
      </c>
      <c r="F164" s="4" t="str">
        <f>IF('Input data'!F179="","",'Input data'!F179)</f>
        <v/>
      </c>
      <c r="G164" s="4">
        <f>IF('Input data'!G179="","",'Input data'!G179)</f>
        <v>0</v>
      </c>
      <c r="H164" s="4" t="str">
        <f>IF('Input data'!H179&gt;0.5,'Input data'!H179,"")</f>
        <v/>
      </c>
      <c r="I164" s="4" t="str">
        <f>IF('Input data'!I179="","",'Input data'!I179)</f>
        <v/>
      </c>
      <c r="J164" s="4" t="str">
        <f>IF(AND(OR(I164="Motorway link",I164="Exit diverge",I164="Entrance merge"),'Input data'!K179=""),2,IF(AND(OR(I164="Motorway link",I164="Exit diverge",I164="Entrance merge"),'Input data'!K179&gt;0.5,'Input data'!K179&lt;21),'Input data'!K179,"Irrelevant"))</f>
        <v>Irrelevant</v>
      </c>
      <c r="K164" s="4" t="str">
        <f>IF(AND(OR(I164="Motorway link",I164="Exit diverge",I164="Entrance merge",I164="Exit ramp",I164="Entrance ramp"),'Input data'!L179=""),3.5,IF(AND(OR(I164="Motorway link",I164="Exit diverge",I164="Entrance merge",I164="Exit ramp",I164="Entrance ramp"),'Input data'!L179&gt;1.5,'Input data'!L179&lt;11),'Input data'!L179,"Irrelevant"))</f>
        <v>Irrelevant</v>
      </c>
      <c r="L164" s="4" t="str">
        <f>IF(AND(I164="Motorway link",'Input data'!M179=""),"No",IF(I164="Motorway link",'Input data'!M179,"Irrelevant"))</f>
        <v>Irrelevant</v>
      </c>
      <c r="M164" s="4" t="str">
        <f>IF(AND(L164="Yes",'Input data'!N179&gt;0,'Input data'!N179&lt;1.00000001),'Input data'!N179,IF(OR(L164="No",L164="Yes"),0,"Irrelevant"))</f>
        <v>Irrelevant</v>
      </c>
      <c r="N164" s="4" t="str">
        <f>IF(AND(OR(I164="Motorway link",I164="Exit diverge",I164="Entrance merge"),'Input data'!O179=""),3,IF(AND(OR(I164="Motorway link",I164="Exit diverge",I164="Entrance merge"),'Input data'!O179&lt;11,'Input data'!O179&gt;-0.00000001),'Input data'!O179,"Irrelevant"))</f>
        <v>Irrelevant</v>
      </c>
      <c r="O164" s="4" t="str">
        <f>IF(AND(OR(I164="Motorway link",I164="Exit diverge",I164="Entrance merge",I164="Exit ramp",I164="Entrance ramp"),'Input data'!P179=""),0.5,IF(AND(OR(I164="Motorway link",I164="Exit diverge",I164="Entrance merge",I164="Exit ramp",I164="Entrance ramp"),'Input data'!P179&gt;-0.00000001,'Input data'!P179&lt;11),'Input data'!P179,"Irrelevant"))</f>
        <v>Irrelevant</v>
      </c>
      <c r="P164" s="4" t="str">
        <f>IF(AND(OR(I164="Motorway link",I164="Exit diverge",I164="Entrance merge"),'Input data'!Q179=""),5,IF(AND(OR(I164="Motorway link",I164="Exit diverge",I164="Entrance merge"),'Input data'!Q179&gt;-0.00000001,'Input data'!Q179&lt;101),'Input data'!Q179,"Irrelevant"))</f>
        <v>Irrelevant</v>
      </c>
      <c r="Q164" s="4" t="str">
        <f>IF(AND(OR(I164="Motorway link",I164="Exit diverge",I164="Entrance merge"),'Input data'!R179=""),"Straight",IF(AND(OR(I164="Motorway link",I164="Exit diverge",I164="Entrance merge"),'Input data'!R179&gt;10),'Input data'!R179,"Irrelevant"))</f>
        <v>Irrelevant</v>
      </c>
      <c r="R164" s="4" t="str">
        <f>IF(Q164="Straight",0,IF(AND(OR(I164="Motorway link",I164="Exit diverge",I164="Entrance merge"),OR('Input data'!S179="",'Input data'!S179&gt;(G164*1000))),G164*1000,IF(AND(OR(I164="Motorway link",I164="Exit diverge",I164="Entrance merge"),'Input data'!S179&gt;0),'Input data'!S179,"Irrelevant")))</f>
        <v>Irrelevant</v>
      </c>
      <c r="S164" s="4" t="str">
        <f>IF(AND(OR(I164="Motorway link",I164="Exit diverge",I164="Entrance merge"),'Input data'!T179=""),"Straight",IF(AND(OR(I164="Motorway link",I164="Exit diverge",I164="Entrance merge"),'Input data'!T179&gt;10),'Input data'!T179,"Irrelevant"))</f>
        <v>Irrelevant</v>
      </c>
      <c r="T164" s="4" t="str">
        <f>IF(S164="Straight",0,IF(R164="Irrelevant","Irrelevant",IF(AND(OR(I164="Motorway link",I164="Exit diverge",I164="Entrance merge"),OR('Input data'!U179="",'Input data'!U179&gt;(G164*1000-R164))),G164*1000-R164,IF(AND(OR(I164="Motorway link",I164="Exit diverge",I164="Entrance merge"),'Input data'!U179&gt;0),'Input data'!U179,"Irrelevant"))))</f>
        <v>Irrelevant</v>
      </c>
      <c r="U164" s="4" t="str">
        <f>IF(AND(OR(I164="Motorway link",I164="Exit diverge",I164="Entrance merge",I164="Exit ramp",I164="Entrance ramp"),'Input data'!V179=""),"No",IF(OR(I164="Motorway link",I164="Exit diverge",I164="Entrance merge",I164="Exit ramp",I164="Entrance ramp"),'Input data'!V179,"Irrelevant"))</f>
        <v>Irrelevant</v>
      </c>
      <c r="V164" s="4" t="str">
        <f>IF(W164="Straight",IF(AND(OR(I164="Exit ramp",I164="Entrance ramp"),'Input data'!W179=""),"Straight diamond ramp",IF(OR(I164="Exit ramp",I164="Entrance ramp"),'Input data'!W179,"Irrelevant")),"Irrelevant")</f>
        <v>Irrelevant</v>
      </c>
      <c r="W164" s="4" t="str">
        <f>IF(AND(OR(I164="Exit ramp",I164="Entrance ramp"),'Input data'!X179=""),"Straight",IF(AND(OR(I164="Exit ramp",I164="Entrance ramp"),'Input data'!X179&gt;10),'Input data'!X179,"Irrelevant"))</f>
        <v>Irrelevant</v>
      </c>
      <c r="X164" s="4" t="str">
        <f>IF(AND(OR(I164="Exit ramp",I164="Entrance ramp"),OR('Input data'!Y179="",'Input data'!Y179&gt;(G164*1000))),G164*1000,IF(AND(OR(I164="Exit ramp",I164="Entrance ramp"),'Input data'!Y179&gt;0),'Input data'!Y179,"Irrelevant"))</f>
        <v>Irrelevant</v>
      </c>
      <c r="Y164" s="4" t="str">
        <f>IF(AND(I164="Exit ramp",'Input data'!Z179=""),95,IF(AND(I164="Entrance ramp",'Input data'!Z179=""),45,IF(AND(OR(I164="Exit ramp",I164="Entrance ramp"),'Input data'!Z179&gt;4,'Input data'!Z179&lt;200),'Input data'!Z179,"Irrelevant")))</f>
        <v>Irrelevant</v>
      </c>
      <c r="Z164" s="4" t="str">
        <f>IF(AND(OR(I164="Exit ramp",I164="Entrance ramp"),'Input data'!AA179=""),"Straight",IF(AND(OR(I164="Exit ramp",I164="Entrance ramp"),'Input data'!AA179&gt;10),'Input data'!AA179,"Irrelevant"))</f>
        <v>Irrelevant</v>
      </c>
      <c r="AA164" s="4" t="str">
        <f>IF(X164="Irrelevant","Irrelevant",IF(AND(OR(I164="Exit ramp",I164="Entrance ramp"),OR('Input data'!AB179="",'Input data'!AB179&gt;(G164*1000-X164))),G164*1000-X164,IF(AND(OR(I164="Exit ramp",I164="Entrance ramp"),'Input data'!AB179&gt;0),'Input data'!AB179,"Irrelevant")))</f>
        <v>Irrelevant</v>
      </c>
      <c r="AB164" s="4" t="str">
        <f>IF(AND(I164="Exit ramp",'Input data'!AC179=""),60,IF(AND(I164="Entrance ramp",'Input data'!AC179=""),80,IF(AND(OR(I164="Exit ramp",I164="Entrance ramp"),'Input data'!AC179&gt;4,'Input data'!AC179&lt;200),'Input data'!AC179,"Irrelevant")))</f>
        <v>Irrelevant</v>
      </c>
      <c r="AC164" s="4" t="str">
        <f>IF(AND(OR(I164="Motorway link",I164="Exit diverge",I164="Entrance merge"),'Input data'!AD179=""),"No",IF(OR(I164="Motorway link",I164="Exit diverge",I164="Entrance merge"),'Input data'!AD179,"Irrelevant"))</f>
        <v>Irrelevant</v>
      </c>
      <c r="AD164" s="4" t="str">
        <f>IF(AND(OR(I164="Motorway link",I164="Exit diverge",I164="Entrance merge"),'Input data'!AE179=""),"130 kph",IF(OR(I164="Motorway link",I164="Exit diverge",I164="Entrance merge"),'Input data'!AE179,"Irrelevant"))</f>
        <v>Irrelevant</v>
      </c>
      <c r="AE164" s="4" t="str">
        <f>IF(AND(I164="Entrance merge",'Input data'!AF179=""),"No",IF(I164="Entrance merge",'Input data'!AF179,"Irrelevant"))</f>
        <v>Irrelevant</v>
      </c>
      <c r="AF164" s="4" t="str">
        <f>IF(AND(AE164="Yes",'Input data'!AG179&gt;0,'Input data'!AG179&lt;1.00000001),'Input data'!AG179,IF(OR(AE164="No",AE164="Yes"),0,"Irrelevant"))</f>
        <v>Irrelevant</v>
      </c>
    </row>
    <row r="165" spans="1:32" x14ac:dyDescent="0.3">
      <c r="A165" s="4" t="str">
        <f>IF('Input data'!A180="","",'Input data'!A180)</f>
        <v/>
      </c>
      <c r="B165" s="4" t="str">
        <f>IF('Input data'!B180="","",'Input data'!B180)</f>
        <v/>
      </c>
      <c r="C165" s="4" t="str">
        <f>IF('Input data'!C180="","",'Input data'!C180)</f>
        <v/>
      </c>
      <c r="D165" s="4" t="str">
        <f>IF('Input data'!D180="","",'Input data'!D180)</f>
        <v/>
      </c>
      <c r="E165" s="4" t="str">
        <f>IF('Input data'!E180="","",'Input data'!E180)</f>
        <v/>
      </c>
      <c r="F165" s="4" t="str">
        <f>IF('Input data'!F180="","",'Input data'!F180)</f>
        <v/>
      </c>
      <c r="G165" s="4">
        <f>IF('Input data'!G180="","",'Input data'!G180)</f>
        <v>0</v>
      </c>
      <c r="H165" s="4" t="str">
        <f>IF('Input data'!H180&gt;0.5,'Input data'!H180,"")</f>
        <v/>
      </c>
      <c r="I165" s="4" t="str">
        <f>IF('Input data'!I180="","",'Input data'!I180)</f>
        <v/>
      </c>
      <c r="J165" s="4" t="str">
        <f>IF(AND(OR(I165="Motorway link",I165="Exit diverge",I165="Entrance merge"),'Input data'!K180=""),2,IF(AND(OR(I165="Motorway link",I165="Exit diverge",I165="Entrance merge"),'Input data'!K180&gt;0.5,'Input data'!K180&lt;21),'Input data'!K180,"Irrelevant"))</f>
        <v>Irrelevant</v>
      </c>
      <c r="K165" s="4" t="str">
        <f>IF(AND(OR(I165="Motorway link",I165="Exit diverge",I165="Entrance merge",I165="Exit ramp",I165="Entrance ramp"),'Input data'!L180=""),3.5,IF(AND(OR(I165="Motorway link",I165="Exit diverge",I165="Entrance merge",I165="Exit ramp",I165="Entrance ramp"),'Input data'!L180&gt;1.5,'Input data'!L180&lt;11),'Input data'!L180,"Irrelevant"))</f>
        <v>Irrelevant</v>
      </c>
      <c r="L165" s="4" t="str">
        <f>IF(AND(I165="Motorway link",'Input data'!M180=""),"No",IF(I165="Motorway link",'Input data'!M180,"Irrelevant"))</f>
        <v>Irrelevant</v>
      </c>
      <c r="M165" s="4" t="str">
        <f>IF(AND(L165="Yes",'Input data'!N180&gt;0,'Input data'!N180&lt;1.00000001),'Input data'!N180,IF(OR(L165="No",L165="Yes"),0,"Irrelevant"))</f>
        <v>Irrelevant</v>
      </c>
      <c r="N165" s="4" t="str">
        <f>IF(AND(OR(I165="Motorway link",I165="Exit diverge",I165="Entrance merge"),'Input data'!O180=""),3,IF(AND(OR(I165="Motorway link",I165="Exit diverge",I165="Entrance merge"),'Input data'!O180&lt;11,'Input data'!O180&gt;-0.00000001),'Input data'!O180,"Irrelevant"))</f>
        <v>Irrelevant</v>
      </c>
      <c r="O165" s="4" t="str">
        <f>IF(AND(OR(I165="Motorway link",I165="Exit diverge",I165="Entrance merge",I165="Exit ramp",I165="Entrance ramp"),'Input data'!P180=""),0.5,IF(AND(OR(I165="Motorway link",I165="Exit diverge",I165="Entrance merge",I165="Exit ramp",I165="Entrance ramp"),'Input data'!P180&gt;-0.00000001,'Input data'!P180&lt;11),'Input data'!P180,"Irrelevant"))</f>
        <v>Irrelevant</v>
      </c>
      <c r="P165" s="4" t="str">
        <f>IF(AND(OR(I165="Motorway link",I165="Exit diverge",I165="Entrance merge"),'Input data'!Q180=""),5,IF(AND(OR(I165="Motorway link",I165="Exit diverge",I165="Entrance merge"),'Input data'!Q180&gt;-0.00000001,'Input data'!Q180&lt;101),'Input data'!Q180,"Irrelevant"))</f>
        <v>Irrelevant</v>
      </c>
      <c r="Q165" s="4" t="str">
        <f>IF(AND(OR(I165="Motorway link",I165="Exit diverge",I165="Entrance merge"),'Input data'!R180=""),"Straight",IF(AND(OR(I165="Motorway link",I165="Exit diverge",I165="Entrance merge"),'Input data'!R180&gt;10),'Input data'!R180,"Irrelevant"))</f>
        <v>Irrelevant</v>
      </c>
      <c r="R165" s="4" t="str">
        <f>IF(Q165="Straight",0,IF(AND(OR(I165="Motorway link",I165="Exit diverge",I165="Entrance merge"),OR('Input data'!S180="",'Input data'!S180&gt;(G165*1000))),G165*1000,IF(AND(OR(I165="Motorway link",I165="Exit diverge",I165="Entrance merge"),'Input data'!S180&gt;0),'Input data'!S180,"Irrelevant")))</f>
        <v>Irrelevant</v>
      </c>
      <c r="S165" s="4" t="str">
        <f>IF(AND(OR(I165="Motorway link",I165="Exit diverge",I165="Entrance merge"),'Input data'!T180=""),"Straight",IF(AND(OR(I165="Motorway link",I165="Exit diverge",I165="Entrance merge"),'Input data'!T180&gt;10),'Input data'!T180,"Irrelevant"))</f>
        <v>Irrelevant</v>
      </c>
      <c r="T165" s="4" t="str">
        <f>IF(S165="Straight",0,IF(R165="Irrelevant","Irrelevant",IF(AND(OR(I165="Motorway link",I165="Exit diverge",I165="Entrance merge"),OR('Input data'!U180="",'Input data'!U180&gt;(G165*1000-R165))),G165*1000-R165,IF(AND(OR(I165="Motorway link",I165="Exit diverge",I165="Entrance merge"),'Input data'!U180&gt;0),'Input data'!U180,"Irrelevant"))))</f>
        <v>Irrelevant</v>
      </c>
      <c r="U165" s="4" t="str">
        <f>IF(AND(OR(I165="Motorway link",I165="Exit diverge",I165="Entrance merge",I165="Exit ramp",I165="Entrance ramp"),'Input data'!V180=""),"No",IF(OR(I165="Motorway link",I165="Exit diverge",I165="Entrance merge",I165="Exit ramp",I165="Entrance ramp"),'Input data'!V180,"Irrelevant"))</f>
        <v>Irrelevant</v>
      </c>
      <c r="V165" s="4" t="str">
        <f>IF(W165="Straight",IF(AND(OR(I165="Exit ramp",I165="Entrance ramp"),'Input data'!W180=""),"Straight diamond ramp",IF(OR(I165="Exit ramp",I165="Entrance ramp"),'Input data'!W180,"Irrelevant")),"Irrelevant")</f>
        <v>Irrelevant</v>
      </c>
      <c r="W165" s="4" t="str">
        <f>IF(AND(OR(I165="Exit ramp",I165="Entrance ramp"),'Input data'!X180=""),"Straight",IF(AND(OR(I165="Exit ramp",I165="Entrance ramp"),'Input data'!X180&gt;10),'Input data'!X180,"Irrelevant"))</f>
        <v>Irrelevant</v>
      </c>
      <c r="X165" s="4" t="str">
        <f>IF(AND(OR(I165="Exit ramp",I165="Entrance ramp"),OR('Input data'!Y180="",'Input data'!Y180&gt;(G165*1000))),G165*1000,IF(AND(OR(I165="Exit ramp",I165="Entrance ramp"),'Input data'!Y180&gt;0),'Input data'!Y180,"Irrelevant"))</f>
        <v>Irrelevant</v>
      </c>
      <c r="Y165" s="4" t="str">
        <f>IF(AND(I165="Exit ramp",'Input data'!Z180=""),95,IF(AND(I165="Entrance ramp",'Input data'!Z180=""),45,IF(AND(OR(I165="Exit ramp",I165="Entrance ramp"),'Input data'!Z180&gt;4,'Input data'!Z180&lt;200),'Input data'!Z180,"Irrelevant")))</f>
        <v>Irrelevant</v>
      </c>
      <c r="Z165" s="4" t="str">
        <f>IF(AND(OR(I165="Exit ramp",I165="Entrance ramp"),'Input data'!AA180=""),"Straight",IF(AND(OR(I165="Exit ramp",I165="Entrance ramp"),'Input data'!AA180&gt;10),'Input data'!AA180,"Irrelevant"))</f>
        <v>Irrelevant</v>
      </c>
      <c r="AA165" s="4" t="str">
        <f>IF(X165="Irrelevant","Irrelevant",IF(AND(OR(I165="Exit ramp",I165="Entrance ramp"),OR('Input data'!AB180="",'Input data'!AB180&gt;(G165*1000-X165))),G165*1000-X165,IF(AND(OR(I165="Exit ramp",I165="Entrance ramp"),'Input data'!AB180&gt;0),'Input data'!AB180,"Irrelevant")))</f>
        <v>Irrelevant</v>
      </c>
      <c r="AB165" s="4" t="str">
        <f>IF(AND(I165="Exit ramp",'Input data'!AC180=""),60,IF(AND(I165="Entrance ramp",'Input data'!AC180=""),80,IF(AND(OR(I165="Exit ramp",I165="Entrance ramp"),'Input data'!AC180&gt;4,'Input data'!AC180&lt;200),'Input data'!AC180,"Irrelevant")))</f>
        <v>Irrelevant</v>
      </c>
      <c r="AC165" s="4" t="str">
        <f>IF(AND(OR(I165="Motorway link",I165="Exit diverge",I165="Entrance merge"),'Input data'!AD180=""),"No",IF(OR(I165="Motorway link",I165="Exit diverge",I165="Entrance merge"),'Input data'!AD180,"Irrelevant"))</f>
        <v>Irrelevant</v>
      </c>
      <c r="AD165" s="4" t="str">
        <f>IF(AND(OR(I165="Motorway link",I165="Exit diverge",I165="Entrance merge"),'Input data'!AE180=""),"130 kph",IF(OR(I165="Motorway link",I165="Exit diverge",I165="Entrance merge"),'Input data'!AE180,"Irrelevant"))</f>
        <v>Irrelevant</v>
      </c>
      <c r="AE165" s="4" t="str">
        <f>IF(AND(I165="Entrance merge",'Input data'!AF180=""),"No",IF(I165="Entrance merge",'Input data'!AF180,"Irrelevant"))</f>
        <v>Irrelevant</v>
      </c>
      <c r="AF165" s="4" t="str">
        <f>IF(AND(AE165="Yes",'Input data'!AG180&gt;0,'Input data'!AG180&lt;1.00000001),'Input data'!AG180,IF(OR(AE165="No",AE165="Yes"),0,"Irrelevant"))</f>
        <v>Irrelevant</v>
      </c>
    </row>
    <row r="166" spans="1:32" x14ac:dyDescent="0.3">
      <c r="A166" s="4" t="str">
        <f>IF('Input data'!A181="","",'Input data'!A181)</f>
        <v/>
      </c>
      <c r="B166" s="4" t="str">
        <f>IF('Input data'!B181="","",'Input data'!B181)</f>
        <v/>
      </c>
      <c r="C166" s="4" t="str">
        <f>IF('Input data'!C181="","",'Input data'!C181)</f>
        <v/>
      </c>
      <c r="D166" s="4" t="str">
        <f>IF('Input data'!D181="","",'Input data'!D181)</f>
        <v/>
      </c>
      <c r="E166" s="4" t="str">
        <f>IF('Input data'!E181="","",'Input data'!E181)</f>
        <v/>
      </c>
      <c r="F166" s="4" t="str">
        <f>IF('Input data'!F181="","",'Input data'!F181)</f>
        <v/>
      </c>
      <c r="G166" s="4">
        <f>IF('Input data'!G181="","",'Input data'!G181)</f>
        <v>0</v>
      </c>
      <c r="H166" s="4" t="str">
        <f>IF('Input data'!H181&gt;0.5,'Input data'!H181,"")</f>
        <v/>
      </c>
      <c r="I166" s="4" t="str">
        <f>IF('Input data'!I181="","",'Input data'!I181)</f>
        <v/>
      </c>
      <c r="J166" s="4" t="str">
        <f>IF(AND(OR(I166="Motorway link",I166="Exit diverge",I166="Entrance merge"),'Input data'!K181=""),2,IF(AND(OR(I166="Motorway link",I166="Exit diverge",I166="Entrance merge"),'Input data'!K181&gt;0.5,'Input data'!K181&lt;21),'Input data'!K181,"Irrelevant"))</f>
        <v>Irrelevant</v>
      </c>
      <c r="K166" s="4" t="str">
        <f>IF(AND(OR(I166="Motorway link",I166="Exit diverge",I166="Entrance merge",I166="Exit ramp",I166="Entrance ramp"),'Input data'!L181=""),3.5,IF(AND(OR(I166="Motorway link",I166="Exit diverge",I166="Entrance merge",I166="Exit ramp",I166="Entrance ramp"),'Input data'!L181&gt;1.5,'Input data'!L181&lt;11),'Input data'!L181,"Irrelevant"))</f>
        <v>Irrelevant</v>
      </c>
      <c r="L166" s="4" t="str">
        <f>IF(AND(I166="Motorway link",'Input data'!M181=""),"No",IF(I166="Motorway link",'Input data'!M181,"Irrelevant"))</f>
        <v>Irrelevant</v>
      </c>
      <c r="M166" s="4" t="str">
        <f>IF(AND(L166="Yes",'Input data'!N181&gt;0,'Input data'!N181&lt;1.00000001),'Input data'!N181,IF(OR(L166="No",L166="Yes"),0,"Irrelevant"))</f>
        <v>Irrelevant</v>
      </c>
      <c r="N166" s="4" t="str">
        <f>IF(AND(OR(I166="Motorway link",I166="Exit diverge",I166="Entrance merge"),'Input data'!O181=""),3,IF(AND(OR(I166="Motorway link",I166="Exit diverge",I166="Entrance merge"),'Input data'!O181&lt;11,'Input data'!O181&gt;-0.00000001),'Input data'!O181,"Irrelevant"))</f>
        <v>Irrelevant</v>
      </c>
      <c r="O166" s="4" t="str">
        <f>IF(AND(OR(I166="Motorway link",I166="Exit diverge",I166="Entrance merge",I166="Exit ramp",I166="Entrance ramp"),'Input data'!P181=""),0.5,IF(AND(OR(I166="Motorway link",I166="Exit diverge",I166="Entrance merge",I166="Exit ramp",I166="Entrance ramp"),'Input data'!P181&gt;-0.00000001,'Input data'!P181&lt;11),'Input data'!P181,"Irrelevant"))</f>
        <v>Irrelevant</v>
      </c>
      <c r="P166" s="4" t="str">
        <f>IF(AND(OR(I166="Motorway link",I166="Exit diverge",I166="Entrance merge"),'Input data'!Q181=""),5,IF(AND(OR(I166="Motorway link",I166="Exit diverge",I166="Entrance merge"),'Input data'!Q181&gt;-0.00000001,'Input data'!Q181&lt;101),'Input data'!Q181,"Irrelevant"))</f>
        <v>Irrelevant</v>
      </c>
      <c r="Q166" s="4" t="str">
        <f>IF(AND(OR(I166="Motorway link",I166="Exit diverge",I166="Entrance merge"),'Input data'!R181=""),"Straight",IF(AND(OR(I166="Motorway link",I166="Exit diverge",I166="Entrance merge"),'Input data'!R181&gt;10),'Input data'!R181,"Irrelevant"))</f>
        <v>Irrelevant</v>
      </c>
      <c r="R166" s="4" t="str">
        <f>IF(Q166="Straight",0,IF(AND(OR(I166="Motorway link",I166="Exit diverge",I166="Entrance merge"),OR('Input data'!S181="",'Input data'!S181&gt;(G166*1000))),G166*1000,IF(AND(OR(I166="Motorway link",I166="Exit diverge",I166="Entrance merge"),'Input data'!S181&gt;0),'Input data'!S181,"Irrelevant")))</f>
        <v>Irrelevant</v>
      </c>
      <c r="S166" s="4" t="str">
        <f>IF(AND(OR(I166="Motorway link",I166="Exit diverge",I166="Entrance merge"),'Input data'!T181=""),"Straight",IF(AND(OR(I166="Motorway link",I166="Exit diverge",I166="Entrance merge"),'Input data'!T181&gt;10),'Input data'!T181,"Irrelevant"))</f>
        <v>Irrelevant</v>
      </c>
      <c r="T166" s="4" t="str">
        <f>IF(S166="Straight",0,IF(R166="Irrelevant","Irrelevant",IF(AND(OR(I166="Motorway link",I166="Exit diverge",I166="Entrance merge"),OR('Input data'!U181="",'Input data'!U181&gt;(G166*1000-R166))),G166*1000-R166,IF(AND(OR(I166="Motorway link",I166="Exit diverge",I166="Entrance merge"),'Input data'!U181&gt;0),'Input data'!U181,"Irrelevant"))))</f>
        <v>Irrelevant</v>
      </c>
      <c r="U166" s="4" t="str">
        <f>IF(AND(OR(I166="Motorway link",I166="Exit diverge",I166="Entrance merge",I166="Exit ramp",I166="Entrance ramp"),'Input data'!V181=""),"No",IF(OR(I166="Motorway link",I166="Exit diverge",I166="Entrance merge",I166="Exit ramp",I166="Entrance ramp"),'Input data'!V181,"Irrelevant"))</f>
        <v>Irrelevant</v>
      </c>
      <c r="V166" s="4" t="str">
        <f>IF(W166="Straight",IF(AND(OR(I166="Exit ramp",I166="Entrance ramp"),'Input data'!W181=""),"Straight diamond ramp",IF(OR(I166="Exit ramp",I166="Entrance ramp"),'Input data'!W181,"Irrelevant")),"Irrelevant")</f>
        <v>Irrelevant</v>
      </c>
      <c r="W166" s="4" t="str">
        <f>IF(AND(OR(I166="Exit ramp",I166="Entrance ramp"),'Input data'!X181=""),"Straight",IF(AND(OR(I166="Exit ramp",I166="Entrance ramp"),'Input data'!X181&gt;10),'Input data'!X181,"Irrelevant"))</f>
        <v>Irrelevant</v>
      </c>
      <c r="X166" s="4" t="str">
        <f>IF(AND(OR(I166="Exit ramp",I166="Entrance ramp"),OR('Input data'!Y181="",'Input data'!Y181&gt;(G166*1000))),G166*1000,IF(AND(OR(I166="Exit ramp",I166="Entrance ramp"),'Input data'!Y181&gt;0),'Input data'!Y181,"Irrelevant"))</f>
        <v>Irrelevant</v>
      </c>
      <c r="Y166" s="4" t="str">
        <f>IF(AND(I166="Exit ramp",'Input data'!Z181=""),95,IF(AND(I166="Entrance ramp",'Input data'!Z181=""),45,IF(AND(OR(I166="Exit ramp",I166="Entrance ramp"),'Input data'!Z181&gt;4,'Input data'!Z181&lt;200),'Input data'!Z181,"Irrelevant")))</f>
        <v>Irrelevant</v>
      </c>
      <c r="Z166" s="4" t="str">
        <f>IF(AND(OR(I166="Exit ramp",I166="Entrance ramp"),'Input data'!AA181=""),"Straight",IF(AND(OR(I166="Exit ramp",I166="Entrance ramp"),'Input data'!AA181&gt;10),'Input data'!AA181,"Irrelevant"))</f>
        <v>Irrelevant</v>
      </c>
      <c r="AA166" s="4" t="str">
        <f>IF(X166="Irrelevant","Irrelevant",IF(AND(OR(I166="Exit ramp",I166="Entrance ramp"),OR('Input data'!AB181="",'Input data'!AB181&gt;(G166*1000-X166))),G166*1000-X166,IF(AND(OR(I166="Exit ramp",I166="Entrance ramp"),'Input data'!AB181&gt;0),'Input data'!AB181,"Irrelevant")))</f>
        <v>Irrelevant</v>
      </c>
      <c r="AB166" s="4" t="str">
        <f>IF(AND(I166="Exit ramp",'Input data'!AC181=""),60,IF(AND(I166="Entrance ramp",'Input data'!AC181=""),80,IF(AND(OR(I166="Exit ramp",I166="Entrance ramp"),'Input data'!AC181&gt;4,'Input data'!AC181&lt;200),'Input data'!AC181,"Irrelevant")))</f>
        <v>Irrelevant</v>
      </c>
      <c r="AC166" s="4" t="str">
        <f>IF(AND(OR(I166="Motorway link",I166="Exit diverge",I166="Entrance merge"),'Input data'!AD181=""),"No",IF(OR(I166="Motorway link",I166="Exit diverge",I166="Entrance merge"),'Input data'!AD181,"Irrelevant"))</f>
        <v>Irrelevant</v>
      </c>
      <c r="AD166" s="4" t="str">
        <f>IF(AND(OR(I166="Motorway link",I166="Exit diverge",I166="Entrance merge"),'Input data'!AE181=""),"130 kph",IF(OR(I166="Motorway link",I166="Exit diverge",I166="Entrance merge"),'Input data'!AE181,"Irrelevant"))</f>
        <v>Irrelevant</v>
      </c>
      <c r="AE166" s="4" t="str">
        <f>IF(AND(I166="Entrance merge",'Input data'!AF181=""),"No",IF(I166="Entrance merge",'Input data'!AF181,"Irrelevant"))</f>
        <v>Irrelevant</v>
      </c>
      <c r="AF166" s="4" t="str">
        <f>IF(AND(AE166="Yes",'Input data'!AG181&gt;0,'Input data'!AG181&lt;1.00000001),'Input data'!AG181,IF(OR(AE166="No",AE166="Yes"),0,"Irrelevant"))</f>
        <v>Irrelevant</v>
      </c>
    </row>
    <row r="167" spans="1:32" x14ac:dyDescent="0.3">
      <c r="A167" s="4" t="str">
        <f>IF('Input data'!A182="","",'Input data'!A182)</f>
        <v/>
      </c>
      <c r="B167" s="4" t="str">
        <f>IF('Input data'!B182="","",'Input data'!B182)</f>
        <v/>
      </c>
      <c r="C167" s="4" t="str">
        <f>IF('Input data'!C182="","",'Input data'!C182)</f>
        <v/>
      </c>
      <c r="D167" s="4" t="str">
        <f>IF('Input data'!D182="","",'Input data'!D182)</f>
        <v/>
      </c>
      <c r="E167" s="4" t="str">
        <f>IF('Input data'!E182="","",'Input data'!E182)</f>
        <v/>
      </c>
      <c r="F167" s="4" t="str">
        <f>IF('Input data'!F182="","",'Input data'!F182)</f>
        <v/>
      </c>
      <c r="G167" s="4">
        <f>IF('Input data'!G182="","",'Input data'!G182)</f>
        <v>0</v>
      </c>
      <c r="H167" s="4" t="str">
        <f>IF('Input data'!H182&gt;0.5,'Input data'!H182,"")</f>
        <v/>
      </c>
      <c r="I167" s="4" t="str">
        <f>IF('Input data'!I182="","",'Input data'!I182)</f>
        <v/>
      </c>
      <c r="J167" s="4" t="str">
        <f>IF(AND(OR(I167="Motorway link",I167="Exit diverge",I167="Entrance merge"),'Input data'!K182=""),2,IF(AND(OR(I167="Motorway link",I167="Exit diverge",I167="Entrance merge"),'Input data'!K182&gt;0.5,'Input data'!K182&lt;21),'Input data'!K182,"Irrelevant"))</f>
        <v>Irrelevant</v>
      </c>
      <c r="K167" s="4" t="str">
        <f>IF(AND(OR(I167="Motorway link",I167="Exit diverge",I167="Entrance merge",I167="Exit ramp",I167="Entrance ramp"),'Input data'!L182=""),3.5,IF(AND(OR(I167="Motorway link",I167="Exit diverge",I167="Entrance merge",I167="Exit ramp",I167="Entrance ramp"),'Input data'!L182&gt;1.5,'Input data'!L182&lt;11),'Input data'!L182,"Irrelevant"))</f>
        <v>Irrelevant</v>
      </c>
      <c r="L167" s="4" t="str">
        <f>IF(AND(I167="Motorway link",'Input data'!M182=""),"No",IF(I167="Motorway link",'Input data'!M182,"Irrelevant"))</f>
        <v>Irrelevant</v>
      </c>
      <c r="M167" s="4" t="str">
        <f>IF(AND(L167="Yes",'Input data'!N182&gt;0,'Input data'!N182&lt;1.00000001),'Input data'!N182,IF(OR(L167="No",L167="Yes"),0,"Irrelevant"))</f>
        <v>Irrelevant</v>
      </c>
      <c r="N167" s="4" t="str">
        <f>IF(AND(OR(I167="Motorway link",I167="Exit diverge",I167="Entrance merge"),'Input data'!O182=""),3,IF(AND(OR(I167="Motorway link",I167="Exit diverge",I167="Entrance merge"),'Input data'!O182&lt;11,'Input data'!O182&gt;-0.00000001),'Input data'!O182,"Irrelevant"))</f>
        <v>Irrelevant</v>
      </c>
      <c r="O167" s="4" t="str">
        <f>IF(AND(OR(I167="Motorway link",I167="Exit diverge",I167="Entrance merge",I167="Exit ramp",I167="Entrance ramp"),'Input data'!P182=""),0.5,IF(AND(OR(I167="Motorway link",I167="Exit diverge",I167="Entrance merge",I167="Exit ramp",I167="Entrance ramp"),'Input data'!P182&gt;-0.00000001,'Input data'!P182&lt;11),'Input data'!P182,"Irrelevant"))</f>
        <v>Irrelevant</v>
      </c>
      <c r="P167" s="4" t="str">
        <f>IF(AND(OR(I167="Motorway link",I167="Exit diverge",I167="Entrance merge"),'Input data'!Q182=""),5,IF(AND(OR(I167="Motorway link",I167="Exit diverge",I167="Entrance merge"),'Input data'!Q182&gt;-0.00000001,'Input data'!Q182&lt;101),'Input data'!Q182,"Irrelevant"))</f>
        <v>Irrelevant</v>
      </c>
      <c r="Q167" s="4" t="str">
        <f>IF(AND(OR(I167="Motorway link",I167="Exit diverge",I167="Entrance merge"),'Input data'!R182=""),"Straight",IF(AND(OR(I167="Motorway link",I167="Exit diverge",I167="Entrance merge"),'Input data'!R182&gt;10),'Input data'!R182,"Irrelevant"))</f>
        <v>Irrelevant</v>
      </c>
      <c r="R167" s="4" t="str">
        <f>IF(Q167="Straight",0,IF(AND(OR(I167="Motorway link",I167="Exit diverge",I167="Entrance merge"),OR('Input data'!S182="",'Input data'!S182&gt;(G167*1000))),G167*1000,IF(AND(OR(I167="Motorway link",I167="Exit diverge",I167="Entrance merge"),'Input data'!S182&gt;0),'Input data'!S182,"Irrelevant")))</f>
        <v>Irrelevant</v>
      </c>
      <c r="S167" s="4" t="str">
        <f>IF(AND(OR(I167="Motorway link",I167="Exit diverge",I167="Entrance merge"),'Input data'!T182=""),"Straight",IF(AND(OR(I167="Motorway link",I167="Exit diverge",I167="Entrance merge"),'Input data'!T182&gt;10),'Input data'!T182,"Irrelevant"))</f>
        <v>Irrelevant</v>
      </c>
      <c r="T167" s="4" t="str">
        <f>IF(S167="Straight",0,IF(R167="Irrelevant","Irrelevant",IF(AND(OR(I167="Motorway link",I167="Exit diverge",I167="Entrance merge"),OR('Input data'!U182="",'Input data'!U182&gt;(G167*1000-R167))),G167*1000-R167,IF(AND(OR(I167="Motorway link",I167="Exit diverge",I167="Entrance merge"),'Input data'!U182&gt;0),'Input data'!U182,"Irrelevant"))))</f>
        <v>Irrelevant</v>
      </c>
      <c r="U167" s="4" t="str">
        <f>IF(AND(OR(I167="Motorway link",I167="Exit diverge",I167="Entrance merge",I167="Exit ramp",I167="Entrance ramp"),'Input data'!V182=""),"No",IF(OR(I167="Motorway link",I167="Exit diverge",I167="Entrance merge",I167="Exit ramp",I167="Entrance ramp"),'Input data'!V182,"Irrelevant"))</f>
        <v>Irrelevant</v>
      </c>
      <c r="V167" s="4" t="str">
        <f>IF(W167="Straight",IF(AND(OR(I167="Exit ramp",I167="Entrance ramp"),'Input data'!W182=""),"Straight diamond ramp",IF(OR(I167="Exit ramp",I167="Entrance ramp"),'Input data'!W182,"Irrelevant")),"Irrelevant")</f>
        <v>Irrelevant</v>
      </c>
      <c r="W167" s="4" t="str">
        <f>IF(AND(OR(I167="Exit ramp",I167="Entrance ramp"),'Input data'!X182=""),"Straight",IF(AND(OR(I167="Exit ramp",I167="Entrance ramp"),'Input data'!X182&gt;10),'Input data'!X182,"Irrelevant"))</f>
        <v>Irrelevant</v>
      </c>
      <c r="X167" s="4" t="str">
        <f>IF(AND(OR(I167="Exit ramp",I167="Entrance ramp"),OR('Input data'!Y182="",'Input data'!Y182&gt;(G167*1000))),G167*1000,IF(AND(OR(I167="Exit ramp",I167="Entrance ramp"),'Input data'!Y182&gt;0),'Input data'!Y182,"Irrelevant"))</f>
        <v>Irrelevant</v>
      </c>
      <c r="Y167" s="4" t="str">
        <f>IF(AND(I167="Exit ramp",'Input data'!Z182=""),95,IF(AND(I167="Entrance ramp",'Input data'!Z182=""),45,IF(AND(OR(I167="Exit ramp",I167="Entrance ramp"),'Input data'!Z182&gt;4,'Input data'!Z182&lt;200),'Input data'!Z182,"Irrelevant")))</f>
        <v>Irrelevant</v>
      </c>
      <c r="Z167" s="4" t="str">
        <f>IF(AND(OR(I167="Exit ramp",I167="Entrance ramp"),'Input data'!AA182=""),"Straight",IF(AND(OR(I167="Exit ramp",I167="Entrance ramp"),'Input data'!AA182&gt;10),'Input data'!AA182,"Irrelevant"))</f>
        <v>Irrelevant</v>
      </c>
      <c r="AA167" s="4" t="str">
        <f>IF(X167="Irrelevant","Irrelevant",IF(AND(OR(I167="Exit ramp",I167="Entrance ramp"),OR('Input data'!AB182="",'Input data'!AB182&gt;(G167*1000-X167))),G167*1000-X167,IF(AND(OR(I167="Exit ramp",I167="Entrance ramp"),'Input data'!AB182&gt;0),'Input data'!AB182,"Irrelevant")))</f>
        <v>Irrelevant</v>
      </c>
      <c r="AB167" s="4" t="str">
        <f>IF(AND(I167="Exit ramp",'Input data'!AC182=""),60,IF(AND(I167="Entrance ramp",'Input data'!AC182=""),80,IF(AND(OR(I167="Exit ramp",I167="Entrance ramp"),'Input data'!AC182&gt;4,'Input data'!AC182&lt;200),'Input data'!AC182,"Irrelevant")))</f>
        <v>Irrelevant</v>
      </c>
      <c r="AC167" s="4" t="str">
        <f>IF(AND(OR(I167="Motorway link",I167="Exit diverge",I167="Entrance merge"),'Input data'!AD182=""),"No",IF(OR(I167="Motorway link",I167="Exit diverge",I167="Entrance merge"),'Input data'!AD182,"Irrelevant"))</f>
        <v>Irrelevant</v>
      </c>
      <c r="AD167" s="4" t="str">
        <f>IF(AND(OR(I167="Motorway link",I167="Exit diverge",I167="Entrance merge"),'Input data'!AE182=""),"130 kph",IF(OR(I167="Motorway link",I167="Exit diverge",I167="Entrance merge"),'Input data'!AE182,"Irrelevant"))</f>
        <v>Irrelevant</v>
      </c>
      <c r="AE167" s="4" t="str">
        <f>IF(AND(I167="Entrance merge",'Input data'!AF182=""),"No",IF(I167="Entrance merge",'Input data'!AF182,"Irrelevant"))</f>
        <v>Irrelevant</v>
      </c>
      <c r="AF167" s="4" t="str">
        <f>IF(AND(AE167="Yes",'Input data'!AG182&gt;0,'Input data'!AG182&lt;1.00000001),'Input data'!AG182,IF(OR(AE167="No",AE167="Yes"),0,"Irrelevant"))</f>
        <v>Irrelevant</v>
      </c>
    </row>
    <row r="168" spans="1:32" x14ac:dyDescent="0.3">
      <c r="A168" s="4" t="str">
        <f>IF('Input data'!A183="","",'Input data'!A183)</f>
        <v/>
      </c>
      <c r="B168" s="4" t="str">
        <f>IF('Input data'!B183="","",'Input data'!B183)</f>
        <v/>
      </c>
      <c r="C168" s="4" t="str">
        <f>IF('Input data'!C183="","",'Input data'!C183)</f>
        <v/>
      </c>
      <c r="D168" s="4" t="str">
        <f>IF('Input data'!D183="","",'Input data'!D183)</f>
        <v/>
      </c>
      <c r="E168" s="4" t="str">
        <f>IF('Input data'!E183="","",'Input data'!E183)</f>
        <v/>
      </c>
      <c r="F168" s="4" t="str">
        <f>IF('Input data'!F183="","",'Input data'!F183)</f>
        <v/>
      </c>
      <c r="G168" s="4">
        <f>IF('Input data'!G183="","",'Input data'!G183)</f>
        <v>0</v>
      </c>
      <c r="H168" s="4" t="str">
        <f>IF('Input data'!H183&gt;0.5,'Input data'!H183,"")</f>
        <v/>
      </c>
      <c r="I168" s="4" t="str">
        <f>IF('Input data'!I183="","",'Input data'!I183)</f>
        <v/>
      </c>
      <c r="J168" s="4" t="str">
        <f>IF(AND(OR(I168="Motorway link",I168="Exit diverge",I168="Entrance merge"),'Input data'!K183=""),2,IF(AND(OR(I168="Motorway link",I168="Exit diverge",I168="Entrance merge"),'Input data'!K183&gt;0.5,'Input data'!K183&lt;21),'Input data'!K183,"Irrelevant"))</f>
        <v>Irrelevant</v>
      </c>
      <c r="K168" s="4" t="str">
        <f>IF(AND(OR(I168="Motorway link",I168="Exit diverge",I168="Entrance merge",I168="Exit ramp",I168="Entrance ramp"),'Input data'!L183=""),3.5,IF(AND(OR(I168="Motorway link",I168="Exit diverge",I168="Entrance merge",I168="Exit ramp",I168="Entrance ramp"),'Input data'!L183&gt;1.5,'Input data'!L183&lt;11),'Input data'!L183,"Irrelevant"))</f>
        <v>Irrelevant</v>
      </c>
      <c r="L168" s="4" t="str">
        <f>IF(AND(I168="Motorway link",'Input data'!M183=""),"No",IF(I168="Motorway link",'Input data'!M183,"Irrelevant"))</f>
        <v>Irrelevant</v>
      </c>
      <c r="M168" s="4" t="str">
        <f>IF(AND(L168="Yes",'Input data'!N183&gt;0,'Input data'!N183&lt;1.00000001),'Input data'!N183,IF(OR(L168="No",L168="Yes"),0,"Irrelevant"))</f>
        <v>Irrelevant</v>
      </c>
      <c r="N168" s="4" t="str">
        <f>IF(AND(OR(I168="Motorway link",I168="Exit diverge",I168="Entrance merge"),'Input data'!O183=""),3,IF(AND(OR(I168="Motorway link",I168="Exit diverge",I168="Entrance merge"),'Input data'!O183&lt;11,'Input data'!O183&gt;-0.00000001),'Input data'!O183,"Irrelevant"))</f>
        <v>Irrelevant</v>
      </c>
      <c r="O168" s="4" t="str">
        <f>IF(AND(OR(I168="Motorway link",I168="Exit diverge",I168="Entrance merge",I168="Exit ramp",I168="Entrance ramp"),'Input data'!P183=""),0.5,IF(AND(OR(I168="Motorway link",I168="Exit diverge",I168="Entrance merge",I168="Exit ramp",I168="Entrance ramp"),'Input data'!P183&gt;-0.00000001,'Input data'!P183&lt;11),'Input data'!P183,"Irrelevant"))</f>
        <v>Irrelevant</v>
      </c>
      <c r="P168" s="4" t="str">
        <f>IF(AND(OR(I168="Motorway link",I168="Exit diverge",I168="Entrance merge"),'Input data'!Q183=""),5,IF(AND(OR(I168="Motorway link",I168="Exit diverge",I168="Entrance merge"),'Input data'!Q183&gt;-0.00000001,'Input data'!Q183&lt;101),'Input data'!Q183,"Irrelevant"))</f>
        <v>Irrelevant</v>
      </c>
      <c r="Q168" s="4" t="str">
        <f>IF(AND(OR(I168="Motorway link",I168="Exit diverge",I168="Entrance merge"),'Input data'!R183=""),"Straight",IF(AND(OR(I168="Motorway link",I168="Exit diverge",I168="Entrance merge"),'Input data'!R183&gt;10),'Input data'!R183,"Irrelevant"))</f>
        <v>Irrelevant</v>
      </c>
      <c r="R168" s="4" t="str">
        <f>IF(Q168="Straight",0,IF(AND(OR(I168="Motorway link",I168="Exit diverge",I168="Entrance merge"),OR('Input data'!S183="",'Input data'!S183&gt;(G168*1000))),G168*1000,IF(AND(OR(I168="Motorway link",I168="Exit diverge",I168="Entrance merge"),'Input data'!S183&gt;0),'Input data'!S183,"Irrelevant")))</f>
        <v>Irrelevant</v>
      </c>
      <c r="S168" s="4" t="str">
        <f>IF(AND(OR(I168="Motorway link",I168="Exit diverge",I168="Entrance merge"),'Input data'!T183=""),"Straight",IF(AND(OR(I168="Motorway link",I168="Exit diverge",I168="Entrance merge"),'Input data'!T183&gt;10),'Input data'!T183,"Irrelevant"))</f>
        <v>Irrelevant</v>
      </c>
      <c r="T168" s="4" t="str">
        <f>IF(S168="Straight",0,IF(R168="Irrelevant","Irrelevant",IF(AND(OR(I168="Motorway link",I168="Exit diverge",I168="Entrance merge"),OR('Input data'!U183="",'Input data'!U183&gt;(G168*1000-R168))),G168*1000-R168,IF(AND(OR(I168="Motorway link",I168="Exit diverge",I168="Entrance merge"),'Input data'!U183&gt;0),'Input data'!U183,"Irrelevant"))))</f>
        <v>Irrelevant</v>
      </c>
      <c r="U168" s="4" t="str">
        <f>IF(AND(OR(I168="Motorway link",I168="Exit diverge",I168="Entrance merge",I168="Exit ramp",I168="Entrance ramp"),'Input data'!V183=""),"No",IF(OR(I168="Motorway link",I168="Exit diverge",I168="Entrance merge",I168="Exit ramp",I168="Entrance ramp"),'Input data'!V183,"Irrelevant"))</f>
        <v>Irrelevant</v>
      </c>
      <c r="V168" s="4" t="str">
        <f>IF(W168="Straight",IF(AND(OR(I168="Exit ramp",I168="Entrance ramp"),'Input data'!W183=""),"Straight diamond ramp",IF(OR(I168="Exit ramp",I168="Entrance ramp"),'Input data'!W183,"Irrelevant")),"Irrelevant")</f>
        <v>Irrelevant</v>
      </c>
      <c r="W168" s="4" t="str">
        <f>IF(AND(OR(I168="Exit ramp",I168="Entrance ramp"),'Input data'!X183=""),"Straight",IF(AND(OR(I168="Exit ramp",I168="Entrance ramp"),'Input data'!X183&gt;10),'Input data'!X183,"Irrelevant"))</f>
        <v>Irrelevant</v>
      </c>
      <c r="X168" s="4" t="str">
        <f>IF(AND(OR(I168="Exit ramp",I168="Entrance ramp"),OR('Input data'!Y183="",'Input data'!Y183&gt;(G168*1000))),G168*1000,IF(AND(OR(I168="Exit ramp",I168="Entrance ramp"),'Input data'!Y183&gt;0),'Input data'!Y183,"Irrelevant"))</f>
        <v>Irrelevant</v>
      </c>
      <c r="Y168" s="4" t="str">
        <f>IF(AND(I168="Exit ramp",'Input data'!Z183=""),95,IF(AND(I168="Entrance ramp",'Input data'!Z183=""),45,IF(AND(OR(I168="Exit ramp",I168="Entrance ramp"),'Input data'!Z183&gt;4,'Input data'!Z183&lt;200),'Input data'!Z183,"Irrelevant")))</f>
        <v>Irrelevant</v>
      </c>
      <c r="Z168" s="4" t="str">
        <f>IF(AND(OR(I168="Exit ramp",I168="Entrance ramp"),'Input data'!AA183=""),"Straight",IF(AND(OR(I168="Exit ramp",I168="Entrance ramp"),'Input data'!AA183&gt;10),'Input data'!AA183,"Irrelevant"))</f>
        <v>Irrelevant</v>
      </c>
      <c r="AA168" s="4" t="str">
        <f>IF(X168="Irrelevant","Irrelevant",IF(AND(OR(I168="Exit ramp",I168="Entrance ramp"),OR('Input data'!AB183="",'Input data'!AB183&gt;(G168*1000-X168))),G168*1000-X168,IF(AND(OR(I168="Exit ramp",I168="Entrance ramp"),'Input data'!AB183&gt;0),'Input data'!AB183,"Irrelevant")))</f>
        <v>Irrelevant</v>
      </c>
      <c r="AB168" s="4" t="str">
        <f>IF(AND(I168="Exit ramp",'Input data'!AC183=""),60,IF(AND(I168="Entrance ramp",'Input data'!AC183=""),80,IF(AND(OR(I168="Exit ramp",I168="Entrance ramp"),'Input data'!AC183&gt;4,'Input data'!AC183&lt;200),'Input data'!AC183,"Irrelevant")))</f>
        <v>Irrelevant</v>
      </c>
      <c r="AC168" s="4" t="str">
        <f>IF(AND(OR(I168="Motorway link",I168="Exit diverge",I168="Entrance merge"),'Input data'!AD183=""),"No",IF(OR(I168="Motorway link",I168="Exit diverge",I168="Entrance merge"),'Input data'!AD183,"Irrelevant"))</f>
        <v>Irrelevant</v>
      </c>
      <c r="AD168" s="4" t="str">
        <f>IF(AND(OR(I168="Motorway link",I168="Exit diverge",I168="Entrance merge"),'Input data'!AE183=""),"130 kph",IF(OR(I168="Motorway link",I168="Exit diverge",I168="Entrance merge"),'Input data'!AE183,"Irrelevant"))</f>
        <v>Irrelevant</v>
      </c>
      <c r="AE168" s="4" t="str">
        <f>IF(AND(I168="Entrance merge",'Input data'!AF183=""),"No",IF(I168="Entrance merge",'Input data'!AF183,"Irrelevant"))</f>
        <v>Irrelevant</v>
      </c>
      <c r="AF168" s="4" t="str">
        <f>IF(AND(AE168="Yes",'Input data'!AG183&gt;0,'Input data'!AG183&lt;1.00000001),'Input data'!AG183,IF(OR(AE168="No",AE168="Yes"),0,"Irrelevant"))</f>
        <v>Irrelevant</v>
      </c>
    </row>
    <row r="169" spans="1:32" x14ac:dyDescent="0.3">
      <c r="A169" s="4" t="str">
        <f>IF('Input data'!A184="","",'Input data'!A184)</f>
        <v/>
      </c>
      <c r="B169" s="4" t="str">
        <f>IF('Input data'!B184="","",'Input data'!B184)</f>
        <v/>
      </c>
      <c r="C169" s="4" t="str">
        <f>IF('Input data'!C184="","",'Input data'!C184)</f>
        <v/>
      </c>
      <c r="D169" s="4" t="str">
        <f>IF('Input data'!D184="","",'Input data'!D184)</f>
        <v/>
      </c>
      <c r="E169" s="4" t="str">
        <f>IF('Input data'!E184="","",'Input data'!E184)</f>
        <v/>
      </c>
      <c r="F169" s="4" t="str">
        <f>IF('Input data'!F184="","",'Input data'!F184)</f>
        <v/>
      </c>
      <c r="G169" s="4">
        <f>IF('Input data'!G184="","",'Input data'!G184)</f>
        <v>0</v>
      </c>
      <c r="H169" s="4" t="str">
        <f>IF('Input data'!H184&gt;0.5,'Input data'!H184,"")</f>
        <v/>
      </c>
      <c r="I169" s="4" t="str">
        <f>IF('Input data'!I184="","",'Input data'!I184)</f>
        <v/>
      </c>
      <c r="J169" s="4" t="str">
        <f>IF(AND(OR(I169="Motorway link",I169="Exit diverge",I169="Entrance merge"),'Input data'!K184=""),2,IF(AND(OR(I169="Motorway link",I169="Exit diverge",I169="Entrance merge"),'Input data'!K184&gt;0.5,'Input data'!K184&lt;21),'Input data'!K184,"Irrelevant"))</f>
        <v>Irrelevant</v>
      </c>
      <c r="K169" s="4" t="str">
        <f>IF(AND(OR(I169="Motorway link",I169="Exit diverge",I169="Entrance merge",I169="Exit ramp",I169="Entrance ramp"),'Input data'!L184=""),3.5,IF(AND(OR(I169="Motorway link",I169="Exit diverge",I169="Entrance merge",I169="Exit ramp",I169="Entrance ramp"),'Input data'!L184&gt;1.5,'Input data'!L184&lt;11),'Input data'!L184,"Irrelevant"))</f>
        <v>Irrelevant</v>
      </c>
      <c r="L169" s="4" t="str">
        <f>IF(AND(I169="Motorway link",'Input data'!M184=""),"No",IF(I169="Motorway link",'Input data'!M184,"Irrelevant"))</f>
        <v>Irrelevant</v>
      </c>
      <c r="M169" s="4" t="str">
        <f>IF(AND(L169="Yes",'Input data'!N184&gt;0,'Input data'!N184&lt;1.00000001),'Input data'!N184,IF(OR(L169="No",L169="Yes"),0,"Irrelevant"))</f>
        <v>Irrelevant</v>
      </c>
      <c r="N169" s="4" t="str">
        <f>IF(AND(OR(I169="Motorway link",I169="Exit diverge",I169="Entrance merge"),'Input data'!O184=""),3,IF(AND(OR(I169="Motorway link",I169="Exit diverge",I169="Entrance merge"),'Input data'!O184&lt;11,'Input data'!O184&gt;-0.00000001),'Input data'!O184,"Irrelevant"))</f>
        <v>Irrelevant</v>
      </c>
      <c r="O169" s="4" t="str">
        <f>IF(AND(OR(I169="Motorway link",I169="Exit diverge",I169="Entrance merge",I169="Exit ramp",I169="Entrance ramp"),'Input data'!P184=""),0.5,IF(AND(OR(I169="Motorway link",I169="Exit diverge",I169="Entrance merge",I169="Exit ramp",I169="Entrance ramp"),'Input data'!P184&gt;-0.00000001,'Input data'!P184&lt;11),'Input data'!P184,"Irrelevant"))</f>
        <v>Irrelevant</v>
      </c>
      <c r="P169" s="4" t="str">
        <f>IF(AND(OR(I169="Motorway link",I169="Exit diverge",I169="Entrance merge"),'Input data'!Q184=""),5,IF(AND(OR(I169="Motorway link",I169="Exit diverge",I169="Entrance merge"),'Input data'!Q184&gt;-0.00000001,'Input data'!Q184&lt;101),'Input data'!Q184,"Irrelevant"))</f>
        <v>Irrelevant</v>
      </c>
      <c r="Q169" s="4" t="str">
        <f>IF(AND(OR(I169="Motorway link",I169="Exit diverge",I169="Entrance merge"),'Input data'!R184=""),"Straight",IF(AND(OR(I169="Motorway link",I169="Exit diverge",I169="Entrance merge"),'Input data'!R184&gt;10),'Input data'!R184,"Irrelevant"))</f>
        <v>Irrelevant</v>
      </c>
      <c r="R169" s="4" t="str">
        <f>IF(Q169="Straight",0,IF(AND(OR(I169="Motorway link",I169="Exit diverge",I169="Entrance merge"),OR('Input data'!S184="",'Input data'!S184&gt;(G169*1000))),G169*1000,IF(AND(OR(I169="Motorway link",I169="Exit diverge",I169="Entrance merge"),'Input data'!S184&gt;0),'Input data'!S184,"Irrelevant")))</f>
        <v>Irrelevant</v>
      </c>
      <c r="S169" s="4" t="str">
        <f>IF(AND(OR(I169="Motorway link",I169="Exit diverge",I169="Entrance merge"),'Input data'!T184=""),"Straight",IF(AND(OR(I169="Motorway link",I169="Exit diverge",I169="Entrance merge"),'Input data'!T184&gt;10),'Input data'!T184,"Irrelevant"))</f>
        <v>Irrelevant</v>
      </c>
      <c r="T169" s="4" t="str">
        <f>IF(S169="Straight",0,IF(R169="Irrelevant","Irrelevant",IF(AND(OR(I169="Motorway link",I169="Exit diverge",I169="Entrance merge"),OR('Input data'!U184="",'Input data'!U184&gt;(G169*1000-R169))),G169*1000-R169,IF(AND(OR(I169="Motorway link",I169="Exit diverge",I169="Entrance merge"),'Input data'!U184&gt;0),'Input data'!U184,"Irrelevant"))))</f>
        <v>Irrelevant</v>
      </c>
      <c r="U169" s="4" t="str">
        <f>IF(AND(OR(I169="Motorway link",I169="Exit diverge",I169="Entrance merge",I169="Exit ramp",I169="Entrance ramp"),'Input data'!V184=""),"No",IF(OR(I169="Motorway link",I169="Exit diverge",I169="Entrance merge",I169="Exit ramp",I169="Entrance ramp"),'Input data'!V184,"Irrelevant"))</f>
        <v>Irrelevant</v>
      </c>
      <c r="V169" s="4" t="str">
        <f>IF(W169="Straight",IF(AND(OR(I169="Exit ramp",I169="Entrance ramp"),'Input data'!W184=""),"Straight diamond ramp",IF(OR(I169="Exit ramp",I169="Entrance ramp"),'Input data'!W184,"Irrelevant")),"Irrelevant")</f>
        <v>Irrelevant</v>
      </c>
      <c r="W169" s="4" t="str">
        <f>IF(AND(OR(I169="Exit ramp",I169="Entrance ramp"),'Input data'!X184=""),"Straight",IF(AND(OR(I169="Exit ramp",I169="Entrance ramp"),'Input data'!X184&gt;10),'Input data'!X184,"Irrelevant"))</f>
        <v>Irrelevant</v>
      </c>
      <c r="X169" s="4" t="str">
        <f>IF(AND(OR(I169="Exit ramp",I169="Entrance ramp"),OR('Input data'!Y184="",'Input data'!Y184&gt;(G169*1000))),G169*1000,IF(AND(OR(I169="Exit ramp",I169="Entrance ramp"),'Input data'!Y184&gt;0),'Input data'!Y184,"Irrelevant"))</f>
        <v>Irrelevant</v>
      </c>
      <c r="Y169" s="4" t="str">
        <f>IF(AND(I169="Exit ramp",'Input data'!Z184=""),95,IF(AND(I169="Entrance ramp",'Input data'!Z184=""),45,IF(AND(OR(I169="Exit ramp",I169="Entrance ramp"),'Input data'!Z184&gt;4,'Input data'!Z184&lt;200),'Input data'!Z184,"Irrelevant")))</f>
        <v>Irrelevant</v>
      </c>
      <c r="Z169" s="4" t="str">
        <f>IF(AND(OR(I169="Exit ramp",I169="Entrance ramp"),'Input data'!AA184=""),"Straight",IF(AND(OR(I169="Exit ramp",I169="Entrance ramp"),'Input data'!AA184&gt;10),'Input data'!AA184,"Irrelevant"))</f>
        <v>Irrelevant</v>
      </c>
      <c r="AA169" s="4" t="str">
        <f>IF(X169="Irrelevant","Irrelevant",IF(AND(OR(I169="Exit ramp",I169="Entrance ramp"),OR('Input data'!AB184="",'Input data'!AB184&gt;(G169*1000-X169))),G169*1000-X169,IF(AND(OR(I169="Exit ramp",I169="Entrance ramp"),'Input data'!AB184&gt;0),'Input data'!AB184,"Irrelevant")))</f>
        <v>Irrelevant</v>
      </c>
      <c r="AB169" s="4" t="str">
        <f>IF(AND(I169="Exit ramp",'Input data'!AC184=""),60,IF(AND(I169="Entrance ramp",'Input data'!AC184=""),80,IF(AND(OR(I169="Exit ramp",I169="Entrance ramp"),'Input data'!AC184&gt;4,'Input data'!AC184&lt;200),'Input data'!AC184,"Irrelevant")))</f>
        <v>Irrelevant</v>
      </c>
      <c r="AC169" s="4" t="str">
        <f>IF(AND(OR(I169="Motorway link",I169="Exit diverge",I169="Entrance merge"),'Input data'!AD184=""),"No",IF(OR(I169="Motorway link",I169="Exit diverge",I169="Entrance merge"),'Input data'!AD184,"Irrelevant"))</f>
        <v>Irrelevant</v>
      </c>
      <c r="AD169" s="4" t="str">
        <f>IF(AND(OR(I169="Motorway link",I169="Exit diverge",I169="Entrance merge"),'Input data'!AE184=""),"130 kph",IF(OR(I169="Motorway link",I169="Exit diverge",I169="Entrance merge"),'Input data'!AE184,"Irrelevant"))</f>
        <v>Irrelevant</v>
      </c>
      <c r="AE169" s="4" t="str">
        <f>IF(AND(I169="Entrance merge",'Input data'!AF184=""),"No",IF(I169="Entrance merge",'Input data'!AF184,"Irrelevant"))</f>
        <v>Irrelevant</v>
      </c>
      <c r="AF169" s="4" t="str">
        <f>IF(AND(AE169="Yes",'Input data'!AG184&gt;0,'Input data'!AG184&lt;1.00000001),'Input data'!AG184,IF(OR(AE169="No",AE169="Yes"),0,"Irrelevant"))</f>
        <v>Irrelevant</v>
      </c>
    </row>
    <row r="170" spans="1:32" x14ac:dyDescent="0.3">
      <c r="A170" s="4" t="str">
        <f>IF('Input data'!A185="","",'Input data'!A185)</f>
        <v/>
      </c>
      <c r="B170" s="4" t="str">
        <f>IF('Input data'!B185="","",'Input data'!B185)</f>
        <v/>
      </c>
      <c r="C170" s="4" t="str">
        <f>IF('Input data'!C185="","",'Input data'!C185)</f>
        <v/>
      </c>
      <c r="D170" s="4" t="str">
        <f>IF('Input data'!D185="","",'Input data'!D185)</f>
        <v/>
      </c>
      <c r="E170" s="4" t="str">
        <f>IF('Input data'!E185="","",'Input data'!E185)</f>
        <v/>
      </c>
      <c r="F170" s="4" t="str">
        <f>IF('Input data'!F185="","",'Input data'!F185)</f>
        <v/>
      </c>
      <c r="G170" s="4">
        <f>IF('Input data'!G185="","",'Input data'!G185)</f>
        <v>0</v>
      </c>
      <c r="H170" s="4" t="str">
        <f>IF('Input data'!H185&gt;0.5,'Input data'!H185,"")</f>
        <v/>
      </c>
      <c r="I170" s="4" t="str">
        <f>IF('Input data'!I185="","",'Input data'!I185)</f>
        <v/>
      </c>
      <c r="J170" s="4" t="str">
        <f>IF(AND(OR(I170="Motorway link",I170="Exit diverge",I170="Entrance merge"),'Input data'!K185=""),2,IF(AND(OR(I170="Motorway link",I170="Exit diverge",I170="Entrance merge"),'Input data'!K185&gt;0.5,'Input data'!K185&lt;21),'Input data'!K185,"Irrelevant"))</f>
        <v>Irrelevant</v>
      </c>
      <c r="K170" s="4" t="str">
        <f>IF(AND(OR(I170="Motorway link",I170="Exit diverge",I170="Entrance merge",I170="Exit ramp",I170="Entrance ramp"),'Input data'!L185=""),3.5,IF(AND(OR(I170="Motorway link",I170="Exit diverge",I170="Entrance merge",I170="Exit ramp",I170="Entrance ramp"),'Input data'!L185&gt;1.5,'Input data'!L185&lt;11),'Input data'!L185,"Irrelevant"))</f>
        <v>Irrelevant</v>
      </c>
      <c r="L170" s="4" t="str">
        <f>IF(AND(I170="Motorway link",'Input data'!M185=""),"No",IF(I170="Motorway link",'Input data'!M185,"Irrelevant"))</f>
        <v>Irrelevant</v>
      </c>
      <c r="M170" s="4" t="str">
        <f>IF(AND(L170="Yes",'Input data'!N185&gt;0,'Input data'!N185&lt;1.00000001),'Input data'!N185,IF(OR(L170="No",L170="Yes"),0,"Irrelevant"))</f>
        <v>Irrelevant</v>
      </c>
      <c r="N170" s="4" t="str">
        <f>IF(AND(OR(I170="Motorway link",I170="Exit diverge",I170="Entrance merge"),'Input data'!O185=""),3,IF(AND(OR(I170="Motorway link",I170="Exit diverge",I170="Entrance merge"),'Input data'!O185&lt;11,'Input data'!O185&gt;-0.00000001),'Input data'!O185,"Irrelevant"))</f>
        <v>Irrelevant</v>
      </c>
      <c r="O170" s="4" t="str">
        <f>IF(AND(OR(I170="Motorway link",I170="Exit diverge",I170="Entrance merge",I170="Exit ramp",I170="Entrance ramp"),'Input data'!P185=""),0.5,IF(AND(OR(I170="Motorway link",I170="Exit diverge",I170="Entrance merge",I170="Exit ramp",I170="Entrance ramp"),'Input data'!P185&gt;-0.00000001,'Input data'!P185&lt;11),'Input data'!P185,"Irrelevant"))</f>
        <v>Irrelevant</v>
      </c>
      <c r="P170" s="4" t="str">
        <f>IF(AND(OR(I170="Motorway link",I170="Exit diverge",I170="Entrance merge"),'Input data'!Q185=""),5,IF(AND(OR(I170="Motorway link",I170="Exit diverge",I170="Entrance merge"),'Input data'!Q185&gt;-0.00000001,'Input data'!Q185&lt;101),'Input data'!Q185,"Irrelevant"))</f>
        <v>Irrelevant</v>
      </c>
      <c r="Q170" s="4" t="str">
        <f>IF(AND(OR(I170="Motorway link",I170="Exit diverge",I170="Entrance merge"),'Input data'!R185=""),"Straight",IF(AND(OR(I170="Motorway link",I170="Exit diverge",I170="Entrance merge"),'Input data'!R185&gt;10),'Input data'!R185,"Irrelevant"))</f>
        <v>Irrelevant</v>
      </c>
      <c r="R170" s="4" t="str">
        <f>IF(Q170="Straight",0,IF(AND(OR(I170="Motorway link",I170="Exit diverge",I170="Entrance merge"),OR('Input data'!S185="",'Input data'!S185&gt;(G170*1000))),G170*1000,IF(AND(OR(I170="Motorway link",I170="Exit diverge",I170="Entrance merge"),'Input data'!S185&gt;0),'Input data'!S185,"Irrelevant")))</f>
        <v>Irrelevant</v>
      </c>
      <c r="S170" s="4" t="str">
        <f>IF(AND(OR(I170="Motorway link",I170="Exit diverge",I170="Entrance merge"),'Input data'!T185=""),"Straight",IF(AND(OR(I170="Motorway link",I170="Exit diverge",I170="Entrance merge"),'Input data'!T185&gt;10),'Input data'!T185,"Irrelevant"))</f>
        <v>Irrelevant</v>
      </c>
      <c r="T170" s="4" t="str">
        <f>IF(S170="Straight",0,IF(R170="Irrelevant","Irrelevant",IF(AND(OR(I170="Motorway link",I170="Exit diverge",I170="Entrance merge"),OR('Input data'!U185="",'Input data'!U185&gt;(G170*1000-R170))),G170*1000-R170,IF(AND(OR(I170="Motorway link",I170="Exit diverge",I170="Entrance merge"),'Input data'!U185&gt;0),'Input data'!U185,"Irrelevant"))))</f>
        <v>Irrelevant</v>
      </c>
      <c r="U170" s="4" t="str">
        <f>IF(AND(OR(I170="Motorway link",I170="Exit diverge",I170="Entrance merge",I170="Exit ramp",I170="Entrance ramp"),'Input data'!V185=""),"No",IF(OR(I170="Motorway link",I170="Exit diverge",I170="Entrance merge",I170="Exit ramp",I170="Entrance ramp"),'Input data'!V185,"Irrelevant"))</f>
        <v>Irrelevant</v>
      </c>
      <c r="V170" s="4" t="str">
        <f>IF(W170="Straight",IF(AND(OR(I170="Exit ramp",I170="Entrance ramp"),'Input data'!W185=""),"Straight diamond ramp",IF(OR(I170="Exit ramp",I170="Entrance ramp"),'Input data'!W185,"Irrelevant")),"Irrelevant")</f>
        <v>Irrelevant</v>
      </c>
      <c r="W170" s="4" t="str">
        <f>IF(AND(OR(I170="Exit ramp",I170="Entrance ramp"),'Input data'!X185=""),"Straight",IF(AND(OR(I170="Exit ramp",I170="Entrance ramp"),'Input data'!X185&gt;10),'Input data'!X185,"Irrelevant"))</f>
        <v>Irrelevant</v>
      </c>
      <c r="X170" s="4" t="str">
        <f>IF(AND(OR(I170="Exit ramp",I170="Entrance ramp"),OR('Input data'!Y185="",'Input data'!Y185&gt;(G170*1000))),G170*1000,IF(AND(OR(I170="Exit ramp",I170="Entrance ramp"),'Input data'!Y185&gt;0),'Input data'!Y185,"Irrelevant"))</f>
        <v>Irrelevant</v>
      </c>
      <c r="Y170" s="4" t="str">
        <f>IF(AND(I170="Exit ramp",'Input data'!Z185=""),95,IF(AND(I170="Entrance ramp",'Input data'!Z185=""),45,IF(AND(OR(I170="Exit ramp",I170="Entrance ramp"),'Input data'!Z185&gt;4,'Input data'!Z185&lt;200),'Input data'!Z185,"Irrelevant")))</f>
        <v>Irrelevant</v>
      </c>
      <c r="Z170" s="4" t="str">
        <f>IF(AND(OR(I170="Exit ramp",I170="Entrance ramp"),'Input data'!AA185=""),"Straight",IF(AND(OR(I170="Exit ramp",I170="Entrance ramp"),'Input data'!AA185&gt;10),'Input data'!AA185,"Irrelevant"))</f>
        <v>Irrelevant</v>
      </c>
      <c r="AA170" s="4" t="str">
        <f>IF(X170="Irrelevant","Irrelevant",IF(AND(OR(I170="Exit ramp",I170="Entrance ramp"),OR('Input data'!AB185="",'Input data'!AB185&gt;(G170*1000-X170))),G170*1000-X170,IF(AND(OR(I170="Exit ramp",I170="Entrance ramp"),'Input data'!AB185&gt;0),'Input data'!AB185,"Irrelevant")))</f>
        <v>Irrelevant</v>
      </c>
      <c r="AB170" s="4" t="str">
        <f>IF(AND(I170="Exit ramp",'Input data'!AC185=""),60,IF(AND(I170="Entrance ramp",'Input data'!AC185=""),80,IF(AND(OR(I170="Exit ramp",I170="Entrance ramp"),'Input data'!AC185&gt;4,'Input data'!AC185&lt;200),'Input data'!AC185,"Irrelevant")))</f>
        <v>Irrelevant</v>
      </c>
      <c r="AC170" s="4" t="str">
        <f>IF(AND(OR(I170="Motorway link",I170="Exit diverge",I170="Entrance merge"),'Input data'!AD185=""),"No",IF(OR(I170="Motorway link",I170="Exit diverge",I170="Entrance merge"),'Input data'!AD185,"Irrelevant"))</f>
        <v>Irrelevant</v>
      </c>
      <c r="AD170" s="4" t="str">
        <f>IF(AND(OR(I170="Motorway link",I170="Exit diverge",I170="Entrance merge"),'Input data'!AE185=""),"130 kph",IF(OR(I170="Motorway link",I170="Exit diverge",I170="Entrance merge"),'Input data'!AE185,"Irrelevant"))</f>
        <v>Irrelevant</v>
      </c>
      <c r="AE170" s="4" t="str">
        <f>IF(AND(I170="Entrance merge",'Input data'!AF185=""),"No",IF(I170="Entrance merge",'Input data'!AF185,"Irrelevant"))</f>
        <v>Irrelevant</v>
      </c>
      <c r="AF170" s="4" t="str">
        <f>IF(AND(AE170="Yes",'Input data'!AG185&gt;0,'Input data'!AG185&lt;1.00000001),'Input data'!AG185,IF(OR(AE170="No",AE170="Yes"),0,"Irrelevant"))</f>
        <v>Irrelevant</v>
      </c>
    </row>
    <row r="171" spans="1:32" x14ac:dyDescent="0.3">
      <c r="A171" s="4" t="str">
        <f>IF('Input data'!A186="","",'Input data'!A186)</f>
        <v/>
      </c>
      <c r="B171" s="4" t="str">
        <f>IF('Input data'!B186="","",'Input data'!B186)</f>
        <v/>
      </c>
      <c r="C171" s="4" t="str">
        <f>IF('Input data'!C186="","",'Input data'!C186)</f>
        <v/>
      </c>
      <c r="D171" s="4" t="str">
        <f>IF('Input data'!D186="","",'Input data'!D186)</f>
        <v/>
      </c>
      <c r="E171" s="4" t="str">
        <f>IF('Input data'!E186="","",'Input data'!E186)</f>
        <v/>
      </c>
      <c r="F171" s="4" t="str">
        <f>IF('Input data'!F186="","",'Input data'!F186)</f>
        <v/>
      </c>
      <c r="G171" s="4">
        <f>IF('Input data'!G186="","",'Input data'!G186)</f>
        <v>0</v>
      </c>
      <c r="H171" s="4" t="str">
        <f>IF('Input data'!H186&gt;0.5,'Input data'!H186,"")</f>
        <v/>
      </c>
      <c r="I171" s="4" t="str">
        <f>IF('Input data'!I186="","",'Input data'!I186)</f>
        <v/>
      </c>
      <c r="J171" s="4" t="str">
        <f>IF(AND(OR(I171="Motorway link",I171="Exit diverge",I171="Entrance merge"),'Input data'!K186=""),2,IF(AND(OR(I171="Motorway link",I171="Exit diverge",I171="Entrance merge"),'Input data'!K186&gt;0.5,'Input data'!K186&lt;21),'Input data'!K186,"Irrelevant"))</f>
        <v>Irrelevant</v>
      </c>
      <c r="K171" s="4" t="str">
        <f>IF(AND(OR(I171="Motorway link",I171="Exit diverge",I171="Entrance merge",I171="Exit ramp",I171="Entrance ramp"),'Input data'!L186=""),3.5,IF(AND(OR(I171="Motorway link",I171="Exit diverge",I171="Entrance merge",I171="Exit ramp",I171="Entrance ramp"),'Input data'!L186&gt;1.5,'Input data'!L186&lt;11),'Input data'!L186,"Irrelevant"))</f>
        <v>Irrelevant</v>
      </c>
      <c r="L171" s="4" t="str">
        <f>IF(AND(I171="Motorway link",'Input data'!M186=""),"No",IF(I171="Motorway link",'Input data'!M186,"Irrelevant"))</f>
        <v>Irrelevant</v>
      </c>
      <c r="M171" s="4" t="str">
        <f>IF(AND(L171="Yes",'Input data'!N186&gt;0,'Input data'!N186&lt;1.00000001),'Input data'!N186,IF(OR(L171="No",L171="Yes"),0,"Irrelevant"))</f>
        <v>Irrelevant</v>
      </c>
      <c r="N171" s="4" t="str">
        <f>IF(AND(OR(I171="Motorway link",I171="Exit diverge",I171="Entrance merge"),'Input data'!O186=""),3,IF(AND(OR(I171="Motorway link",I171="Exit diverge",I171="Entrance merge"),'Input data'!O186&lt;11,'Input data'!O186&gt;-0.00000001),'Input data'!O186,"Irrelevant"))</f>
        <v>Irrelevant</v>
      </c>
      <c r="O171" s="4" t="str">
        <f>IF(AND(OR(I171="Motorway link",I171="Exit diverge",I171="Entrance merge",I171="Exit ramp",I171="Entrance ramp"),'Input data'!P186=""),0.5,IF(AND(OR(I171="Motorway link",I171="Exit diverge",I171="Entrance merge",I171="Exit ramp",I171="Entrance ramp"),'Input data'!P186&gt;-0.00000001,'Input data'!P186&lt;11),'Input data'!P186,"Irrelevant"))</f>
        <v>Irrelevant</v>
      </c>
      <c r="P171" s="4" t="str">
        <f>IF(AND(OR(I171="Motorway link",I171="Exit diverge",I171="Entrance merge"),'Input data'!Q186=""),5,IF(AND(OR(I171="Motorway link",I171="Exit diverge",I171="Entrance merge"),'Input data'!Q186&gt;-0.00000001,'Input data'!Q186&lt;101),'Input data'!Q186,"Irrelevant"))</f>
        <v>Irrelevant</v>
      </c>
      <c r="Q171" s="4" t="str">
        <f>IF(AND(OR(I171="Motorway link",I171="Exit diverge",I171="Entrance merge"),'Input data'!R186=""),"Straight",IF(AND(OR(I171="Motorway link",I171="Exit diverge",I171="Entrance merge"),'Input data'!R186&gt;10),'Input data'!R186,"Irrelevant"))</f>
        <v>Irrelevant</v>
      </c>
      <c r="R171" s="4" t="str">
        <f>IF(Q171="Straight",0,IF(AND(OR(I171="Motorway link",I171="Exit diverge",I171="Entrance merge"),OR('Input data'!S186="",'Input data'!S186&gt;(G171*1000))),G171*1000,IF(AND(OR(I171="Motorway link",I171="Exit diverge",I171="Entrance merge"),'Input data'!S186&gt;0),'Input data'!S186,"Irrelevant")))</f>
        <v>Irrelevant</v>
      </c>
      <c r="S171" s="4" t="str">
        <f>IF(AND(OR(I171="Motorway link",I171="Exit diverge",I171="Entrance merge"),'Input data'!T186=""),"Straight",IF(AND(OR(I171="Motorway link",I171="Exit diverge",I171="Entrance merge"),'Input data'!T186&gt;10),'Input data'!T186,"Irrelevant"))</f>
        <v>Irrelevant</v>
      </c>
      <c r="T171" s="4" t="str">
        <f>IF(S171="Straight",0,IF(R171="Irrelevant","Irrelevant",IF(AND(OR(I171="Motorway link",I171="Exit diverge",I171="Entrance merge"),OR('Input data'!U186="",'Input data'!U186&gt;(G171*1000-R171))),G171*1000-R171,IF(AND(OR(I171="Motorway link",I171="Exit diverge",I171="Entrance merge"),'Input data'!U186&gt;0),'Input data'!U186,"Irrelevant"))))</f>
        <v>Irrelevant</v>
      </c>
      <c r="U171" s="4" t="str">
        <f>IF(AND(OR(I171="Motorway link",I171="Exit diverge",I171="Entrance merge",I171="Exit ramp",I171="Entrance ramp"),'Input data'!V186=""),"No",IF(OR(I171="Motorway link",I171="Exit diverge",I171="Entrance merge",I171="Exit ramp",I171="Entrance ramp"),'Input data'!V186,"Irrelevant"))</f>
        <v>Irrelevant</v>
      </c>
      <c r="V171" s="4" t="str">
        <f>IF(W171="Straight",IF(AND(OR(I171="Exit ramp",I171="Entrance ramp"),'Input data'!W186=""),"Straight diamond ramp",IF(OR(I171="Exit ramp",I171="Entrance ramp"),'Input data'!W186,"Irrelevant")),"Irrelevant")</f>
        <v>Irrelevant</v>
      </c>
      <c r="W171" s="4" t="str">
        <f>IF(AND(OR(I171="Exit ramp",I171="Entrance ramp"),'Input data'!X186=""),"Straight",IF(AND(OR(I171="Exit ramp",I171="Entrance ramp"),'Input data'!X186&gt;10),'Input data'!X186,"Irrelevant"))</f>
        <v>Irrelevant</v>
      </c>
      <c r="X171" s="4" t="str">
        <f>IF(AND(OR(I171="Exit ramp",I171="Entrance ramp"),OR('Input data'!Y186="",'Input data'!Y186&gt;(G171*1000))),G171*1000,IF(AND(OR(I171="Exit ramp",I171="Entrance ramp"),'Input data'!Y186&gt;0),'Input data'!Y186,"Irrelevant"))</f>
        <v>Irrelevant</v>
      </c>
      <c r="Y171" s="4" t="str">
        <f>IF(AND(I171="Exit ramp",'Input data'!Z186=""),95,IF(AND(I171="Entrance ramp",'Input data'!Z186=""),45,IF(AND(OR(I171="Exit ramp",I171="Entrance ramp"),'Input data'!Z186&gt;4,'Input data'!Z186&lt;200),'Input data'!Z186,"Irrelevant")))</f>
        <v>Irrelevant</v>
      </c>
      <c r="Z171" s="4" t="str">
        <f>IF(AND(OR(I171="Exit ramp",I171="Entrance ramp"),'Input data'!AA186=""),"Straight",IF(AND(OR(I171="Exit ramp",I171="Entrance ramp"),'Input data'!AA186&gt;10),'Input data'!AA186,"Irrelevant"))</f>
        <v>Irrelevant</v>
      </c>
      <c r="AA171" s="4" t="str">
        <f>IF(X171="Irrelevant","Irrelevant",IF(AND(OR(I171="Exit ramp",I171="Entrance ramp"),OR('Input data'!AB186="",'Input data'!AB186&gt;(G171*1000-X171))),G171*1000-X171,IF(AND(OR(I171="Exit ramp",I171="Entrance ramp"),'Input data'!AB186&gt;0),'Input data'!AB186,"Irrelevant")))</f>
        <v>Irrelevant</v>
      </c>
      <c r="AB171" s="4" t="str">
        <f>IF(AND(I171="Exit ramp",'Input data'!AC186=""),60,IF(AND(I171="Entrance ramp",'Input data'!AC186=""),80,IF(AND(OR(I171="Exit ramp",I171="Entrance ramp"),'Input data'!AC186&gt;4,'Input data'!AC186&lt;200),'Input data'!AC186,"Irrelevant")))</f>
        <v>Irrelevant</v>
      </c>
      <c r="AC171" s="4" t="str">
        <f>IF(AND(OR(I171="Motorway link",I171="Exit diverge",I171="Entrance merge"),'Input data'!AD186=""),"No",IF(OR(I171="Motorway link",I171="Exit diverge",I171="Entrance merge"),'Input data'!AD186,"Irrelevant"))</f>
        <v>Irrelevant</v>
      </c>
      <c r="AD171" s="4" t="str">
        <f>IF(AND(OR(I171="Motorway link",I171="Exit diverge",I171="Entrance merge"),'Input data'!AE186=""),"130 kph",IF(OR(I171="Motorway link",I171="Exit diverge",I171="Entrance merge"),'Input data'!AE186,"Irrelevant"))</f>
        <v>Irrelevant</v>
      </c>
      <c r="AE171" s="4" t="str">
        <f>IF(AND(I171="Entrance merge",'Input data'!AF186=""),"No",IF(I171="Entrance merge",'Input data'!AF186,"Irrelevant"))</f>
        <v>Irrelevant</v>
      </c>
      <c r="AF171" s="4" t="str">
        <f>IF(AND(AE171="Yes",'Input data'!AG186&gt;0,'Input data'!AG186&lt;1.00000001),'Input data'!AG186,IF(OR(AE171="No",AE171="Yes"),0,"Irrelevant"))</f>
        <v>Irrelevant</v>
      </c>
    </row>
    <row r="172" spans="1:32" x14ac:dyDescent="0.3">
      <c r="A172" s="4" t="str">
        <f>IF('Input data'!A187="","",'Input data'!A187)</f>
        <v/>
      </c>
      <c r="B172" s="4" t="str">
        <f>IF('Input data'!B187="","",'Input data'!B187)</f>
        <v/>
      </c>
      <c r="C172" s="4" t="str">
        <f>IF('Input data'!C187="","",'Input data'!C187)</f>
        <v/>
      </c>
      <c r="D172" s="4" t="str">
        <f>IF('Input data'!D187="","",'Input data'!D187)</f>
        <v/>
      </c>
      <c r="E172" s="4" t="str">
        <f>IF('Input data'!E187="","",'Input data'!E187)</f>
        <v/>
      </c>
      <c r="F172" s="4" t="str">
        <f>IF('Input data'!F187="","",'Input data'!F187)</f>
        <v/>
      </c>
      <c r="G172" s="4">
        <f>IF('Input data'!G187="","",'Input data'!G187)</f>
        <v>0</v>
      </c>
      <c r="H172" s="4" t="str">
        <f>IF('Input data'!H187&gt;0.5,'Input data'!H187,"")</f>
        <v/>
      </c>
      <c r="I172" s="4" t="str">
        <f>IF('Input data'!I187="","",'Input data'!I187)</f>
        <v/>
      </c>
      <c r="J172" s="4" t="str">
        <f>IF(AND(OR(I172="Motorway link",I172="Exit diverge",I172="Entrance merge"),'Input data'!K187=""),2,IF(AND(OR(I172="Motorway link",I172="Exit diverge",I172="Entrance merge"),'Input data'!K187&gt;0.5,'Input data'!K187&lt;21),'Input data'!K187,"Irrelevant"))</f>
        <v>Irrelevant</v>
      </c>
      <c r="K172" s="4" t="str">
        <f>IF(AND(OR(I172="Motorway link",I172="Exit diverge",I172="Entrance merge",I172="Exit ramp",I172="Entrance ramp"),'Input data'!L187=""),3.5,IF(AND(OR(I172="Motorway link",I172="Exit diverge",I172="Entrance merge",I172="Exit ramp",I172="Entrance ramp"),'Input data'!L187&gt;1.5,'Input data'!L187&lt;11),'Input data'!L187,"Irrelevant"))</f>
        <v>Irrelevant</v>
      </c>
      <c r="L172" s="4" t="str">
        <f>IF(AND(I172="Motorway link",'Input data'!M187=""),"No",IF(I172="Motorway link",'Input data'!M187,"Irrelevant"))</f>
        <v>Irrelevant</v>
      </c>
      <c r="M172" s="4" t="str">
        <f>IF(AND(L172="Yes",'Input data'!N187&gt;0,'Input data'!N187&lt;1.00000001),'Input data'!N187,IF(OR(L172="No",L172="Yes"),0,"Irrelevant"))</f>
        <v>Irrelevant</v>
      </c>
      <c r="N172" s="4" t="str">
        <f>IF(AND(OR(I172="Motorway link",I172="Exit diverge",I172="Entrance merge"),'Input data'!O187=""),3,IF(AND(OR(I172="Motorway link",I172="Exit diverge",I172="Entrance merge"),'Input data'!O187&lt;11,'Input data'!O187&gt;-0.00000001),'Input data'!O187,"Irrelevant"))</f>
        <v>Irrelevant</v>
      </c>
      <c r="O172" s="4" t="str">
        <f>IF(AND(OR(I172="Motorway link",I172="Exit diverge",I172="Entrance merge",I172="Exit ramp",I172="Entrance ramp"),'Input data'!P187=""),0.5,IF(AND(OR(I172="Motorway link",I172="Exit diverge",I172="Entrance merge",I172="Exit ramp",I172="Entrance ramp"),'Input data'!P187&gt;-0.00000001,'Input data'!P187&lt;11),'Input data'!P187,"Irrelevant"))</f>
        <v>Irrelevant</v>
      </c>
      <c r="P172" s="4" t="str">
        <f>IF(AND(OR(I172="Motorway link",I172="Exit diverge",I172="Entrance merge"),'Input data'!Q187=""),5,IF(AND(OR(I172="Motorway link",I172="Exit diverge",I172="Entrance merge"),'Input data'!Q187&gt;-0.00000001,'Input data'!Q187&lt;101),'Input data'!Q187,"Irrelevant"))</f>
        <v>Irrelevant</v>
      </c>
      <c r="Q172" s="4" t="str">
        <f>IF(AND(OR(I172="Motorway link",I172="Exit diverge",I172="Entrance merge"),'Input data'!R187=""),"Straight",IF(AND(OR(I172="Motorway link",I172="Exit diverge",I172="Entrance merge"),'Input data'!R187&gt;10),'Input data'!R187,"Irrelevant"))</f>
        <v>Irrelevant</v>
      </c>
      <c r="R172" s="4" t="str">
        <f>IF(Q172="Straight",0,IF(AND(OR(I172="Motorway link",I172="Exit diverge",I172="Entrance merge"),OR('Input data'!S187="",'Input data'!S187&gt;(G172*1000))),G172*1000,IF(AND(OR(I172="Motorway link",I172="Exit diverge",I172="Entrance merge"),'Input data'!S187&gt;0),'Input data'!S187,"Irrelevant")))</f>
        <v>Irrelevant</v>
      </c>
      <c r="S172" s="4" t="str">
        <f>IF(AND(OR(I172="Motorway link",I172="Exit diverge",I172="Entrance merge"),'Input data'!T187=""),"Straight",IF(AND(OR(I172="Motorway link",I172="Exit diverge",I172="Entrance merge"),'Input data'!T187&gt;10),'Input data'!T187,"Irrelevant"))</f>
        <v>Irrelevant</v>
      </c>
      <c r="T172" s="4" t="str">
        <f>IF(S172="Straight",0,IF(R172="Irrelevant","Irrelevant",IF(AND(OR(I172="Motorway link",I172="Exit diverge",I172="Entrance merge"),OR('Input data'!U187="",'Input data'!U187&gt;(G172*1000-R172))),G172*1000-R172,IF(AND(OR(I172="Motorway link",I172="Exit diverge",I172="Entrance merge"),'Input data'!U187&gt;0),'Input data'!U187,"Irrelevant"))))</f>
        <v>Irrelevant</v>
      </c>
      <c r="U172" s="4" t="str">
        <f>IF(AND(OR(I172="Motorway link",I172="Exit diverge",I172="Entrance merge",I172="Exit ramp",I172="Entrance ramp"),'Input data'!V187=""),"No",IF(OR(I172="Motorway link",I172="Exit diverge",I172="Entrance merge",I172="Exit ramp",I172="Entrance ramp"),'Input data'!V187,"Irrelevant"))</f>
        <v>Irrelevant</v>
      </c>
      <c r="V172" s="4" t="str">
        <f>IF(W172="Straight",IF(AND(OR(I172="Exit ramp",I172="Entrance ramp"),'Input data'!W187=""),"Straight diamond ramp",IF(OR(I172="Exit ramp",I172="Entrance ramp"),'Input data'!W187,"Irrelevant")),"Irrelevant")</f>
        <v>Irrelevant</v>
      </c>
      <c r="W172" s="4" t="str">
        <f>IF(AND(OR(I172="Exit ramp",I172="Entrance ramp"),'Input data'!X187=""),"Straight",IF(AND(OR(I172="Exit ramp",I172="Entrance ramp"),'Input data'!X187&gt;10),'Input data'!X187,"Irrelevant"))</f>
        <v>Irrelevant</v>
      </c>
      <c r="X172" s="4" t="str">
        <f>IF(AND(OR(I172="Exit ramp",I172="Entrance ramp"),OR('Input data'!Y187="",'Input data'!Y187&gt;(G172*1000))),G172*1000,IF(AND(OR(I172="Exit ramp",I172="Entrance ramp"),'Input data'!Y187&gt;0),'Input data'!Y187,"Irrelevant"))</f>
        <v>Irrelevant</v>
      </c>
      <c r="Y172" s="4" t="str">
        <f>IF(AND(I172="Exit ramp",'Input data'!Z187=""),95,IF(AND(I172="Entrance ramp",'Input data'!Z187=""),45,IF(AND(OR(I172="Exit ramp",I172="Entrance ramp"),'Input data'!Z187&gt;4,'Input data'!Z187&lt;200),'Input data'!Z187,"Irrelevant")))</f>
        <v>Irrelevant</v>
      </c>
      <c r="Z172" s="4" t="str">
        <f>IF(AND(OR(I172="Exit ramp",I172="Entrance ramp"),'Input data'!AA187=""),"Straight",IF(AND(OR(I172="Exit ramp",I172="Entrance ramp"),'Input data'!AA187&gt;10),'Input data'!AA187,"Irrelevant"))</f>
        <v>Irrelevant</v>
      </c>
      <c r="AA172" s="4" t="str">
        <f>IF(X172="Irrelevant","Irrelevant",IF(AND(OR(I172="Exit ramp",I172="Entrance ramp"),OR('Input data'!AB187="",'Input data'!AB187&gt;(G172*1000-X172))),G172*1000-X172,IF(AND(OR(I172="Exit ramp",I172="Entrance ramp"),'Input data'!AB187&gt;0),'Input data'!AB187,"Irrelevant")))</f>
        <v>Irrelevant</v>
      </c>
      <c r="AB172" s="4" t="str">
        <f>IF(AND(I172="Exit ramp",'Input data'!AC187=""),60,IF(AND(I172="Entrance ramp",'Input data'!AC187=""),80,IF(AND(OR(I172="Exit ramp",I172="Entrance ramp"),'Input data'!AC187&gt;4,'Input data'!AC187&lt;200),'Input data'!AC187,"Irrelevant")))</f>
        <v>Irrelevant</v>
      </c>
      <c r="AC172" s="4" t="str">
        <f>IF(AND(OR(I172="Motorway link",I172="Exit diverge",I172="Entrance merge"),'Input data'!AD187=""),"No",IF(OR(I172="Motorway link",I172="Exit diverge",I172="Entrance merge"),'Input data'!AD187,"Irrelevant"))</f>
        <v>Irrelevant</v>
      </c>
      <c r="AD172" s="4" t="str">
        <f>IF(AND(OR(I172="Motorway link",I172="Exit diverge",I172="Entrance merge"),'Input data'!AE187=""),"130 kph",IF(OR(I172="Motorway link",I172="Exit diverge",I172="Entrance merge"),'Input data'!AE187,"Irrelevant"))</f>
        <v>Irrelevant</v>
      </c>
      <c r="AE172" s="4" t="str">
        <f>IF(AND(I172="Entrance merge",'Input data'!AF187=""),"No",IF(I172="Entrance merge",'Input data'!AF187,"Irrelevant"))</f>
        <v>Irrelevant</v>
      </c>
      <c r="AF172" s="4" t="str">
        <f>IF(AND(AE172="Yes",'Input data'!AG187&gt;0,'Input data'!AG187&lt;1.00000001),'Input data'!AG187,IF(OR(AE172="No",AE172="Yes"),0,"Irrelevant"))</f>
        <v>Irrelevant</v>
      </c>
    </row>
    <row r="173" spans="1:32" x14ac:dyDescent="0.3">
      <c r="A173" s="4" t="str">
        <f>IF('Input data'!A188="","",'Input data'!A188)</f>
        <v/>
      </c>
      <c r="B173" s="4" t="str">
        <f>IF('Input data'!B188="","",'Input data'!B188)</f>
        <v/>
      </c>
      <c r="C173" s="4" t="str">
        <f>IF('Input data'!C188="","",'Input data'!C188)</f>
        <v/>
      </c>
      <c r="D173" s="4" t="str">
        <f>IF('Input data'!D188="","",'Input data'!D188)</f>
        <v/>
      </c>
      <c r="E173" s="4" t="str">
        <f>IF('Input data'!E188="","",'Input data'!E188)</f>
        <v/>
      </c>
      <c r="F173" s="4" t="str">
        <f>IF('Input data'!F188="","",'Input data'!F188)</f>
        <v/>
      </c>
      <c r="G173" s="4">
        <f>IF('Input data'!G188="","",'Input data'!G188)</f>
        <v>0</v>
      </c>
      <c r="H173" s="4" t="str">
        <f>IF('Input data'!H188&gt;0.5,'Input data'!H188,"")</f>
        <v/>
      </c>
      <c r="I173" s="4" t="str">
        <f>IF('Input data'!I188="","",'Input data'!I188)</f>
        <v/>
      </c>
      <c r="J173" s="4" t="str">
        <f>IF(AND(OR(I173="Motorway link",I173="Exit diverge",I173="Entrance merge"),'Input data'!K188=""),2,IF(AND(OR(I173="Motorway link",I173="Exit diverge",I173="Entrance merge"),'Input data'!K188&gt;0.5,'Input data'!K188&lt;21),'Input data'!K188,"Irrelevant"))</f>
        <v>Irrelevant</v>
      </c>
      <c r="K173" s="4" t="str">
        <f>IF(AND(OR(I173="Motorway link",I173="Exit diverge",I173="Entrance merge",I173="Exit ramp",I173="Entrance ramp"),'Input data'!L188=""),3.5,IF(AND(OR(I173="Motorway link",I173="Exit diverge",I173="Entrance merge",I173="Exit ramp",I173="Entrance ramp"),'Input data'!L188&gt;1.5,'Input data'!L188&lt;11),'Input data'!L188,"Irrelevant"))</f>
        <v>Irrelevant</v>
      </c>
      <c r="L173" s="4" t="str">
        <f>IF(AND(I173="Motorway link",'Input data'!M188=""),"No",IF(I173="Motorway link",'Input data'!M188,"Irrelevant"))</f>
        <v>Irrelevant</v>
      </c>
      <c r="M173" s="4" t="str">
        <f>IF(AND(L173="Yes",'Input data'!N188&gt;0,'Input data'!N188&lt;1.00000001),'Input data'!N188,IF(OR(L173="No",L173="Yes"),0,"Irrelevant"))</f>
        <v>Irrelevant</v>
      </c>
      <c r="N173" s="4" t="str">
        <f>IF(AND(OR(I173="Motorway link",I173="Exit diverge",I173="Entrance merge"),'Input data'!O188=""),3,IF(AND(OR(I173="Motorway link",I173="Exit diverge",I173="Entrance merge"),'Input data'!O188&lt;11,'Input data'!O188&gt;-0.00000001),'Input data'!O188,"Irrelevant"))</f>
        <v>Irrelevant</v>
      </c>
      <c r="O173" s="4" t="str">
        <f>IF(AND(OR(I173="Motorway link",I173="Exit diverge",I173="Entrance merge",I173="Exit ramp",I173="Entrance ramp"),'Input data'!P188=""),0.5,IF(AND(OR(I173="Motorway link",I173="Exit diverge",I173="Entrance merge",I173="Exit ramp",I173="Entrance ramp"),'Input data'!P188&gt;-0.00000001,'Input data'!P188&lt;11),'Input data'!P188,"Irrelevant"))</f>
        <v>Irrelevant</v>
      </c>
      <c r="P173" s="4" t="str">
        <f>IF(AND(OR(I173="Motorway link",I173="Exit diverge",I173="Entrance merge"),'Input data'!Q188=""),5,IF(AND(OR(I173="Motorway link",I173="Exit diverge",I173="Entrance merge"),'Input data'!Q188&gt;-0.00000001,'Input data'!Q188&lt;101),'Input data'!Q188,"Irrelevant"))</f>
        <v>Irrelevant</v>
      </c>
      <c r="Q173" s="4" t="str">
        <f>IF(AND(OR(I173="Motorway link",I173="Exit diverge",I173="Entrance merge"),'Input data'!R188=""),"Straight",IF(AND(OR(I173="Motorway link",I173="Exit diverge",I173="Entrance merge"),'Input data'!R188&gt;10),'Input data'!R188,"Irrelevant"))</f>
        <v>Irrelevant</v>
      </c>
      <c r="R173" s="4" t="str">
        <f>IF(Q173="Straight",0,IF(AND(OR(I173="Motorway link",I173="Exit diverge",I173="Entrance merge"),OR('Input data'!S188="",'Input data'!S188&gt;(G173*1000))),G173*1000,IF(AND(OR(I173="Motorway link",I173="Exit diverge",I173="Entrance merge"),'Input data'!S188&gt;0),'Input data'!S188,"Irrelevant")))</f>
        <v>Irrelevant</v>
      </c>
      <c r="S173" s="4" t="str">
        <f>IF(AND(OR(I173="Motorway link",I173="Exit diverge",I173="Entrance merge"),'Input data'!T188=""),"Straight",IF(AND(OR(I173="Motorway link",I173="Exit diverge",I173="Entrance merge"),'Input data'!T188&gt;10),'Input data'!T188,"Irrelevant"))</f>
        <v>Irrelevant</v>
      </c>
      <c r="T173" s="4" t="str">
        <f>IF(S173="Straight",0,IF(R173="Irrelevant","Irrelevant",IF(AND(OR(I173="Motorway link",I173="Exit diverge",I173="Entrance merge"),OR('Input data'!U188="",'Input data'!U188&gt;(G173*1000-R173))),G173*1000-R173,IF(AND(OR(I173="Motorway link",I173="Exit diverge",I173="Entrance merge"),'Input data'!U188&gt;0),'Input data'!U188,"Irrelevant"))))</f>
        <v>Irrelevant</v>
      </c>
      <c r="U173" s="4" t="str">
        <f>IF(AND(OR(I173="Motorway link",I173="Exit diverge",I173="Entrance merge",I173="Exit ramp",I173="Entrance ramp"),'Input data'!V188=""),"No",IF(OR(I173="Motorway link",I173="Exit diverge",I173="Entrance merge",I173="Exit ramp",I173="Entrance ramp"),'Input data'!V188,"Irrelevant"))</f>
        <v>Irrelevant</v>
      </c>
      <c r="V173" s="4" t="str">
        <f>IF(W173="Straight",IF(AND(OR(I173="Exit ramp",I173="Entrance ramp"),'Input data'!W188=""),"Straight diamond ramp",IF(OR(I173="Exit ramp",I173="Entrance ramp"),'Input data'!W188,"Irrelevant")),"Irrelevant")</f>
        <v>Irrelevant</v>
      </c>
      <c r="W173" s="4" t="str">
        <f>IF(AND(OR(I173="Exit ramp",I173="Entrance ramp"),'Input data'!X188=""),"Straight",IF(AND(OR(I173="Exit ramp",I173="Entrance ramp"),'Input data'!X188&gt;10),'Input data'!X188,"Irrelevant"))</f>
        <v>Irrelevant</v>
      </c>
      <c r="X173" s="4" t="str">
        <f>IF(AND(OR(I173="Exit ramp",I173="Entrance ramp"),OR('Input data'!Y188="",'Input data'!Y188&gt;(G173*1000))),G173*1000,IF(AND(OR(I173="Exit ramp",I173="Entrance ramp"),'Input data'!Y188&gt;0),'Input data'!Y188,"Irrelevant"))</f>
        <v>Irrelevant</v>
      </c>
      <c r="Y173" s="4" t="str">
        <f>IF(AND(I173="Exit ramp",'Input data'!Z188=""),95,IF(AND(I173="Entrance ramp",'Input data'!Z188=""),45,IF(AND(OR(I173="Exit ramp",I173="Entrance ramp"),'Input data'!Z188&gt;4,'Input data'!Z188&lt;200),'Input data'!Z188,"Irrelevant")))</f>
        <v>Irrelevant</v>
      </c>
      <c r="Z173" s="4" t="str">
        <f>IF(AND(OR(I173="Exit ramp",I173="Entrance ramp"),'Input data'!AA188=""),"Straight",IF(AND(OR(I173="Exit ramp",I173="Entrance ramp"),'Input data'!AA188&gt;10),'Input data'!AA188,"Irrelevant"))</f>
        <v>Irrelevant</v>
      </c>
      <c r="AA173" s="4" t="str">
        <f>IF(X173="Irrelevant","Irrelevant",IF(AND(OR(I173="Exit ramp",I173="Entrance ramp"),OR('Input data'!AB188="",'Input data'!AB188&gt;(G173*1000-X173))),G173*1000-X173,IF(AND(OR(I173="Exit ramp",I173="Entrance ramp"),'Input data'!AB188&gt;0),'Input data'!AB188,"Irrelevant")))</f>
        <v>Irrelevant</v>
      </c>
      <c r="AB173" s="4" t="str">
        <f>IF(AND(I173="Exit ramp",'Input data'!AC188=""),60,IF(AND(I173="Entrance ramp",'Input data'!AC188=""),80,IF(AND(OR(I173="Exit ramp",I173="Entrance ramp"),'Input data'!AC188&gt;4,'Input data'!AC188&lt;200),'Input data'!AC188,"Irrelevant")))</f>
        <v>Irrelevant</v>
      </c>
      <c r="AC173" s="4" t="str">
        <f>IF(AND(OR(I173="Motorway link",I173="Exit diverge",I173="Entrance merge"),'Input data'!AD188=""),"No",IF(OR(I173="Motorway link",I173="Exit diverge",I173="Entrance merge"),'Input data'!AD188,"Irrelevant"))</f>
        <v>Irrelevant</v>
      </c>
      <c r="AD173" s="4" t="str">
        <f>IF(AND(OR(I173="Motorway link",I173="Exit diverge",I173="Entrance merge"),'Input data'!AE188=""),"130 kph",IF(OR(I173="Motorway link",I173="Exit diverge",I173="Entrance merge"),'Input data'!AE188,"Irrelevant"))</f>
        <v>Irrelevant</v>
      </c>
      <c r="AE173" s="4" t="str">
        <f>IF(AND(I173="Entrance merge",'Input data'!AF188=""),"No",IF(I173="Entrance merge",'Input data'!AF188,"Irrelevant"))</f>
        <v>Irrelevant</v>
      </c>
      <c r="AF173" s="4" t="str">
        <f>IF(AND(AE173="Yes",'Input data'!AG188&gt;0,'Input data'!AG188&lt;1.00000001),'Input data'!AG188,IF(OR(AE173="No",AE173="Yes"),0,"Irrelevant"))</f>
        <v>Irrelevant</v>
      </c>
    </row>
    <row r="174" spans="1:32" x14ac:dyDescent="0.3">
      <c r="A174" s="4" t="str">
        <f>IF('Input data'!A189="","",'Input data'!A189)</f>
        <v/>
      </c>
      <c r="B174" s="4" t="str">
        <f>IF('Input data'!B189="","",'Input data'!B189)</f>
        <v/>
      </c>
      <c r="C174" s="4" t="str">
        <f>IF('Input data'!C189="","",'Input data'!C189)</f>
        <v/>
      </c>
      <c r="D174" s="4" t="str">
        <f>IF('Input data'!D189="","",'Input data'!D189)</f>
        <v/>
      </c>
      <c r="E174" s="4" t="str">
        <f>IF('Input data'!E189="","",'Input data'!E189)</f>
        <v/>
      </c>
      <c r="F174" s="4" t="str">
        <f>IF('Input data'!F189="","",'Input data'!F189)</f>
        <v/>
      </c>
      <c r="G174" s="4">
        <f>IF('Input data'!G189="","",'Input data'!G189)</f>
        <v>0</v>
      </c>
      <c r="H174" s="4" t="str">
        <f>IF('Input data'!H189&gt;0.5,'Input data'!H189,"")</f>
        <v/>
      </c>
      <c r="I174" s="4" t="str">
        <f>IF('Input data'!I189="","",'Input data'!I189)</f>
        <v/>
      </c>
      <c r="J174" s="4" t="str">
        <f>IF(AND(OR(I174="Motorway link",I174="Exit diverge",I174="Entrance merge"),'Input data'!K189=""),2,IF(AND(OR(I174="Motorway link",I174="Exit diverge",I174="Entrance merge"),'Input data'!K189&gt;0.5,'Input data'!K189&lt;21),'Input data'!K189,"Irrelevant"))</f>
        <v>Irrelevant</v>
      </c>
      <c r="K174" s="4" t="str">
        <f>IF(AND(OR(I174="Motorway link",I174="Exit diverge",I174="Entrance merge",I174="Exit ramp",I174="Entrance ramp"),'Input data'!L189=""),3.5,IF(AND(OR(I174="Motorway link",I174="Exit diverge",I174="Entrance merge",I174="Exit ramp",I174="Entrance ramp"),'Input data'!L189&gt;1.5,'Input data'!L189&lt;11),'Input data'!L189,"Irrelevant"))</f>
        <v>Irrelevant</v>
      </c>
      <c r="L174" s="4" t="str">
        <f>IF(AND(I174="Motorway link",'Input data'!M189=""),"No",IF(I174="Motorway link",'Input data'!M189,"Irrelevant"))</f>
        <v>Irrelevant</v>
      </c>
      <c r="M174" s="4" t="str">
        <f>IF(AND(L174="Yes",'Input data'!N189&gt;0,'Input data'!N189&lt;1.00000001),'Input data'!N189,IF(OR(L174="No",L174="Yes"),0,"Irrelevant"))</f>
        <v>Irrelevant</v>
      </c>
      <c r="N174" s="4" t="str">
        <f>IF(AND(OR(I174="Motorway link",I174="Exit diverge",I174="Entrance merge"),'Input data'!O189=""),3,IF(AND(OR(I174="Motorway link",I174="Exit diverge",I174="Entrance merge"),'Input data'!O189&lt;11,'Input data'!O189&gt;-0.00000001),'Input data'!O189,"Irrelevant"))</f>
        <v>Irrelevant</v>
      </c>
      <c r="O174" s="4" t="str">
        <f>IF(AND(OR(I174="Motorway link",I174="Exit diverge",I174="Entrance merge",I174="Exit ramp",I174="Entrance ramp"),'Input data'!P189=""),0.5,IF(AND(OR(I174="Motorway link",I174="Exit diverge",I174="Entrance merge",I174="Exit ramp",I174="Entrance ramp"),'Input data'!P189&gt;-0.00000001,'Input data'!P189&lt;11),'Input data'!P189,"Irrelevant"))</f>
        <v>Irrelevant</v>
      </c>
      <c r="P174" s="4" t="str">
        <f>IF(AND(OR(I174="Motorway link",I174="Exit diverge",I174="Entrance merge"),'Input data'!Q189=""),5,IF(AND(OR(I174="Motorway link",I174="Exit diverge",I174="Entrance merge"),'Input data'!Q189&gt;-0.00000001,'Input data'!Q189&lt;101),'Input data'!Q189,"Irrelevant"))</f>
        <v>Irrelevant</v>
      </c>
      <c r="Q174" s="4" t="str">
        <f>IF(AND(OR(I174="Motorway link",I174="Exit diverge",I174="Entrance merge"),'Input data'!R189=""),"Straight",IF(AND(OR(I174="Motorway link",I174="Exit diverge",I174="Entrance merge"),'Input data'!R189&gt;10),'Input data'!R189,"Irrelevant"))</f>
        <v>Irrelevant</v>
      </c>
      <c r="R174" s="4" t="str">
        <f>IF(Q174="Straight",0,IF(AND(OR(I174="Motorway link",I174="Exit diverge",I174="Entrance merge"),OR('Input data'!S189="",'Input data'!S189&gt;(G174*1000))),G174*1000,IF(AND(OR(I174="Motorway link",I174="Exit diverge",I174="Entrance merge"),'Input data'!S189&gt;0),'Input data'!S189,"Irrelevant")))</f>
        <v>Irrelevant</v>
      </c>
      <c r="S174" s="4" t="str">
        <f>IF(AND(OR(I174="Motorway link",I174="Exit diverge",I174="Entrance merge"),'Input data'!T189=""),"Straight",IF(AND(OR(I174="Motorway link",I174="Exit diverge",I174="Entrance merge"),'Input data'!T189&gt;10),'Input data'!T189,"Irrelevant"))</f>
        <v>Irrelevant</v>
      </c>
      <c r="T174" s="4" t="str">
        <f>IF(S174="Straight",0,IF(R174="Irrelevant","Irrelevant",IF(AND(OR(I174="Motorway link",I174="Exit diverge",I174="Entrance merge"),OR('Input data'!U189="",'Input data'!U189&gt;(G174*1000-R174))),G174*1000-R174,IF(AND(OR(I174="Motorway link",I174="Exit diverge",I174="Entrance merge"),'Input data'!U189&gt;0),'Input data'!U189,"Irrelevant"))))</f>
        <v>Irrelevant</v>
      </c>
      <c r="U174" s="4" t="str">
        <f>IF(AND(OR(I174="Motorway link",I174="Exit diverge",I174="Entrance merge",I174="Exit ramp",I174="Entrance ramp"),'Input data'!V189=""),"No",IF(OR(I174="Motorway link",I174="Exit diverge",I174="Entrance merge",I174="Exit ramp",I174="Entrance ramp"),'Input data'!V189,"Irrelevant"))</f>
        <v>Irrelevant</v>
      </c>
      <c r="V174" s="4" t="str">
        <f>IF(W174="Straight",IF(AND(OR(I174="Exit ramp",I174="Entrance ramp"),'Input data'!W189=""),"Straight diamond ramp",IF(OR(I174="Exit ramp",I174="Entrance ramp"),'Input data'!W189,"Irrelevant")),"Irrelevant")</f>
        <v>Irrelevant</v>
      </c>
      <c r="W174" s="4" t="str">
        <f>IF(AND(OR(I174="Exit ramp",I174="Entrance ramp"),'Input data'!X189=""),"Straight",IF(AND(OR(I174="Exit ramp",I174="Entrance ramp"),'Input data'!X189&gt;10),'Input data'!X189,"Irrelevant"))</f>
        <v>Irrelevant</v>
      </c>
      <c r="X174" s="4" t="str">
        <f>IF(AND(OR(I174="Exit ramp",I174="Entrance ramp"),OR('Input data'!Y189="",'Input data'!Y189&gt;(G174*1000))),G174*1000,IF(AND(OR(I174="Exit ramp",I174="Entrance ramp"),'Input data'!Y189&gt;0),'Input data'!Y189,"Irrelevant"))</f>
        <v>Irrelevant</v>
      </c>
      <c r="Y174" s="4" t="str">
        <f>IF(AND(I174="Exit ramp",'Input data'!Z189=""),95,IF(AND(I174="Entrance ramp",'Input data'!Z189=""),45,IF(AND(OR(I174="Exit ramp",I174="Entrance ramp"),'Input data'!Z189&gt;4,'Input data'!Z189&lt;200),'Input data'!Z189,"Irrelevant")))</f>
        <v>Irrelevant</v>
      </c>
      <c r="Z174" s="4" t="str">
        <f>IF(AND(OR(I174="Exit ramp",I174="Entrance ramp"),'Input data'!AA189=""),"Straight",IF(AND(OR(I174="Exit ramp",I174="Entrance ramp"),'Input data'!AA189&gt;10),'Input data'!AA189,"Irrelevant"))</f>
        <v>Irrelevant</v>
      </c>
      <c r="AA174" s="4" t="str">
        <f>IF(X174="Irrelevant","Irrelevant",IF(AND(OR(I174="Exit ramp",I174="Entrance ramp"),OR('Input data'!AB189="",'Input data'!AB189&gt;(G174*1000-X174))),G174*1000-X174,IF(AND(OR(I174="Exit ramp",I174="Entrance ramp"),'Input data'!AB189&gt;0),'Input data'!AB189,"Irrelevant")))</f>
        <v>Irrelevant</v>
      </c>
      <c r="AB174" s="4" t="str">
        <f>IF(AND(I174="Exit ramp",'Input data'!AC189=""),60,IF(AND(I174="Entrance ramp",'Input data'!AC189=""),80,IF(AND(OR(I174="Exit ramp",I174="Entrance ramp"),'Input data'!AC189&gt;4,'Input data'!AC189&lt;200),'Input data'!AC189,"Irrelevant")))</f>
        <v>Irrelevant</v>
      </c>
      <c r="AC174" s="4" t="str">
        <f>IF(AND(OR(I174="Motorway link",I174="Exit diverge",I174="Entrance merge"),'Input data'!AD189=""),"No",IF(OR(I174="Motorway link",I174="Exit diverge",I174="Entrance merge"),'Input data'!AD189,"Irrelevant"))</f>
        <v>Irrelevant</v>
      </c>
      <c r="AD174" s="4" t="str">
        <f>IF(AND(OR(I174="Motorway link",I174="Exit diverge",I174="Entrance merge"),'Input data'!AE189=""),"130 kph",IF(OR(I174="Motorway link",I174="Exit diverge",I174="Entrance merge"),'Input data'!AE189,"Irrelevant"))</f>
        <v>Irrelevant</v>
      </c>
      <c r="AE174" s="4" t="str">
        <f>IF(AND(I174="Entrance merge",'Input data'!AF189=""),"No",IF(I174="Entrance merge",'Input data'!AF189,"Irrelevant"))</f>
        <v>Irrelevant</v>
      </c>
      <c r="AF174" s="4" t="str">
        <f>IF(AND(AE174="Yes",'Input data'!AG189&gt;0,'Input data'!AG189&lt;1.00000001),'Input data'!AG189,IF(OR(AE174="No",AE174="Yes"),0,"Irrelevant"))</f>
        <v>Irrelevant</v>
      </c>
    </row>
    <row r="175" spans="1:32" x14ac:dyDescent="0.3">
      <c r="A175" s="4" t="str">
        <f>IF('Input data'!A190="","",'Input data'!A190)</f>
        <v/>
      </c>
      <c r="B175" s="4" t="str">
        <f>IF('Input data'!B190="","",'Input data'!B190)</f>
        <v/>
      </c>
      <c r="C175" s="4" t="str">
        <f>IF('Input data'!C190="","",'Input data'!C190)</f>
        <v/>
      </c>
      <c r="D175" s="4" t="str">
        <f>IF('Input data'!D190="","",'Input data'!D190)</f>
        <v/>
      </c>
      <c r="E175" s="4" t="str">
        <f>IF('Input data'!E190="","",'Input data'!E190)</f>
        <v/>
      </c>
      <c r="F175" s="4" t="str">
        <f>IF('Input data'!F190="","",'Input data'!F190)</f>
        <v/>
      </c>
      <c r="G175" s="4">
        <f>IF('Input data'!G190="","",'Input data'!G190)</f>
        <v>0</v>
      </c>
      <c r="H175" s="4" t="str">
        <f>IF('Input data'!H190&gt;0.5,'Input data'!H190,"")</f>
        <v/>
      </c>
      <c r="I175" s="4" t="str">
        <f>IF('Input data'!I190="","",'Input data'!I190)</f>
        <v/>
      </c>
      <c r="J175" s="4" t="str">
        <f>IF(AND(OR(I175="Motorway link",I175="Exit diverge",I175="Entrance merge"),'Input data'!K190=""),2,IF(AND(OR(I175="Motorway link",I175="Exit diverge",I175="Entrance merge"),'Input data'!K190&gt;0.5,'Input data'!K190&lt;21),'Input data'!K190,"Irrelevant"))</f>
        <v>Irrelevant</v>
      </c>
      <c r="K175" s="4" t="str">
        <f>IF(AND(OR(I175="Motorway link",I175="Exit diverge",I175="Entrance merge",I175="Exit ramp",I175="Entrance ramp"),'Input data'!L190=""),3.5,IF(AND(OR(I175="Motorway link",I175="Exit diverge",I175="Entrance merge",I175="Exit ramp",I175="Entrance ramp"),'Input data'!L190&gt;1.5,'Input data'!L190&lt;11),'Input data'!L190,"Irrelevant"))</f>
        <v>Irrelevant</v>
      </c>
      <c r="L175" s="4" t="str">
        <f>IF(AND(I175="Motorway link",'Input data'!M190=""),"No",IF(I175="Motorway link",'Input data'!M190,"Irrelevant"))</f>
        <v>Irrelevant</v>
      </c>
      <c r="M175" s="4" t="str">
        <f>IF(AND(L175="Yes",'Input data'!N190&gt;0,'Input data'!N190&lt;1.00000001),'Input data'!N190,IF(OR(L175="No",L175="Yes"),0,"Irrelevant"))</f>
        <v>Irrelevant</v>
      </c>
      <c r="N175" s="4" t="str">
        <f>IF(AND(OR(I175="Motorway link",I175="Exit diverge",I175="Entrance merge"),'Input data'!O190=""),3,IF(AND(OR(I175="Motorway link",I175="Exit diverge",I175="Entrance merge"),'Input data'!O190&lt;11,'Input data'!O190&gt;-0.00000001),'Input data'!O190,"Irrelevant"))</f>
        <v>Irrelevant</v>
      </c>
      <c r="O175" s="4" t="str">
        <f>IF(AND(OR(I175="Motorway link",I175="Exit diverge",I175="Entrance merge",I175="Exit ramp",I175="Entrance ramp"),'Input data'!P190=""),0.5,IF(AND(OR(I175="Motorway link",I175="Exit diverge",I175="Entrance merge",I175="Exit ramp",I175="Entrance ramp"),'Input data'!P190&gt;-0.00000001,'Input data'!P190&lt;11),'Input data'!P190,"Irrelevant"))</f>
        <v>Irrelevant</v>
      </c>
      <c r="P175" s="4" t="str">
        <f>IF(AND(OR(I175="Motorway link",I175="Exit diverge",I175="Entrance merge"),'Input data'!Q190=""),5,IF(AND(OR(I175="Motorway link",I175="Exit diverge",I175="Entrance merge"),'Input data'!Q190&gt;-0.00000001,'Input data'!Q190&lt;101),'Input data'!Q190,"Irrelevant"))</f>
        <v>Irrelevant</v>
      </c>
      <c r="Q175" s="4" t="str">
        <f>IF(AND(OR(I175="Motorway link",I175="Exit diverge",I175="Entrance merge"),'Input data'!R190=""),"Straight",IF(AND(OR(I175="Motorway link",I175="Exit diverge",I175="Entrance merge"),'Input data'!R190&gt;10),'Input data'!R190,"Irrelevant"))</f>
        <v>Irrelevant</v>
      </c>
      <c r="R175" s="4" t="str">
        <f>IF(Q175="Straight",0,IF(AND(OR(I175="Motorway link",I175="Exit diverge",I175="Entrance merge"),OR('Input data'!S190="",'Input data'!S190&gt;(G175*1000))),G175*1000,IF(AND(OR(I175="Motorway link",I175="Exit diverge",I175="Entrance merge"),'Input data'!S190&gt;0),'Input data'!S190,"Irrelevant")))</f>
        <v>Irrelevant</v>
      </c>
      <c r="S175" s="4" t="str">
        <f>IF(AND(OR(I175="Motorway link",I175="Exit diverge",I175="Entrance merge"),'Input data'!T190=""),"Straight",IF(AND(OR(I175="Motorway link",I175="Exit diverge",I175="Entrance merge"),'Input data'!T190&gt;10),'Input data'!T190,"Irrelevant"))</f>
        <v>Irrelevant</v>
      </c>
      <c r="T175" s="4" t="str">
        <f>IF(S175="Straight",0,IF(R175="Irrelevant","Irrelevant",IF(AND(OR(I175="Motorway link",I175="Exit diverge",I175="Entrance merge"),OR('Input data'!U190="",'Input data'!U190&gt;(G175*1000-R175))),G175*1000-R175,IF(AND(OR(I175="Motorway link",I175="Exit diverge",I175="Entrance merge"),'Input data'!U190&gt;0),'Input data'!U190,"Irrelevant"))))</f>
        <v>Irrelevant</v>
      </c>
      <c r="U175" s="4" t="str">
        <f>IF(AND(OR(I175="Motorway link",I175="Exit diverge",I175="Entrance merge",I175="Exit ramp",I175="Entrance ramp"),'Input data'!V190=""),"No",IF(OR(I175="Motorway link",I175="Exit diverge",I175="Entrance merge",I175="Exit ramp",I175="Entrance ramp"),'Input data'!V190,"Irrelevant"))</f>
        <v>Irrelevant</v>
      </c>
      <c r="V175" s="4" t="str">
        <f>IF(W175="Straight",IF(AND(OR(I175="Exit ramp",I175="Entrance ramp"),'Input data'!W190=""),"Straight diamond ramp",IF(OR(I175="Exit ramp",I175="Entrance ramp"),'Input data'!W190,"Irrelevant")),"Irrelevant")</f>
        <v>Irrelevant</v>
      </c>
      <c r="W175" s="4" t="str">
        <f>IF(AND(OR(I175="Exit ramp",I175="Entrance ramp"),'Input data'!X190=""),"Straight",IF(AND(OR(I175="Exit ramp",I175="Entrance ramp"),'Input data'!X190&gt;10),'Input data'!X190,"Irrelevant"))</f>
        <v>Irrelevant</v>
      </c>
      <c r="X175" s="4" t="str">
        <f>IF(AND(OR(I175="Exit ramp",I175="Entrance ramp"),OR('Input data'!Y190="",'Input data'!Y190&gt;(G175*1000))),G175*1000,IF(AND(OR(I175="Exit ramp",I175="Entrance ramp"),'Input data'!Y190&gt;0),'Input data'!Y190,"Irrelevant"))</f>
        <v>Irrelevant</v>
      </c>
      <c r="Y175" s="4" t="str">
        <f>IF(AND(I175="Exit ramp",'Input data'!Z190=""),95,IF(AND(I175="Entrance ramp",'Input data'!Z190=""),45,IF(AND(OR(I175="Exit ramp",I175="Entrance ramp"),'Input data'!Z190&gt;4,'Input data'!Z190&lt;200),'Input data'!Z190,"Irrelevant")))</f>
        <v>Irrelevant</v>
      </c>
      <c r="Z175" s="4" t="str">
        <f>IF(AND(OR(I175="Exit ramp",I175="Entrance ramp"),'Input data'!AA190=""),"Straight",IF(AND(OR(I175="Exit ramp",I175="Entrance ramp"),'Input data'!AA190&gt;10),'Input data'!AA190,"Irrelevant"))</f>
        <v>Irrelevant</v>
      </c>
      <c r="AA175" s="4" t="str">
        <f>IF(X175="Irrelevant","Irrelevant",IF(AND(OR(I175="Exit ramp",I175="Entrance ramp"),OR('Input data'!AB190="",'Input data'!AB190&gt;(G175*1000-X175))),G175*1000-X175,IF(AND(OR(I175="Exit ramp",I175="Entrance ramp"),'Input data'!AB190&gt;0),'Input data'!AB190,"Irrelevant")))</f>
        <v>Irrelevant</v>
      </c>
      <c r="AB175" s="4" t="str">
        <f>IF(AND(I175="Exit ramp",'Input data'!AC190=""),60,IF(AND(I175="Entrance ramp",'Input data'!AC190=""),80,IF(AND(OR(I175="Exit ramp",I175="Entrance ramp"),'Input data'!AC190&gt;4,'Input data'!AC190&lt;200),'Input data'!AC190,"Irrelevant")))</f>
        <v>Irrelevant</v>
      </c>
      <c r="AC175" s="4" t="str">
        <f>IF(AND(OR(I175="Motorway link",I175="Exit diverge",I175="Entrance merge"),'Input data'!AD190=""),"No",IF(OR(I175="Motorway link",I175="Exit diverge",I175="Entrance merge"),'Input data'!AD190,"Irrelevant"))</f>
        <v>Irrelevant</v>
      </c>
      <c r="AD175" s="4" t="str">
        <f>IF(AND(OR(I175="Motorway link",I175="Exit diverge",I175="Entrance merge"),'Input data'!AE190=""),"130 kph",IF(OR(I175="Motorway link",I175="Exit diverge",I175="Entrance merge"),'Input data'!AE190,"Irrelevant"))</f>
        <v>Irrelevant</v>
      </c>
      <c r="AE175" s="4" t="str">
        <f>IF(AND(I175="Entrance merge",'Input data'!AF190=""),"No",IF(I175="Entrance merge",'Input data'!AF190,"Irrelevant"))</f>
        <v>Irrelevant</v>
      </c>
      <c r="AF175" s="4" t="str">
        <f>IF(AND(AE175="Yes",'Input data'!AG190&gt;0,'Input data'!AG190&lt;1.00000001),'Input data'!AG190,IF(OR(AE175="No",AE175="Yes"),0,"Irrelevant"))</f>
        <v>Irrelevant</v>
      </c>
    </row>
    <row r="176" spans="1:32" x14ac:dyDescent="0.3">
      <c r="A176" s="4" t="str">
        <f>IF('Input data'!A191="","",'Input data'!A191)</f>
        <v/>
      </c>
      <c r="B176" s="4" t="str">
        <f>IF('Input data'!B191="","",'Input data'!B191)</f>
        <v/>
      </c>
      <c r="C176" s="4" t="str">
        <f>IF('Input data'!C191="","",'Input data'!C191)</f>
        <v/>
      </c>
      <c r="D176" s="4" t="str">
        <f>IF('Input data'!D191="","",'Input data'!D191)</f>
        <v/>
      </c>
      <c r="E176" s="4" t="str">
        <f>IF('Input data'!E191="","",'Input data'!E191)</f>
        <v/>
      </c>
      <c r="F176" s="4" t="str">
        <f>IF('Input data'!F191="","",'Input data'!F191)</f>
        <v/>
      </c>
      <c r="G176" s="4">
        <f>IF('Input data'!G191="","",'Input data'!G191)</f>
        <v>0</v>
      </c>
      <c r="H176" s="4" t="str">
        <f>IF('Input data'!H191&gt;0.5,'Input data'!H191,"")</f>
        <v/>
      </c>
      <c r="I176" s="4" t="str">
        <f>IF('Input data'!I191="","",'Input data'!I191)</f>
        <v/>
      </c>
      <c r="J176" s="4" t="str">
        <f>IF(AND(OR(I176="Motorway link",I176="Exit diverge",I176="Entrance merge"),'Input data'!K191=""),2,IF(AND(OR(I176="Motorway link",I176="Exit diverge",I176="Entrance merge"),'Input data'!K191&gt;0.5,'Input data'!K191&lt;21),'Input data'!K191,"Irrelevant"))</f>
        <v>Irrelevant</v>
      </c>
      <c r="K176" s="4" t="str">
        <f>IF(AND(OR(I176="Motorway link",I176="Exit diverge",I176="Entrance merge",I176="Exit ramp",I176="Entrance ramp"),'Input data'!L191=""),3.5,IF(AND(OR(I176="Motorway link",I176="Exit diverge",I176="Entrance merge",I176="Exit ramp",I176="Entrance ramp"),'Input data'!L191&gt;1.5,'Input data'!L191&lt;11),'Input data'!L191,"Irrelevant"))</f>
        <v>Irrelevant</v>
      </c>
      <c r="L176" s="4" t="str">
        <f>IF(AND(I176="Motorway link",'Input data'!M191=""),"No",IF(I176="Motorway link",'Input data'!M191,"Irrelevant"))</f>
        <v>Irrelevant</v>
      </c>
      <c r="M176" s="4" t="str">
        <f>IF(AND(L176="Yes",'Input data'!N191&gt;0,'Input data'!N191&lt;1.00000001),'Input data'!N191,IF(OR(L176="No",L176="Yes"),0,"Irrelevant"))</f>
        <v>Irrelevant</v>
      </c>
      <c r="N176" s="4" t="str">
        <f>IF(AND(OR(I176="Motorway link",I176="Exit diverge",I176="Entrance merge"),'Input data'!O191=""),3,IF(AND(OR(I176="Motorway link",I176="Exit diverge",I176="Entrance merge"),'Input data'!O191&lt;11,'Input data'!O191&gt;-0.00000001),'Input data'!O191,"Irrelevant"))</f>
        <v>Irrelevant</v>
      </c>
      <c r="O176" s="4" t="str">
        <f>IF(AND(OR(I176="Motorway link",I176="Exit diverge",I176="Entrance merge",I176="Exit ramp",I176="Entrance ramp"),'Input data'!P191=""),0.5,IF(AND(OR(I176="Motorway link",I176="Exit diverge",I176="Entrance merge",I176="Exit ramp",I176="Entrance ramp"),'Input data'!P191&gt;-0.00000001,'Input data'!P191&lt;11),'Input data'!P191,"Irrelevant"))</f>
        <v>Irrelevant</v>
      </c>
      <c r="P176" s="4" t="str">
        <f>IF(AND(OR(I176="Motorway link",I176="Exit diverge",I176="Entrance merge"),'Input data'!Q191=""),5,IF(AND(OR(I176="Motorway link",I176="Exit diverge",I176="Entrance merge"),'Input data'!Q191&gt;-0.00000001,'Input data'!Q191&lt;101),'Input data'!Q191,"Irrelevant"))</f>
        <v>Irrelevant</v>
      </c>
      <c r="Q176" s="4" t="str">
        <f>IF(AND(OR(I176="Motorway link",I176="Exit diverge",I176="Entrance merge"),'Input data'!R191=""),"Straight",IF(AND(OR(I176="Motorway link",I176="Exit diverge",I176="Entrance merge"),'Input data'!R191&gt;10),'Input data'!R191,"Irrelevant"))</f>
        <v>Irrelevant</v>
      </c>
      <c r="R176" s="4" t="str">
        <f>IF(Q176="Straight",0,IF(AND(OR(I176="Motorway link",I176="Exit diverge",I176="Entrance merge"),OR('Input data'!S191="",'Input data'!S191&gt;(G176*1000))),G176*1000,IF(AND(OR(I176="Motorway link",I176="Exit diverge",I176="Entrance merge"),'Input data'!S191&gt;0),'Input data'!S191,"Irrelevant")))</f>
        <v>Irrelevant</v>
      </c>
      <c r="S176" s="4" t="str">
        <f>IF(AND(OR(I176="Motorway link",I176="Exit diverge",I176="Entrance merge"),'Input data'!T191=""),"Straight",IF(AND(OR(I176="Motorway link",I176="Exit diverge",I176="Entrance merge"),'Input data'!T191&gt;10),'Input data'!T191,"Irrelevant"))</f>
        <v>Irrelevant</v>
      </c>
      <c r="T176" s="4" t="str">
        <f>IF(S176="Straight",0,IF(R176="Irrelevant","Irrelevant",IF(AND(OR(I176="Motorway link",I176="Exit diverge",I176="Entrance merge"),OR('Input data'!U191="",'Input data'!U191&gt;(G176*1000-R176))),G176*1000-R176,IF(AND(OR(I176="Motorway link",I176="Exit diverge",I176="Entrance merge"),'Input data'!U191&gt;0),'Input data'!U191,"Irrelevant"))))</f>
        <v>Irrelevant</v>
      </c>
      <c r="U176" s="4" t="str">
        <f>IF(AND(OR(I176="Motorway link",I176="Exit diverge",I176="Entrance merge",I176="Exit ramp",I176="Entrance ramp"),'Input data'!V191=""),"No",IF(OR(I176="Motorway link",I176="Exit diverge",I176="Entrance merge",I176="Exit ramp",I176="Entrance ramp"),'Input data'!V191,"Irrelevant"))</f>
        <v>Irrelevant</v>
      </c>
      <c r="V176" s="4" t="str">
        <f>IF(W176="Straight",IF(AND(OR(I176="Exit ramp",I176="Entrance ramp"),'Input data'!W191=""),"Straight diamond ramp",IF(OR(I176="Exit ramp",I176="Entrance ramp"),'Input data'!W191,"Irrelevant")),"Irrelevant")</f>
        <v>Irrelevant</v>
      </c>
      <c r="W176" s="4" t="str">
        <f>IF(AND(OR(I176="Exit ramp",I176="Entrance ramp"),'Input data'!X191=""),"Straight",IF(AND(OR(I176="Exit ramp",I176="Entrance ramp"),'Input data'!X191&gt;10),'Input data'!X191,"Irrelevant"))</f>
        <v>Irrelevant</v>
      </c>
      <c r="X176" s="4" t="str">
        <f>IF(AND(OR(I176="Exit ramp",I176="Entrance ramp"),OR('Input data'!Y191="",'Input data'!Y191&gt;(G176*1000))),G176*1000,IF(AND(OR(I176="Exit ramp",I176="Entrance ramp"),'Input data'!Y191&gt;0),'Input data'!Y191,"Irrelevant"))</f>
        <v>Irrelevant</v>
      </c>
      <c r="Y176" s="4" t="str">
        <f>IF(AND(I176="Exit ramp",'Input data'!Z191=""),95,IF(AND(I176="Entrance ramp",'Input data'!Z191=""),45,IF(AND(OR(I176="Exit ramp",I176="Entrance ramp"),'Input data'!Z191&gt;4,'Input data'!Z191&lt;200),'Input data'!Z191,"Irrelevant")))</f>
        <v>Irrelevant</v>
      </c>
      <c r="Z176" s="4" t="str">
        <f>IF(AND(OR(I176="Exit ramp",I176="Entrance ramp"),'Input data'!AA191=""),"Straight",IF(AND(OR(I176="Exit ramp",I176="Entrance ramp"),'Input data'!AA191&gt;10),'Input data'!AA191,"Irrelevant"))</f>
        <v>Irrelevant</v>
      </c>
      <c r="AA176" s="4" t="str">
        <f>IF(X176="Irrelevant","Irrelevant",IF(AND(OR(I176="Exit ramp",I176="Entrance ramp"),OR('Input data'!AB191="",'Input data'!AB191&gt;(G176*1000-X176))),G176*1000-X176,IF(AND(OR(I176="Exit ramp",I176="Entrance ramp"),'Input data'!AB191&gt;0),'Input data'!AB191,"Irrelevant")))</f>
        <v>Irrelevant</v>
      </c>
      <c r="AB176" s="4" t="str">
        <f>IF(AND(I176="Exit ramp",'Input data'!AC191=""),60,IF(AND(I176="Entrance ramp",'Input data'!AC191=""),80,IF(AND(OR(I176="Exit ramp",I176="Entrance ramp"),'Input data'!AC191&gt;4,'Input data'!AC191&lt;200),'Input data'!AC191,"Irrelevant")))</f>
        <v>Irrelevant</v>
      </c>
      <c r="AC176" s="4" t="str">
        <f>IF(AND(OR(I176="Motorway link",I176="Exit diverge",I176="Entrance merge"),'Input data'!AD191=""),"No",IF(OR(I176="Motorway link",I176="Exit diverge",I176="Entrance merge"),'Input data'!AD191,"Irrelevant"))</f>
        <v>Irrelevant</v>
      </c>
      <c r="AD176" s="4" t="str">
        <f>IF(AND(OR(I176="Motorway link",I176="Exit diverge",I176="Entrance merge"),'Input data'!AE191=""),"130 kph",IF(OR(I176="Motorway link",I176="Exit diverge",I176="Entrance merge"),'Input data'!AE191,"Irrelevant"))</f>
        <v>Irrelevant</v>
      </c>
      <c r="AE176" s="4" t="str">
        <f>IF(AND(I176="Entrance merge",'Input data'!AF191=""),"No",IF(I176="Entrance merge",'Input data'!AF191,"Irrelevant"))</f>
        <v>Irrelevant</v>
      </c>
      <c r="AF176" s="4" t="str">
        <f>IF(AND(AE176="Yes",'Input data'!AG191&gt;0,'Input data'!AG191&lt;1.00000001),'Input data'!AG191,IF(OR(AE176="No",AE176="Yes"),0,"Irrelevant"))</f>
        <v>Irrelevant</v>
      </c>
    </row>
    <row r="177" spans="1:32" x14ac:dyDescent="0.3">
      <c r="A177" s="4" t="str">
        <f>IF('Input data'!A192="","",'Input data'!A192)</f>
        <v/>
      </c>
      <c r="B177" s="4" t="str">
        <f>IF('Input data'!B192="","",'Input data'!B192)</f>
        <v/>
      </c>
      <c r="C177" s="4" t="str">
        <f>IF('Input data'!C192="","",'Input data'!C192)</f>
        <v/>
      </c>
      <c r="D177" s="4" t="str">
        <f>IF('Input data'!D192="","",'Input data'!D192)</f>
        <v/>
      </c>
      <c r="E177" s="4" t="str">
        <f>IF('Input data'!E192="","",'Input data'!E192)</f>
        <v/>
      </c>
      <c r="F177" s="4" t="str">
        <f>IF('Input data'!F192="","",'Input data'!F192)</f>
        <v/>
      </c>
      <c r="G177" s="4">
        <f>IF('Input data'!G192="","",'Input data'!G192)</f>
        <v>0</v>
      </c>
      <c r="H177" s="4" t="str">
        <f>IF('Input data'!H192&gt;0.5,'Input data'!H192,"")</f>
        <v/>
      </c>
      <c r="I177" s="4" t="str">
        <f>IF('Input data'!I192="","",'Input data'!I192)</f>
        <v/>
      </c>
      <c r="J177" s="4" t="str">
        <f>IF(AND(OR(I177="Motorway link",I177="Exit diverge",I177="Entrance merge"),'Input data'!K192=""),2,IF(AND(OR(I177="Motorway link",I177="Exit diverge",I177="Entrance merge"),'Input data'!K192&gt;0.5,'Input data'!K192&lt;21),'Input data'!K192,"Irrelevant"))</f>
        <v>Irrelevant</v>
      </c>
      <c r="K177" s="4" t="str">
        <f>IF(AND(OR(I177="Motorway link",I177="Exit diverge",I177="Entrance merge",I177="Exit ramp",I177="Entrance ramp"),'Input data'!L192=""),3.5,IF(AND(OR(I177="Motorway link",I177="Exit diverge",I177="Entrance merge",I177="Exit ramp",I177="Entrance ramp"),'Input data'!L192&gt;1.5,'Input data'!L192&lt;11),'Input data'!L192,"Irrelevant"))</f>
        <v>Irrelevant</v>
      </c>
      <c r="L177" s="4" t="str">
        <f>IF(AND(I177="Motorway link",'Input data'!M192=""),"No",IF(I177="Motorway link",'Input data'!M192,"Irrelevant"))</f>
        <v>Irrelevant</v>
      </c>
      <c r="M177" s="4" t="str">
        <f>IF(AND(L177="Yes",'Input data'!N192&gt;0,'Input data'!N192&lt;1.00000001),'Input data'!N192,IF(OR(L177="No",L177="Yes"),0,"Irrelevant"))</f>
        <v>Irrelevant</v>
      </c>
      <c r="N177" s="4" t="str">
        <f>IF(AND(OR(I177="Motorway link",I177="Exit diverge",I177="Entrance merge"),'Input data'!O192=""),3,IF(AND(OR(I177="Motorway link",I177="Exit diverge",I177="Entrance merge"),'Input data'!O192&lt;11,'Input data'!O192&gt;-0.00000001),'Input data'!O192,"Irrelevant"))</f>
        <v>Irrelevant</v>
      </c>
      <c r="O177" s="4" t="str">
        <f>IF(AND(OR(I177="Motorway link",I177="Exit diverge",I177="Entrance merge",I177="Exit ramp",I177="Entrance ramp"),'Input data'!P192=""),0.5,IF(AND(OR(I177="Motorway link",I177="Exit diverge",I177="Entrance merge",I177="Exit ramp",I177="Entrance ramp"),'Input data'!P192&gt;-0.00000001,'Input data'!P192&lt;11),'Input data'!P192,"Irrelevant"))</f>
        <v>Irrelevant</v>
      </c>
      <c r="P177" s="4" t="str">
        <f>IF(AND(OR(I177="Motorway link",I177="Exit diverge",I177="Entrance merge"),'Input data'!Q192=""),5,IF(AND(OR(I177="Motorway link",I177="Exit diverge",I177="Entrance merge"),'Input data'!Q192&gt;-0.00000001,'Input data'!Q192&lt;101),'Input data'!Q192,"Irrelevant"))</f>
        <v>Irrelevant</v>
      </c>
      <c r="Q177" s="4" t="str">
        <f>IF(AND(OR(I177="Motorway link",I177="Exit diverge",I177="Entrance merge"),'Input data'!R192=""),"Straight",IF(AND(OR(I177="Motorway link",I177="Exit diverge",I177="Entrance merge"),'Input data'!R192&gt;10),'Input data'!R192,"Irrelevant"))</f>
        <v>Irrelevant</v>
      </c>
      <c r="R177" s="4" t="str">
        <f>IF(Q177="Straight",0,IF(AND(OR(I177="Motorway link",I177="Exit diverge",I177="Entrance merge"),OR('Input data'!S192="",'Input data'!S192&gt;(G177*1000))),G177*1000,IF(AND(OR(I177="Motorway link",I177="Exit diverge",I177="Entrance merge"),'Input data'!S192&gt;0),'Input data'!S192,"Irrelevant")))</f>
        <v>Irrelevant</v>
      </c>
      <c r="S177" s="4" t="str">
        <f>IF(AND(OR(I177="Motorway link",I177="Exit diverge",I177="Entrance merge"),'Input data'!T192=""),"Straight",IF(AND(OR(I177="Motorway link",I177="Exit diverge",I177="Entrance merge"),'Input data'!T192&gt;10),'Input data'!T192,"Irrelevant"))</f>
        <v>Irrelevant</v>
      </c>
      <c r="T177" s="4" t="str">
        <f>IF(S177="Straight",0,IF(R177="Irrelevant","Irrelevant",IF(AND(OR(I177="Motorway link",I177="Exit diverge",I177="Entrance merge"),OR('Input data'!U192="",'Input data'!U192&gt;(G177*1000-R177))),G177*1000-R177,IF(AND(OR(I177="Motorway link",I177="Exit diverge",I177="Entrance merge"),'Input data'!U192&gt;0),'Input data'!U192,"Irrelevant"))))</f>
        <v>Irrelevant</v>
      </c>
      <c r="U177" s="4" t="str">
        <f>IF(AND(OR(I177="Motorway link",I177="Exit diverge",I177="Entrance merge",I177="Exit ramp",I177="Entrance ramp"),'Input data'!V192=""),"No",IF(OR(I177="Motorway link",I177="Exit diverge",I177="Entrance merge",I177="Exit ramp",I177="Entrance ramp"),'Input data'!V192,"Irrelevant"))</f>
        <v>Irrelevant</v>
      </c>
      <c r="V177" s="4" t="str">
        <f>IF(W177="Straight",IF(AND(OR(I177="Exit ramp",I177="Entrance ramp"),'Input data'!W192=""),"Straight diamond ramp",IF(OR(I177="Exit ramp",I177="Entrance ramp"),'Input data'!W192,"Irrelevant")),"Irrelevant")</f>
        <v>Irrelevant</v>
      </c>
      <c r="W177" s="4" t="str">
        <f>IF(AND(OR(I177="Exit ramp",I177="Entrance ramp"),'Input data'!X192=""),"Straight",IF(AND(OR(I177="Exit ramp",I177="Entrance ramp"),'Input data'!X192&gt;10),'Input data'!X192,"Irrelevant"))</f>
        <v>Irrelevant</v>
      </c>
      <c r="X177" s="4" t="str">
        <f>IF(AND(OR(I177="Exit ramp",I177="Entrance ramp"),OR('Input data'!Y192="",'Input data'!Y192&gt;(G177*1000))),G177*1000,IF(AND(OR(I177="Exit ramp",I177="Entrance ramp"),'Input data'!Y192&gt;0),'Input data'!Y192,"Irrelevant"))</f>
        <v>Irrelevant</v>
      </c>
      <c r="Y177" s="4" t="str">
        <f>IF(AND(I177="Exit ramp",'Input data'!Z192=""),95,IF(AND(I177="Entrance ramp",'Input data'!Z192=""),45,IF(AND(OR(I177="Exit ramp",I177="Entrance ramp"),'Input data'!Z192&gt;4,'Input data'!Z192&lt;200),'Input data'!Z192,"Irrelevant")))</f>
        <v>Irrelevant</v>
      </c>
      <c r="Z177" s="4" t="str">
        <f>IF(AND(OR(I177="Exit ramp",I177="Entrance ramp"),'Input data'!AA192=""),"Straight",IF(AND(OR(I177="Exit ramp",I177="Entrance ramp"),'Input data'!AA192&gt;10),'Input data'!AA192,"Irrelevant"))</f>
        <v>Irrelevant</v>
      </c>
      <c r="AA177" s="4" t="str">
        <f>IF(X177="Irrelevant","Irrelevant",IF(AND(OR(I177="Exit ramp",I177="Entrance ramp"),OR('Input data'!AB192="",'Input data'!AB192&gt;(G177*1000-X177))),G177*1000-X177,IF(AND(OR(I177="Exit ramp",I177="Entrance ramp"),'Input data'!AB192&gt;0),'Input data'!AB192,"Irrelevant")))</f>
        <v>Irrelevant</v>
      </c>
      <c r="AB177" s="4" t="str">
        <f>IF(AND(I177="Exit ramp",'Input data'!AC192=""),60,IF(AND(I177="Entrance ramp",'Input data'!AC192=""),80,IF(AND(OR(I177="Exit ramp",I177="Entrance ramp"),'Input data'!AC192&gt;4,'Input data'!AC192&lt;200),'Input data'!AC192,"Irrelevant")))</f>
        <v>Irrelevant</v>
      </c>
      <c r="AC177" s="4" t="str">
        <f>IF(AND(OR(I177="Motorway link",I177="Exit diverge",I177="Entrance merge"),'Input data'!AD192=""),"No",IF(OR(I177="Motorway link",I177="Exit diverge",I177="Entrance merge"),'Input data'!AD192,"Irrelevant"))</f>
        <v>Irrelevant</v>
      </c>
      <c r="AD177" s="4" t="str">
        <f>IF(AND(OR(I177="Motorway link",I177="Exit diverge",I177="Entrance merge"),'Input data'!AE192=""),"130 kph",IF(OR(I177="Motorway link",I177="Exit diverge",I177="Entrance merge"),'Input data'!AE192,"Irrelevant"))</f>
        <v>Irrelevant</v>
      </c>
      <c r="AE177" s="4" t="str">
        <f>IF(AND(I177="Entrance merge",'Input data'!AF192=""),"No",IF(I177="Entrance merge",'Input data'!AF192,"Irrelevant"))</f>
        <v>Irrelevant</v>
      </c>
      <c r="AF177" s="4" t="str">
        <f>IF(AND(AE177="Yes",'Input data'!AG192&gt;0,'Input data'!AG192&lt;1.00000001),'Input data'!AG192,IF(OR(AE177="No",AE177="Yes"),0,"Irrelevant"))</f>
        <v>Irrelevant</v>
      </c>
    </row>
    <row r="178" spans="1:32" x14ac:dyDescent="0.3">
      <c r="A178" s="4" t="str">
        <f>IF('Input data'!A193="","",'Input data'!A193)</f>
        <v/>
      </c>
      <c r="B178" s="4" t="str">
        <f>IF('Input data'!B193="","",'Input data'!B193)</f>
        <v/>
      </c>
      <c r="C178" s="4" t="str">
        <f>IF('Input data'!C193="","",'Input data'!C193)</f>
        <v/>
      </c>
      <c r="D178" s="4" t="str">
        <f>IF('Input data'!D193="","",'Input data'!D193)</f>
        <v/>
      </c>
      <c r="E178" s="4" t="str">
        <f>IF('Input data'!E193="","",'Input data'!E193)</f>
        <v/>
      </c>
      <c r="F178" s="4" t="str">
        <f>IF('Input data'!F193="","",'Input data'!F193)</f>
        <v/>
      </c>
      <c r="G178" s="4">
        <f>IF('Input data'!G193="","",'Input data'!G193)</f>
        <v>0</v>
      </c>
      <c r="H178" s="4" t="str">
        <f>IF('Input data'!H193&gt;0.5,'Input data'!H193,"")</f>
        <v/>
      </c>
      <c r="I178" s="4" t="str">
        <f>IF('Input data'!I193="","",'Input data'!I193)</f>
        <v/>
      </c>
      <c r="J178" s="4" t="str">
        <f>IF(AND(OR(I178="Motorway link",I178="Exit diverge",I178="Entrance merge"),'Input data'!K193=""),2,IF(AND(OR(I178="Motorway link",I178="Exit diverge",I178="Entrance merge"),'Input data'!K193&gt;0.5,'Input data'!K193&lt;21),'Input data'!K193,"Irrelevant"))</f>
        <v>Irrelevant</v>
      </c>
      <c r="K178" s="4" t="str">
        <f>IF(AND(OR(I178="Motorway link",I178="Exit diverge",I178="Entrance merge",I178="Exit ramp",I178="Entrance ramp"),'Input data'!L193=""),3.5,IF(AND(OR(I178="Motorway link",I178="Exit diverge",I178="Entrance merge",I178="Exit ramp",I178="Entrance ramp"),'Input data'!L193&gt;1.5,'Input data'!L193&lt;11),'Input data'!L193,"Irrelevant"))</f>
        <v>Irrelevant</v>
      </c>
      <c r="L178" s="4" t="str">
        <f>IF(AND(I178="Motorway link",'Input data'!M193=""),"No",IF(I178="Motorway link",'Input data'!M193,"Irrelevant"))</f>
        <v>Irrelevant</v>
      </c>
      <c r="M178" s="4" t="str">
        <f>IF(AND(L178="Yes",'Input data'!N193&gt;0,'Input data'!N193&lt;1.00000001),'Input data'!N193,IF(OR(L178="No",L178="Yes"),0,"Irrelevant"))</f>
        <v>Irrelevant</v>
      </c>
      <c r="N178" s="4" t="str">
        <f>IF(AND(OR(I178="Motorway link",I178="Exit diverge",I178="Entrance merge"),'Input data'!O193=""),3,IF(AND(OR(I178="Motorway link",I178="Exit diverge",I178="Entrance merge"),'Input data'!O193&lt;11,'Input data'!O193&gt;-0.00000001),'Input data'!O193,"Irrelevant"))</f>
        <v>Irrelevant</v>
      </c>
      <c r="O178" s="4" t="str">
        <f>IF(AND(OR(I178="Motorway link",I178="Exit diverge",I178="Entrance merge",I178="Exit ramp",I178="Entrance ramp"),'Input data'!P193=""),0.5,IF(AND(OR(I178="Motorway link",I178="Exit diverge",I178="Entrance merge",I178="Exit ramp",I178="Entrance ramp"),'Input data'!P193&gt;-0.00000001,'Input data'!P193&lt;11),'Input data'!P193,"Irrelevant"))</f>
        <v>Irrelevant</v>
      </c>
      <c r="P178" s="4" t="str">
        <f>IF(AND(OR(I178="Motorway link",I178="Exit diverge",I178="Entrance merge"),'Input data'!Q193=""),5,IF(AND(OR(I178="Motorway link",I178="Exit diverge",I178="Entrance merge"),'Input data'!Q193&gt;-0.00000001,'Input data'!Q193&lt;101),'Input data'!Q193,"Irrelevant"))</f>
        <v>Irrelevant</v>
      </c>
      <c r="Q178" s="4" t="str">
        <f>IF(AND(OR(I178="Motorway link",I178="Exit diverge",I178="Entrance merge"),'Input data'!R193=""),"Straight",IF(AND(OR(I178="Motorway link",I178="Exit diverge",I178="Entrance merge"),'Input data'!R193&gt;10),'Input data'!R193,"Irrelevant"))</f>
        <v>Irrelevant</v>
      </c>
      <c r="R178" s="4" t="str">
        <f>IF(Q178="Straight",0,IF(AND(OR(I178="Motorway link",I178="Exit diverge",I178="Entrance merge"),OR('Input data'!S193="",'Input data'!S193&gt;(G178*1000))),G178*1000,IF(AND(OR(I178="Motorway link",I178="Exit diverge",I178="Entrance merge"),'Input data'!S193&gt;0),'Input data'!S193,"Irrelevant")))</f>
        <v>Irrelevant</v>
      </c>
      <c r="S178" s="4" t="str">
        <f>IF(AND(OR(I178="Motorway link",I178="Exit diverge",I178="Entrance merge"),'Input data'!T193=""),"Straight",IF(AND(OR(I178="Motorway link",I178="Exit diverge",I178="Entrance merge"),'Input data'!T193&gt;10),'Input data'!T193,"Irrelevant"))</f>
        <v>Irrelevant</v>
      </c>
      <c r="T178" s="4" t="str">
        <f>IF(S178="Straight",0,IF(R178="Irrelevant","Irrelevant",IF(AND(OR(I178="Motorway link",I178="Exit diverge",I178="Entrance merge"),OR('Input data'!U193="",'Input data'!U193&gt;(G178*1000-R178))),G178*1000-R178,IF(AND(OR(I178="Motorway link",I178="Exit diverge",I178="Entrance merge"),'Input data'!U193&gt;0),'Input data'!U193,"Irrelevant"))))</f>
        <v>Irrelevant</v>
      </c>
      <c r="U178" s="4" t="str">
        <f>IF(AND(OR(I178="Motorway link",I178="Exit diverge",I178="Entrance merge",I178="Exit ramp",I178="Entrance ramp"),'Input data'!V193=""),"No",IF(OR(I178="Motorway link",I178="Exit diverge",I178="Entrance merge",I178="Exit ramp",I178="Entrance ramp"),'Input data'!V193,"Irrelevant"))</f>
        <v>Irrelevant</v>
      </c>
      <c r="V178" s="4" t="str">
        <f>IF(W178="Straight",IF(AND(OR(I178="Exit ramp",I178="Entrance ramp"),'Input data'!W193=""),"Straight diamond ramp",IF(OR(I178="Exit ramp",I178="Entrance ramp"),'Input data'!W193,"Irrelevant")),"Irrelevant")</f>
        <v>Irrelevant</v>
      </c>
      <c r="W178" s="4" t="str">
        <f>IF(AND(OR(I178="Exit ramp",I178="Entrance ramp"),'Input data'!X193=""),"Straight",IF(AND(OR(I178="Exit ramp",I178="Entrance ramp"),'Input data'!X193&gt;10),'Input data'!X193,"Irrelevant"))</f>
        <v>Irrelevant</v>
      </c>
      <c r="X178" s="4" t="str">
        <f>IF(AND(OR(I178="Exit ramp",I178="Entrance ramp"),OR('Input data'!Y193="",'Input data'!Y193&gt;(G178*1000))),G178*1000,IF(AND(OR(I178="Exit ramp",I178="Entrance ramp"),'Input data'!Y193&gt;0),'Input data'!Y193,"Irrelevant"))</f>
        <v>Irrelevant</v>
      </c>
      <c r="Y178" s="4" t="str">
        <f>IF(AND(I178="Exit ramp",'Input data'!Z193=""),95,IF(AND(I178="Entrance ramp",'Input data'!Z193=""),45,IF(AND(OR(I178="Exit ramp",I178="Entrance ramp"),'Input data'!Z193&gt;4,'Input data'!Z193&lt;200),'Input data'!Z193,"Irrelevant")))</f>
        <v>Irrelevant</v>
      </c>
      <c r="Z178" s="4" t="str">
        <f>IF(AND(OR(I178="Exit ramp",I178="Entrance ramp"),'Input data'!AA193=""),"Straight",IF(AND(OR(I178="Exit ramp",I178="Entrance ramp"),'Input data'!AA193&gt;10),'Input data'!AA193,"Irrelevant"))</f>
        <v>Irrelevant</v>
      </c>
      <c r="AA178" s="4" t="str">
        <f>IF(X178="Irrelevant","Irrelevant",IF(AND(OR(I178="Exit ramp",I178="Entrance ramp"),OR('Input data'!AB193="",'Input data'!AB193&gt;(G178*1000-X178))),G178*1000-X178,IF(AND(OR(I178="Exit ramp",I178="Entrance ramp"),'Input data'!AB193&gt;0),'Input data'!AB193,"Irrelevant")))</f>
        <v>Irrelevant</v>
      </c>
      <c r="AB178" s="4" t="str">
        <f>IF(AND(I178="Exit ramp",'Input data'!AC193=""),60,IF(AND(I178="Entrance ramp",'Input data'!AC193=""),80,IF(AND(OR(I178="Exit ramp",I178="Entrance ramp"),'Input data'!AC193&gt;4,'Input data'!AC193&lt;200),'Input data'!AC193,"Irrelevant")))</f>
        <v>Irrelevant</v>
      </c>
      <c r="AC178" s="4" t="str">
        <f>IF(AND(OR(I178="Motorway link",I178="Exit diverge",I178="Entrance merge"),'Input data'!AD193=""),"No",IF(OR(I178="Motorway link",I178="Exit diverge",I178="Entrance merge"),'Input data'!AD193,"Irrelevant"))</f>
        <v>Irrelevant</v>
      </c>
      <c r="AD178" s="4" t="str">
        <f>IF(AND(OR(I178="Motorway link",I178="Exit diverge",I178="Entrance merge"),'Input data'!AE193=""),"130 kph",IF(OR(I178="Motorway link",I178="Exit diverge",I178="Entrance merge"),'Input data'!AE193,"Irrelevant"))</f>
        <v>Irrelevant</v>
      </c>
      <c r="AE178" s="4" t="str">
        <f>IF(AND(I178="Entrance merge",'Input data'!AF193=""),"No",IF(I178="Entrance merge",'Input data'!AF193,"Irrelevant"))</f>
        <v>Irrelevant</v>
      </c>
      <c r="AF178" s="4" t="str">
        <f>IF(AND(AE178="Yes",'Input data'!AG193&gt;0,'Input data'!AG193&lt;1.00000001),'Input data'!AG193,IF(OR(AE178="No",AE178="Yes"),0,"Irrelevant"))</f>
        <v>Irrelevant</v>
      </c>
    </row>
    <row r="179" spans="1:32" x14ac:dyDescent="0.3">
      <c r="A179" s="4" t="str">
        <f>IF('Input data'!A194="","",'Input data'!A194)</f>
        <v/>
      </c>
      <c r="B179" s="4" t="str">
        <f>IF('Input data'!B194="","",'Input data'!B194)</f>
        <v/>
      </c>
      <c r="C179" s="4" t="str">
        <f>IF('Input data'!C194="","",'Input data'!C194)</f>
        <v/>
      </c>
      <c r="D179" s="4" t="str">
        <f>IF('Input data'!D194="","",'Input data'!D194)</f>
        <v/>
      </c>
      <c r="E179" s="4" t="str">
        <f>IF('Input data'!E194="","",'Input data'!E194)</f>
        <v/>
      </c>
      <c r="F179" s="4" t="str">
        <f>IF('Input data'!F194="","",'Input data'!F194)</f>
        <v/>
      </c>
      <c r="G179" s="4">
        <f>IF('Input data'!G194="","",'Input data'!G194)</f>
        <v>0</v>
      </c>
      <c r="H179" s="4" t="str">
        <f>IF('Input data'!H194&gt;0.5,'Input data'!H194,"")</f>
        <v/>
      </c>
      <c r="I179" s="4" t="str">
        <f>IF('Input data'!I194="","",'Input data'!I194)</f>
        <v/>
      </c>
      <c r="J179" s="4" t="str">
        <f>IF(AND(OR(I179="Motorway link",I179="Exit diverge",I179="Entrance merge"),'Input data'!K194=""),2,IF(AND(OR(I179="Motorway link",I179="Exit diverge",I179="Entrance merge"),'Input data'!K194&gt;0.5,'Input data'!K194&lt;21),'Input data'!K194,"Irrelevant"))</f>
        <v>Irrelevant</v>
      </c>
      <c r="K179" s="4" t="str">
        <f>IF(AND(OR(I179="Motorway link",I179="Exit diverge",I179="Entrance merge",I179="Exit ramp",I179="Entrance ramp"),'Input data'!L194=""),3.5,IF(AND(OR(I179="Motorway link",I179="Exit diverge",I179="Entrance merge",I179="Exit ramp",I179="Entrance ramp"),'Input data'!L194&gt;1.5,'Input data'!L194&lt;11),'Input data'!L194,"Irrelevant"))</f>
        <v>Irrelevant</v>
      </c>
      <c r="L179" s="4" t="str">
        <f>IF(AND(I179="Motorway link",'Input data'!M194=""),"No",IF(I179="Motorway link",'Input data'!M194,"Irrelevant"))</f>
        <v>Irrelevant</v>
      </c>
      <c r="M179" s="4" t="str">
        <f>IF(AND(L179="Yes",'Input data'!N194&gt;0,'Input data'!N194&lt;1.00000001),'Input data'!N194,IF(OR(L179="No",L179="Yes"),0,"Irrelevant"))</f>
        <v>Irrelevant</v>
      </c>
      <c r="N179" s="4" t="str">
        <f>IF(AND(OR(I179="Motorway link",I179="Exit diverge",I179="Entrance merge"),'Input data'!O194=""),3,IF(AND(OR(I179="Motorway link",I179="Exit diverge",I179="Entrance merge"),'Input data'!O194&lt;11,'Input data'!O194&gt;-0.00000001),'Input data'!O194,"Irrelevant"))</f>
        <v>Irrelevant</v>
      </c>
      <c r="O179" s="4" t="str">
        <f>IF(AND(OR(I179="Motorway link",I179="Exit diverge",I179="Entrance merge",I179="Exit ramp",I179="Entrance ramp"),'Input data'!P194=""),0.5,IF(AND(OR(I179="Motorway link",I179="Exit diverge",I179="Entrance merge",I179="Exit ramp",I179="Entrance ramp"),'Input data'!P194&gt;-0.00000001,'Input data'!P194&lt;11),'Input data'!P194,"Irrelevant"))</f>
        <v>Irrelevant</v>
      </c>
      <c r="P179" s="4" t="str">
        <f>IF(AND(OR(I179="Motorway link",I179="Exit diverge",I179="Entrance merge"),'Input data'!Q194=""),5,IF(AND(OR(I179="Motorway link",I179="Exit diverge",I179="Entrance merge"),'Input data'!Q194&gt;-0.00000001,'Input data'!Q194&lt;101),'Input data'!Q194,"Irrelevant"))</f>
        <v>Irrelevant</v>
      </c>
      <c r="Q179" s="4" t="str">
        <f>IF(AND(OR(I179="Motorway link",I179="Exit diverge",I179="Entrance merge"),'Input data'!R194=""),"Straight",IF(AND(OR(I179="Motorway link",I179="Exit diverge",I179="Entrance merge"),'Input data'!R194&gt;10),'Input data'!R194,"Irrelevant"))</f>
        <v>Irrelevant</v>
      </c>
      <c r="R179" s="4" t="str">
        <f>IF(Q179="Straight",0,IF(AND(OR(I179="Motorway link",I179="Exit diverge",I179="Entrance merge"),OR('Input data'!S194="",'Input data'!S194&gt;(G179*1000))),G179*1000,IF(AND(OR(I179="Motorway link",I179="Exit diverge",I179="Entrance merge"),'Input data'!S194&gt;0),'Input data'!S194,"Irrelevant")))</f>
        <v>Irrelevant</v>
      </c>
      <c r="S179" s="4" t="str">
        <f>IF(AND(OR(I179="Motorway link",I179="Exit diverge",I179="Entrance merge"),'Input data'!T194=""),"Straight",IF(AND(OR(I179="Motorway link",I179="Exit diverge",I179="Entrance merge"),'Input data'!T194&gt;10),'Input data'!T194,"Irrelevant"))</f>
        <v>Irrelevant</v>
      </c>
      <c r="T179" s="4" t="str">
        <f>IF(S179="Straight",0,IF(R179="Irrelevant","Irrelevant",IF(AND(OR(I179="Motorway link",I179="Exit diverge",I179="Entrance merge"),OR('Input data'!U194="",'Input data'!U194&gt;(G179*1000-R179))),G179*1000-R179,IF(AND(OR(I179="Motorway link",I179="Exit diverge",I179="Entrance merge"),'Input data'!U194&gt;0),'Input data'!U194,"Irrelevant"))))</f>
        <v>Irrelevant</v>
      </c>
      <c r="U179" s="4" t="str">
        <f>IF(AND(OR(I179="Motorway link",I179="Exit diverge",I179="Entrance merge",I179="Exit ramp",I179="Entrance ramp"),'Input data'!V194=""),"No",IF(OR(I179="Motorway link",I179="Exit diverge",I179="Entrance merge",I179="Exit ramp",I179="Entrance ramp"),'Input data'!V194,"Irrelevant"))</f>
        <v>Irrelevant</v>
      </c>
      <c r="V179" s="4" t="str">
        <f>IF(W179="Straight",IF(AND(OR(I179="Exit ramp",I179="Entrance ramp"),'Input data'!W194=""),"Straight diamond ramp",IF(OR(I179="Exit ramp",I179="Entrance ramp"),'Input data'!W194,"Irrelevant")),"Irrelevant")</f>
        <v>Irrelevant</v>
      </c>
      <c r="W179" s="4" t="str">
        <f>IF(AND(OR(I179="Exit ramp",I179="Entrance ramp"),'Input data'!X194=""),"Straight",IF(AND(OR(I179="Exit ramp",I179="Entrance ramp"),'Input data'!X194&gt;10),'Input data'!X194,"Irrelevant"))</f>
        <v>Irrelevant</v>
      </c>
      <c r="X179" s="4" t="str">
        <f>IF(AND(OR(I179="Exit ramp",I179="Entrance ramp"),OR('Input data'!Y194="",'Input data'!Y194&gt;(G179*1000))),G179*1000,IF(AND(OR(I179="Exit ramp",I179="Entrance ramp"),'Input data'!Y194&gt;0),'Input data'!Y194,"Irrelevant"))</f>
        <v>Irrelevant</v>
      </c>
      <c r="Y179" s="4" t="str">
        <f>IF(AND(I179="Exit ramp",'Input data'!Z194=""),95,IF(AND(I179="Entrance ramp",'Input data'!Z194=""),45,IF(AND(OR(I179="Exit ramp",I179="Entrance ramp"),'Input data'!Z194&gt;4,'Input data'!Z194&lt;200),'Input data'!Z194,"Irrelevant")))</f>
        <v>Irrelevant</v>
      </c>
      <c r="Z179" s="4" t="str">
        <f>IF(AND(OR(I179="Exit ramp",I179="Entrance ramp"),'Input data'!AA194=""),"Straight",IF(AND(OR(I179="Exit ramp",I179="Entrance ramp"),'Input data'!AA194&gt;10),'Input data'!AA194,"Irrelevant"))</f>
        <v>Irrelevant</v>
      </c>
      <c r="AA179" s="4" t="str">
        <f>IF(X179="Irrelevant","Irrelevant",IF(AND(OR(I179="Exit ramp",I179="Entrance ramp"),OR('Input data'!AB194="",'Input data'!AB194&gt;(G179*1000-X179))),G179*1000-X179,IF(AND(OR(I179="Exit ramp",I179="Entrance ramp"),'Input data'!AB194&gt;0),'Input data'!AB194,"Irrelevant")))</f>
        <v>Irrelevant</v>
      </c>
      <c r="AB179" s="4" t="str">
        <f>IF(AND(I179="Exit ramp",'Input data'!AC194=""),60,IF(AND(I179="Entrance ramp",'Input data'!AC194=""),80,IF(AND(OR(I179="Exit ramp",I179="Entrance ramp"),'Input data'!AC194&gt;4,'Input data'!AC194&lt;200),'Input data'!AC194,"Irrelevant")))</f>
        <v>Irrelevant</v>
      </c>
      <c r="AC179" s="4" t="str">
        <f>IF(AND(OR(I179="Motorway link",I179="Exit diverge",I179="Entrance merge"),'Input data'!AD194=""),"No",IF(OR(I179="Motorway link",I179="Exit diverge",I179="Entrance merge"),'Input data'!AD194,"Irrelevant"))</f>
        <v>Irrelevant</v>
      </c>
      <c r="AD179" s="4" t="str">
        <f>IF(AND(OR(I179="Motorway link",I179="Exit diverge",I179="Entrance merge"),'Input data'!AE194=""),"130 kph",IF(OR(I179="Motorway link",I179="Exit diverge",I179="Entrance merge"),'Input data'!AE194,"Irrelevant"))</f>
        <v>Irrelevant</v>
      </c>
      <c r="AE179" s="4" t="str">
        <f>IF(AND(I179="Entrance merge",'Input data'!AF194=""),"No",IF(I179="Entrance merge",'Input data'!AF194,"Irrelevant"))</f>
        <v>Irrelevant</v>
      </c>
      <c r="AF179" s="4" t="str">
        <f>IF(AND(AE179="Yes",'Input data'!AG194&gt;0,'Input data'!AG194&lt;1.00000001),'Input data'!AG194,IF(OR(AE179="No",AE179="Yes"),0,"Irrelevant"))</f>
        <v>Irrelevant</v>
      </c>
    </row>
    <row r="180" spans="1:32" x14ac:dyDescent="0.3">
      <c r="A180" s="4" t="str">
        <f>IF('Input data'!A195="","",'Input data'!A195)</f>
        <v/>
      </c>
      <c r="B180" s="4" t="str">
        <f>IF('Input data'!B195="","",'Input data'!B195)</f>
        <v/>
      </c>
      <c r="C180" s="4" t="str">
        <f>IF('Input data'!C195="","",'Input data'!C195)</f>
        <v/>
      </c>
      <c r="D180" s="4" t="str">
        <f>IF('Input data'!D195="","",'Input data'!D195)</f>
        <v/>
      </c>
      <c r="E180" s="4" t="str">
        <f>IF('Input data'!E195="","",'Input data'!E195)</f>
        <v/>
      </c>
      <c r="F180" s="4" t="str">
        <f>IF('Input data'!F195="","",'Input data'!F195)</f>
        <v/>
      </c>
      <c r="G180" s="4">
        <f>IF('Input data'!G195="","",'Input data'!G195)</f>
        <v>0</v>
      </c>
      <c r="H180" s="4" t="str">
        <f>IF('Input data'!H195&gt;0.5,'Input data'!H195,"")</f>
        <v/>
      </c>
      <c r="I180" s="4" t="str">
        <f>IF('Input data'!I195="","",'Input data'!I195)</f>
        <v/>
      </c>
      <c r="J180" s="4" t="str">
        <f>IF(AND(OR(I180="Motorway link",I180="Exit diverge",I180="Entrance merge"),'Input data'!K195=""),2,IF(AND(OR(I180="Motorway link",I180="Exit diverge",I180="Entrance merge"),'Input data'!K195&gt;0.5,'Input data'!K195&lt;21),'Input data'!K195,"Irrelevant"))</f>
        <v>Irrelevant</v>
      </c>
      <c r="K180" s="4" t="str">
        <f>IF(AND(OR(I180="Motorway link",I180="Exit diverge",I180="Entrance merge",I180="Exit ramp",I180="Entrance ramp"),'Input data'!L195=""),3.5,IF(AND(OR(I180="Motorway link",I180="Exit diverge",I180="Entrance merge",I180="Exit ramp",I180="Entrance ramp"),'Input data'!L195&gt;1.5,'Input data'!L195&lt;11),'Input data'!L195,"Irrelevant"))</f>
        <v>Irrelevant</v>
      </c>
      <c r="L180" s="4" t="str">
        <f>IF(AND(I180="Motorway link",'Input data'!M195=""),"No",IF(I180="Motorway link",'Input data'!M195,"Irrelevant"))</f>
        <v>Irrelevant</v>
      </c>
      <c r="M180" s="4" t="str">
        <f>IF(AND(L180="Yes",'Input data'!N195&gt;0,'Input data'!N195&lt;1.00000001),'Input data'!N195,IF(OR(L180="No",L180="Yes"),0,"Irrelevant"))</f>
        <v>Irrelevant</v>
      </c>
      <c r="N180" s="4" t="str">
        <f>IF(AND(OR(I180="Motorway link",I180="Exit diverge",I180="Entrance merge"),'Input data'!O195=""),3,IF(AND(OR(I180="Motorway link",I180="Exit diverge",I180="Entrance merge"),'Input data'!O195&lt;11,'Input data'!O195&gt;-0.00000001),'Input data'!O195,"Irrelevant"))</f>
        <v>Irrelevant</v>
      </c>
      <c r="O180" s="4" t="str">
        <f>IF(AND(OR(I180="Motorway link",I180="Exit diverge",I180="Entrance merge",I180="Exit ramp",I180="Entrance ramp"),'Input data'!P195=""),0.5,IF(AND(OR(I180="Motorway link",I180="Exit diverge",I180="Entrance merge",I180="Exit ramp",I180="Entrance ramp"),'Input data'!P195&gt;-0.00000001,'Input data'!P195&lt;11),'Input data'!P195,"Irrelevant"))</f>
        <v>Irrelevant</v>
      </c>
      <c r="P180" s="4" t="str">
        <f>IF(AND(OR(I180="Motorway link",I180="Exit diverge",I180="Entrance merge"),'Input data'!Q195=""),5,IF(AND(OR(I180="Motorway link",I180="Exit diverge",I180="Entrance merge"),'Input data'!Q195&gt;-0.00000001,'Input data'!Q195&lt;101),'Input data'!Q195,"Irrelevant"))</f>
        <v>Irrelevant</v>
      </c>
      <c r="Q180" s="4" t="str">
        <f>IF(AND(OR(I180="Motorway link",I180="Exit diverge",I180="Entrance merge"),'Input data'!R195=""),"Straight",IF(AND(OR(I180="Motorway link",I180="Exit diverge",I180="Entrance merge"),'Input data'!R195&gt;10),'Input data'!R195,"Irrelevant"))</f>
        <v>Irrelevant</v>
      </c>
      <c r="R180" s="4" t="str">
        <f>IF(Q180="Straight",0,IF(AND(OR(I180="Motorway link",I180="Exit diverge",I180="Entrance merge"),OR('Input data'!S195="",'Input data'!S195&gt;(G180*1000))),G180*1000,IF(AND(OR(I180="Motorway link",I180="Exit diverge",I180="Entrance merge"),'Input data'!S195&gt;0),'Input data'!S195,"Irrelevant")))</f>
        <v>Irrelevant</v>
      </c>
      <c r="S180" s="4" t="str">
        <f>IF(AND(OR(I180="Motorway link",I180="Exit diverge",I180="Entrance merge"),'Input data'!T195=""),"Straight",IF(AND(OR(I180="Motorway link",I180="Exit diverge",I180="Entrance merge"),'Input data'!T195&gt;10),'Input data'!T195,"Irrelevant"))</f>
        <v>Irrelevant</v>
      </c>
      <c r="T180" s="4" t="str">
        <f>IF(S180="Straight",0,IF(R180="Irrelevant","Irrelevant",IF(AND(OR(I180="Motorway link",I180="Exit diverge",I180="Entrance merge"),OR('Input data'!U195="",'Input data'!U195&gt;(G180*1000-R180))),G180*1000-R180,IF(AND(OR(I180="Motorway link",I180="Exit diverge",I180="Entrance merge"),'Input data'!U195&gt;0),'Input data'!U195,"Irrelevant"))))</f>
        <v>Irrelevant</v>
      </c>
      <c r="U180" s="4" t="str">
        <f>IF(AND(OR(I180="Motorway link",I180="Exit diverge",I180="Entrance merge",I180="Exit ramp",I180="Entrance ramp"),'Input data'!V195=""),"No",IF(OR(I180="Motorway link",I180="Exit diverge",I180="Entrance merge",I180="Exit ramp",I180="Entrance ramp"),'Input data'!V195,"Irrelevant"))</f>
        <v>Irrelevant</v>
      </c>
      <c r="V180" s="4" t="str">
        <f>IF(W180="Straight",IF(AND(OR(I180="Exit ramp",I180="Entrance ramp"),'Input data'!W195=""),"Straight diamond ramp",IF(OR(I180="Exit ramp",I180="Entrance ramp"),'Input data'!W195,"Irrelevant")),"Irrelevant")</f>
        <v>Irrelevant</v>
      </c>
      <c r="W180" s="4" t="str">
        <f>IF(AND(OR(I180="Exit ramp",I180="Entrance ramp"),'Input data'!X195=""),"Straight",IF(AND(OR(I180="Exit ramp",I180="Entrance ramp"),'Input data'!X195&gt;10),'Input data'!X195,"Irrelevant"))</f>
        <v>Irrelevant</v>
      </c>
      <c r="X180" s="4" t="str">
        <f>IF(AND(OR(I180="Exit ramp",I180="Entrance ramp"),OR('Input data'!Y195="",'Input data'!Y195&gt;(G180*1000))),G180*1000,IF(AND(OR(I180="Exit ramp",I180="Entrance ramp"),'Input data'!Y195&gt;0),'Input data'!Y195,"Irrelevant"))</f>
        <v>Irrelevant</v>
      </c>
      <c r="Y180" s="4" t="str">
        <f>IF(AND(I180="Exit ramp",'Input data'!Z195=""),95,IF(AND(I180="Entrance ramp",'Input data'!Z195=""),45,IF(AND(OR(I180="Exit ramp",I180="Entrance ramp"),'Input data'!Z195&gt;4,'Input data'!Z195&lt;200),'Input data'!Z195,"Irrelevant")))</f>
        <v>Irrelevant</v>
      </c>
      <c r="Z180" s="4" t="str">
        <f>IF(AND(OR(I180="Exit ramp",I180="Entrance ramp"),'Input data'!AA195=""),"Straight",IF(AND(OR(I180="Exit ramp",I180="Entrance ramp"),'Input data'!AA195&gt;10),'Input data'!AA195,"Irrelevant"))</f>
        <v>Irrelevant</v>
      </c>
      <c r="AA180" s="4" t="str">
        <f>IF(X180="Irrelevant","Irrelevant",IF(AND(OR(I180="Exit ramp",I180="Entrance ramp"),OR('Input data'!AB195="",'Input data'!AB195&gt;(G180*1000-X180))),G180*1000-X180,IF(AND(OR(I180="Exit ramp",I180="Entrance ramp"),'Input data'!AB195&gt;0),'Input data'!AB195,"Irrelevant")))</f>
        <v>Irrelevant</v>
      </c>
      <c r="AB180" s="4" t="str">
        <f>IF(AND(I180="Exit ramp",'Input data'!AC195=""),60,IF(AND(I180="Entrance ramp",'Input data'!AC195=""),80,IF(AND(OR(I180="Exit ramp",I180="Entrance ramp"),'Input data'!AC195&gt;4,'Input data'!AC195&lt;200),'Input data'!AC195,"Irrelevant")))</f>
        <v>Irrelevant</v>
      </c>
      <c r="AC180" s="4" t="str">
        <f>IF(AND(OR(I180="Motorway link",I180="Exit diverge",I180="Entrance merge"),'Input data'!AD195=""),"No",IF(OR(I180="Motorway link",I180="Exit diverge",I180="Entrance merge"),'Input data'!AD195,"Irrelevant"))</f>
        <v>Irrelevant</v>
      </c>
      <c r="AD180" s="4" t="str">
        <f>IF(AND(OR(I180="Motorway link",I180="Exit diverge",I180="Entrance merge"),'Input data'!AE195=""),"130 kph",IF(OR(I180="Motorway link",I180="Exit diverge",I180="Entrance merge"),'Input data'!AE195,"Irrelevant"))</f>
        <v>Irrelevant</v>
      </c>
      <c r="AE180" s="4" t="str">
        <f>IF(AND(I180="Entrance merge",'Input data'!AF195=""),"No",IF(I180="Entrance merge",'Input data'!AF195,"Irrelevant"))</f>
        <v>Irrelevant</v>
      </c>
      <c r="AF180" s="4" t="str">
        <f>IF(AND(AE180="Yes",'Input data'!AG195&gt;0,'Input data'!AG195&lt;1.00000001),'Input data'!AG195,IF(OR(AE180="No",AE180="Yes"),0,"Irrelevant"))</f>
        <v>Irrelevant</v>
      </c>
    </row>
    <row r="181" spans="1:32" x14ac:dyDescent="0.3">
      <c r="A181" s="4" t="str">
        <f>IF('Input data'!A196="","",'Input data'!A196)</f>
        <v/>
      </c>
      <c r="B181" s="4" t="str">
        <f>IF('Input data'!B196="","",'Input data'!B196)</f>
        <v/>
      </c>
      <c r="C181" s="4" t="str">
        <f>IF('Input data'!C196="","",'Input data'!C196)</f>
        <v/>
      </c>
      <c r="D181" s="4" t="str">
        <f>IF('Input data'!D196="","",'Input data'!D196)</f>
        <v/>
      </c>
      <c r="E181" s="4" t="str">
        <f>IF('Input data'!E196="","",'Input data'!E196)</f>
        <v/>
      </c>
      <c r="F181" s="4" t="str">
        <f>IF('Input data'!F196="","",'Input data'!F196)</f>
        <v/>
      </c>
      <c r="G181" s="4">
        <f>IF('Input data'!G196="","",'Input data'!G196)</f>
        <v>0</v>
      </c>
      <c r="H181" s="4" t="str">
        <f>IF('Input data'!H196&gt;0.5,'Input data'!H196,"")</f>
        <v/>
      </c>
      <c r="I181" s="4" t="str">
        <f>IF('Input data'!I196="","",'Input data'!I196)</f>
        <v/>
      </c>
      <c r="J181" s="4" t="str">
        <f>IF(AND(OR(I181="Motorway link",I181="Exit diverge",I181="Entrance merge"),'Input data'!K196=""),2,IF(AND(OR(I181="Motorway link",I181="Exit diverge",I181="Entrance merge"),'Input data'!K196&gt;0.5,'Input data'!K196&lt;21),'Input data'!K196,"Irrelevant"))</f>
        <v>Irrelevant</v>
      </c>
      <c r="K181" s="4" t="str">
        <f>IF(AND(OR(I181="Motorway link",I181="Exit diverge",I181="Entrance merge",I181="Exit ramp",I181="Entrance ramp"),'Input data'!L196=""),3.5,IF(AND(OR(I181="Motorway link",I181="Exit diverge",I181="Entrance merge",I181="Exit ramp",I181="Entrance ramp"),'Input data'!L196&gt;1.5,'Input data'!L196&lt;11),'Input data'!L196,"Irrelevant"))</f>
        <v>Irrelevant</v>
      </c>
      <c r="L181" s="4" t="str">
        <f>IF(AND(I181="Motorway link",'Input data'!M196=""),"No",IF(I181="Motorway link",'Input data'!M196,"Irrelevant"))</f>
        <v>Irrelevant</v>
      </c>
      <c r="M181" s="4" t="str">
        <f>IF(AND(L181="Yes",'Input data'!N196&gt;0,'Input data'!N196&lt;1.00000001),'Input data'!N196,IF(OR(L181="No",L181="Yes"),0,"Irrelevant"))</f>
        <v>Irrelevant</v>
      </c>
      <c r="N181" s="4" t="str">
        <f>IF(AND(OR(I181="Motorway link",I181="Exit diverge",I181="Entrance merge"),'Input data'!O196=""),3,IF(AND(OR(I181="Motorway link",I181="Exit diverge",I181="Entrance merge"),'Input data'!O196&lt;11,'Input data'!O196&gt;-0.00000001),'Input data'!O196,"Irrelevant"))</f>
        <v>Irrelevant</v>
      </c>
      <c r="O181" s="4" t="str">
        <f>IF(AND(OR(I181="Motorway link",I181="Exit diverge",I181="Entrance merge",I181="Exit ramp",I181="Entrance ramp"),'Input data'!P196=""),0.5,IF(AND(OR(I181="Motorway link",I181="Exit diverge",I181="Entrance merge",I181="Exit ramp",I181="Entrance ramp"),'Input data'!P196&gt;-0.00000001,'Input data'!P196&lt;11),'Input data'!P196,"Irrelevant"))</f>
        <v>Irrelevant</v>
      </c>
      <c r="P181" s="4" t="str">
        <f>IF(AND(OR(I181="Motorway link",I181="Exit diverge",I181="Entrance merge"),'Input data'!Q196=""),5,IF(AND(OR(I181="Motorway link",I181="Exit diverge",I181="Entrance merge"),'Input data'!Q196&gt;-0.00000001,'Input data'!Q196&lt;101),'Input data'!Q196,"Irrelevant"))</f>
        <v>Irrelevant</v>
      </c>
      <c r="Q181" s="4" t="str">
        <f>IF(AND(OR(I181="Motorway link",I181="Exit diverge",I181="Entrance merge"),'Input data'!R196=""),"Straight",IF(AND(OR(I181="Motorway link",I181="Exit diverge",I181="Entrance merge"),'Input data'!R196&gt;10),'Input data'!R196,"Irrelevant"))</f>
        <v>Irrelevant</v>
      </c>
      <c r="R181" s="4" t="str">
        <f>IF(Q181="Straight",0,IF(AND(OR(I181="Motorway link",I181="Exit diverge",I181="Entrance merge"),OR('Input data'!S196="",'Input data'!S196&gt;(G181*1000))),G181*1000,IF(AND(OR(I181="Motorway link",I181="Exit diverge",I181="Entrance merge"),'Input data'!S196&gt;0),'Input data'!S196,"Irrelevant")))</f>
        <v>Irrelevant</v>
      </c>
      <c r="S181" s="4" t="str">
        <f>IF(AND(OR(I181="Motorway link",I181="Exit diverge",I181="Entrance merge"),'Input data'!T196=""),"Straight",IF(AND(OR(I181="Motorway link",I181="Exit diverge",I181="Entrance merge"),'Input data'!T196&gt;10),'Input data'!T196,"Irrelevant"))</f>
        <v>Irrelevant</v>
      </c>
      <c r="T181" s="4" t="str">
        <f>IF(S181="Straight",0,IF(R181="Irrelevant","Irrelevant",IF(AND(OR(I181="Motorway link",I181="Exit diverge",I181="Entrance merge"),OR('Input data'!U196="",'Input data'!U196&gt;(G181*1000-R181))),G181*1000-R181,IF(AND(OR(I181="Motorway link",I181="Exit diverge",I181="Entrance merge"),'Input data'!U196&gt;0),'Input data'!U196,"Irrelevant"))))</f>
        <v>Irrelevant</v>
      </c>
      <c r="U181" s="4" t="str">
        <f>IF(AND(OR(I181="Motorway link",I181="Exit diverge",I181="Entrance merge",I181="Exit ramp",I181="Entrance ramp"),'Input data'!V196=""),"No",IF(OR(I181="Motorway link",I181="Exit diverge",I181="Entrance merge",I181="Exit ramp",I181="Entrance ramp"),'Input data'!V196,"Irrelevant"))</f>
        <v>Irrelevant</v>
      </c>
      <c r="V181" s="4" t="str">
        <f>IF(W181="Straight",IF(AND(OR(I181="Exit ramp",I181="Entrance ramp"),'Input data'!W196=""),"Straight diamond ramp",IF(OR(I181="Exit ramp",I181="Entrance ramp"),'Input data'!W196,"Irrelevant")),"Irrelevant")</f>
        <v>Irrelevant</v>
      </c>
      <c r="W181" s="4" t="str">
        <f>IF(AND(OR(I181="Exit ramp",I181="Entrance ramp"),'Input data'!X196=""),"Straight",IF(AND(OR(I181="Exit ramp",I181="Entrance ramp"),'Input data'!X196&gt;10),'Input data'!X196,"Irrelevant"))</f>
        <v>Irrelevant</v>
      </c>
      <c r="X181" s="4" t="str">
        <f>IF(AND(OR(I181="Exit ramp",I181="Entrance ramp"),OR('Input data'!Y196="",'Input data'!Y196&gt;(G181*1000))),G181*1000,IF(AND(OR(I181="Exit ramp",I181="Entrance ramp"),'Input data'!Y196&gt;0),'Input data'!Y196,"Irrelevant"))</f>
        <v>Irrelevant</v>
      </c>
      <c r="Y181" s="4" t="str">
        <f>IF(AND(I181="Exit ramp",'Input data'!Z196=""),95,IF(AND(I181="Entrance ramp",'Input data'!Z196=""),45,IF(AND(OR(I181="Exit ramp",I181="Entrance ramp"),'Input data'!Z196&gt;4,'Input data'!Z196&lt;200),'Input data'!Z196,"Irrelevant")))</f>
        <v>Irrelevant</v>
      </c>
      <c r="Z181" s="4" t="str">
        <f>IF(AND(OR(I181="Exit ramp",I181="Entrance ramp"),'Input data'!AA196=""),"Straight",IF(AND(OR(I181="Exit ramp",I181="Entrance ramp"),'Input data'!AA196&gt;10),'Input data'!AA196,"Irrelevant"))</f>
        <v>Irrelevant</v>
      </c>
      <c r="AA181" s="4" t="str">
        <f>IF(X181="Irrelevant","Irrelevant",IF(AND(OR(I181="Exit ramp",I181="Entrance ramp"),OR('Input data'!AB196="",'Input data'!AB196&gt;(G181*1000-X181))),G181*1000-X181,IF(AND(OR(I181="Exit ramp",I181="Entrance ramp"),'Input data'!AB196&gt;0),'Input data'!AB196,"Irrelevant")))</f>
        <v>Irrelevant</v>
      </c>
      <c r="AB181" s="4" t="str">
        <f>IF(AND(I181="Exit ramp",'Input data'!AC196=""),60,IF(AND(I181="Entrance ramp",'Input data'!AC196=""),80,IF(AND(OR(I181="Exit ramp",I181="Entrance ramp"),'Input data'!AC196&gt;4,'Input data'!AC196&lt;200),'Input data'!AC196,"Irrelevant")))</f>
        <v>Irrelevant</v>
      </c>
      <c r="AC181" s="4" t="str">
        <f>IF(AND(OR(I181="Motorway link",I181="Exit diverge",I181="Entrance merge"),'Input data'!AD196=""),"No",IF(OR(I181="Motorway link",I181="Exit diverge",I181="Entrance merge"),'Input data'!AD196,"Irrelevant"))</f>
        <v>Irrelevant</v>
      </c>
      <c r="AD181" s="4" t="str">
        <f>IF(AND(OR(I181="Motorway link",I181="Exit diverge",I181="Entrance merge"),'Input data'!AE196=""),"130 kph",IF(OR(I181="Motorway link",I181="Exit diverge",I181="Entrance merge"),'Input data'!AE196,"Irrelevant"))</f>
        <v>Irrelevant</v>
      </c>
      <c r="AE181" s="4" t="str">
        <f>IF(AND(I181="Entrance merge",'Input data'!AF196=""),"No",IF(I181="Entrance merge",'Input data'!AF196,"Irrelevant"))</f>
        <v>Irrelevant</v>
      </c>
      <c r="AF181" s="4" t="str">
        <f>IF(AND(AE181="Yes",'Input data'!AG196&gt;0,'Input data'!AG196&lt;1.00000001),'Input data'!AG196,IF(OR(AE181="No",AE181="Yes"),0,"Irrelevant"))</f>
        <v>Irrelevant</v>
      </c>
    </row>
    <row r="182" spans="1:32" x14ac:dyDescent="0.3">
      <c r="A182" s="4" t="str">
        <f>IF('Input data'!A197="","",'Input data'!A197)</f>
        <v/>
      </c>
      <c r="B182" s="4" t="str">
        <f>IF('Input data'!B197="","",'Input data'!B197)</f>
        <v/>
      </c>
      <c r="C182" s="4" t="str">
        <f>IF('Input data'!C197="","",'Input data'!C197)</f>
        <v/>
      </c>
      <c r="D182" s="4" t="str">
        <f>IF('Input data'!D197="","",'Input data'!D197)</f>
        <v/>
      </c>
      <c r="E182" s="4" t="str">
        <f>IF('Input data'!E197="","",'Input data'!E197)</f>
        <v/>
      </c>
      <c r="F182" s="4" t="str">
        <f>IF('Input data'!F197="","",'Input data'!F197)</f>
        <v/>
      </c>
      <c r="G182" s="4">
        <f>IF('Input data'!G197="","",'Input data'!G197)</f>
        <v>0</v>
      </c>
      <c r="H182" s="4" t="str">
        <f>IF('Input data'!H197&gt;0.5,'Input data'!H197,"")</f>
        <v/>
      </c>
      <c r="I182" s="4" t="str">
        <f>IF('Input data'!I197="","",'Input data'!I197)</f>
        <v/>
      </c>
      <c r="J182" s="4" t="str">
        <f>IF(AND(OR(I182="Motorway link",I182="Exit diverge",I182="Entrance merge"),'Input data'!K197=""),2,IF(AND(OR(I182="Motorway link",I182="Exit diverge",I182="Entrance merge"),'Input data'!K197&gt;0.5,'Input data'!K197&lt;21),'Input data'!K197,"Irrelevant"))</f>
        <v>Irrelevant</v>
      </c>
      <c r="K182" s="4" t="str">
        <f>IF(AND(OR(I182="Motorway link",I182="Exit diverge",I182="Entrance merge",I182="Exit ramp",I182="Entrance ramp"),'Input data'!L197=""),3.5,IF(AND(OR(I182="Motorway link",I182="Exit diverge",I182="Entrance merge",I182="Exit ramp",I182="Entrance ramp"),'Input data'!L197&gt;1.5,'Input data'!L197&lt;11),'Input data'!L197,"Irrelevant"))</f>
        <v>Irrelevant</v>
      </c>
      <c r="L182" s="4" t="str">
        <f>IF(AND(I182="Motorway link",'Input data'!M197=""),"No",IF(I182="Motorway link",'Input data'!M197,"Irrelevant"))</f>
        <v>Irrelevant</v>
      </c>
      <c r="M182" s="4" t="str">
        <f>IF(AND(L182="Yes",'Input data'!N197&gt;0,'Input data'!N197&lt;1.00000001),'Input data'!N197,IF(OR(L182="No",L182="Yes"),0,"Irrelevant"))</f>
        <v>Irrelevant</v>
      </c>
      <c r="N182" s="4" t="str">
        <f>IF(AND(OR(I182="Motorway link",I182="Exit diverge",I182="Entrance merge"),'Input data'!O197=""),3,IF(AND(OR(I182="Motorway link",I182="Exit diverge",I182="Entrance merge"),'Input data'!O197&lt;11,'Input data'!O197&gt;-0.00000001),'Input data'!O197,"Irrelevant"))</f>
        <v>Irrelevant</v>
      </c>
      <c r="O182" s="4" t="str">
        <f>IF(AND(OR(I182="Motorway link",I182="Exit diverge",I182="Entrance merge",I182="Exit ramp",I182="Entrance ramp"),'Input data'!P197=""),0.5,IF(AND(OR(I182="Motorway link",I182="Exit diverge",I182="Entrance merge",I182="Exit ramp",I182="Entrance ramp"),'Input data'!P197&gt;-0.00000001,'Input data'!P197&lt;11),'Input data'!P197,"Irrelevant"))</f>
        <v>Irrelevant</v>
      </c>
      <c r="P182" s="4" t="str">
        <f>IF(AND(OR(I182="Motorway link",I182="Exit diverge",I182="Entrance merge"),'Input data'!Q197=""),5,IF(AND(OR(I182="Motorway link",I182="Exit diverge",I182="Entrance merge"),'Input data'!Q197&gt;-0.00000001,'Input data'!Q197&lt;101),'Input data'!Q197,"Irrelevant"))</f>
        <v>Irrelevant</v>
      </c>
      <c r="Q182" s="4" t="str">
        <f>IF(AND(OR(I182="Motorway link",I182="Exit diverge",I182="Entrance merge"),'Input data'!R197=""),"Straight",IF(AND(OR(I182="Motorway link",I182="Exit diverge",I182="Entrance merge"),'Input data'!R197&gt;10),'Input data'!R197,"Irrelevant"))</f>
        <v>Irrelevant</v>
      </c>
      <c r="R182" s="4" t="str">
        <f>IF(Q182="Straight",0,IF(AND(OR(I182="Motorway link",I182="Exit diverge",I182="Entrance merge"),OR('Input data'!S197="",'Input data'!S197&gt;(G182*1000))),G182*1000,IF(AND(OR(I182="Motorway link",I182="Exit diverge",I182="Entrance merge"),'Input data'!S197&gt;0),'Input data'!S197,"Irrelevant")))</f>
        <v>Irrelevant</v>
      </c>
      <c r="S182" s="4" t="str">
        <f>IF(AND(OR(I182="Motorway link",I182="Exit diverge",I182="Entrance merge"),'Input data'!T197=""),"Straight",IF(AND(OR(I182="Motorway link",I182="Exit diverge",I182="Entrance merge"),'Input data'!T197&gt;10),'Input data'!T197,"Irrelevant"))</f>
        <v>Irrelevant</v>
      </c>
      <c r="T182" s="4" t="str">
        <f>IF(S182="Straight",0,IF(R182="Irrelevant","Irrelevant",IF(AND(OR(I182="Motorway link",I182="Exit diverge",I182="Entrance merge"),OR('Input data'!U197="",'Input data'!U197&gt;(G182*1000-R182))),G182*1000-R182,IF(AND(OR(I182="Motorway link",I182="Exit diverge",I182="Entrance merge"),'Input data'!U197&gt;0),'Input data'!U197,"Irrelevant"))))</f>
        <v>Irrelevant</v>
      </c>
      <c r="U182" s="4" t="str">
        <f>IF(AND(OR(I182="Motorway link",I182="Exit diverge",I182="Entrance merge",I182="Exit ramp",I182="Entrance ramp"),'Input data'!V197=""),"No",IF(OR(I182="Motorway link",I182="Exit diverge",I182="Entrance merge",I182="Exit ramp",I182="Entrance ramp"),'Input data'!V197,"Irrelevant"))</f>
        <v>Irrelevant</v>
      </c>
      <c r="V182" s="4" t="str">
        <f>IF(W182="Straight",IF(AND(OR(I182="Exit ramp",I182="Entrance ramp"),'Input data'!W197=""),"Straight diamond ramp",IF(OR(I182="Exit ramp",I182="Entrance ramp"),'Input data'!W197,"Irrelevant")),"Irrelevant")</f>
        <v>Irrelevant</v>
      </c>
      <c r="W182" s="4" t="str">
        <f>IF(AND(OR(I182="Exit ramp",I182="Entrance ramp"),'Input data'!X197=""),"Straight",IF(AND(OR(I182="Exit ramp",I182="Entrance ramp"),'Input data'!X197&gt;10),'Input data'!X197,"Irrelevant"))</f>
        <v>Irrelevant</v>
      </c>
      <c r="X182" s="4" t="str">
        <f>IF(AND(OR(I182="Exit ramp",I182="Entrance ramp"),OR('Input data'!Y197="",'Input data'!Y197&gt;(G182*1000))),G182*1000,IF(AND(OR(I182="Exit ramp",I182="Entrance ramp"),'Input data'!Y197&gt;0),'Input data'!Y197,"Irrelevant"))</f>
        <v>Irrelevant</v>
      </c>
      <c r="Y182" s="4" t="str">
        <f>IF(AND(I182="Exit ramp",'Input data'!Z197=""),95,IF(AND(I182="Entrance ramp",'Input data'!Z197=""),45,IF(AND(OR(I182="Exit ramp",I182="Entrance ramp"),'Input data'!Z197&gt;4,'Input data'!Z197&lt;200),'Input data'!Z197,"Irrelevant")))</f>
        <v>Irrelevant</v>
      </c>
      <c r="Z182" s="4" t="str">
        <f>IF(AND(OR(I182="Exit ramp",I182="Entrance ramp"),'Input data'!AA197=""),"Straight",IF(AND(OR(I182="Exit ramp",I182="Entrance ramp"),'Input data'!AA197&gt;10),'Input data'!AA197,"Irrelevant"))</f>
        <v>Irrelevant</v>
      </c>
      <c r="AA182" s="4" t="str">
        <f>IF(X182="Irrelevant","Irrelevant",IF(AND(OR(I182="Exit ramp",I182="Entrance ramp"),OR('Input data'!AB197="",'Input data'!AB197&gt;(G182*1000-X182))),G182*1000-X182,IF(AND(OR(I182="Exit ramp",I182="Entrance ramp"),'Input data'!AB197&gt;0),'Input data'!AB197,"Irrelevant")))</f>
        <v>Irrelevant</v>
      </c>
      <c r="AB182" s="4" t="str">
        <f>IF(AND(I182="Exit ramp",'Input data'!AC197=""),60,IF(AND(I182="Entrance ramp",'Input data'!AC197=""),80,IF(AND(OR(I182="Exit ramp",I182="Entrance ramp"),'Input data'!AC197&gt;4,'Input data'!AC197&lt;200),'Input data'!AC197,"Irrelevant")))</f>
        <v>Irrelevant</v>
      </c>
      <c r="AC182" s="4" t="str">
        <f>IF(AND(OR(I182="Motorway link",I182="Exit diverge",I182="Entrance merge"),'Input data'!AD197=""),"No",IF(OR(I182="Motorway link",I182="Exit diverge",I182="Entrance merge"),'Input data'!AD197,"Irrelevant"))</f>
        <v>Irrelevant</v>
      </c>
      <c r="AD182" s="4" t="str">
        <f>IF(AND(OR(I182="Motorway link",I182="Exit diverge",I182="Entrance merge"),'Input data'!AE197=""),"130 kph",IF(OR(I182="Motorway link",I182="Exit diverge",I182="Entrance merge"),'Input data'!AE197,"Irrelevant"))</f>
        <v>Irrelevant</v>
      </c>
      <c r="AE182" s="4" t="str">
        <f>IF(AND(I182="Entrance merge",'Input data'!AF197=""),"No",IF(I182="Entrance merge",'Input data'!AF197,"Irrelevant"))</f>
        <v>Irrelevant</v>
      </c>
      <c r="AF182" s="4" t="str">
        <f>IF(AND(AE182="Yes",'Input data'!AG197&gt;0,'Input data'!AG197&lt;1.00000001),'Input data'!AG197,IF(OR(AE182="No",AE182="Yes"),0,"Irrelevant"))</f>
        <v>Irrelevant</v>
      </c>
    </row>
    <row r="183" spans="1:32" x14ac:dyDescent="0.3">
      <c r="A183" s="4" t="str">
        <f>IF('Input data'!A198="","",'Input data'!A198)</f>
        <v/>
      </c>
      <c r="B183" s="4" t="str">
        <f>IF('Input data'!B198="","",'Input data'!B198)</f>
        <v/>
      </c>
      <c r="C183" s="4" t="str">
        <f>IF('Input data'!C198="","",'Input data'!C198)</f>
        <v/>
      </c>
      <c r="D183" s="4" t="str">
        <f>IF('Input data'!D198="","",'Input data'!D198)</f>
        <v/>
      </c>
      <c r="E183" s="4" t="str">
        <f>IF('Input data'!E198="","",'Input data'!E198)</f>
        <v/>
      </c>
      <c r="F183" s="4" t="str">
        <f>IF('Input data'!F198="","",'Input data'!F198)</f>
        <v/>
      </c>
      <c r="G183" s="4">
        <f>IF('Input data'!G198="","",'Input data'!G198)</f>
        <v>0</v>
      </c>
      <c r="H183" s="4" t="str">
        <f>IF('Input data'!H198&gt;0.5,'Input data'!H198,"")</f>
        <v/>
      </c>
      <c r="I183" s="4" t="str">
        <f>IF('Input data'!I198="","",'Input data'!I198)</f>
        <v/>
      </c>
      <c r="J183" s="4" t="str">
        <f>IF(AND(OR(I183="Motorway link",I183="Exit diverge",I183="Entrance merge"),'Input data'!K198=""),2,IF(AND(OR(I183="Motorway link",I183="Exit diverge",I183="Entrance merge"),'Input data'!K198&gt;0.5,'Input data'!K198&lt;21),'Input data'!K198,"Irrelevant"))</f>
        <v>Irrelevant</v>
      </c>
      <c r="K183" s="4" t="str">
        <f>IF(AND(OR(I183="Motorway link",I183="Exit diverge",I183="Entrance merge",I183="Exit ramp",I183="Entrance ramp"),'Input data'!L198=""),3.5,IF(AND(OR(I183="Motorway link",I183="Exit diverge",I183="Entrance merge",I183="Exit ramp",I183="Entrance ramp"),'Input data'!L198&gt;1.5,'Input data'!L198&lt;11),'Input data'!L198,"Irrelevant"))</f>
        <v>Irrelevant</v>
      </c>
      <c r="L183" s="4" t="str">
        <f>IF(AND(I183="Motorway link",'Input data'!M198=""),"No",IF(I183="Motorway link",'Input data'!M198,"Irrelevant"))</f>
        <v>Irrelevant</v>
      </c>
      <c r="M183" s="4" t="str">
        <f>IF(AND(L183="Yes",'Input data'!N198&gt;0,'Input data'!N198&lt;1.00000001),'Input data'!N198,IF(OR(L183="No",L183="Yes"),0,"Irrelevant"))</f>
        <v>Irrelevant</v>
      </c>
      <c r="N183" s="4" t="str">
        <f>IF(AND(OR(I183="Motorway link",I183="Exit diverge",I183="Entrance merge"),'Input data'!O198=""),3,IF(AND(OR(I183="Motorway link",I183="Exit diverge",I183="Entrance merge"),'Input data'!O198&lt;11,'Input data'!O198&gt;-0.00000001),'Input data'!O198,"Irrelevant"))</f>
        <v>Irrelevant</v>
      </c>
      <c r="O183" s="4" t="str">
        <f>IF(AND(OR(I183="Motorway link",I183="Exit diverge",I183="Entrance merge",I183="Exit ramp",I183="Entrance ramp"),'Input data'!P198=""),0.5,IF(AND(OR(I183="Motorway link",I183="Exit diverge",I183="Entrance merge",I183="Exit ramp",I183="Entrance ramp"),'Input data'!P198&gt;-0.00000001,'Input data'!P198&lt;11),'Input data'!P198,"Irrelevant"))</f>
        <v>Irrelevant</v>
      </c>
      <c r="P183" s="4" t="str">
        <f>IF(AND(OR(I183="Motorway link",I183="Exit diverge",I183="Entrance merge"),'Input data'!Q198=""),5,IF(AND(OR(I183="Motorway link",I183="Exit diverge",I183="Entrance merge"),'Input data'!Q198&gt;-0.00000001,'Input data'!Q198&lt;101),'Input data'!Q198,"Irrelevant"))</f>
        <v>Irrelevant</v>
      </c>
      <c r="Q183" s="4" t="str">
        <f>IF(AND(OR(I183="Motorway link",I183="Exit diverge",I183="Entrance merge"),'Input data'!R198=""),"Straight",IF(AND(OR(I183="Motorway link",I183="Exit diverge",I183="Entrance merge"),'Input data'!R198&gt;10),'Input data'!R198,"Irrelevant"))</f>
        <v>Irrelevant</v>
      </c>
      <c r="R183" s="4" t="str">
        <f>IF(Q183="Straight",0,IF(AND(OR(I183="Motorway link",I183="Exit diverge",I183="Entrance merge"),OR('Input data'!S198="",'Input data'!S198&gt;(G183*1000))),G183*1000,IF(AND(OR(I183="Motorway link",I183="Exit diverge",I183="Entrance merge"),'Input data'!S198&gt;0),'Input data'!S198,"Irrelevant")))</f>
        <v>Irrelevant</v>
      </c>
      <c r="S183" s="4" t="str">
        <f>IF(AND(OR(I183="Motorway link",I183="Exit diverge",I183="Entrance merge"),'Input data'!T198=""),"Straight",IF(AND(OR(I183="Motorway link",I183="Exit diverge",I183="Entrance merge"),'Input data'!T198&gt;10),'Input data'!T198,"Irrelevant"))</f>
        <v>Irrelevant</v>
      </c>
      <c r="T183" s="4" t="str">
        <f>IF(S183="Straight",0,IF(R183="Irrelevant","Irrelevant",IF(AND(OR(I183="Motorway link",I183="Exit diverge",I183="Entrance merge"),OR('Input data'!U198="",'Input data'!U198&gt;(G183*1000-R183))),G183*1000-R183,IF(AND(OR(I183="Motorway link",I183="Exit diverge",I183="Entrance merge"),'Input data'!U198&gt;0),'Input data'!U198,"Irrelevant"))))</f>
        <v>Irrelevant</v>
      </c>
      <c r="U183" s="4" t="str">
        <f>IF(AND(OR(I183="Motorway link",I183="Exit diverge",I183="Entrance merge",I183="Exit ramp",I183="Entrance ramp"),'Input data'!V198=""),"No",IF(OR(I183="Motorway link",I183="Exit diverge",I183="Entrance merge",I183="Exit ramp",I183="Entrance ramp"),'Input data'!V198,"Irrelevant"))</f>
        <v>Irrelevant</v>
      </c>
      <c r="V183" s="4" t="str">
        <f>IF(W183="Straight",IF(AND(OR(I183="Exit ramp",I183="Entrance ramp"),'Input data'!W198=""),"Straight diamond ramp",IF(OR(I183="Exit ramp",I183="Entrance ramp"),'Input data'!W198,"Irrelevant")),"Irrelevant")</f>
        <v>Irrelevant</v>
      </c>
      <c r="W183" s="4" t="str">
        <f>IF(AND(OR(I183="Exit ramp",I183="Entrance ramp"),'Input data'!X198=""),"Straight",IF(AND(OR(I183="Exit ramp",I183="Entrance ramp"),'Input data'!X198&gt;10),'Input data'!X198,"Irrelevant"))</f>
        <v>Irrelevant</v>
      </c>
      <c r="X183" s="4" t="str">
        <f>IF(AND(OR(I183="Exit ramp",I183="Entrance ramp"),OR('Input data'!Y198="",'Input data'!Y198&gt;(G183*1000))),G183*1000,IF(AND(OR(I183="Exit ramp",I183="Entrance ramp"),'Input data'!Y198&gt;0),'Input data'!Y198,"Irrelevant"))</f>
        <v>Irrelevant</v>
      </c>
      <c r="Y183" s="4" t="str">
        <f>IF(AND(I183="Exit ramp",'Input data'!Z198=""),95,IF(AND(I183="Entrance ramp",'Input data'!Z198=""),45,IF(AND(OR(I183="Exit ramp",I183="Entrance ramp"),'Input data'!Z198&gt;4,'Input data'!Z198&lt;200),'Input data'!Z198,"Irrelevant")))</f>
        <v>Irrelevant</v>
      </c>
      <c r="Z183" s="4" t="str">
        <f>IF(AND(OR(I183="Exit ramp",I183="Entrance ramp"),'Input data'!AA198=""),"Straight",IF(AND(OR(I183="Exit ramp",I183="Entrance ramp"),'Input data'!AA198&gt;10),'Input data'!AA198,"Irrelevant"))</f>
        <v>Irrelevant</v>
      </c>
      <c r="AA183" s="4" t="str">
        <f>IF(X183="Irrelevant","Irrelevant",IF(AND(OR(I183="Exit ramp",I183="Entrance ramp"),OR('Input data'!AB198="",'Input data'!AB198&gt;(G183*1000-X183))),G183*1000-X183,IF(AND(OR(I183="Exit ramp",I183="Entrance ramp"),'Input data'!AB198&gt;0),'Input data'!AB198,"Irrelevant")))</f>
        <v>Irrelevant</v>
      </c>
      <c r="AB183" s="4" t="str">
        <f>IF(AND(I183="Exit ramp",'Input data'!AC198=""),60,IF(AND(I183="Entrance ramp",'Input data'!AC198=""),80,IF(AND(OR(I183="Exit ramp",I183="Entrance ramp"),'Input data'!AC198&gt;4,'Input data'!AC198&lt;200),'Input data'!AC198,"Irrelevant")))</f>
        <v>Irrelevant</v>
      </c>
      <c r="AC183" s="4" t="str">
        <f>IF(AND(OR(I183="Motorway link",I183="Exit diverge",I183="Entrance merge"),'Input data'!AD198=""),"No",IF(OR(I183="Motorway link",I183="Exit diverge",I183="Entrance merge"),'Input data'!AD198,"Irrelevant"))</f>
        <v>Irrelevant</v>
      </c>
      <c r="AD183" s="4" t="str">
        <f>IF(AND(OR(I183="Motorway link",I183="Exit diverge",I183="Entrance merge"),'Input data'!AE198=""),"130 kph",IF(OR(I183="Motorway link",I183="Exit diverge",I183="Entrance merge"),'Input data'!AE198,"Irrelevant"))</f>
        <v>Irrelevant</v>
      </c>
      <c r="AE183" s="4" t="str">
        <f>IF(AND(I183="Entrance merge",'Input data'!AF198=""),"No",IF(I183="Entrance merge",'Input data'!AF198,"Irrelevant"))</f>
        <v>Irrelevant</v>
      </c>
      <c r="AF183" s="4" t="str">
        <f>IF(AND(AE183="Yes",'Input data'!AG198&gt;0,'Input data'!AG198&lt;1.00000001),'Input data'!AG198,IF(OR(AE183="No",AE183="Yes"),0,"Irrelevant"))</f>
        <v>Irrelevant</v>
      </c>
    </row>
    <row r="184" spans="1:32" x14ac:dyDescent="0.3">
      <c r="A184" s="4" t="str">
        <f>IF('Input data'!A199="","",'Input data'!A199)</f>
        <v/>
      </c>
      <c r="B184" s="4" t="str">
        <f>IF('Input data'!B199="","",'Input data'!B199)</f>
        <v/>
      </c>
      <c r="C184" s="4" t="str">
        <f>IF('Input data'!C199="","",'Input data'!C199)</f>
        <v/>
      </c>
      <c r="D184" s="4" t="str">
        <f>IF('Input data'!D199="","",'Input data'!D199)</f>
        <v/>
      </c>
      <c r="E184" s="4" t="str">
        <f>IF('Input data'!E199="","",'Input data'!E199)</f>
        <v/>
      </c>
      <c r="F184" s="4" t="str">
        <f>IF('Input data'!F199="","",'Input data'!F199)</f>
        <v/>
      </c>
      <c r="G184" s="4">
        <f>IF('Input data'!G199="","",'Input data'!G199)</f>
        <v>0</v>
      </c>
      <c r="H184" s="4" t="str">
        <f>IF('Input data'!H199&gt;0.5,'Input data'!H199,"")</f>
        <v/>
      </c>
      <c r="I184" s="4" t="str">
        <f>IF('Input data'!I199="","",'Input data'!I199)</f>
        <v/>
      </c>
      <c r="J184" s="4" t="str">
        <f>IF(AND(OR(I184="Motorway link",I184="Exit diverge",I184="Entrance merge"),'Input data'!K199=""),2,IF(AND(OR(I184="Motorway link",I184="Exit diverge",I184="Entrance merge"),'Input data'!K199&gt;0.5,'Input data'!K199&lt;21),'Input data'!K199,"Irrelevant"))</f>
        <v>Irrelevant</v>
      </c>
      <c r="K184" s="4" t="str">
        <f>IF(AND(OR(I184="Motorway link",I184="Exit diverge",I184="Entrance merge",I184="Exit ramp",I184="Entrance ramp"),'Input data'!L199=""),3.5,IF(AND(OR(I184="Motorway link",I184="Exit diverge",I184="Entrance merge",I184="Exit ramp",I184="Entrance ramp"),'Input data'!L199&gt;1.5,'Input data'!L199&lt;11),'Input data'!L199,"Irrelevant"))</f>
        <v>Irrelevant</v>
      </c>
      <c r="L184" s="4" t="str">
        <f>IF(AND(I184="Motorway link",'Input data'!M199=""),"No",IF(I184="Motorway link",'Input data'!M199,"Irrelevant"))</f>
        <v>Irrelevant</v>
      </c>
      <c r="M184" s="4" t="str">
        <f>IF(AND(L184="Yes",'Input data'!N199&gt;0,'Input data'!N199&lt;1.00000001),'Input data'!N199,IF(OR(L184="No",L184="Yes"),0,"Irrelevant"))</f>
        <v>Irrelevant</v>
      </c>
      <c r="N184" s="4" t="str">
        <f>IF(AND(OR(I184="Motorway link",I184="Exit diverge",I184="Entrance merge"),'Input data'!O199=""),3,IF(AND(OR(I184="Motorway link",I184="Exit diverge",I184="Entrance merge"),'Input data'!O199&lt;11,'Input data'!O199&gt;-0.00000001),'Input data'!O199,"Irrelevant"))</f>
        <v>Irrelevant</v>
      </c>
      <c r="O184" s="4" t="str">
        <f>IF(AND(OR(I184="Motorway link",I184="Exit diverge",I184="Entrance merge",I184="Exit ramp",I184="Entrance ramp"),'Input data'!P199=""),0.5,IF(AND(OR(I184="Motorway link",I184="Exit diverge",I184="Entrance merge",I184="Exit ramp",I184="Entrance ramp"),'Input data'!P199&gt;-0.00000001,'Input data'!P199&lt;11),'Input data'!P199,"Irrelevant"))</f>
        <v>Irrelevant</v>
      </c>
      <c r="P184" s="4" t="str">
        <f>IF(AND(OR(I184="Motorway link",I184="Exit diverge",I184="Entrance merge"),'Input data'!Q199=""),5,IF(AND(OR(I184="Motorway link",I184="Exit diverge",I184="Entrance merge"),'Input data'!Q199&gt;-0.00000001,'Input data'!Q199&lt;101),'Input data'!Q199,"Irrelevant"))</f>
        <v>Irrelevant</v>
      </c>
      <c r="Q184" s="4" t="str">
        <f>IF(AND(OR(I184="Motorway link",I184="Exit diverge",I184="Entrance merge"),'Input data'!R199=""),"Straight",IF(AND(OR(I184="Motorway link",I184="Exit diverge",I184="Entrance merge"),'Input data'!R199&gt;10),'Input data'!R199,"Irrelevant"))</f>
        <v>Irrelevant</v>
      </c>
      <c r="R184" s="4" t="str">
        <f>IF(Q184="Straight",0,IF(AND(OR(I184="Motorway link",I184="Exit diverge",I184="Entrance merge"),OR('Input data'!S199="",'Input data'!S199&gt;(G184*1000))),G184*1000,IF(AND(OR(I184="Motorway link",I184="Exit diverge",I184="Entrance merge"),'Input data'!S199&gt;0),'Input data'!S199,"Irrelevant")))</f>
        <v>Irrelevant</v>
      </c>
      <c r="S184" s="4" t="str">
        <f>IF(AND(OR(I184="Motorway link",I184="Exit diverge",I184="Entrance merge"),'Input data'!T199=""),"Straight",IF(AND(OR(I184="Motorway link",I184="Exit diverge",I184="Entrance merge"),'Input data'!T199&gt;10),'Input data'!T199,"Irrelevant"))</f>
        <v>Irrelevant</v>
      </c>
      <c r="T184" s="4" t="str">
        <f>IF(S184="Straight",0,IF(R184="Irrelevant","Irrelevant",IF(AND(OR(I184="Motorway link",I184="Exit diverge",I184="Entrance merge"),OR('Input data'!U199="",'Input data'!U199&gt;(G184*1000-R184))),G184*1000-R184,IF(AND(OR(I184="Motorway link",I184="Exit diverge",I184="Entrance merge"),'Input data'!U199&gt;0),'Input data'!U199,"Irrelevant"))))</f>
        <v>Irrelevant</v>
      </c>
      <c r="U184" s="4" t="str">
        <f>IF(AND(OR(I184="Motorway link",I184="Exit diverge",I184="Entrance merge",I184="Exit ramp",I184="Entrance ramp"),'Input data'!V199=""),"No",IF(OR(I184="Motorway link",I184="Exit diverge",I184="Entrance merge",I184="Exit ramp",I184="Entrance ramp"),'Input data'!V199,"Irrelevant"))</f>
        <v>Irrelevant</v>
      </c>
      <c r="V184" s="4" t="str">
        <f>IF(W184="Straight",IF(AND(OR(I184="Exit ramp",I184="Entrance ramp"),'Input data'!W199=""),"Straight diamond ramp",IF(OR(I184="Exit ramp",I184="Entrance ramp"),'Input data'!W199,"Irrelevant")),"Irrelevant")</f>
        <v>Irrelevant</v>
      </c>
      <c r="W184" s="4" t="str">
        <f>IF(AND(OR(I184="Exit ramp",I184="Entrance ramp"),'Input data'!X199=""),"Straight",IF(AND(OR(I184="Exit ramp",I184="Entrance ramp"),'Input data'!X199&gt;10),'Input data'!X199,"Irrelevant"))</f>
        <v>Irrelevant</v>
      </c>
      <c r="X184" s="4" t="str">
        <f>IF(AND(OR(I184="Exit ramp",I184="Entrance ramp"),OR('Input data'!Y199="",'Input data'!Y199&gt;(G184*1000))),G184*1000,IF(AND(OR(I184="Exit ramp",I184="Entrance ramp"),'Input data'!Y199&gt;0),'Input data'!Y199,"Irrelevant"))</f>
        <v>Irrelevant</v>
      </c>
      <c r="Y184" s="4" t="str">
        <f>IF(AND(I184="Exit ramp",'Input data'!Z199=""),95,IF(AND(I184="Entrance ramp",'Input data'!Z199=""),45,IF(AND(OR(I184="Exit ramp",I184="Entrance ramp"),'Input data'!Z199&gt;4,'Input data'!Z199&lt;200),'Input data'!Z199,"Irrelevant")))</f>
        <v>Irrelevant</v>
      </c>
      <c r="Z184" s="4" t="str">
        <f>IF(AND(OR(I184="Exit ramp",I184="Entrance ramp"),'Input data'!AA199=""),"Straight",IF(AND(OR(I184="Exit ramp",I184="Entrance ramp"),'Input data'!AA199&gt;10),'Input data'!AA199,"Irrelevant"))</f>
        <v>Irrelevant</v>
      </c>
      <c r="AA184" s="4" t="str">
        <f>IF(X184="Irrelevant","Irrelevant",IF(AND(OR(I184="Exit ramp",I184="Entrance ramp"),OR('Input data'!AB199="",'Input data'!AB199&gt;(G184*1000-X184))),G184*1000-X184,IF(AND(OR(I184="Exit ramp",I184="Entrance ramp"),'Input data'!AB199&gt;0),'Input data'!AB199,"Irrelevant")))</f>
        <v>Irrelevant</v>
      </c>
      <c r="AB184" s="4" t="str">
        <f>IF(AND(I184="Exit ramp",'Input data'!AC199=""),60,IF(AND(I184="Entrance ramp",'Input data'!AC199=""),80,IF(AND(OR(I184="Exit ramp",I184="Entrance ramp"),'Input data'!AC199&gt;4,'Input data'!AC199&lt;200),'Input data'!AC199,"Irrelevant")))</f>
        <v>Irrelevant</v>
      </c>
      <c r="AC184" s="4" t="str">
        <f>IF(AND(OR(I184="Motorway link",I184="Exit diverge",I184="Entrance merge"),'Input data'!AD199=""),"No",IF(OR(I184="Motorway link",I184="Exit diverge",I184="Entrance merge"),'Input data'!AD199,"Irrelevant"))</f>
        <v>Irrelevant</v>
      </c>
      <c r="AD184" s="4" t="str">
        <f>IF(AND(OR(I184="Motorway link",I184="Exit diverge",I184="Entrance merge"),'Input data'!AE199=""),"130 kph",IF(OR(I184="Motorway link",I184="Exit diverge",I184="Entrance merge"),'Input data'!AE199,"Irrelevant"))</f>
        <v>Irrelevant</v>
      </c>
      <c r="AE184" s="4" t="str">
        <f>IF(AND(I184="Entrance merge",'Input data'!AF199=""),"No",IF(I184="Entrance merge",'Input data'!AF199,"Irrelevant"))</f>
        <v>Irrelevant</v>
      </c>
      <c r="AF184" s="4" t="str">
        <f>IF(AND(AE184="Yes",'Input data'!AG199&gt;0,'Input data'!AG199&lt;1.00000001),'Input data'!AG199,IF(OR(AE184="No",AE184="Yes"),0,"Irrelevant"))</f>
        <v>Irrelevant</v>
      </c>
    </row>
    <row r="185" spans="1:32" x14ac:dyDescent="0.3">
      <c r="A185" s="4" t="str">
        <f>IF('Input data'!A200="","",'Input data'!A200)</f>
        <v/>
      </c>
      <c r="B185" s="4" t="str">
        <f>IF('Input data'!B200="","",'Input data'!B200)</f>
        <v/>
      </c>
      <c r="C185" s="4" t="str">
        <f>IF('Input data'!C200="","",'Input data'!C200)</f>
        <v/>
      </c>
      <c r="D185" s="4" t="str">
        <f>IF('Input data'!D200="","",'Input data'!D200)</f>
        <v/>
      </c>
      <c r="E185" s="4" t="str">
        <f>IF('Input data'!E200="","",'Input data'!E200)</f>
        <v/>
      </c>
      <c r="F185" s="4" t="str">
        <f>IF('Input data'!F200="","",'Input data'!F200)</f>
        <v/>
      </c>
      <c r="G185" s="4">
        <f>IF('Input data'!G200="","",'Input data'!G200)</f>
        <v>0</v>
      </c>
      <c r="H185" s="4" t="str">
        <f>IF('Input data'!H200&gt;0.5,'Input data'!H200,"")</f>
        <v/>
      </c>
      <c r="I185" s="4" t="str">
        <f>IF('Input data'!I200="","",'Input data'!I200)</f>
        <v/>
      </c>
      <c r="J185" s="4" t="str">
        <f>IF(AND(OR(I185="Motorway link",I185="Exit diverge",I185="Entrance merge"),'Input data'!K200=""),2,IF(AND(OR(I185="Motorway link",I185="Exit diverge",I185="Entrance merge"),'Input data'!K200&gt;0.5,'Input data'!K200&lt;21),'Input data'!K200,"Irrelevant"))</f>
        <v>Irrelevant</v>
      </c>
      <c r="K185" s="4" t="str">
        <f>IF(AND(OR(I185="Motorway link",I185="Exit diverge",I185="Entrance merge",I185="Exit ramp",I185="Entrance ramp"),'Input data'!L200=""),3.5,IF(AND(OR(I185="Motorway link",I185="Exit diverge",I185="Entrance merge",I185="Exit ramp",I185="Entrance ramp"),'Input data'!L200&gt;1.5,'Input data'!L200&lt;11),'Input data'!L200,"Irrelevant"))</f>
        <v>Irrelevant</v>
      </c>
      <c r="L185" s="4" t="str">
        <f>IF(AND(I185="Motorway link",'Input data'!M200=""),"No",IF(I185="Motorway link",'Input data'!M200,"Irrelevant"))</f>
        <v>Irrelevant</v>
      </c>
      <c r="M185" s="4" t="str">
        <f>IF(AND(L185="Yes",'Input data'!N200&gt;0,'Input data'!N200&lt;1.00000001),'Input data'!N200,IF(OR(L185="No",L185="Yes"),0,"Irrelevant"))</f>
        <v>Irrelevant</v>
      </c>
      <c r="N185" s="4" t="str">
        <f>IF(AND(OR(I185="Motorway link",I185="Exit diverge",I185="Entrance merge"),'Input data'!O200=""),3,IF(AND(OR(I185="Motorway link",I185="Exit diverge",I185="Entrance merge"),'Input data'!O200&lt;11,'Input data'!O200&gt;-0.00000001),'Input data'!O200,"Irrelevant"))</f>
        <v>Irrelevant</v>
      </c>
      <c r="O185" s="4" t="str">
        <f>IF(AND(OR(I185="Motorway link",I185="Exit diverge",I185="Entrance merge",I185="Exit ramp",I185="Entrance ramp"),'Input data'!P200=""),0.5,IF(AND(OR(I185="Motorway link",I185="Exit diverge",I185="Entrance merge",I185="Exit ramp",I185="Entrance ramp"),'Input data'!P200&gt;-0.00000001,'Input data'!P200&lt;11),'Input data'!P200,"Irrelevant"))</f>
        <v>Irrelevant</v>
      </c>
      <c r="P185" s="4" t="str">
        <f>IF(AND(OR(I185="Motorway link",I185="Exit diverge",I185="Entrance merge"),'Input data'!Q200=""),5,IF(AND(OR(I185="Motorway link",I185="Exit diverge",I185="Entrance merge"),'Input data'!Q200&gt;-0.00000001,'Input data'!Q200&lt;101),'Input data'!Q200,"Irrelevant"))</f>
        <v>Irrelevant</v>
      </c>
      <c r="Q185" s="4" t="str">
        <f>IF(AND(OR(I185="Motorway link",I185="Exit diverge",I185="Entrance merge"),'Input data'!R200=""),"Straight",IF(AND(OR(I185="Motorway link",I185="Exit diverge",I185="Entrance merge"),'Input data'!R200&gt;10),'Input data'!R200,"Irrelevant"))</f>
        <v>Irrelevant</v>
      </c>
      <c r="R185" s="4" t="str">
        <f>IF(Q185="Straight",0,IF(AND(OR(I185="Motorway link",I185="Exit diverge",I185="Entrance merge"),OR('Input data'!S200="",'Input data'!S200&gt;(G185*1000))),G185*1000,IF(AND(OR(I185="Motorway link",I185="Exit diverge",I185="Entrance merge"),'Input data'!S200&gt;0),'Input data'!S200,"Irrelevant")))</f>
        <v>Irrelevant</v>
      </c>
      <c r="S185" s="4" t="str">
        <f>IF(AND(OR(I185="Motorway link",I185="Exit diverge",I185="Entrance merge"),'Input data'!T200=""),"Straight",IF(AND(OR(I185="Motorway link",I185="Exit diverge",I185="Entrance merge"),'Input data'!T200&gt;10),'Input data'!T200,"Irrelevant"))</f>
        <v>Irrelevant</v>
      </c>
      <c r="T185" s="4" t="str">
        <f>IF(S185="Straight",0,IF(R185="Irrelevant","Irrelevant",IF(AND(OR(I185="Motorway link",I185="Exit diverge",I185="Entrance merge"),OR('Input data'!U200="",'Input data'!U200&gt;(G185*1000-R185))),G185*1000-R185,IF(AND(OR(I185="Motorway link",I185="Exit diverge",I185="Entrance merge"),'Input data'!U200&gt;0),'Input data'!U200,"Irrelevant"))))</f>
        <v>Irrelevant</v>
      </c>
      <c r="U185" s="4" t="str">
        <f>IF(AND(OR(I185="Motorway link",I185="Exit diverge",I185="Entrance merge",I185="Exit ramp",I185="Entrance ramp"),'Input data'!V200=""),"No",IF(OR(I185="Motorway link",I185="Exit diverge",I185="Entrance merge",I185="Exit ramp",I185="Entrance ramp"),'Input data'!V200,"Irrelevant"))</f>
        <v>Irrelevant</v>
      </c>
      <c r="V185" s="4" t="str">
        <f>IF(W185="Straight",IF(AND(OR(I185="Exit ramp",I185="Entrance ramp"),'Input data'!W200=""),"Straight diamond ramp",IF(OR(I185="Exit ramp",I185="Entrance ramp"),'Input data'!W200,"Irrelevant")),"Irrelevant")</f>
        <v>Irrelevant</v>
      </c>
      <c r="W185" s="4" t="str">
        <f>IF(AND(OR(I185="Exit ramp",I185="Entrance ramp"),'Input data'!X200=""),"Straight",IF(AND(OR(I185="Exit ramp",I185="Entrance ramp"),'Input data'!X200&gt;10),'Input data'!X200,"Irrelevant"))</f>
        <v>Irrelevant</v>
      </c>
      <c r="X185" s="4" t="str">
        <f>IF(AND(OR(I185="Exit ramp",I185="Entrance ramp"),OR('Input data'!Y200="",'Input data'!Y200&gt;(G185*1000))),G185*1000,IF(AND(OR(I185="Exit ramp",I185="Entrance ramp"),'Input data'!Y200&gt;0),'Input data'!Y200,"Irrelevant"))</f>
        <v>Irrelevant</v>
      </c>
      <c r="Y185" s="4" t="str">
        <f>IF(AND(I185="Exit ramp",'Input data'!Z200=""),95,IF(AND(I185="Entrance ramp",'Input data'!Z200=""),45,IF(AND(OR(I185="Exit ramp",I185="Entrance ramp"),'Input data'!Z200&gt;4,'Input data'!Z200&lt;200),'Input data'!Z200,"Irrelevant")))</f>
        <v>Irrelevant</v>
      </c>
      <c r="Z185" s="4" t="str">
        <f>IF(AND(OR(I185="Exit ramp",I185="Entrance ramp"),'Input data'!AA200=""),"Straight",IF(AND(OR(I185="Exit ramp",I185="Entrance ramp"),'Input data'!AA200&gt;10),'Input data'!AA200,"Irrelevant"))</f>
        <v>Irrelevant</v>
      </c>
      <c r="AA185" s="4" t="str">
        <f>IF(X185="Irrelevant","Irrelevant",IF(AND(OR(I185="Exit ramp",I185="Entrance ramp"),OR('Input data'!AB200="",'Input data'!AB200&gt;(G185*1000-X185))),G185*1000-X185,IF(AND(OR(I185="Exit ramp",I185="Entrance ramp"),'Input data'!AB200&gt;0),'Input data'!AB200,"Irrelevant")))</f>
        <v>Irrelevant</v>
      </c>
      <c r="AB185" s="4" t="str">
        <f>IF(AND(I185="Exit ramp",'Input data'!AC200=""),60,IF(AND(I185="Entrance ramp",'Input data'!AC200=""),80,IF(AND(OR(I185="Exit ramp",I185="Entrance ramp"),'Input data'!AC200&gt;4,'Input data'!AC200&lt;200),'Input data'!AC200,"Irrelevant")))</f>
        <v>Irrelevant</v>
      </c>
      <c r="AC185" s="4" t="str">
        <f>IF(AND(OR(I185="Motorway link",I185="Exit diverge",I185="Entrance merge"),'Input data'!AD200=""),"No",IF(OR(I185="Motorway link",I185="Exit diverge",I185="Entrance merge"),'Input data'!AD200,"Irrelevant"))</f>
        <v>Irrelevant</v>
      </c>
      <c r="AD185" s="4" t="str">
        <f>IF(AND(OR(I185="Motorway link",I185="Exit diverge",I185="Entrance merge"),'Input data'!AE200=""),"130 kph",IF(OR(I185="Motorway link",I185="Exit diverge",I185="Entrance merge"),'Input data'!AE200,"Irrelevant"))</f>
        <v>Irrelevant</v>
      </c>
      <c r="AE185" s="4" t="str">
        <f>IF(AND(I185="Entrance merge",'Input data'!AF200=""),"No",IF(I185="Entrance merge",'Input data'!AF200,"Irrelevant"))</f>
        <v>Irrelevant</v>
      </c>
      <c r="AF185" s="4" t="str">
        <f>IF(AND(AE185="Yes",'Input data'!AG200&gt;0,'Input data'!AG200&lt;1.00000001),'Input data'!AG200,IF(OR(AE185="No",AE185="Yes"),0,"Irrelevant"))</f>
        <v>Irrelevant</v>
      </c>
    </row>
    <row r="186" spans="1:32" x14ac:dyDescent="0.3">
      <c r="A186" s="4" t="str">
        <f>IF('Input data'!A201="","",'Input data'!A201)</f>
        <v/>
      </c>
      <c r="B186" s="4" t="str">
        <f>IF('Input data'!B201="","",'Input data'!B201)</f>
        <v/>
      </c>
      <c r="C186" s="4" t="str">
        <f>IF('Input data'!C201="","",'Input data'!C201)</f>
        <v/>
      </c>
      <c r="D186" s="4" t="str">
        <f>IF('Input data'!D201="","",'Input data'!D201)</f>
        <v/>
      </c>
      <c r="E186" s="4" t="str">
        <f>IF('Input data'!E201="","",'Input data'!E201)</f>
        <v/>
      </c>
      <c r="F186" s="4" t="str">
        <f>IF('Input data'!F201="","",'Input data'!F201)</f>
        <v/>
      </c>
      <c r="G186" s="4">
        <f>IF('Input data'!G201="","",'Input data'!G201)</f>
        <v>0</v>
      </c>
      <c r="H186" s="4" t="str">
        <f>IF('Input data'!H201&gt;0.5,'Input data'!H201,"")</f>
        <v/>
      </c>
      <c r="I186" s="4" t="str">
        <f>IF('Input data'!I201="","",'Input data'!I201)</f>
        <v/>
      </c>
      <c r="J186" s="4" t="str">
        <f>IF(AND(OR(I186="Motorway link",I186="Exit diverge",I186="Entrance merge"),'Input data'!K201=""),2,IF(AND(OR(I186="Motorway link",I186="Exit diverge",I186="Entrance merge"),'Input data'!K201&gt;0.5,'Input data'!K201&lt;21),'Input data'!K201,"Irrelevant"))</f>
        <v>Irrelevant</v>
      </c>
      <c r="K186" s="4" t="str">
        <f>IF(AND(OR(I186="Motorway link",I186="Exit diverge",I186="Entrance merge",I186="Exit ramp",I186="Entrance ramp"),'Input data'!L201=""),3.5,IF(AND(OR(I186="Motorway link",I186="Exit diverge",I186="Entrance merge",I186="Exit ramp",I186="Entrance ramp"),'Input data'!L201&gt;1.5,'Input data'!L201&lt;11),'Input data'!L201,"Irrelevant"))</f>
        <v>Irrelevant</v>
      </c>
      <c r="L186" s="4" t="str">
        <f>IF(AND(I186="Motorway link",'Input data'!M201=""),"No",IF(I186="Motorway link",'Input data'!M201,"Irrelevant"))</f>
        <v>Irrelevant</v>
      </c>
      <c r="M186" s="4" t="str">
        <f>IF(AND(L186="Yes",'Input data'!N201&gt;0,'Input data'!N201&lt;1.00000001),'Input data'!N201,IF(OR(L186="No",L186="Yes"),0,"Irrelevant"))</f>
        <v>Irrelevant</v>
      </c>
      <c r="N186" s="4" t="str">
        <f>IF(AND(OR(I186="Motorway link",I186="Exit diverge",I186="Entrance merge"),'Input data'!O201=""),3,IF(AND(OR(I186="Motorway link",I186="Exit diverge",I186="Entrance merge"),'Input data'!O201&lt;11,'Input data'!O201&gt;-0.00000001),'Input data'!O201,"Irrelevant"))</f>
        <v>Irrelevant</v>
      </c>
      <c r="O186" s="4" t="str">
        <f>IF(AND(OR(I186="Motorway link",I186="Exit diverge",I186="Entrance merge",I186="Exit ramp",I186="Entrance ramp"),'Input data'!P201=""),0.5,IF(AND(OR(I186="Motorway link",I186="Exit diverge",I186="Entrance merge",I186="Exit ramp",I186="Entrance ramp"),'Input data'!P201&gt;-0.00000001,'Input data'!P201&lt;11),'Input data'!P201,"Irrelevant"))</f>
        <v>Irrelevant</v>
      </c>
      <c r="P186" s="4" t="str">
        <f>IF(AND(OR(I186="Motorway link",I186="Exit diverge",I186="Entrance merge"),'Input data'!Q201=""),5,IF(AND(OR(I186="Motorway link",I186="Exit diverge",I186="Entrance merge"),'Input data'!Q201&gt;-0.00000001,'Input data'!Q201&lt;101),'Input data'!Q201,"Irrelevant"))</f>
        <v>Irrelevant</v>
      </c>
      <c r="Q186" s="4" t="str">
        <f>IF(AND(OR(I186="Motorway link",I186="Exit diverge",I186="Entrance merge"),'Input data'!R201=""),"Straight",IF(AND(OR(I186="Motorway link",I186="Exit diverge",I186="Entrance merge"),'Input data'!R201&gt;10),'Input data'!R201,"Irrelevant"))</f>
        <v>Irrelevant</v>
      </c>
      <c r="R186" s="4" t="str">
        <f>IF(Q186="Straight",0,IF(AND(OR(I186="Motorway link",I186="Exit diverge",I186="Entrance merge"),OR('Input data'!S201="",'Input data'!S201&gt;(G186*1000))),G186*1000,IF(AND(OR(I186="Motorway link",I186="Exit diverge",I186="Entrance merge"),'Input data'!S201&gt;0),'Input data'!S201,"Irrelevant")))</f>
        <v>Irrelevant</v>
      </c>
      <c r="S186" s="4" t="str">
        <f>IF(AND(OR(I186="Motorway link",I186="Exit diverge",I186="Entrance merge"),'Input data'!T201=""),"Straight",IF(AND(OR(I186="Motorway link",I186="Exit diverge",I186="Entrance merge"),'Input data'!T201&gt;10),'Input data'!T201,"Irrelevant"))</f>
        <v>Irrelevant</v>
      </c>
      <c r="T186" s="4" t="str">
        <f>IF(S186="Straight",0,IF(R186="Irrelevant","Irrelevant",IF(AND(OR(I186="Motorway link",I186="Exit diverge",I186="Entrance merge"),OR('Input data'!U201="",'Input data'!U201&gt;(G186*1000-R186))),G186*1000-R186,IF(AND(OR(I186="Motorway link",I186="Exit diverge",I186="Entrance merge"),'Input data'!U201&gt;0),'Input data'!U201,"Irrelevant"))))</f>
        <v>Irrelevant</v>
      </c>
      <c r="U186" s="4" t="str">
        <f>IF(AND(OR(I186="Motorway link",I186="Exit diverge",I186="Entrance merge",I186="Exit ramp",I186="Entrance ramp"),'Input data'!V201=""),"No",IF(OR(I186="Motorway link",I186="Exit diverge",I186="Entrance merge",I186="Exit ramp",I186="Entrance ramp"),'Input data'!V201,"Irrelevant"))</f>
        <v>Irrelevant</v>
      </c>
      <c r="V186" s="4" t="str">
        <f>IF(W186="Straight",IF(AND(OR(I186="Exit ramp",I186="Entrance ramp"),'Input data'!W201=""),"Straight diamond ramp",IF(OR(I186="Exit ramp",I186="Entrance ramp"),'Input data'!W201,"Irrelevant")),"Irrelevant")</f>
        <v>Irrelevant</v>
      </c>
      <c r="W186" s="4" t="str">
        <f>IF(AND(OR(I186="Exit ramp",I186="Entrance ramp"),'Input data'!X201=""),"Straight",IF(AND(OR(I186="Exit ramp",I186="Entrance ramp"),'Input data'!X201&gt;10),'Input data'!X201,"Irrelevant"))</f>
        <v>Irrelevant</v>
      </c>
      <c r="X186" s="4" t="str">
        <f>IF(AND(OR(I186="Exit ramp",I186="Entrance ramp"),OR('Input data'!Y201="",'Input data'!Y201&gt;(G186*1000))),G186*1000,IF(AND(OR(I186="Exit ramp",I186="Entrance ramp"),'Input data'!Y201&gt;0),'Input data'!Y201,"Irrelevant"))</f>
        <v>Irrelevant</v>
      </c>
      <c r="Y186" s="4" t="str">
        <f>IF(AND(I186="Exit ramp",'Input data'!Z201=""),95,IF(AND(I186="Entrance ramp",'Input data'!Z201=""),45,IF(AND(OR(I186="Exit ramp",I186="Entrance ramp"),'Input data'!Z201&gt;4,'Input data'!Z201&lt;200),'Input data'!Z201,"Irrelevant")))</f>
        <v>Irrelevant</v>
      </c>
      <c r="Z186" s="4" t="str">
        <f>IF(AND(OR(I186="Exit ramp",I186="Entrance ramp"),'Input data'!AA201=""),"Straight",IF(AND(OR(I186="Exit ramp",I186="Entrance ramp"),'Input data'!AA201&gt;10),'Input data'!AA201,"Irrelevant"))</f>
        <v>Irrelevant</v>
      </c>
      <c r="AA186" s="4" t="str">
        <f>IF(X186="Irrelevant","Irrelevant",IF(AND(OR(I186="Exit ramp",I186="Entrance ramp"),OR('Input data'!AB201="",'Input data'!AB201&gt;(G186*1000-X186))),G186*1000-X186,IF(AND(OR(I186="Exit ramp",I186="Entrance ramp"),'Input data'!AB201&gt;0),'Input data'!AB201,"Irrelevant")))</f>
        <v>Irrelevant</v>
      </c>
      <c r="AB186" s="4" t="str">
        <f>IF(AND(I186="Exit ramp",'Input data'!AC201=""),60,IF(AND(I186="Entrance ramp",'Input data'!AC201=""),80,IF(AND(OR(I186="Exit ramp",I186="Entrance ramp"),'Input data'!AC201&gt;4,'Input data'!AC201&lt;200),'Input data'!AC201,"Irrelevant")))</f>
        <v>Irrelevant</v>
      </c>
      <c r="AC186" s="4" t="str">
        <f>IF(AND(OR(I186="Motorway link",I186="Exit diverge",I186="Entrance merge"),'Input data'!AD201=""),"No",IF(OR(I186="Motorway link",I186="Exit diverge",I186="Entrance merge"),'Input data'!AD201,"Irrelevant"))</f>
        <v>Irrelevant</v>
      </c>
      <c r="AD186" s="4" t="str">
        <f>IF(AND(OR(I186="Motorway link",I186="Exit diverge",I186="Entrance merge"),'Input data'!AE201=""),"130 kph",IF(OR(I186="Motorway link",I186="Exit diverge",I186="Entrance merge"),'Input data'!AE201,"Irrelevant"))</f>
        <v>Irrelevant</v>
      </c>
      <c r="AE186" s="4" t="str">
        <f>IF(AND(I186="Entrance merge",'Input data'!AF201=""),"No",IF(I186="Entrance merge",'Input data'!AF201,"Irrelevant"))</f>
        <v>Irrelevant</v>
      </c>
      <c r="AF186" s="4" t="str">
        <f>IF(AND(AE186="Yes",'Input data'!AG201&gt;0,'Input data'!AG201&lt;1.00000001),'Input data'!AG201,IF(OR(AE186="No",AE186="Yes"),0,"Irrelevant"))</f>
        <v>Irrelevant</v>
      </c>
    </row>
    <row r="187" spans="1:32" x14ac:dyDescent="0.3">
      <c r="A187" s="4" t="str">
        <f>IF('Input data'!A202="","",'Input data'!A202)</f>
        <v/>
      </c>
      <c r="B187" s="4" t="str">
        <f>IF('Input data'!B202="","",'Input data'!B202)</f>
        <v/>
      </c>
      <c r="C187" s="4" t="str">
        <f>IF('Input data'!C202="","",'Input data'!C202)</f>
        <v/>
      </c>
      <c r="D187" s="4" t="str">
        <f>IF('Input data'!D202="","",'Input data'!D202)</f>
        <v/>
      </c>
      <c r="E187" s="4" t="str">
        <f>IF('Input data'!E202="","",'Input data'!E202)</f>
        <v/>
      </c>
      <c r="F187" s="4" t="str">
        <f>IF('Input data'!F202="","",'Input data'!F202)</f>
        <v/>
      </c>
      <c r="G187" s="4">
        <f>IF('Input data'!G202="","",'Input data'!G202)</f>
        <v>0</v>
      </c>
      <c r="H187" s="4" t="str">
        <f>IF('Input data'!H202&gt;0.5,'Input data'!H202,"")</f>
        <v/>
      </c>
      <c r="I187" s="4" t="str">
        <f>IF('Input data'!I202="","",'Input data'!I202)</f>
        <v/>
      </c>
      <c r="J187" s="4" t="str">
        <f>IF(AND(OR(I187="Motorway link",I187="Exit diverge",I187="Entrance merge"),'Input data'!K202=""),2,IF(AND(OR(I187="Motorway link",I187="Exit diverge",I187="Entrance merge"),'Input data'!K202&gt;0.5,'Input data'!K202&lt;21),'Input data'!K202,"Irrelevant"))</f>
        <v>Irrelevant</v>
      </c>
      <c r="K187" s="4" t="str">
        <f>IF(AND(OR(I187="Motorway link",I187="Exit diverge",I187="Entrance merge",I187="Exit ramp",I187="Entrance ramp"),'Input data'!L202=""),3.5,IF(AND(OR(I187="Motorway link",I187="Exit diverge",I187="Entrance merge",I187="Exit ramp",I187="Entrance ramp"),'Input data'!L202&gt;1.5,'Input data'!L202&lt;11),'Input data'!L202,"Irrelevant"))</f>
        <v>Irrelevant</v>
      </c>
      <c r="L187" s="4" t="str">
        <f>IF(AND(I187="Motorway link",'Input data'!M202=""),"No",IF(I187="Motorway link",'Input data'!M202,"Irrelevant"))</f>
        <v>Irrelevant</v>
      </c>
      <c r="M187" s="4" t="str">
        <f>IF(AND(L187="Yes",'Input data'!N202&gt;0,'Input data'!N202&lt;1.00000001),'Input data'!N202,IF(OR(L187="No",L187="Yes"),0,"Irrelevant"))</f>
        <v>Irrelevant</v>
      </c>
      <c r="N187" s="4" t="str">
        <f>IF(AND(OR(I187="Motorway link",I187="Exit diverge",I187="Entrance merge"),'Input data'!O202=""),3,IF(AND(OR(I187="Motorway link",I187="Exit diverge",I187="Entrance merge"),'Input data'!O202&lt;11,'Input data'!O202&gt;-0.00000001),'Input data'!O202,"Irrelevant"))</f>
        <v>Irrelevant</v>
      </c>
      <c r="O187" s="4" t="str">
        <f>IF(AND(OR(I187="Motorway link",I187="Exit diverge",I187="Entrance merge",I187="Exit ramp",I187="Entrance ramp"),'Input data'!P202=""),0.5,IF(AND(OR(I187="Motorway link",I187="Exit diverge",I187="Entrance merge",I187="Exit ramp",I187="Entrance ramp"),'Input data'!P202&gt;-0.00000001,'Input data'!P202&lt;11),'Input data'!P202,"Irrelevant"))</f>
        <v>Irrelevant</v>
      </c>
      <c r="P187" s="4" t="str">
        <f>IF(AND(OR(I187="Motorway link",I187="Exit diverge",I187="Entrance merge"),'Input data'!Q202=""),5,IF(AND(OR(I187="Motorway link",I187="Exit diverge",I187="Entrance merge"),'Input data'!Q202&gt;-0.00000001,'Input data'!Q202&lt;101),'Input data'!Q202,"Irrelevant"))</f>
        <v>Irrelevant</v>
      </c>
      <c r="Q187" s="4" t="str">
        <f>IF(AND(OR(I187="Motorway link",I187="Exit diverge",I187="Entrance merge"),'Input data'!R202=""),"Straight",IF(AND(OR(I187="Motorway link",I187="Exit diverge",I187="Entrance merge"),'Input data'!R202&gt;10),'Input data'!R202,"Irrelevant"))</f>
        <v>Irrelevant</v>
      </c>
      <c r="R187" s="4" t="str">
        <f>IF(Q187="Straight",0,IF(AND(OR(I187="Motorway link",I187="Exit diverge",I187="Entrance merge"),OR('Input data'!S202="",'Input data'!S202&gt;(G187*1000))),G187*1000,IF(AND(OR(I187="Motorway link",I187="Exit diverge",I187="Entrance merge"),'Input data'!S202&gt;0),'Input data'!S202,"Irrelevant")))</f>
        <v>Irrelevant</v>
      </c>
      <c r="S187" s="4" t="str">
        <f>IF(AND(OR(I187="Motorway link",I187="Exit diverge",I187="Entrance merge"),'Input data'!T202=""),"Straight",IF(AND(OR(I187="Motorway link",I187="Exit diverge",I187="Entrance merge"),'Input data'!T202&gt;10),'Input data'!T202,"Irrelevant"))</f>
        <v>Irrelevant</v>
      </c>
      <c r="T187" s="4" t="str">
        <f>IF(S187="Straight",0,IF(R187="Irrelevant","Irrelevant",IF(AND(OR(I187="Motorway link",I187="Exit diverge",I187="Entrance merge"),OR('Input data'!U202="",'Input data'!U202&gt;(G187*1000-R187))),G187*1000-R187,IF(AND(OR(I187="Motorway link",I187="Exit diverge",I187="Entrance merge"),'Input data'!U202&gt;0),'Input data'!U202,"Irrelevant"))))</f>
        <v>Irrelevant</v>
      </c>
      <c r="U187" s="4" t="str">
        <f>IF(AND(OR(I187="Motorway link",I187="Exit diverge",I187="Entrance merge",I187="Exit ramp",I187="Entrance ramp"),'Input data'!V202=""),"No",IF(OR(I187="Motorway link",I187="Exit diverge",I187="Entrance merge",I187="Exit ramp",I187="Entrance ramp"),'Input data'!V202,"Irrelevant"))</f>
        <v>Irrelevant</v>
      </c>
      <c r="V187" s="4" t="str">
        <f>IF(W187="Straight",IF(AND(OR(I187="Exit ramp",I187="Entrance ramp"),'Input data'!W202=""),"Straight diamond ramp",IF(OR(I187="Exit ramp",I187="Entrance ramp"),'Input data'!W202,"Irrelevant")),"Irrelevant")</f>
        <v>Irrelevant</v>
      </c>
      <c r="W187" s="4" t="str">
        <f>IF(AND(OR(I187="Exit ramp",I187="Entrance ramp"),'Input data'!X202=""),"Straight",IF(AND(OR(I187="Exit ramp",I187="Entrance ramp"),'Input data'!X202&gt;10),'Input data'!X202,"Irrelevant"))</f>
        <v>Irrelevant</v>
      </c>
      <c r="X187" s="4" t="str">
        <f>IF(AND(OR(I187="Exit ramp",I187="Entrance ramp"),OR('Input data'!Y202="",'Input data'!Y202&gt;(G187*1000))),G187*1000,IF(AND(OR(I187="Exit ramp",I187="Entrance ramp"),'Input data'!Y202&gt;0),'Input data'!Y202,"Irrelevant"))</f>
        <v>Irrelevant</v>
      </c>
      <c r="Y187" s="4" t="str">
        <f>IF(AND(I187="Exit ramp",'Input data'!Z202=""),95,IF(AND(I187="Entrance ramp",'Input data'!Z202=""),45,IF(AND(OR(I187="Exit ramp",I187="Entrance ramp"),'Input data'!Z202&gt;4,'Input data'!Z202&lt;200),'Input data'!Z202,"Irrelevant")))</f>
        <v>Irrelevant</v>
      </c>
      <c r="Z187" s="4" t="str">
        <f>IF(AND(OR(I187="Exit ramp",I187="Entrance ramp"),'Input data'!AA202=""),"Straight",IF(AND(OR(I187="Exit ramp",I187="Entrance ramp"),'Input data'!AA202&gt;10),'Input data'!AA202,"Irrelevant"))</f>
        <v>Irrelevant</v>
      </c>
      <c r="AA187" s="4" t="str">
        <f>IF(X187="Irrelevant","Irrelevant",IF(AND(OR(I187="Exit ramp",I187="Entrance ramp"),OR('Input data'!AB202="",'Input data'!AB202&gt;(G187*1000-X187))),G187*1000-X187,IF(AND(OR(I187="Exit ramp",I187="Entrance ramp"),'Input data'!AB202&gt;0),'Input data'!AB202,"Irrelevant")))</f>
        <v>Irrelevant</v>
      </c>
      <c r="AB187" s="4" t="str">
        <f>IF(AND(I187="Exit ramp",'Input data'!AC202=""),60,IF(AND(I187="Entrance ramp",'Input data'!AC202=""),80,IF(AND(OR(I187="Exit ramp",I187="Entrance ramp"),'Input data'!AC202&gt;4,'Input data'!AC202&lt;200),'Input data'!AC202,"Irrelevant")))</f>
        <v>Irrelevant</v>
      </c>
      <c r="AC187" s="4" t="str">
        <f>IF(AND(OR(I187="Motorway link",I187="Exit diverge",I187="Entrance merge"),'Input data'!AD202=""),"No",IF(OR(I187="Motorway link",I187="Exit diverge",I187="Entrance merge"),'Input data'!AD202,"Irrelevant"))</f>
        <v>Irrelevant</v>
      </c>
      <c r="AD187" s="4" t="str">
        <f>IF(AND(OR(I187="Motorway link",I187="Exit diverge",I187="Entrance merge"),'Input data'!AE202=""),"130 kph",IF(OR(I187="Motorway link",I187="Exit diverge",I187="Entrance merge"),'Input data'!AE202,"Irrelevant"))</f>
        <v>Irrelevant</v>
      </c>
      <c r="AE187" s="4" t="str">
        <f>IF(AND(I187="Entrance merge",'Input data'!AF202=""),"No",IF(I187="Entrance merge",'Input data'!AF202,"Irrelevant"))</f>
        <v>Irrelevant</v>
      </c>
      <c r="AF187" s="4" t="str">
        <f>IF(AND(AE187="Yes",'Input data'!AG202&gt;0,'Input data'!AG202&lt;1.00000001),'Input data'!AG202,IF(OR(AE187="No",AE187="Yes"),0,"Irrelevant"))</f>
        <v>Irrelevant</v>
      </c>
    </row>
    <row r="188" spans="1:32" x14ac:dyDescent="0.3">
      <c r="A188" s="4" t="str">
        <f>IF('Input data'!A203="","",'Input data'!A203)</f>
        <v/>
      </c>
      <c r="B188" s="4" t="str">
        <f>IF('Input data'!B203="","",'Input data'!B203)</f>
        <v/>
      </c>
      <c r="C188" s="4" t="str">
        <f>IF('Input data'!C203="","",'Input data'!C203)</f>
        <v/>
      </c>
      <c r="D188" s="4" t="str">
        <f>IF('Input data'!D203="","",'Input data'!D203)</f>
        <v/>
      </c>
      <c r="E188" s="4" t="str">
        <f>IF('Input data'!E203="","",'Input data'!E203)</f>
        <v/>
      </c>
      <c r="F188" s="4" t="str">
        <f>IF('Input data'!F203="","",'Input data'!F203)</f>
        <v/>
      </c>
      <c r="G188" s="4">
        <f>IF('Input data'!G203="","",'Input data'!G203)</f>
        <v>0</v>
      </c>
      <c r="H188" s="4" t="str">
        <f>IF('Input data'!H203&gt;0.5,'Input data'!H203,"")</f>
        <v/>
      </c>
      <c r="I188" s="4" t="str">
        <f>IF('Input data'!I203="","",'Input data'!I203)</f>
        <v/>
      </c>
      <c r="J188" s="4" t="str">
        <f>IF(AND(OR(I188="Motorway link",I188="Exit diverge",I188="Entrance merge"),'Input data'!K203=""),2,IF(AND(OR(I188="Motorway link",I188="Exit diverge",I188="Entrance merge"),'Input data'!K203&gt;0.5,'Input data'!K203&lt;21),'Input data'!K203,"Irrelevant"))</f>
        <v>Irrelevant</v>
      </c>
      <c r="K188" s="4" t="str">
        <f>IF(AND(OR(I188="Motorway link",I188="Exit diverge",I188="Entrance merge",I188="Exit ramp",I188="Entrance ramp"),'Input data'!L203=""),3.5,IF(AND(OR(I188="Motorway link",I188="Exit diverge",I188="Entrance merge",I188="Exit ramp",I188="Entrance ramp"),'Input data'!L203&gt;1.5,'Input data'!L203&lt;11),'Input data'!L203,"Irrelevant"))</f>
        <v>Irrelevant</v>
      </c>
      <c r="L188" s="4" t="str">
        <f>IF(AND(I188="Motorway link",'Input data'!M203=""),"No",IF(I188="Motorway link",'Input data'!M203,"Irrelevant"))</f>
        <v>Irrelevant</v>
      </c>
      <c r="M188" s="4" t="str">
        <f>IF(AND(L188="Yes",'Input data'!N203&gt;0,'Input data'!N203&lt;1.00000001),'Input data'!N203,IF(OR(L188="No",L188="Yes"),0,"Irrelevant"))</f>
        <v>Irrelevant</v>
      </c>
      <c r="N188" s="4" t="str">
        <f>IF(AND(OR(I188="Motorway link",I188="Exit diverge",I188="Entrance merge"),'Input data'!O203=""),3,IF(AND(OR(I188="Motorway link",I188="Exit diverge",I188="Entrance merge"),'Input data'!O203&lt;11,'Input data'!O203&gt;-0.00000001),'Input data'!O203,"Irrelevant"))</f>
        <v>Irrelevant</v>
      </c>
      <c r="O188" s="4" t="str">
        <f>IF(AND(OR(I188="Motorway link",I188="Exit diverge",I188="Entrance merge",I188="Exit ramp",I188="Entrance ramp"),'Input data'!P203=""),0.5,IF(AND(OR(I188="Motorway link",I188="Exit diverge",I188="Entrance merge",I188="Exit ramp",I188="Entrance ramp"),'Input data'!P203&gt;-0.00000001,'Input data'!P203&lt;11),'Input data'!P203,"Irrelevant"))</f>
        <v>Irrelevant</v>
      </c>
      <c r="P188" s="4" t="str">
        <f>IF(AND(OR(I188="Motorway link",I188="Exit diverge",I188="Entrance merge"),'Input data'!Q203=""),5,IF(AND(OR(I188="Motorway link",I188="Exit diverge",I188="Entrance merge"),'Input data'!Q203&gt;-0.00000001,'Input data'!Q203&lt;101),'Input data'!Q203,"Irrelevant"))</f>
        <v>Irrelevant</v>
      </c>
      <c r="Q188" s="4" t="str">
        <f>IF(AND(OR(I188="Motorway link",I188="Exit diverge",I188="Entrance merge"),'Input data'!R203=""),"Straight",IF(AND(OR(I188="Motorway link",I188="Exit diverge",I188="Entrance merge"),'Input data'!R203&gt;10),'Input data'!R203,"Irrelevant"))</f>
        <v>Irrelevant</v>
      </c>
      <c r="R188" s="4" t="str">
        <f>IF(Q188="Straight",0,IF(AND(OR(I188="Motorway link",I188="Exit diverge",I188="Entrance merge"),OR('Input data'!S203="",'Input data'!S203&gt;(G188*1000))),G188*1000,IF(AND(OR(I188="Motorway link",I188="Exit diverge",I188="Entrance merge"),'Input data'!S203&gt;0),'Input data'!S203,"Irrelevant")))</f>
        <v>Irrelevant</v>
      </c>
      <c r="S188" s="4" t="str">
        <f>IF(AND(OR(I188="Motorway link",I188="Exit diverge",I188="Entrance merge"),'Input data'!T203=""),"Straight",IF(AND(OR(I188="Motorway link",I188="Exit diverge",I188="Entrance merge"),'Input data'!T203&gt;10),'Input data'!T203,"Irrelevant"))</f>
        <v>Irrelevant</v>
      </c>
      <c r="T188" s="4" t="str">
        <f>IF(S188="Straight",0,IF(R188="Irrelevant","Irrelevant",IF(AND(OR(I188="Motorway link",I188="Exit diverge",I188="Entrance merge"),OR('Input data'!U203="",'Input data'!U203&gt;(G188*1000-R188))),G188*1000-R188,IF(AND(OR(I188="Motorway link",I188="Exit diverge",I188="Entrance merge"),'Input data'!U203&gt;0),'Input data'!U203,"Irrelevant"))))</f>
        <v>Irrelevant</v>
      </c>
      <c r="U188" s="4" t="str">
        <f>IF(AND(OR(I188="Motorway link",I188="Exit diverge",I188="Entrance merge",I188="Exit ramp",I188="Entrance ramp"),'Input data'!V203=""),"No",IF(OR(I188="Motorway link",I188="Exit diverge",I188="Entrance merge",I188="Exit ramp",I188="Entrance ramp"),'Input data'!V203,"Irrelevant"))</f>
        <v>Irrelevant</v>
      </c>
      <c r="V188" s="4" t="str">
        <f>IF(W188="Straight",IF(AND(OR(I188="Exit ramp",I188="Entrance ramp"),'Input data'!W203=""),"Straight diamond ramp",IF(OR(I188="Exit ramp",I188="Entrance ramp"),'Input data'!W203,"Irrelevant")),"Irrelevant")</f>
        <v>Irrelevant</v>
      </c>
      <c r="W188" s="4" t="str">
        <f>IF(AND(OR(I188="Exit ramp",I188="Entrance ramp"),'Input data'!X203=""),"Straight",IF(AND(OR(I188="Exit ramp",I188="Entrance ramp"),'Input data'!X203&gt;10),'Input data'!X203,"Irrelevant"))</f>
        <v>Irrelevant</v>
      </c>
      <c r="X188" s="4" t="str">
        <f>IF(AND(OR(I188="Exit ramp",I188="Entrance ramp"),OR('Input data'!Y203="",'Input data'!Y203&gt;(G188*1000))),G188*1000,IF(AND(OR(I188="Exit ramp",I188="Entrance ramp"),'Input data'!Y203&gt;0),'Input data'!Y203,"Irrelevant"))</f>
        <v>Irrelevant</v>
      </c>
      <c r="Y188" s="4" t="str">
        <f>IF(AND(I188="Exit ramp",'Input data'!Z203=""),95,IF(AND(I188="Entrance ramp",'Input data'!Z203=""),45,IF(AND(OR(I188="Exit ramp",I188="Entrance ramp"),'Input data'!Z203&gt;4,'Input data'!Z203&lt;200),'Input data'!Z203,"Irrelevant")))</f>
        <v>Irrelevant</v>
      </c>
      <c r="Z188" s="4" t="str">
        <f>IF(AND(OR(I188="Exit ramp",I188="Entrance ramp"),'Input data'!AA203=""),"Straight",IF(AND(OR(I188="Exit ramp",I188="Entrance ramp"),'Input data'!AA203&gt;10),'Input data'!AA203,"Irrelevant"))</f>
        <v>Irrelevant</v>
      </c>
      <c r="AA188" s="4" t="str">
        <f>IF(X188="Irrelevant","Irrelevant",IF(AND(OR(I188="Exit ramp",I188="Entrance ramp"),OR('Input data'!AB203="",'Input data'!AB203&gt;(G188*1000-X188))),G188*1000-X188,IF(AND(OR(I188="Exit ramp",I188="Entrance ramp"),'Input data'!AB203&gt;0),'Input data'!AB203,"Irrelevant")))</f>
        <v>Irrelevant</v>
      </c>
      <c r="AB188" s="4" t="str">
        <f>IF(AND(I188="Exit ramp",'Input data'!AC203=""),60,IF(AND(I188="Entrance ramp",'Input data'!AC203=""),80,IF(AND(OR(I188="Exit ramp",I188="Entrance ramp"),'Input data'!AC203&gt;4,'Input data'!AC203&lt;200),'Input data'!AC203,"Irrelevant")))</f>
        <v>Irrelevant</v>
      </c>
      <c r="AC188" s="4" t="str">
        <f>IF(AND(OR(I188="Motorway link",I188="Exit diverge",I188="Entrance merge"),'Input data'!AD203=""),"No",IF(OR(I188="Motorway link",I188="Exit diverge",I188="Entrance merge"),'Input data'!AD203,"Irrelevant"))</f>
        <v>Irrelevant</v>
      </c>
      <c r="AD188" s="4" t="str">
        <f>IF(AND(OR(I188="Motorway link",I188="Exit diverge",I188="Entrance merge"),'Input data'!AE203=""),"130 kph",IF(OR(I188="Motorway link",I188="Exit diverge",I188="Entrance merge"),'Input data'!AE203,"Irrelevant"))</f>
        <v>Irrelevant</v>
      </c>
      <c r="AE188" s="4" t="str">
        <f>IF(AND(I188="Entrance merge",'Input data'!AF203=""),"No",IF(I188="Entrance merge",'Input data'!AF203,"Irrelevant"))</f>
        <v>Irrelevant</v>
      </c>
      <c r="AF188" s="4" t="str">
        <f>IF(AND(AE188="Yes",'Input data'!AG203&gt;0,'Input data'!AG203&lt;1.00000001),'Input data'!AG203,IF(OR(AE188="No",AE188="Yes"),0,"Irrelevant"))</f>
        <v>Irrelevant</v>
      </c>
    </row>
    <row r="189" spans="1:32" x14ac:dyDescent="0.3">
      <c r="A189" s="4" t="str">
        <f>IF('Input data'!A204="","",'Input data'!A204)</f>
        <v/>
      </c>
      <c r="B189" s="4" t="str">
        <f>IF('Input data'!B204="","",'Input data'!B204)</f>
        <v/>
      </c>
      <c r="C189" s="4" t="str">
        <f>IF('Input data'!C204="","",'Input data'!C204)</f>
        <v/>
      </c>
      <c r="D189" s="4" t="str">
        <f>IF('Input data'!D204="","",'Input data'!D204)</f>
        <v/>
      </c>
      <c r="E189" s="4" t="str">
        <f>IF('Input data'!E204="","",'Input data'!E204)</f>
        <v/>
      </c>
      <c r="F189" s="4" t="str">
        <f>IF('Input data'!F204="","",'Input data'!F204)</f>
        <v/>
      </c>
      <c r="G189" s="4">
        <f>IF('Input data'!G204="","",'Input data'!G204)</f>
        <v>0</v>
      </c>
      <c r="H189" s="4" t="str">
        <f>IF('Input data'!H204&gt;0.5,'Input data'!H204,"")</f>
        <v/>
      </c>
      <c r="I189" s="4" t="str">
        <f>IF('Input data'!I204="","",'Input data'!I204)</f>
        <v/>
      </c>
      <c r="J189" s="4" t="str">
        <f>IF(AND(OR(I189="Motorway link",I189="Exit diverge",I189="Entrance merge"),'Input data'!K204=""),2,IF(AND(OR(I189="Motorway link",I189="Exit diverge",I189="Entrance merge"),'Input data'!K204&gt;0.5,'Input data'!K204&lt;21),'Input data'!K204,"Irrelevant"))</f>
        <v>Irrelevant</v>
      </c>
      <c r="K189" s="4" t="str">
        <f>IF(AND(OR(I189="Motorway link",I189="Exit diverge",I189="Entrance merge",I189="Exit ramp",I189="Entrance ramp"),'Input data'!L204=""),3.5,IF(AND(OR(I189="Motorway link",I189="Exit diverge",I189="Entrance merge",I189="Exit ramp",I189="Entrance ramp"),'Input data'!L204&gt;1.5,'Input data'!L204&lt;11),'Input data'!L204,"Irrelevant"))</f>
        <v>Irrelevant</v>
      </c>
      <c r="L189" s="4" t="str">
        <f>IF(AND(I189="Motorway link",'Input data'!M204=""),"No",IF(I189="Motorway link",'Input data'!M204,"Irrelevant"))</f>
        <v>Irrelevant</v>
      </c>
      <c r="M189" s="4" t="str">
        <f>IF(AND(L189="Yes",'Input data'!N204&gt;0,'Input data'!N204&lt;1.00000001),'Input data'!N204,IF(OR(L189="No",L189="Yes"),0,"Irrelevant"))</f>
        <v>Irrelevant</v>
      </c>
      <c r="N189" s="4" t="str">
        <f>IF(AND(OR(I189="Motorway link",I189="Exit diverge",I189="Entrance merge"),'Input data'!O204=""),3,IF(AND(OR(I189="Motorway link",I189="Exit diverge",I189="Entrance merge"),'Input data'!O204&lt;11,'Input data'!O204&gt;-0.00000001),'Input data'!O204,"Irrelevant"))</f>
        <v>Irrelevant</v>
      </c>
      <c r="O189" s="4" t="str">
        <f>IF(AND(OR(I189="Motorway link",I189="Exit diverge",I189="Entrance merge",I189="Exit ramp",I189="Entrance ramp"),'Input data'!P204=""),0.5,IF(AND(OR(I189="Motorway link",I189="Exit diverge",I189="Entrance merge",I189="Exit ramp",I189="Entrance ramp"),'Input data'!P204&gt;-0.00000001,'Input data'!P204&lt;11),'Input data'!P204,"Irrelevant"))</f>
        <v>Irrelevant</v>
      </c>
      <c r="P189" s="4" t="str">
        <f>IF(AND(OR(I189="Motorway link",I189="Exit diverge",I189="Entrance merge"),'Input data'!Q204=""),5,IF(AND(OR(I189="Motorway link",I189="Exit diverge",I189="Entrance merge"),'Input data'!Q204&gt;-0.00000001,'Input data'!Q204&lt;101),'Input data'!Q204,"Irrelevant"))</f>
        <v>Irrelevant</v>
      </c>
      <c r="Q189" s="4" t="str">
        <f>IF(AND(OR(I189="Motorway link",I189="Exit diverge",I189="Entrance merge"),'Input data'!R204=""),"Straight",IF(AND(OR(I189="Motorway link",I189="Exit diverge",I189="Entrance merge"),'Input data'!R204&gt;10),'Input data'!R204,"Irrelevant"))</f>
        <v>Irrelevant</v>
      </c>
      <c r="R189" s="4" t="str">
        <f>IF(Q189="Straight",0,IF(AND(OR(I189="Motorway link",I189="Exit diverge",I189="Entrance merge"),OR('Input data'!S204="",'Input data'!S204&gt;(G189*1000))),G189*1000,IF(AND(OR(I189="Motorway link",I189="Exit diverge",I189="Entrance merge"),'Input data'!S204&gt;0),'Input data'!S204,"Irrelevant")))</f>
        <v>Irrelevant</v>
      </c>
      <c r="S189" s="4" t="str">
        <f>IF(AND(OR(I189="Motorway link",I189="Exit diverge",I189="Entrance merge"),'Input data'!T204=""),"Straight",IF(AND(OR(I189="Motorway link",I189="Exit diverge",I189="Entrance merge"),'Input data'!T204&gt;10),'Input data'!T204,"Irrelevant"))</f>
        <v>Irrelevant</v>
      </c>
      <c r="T189" s="4" t="str">
        <f>IF(S189="Straight",0,IF(R189="Irrelevant","Irrelevant",IF(AND(OR(I189="Motorway link",I189="Exit diverge",I189="Entrance merge"),OR('Input data'!U204="",'Input data'!U204&gt;(G189*1000-R189))),G189*1000-R189,IF(AND(OR(I189="Motorway link",I189="Exit diverge",I189="Entrance merge"),'Input data'!U204&gt;0),'Input data'!U204,"Irrelevant"))))</f>
        <v>Irrelevant</v>
      </c>
      <c r="U189" s="4" t="str">
        <f>IF(AND(OR(I189="Motorway link",I189="Exit diverge",I189="Entrance merge",I189="Exit ramp",I189="Entrance ramp"),'Input data'!V204=""),"No",IF(OR(I189="Motorway link",I189="Exit diverge",I189="Entrance merge",I189="Exit ramp",I189="Entrance ramp"),'Input data'!V204,"Irrelevant"))</f>
        <v>Irrelevant</v>
      </c>
      <c r="V189" s="4" t="str">
        <f>IF(W189="Straight",IF(AND(OR(I189="Exit ramp",I189="Entrance ramp"),'Input data'!W204=""),"Straight diamond ramp",IF(OR(I189="Exit ramp",I189="Entrance ramp"),'Input data'!W204,"Irrelevant")),"Irrelevant")</f>
        <v>Irrelevant</v>
      </c>
      <c r="W189" s="4" t="str">
        <f>IF(AND(OR(I189="Exit ramp",I189="Entrance ramp"),'Input data'!X204=""),"Straight",IF(AND(OR(I189="Exit ramp",I189="Entrance ramp"),'Input data'!X204&gt;10),'Input data'!X204,"Irrelevant"))</f>
        <v>Irrelevant</v>
      </c>
      <c r="X189" s="4" t="str">
        <f>IF(AND(OR(I189="Exit ramp",I189="Entrance ramp"),OR('Input data'!Y204="",'Input data'!Y204&gt;(G189*1000))),G189*1000,IF(AND(OR(I189="Exit ramp",I189="Entrance ramp"),'Input data'!Y204&gt;0),'Input data'!Y204,"Irrelevant"))</f>
        <v>Irrelevant</v>
      </c>
      <c r="Y189" s="4" t="str">
        <f>IF(AND(I189="Exit ramp",'Input data'!Z204=""),95,IF(AND(I189="Entrance ramp",'Input data'!Z204=""),45,IF(AND(OR(I189="Exit ramp",I189="Entrance ramp"),'Input data'!Z204&gt;4,'Input data'!Z204&lt;200),'Input data'!Z204,"Irrelevant")))</f>
        <v>Irrelevant</v>
      </c>
      <c r="Z189" s="4" t="str">
        <f>IF(AND(OR(I189="Exit ramp",I189="Entrance ramp"),'Input data'!AA204=""),"Straight",IF(AND(OR(I189="Exit ramp",I189="Entrance ramp"),'Input data'!AA204&gt;10),'Input data'!AA204,"Irrelevant"))</f>
        <v>Irrelevant</v>
      </c>
      <c r="AA189" s="4" t="str">
        <f>IF(X189="Irrelevant","Irrelevant",IF(AND(OR(I189="Exit ramp",I189="Entrance ramp"),OR('Input data'!AB204="",'Input data'!AB204&gt;(G189*1000-X189))),G189*1000-X189,IF(AND(OR(I189="Exit ramp",I189="Entrance ramp"),'Input data'!AB204&gt;0),'Input data'!AB204,"Irrelevant")))</f>
        <v>Irrelevant</v>
      </c>
      <c r="AB189" s="4" t="str">
        <f>IF(AND(I189="Exit ramp",'Input data'!AC204=""),60,IF(AND(I189="Entrance ramp",'Input data'!AC204=""),80,IF(AND(OR(I189="Exit ramp",I189="Entrance ramp"),'Input data'!AC204&gt;4,'Input data'!AC204&lt;200),'Input data'!AC204,"Irrelevant")))</f>
        <v>Irrelevant</v>
      </c>
      <c r="AC189" s="4" t="str">
        <f>IF(AND(OR(I189="Motorway link",I189="Exit diverge",I189="Entrance merge"),'Input data'!AD204=""),"No",IF(OR(I189="Motorway link",I189="Exit diverge",I189="Entrance merge"),'Input data'!AD204,"Irrelevant"))</f>
        <v>Irrelevant</v>
      </c>
      <c r="AD189" s="4" t="str">
        <f>IF(AND(OR(I189="Motorway link",I189="Exit diverge",I189="Entrance merge"),'Input data'!AE204=""),"130 kph",IF(OR(I189="Motorway link",I189="Exit diverge",I189="Entrance merge"),'Input data'!AE204,"Irrelevant"))</f>
        <v>Irrelevant</v>
      </c>
      <c r="AE189" s="4" t="str">
        <f>IF(AND(I189="Entrance merge",'Input data'!AF204=""),"No",IF(I189="Entrance merge",'Input data'!AF204,"Irrelevant"))</f>
        <v>Irrelevant</v>
      </c>
      <c r="AF189" s="4" t="str">
        <f>IF(AND(AE189="Yes",'Input data'!AG204&gt;0,'Input data'!AG204&lt;1.00000001),'Input data'!AG204,IF(OR(AE189="No",AE189="Yes"),0,"Irrelevant"))</f>
        <v>Irrelevant</v>
      </c>
    </row>
    <row r="190" spans="1:32" x14ac:dyDescent="0.3">
      <c r="A190" s="4" t="str">
        <f>IF('Input data'!A205="","",'Input data'!A205)</f>
        <v/>
      </c>
      <c r="B190" s="4" t="str">
        <f>IF('Input data'!B205="","",'Input data'!B205)</f>
        <v/>
      </c>
      <c r="C190" s="4" t="str">
        <f>IF('Input data'!C205="","",'Input data'!C205)</f>
        <v/>
      </c>
      <c r="D190" s="4" t="str">
        <f>IF('Input data'!D205="","",'Input data'!D205)</f>
        <v/>
      </c>
      <c r="E190" s="4" t="str">
        <f>IF('Input data'!E205="","",'Input data'!E205)</f>
        <v/>
      </c>
      <c r="F190" s="4" t="str">
        <f>IF('Input data'!F205="","",'Input data'!F205)</f>
        <v/>
      </c>
      <c r="G190" s="4">
        <f>IF('Input data'!G205="","",'Input data'!G205)</f>
        <v>0</v>
      </c>
      <c r="H190" s="4" t="str">
        <f>IF('Input data'!H205&gt;0.5,'Input data'!H205,"")</f>
        <v/>
      </c>
      <c r="I190" s="4" t="str">
        <f>IF('Input data'!I205="","",'Input data'!I205)</f>
        <v/>
      </c>
      <c r="J190" s="4" t="str">
        <f>IF(AND(OR(I190="Motorway link",I190="Exit diverge",I190="Entrance merge"),'Input data'!K205=""),2,IF(AND(OR(I190="Motorway link",I190="Exit diverge",I190="Entrance merge"),'Input data'!K205&gt;0.5,'Input data'!K205&lt;21),'Input data'!K205,"Irrelevant"))</f>
        <v>Irrelevant</v>
      </c>
      <c r="K190" s="4" t="str">
        <f>IF(AND(OR(I190="Motorway link",I190="Exit diverge",I190="Entrance merge",I190="Exit ramp",I190="Entrance ramp"),'Input data'!L205=""),3.5,IF(AND(OR(I190="Motorway link",I190="Exit diverge",I190="Entrance merge",I190="Exit ramp",I190="Entrance ramp"),'Input data'!L205&gt;1.5,'Input data'!L205&lt;11),'Input data'!L205,"Irrelevant"))</f>
        <v>Irrelevant</v>
      </c>
      <c r="L190" s="4" t="str">
        <f>IF(AND(I190="Motorway link",'Input data'!M205=""),"No",IF(I190="Motorway link",'Input data'!M205,"Irrelevant"))</f>
        <v>Irrelevant</v>
      </c>
      <c r="M190" s="4" t="str">
        <f>IF(AND(L190="Yes",'Input data'!N205&gt;0,'Input data'!N205&lt;1.00000001),'Input data'!N205,IF(OR(L190="No",L190="Yes"),0,"Irrelevant"))</f>
        <v>Irrelevant</v>
      </c>
      <c r="N190" s="4" t="str">
        <f>IF(AND(OR(I190="Motorway link",I190="Exit diverge",I190="Entrance merge"),'Input data'!O205=""),3,IF(AND(OR(I190="Motorway link",I190="Exit diverge",I190="Entrance merge"),'Input data'!O205&lt;11,'Input data'!O205&gt;-0.00000001),'Input data'!O205,"Irrelevant"))</f>
        <v>Irrelevant</v>
      </c>
      <c r="O190" s="4" t="str">
        <f>IF(AND(OR(I190="Motorway link",I190="Exit diverge",I190="Entrance merge",I190="Exit ramp",I190="Entrance ramp"),'Input data'!P205=""),0.5,IF(AND(OR(I190="Motorway link",I190="Exit diverge",I190="Entrance merge",I190="Exit ramp",I190="Entrance ramp"),'Input data'!P205&gt;-0.00000001,'Input data'!P205&lt;11),'Input data'!P205,"Irrelevant"))</f>
        <v>Irrelevant</v>
      </c>
      <c r="P190" s="4" t="str">
        <f>IF(AND(OR(I190="Motorway link",I190="Exit diverge",I190="Entrance merge"),'Input data'!Q205=""),5,IF(AND(OR(I190="Motorway link",I190="Exit diverge",I190="Entrance merge"),'Input data'!Q205&gt;-0.00000001,'Input data'!Q205&lt;101),'Input data'!Q205,"Irrelevant"))</f>
        <v>Irrelevant</v>
      </c>
      <c r="Q190" s="4" t="str">
        <f>IF(AND(OR(I190="Motorway link",I190="Exit diverge",I190="Entrance merge"),'Input data'!R205=""),"Straight",IF(AND(OR(I190="Motorway link",I190="Exit diverge",I190="Entrance merge"),'Input data'!R205&gt;10),'Input data'!R205,"Irrelevant"))</f>
        <v>Irrelevant</v>
      </c>
      <c r="R190" s="4" t="str">
        <f>IF(Q190="Straight",0,IF(AND(OR(I190="Motorway link",I190="Exit diverge",I190="Entrance merge"),OR('Input data'!S205="",'Input data'!S205&gt;(G190*1000))),G190*1000,IF(AND(OR(I190="Motorway link",I190="Exit diverge",I190="Entrance merge"),'Input data'!S205&gt;0),'Input data'!S205,"Irrelevant")))</f>
        <v>Irrelevant</v>
      </c>
      <c r="S190" s="4" t="str">
        <f>IF(AND(OR(I190="Motorway link",I190="Exit diverge",I190="Entrance merge"),'Input data'!T205=""),"Straight",IF(AND(OR(I190="Motorway link",I190="Exit diverge",I190="Entrance merge"),'Input data'!T205&gt;10),'Input data'!T205,"Irrelevant"))</f>
        <v>Irrelevant</v>
      </c>
      <c r="T190" s="4" t="str">
        <f>IF(S190="Straight",0,IF(R190="Irrelevant","Irrelevant",IF(AND(OR(I190="Motorway link",I190="Exit diverge",I190="Entrance merge"),OR('Input data'!U205="",'Input data'!U205&gt;(G190*1000-R190))),G190*1000-R190,IF(AND(OR(I190="Motorway link",I190="Exit diverge",I190="Entrance merge"),'Input data'!U205&gt;0),'Input data'!U205,"Irrelevant"))))</f>
        <v>Irrelevant</v>
      </c>
      <c r="U190" s="4" t="str">
        <f>IF(AND(OR(I190="Motorway link",I190="Exit diverge",I190="Entrance merge",I190="Exit ramp",I190="Entrance ramp"),'Input data'!V205=""),"No",IF(OR(I190="Motorway link",I190="Exit diverge",I190="Entrance merge",I190="Exit ramp",I190="Entrance ramp"),'Input data'!V205,"Irrelevant"))</f>
        <v>Irrelevant</v>
      </c>
      <c r="V190" s="4" t="str">
        <f>IF(W190="Straight",IF(AND(OR(I190="Exit ramp",I190="Entrance ramp"),'Input data'!W205=""),"Straight diamond ramp",IF(OR(I190="Exit ramp",I190="Entrance ramp"),'Input data'!W205,"Irrelevant")),"Irrelevant")</f>
        <v>Irrelevant</v>
      </c>
      <c r="W190" s="4" t="str">
        <f>IF(AND(OR(I190="Exit ramp",I190="Entrance ramp"),'Input data'!X205=""),"Straight",IF(AND(OR(I190="Exit ramp",I190="Entrance ramp"),'Input data'!X205&gt;10),'Input data'!X205,"Irrelevant"))</f>
        <v>Irrelevant</v>
      </c>
      <c r="X190" s="4" t="str">
        <f>IF(AND(OR(I190="Exit ramp",I190="Entrance ramp"),OR('Input data'!Y205="",'Input data'!Y205&gt;(G190*1000))),G190*1000,IF(AND(OR(I190="Exit ramp",I190="Entrance ramp"),'Input data'!Y205&gt;0),'Input data'!Y205,"Irrelevant"))</f>
        <v>Irrelevant</v>
      </c>
      <c r="Y190" s="4" t="str">
        <f>IF(AND(I190="Exit ramp",'Input data'!Z205=""),95,IF(AND(I190="Entrance ramp",'Input data'!Z205=""),45,IF(AND(OR(I190="Exit ramp",I190="Entrance ramp"),'Input data'!Z205&gt;4,'Input data'!Z205&lt;200),'Input data'!Z205,"Irrelevant")))</f>
        <v>Irrelevant</v>
      </c>
      <c r="Z190" s="4" t="str">
        <f>IF(AND(OR(I190="Exit ramp",I190="Entrance ramp"),'Input data'!AA205=""),"Straight",IF(AND(OR(I190="Exit ramp",I190="Entrance ramp"),'Input data'!AA205&gt;10),'Input data'!AA205,"Irrelevant"))</f>
        <v>Irrelevant</v>
      </c>
      <c r="AA190" s="4" t="str">
        <f>IF(X190="Irrelevant","Irrelevant",IF(AND(OR(I190="Exit ramp",I190="Entrance ramp"),OR('Input data'!AB205="",'Input data'!AB205&gt;(G190*1000-X190))),G190*1000-X190,IF(AND(OR(I190="Exit ramp",I190="Entrance ramp"),'Input data'!AB205&gt;0),'Input data'!AB205,"Irrelevant")))</f>
        <v>Irrelevant</v>
      </c>
      <c r="AB190" s="4" t="str">
        <f>IF(AND(I190="Exit ramp",'Input data'!AC205=""),60,IF(AND(I190="Entrance ramp",'Input data'!AC205=""),80,IF(AND(OR(I190="Exit ramp",I190="Entrance ramp"),'Input data'!AC205&gt;4,'Input data'!AC205&lt;200),'Input data'!AC205,"Irrelevant")))</f>
        <v>Irrelevant</v>
      </c>
      <c r="AC190" s="4" t="str">
        <f>IF(AND(OR(I190="Motorway link",I190="Exit diverge",I190="Entrance merge"),'Input data'!AD205=""),"No",IF(OR(I190="Motorway link",I190="Exit diverge",I190="Entrance merge"),'Input data'!AD205,"Irrelevant"))</f>
        <v>Irrelevant</v>
      </c>
      <c r="AD190" s="4" t="str">
        <f>IF(AND(OR(I190="Motorway link",I190="Exit diverge",I190="Entrance merge"),'Input data'!AE205=""),"130 kph",IF(OR(I190="Motorway link",I190="Exit diverge",I190="Entrance merge"),'Input data'!AE205,"Irrelevant"))</f>
        <v>Irrelevant</v>
      </c>
      <c r="AE190" s="4" t="str">
        <f>IF(AND(I190="Entrance merge",'Input data'!AF205=""),"No",IF(I190="Entrance merge",'Input data'!AF205,"Irrelevant"))</f>
        <v>Irrelevant</v>
      </c>
      <c r="AF190" s="4" t="str">
        <f>IF(AND(AE190="Yes",'Input data'!AG205&gt;0,'Input data'!AG205&lt;1.00000001),'Input data'!AG205,IF(OR(AE190="No",AE190="Yes"),0,"Irrelevant"))</f>
        <v>Irrelevant</v>
      </c>
    </row>
    <row r="191" spans="1:32" x14ac:dyDescent="0.3">
      <c r="A191" s="4" t="str">
        <f>IF('Input data'!A206="","",'Input data'!A206)</f>
        <v/>
      </c>
      <c r="B191" s="4" t="str">
        <f>IF('Input data'!B206="","",'Input data'!B206)</f>
        <v/>
      </c>
      <c r="C191" s="4" t="str">
        <f>IF('Input data'!C206="","",'Input data'!C206)</f>
        <v/>
      </c>
      <c r="D191" s="4" t="str">
        <f>IF('Input data'!D206="","",'Input data'!D206)</f>
        <v/>
      </c>
      <c r="E191" s="4" t="str">
        <f>IF('Input data'!E206="","",'Input data'!E206)</f>
        <v/>
      </c>
      <c r="F191" s="4" t="str">
        <f>IF('Input data'!F206="","",'Input data'!F206)</f>
        <v/>
      </c>
      <c r="G191" s="4">
        <f>IF('Input data'!G206="","",'Input data'!G206)</f>
        <v>0</v>
      </c>
      <c r="H191" s="4" t="str">
        <f>IF('Input data'!H206&gt;0.5,'Input data'!H206,"")</f>
        <v/>
      </c>
      <c r="I191" s="4" t="str">
        <f>IF('Input data'!I206="","",'Input data'!I206)</f>
        <v/>
      </c>
      <c r="J191" s="4" t="str">
        <f>IF(AND(OR(I191="Motorway link",I191="Exit diverge",I191="Entrance merge"),'Input data'!K206=""),2,IF(AND(OR(I191="Motorway link",I191="Exit diverge",I191="Entrance merge"),'Input data'!K206&gt;0.5,'Input data'!K206&lt;21),'Input data'!K206,"Irrelevant"))</f>
        <v>Irrelevant</v>
      </c>
      <c r="K191" s="4" t="str">
        <f>IF(AND(OR(I191="Motorway link",I191="Exit diverge",I191="Entrance merge",I191="Exit ramp",I191="Entrance ramp"),'Input data'!L206=""),3.5,IF(AND(OR(I191="Motorway link",I191="Exit diverge",I191="Entrance merge",I191="Exit ramp",I191="Entrance ramp"),'Input data'!L206&gt;1.5,'Input data'!L206&lt;11),'Input data'!L206,"Irrelevant"))</f>
        <v>Irrelevant</v>
      </c>
      <c r="L191" s="4" t="str">
        <f>IF(AND(I191="Motorway link",'Input data'!M206=""),"No",IF(I191="Motorway link",'Input data'!M206,"Irrelevant"))</f>
        <v>Irrelevant</v>
      </c>
      <c r="M191" s="4" t="str">
        <f>IF(AND(L191="Yes",'Input data'!N206&gt;0,'Input data'!N206&lt;1.00000001),'Input data'!N206,IF(OR(L191="No",L191="Yes"),0,"Irrelevant"))</f>
        <v>Irrelevant</v>
      </c>
      <c r="N191" s="4" t="str">
        <f>IF(AND(OR(I191="Motorway link",I191="Exit diverge",I191="Entrance merge"),'Input data'!O206=""),3,IF(AND(OR(I191="Motorway link",I191="Exit diverge",I191="Entrance merge"),'Input data'!O206&lt;11,'Input data'!O206&gt;-0.00000001),'Input data'!O206,"Irrelevant"))</f>
        <v>Irrelevant</v>
      </c>
      <c r="O191" s="4" t="str">
        <f>IF(AND(OR(I191="Motorway link",I191="Exit diverge",I191="Entrance merge",I191="Exit ramp",I191="Entrance ramp"),'Input data'!P206=""),0.5,IF(AND(OR(I191="Motorway link",I191="Exit diverge",I191="Entrance merge",I191="Exit ramp",I191="Entrance ramp"),'Input data'!P206&gt;-0.00000001,'Input data'!P206&lt;11),'Input data'!P206,"Irrelevant"))</f>
        <v>Irrelevant</v>
      </c>
      <c r="P191" s="4" t="str">
        <f>IF(AND(OR(I191="Motorway link",I191="Exit diverge",I191="Entrance merge"),'Input data'!Q206=""),5,IF(AND(OR(I191="Motorway link",I191="Exit diverge",I191="Entrance merge"),'Input data'!Q206&gt;-0.00000001,'Input data'!Q206&lt;101),'Input data'!Q206,"Irrelevant"))</f>
        <v>Irrelevant</v>
      </c>
      <c r="Q191" s="4" t="str">
        <f>IF(AND(OR(I191="Motorway link",I191="Exit diverge",I191="Entrance merge"),'Input data'!R206=""),"Straight",IF(AND(OR(I191="Motorway link",I191="Exit diverge",I191="Entrance merge"),'Input data'!R206&gt;10),'Input data'!R206,"Irrelevant"))</f>
        <v>Irrelevant</v>
      </c>
      <c r="R191" s="4" t="str">
        <f>IF(Q191="Straight",0,IF(AND(OR(I191="Motorway link",I191="Exit diverge",I191="Entrance merge"),OR('Input data'!S206="",'Input data'!S206&gt;(G191*1000))),G191*1000,IF(AND(OR(I191="Motorway link",I191="Exit diverge",I191="Entrance merge"),'Input data'!S206&gt;0),'Input data'!S206,"Irrelevant")))</f>
        <v>Irrelevant</v>
      </c>
      <c r="S191" s="4" t="str">
        <f>IF(AND(OR(I191="Motorway link",I191="Exit diverge",I191="Entrance merge"),'Input data'!T206=""),"Straight",IF(AND(OR(I191="Motorway link",I191="Exit diverge",I191="Entrance merge"),'Input data'!T206&gt;10),'Input data'!T206,"Irrelevant"))</f>
        <v>Irrelevant</v>
      </c>
      <c r="T191" s="4" t="str">
        <f>IF(S191="Straight",0,IF(R191="Irrelevant","Irrelevant",IF(AND(OR(I191="Motorway link",I191="Exit diverge",I191="Entrance merge"),OR('Input data'!U206="",'Input data'!U206&gt;(G191*1000-R191))),G191*1000-R191,IF(AND(OR(I191="Motorway link",I191="Exit diverge",I191="Entrance merge"),'Input data'!U206&gt;0),'Input data'!U206,"Irrelevant"))))</f>
        <v>Irrelevant</v>
      </c>
      <c r="U191" s="4" t="str">
        <f>IF(AND(OR(I191="Motorway link",I191="Exit diverge",I191="Entrance merge",I191="Exit ramp",I191="Entrance ramp"),'Input data'!V206=""),"No",IF(OR(I191="Motorway link",I191="Exit diverge",I191="Entrance merge",I191="Exit ramp",I191="Entrance ramp"),'Input data'!V206,"Irrelevant"))</f>
        <v>Irrelevant</v>
      </c>
      <c r="V191" s="4" t="str">
        <f>IF(W191="Straight",IF(AND(OR(I191="Exit ramp",I191="Entrance ramp"),'Input data'!W206=""),"Straight diamond ramp",IF(OR(I191="Exit ramp",I191="Entrance ramp"),'Input data'!W206,"Irrelevant")),"Irrelevant")</f>
        <v>Irrelevant</v>
      </c>
      <c r="W191" s="4" t="str">
        <f>IF(AND(OR(I191="Exit ramp",I191="Entrance ramp"),'Input data'!X206=""),"Straight",IF(AND(OR(I191="Exit ramp",I191="Entrance ramp"),'Input data'!X206&gt;10),'Input data'!X206,"Irrelevant"))</f>
        <v>Irrelevant</v>
      </c>
      <c r="X191" s="4" t="str">
        <f>IF(AND(OR(I191="Exit ramp",I191="Entrance ramp"),OR('Input data'!Y206="",'Input data'!Y206&gt;(G191*1000))),G191*1000,IF(AND(OR(I191="Exit ramp",I191="Entrance ramp"),'Input data'!Y206&gt;0),'Input data'!Y206,"Irrelevant"))</f>
        <v>Irrelevant</v>
      </c>
      <c r="Y191" s="4" t="str">
        <f>IF(AND(I191="Exit ramp",'Input data'!Z206=""),95,IF(AND(I191="Entrance ramp",'Input data'!Z206=""),45,IF(AND(OR(I191="Exit ramp",I191="Entrance ramp"),'Input data'!Z206&gt;4,'Input data'!Z206&lt;200),'Input data'!Z206,"Irrelevant")))</f>
        <v>Irrelevant</v>
      </c>
      <c r="Z191" s="4" t="str">
        <f>IF(AND(OR(I191="Exit ramp",I191="Entrance ramp"),'Input data'!AA206=""),"Straight",IF(AND(OR(I191="Exit ramp",I191="Entrance ramp"),'Input data'!AA206&gt;10),'Input data'!AA206,"Irrelevant"))</f>
        <v>Irrelevant</v>
      </c>
      <c r="AA191" s="4" t="str">
        <f>IF(X191="Irrelevant","Irrelevant",IF(AND(OR(I191="Exit ramp",I191="Entrance ramp"),OR('Input data'!AB206="",'Input data'!AB206&gt;(G191*1000-X191))),G191*1000-X191,IF(AND(OR(I191="Exit ramp",I191="Entrance ramp"),'Input data'!AB206&gt;0),'Input data'!AB206,"Irrelevant")))</f>
        <v>Irrelevant</v>
      </c>
      <c r="AB191" s="4" t="str">
        <f>IF(AND(I191="Exit ramp",'Input data'!AC206=""),60,IF(AND(I191="Entrance ramp",'Input data'!AC206=""),80,IF(AND(OR(I191="Exit ramp",I191="Entrance ramp"),'Input data'!AC206&gt;4,'Input data'!AC206&lt;200),'Input data'!AC206,"Irrelevant")))</f>
        <v>Irrelevant</v>
      </c>
      <c r="AC191" s="4" t="str">
        <f>IF(AND(OR(I191="Motorway link",I191="Exit diverge",I191="Entrance merge"),'Input data'!AD206=""),"No",IF(OR(I191="Motorway link",I191="Exit diverge",I191="Entrance merge"),'Input data'!AD206,"Irrelevant"))</f>
        <v>Irrelevant</v>
      </c>
      <c r="AD191" s="4" t="str">
        <f>IF(AND(OR(I191="Motorway link",I191="Exit diverge",I191="Entrance merge"),'Input data'!AE206=""),"130 kph",IF(OR(I191="Motorway link",I191="Exit diverge",I191="Entrance merge"),'Input data'!AE206,"Irrelevant"))</f>
        <v>Irrelevant</v>
      </c>
      <c r="AE191" s="4" t="str">
        <f>IF(AND(I191="Entrance merge",'Input data'!AF206=""),"No",IF(I191="Entrance merge",'Input data'!AF206,"Irrelevant"))</f>
        <v>Irrelevant</v>
      </c>
      <c r="AF191" s="4" t="str">
        <f>IF(AND(AE191="Yes",'Input data'!AG206&gt;0,'Input data'!AG206&lt;1.00000001),'Input data'!AG206,IF(OR(AE191="No",AE191="Yes"),0,"Irrelevant"))</f>
        <v>Irrelevant</v>
      </c>
    </row>
    <row r="192" spans="1:32" x14ac:dyDescent="0.3">
      <c r="A192" s="4" t="str">
        <f>IF('Input data'!A207="","",'Input data'!A207)</f>
        <v/>
      </c>
      <c r="B192" s="4" t="str">
        <f>IF('Input data'!B207="","",'Input data'!B207)</f>
        <v/>
      </c>
      <c r="C192" s="4" t="str">
        <f>IF('Input data'!C207="","",'Input data'!C207)</f>
        <v/>
      </c>
      <c r="D192" s="4" t="str">
        <f>IF('Input data'!D207="","",'Input data'!D207)</f>
        <v/>
      </c>
      <c r="E192" s="4" t="str">
        <f>IF('Input data'!E207="","",'Input data'!E207)</f>
        <v/>
      </c>
      <c r="F192" s="4" t="str">
        <f>IF('Input data'!F207="","",'Input data'!F207)</f>
        <v/>
      </c>
      <c r="G192" s="4">
        <f>IF('Input data'!G207="","",'Input data'!G207)</f>
        <v>0</v>
      </c>
      <c r="H192" s="4" t="str">
        <f>IF('Input data'!H207&gt;0.5,'Input data'!H207,"")</f>
        <v/>
      </c>
      <c r="I192" s="4" t="str">
        <f>IF('Input data'!I207="","",'Input data'!I207)</f>
        <v/>
      </c>
      <c r="J192" s="4" t="str">
        <f>IF(AND(OR(I192="Motorway link",I192="Exit diverge",I192="Entrance merge"),'Input data'!K207=""),2,IF(AND(OR(I192="Motorway link",I192="Exit diverge",I192="Entrance merge"),'Input data'!K207&gt;0.5,'Input data'!K207&lt;21),'Input data'!K207,"Irrelevant"))</f>
        <v>Irrelevant</v>
      </c>
      <c r="K192" s="4" t="str">
        <f>IF(AND(OR(I192="Motorway link",I192="Exit diverge",I192="Entrance merge",I192="Exit ramp",I192="Entrance ramp"),'Input data'!L207=""),3.5,IF(AND(OR(I192="Motorway link",I192="Exit diverge",I192="Entrance merge",I192="Exit ramp",I192="Entrance ramp"),'Input data'!L207&gt;1.5,'Input data'!L207&lt;11),'Input data'!L207,"Irrelevant"))</f>
        <v>Irrelevant</v>
      </c>
      <c r="L192" s="4" t="str">
        <f>IF(AND(I192="Motorway link",'Input data'!M207=""),"No",IF(I192="Motorway link",'Input data'!M207,"Irrelevant"))</f>
        <v>Irrelevant</v>
      </c>
      <c r="M192" s="4" t="str">
        <f>IF(AND(L192="Yes",'Input data'!N207&gt;0,'Input data'!N207&lt;1.00000001),'Input data'!N207,IF(OR(L192="No",L192="Yes"),0,"Irrelevant"))</f>
        <v>Irrelevant</v>
      </c>
      <c r="N192" s="4" t="str">
        <f>IF(AND(OR(I192="Motorway link",I192="Exit diverge",I192="Entrance merge"),'Input data'!O207=""),3,IF(AND(OR(I192="Motorway link",I192="Exit diverge",I192="Entrance merge"),'Input data'!O207&lt;11,'Input data'!O207&gt;-0.00000001),'Input data'!O207,"Irrelevant"))</f>
        <v>Irrelevant</v>
      </c>
      <c r="O192" s="4" t="str">
        <f>IF(AND(OR(I192="Motorway link",I192="Exit diverge",I192="Entrance merge",I192="Exit ramp",I192="Entrance ramp"),'Input data'!P207=""),0.5,IF(AND(OR(I192="Motorway link",I192="Exit diverge",I192="Entrance merge",I192="Exit ramp",I192="Entrance ramp"),'Input data'!P207&gt;-0.00000001,'Input data'!P207&lt;11),'Input data'!P207,"Irrelevant"))</f>
        <v>Irrelevant</v>
      </c>
      <c r="P192" s="4" t="str">
        <f>IF(AND(OR(I192="Motorway link",I192="Exit diverge",I192="Entrance merge"),'Input data'!Q207=""),5,IF(AND(OR(I192="Motorway link",I192="Exit diverge",I192="Entrance merge"),'Input data'!Q207&gt;-0.00000001,'Input data'!Q207&lt;101),'Input data'!Q207,"Irrelevant"))</f>
        <v>Irrelevant</v>
      </c>
      <c r="Q192" s="4" t="str">
        <f>IF(AND(OR(I192="Motorway link",I192="Exit diverge",I192="Entrance merge"),'Input data'!R207=""),"Straight",IF(AND(OR(I192="Motorway link",I192="Exit diverge",I192="Entrance merge"),'Input data'!R207&gt;10),'Input data'!R207,"Irrelevant"))</f>
        <v>Irrelevant</v>
      </c>
      <c r="R192" s="4" t="str">
        <f>IF(Q192="Straight",0,IF(AND(OR(I192="Motorway link",I192="Exit diverge",I192="Entrance merge"),OR('Input data'!S207="",'Input data'!S207&gt;(G192*1000))),G192*1000,IF(AND(OR(I192="Motorway link",I192="Exit diverge",I192="Entrance merge"),'Input data'!S207&gt;0),'Input data'!S207,"Irrelevant")))</f>
        <v>Irrelevant</v>
      </c>
      <c r="S192" s="4" t="str">
        <f>IF(AND(OR(I192="Motorway link",I192="Exit diverge",I192="Entrance merge"),'Input data'!T207=""),"Straight",IF(AND(OR(I192="Motorway link",I192="Exit diverge",I192="Entrance merge"),'Input data'!T207&gt;10),'Input data'!T207,"Irrelevant"))</f>
        <v>Irrelevant</v>
      </c>
      <c r="T192" s="4" t="str">
        <f>IF(S192="Straight",0,IF(R192="Irrelevant","Irrelevant",IF(AND(OR(I192="Motorway link",I192="Exit diverge",I192="Entrance merge"),OR('Input data'!U207="",'Input data'!U207&gt;(G192*1000-R192))),G192*1000-R192,IF(AND(OR(I192="Motorway link",I192="Exit diverge",I192="Entrance merge"),'Input data'!U207&gt;0),'Input data'!U207,"Irrelevant"))))</f>
        <v>Irrelevant</v>
      </c>
      <c r="U192" s="4" t="str">
        <f>IF(AND(OR(I192="Motorway link",I192="Exit diverge",I192="Entrance merge",I192="Exit ramp",I192="Entrance ramp"),'Input data'!V207=""),"No",IF(OR(I192="Motorway link",I192="Exit diverge",I192="Entrance merge",I192="Exit ramp",I192="Entrance ramp"),'Input data'!V207,"Irrelevant"))</f>
        <v>Irrelevant</v>
      </c>
      <c r="V192" s="4" t="str">
        <f>IF(W192="Straight",IF(AND(OR(I192="Exit ramp",I192="Entrance ramp"),'Input data'!W207=""),"Straight diamond ramp",IF(OR(I192="Exit ramp",I192="Entrance ramp"),'Input data'!W207,"Irrelevant")),"Irrelevant")</f>
        <v>Irrelevant</v>
      </c>
      <c r="W192" s="4" t="str">
        <f>IF(AND(OR(I192="Exit ramp",I192="Entrance ramp"),'Input data'!X207=""),"Straight",IF(AND(OR(I192="Exit ramp",I192="Entrance ramp"),'Input data'!X207&gt;10),'Input data'!X207,"Irrelevant"))</f>
        <v>Irrelevant</v>
      </c>
      <c r="X192" s="4" t="str">
        <f>IF(AND(OR(I192="Exit ramp",I192="Entrance ramp"),OR('Input data'!Y207="",'Input data'!Y207&gt;(G192*1000))),G192*1000,IF(AND(OR(I192="Exit ramp",I192="Entrance ramp"),'Input data'!Y207&gt;0),'Input data'!Y207,"Irrelevant"))</f>
        <v>Irrelevant</v>
      </c>
      <c r="Y192" s="4" t="str">
        <f>IF(AND(I192="Exit ramp",'Input data'!Z207=""),95,IF(AND(I192="Entrance ramp",'Input data'!Z207=""),45,IF(AND(OR(I192="Exit ramp",I192="Entrance ramp"),'Input data'!Z207&gt;4,'Input data'!Z207&lt;200),'Input data'!Z207,"Irrelevant")))</f>
        <v>Irrelevant</v>
      </c>
      <c r="Z192" s="4" t="str">
        <f>IF(AND(OR(I192="Exit ramp",I192="Entrance ramp"),'Input data'!AA207=""),"Straight",IF(AND(OR(I192="Exit ramp",I192="Entrance ramp"),'Input data'!AA207&gt;10),'Input data'!AA207,"Irrelevant"))</f>
        <v>Irrelevant</v>
      </c>
      <c r="AA192" s="4" t="str">
        <f>IF(X192="Irrelevant","Irrelevant",IF(AND(OR(I192="Exit ramp",I192="Entrance ramp"),OR('Input data'!AB207="",'Input data'!AB207&gt;(G192*1000-X192))),G192*1000-X192,IF(AND(OR(I192="Exit ramp",I192="Entrance ramp"),'Input data'!AB207&gt;0),'Input data'!AB207,"Irrelevant")))</f>
        <v>Irrelevant</v>
      </c>
      <c r="AB192" s="4" t="str">
        <f>IF(AND(I192="Exit ramp",'Input data'!AC207=""),60,IF(AND(I192="Entrance ramp",'Input data'!AC207=""),80,IF(AND(OR(I192="Exit ramp",I192="Entrance ramp"),'Input data'!AC207&gt;4,'Input data'!AC207&lt;200),'Input data'!AC207,"Irrelevant")))</f>
        <v>Irrelevant</v>
      </c>
      <c r="AC192" s="4" t="str">
        <f>IF(AND(OR(I192="Motorway link",I192="Exit diverge",I192="Entrance merge"),'Input data'!AD207=""),"No",IF(OR(I192="Motorway link",I192="Exit diverge",I192="Entrance merge"),'Input data'!AD207,"Irrelevant"))</f>
        <v>Irrelevant</v>
      </c>
      <c r="AD192" s="4" t="str">
        <f>IF(AND(OR(I192="Motorway link",I192="Exit diverge",I192="Entrance merge"),'Input data'!AE207=""),"130 kph",IF(OR(I192="Motorway link",I192="Exit diverge",I192="Entrance merge"),'Input data'!AE207,"Irrelevant"))</f>
        <v>Irrelevant</v>
      </c>
      <c r="AE192" s="4" t="str">
        <f>IF(AND(I192="Entrance merge",'Input data'!AF207=""),"No",IF(I192="Entrance merge",'Input data'!AF207,"Irrelevant"))</f>
        <v>Irrelevant</v>
      </c>
      <c r="AF192" s="4" t="str">
        <f>IF(AND(AE192="Yes",'Input data'!AG207&gt;0,'Input data'!AG207&lt;1.00000001),'Input data'!AG207,IF(OR(AE192="No",AE192="Yes"),0,"Irrelevant"))</f>
        <v>Irrelevant</v>
      </c>
    </row>
    <row r="193" spans="1:32" x14ac:dyDescent="0.3">
      <c r="A193" s="4" t="str">
        <f>IF('Input data'!A208="","",'Input data'!A208)</f>
        <v/>
      </c>
      <c r="B193" s="4" t="str">
        <f>IF('Input data'!B208="","",'Input data'!B208)</f>
        <v/>
      </c>
      <c r="C193" s="4" t="str">
        <f>IF('Input data'!C208="","",'Input data'!C208)</f>
        <v/>
      </c>
      <c r="D193" s="4" t="str">
        <f>IF('Input data'!D208="","",'Input data'!D208)</f>
        <v/>
      </c>
      <c r="E193" s="4" t="str">
        <f>IF('Input data'!E208="","",'Input data'!E208)</f>
        <v/>
      </c>
      <c r="F193" s="4" t="str">
        <f>IF('Input data'!F208="","",'Input data'!F208)</f>
        <v/>
      </c>
      <c r="G193" s="4">
        <f>IF('Input data'!G208="","",'Input data'!G208)</f>
        <v>0</v>
      </c>
      <c r="H193" s="4" t="str">
        <f>IF('Input data'!H208&gt;0.5,'Input data'!H208,"")</f>
        <v/>
      </c>
      <c r="I193" s="4" t="str">
        <f>IF('Input data'!I208="","",'Input data'!I208)</f>
        <v/>
      </c>
      <c r="J193" s="4" t="str">
        <f>IF(AND(OR(I193="Motorway link",I193="Exit diverge",I193="Entrance merge"),'Input data'!K208=""),2,IF(AND(OR(I193="Motorway link",I193="Exit diverge",I193="Entrance merge"),'Input data'!K208&gt;0.5,'Input data'!K208&lt;21),'Input data'!K208,"Irrelevant"))</f>
        <v>Irrelevant</v>
      </c>
      <c r="K193" s="4" t="str">
        <f>IF(AND(OR(I193="Motorway link",I193="Exit diverge",I193="Entrance merge",I193="Exit ramp",I193="Entrance ramp"),'Input data'!L208=""),3.5,IF(AND(OR(I193="Motorway link",I193="Exit diverge",I193="Entrance merge",I193="Exit ramp",I193="Entrance ramp"),'Input data'!L208&gt;1.5,'Input data'!L208&lt;11),'Input data'!L208,"Irrelevant"))</f>
        <v>Irrelevant</v>
      </c>
      <c r="L193" s="4" t="str">
        <f>IF(AND(I193="Motorway link",'Input data'!M208=""),"No",IF(I193="Motorway link",'Input data'!M208,"Irrelevant"))</f>
        <v>Irrelevant</v>
      </c>
      <c r="M193" s="4" t="str">
        <f>IF(AND(L193="Yes",'Input data'!N208&gt;0,'Input data'!N208&lt;1.00000001),'Input data'!N208,IF(OR(L193="No",L193="Yes"),0,"Irrelevant"))</f>
        <v>Irrelevant</v>
      </c>
      <c r="N193" s="4" t="str">
        <f>IF(AND(OR(I193="Motorway link",I193="Exit diverge",I193="Entrance merge"),'Input data'!O208=""),3,IF(AND(OR(I193="Motorway link",I193="Exit diverge",I193="Entrance merge"),'Input data'!O208&lt;11,'Input data'!O208&gt;-0.00000001),'Input data'!O208,"Irrelevant"))</f>
        <v>Irrelevant</v>
      </c>
      <c r="O193" s="4" t="str">
        <f>IF(AND(OR(I193="Motorway link",I193="Exit diverge",I193="Entrance merge",I193="Exit ramp",I193="Entrance ramp"),'Input data'!P208=""),0.5,IF(AND(OR(I193="Motorway link",I193="Exit diverge",I193="Entrance merge",I193="Exit ramp",I193="Entrance ramp"),'Input data'!P208&gt;-0.00000001,'Input data'!P208&lt;11),'Input data'!P208,"Irrelevant"))</f>
        <v>Irrelevant</v>
      </c>
      <c r="P193" s="4" t="str">
        <f>IF(AND(OR(I193="Motorway link",I193="Exit diverge",I193="Entrance merge"),'Input data'!Q208=""),5,IF(AND(OR(I193="Motorway link",I193="Exit diverge",I193="Entrance merge"),'Input data'!Q208&gt;-0.00000001,'Input data'!Q208&lt;101),'Input data'!Q208,"Irrelevant"))</f>
        <v>Irrelevant</v>
      </c>
      <c r="Q193" s="4" t="str">
        <f>IF(AND(OR(I193="Motorway link",I193="Exit diverge",I193="Entrance merge"),'Input data'!R208=""),"Straight",IF(AND(OR(I193="Motorway link",I193="Exit diverge",I193="Entrance merge"),'Input data'!R208&gt;10),'Input data'!R208,"Irrelevant"))</f>
        <v>Irrelevant</v>
      </c>
      <c r="R193" s="4" t="str">
        <f>IF(Q193="Straight",0,IF(AND(OR(I193="Motorway link",I193="Exit diverge",I193="Entrance merge"),OR('Input data'!S208="",'Input data'!S208&gt;(G193*1000))),G193*1000,IF(AND(OR(I193="Motorway link",I193="Exit diverge",I193="Entrance merge"),'Input data'!S208&gt;0),'Input data'!S208,"Irrelevant")))</f>
        <v>Irrelevant</v>
      </c>
      <c r="S193" s="4" t="str">
        <f>IF(AND(OR(I193="Motorway link",I193="Exit diverge",I193="Entrance merge"),'Input data'!T208=""),"Straight",IF(AND(OR(I193="Motorway link",I193="Exit diverge",I193="Entrance merge"),'Input data'!T208&gt;10),'Input data'!T208,"Irrelevant"))</f>
        <v>Irrelevant</v>
      </c>
      <c r="T193" s="4" t="str">
        <f>IF(S193="Straight",0,IF(R193="Irrelevant","Irrelevant",IF(AND(OR(I193="Motorway link",I193="Exit diverge",I193="Entrance merge"),OR('Input data'!U208="",'Input data'!U208&gt;(G193*1000-R193))),G193*1000-R193,IF(AND(OR(I193="Motorway link",I193="Exit diverge",I193="Entrance merge"),'Input data'!U208&gt;0),'Input data'!U208,"Irrelevant"))))</f>
        <v>Irrelevant</v>
      </c>
      <c r="U193" s="4" t="str">
        <f>IF(AND(OR(I193="Motorway link",I193="Exit diverge",I193="Entrance merge",I193="Exit ramp",I193="Entrance ramp"),'Input data'!V208=""),"No",IF(OR(I193="Motorway link",I193="Exit diverge",I193="Entrance merge",I193="Exit ramp",I193="Entrance ramp"),'Input data'!V208,"Irrelevant"))</f>
        <v>Irrelevant</v>
      </c>
      <c r="V193" s="4" t="str">
        <f>IF(W193="Straight",IF(AND(OR(I193="Exit ramp",I193="Entrance ramp"),'Input data'!W208=""),"Straight diamond ramp",IF(OR(I193="Exit ramp",I193="Entrance ramp"),'Input data'!W208,"Irrelevant")),"Irrelevant")</f>
        <v>Irrelevant</v>
      </c>
      <c r="W193" s="4" t="str">
        <f>IF(AND(OR(I193="Exit ramp",I193="Entrance ramp"),'Input data'!X208=""),"Straight",IF(AND(OR(I193="Exit ramp",I193="Entrance ramp"),'Input data'!X208&gt;10),'Input data'!X208,"Irrelevant"))</f>
        <v>Irrelevant</v>
      </c>
      <c r="X193" s="4" t="str">
        <f>IF(AND(OR(I193="Exit ramp",I193="Entrance ramp"),OR('Input data'!Y208="",'Input data'!Y208&gt;(G193*1000))),G193*1000,IF(AND(OR(I193="Exit ramp",I193="Entrance ramp"),'Input data'!Y208&gt;0),'Input data'!Y208,"Irrelevant"))</f>
        <v>Irrelevant</v>
      </c>
      <c r="Y193" s="4" t="str">
        <f>IF(AND(I193="Exit ramp",'Input data'!Z208=""),95,IF(AND(I193="Entrance ramp",'Input data'!Z208=""),45,IF(AND(OR(I193="Exit ramp",I193="Entrance ramp"),'Input data'!Z208&gt;4,'Input data'!Z208&lt;200),'Input data'!Z208,"Irrelevant")))</f>
        <v>Irrelevant</v>
      </c>
      <c r="Z193" s="4" t="str">
        <f>IF(AND(OR(I193="Exit ramp",I193="Entrance ramp"),'Input data'!AA208=""),"Straight",IF(AND(OR(I193="Exit ramp",I193="Entrance ramp"),'Input data'!AA208&gt;10),'Input data'!AA208,"Irrelevant"))</f>
        <v>Irrelevant</v>
      </c>
      <c r="AA193" s="4" t="str">
        <f>IF(X193="Irrelevant","Irrelevant",IF(AND(OR(I193="Exit ramp",I193="Entrance ramp"),OR('Input data'!AB208="",'Input data'!AB208&gt;(G193*1000-X193))),G193*1000-X193,IF(AND(OR(I193="Exit ramp",I193="Entrance ramp"),'Input data'!AB208&gt;0),'Input data'!AB208,"Irrelevant")))</f>
        <v>Irrelevant</v>
      </c>
      <c r="AB193" s="4" t="str">
        <f>IF(AND(I193="Exit ramp",'Input data'!AC208=""),60,IF(AND(I193="Entrance ramp",'Input data'!AC208=""),80,IF(AND(OR(I193="Exit ramp",I193="Entrance ramp"),'Input data'!AC208&gt;4,'Input data'!AC208&lt;200),'Input data'!AC208,"Irrelevant")))</f>
        <v>Irrelevant</v>
      </c>
      <c r="AC193" s="4" t="str">
        <f>IF(AND(OR(I193="Motorway link",I193="Exit diverge",I193="Entrance merge"),'Input data'!AD208=""),"No",IF(OR(I193="Motorway link",I193="Exit diverge",I193="Entrance merge"),'Input data'!AD208,"Irrelevant"))</f>
        <v>Irrelevant</v>
      </c>
      <c r="AD193" s="4" t="str">
        <f>IF(AND(OR(I193="Motorway link",I193="Exit diverge",I193="Entrance merge"),'Input data'!AE208=""),"130 kph",IF(OR(I193="Motorway link",I193="Exit diverge",I193="Entrance merge"),'Input data'!AE208,"Irrelevant"))</f>
        <v>Irrelevant</v>
      </c>
      <c r="AE193" s="4" t="str">
        <f>IF(AND(I193="Entrance merge",'Input data'!AF208=""),"No",IF(I193="Entrance merge",'Input data'!AF208,"Irrelevant"))</f>
        <v>Irrelevant</v>
      </c>
      <c r="AF193" s="4" t="str">
        <f>IF(AND(AE193="Yes",'Input data'!AG208&gt;0,'Input data'!AG208&lt;1.00000001),'Input data'!AG208,IF(OR(AE193="No",AE193="Yes"),0,"Irrelevant"))</f>
        <v>Irrelevant</v>
      </c>
    </row>
    <row r="194" spans="1:32" x14ac:dyDescent="0.3">
      <c r="A194" s="4" t="str">
        <f>IF('Input data'!A209="","",'Input data'!A209)</f>
        <v/>
      </c>
      <c r="B194" s="4" t="str">
        <f>IF('Input data'!B209="","",'Input data'!B209)</f>
        <v/>
      </c>
      <c r="C194" s="4" t="str">
        <f>IF('Input data'!C209="","",'Input data'!C209)</f>
        <v/>
      </c>
      <c r="D194" s="4" t="str">
        <f>IF('Input data'!D209="","",'Input data'!D209)</f>
        <v/>
      </c>
      <c r="E194" s="4" t="str">
        <f>IF('Input data'!E209="","",'Input data'!E209)</f>
        <v/>
      </c>
      <c r="F194" s="4" t="str">
        <f>IF('Input data'!F209="","",'Input data'!F209)</f>
        <v/>
      </c>
      <c r="G194" s="4">
        <f>IF('Input data'!G209="","",'Input data'!G209)</f>
        <v>0</v>
      </c>
      <c r="H194" s="4" t="str">
        <f>IF('Input data'!H209&gt;0.5,'Input data'!H209,"")</f>
        <v/>
      </c>
      <c r="I194" s="4" t="str">
        <f>IF('Input data'!I209="","",'Input data'!I209)</f>
        <v/>
      </c>
      <c r="J194" s="4" t="str">
        <f>IF(AND(OR(I194="Motorway link",I194="Exit diverge",I194="Entrance merge"),'Input data'!K209=""),2,IF(AND(OR(I194="Motorway link",I194="Exit diverge",I194="Entrance merge"),'Input data'!K209&gt;0.5,'Input data'!K209&lt;21),'Input data'!K209,"Irrelevant"))</f>
        <v>Irrelevant</v>
      </c>
      <c r="K194" s="4" t="str">
        <f>IF(AND(OR(I194="Motorway link",I194="Exit diverge",I194="Entrance merge",I194="Exit ramp",I194="Entrance ramp"),'Input data'!L209=""),3.5,IF(AND(OR(I194="Motorway link",I194="Exit diverge",I194="Entrance merge",I194="Exit ramp",I194="Entrance ramp"),'Input data'!L209&gt;1.5,'Input data'!L209&lt;11),'Input data'!L209,"Irrelevant"))</f>
        <v>Irrelevant</v>
      </c>
      <c r="L194" s="4" t="str">
        <f>IF(AND(I194="Motorway link",'Input data'!M209=""),"No",IF(I194="Motorway link",'Input data'!M209,"Irrelevant"))</f>
        <v>Irrelevant</v>
      </c>
      <c r="M194" s="4" t="str">
        <f>IF(AND(L194="Yes",'Input data'!N209&gt;0,'Input data'!N209&lt;1.00000001),'Input data'!N209,IF(OR(L194="No",L194="Yes"),0,"Irrelevant"))</f>
        <v>Irrelevant</v>
      </c>
      <c r="N194" s="4" t="str">
        <f>IF(AND(OR(I194="Motorway link",I194="Exit diverge",I194="Entrance merge"),'Input data'!O209=""),3,IF(AND(OR(I194="Motorway link",I194="Exit diverge",I194="Entrance merge"),'Input data'!O209&lt;11,'Input data'!O209&gt;-0.00000001),'Input data'!O209,"Irrelevant"))</f>
        <v>Irrelevant</v>
      </c>
      <c r="O194" s="4" t="str">
        <f>IF(AND(OR(I194="Motorway link",I194="Exit diverge",I194="Entrance merge",I194="Exit ramp",I194="Entrance ramp"),'Input data'!P209=""),0.5,IF(AND(OR(I194="Motorway link",I194="Exit diverge",I194="Entrance merge",I194="Exit ramp",I194="Entrance ramp"),'Input data'!P209&gt;-0.00000001,'Input data'!P209&lt;11),'Input data'!P209,"Irrelevant"))</f>
        <v>Irrelevant</v>
      </c>
      <c r="P194" s="4" t="str">
        <f>IF(AND(OR(I194="Motorway link",I194="Exit diverge",I194="Entrance merge"),'Input data'!Q209=""),5,IF(AND(OR(I194="Motorway link",I194="Exit diverge",I194="Entrance merge"),'Input data'!Q209&gt;-0.00000001,'Input data'!Q209&lt;101),'Input data'!Q209,"Irrelevant"))</f>
        <v>Irrelevant</v>
      </c>
      <c r="Q194" s="4" t="str">
        <f>IF(AND(OR(I194="Motorway link",I194="Exit diverge",I194="Entrance merge"),'Input data'!R209=""),"Straight",IF(AND(OR(I194="Motorway link",I194="Exit diverge",I194="Entrance merge"),'Input data'!R209&gt;10),'Input data'!R209,"Irrelevant"))</f>
        <v>Irrelevant</v>
      </c>
      <c r="R194" s="4" t="str">
        <f>IF(Q194="Straight",0,IF(AND(OR(I194="Motorway link",I194="Exit diverge",I194="Entrance merge"),OR('Input data'!S209="",'Input data'!S209&gt;(G194*1000))),G194*1000,IF(AND(OR(I194="Motorway link",I194="Exit diverge",I194="Entrance merge"),'Input data'!S209&gt;0),'Input data'!S209,"Irrelevant")))</f>
        <v>Irrelevant</v>
      </c>
      <c r="S194" s="4" t="str">
        <f>IF(AND(OR(I194="Motorway link",I194="Exit diverge",I194="Entrance merge"),'Input data'!T209=""),"Straight",IF(AND(OR(I194="Motorway link",I194="Exit diverge",I194="Entrance merge"),'Input data'!T209&gt;10),'Input data'!T209,"Irrelevant"))</f>
        <v>Irrelevant</v>
      </c>
      <c r="T194" s="4" t="str">
        <f>IF(S194="Straight",0,IF(R194="Irrelevant","Irrelevant",IF(AND(OR(I194="Motorway link",I194="Exit diverge",I194="Entrance merge"),OR('Input data'!U209="",'Input data'!U209&gt;(G194*1000-R194))),G194*1000-R194,IF(AND(OR(I194="Motorway link",I194="Exit diverge",I194="Entrance merge"),'Input data'!U209&gt;0),'Input data'!U209,"Irrelevant"))))</f>
        <v>Irrelevant</v>
      </c>
      <c r="U194" s="4" t="str">
        <f>IF(AND(OR(I194="Motorway link",I194="Exit diverge",I194="Entrance merge",I194="Exit ramp",I194="Entrance ramp"),'Input data'!V209=""),"No",IF(OR(I194="Motorway link",I194="Exit diverge",I194="Entrance merge",I194="Exit ramp",I194="Entrance ramp"),'Input data'!V209,"Irrelevant"))</f>
        <v>Irrelevant</v>
      </c>
      <c r="V194" s="4" t="str">
        <f>IF(W194="Straight",IF(AND(OR(I194="Exit ramp",I194="Entrance ramp"),'Input data'!W209=""),"Straight diamond ramp",IF(OR(I194="Exit ramp",I194="Entrance ramp"),'Input data'!W209,"Irrelevant")),"Irrelevant")</f>
        <v>Irrelevant</v>
      </c>
      <c r="W194" s="4" t="str">
        <f>IF(AND(OR(I194="Exit ramp",I194="Entrance ramp"),'Input data'!X209=""),"Straight",IF(AND(OR(I194="Exit ramp",I194="Entrance ramp"),'Input data'!X209&gt;10),'Input data'!X209,"Irrelevant"))</f>
        <v>Irrelevant</v>
      </c>
      <c r="X194" s="4" t="str">
        <f>IF(AND(OR(I194="Exit ramp",I194="Entrance ramp"),OR('Input data'!Y209="",'Input data'!Y209&gt;(G194*1000))),G194*1000,IF(AND(OR(I194="Exit ramp",I194="Entrance ramp"),'Input data'!Y209&gt;0),'Input data'!Y209,"Irrelevant"))</f>
        <v>Irrelevant</v>
      </c>
      <c r="Y194" s="4" t="str">
        <f>IF(AND(I194="Exit ramp",'Input data'!Z209=""),95,IF(AND(I194="Entrance ramp",'Input data'!Z209=""),45,IF(AND(OR(I194="Exit ramp",I194="Entrance ramp"),'Input data'!Z209&gt;4,'Input data'!Z209&lt;200),'Input data'!Z209,"Irrelevant")))</f>
        <v>Irrelevant</v>
      </c>
      <c r="Z194" s="4" t="str">
        <f>IF(AND(OR(I194="Exit ramp",I194="Entrance ramp"),'Input data'!AA209=""),"Straight",IF(AND(OR(I194="Exit ramp",I194="Entrance ramp"),'Input data'!AA209&gt;10),'Input data'!AA209,"Irrelevant"))</f>
        <v>Irrelevant</v>
      </c>
      <c r="AA194" s="4" t="str">
        <f>IF(X194="Irrelevant","Irrelevant",IF(AND(OR(I194="Exit ramp",I194="Entrance ramp"),OR('Input data'!AB209="",'Input data'!AB209&gt;(G194*1000-X194))),G194*1000-X194,IF(AND(OR(I194="Exit ramp",I194="Entrance ramp"),'Input data'!AB209&gt;0),'Input data'!AB209,"Irrelevant")))</f>
        <v>Irrelevant</v>
      </c>
      <c r="AB194" s="4" t="str">
        <f>IF(AND(I194="Exit ramp",'Input data'!AC209=""),60,IF(AND(I194="Entrance ramp",'Input data'!AC209=""),80,IF(AND(OR(I194="Exit ramp",I194="Entrance ramp"),'Input data'!AC209&gt;4,'Input data'!AC209&lt;200),'Input data'!AC209,"Irrelevant")))</f>
        <v>Irrelevant</v>
      </c>
      <c r="AC194" s="4" t="str">
        <f>IF(AND(OR(I194="Motorway link",I194="Exit diverge",I194="Entrance merge"),'Input data'!AD209=""),"No",IF(OR(I194="Motorway link",I194="Exit diverge",I194="Entrance merge"),'Input data'!AD209,"Irrelevant"))</f>
        <v>Irrelevant</v>
      </c>
      <c r="AD194" s="4" t="str">
        <f>IF(AND(OR(I194="Motorway link",I194="Exit diverge",I194="Entrance merge"),'Input data'!AE209=""),"130 kph",IF(OR(I194="Motorway link",I194="Exit diverge",I194="Entrance merge"),'Input data'!AE209,"Irrelevant"))</f>
        <v>Irrelevant</v>
      </c>
      <c r="AE194" s="4" t="str">
        <f>IF(AND(I194="Entrance merge",'Input data'!AF209=""),"No",IF(I194="Entrance merge",'Input data'!AF209,"Irrelevant"))</f>
        <v>Irrelevant</v>
      </c>
      <c r="AF194" s="4" t="str">
        <f>IF(AND(AE194="Yes",'Input data'!AG209&gt;0,'Input data'!AG209&lt;1.00000001),'Input data'!AG209,IF(OR(AE194="No",AE194="Yes"),0,"Irrelevant"))</f>
        <v>Irrelevant</v>
      </c>
    </row>
    <row r="195" spans="1:32" x14ac:dyDescent="0.3">
      <c r="A195" s="4" t="str">
        <f>IF('Input data'!A210="","",'Input data'!A210)</f>
        <v/>
      </c>
      <c r="B195" s="4" t="str">
        <f>IF('Input data'!B210="","",'Input data'!B210)</f>
        <v/>
      </c>
      <c r="C195" s="4" t="str">
        <f>IF('Input data'!C210="","",'Input data'!C210)</f>
        <v/>
      </c>
      <c r="D195" s="4" t="str">
        <f>IF('Input data'!D210="","",'Input data'!D210)</f>
        <v/>
      </c>
      <c r="E195" s="4" t="str">
        <f>IF('Input data'!E210="","",'Input data'!E210)</f>
        <v/>
      </c>
      <c r="F195" s="4" t="str">
        <f>IF('Input data'!F210="","",'Input data'!F210)</f>
        <v/>
      </c>
      <c r="G195" s="4">
        <f>IF('Input data'!G210="","",'Input data'!G210)</f>
        <v>0</v>
      </c>
      <c r="H195" s="4" t="str">
        <f>IF('Input data'!H210&gt;0.5,'Input data'!H210,"")</f>
        <v/>
      </c>
      <c r="I195" s="4" t="str">
        <f>IF('Input data'!I210="","",'Input data'!I210)</f>
        <v/>
      </c>
      <c r="J195" s="4" t="str">
        <f>IF(AND(OR(I195="Motorway link",I195="Exit diverge",I195="Entrance merge"),'Input data'!K210=""),2,IF(AND(OR(I195="Motorway link",I195="Exit diverge",I195="Entrance merge"),'Input data'!K210&gt;0.5,'Input data'!K210&lt;21),'Input data'!K210,"Irrelevant"))</f>
        <v>Irrelevant</v>
      </c>
      <c r="K195" s="4" t="str">
        <f>IF(AND(OR(I195="Motorway link",I195="Exit diverge",I195="Entrance merge",I195="Exit ramp",I195="Entrance ramp"),'Input data'!L210=""),3.5,IF(AND(OR(I195="Motorway link",I195="Exit diverge",I195="Entrance merge",I195="Exit ramp",I195="Entrance ramp"),'Input data'!L210&gt;1.5,'Input data'!L210&lt;11),'Input data'!L210,"Irrelevant"))</f>
        <v>Irrelevant</v>
      </c>
      <c r="L195" s="4" t="str">
        <f>IF(AND(I195="Motorway link",'Input data'!M210=""),"No",IF(I195="Motorway link",'Input data'!M210,"Irrelevant"))</f>
        <v>Irrelevant</v>
      </c>
      <c r="M195" s="4" t="str">
        <f>IF(AND(L195="Yes",'Input data'!N210&gt;0,'Input data'!N210&lt;1.00000001),'Input data'!N210,IF(OR(L195="No",L195="Yes"),0,"Irrelevant"))</f>
        <v>Irrelevant</v>
      </c>
      <c r="N195" s="4" t="str">
        <f>IF(AND(OR(I195="Motorway link",I195="Exit diverge",I195="Entrance merge"),'Input data'!O210=""),3,IF(AND(OR(I195="Motorway link",I195="Exit diverge",I195="Entrance merge"),'Input data'!O210&lt;11,'Input data'!O210&gt;-0.00000001),'Input data'!O210,"Irrelevant"))</f>
        <v>Irrelevant</v>
      </c>
      <c r="O195" s="4" t="str">
        <f>IF(AND(OR(I195="Motorway link",I195="Exit diverge",I195="Entrance merge",I195="Exit ramp",I195="Entrance ramp"),'Input data'!P210=""),0.5,IF(AND(OR(I195="Motorway link",I195="Exit diverge",I195="Entrance merge",I195="Exit ramp",I195="Entrance ramp"),'Input data'!P210&gt;-0.00000001,'Input data'!P210&lt;11),'Input data'!P210,"Irrelevant"))</f>
        <v>Irrelevant</v>
      </c>
      <c r="P195" s="4" t="str">
        <f>IF(AND(OR(I195="Motorway link",I195="Exit diverge",I195="Entrance merge"),'Input data'!Q210=""),5,IF(AND(OR(I195="Motorway link",I195="Exit diverge",I195="Entrance merge"),'Input data'!Q210&gt;-0.00000001,'Input data'!Q210&lt;101),'Input data'!Q210,"Irrelevant"))</f>
        <v>Irrelevant</v>
      </c>
      <c r="Q195" s="4" t="str">
        <f>IF(AND(OR(I195="Motorway link",I195="Exit diverge",I195="Entrance merge"),'Input data'!R210=""),"Straight",IF(AND(OR(I195="Motorway link",I195="Exit diverge",I195="Entrance merge"),'Input data'!R210&gt;10),'Input data'!R210,"Irrelevant"))</f>
        <v>Irrelevant</v>
      </c>
      <c r="R195" s="4" t="str">
        <f>IF(Q195="Straight",0,IF(AND(OR(I195="Motorway link",I195="Exit diverge",I195="Entrance merge"),OR('Input data'!S210="",'Input data'!S210&gt;(G195*1000))),G195*1000,IF(AND(OR(I195="Motorway link",I195="Exit diverge",I195="Entrance merge"),'Input data'!S210&gt;0),'Input data'!S210,"Irrelevant")))</f>
        <v>Irrelevant</v>
      </c>
      <c r="S195" s="4" t="str">
        <f>IF(AND(OR(I195="Motorway link",I195="Exit diverge",I195="Entrance merge"),'Input data'!T210=""),"Straight",IF(AND(OR(I195="Motorway link",I195="Exit diverge",I195="Entrance merge"),'Input data'!T210&gt;10),'Input data'!T210,"Irrelevant"))</f>
        <v>Irrelevant</v>
      </c>
      <c r="T195" s="4" t="str">
        <f>IF(S195="Straight",0,IF(R195="Irrelevant","Irrelevant",IF(AND(OR(I195="Motorway link",I195="Exit diverge",I195="Entrance merge"),OR('Input data'!U210="",'Input data'!U210&gt;(G195*1000-R195))),G195*1000-R195,IF(AND(OR(I195="Motorway link",I195="Exit diverge",I195="Entrance merge"),'Input data'!U210&gt;0),'Input data'!U210,"Irrelevant"))))</f>
        <v>Irrelevant</v>
      </c>
      <c r="U195" s="4" t="str">
        <f>IF(AND(OR(I195="Motorway link",I195="Exit diverge",I195="Entrance merge",I195="Exit ramp",I195="Entrance ramp"),'Input data'!V210=""),"No",IF(OR(I195="Motorway link",I195="Exit diverge",I195="Entrance merge",I195="Exit ramp",I195="Entrance ramp"),'Input data'!V210,"Irrelevant"))</f>
        <v>Irrelevant</v>
      </c>
      <c r="V195" s="4" t="str">
        <f>IF(W195="Straight",IF(AND(OR(I195="Exit ramp",I195="Entrance ramp"),'Input data'!W210=""),"Straight diamond ramp",IF(OR(I195="Exit ramp",I195="Entrance ramp"),'Input data'!W210,"Irrelevant")),"Irrelevant")</f>
        <v>Irrelevant</v>
      </c>
      <c r="W195" s="4" t="str">
        <f>IF(AND(OR(I195="Exit ramp",I195="Entrance ramp"),'Input data'!X210=""),"Straight",IF(AND(OR(I195="Exit ramp",I195="Entrance ramp"),'Input data'!X210&gt;10),'Input data'!X210,"Irrelevant"))</f>
        <v>Irrelevant</v>
      </c>
      <c r="X195" s="4" t="str">
        <f>IF(AND(OR(I195="Exit ramp",I195="Entrance ramp"),OR('Input data'!Y210="",'Input data'!Y210&gt;(G195*1000))),G195*1000,IF(AND(OR(I195="Exit ramp",I195="Entrance ramp"),'Input data'!Y210&gt;0),'Input data'!Y210,"Irrelevant"))</f>
        <v>Irrelevant</v>
      </c>
      <c r="Y195" s="4" t="str">
        <f>IF(AND(I195="Exit ramp",'Input data'!Z210=""),95,IF(AND(I195="Entrance ramp",'Input data'!Z210=""),45,IF(AND(OR(I195="Exit ramp",I195="Entrance ramp"),'Input data'!Z210&gt;4,'Input data'!Z210&lt;200),'Input data'!Z210,"Irrelevant")))</f>
        <v>Irrelevant</v>
      </c>
      <c r="Z195" s="4" t="str">
        <f>IF(AND(OR(I195="Exit ramp",I195="Entrance ramp"),'Input data'!AA210=""),"Straight",IF(AND(OR(I195="Exit ramp",I195="Entrance ramp"),'Input data'!AA210&gt;10),'Input data'!AA210,"Irrelevant"))</f>
        <v>Irrelevant</v>
      </c>
      <c r="AA195" s="4" t="str">
        <f>IF(X195="Irrelevant","Irrelevant",IF(AND(OR(I195="Exit ramp",I195="Entrance ramp"),OR('Input data'!AB210="",'Input data'!AB210&gt;(G195*1000-X195))),G195*1000-X195,IF(AND(OR(I195="Exit ramp",I195="Entrance ramp"),'Input data'!AB210&gt;0),'Input data'!AB210,"Irrelevant")))</f>
        <v>Irrelevant</v>
      </c>
      <c r="AB195" s="4" t="str">
        <f>IF(AND(I195="Exit ramp",'Input data'!AC210=""),60,IF(AND(I195="Entrance ramp",'Input data'!AC210=""),80,IF(AND(OR(I195="Exit ramp",I195="Entrance ramp"),'Input data'!AC210&gt;4,'Input data'!AC210&lt;200),'Input data'!AC210,"Irrelevant")))</f>
        <v>Irrelevant</v>
      </c>
      <c r="AC195" s="4" t="str">
        <f>IF(AND(OR(I195="Motorway link",I195="Exit diverge",I195="Entrance merge"),'Input data'!AD210=""),"No",IF(OR(I195="Motorway link",I195="Exit diverge",I195="Entrance merge"),'Input data'!AD210,"Irrelevant"))</f>
        <v>Irrelevant</v>
      </c>
      <c r="AD195" s="4" t="str">
        <f>IF(AND(OR(I195="Motorway link",I195="Exit diverge",I195="Entrance merge"),'Input data'!AE210=""),"130 kph",IF(OR(I195="Motorway link",I195="Exit diverge",I195="Entrance merge"),'Input data'!AE210,"Irrelevant"))</f>
        <v>Irrelevant</v>
      </c>
      <c r="AE195" s="4" t="str">
        <f>IF(AND(I195="Entrance merge",'Input data'!AF210=""),"No",IF(I195="Entrance merge",'Input data'!AF210,"Irrelevant"))</f>
        <v>Irrelevant</v>
      </c>
      <c r="AF195" s="4" t="str">
        <f>IF(AND(AE195="Yes",'Input data'!AG210&gt;0,'Input data'!AG210&lt;1.00000001),'Input data'!AG210,IF(OR(AE195="No",AE195="Yes"),0,"Irrelevant"))</f>
        <v>Irrelevant</v>
      </c>
    </row>
    <row r="196" spans="1:32" x14ac:dyDescent="0.3">
      <c r="A196" s="4" t="str">
        <f>IF('Input data'!A211="","",'Input data'!A211)</f>
        <v/>
      </c>
      <c r="B196" s="4" t="str">
        <f>IF('Input data'!B211="","",'Input data'!B211)</f>
        <v/>
      </c>
      <c r="C196" s="4" t="str">
        <f>IF('Input data'!C211="","",'Input data'!C211)</f>
        <v/>
      </c>
      <c r="D196" s="4" t="str">
        <f>IF('Input data'!D211="","",'Input data'!D211)</f>
        <v/>
      </c>
      <c r="E196" s="4" t="str">
        <f>IF('Input data'!E211="","",'Input data'!E211)</f>
        <v/>
      </c>
      <c r="F196" s="4" t="str">
        <f>IF('Input data'!F211="","",'Input data'!F211)</f>
        <v/>
      </c>
      <c r="G196" s="4">
        <f>IF('Input data'!G211="","",'Input data'!G211)</f>
        <v>0</v>
      </c>
      <c r="H196" s="4" t="str">
        <f>IF('Input data'!H211&gt;0.5,'Input data'!H211,"")</f>
        <v/>
      </c>
      <c r="I196" s="4" t="str">
        <f>IF('Input data'!I211="","",'Input data'!I211)</f>
        <v/>
      </c>
      <c r="J196" s="4" t="str">
        <f>IF(AND(OR(I196="Motorway link",I196="Exit diverge",I196="Entrance merge"),'Input data'!K211=""),2,IF(AND(OR(I196="Motorway link",I196="Exit diverge",I196="Entrance merge"),'Input data'!K211&gt;0.5,'Input data'!K211&lt;21),'Input data'!K211,"Irrelevant"))</f>
        <v>Irrelevant</v>
      </c>
      <c r="K196" s="4" t="str">
        <f>IF(AND(OR(I196="Motorway link",I196="Exit diverge",I196="Entrance merge",I196="Exit ramp",I196="Entrance ramp"),'Input data'!L211=""),3.5,IF(AND(OR(I196="Motorway link",I196="Exit diverge",I196="Entrance merge",I196="Exit ramp",I196="Entrance ramp"),'Input data'!L211&gt;1.5,'Input data'!L211&lt;11),'Input data'!L211,"Irrelevant"))</f>
        <v>Irrelevant</v>
      </c>
      <c r="L196" s="4" t="str">
        <f>IF(AND(I196="Motorway link",'Input data'!M211=""),"No",IF(I196="Motorway link",'Input data'!M211,"Irrelevant"))</f>
        <v>Irrelevant</v>
      </c>
      <c r="M196" s="4" t="str">
        <f>IF(AND(L196="Yes",'Input data'!N211&gt;0,'Input data'!N211&lt;1.00000001),'Input data'!N211,IF(OR(L196="No",L196="Yes"),0,"Irrelevant"))</f>
        <v>Irrelevant</v>
      </c>
      <c r="N196" s="4" t="str">
        <f>IF(AND(OR(I196="Motorway link",I196="Exit diverge",I196="Entrance merge"),'Input data'!O211=""),3,IF(AND(OR(I196="Motorway link",I196="Exit diverge",I196="Entrance merge"),'Input data'!O211&lt;11,'Input data'!O211&gt;-0.00000001),'Input data'!O211,"Irrelevant"))</f>
        <v>Irrelevant</v>
      </c>
      <c r="O196" s="4" t="str">
        <f>IF(AND(OR(I196="Motorway link",I196="Exit diverge",I196="Entrance merge",I196="Exit ramp",I196="Entrance ramp"),'Input data'!P211=""),0.5,IF(AND(OR(I196="Motorway link",I196="Exit diverge",I196="Entrance merge",I196="Exit ramp",I196="Entrance ramp"),'Input data'!P211&gt;-0.00000001,'Input data'!P211&lt;11),'Input data'!P211,"Irrelevant"))</f>
        <v>Irrelevant</v>
      </c>
      <c r="P196" s="4" t="str">
        <f>IF(AND(OR(I196="Motorway link",I196="Exit diverge",I196="Entrance merge"),'Input data'!Q211=""),5,IF(AND(OR(I196="Motorway link",I196="Exit diverge",I196="Entrance merge"),'Input data'!Q211&gt;-0.00000001,'Input data'!Q211&lt;101),'Input data'!Q211,"Irrelevant"))</f>
        <v>Irrelevant</v>
      </c>
      <c r="Q196" s="4" t="str">
        <f>IF(AND(OR(I196="Motorway link",I196="Exit diverge",I196="Entrance merge"),'Input data'!R211=""),"Straight",IF(AND(OR(I196="Motorway link",I196="Exit diverge",I196="Entrance merge"),'Input data'!R211&gt;10),'Input data'!R211,"Irrelevant"))</f>
        <v>Irrelevant</v>
      </c>
      <c r="R196" s="4" t="str">
        <f>IF(Q196="Straight",0,IF(AND(OR(I196="Motorway link",I196="Exit diverge",I196="Entrance merge"),OR('Input data'!S211="",'Input data'!S211&gt;(G196*1000))),G196*1000,IF(AND(OR(I196="Motorway link",I196="Exit diverge",I196="Entrance merge"),'Input data'!S211&gt;0),'Input data'!S211,"Irrelevant")))</f>
        <v>Irrelevant</v>
      </c>
      <c r="S196" s="4" t="str">
        <f>IF(AND(OR(I196="Motorway link",I196="Exit diverge",I196="Entrance merge"),'Input data'!T211=""),"Straight",IF(AND(OR(I196="Motorway link",I196="Exit diverge",I196="Entrance merge"),'Input data'!T211&gt;10),'Input data'!T211,"Irrelevant"))</f>
        <v>Irrelevant</v>
      </c>
      <c r="T196" s="4" t="str">
        <f>IF(S196="Straight",0,IF(R196="Irrelevant","Irrelevant",IF(AND(OR(I196="Motorway link",I196="Exit diverge",I196="Entrance merge"),OR('Input data'!U211="",'Input data'!U211&gt;(G196*1000-R196))),G196*1000-R196,IF(AND(OR(I196="Motorway link",I196="Exit diverge",I196="Entrance merge"),'Input data'!U211&gt;0),'Input data'!U211,"Irrelevant"))))</f>
        <v>Irrelevant</v>
      </c>
      <c r="U196" s="4" t="str">
        <f>IF(AND(OR(I196="Motorway link",I196="Exit diverge",I196="Entrance merge",I196="Exit ramp",I196="Entrance ramp"),'Input data'!V211=""),"No",IF(OR(I196="Motorway link",I196="Exit diverge",I196="Entrance merge",I196="Exit ramp",I196="Entrance ramp"),'Input data'!V211,"Irrelevant"))</f>
        <v>Irrelevant</v>
      </c>
      <c r="V196" s="4" t="str">
        <f>IF(W196="Straight",IF(AND(OR(I196="Exit ramp",I196="Entrance ramp"),'Input data'!W211=""),"Straight diamond ramp",IF(OR(I196="Exit ramp",I196="Entrance ramp"),'Input data'!W211,"Irrelevant")),"Irrelevant")</f>
        <v>Irrelevant</v>
      </c>
      <c r="W196" s="4" t="str">
        <f>IF(AND(OR(I196="Exit ramp",I196="Entrance ramp"),'Input data'!X211=""),"Straight",IF(AND(OR(I196="Exit ramp",I196="Entrance ramp"),'Input data'!X211&gt;10),'Input data'!X211,"Irrelevant"))</f>
        <v>Irrelevant</v>
      </c>
      <c r="X196" s="4" t="str">
        <f>IF(AND(OR(I196="Exit ramp",I196="Entrance ramp"),OR('Input data'!Y211="",'Input data'!Y211&gt;(G196*1000))),G196*1000,IF(AND(OR(I196="Exit ramp",I196="Entrance ramp"),'Input data'!Y211&gt;0),'Input data'!Y211,"Irrelevant"))</f>
        <v>Irrelevant</v>
      </c>
      <c r="Y196" s="4" t="str">
        <f>IF(AND(I196="Exit ramp",'Input data'!Z211=""),95,IF(AND(I196="Entrance ramp",'Input data'!Z211=""),45,IF(AND(OR(I196="Exit ramp",I196="Entrance ramp"),'Input data'!Z211&gt;4,'Input data'!Z211&lt;200),'Input data'!Z211,"Irrelevant")))</f>
        <v>Irrelevant</v>
      </c>
      <c r="Z196" s="4" t="str">
        <f>IF(AND(OR(I196="Exit ramp",I196="Entrance ramp"),'Input data'!AA211=""),"Straight",IF(AND(OR(I196="Exit ramp",I196="Entrance ramp"),'Input data'!AA211&gt;10),'Input data'!AA211,"Irrelevant"))</f>
        <v>Irrelevant</v>
      </c>
      <c r="AA196" s="4" t="str">
        <f>IF(X196="Irrelevant","Irrelevant",IF(AND(OR(I196="Exit ramp",I196="Entrance ramp"),OR('Input data'!AB211="",'Input data'!AB211&gt;(G196*1000-X196))),G196*1000-X196,IF(AND(OR(I196="Exit ramp",I196="Entrance ramp"),'Input data'!AB211&gt;0),'Input data'!AB211,"Irrelevant")))</f>
        <v>Irrelevant</v>
      </c>
      <c r="AB196" s="4" t="str">
        <f>IF(AND(I196="Exit ramp",'Input data'!AC211=""),60,IF(AND(I196="Entrance ramp",'Input data'!AC211=""),80,IF(AND(OR(I196="Exit ramp",I196="Entrance ramp"),'Input data'!AC211&gt;4,'Input data'!AC211&lt;200),'Input data'!AC211,"Irrelevant")))</f>
        <v>Irrelevant</v>
      </c>
      <c r="AC196" s="4" t="str">
        <f>IF(AND(OR(I196="Motorway link",I196="Exit diverge",I196="Entrance merge"),'Input data'!AD211=""),"No",IF(OR(I196="Motorway link",I196="Exit diverge",I196="Entrance merge"),'Input data'!AD211,"Irrelevant"))</f>
        <v>Irrelevant</v>
      </c>
      <c r="AD196" s="4" t="str">
        <f>IF(AND(OR(I196="Motorway link",I196="Exit diverge",I196="Entrance merge"),'Input data'!AE211=""),"130 kph",IF(OR(I196="Motorway link",I196="Exit diverge",I196="Entrance merge"),'Input data'!AE211,"Irrelevant"))</f>
        <v>Irrelevant</v>
      </c>
      <c r="AE196" s="4" t="str">
        <f>IF(AND(I196="Entrance merge",'Input data'!AF211=""),"No",IF(I196="Entrance merge",'Input data'!AF211,"Irrelevant"))</f>
        <v>Irrelevant</v>
      </c>
      <c r="AF196" s="4" t="str">
        <f>IF(AND(AE196="Yes",'Input data'!AG211&gt;0,'Input data'!AG211&lt;1.00000001),'Input data'!AG211,IF(OR(AE196="No",AE196="Yes"),0,"Irrelevant"))</f>
        <v>Irrelevant</v>
      </c>
    </row>
    <row r="197" spans="1:32" x14ac:dyDescent="0.3">
      <c r="A197" s="4" t="str">
        <f>IF('Input data'!A212="","",'Input data'!A212)</f>
        <v/>
      </c>
      <c r="B197" s="4" t="str">
        <f>IF('Input data'!B212="","",'Input data'!B212)</f>
        <v/>
      </c>
      <c r="C197" s="4" t="str">
        <f>IF('Input data'!C212="","",'Input data'!C212)</f>
        <v/>
      </c>
      <c r="D197" s="4" t="str">
        <f>IF('Input data'!D212="","",'Input data'!D212)</f>
        <v/>
      </c>
      <c r="E197" s="4" t="str">
        <f>IF('Input data'!E212="","",'Input data'!E212)</f>
        <v/>
      </c>
      <c r="F197" s="4" t="str">
        <f>IF('Input data'!F212="","",'Input data'!F212)</f>
        <v/>
      </c>
      <c r="G197" s="4">
        <f>IF('Input data'!G212="","",'Input data'!G212)</f>
        <v>0</v>
      </c>
      <c r="H197" s="4" t="str">
        <f>IF('Input data'!H212&gt;0.5,'Input data'!H212,"")</f>
        <v/>
      </c>
      <c r="I197" s="4" t="str">
        <f>IF('Input data'!I212="","",'Input data'!I212)</f>
        <v/>
      </c>
      <c r="J197" s="4" t="str">
        <f>IF(AND(OR(I197="Motorway link",I197="Exit diverge",I197="Entrance merge"),'Input data'!K212=""),2,IF(AND(OR(I197="Motorway link",I197="Exit diverge",I197="Entrance merge"),'Input data'!K212&gt;0.5,'Input data'!K212&lt;21),'Input data'!K212,"Irrelevant"))</f>
        <v>Irrelevant</v>
      </c>
      <c r="K197" s="4" t="str">
        <f>IF(AND(OR(I197="Motorway link",I197="Exit diverge",I197="Entrance merge",I197="Exit ramp",I197="Entrance ramp"),'Input data'!L212=""),3.5,IF(AND(OR(I197="Motorway link",I197="Exit diverge",I197="Entrance merge",I197="Exit ramp",I197="Entrance ramp"),'Input data'!L212&gt;1.5,'Input data'!L212&lt;11),'Input data'!L212,"Irrelevant"))</f>
        <v>Irrelevant</v>
      </c>
      <c r="L197" s="4" t="str">
        <f>IF(AND(I197="Motorway link",'Input data'!M212=""),"No",IF(I197="Motorway link",'Input data'!M212,"Irrelevant"))</f>
        <v>Irrelevant</v>
      </c>
      <c r="M197" s="4" t="str">
        <f>IF(AND(L197="Yes",'Input data'!N212&gt;0,'Input data'!N212&lt;1.00000001),'Input data'!N212,IF(OR(L197="No",L197="Yes"),0,"Irrelevant"))</f>
        <v>Irrelevant</v>
      </c>
      <c r="N197" s="4" t="str">
        <f>IF(AND(OR(I197="Motorway link",I197="Exit diverge",I197="Entrance merge"),'Input data'!O212=""),3,IF(AND(OR(I197="Motorway link",I197="Exit diverge",I197="Entrance merge"),'Input data'!O212&lt;11,'Input data'!O212&gt;-0.00000001),'Input data'!O212,"Irrelevant"))</f>
        <v>Irrelevant</v>
      </c>
      <c r="O197" s="4" t="str">
        <f>IF(AND(OR(I197="Motorway link",I197="Exit diverge",I197="Entrance merge",I197="Exit ramp",I197="Entrance ramp"),'Input data'!P212=""),0.5,IF(AND(OR(I197="Motorway link",I197="Exit diverge",I197="Entrance merge",I197="Exit ramp",I197="Entrance ramp"),'Input data'!P212&gt;-0.00000001,'Input data'!P212&lt;11),'Input data'!P212,"Irrelevant"))</f>
        <v>Irrelevant</v>
      </c>
      <c r="P197" s="4" t="str">
        <f>IF(AND(OR(I197="Motorway link",I197="Exit diverge",I197="Entrance merge"),'Input data'!Q212=""),5,IF(AND(OR(I197="Motorway link",I197="Exit diverge",I197="Entrance merge"),'Input data'!Q212&gt;-0.00000001,'Input data'!Q212&lt;101),'Input data'!Q212,"Irrelevant"))</f>
        <v>Irrelevant</v>
      </c>
      <c r="Q197" s="4" t="str">
        <f>IF(AND(OR(I197="Motorway link",I197="Exit diverge",I197="Entrance merge"),'Input data'!R212=""),"Straight",IF(AND(OR(I197="Motorway link",I197="Exit diverge",I197="Entrance merge"),'Input data'!R212&gt;10),'Input data'!R212,"Irrelevant"))</f>
        <v>Irrelevant</v>
      </c>
      <c r="R197" s="4" t="str">
        <f>IF(Q197="Straight",0,IF(AND(OR(I197="Motorway link",I197="Exit diverge",I197="Entrance merge"),OR('Input data'!S212="",'Input data'!S212&gt;(G197*1000))),G197*1000,IF(AND(OR(I197="Motorway link",I197="Exit diverge",I197="Entrance merge"),'Input data'!S212&gt;0),'Input data'!S212,"Irrelevant")))</f>
        <v>Irrelevant</v>
      </c>
      <c r="S197" s="4" t="str">
        <f>IF(AND(OR(I197="Motorway link",I197="Exit diverge",I197="Entrance merge"),'Input data'!T212=""),"Straight",IF(AND(OR(I197="Motorway link",I197="Exit diverge",I197="Entrance merge"),'Input data'!T212&gt;10),'Input data'!T212,"Irrelevant"))</f>
        <v>Irrelevant</v>
      </c>
      <c r="T197" s="4" t="str">
        <f>IF(S197="Straight",0,IF(R197="Irrelevant","Irrelevant",IF(AND(OR(I197="Motorway link",I197="Exit diverge",I197="Entrance merge"),OR('Input data'!U212="",'Input data'!U212&gt;(G197*1000-R197))),G197*1000-R197,IF(AND(OR(I197="Motorway link",I197="Exit diverge",I197="Entrance merge"),'Input data'!U212&gt;0),'Input data'!U212,"Irrelevant"))))</f>
        <v>Irrelevant</v>
      </c>
      <c r="U197" s="4" t="str">
        <f>IF(AND(OR(I197="Motorway link",I197="Exit diverge",I197="Entrance merge",I197="Exit ramp",I197="Entrance ramp"),'Input data'!V212=""),"No",IF(OR(I197="Motorway link",I197="Exit diverge",I197="Entrance merge",I197="Exit ramp",I197="Entrance ramp"),'Input data'!V212,"Irrelevant"))</f>
        <v>Irrelevant</v>
      </c>
      <c r="V197" s="4" t="str">
        <f>IF(W197="Straight",IF(AND(OR(I197="Exit ramp",I197="Entrance ramp"),'Input data'!W212=""),"Straight diamond ramp",IF(OR(I197="Exit ramp",I197="Entrance ramp"),'Input data'!W212,"Irrelevant")),"Irrelevant")</f>
        <v>Irrelevant</v>
      </c>
      <c r="W197" s="4" t="str">
        <f>IF(AND(OR(I197="Exit ramp",I197="Entrance ramp"),'Input data'!X212=""),"Straight",IF(AND(OR(I197="Exit ramp",I197="Entrance ramp"),'Input data'!X212&gt;10),'Input data'!X212,"Irrelevant"))</f>
        <v>Irrelevant</v>
      </c>
      <c r="X197" s="4" t="str">
        <f>IF(AND(OR(I197="Exit ramp",I197="Entrance ramp"),OR('Input data'!Y212="",'Input data'!Y212&gt;(G197*1000))),G197*1000,IF(AND(OR(I197="Exit ramp",I197="Entrance ramp"),'Input data'!Y212&gt;0),'Input data'!Y212,"Irrelevant"))</f>
        <v>Irrelevant</v>
      </c>
      <c r="Y197" s="4" t="str">
        <f>IF(AND(I197="Exit ramp",'Input data'!Z212=""),95,IF(AND(I197="Entrance ramp",'Input data'!Z212=""),45,IF(AND(OR(I197="Exit ramp",I197="Entrance ramp"),'Input data'!Z212&gt;4,'Input data'!Z212&lt;200),'Input data'!Z212,"Irrelevant")))</f>
        <v>Irrelevant</v>
      </c>
      <c r="Z197" s="4" t="str">
        <f>IF(AND(OR(I197="Exit ramp",I197="Entrance ramp"),'Input data'!AA212=""),"Straight",IF(AND(OR(I197="Exit ramp",I197="Entrance ramp"),'Input data'!AA212&gt;10),'Input data'!AA212,"Irrelevant"))</f>
        <v>Irrelevant</v>
      </c>
      <c r="AA197" s="4" t="str">
        <f>IF(X197="Irrelevant","Irrelevant",IF(AND(OR(I197="Exit ramp",I197="Entrance ramp"),OR('Input data'!AB212="",'Input data'!AB212&gt;(G197*1000-X197))),G197*1000-X197,IF(AND(OR(I197="Exit ramp",I197="Entrance ramp"),'Input data'!AB212&gt;0),'Input data'!AB212,"Irrelevant")))</f>
        <v>Irrelevant</v>
      </c>
      <c r="AB197" s="4" t="str">
        <f>IF(AND(I197="Exit ramp",'Input data'!AC212=""),60,IF(AND(I197="Entrance ramp",'Input data'!AC212=""),80,IF(AND(OR(I197="Exit ramp",I197="Entrance ramp"),'Input data'!AC212&gt;4,'Input data'!AC212&lt;200),'Input data'!AC212,"Irrelevant")))</f>
        <v>Irrelevant</v>
      </c>
      <c r="AC197" s="4" t="str">
        <f>IF(AND(OR(I197="Motorway link",I197="Exit diverge",I197="Entrance merge"),'Input data'!AD212=""),"No",IF(OR(I197="Motorway link",I197="Exit diverge",I197="Entrance merge"),'Input data'!AD212,"Irrelevant"))</f>
        <v>Irrelevant</v>
      </c>
      <c r="AD197" s="4" t="str">
        <f>IF(AND(OR(I197="Motorway link",I197="Exit diverge",I197="Entrance merge"),'Input data'!AE212=""),"130 kph",IF(OR(I197="Motorway link",I197="Exit diverge",I197="Entrance merge"),'Input data'!AE212,"Irrelevant"))</f>
        <v>Irrelevant</v>
      </c>
      <c r="AE197" s="4" t="str">
        <f>IF(AND(I197="Entrance merge",'Input data'!AF212=""),"No",IF(I197="Entrance merge",'Input data'!AF212,"Irrelevant"))</f>
        <v>Irrelevant</v>
      </c>
      <c r="AF197" s="4" t="str">
        <f>IF(AND(AE197="Yes",'Input data'!AG212&gt;0,'Input data'!AG212&lt;1.00000001),'Input data'!AG212,IF(OR(AE197="No",AE197="Yes"),0,"Irrelevant"))</f>
        <v>Irrelevant</v>
      </c>
    </row>
    <row r="198" spans="1:32" x14ac:dyDescent="0.3">
      <c r="A198" s="4" t="str">
        <f>IF('Input data'!A213="","",'Input data'!A213)</f>
        <v/>
      </c>
      <c r="B198" s="4" t="str">
        <f>IF('Input data'!B213="","",'Input data'!B213)</f>
        <v/>
      </c>
      <c r="C198" s="4" t="str">
        <f>IF('Input data'!C213="","",'Input data'!C213)</f>
        <v/>
      </c>
      <c r="D198" s="4" t="str">
        <f>IF('Input data'!D213="","",'Input data'!D213)</f>
        <v/>
      </c>
      <c r="E198" s="4" t="str">
        <f>IF('Input data'!E213="","",'Input data'!E213)</f>
        <v/>
      </c>
      <c r="F198" s="4" t="str">
        <f>IF('Input data'!F213="","",'Input data'!F213)</f>
        <v/>
      </c>
      <c r="G198" s="4">
        <f>IF('Input data'!G213="","",'Input data'!G213)</f>
        <v>0</v>
      </c>
      <c r="H198" s="4" t="str">
        <f>IF('Input data'!H213&gt;0.5,'Input data'!H213,"")</f>
        <v/>
      </c>
      <c r="I198" s="4" t="str">
        <f>IF('Input data'!I213="","",'Input data'!I213)</f>
        <v/>
      </c>
      <c r="J198" s="4" t="str">
        <f>IF(AND(OR(I198="Motorway link",I198="Exit diverge",I198="Entrance merge"),'Input data'!K213=""),2,IF(AND(OR(I198="Motorway link",I198="Exit diverge",I198="Entrance merge"),'Input data'!K213&gt;0.5,'Input data'!K213&lt;21),'Input data'!K213,"Irrelevant"))</f>
        <v>Irrelevant</v>
      </c>
      <c r="K198" s="4" t="str">
        <f>IF(AND(OR(I198="Motorway link",I198="Exit diverge",I198="Entrance merge",I198="Exit ramp",I198="Entrance ramp"),'Input data'!L213=""),3.5,IF(AND(OR(I198="Motorway link",I198="Exit diverge",I198="Entrance merge",I198="Exit ramp",I198="Entrance ramp"),'Input data'!L213&gt;1.5,'Input data'!L213&lt;11),'Input data'!L213,"Irrelevant"))</f>
        <v>Irrelevant</v>
      </c>
      <c r="L198" s="4" t="str">
        <f>IF(AND(I198="Motorway link",'Input data'!M213=""),"No",IF(I198="Motorway link",'Input data'!M213,"Irrelevant"))</f>
        <v>Irrelevant</v>
      </c>
      <c r="M198" s="4" t="str">
        <f>IF(AND(L198="Yes",'Input data'!N213&gt;0,'Input data'!N213&lt;1.00000001),'Input data'!N213,IF(OR(L198="No",L198="Yes"),0,"Irrelevant"))</f>
        <v>Irrelevant</v>
      </c>
      <c r="N198" s="4" t="str">
        <f>IF(AND(OR(I198="Motorway link",I198="Exit diverge",I198="Entrance merge"),'Input data'!O213=""),3,IF(AND(OR(I198="Motorway link",I198="Exit diverge",I198="Entrance merge"),'Input data'!O213&lt;11,'Input data'!O213&gt;-0.00000001),'Input data'!O213,"Irrelevant"))</f>
        <v>Irrelevant</v>
      </c>
      <c r="O198" s="4" t="str">
        <f>IF(AND(OR(I198="Motorway link",I198="Exit diverge",I198="Entrance merge",I198="Exit ramp",I198="Entrance ramp"),'Input data'!P213=""),0.5,IF(AND(OR(I198="Motorway link",I198="Exit diverge",I198="Entrance merge",I198="Exit ramp",I198="Entrance ramp"),'Input data'!P213&gt;-0.00000001,'Input data'!P213&lt;11),'Input data'!P213,"Irrelevant"))</f>
        <v>Irrelevant</v>
      </c>
      <c r="P198" s="4" t="str">
        <f>IF(AND(OR(I198="Motorway link",I198="Exit diverge",I198="Entrance merge"),'Input data'!Q213=""),5,IF(AND(OR(I198="Motorway link",I198="Exit diverge",I198="Entrance merge"),'Input data'!Q213&gt;-0.00000001,'Input data'!Q213&lt;101),'Input data'!Q213,"Irrelevant"))</f>
        <v>Irrelevant</v>
      </c>
      <c r="Q198" s="4" t="str">
        <f>IF(AND(OR(I198="Motorway link",I198="Exit diverge",I198="Entrance merge"),'Input data'!R213=""),"Straight",IF(AND(OR(I198="Motorway link",I198="Exit diverge",I198="Entrance merge"),'Input data'!R213&gt;10),'Input data'!R213,"Irrelevant"))</f>
        <v>Irrelevant</v>
      </c>
      <c r="R198" s="4" t="str">
        <f>IF(Q198="Straight",0,IF(AND(OR(I198="Motorway link",I198="Exit diverge",I198="Entrance merge"),OR('Input data'!S213="",'Input data'!S213&gt;(G198*1000))),G198*1000,IF(AND(OR(I198="Motorway link",I198="Exit diverge",I198="Entrance merge"),'Input data'!S213&gt;0),'Input data'!S213,"Irrelevant")))</f>
        <v>Irrelevant</v>
      </c>
      <c r="S198" s="4" t="str">
        <f>IF(AND(OR(I198="Motorway link",I198="Exit diverge",I198="Entrance merge"),'Input data'!T213=""),"Straight",IF(AND(OR(I198="Motorway link",I198="Exit diverge",I198="Entrance merge"),'Input data'!T213&gt;10),'Input data'!T213,"Irrelevant"))</f>
        <v>Irrelevant</v>
      </c>
      <c r="T198" s="4" t="str">
        <f>IF(S198="Straight",0,IF(R198="Irrelevant","Irrelevant",IF(AND(OR(I198="Motorway link",I198="Exit diverge",I198="Entrance merge"),OR('Input data'!U213="",'Input data'!U213&gt;(G198*1000-R198))),G198*1000-R198,IF(AND(OR(I198="Motorway link",I198="Exit diverge",I198="Entrance merge"),'Input data'!U213&gt;0),'Input data'!U213,"Irrelevant"))))</f>
        <v>Irrelevant</v>
      </c>
      <c r="U198" s="4" t="str">
        <f>IF(AND(OR(I198="Motorway link",I198="Exit diverge",I198="Entrance merge",I198="Exit ramp",I198="Entrance ramp"),'Input data'!V213=""),"No",IF(OR(I198="Motorway link",I198="Exit diverge",I198="Entrance merge",I198="Exit ramp",I198="Entrance ramp"),'Input data'!V213,"Irrelevant"))</f>
        <v>Irrelevant</v>
      </c>
      <c r="V198" s="4" t="str">
        <f>IF(W198="Straight",IF(AND(OR(I198="Exit ramp",I198="Entrance ramp"),'Input data'!W213=""),"Straight diamond ramp",IF(OR(I198="Exit ramp",I198="Entrance ramp"),'Input data'!W213,"Irrelevant")),"Irrelevant")</f>
        <v>Irrelevant</v>
      </c>
      <c r="W198" s="4" t="str">
        <f>IF(AND(OR(I198="Exit ramp",I198="Entrance ramp"),'Input data'!X213=""),"Straight",IF(AND(OR(I198="Exit ramp",I198="Entrance ramp"),'Input data'!X213&gt;10),'Input data'!X213,"Irrelevant"))</f>
        <v>Irrelevant</v>
      </c>
      <c r="X198" s="4" t="str">
        <f>IF(AND(OR(I198="Exit ramp",I198="Entrance ramp"),OR('Input data'!Y213="",'Input data'!Y213&gt;(G198*1000))),G198*1000,IF(AND(OR(I198="Exit ramp",I198="Entrance ramp"),'Input data'!Y213&gt;0),'Input data'!Y213,"Irrelevant"))</f>
        <v>Irrelevant</v>
      </c>
      <c r="Y198" s="4" t="str">
        <f>IF(AND(I198="Exit ramp",'Input data'!Z213=""),95,IF(AND(I198="Entrance ramp",'Input data'!Z213=""),45,IF(AND(OR(I198="Exit ramp",I198="Entrance ramp"),'Input data'!Z213&gt;4,'Input data'!Z213&lt;200),'Input data'!Z213,"Irrelevant")))</f>
        <v>Irrelevant</v>
      </c>
      <c r="Z198" s="4" t="str">
        <f>IF(AND(OR(I198="Exit ramp",I198="Entrance ramp"),'Input data'!AA213=""),"Straight",IF(AND(OR(I198="Exit ramp",I198="Entrance ramp"),'Input data'!AA213&gt;10),'Input data'!AA213,"Irrelevant"))</f>
        <v>Irrelevant</v>
      </c>
      <c r="AA198" s="4" t="str">
        <f>IF(X198="Irrelevant","Irrelevant",IF(AND(OR(I198="Exit ramp",I198="Entrance ramp"),OR('Input data'!AB213="",'Input data'!AB213&gt;(G198*1000-X198))),G198*1000-X198,IF(AND(OR(I198="Exit ramp",I198="Entrance ramp"),'Input data'!AB213&gt;0),'Input data'!AB213,"Irrelevant")))</f>
        <v>Irrelevant</v>
      </c>
      <c r="AB198" s="4" t="str">
        <f>IF(AND(I198="Exit ramp",'Input data'!AC213=""),60,IF(AND(I198="Entrance ramp",'Input data'!AC213=""),80,IF(AND(OR(I198="Exit ramp",I198="Entrance ramp"),'Input data'!AC213&gt;4,'Input data'!AC213&lt;200),'Input data'!AC213,"Irrelevant")))</f>
        <v>Irrelevant</v>
      </c>
      <c r="AC198" s="4" t="str">
        <f>IF(AND(OR(I198="Motorway link",I198="Exit diverge",I198="Entrance merge"),'Input data'!AD213=""),"No",IF(OR(I198="Motorway link",I198="Exit diverge",I198="Entrance merge"),'Input data'!AD213,"Irrelevant"))</f>
        <v>Irrelevant</v>
      </c>
      <c r="AD198" s="4" t="str">
        <f>IF(AND(OR(I198="Motorway link",I198="Exit diverge",I198="Entrance merge"),'Input data'!AE213=""),"130 kph",IF(OR(I198="Motorway link",I198="Exit diverge",I198="Entrance merge"),'Input data'!AE213,"Irrelevant"))</f>
        <v>Irrelevant</v>
      </c>
      <c r="AE198" s="4" t="str">
        <f>IF(AND(I198="Entrance merge",'Input data'!AF213=""),"No",IF(I198="Entrance merge",'Input data'!AF213,"Irrelevant"))</f>
        <v>Irrelevant</v>
      </c>
      <c r="AF198" s="4" t="str">
        <f>IF(AND(AE198="Yes",'Input data'!AG213&gt;0,'Input data'!AG213&lt;1.00000001),'Input data'!AG213,IF(OR(AE198="No",AE198="Yes"),0,"Irrelevant"))</f>
        <v>Irrelevant</v>
      </c>
    </row>
    <row r="199" spans="1:32" x14ac:dyDescent="0.3">
      <c r="A199" s="4" t="str">
        <f>IF('Input data'!A214="","",'Input data'!A214)</f>
        <v/>
      </c>
      <c r="B199" s="4" t="str">
        <f>IF('Input data'!B214="","",'Input data'!B214)</f>
        <v/>
      </c>
      <c r="C199" s="4" t="str">
        <f>IF('Input data'!C214="","",'Input data'!C214)</f>
        <v/>
      </c>
      <c r="D199" s="4" t="str">
        <f>IF('Input data'!D214="","",'Input data'!D214)</f>
        <v/>
      </c>
      <c r="E199" s="4" t="str">
        <f>IF('Input data'!E214="","",'Input data'!E214)</f>
        <v/>
      </c>
      <c r="F199" s="4" t="str">
        <f>IF('Input data'!F214="","",'Input data'!F214)</f>
        <v/>
      </c>
      <c r="G199" s="4">
        <f>IF('Input data'!G214="","",'Input data'!G214)</f>
        <v>0</v>
      </c>
      <c r="H199" s="4" t="str">
        <f>IF('Input data'!H214&gt;0.5,'Input data'!H214,"")</f>
        <v/>
      </c>
      <c r="I199" s="4" t="str">
        <f>IF('Input data'!I214="","",'Input data'!I214)</f>
        <v/>
      </c>
      <c r="J199" s="4" t="str">
        <f>IF(AND(OR(I199="Motorway link",I199="Exit diverge",I199="Entrance merge"),'Input data'!K214=""),2,IF(AND(OR(I199="Motorway link",I199="Exit diverge",I199="Entrance merge"),'Input data'!K214&gt;0.5,'Input data'!K214&lt;21),'Input data'!K214,"Irrelevant"))</f>
        <v>Irrelevant</v>
      </c>
      <c r="K199" s="4" t="str">
        <f>IF(AND(OR(I199="Motorway link",I199="Exit diverge",I199="Entrance merge",I199="Exit ramp",I199="Entrance ramp"),'Input data'!L214=""),3.5,IF(AND(OR(I199="Motorway link",I199="Exit diverge",I199="Entrance merge",I199="Exit ramp",I199="Entrance ramp"),'Input data'!L214&gt;1.5,'Input data'!L214&lt;11),'Input data'!L214,"Irrelevant"))</f>
        <v>Irrelevant</v>
      </c>
      <c r="L199" s="4" t="str">
        <f>IF(AND(I199="Motorway link",'Input data'!M214=""),"No",IF(I199="Motorway link",'Input data'!M214,"Irrelevant"))</f>
        <v>Irrelevant</v>
      </c>
      <c r="M199" s="4" t="str">
        <f>IF(AND(L199="Yes",'Input data'!N214&gt;0,'Input data'!N214&lt;1.00000001),'Input data'!N214,IF(OR(L199="No",L199="Yes"),0,"Irrelevant"))</f>
        <v>Irrelevant</v>
      </c>
      <c r="N199" s="4" t="str">
        <f>IF(AND(OR(I199="Motorway link",I199="Exit diverge",I199="Entrance merge"),'Input data'!O214=""),3,IF(AND(OR(I199="Motorway link",I199="Exit diverge",I199="Entrance merge"),'Input data'!O214&lt;11,'Input data'!O214&gt;-0.00000001),'Input data'!O214,"Irrelevant"))</f>
        <v>Irrelevant</v>
      </c>
      <c r="O199" s="4" t="str">
        <f>IF(AND(OR(I199="Motorway link",I199="Exit diverge",I199="Entrance merge",I199="Exit ramp",I199="Entrance ramp"),'Input data'!P214=""),0.5,IF(AND(OR(I199="Motorway link",I199="Exit diverge",I199="Entrance merge",I199="Exit ramp",I199="Entrance ramp"),'Input data'!P214&gt;-0.00000001,'Input data'!P214&lt;11),'Input data'!P214,"Irrelevant"))</f>
        <v>Irrelevant</v>
      </c>
      <c r="P199" s="4" t="str">
        <f>IF(AND(OR(I199="Motorway link",I199="Exit diverge",I199="Entrance merge"),'Input data'!Q214=""),5,IF(AND(OR(I199="Motorway link",I199="Exit diverge",I199="Entrance merge"),'Input data'!Q214&gt;-0.00000001,'Input data'!Q214&lt;101),'Input data'!Q214,"Irrelevant"))</f>
        <v>Irrelevant</v>
      </c>
      <c r="Q199" s="4" t="str">
        <f>IF(AND(OR(I199="Motorway link",I199="Exit diverge",I199="Entrance merge"),'Input data'!R214=""),"Straight",IF(AND(OR(I199="Motorway link",I199="Exit diverge",I199="Entrance merge"),'Input data'!R214&gt;10),'Input data'!R214,"Irrelevant"))</f>
        <v>Irrelevant</v>
      </c>
      <c r="R199" s="4" t="str">
        <f>IF(Q199="Straight",0,IF(AND(OR(I199="Motorway link",I199="Exit diverge",I199="Entrance merge"),OR('Input data'!S214="",'Input data'!S214&gt;(G199*1000))),G199*1000,IF(AND(OR(I199="Motorway link",I199="Exit diverge",I199="Entrance merge"),'Input data'!S214&gt;0),'Input data'!S214,"Irrelevant")))</f>
        <v>Irrelevant</v>
      </c>
      <c r="S199" s="4" t="str">
        <f>IF(AND(OR(I199="Motorway link",I199="Exit diverge",I199="Entrance merge"),'Input data'!T214=""),"Straight",IF(AND(OR(I199="Motorway link",I199="Exit diverge",I199="Entrance merge"),'Input data'!T214&gt;10),'Input data'!T214,"Irrelevant"))</f>
        <v>Irrelevant</v>
      </c>
      <c r="T199" s="4" t="str">
        <f>IF(S199="Straight",0,IF(R199="Irrelevant","Irrelevant",IF(AND(OR(I199="Motorway link",I199="Exit diverge",I199="Entrance merge"),OR('Input data'!U214="",'Input data'!U214&gt;(G199*1000-R199))),G199*1000-R199,IF(AND(OR(I199="Motorway link",I199="Exit diverge",I199="Entrance merge"),'Input data'!U214&gt;0),'Input data'!U214,"Irrelevant"))))</f>
        <v>Irrelevant</v>
      </c>
      <c r="U199" s="4" t="str">
        <f>IF(AND(OR(I199="Motorway link",I199="Exit diverge",I199="Entrance merge",I199="Exit ramp",I199="Entrance ramp"),'Input data'!V214=""),"No",IF(OR(I199="Motorway link",I199="Exit diverge",I199="Entrance merge",I199="Exit ramp",I199="Entrance ramp"),'Input data'!V214,"Irrelevant"))</f>
        <v>Irrelevant</v>
      </c>
      <c r="V199" s="4" t="str">
        <f>IF(W199="Straight",IF(AND(OR(I199="Exit ramp",I199="Entrance ramp"),'Input data'!W214=""),"Straight diamond ramp",IF(OR(I199="Exit ramp",I199="Entrance ramp"),'Input data'!W214,"Irrelevant")),"Irrelevant")</f>
        <v>Irrelevant</v>
      </c>
      <c r="W199" s="4" t="str">
        <f>IF(AND(OR(I199="Exit ramp",I199="Entrance ramp"),'Input data'!X214=""),"Straight",IF(AND(OR(I199="Exit ramp",I199="Entrance ramp"),'Input data'!X214&gt;10),'Input data'!X214,"Irrelevant"))</f>
        <v>Irrelevant</v>
      </c>
      <c r="X199" s="4" t="str">
        <f>IF(AND(OR(I199="Exit ramp",I199="Entrance ramp"),OR('Input data'!Y214="",'Input data'!Y214&gt;(G199*1000))),G199*1000,IF(AND(OR(I199="Exit ramp",I199="Entrance ramp"),'Input data'!Y214&gt;0),'Input data'!Y214,"Irrelevant"))</f>
        <v>Irrelevant</v>
      </c>
      <c r="Y199" s="4" t="str">
        <f>IF(AND(I199="Exit ramp",'Input data'!Z214=""),95,IF(AND(I199="Entrance ramp",'Input data'!Z214=""),45,IF(AND(OR(I199="Exit ramp",I199="Entrance ramp"),'Input data'!Z214&gt;4,'Input data'!Z214&lt;200),'Input data'!Z214,"Irrelevant")))</f>
        <v>Irrelevant</v>
      </c>
      <c r="Z199" s="4" t="str">
        <f>IF(AND(OR(I199="Exit ramp",I199="Entrance ramp"),'Input data'!AA214=""),"Straight",IF(AND(OR(I199="Exit ramp",I199="Entrance ramp"),'Input data'!AA214&gt;10),'Input data'!AA214,"Irrelevant"))</f>
        <v>Irrelevant</v>
      </c>
      <c r="AA199" s="4" t="str">
        <f>IF(X199="Irrelevant","Irrelevant",IF(AND(OR(I199="Exit ramp",I199="Entrance ramp"),OR('Input data'!AB214="",'Input data'!AB214&gt;(G199*1000-X199))),G199*1000-X199,IF(AND(OR(I199="Exit ramp",I199="Entrance ramp"),'Input data'!AB214&gt;0),'Input data'!AB214,"Irrelevant")))</f>
        <v>Irrelevant</v>
      </c>
      <c r="AB199" s="4" t="str">
        <f>IF(AND(I199="Exit ramp",'Input data'!AC214=""),60,IF(AND(I199="Entrance ramp",'Input data'!AC214=""),80,IF(AND(OR(I199="Exit ramp",I199="Entrance ramp"),'Input data'!AC214&gt;4,'Input data'!AC214&lt;200),'Input data'!AC214,"Irrelevant")))</f>
        <v>Irrelevant</v>
      </c>
      <c r="AC199" s="4" t="str">
        <f>IF(AND(OR(I199="Motorway link",I199="Exit diverge",I199="Entrance merge"),'Input data'!AD214=""),"No",IF(OR(I199="Motorway link",I199="Exit diverge",I199="Entrance merge"),'Input data'!AD214,"Irrelevant"))</f>
        <v>Irrelevant</v>
      </c>
      <c r="AD199" s="4" t="str">
        <f>IF(AND(OR(I199="Motorway link",I199="Exit diverge",I199="Entrance merge"),'Input data'!AE214=""),"130 kph",IF(OR(I199="Motorway link",I199="Exit diverge",I199="Entrance merge"),'Input data'!AE214,"Irrelevant"))</f>
        <v>Irrelevant</v>
      </c>
      <c r="AE199" s="4" t="str">
        <f>IF(AND(I199="Entrance merge",'Input data'!AF214=""),"No",IF(I199="Entrance merge",'Input data'!AF214,"Irrelevant"))</f>
        <v>Irrelevant</v>
      </c>
      <c r="AF199" s="4" t="str">
        <f>IF(AND(AE199="Yes",'Input data'!AG214&gt;0,'Input data'!AG214&lt;1.00000001),'Input data'!AG214,IF(OR(AE199="No",AE199="Yes"),0,"Irrelevant"))</f>
        <v>Irrelevant</v>
      </c>
    </row>
    <row r="200" spans="1:32" x14ac:dyDescent="0.3">
      <c r="A200" s="4" t="str">
        <f>IF('Input data'!A215="","",'Input data'!A215)</f>
        <v/>
      </c>
      <c r="B200" s="4" t="str">
        <f>IF('Input data'!B215="","",'Input data'!B215)</f>
        <v/>
      </c>
      <c r="C200" s="4" t="str">
        <f>IF('Input data'!C215="","",'Input data'!C215)</f>
        <v/>
      </c>
      <c r="D200" s="4" t="str">
        <f>IF('Input data'!D215="","",'Input data'!D215)</f>
        <v/>
      </c>
      <c r="E200" s="4" t="str">
        <f>IF('Input data'!E215="","",'Input data'!E215)</f>
        <v/>
      </c>
      <c r="F200" s="4" t="str">
        <f>IF('Input data'!F215="","",'Input data'!F215)</f>
        <v/>
      </c>
      <c r="G200" s="4">
        <f>IF('Input data'!G215="","",'Input data'!G215)</f>
        <v>0</v>
      </c>
      <c r="H200" s="4" t="str">
        <f>IF('Input data'!H215&gt;0.5,'Input data'!H215,"")</f>
        <v/>
      </c>
      <c r="I200" s="4" t="str">
        <f>IF('Input data'!I215="","",'Input data'!I215)</f>
        <v/>
      </c>
      <c r="J200" s="4" t="str">
        <f>IF(AND(OR(I200="Motorway link",I200="Exit diverge",I200="Entrance merge"),'Input data'!K215=""),2,IF(AND(OR(I200="Motorway link",I200="Exit diverge",I200="Entrance merge"),'Input data'!K215&gt;0.5,'Input data'!K215&lt;21),'Input data'!K215,"Irrelevant"))</f>
        <v>Irrelevant</v>
      </c>
      <c r="K200" s="4" t="str">
        <f>IF(AND(OR(I200="Motorway link",I200="Exit diverge",I200="Entrance merge",I200="Exit ramp",I200="Entrance ramp"),'Input data'!L215=""),3.5,IF(AND(OR(I200="Motorway link",I200="Exit diverge",I200="Entrance merge",I200="Exit ramp",I200="Entrance ramp"),'Input data'!L215&gt;1.5,'Input data'!L215&lt;11),'Input data'!L215,"Irrelevant"))</f>
        <v>Irrelevant</v>
      </c>
      <c r="L200" s="4" t="str">
        <f>IF(AND(I200="Motorway link",'Input data'!M215=""),"No",IF(I200="Motorway link",'Input data'!M215,"Irrelevant"))</f>
        <v>Irrelevant</v>
      </c>
      <c r="M200" s="4" t="str">
        <f>IF(AND(L200="Yes",'Input data'!N215&gt;0,'Input data'!N215&lt;1.00000001),'Input data'!N215,IF(OR(L200="No",L200="Yes"),0,"Irrelevant"))</f>
        <v>Irrelevant</v>
      </c>
      <c r="N200" s="4" t="str">
        <f>IF(AND(OR(I200="Motorway link",I200="Exit diverge",I200="Entrance merge"),'Input data'!O215=""),3,IF(AND(OR(I200="Motorway link",I200="Exit diverge",I200="Entrance merge"),'Input data'!O215&lt;11,'Input data'!O215&gt;-0.00000001),'Input data'!O215,"Irrelevant"))</f>
        <v>Irrelevant</v>
      </c>
      <c r="O200" s="4" t="str">
        <f>IF(AND(OR(I200="Motorway link",I200="Exit diverge",I200="Entrance merge",I200="Exit ramp",I200="Entrance ramp"),'Input data'!P215=""),0.5,IF(AND(OR(I200="Motorway link",I200="Exit diverge",I200="Entrance merge",I200="Exit ramp",I200="Entrance ramp"),'Input data'!P215&gt;-0.00000001,'Input data'!P215&lt;11),'Input data'!P215,"Irrelevant"))</f>
        <v>Irrelevant</v>
      </c>
      <c r="P200" s="4" t="str">
        <f>IF(AND(OR(I200="Motorway link",I200="Exit diverge",I200="Entrance merge"),'Input data'!Q215=""),5,IF(AND(OR(I200="Motorway link",I200="Exit diverge",I200="Entrance merge"),'Input data'!Q215&gt;-0.00000001,'Input data'!Q215&lt;101),'Input data'!Q215,"Irrelevant"))</f>
        <v>Irrelevant</v>
      </c>
      <c r="Q200" s="4" t="str">
        <f>IF(AND(OR(I200="Motorway link",I200="Exit diverge",I200="Entrance merge"),'Input data'!R215=""),"Straight",IF(AND(OR(I200="Motorway link",I200="Exit diverge",I200="Entrance merge"),'Input data'!R215&gt;10),'Input data'!R215,"Irrelevant"))</f>
        <v>Irrelevant</v>
      </c>
      <c r="R200" s="4" t="str">
        <f>IF(Q200="Straight",0,IF(AND(OR(I200="Motorway link",I200="Exit diverge",I200="Entrance merge"),OR('Input data'!S215="",'Input data'!S215&gt;(G200*1000))),G200*1000,IF(AND(OR(I200="Motorway link",I200="Exit diverge",I200="Entrance merge"),'Input data'!S215&gt;0),'Input data'!S215,"Irrelevant")))</f>
        <v>Irrelevant</v>
      </c>
      <c r="S200" s="4" t="str">
        <f>IF(AND(OR(I200="Motorway link",I200="Exit diverge",I200="Entrance merge"),'Input data'!T215=""),"Straight",IF(AND(OR(I200="Motorway link",I200="Exit diverge",I200="Entrance merge"),'Input data'!T215&gt;10),'Input data'!T215,"Irrelevant"))</f>
        <v>Irrelevant</v>
      </c>
      <c r="T200" s="4" t="str">
        <f>IF(S200="Straight",0,IF(R200="Irrelevant","Irrelevant",IF(AND(OR(I200="Motorway link",I200="Exit diverge",I200="Entrance merge"),OR('Input data'!U215="",'Input data'!U215&gt;(G200*1000-R200))),G200*1000-R200,IF(AND(OR(I200="Motorway link",I200="Exit diverge",I200="Entrance merge"),'Input data'!U215&gt;0),'Input data'!U215,"Irrelevant"))))</f>
        <v>Irrelevant</v>
      </c>
      <c r="U200" s="4" t="str">
        <f>IF(AND(OR(I200="Motorway link",I200="Exit diverge",I200="Entrance merge",I200="Exit ramp",I200="Entrance ramp"),'Input data'!V215=""),"No",IF(OR(I200="Motorway link",I200="Exit diverge",I200="Entrance merge",I200="Exit ramp",I200="Entrance ramp"),'Input data'!V215,"Irrelevant"))</f>
        <v>Irrelevant</v>
      </c>
      <c r="V200" s="4" t="str">
        <f>IF(W200="Straight",IF(AND(OR(I200="Exit ramp",I200="Entrance ramp"),'Input data'!W215=""),"Straight diamond ramp",IF(OR(I200="Exit ramp",I200="Entrance ramp"),'Input data'!W215,"Irrelevant")),"Irrelevant")</f>
        <v>Irrelevant</v>
      </c>
      <c r="W200" s="4" t="str">
        <f>IF(AND(OR(I200="Exit ramp",I200="Entrance ramp"),'Input data'!X215=""),"Straight",IF(AND(OR(I200="Exit ramp",I200="Entrance ramp"),'Input data'!X215&gt;10),'Input data'!X215,"Irrelevant"))</f>
        <v>Irrelevant</v>
      </c>
      <c r="X200" s="4" t="str">
        <f>IF(AND(OR(I200="Exit ramp",I200="Entrance ramp"),OR('Input data'!Y215="",'Input data'!Y215&gt;(G200*1000))),G200*1000,IF(AND(OR(I200="Exit ramp",I200="Entrance ramp"),'Input data'!Y215&gt;0),'Input data'!Y215,"Irrelevant"))</f>
        <v>Irrelevant</v>
      </c>
      <c r="Y200" s="4" t="str">
        <f>IF(AND(I200="Exit ramp",'Input data'!Z215=""),95,IF(AND(I200="Entrance ramp",'Input data'!Z215=""),45,IF(AND(OR(I200="Exit ramp",I200="Entrance ramp"),'Input data'!Z215&gt;4,'Input data'!Z215&lt;200),'Input data'!Z215,"Irrelevant")))</f>
        <v>Irrelevant</v>
      </c>
      <c r="Z200" s="4" t="str">
        <f>IF(AND(OR(I200="Exit ramp",I200="Entrance ramp"),'Input data'!AA215=""),"Straight",IF(AND(OR(I200="Exit ramp",I200="Entrance ramp"),'Input data'!AA215&gt;10),'Input data'!AA215,"Irrelevant"))</f>
        <v>Irrelevant</v>
      </c>
      <c r="AA200" s="4" t="str">
        <f>IF(X200="Irrelevant","Irrelevant",IF(AND(OR(I200="Exit ramp",I200="Entrance ramp"),OR('Input data'!AB215="",'Input data'!AB215&gt;(G200*1000-X200))),G200*1000-X200,IF(AND(OR(I200="Exit ramp",I200="Entrance ramp"),'Input data'!AB215&gt;0),'Input data'!AB215,"Irrelevant")))</f>
        <v>Irrelevant</v>
      </c>
      <c r="AB200" s="4" t="str">
        <f>IF(AND(I200="Exit ramp",'Input data'!AC215=""),60,IF(AND(I200="Entrance ramp",'Input data'!AC215=""),80,IF(AND(OR(I200="Exit ramp",I200="Entrance ramp"),'Input data'!AC215&gt;4,'Input data'!AC215&lt;200),'Input data'!AC215,"Irrelevant")))</f>
        <v>Irrelevant</v>
      </c>
      <c r="AC200" s="4" t="str">
        <f>IF(AND(OR(I200="Motorway link",I200="Exit diverge",I200="Entrance merge"),'Input data'!AD215=""),"No",IF(OR(I200="Motorway link",I200="Exit diverge",I200="Entrance merge"),'Input data'!AD215,"Irrelevant"))</f>
        <v>Irrelevant</v>
      </c>
      <c r="AD200" s="4" t="str">
        <f>IF(AND(OR(I200="Motorway link",I200="Exit diverge",I200="Entrance merge"),'Input data'!AE215=""),"130 kph",IF(OR(I200="Motorway link",I200="Exit diverge",I200="Entrance merge"),'Input data'!AE215,"Irrelevant"))</f>
        <v>Irrelevant</v>
      </c>
      <c r="AE200" s="4" t="str">
        <f>IF(AND(I200="Entrance merge",'Input data'!AF215=""),"No",IF(I200="Entrance merge",'Input data'!AF215,"Irrelevant"))</f>
        <v>Irrelevant</v>
      </c>
      <c r="AF200" s="4" t="str">
        <f>IF(AND(AE200="Yes",'Input data'!AG215&gt;0,'Input data'!AG215&lt;1.00000001),'Input data'!AG215,IF(OR(AE200="No",AE200="Yes"),0,"Irrelevant"))</f>
        <v>Irrelevant</v>
      </c>
    </row>
    <row r="201" spans="1:32" x14ac:dyDescent="0.3">
      <c r="A201" s="4" t="str">
        <f>IF('Input data'!A216="","",'Input data'!A216)</f>
        <v/>
      </c>
      <c r="B201" s="4" t="str">
        <f>IF('Input data'!B216="","",'Input data'!B216)</f>
        <v/>
      </c>
      <c r="C201" s="4" t="str">
        <f>IF('Input data'!C216="","",'Input data'!C216)</f>
        <v/>
      </c>
      <c r="D201" s="4" t="str">
        <f>IF('Input data'!D216="","",'Input data'!D216)</f>
        <v/>
      </c>
      <c r="E201" s="4" t="str">
        <f>IF('Input data'!E216="","",'Input data'!E216)</f>
        <v/>
      </c>
      <c r="F201" s="4" t="str">
        <f>IF('Input data'!F216="","",'Input data'!F216)</f>
        <v/>
      </c>
      <c r="G201" s="4">
        <f>IF('Input data'!G216="","",'Input data'!G216)</f>
        <v>0</v>
      </c>
      <c r="H201" s="4" t="str">
        <f>IF('Input data'!H216&gt;0.5,'Input data'!H216,"")</f>
        <v/>
      </c>
      <c r="I201" s="4" t="str">
        <f>IF('Input data'!I216="","",'Input data'!I216)</f>
        <v/>
      </c>
      <c r="J201" s="4" t="str">
        <f>IF(AND(OR(I201="Motorway link",I201="Exit diverge",I201="Entrance merge"),'Input data'!K216=""),2,IF(AND(OR(I201="Motorway link",I201="Exit diverge",I201="Entrance merge"),'Input data'!K216&gt;0.5,'Input data'!K216&lt;21),'Input data'!K216,"Irrelevant"))</f>
        <v>Irrelevant</v>
      </c>
      <c r="K201" s="4" t="str">
        <f>IF(AND(OR(I201="Motorway link",I201="Exit diverge",I201="Entrance merge",I201="Exit ramp",I201="Entrance ramp"),'Input data'!L216=""),3.5,IF(AND(OR(I201="Motorway link",I201="Exit diverge",I201="Entrance merge",I201="Exit ramp",I201="Entrance ramp"),'Input data'!L216&gt;1.5,'Input data'!L216&lt;11),'Input data'!L216,"Irrelevant"))</f>
        <v>Irrelevant</v>
      </c>
      <c r="L201" s="4" t="str">
        <f>IF(AND(I201="Motorway link",'Input data'!M216=""),"No",IF(I201="Motorway link",'Input data'!M216,"Irrelevant"))</f>
        <v>Irrelevant</v>
      </c>
      <c r="M201" s="4" t="str">
        <f>IF(AND(L201="Yes",'Input data'!N216&gt;0,'Input data'!N216&lt;1.00000001),'Input data'!N216,IF(OR(L201="No",L201="Yes"),0,"Irrelevant"))</f>
        <v>Irrelevant</v>
      </c>
      <c r="N201" s="4" t="str">
        <f>IF(AND(OR(I201="Motorway link",I201="Exit diverge",I201="Entrance merge"),'Input data'!O216=""),3,IF(AND(OR(I201="Motorway link",I201="Exit diverge",I201="Entrance merge"),'Input data'!O216&lt;11,'Input data'!O216&gt;-0.00000001),'Input data'!O216,"Irrelevant"))</f>
        <v>Irrelevant</v>
      </c>
      <c r="O201" s="4" t="str">
        <f>IF(AND(OR(I201="Motorway link",I201="Exit diverge",I201="Entrance merge",I201="Exit ramp",I201="Entrance ramp"),'Input data'!P216=""),0.5,IF(AND(OR(I201="Motorway link",I201="Exit diverge",I201="Entrance merge",I201="Exit ramp",I201="Entrance ramp"),'Input data'!P216&gt;-0.00000001,'Input data'!P216&lt;11),'Input data'!P216,"Irrelevant"))</f>
        <v>Irrelevant</v>
      </c>
      <c r="P201" s="4" t="str">
        <f>IF(AND(OR(I201="Motorway link",I201="Exit diverge",I201="Entrance merge"),'Input data'!Q216=""),5,IF(AND(OR(I201="Motorway link",I201="Exit diverge",I201="Entrance merge"),'Input data'!Q216&gt;-0.00000001,'Input data'!Q216&lt;101),'Input data'!Q216,"Irrelevant"))</f>
        <v>Irrelevant</v>
      </c>
      <c r="Q201" s="4" t="str">
        <f>IF(AND(OR(I201="Motorway link",I201="Exit diverge",I201="Entrance merge"),'Input data'!R216=""),"Straight",IF(AND(OR(I201="Motorway link",I201="Exit diverge",I201="Entrance merge"),'Input data'!R216&gt;10),'Input data'!R216,"Irrelevant"))</f>
        <v>Irrelevant</v>
      </c>
      <c r="R201" s="4" t="str">
        <f>IF(Q201="Straight",0,IF(AND(OR(I201="Motorway link",I201="Exit diverge",I201="Entrance merge"),OR('Input data'!S216="",'Input data'!S216&gt;(G201*1000))),G201*1000,IF(AND(OR(I201="Motorway link",I201="Exit diverge",I201="Entrance merge"),'Input data'!S216&gt;0),'Input data'!S216,"Irrelevant")))</f>
        <v>Irrelevant</v>
      </c>
      <c r="S201" s="4" t="str">
        <f>IF(AND(OR(I201="Motorway link",I201="Exit diverge",I201="Entrance merge"),'Input data'!T216=""),"Straight",IF(AND(OR(I201="Motorway link",I201="Exit diverge",I201="Entrance merge"),'Input data'!T216&gt;10),'Input data'!T216,"Irrelevant"))</f>
        <v>Irrelevant</v>
      </c>
      <c r="T201" s="4" t="str">
        <f>IF(S201="Straight",0,IF(R201="Irrelevant","Irrelevant",IF(AND(OR(I201="Motorway link",I201="Exit diverge",I201="Entrance merge"),OR('Input data'!U216="",'Input data'!U216&gt;(G201*1000-R201))),G201*1000-R201,IF(AND(OR(I201="Motorway link",I201="Exit diverge",I201="Entrance merge"),'Input data'!U216&gt;0),'Input data'!U216,"Irrelevant"))))</f>
        <v>Irrelevant</v>
      </c>
      <c r="U201" s="4" t="str">
        <f>IF(AND(OR(I201="Motorway link",I201="Exit diverge",I201="Entrance merge",I201="Exit ramp",I201="Entrance ramp"),'Input data'!V216=""),"No",IF(OR(I201="Motorway link",I201="Exit diverge",I201="Entrance merge",I201="Exit ramp",I201="Entrance ramp"),'Input data'!V216,"Irrelevant"))</f>
        <v>Irrelevant</v>
      </c>
      <c r="V201" s="4" t="str">
        <f>IF(W201="Straight",IF(AND(OR(I201="Exit ramp",I201="Entrance ramp"),'Input data'!W216=""),"Straight diamond ramp",IF(OR(I201="Exit ramp",I201="Entrance ramp"),'Input data'!W216,"Irrelevant")),"Irrelevant")</f>
        <v>Irrelevant</v>
      </c>
      <c r="W201" s="4" t="str">
        <f>IF(AND(OR(I201="Exit ramp",I201="Entrance ramp"),'Input data'!X216=""),"Straight",IF(AND(OR(I201="Exit ramp",I201="Entrance ramp"),'Input data'!X216&gt;10),'Input data'!X216,"Irrelevant"))</f>
        <v>Irrelevant</v>
      </c>
      <c r="X201" s="4" t="str">
        <f>IF(AND(OR(I201="Exit ramp",I201="Entrance ramp"),OR('Input data'!Y216="",'Input data'!Y216&gt;(G201*1000))),G201*1000,IF(AND(OR(I201="Exit ramp",I201="Entrance ramp"),'Input data'!Y216&gt;0),'Input data'!Y216,"Irrelevant"))</f>
        <v>Irrelevant</v>
      </c>
      <c r="Y201" s="4" t="str">
        <f>IF(AND(I201="Exit ramp",'Input data'!Z216=""),95,IF(AND(I201="Entrance ramp",'Input data'!Z216=""),45,IF(AND(OR(I201="Exit ramp",I201="Entrance ramp"),'Input data'!Z216&gt;4,'Input data'!Z216&lt;200),'Input data'!Z216,"Irrelevant")))</f>
        <v>Irrelevant</v>
      </c>
      <c r="Z201" s="4" t="str">
        <f>IF(AND(OR(I201="Exit ramp",I201="Entrance ramp"),'Input data'!AA216=""),"Straight",IF(AND(OR(I201="Exit ramp",I201="Entrance ramp"),'Input data'!AA216&gt;10),'Input data'!AA216,"Irrelevant"))</f>
        <v>Irrelevant</v>
      </c>
      <c r="AA201" s="4" t="str">
        <f>IF(X201="Irrelevant","Irrelevant",IF(AND(OR(I201="Exit ramp",I201="Entrance ramp"),OR('Input data'!AB216="",'Input data'!AB216&gt;(G201*1000-X201))),G201*1000-X201,IF(AND(OR(I201="Exit ramp",I201="Entrance ramp"),'Input data'!AB216&gt;0),'Input data'!AB216,"Irrelevant")))</f>
        <v>Irrelevant</v>
      </c>
      <c r="AB201" s="4" t="str">
        <f>IF(AND(I201="Exit ramp",'Input data'!AC216=""),60,IF(AND(I201="Entrance ramp",'Input data'!AC216=""),80,IF(AND(OR(I201="Exit ramp",I201="Entrance ramp"),'Input data'!AC216&gt;4,'Input data'!AC216&lt;200),'Input data'!AC216,"Irrelevant")))</f>
        <v>Irrelevant</v>
      </c>
      <c r="AC201" s="4" t="str">
        <f>IF(AND(OR(I201="Motorway link",I201="Exit diverge",I201="Entrance merge"),'Input data'!AD216=""),"No",IF(OR(I201="Motorway link",I201="Exit diverge",I201="Entrance merge"),'Input data'!AD216,"Irrelevant"))</f>
        <v>Irrelevant</v>
      </c>
      <c r="AD201" s="4" t="str">
        <f>IF(AND(OR(I201="Motorway link",I201="Exit diverge",I201="Entrance merge"),'Input data'!AE216=""),"130 kph",IF(OR(I201="Motorway link",I201="Exit diverge",I201="Entrance merge"),'Input data'!AE216,"Irrelevant"))</f>
        <v>Irrelevant</v>
      </c>
      <c r="AE201" s="4" t="str">
        <f>IF(AND(I201="Entrance merge",'Input data'!AF216=""),"No",IF(I201="Entrance merge",'Input data'!AF216,"Irrelevant"))</f>
        <v>Irrelevant</v>
      </c>
      <c r="AF201" s="4" t="str">
        <f>IF(AND(AE201="Yes",'Input data'!AG216&gt;0,'Input data'!AG216&lt;1.00000001),'Input data'!AG216,IF(OR(AE201="No",AE201="Yes"),0,"Irrelevant"))</f>
        <v>Irrelevant</v>
      </c>
    </row>
    <row r="202" spans="1:32" x14ac:dyDescent="0.3">
      <c r="A202" s="4" t="str">
        <f>IF('Input data'!A217="","",'Input data'!A217)</f>
        <v/>
      </c>
      <c r="B202" s="4" t="str">
        <f>IF('Input data'!B217="","",'Input data'!B217)</f>
        <v/>
      </c>
      <c r="C202" s="4" t="str">
        <f>IF('Input data'!C217="","",'Input data'!C217)</f>
        <v/>
      </c>
      <c r="D202" s="4" t="str">
        <f>IF('Input data'!D217="","",'Input data'!D217)</f>
        <v/>
      </c>
      <c r="E202" s="4" t="str">
        <f>IF('Input data'!E217="","",'Input data'!E217)</f>
        <v/>
      </c>
      <c r="F202" s="4" t="str">
        <f>IF('Input data'!F217="","",'Input data'!F217)</f>
        <v/>
      </c>
      <c r="G202" s="4">
        <f>IF('Input data'!G217="","",'Input data'!G217)</f>
        <v>0</v>
      </c>
      <c r="H202" s="4" t="str">
        <f>IF('Input data'!H217&gt;0.5,'Input data'!H217,"")</f>
        <v/>
      </c>
      <c r="I202" s="4" t="str">
        <f>IF('Input data'!I217="","",'Input data'!I217)</f>
        <v/>
      </c>
      <c r="J202" s="4" t="str">
        <f>IF(AND(OR(I202="Motorway link",I202="Exit diverge",I202="Entrance merge"),'Input data'!K217=""),2,IF(AND(OR(I202="Motorway link",I202="Exit diverge",I202="Entrance merge"),'Input data'!K217&gt;0.5,'Input data'!K217&lt;21),'Input data'!K217,"Irrelevant"))</f>
        <v>Irrelevant</v>
      </c>
      <c r="K202" s="4" t="str">
        <f>IF(AND(OR(I202="Motorway link",I202="Exit diverge",I202="Entrance merge",I202="Exit ramp",I202="Entrance ramp"),'Input data'!L217=""),3.5,IF(AND(OR(I202="Motorway link",I202="Exit diverge",I202="Entrance merge",I202="Exit ramp",I202="Entrance ramp"),'Input data'!L217&gt;1.5,'Input data'!L217&lt;11),'Input data'!L217,"Irrelevant"))</f>
        <v>Irrelevant</v>
      </c>
      <c r="L202" s="4" t="str">
        <f>IF(AND(I202="Motorway link",'Input data'!M217=""),"No",IF(I202="Motorway link",'Input data'!M217,"Irrelevant"))</f>
        <v>Irrelevant</v>
      </c>
      <c r="M202" s="4" t="str">
        <f>IF(AND(L202="Yes",'Input data'!N217&gt;0,'Input data'!N217&lt;1.00000001),'Input data'!N217,IF(OR(L202="No",L202="Yes"),0,"Irrelevant"))</f>
        <v>Irrelevant</v>
      </c>
      <c r="N202" s="4" t="str">
        <f>IF(AND(OR(I202="Motorway link",I202="Exit diverge",I202="Entrance merge"),'Input data'!O217=""),3,IF(AND(OR(I202="Motorway link",I202="Exit diverge",I202="Entrance merge"),'Input data'!O217&lt;11,'Input data'!O217&gt;-0.00000001),'Input data'!O217,"Irrelevant"))</f>
        <v>Irrelevant</v>
      </c>
      <c r="O202" s="4" t="str">
        <f>IF(AND(OR(I202="Motorway link",I202="Exit diverge",I202="Entrance merge",I202="Exit ramp",I202="Entrance ramp"),'Input data'!P217=""),0.5,IF(AND(OR(I202="Motorway link",I202="Exit diverge",I202="Entrance merge",I202="Exit ramp",I202="Entrance ramp"),'Input data'!P217&gt;-0.00000001,'Input data'!P217&lt;11),'Input data'!P217,"Irrelevant"))</f>
        <v>Irrelevant</v>
      </c>
      <c r="P202" s="4" t="str">
        <f>IF(AND(OR(I202="Motorway link",I202="Exit diverge",I202="Entrance merge"),'Input data'!Q217=""),5,IF(AND(OR(I202="Motorway link",I202="Exit diverge",I202="Entrance merge"),'Input data'!Q217&gt;-0.00000001,'Input data'!Q217&lt;101),'Input data'!Q217,"Irrelevant"))</f>
        <v>Irrelevant</v>
      </c>
      <c r="Q202" s="4" t="str">
        <f>IF(AND(OR(I202="Motorway link",I202="Exit diverge",I202="Entrance merge"),'Input data'!R217=""),"Straight",IF(AND(OR(I202="Motorway link",I202="Exit diverge",I202="Entrance merge"),'Input data'!R217&gt;10),'Input data'!R217,"Irrelevant"))</f>
        <v>Irrelevant</v>
      </c>
      <c r="R202" s="4" t="str">
        <f>IF(Q202="Straight",0,IF(AND(OR(I202="Motorway link",I202="Exit diverge",I202="Entrance merge"),OR('Input data'!S217="",'Input data'!S217&gt;(G202*1000))),G202*1000,IF(AND(OR(I202="Motorway link",I202="Exit diverge",I202="Entrance merge"),'Input data'!S217&gt;0),'Input data'!S217,"Irrelevant")))</f>
        <v>Irrelevant</v>
      </c>
      <c r="S202" s="4" t="str">
        <f>IF(AND(OR(I202="Motorway link",I202="Exit diverge",I202="Entrance merge"),'Input data'!T217=""),"Straight",IF(AND(OR(I202="Motorway link",I202="Exit diverge",I202="Entrance merge"),'Input data'!T217&gt;10),'Input data'!T217,"Irrelevant"))</f>
        <v>Irrelevant</v>
      </c>
      <c r="T202" s="4" t="str">
        <f>IF(S202="Straight",0,IF(R202="Irrelevant","Irrelevant",IF(AND(OR(I202="Motorway link",I202="Exit diverge",I202="Entrance merge"),OR('Input data'!U217="",'Input data'!U217&gt;(G202*1000-R202))),G202*1000-R202,IF(AND(OR(I202="Motorway link",I202="Exit diverge",I202="Entrance merge"),'Input data'!U217&gt;0),'Input data'!U217,"Irrelevant"))))</f>
        <v>Irrelevant</v>
      </c>
      <c r="U202" s="4" t="str">
        <f>IF(AND(OR(I202="Motorway link",I202="Exit diverge",I202="Entrance merge",I202="Exit ramp",I202="Entrance ramp"),'Input data'!V217=""),"No",IF(OR(I202="Motorway link",I202="Exit diverge",I202="Entrance merge",I202="Exit ramp",I202="Entrance ramp"),'Input data'!V217,"Irrelevant"))</f>
        <v>Irrelevant</v>
      </c>
      <c r="V202" s="4" t="str">
        <f>IF(W202="Straight",IF(AND(OR(I202="Exit ramp",I202="Entrance ramp"),'Input data'!W217=""),"Straight diamond ramp",IF(OR(I202="Exit ramp",I202="Entrance ramp"),'Input data'!W217,"Irrelevant")),"Irrelevant")</f>
        <v>Irrelevant</v>
      </c>
      <c r="W202" s="4" t="str">
        <f>IF(AND(OR(I202="Exit ramp",I202="Entrance ramp"),'Input data'!X217=""),"Straight",IF(AND(OR(I202="Exit ramp",I202="Entrance ramp"),'Input data'!X217&gt;10),'Input data'!X217,"Irrelevant"))</f>
        <v>Irrelevant</v>
      </c>
      <c r="X202" s="4" t="str">
        <f>IF(AND(OR(I202="Exit ramp",I202="Entrance ramp"),OR('Input data'!Y217="",'Input data'!Y217&gt;(G202*1000))),G202*1000,IF(AND(OR(I202="Exit ramp",I202="Entrance ramp"),'Input data'!Y217&gt;0),'Input data'!Y217,"Irrelevant"))</f>
        <v>Irrelevant</v>
      </c>
      <c r="Y202" s="4" t="str">
        <f>IF(AND(I202="Exit ramp",'Input data'!Z217=""),95,IF(AND(I202="Entrance ramp",'Input data'!Z217=""),45,IF(AND(OR(I202="Exit ramp",I202="Entrance ramp"),'Input data'!Z217&gt;4,'Input data'!Z217&lt;200),'Input data'!Z217,"Irrelevant")))</f>
        <v>Irrelevant</v>
      </c>
      <c r="Z202" s="4" t="str">
        <f>IF(AND(OR(I202="Exit ramp",I202="Entrance ramp"),'Input data'!AA217=""),"Straight",IF(AND(OR(I202="Exit ramp",I202="Entrance ramp"),'Input data'!AA217&gt;10),'Input data'!AA217,"Irrelevant"))</f>
        <v>Irrelevant</v>
      </c>
      <c r="AA202" s="4" t="str">
        <f>IF(X202="Irrelevant","Irrelevant",IF(AND(OR(I202="Exit ramp",I202="Entrance ramp"),OR('Input data'!AB217="",'Input data'!AB217&gt;(G202*1000-X202))),G202*1000-X202,IF(AND(OR(I202="Exit ramp",I202="Entrance ramp"),'Input data'!AB217&gt;0),'Input data'!AB217,"Irrelevant")))</f>
        <v>Irrelevant</v>
      </c>
      <c r="AB202" s="4" t="str">
        <f>IF(AND(I202="Exit ramp",'Input data'!AC217=""),60,IF(AND(I202="Entrance ramp",'Input data'!AC217=""),80,IF(AND(OR(I202="Exit ramp",I202="Entrance ramp"),'Input data'!AC217&gt;4,'Input data'!AC217&lt;200),'Input data'!AC217,"Irrelevant")))</f>
        <v>Irrelevant</v>
      </c>
      <c r="AC202" s="4" t="str">
        <f>IF(AND(OR(I202="Motorway link",I202="Exit diverge",I202="Entrance merge"),'Input data'!AD217=""),"No",IF(OR(I202="Motorway link",I202="Exit diverge",I202="Entrance merge"),'Input data'!AD217,"Irrelevant"))</f>
        <v>Irrelevant</v>
      </c>
      <c r="AD202" s="4" t="str">
        <f>IF(AND(OR(I202="Motorway link",I202="Exit diverge",I202="Entrance merge"),'Input data'!AE217=""),"130 kph",IF(OR(I202="Motorway link",I202="Exit diverge",I202="Entrance merge"),'Input data'!AE217,"Irrelevant"))</f>
        <v>Irrelevant</v>
      </c>
      <c r="AE202" s="4" t="str">
        <f>IF(AND(I202="Entrance merge",'Input data'!AF217=""),"No",IF(I202="Entrance merge",'Input data'!AF217,"Irrelevant"))</f>
        <v>Irrelevant</v>
      </c>
      <c r="AF202" s="4" t="str">
        <f>IF(AND(AE202="Yes",'Input data'!AG217&gt;0,'Input data'!AG217&lt;1.00000001),'Input data'!AG217,IF(OR(AE202="No",AE202="Yes"),0,"Irrelevant"))</f>
        <v>Irrelevant</v>
      </c>
    </row>
    <row r="203" spans="1:32" x14ac:dyDescent="0.3">
      <c r="A203" s="4" t="str">
        <f>IF('Input data'!A218="","",'Input data'!A218)</f>
        <v/>
      </c>
      <c r="B203" s="4" t="str">
        <f>IF('Input data'!B218="","",'Input data'!B218)</f>
        <v/>
      </c>
      <c r="C203" s="4" t="str">
        <f>IF('Input data'!C218="","",'Input data'!C218)</f>
        <v/>
      </c>
      <c r="D203" s="4" t="str">
        <f>IF('Input data'!D218="","",'Input data'!D218)</f>
        <v/>
      </c>
      <c r="E203" s="4" t="str">
        <f>IF('Input data'!E218="","",'Input data'!E218)</f>
        <v/>
      </c>
      <c r="F203" s="4" t="str">
        <f>IF('Input data'!F218="","",'Input data'!F218)</f>
        <v/>
      </c>
      <c r="G203" s="4">
        <f>IF('Input data'!G218="","",'Input data'!G218)</f>
        <v>0</v>
      </c>
      <c r="H203" s="4" t="str">
        <f>IF('Input data'!H218&gt;0.5,'Input data'!H218,"")</f>
        <v/>
      </c>
      <c r="I203" s="4" t="str">
        <f>IF('Input data'!I218="","",'Input data'!I218)</f>
        <v/>
      </c>
      <c r="J203" s="4" t="str">
        <f>IF(AND(OR(I203="Motorway link",I203="Exit diverge",I203="Entrance merge"),'Input data'!K218=""),2,IF(AND(OR(I203="Motorway link",I203="Exit diverge",I203="Entrance merge"),'Input data'!K218&gt;0.5,'Input data'!K218&lt;21),'Input data'!K218,"Irrelevant"))</f>
        <v>Irrelevant</v>
      </c>
      <c r="K203" s="4" t="str">
        <f>IF(AND(OR(I203="Motorway link",I203="Exit diverge",I203="Entrance merge",I203="Exit ramp",I203="Entrance ramp"),'Input data'!L218=""),3.5,IF(AND(OR(I203="Motorway link",I203="Exit diverge",I203="Entrance merge",I203="Exit ramp",I203="Entrance ramp"),'Input data'!L218&gt;1.5,'Input data'!L218&lt;11),'Input data'!L218,"Irrelevant"))</f>
        <v>Irrelevant</v>
      </c>
      <c r="L203" s="4" t="str">
        <f>IF(AND(I203="Motorway link",'Input data'!M218=""),"No",IF(I203="Motorway link",'Input data'!M218,"Irrelevant"))</f>
        <v>Irrelevant</v>
      </c>
      <c r="M203" s="4" t="str">
        <f>IF(AND(L203="Yes",'Input data'!N218&gt;0,'Input data'!N218&lt;1.00000001),'Input data'!N218,IF(OR(L203="No",L203="Yes"),0,"Irrelevant"))</f>
        <v>Irrelevant</v>
      </c>
      <c r="N203" s="4" t="str">
        <f>IF(AND(OR(I203="Motorway link",I203="Exit diverge",I203="Entrance merge"),'Input data'!O218=""),3,IF(AND(OR(I203="Motorway link",I203="Exit diverge",I203="Entrance merge"),'Input data'!O218&lt;11,'Input data'!O218&gt;-0.00000001),'Input data'!O218,"Irrelevant"))</f>
        <v>Irrelevant</v>
      </c>
      <c r="O203" s="4" t="str">
        <f>IF(AND(OR(I203="Motorway link",I203="Exit diverge",I203="Entrance merge",I203="Exit ramp",I203="Entrance ramp"),'Input data'!P218=""),0.5,IF(AND(OR(I203="Motorway link",I203="Exit diverge",I203="Entrance merge",I203="Exit ramp",I203="Entrance ramp"),'Input data'!P218&gt;-0.00000001,'Input data'!P218&lt;11),'Input data'!P218,"Irrelevant"))</f>
        <v>Irrelevant</v>
      </c>
      <c r="P203" s="4" t="str">
        <f>IF(AND(OR(I203="Motorway link",I203="Exit diverge",I203="Entrance merge"),'Input data'!Q218=""),5,IF(AND(OR(I203="Motorway link",I203="Exit diverge",I203="Entrance merge"),'Input data'!Q218&gt;-0.00000001,'Input data'!Q218&lt;101),'Input data'!Q218,"Irrelevant"))</f>
        <v>Irrelevant</v>
      </c>
      <c r="Q203" s="4" t="str">
        <f>IF(AND(OR(I203="Motorway link",I203="Exit diverge",I203="Entrance merge"),'Input data'!R218=""),"Straight",IF(AND(OR(I203="Motorway link",I203="Exit diverge",I203="Entrance merge"),'Input data'!R218&gt;10),'Input data'!R218,"Irrelevant"))</f>
        <v>Irrelevant</v>
      </c>
      <c r="R203" s="4" t="str">
        <f>IF(Q203="Straight",0,IF(AND(OR(I203="Motorway link",I203="Exit diverge",I203="Entrance merge"),OR('Input data'!S218="",'Input data'!S218&gt;(G203*1000))),G203*1000,IF(AND(OR(I203="Motorway link",I203="Exit diverge",I203="Entrance merge"),'Input data'!S218&gt;0),'Input data'!S218,"Irrelevant")))</f>
        <v>Irrelevant</v>
      </c>
      <c r="S203" s="4" t="str">
        <f>IF(AND(OR(I203="Motorway link",I203="Exit diverge",I203="Entrance merge"),'Input data'!T218=""),"Straight",IF(AND(OR(I203="Motorway link",I203="Exit diverge",I203="Entrance merge"),'Input data'!T218&gt;10),'Input data'!T218,"Irrelevant"))</f>
        <v>Irrelevant</v>
      </c>
      <c r="T203" s="4" t="str">
        <f>IF(S203="Straight",0,IF(R203="Irrelevant","Irrelevant",IF(AND(OR(I203="Motorway link",I203="Exit diverge",I203="Entrance merge"),OR('Input data'!U218="",'Input data'!U218&gt;(G203*1000-R203))),G203*1000-R203,IF(AND(OR(I203="Motorway link",I203="Exit diverge",I203="Entrance merge"),'Input data'!U218&gt;0),'Input data'!U218,"Irrelevant"))))</f>
        <v>Irrelevant</v>
      </c>
      <c r="U203" s="4" t="str">
        <f>IF(AND(OR(I203="Motorway link",I203="Exit diverge",I203="Entrance merge",I203="Exit ramp",I203="Entrance ramp"),'Input data'!V218=""),"No",IF(OR(I203="Motorway link",I203="Exit diverge",I203="Entrance merge",I203="Exit ramp",I203="Entrance ramp"),'Input data'!V218,"Irrelevant"))</f>
        <v>Irrelevant</v>
      </c>
      <c r="V203" s="4" t="str">
        <f>IF(W203="Straight",IF(AND(OR(I203="Exit ramp",I203="Entrance ramp"),'Input data'!W218=""),"Straight diamond ramp",IF(OR(I203="Exit ramp",I203="Entrance ramp"),'Input data'!W218,"Irrelevant")),"Irrelevant")</f>
        <v>Irrelevant</v>
      </c>
      <c r="W203" s="4" t="str">
        <f>IF(AND(OR(I203="Exit ramp",I203="Entrance ramp"),'Input data'!X218=""),"Straight",IF(AND(OR(I203="Exit ramp",I203="Entrance ramp"),'Input data'!X218&gt;10),'Input data'!X218,"Irrelevant"))</f>
        <v>Irrelevant</v>
      </c>
      <c r="X203" s="4" t="str">
        <f>IF(AND(OR(I203="Exit ramp",I203="Entrance ramp"),OR('Input data'!Y218="",'Input data'!Y218&gt;(G203*1000))),G203*1000,IF(AND(OR(I203="Exit ramp",I203="Entrance ramp"),'Input data'!Y218&gt;0),'Input data'!Y218,"Irrelevant"))</f>
        <v>Irrelevant</v>
      </c>
      <c r="Y203" s="4" t="str">
        <f>IF(AND(I203="Exit ramp",'Input data'!Z218=""),95,IF(AND(I203="Entrance ramp",'Input data'!Z218=""),45,IF(AND(OR(I203="Exit ramp",I203="Entrance ramp"),'Input data'!Z218&gt;4,'Input data'!Z218&lt;200),'Input data'!Z218,"Irrelevant")))</f>
        <v>Irrelevant</v>
      </c>
      <c r="Z203" s="4" t="str">
        <f>IF(AND(OR(I203="Exit ramp",I203="Entrance ramp"),'Input data'!AA218=""),"Straight",IF(AND(OR(I203="Exit ramp",I203="Entrance ramp"),'Input data'!AA218&gt;10),'Input data'!AA218,"Irrelevant"))</f>
        <v>Irrelevant</v>
      </c>
      <c r="AA203" s="4" t="str">
        <f>IF(X203="Irrelevant","Irrelevant",IF(AND(OR(I203="Exit ramp",I203="Entrance ramp"),OR('Input data'!AB218="",'Input data'!AB218&gt;(G203*1000-X203))),G203*1000-X203,IF(AND(OR(I203="Exit ramp",I203="Entrance ramp"),'Input data'!AB218&gt;0),'Input data'!AB218,"Irrelevant")))</f>
        <v>Irrelevant</v>
      </c>
      <c r="AB203" s="4" t="str">
        <f>IF(AND(I203="Exit ramp",'Input data'!AC218=""),60,IF(AND(I203="Entrance ramp",'Input data'!AC218=""),80,IF(AND(OR(I203="Exit ramp",I203="Entrance ramp"),'Input data'!AC218&gt;4,'Input data'!AC218&lt;200),'Input data'!AC218,"Irrelevant")))</f>
        <v>Irrelevant</v>
      </c>
      <c r="AC203" s="4" t="str">
        <f>IF(AND(OR(I203="Motorway link",I203="Exit diverge",I203="Entrance merge"),'Input data'!AD218=""),"No",IF(OR(I203="Motorway link",I203="Exit diverge",I203="Entrance merge"),'Input data'!AD218,"Irrelevant"))</f>
        <v>Irrelevant</v>
      </c>
      <c r="AD203" s="4" t="str">
        <f>IF(AND(OR(I203="Motorway link",I203="Exit diverge",I203="Entrance merge"),'Input data'!AE218=""),"130 kph",IF(OR(I203="Motorway link",I203="Exit diverge",I203="Entrance merge"),'Input data'!AE218,"Irrelevant"))</f>
        <v>Irrelevant</v>
      </c>
      <c r="AE203" s="4" t="str">
        <f>IF(AND(I203="Entrance merge",'Input data'!AF218=""),"No",IF(I203="Entrance merge",'Input data'!AF218,"Irrelevant"))</f>
        <v>Irrelevant</v>
      </c>
      <c r="AF203" s="4" t="str">
        <f>IF(AND(AE203="Yes",'Input data'!AG218&gt;0,'Input data'!AG218&lt;1.00000001),'Input data'!AG218,IF(OR(AE203="No",AE203="Yes"),0,"Irrelevant"))</f>
        <v>Irrelevant</v>
      </c>
    </row>
    <row r="204" spans="1:32" x14ac:dyDescent="0.3">
      <c r="A204" s="4" t="str">
        <f>IF('Input data'!A219="","",'Input data'!A219)</f>
        <v/>
      </c>
      <c r="B204" s="4" t="str">
        <f>IF('Input data'!B219="","",'Input data'!B219)</f>
        <v/>
      </c>
      <c r="C204" s="4" t="str">
        <f>IF('Input data'!C219="","",'Input data'!C219)</f>
        <v/>
      </c>
      <c r="D204" s="4" t="str">
        <f>IF('Input data'!D219="","",'Input data'!D219)</f>
        <v/>
      </c>
      <c r="E204" s="4" t="str">
        <f>IF('Input data'!E219="","",'Input data'!E219)</f>
        <v/>
      </c>
      <c r="F204" s="4" t="str">
        <f>IF('Input data'!F219="","",'Input data'!F219)</f>
        <v/>
      </c>
      <c r="G204" s="4">
        <f>IF('Input data'!G219="","",'Input data'!G219)</f>
        <v>0</v>
      </c>
      <c r="H204" s="4" t="str">
        <f>IF('Input data'!H219&gt;0.5,'Input data'!H219,"")</f>
        <v/>
      </c>
      <c r="I204" s="4" t="str">
        <f>IF('Input data'!I219="","",'Input data'!I219)</f>
        <v/>
      </c>
      <c r="J204" s="4" t="str">
        <f>IF(AND(OR(I204="Motorway link",I204="Exit diverge",I204="Entrance merge"),'Input data'!K219=""),2,IF(AND(OR(I204="Motorway link",I204="Exit diverge",I204="Entrance merge"),'Input data'!K219&gt;0.5,'Input data'!K219&lt;21),'Input data'!K219,"Irrelevant"))</f>
        <v>Irrelevant</v>
      </c>
      <c r="K204" s="4" t="str">
        <f>IF(AND(OR(I204="Motorway link",I204="Exit diverge",I204="Entrance merge",I204="Exit ramp",I204="Entrance ramp"),'Input data'!L219=""),3.5,IF(AND(OR(I204="Motorway link",I204="Exit diverge",I204="Entrance merge",I204="Exit ramp",I204="Entrance ramp"),'Input data'!L219&gt;1.5,'Input data'!L219&lt;11),'Input data'!L219,"Irrelevant"))</f>
        <v>Irrelevant</v>
      </c>
      <c r="L204" s="4" t="str">
        <f>IF(AND(I204="Motorway link",'Input data'!M219=""),"No",IF(I204="Motorway link",'Input data'!M219,"Irrelevant"))</f>
        <v>Irrelevant</v>
      </c>
      <c r="M204" s="4" t="str">
        <f>IF(AND(L204="Yes",'Input data'!N219&gt;0,'Input data'!N219&lt;1.00000001),'Input data'!N219,IF(OR(L204="No",L204="Yes"),0,"Irrelevant"))</f>
        <v>Irrelevant</v>
      </c>
      <c r="N204" s="4" t="str">
        <f>IF(AND(OR(I204="Motorway link",I204="Exit diverge",I204="Entrance merge"),'Input data'!O219=""),3,IF(AND(OR(I204="Motorway link",I204="Exit diverge",I204="Entrance merge"),'Input data'!O219&lt;11,'Input data'!O219&gt;-0.00000001),'Input data'!O219,"Irrelevant"))</f>
        <v>Irrelevant</v>
      </c>
      <c r="O204" s="4" t="str">
        <f>IF(AND(OR(I204="Motorway link",I204="Exit diverge",I204="Entrance merge",I204="Exit ramp",I204="Entrance ramp"),'Input data'!P219=""),0.5,IF(AND(OR(I204="Motorway link",I204="Exit diverge",I204="Entrance merge",I204="Exit ramp",I204="Entrance ramp"),'Input data'!P219&gt;-0.00000001,'Input data'!P219&lt;11),'Input data'!P219,"Irrelevant"))</f>
        <v>Irrelevant</v>
      </c>
      <c r="P204" s="4" t="str">
        <f>IF(AND(OR(I204="Motorway link",I204="Exit diverge",I204="Entrance merge"),'Input data'!Q219=""),5,IF(AND(OR(I204="Motorway link",I204="Exit diverge",I204="Entrance merge"),'Input data'!Q219&gt;-0.00000001,'Input data'!Q219&lt;101),'Input data'!Q219,"Irrelevant"))</f>
        <v>Irrelevant</v>
      </c>
      <c r="Q204" s="4" t="str">
        <f>IF(AND(OR(I204="Motorway link",I204="Exit diverge",I204="Entrance merge"),'Input data'!R219=""),"Straight",IF(AND(OR(I204="Motorway link",I204="Exit diverge",I204="Entrance merge"),'Input data'!R219&gt;10),'Input data'!R219,"Irrelevant"))</f>
        <v>Irrelevant</v>
      </c>
      <c r="R204" s="4" t="str">
        <f>IF(Q204="Straight",0,IF(AND(OR(I204="Motorway link",I204="Exit diverge",I204="Entrance merge"),OR('Input data'!S219="",'Input data'!S219&gt;(G204*1000))),G204*1000,IF(AND(OR(I204="Motorway link",I204="Exit diverge",I204="Entrance merge"),'Input data'!S219&gt;0),'Input data'!S219,"Irrelevant")))</f>
        <v>Irrelevant</v>
      </c>
      <c r="S204" s="4" t="str">
        <f>IF(AND(OR(I204="Motorway link",I204="Exit diverge",I204="Entrance merge"),'Input data'!T219=""),"Straight",IF(AND(OR(I204="Motorway link",I204="Exit diverge",I204="Entrance merge"),'Input data'!T219&gt;10),'Input data'!T219,"Irrelevant"))</f>
        <v>Irrelevant</v>
      </c>
      <c r="T204" s="4" t="str">
        <f>IF(S204="Straight",0,IF(R204="Irrelevant","Irrelevant",IF(AND(OR(I204="Motorway link",I204="Exit diverge",I204="Entrance merge"),OR('Input data'!U219="",'Input data'!U219&gt;(G204*1000-R204))),G204*1000-R204,IF(AND(OR(I204="Motorway link",I204="Exit diverge",I204="Entrance merge"),'Input data'!U219&gt;0),'Input data'!U219,"Irrelevant"))))</f>
        <v>Irrelevant</v>
      </c>
      <c r="U204" s="4" t="str">
        <f>IF(AND(OR(I204="Motorway link",I204="Exit diverge",I204="Entrance merge",I204="Exit ramp",I204="Entrance ramp"),'Input data'!V219=""),"No",IF(OR(I204="Motorway link",I204="Exit diverge",I204="Entrance merge",I204="Exit ramp",I204="Entrance ramp"),'Input data'!V219,"Irrelevant"))</f>
        <v>Irrelevant</v>
      </c>
      <c r="V204" s="4" t="str">
        <f>IF(W204="Straight",IF(AND(OR(I204="Exit ramp",I204="Entrance ramp"),'Input data'!W219=""),"Straight diamond ramp",IF(OR(I204="Exit ramp",I204="Entrance ramp"),'Input data'!W219,"Irrelevant")),"Irrelevant")</f>
        <v>Irrelevant</v>
      </c>
      <c r="W204" s="4" t="str">
        <f>IF(AND(OR(I204="Exit ramp",I204="Entrance ramp"),'Input data'!X219=""),"Straight",IF(AND(OR(I204="Exit ramp",I204="Entrance ramp"),'Input data'!X219&gt;10),'Input data'!X219,"Irrelevant"))</f>
        <v>Irrelevant</v>
      </c>
      <c r="X204" s="4" t="str">
        <f>IF(AND(OR(I204="Exit ramp",I204="Entrance ramp"),OR('Input data'!Y219="",'Input data'!Y219&gt;(G204*1000))),G204*1000,IF(AND(OR(I204="Exit ramp",I204="Entrance ramp"),'Input data'!Y219&gt;0),'Input data'!Y219,"Irrelevant"))</f>
        <v>Irrelevant</v>
      </c>
      <c r="Y204" s="4" t="str">
        <f>IF(AND(I204="Exit ramp",'Input data'!Z219=""),95,IF(AND(I204="Entrance ramp",'Input data'!Z219=""),45,IF(AND(OR(I204="Exit ramp",I204="Entrance ramp"),'Input data'!Z219&gt;4,'Input data'!Z219&lt;200),'Input data'!Z219,"Irrelevant")))</f>
        <v>Irrelevant</v>
      </c>
      <c r="Z204" s="4" t="str">
        <f>IF(AND(OR(I204="Exit ramp",I204="Entrance ramp"),'Input data'!AA219=""),"Straight",IF(AND(OR(I204="Exit ramp",I204="Entrance ramp"),'Input data'!AA219&gt;10),'Input data'!AA219,"Irrelevant"))</f>
        <v>Irrelevant</v>
      </c>
      <c r="AA204" s="4" t="str">
        <f>IF(X204="Irrelevant","Irrelevant",IF(AND(OR(I204="Exit ramp",I204="Entrance ramp"),OR('Input data'!AB219="",'Input data'!AB219&gt;(G204*1000-X204))),G204*1000-X204,IF(AND(OR(I204="Exit ramp",I204="Entrance ramp"),'Input data'!AB219&gt;0),'Input data'!AB219,"Irrelevant")))</f>
        <v>Irrelevant</v>
      </c>
      <c r="AB204" s="4" t="str">
        <f>IF(AND(I204="Exit ramp",'Input data'!AC219=""),60,IF(AND(I204="Entrance ramp",'Input data'!AC219=""),80,IF(AND(OR(I204="Exit ramp",I204="Entrance ramp"),'Input data'!AC219&gt;4,'Input data'!AC219&lt;200),'Input data'!AC219,"Irrelevant")))</f>
        <v>Irrelevant</v>
      </c>
      <c r="AC204" s="4" t="str">
        <f>IF(AND(OR(I204="Motorway link",I204="Exit diverge",I204="Entrance merge"),'Input data'!AD219=""),"No",IF(OR(I204="Motorway link",I204="Exit diverge",I204="Entrance merge"),'Input data'!AD219,"Irrelevant"))</f>
        <v>Irrelevant</v>
      </c>
      <c r="AD204" s="4" t="str">
        <f>IF(AND(OR(I204="Motorway link",I204="Exit diverge",I204="Entrance merge"),'Input data'!AE219=""),"130 kph",IF(OR(I204="Motorway link",I204="Exit diverge",I204="Entrance merge"),'Input data'!AE219,"Irrelevant"))</f>
        <v>Irrelevant</v>
      </c>
      <c r="AE204" s="4" t="str">
        <f>IF(AND(I204="Entrance merge",'Input data'!AF219=""),"No",IF(I204="Entrance merge",'Input data'!AF219,"Irrelevant"))</f>
        <v>Irrelevant</v>
      </c>
      <c r="AF204" s="4" t="str">
        <f>IF(AND(AE204="Yes",'Input data'!AG219&gt;0,'Input data'!AG219&lt;1.00000001),'Input data'!AG219,IF(OR(AE204="No",AE204="Yes"),0,"Irrelevant"))</f>
        <v>Irrelevant</v>
      </c>
    </row>
    <row r="205" spans="1:32" x14ac:dyDescent="0.3">
      <c r="A205" s="4" t="str">
        <f>IF('Input data'!A220="","",'Input data'!A220)</f>
        <v/>
      </c>
      <c r="B205" s="4" t="str">
        <f>IF('Input data'!B220="","",'Input data'!B220)</f>
        <v/>
      </c>
      <c r="C205" s="4" t="str">
        <f>IF('Input data'!C220="","",'Input data'!C220)</f>
        <v/>
      </c>
      <c r="D205" s="4" t="str">
        <f>IF('Input data'!D220="","",'Input data'!D220)</f>
        <v/>
      </c>
      <c r="E205" s="4" t="str">
        <f>IF('Input data'!E220="","",'Input data'!E220)</f>
        <v/>
      </c>
      <c r="F205" s="4" t="str">
        <f>IF('Input data'!F220="","",'Input data'!F220)</f>
        <v/>
      </c>
      <c r="G205" s="4">
        <f>IF('Input data'!G220="","",'Input data'!G220)</f>
        <v>0</v>
      </c>
      <c r="H205" s="4" t="str">
        <f>IF('Input data'!H220&gt;0.5,'Input data'!H220,"")</f>
        <v/>
      </c>
      <c r="I205" s="4" t="str">
        <f>IF('Input data'!I220="","",'Input data'!I220)</f>
        <v/>
      </c>
      <c r="J205" s="4" t="str">
        <f>IF(AND(OR(I205="Motorway link",I205="Exit diverge",I205="Entrance merge"),'Input data'!K220=""),2,IF(AND(OR(I205="Motorway link",I205="Exit diverge",I205="Entrance merge"),'Input data'!K220&gt;0.5,'Input data'!K220&lt;21),'Input data'!K220,"Irrelevant"))</f>
        <v>Irrelevant</v>
      </c>
      <c r="K205" s="4" t="str">
        <f>IF(AND(OR(I205="Motorway link",I205="Exit diverge",I205="Entrance merge",I205="Exit ramp",I205="Entrance ramp"),'Input data'!L220=""),3.5,IF(AND(OR(I205="Motorway link",I205="Exit diverge",I205="Entrance merge",I205="Exit ramp",I205="Entrance ramp"),'Input data'!L220&gt;1.5,'Input data'!L220&lt;11),'Input data'!L220,"Irrelevant"))</f>
        <v>Irrelevant</v>
      </c>
      <c r="L205" s="4" t="str">
        <f>IF(AND(I205="Motorway link",'Input data'!M220=""),"No",IF(I205="Motorway link",'Input data'!M220,"Irrelevant"))</f>
        <v>Irrelevant</v>
      </c>
      <c r="M205" s="4" t="str">
        <f>IF(AND(L205="Yes",'Input data'!N220&gt;0,'Input data'!N220&lt;1.00000001),'Input data'!N220,IF(OR(L205="No",L205="Yes"),0,"Irrelevant"))</f>
        <v>Irrelevant</v>
      </c>
      <c r="N205" s="4" t="str">
        <f>IF(AND(OR(I205="Motorway link",I205="Exit diverge",I205="Entrance merge"),'Input data'!O220=""),3,IF(AND(OR(I205="Motorway link",I205="Exit diverge",I205="Entrance merge"),'Input data'!O220&lt;11,'Input data'!O220&gt;-0.00000001),'Input data'!O220,"Irrelevant"))</f>
        <v>Irrelevant</v>
      </c>
      <c r="O205" s="4" t="str">
        <f>IF(AND(OR(I205="Motorway link",I205="Exit diverge",I205="Entrance merge",I205="Exit ramp",I205="Entrance ramp"),'Input data'!P220=""),0.5,IF(AND(OR(I205="Motorway link",I205="Exit diverge",I205="Entrance merge",I205="Exit ramp",I205="Entrance ramp"),'Input data'!P220&gt;-0.00000001,'Input data'!P220&lt;11),'Input data'!P220,"Irrelevant"))</f>
        <v>Irrelevant</v>
      </c>
      <c r="P205" s="4" t="str">
        <f>IF(AND(OR(I205="Motorway link",I205="Exit diverge",I205="Entrance merge"),'Input data'!Q220=""),5,IF(AND(OR(I205="Motorway link",I205="Exit diverge",I205="Entrance merge"),'Input data'!Q220&gt;-0.00000001,'Input data'!Q220&lt;101),'Input data'!Q220,"Irrelevant"))</f>
        <v>Irrelevant</v>
      </c>
      <c r="Q205" s="4" t="str">
        <f>IF(AND(OR(I205="Motorway link",I205="Exit diverge",I205="Entrance merge"),'Input data'!R220=""),"Straight",IF(AND(OR(I205="Motorway link",I205="Exit diverge",I205="Entrance merge"),'Input data'!R220&gt;10),'Input data'!R220,"Irrelevant"))</f>
        <v>Irrelevant</v>
      </c>
      <c r="R205" s="4" t="str">
        <f>IF(Q205="Straight",0,IF(AND(OR(I205="Motorway link",I205="Exit diverge",I205="Entrance merge"),OR('Input data'!S220="",'Input data'!S220&gt;(G205*1000))),G205*1000,IF(AND(OR(I205="Motorway link",I205="Exit diverge",I205="Entrance merge"),'Input data'!S220&gt;0),'Input data'!S220,"Irrelevant")))</f>
        <v>Irrelevant</v>
      </c>
      <c r="S205" s="4" t="str">
        <f>IF(AND(OR(I205="Motorway link",I205="Exit diverge",I205="Entrance merge"),'Input data'!T220=""),"Straight",IF(AND(OR(I205="Motorway link",I205="Exit diverge",I205="Entrance merge"),'Input data'!T220&gt;10),'Input data'!T220,"Irrelevant"))</f>
        <v>Irrelevant</v>
      </c>
      <c r="T205" s="4" t="str">
        <f>IF(S205="Straight",0,IF(R205="Irrelevant","Irrelevant",IF(AND(OR(I205="Motorway link",I205="Exit diverge",I205="Entrance merge"),OR('Input data'!U220="",'Input data'!U220&gt;(G205*1000-R205))),G205*1000-R205,IF(AND(OR(I205="Motorway link",I205="Exit diverge",I205="Entrance merge"),'Input data'!U220&gt;0),'Input data'!U220,"Irrelevant"))))</f>
        <v>Irrelevant</v>
      </c>
      <c r="U205" s="4" t="str">
        <f>IF(AND(OR(I205="Motorway link",I205="Exit diverge",I205="Entrance merge",I205="Exit ramp",I205="Entrance ramp"),'Input data'!V220=""),"No",IF(OR(I205="Motorway link",I205="Exit diverge",I205="Entrance merge",I205="Exit ramp",I205="Entrance ramp"),'Input data'!V220,"Irrelevant"))</f>
        <v>Irrelevant</v>
      </c>
      <c r="V205" s="4" t="str">
        <f>IF(W205="Straight",IF(AND(OR(I205="Exit ramp",I205="Entrance ramp"),'Input data'!W220=""),"Straight diamond ramp",IF(OR(I205="Exit ramp",I205="Entrance ramp"),'Input data'!W220,"Irrelevant")),"Irrelevant")</f>
        <v>Irrelevant</v>
      </c>
      <c r="W205" s="4" t="str">
        <f>IF(AND(OR(I205="Exit ramp",I205="Entrance ramp"),'Input data'!X220=""),"Straight",IF(AND(OR(I205="Exit ramp",I205="Entrance ramp"),'Input data'!X220&gt;10),'Input data'!X220,"Irrelevant"))</f>
        <v>Irrelevant</v>
      </c>
      <c r="X205" s="4" t="str">
        <f>IF(AND(OR(I205="Exit ramp",I205="Entrance ramp"),OR('Input data'!Y220="",'Input data'!Y220&gt;(G205*1000))),G205*1000,IF(AND(OR(I205="Exit ramp",I205="Entrance ramp"),'Input data'!Y220&gt;0),'Input data'!Y220,"Irrelevant"))</f>
        <v>Irrelevant</v>
      </c>
      <c r="Y205" s="4" t="str">
        <f>IF(AND(I205="Exit ramp",'Input data'!Z220=""),95,IF(AND(I205="Entrance ramp",'Input data'!Z220=""),45,IF(AND(OR(I205="Exit ramp",I205="Entrance ramp"),'Input data'!Z220&gt;4,'Input data'!Z220&lt;200),'Input data'!Z220,"Irrelevant")))</f>
        <v>Irrelevant</v>
      </c>
      <c r="Z205" s="4" t="str">
        <f>IF(AND(OR(I205="Exit ramp",I205="Entrance ramp"),'Input data'!AA220=""),"Straight",IF(AND(OR(I205="Exit ramp",I205="Entrance ramp"),'Input data'!AA220&gt;10),'Input data'!AA220,"Irrelevant"))</f>
        <v>Irrelevant</v>
      </c>
      <c r="AA205" s="4" t="str">
        <f>IF(X205="Irrelevant","Irrelevant",IF(AND(OR(I205="Exit ramp",I205="Entrance ramp"),OR('Input data'!AB220="",'Input data'!AB220&gt;(G205*1000-X205))),G205*1000-X205,IF(AND(OR(I205="Exit ramp",I205="Entrance ramp"),'Input data'!AB220&gt;0),'Input data'!AB220,"Irrelevant")))</f>
        <v>Irrelevant</v>
      </c>
      <c r="AB205" s="4" t="str">
        <f>IF(AND(I205="Exit ramp",'Input data'!AC220=""),60,IF(AND(I205="Entrance ramp",'Input data'!AC220=""),80,IF(AND(OR(I205="Exit ramp",I205="Entrance ramp"),'Input data'!AC220&gt;4,'Input data'!AC220&lt;200),'Input data'!AC220,"Irrelevant")))</f>
        <v>Irrelevant</v>
      </c>
      <c r="AC205" s="4" t="str">
        <f>IF(AND(OR(I205="Motorway link",I205="Exit diverge",I205="Entrance merge"),'Input data'!AD220=""),"No",IF(OR(I205="Motorway link",I205="Exit diverge",I205="Entrance merge"),'Input data'!AD220,"Irrelevant"))</f>
        <v>Irrelevant</v>
      </c>
      <c r="AD205" s="4" t="str">
        <f>IF(AND(OR(I205="Motorway link",I205="Exit diverge",I205="Entrance merge"),'Input data'!AE220=""),"130 kph",IF(OR(I205="Motorway link",I205="Exit diverge",I205="Entrance merge"),'Input data'!AE220,"Irrelevant"))</f>
        <v>Irrelevant</v>
      </c>
      <c r="AE205" s="4" t="str">
        <f>IF(AND(I205="Entrance merge",'Input data'!AF220=""),"No",IF(I205="Entrance merge",'Input data'!AF220,"Irrelevant"))</f>
        <v>Irrelevant</v>
      </c>
      <c r="AF205" s="4" t="str">
        <f>IF(AND(AE205="Yes",'Input data'!AG220&gt;0,'Input data'!AG220&lt;1.00000001),'Input data'!AG220,IF(OR(AE205="No",AE205="Yes"),0,"Irrelevant"))</f>
        <v>Irrelevant</v>
      </c>
    </row>
    <row r="206" spans="1:32" x14ac:dyDescent="0.3">
      <c r="A206" s="4" t="str">
        <f>IF('Input data'!A221="","",'Input data'!A221)</f>
        <v/>
      </c>
      <c r="B206" s="4" t="str">
        <f>IF('Input data'!B221="","",'Input data'!B221)</f>
        <v/>
      </c>
      <c r="C206" s="4" t="str">
        <f>IF('Input data'!C221="","",'Input data'!C221)</f>
        <v/>
      </c>
      <c r="D206" s="4" t="str">
        <f>IF('Input data'!D221="","",'Input data'!D221)</f>
        <v/>
      </c>
      <c r="E206" s="4" t="str">
        <f>IF('Input data'!E221="","",'Input data'!E221)</f>
        <v/>
      </c>
      <c r="F206" s="4" t="str">
        <f>IF('Input data'!F221="","",'Input data'!F221)</f>
        <v/>
      </c>
      <c r="G206" s="4">
        <f>IF('Input data'!G221="","",'Input data'!G221)</f>
        <v>0</v>
      </c>
      <c r="H206" s="4" t="str">
        <f>IF('Input data'!H221&gt;0.5,'Input data'!H221,"")</f>
        <v/>
      </c>
      <c r="I206" s="4" t="str">
        <f>IF('Input data'!I221="","",'Input data'!I221)</f>
        <v/>
      </c>
      <c r="J206" s="4" t="str">
        <f>IF(AND(OR(I206="Motorway link",I206="Exit diverge",I206="Entrance merge"),'Input data'!K221=""),2,IF(AND(OR(I206="Motorway link",I206="Exit diverge",I206="Entrance merge"),'Input data'!K221&gt;0.5,'Input data'!K221&lt;21),'Input data'!K221,"Irrelevant"))</f>
        <v>Irrelevant</v>
      </c>
      <c r="K206" s="4" t="str">
        <f>IF(AND(OR(I206="Motorway link",I206="Exit diverge",I206="Entrance merge",I206="Exit ramp",I206="Entrance ramp"),'Input data'!L221=""),3.5,IF(AND(OR(I206="Motorway link",I206="Exit diverge",I206="Entrance merge",I206="Exit ramp",I206="Entrance ramp"),'Input data'!L221&gt;1.5,'Input data'!L221&lt;11),'Input data'!L221,"Irrelevant"))</f>
        <v>Irrelevant</v>
      </c>
      <c r="L206" s="4" t="str">
        <f>IF(AND(I206="Motorway link",'Input data'!M221=""),"No",IF(I206="Motorway link",'Input data'!M221,"Irrelevant"))</f>
        <v>Irrelevant</v>
      </c>
      <c r="M206" s="4" t="str">
        <f>IF(AND(L206="Yes",'Input data'!N221&gt;0,'Input data'!N221&lt;1.00000001),'Input data'!N221,IF(OR(L206="No",L206="Yes"),0,"Irrelevant"))</f>
        <v>Irrelevant</v>
      </c>
      <c r="N206" s="4" t="str">
        <f>IF(AND(OR(I206="Motorway link",I206="Exit diverge",I206="Entrance merge"),'Input data'!O221=""),3,IF(AND(OR(I206="Motorway link",I206="Exit diverge",I206="Entrance merge"),'Input data'!O221&lt;11,'Input data'!O221&gt;-0.00000001),'Input data'!O221,"Irrelevant"))</f>
        <v>Irrelevant</v>
      </c>
      <c r="O206" s="4" t="str">
        <f>IF(AND(OR(I206="Motorway link",I206="Exit diverge",I206="Entrance merge",I206="Exit ramp",I206="Entrance ramp"),'Input data'!P221=""),0.5,IF(AND(OR(I206="Motorway link",I206="Exit diverge",I206="Entrance merge",I206="Exit ramp",I206="Entrance ramp"),'Input data'!P221&gt;-0.00000001,'Input data'!P221&lt;11),'Input data'!P221,"Irrelevant"))</f>
        <v>Irrelevant</v>
      </c>
      <c r="P206" s="4" t="str">
        <f>IF(AND(OR(I206="Motorway link",I206="Exit diverge",I206="Entrance merge"),'Input data'!Q221=""),5,IF(AND(OR(I206="Motorway link",I206="Exit diverge",I206="Entrance merge"),'Input data'!Q221&gt;-0.00000001,'Input data'!Q221&lt;101),'Input data'!Q221,"Irrelevant"))</f>
        <v>Irrelevant</v>
      </c>
      <c r="Q206" s="4" t="str">
        <f>IF(AND(OR(I206="Motorway link",I206="Exit diverge",I206="Entrance merge"),'Input data'!R221=""),"Straight",IF(AND(OR(I206="Motorway link",I206="Exit diverge",I206="Entrance merge"),'Input data'!R221&gt;10),'Input data'!R221,"Irrelevant"))</f>
        <v>Irrelevant</v>
      </c>
      <c r="R206" s="4" t="str">
        <f>IF(Q206="Straight",0,IF(AND(OR(I206="Motorway link",I206="Exit diverge",I206="Entrance merge"),OR('Input data'!S221="",'Input data'!S221&gt;(G206*1000))),G206*1000,IF(AND(OR(I206="Motorway link",I206="Exit diverge",I206="Entrance merge"),'Input data'!S221&gt;0),'Input data'!S221,"Irrelevant")))</f>
        <v>Irrelevant</v>
      </c>
      <c r="S206" s="4" t="str">
        <f>IF(AND(OR(I206="Motorway link",I206="Exit diverge",I206="Entrance merge"),'Input data'!T221=""),"Straight",IF(AND(OR(I206="Motorway link",I206="Exit diverge",I206="Entrance merge"),'Input data'!T221&gt;10),'Input data'!T221,"Irrelevant"))</f>
        <v>Irrelevant</v>
      </c>
      <c r="T206" s="4" t="str">
        <f>IF(S206="Straight",0,IF(R206="Irrelevant","Irrelevant",IF(AND(OR(I206="Motorway link",I206="Exit diverge",I206="Entrance merge"),OR('Input data'!U221="",'Input data'!U221&gt;(G206*1000-R206))),G206*1000-R206,IF(AND(OR(I206="Motorway link",I206="Exit diverge",I206="Entrance merge"),'Input data'!U221&gt;0),'Input data'!U221,"Irrelevant"))))</f>
        <v>Irrelevant</v>
      </c>
      <c r="U206" s="4" t="str">
        <f>IF(AND(OR(I206="Motorway link",I206="Exit diverge",I206="Entrance merge",I206="Exit ramp",I206="Entrance ramp"),'Input data'!V221=""),"No",IF(OR(I206="Motorway link",I206="Exit diverge",I206="Entrance merge",I206="Exit ramp",I206="Entrance ramp"),'Input data'!V221,"Irrelevant"))</f>
        <v>Irrelevant</v>
      </c>
      <c r="V206" s="4" t="str">
        <f>IF(W206="Straight",IF(AND(OR(I206="Exit ramp",I206="Entrance ramp"),'Input data'!W221=""),"Straight diamond ramp",IF(OR(I206="Exit ramp",I206="Entrance ramp"),'Input data'!W221,"Irrelevant")),"Irrelevant")</f>
        <v>Irrelevant</v>
      </c>
      <c r="W206" s="4" t="str">
        <f>IF(AND(OR(I206="Exit ramp",I206="Entrance ramp"),'Input data'!X221=""),"Straight",IF(AND(OR(I206="Exit ramp",I206="Entrance ramp"),'Input data'!X221&gt;10),'Input data'!X221,"Irrelevant"))</f>
        <v>Irrelevant</v>
      </c>
      <c r="X206" s="4" t="str">
        <f>IF(AND(OR(I206="Exit ramp",I206="Entrance ramp"),OR('Input data'!Y221="",'Input data'!Y221&gt;(G206*1000))),G206*1000,IF(AND(OR(I206="Exit ramp",I206="Entrance ramp"),'Input data'!Y221&gt;0),'Input data'!Y221,"Irrelevant"))</f>
        <v>Irrelevant</v>
      </c>
      <c r="Y206" s="4" t="str">
        <f>IF(AND(I206="Exit ramp",'Input data'!Z221=""),95,IF(AND(I206="Entrance ramp",'Input data'!Z221=""),45,IF(AND(OR(I206="Exit ramp",I206="Entrance ramp"),'Input data'!Z221&gt;4,'Input data'!Z221&lt;200),'Input data'!Z221,"Irrelevant")))</f>
        <v>Irrelevant</v>
      </c>
      <c r="Z206" s="4" t="str">
        <f>IF(AND(OR(I206="Exit ramp",I206="Entrance ramp"),'Input data'!AA221=""),"Straight",IF(AND(OR(I206="Exit ramp",I206="Entrance ramp"),'Input data'!AA221&gt;10),'Input data'!AA221,"Irrelevant"))</f>
        <v>Irrelevant</v>
      </c>
      <c r="AA206" s="4" t="str">
        <f>IF(X206="Irrelevant","Irrelevant",IF(AND(OR(I206="Exit ramp",I206="Entrance ramp"),OR('Input data'!AB221="",'Input data'!AB221&gt;(G206*1000-X206))),G206*1000-X206,IF(AND(OR(I206="Exit ramp",I206="Entrance ramp"),'Input data'!AB221&gt;0),'Input data'!AB221,"Irrelevant")))</f>
        <v>Irrelevant</v>
      </c>
      <c r="AB206" s="4" t="str">
        <f>IF(AND(I206="Exit ramp",'Input data'!AC221=""),60,IF(AND(I206="Entrance ramp",'Input data'!AC221=""),80,IF(AND(OR(I206="Exit ramp",I206="Entrance ramp"),'Input data'!AC221&gt;4,'Input data'!AC221&lt;200),'Input data'!AC221,"Irrelevant")))</f>
        <v>Irrelevant</v>
      </c>
      <c r="AC206" s="4" t="str">
        <f>IF(AND(OR(I206="Motorway link",I206="Exit diverge",I206="Entrance merge"),'Input data'!AD221=""),"No",IF(OR(I206="Motorway link",I206="Exit diverge",I206="Entrance merge"),'Input data'!AD221,"Irrelevant"))</f>
        <v>Irrelevant</v>
      </c>
      <c r="AD206" s="4" t="str">
        <f>IF(AND(OR(I206="Motorway link",I206="Exit diverge",I206="Entrance merge"),'Input data'!AE221=""),"130 kph",IF(OR(I206="Motorway link",I206="Exit diverge",I206="Entrance merge"),'Input data'!AE221,"Irrelevant"))</f>
        <v>Irrelevant</v>
      </c>
      <c r="AE206" s="4" t="str">
        <f>IF(AND(I206="Entrance merge",'Input data'!AF221=""),"No",IF(I206="Entrance merge",'Input data'!AF221,"Irrelevant"))</f>
        <v>Irrelevant</v>
      </c>
      <c r="AF206" s="4" t="str">
        <f>IF(AND(AE206="Yes",'Input data'!AG221&gt;0,'Input data'!AG221&lt;1.00000001),'Input data'!AG221,IF(OR(AE206="No",AE206="Yes"),0,"Irrelevant"))</f>
        <v>Irrelevant</v>
      </c>
    </row>
    <row r="207" spans="1:32" x14ac:dyDescent="0.3">
      <c r="A207" s="4" t="str">
        <f>IF('Input data'!A222="","",'Input data'!A222)</f>
        <v/>
      </c>
      <c r="B207" s="4" t="str">
        <f>IF('Input data'!B222="","",'Input data'!B222)</f>
        <v/>
      </c>
      <c r="C207" s="4" t="str">
        <f>IF('Input data'!C222="","",'Input data'!C222)</f>
        <v/>
      </c>
      <c r="D207" s="4" t="str">
        <f>IF('Input data'!D222="","",'Input data'!D222)</f>
        <v/>
      </c>
      <c r="E207" s="4" t="str">
        <f>IF('Input data'!E222="","",'Input data'!E222)</f>
        <v/>
      </c>
      <c r="F207" s="4" t="str">
        <f>IF('Input data'!F222="","",'Input data'!F222)</f>
        <v/>
      </c>
      <c r="G207" s="4">
        <f>IF('Input data'!G222="","",'Input data'!G222)</f>
        <v>0</v>
      </c>
      <c r="H207" s="4" t="str">
        <f>IF('Input data'!H222&gt;0.5,'Input data'!H222,"")</f>
        <v/>
      </c>
      <c r="I207" s="4" t="str">
        <f>IF('Input data'!I222="","",'Input data'!I222)</f>
        <v/>
      </c>
      <c r="J207" s="4" t="str">
        <f>IF(AND(OR(I207="Motorway link",I207="Exit diverge",I207="Entrance merge"),'Input data'!K222=""),2,IF(AND(OR(I207="Motorway link",I207="Exit diverge",I207="Entrance merge"),'Input data'!K222&gt;0.5,'Input data'!K222&lt;21),'Input data'!K222,"Irrelevant"))</f>
        <v>Irrelevant</v>
      </c>
      <c r="K207" s="4" t="str">
        <f>IF(AND(OR(I207="Motorway link",I207="Exit diverge",I207="Entrance merge",I207="Exit ramp",I207="Entrance ramp"),'Input data'!L222=""),3.5,IF(AND(OR(I207="Motorway link",I207="Exit diverge",I207="Entrance merge",I207="Exit ramp",I207="Entrance ramp"),'Input data'!L222&gt;1.5,'Input data'!L222&lt;11),'Input data'!L222,"Irrelevant"))</f>
        <v>Irrelevant</v>
      </c>
      <c r="L207" s="4" t="str">
        <f>IF(AND(I207="Motorway link",'Input data'!M222=""),"No",IF(I207="Motorway link",'Input data'!M222,"Irrelevant"))</f>
        <v>Irrelevant</v>
      </c>
      <c r="M207" s="4" t="str">
        <f>IF(AND(L207="Yes",'Input data'!N222&gt;0,'Input data'!N222&lt;1.00000001),'Input data'!N222,IF(OR(L207="No",L207="Yes"),0,"Irrelevant"))</f>
        <v>Irrelevant</v>
      </c>
      <c r="N207" s="4" t="str">
        <f>IF(AND(OR(I207="Motorway link",I207="Exit diverge",I207="Entrance merge"),'Input data'!O222=""),3,IF(AND(OR(I207="Motorway link",I207="Exit diverge",I207="Entrance merge"),'Input data'!O222&lt;11,'Input data'!O222&gt;-0.00000001),'Input data'!O222,"Irrelevant"))</f>
        <v>Irrelevant</v>
      </c>
      <c r="O207" s="4" t="str">
        <f>IF(AND(OR(I207="Motorway link",I207="Exit diverge",I207="Entrance merge",I207="Exit ramp",I207="Entrance ramp"),'Input data'!P222=""),0.5,IF(AND(OR(I207="Motorway link",I207="Exit diverge",I207="Entrance merge",I207="Exit ramp",I207="Entrance ramp"),'Input data'!P222&gt;-0.00000001,'Input data'!P222&lt;11),'Input data'!P222,"Irrelevant"))</f>
        <v>Irrelevant</v>
      </c>
      <c r="P207" s="4" t="str">
        <f>IF(AND(OR(I207="Motorway link",I207="Exit diverge",I207="Entrance merge"),'Input data'!Q222=""),5,IF(AND(OR(I207="Motorway link",I207="Exit diverge",I207="Entrance merge"),'Input data'!Q222&gt;-0.00000001,'Input data'!Q222&lt;101),'Input data'!Q222,"Irrelevant"))</f>
        <v>Irrelevant</v>
      </c>
      <c r="Q207" s="4" t="str">
        <f>IF(AND(OR(I207="Motorway link",I207="Exit diverge",I207="Entrance merge"),'Input data'!R222=""),"Straight",IF(AND(OR(I207="Motorway link",I207="Exit diverge",I207="Entrance merge"),'Input data'!R222&gt;10),'Input data'!R222,"Irrelevant"))</f>
        <v>Irrelevant</v>
      </c>
      <c r="R207" s="4" t="str">
        <f>IF(Q207="Straight",0,IF(AND(OR(I207="Motorway link",I207="Exit diverge",I207="Entrance merge"),OR('Input data'!S222="",'Input data'!S222&gt;(G207*1000))),G207*1000,IF(AND(OR(I207="Motorway link",I207="Exit diverge",I207="Entrance merge"),'Input data'!S222&gt;0),'Input data'!S222,"Irrelevant")))</f>
        <v>Irrelevant</v>
      </c>
      <c r="S207" s="4" t="str">
        <f>IF(AND(OR(I207="Motorway link",I207="Exit diverge",I207="Entrance merge"),'Input data'!T222=""),"Straight",IF(AND(OR(I207="Motorway link",I207="Exit diverge",I207="Entrance merge"),'Input data'!T222&gt;10),'Input data'!T222,"Irrelevant"))</f>
        <v>Irrelevant</v>
      </c>
      <c r="T207" s="4" t="str">
        <f>IF(S207="Straight",0,IF(R207="Irrelevant","Irrelevant",IF(AND(OR(I207="Motorway link",I207="Exit diverge",I207="Entrance merge"),OR('Input data'!U222="",'Input data'!U222&gt;(G207*1000-R207))),G207*1000-R207,IF(AND(OR(I207="Motorway link",I207="Exit diverge",I207="Entrance merge"),'Input data'!U222&gt;0),'Input data'!U222,"Irrelevant"))))</f>
        <v>Irrelevant</v>
      </c>
      <c r="U207" s="4" t="str">
        <f>IF(AND(OR(I207="Motorway link",I207="Exit diverge",I207="Entrance merge",I207="Exit ramp",I207="Entrance ramp"),'Input data'!V222=""),"No",IF(OR(I207="Motorway link",I207="Exit diverge",I207="Entrance merge",I207="Exit ramp",I207="Entrance ramp"),'Input data'!V222,"Irrelevant"))</f>
        <v>Irrelevant</v>
      </c>
      <c r="V207" s="4" t="str">
        <f>IF(W207="Straight",IF(AND(OR(I207="Exit ramp",I207="Entrance ramp"),'Input data'!W222=""),"Straight diamond ramp",IF(OR(I207="Exit ramp",I207="Entrance ramp"),'Input data'!W222,"Irrelevant")),"Irrelevant")</f>
        <v>Irrelevant</v>
      </c>
      <c r="W207" s="4" t="str">
        <f>IF(AND(OR(I207="Exit ramp",I207="Entrance ramp"),'Input data'!X222=""),"Straight",IF(AND(OR(I207="Exit ramp",I207="Entrance ramp"),'Input data'!X222&gt;10),'Input data'!X222,"Irrelevant"))</f>
        <v>Irrelevant</v>
      </c>
      <c r="X207" s="4" t="str">
        <f>IF(AND(OR(I207="Exit ramp",I207="Entrance ramp"),OR('Input data'!Y222="",'Input data'!Y222&gt;(G207*1000))),G207*1000,IF(AND(OR(I207="Exit ramp",I207="Entrance ramp"),'Input data'!Y222&gt;0),'Input data'!Y222,"Irrelevant"))</f>
        <v>Irrelevant</v>
      </c>
      <c r="Y207" s="4" t="str">
        <f>IF(AND(I207="Exit ramp",'Input data'!Z222=""),95,IF(AND(I207="Entrance ramp",'Input data'!Z222=""),45,IF(AND(OR(I207="Exit ramp",I207="Entrance ramp"),'Input data'!Z222&gt;4,'Input data'!Z222&lt;200),'Input data'!Z222,"Irrelevant")))</f>
        <v>Irrelevant</v>
      </c>
      <c r="Z207" s="4" t="str">
        <f>IF(AND(OR(I207="Exit ramp",I207="Entrance ramp"),'Input data'!AA222=""),"Straight",IF(AND(OR(I207="Exit ramp",I207="Entrance ramp"),'Input data'!AA222&gt;10),'Input data'!AA222,"Irrelevant"))</f>
        <v>Irrelevant</v>
      </c>
      <c r="AA207" s="4" t="str">
        <f>IF(X207="Irrelevant","Irrelevant",IF(AND(OR(I207="Exit ramp",I207="Entrance ramp"),OR('Input data'!AB222="",'Input data'!AB222&gt;(G207*1000-X207))),G207*1000-X207,IF(AND(OR(I207="Exit ramp",I207="Entrance ramp"),'Input data'!AB222&gt;0),'Input data'!AB222,"Irrelevant")))</f>
        <v>Irrelevant</v>
      </c>
      <c r="AB207" s="4" t="str">
        <f>IF(AND(I207="Exit ramp",'Input data'!AC222=""),60,IF(AND(I207="Entrance ramp",'Input data'!AC222=""),80,IF(AND(OR(I207="Exit ramp",I207="Entrance ramp"),'Input data'!AC222&gt;4,'Input data'!AC222&lt;200),'Input data'!AC222,"Irrelevant")))</f>
        <v>Irrelevant</v>
      </c>
      <c r="AC207" s="4" t="str">
        <f>IF(AND(OR(I207="Motorway link",I207="Exit diverge",I207="Entrance merge"),'Input data'!AD222=""),"No",IF(OR(I207="Motorway link",I207="Exit diverge",I207="Entrance merge"),'Input data'!AD222,"Irrelevant"))</f>
        <v>Irrelevant</v>
      </c>
      <c r="AD207" s="4" t="str">
        <f>IF(AND(OR(I207="Motorway link",I207="Exit diverge",I207="Entrance merge"),'Input data'!AE222=""),"130 kph",IF(OR(I207="Motorway link",I207="Exit diverge",I207="Entrance merge"),'Input data'!AE222,"Irrelevant"))</f>
        <v>Irrelevant</v>
      </c>
      <c r="AE207" s="4" t="str">
        <f>IF(AND(I207="Entrance merge",'Input data'!AF222=""),"No",IF(I207="Entrance merge",'Input data'!AF222,"Irrelevant"))</f>
        <v>Irrelevant</v>
      </c>
      <c r="AF207" s="4" t="str">
        <f>IF(AND(AE207="Yes",'Input data'!AG222&gt;0,'Input data'!AG222&lt;1.00000001),'Input data'!AG222,IF(OR(AE207="No",AE207="Yes"),0,"Irrelevant"))</f>
        <v>Irrelevant</v>
      </c>
    </row>
    <row r="208" spans="1:32" x14ac:dyDescent="0.3">
      <c r="A208" s="4" t="str">
        <f>IF('Input data'!A223="","",'Input data'!A223)</f>
        <v/>
      </c>
      <c r="B208" s="4" t="str">
        <f>IF('Input data'!B223="","",'Input data'!B223)</f>
        <v/>
      </c>
      <c r="C208" s="4" t="str">
        <f>IF('Input data'!C223="","",'Input data'!C223)</f>
        <v/>
      </c>
      <c r="D208" s="4" t="str">
        <f>IF('Input data'!D223="","",'Input data'!D223)</f>
        <v/>
      </c>
      <c r="E208" s="4" t="str">
        <f>IF('Input data'!E223="","",'Input data'!E223)</f>
        <v/>
      </c>
      <c r="F208" s="4" t="str">
        <f>IF('Input data'!F223="","",'Input data'!F223)</f>
        <v/>
      </c>
      <c r="G208" s="4">
        <f>IF('Input data'!G223="","",'Input data'!G223)</f>
        <v>0</v>
      </c>
      <c r="H208" s="4" t="str">
        <f>IF('Input data'!H223&gt;0.5,'Input data'!H223,"")</f>
        <v/>
      </c>
      <c r="I208" s="4" t="str">
        <f>IF('Input data'!I223="","",'Input data'!I223)</f>
        <v/>
      </c>
      <c r="J208" s="4" t="str">
        <f>IF(AND(OR(I208="Motorway link",I208="Exit diverge",I208="Entrance merge"),'Input data'!K223=""),2,IF(AND(OR(I208="Motorway link",I208="Exit diverge",I208="Entrance merge"),'Input data'!K223&gt;0.5,'Input data'!K223&lt;21),'Input data'!K223,"Irrelevant"))</f>
        <v>Irrelevant</v>
      </c>
      <c r="K208" s="4" t="str">
        <f>IF(AND(OR(I208="Motorway link",I208="Exit diverge",I208="Entrance merge",I208="Exit ramp",I208="Entrance ramp"),'Input data'!L223=""),3.5,IF(AND(OR(I208="Motorway link",I208="Exit diverge",I208="Entrance merge",I208="Exit ramp",I208="Entrance ramp"),'Input data'!L223&gt;1.5,'Input data'!L223&lt;11),'Input data'!L223,"Irrelevant"))</f>
        <v>Irrelevant</v>
      </c>
      <c r="L208" s="4" t="str">
        <f>IF(AND(I208="Motorway link",'Input data'!M223=""),"No",IF(I208="Motorway link",'Input data'!M223,"Irrelevant"))</f>
        <v>Irrelevant</v>
      </c>
      <c r="M208" s="4" t="str">
        <f>IF(AND(L208="Yes",'Input data'!N223&gt;0,'Input data'!N223&lt;1.00000001),'Input data'!N223,IF(OR(L208="No",L208="Yes"),0,"Irrelevant"))</f>
        <v>Irrelevant</v>
      </c>
      <c r="N208" s="4" t="str">
        <f>IF(AND(OR(I208="Motorway link",I208="Exit diverge",I208="Entrance merge"),'Input data'!O223=""),3,IF(AND(OR(I208="Motorway link",I208="Exit diverge",I208="Entrance merge"),'Input data'!O223&lt;11,'Input data'!O223&gt;-0.00000001),'Input data'!O223,"Irrelevant"))</f>
        <v>Irrelevant</v>
      </c>
      <c r="O208" s="4" t="str">
        <f>IF(AND(OR(I208="Motorway link",I208="Exit diverge",I208="Entrance merge",I208="Exit ramp",I208="Entrance ramp"),'Input data'!P223=""),0.5,IF(AND(OR(I208="Motorway link",I208="Exit diverge",I208="Entrance merge",I208="Exit ramp",I208="Entrance ramp"),'Input data'!P223&gt;-0.00000001,'Input data'!P223&lt;11),'Input data'!P223,"Irrelevant"))</f>
        <v>Irrelevant</v>
      </c>
      <c r="P208" s="4" t="str">
        <f>IF(AND(OR(I208="Motorway link",I208="Exit diverge",I208="Entrance merge"),'Input data'!Q223=""),5,IF(AND(OR(I208="Motorway link",I208="Exit diverge",I208="Entrance merge"),'Input data'!Q223&gt;-0.00000001,'Input data'!Q223&lt;101),'Input data'!Q223,"Irrelevant"))</f>
        <v>Irrelevant</v>
      </c>
      <c r="Q208" s="4" t="str">
        <f>IF(AND(OR(I208="Motorway link",I208="Exit diverge",I208="Entrance merge"),'Input data'!R223=""),"Straight",IF(AND(OR(I208="Motorway link",I208="Exit diverge",I208="Entrance merge"),'Input data'!R223&gt;10),'Input data'!R223,"Irrelevant"))</f>
        <v>Irrelevant</v>
      </c>
      <c r="R208" s="4" t="str">
        <f>IF(Q208="Straight",0,IF(AND(OR(I208="Motorway link",I208="Exit diverge",I208="Entrance merge"),OR('Input data'!S223="",'Input data'!S223&gt;(G208*1000))),G208*1000,IF(AND(OR(I208="Motorway link",I208="Exit diverge",I208="Entrance merge"),'Input data'!S223&gt;0),'Input data'!S223,"Irrelevant")))</f>
        <v>Irrelevant</v>
      </c>
      <c r="S208" s="4" t="str">
        <f>IF(AND(OR(I208="Motorway link",I208="Exit diverge",I208="Entrance merge"),'Input data'!T223=""),"Straight",IF(AND(OR(I208="Motorway link",I208="Exit diverge",I208="Entrance merge"),'Input data'!T223&gt;10),'Input data'!T223,"Irrelevant"))</f>
        <v>Irrelevant</v>
      </c>
      <c r="T208" s="4" t="str">
        <f>IF(S208="Straight",0,IF(R208="Irrelevant","Irrelevant",IF(AND(OR(I208="Motorway link",I208="Exit diverge",I208="Entrance merge"),OR('Input data'!U223="",'Input data'!U223&gt;(G208*1000-R208))),G208*1000-R208,IF(AND(OR(I208="Motorway link",I208="Exit diverge",I208="Entrance merge"),'Input data'!U223&gt;0),'Input data'!U223,"Irrelevant"))))</f>
        <v>Irrelevant</v>
      </c>
      <c r="U208" s="4" t="str">
        <f>IF(AND(OR(I208="Motorway link",I208="Exit diverge",I208="Entrance merge",I208="Exit ramp",I208="Entrance ramp"),'Input data'!V223=""),"No",IF(OR(I208="Motorway link",I208="Exit diverge",I208="Entrance merge",I208="Exit ramp",I208="Entrance ramp"),'Input data'!V223,"Irrelevant"))</f>
        <v>Irrelevant</v>
      </c>
      <c r="V208" s="4" t="str">
        <f>IF(W208="Straight",IF(AND(OR(I208="Exit ramp",I208="Entrance ramp"),'Input data'!W223=""),"Straight diamond ramp",IF(OR(I208="Exit ramp",I208="Entrance ramp"),'Input data'!W223,"Irrelevant")),"Irrelevant")</f>
        <v>Irrelevant</v>
      </c>
      <c r="W208" s="4" t="str">
        <f>IF(AND(OR(I208="Exit ramp",I208="Entrance ramp"),'Input data'!X223=""),"Straight",IF(AND(OR(I208="Exit ramp",I208="Entrance ramp"),'Input data'!X223&gt;10),'Input data'!X223,"Irrelevant"))</f>
        <v>Irrelevant</v>
      </c>
      <c r="X208" s="4" t="str">
        <f>IF(AND(OR(I208="Exit ramp",I208="Entrance ramp"),OR('Input data'!Y223="",'Input data'!Y223&gt;(G208*1000))),G208*1000,IF(AND(OR(I208="Exit ramp",I208="Entrance ramp"),'Input data'!Y223&gt;0),'Input data'!Y223,"Irrelevant"))</f>
        <v>Irrelevant</v>
      </c>
      <c r="Y208" s="4" t="str">
        <f>IF(AND(I208="Exit ramp",'Input data'!Z223=""),95,IF(AND(I208="Entrance ramp",'Input data'!Z223=""),45,IF(AND(OR(I208="Exit ramp",I208="Entrance ramp"),'Input data'!Z223&gt;4,'Input data'!Z223&lt;200),'Input data'!Z223,"Irrelevant")))</f>
        <v>Irrelevant</v>
      </c>
      <c r="Z208" s="4" t="str">
        <f>IF(AND(OR(I208="Exit ramp",I208="Entrance ramp"),'Input data'!AA223=""),"Straight",IF(AND(OR(I208="Exit ramp",I208="Entrance ramp"),'Input data'!AA223&gt;10),'Input data'!AA223,"Irrelevant"))</f>
        <v>Irrelevant</v>
      </c>
      <c r="AA208" s="4" t="str">
        <f>IF(X208="Irrelevant","Irrelevant",IF(AND(OR(I208="Exit ramp",I208="Entrance ramp"),OR('Input data'!AB223="",'Input data'!AB223&gt;(G208*1000-X208))),G208*1000-X208,IF(AND(OR(I208="Exit ramp",I208="Entrance ramp"),'Input data'!AB223&gt;0),'Input data'!AB223,"Irrelevant")))</f>
        <v>Irrelevant</v>
      </c>
      <c r="AB208" s="4" t="str">
        <f>IF(AND(I208="Exit ramp",'Input data'!AC223=""),60,IF(AND(I208="Entrance ramp",'Input data'!AC223=""),80,IF(AND(OR(I208="Exit ramp",I208="Entrance ramp"),'Input data'!AC223&gt;4,'Input data'!AC223&lt;200),'Input data'!AC223,"Irrelevant")))</f>
        <v>Irrelevant</v>
      </c>
      <c r="AC208" s="4" t="str">
        <f>IF(AND(OR(I208="Motorway link",I208="Exit diverge",I208="Entrance merge"),'Input data'!AD223=""),"No",IF(OR(I208="Motorway link",I208="Exit diverge",I208="Entrance merge"),'Input data'!AD223,"Irrelevant"))</f>
        <v>Irrelevant</v>
      </c>
      <c r="AD208" s="4" t="str">
        <f>IF(AND(OR(I208="Motorway link",I208="Exit diverge",I208="Entrance merge"),'Input data'!AE223=""),"130 kph",IF(OR(I208="Motorway link",I208="Exit diverge",I208="Entrance merge"),'Input data'!AE223,"Irrelevant"))</f>
        <v>Irrelevant</v>
      </c>
      <c r="AE208" s="4" t="str">
        <f>IF(AND(I208="Entrance merge",'Input data'!AF223=""),"No",IF(I208="Entrance merge",'Input data'!AF223,"Irrelevant"))</f>
        <v>Irrelevant</v>
      </c>
      <c r="AF208" s="4" t="str">
        <f>IF(AND(AE208="Yes",'Input data'!AG223&gt;0,'Input data'!AG223&lt;1.00000001),'Input data'!AG223,IF(OR(AE208="No",AE208="Yes"),0,"Irrelevant"))</f>
        <v>Irrelevant</v>
      </c>
    </row>
    <row r="209" spans="1:32" x14ac:dyDescent="0.3">
      <c r="A209" s="4" t="str">
        <f>IF('Input data'!A224="","",'Input data'!A224)</f>
        <v/>
      </c>
      <c r="B209" s="4" t="str">
        <f>IF('Input data'!B224="","",'Input data'!B224)</f>
        <v/>
      </c>
      <c r="C209" s="4" t="str">
        <f>IF('Input data'!C224="","",'Input data'!C224)</f>
        <v/>
      </c>
      <c r="D209" s="4" t="str">
        <f>IF('Input data'!D224="","",'Input data'!D224)</f>
        <v/>
      </c>
      <c r="E209" s="4" t="str">
        <f>IF('Input data'!E224="","",'Input data'!E224)</f>
        <v/>
      </c>
      <c r="F209" s="4" t="str">
        <f>IF('Input data'!F224="","",'Input data'!F224)</f>
        <v/>
      </c>
      <c r="G209" s="4">
        <f>IF('Input data'!G224="","",'Input data'!G224)</f>
        <v>0</v>
      </c>
      <c r="H209" s="4" t="str">
        <f>IF('Input data'!H224&gt;0.5,'Input data'!H224,"")</f>
        <v/>
      </c>
      <c r="I209" s="4" t="str">
        <f>IF('Input data'!I224="","",'Input data'!I224)</f>
        <v/>
      </c>
      <c r="J209" s="4" t="str">
        <f>IF(AND(OR(I209="Motorway link",I209="Exit diverge",I209="Entrance merge"),'Input data'!K224=""),2,IF(AND(OR(I209="Motorway link",I209="Exit diverge",I209="Entrance merge"),'Input data'!K224&gt;0.5,'Input data'!K224&lt;21),'Input data'!K224,"Irrelevant"))</f>
        <v>Irrelevant</v>
      </c>
      <c r="K209" s="4" t="str">
        <f>IF(AND(OR(I209="Motorway link",I209="Exit diverge",I209="Entrance merge",I209="Exit ramp",I209="Entrance ramp"),'Input data'!L224=""),3.5,IF(AND(OR(I209="Motorway link",I209="Exit diverge",I209="Entrance merge",I209="Exit ramp",I209="Entrance ramp"),'Input data'!L224&gt;1.5,'Input data'!L224&lt;11),'Input data'!L224,"Irrelevant"))</f>
        <v>Irrelevant</v>
      </c>
      <c r="L209" s="4" t="str">
        <f>IF(AND(I209="Motorway link",'Input data'!M224=""),"No",IF(I209="Motorway link",'Input data'!M224,"Irrelevant"))</f>
        <v>Irrelevant</v>
      </c>
      <c r="M209" s="4" t="str">
        <f>IF(AND(L209="Yes",'Input data'!N224&gt;0,'Input data'!N224&lt;1.00000001),'Input data'!N224,IF(OR(L209="No",L209="Yes"),0,"Irrelevant"))</f>
        <v>Irrelevant</v>
      </c>
      <c r="N209" s="4" t="str">
        <f>IF(AND(OR(I209="Motorway link",I209="Exit diverge",I209="Entrance merge"),'Input data'!O224=""),3,IF(AND(OR(I209="Motorway link",I209="Exit diverge",I209="Entrance merge"),'Input data'!O224&lt;11,'Input data'!O224&gt;-0.00000001),'Input data'!O224,"Irrelevant"))</f>
        <v>Irrelevant</v>
      </c>
      <c r="O209" s="4" t="str">
        <f>IF(AND(OR(I209="Motorway link",I209="Exit diverge",I209="Entrance merge",I209="Exit ramp",I209="Entrance ramp"),'Input data'!P224=""),0.5,IF(AND(OR(I209="Motorway link",I209="Exit diverge",I209="Entrance merge",I209="Exit ramp",I209="Entrance ramp"),'Input data'!P224&gt;-0.00000001,'Input data'!P224&lt;11),'Input data'!P224,"Irrelevant"))</f>
        <v>Irrelevant</v>
      </c>
      <c r="P209" s="4" t="str">
        <f>IF(AND(OR(I209="Motorway link",I209="Exit diverge",I209="Entrance merge"),'Input data'!Q224=""),5,IF(AND(OR(I209="Motorway link",I209="Exit diverge",I209="Entrance merge"),'Input data'!Q224&gt;-0.00000001,'Input data'!Q224&lt;101),'Input data'!Q224,"Irrelevant"))</f>
        <v>Irrelevant</v>
      </c>
      <c r="Q209" s="4" t="str">
        <f>IF(AND(OR(I209="Motorway link",I209="Exit diverge",I209="Entrance merge"),'Input data'!R224=""),"Straight",IF(AND(OR(I209="Motorway link",I209="Exit diverge",I209="Entrance merge"),'Input data'!R224&gt;10),'Input data'!R224,"Irrelevant"))</f>
        <v>Irrelevant</v>
      </c>
      <c r="R209" s="4" t="str">
        <f>IF(Q209="Straight",0,IF(AND(OR(I209="Motorway link",I209="Exit diverge",I209="Entrance merge"),OR('Input data'!S224="",'Input data'!S224&gt;(G209*1000))),G209*1000,IF(AND(OR(I209="Motorway link",I209="Exit diverge",I209="Entrance merge"),'Input data'!S224&gt;0),'Input data'!S224,"Irrelevant")))</f>
        <v>Irrelevant</v>
      </c>
      <c r="S209" s="4" t="str">
        <f>IF(AND(OR(I209="Motorway link",I209="Exit diverge",I209="Entrance merge"),'Input data'!T224=""),"Straight",IF(AND(OR(I209="Motorway link",I209="Exit diverge",I209="Entrance merge"),'Input data'!T224&gt;10),'Input data'!T224,"Irrelevant"))</f>
        <v>Irrelevant</v>
      </c>
      <c r="T209" s="4" t="str">
        <f>IF(S209="Straight",0,IF(R209="Irrelevant","Irrelevant",IF(AND(OR(I209="Motorway link",I209="Exit diverge",I209="Entrance merge"),OR('Input data'!U224="",'Input data'!U224&gt;(G209*1000-R209))),G209*1000-R209,IF(AND(OR(I209="Motorway link",I209="Exit diverge",I209="Entrance merge"),'Input data'!U224&gt;0),'Input data'!U224,"Irrelevant"))))</f>
        <v>Irrelevant</v>
      </c>
      <c r="U209" s="4" t="str">
        <f>IF(AND(OR(I209="Motorway link",I209="Exit diverge",I209="Entrance merge",I209="Exit ramp",I209="Entrance ramp"),'Input data'!V224=""),"No",IF(OR(I209="Motorway link",I209="Exit diverge",I209="Entrance merge",I209="Exit ramp",I209="Entrance ramp"),'Input data'!V224,"Irrelevant"))</f>
        <v>Irrelevant</v>
      </c>
      <c r="V209" s="4" t="str">
        <f>IF(W209="Straight",IF(AND(OR(I209="Exit ramp",I209="Entrance ramp"),'Input data'!W224=""),"Straight diamond ramp",IF(OR(I209="Exit ramp",I209="Entrance ramp"),'Input data'!W224,"Irrelevant")),"Irrelevant")</f>
        <v>Irrelevant</v>
      </c>
      <c r="W209" s="4" t="str">
        <f>IF(AND(OR(I209="Exit ramp",I209="Entrance ramp"),'Input data'!X224=""),"Straight",IF(AND(OR(I209="Exit ramp",I209="Entrance ramp"),'Input data'!X224&gt;10),'Input data'!X224,"Irrelevant"))</f>
        <v>Irrelevant</v>
      </c>
      <c r="X209" s="4" t="str">
        <f>IF(AND(OR(I209="Exit ramp",I209="Entrance ramp"),OR('Input data'!Y224="",'Input data'!Y224&gt;(G209*1000))),G209*1000,IF(AND(OR(I209="Exit ramp",I209="Entrance ramp"),'Input data'!Y224&gt;0),'Input data'!Y224,"Irrelevant"))</f>
        <v>Irrelevant</v>
      </c>
      <c r="Y209" s="4" t="str">
        <f>IF(AND(I209="Exit ramp",'Input data'!Z224=""),95,IF(AND(I209="Entrance ramp",'Input data'!Z224=""),45,IF(AND(OR(I209="Exit ramp",I209="Entrance ramp"),'Input data'!Z224&gt;4,'Input data'!Z224&lt;200),'Input data'!Z224,"Irrelevant")))</f>
        <v>Irrelevant</v>
      </c>
      <c r="Z209" s="4" t="str">
        <f>IF(AND(OR(I209="Exit ramp",I209="Entrance ramp"),'Input data'!AA224=""),"Straight",IF(AND(OR(I209="Exit ramp",I209="Entrance ramp"),'Input data'!AA224&gt;10),'Input data'!AA224,"Irrelevant"))</f>
        <v>Irrelevant</v>
      </c>
      <c r="AA209" s="4" t="str">
        <f>IF(X209="Irrelevant","Irrelevant",IF(AND(OR(I209="Exit ramp",I209="Entrance ramp"),OR('Input data'!AB224="",'Input data'!AB224&gt;(G209*1000-X209))),G209*1000-X209,IF(AND(OR(I209="Exit ramp",I209="Entrance ramp"),'Input data'!AB224&gt;0),'Input data'!AB224,"Irrelevant")))</f>
        <v>Irrelevant</v>
      </c>
      <c r="AB209" s="4" t="str">
        <f>IF(AND(I209="Exit ramp",'Input data'!AC224=""),60,IF(AND(I209="Entrance ramp",'Input data'!AC224=""),80,IF(AND(OR(I209="Exit ramp",I209="Entrance ramp"),'Input data'!AC224&gt;4,'Input data'!AC224&lt;200),'Input data'!AC224,"Irrelevant")))</f>
        <v>Irrelevant</v>
      </c>
      <c r="AC209" s="4" t="str">
        <f>IF(AND(OR(I209="Motorway link",I209="Exit diverge",I209="Entrance merge"),'Input data'!AD224=""),"No",IF(OR(I209="Motorway link",I209="Exit diverge",I209="Entrance merge"),'Input data'!AD224,"Irrelevant"))</f>
        <v>Irrelevant</v>
      </c>
      <c r="AD209" s="4" t="str">
        <f>IF(AND(OR(I209="Motorway link",I209="Exit diverge",I209="Entrance merge"),'Input data'!AE224=""),"130 kph",IF(OR(I209="Motorway link",I209="Exit diverge",I209="Entrance merge"),'Input data'!AE224,"Irrelevant"))</f>
        <v>Irrelevant</v>
      </c>
      <c r="AE209" s="4" t="str">
        <f>IF(AND(I209="Entrance merge",'Input data'!AF224=""),"No",IF(I209="Entrance merge",'Input data'!AF224,"Irrelevant"))</f>
        <v>Irrelevant</v>
      </c>
      <c r="AF209" s="4" t="str">
        <f>IF(AND(AE209="Yes",'Input data'!AG224&gt;0,'Input data'!AG224&lt;1.00000001),'Input data'!AG224,IF(OR(AE209="No",AE209="Yes"),0,"Irrelevant"))</f>
        <v>Irrelevant</v>
      </c>
    </row>
    <row r="210" spans="1:32" x14ac:dyDescent="0.3">
      <c r="A210" s="4" t="str">
        <f>IF('Input data'!A225="","",'Input data'!A225)</f>
        <v/>
      </c>
      <c r="B210" s="4" t="str">
        <f>IF('Input data'!B225="","",'Input data'!B225)</f>
        <v/>
      </c>
      <c r="C210" s="4" t="str">
        <f>IF('Input data'!C225="","",'Input data'!C225)</f>
        <v/>
      </c>
      <c r="D210" s="4" t="str">
        <f>IF('Input data'!D225="","",'Input data'!D225)</f>
        <v/>
      </c>
      <c r="E210" s="4" t="str">
        <f>IF('Input data'!E225="","",'Input data'!E225)</f>
        <v/>
      </c>
      <c r="F210" s="4" t="str">
        <f>IF('Input data'!F225="","",'Input data'!F225)</f>
        <v/>
      </c>
      <c r="G210" s="4">
        <f>IF('Input data'!G225="","",'Input data'!G225)</f>
        <v>0</v>
      </c>
      <c r="H210" s="4" t="str">
        <f>IF('Input data'!H225&gt;0.5,'Input data'!H225,"")</f>
        <v/>
      </c>
      <c r="I210" s="4" t="str">
        <f>IF('Input data'!I225="","",'Input data'!I225)</f>
        <v/>
      </c>
      <c r="J210" s="4" t="str">
        <f>IF(AND(OR(I210="Motorway link",I210="Exit diverge",I210="Entrance merge"),'Input data'!K225=""),2,IF(AND(OR(I210="Motorway link",I210="Exit diverge",I210="Entrance merge"),'Input data'!K225&gt;0.5,'Input data'!K225&lt;21),'Input data'!K225,"Irrelevant"))</f>
        <v>Irrelevant</v>
      </c>
      <c r="K210" s="4" t="str">
        <f>IF(AND(OR(I210="Motorway link",I210="Exit diverge",I210="Entrance merge",I210="Exit ramp",I210="Entrance ramp"),'Input data'!L225=""),3.5,IF(AND(OR(I210="Motorway link",I210="Exit diverge",I210="Entrance merge",I210="Exit ramp",I210="Entrance ramp"),'Input data'!L225&gt;1.5,'Input data'!L225&lt;11),'Input data'!L225,"Irrelevant"))</f>
        <v>Irrelevant</v>
      </c>
      <c r="L210" s="4" t="str">
        <f>IF(AND(I210="Motorway link",'Input data'!M225=""),"No",IF(I210="Motorway link",'Input data'!M225,"Irrelevant"))</f>
        <v>Irrelevant</v>
      </c>
      <c r="M210" s="4" t="str">
        <f>IF(AND(L210="Yes",'Input data'!N225&gt;0,'Input data'!N225&lt;1.00000001),'Input data'!N225,IF(OR(L210="No",L210="Yes"),0,"Irrelevant"))</f>
        <v>Irrelevant</v>
      </c>
      <c r="N210" s="4" t="str">
        <f>IF(AND(OR(I210="Motorway link",I210="Exit diverge",I210="Entrance merge"),'Input data'!O225=""),3,IF(AND(OR(I210="Motorway link",I210="Exit diverge",I210="Entrance merge"),'Input data'!O225&lt;11,'Input data'!O225&gt;-0.00000001),'Input data'!O225,"Irrelevant"))</f>
        <v>Irrelevant</v>
      </c>
      <c r="O210" s="4" t="str">
        <f>IF(AND(OR(I210="Motorway link",I210="Exit diverge",I210="Entrance merge",I210="Exit ramp",I210="Entrance ramp"),'Input data'!P225=""),0.5,IF(AND(OR(I210="Motorway link",I210="Exit diverge",I210="Entrance merge",I210="Exit ramp",I210="Entrance ramp"),'Input data'!P225&gt;-0.00000001,'Input data'!P225&lt;11),'Input data'!P225,"Irrelevant"))</f>
        <v>Irrelevant</v>
      </c>
      <c r="P210" s="4" t="str">
        <f>IF(AND(OR(I210="Motorway link",I210="Exit diverge",I210="Entrance merge"),'Input data'!Q225=""),5,IF(AND(OR(I210="Motorway link",I210="Exit diverge",I210="Entrance merge"),'Input data'!Q225&gt;-0.00000001,'Input data'!Q225&lt;101),'Input data'!Q225,"Irrelevant"))</f>
        <v>Irrelevant</v>
      </c>
      <c r="Q210" s="4" t="str">
        <f>IF(AND(OR(I210="Motorway link",I210="Exit diverge",I210="Entrance merge"),'Input data'!R225=""),"Straight",IF(AND(OR(I210="Motorway link",I210="Exit diverge",I210="Entrance merge"),'Input data'!R225&gt;10),'Input data'!R225,"Irrelevant"))</f>
        <v>Irrelevant</v>
      </c>
      <c r="R210" s="4" t="str">
        <f>IF(Q210="Straight",0,IF(AND(OR(I210="Motorway link",I210="Exit diverge",I210="Entrance merge"),OR('Input data'!S225="",'Input data'!S225&gt;(G210*1000))),G210*1000,IF(AND(OR(I210="Motorway link",I210="Exit diverge",I210="Entrance merge"),'Input data'!S225&gt;0),'Input data'!S225,"Irrelevant")))</f>
        <v>Irrelevant</v>
      </c>
      <c r="S210" s="4" t="str">
        <f>IF(AND(OR(I210="Motorway link",I210="Exit diverge",I210="Entrance merge"),'Input data'!T225=""),"Straight",IF(AND(OR(I210="Motorway link",I210="Exit diverge",I210="Entrance merge"),'Input data'!T225&gt;10),'Input data'!T225,"Irrelevant"))</f>
        <v>Irrelevant</v>
      </c>
      <c r="T210" s="4" t="str">
        <f>IF(S210="Straight",0,IF(R210="Irrelevant","Irrelevant",IF(AND(OR(I210="Motorway link",I210="Exit diverge",I210="Entrance merge"),OR('Input data'!U225="",'Input data'!U225&gt;(G210*1000-R210))),G210*1000-R210,IF(AND(OR(I210="Motorway link",I210="Exit diverge",I210="Entrance merge"),'Input data'!U225&gt;0),'Input data'!U225,"Irrelevant"))))</f>
        <v>Irrelevant</v>
      </c>
      <c r="U210" s="4" t="str">
        <f>IF(AND(OR(I210="Motorway link",I210="Exit diverge",I210="Entrance merge",I210="Exit ramp",I210="Entrance ramp"),'Input data'!V225=""),"No",IF(OR(I210="Motorway link",I210="Exit diverge",I210="Entrance merge",I210="Exit ramp",I210="Entrance ramp"),'Input data'!V225,"Irrelevant"))</f>
        <v>Irrelevant</v>
      </c>
      <c r="V210" s="4" t="str">
        <f>IF(W210="Straight",IF(AND(OR(I210="Exit ramp",I210="Entrance ramp"),'Input data'!W225=""),"Straight diamond ramp",IF(OR(I210="Exit ramp",I210="Entrance ramp"),'Input data'!W225,"Irrelevant")),"Irrelevant")</f>
        <v>Irrelevant</v>
      </c>
      <c r="W210" s="4" t="str">
        <f>IF(AND(OR(I210="Exit ramp",I210="Entrance ramp"),'Input data'!X225=""),"Straight",IF(AND(OR(I210="Exit ramp",I210="Entrance ramp"),'Input data'!X225&gt;10),'Input data'!X225,"Irrelevant"))</f>
        <v>Irrelevant</v>
      </c>
      <c r="X210" s="4" t="str">
        <f>IF(AND(OR(I210="Exit ramp",I210="Entrance ramp"),OR('Input data'!Y225="",'Input data'!Y225&gt;(G210*1000))),G210*1000,IF(AND(OR(I210="Exit ramp",I210="Entrance ramp"),'Input data'!Y225&gt;0),'Input data'!Y225,"Irrelevant"))</f>
        <v>Irrelevant</v>
      </c>
      <c r="Y210" s="4" t="str">
        <f>IF(AND(I210="Exit ramp",'Input data'!Z225=""),95,IF(AND(I210="Entrance ramp",'Input data'!Z225=""),45,IF(AND(OR(I210="Exit ramp",I210="Entrance ramp"),'Input data'!Z225&gt;4,'Input data'!Z225&lt;200),'Input data'!Z225,"Irrelevant")))</f>
        <v>Irrelevant</v>
      </c>
      <c r="Z210" s="4" t="str">
        <f>IF(AND(OR(I210="Exit ramp",I210="Entrance ramp"),'Input data'!AA225=""),"Straight",IF(AND(OR(I210="Exit ramp",I210="Entrance ramp"),'Input data'!AA225&gt;10),'Input data'!AA225,"Irrelevant"))</f>
        <v>Irrelevant</v>
      </c>
      <c r="AA210" s="4" t="str">
        <f>IF(X210="Irrelevant","Irrelevant",IF(AND(OR(I210="Exit ramp",I210="Entrance ramp"),OR('Input data'!AB225="",'Input data'!AB225&gt;(G210*1000-X210))),G210*1000-X210,IF(AND(OR(I210="Exit ramp",I210="Entrance ramp"),'Input data'!AB225&gt;0),'Input data'!AB225,"Irrelevant")))</f>
        <v>Irrelevant</v>
      </c>
      <c r="AB210" s="4" t="str">
        <f>IF(AND(I210="Exit ramp",'Input data'!AC225=""),60,IF(AND(I210="Entrance ramp",'Input data'!AC225=""),80,IF(AND(OR(I210="Exit ramp",I210="Entrance ramp"),'Input data'!AC225&gt;4,'Input data'!AC225&lt;200),'Input data'!AC225,"Irrelevant")))</f>
        <v>Irrelevant</v>
      </c>
      <c r="AC210" s="4" t="str">
        <f>IF(AND(OR(I210="Motorway link",I210="Exit diverge",I210="Entrance merge"),'Input data'!AD225=""),"No",IF(OR(I210="Motorway link",I210="Exit diverge",I210="Entrance merge"),'Input data'!AD225,"Irrelevant"))</f>
        <v>Irrelevant</v>
      </c>
      <c r="AD210" s="4" t="str">
        <f>IF(AND(OR(I210="Motorway link",I210="Exit diverge",I210="Entrance merge"),'Input data'!AE225=""),"130 kph",IF(OR(I210="Motorway link",I210="Exit diverge",I210="Entrance merge"),'Input data'!AE225,"Irrelevant"))</f>
        <v>Irrelevant</v>
      </c>
      <c r="AE210" s="4" t="str">
        <f>IF(AND(I210="Entrance merge",'Input data'!AF225=""),"No",IF(I210="Entrance merge",'Input data'!AF225,"Irrelevant"))</f>
        <v>Irrelevant</v>
      </c>
      <c r="AF210" s="4" t="str">
        <f>IF(AND(AE210="Yes",'Input data'!AG225&gt;0,'Input data'!AG225&lt;1.00000001),'Input data'!AG225,IF(OR(AE210="No",AE210="Yes"),0,"Irrelevant"))</f>
        <v>Irrelevant</v>
      </c>
    </row>
    <row r="211" spans="1:32" x14ac:dyDescent="0.3">
      <c r="A211" s="4" t="str">
        <f>IF('Input data'!A226="","",'Input data'!A226)</f>
        <v/>
      </c>
      <c r="B211" s="4" t="str">
        <f>IF('Input data'!B226="","",'Input data'!B226)</f>
        <v/>
      </c>
      <c r="C211" s="4" t="str">
        <f>IF('Input data'!C226="","",'Input data'!C226)</f>
        <v/>
      </c>
      <c r="D211" s="4" t="str">
        <f>IF('Input data'!D226="","",'Input data'!D226)</f>
        <v/>
      </c>
      <c r="E211" s="4" t="str">
        <f>IF('Input data'!E226="","",'Input data'!E226)</f>
        <v/>
      </c>
      <c r="F211" s="4" t="str">
        <f>IF('Input data'!F226="","",'Input data'!F226)</f>
        <v/>
      </c>
      <c r="G211" s="4">
        <f>IF('Input data'!G226="","",'Input data'!G226)</f>
        <v>0</v>
      </c>
      <c r="H211" s="4" t="str">
        <f>IF('Input data'!H226&gt;0.5,'Input data'!H226,"")</f>
        <v/>
      </c>
      <c r="I211" s="4" t="str">
        <f>IF('Input data'!I226="","",'Input data'!I226)</f>
        <v/>
      </c>
      <c r="J211" s="4" t="str">
        <f>IF(AND(OR(I211="Motorway link",I211="Exit diverge",I211="Entrance merge"),'Input data'!K226=""),2,IF(AND(OR(I211="Motorway link",I211="Exit diverge",I211="Entrance merge"),'Input data'!K226&gt;0.5,'Input data'!K226&lt;21),'Input data'!K226,"Irrelevant"))</f>
        <v>Irrelevant</v>
      </c>
      <c r="K211" s="4" t="str">
        <f>IF(AND(OR(I211="Motorway link",I211="Exit diverge",I211="Entrance merge",I211="Exit ramp",I211="Entrance ramp"),'Input data'!L226=""),3.5,IF(AND(OR(I211="Motorway link",I211="Exit diverge",I211="Entrance merge",I211="Exit ramp",I211="Entrance ramp"),'Input data'!L226&gt;1.5,'Input data'!L226&lt;11),'Input data'!L226,"Irrelevant"))</f>
        <v>Irrelevant</v>
      </c>
      <c r="L211" s="4" t="str">
        <f>IF(AND(I211="Motorway link",'Input data'!M226=""),"No",IF(I211="Motorway link",'Input data'!M226,"Irrelevant"))</f>
        <v>Irrelevant</v>
      </c>
      <c r="M211" s="4" t="str">
        <f>IF(AND(L211="Yes",'Input data'!N226&gt;0,'Input data'!N226&lt;1.00000001),'Input data'!N226,IF(OR(L211="No",L211="Yes"),0,"Irrelevant"))</f>
        <v>Irrelevant</v>
      </c>
      <c r="N211" s="4" t="str">
        <f>IF(AND(OR(I211="Motorway link",I211="Exit diverge",I211="Entrance merge"),'Input data'!O226=""),3,IF(AND(OR(I211="Motorway link",I211="Exit diverge",I211="Entrance merge"),'Input data'!O226&lt;11,'Input data'!O226&gt;-0.00000001),'Input data'!O226,"Irrelevant"))</f>
        <v>Irrelevant</v>
      </c>
      <c r="O211" s="4" t="str">
        <f>IF(AND(OR(I211="Motorway link",I211="Exit diverge",I211="Entrance merge",I211="Exit ramp",I211="Entrance ramp"),'Input data'!P226=""),0.5,IF(AND(OR(I211="Motorway link",I211="Exit diverge",I211="Entrance merge",I211="Exit ramp",I211="Entrance ramp"),'Input data'!P226&gt;-0.00000001,'Input data'!P226&lt;11),'Input data'!P226,"Irrelevant"))</f>
        <v>Irrelevant</v>
      </c>
      <c r="P211" s="4" t="str">
        <f>IF(AND(OR(I211="Motorway link",I211="Exit diverge",I211="Entrance merge"),'Input data'!Q226=""),5,IF(AND(OR(I211="Motorway link",I211="Exit diverge",I211="Entrance merge"),'Input data'!Q226&gt;-0.00000001,'Input data'!Q226&lt;101),'Input data'!Q226,"Irrelevant"))</f>
        <v>Irrelevant</v>
      </c>
      <c r="Q211" s="4" t="str">
        <f>IF(AND(OR(I211="Motorway link",I211="Exit diverge",I211="Entrance merge"),'Input data'!R226=""),"Straight",IF(AND(OR(I211="Motorway link",I211="Exit diverge",I211="Entrance merge"),'Input data'!R226&gt;10),'Input data'!R226,"Irrelevant"))</f>
        <v>Irrelevant</v>
      </c>
      <c r="R211" s="4" t="str">
        <f>IF(Q211="Straight",0,IF(AND(OR(I211="Motorway link",I211="Exit diverge",I211="Entrance merge"),OR('Input data'!S226="",'Input data'!S226&gt;(G211*1000))),G211*1000,IF(AND(OR(I211="Motorway link",I211="Exit diverge",I211="Entrance merge"),'Input data'!S226&gt;0),'Input data'!S226,"Irrelevant")))</f>
        <v>Irrelevant</v>
      </c>
      <c r="S211" s="4" t="str">
        <f>IF(AND(OR(I211="Motorway link",I211="Exit diverge",I211="Entrance merge"),'Input data'!T226=""),"Straight",IF(AND(OR(I211="Motorway link",I211="Exit diverge",I211="Entrance merge"),'Input data'!T226&gt;10),'Input data'!T226,"Irrelevant"))</f>
        <v>Irrelevant</v>
      </c>
      <c r="T211" s="4" t="str">
        <f>IF(S211="Straight",0,IF(R211="Irrelevant","Irrelevant",IF(AND(OR(I211="Motorway link",I211="Exit diverge",I211="Entrance merge"),OR('Input data'!U226="",'Input data'!U226&gt;(G211*1000-R211))),G211*1000-R211,IF(AND(OR(I211="Motorway link",I211="Exit diverge",I211="Entrance merge"),'Input data'!U226&gt;0),'Input data'!U226,"Irrelevant"))))</f>
        <v>Irrelevant</v>
      </c>
      <c r="U211" s="4" t="str">
        <f>IF(AND(OR(I211="Motorway link",I211="Exit diverge",I211="Entrance merge",I211="Exit ramp",I211="Entrance ramp"),'Input data'!V226=""),"No",IF(OR(I211="Motorway link",I211="Exit diverge",I211="Entrance merge",I211="Exit ramp",I211="Entrance ramp"),'Input data'!V226,"Irrelevant"))</f>
        <v>Irrelevant</v>
      </c>
      <c r="V211" s="4" t="str">
        <f>IF(W211="Straight",IF(AND(OR(I211="Exit ramp",I211="Entrance ramp"),'Input data'!W226=""),"Straight diamond ramp",IF(OR(I211="Exit ramp",I211="Entrance ramp"),'Input data'!W226,"Irrelevant")),"Irrelevant")</f>
        <v>Irrelevant</v>
      </c>
      <c r="W211" s="4" t="str">
        <f>IF(AND(OR(I211="Exit ramp",I211="Entrance ramp"),'Input data'!X226=""),"Straight",IF(AND(OR(I211="Exit ramp",I211="Entrance ramp"),'Input data'!X226&gt;10),'Input data'!X226,"Irrelevant"))</f>
        <v>Irrelevant</v>
      </c>
      <c r="X211" s="4" t="str">
        <f>IF(AND(OR(I211="Exit ramp",I211="Entrance ramp"),OR('Input data'!Y226="",'Input data'!Y226&gt;(G211*1000))),G211*1000,IF(AND(OR(I211="Exit ramp",I211="Entrance ramp"),'Input data'!Y226&gt;0),'Input data'!Y226,"Irrelevant"))</f>
        <v>Irrelevant</v>
      </c>
      <c r="Y211" s="4" t="str">
        <f>IF(AND(I211="Exit ramp",'Input data'!Z226=""),95,IF(AND(I211="Entrance ramp",'Input data'!Z226=""),45,IF(AND(OR(I211="Exit ramp",I211="Entrance ramp"),'Input data'!Z226&gt;4,'Input data'!Z226&lt;200),'Input data'!Z226,"Irrelevant")))</f>
        <v>Irrelevant</v>
      </c>
      <c r="Z211" s="4" t="str">
        <f>IF(AND(OR(I211="Exit ramp",I211="Entrance ramp"),'Input data'!AA226=""),"Straight",IF(AND(OR(I211="Exit ramp",I211="Entrance ramp"),'Input data'!AA226&gt;10),'Input data'!AA226,"Irrelevant"))</f>
        <v>Irrelevant</v>
      </c>
      <c r="AA211" s="4" t="str">
        <f>IF(X211="Irrelevant","Irrelevant",IF(AND(OR(I211="Exit ramp",I211="Entrance ramp"),OR('Input data'!AB226="",'Input data'!AB226&gt;(G211*1000-X211))),G211*1000-X211,IF(AND(OR(I211="Exit ramp",I211="Entrance ramp"),'Input data'!AB226&gt;0),'Input data'!AB226,"Irrelevant")))</f>
        <v>Irrelevant</v>
      </c>
      <c r="AB211" s="4" t="str">
        <f>IF(AND(I211="Exit ramp",'Input data'!AC226=""),60,IF(AND(I211="Entrance ramp",'Input data'!AC226=""),80,IF(AND(OR(I211="Exit ramp",I211="Entrance ramp"),'Input data'!AC226&gt;4,'Input data'!AC226&lt;200),'Input data'!AC226,"Irrelevant")))</f>
        <v>Irrelevant</v>
      </c>
      <c r="AC211" s="4" t="str">
        <f>IF(AND(OR(I211="Motorway link",I211="Exit diverge",I211="Entrance merge"),'Input data'!AD226=""),"No",IF(OR(I211="Motorway link",I211="Exit diverge",I211="Entrance merge"),'Input data'!AD226,"Irrelevant"))</f>
        <v>Irrelevant</v>
      </c>
      <c r="AD211" s="4" t="str">
        <f>IF(AND(OR(I211="Motorway link",I211="Exit diverge",I211="Entrance merge"),'Input data'!AE226=""),"130 kph",IF(OR(I211="Motorway link",I211="Exit diverge",I211="Entrance merge"),'Input data'!AE226,"Irrelevant"))</f>
        <v>Irrelevant</v>
      </c>
      <c r="AE211" s="4" t="str">
        <f>IF(AND(I211="Entrance merge",'Input data'!AF226=""),"No",IF(I211="Entrance merge",'Input data'!AF226,"Irrelevant"))</f>
        <v>Irrelevant</v>
      </c>
      <c r="AF211" s="4" t="str">
        <f>IF(AND(AE211="Yes",'Input data'!AG226&gt;0,'Input data'!AG226&lt;1.00000001),'Input data'!AG226,IF(OR(AE211="No",AE211="Yes"),0,"Irrelevant"))</f>
        <v>Irrelevant</v>
      </c>
    </row>
    <row r="212" spans="1:32" x14ac:dyDescent="0.3">
      <c r="A212" s="4" t="str">
        <f>IF('Input data'!A227="","",'Input data'!A227)</f>
        <v/>
      </c>
      <c r="B212" s="4" t="str">
        <f>IF('Input data'!B227="","",'Input data'!B227)</f>
        <v/>
      </c>
      <c r="C212" s="4" t="str">
        <f>IF('Input data'!C227="","",'Input data'!C227)</f>
        <v/>
      </c>
      <c r="D212" s="4" t="str">
        <f>IF('Input data'!D227="","",'Input data'!D227)</f>
        <v/>
      </c>
      <c r="E212" s="4" t="str">
        <f>IF('Input data'!E227="","",'Input data'!E227)</f>
        <v/>
      </c>
      <c r="F212" s="4" t="str">
        <f>IF('Input data'!F227="","",'Input data'!F227)</f>
        <v/>
      </c>
      <c r="G212" s="4">
        <f>IF('Input data'!G227="","",'Input data'!G227)</f>
        <v>0</v>
      </c>
      <c r="H212" s="4" t="str">
        <f>IF('Input data'!H227&gt;0.5,'Input data'!H227,"")</f>
        <v/>
      </c>
      <c r="I212" s="4" t="str">
        <f>IF('Input data'!I227="","",'Input data'!I227)</f>
        <v/>
      </c>
      <c r="J212" s="4" t="str">
        <f>IF(AND(OR(I212="Motorway link",I212="Exit diverge",I212="Entrance merge"),'Input data'!K227=""),2,IF(AND(OR(I212="Motorway link",I212="Exit diverge",I212="Entrance merge"),'Input data'!K227&gt;0.5,'Input data'!K227&lt;21),'Input data'!K227,"Irrelevant"))</f>
        <v>Irrelevant</v>
      </c>
      <c r="K212" s="4" t="str">
        <f>IF(AND(OR(I212="Motorway link",I212="Exit diverge",I212="Entrance merge",I212="Exit ramp",I212="Entrance ramp"),'Input data'!L227=""),3.5,IF(AND(OR(I212="Motorway link",I212="Exit diverge",I212="Entrance merge",I212="Exit ramp",I212="Entrance ramp"),'Input data'!L227&gt;1.5,'Input data'!L227&lt;11),'Input data'!L227,"Irrelevant"))</f>
        <v>Irrelevant</v>
      </c>
      <c r="L212" s="4" t="str">
        <f>IF(AND(I212="Motorway link",'Input data'!M227=""),"No",IF(I212="Motorway link",'Input data'!M227,"Irrelevant"))</f>
        <v>Irrelevant</v>
      </c>
      <c r="M212" s="4" t="str">
        <f>IF(AND(L212="Yes",'Input data'!N227&gt;0,'Input data'!N227&lt;1.00000001),'Input data'!N227,IF(OR(L212="No",L212="Yes"),0,"Irrelevant"))</f>
        <v>Irrelevant</v>
      </c>
      <c r="N212" s="4" t="str">
        <f>IF(AND(OR(I212="Motorway link",I212="Exit diverge",I212="Entrance merge"),'Input data'!O227=""),3,IF(AND(OR(I212="Motorway link",I212="Exit diverge",I212="Entrance merge"),'Input data'!O227&lt;11,'Input data'!O227&gt;-0.00000001),'Input data'!O227,"Irrelevant"))</f>
        <v>Irrelevant</v>
      </c>
      <c r="O212" s="4" t="str">
        <f>IF(AND(OR(I212="Motorway link",I212="Exit diverge",I212="Entrance merge",I212="Exit ramp",I212="Entrance ramp"),'Input data'!P227=""),0.5,IF(AND(OR(I212="Motorway link",I212="Exit diverge",I212="Entrance merge",I212="Exit ramp",I212="Entrance ramp"),'Input data'!P227&gt;-0.00000001,'Input data'!P227&lt;11),'Input data'!P227,"Irrelevant"))</f>
        <v>Irrelevant</v>
      </c>
      <c r="P212" s="4" t="str">
        <f>IF(AND(OR(I212="Motorway link",I212="Exit diverge",I212="Entrance merge"),'Input data'!Q227=""),5,IF(AND(OR(I212="Motorway link",I212="Exit diverge",I212="Entrance merge"),'Input data'!Q227&gt;-0.00000001,'Input data'!Q227&lt;101),'Input data'!Q227,"Irrelevant"))</f>
        <v>Irrelevant</v>
      </c>
      <c r="Q212" s="4" t="str">
        <f>IF(AND(OR(I212="Motorway link",I212="Exit diverge",I212="Entrance merge"),'Input data'!R227=""),"Straight",IF(AND(OR(I212="Motorway link",I212="Exit diverge",I212="Entrance merge"),'Input data'!R227&gt;10),'Input data'!R227,"Irrelevant"))</f>
        <v>Irrelevant</v>
      </c>
      <c r="R212" s="4" t="str">
        <f>IF(Q212="Straight",0,IF(AND(OR(I212="Motorway link",I212="Exit diverge",I212="Entrance merge"),OR('Input data'!S227="",'Input data'!S227&gt;(G212*1000))),G212*1000,IF(AND(OR(I212="Motorway link",I212="Exit diverge",I212="Entrance merge"),'Input data'!S227&gt;0),'Input data'!S227,"Irrelevant")))</f>
        <v>Irrelevant</v>
      </c>
      <c r="S212" s="4" t="str">
        <f>IF(AND(OR(I212="Motorway link",I212="Exit diverge",I212="Entrance merge"),'Input data'!T227=""),"Straight",IF(AND(OR(I212="Motorway link",I212="Exit diverge",I212="Entrance merge"),'Input data'!T227&gt;10),'Input data'!T227,"Irrelevant"))</f>
        <v>Irrelevant</v>
      </c>
      <c r="T212" s="4" t="str">
        <f>IF(S212="Straight",0,IF(R212="Irrelevant","Irrelevant",IF(AND(OR(I212="Motorway link",I212="Exit diverge",I212="Entrance merge"),OR('Input data'!U227="",'Input data'!U227&gt;(G212*1000-R212))),G212*1000-R212,IF(AND(OR(I212="Motorway link",I212="Exit diverge",I212="Entrance merge"),'Input data'!U227&gt;0),'Input data'!U227,"Irrelevant"))))</f>
        <v>Irrelevant</v>
      </c>
      <c r="U212" s="4" t="str">
        <f>IF(AND(OR(I212="Motorway link",I212="Exit diverge",I212="Entrance merge",I212="Exit ramp",I212="Entrance ramp"),'Input data'!V227=""),"No",IF(OR(I212="Motorway link",I212="Exit diverge",I212="Entrance merge",I212="Exit ramp",I212="Entrance ramp"),'Input data'!V227,"Irrelevant"))</f>
        <v>Irrelevant</v>
      </c>
      <c r="V212" s="4" t="str">
        <f>IF(W212="Straight",IF(AND(OR(I212="Exit ramp",I212="Entrance ramp"),'Input data'!W227=""),"Straight diamond ramp",IF(OR(I212="Exit ramp",I212="Entrance ramp"),'Input data'!W227,"Irrelevant")),"Irrelevant")</f>
        <v>Irrelevant</v>
      </c>
      <c r="W212" s="4" t="str">
        <f>IF(AND(OR(I212="Exit ramp",I212="Entrance ramp"),'Input data'!X227=""),"Straight",IF(AND(OR(I212="Exit ramp",I212="Entrance ramp"),'Input data'!X227&gt;10),'Input data'!X227,"Irrelevant"))</f>
        <v>Irrelevant</v>
      </c>
      <c r="X212" s="4" t="str">
        <f>IF(AND(OR(I212="Exit ramp",I212="Entrance ramp"),OR('Input data'!Y227="",'Input data'!Y227&gt;(G212*1000))),G212*1000,IF(AND(OR(I212="Exit ramp",I212="Entrance ramp"),'Input data'!Y227&gt;0),'Input data'!Y227,"Irrelevant"))</f>
        <v>Irrelevant</v>
      </c>
      <c r="Y212" s="4" t="str">
        <f>IF(AND(I212="Exit ramp",'Input data'!Z227=""),95,IF(AND(I212="Entrance ramp",'Input data'!Z227=""),45,IF(AND(OR(I212="Exit ramp",I212="Entrance ramp"),'Input data'!Z227&gt;4,'Input data'!Z227&lt;200),'Input data'!Z227,"Irrelevant")))</f>
        <v>Irrelevant</v>
      </c>
      <c r="Z212" s="4" t="str">
        <f>IF(AND(OR(I212="Exit ramp",I212="Entrance ramp"),'Input data'!AA227=""),"Straight",IF(AND(OR(I212="Exit ramp",I212="Entrance ramp"),'Input data'!AA227&gt;10),'Input data'!AA227,"Irrelevant"))</f>
        <v>Irrelevant</v>
      </c>
      <c r="AA212" s="4" t="str">
        <f>IF(X212="Irrelevant","Irrelevant",IF(AND(OR(I212="Exit ramp",I212="Entrance ramp"),OR('Input data'!AB227="",'Input data'!AB227&gt;(G212*1000-X212))),G212*1000-X212,IF(AND(OR(I212="Exit ramp",I212="Entrance ramp"),'Input data'!AB227&gt;0),'Input data'!AB227,"Irrelevant")))</f>
        <v>Irrelevant</v>
      </c>
      <c r="AB212" s="4" t="str">
        <f>IF(AND(I212="Exit ramp",'Input data'!AC227=""),60,IF(AND(I212="Entrance ramp",'Input data'!AC227=""),80,IF(AND(OR(I212="Exit ramp",I212="Entrance ramp"),'Input data'!AC227&gt;4,'Input data'!AC227&lt;200),'Input data'!AC227,"Irrelevant")))</f>
        <v>Irrelevant</v>
      </c>
      <c r="AC212" s="4" t="str">
        <f>IF(AND(OR(I212="Motorway link",I212="Exit diverge",I212="Entrance merge"),'Input data'!AD227=""),"No",IF(OR(I212="Motorway link",I212="Exit diverge",I212="Entrance merge"),'Input data'!AD227,"Irrelevant"))</f>
        <v>Irrelevant</v>
      </c>
      <c r="AD212" s="4" t="str">
        <f>IF(AND(OR(I212="Motorway link",I212="Exit diverge",I212="Entrance merge"),'Input data'!AE227=""),"130 kph",IF(OR(I212="Motorway link",I212="Exit diverge",I212="Entrance merge"),'Input data'!AE227,"Irrelevant"))</f>
        <v>Irrelevant</v>
      </c>
      <c r="AE212" s="4" t="str">
        <f>IF(AND(I212="Entrance merge",'Input data'!AF227=""),"No",IF(I212="Entrance merge",'Input data'!AF227,"Irrelevant"))</f>
        <v>Irrelevant</v>
      </c>
      <c r="AF212" s="4" t="str">
        <f>IF(AND(AE212="Yes",'Input data'!AG227&gt;0,'Input data'!AG227&lt;1.00000001),'Input data'!AG227,IF(OR(AE212="No",AE212="Yes"),0,"Irrelevant"))</f>
        <v>Irrelevant</v>
      </c>
    </row>
    <row r="213" spans="1:32" x14ac:dyDescent="0.3">
      <c r="A213" s="4" t="str">
        <f>IF('Input data'!A228="","",'Input data'!A228)</f>
        <v/>
      </c>
      <c r="B213" s="4" t="str">
        <f>IF('Input data'!B228="","",'Input data'!B228)</f>
        <v/>
      </c>
      <c r="C213" s="4" t="str">
        <f>IF('Input data'!C228="","",'Input data'!C228)</f>
        <v/>
      </c>
      <c r="D213" s="4" t="str">
        <f>IF('Input data'!D228="","",'Input data'!D228)</f>
        <v/>
      </c>
      <c r="E213" s="4" t="str">
        <f>IF('Input data'!E228="","",'Input data'!E228)</f>
        <v/>
      </c>
      <c r="F213" s="4" t="str">
        <f>IF('Input data'!F228="","",'Input data'!F228)</f>
        <v/>
      </c>
      <c r="G213" s="4">
        <f>IF('Input data'!G228="","",'Input data'!G228)</f>
        <v>0</v>
      </c>
      <c r="H213" s="4" t="str">
        <f>IF('Input data'!H228&gt;0.5,'Input data'!H228,"")</f>
        <v/>
      </c>
      <c r="I213" s="4" t="str">
        <f>IF('Input data'!I228="","",'Input data'!I228)</f>
        <v/>
      </c>
      <c r="J213" s="4" t="str">
        <f>IF(AND(OR(I213="Motorway link",I213="Exit diverge",I213="Entrance merge"),'Input data'!K228=""),2,IF(AND(OR(I213="Motorway link",I213="Exit diverge",I213="Entrance merge"),'Input data'!K228&gt;0.5,'Input data'!K228&lt;21),'Input data'!K228,"Irrelevant"))</f>
        <v>Irrelevant</v>
      </c>
      <c r="K213" s="4" t="str">
        <f>IF(AND(OR(I213="Motorway link",I213="Exit diverge",I213="Entrance merge",I213="Exit ramp",I213="Entrance ramp"),'Input data'!L228=""),3.5,IF(AND(OR(I213="Motorway link",I213="Exit diverge",I213="Entrance merge",I213="Exit ramp",I213="Entrance ramp"),'Input data'!L228&gt;1.5,'Input data'!L228&lt;11),'Input data'!L228,"Irrelevant"))</f>
        <v>Irrelevant</v>
      </c>
      <c r="L213" s="4" t="str">
        <f>IF(AND(I213="Motorway link",'Input data'!M228=""),"No",IF(I213="Motorway link",'Input data'!M228,"Irrelevant"))</f>
        <v>Irrelevant</v>
      </c>
      <c r="M213" s="4" t="str">
        <f>IF(AND(L213="Yes",'Input data'!N228&gt;0,'Input data'!N228&lt;1.00000001),'Input data'!N228,IF(OR(L213="No",L213="Yes"),0,"Irrelevant"))</f>
        <v>Irrelevant</v>
      </c>
      <c r="N213" s="4" t="str">
        <f>IF(AND(OR(I213="Motorway link",I213="Exit diverge",I213="Entrance merge"),'Input data'!O228=""),3,IF(AND(OR(I213="Motorway link",I213="Exit diverge",I213="Entrance merge"),'Input data'!O228&lt;11,'Input data'!O228&gt;-0.00000001),'Input data'!O228,"Irrelevant"))</f>
        <v>Irrelevant</v>
      </c>
      <c r="O213" s="4" t="str">
        <f>IF(AND(OR(I213="Motorway link",I213="Exit diverge",I213="Entrance merge",I213="Exit ramp",I213="Entrance ramp"),'Input data'!P228=""),0.5,IF(AND(OR(I213="Motorway link",I213="Exit diverge",I213="Entrance merge",I213="Exit ramp",I213="Entrance ramp"),'Input data'!P228&gt;-0.00000001,'Input data'!P228&lt;11),'Input data'!P228,"Irrelevant"))</f>
        <v>Irrelevant</v>
      </c>
      <c r="P213" s="4" t="str">
        <f>IF(AND(OR(I213="Motorway link",I213="Exit diverge",I213="Entrance merge"),'Input data'!Q228=""),5,IF(AND(OR(I213="Motorway link",I213="Exit diverge",I213="Entrance merge"),'Input data'!Q228&gt;-0.00000001,'Input data'!Q228&lt;101),'Input data'!Q228,"Irrelevant"))</f>
        <v>Irrelevant</v>
      </c>
      <c r="Q213" s="4" t="str">
        <f>IF(AND(OR(I213="Motorway link",I213="Exit diverge",I213="Entrance merge"),'Input data'!R228=""),"Straight",IF(AND(OR(I213="Motorway link",I213="Exit diverge",I213="Entrance merge"),'Input data'!R228&gt;10),'Input data'!R228,"Irrelevant"))</f>
        <v>Irrelevant</v>
      </c>
      <c r="R213" s="4" t="str">
        <f>IF(Q213="Straight",0,IF(AND(OR(I213="Motorway link",I213="Exit diverge",I213="Entrance merge"),OR('Input data'!S228="",'Input data'!S228&gt;(G213*1000))),G213*1000,IF(AND(OR(I213="Motorway link",I213="Exit diverge",I213="Entrance merge"),'Input data'!S228&gt;0),'Input data'!S228,"Irrelevant")))</f>
        <v>Irrelevant</v>
      </c>
      <c r="S213" s="4" t="str">
        <f>IF(AND(OR(I213="Motorway link",I213="Exit diverge",I213="Entrance merge"),'Input data'!T228=""),"Straight",IF(AND(OR(I213="Motorway link",I213="Exit diverge",I213="Entrance merge"),'Input data'!T228&gt;10),'Input data'!T228,"Irrelevant"))</f>
        <v>Irrelevant</v>
      </c>
      <c r="T213" s="4" t="str">
        <f>IF(S213="Straight",0,IF(R213="Irrelevant","Irrelevant",IF(AND(OR(I213="Motorway link",I213="Exit diverge",I213="Entrance merge"),OR('Input data'!U228="",'Input data'!U228&gt;(G213*1000-R213))),G213*1000-R213,IF(AND(OR(I213="Motorway link",I213="Exit diverge",I213="Entrance merge"),'Input data'!U228&gt;0),'Input data'!U228,"Irrelevant"))))</f>
        <v>Irrelevant</v>
      </c>
      <c r="U213" s="4" t="str">
        <f>IF(AND(OR(I213="Motorway link",I213="Exit diverge",I213="Entrance merge",I213="Exit ramp",I213="Entrance ramp"),'Input data'!V228=""),"No",IF(OR(I213="Motorway link",I213="Exit diverge",I213="Entrance merge",I213="Exit ramp",I213="Entrance ramp"),'Input data'!V228,"Irrelevant"))</f>
        <v>Irrelevant</v>
      </c>
      <c r="V213" s="4" t="str">
        <f>IF(W213="Straight",IF(AND(OR(I213="Exit ramp",I213="Entrance ramp"),'Input data'!W228=""),"Straight diamond ramp",IF(OR(I213="Exit ramp",I213="Entrance ramp"),'Input data'!W228,"Irrelevant")),"Irrelevant")</f>
        <v>Irrelevant</v>
      </c>
      <c r="W213" s="4" t="str">
        <f>IF(AND(OR(I213="Exit ramp",I213="Entrance ramp"),'Input data'!X228=""),"Straight",IF(AND(OR(I213="Exit ramp",I213="Entrance ramp"),'Input data'!X228&gt;10),'Input data'!X228,"Irrelevant"))</f>
        <v>Irrelevant</v>
      </c>
      <c r="X213" s="4" t="str">
        <f>IF(AND(OR(I213="Exit ramp",I213="Entrance ramp"),OR('Input data'!Y228="",'Input data'!Y228&gt;(G213*1000))),G213*1000,IF(AND(OR(I213="Exit ramp",I213="Entrance ramp"),'Input data'!Y228&gt;0),'Input data'!Y228,"Irrelevant"))</f>
        <v>Irrelevant</v>
      </c>
      <c r="Y213" s="4" t="str">
        <f>IF(AND(I213="Exit ramp",'Input data'!Z228=""),95,IF(AND(I213="Entrance ramp",'Input data'!Z228=""),45,IF(AND(OR(I213="Exit ramp",I213="Entrance ramp"),'Input data'!Z228&gt;4,'Input data'!Z228&lt;200),'Input data'!Z228,"Irrelevant")))</f>
        <v>Irrelevant</v>
      </c>
      <c r="Z213" s="4" t="str">
        <f>IF(AND(OR(I213="Exit ramp",I213="Entrance ramp"),'Input data'!AA228=""),"Straight",IF(AND(OR(I213="Exit ramp",I213="Entrance ramp"),'Input data'!AA228&gt;10),'Input data'!AA228,"Irrelevant"))</f>
        <v>Irrelevant</v>
      </c>
      <c r="AA213" s="4" t="str">
        <f>IF(X213="Irrelevant","Irrelevant",IF(AND(OR(I213="Exit ramp",I213="Entrance ramp"),OR('Input data'!AB228="",'Input data'!AB228&gt;(G213*1000-X213))),G213*1000-X213,IF(AND(OR(I213="Exit ramp",I213="Entrance ramp"),'Input data'!AB228&gt;0),'Input data'!AB228,"Irrelevant")))</f>
        <v>Irrelevant</v>
      </c>
      <c r="AB213" s="4" t="str">
        <f>IF(AND(I213="Exit ramp",'Input data'!AC228=""),60,IF(AND(I213="Entrance ramp",'Input data'!AC228=""),80,IF(AND(OR(I213="Exit ramp",I213="Entrance ramp"),'Input data'!AC228&gt;4,'Input data'!AC228&lt;200),'Input data'!AC228,"Irrelevant")))</f>
        <v>Irrelevant</v>
      </c>
      <c r="AC213" s="4" t="str">
        <f>IF(AND(OR(I213="Motorway link",I213="Exit diverge",I213="Entrance merge"),'Input data'!AD228=""),"No",IF(OR(I213="Motorway link",I213="Exit diverge",I213="Entrance merge"),'Input data'!AD228,"Irrelevant"))</f>
        <v>Irrelevant</v>
      </c>
      <c r="AD213" s="4" t="str">
        <f>IF(AND(OR(I213="Motorway link",I213="Exit diverge",I213="Entrance merge"),'Input data'!AE228=""),"130 kph",IF(OR(I213="Motorway link",I213="Exit diverge",I213="Entrance merge"),'Input data'!AE228,"Irrelevant"))</f>
        <v>Irrelevant</v>
      </c>
      <c r="AE213" s="4" t="str">
        <f>IF(AND(I213="Entrance merge",'Input data'!AF228=""),"No",IF(I213="Entrance merge",'Input data'!AF228,"Irrelevant"))</f>
        <v>Irrelevant</v>
      </c>
      <c r="AF213" s="4" t="str">
        <f>IF(AND(AE213="Yes",'Input data'!AG228&gt;0,'Input data'!AG228&lt;1.00000001),'Input data'!AG228,IF(OR(AE213="No",AE213="Yes"),0,"Irrelevant"))</f>
        <v>Irrelevant</v>
      </c>
    </row>
    <row r="214" spans="1:32" x14ac:dyDescent="0.3">
      <c r="A214" s="4" t="str">
        <f>IF('Input data'!A229="","",'Input data'!A229)</f>
        <v/>
      </c>
      <c r="B214" s="4" t="str">
        <f>IF('Input data'!B229="","",'Input data'!B229)</f>
        <v/>
      </c>
      <c r="C214" s="4" t="str">
        <f>IF('Input data'!C229="","",'Input data'!C229)</f>
        <v/>
      </c>
      <c r="D214" s="4" t="str">
        <f>IF('Input data'!D229="","",'Input data'!D229)</f>
        <v/>
      </c>
      <c r="E214" s="4" t="str">
        <f>IF('Input data'!E229="","",'Input data'!E229)</f>
        <v/>
      </c>
      <c r="F214" s="4" t="str">
        <f>IF('Input data'!F229="","",'Input data'!F229)</f>
        <v/>
      </c>
      <c r="G214" s="4">
        <f>IF('Input data'!G229="","",'Input data'!G229)</f>
        <v>0</v>
      </c>
      <c r="H214" s="4" t="str">
        <f>IF('Input data'!H229&gt;0.5,'Input data'!H229,"")</f>
        <v/>
      </c>
      <c r="I214" s="4" t="str">
        <f>IF('Input data'!I229="","",'Input data'!I229)</f>
        <v/>
      </c>
      <c r="J214" s="4" t="str">
        <f>IF(AND(OR(I214="Motorway link",I214="Exit diverge",I214="Entrance merge"),'Input data'!K229=""),2,IF(AND(OR(I214="Motorway link",I214="Exit diverge",I214="Entrance merge"),'Input data'!K229&gt;0.5,'Input data'!K229&lt;21),'Input data'!K229,"Irrelevant"))</f>
        <v>Irrelevant</v>
      </c>
      <c r="K214" s="4" t="str">
        <f>IF(AND(OR(I214="Motorway link",I214="Exit diverge",I214="Entrance merge",I214="Exit ramp",I214="Entrance ramp"),'Input data'!L229=""),3.5,IF(AND(OR(I214="Motorway link",I214="Exit diverge",I214="Entrance merge",I214="Exit ramp",I214="Entrance ramp"),'Input data'!L229&gt;1.5,'Input data'!L229&lt;11),'Input data'!L229,"Irrelevant"))</f>
        <v>Irrelevant</v>
      </c>
      <c r="L214" s="4" t="str">
        <f>IF(AND(I214="Motorway link",'Input data'!M229=""),"No",IF(I214="Motorway link",'Input data'!M229,"Irrelevant"))</f>
        <v>Irrelevant</v>
      </c>
      <c r="M214" s="4" t="str">
        <f>IF(AND(L214="Yes",'Input data'!N229&gt;0,'Input data'!N229&lt;1.00000001),'Input data'!N229,IF(OR(L214="No",L214="Yes"),0,"Irrelevant"))</f>
        <v>Irrelevant</v>
      </c>
      <c r="N214" s="4" t="str">
        <f>IF(AND(OR(I214="Motorway link",I214="Exit diverge",I214="Entrance merge"),'Input data'!O229=""),3,IF(AND(OR(I214="Motorway link",I214="Exit diverge",I214="Entrance merge"),'Input data'!O229&lt;11,'Input data'!O229&gt;-0.00000001),'Input data'!O229,"Irrelevant"))</f>
        <v>Irrelevant</v>
      </c>
      <c r="O214" s="4" t="str">
        <f>IF(AND(OR(I214="Motorway link",I214="Exit diverge",I214="Entrance merge",I214="Exit ramp",I214="Entrance ramp"),'Input data'!P229=""),0.5,IF(AND(OR(I214="Motorway link",I214="Exit diverge",I214="Entrance merge",I214="Exit ramp",I214="Entrance ramp"),'Input data'!P229&gt;-0.00000001,'Input data'!P229&lt;11),'Input data'!P229,"Irrelevant"))</f>
        <v>Irrelevant</v>
      </c>
      <c r="P214" s="4" t="str">
        <f>IF(AND(OR(I214="Motorway link",I214="Exit diverge",I214="Entrance merge"),'Input data'!Q229=""),5,IF(AND(OR(I214="Motorway link",I214="Exit diverge",I214="Entrance merge"),'Input data'!Q229&gt;-0.00000001,'Input data'!Q229&lt;101),'Input data'!Q229,"Irrelevant"))</f>
        <v>Irrelevant</v>
      </c>
      <c r="Q214" s="4" t="str">
        <f>IF(AND(OR(I214="Motorway link",I214="Exit diverge",I214="Entrance merge"),'Input data'!R229=""),"Straight",IF(AND(OR(I214="Motorway link",I214="Exit diverge",I214="Entrance merge"),'Input data'!R229&gt;10),'Input data'!R229,"Irrelevant"))</f>
        <v>Irrelevant</v>
      </c>
      <c r="R214" s="4" t="str">
        <f>IF(Q214="Straight",0,IF(AND(OR(I214="Motorway link",I214="Exit diverge",I214="Entrance merge"),OR('Input data'!S229="",'Input data'!S229&gt;(G214*1000))),G214*1000,IF(AND(OR(I214="Motorway link",I214="Exit diverge",I214="Entrance merge"),'Input data'!S229&gt;0),'Input data'!S229,"Irrelevant")))</f>
        <v>Irrelevant</v>
      </c>
      <c r="S214" s="4" t="str">
        <f>IF(AND(OR(I214="Motorway link",I214="Exit diverge",I214="Entrance merge"),'Input data'!T229=""),"Straight",IF(AND(OR(I214="Motorway link",I214="Exit diverge",I214="Entrance merge"),'Input data'!T229&gt;10),'Input data'!T229,"Irrelevant"))</f>
        <v>Irrelevant</v>
      </c>
      <c r="T214" s="4" t="str">
        <f>IF(S214="Straight",0,IF(R214="Irrelevant","Irrelevant",IF(AND(OR(I214="Motorway link",I214="Exit diverge",I214="Entrance merge"),OR('Input data'!U229="",'Input data'!U229&gt;(G214*1000-R214))),G214*1000-R214,IF(AND(OR(I214="Motorway link",I214="Exit diverge",I214="Entrance merge"),'Input data'!U229&gt;0),'Input data'!U229,"Irrelevant"))))</f>
        <v>Irrelevant</v>
      </c>
      <c r="U214" s="4" t="str">
        <f>IF(AND(OR(I214="Motorway link",I214="Exit diverge",I214="Entrance merge",I214="Exit ramp",I214="Entrance ramp"),'Input data'!V229=""),"No",IF(OR(I214="Motorway link",I214="Exit diverge",I214="Entrance merge",I214="Exit ramp",I214="Entrance ramp"),'Input data'!V229,"Irrelevant"))</f>
        <v>Irrelevant</v>
      </c>
      <c r="V214" s="4" t="str">
        <f>IF(W214="Straight",IF(AND(OR(I214="Exit ramp",I214="Entrance ramp"),'Input data'!W229=""),"Straight diamond ramp",IF(OR(I214="Exit ramp",I214="Entrance ramp"),'Input data'!W229,"Irrelevant")),"Irrelevant")</f>
        <v>Irrelevant</v>
      </c>
      <c r="W214" s="4" t="str">
        <f>IF(AND(OR(I214="Exit ramp",I214="Entrance ramp"),'Input data'!X229=""),"Straight",IF(AND(OR(I214="Exit ramp",I214="Entrance ramp"),'Input data'!X229&gt;10),'Input data'!X229,"Irrelevant"))</f>
        <v>Irrelevant</v>
      </c>
      <c r="X214" s="4" t="str">
        <f>IF(AND(OR(I214="Exit ramp",I214="Entrance ramp"),OR('Input data'!Y229="",'Input data'!Y229&gt;(G214*1000))),G214*1000,IF(AND(OR(I214="Exit ramp",I214="Entrance ramp"),'Input data'!Y229&gt;0),'Input data'!Y229,"Irrelevant"))</f>
        <v>Irrelevant</v>
      </c>
      <c r="Y214" s="4" t="str">
        <f>IF(AND(I214="Exit ramp",'Input data'!Z229=""),95,IF(AND(I214="Entrance ramp",'Input data'!Z229=""),45,IF(AND(OR(I214="Exit ramp",I214="Entrance ramp"),'Input data'!Z229&gt;4,'Input data'!Z229&lt;200),'Input data'!Z229,"Irrelevant")))</f>
        <v>Irrelevant</v>
      </c>
      <c r="Z214" s="4" t="str">
        <f>IF(AND(OR(I214="Exit ramp",I214="Entrance ramp"),'Input data'!AA229=""),"Straight",IF(AND(OR(I214="Exit ramp",I214="Entrance ramp"),'Input data'!AA229&gt;10),'Input data'!AA229,"Irrelevant"))</f>
        <v>Irrelevant</v>
      </c>
      <c r="AA214" s="4" t="str">
        <f>IF(X214="Irrelevant","Irrelevant",IF(AND(OR(I214="Exit ramp",I214="Entrance ramp"),OR('Input data'!AB229="",'Input data'!AB229&gt;(G214*1000-X214))),G214*1000-X214,IF(AND(OR(I214="Exit ramp",I214="Entrance ramp"),'Input data'!AB229&gt;0),'Input data'!AB229,"Irrelevant")))</f>
        <v>Irrelevant</v>
      </c>
      <c r="AB214" s="4" t="str">
        <f>IF(AND(I214="Exit ramp",'Input data'!AC229=""),60,IF(AND(I214="Entrance ramp",'Input data'!AC229=""),80,IF(AND(OR(I214="Exit ramp",I214="Entrance ramp"),'Input data'!AC229&gt;4,'Input data'!AC229&lt;200),'Input data'!AC229,"Irrelevant")))</f>
        <v>Irrelevant</v>
      </c>
      <c r="AC214" s="4" t="str">
        <f>IF(AND(OR(I214="Motorway link",I214="Exit diverge",I214="Entrance merge"),'Input data'!AD229=""),"No",IF(OR(I214="Motorway link",I214="Exit diverge",I214="Entrance merge"),'Input data'!AD229,"Irrelevant"))</f>
        <v>Irrelevant</v>
      </c>
      <c r="AD214" s="4" t="str">
        <f>IF(AND(OR(I214="Motorway link",I214="Exit diverge",I214="Entrance merge"),'Input data'!AE229=""),"130 kph",IF(OR(I214="Motorway link",I214="Exit diverge",I214="Entrance merge"),'Input data'!AE229,"Irrelevant"))</f>
        <v>Irrelevant</v>
      </c>
      <c r="AE214" s="4" t="str">
        <f>IF(AND(I214="Entrance merge",'Input data'!AF229=""),"No",IF(I214="Entrance merge",'Input data'!AF229,"Irrelevant"))</f>
        <v>Irrelevant</v>
      </c>
      <c r="AF214" s="4" t="str">
        <f>IF(AND(AE214="Yes",'Input data'!AG229&gt;0,'Input data'!AG229&lt;1.00000001),'Input data'!AG229,IF(OR(AE214="No",AE214="Yes"),0,"Irrelevant"))</f>
        <v>Irrelevant</v>
      </c>
    </row>
    <row r="215" spans="1:32" x14ac:dyDescent="0.3">
      <c r="A215" s="4" t="str">
        <f>IF('Input data'!A230="","",'Input data'!A230)</f>
        <v/>
      </c>
      <c r="B215" s="4" t="str">
        <f>IF('Input data'!B230="","",'Input data'!B230)</f>
        <v/>
      </c>
      <c r="C215" s="4" t="str">
        <f>IF('Input data'!C230="","",'Input data'!C230)</f>
        <v/>
      </c>
      <c r="D215" s="4" t="str">
        <f>IF('Input data'!D230="","",'Input data'!D230)</f>
        <v/>
      </c>
      <c r="E215" s="4" t="str">
        <f>IF('Input data'!E230="","",'Input data'!E230)</f>
        <v/>
      </c>
      <c r="F215" s="4" t="str">
        <f>IF('Input data'!F230="","",'Input data'!F230)</f>
        <v/>
      </c>
      <c r="G215" s="4">
        <f>IF('Input data'!G230="","",'Input data'!G230)</f>
        <v>0</v>
      </c>
      <c r="H215" s="4" t="str">
        <f>IF('Input data'!H230&gt;0.5,'Input data'!H230,"")</f>
        <v/>
      </c>
      <c r="I215" s="4" t="str">
        <f>IF('Input data'!I230="","",'Input data'!I230)</f>
        <v/>
      </c>
      <c r="J215" s="4" t="str">
        <f>IF(AND(OR(I215="Motorway link",I215="Exit diverge",I215="Entrance merge"),'Input data'!K230=""),2,IF(AND(OR(I215="Motorway link",I215="Exit diverge",I215="Entrance merge"),'Input data'!K230&gt;0.5,'Input data'!K230&lt;21),'Input data'!K230,"Irrelevant"))</f>
        <v>Irrelevant</v>
      </c>
      <c r="K215" s="4" t="str">
        <f>IF(AND(OR(I215="Motorway link",I215="Exit diverge",I215="Entrance merge",I215="Exit ramp",I215="Entrance ramp"),'Input data'!L230=""),3.5,IF(AND(OR(I215="Motorway link",I215="Exit diverge",I215="Entrance merge",I215="Exit ramp",I215="Entrance ramp"),'Input data'!L230&gt;1.5,'Input data'!L230&lt;11),'Input data'!L230,"Irrelevant"))</f>
        <v>Irrelevant</v>
      </c>
      <c r="L215" s="4" t="str">
        <f>IF(AND(I215="Motorway link",'Input data'!M230=""),"No",IF(I215="Motorway link",'Input data'!M230,"Irrelevant"))</f>
        <v>Irrelevant</v>
      </c>
      <c r="M215" s="4" t="str">
        <f>IF(AND(L215="Yes",'Input data'!N230&gt;0,'Input data'!N230&lt;1.00000001),'Input data'!N230,IF(OR(L215="No",L215="Yes"),0,"Irrelevant"))</f>
        <v>Irrelevant</v>
      </c>
      <c r="N215" s="4" t="str">
        <f>IF(AND(OR(I215="Motorway link",I215="Exit diverge",I215="Entrance merge"),'Input data'!O230=""),3,IF(AND(OR(I215="Motorway link",I215="Exit diverge",I215="Entrance merge"),'Input data'!O230&lt;11,'Input data'!O230&gt;-0.00000001),'Input data'!O230,"Irrelevant"))</f>
        <v>Irrelevant</v>
      </c>
      <c r="O215" s="4" t="str">
        <f>IF(AND(OR(I215="Motorway link",I215="Exit diverge",I215="Entrance merge",I215="Exit ramp",I215="Entrance ramp"),'Input data'!P230=""),0.5,IF(AND(OR(I215="Motorway link",I215="Exit diverge",I215="Entrance merge",I215="Exit ramp",I215="Entrance ramp"),'Input data'!P230&gt;-0.00000001,'Input data'!P230&lt;11),'Input data'!P230,"Irrelevant"))</f>
        <v>Irrelevant</v>
      </c>
      <c r="P215" s="4" t="str">
        <f>IF(AND(OR(I215="Motorway link",I215="Exit diverge",I215="Entrance merge"),'Input data'!Q230=""),5,IF(AND(OR(I215="Motorway link",I215="Exit diverge",I215="Entrance merge"),'Input data'!Q230&gt;-0.00000001,'Input data'!Q230&lt;101),'Input data'!Q230,"Irrelevant"))</f>
        <v>Irrelevant</v>
      </c>
      <c r="Q215" s="4" t="str">
        <f>IF(AND(OR(I215="Motorway link",I215="Exit diverge",I215="Entrance merge"),'Input data'!R230=""),"Straight",IF(AND(OR(I215="Motorway link",I215="Exit diverge",I215="Entrance merge"),'Input data'!R230&gt;10),'Input data'!R230,"Irrelevant"))</f>
        <v>Irrelevant</v>
      </c>
      <c r="R215" s="4" t="str">
        <f>IF(Q215="Straight",0,IF(AND(OR(I215="Motorway link",I215="Exit diverge",I215="Entrance merge"),OR('Input data'!S230="",'Input data'!S230&gt;(G215*1000))),G215*1000,IF(AND(OR(I215="Motorway link",I215="Exit diverge",I215="Entrance merge"),'Input data'!S230&gt;0),'Input data'!S230,"Irrelevant")))</f>
        <v>Irrelevant</v>
      </c>
      <c r="S215" s="4" t="str">
        <f>IF(AND(OR(I215="Motorway link",I215="Exit diverge",I215="Entrance merge"),'Input data'!T230=""),"Straight",IF(AND(OR(I215="Motorway link",I215="Exit diverge",I215="Entrance merge"),'Input data'!T230&gt;10),'Input data'!T230,"Irrelevant"))</f>
        <v>Irrelevant</v>
      </c>
      <c r="T215" s="4" t="str">
        <f>IF(S215="Straight",0,IF(R215="Irrelevant","Irrelevant",IF(AND(OR(I215="Motorway link",I215="Exit diverge",I215="Entrance merge"),OR('Input data'!U230="",'Input data'!U230&gt;(G215*1000-R215))),G215*1000-R215,IF(AND(OR(I215="Motorway link",I215="Exit diverge",I215="Entrance merge"),'Input data'!U230&gt;0),'Input data'!U230,"Irrelevant"))))</f>
        <v>Irrelevant</v>
      </c>
      <c r="U215" s="4" t="str">
        <f>IF(AND(OR(I215="Motorway link",I215="Exit diverge",I215="Entrance merge",I215="Exit ramp",I215="Entrance ramp"),'Input data'!V230=""),"No",IF(OR(I215="Motorway link",I215="Exit diverge",I215="Entrance merge",I215="Exit ramp",I215="Entrance ramp"),'Input data'!V230,"Irrelevant"))</f>
        <v>Irrelevant</v>
      </c>
      <c r="V215" s="4" t="str">
        <f>IF(W215="Straight",IF(AND(OR(I215="Exit ramp",I215="Entrance ramp"),'Input data'!W230=""),"Straight diamond ramp",IF(OR(I215="Exit ramp",I215="Entrance ramp"),'Input data'!W230,"Irrelevant")),"Irrelevant")</f>
        <v>Irrelevant</v>
      </c>
      <c r="W215" s="4" t="str">
        <f>IF(AND(OR(I215="Exit ramp",I215="Entrance ramp"),'Input data'!X230=""),"Straight",IF(AND(OR(I215="Exit ramp",I215="Entrance ramp"),'Input data'!X230&gt;10),'Input data'!X230,"Irrelevant"))</f>
        <v>Irrelevant</v>
      </c>
      <c r="X215" s="4" t="str">
        <f>IF(AND(OR(I215="Exit ramp",I215="Entrance ramp"),OR('Input data'!Y230="",'Input data'!Y230&gt;(G215*1000))),G215*1000,IF(AND(OR(I215="Exit ramp",I215="Entrance ramp"),'Input data'!Y230&gt;0),'Input data'!Y230,"Irrelevant"))</f>
        <v>Irrelevant</v>
      </c>
      <c r="Y215" s="4" t="str">
        <f>IF(AND(I215="Exit ramp",'Input data'!Z230=""),95,IF(AND(I215="Entrance ramp",'Input data'!Z230=""),45,IF(AND(OR(I215="Exit ramp",I215="Entrance ramp"),'Input data'!Z230&gt;4,'Input data'!Z230&lt;200),'Input data'!Z230,"Irrelevant")))</f>
        <v>Irrelevant</v>
      </c>
      <c r="Z215" s="4" t="str">
        <f>IF(AND(OR(I215="Exit ramp",I215="Entrance ramp"),'Input data'!AA230=""),"Straight",IF(AND(OR(I215="Exit ramp",I215="Entrance ramp"),'Input data'!AA230&gt;10),'Input data'!AA230,"Irrelevant"))</f>
        <v>Irrelevant</v>
      </c>
      <c r="AA215" s="4" t="str">
        <f>IF(X215="Irrelevant","Irrelevant",IF(AND(OR(I215="Exit ramp",I215="Entrance ramp"),OR('Input data'!AB230="",'Input data'!AB230&gt;(G215*1000-X215))),G215*1000-X215,IF(AND(OR(I215="Exit ramp",I215="Entrance ramp"),'Input data'!AB230&gt;0),'Input data'!AB230,"Irrelevant")))</f>
        <v>Irrelevant</v>
      </c>
      <c r="AB215" s="4" t="str">
        <f>IF(AND(I215="Exit ramp",'Input data'!AC230=""),60,IF(AND(I215="Entrance ramp",'Input data'!AC230=""),80,IF(AND(OR(I215="Exit ramp",I215="Entrance ramp"),'Input data'!AC230&gt;4,'Input data'!AC230&lt;200),'Input data'!AC230,"Irrelevant")))</f>
        <v>Irrelevant</v>
      </c>
      <c r="AC215" s="4" t="str">
        <f>IF(AND(OR(I215="Motorway link",I215="Exit diverge",I215="Entrance merge"),'Input data'!AD230=""),"No",IF(OR(I215="Motorway link",I215="Exit diverge",I215="Entrance merge"),'Input data'!AD230,"Irrelevant"))</f>
        <v>Irrelevant</v>
      </c>
      <c r="AD215" s="4" t="str">
        <f>IF(AND(OR(I215="Motorway link",I215="Exit diverge",I215="Entrance merge"),'Input data'!AE230=""),"130 kph",IF(OR(I215="Motorway link",I215="Exit diverge",I215="Entrance merge"),'Input data'!AE230,"Irrelevant"))</f>
        <v>Irrelevant</v>
      </c>
      <c r="AE215" s="4" t="str">
        <f>IF(AND(I215="Entrance merge",'Input data'!AF230=""),"No",IF(I215="Entrance merge",'Input data'!AF230,"Irrelevant"))</f>
        <v>Irrelevant</v>
      </c>
      <c r="AF215" s="4" t="str">
        <f>IF(AND(AE215="Yes",'Input data'!AG230&gt;0,'Input data'!AG230&lt;1.00000001),'Input data'!AG230,IF(OR(AE215="No",AE215="Yes"),0,"Irrelevant"))</f>
        <v>Irrelevant</v>
      </c>
    </row>
    <row r="216" spans="1:32" x14ac:dyDescent="0.3">
      <c r="A216" s="4" t="str">
        <f>IF('Input data'!A231="","",'Input data'!A231)</f>
        <v/>
      </c>
      <c r="B216" s="4" t="str">
        <f>IF('Input data'!B231="","",'Input data'!B231)</f>
        <v/>
      </c>
      <c r="C216" s="4" t="str">
        <f>IF('Input data'!C231="","",'Input data'!C231)</f>
        <v/>
      </c>
      <c r="D216" s="4" t="str">
        <f>IF('Input data'!D231="","",'Input data'!D231)</f>
        <v/>
      </c>
      <c r="E216" s="4" t="str">
        <f>IF('Input data'!E231="","",'Input data'!E231)</f>
        <v/>
      </c>
      <c r="F216" s="4" t="str">
        <f>IF('Input data'!F231="","",'Input data'!F231)</f>
        <v/>
      </c>
      <c r="G216" s="4">
        <f>IF('Input data'!G231="","",'Input data'!G231)</f>
        <v>0</v>
      </c>
      <c r="H216" s="4" t="str">
        <f>IF('Input data'!H231&gt;0.5,'Input data'!H231,"")</f>
        <v/>
      </c>
      <c r="I216" s="4" t="str">
        <f>IF('Input data'!I231="","",'Input data'!I231)</f>
        <v/>
      </c>
      <c r="J216" s="4" t="str">
        <f>IF(AND(OR(I216="Motorway link",I216="Exit diverge",I216="Entrance merge"),'Input data'!K231=""),2,IF(AND(OR(I216="Motorway link",I216="Exit diverge",I216="Entrance merge"),'Input data'!K231&gt;0.5,'Input data'!K231&lt;21),'Input data'!K231,"Irrelevant"))</f>
        <v>Irrelevant</v>
      </c>
      <c r="K216" s="4" t="str">
        <f>IF(AND(OR(I216="Motorway link",I216="Exit diverge",I216="Entrance merge",I216="Exit ramp",I216="Entrance ramp"),'Input data'!L231=""),3.5,IF(AND(OR(I216="Motorway link",I216="Exit diverge",I216="Entrance merge",I216="Exit ramp",I216="Entrance ramp"),'Input data'!L231&gt;1.5,'Input data'!L231&lt;11),'Input data'!L231,"Irrelevant"))</f>
        <v>Irrelevant</v>
      </c>
      <c r="L216" s="4" t="str">
        <f>IF(AND(I216="Motorway link",'Input data'!M231=""),"No",IF(I216="Motorway link",'Input data'!M231,"Irrelevant"))</f>
        <v>Irrelevant</v>
      </c>
      <c r="M216" s="4" t="str">
        <f>IF(AND(L216="Yes",'Input data'!N231&gt;0,'Input data'!N231&lt;1.00000001),'Input data'!N231,IF(OR(L216="No",L216="Yes"),0,"Irrelevant"))</f>
        <v>Irrelevant</v>
      </c>
      <c r="N216" s="4" t="str">
        <f>IF(AND(OR(I216="Motorway link",I216="Exit diverge",I216="Entrance merge"),'Input data'!O231=""),3,IF(AND(OR(I216="Motorway link",I216="Exit diverge",I216="Entrance merge"),'Input data'!O231&lt;11,'Input data'!O231&gt;-0.00000001),'Input data'!O231,"Irrelevant"))</f>
        <v>Irrelevant</v>
      </c>
      <c r="O216" s="4" t="str">
        <f>IF(AND(OR(I216="Motorway link",I216="Exit diverge",I216="Entrance merge",I216="Exit ramp",I216="Entrance ramp"),'Input data'!P231=""),0.5,IF(AND(OR(I216="Motorway link",I216="Exit diverge",I216="Entrance merge",I216="Exit ramp",I216="Entrance ramp"),'Input data'!P231&gt;-0.00000001,'Input data'!P231&lt;11),'Input data'!P231,"Irrelevant"))</f>
        <v>Irrelevant</v>
      </c>
      <c r="P216" s="4" t="str">
        <f>IF(AND(OR(I216="Motorway link",I216="Exit diverge",I216="Entrance merge"),'Input data'!Q231=""),5,IF(AND(OR(I216="Motorway link",I216="Exit diverge",I216="Entrance merge"),'Input data'!Q231&gt;-0.00000001,'Input data'!Q231&lt;101),'Input data'!Q231,"Irrelevant"))</f>
        <v>Irrelevant</v>
      </c>
      <c r="Q216" s="4" t="str">
        <f>IF(AND(OR(I216="Motorway link",I216="Exit diverge",I216="Entrance merge"),'Input data'!R231=""),"Straight",IF(AND(OR(I216="Motorway link",I216="Exit diverge",I216="Entrance merge"),'Input data'!R231&gt;10),'Input data'!R231,"Irrelevant"))</f>
        <v>Irrelevant</v>
      </c>
      <c r="R216" s="4" t="str">
        <f>IF(Q216="Straight",0,IF(AND(OR(I216="Motorway link",I216="Exit diverge",I216="Entrance merge"),OR('Input data'!S231="",'Input data'!S231&gt;(G216*1000))),G216*1000,IF(AND(OR(I216="Motorway link",I216="Exit diverge",I216="Entrance merge"),'Input data'!S231&gt;0),'Input data'!S231,"Irrelevant")))</f>
        <v>Irrelevant</v>
      </c>
      <c r="S216" s="4" t="str">
        <f>IF(AND(OR(I216="Motorway link",I216="Exit diverge",I216="Entrance merge"),'Input data'!T231=""),"Straight",IF(AND(OR(I216="Motorway link",I216="Exit diverge",I216="Entrance merge"),'Input data'!T231&gt;10),'Input data'!T231,"Irrelevant"))</f>
        <v>Irrelevant</v>
      </c>
      <c r="T216" s="4" t="str">
        <f>IF(S216="Straight",0,IF(R216="Irrelevant","Irrelevant",IF(AND(OR(I216="Motorway link",I216="Exit diverge",I216="Entrance merge"),OR('Input data'!U231="",'Input data'!U231&gt;(G216*1000-R216))),G216*1000-R216,IF(AND(OR(I216="Motorway link",I216="Exit diverge",I216="Entrance merge"),'Input data'!U231&gt;0),'Input data'!U231,"Irrelevant"))))</f>
        <v>Irrelevant</v>
      </c>
      <c r="U216" s="4" t="str">
        <f>IF(AND(OR(I216="Motorway link",I216="Exit diverge",I216="Entrance merge",I216="Exit ramp",I216="Entrance ramp"),'Input data'!V231=""),"No",IF(OR(I216="Motorway link",I216="Exit diverge",I216="Entrance merge",I216="Exit ramp",I216="Entrance ramp"),'Input data'!V231,"Irrelevant"))</f>
        <v>Irrelevant</v>
      </c>
      <c r="V216" s="4" t="str">
        <f>IF(W216="Straight",IF(AND(OR(I216="Exit ramp",I216="Entrance ramp"),'Input data'!W231=""),"Straight diamond ramp",IF(OR(I216="Exit ramp",I216="Entrance ramp"),'Input data'!W231,"Irrelevant")),"Irrelevant")</f>
        <v>Irrelevant</v>
      </c>
      <c r="W216" s="4" t="str">
        <f>IF(AND(OR(I216="Exit ramp",I216="Entrance ramp"),'Input data'!X231=""),"Straight",IF(AND(OR(I216="Exit ramp",I216="Entrance ramp"),'Input data'!X231&gt;10),'Input data'!X231,"Irrelevant"))</f>
        <v>Irrelevant</v>
      </c>
      <c r="X216" s="4" t="str">
        <f>IF(AND(OR(I216="Exit ramp",I216="Entrance ramp"),OR('Input data'!Y231="",'Input data'!Y231&gt;(G216*1000))),G216*1000,IF(AND(OR(I216="Exit ramp",I216="Entrance ramp"),'Input data'!Y231&gt;0),'Input data'!Y231,"Irrelevant"))</f>
        <v>Irrelevant</v>
      </c>
      <c r="Y216" s="4" t="str">
        <f>IF(AND(I216="Exit ramp",'Input data'!Z231=""),95,IF(AND(I216="Entrance ramp",'Input data'!Z231=""),45,IF(AND(OR(I216="Exit ramp",I216="Entrance ramp"),'Input data'!Z231&gt;4,'Input data'!Z231&lt;200),'Input data'!Z231,"Irrelevant")))</f>
        <v>Irrelevant</v>
      </c>
      <c r="Z216" s="4" t="str">
        <f>IF(AND(OR(I216="Exit ramp",I216="Entrance ramp"),'Input data'!AA231=""),"Straight",IF(AND(OR(I216="Exit ramp",I216="Entrance ramp"),'Input data'!AA231&gt;10),'Input data'!AA231,"Irrelevant"))</f>
        <v>Irrelevant</v>
      </c>
      <c r="AA216" s="4" t="str">
        <f>IF(X216="Irrelevant","Irrelevant",IF(AND(OR(I216="Exit ramp",I216="Entrance ramp"),OR('Input data'!AB231="",'Input data'!AB231&gt;(G216*1000-X216))),G216*1000-X216,IF(AND(OR(I216="Exit ramp",I216="Entrance ramp"),'Input data'!AB231&gt;0),'Input data'!AB231,"Irrelevant")))</f>
        <v>Irrelevant</v>
      </c>
      <c r="AB216" s="4" t="str">
        <f>IF(AND(I216="Exit ramp",'Input data'!AC231=""),60,IF(AND(I216="Entrance ramp",'Input data'!AC231=""),80,IF(AND(OR(I216="Exit ramp",I216="Entrance ramp"),'Input data'!AC231&gt;4,'Input data'!AC231&lt;200),'Input data'!AC231,"Irrelevant")))</f>
        <v>Irrelevant</v>
      </c>
      <c r="AC216" s="4" t="str">
        <f>IF(AND(OR(I216="Motorway link",I216="Exit diverge",I216="Entrance merge"),'Input data'!AD231=""),"No",IF(OR(I216="Motorway link",I216="Exit diverge",I216="Entrance merge"),'Input data'!AD231,"Irrelevant"))</f>
        <v>Irrelevant</v>
      </c>
      <c r="AD216" s="4" t="str">
        <f>IF(AND(OR(I216="Motorway link",I216="Exit diverge",I216="Entrance merge"),'Input data'!AE231=""),"130 kph",IF(OR(I216="Motorway link",I216="Exit diverge",I216="Entrance merge"),'Input data'!AE231,"Irrelevant"))</f>
        <v>Irrelevant</v>
      </c>
      <c r="AE216" s="4" t="str">
        <f>IF(AND(I216="Entrance merge",'Input data'!AF231=""),"No",IF(I216="Entrance merge",'Input data'!AF231,"Irrelevant"))</f>
        <v>Irrelevant</v>
      </c>
      <c r="AF216" s="4" t="str">
        <f>IF(AND(AE216="Yes",'Input data'!AG231&gt;0,'Input data'!AG231&lt;1.00000001),'Input data'!AG231,IF(OR(AE216="No",AE216="Yes"),0,"Irrelevant"))</f>
        <v>Irrelevant</v>
      </c>
    </row>
    <row r="217" spans="1:32" x14ac:dyDescent="0.3">
      <c r="A217" s="4" t="str">
        <f>IF('Input data'!A232="","",'Input data'!A232)</f>
        <v/>
      </c>
      <c r="B217" s="4" t="str">
        <f>IF('Input data'!B232="","",'Input data'!B232)</f>
        <v/>
      </c>
      <c r="C217" s="4" t="str">
        <f>IF('Input data'!C232="","",'Input data'!C232)</f>
        <v/>
      </c>
      <c r="D217" s="4" t="str">
        <f>IF('Input data'!D232="","",'Input data'!D232)</f>
        <v/>
      </c>
      <c r="E217" s="4" t="str">
        <f>IF('Input data'!E232="","",'Input data'!E232)</f>
        <v/>
      </c>
      <c r="F217" s="4" t="str">
        <f>IF('Input data'!F232="","",'Input data'!F232)</f>
        <v/>
      </c>
      <c r="G217" s="4">
        <f>IF('Input data'!G232="","",'Input data'!G232)</f>
        <v>0</v>
      </c>
      <c r="H217" s="4" t="str">
        <f>IF('Input data'!H232&gt;0.5,'Input data'!H232,"")</f>
        <v/>
      </c>
      <c r="I217" s="4" t="str">
        <f>IF('Input data'!I232="","",'Input data'!I232)</f>
        <v/>
      </c>
      <c r="J217" s="4" t="str">
        <f>IF(AND(OR(I217="Motorway link",I217="Exit diverge",I217="Entrance merge"),'Input data'!K232=""),2,IF(AND(OR(I217="Motorway link",I217="Exit diverge",I217="Entrance merge"),'Input data'!K232&gt;0.5,'Input data'!K232&lt;21),'Input data'!K232,"Irrelevant"))</f>
        <v>Irrelevant</v>
      </c>
      <c r="K217" s="4" t="str">
        <f>IF(AND(OR(I217="Motorway link",I217="Exit diverge",I217="Entrance merge",I217="Exit ramp",I217="Entrance ramp"),'Input data'!L232=""),3.5,IF(AND(OR(I217="Motorway link",I217="Exit diverge",I217="Entrance merge",I217="Exit ramp",I217="Entrance ramp"),'Input data'!L232&gt;1.5,'Input data'!L232&lt;11),'Input data'!L232,"Irrelevant"))</f>
        <v>Irrelevant</v>
      </c>
      <c r="L217" s="4" t="str">
        <f>IF(AND(I217="Motorway link",'Input data'!M232=""),"No",IF(I217="Motorway link",'Input data'!M232,"Irrelevant"))</f>
        <v>Irrelevant</v>
      </c>
      <c r="M217" s="4" t="str">
        <f>IF(AND(L217="Yes",'Input data'!N232&gt;0,'Input data'!N232&lt;1.00000001),'Input data'!N232,IF(OR(L217="No",L217="Yes"),0,"Irrelevant"))</f>
        <v>Irrelevant</v>
      </c>
      <c r="N217" s="4" t="str">
        <f>IF(AND(OR(I217="Motorway link",I217="Exit diverge",I217="Entrance merge"),'Input data'!O232=""),3,IF(AND(OR(I217="Motorway link",I217="Exit diverge",I217="Entrance merge"),'Input data'!O232&lt;11,'Input data'!O232&gt;-0.00000001),'Input data'!O232,"Irrelevant"))</f>
        <v>Irrelevant</v>
      </c>
      <c r="O217" s="4" t="str">
        <f>IF(AND(OR(I217="Motorway link",I217="Exit diverge",I217="Entrance merge",I217="Exit ramp",I217="Entrance ramp"),'Input data'!P232=""),0.5,IF(AND(OR(I217="Motorway link",I217="Exit diverge",I217="Entrance merge",I217="Exit ramp",I217="Entrance ramp"),'Input data'!P232&gt;-0.00000001,'Input data'!P232&lt;11),'Input data'!P232,"Irrelevant"))</f>
        <v>Irrelevant</v>
      </c>
      <c r="P217" s="4" t="str">
        <f>IF(AND(OR(I217="Motorway link",I217="Exit diverge",I217="Entrance merge"),'Input data'!Q232=""),5,IF(AND(OR(I217="Motorway link",I217="Exit diverge",I217="Entrance merge"),'Input data'!Q232&gt;-0.00000001,'Input data'!Q232&lt;101),'Input data'!Q232,"Irrelevant"))</f>
        <v>Irrelevant</v>
      </c>
      <c r="Q217" s="4" t="str">
        <f>IF(AND(OR(I217="Motorway link",I217="Exit diverge",I217="Entrance merge"),'Input data'!R232=""),"Straight",IF(AND(OR(I217="Motorway link",I217="Exit diverge",I217="Entrance merge"),'Input data'!R232&gt;10),'Input data'!R232,"Irrelevant"))</f>
        <v>Irrelevant</v>
      </c>
      <c r="R217" s="4" t="str">
        <f>IF(Q217="Straight",0,IF(AND(OR(I217="Motorway link",I217="Exit diverge",I217="Entrance merge"),OR('Input data'!S232="",'Input data'!S232&gt;(G217*1000))),G217*1000,IF(AND(OR(I217="Motorway link",I217="Exit diverge",I217="Entrance merge"),'Input data'!S232&gt;0),'Input data'!S232,"Irrelevant")))</f>
        <v>Irrelevant</v>
      </c>
      <c r="S217" s="4" t="str">
        <f>IF(AND(OR(I217="Motorway link",I217="Exit diverge",I217="Entrance merge"),'Input data'!T232=""),"Straight",IF(AND(OR(I217="Motorway link",I217="Exit diverge",I217="Entrance merge"),'Input data'!T232&gt;10),'Input data'!T232,"Irrelevant"))</f>
        <v>Irrelevant</v>
      </c>
      <c r="T217" s="4" t="str">
        <f>IF(S217="Straight",0,IF(R217="Irrelevant","Irrelevant",IF(AND(OR(I217="Motorway link",I217="Exit diverge",I217="Entrance merge"),OR('Input data'!U232="",'Input data'!U232&gt;(G217*1000-R217))),G217*1000-R217,IF(AND(OR(I217="Motorway link",I217="Exit diverge",I217="Entrance merge"),'Input data'!U232&gt;0),'Input data'!U232,"Irrelevant"))))</f>
        <v>Irrelevant</v>
      </c>
      <c r="U217" s="4" t="str">
        <f>IF(AND(OR(I217="Motorway link",I217="Exit diverge",I217="Entrance merge",I217="Exit ramp",I217="Entrance ramp"),'Input data'!V232=""),"No",IF(OR(I217="Motorway link",I217="Exit diverge",I217="Entrance merge",I217="Exit ramp",I217="Entrance ramp"),'Input data'!V232,"Irrelevant"))</f>
        <v>Irrelevant</v>
      </c>
      <c r="V217" s="4" t="str">
        <f>IF(W217="Straight",IF(AND(OR(I217="Exit ramp",I217="Entrance ramp"),'Input data'!W232=""),"Straight diamond ramp",IF(OR(I217="Exit ramp",I217="Entrance ramp"),'Input data'!W232,"Irrelevant")),"Irrelevant")</f>
        <v>Irrelevant</v>
      </c>
      <c r="W217" s="4" t="str">
        <f>IF(AND(OR(I217="Exit ramp",I217="Entrance ramp"),'Input data'!X232=""),"Straight",IF(AND(OR(I217="Exit ramp",I217="Entrance ramp"),'Input data'!X232&gt;10),'Input data'!X232,"Irrelevant"))</f>
        <v>Irrelevant</v>
      </c>
      <c r="X217" s="4" t="str">
        <f>IF(AND(OR(I217="Exit ramp",I217="Entrance ramp"),OR('Input data'!Y232="",'Input data'!Y232&gt;(G217*1000))),G217*1000,IF(AND(OR(I217="Exit ramp",I217="Entrance ramp"),'Input data'!Y232&gt;0),'Input data'!Y232,"Irrelevant"))</f>
        <v>Irrelevant</v>
      </c>
      <c r="Y217" s="4" t="str">
        <f>IF(AND(I217="Exit ramp",'Input data'!Z232=""),95,IF(AND(I217="Entrance ramp",'Input data'!Z232=""),45,IF(AND(OR(I217="Exit ramp",I217="Entrance ramp"),'Input data'!Z232&gt;4,'Input data'!Z232&lt;200),'Input data'!Z232,"Irrelevant")))</f>
        <v>Irrelevant</v>
      </c>
      <c r="Z217" s="4" t="str">
        <f>IF(AND(OR(I217="Exit ramp",I217="Entrance ramp"),'Input data'!AA232=""),"Straight",IF(AND(OR(I217="Exit ramp",I217="Entrance ramp"),'Input data'!AA232&gt;10),'Input data'!AA232,"Irrelevant"))</f>
        <v>Irrelevant</v>
      </c>
      <c r="AA217" s="4" t="str">
        <f>IF(X217="Irrelevant","Irrelevant",IF(AND(OR(I217="Exit ramp",I217="Entrance ramp"),OR('Input data'!AB232="",'Input data'!AB232&gt;(G217*1000-X217))),G217*1000-X217,IF(AND(OR(I217="Exit ramp",I217="Entrance ramp"),'Input data'!AB232&gt;0),'Input data'!AB232,"Irrelevant")))</f>
        <v>Irrelevant</v>
      </c>
      <c r="AB217" s="4" t="str">
        <f>IF(AND(I217="Exit ramp",'Input data'!AC232=""),60,IF(AND(I217="Entrance ramp",'Input data'!AC232=""),80,IF(AND(OR(I217="Exit ramp",I217="Entrance ramp"),'Input data'!AC232&gt;4,'Input data'!AC232&lt;200),'Input data'!AC232,"Irrelevant")))</f>
        <v>Irrelevant</v>
      </c>
      <c r="AC217" s="4" t="str">
        <f>IF(AND(OR(I217="Motorway link",I217="Exit diverge",I217="Entrance merge"),'Input data'!AD232=""),"No",IF(OR(I217="Motorway link",I217="Exit diverge",I217="Entrance merge"),'Input data'!AD232,"Irrelevant"))</f>
        <v>Irrelevant</v>
      </c>
      <c r="AD217" s="4" t="str">
        <f>IF(AND(OR(I217="Motorway link",I217="Exit diverge",I217="Entrance merge"),'Input data'!AE232=""),"130 kph",IF(OR(I217="Motorway link",I217="Exit diverge",I217="Entrance merge"),'Input data'!AE232,"Irrelevant"))</f>
        <v>Irrelevant</v>
      </c>
      <c r="AE217" s="4" t="str">
        <f>IF(AND(I217="Entrance merge",'Input data'!AF232=""),"No",IF(I217="Entrance merge",'Input data'!AF232,"Irrelevant"))</f>
        <v>Irrelevant</v>
      </c>
      <c r="AF217" s="4" t="str">
        <f>IF(AND(AE217="Yes",'Input data'!AG232&gt;0,'Input data'!AG232&lt;1.00000001),'Input data'!AG232,IF(OR(AE217="No",AE217="Yes"),0,"Irrelevant"))</f>
        <v>Irrelevant</v>
      </c>
    </row>
    <row r="218" spans="1:32" x14ac:dyDescent="0.3">
      <c r="A218" s="4" t="str">
        <f>IF('Input data'!A233="","",'Input data'!A233)</f>
        <v/>
      </c>
      <c r="B218" s="4" t="str">
        <f>IF('Input data'!B233="","",'Input data'!B233)</f>
        <v/>
      </c>
      <c r="C218" s="4" t="str">
        <f>IF('Input data'!C233="","",'Input data'!C233)</f>
        <v/>
      </c>
      <c r="D218" s="4" t="str">
        <f>IF('Input data'!D233="","",'Input data'!D233)</f>
        <v/>
      </c>
      <c r="E218" s="4" t="str">
        <f>IF('Input data'!E233="","",'Input data'!E233)</f>
        <v/>
      </c>
      <c r="F218" s="4" t="str">
        <f>IF('Input data'!F233="","",'Input data'!F233)</f>
        <v/>
      </c>
      <c r="G218" s="4">
        <f>IF('Input data'!G233="","",'Input data'!G233)</f>
        <v>0</v>
      </c>
      <c r="H218" s="4" t="str">
        <f>IF('Input data'!H233&gt;0.5,'Input data'!H233,"")</f>
        <v/>
      </c>
      <c r="I218" s="4" t="str">
        <f>IF('Input data'!I233="","",'Input data'!I233)</f>
        <v/>
      </c>
      <c r="J218" s="4" t="str">
        <f>IF(AND(OR(I218="Motorway link",I218="Exit diverge",I218="Entrance merge"),'Input data'!K233=""),2,IF(AND(OR(I218="Motorway link",I218="Exit diverge",I218="Entrance merge"),'Input data'!K233&gt;0.5,'Input data'!K233&lt;21),'Input data'!K233,"Irrelevant"))</f>
        <v>Irrelevant</v>
      </c>
      <c r="K218" s="4" t="str">
        <f>IF(AND(OR(I218="Motorway link",I218="Exit diverge",I218="Entrance merge",I218="Exit ramp",I218="Entrance ramp"),'Input data'!L233=""),3.5,IF(AND(OR(I218="Motorway link",I218="Exit diverge",I218="Entrance merge",I218="Exit ramp",I218="Entrance ramp"),'Input data'!L233&gt;1.5,'Input data'!L233&lt;11),'Input data'!L233,"Irrelevant"))</f>
        <v>Irrelevant</v>
      </c>
      <c r="L218" s="4" t="str">
        <f>IF(AND(I218="Motorway link",'Input data'!M233=""),"No",IF(I218="Motorway link",'Input data'!M233,"Irrelevant"))</f>
        <v>Irrelevant</v>
      </c>
      <c r="M218" s="4" t="str">
        <f>IF(AND(L218="Yes",'Input data'!N233&gt;0,'Input data'!N233&lt;1.00000001),'Input data'!N233,IF(OR(L218="No",L218="Yes"),0,"Irrelevant"))</f>
        <v>Irrelevant</v>
      </c>
      <c r="N218" s="4" t="str">
        <f>IF(AND(OR(I218="Motorway link",I218="Exit diverge",I218="Entrance merge"),'Input data'!O233=""),3,IF(AND(OR(I218="Motorway link",I218="Exit diverge",I218="Entrance merge"),'Input data'!O233&lt;11,'Input data'!O233&gt;-0.00000001),'Input data'!O233,"Irrelevant"))</f>
        <v>Irrelevant</v>
      </c>
      <c r="O218" s="4" t="str">
        <f>IF(AND(OR(I218="Motorway link",I218="Exit diverge",I218="Entrance merge",I218="Exit ramp",I218="Entrance ramp"),'Input data'!P233=""),0.5,IF(AND(OR(I218="Motorway link",I218="Exit diverge",I218="Entrance merge",I218="Exit ramp",I218="Entrance ramp"),'Input data'!P233&gt;-0.00000001,'Input data'!P233&lt;11),'Input data'!P233,"Irrelevant"))</f>
        <v>Irrelevant</v>
      </c>
      <c r="P218" s="4" t="str">
        <f>IF(AND(OR(I218="Motorway link",I218="Exit diverge",I218="Entrance merge"),'Input data'!Q233=""),5,IF(AND(OR(I218="Motorway link",I218="Exit diverge",I218="Entrance merge"),'Input data'!Q233&gt;-0.00000001,'Input data'!Q233&lt;101),'Input data'!Q233,"Irrelevant"))</f>
        <v>Irrelevant</v>
      </c>
      <c r="Q218" s="4" t="str">
        <f>IF(AND(OR(I218="Motorway link",I218="Exit diverge",I218="Entrance merge"),'Input data'!R233=""),"Straight",IF(AND(OR(I218="Motorway link",I218="Exit diverge",I218="Entrance merge"),'Input data'!R233&gt;10),'Input data'!R233,"Irrelevant"))</f>
        <v>Irrelevant</v>
      </c>
      <c r="R218" s="4" t="str">
        <f>IF(Q218="Straight",0,IF(AND(OR(I218="Motorway link",I218="Exit diverge",I218="Entrance merge"),OR('Input data'!S233="",'Input data'!S233&gt;(G218*1000))),G218*1000,IF(AND(OR(I218="Motorway link",I218="Exit diverge",I218="Entrance merge"),'Input data'!S233&gt;0),'Input data'!S233,"Irrelevant")))</f>
        <v>Irrelevant</v>
      </c>
      <c r="S218" s="4" t="str">
        <f>IF(AND(OR(I218="Motorway link",I218="Exit diverge",I218="Entrance merge"),'Input data'!T233=""),"Straight",IF(AND(OR(I218="Motorway link",I218="Exit diverge",I218="Entrance merge"),'Input data'!T233&gt;10),'Input data'!T233,"Irrelevant"))</f>
        <v>Irrelevant</v>
      </c>
      <c r="T218" s="4" t="str">
        <f>IF(S218="Straight",0,IF(R218="Irrelevant","Irrelevant",IF(AND(OR(I218="Motorway link",I218="Exit diverge",I218="Entrance merge"),OR('Input data'!U233="",'Input data'!U233&gt;(G218*1000-R218))),G218*1000-R218,IF(AND(OR(I218="Motorway link",I218="Exit diverge",I218="Entrance merge"),'Input data'!U233&gt;0),'Input data'!U233,"Irrelevant"))))</f>
        <v>Irrelevant</v>
      </c>
      <c r="U218" s="4" t="str">
        <f>IF(AND(OR(I218="Motorway link",I218="Exit diverge",I218="Entrance merge",I218="Exit ramp",I218="Entrance ramp"),'Input data'!V233=""),"No",IF(OR(I218="Motorway link",I218="Exit diverge",I218="Entrance merge",I218="Exit ramp",I218="Entrance ramp"),'Input data'!V233,"Irrelevant"))</f>
        <v>Irrelevant</v>
      </c>
      <c r="V218" s="4" t="str">
        <f>IF(W218="Straight",IF(AND(OR(I218="Exit ramp",I218="Entrance ramp"),'Input data'!W233=""),"Straight diamond ramp",IF(OR(I218="Exit ramp",I218="Entrance ramp"),'Input data'!W233,"Irrelevant")),"Irrelevant")</f>
        <v>Irrelevant</v>
      </c>
      <c r="W218" s="4" t="str">
        <f>IF(AND(OR(I218="Exit ramp",I218="Entrance ramp"),'Input data'!X233=""),"Straight",IF(AND(OR(I218="Exit ramp",I218="Entrance ramp"),'Input data'!X233&gt;10),'Input data'!X233,"Irrelevant"))</f>
        <v>Irrelevant</v>
      </c>
      <c r="X218" s="4" t="str">
        <f>IF(AND(OR(I218="Exit ramp",I218="Entrance ramp"),OR('Input data'!Y233="",'Input data'!Y233&gt;(G218*1000))),G218*1000,IF(AND(OR(I218="Exit ramp",I218="Entrance ramp"),'Input data'!Y233&gt;0),'Input data'!Y233,"Irrelevant"))</f>
        <v>Irrelevant</v>
      </c>
      <c r="Y218" s="4" t="str">
        <f>IF(AND(I218="Exit ramp",'Input data'!Z233=""),95,IF(AND(I218="Entrance ramp",'Input data'!Z233=""),45,IF(AND(OR(I218="Exit ramp",I218="Entrance ramp"),'Input data'!Z233&gt;4,'Input data'!Z233&lt;200),'Input data'!Z233,"Irrelevant")))</f>
        <v>Irrelevant</v>
      </c>
      <c r="Z218" s="4" t="str">
        <f>IF(AND(OR(I218="Exit ramp",I218="Entrance ramp"),'Input data'!AA233=""),"Straight",IF(AND(OR(I218="Exit ramp",I218="Entrance ramp"),'Input data'!AA233&gt;10),'Input data'!AA233,"Irrelevant"))</f>
        <v>Irrelevant</v>
      </c>
      <c r="AA218" s="4" t="str">
        <f>IF(X218="Irrelevant","Irrelevant",IF(AND(OR(I218="Exit ramp",I218="Entrance ramp"),OR('Input data'!AB233="",'Input data'!AB233&gt;(G218*1000-X218))),G218*1000-X218,IF(AND(OR(I218="Exit ramp",I218="Entrance ramp"),'Input data'!AB233&gt;0),'Input data'!AB233,"Irrelevant")))</f>
        <v>Irrelevant</v>
      </c>
      <c r="AB218" s="4" t="str">
        <f>IF(AND(I218="Exit ramp",'Input data'!AC233=""),60,IF(AND(I218="Entrance ramp",'Input data'!AC233=""),80,IF(AND(OR(I218="Exit ramp",I218="Entrance ramp"),'Input data'!AC233&gt;4,'Input data'!AC233&lt;200),'Input data'!AC233,"Irrelevant")))</f>
        <v>Irrelevant</v>
      </c>
      <c r="AC218" s="4" t="str">
        <f>IF(AND(OR(I218="Motorway link",I218="Exit diverge",I218="Entrance merge"),'Input data'!AD233=""),"No",IF(OR(I218="Motorway link",I218="Exit diverge",I218="Entrance merge"),'Input data'!AD233,"Irrelevant"))</f>
        <v>Irrelevant</v>
      </c>
      <c r="AD218" s="4" t="str">
        <f>IF(AND(OR(I218="Motorway link",I218="Exit diverge",I218="Entrance merge"),'Input data'!AE233=""),"130 kph",IF(OR(I218="Motorway link",I218="Exit diverge",I218="Entrance merge"),'Input data'!AE233,"Irrelevant"))</f>
        <v>Irrelevant</v>
      </c>
      <c r="AE218" s="4" t="str">
        <f>IF(AND(I218="Entrance merge",'Input data'!AF233=""),"No",IF(I218="Entrance merge",'Input data'!AF233,"Irrelevant"))</f>
        <v>Irrelevant</v>
      </c>
      <c r="AF218" s="4" t="str">
        <f>IF(AND(AE218="Yes",'Input data'!AG233&gt;0,'Input data'!AG233&lt;1.00000001),'Input data'!AG233,IF(OR(AE218="No",AE218="Yes"),0,"Irrelevant"))</f>
        <v>Irrelevant</v>
      </c>
    </row>
    <row r="219" spans="1:32" x14ac:dyDescent="0.3">
      <c r="A219" s="4" t="str">
        <f>IF('Input data'!A234="","",'Input data'!A234)</f>
        <v/>
      </c>
      <c r="B219" s="4" t="str">
        <f>IF('Input data'!B234="","",'Input data'!B234)</f>
        <v/>
      </c>
      <c r="C219" s="4" t="str">
        <f>IF('Input data'!C234="","",'Input data'!C234)</f>
        <v/>
      </c>
      <c r="D219" s="4" t="str">
        <f>IF('Input data'!D234="","",'Input data'!D234)</f>
        <v/>
      </c>
      <c r="E219" s="4" t="str">
        <f>IF('Input data'!E234="","",'Input data'!E234)</f>
        <v/>
      </c>
      <c r="F219" s="4" t="str">
        <f>IF('Input data'!F234="","",'Input data'!F234)</f>
        <v/>
      </c>
      <c r="G219" s="4">
        <f>IF('Input data'!G234="","",'Input data'!G234)</f>
        <v>0</v>
      </c>
      <c r="H219" s="4" t="str">
        <f>IF('Input data'!H234&gt;0.5,'Input data'!H234,"")</f>
        <v/>
      </c>
      <c r="I219" s="4" t="str">
        <f>IF('Input data'!I234="","",'Input data'!I234)</f>
        <v/>
      </c>
      <c r="J219" s="4" t="str">
        <f>IF(AND(OR(I219="Motorway link",I219="Exit diverge",I219="Entrance merge"),'Input data'!K234=""),2,IF(AND(OR(I219="Motorway link",I219="Exit diverge",I219="Entrance merge"),'Input data'!K234&gt;0.5,'Input data'!K234&lt;21),'Input data'!K234,"Irrelevant"))</f>
        <v>Irrelevant</v>
      </c>
      <c r="K219" s="4" t="str">
        <f>IF(AND(OR(I219="Motorway link",I219="Exit diverge",I219="Entrance merge",I219="Exit ramp",I219="Entrance ramp"),'Input data'!L234=""),3.5,IF(AND(OR(I219="Motorway link",I219="Exit diverge",I219="Entrance merge",I219="Exit ramp",I219="Entrance ramp"),'Input data'!L234&gt;1.5,'Input data'!L234&lt;11),'Input data'!L234,"Irrelevant"))</f>
        <v>Irrelevant</v>
      </c>
      <c r="L219" s="4" t="str">
        <f>IF(AND(I219="Motorway link",'Input data'!M234=""),"No",IF(I219="Motorway link",'Input data'!M234,"Irrelevant"))</f>
        <v>Irrelevant</v>
      </c>
      <c r="M219" s="4" t="str">
        <f>IF(AND(L219="Yes",'Input data'!N234&gt;0,'Input data'!N234&lt;1.00000001),'Input data'!N234,IF(OR(L219="No",L219="Yes"),0,"Irrelevant"))</f>
        <v>Irrelevant</v>
      </c>
      <c r="N219" s="4" t="str">
        <f>IF(AND(OR(I219="Motorway link",I219="Exit diverge",I219="Entrance merge"),'Input data'!O234=""),3,IF(AND(OR(I219="Motorway link",I219="Exit diverge",I219="Entrance merge"),'Input data'!O234&lt;11,'Input data'!O234&gt;-0.00000001),'Input data'!O234,"Irrelevant"))</f>
        <v>Irrelevant</v>
      </c>
      <c r="O219" s="4" t="str">
        <f>IF(AND(OR(I219="Motorway link",I219="Exit diverge",I219="Entrance merge",I219="Exit ramp",I219="Entrance ramp"),'Input data'!P234=""),0.5,IF(AND(OR(I219="Motorway link",I219="Exit diverge",I219="Entrance merge",I219="Exit ramp",I219="Entrance ramp"),'Input data'!P234&gt;-0.00000001,'Input data'!P234&lt;11),'Input data'!P234,"Irrelevant"))</f>
        <v>Irrelevant</v>
      </c>
      <c r="P219" s="4" t="str">
        <f>IF(AND(OR(I219="Motorway link",I219="Exit diverge",I219="Entrance merge"),'Input data'!Q234=""),5,IF(AND(OR(I219="Motorway link",I219="Exit diverge",I219="Entrance merge"),'Input data'!Q234&gt;-0.00000001,'Input data'!Q234&lt;101),'Input data'!Q234,"Irrelevant"))</f>
        <v>Irrelevant</v>
      </c>
      <c r="Q219" s="4" t="str">
        <f>IF(AND(OR(I219="Motorway link",I219="Exit diverge",I219="Entrance merge"),'Input data'!R234=""),"Straight",IF(AND(OR(I219="Motorway link",I219="Exit diverge",I219="Entrance merge"),'Input data'!R234&gt;10),'Input data'!R234,"Irrelevant"))</f>
        <v>Irrelevant</v>
      </c>
      <c r="R219" s="4" t="str">
        <f>IF(Q219="Straight",0,IF(AND(OR(I219="Motorway link",I219="Exit diverge",I219="Entrance merge"),OR('Input data'!S234="",'Input data'!S234&gt;(G219*1000))),G219*1000,IF(AND(OR(I219="Motorway link",I219="Exit diverge",I219="Entrance merge"),'Input data'!S234&gt;0),'Input data'!S234,"Irrelevant")))</f>
        <v>Irrelevant</v>
      </c>
      <c r="S219" s="4" t="str">
        <f>IF(AND(OR(I219="Motorway link",I219="Exit diverge",I219="Entrance merge"),'Input data'!T234=""),"Straight",IF(AND(OR(I219="Motorway link",I219="Exit diverge",I219="Entrance merge"),'Input data'!T234&gt;10),'Input data'!T234,"Irrelevant"))</f>
        <v>Irrelevant</v>
      </c>
      <c r="T219" s="4" t="str">
        <f>IF(S219="Straight",0,IF(R219="Irrelevant","Irrelevant",IF(AND(OR(I219="Motorway link",I219="Exit diverge",I219="Entrance merge"),OR('Input data'!U234="",'Input data'!U234&gt;(G219*1000-R219))),G219*1000-R219,IF(AND(OR(I219="Motorway link",I219="Exit diverge",I219="Entrance merge"),'Input data'!U234&gt;0),'Input data'!U234,"Irrelevant"))))</f>
        <v>Irrelevant</v>
      </c>
      <c r="U219" s="4" t="str">
        <f>IF(AND(OR(I219="Motorway link",I219="Exit diverge",I219="Entrance merge",I219="Exit ramp",I219="Entrance ramp"),'Input data'!V234=""),"No",IF(OR(I219="Motorway link",I219="Exit diverge",I219="Entrance merge",I219="Exit ramp",I219="Entrance ramp"),'Input data'!V234,"Irrelevant"))</f>
        <v>Irrelevant</v>
      </c>
      <c r="V219" s="4" t="str">
        <f>IF(W219="Straight",IF(AND(OR(I219="Exit ramp",I219="Entrance ramp"),'Input data'!W234=""),"Straight diamond ramp",IF(OR(I219="Exit ramp",I219="Entrance ramp"),'Input data'!W234,"Irrelevant")),"Irrelevant")</f>
        <v>Irrelevant</v>
      </c>
      <c r="W219" s="4" t="str">
        <f>IF(AND(OR(I219="Exit ramp",I219="Entrance ramp"),'Input data'!X234=""),"Straight",IF(AND(OR(I219="Exit ramp",I219="Entrance ramp"),'Input data'!X234&gt;10),'Input data'!X234,"Irrelevant"))</f>
        <v>Irrelevant</v>
      </c>
      <c r="X219" s="4" t="str">
        <f>IF(AND(OR(I219="Exit ramp",I219="Entrance ramp"),OR('Input data'!Y234="",'Input data'!Y234&gt;(G219*1000))),G219*1000,IF(AND(OR(I219="Exit ramp",I219="Entrance ramp"),'Input data'!Y234&gt;0),'Input data'!Y234,"Irrelevant"))</f>
        <v>Irrelevant</v>
      </c>
      <c r="Y219" s="4" t="str">
        <f>IF(AND(I219="Exit ramp",'Input data'!Z234=""),95,IF(AND(I219="Entrance ramp",'Input data'!Z234=""),45,IF(AND(OR(I219="Exit ramp",I219="Entrance ramp"),'Input data'!Z234&gt;4,'Input data'!Z234&lt;200),'Input data'!Z234,"Irrelevant")))</f>
        <v>Irrelevant</v>
      </c>
      <c r="Z219" s="4" t="str">
        <f>IF(AND(OR(I219="Exit ramp",I219="Entrance ramp"),'Input data'!AA234=""),"Straight",IF(AND(OR(I219="Exit ramp",I219="Entrance ramp"),'Input data'!AA234&gt;10),'Input data'!AA234,"Irrelevant"))</f>
        <v>Irrelevant</v>
      </c>
      <c r="AA219" s="4" t="str">
        <f>IF(X219="Irrelevant","Irrelevant",IF(AND(OR(I219="Exit ramp",I219="Entrance ramp"),OR('Input data'!AB234="",'Input data'!AB234&gt;(G219*1000-X219))),G219*1000-X219,IF(AND(OR(I219="Exit ramp",I219="Entrance ramp"),'Input data'!AB234&gt;0),'Input data'!AB234,"Irrelevant")))</f>
        <v>Irrelevant</v>
      </c>
      <c r="AB219" s="4" t="str">
        <f>IF(AND(I219="Exit ramp",'Input data'!AC234=""),60,IF(AND(I219="Entrance ramp",'Input data'!AC234=""),80,IF(AND(OR(I219="Exit ramp",I219="Entrance ramp"),'Input data'!AC234&gt;4,'Input data'!AC234&lt;200),'Input data'!AC234,"Irrelevant")))</f>
        <v>Irrelevant</v>
      </c>
      <c r="AC219" s="4" t="str">
        <f>IF(AND(OR(I219="Motorway link",I219="Exit diverge",I219="Entrance merge"),'Input data'!AD234=""),"No",IF(OR(I219="Motorway link",I219="Exit diverge",I219="Entrance merge"),'Input data'!AD234,"Irrelevant"))</f>
        <v>Irrelevant</v>
      </c>
      <c r="AD219" s="4" t="str">
        <f>IF(AND(OR(I219="Motorway link",I219="Exit diverge",I219="Entrance merge"),'Input data'!AE234=""),"130 kph",IF(OR(I219="Motorway link",I219="Exit diverge",I219="Entrance merge"),'Input data'!AE234,"Irrelevant"))</f>
        <v>Irrelevant</v>
      </c>
      <c r="AE219" s="4" t="str">
        <f>IF(AND(I219="Entrance merge",'Input data'!AF234=""),"No",IF(I219="Entrance merge",'Input data'!AF234,"Irrelevant"))</f>
        <v>Irrelevant</v>
      </c>
      <c r="AF219" s="4" t="str">
        <f>IF(AND(AE219="Yes",'Input data'!AG234&gt;0,'Input data'!AG234&lt;1.00000001),'Input data'!AG234,IF(OR(AE219="No",AE219="Yes"),0,"Irrelevant"))</f>
        <v>Irrelevant</v>
      </c>
    </row>
    <row r="220" spans="1:32" x14ac:dyDescent="0.3">
      <c r="A220" s="4" t="str">
        <f>IF('Input data'!A235="","",'Input data'!A235)</f>
        <v/>
      </c>
      <c r="B220" s="4" t="str">
        <f>IF('Input data'!B235="","",'Input data'!B235)</f>
        <v/>
      </c>
      <c r="C220" s="4" t="str">
        <f>IF('Input data'!C235="","",'Input data'!C235)</f>
        <v/>
      </c>
      <c r="D220" s="4" t="str">
        <f>IF('Input data'!D235="","",'Input data'!D235)</f>
        <v/>
      </c>
      <c r="E220" s="4" t="str">
        <f>IF('Input data'!E235="","",'Input data'!E235)</f>
        <v/>
      </c>
      <c r="F220" s="4" t="str">
        <f>IF('Input data'!F235="","",'Input data'!F235)</f>
        <v/>
      </c>
      <c r="G220" s="4">
        <f>IF('Input data'!G235="","",'Input data'!G235)</f>
        <v>0</v>
      </c>
      <c r="H220" s="4" t="str">
        <f>IF('Input data'!H235&gt;0.5,'Input data'!H235,"")</f>
        <v/>
      </c>
      <c r="I220" s="4" t="str">
        <f>IF('Input data'!I235="","",'Input data'!I235)</f>
        <v/>
      </c>
      <c r="J220" s="4" t="str">
        <f>IF(AND(OR(I220="Motorway link",I220="Exit diverge",I220="Entrance merge"),'Input data'!K235=""),2,IF(AND(OR(I220="Motorway link",I220="Exit diverge",I220="Entrance merge"),'Input data'!K235&gt;0.5,'Input data'!K235&lt;21),'Input data'!K235,"Irrelevant"))</f>
        <v>Irrelevant</v>
      </c>
      <c r="K220" s="4" t="str">
        <f>IF(AND(OR(I220="Motorway link",I220="Exit diverge",I220="Entrance merge",I220="Exit ramp",I220="Entrance ramp"),'Input data'!L235=""),3.5,IF(AND(OR(I220="Motorway link",I220="Exit diverge",I220="Entrance merge",I220="Exit ramp",I220="Entrance ramp"),'Input data'!L235&gt;1.5,'Input data'!L235&lt;11),'Input data'!L235,"Irrelevant"))</f>
        <v>Irrelevant</v>
      </c>
      <c r="L220" s="4" t="str">
        <f>IF(AND(I220="Motorway link",'Input data'!M235=""),"No",IF(I220="Motorway link",'Input data'!M235,"Irrelevant"))</f>
        <v>Irrelevant</v>
      </c>
      <c r="M220" s="4" t="str">
        <f>IF(AND(L220="Yes",'Input data'!N235&gt;0,'Input data'!N235&lt;1.00000001),'Input data'!N235,IF(OR(L220="No",L220="Yes"),0,"Irrelevant"))</f>
        <v>Irrelevant</v>
      </c>
      <c r="N220" s="4" t="str">
        <f>IF(AND(OR(I220="Motorway link",I220="Exit diverge",I220="Entrance merge"),'Input data'!O235=""),3,IF(AND(OR(I220="Motorway link",I220="Exit diverge",I220="Entrance merge"),'Input data'!O235&lt;11,'Input data'!O235&gt;-0.00000001),'Input data'!O235,"Irrelevant"))</f>
        <v>Irrelevant</v>
      </c>
      <c r="O220" s="4" t="str">
        <f>IF(AND(OR(I220="Motorway link",I220="Exit diverge",I220="Entrance merge",I220="Exit ramp",I220="Entrance ramp"),'Input data'!P235=""),0.5,IF(AND(OR(I220="Motorway link",I220="Exit diverge",I220="Entrance merge",I220="Exit ramp",I220="Entrance ramp"),'Input data'!P235&gt;-0.00000001,'Input data'!P235&lt;11),'Input data'!P235,"Irrelevant"))</f>
        <v>Irrelevant</v>
      </c>
      <c r="P220" s="4" t="str">
        <f>IF(AND(OR(I220="Motorway link",I220="Exit diverge",I220="Entrance merge"),'Input data'!Q235=""),5,IF(AND(OR(I220="Motorway link",I220="Exit diverge",I220="Entrance merge"),'Input data'!Q235&gt;-0.00000001,'Input data'!Q235&lt;101),'Input data'!Q235,"Irrelevant"))</f>
        <v>Irrelevant</v>
      </c>
      <c r="Q220" s="4" t="str">
        <f>IF(AND(OR(I220="Motorway link",I220="Exit diverge",I220="Entrance merge"),'Input data'!R235=""),"Straight",IF(AND(OR(I220="Motorway link",I220="Exit diverge",I220="Entrance merge"),'Input data'!R235&gt;10),'Input data'!R235,"Irrelevant"))</f>
        <v>Irrelevant</v>
      </c>
      <c r="R220" s="4" t="str">
        <f>IF(Q220="Straight",0,IF(AND(OR(I220="Motorway link",I220="Exit diverge",I220="Entrance merge"),OR('Input data'!S235="",'Input data'!S235&gt;(G220*1000))),G220*1000,IF(AND(OR(I220="Motorway link",I220="Exit diverge",I220="Entrance merge"),'Input data'!S235&gt;0),'Input data'!S235,"Irrelevant")))</f>
        <v>Irrelevant</v>
      </c>
      <c r="S220" s="4" t="str">
        <f>IF(AND(OR(I220="Motorway link",I220="Exit diverge",I220="Entrance merge"),'Input data'!T235=""),"Straight",IF(AND(OR(I220="Motorway link",I220="Exit diverge",I220="Entrance merge"),'Input data'!T235&gt;10),'Input data'!T235,"Irrelevant"))</f>
        <v>Irrelevant</v>
      </c>
      <c r="T220" s="4" t="str">
        <f>IF(S220="Straight",0,IF(R220="Irrelevant","Irrelevant",IF(AND(OR(I220="Motorway link",I220="Exit diverge",I220="Entrance merge"),OR('Input data'!U235="",'Input data'!U235&gt;(G220*1000-R220))),G220*1000-R220,IF(AND(OR(I220="Motorway link",I220="Exit diverge",I220="Entrance merge"),'Input data'!U235&gt;0),'Input data'!U235,"Irrelevant"))))</f>
        <v>Irrelevant</v>
      </c>
      <c r="U220" s="4" t="str">
        <f>IF(AND(OR(I220="Motorway link",I220="Exit diverge",I220="Entrance merge",I220="Exit ramp",I220="Entrance ramp"),'Input data'!V235=""),"No",IF(OR(I220="Motorway link",I220="Exit diverge",I220="Entrance merge",I220="Exit ramp",I220="Entrance ramp"),'Input data'!V235,"Irrelevant"))</f>
        <v>Irrelevant</v>
      </c>
      <c r="V220" s="4" t="str">
        <f>IF(W220="Straight",IF(AND(OR(I220="Exit ramp",I220="Entrance ramp"),'Input data'!W235=""),"Straight diamond ramp",IF(OR(I220="Exit ramp",I220="Entrance ramp"),'Input data'!W235,"Irrelevant")),"Irrelevant")</f>
        <v>Irrelevant</v>
      </c>
      <c r="W220" s="4" t="str">
        <f>IF(AND(OR(I220="Exit ramp",I220="Entrance ramp"),'Input data'!X235=""),"Straight",IF(AND(OR(I220="Exit ramp",I220="Entrance ramp"),'Input data'!X235&gt;10),'Input data'!X235,"Irrelevant"))</f>
        <v>Irrelevant</v>
      </c>
      <c r="X220" s="4" t="str">
        <f>IF(AND(OR(I220="Exit ramp",I220="Entrance ramp"),OR('Input data'!Y235="",'Input data'!Y235&gt;(G220*1000))),G220*1000,IF(AND(OR(I220="Exit ramp",I220="Entrance ramp"),'Input data'!Y235&gt;0),'Input data'!Y235,"Irrelevant"))</f>
        <v>Irrelevant</v>
      </c>
      <c r="Y220" s="4" t="str">
        <f>IF(AND(I220="Exit ramp",'Input data'!Z235=""),95,IF(AND(I220="Entrance ramp",'Input data'!Z235=""),45,IF(AND(OR(I220="Exit ramp",I220="Entrance ramp"),'Input data'!Z235&gt;4,'Input data'!Z235&lt;200),'Input data'!Z235,"Irrelevant")))</f>
        <v>Irrelevant</v>
      </c>
      <c r="Z220" s="4" t="str">
        <f>IF(AND(OR(I220="Exit ramp",I220="Entrance ramp"),'Input data'!AA235=""),"Straight",IF(AND(OR(I220="Exit ramp",I220="Entrance ramp"),'Input data'!AA235&gt;10),'Input data'!AA235,"Irrelevant"))</f>
        <v>Irrelevant</v>
      </c>
      <c r="AA220" s="4" t="str">
        <f>IF(X220="Irrelevant","Irrelevant",IF(AND(OR(I220="Exit ramp",I220="Entrance ramp"),OR('Input data'!AB235="",'Input data'!AB235&gt;(G220*1000-X220))),G220*1000-X220,IF(AND(OR(I220="Exit ramp",I220="Entrance ramp"),'Input data'!AB235&gt;0),'Input data'!AB235,"Irrelevant")))</f>
        <v>Irrelevant</v>
      </c>
      <c r="AB220" s="4" t="str">
        <f>IF(AND(I220="Exit ramp",'Input data'!AC235=""),60,IF(AND(I220="Entrance ramp",'Input data'!AC235=""),80,IF(AND(OR(I220="Exit ramp",I220="Entrance ramp"),'Input data'!AC235&gt;4,'Input data'!AC235&lt;200),'Input data'!AC235,"Irrelevant")))</f>
        <v>Irrelevant</v>
      </c>
      <c r="AC220" s="4" t="str">
        <f>IF(AND(OR(I220="Motorway link",I220="Exit diverge",I220="Entrance merge"),'Input data'!AD235=""),"No",IF(OR(I220="Motorway link",I220="Exit diverge",I220="Entrance merge"),'Input data'!AD235,"Irrelevant"))</f>
        <v>Irrelevant</v>
      </c>
      <c r="AD220" s="4" t="str">
        <f>IF(AND(OR(I220="Motorway link",I220="Exit diverge",I220="Entrance merge"),'Input data'!AE235=""),"130 kph",IF(OR(I220="Motorway link",I220="Exit diverge",I220="Entrance merge"),'Input data'!AE235,"Irrelevant"))</f>
        <v>Irrelevant</v>
      </c>
      <c r="AE220" s="4" t="str">
        <f>IF(AND(I220="Entrance merge",'Input data'!AF235=""),"No",IF(I220="Entrance merge",'Input data'!AF235,"Irrelevant"))</f>
        <v>Irrelevant</v>
      </c>
      <c r="AF220" s="4" t="str">
        <f>IF(AND(AE220="Yes",'Input data'!AG235&gt;0,'Input data'!AG235&lt;1.00000001),'Input data'!AG235,IF(OR(AE220="No",AE220="Yes"),0,"Irrelevant"))</f>
        <v>Irrelevant</v>
      </c>
    </row>
    <row r="221" spans="1:32" x14ac:dyDescent="0.3">
      <c r="A221" s="4" t="str">
        <f>IF('Input data'!A236="","",'Input data'!A236)</f>
        <v/>
      </c>
      <c r="B221" s="4" t="str">
        <f>IF('Input data'!B236="","",'Input data'!B236)</f>
        <v/>
      </c>
      <c r="C221" s="4" t="str">
        <f>IF('Input data'!C236="","",'Input data'!C236)</f>
        <v/>
      </c>
      <c r="D221" s="4" t="str">
        <f>IF('Input data'!D236="","",'Input data'!D236)</f>
        <v/>
      </c>
      <c r="E221" s="4" t="str">
        <f>IF('Input data'!E236="","",'Input data'!E236)</f>
        <v/>
      </c>
      <c r="F221" s="4" t="str">
        <f>IF('Input data'!F236="","",'Input data'!F236)</f>
        <v/>
      </c>
      <c r="G221" s="4">
        <f>IF('Input data'!G236="","",'Input data'!G236)</f>
        <v>0</v>
      </c>
      <c r="H221" s="4" t="str">
        <f>IF('Input data'!H236&gt;0.5,'Input data'!H236,"")</f>
        <v/>
      </c>
      <c r="I221" s="4" t="str">
        <f>IF('Input data'!I236="","",'Input data'!I236)</f>
        <v/>
      </c>
      <c r="J221" s="4" t="str">
        <f>IF(AND(OR(I221="Motorway link",I221="Exit diverge",I221="Entrance merge"),'Input data'!K236=""),2,IF(AND(OR(I221="Motorway link",I221="Exit diverge",I221="Entrance merge"),'Input data'!K236&gt;0.5,'Input data'!K236&lt;21),'Input data'!K236,"Irrelevant"))</f>
        <v>Irrelevant</v>
      </c>
      <c r="K221" s="4" t="str">
        <f>IF(AND(OR(I221="Motorway link",I221="Exit diverge",I221="Entrance merge",I221="Exit ramp",I221="Entrance ramp"),'Input data'!L236=""),3.5,IF(AND(OR(I221="Motorway link",I221="Exit diverge",I221="Entrance merge",I221="Exit ramp",I221="Entrance ramp"),'Input data'!L236&gt;1.5,'Input data'!L236&lt;11),'Input data'!L236,"Irrelevant"))</f>
        <v>Irrelevant</v>
      </c>
      <c r="L221" s="4" t="str">
        <f>IF(AND(I221="Motorway link",'Input data'!M236=""),"No",IF(I221="Motorway link",'Input data'!M236,"Irrelevant"))</f>
        <v>Irrelevant</v>
      </c>
      <c r="M221" s="4" t="str">
        <f>IF(AND(L221="Yes",'Input data'!N236&gt;0,'Input data'!N236&lt;1.00000001),'Input data'!N236,IF(OR(L221="No",L221="Yes"),0,"Irrelevant"))</f>
        <v>Irrelevant</v>
      </c>
      <c r="N221" s="4" t="str">
        <f>IF(AND(OR(I221="Motorway link",I221="Exit diverge",I221="Entrance merge"),'Input data'!O236=""),3,IF(AND(OR(I221="Motorway link",I221="Exit diverge",I221="Entrance merge"),'Input data'!O236&lt;11,'Input data'!O236&gt;-0.00000001),'Input data'!O236,"Irrelevant"))</f>
        <v>Irrelevant</v>
      </c>
      <c r="O221" s="4" t="str">
        <f>IF(AND(OR(I221="Motorway link",I221="Exit diverge",I221="Entrance merge",I221="Exit ramp",I221="Entrance ramp"),'Input data'!P236=""),0.5,IF(AND(OR(I221="Motorway link",I221="Exit diverge",I221="Entrance merge",I221="Exit ramp",I221="Entrance ramp"),'Input data'!P236&gt;-0.00000001,'Input data'!P236&lt;11),'Input data'!P236,"Irrelevant"))</f>
        <v>Irrelevant</v>
      </c>
      <c r="P221" s="4" t="str">
        <f>IF(AND(OR(I221="Motorway link",I221="Exit diverge",I221="Entrance merge"),'Input data'!Q236=""),5,IF(AND(OR(I221="Motorway link",I221="Exit diverge",I221="Entrance merge"),'Input data'!Q236&gt;-0.00000001,'Input data'!Q236&lt;101),'Input data'!Q236,"Irrelevant"))</f>
        <v>Irrelevant</v>
      </c>
      <c r="Q221" s="4" t="str">
        <f>IF(AND(OR(I221="Motorway link",I221="Exit diverge",I221="Entrance merge"),'Input data'!R236=""),"Straight",IF(AND(OR(I221="Motorway link",I221="Exit diverge",I221="Entrance merge"),'Input data'!R236&gt;10),'Input data'!R236,"Irrelevant"))</f>
        <v>Irrelevant</v>
      </c>
      <c r="R221" s="4" t="str">
        <f>IF(Q221="Straight",0,IF(AND(OR(I221="Motorway link",I221="Exit diverge",I221="Entrance merge"),OR('Input data'!S236="",'Input data'!S236&gt;(G221*1000))),G221*1000,IF(AND(OR(I221="Motorway link",I221="Exit diverge",I221="Entrance merge"),'Input data'!S236&gt;0),'Input data'!S236,"Irrelevant")))</f>
        <v>Irrelevant</v>
      </c>
      <c r="S221" s="4" t="str">
        <f>IF(AND(OR(I221="Motorway link",I221="Exit diverge",I221="Entrance merge"),'Input data'!T236=""),"Straight",IF(AND(OR(I221="Motorway link",I221="Exit diverge",I221="Entrance merge"),'Input data'!T236&gt;10),'Input data'!T236,"Irrelevant"))</f>
        <v>Irrelevant</v>
      </c>
      <c r="T221" s="4" t="str">
        <f>IF(S221="Straight",0,IF(R221="Irrelevant","Irrelevant",IF(AND(OR(I221="Motorway link",I221="Exit diverge",I221="Entrance merge"),OR('Input data'!U236="",'Input data'!U236&gt;(G221*1000-R221))),G221*1000-R221,IF(AND(OR(I221="Motorway link",I221="Exit diverge",I221="Entrance merge"),'Input data'!U236&gt;0),'Input data'!U236,"Irrelevant"))))</f>
        <v>Irrelevant</v>
      </c>
      <c r="U221" s="4" t="str">
        <f>IF(AND(OR(I221="Motorway link",I221="Exit diverge",I221="Entrance merge",I221="Exit ramp",I221="Entrance ramp"),'Input data'!V236=""),"No",IF(OR(I221="Motorway link",I221="Exit diverge",I221="Entrance merge",I221="Exit ramp",I221="Entrance ramp"),'Input data'!V236,"Irrelevant"))</f>
        <v>Irrelevant</v>
      </c>
      <c r="V221" s="4" t="str">
        <f>IF(W221="Straight",IF(AND(OR(I221="Exit ramp",I221="Entrance ramp"),'Input data'!W236=""),"Straight diamond ramp",IF(OR(I221="Exit ramp",I221="Entrance ramp"),'Input data'!W236,"Irrelevant")),"Irrelevant")</f>
        <v>Irrelevant</v>
      </c>
      <c r="W221" s="4" t="str">
        <f>IF(AND(OR(I221="Exit ramp",I221="Entrance ramp"),'Input data'!X236=""),"Straight",IF(AND(OR(I221="Exit ramp",I221="Entrance ramp"),'Input data'!X236&gt;10),'Input data'!X236,"Irrelevant"))</f>
        <v>Irrelevant</v>
      </c>
      <c r="X221" s="4" t="str">
        <f>IF(AND(OR(I221="Exit ramp",I221="Entrance ramp"),OR('Input data'!Y236="",'Input data'!Y236&gt;(G221*1000))),G221*1000,IF(AND(OR(I221="Exit ramp",I221="Entrance ramp"),'Input data'!Y236&gt;0),'Input data'!Y236,"Irrelevant"))</f>
        <v>Irrelevant</v>
      </c>
      <c r="Y221" s="4" t="str">
        <f>IF(AND(I221="Exit ramp",'Input data'!Z236=""),95,IF(AND(I221="Entrance ramp",'Input data'!Z236=""),45,IF(AND(OR(I221="Exit ramp",I221="Entrance ramp"),'Input data'!Z236&gt;4,'Input data'!Z236&lt;200),'Input data'!Z236,"Irrelevant")))</f>
        <v>Irrelevant</v>
      </c>
      <c r="Z221" s="4" t="str">
        <f>IF(AND(OR(I221="Exit ramp",I221="Entrance ramp"),'Input data'!AA236=""),"Straight",IF(AND(OR(I221="Exit ramp",I221="Entrance ramp"),'Input data'!AA236&gt;10),'Input data'!AA236,"Irrelevant"))</f>
        <v>Irrelevant</v>
      </c>
      <c r="AA221" s="4" t="str">
        <f>IF(X221="Irrelevant","Irrelevant",IF(AND(OR(I221="Exit ramp",I221="Entrance ramp"),OR('Input data'!AB236="",'Input data'!AB236&gt;(G221*1000-X221))),G221*1000-X221,IF(AND(OR(I221="Exit ramp",I221="Entrance ramp"),'Input data'!AB236&gt;0),'Input data'!AB236,"Irrelevant")))</f>
        <v>Irrelevant</v>
      </c>
      <c r="AB221" s="4" t="str">
        <f>IF(AND(I221="Exit ramp",'Input data'!AC236=""),60,IF(AND(I221="Entrance ramp",'Input data'!AC236=""),80,IF(AND(OR(I221="Exit ramp",I221="Entrance ramp"),'Input data'!AC236&gt;4,'Input data'!AC236&lt;200),'Input data'!AC236,"Irrelevant")))</f>
        <v>Irrelevant</v>
      </c>
      <c r="AC221" s="4" t="str">
        <f>IF(AND(OR(I221="Motorway link",I221="Exit diverge",I221="Entrance merge"),'Input data'!AD236=""),"No",IF(OR(I221="Motorway link",I221="Exit diverge",I221="Entrance merge"),'Input data'!AD236,"Irrelevant"))</f>
        <v>Irrelevant</v>
      </c>
      <c r="AD221" s="4" t="str">
        <f>IF(AND(OR(I221="Motorway link",I221="Exit diverge",I221="Entrance merge"),'Input data'!AE236=""),"130 kph",IF(OR(I221="Motorway link",I221="Exit diverge",I221="Entrance merge"),'Input data'!AE236,"Irrelevant"))</f>
        <v>Irrelevant</v>
      </c>
      <c r="AE221" s="4" t="str">
        <f>IF(AND(I221="Entrance merge",'Input data'!AF236=""),"No",IF(I221="Entrance merge",'Input data'!AF236,"Irrelevant"))</f>
        <v>Irrelevant</v>
      </c>
      <c r="AF221" s="4" t="str">
        <f>IF(AND(AE221="Yes",'Input data'!AG236&gt;0,'Input data'!AG236&lt;1.00000001),'Input data'!AG236,IF(OR(AE221="No",AE221="Yes"),0,"Irrelevant"))</f>
        <v>Irrelevant</v>
      </c>
    </row>
    <row r="222" spans="1:32" x14ac:dyDescent="0.3">
      <c r="A222" s="4" t="str">
        <f>IF('Input data'!A237="","",'Input data'!A237)</f>
        <v/>
      </c>
      <c r="B222" s="4" t="str">
        <f>IF('Input data'!B237="","",'Input data'!B237)</f>
        <v/>
      </c>
      <c r="C222" s="4" t="str">
        <f>IF('Input data'!C237="","",'Input data'!C237)</f>
        <v/>
      </c>
      <c r="D222" s="4" t="str">
        <f>IF('Input data'!D237="","",'Input data'!D237)</f>
        <v/>
      </c>
      <c r="E222" s="4" t="str">
        <f>IF('Input data'!E237="","",'Input data'!E237)</f>
        <v/>
      </c>
      <c r="F222" s="4" t="str">
        <f>IF('Input data'!F237="","",'Input data'!F237)</f>
        <v/>
      </c>
      <c r="G222" s="4">
        <f>IF('Input data'!G237="","",'Input data'!G237)</f>
        <v>0</v>
      </c>
      <c r="H222" s="4" t="str">
        <f>IF('Input data'!H237&gt;0.5,'Input data'!H237,"")</f>
        <v/>
      </c>
      <c r="I222" s="4" t="str">
        <f>IF('Input data'!I237="","",'Input data'!I237)</f>
        <v/>
      </c>
      <c r="J222" s="4" t="str">
        <f>IF(AND(OR(I222="Motorway link",I222="Exit diverge",I222="Entrance merge"),'Input data'!K237=""),2,IF(AND(OR(I222="Motorway link",I222="Exit diverge",I222="Entrance merge"),'Input data'!K237&gt;0.5,'Input data'!K237&lt;21),'Input data'!K237,"Irrelevant"))</f>
        <v>Irrelevant</v>
      </c>
      <c r="K222" s="4" t="str">
        <f>IF(AND(OR(I222="Motorway link",I222="Exit diverge",I222="Entrance merge",I222="Exit ramp",I222="Entrance ramp"),'Input data'!L237=""),3.5,IF(AND(OR(I222="Motorway link",I222="Exit diverge",I222="Entrance merge",I222="Exit ramp",I222="Entrance ramp"),'Input data'!L237&gt;1.5,'Input data'!L237&lt;11),'Input data'!L237,"Irrelevant"))</f>
        <v>Irrelevant</v>
      </c>
      <c r="L222" s="4" t="str">
        <f>IF(AND(I222="Motorway link",'Input data'!M237=""),"No",IF(I222="Motorway link",'Input data'!M237,"Irrelevant"))</f>
        <v>Irrelevant</v>
      </c>
      <c r="M222" s="4" t="str">
        <f>IF(AND(L222="Yes",'Input data'!N237&gt;0,'Input data'!N237&lt;1.00000001),'Input data'!N237,IF(OR(L222="No",L222="Yes"),0,"Irrelevant"))</f>
        <v>Irrelevant</v>
      </c>
      <c r="N222" s="4" t="str">
        <f>IF(AND(OR(I222="Motorway link",I222="Exit diverge",I222="Entrance merge"),'Input data'!O237=""),3,IF(AND(OR(I222="Motorway link",I222="Exit diverge",I222="Entrance merge"),'Input data'!O237&lt;11,'Input data'!O237&gt;-0.00000001),'Input data'!O237,"Irrelevant"))</f>
        <v>Irrelevant</v>
      </c>
      <c r="O222" s="4" t="str">
        <f>IF(AND(OR(I222="Motorway link",I222="Exit diverge",I222="Entrance merge",I222="Exit ramp",I222="Entrance ramp"),'Input data'!P237=""),0.5,IF(AND(OR(I222="Motorway link",I222="Exit diverge",I222="Entrance merge",I222="Exit ramp",I222="Entrance ramp"),'Input data'!P237&gt;-0.00000001,'Input data'!P237&lt;11),'Input data'!P237,"Irrelevant"))</f>
        <v>Irrelevant</v>
      </c>
      <c r="P222" s="4" t="str">
        <f>IF(AND(OR(I222="Motorway link",I222="Exit diverge",I222="Entrance merge"),'Input data'!Q237=""),5,IF(AND(OR(I222="Motorway link",I222="Exit diverge",I222="Entrance merge"),'Input data'!Q237&gt;-0.00000001,'Input data'!Q237&lt;101),'Input data'!Q237,"Irrelevant"))</f>
        <v>Irrelevant</v>
      </c>
      <c r="Q222" s="4" t="str">
        <f>IF(AND(OR(I222="Motorway link",I222="Exit diverge",I222="Entrance merge"),'Input data'!R237=""),"Straight",IF(AND(OR(I222="Motorway link",I222="Exit diverge",I222="Entrance merge"),'Input data'!R237&gt;10),'Input data'!R237,"Irrelevant"))</f>
        <v>Irrelevant</v>
      </c>
      <c r="R222" s="4" t="str">
        <f>IF(Q222="Straight",0,IF(AND(OR(I222="Motorway link",I222="Exit diverge",I222="Entrance merge"),OR('Input data'!S237="",'Input data'!S237&gt;(G222*1000))),G222*1000,IF(AND(OR(I222="Motorway link",I222="Exit diverge",I222="Entrance merge"),'Input data'!S237&gt;0),'Input data'!S237,"Irrelevant")))</f>
        <v>Irrelevant</v>
      </c>
      <c r="S222" s="4" t="str">
        <f>IF(AND(OR(I222="Motorway link",I222="Exit diverge",I222="Entrance merge"),'Input data'!T237=""),"Straight",IF(AND(OR(I222="Motorway link",I222="Exit diverge",I222="Entrance merge"),'Input data'!T237&gt;10),'Input data'!T237,"Irrelevant"))</f>
        <v>Irrelevant</v>
      </c>
      <c r="T222" s="4" t="str">
        <f>IF(S222="Straight",0,IF(R222="Irrelevant","Irrelevant",IF(AND(OR(I222="Motorway link",I222="Exit diverge",I222="Entrance merge"),OR('Input data'!U237="",'Input data'!U237&gt;(G222*1000-R222))),G222*1000-R222,IF(AND(OR(I222="Motorway link",I222="Exit diverge",I222="Entrance merge"),'Input data'!U237&gt;0),'Input data'!U237,"Irrelevant"))))</f>
        <v>Irrelevant</v>
      </c>
      <c r="U222" s="4" t="str">
        <f>IF(AND(OR(I222="Motorway link",I222="Exit diverge",I222="Entrance merge",I222="Exit ramp",I222="Entrance ramp"),'Input data'!V237=""),"No",IF(OR(I222="Motorway link",I222="Exit diverge",I222="Entrance merge",I222="Exit ramp",I222="Entrance ramp"),'Input data'!V237,"Irrelevant"))</f>
        <v>Irrelevant</v>
      </c>
      <c r="V222" s="4" t="str">
        <f>IF(W222="Straight",IF(AND(OR(I222="Exit ramp",I222="Entrance ramp"),'Input data'!W237=""),"Straight diamond ramp",IF(OR(I222="Exit ramp",I222="Entrance ramp"),'Input data'!W237,"Irrelevant")),"Irrelevant")</f>
        <v>Irrelevant</v>
      </c>
      <c r="W222" s="4" t="str">
        <f>IF(AND(OR(I222="Exit ramp",I222="Entrance ramp"),'Input data'!X237=""),"Straight",IF(AND(OR(I222="Exit ramp",I222="Entrance ramp"),'Input data'!X237&gt;10),'Input data'!X237,"Irrelevant"))</f>
        <v>Irrelevant</v>
      </c>
      <c r="X222" s="4" t="str">
        <f>IF(AND(OR(I222="Exit ramp",I222="Entrance ramp"),OR('Input data'!Y237="",'Input data'!Y237&gt;(G222*1000))),G222*1000,IF(AND(OR(I222="Exit ramp",I222="Entrance ramp"),'Input data'!Y237&gt;0),'Input data'!Y237,"Irrelevant"))</f>
        <v>Irrelevant</v>
      </c>
      <c r="Y222" s="4" t="str">
        <f>IF(AND(I222="Exit ramp",'Input data'!Z237=""),95,IF(AND(I222="Entrance ramp",'Input data'!Z237=""),45,IF(AND(OR(I222="Exit ramp",I222="Entrance ramp"),'Input data'!Z237&gt;4,'Input data'!Z237&lt;200),'Input data'!Z237,"Irrelevant")))</f>
        <v>Irrelevant</v>
      </c>
      <c r="Z222" s="4" t="str">
        <f>IF(AND(OR(I222="Exit ramp",I222="Entrance ramp"),'Input data'!AA237=""),"Straight",IF(AND(OR(I222="Exit ramp",I222="Entrance ramp"),'Input data'!AA237&gt;10),'Input data'!AA237,"Irrelevant"))</f>
        <v>Irrelevant</v>
      </c>
      <c r="AA222" s="4" t="str">
        <f>IF(X222="Irrelevant","Irrelevant",IF(AND(OR(I222="Exit ramp",I222="Entrance ramp"),OR('Input data'!AB237="",'Input data'!AB237&gt;(G222*1000-X222))),G222*1000-X222,IF(AND(OR(I222="Exit ramp",I222="Entrance ramp"),'Input data'!AB237&gt;0),'Input data'!AB237,"Irrelevant")))</f>
        <v>Irrelevant</v>
      </c>
      <c r="AB222" s="4" t="str">
        <f>IF(AND(I222="Exit ramp",'Input data'!AC237=""),60,IF(AND(I222="Entrance ramp",'Input data'!AC237=""),80,IF(AND(OR(I222="Exit ramp",I222="Entrance ramp"),'Input data'!AC237&gt;4,'Input data'!AC237&lt;200),'Input data'!AC237,"Irrelevant")))</f>
        <v>Irrelevant</v>
      </c>
      <c r="AC222" s="4" t="str">
        <f>IF(AND(OR(I222="Motorway link",I222="Exit diverge",I222="Entrance merge"),'Input data'!AD237=""),"No",IF(OR(I222="Motorway link",I222="Exit diverge",I222="Entrance merge"),'Input data'!AD237,"Irrelevant"))</f>
        <v>Irrelevant</v>
      </c>
      <c r="AD222" s="4" t="str">
        <f>IF(AND(OR(I222="Motorway link",I222="Exit diverge",I222="Entrance merge"),'Input data'!AE237=""),"130 kph",IF(OR(I222="Motorway link",I222="Exit diverge",I222="Entrance merge"),'Input data'!AE237,"Irrelevant"))</f>
        <v>Irrelevant</v>
      </c>
      <c r="AE222" s="4" t="str">
        <f>IF(AND(I222="Entrance merge",'Input data'!AF237=""),"No",IF(I222="Entrance merge",'Input data'!AF237,"Irrelevant"))</f>
        <v>Irrelevant</v>
      </c>
      <c r="AF222" s="4" t="str">
        <f>IF(AND(AE222="Yes",'Input data'!AG237&gt;0,'Input data'!AG237&lt;1.00000001),'Input data'!AG237,IF(OR(AE222="No",AE222="Yes"),0,"Irrelevant"))</f>
        <v>Irrelevant</v>
      </c>
    </row>
    <row r="223" spans="1:32" x14ac:dyDescent="0.3">
      <c r="A223" s="4" t="str">
        <f>IF('Input data'!A238="","",'Input data'!A238)</f>
        <v/>
      </c>
      <c r="B223" s="4" t="str">
        <f>IF('Input data'!B238="","",'Input data'!B238)</f>
        <v/>
      </c>
      <c r="C223" s="4" t="str">
        <f>IF('Input data'!C238="","",'Input data'!C238)</f>
        <v/>
      </c>
      <c r="D223" s="4" t="str">
        <f>IF('Input data'!D238="","",'Input data'!D238)</f>
        <v/>
      </c>
      <c r="E223" s="4" t="str">
        <f>IF('Input data'!E238="","",'Input data'!E238)</f>
        <v/>
      </c>
      <c r="F223" s="4" t="str">
        <f>IF('Input data'!F238="","",'Input data'!F238)</f>
        <v/>
      </c>
      <c r="G223" s="4">
        <f>IF('Input data'!G238="","",'Input data'!G238)</f>
        <v>0</v>
      </c>
      <c r="H223" s="4" t="str">
        <f>IF('Input data'!H238&gt;0.5,'Input data'!H238,"")</f>
        <v/>
      </c>
      <c r="I223" s="4" t="str">
        <f>IF('Input data'!I238="","",'Input data'!I238)</f>
        <v/>
      </c>
      <c r="J223" s="4" t="str">
        <f>IF(AND(OR(I223="Motorway link",I223="Exit diverge",I223="Entrance merge"),'Input data'!K238=""),2,IF(AND(OR(I223="Motorway link",I223="Exit diverge",I223="Entrance merge"),'Input data'!K238&gt;0.5,'Input data'!K238&lt;21),'Input data'!K238,"Irrelevant"))</f>
        <v>Irrelevant</v>
      </c>
      <c r="K223" s="4" t="str">
        <f>IF(AND(OR(I223="Motorway link",I223="Exit diverge",I223="Entrance merge",I223="Exit ramp",I223="Entrance ramp"),'Input data'!L238=""),3.5,IF(AND(OR(I223="Motorway link",I223="Exit diverge",I223="Entrance merge",I223="Exit ramp",I223="Entrance ramp"),'Input data'!L238&gt;1.5,'Input data'!L238&lt;11),'Input data'!L238,"Irrelevant"))</f>
        <v>Irrelevant</v>
      </c>
      <c r="L223" s="4" t="str">
        <f>IF(AND(I223="Motorway link",'Input data'!M238=""),"No",IF(I223="Motorway link",'Input data'!M238,"Irrelevant"))</f>
        <v>Irrelevant</v>
      </c>
      <c r="M223" s="4" t="str">
        <f>IF(AND(L223="Yes",'Input data'!N238&gt;0,'Input data'!N238&lt;1.00000001),'Input data'!N238,IF(OR(L223="No",L223="Yes"),0,"Irrelevant"))</f>
        <v>Irrelevant</v>
      </c>
      <c r="N223" s="4" t="str">
        <f>IF(AND(OR(I223="Motorway link",I223="Exit diverge",I223="Entrance merge"),'Input data'!O238=""),3,IF(AND(OR(I223="Motorway link",I223="Exit diverge",I223="Entrance merge"),'Input data'!O238&lt;11,'Input data'!O238&gt;-0.00000001),'Input data'!O238,"Irrelevant"))</f>
        <v>Irrelevant</v>
      </c>
      <c r="O223" s="4" t="str">
        <f>IF(AND(OR(I223="Motorway link",I223="Exit diverge",I223="Entrance merge",I223="Exit ramp",I223="Entrance ramp"),'Input data'!P238=""),0.5,IF(AND(OR(I223="Motorway link",I223="Exit diverge",I223="Entrance merge",I223="Exit ramp",I223="Entrance ramp"),'Input data'!P238&gt;-0.00000001,'Input data'!P238&lt;11),'Input data'!P238,"Irrelevant"))</f>
        <v>Irrelevant</v>
      </c>
      <c r="P223" s="4" t="str">
        <f>IF(AND(OR(I223="Motorway link",I223="Exit diverge",I223="Entrance merge"),'Input data'!Q238=""),5,IF(AND(OR(I223="Motorway link",I223="Exit diverge",I223="Entrance merge"),'Input data'!Q238&gt;-0.00000001,'Input data'!Q238&lt;101),'Input data'!Q238,"Irrelevant"))</f>
        <v>Irrelevant</v>
      </c>
      <c r="Q223" s="4" t="str">
        <f>IF(AND(OR(I223="Motorway link",I223="Exit diverge",I223="Entrance merge"),'Input data'!R238=""),"Straight",IF(AND(OR(I223="Motorway link",I223="Exit diverge",I223="Entrance merge"),'Input data'!R238&gt;10),'Input data'!R238,"Irrelevant"))</f>
        <v>Irrelevant</v>
      </c>
      <c r="R223" s="4" t="str">
        <f>IF(Q223="Straight",0,IF(AND(OR(I223="Motorway link",I223="Exit diverge",I223="Entrance merge"),OR('Input data'!S238="",'Input data'!S238&gt;(G223*1000))),G223*1000,IF(AND(OR(I223="Motorway link",I223="Exit diverge",I223="Entrance merge"),'Input data'!S238&gt;0),'Input data'!S238,"Irrelevant")))</f>
        <v>Irrelevant</v>
      </c>
      <c r="S223" s="4" t="str">
        <f>IF(AND(OR(I223="Motorway link",I223="Exit diverge",I223="Entrance merge"),'Input data'!T238=""),"Straight",IF(AND(OR(I223="Motorway link",I223="Exit diverge",I223="Entrance merge"),'Input data'!T238&gt;10),'Input data'!T238,"Irrelevant"))</f>
        <v>Irrelevant</v>
      </c>
      <c r="T223" s="4" t="str">
        <f>IF(S223="Straight",0,IF(R223="Irrelevant","Irrelevant",IF(AND(OR(I223="Motorway link",I223="Exit diverge",I223="Entrance merge"),OR('Input data'!U238="",'Input data'!U238&gt;(G223*1000-R223))),G223*1000-R223,IF(AND(OR(I223="Motorway link",I223="Exit diverge",I223="Entrance merge"),'Input data'!U238&gt;0),'Input data'!U238,"Irrelevant"))))</f>
        <v>Irrelevant</v>
      </c>
      <c r="U223" s="4" t="str">
        <f>IF(AND(OR(I223="Motorway link",I223="Exit diverge",I223="Entrance merge",I223="Exit ramp",I223="Entrance ramp"),'Input data'!V238=""),"No",IF(OR(I223="Motorway link",I223="Exit diverge",I223="Entrance merge",I223="Exit ramp",I223="Entrance ramp"),'Input data'!V238,"Irrelevant"))</f>
        <v>Irrelevant</v>
      </c>
      <c r="V223" s="4" t="str">
        <f>IF(W223="Straight",IF(AND(OR(I223="Exit ramp",I223="Entrance ramp"),'Input data'!W238=""),"Straight diamond ramp",IF(OR(I223="Exit ramp",I223="Entrance ramp"),'Input data'!W238,"Irrelevant")),"Irrelevant")</f>
        <v>Irrelevant</v>
      </c>
      <c r="W223" s="4" t="str">
        <f>IF(AND(OR(I223="Exit ramp",I223="Entrance ramp"),'Input data'!X238=""),"Straight",IF(AND(OR(I223="Exit ramp",I223="Entrance ramp"),'Input data'!X238&gt;10),'Input data'!X238,"Irrelevant"))</f>
        <v>Irrelevant</v>
      </c>
      <c r="X223" s="4" t="str">
        <f>IF(AND(OR(I223="Exit ramp",I223="Entrance ramp"),OR('Input data'!Y238="",'Input data'!Y238&gt;(G223*1000))),G223*1000,IF(AND(OR(I223="Exit ramp",I223="Entrance ramp"),'Input data'!Y238&gt;0),'Input data'!Y238,"Irrelevant"))</f>
        <v>Irrelevant</v>
      </c>
      <c r="Y223" s="4" t="str">
        <f>IF(AND(I223="Exit ramp",'Input data'!Z238=""),95,IF(AND(I223="Entrance ramp",'Input data'!Z238=""),45,IF(AND(OR(I223="Exit ramp",I223="Entrance ramp"),'Input data'!Z238&gt;4,'Input data'!Z238&lt;200),'Input data'!Z238,"Irrelevant")))</f>
        <v>Irrelevant</v>
      </c>
      <c r="Z223" s="4" t="str">
        <f>IF(AND(OR(I223="Exit ramp",I223="Entrance ramp"),'Input data'!AA238=""),"Straight",IF(AND(OR(I223="Exit ramp",I223="Entrance ramp"),'Input data'!AA238&gt;10),'Input data'!AA238,"Irrelevant"))</f>
        <v>Irrelevant</v>
      </c>
      <c r="AA223" s="4" t="str">
        <f>IF(X223="Irrelevant","Irrelevant",IF(AND(OR(I223="Exit ramp",I223="Entrance ramp"),OR('Input data'!AB238="",'Input data'!AB238&gt;(G223*1000-X223))),G223*1000-X223,IF(AND(OR(I223="Exit ramp",I223="Entrance ramp"),'Input data'!AB238&gt;0),'Input data'!AB238,"Irrelevant")))</f>
        <v>Irrelevant</v>
      </c>
      <c r="AB223" s="4" t="str">
        <f>IF(AND(I223="Exit ramp",'Input data'!AC238=""),60,IF(AND(I223="Entrance ramp",'Input data'!AC238=""),80,IF(AND(OR(I223="Exit ramp",I223="Entrance ramp"),'Input data'!AC238&gt;4,'Input data'!AC238&lt;200),'Input data'!AC238,"Irrelevant")))</f>
        <v>Irrelevant</v>
      </c>
      <c r="AC223" s="4" t="str">
        <f>IF(AND(OR(I223="Motorway link",I223="Exit diverge",I223="Entrance merge"),'Input data'!AD238=""),"No",IF(OR(I223="Motorway link",I223="Exit diverge",I223="Entrance merge"),'Input data'!AD238,"Irrelevant"))</f>
        <v>Irrelevant</v>
      </c>
      <c r="AD223" s="4" t="str">
        <f>IF(AND(OR(I223="Motorway link",I223="Exit diverge",I223="Entrance merge"),'Input data'!AE238=""),"130 kph",IF(OR(I223="Motorway link",I223="Exit diverge",I223="Entrance merge"),'Input data'!AE238,"Irrelevant"))</f>
        <v>Irrelevant</v>
      </c>
      <c r="AE223" s="4" t="str">
        <f>IF(AND(I223="Entrance merge",'Input data'!AF238=""),"No",IF(I223="Entrance merge",'Input data'!AF238,"Irrelevant"))</f>
        <v>Irrelevant</v>
      </c>
      <c r="AF223" s="4" t="str">
        <f>IF(AND(AE223="Yes",'Input data'!AG238&gt;0,'Input data'!AG238&lt;1.00000001),'Input data'!AG238,IF(OR(AE223="No",AE223="Yes"),0,"Irrelevant"))</f>
        <v>Irrelevant</v>
      </c>
    </row>
    <row r="224" spans="1:32" x14ac:dyDescent="0.3">
      <c r="A224" s="4" t="str">
        <f>IF('Input data'!A239="","",'Input data'!A239)</f>
        <v/>
      </c>
      <c r="B224" s="4" t="str">
        <f>IF('Input data'!B239="","",'Input data'!B239)</f>
        <v/>
      </c>
      <c r="C224" s="4" t="str">
        <f>IF('Input data'!C239="","",'Input data'!C239)</f>
        <v/>
      </c>
      <c r="D224" s="4" t="str">
        <f>IF('Input data'!D239="","",'Input data'!D239)</f>
        <v/>
      </c>
      <c r="E224" s="4" t="str">
        <f>IF('Input data'!E239="","",'Input data'!E239)</f>
        <v/>
      </c>
      <c r="F224" s="4" t="str">
        <f>IF('Input data'!F239="","",'Input data'!F239)</f>
        <v/>
      </c>
      <c r="G224" s="4">
        <f>IF('Input data'!G239="","",'Input data'!G239)</f>
        <v>0</v>
      </c>
      <c r="H224" s="4" t="str">
        <f>IF('Input data'!H239&gt;0.5,'Input data'!H239,"")</f>
        <v/>
      </c>
      <c r="I224" s="4" t="str">
        <f>IF('Input data'!I239="","",'Input data'!I239)</f>
        <v/>
      </c>
      <c r="J224" s="4" t="str">
        <f>IF(AND(OR(I224="Motorway link",I224="Exit diverge",I224="Entrance merge"),'Input data'!K239=""),2,IF(AND(OR(I224="Motorway link",I224="Exit diverge",I224="Entrance merge"),'Input data'!K239&gt;0.5,'Input data'!K239&lt;21),'Input data'!K239,"Irrelevant"))</f>
        <v>Irrelevant</v>
      </c>
      <c r="K224" s="4" t="str">
        <f>IF(AND(OR(I224="Motorway link",I224="Exit diverge",I224="Entrance merge",I224="Exit ramp",I224="Entrance ramp"),'Input data'!L239=""),3.5,IF(AND(OR(I224="Motorway link",I224="Exit diverge",I224="Entrance merge",I224="Exit ramp",I224="Entrance ramp"),'Input data'!L239&gt;1.5,'Input data'!L239&lt;11),'Input data'!L239,"Irrelevant"))</f>
        <v>Irrelevant</v>
      </c>
      <c r="L224" s="4" t="str">
        <f>IF(AND(I224="Motorway link",'Input data'!M239=""),"No",IF(I224="Motorway link",'Input data'!M239,"Irrelevant"))</f>
        <v>Irrelevant</v>
      </c>
      <c r="M224" s="4" t="str">
        <f>IF(AND(L224="Yes",'Input data'!N239&gt;0,'Input data'!N239&lt;1.00000001),'Input data'!N239,IF(OR(L224="No",L224="Yes"),0,"Irrelevant"))</f>
        <v>Irrelevant</v>
      </c>
      <c r="N224" s="4" t="str">
        <f>IF(AND(OR(I224="Motorway link",I224="Exit diverge",I224="Entrance merge"),'Input data'!O239=""),3,IF(AND(OR(I224="Motorway link",I224="Exit diverge",I224="Entrance merge"),'Input data'!O239&lt;11,'Input data'!O239&gt;-0.00000001),'Input data'!O239,"Irrelevant"))</f>
        <v>Irrelevant</v>
      </c>
      <c r="O224" s="4" t="str">
        <f>IF(AND(OR(I224="Motorway link",I224="Exit diverge",I224="Entrance merge",I224="Exit ramp",I224="Entrance ramp"),'Input data'!P239=""),0.5,IF(AND(OR(I224="Motorway link",I224="Exit diverge",I224="Entrance merge",I224="Exit ramp",I224="Entrance ramp"),'Input data'!P239&gt;-0.00000001,'Input data'!P239&lt;11),'Input data'!P239,"Irrelevant"))</f>
        <v>Irrelevant</v>
      </c>
      <c r="P224" s="4" t="str">
        <f>IF(AND(OR(I224="Motorway link",I224="Exit diverge",I224="Entrance merge"),'Input data'!Q239=""),5,IF(AND(OR(I224="Motorway link",I224="Exit diverge",I224="Entrance merge"),'Input data'!Q239&gt;-0.00000001,'Input data'!Q239&lt;101),'Input data'!Q239,"Irrelevant"))</f>
        <v>Irrelevant</v>
      </c>
      <c r="Q224" s="4" t="str">
        <f>IF(AND(OR(I224="Motorway link",I224="Exit diverge",I224="Entrance merge"),'Input data'!R239=""),"Straight",IF(AND(OR(I224="Motorway link",I224="Exit diverge",I224="Entrance merge"),'Input data'!R239&gt;10),'Input data'!R239,"Irrelevant"))</f>
        <v>Irrelevant</v>
      </c>
      <c r="R224" s="4" t="str">
        <f>IF(Q224="Straight",0,IF(AND(OR(I224="Motorway link",I224="Exit diverge",I224="Entrance merge"),OR('Input data'!S239="",'Input data'!S239&gt;(G224*1000))),G224*1000,IF(AND(OR(I224="Motorway link",I224="Exit diverge",I224="Entrance merge"),'Input data'!S239&gt;0),'Input data'!S239,"Irrelevant")))</f>
        <v>Irrelevant</v>
      </c>
      <c r="S224" s="4" t="str">
        <f>IF(AND(OR(I224="Motorway link",I224="Exit diverge",I224="Entrance merge"),'Input data'!T239=""),"Straight",IF(AND(OR(I224="Motorway link",I224="Exit diverge",I224="Entrance merge"),'Input data'!T239&gt;10),'Input data'!T239,"Irrelevant"))</f>
        <v>Irrelevant</v>
      </c>
      <c r="T224" s="4" t="str">
        <f>IF(S224="Straight",0,IF(R224="Irrelevant","Irrelevant",IF(AND(OR(I224="Motorway link",I224="Exit diverge",I224="Entrance merge"),OR('Input data'!U239="",'Input data'!U239&gt;(G224*1000-R224))),G224*1000-R224,IF(AND(OR(I224="Motorway link",I224="Exit diverge",I224="Entrance merge"),'Input data'!U239&gt;0),'Input data'!U239,"Irrelevant"))))</f>
        <v>Irrelevant</v>
      </c>
      <c r="U224" s="4" t="str">
        <f>IF(AND(OR(I224="Motorway link",I224="Exit diverge",I224="Entrance merge",I224="Exit ramp",I224="Entrance ramp"),'Input data'!V239=""),"No",IF(OR(I224="Motorway link",I224="Exit diverge",I224="Entrance merge",I224="Exit ramp",I224="Entrance ramp"),'Input data'!V239,"Irrelevant"))</f>
        <v>Irrelevant</v>
      </c>
      <c r="V224" s="4" t="str">
        <f>IF(W224="Straight",IF(AND(OR(I224="Exit ramp",I224="Entrance ramp"),'Input data'!W239=""),"Straight diamond ramp",IF(OR(I224="Exit ramp",I224="Entrance ramp"),'Input data'!W239,"Irrelevant")),"Irrelevant")</f>
        <v>Irrelevant</v>
      </c>
      <c r="W224" s="4" t="str">
        <f>IF(AND(OR(I224="Exit ramp",I224="Entrance ramp"),'Input data'!X239=""),"Straight",IF(AND(OR(I224="Exit ramp",I224="Entrance ramp"),'Input data'!X239&gt;10),'Input data'!X239,"Irrelevant"))</f>
        <v>Irrelevant</v>
      </c>
      <c r="X224" s="4" t="str">
        <f>IF(AND(OR(I224="Exit ramp",I224="Entrance ramp"),OR('Input data'!Y239="",'Input data'!Y239&gt;(G224*1000))),G224*1000,IF(AND(OR(I224="Exit ramp",I224="Entrance ramp"),'Input data'!Y239&gt;0),'Input data'!Y239,"Irrelevant"))</f>
        <v>Irrelevant</v>
      </c>
      <c r="Y224" s="4" t="str">
        <f>IF(AND(I224="Exit ramp",'Input data'!Z239=""),95,IF(AND(I224="Entrance ramp",'Input data'!Z239=""),45,IF(AND(OR(I224="Exit ramp",I224="Entrance ramp"),'Input data'!Z239&gt;4,'Input data'!Z239&lt;200),'Input data'!Z239,"Irrelevant")))</f>
        <v>Irrelevant</v>
      </c>
      <c r="Z224" s="4" t="str">
        <f>IF(AND(OR(I224="Exit ramp",I224="Entrance ramp"),'Input data'!AA239=""),"Straight",IF(AND(OR(I224="Exit ramp",I224="Entrance ramp"),'Input data'!AA239&gt;10),'Input data'!AA239,"Irrelevant"))</f>
        <v>Irrelevant</v>
      </c>
      <c r="AA224" s="4" t="str">
        <f>IF(X224="Irrelevant","Irrelevant",IF(AND(OR(I224="Exit ramp",I224="Entrance ramp"),OR('Input data'!AB239="",'Input data'!AB239&gt;(G224*1000-X224))),G224*1000-X224,IF(AND(OR(I224="Exit ramp",I224="Entrance ramp"),'Input data'!AB239&gt;0),'Input data'!AB239,"Irrelevant")))</f>
        <v>Irrelevant</v>
      </c>
      <c r="AB224" s="4" t="str">
        <f>IF(AND(I224="Exit ramp",'Input data'!AC239=""),60,IF(AND(I224="Entrance ramp",'Input data'!AC239=""),80,IF(AND(OR(I224="Exit ramp",I224="Entrance ramp"),'Input data'!AC239&gt;4,'Input data'!AC239&lt;200),'Input data'!AC239,"Irrelevant")))</f>
        <v>Irrelevant</v>
      </c>
      <c r="AC224" s="4" t="str">
        <f>IF(AND(OR(I224="Motorway link",I224="Exit diverge",I224="Entrance merge"),'Input data'!AD239=""),"No",IF(OR(I224="Motorway link",I224="Exit diverge",I224="Entrance merge"),'Input data'!AD239,"Irrelevant"))</f>
        <v>Irrelevant</v>
      </c>
      <c r="AD224" s="4" t="str">
        <f>IF(AND(OR(I224="Motorway link",I224="Exit diverge",I224="Entrance merge"),'Input data'!AE239=""),"130 kph",IF(OR(I224="Motorway link",I224="Exit diverge",I224="Entrance merge"),'Input data'!AE239,"Irrelevant"))</f>
        <v>Irrelevant</v>
      </c>
      <c r="AE224" s="4" t="str">
        <f>IF(AND(I224="Entrance merge",'Input data'!AF239=""),"No",IF(I224="Entrance merge",'Input data'!AF239,"Irrelevant"))</f>
        <v>Irrelevant</v>
      </c>
      <c r="AF224" s="4" t="str">
        <f>IF(AND(AE224="Yes",'Input data'!AG239&gt;0,'Input data'!AG239&lt;1.00000001),'Input data'!AG239,IF(OR(AE224="No",AE224="Yes"),0,"Irrelevant"))</f>
        <v>Irrelevant</v>
      </c>
    </row>
    <row r="225" spans="1:32" x14ac:dyDescent="0.3">
      <c r="A225" s="4" t="str">
        <f>IF('Input data'!A240="","",'Input data'!A240)</f>
        <v/>
      </c>
      <c r="B225" s="4" t="str">
        <f>IF('Input data'!B240="","",'Input data'!B240)</f>
        <v/>
      </c>
      <c r="C225" s="4" t="str">
        <f>IF('Input data'!C240="","",'Input data'!C240)</f>
        <v/>
      </c>
      <c r="D225" s="4" t="str">
        <f>IF('Input data'!D240="","",'Input data'!D240)</f>
        <v/>
      </c>
      <c r="E225" s="4" t="str">
        <f>IF('Input data'!E240="","",'Input data'!E240)</f>
        <v/>
      </c>
      <c r="F225" s="4" t="str">
        <f>IF('Input data'!F240="","",'Input data'!F240)</f>
        <v/>
      </c>
      <c r="G225" s="4">
        <f>IF('Input data'!G240="","",'Input data'!G240)</f>
        <v>0</v>
      </c>
      <c r="H225" s="4" t="str">
        <f>IF('Input data'!H240&gt;0.5,'Input data'!H240,"")</f>
        <v/>
      </c>
      <c r="I225" s="4" t="str">
        <f>IF('Input data'!I240="","",'Input data'!I240)</f>
        <v/>
      </c>
      <c r="J225" s="4" t="str">
        <f>IF(AND(OR(I225="Motorway link",I225="Exit diverge",I225="Entrance merge"),'Input data'!K240=""),2,IF(AND(OR(I225="Motorway link",I225="Exit diverge",I225="Entrance merge"),'Input data'!K240&gt;0.5,'Input data'!K240&lt;21),'Input data'!K240,"Irrelevant"))</f>
        <v>Irrelevant</v>
      </c>
      <c r="K225" s="4" t="str">
        <f>IF(AND(OR(I225="Motorway link",I225="Exit diverge",I225="Entrance merge",I225="Exit ramp",I225="Entrance ramp"),'Input data'!L240=""),3.5,IF(AND(OR(I225="Motorway link",I225="Exit diverge",I225="Entrance merge",I225="Exit ramp",I225="Entrance ramp"),'Input data'!L240&gt;1.5,'Input data'!L240&lt;11),'Input data'!L240,"Irrelevant"))</f>
        <v>Irrelevant</v>
      </c>
      <c r="L225" s="4" t="str">
        <f>IF(AND(I225="Motorway link",'Input data'!M240=""),"No",IF(I225="Motorway link",'Input data'!M240,"Irrelevant"))</f>
        <v>Irrelevant</v>
      </c>
      <c r="M225" s="4" t="str">
        <f>IF(AND(L225="Yes",'Input data'!N240&gt;0,'Input data'!N240&lt;1.00000001),'Input data'!N240,IF(OR(L225="No",L225="Yes"),0,"Irrelevant"))</f>
        <v>Irrelevant</v>
      </c>
      <c r="N225" s="4" t="str">
        <f>IF(AND(OR(I225="Motorway link",I225="Exit diverge",I225="Entrance merge"),'Input data'!O240=""),3,IF(AND(OR(I225="Motorway link",I225="Exit diverge",I225="Entrance merge"),'Input data'!O240&lt;11,'Input data'!O240&gt;-0.00000001),'Input data'!O240,"Irrelevant"))</f>
        <v>Irrelevant</v>
      </c>
      <c r="O225" s="4" t="str">
        <f>IF(AND(OR(I225="Motorway link",I225="Exit diverge",I225="Entrance merge",I225="Exit ramp",I225="Entrance ramp"),'Input data'!P240=""),0.5,IF(AND(OR(I225="Motorway link",I225="Exit diverge",I225="Entrance merge",I225="Exit ramp",I225="Entrance ramp"),'Input data'!P240&gt;-0.00000001,'Input data'!P240&lt;11),'Input data'!P240,"Irrelevant"))</f>
        <v>Irrelevant</v>
      </c>
      <c r="P225" s="4" t="str">
        <f>IF(AND(OR(I225="Motorway link",I225="Exit diverge",I225="Entrance merge"),'Input data'!Q240=""),5,IF(AND(OR(I225="Motorway link",I225="Exit diverge",I225="Entrance merge"),'Input data'!Q240&gt;-0.00000001,'Input data'!Q240&lt;101),'Input data'!Q240,"Irrelevant"))</f>
        <v>Irrelevant</v>
      </c>
      <c r="Q225" s="4" t="str">
        <f>IF(AND(OR(I225="Motorway link",I225="Exit diverge",I225="Entrance merge"),'Input data'!R240=""),"Straight",IF(AND(OR(I225="Motorway link",I225="Exit diverge",I225="Entrance merge"),'Input data'!R240&gt;10),'Input data'!R240,"Irrelevant"))</f>
        <v>Irrelevant</v>
      </c>
      <c r="R225" s="4" t="str">
        <f>IF(Q225="Straight",0,IF(AND(OR(I225="Motorway link",I225="Exit diverge",I225="Entrance merge"),OR('Input data'!S240="",'Input data'!S240&gt;(G225*1000))),G225*1000,IF(AND(OR(I225="Motorway link",I225="Exit diverge",I225="Entrance merge"),'Input data'!S240&gt;0),'Input data'!S240,"Irrelevant")))</f>
        <v>Irrelevant</v>
      </c>
      <c r="S225" s="4" t="str">
        <f>IF(AND(OR(I225="Motorway link",I225="Exit diverge",I225="Entrance merge"),'Input data'!T240=""),"Straight",IF(AND(OR(I225="Motorway link",I225="Exit diverge",I225="Entrance merge"),'Input data'!T240&gt;10),'Input data'!T240,"Irrelevant"))</f>
        <v>Irrelevant</v>
      </c>
      <c r="T225" s="4" t="str">
        <f>IF(S225="Straight",0,IF(R225="Irrelevant","Irrelevant",IF(AND(OR(I225="Motorway link",I225="Exit diverge",I225="Entrance merge"),OR('Input data'!U240="",'Input data'!U240&gt;(G225*1000-R225))),G225*1000-R225,IF(AND(OR(I225="Motorway link",I225="Exit diverge",I225="Entrance merge"),'Input data'!U240&gt;0),'Input data'!U240,"Irrelevant"))))</f>
        <v>Irrelevant</v>
      </c>
      <c r="U225" s="4" t="str">
        <f>IF(AND(OR(I225="Motorway link",I225="Exit diverge",I225="Entrance merge",I225="Exit ramp",I225="Entrance ramp"),'Input data'!V240=""),"No",IF(OR(I225="Motorway link",I225="Exit diverge",I225="Entrance merge",I225="Exit ramp",I225="Entrance ramp"),'Input data'!V240,"Irrelevant"))</f>
        <v>Irrelevant</v>
      </c>
      <c r="V225" s="4" t="str">
        <f>IF(W225="Straight",IF(AND(OR(I225="Exit ramp",I225="Entrance ramp"),'Input data'!W240=""),"Straight diamond ramp",IF(OR(I225="Exit ramp",I225="Entrance ramp"),'Input data'!W240,"Irrelevant")),"Irrelevant")</f>
        <v>Irrelevant</v>
      </c>
      <c r="W225" s="4" t="str">
        <f>IF(AND(OR(I225="Exit ramp",I225="Entrance ramp"),'Input data'!X240=""),"Straight",IF(AND(OR(I225="Exit ramp",I225="Entrance ramp"),'Input data'!X240&gt;10),'Input data'!X240,"Irrelevant"))</f>
        <v>Irrelevant</v>
      </c>
      <c r="X225" s="4" t="str">
        <f>IF(AND(OR(I225="Exit ramp",I225="Entrance ramp"),OR('Input data'!Y240="",'Input data'!Y240&gt;(G225*1000))),G225*1000,IF(AND(OR(I225="Exit ramp",I225="Entrance ramp"),'Input data'!Y240&gt;0),'Input data'!Y240,"Irrelevant"))</f>
        <v>Irrelevant</v>
      </c>
      <c r="Y225" s="4" t="str">
        <f>IF(AND(I225="Exit ramp",'Input data'!Z240=""),95,IF(AND(I225="Entrance ramp",'Input data'!Z240=""),45,IF(AND(OR(I225="Exit ramp",I225="Entrance ramp"),'Input data'!Z240&gt;4,'Input data'!Z240&lt;200),'Input data'!Z240,"Irrelevant")))</f>
        <v>Irrelevant</v>
      </c>
      <c r="Z225" s="4" t="str">
        <f>IF(AND(OR(I225="Exit ramp",I225="Entrance ramp"),'Input data'!AA240=""),"Straight",IF(AND(OR(I225="Exit ramp",I225="Entrance ramp"),'Input data'!AA240&gt;10),'Input data'!AA240,"Irrelevant"))</f>
        <v>Irrelevant</v>
      </c>
      <c r="AA225" s="4" t="str">
        <f>IF(X225="Irrelevant","Irrelevant",IF(AND(OR(I225="Exit ramp",I225="Entrance ramp"),OR('Input data'!AB240="",'Input data'!AB240&gt;(G225*1000-X225))),G225*1000-X225,IF(AND(OR(I225="Exit ramp",I225="Entrance ramp"),'Input data'!AB240&gt;0),'Input data'!AB240,"Irrelevant")))</f>
        <v>Irrelevant</v>
      </c>
      <c r="AB225" s="4" t="str">
        <f>IF(AND(I225="Exit ramp",'Input data'!AC240=""),60,IF(AND(I225="Entrance ramp",'Input data'!AC240=""),80,IF(AND(OR(I225="Exit ramp",I225="Entrance ramp"),'Input data'!AC240&gt;4,'Input data'!AC240&lt;200),'Input data'!AC240,"Irrelevant")))</f>
        <v>Irrelevant</v>
      </c>
      <c r="AC225" s="4" t="str">
        <f>IF(AND(OR(I225="Motorway link",I225="Exit diverge",I225="Entrance merge"),'Input data'!AD240=""),"No",IF(OR(I225="Motorway link",I225="Exit diverge",I225="Entrance merge"),'Input data'!AD240,"Irrelevant"))</f>
        <v>Irrelevant</v>
      </c>
      <c r="AD225" s="4" t="str">
        <f>IF(AND(OR(I225="Motorway link",I225="Exit diverge",I225="Entrance merge"),'Input data'!AE240=""),"130 kph",IF(OR(I225="Motorway link",I225="Exit diverge",I225="Entrance merge"),'Input data'!AE240,"Irrelevant"))</f>
        <v>Irrelevant</v>
      </c>
      <c r="AE225" s="4" t="str">
        <f>IF(AND(I225="Entrance merge",'Input data'!AF240=""),"No",IF(I225="Entrance merge",'Input data'!AF240,"Irrelevant"))</f>
        <v>Irrelevant</v>
      </c>
      <c r="AF225" s="4" t="str">
        <f>IF(AND(AE225="Yes",'Input data'!AG240&gt;0,'Input data'!AG240&lt;1.00000001),'Input data'!AG240,IF(OR(AE225="No",AE225="Yes"),0,"Irrelevant"))</f>
        <v>Irrelevant</v>
      </c>
    </row>
    <row r="226" spans="1:32" x14ac:dyDescent="0.3">
      <c r="A226" s="4" t="str">
        <f>IF('Input data'!A241="","",'Input data'!A241)</f>
        <v/>
      </c>
      <c r="B226" s="4" t="str">
        <f>IF('Input data'!B241="","",'Input data'!B241)</f>
        <v/>
      </c>
      <c r="C226" s="4" t="str">
        <f>IF('Input data'!C241="","",'Input data'!C241)</f>
        <v/>
      </c>
      <c r="D226" s="4" t="str">
        <f>IF('Input data'!D241="","",'Input data'!D241)</f>
        <v/>
      </c>
      <c r="E226" s="4" t="str">
        <f>IF('Input data'!E241="","",'Input data'!E241)</f>
        <v/>
      </c>
      <c r="F226" s="4" t="str">
        <f>IF('Input data'!F241="","",'Input data'!F241)</f>
        <v/>
      </c>
      <c r="G226" s="4">
        <f>IF('Input data'!G241="","",'Input data'!G241)</f>
        <v>0</v>
      </c>
      <c r="H226" s="4" t="str">
        <f>IF('Input data'!H241&gt;0.5,'Input data'!H241,"")</f>
        <v/>
      </c>
      <c r="I226" s="4" t="str">
        <f>IF('Input data'!I241="","",'Input data'!I241)</f>
        <v/>
      </c>
      <c r="J226" s="4" t="str">
        <f>IF(AND(OR(I226="Motorway link",I226="Exit diverge",I226="Entrance merge"),'Input data'!K241=""),2,IF(AND(OR(I226="Motorway link",I226="Exit diverge",I226="Entrance merge"),'Input data'!K241&gt;0.5,'Input data'!K241&lt;21),'Input data'!K241,"Irrelevant"))</f>
        <v>Irrelevant</v>
      </c>
      <c r="K226" s="4" t="str">
        <f>IF(AND(OR(I226="Motorway link",I226="Exit diverge",I226="Entrance merge",I226="Exit ramp",I226="Entrance ramp"),'Input data'!L241=""),3.5,IF(AND(OR(I226="Motorway link",I226="Exit diverge",I226="Entrance merge",I226="Exit ramp",I226="Entrance ramp"),'Input data'!L241&gt;1.5,'Input data'!L241&lt;11),'Input data'!L241,"Irrelevant"))</f>
        <v>Irrelevant</v>
      </c>
      <c r="L226" s="4" t="str">
        <f>IF(AND(I226="Motorway link",'Input data'!M241=""),"No",IF(I226="Motorway link",'Input data'!M241,"Irrelevant"))</f>
        <v>Irrelevant</v>
      </c>
      <c r="M226" s="4" t="str">
        <f>IF(AND(L226="Yes",'Input data'!N241&gt;0,'Input data'!N241&lt;1.00000001),'Input data'!N241,IF(OR(L226="No",L226="Yes"),0,"Irrelevant"))</f>
        <v>Irrelevant</v>
      </c>
      <c r="N226" s="4" t="str">
        <f>IF(AND(OR(I226="Motorway link",I226="Exit diverge",I226="Entrance merge"),'Input data'!O241=""),3,IF(AND(OR(I226="Motorway link",I226="Exit diverge",I226="Entrance merge"),'Input data'!O241&lt;11,'Input data'!O241&gt;-0.00000001),'Input data'!O241,"Irrelevant"))</f>
        <v>Irrelevant</v>
      </c>
      <c r="O226" s="4" t="str">
        <f>IF(AND(OR(I226="Motorway link",I226="Exit diverge",I226="Entrance merge",I226="Exit ramp",I226="Entrance ramp"),'Input data'!P241=""),0.5,IF(AND(OR(I226="Motorway link",I226="Exit diverge",I226="Entrance merge",I226="Exit ramp",I226="Entrance ramp"),'Input data'!P241&gt;-0.00000001,'Input data'!P241&lt;11),'Input data'!P241,"Irrelevant"))</f>
        <v>Irrelevant</v>
      </c>
      <c r="P226" s="4" t="str">
        <f>IF(AND(OR(I226="Motorway link",I226="Exit diverge",I226="Entrance merge"),'Input data'!Q241=""),5,IF(AND(OR(I226="Motorway link",I226="Exit diverge",I226="Entrance merge"),'Input data'!Q241&gt;-0.00000001,'Input data'!Q241&lt;101),'Input data'!Q241,"Irrelevant"))</f>
        <v>Irrelevant</v>
      </c>
      <c r="Q226" s="4" t="str">
        <f>IF(AND(OR(I226="Motorway link",I226="Exit diverge",I226="Entrance merge"),'Input data'!R241=""),"Straight",IF(AND(OR(I226="Motorway link",I226="Exit diverge",I226="Entrance merge"),'Input data'!R241&gt;10),'Input data'!R241,"Irrelevant"))</f>
        <v>Irrelevant</v>
      </c>
      <c r="R226" s="4" t="str">
        <f>IF(Q226="Straight",0,IF(AND(OR(I226="Motorway link",I226="Exit diverge",I226="Entrance merge"),OR('Input data'!S241="",'Input data'!S241&gt;(G226*1000))),G226*1000,IF(AND(OR(I226="Motorway link",I226="Exit diverge",I226="Entrance merge"),'Input data'!S241&gt;0),'Input data'!S241,"Irrelevant")))</f>
        <v>Irrelevant</v>
      </c>
      <c r="S226" s="4" t="str">
        <f>IF(AND(OR(I226="Motorway link",I226="Exit diverge",I226="Entrance merge"),'Input data'!T241=""),"Straight",IF(AND(OR(I226="Motorway link",I226="Exit diverge",I226="Entrance merge"),'Input data'!T241&gt;10),'Input data'!T241,"Irrelevant"))</f>
        <v>Irrelevant</v>
      </c>
      <c r="T226" s="4" t="str">
        <f>IF(S226="Straight",0,IF(R226="Irrelevant","Irrelevant",IF(AND(OR(I226="Motorway link",I226="Exit diverge",I226="Entrance merge"),OR('Input data'!U241="",'Input data'!U241&gt;(G226*1000-R226))),G226*1000-R226,IF(AND(OR(I226="Motorway link",I226="Exit diverge",I226="Entrance merge"),'Input data'!U241&gt;0),'Input data'!U241,"Irrelevant"))))</f>
        <v>Irrelevant</v>
      </c>
      <c r="U226" s="4" t="str">
        <f>IF(AND(OR(I226="Motorway link",I226="Exit diverge",I226="Entrance merge",I226="Exit ramp",I226="Entrance ramp"),'Input data'!V241=""),"No",IF(OR(I226="Motorway link",I226="Exit diverge",I226="Entrance merge",I226="Exit ramp",I226="Entrance ramp"),'Input data'!V241,"Irrelevant"))</f>
        <v>Irrelevant</v>
      </c>
      <c r="V226" s="4" t="str">
        <f>IF(W226="Straight",IF(AND(OR(I226="Exit ramp",I226="Entrance ramp"),'Input data'!W241=""),"Straight diamond ramp",IF(OR(I226="Exit ramp",I226="Entrance ramp"),'Input data'!W241,"Irrelevant")),"Irrelevant")</f>
        <v>Irrelevant</v>
      </c>
      <c r="W226" s="4" t="str">
        <f>IF(AND(OR(I226="Exit ramp",I226="Entrance ramp"),'Input data'!X241=""),"Straight",IF(AND(OR(I226="Exit ramp",I226="Entrance ramp"),'Input data'!X241&gt;10),'Input data'!X241,"Irrelevant"))</f>
        <v>Irrelevant</v>
      </c>
      <c r="X226" s="4" t="str">
        <f>IF(AND(OR(I226="Exit ramp",I226="Entrance ramp"),OR('Input data'!Y241="",'Input data'!Y241&gt;(G226*1000))),G226*1000,IF(AND(OR(I226="Exit ramp",I226="Entrance ramp"),'Input data'!Y241&gt;0),'Input data'!Y241,"Irrelevant"))</f>
        <v>Irrelevant</v>
      </c>
      <c r="Y226" s="4" t="str">
        <f>IF(AND(I226="Exit ramp",'Input data'!Z241=""),95,IF(AND(I226="Entrance ramp",'Input data'!Z241=""),45,IF(AND(OR(I226="Exit ramp",I226="Entrance ramp"),'Input data'!Z241&gt;4,'Input data'!Z241&lt;200),'Input data'!Z241,"Irrelevant")))</f>
        <v>Irrelevant</v>
      </c>
      <c r="Z226" s="4" t="str">
        <f>IF(AND(OR(I226="Exit ramp",I226="Entrance ramp"),'Input data'!AA241=""),"Straight",IF(AND(OR(I226="Exit ramp",I226="Entrance ramp"),'Input data'!AA241&gt;10),'Input data'!AA241,"Irrelevant"))</f>
        <v>Irrelevant</v>
      </c>
      <c r="AA226" s="4" t="str">
        <f>IF(X226="Irrelevant","Irrelevant",IF(AND(OR(I226="Exit ramp",I226="Entrance ramp"),OR('Input data'!AB241="",'Input data'!AB241&gt;(G226*1000-X226))),G226*1000-X226,IF(AND(OR(I226="Exit ramp",I226="Entrance ramp"),'Input data'!AB241&gt;0),'Input data'!AB241,"Irrelevant")))</f>
        <v>Irrelevant</v>
      </c>
      <c r="AB226" s="4" t="str">
        <f>IF(AND(I226="Exit ramp",'Input data'!AC241=""),60,IF(AND(I226="Entrance ramp",'Input data'!AC241=""),80,IF(AND(OR(I226="Exit ramp",I226="Entrance ramp"),'Input data'!AC241&gt;4,'Input data'!AC241&lt;200),'Input data'!AC241,"Irrelevant")))</f>
        <v>Irrelevant</v>
      </c>
      <c r="AC226" s="4" t="str">
        <f>IF(AND(OR(I226="Motorway link",I226="Exit diverge",I226="Entrance merge"),'Input data'!AD241=""),"No",IF(OR(I226="Motorway link",I226="Exit diverge",I226="Entrance merge"),'Input data'!AD241,"Irrelevant"))</f>
        <v>Irrelevant</v>
      </c>
      <c r="AD226" s="4" t="str">
        <f>IF(AND(OR(I226="Motorway link",I226="Exit diverge",I226="Entrance merge"),'Input data'!AE241=""),"130 kph",IF(OR(I226="Motorway link",I226="Exit diverge",I226="Entrance merge"),'Input data'!AE241,"Irrelevant"))</f>
        <v>Irrelevant</v>
      </c>
      <c r="AE226" s="4" t="str">
        <f>IF(AND(I226="Entrance merge",'Input data'!AF241=""),"No",IF(I226="Entrance merge",'Input data'!AF241,"Irrelevant"))</f>
        <v>Irrelevant</v>
      </c>
      <c r="AF226" s="4" t="str">
        <f>IF(AND(AE226="Yes",'Input data'!AG241&gt;0,'Input data'!AG241&lt;1.00000001),'Input data'!AG241,IF(OR(AE226="No",AE226="Yes"),0,"Irrelevant"))</f>
        <v>Irrelevant</v>
      </c>
    </row>
    <row r="227" spans="1:32" x14ac:dyDescent="0.3">
      <c r="A227" s="4" t="str">
        <f>IF('Input data'!A242="","",'Input data'!A242)</f>
        <v/>
      </c>
      <c r="B227" s="4" t="str">
        <f>IF('Input data'!B242="","",'Input data'!B242)</f>
        <v/>
      </c>
      <c r="C227" s="4" t="str">
        <f>IF('Input data'!C242="","",'Input data'!C242)</f>
        <v/>
      </c>
      <c r="D227" s="4" t="str">
        <f>IF('Input data'!D242="","",'Input data'!D242)</f>
        <v/>
      </c>
      <c r="E227" s="4" t="str">
        <f>IF('Input data'!E242="","",'Input data'!E242)</f>
        <v/>
      </c>
      <c r="F227" s="4" t="str">
        <f>IF('Input data'!F242="","",'Input data'!F242)</f>
        <v/>
      </c>
      <c r="G227" s="4">
        <f>IF('Input data'!G242="","",'Input data'!G242)</f>
        <v>0</v>
      </c>
      <c r="H227" s="4" t="str">
        <f>IF('Input data'!H242&gt;0.5,'Input data'!H242,"")</f>
        <v/>
      </c>
      <c r="I227" s="4" t="str">
        <f>IF('Input data'!I242="","",'Input data'!I242)</f>
        <v/>
      </c>
      <c r="J227" s="4" t="str">
        <f>IF(AND(OR(I227="Motorway link",I227="Exit diverge",I227="Entrance merge"),'Input data'!K242=""),2,IF(AND(OR(I227="Motorway link",I227="Exit diverge",I227="Entrance merge"),'Input data'!K242&gt;0.5,'Input data'!K242&lt;21),'Input data'!K242,"Irrelevant"))</f>
        <v>Irrelevant</v>
      </c>
      <c r="K227" s="4" t="str">
        <f>IF(AND(OR(I227="Motorway link",I227="Exit diverge",I227="Entrance merge",I227="Exit ramp",I227="Entrance ramp"),'Input data'!L242=""),3.5,IF(AND(OR(I227="Motorway link",I227="Exit diverge",I227="Entrance merge",I227="Exit ramp",I227="Entrance ramp"),'Input data'!L242&gt;1.5,'Input data'!L242&lt;11),'Input data'!L242,"Irrelevant"))</f>
        <v>Irrelevant</v>
      </c>
      <c r="L227" s="4" t="str">
        <f>IF(AND(I227="Motorway link",'Input data'!M242=""),"No",IF(I227="Motorway link",'Input data'!M242,"Irrelevant"))</f>
        <v>Irrelevant</v>
      </c>
      <c r="M227" s="4" t="str">
        <f>IF(AND(L227="Yes",'Input data'!N242&gt;0,'Input data'!N242&lt;1.00000001),'Input data'!N242,IF(OR(L227="No",L227="Yes"),0,"Irrelevant"))</f>
        <v>Irrelevant</v>
      </c>
      <c r="N227" s="4" t="str">
        <f>IF(AND(OR(I227="Motorway link",I227="Exit diverge",I227="Entrance merge"),'Input data'!O242=""),3,IF(AND(OR(I227="Motorway link",I227="Exit diverge",I227="Entrance merge"),'Input data'!O242&lt;11,'Input data'!O242&gt;-0.00000001),'Input data'!O242,"Irrelevant"))</f>
        <v>Irrelevant</v>
      </c>
      <c r="O227" s="4" t="str">
        <f>IF(AND(OR(I227="Motorway link",I227="Exit diverge",I227="Entrance merge",I227="Exit ramp",I227="Entrance ramp"),'Input data'!P242=""),0.5,IF(AND(OR(I227="Motorway link",I227="Exit diverge",I227="Entrance merge",I227="Exit ramp",I227="Entrance ramp"),'Input data'!P242&gt;-0.00000001,'Input data'!P242&lt;11),'Input data'!P242,"Irrelevant"))</f>
        <v>Irrelevant</v>
      </c>
      <c r="P227" s="4" t="str">
        <f>IF(AND(OR(I227="Motorway link",I227="Exit diverge",I227="Entrance merge"),'Input data'!Q242=""),5,IF(AND(OR(I227="Motorway link",I227="Exit diverge",I227="Entrance merge"),'Input data'!Q242&gt;-0.00000001,'Input data'!Q242&lt;101),'Input data'!Q242,"Irrelevant"))</f>
        <v>Irrelevant</v>
      </c>
      <c r="Q227" s="4" t="str">
        <f>IF(AND(OR(I227="Motorway link",I227="Exit diverge",I227="Entrance merge"),'Input data'!R242=""),"Straight",IF(AND(OR(I227="Motorway link",I227="Exit diverge",I227="Entrance merge"),'Input data'!R242&gt;10),'Input data'!R242,"Irrelevant"))</f>
        <v>Irrelevant</v>
      </c>
      <c r="R227" s="4" t="str">
        <f>IF(Q227="Straight",0,IF(AND(OR(I227="Motorway link",I227="Exit diverge",I227="Entrance merge"),OR('Input data'!S242="",'Input data'!S242&gt;(G227*1000))),G227*1000,IF(AND(OR(I227="Motorway link",I227="Exit diverge",I227="Entrance merge"),'Input data'!S242&gt;0),'Input data'!S242,"Irrelevant")))</f>
        <v>Irrelevant</v>
      </c>
      <c r="S227" s="4" t="str">
        <f>IF(AND(OR(I227="Motorway link",I227="Exit diverge",I227="Entrance merge"),'Input data'!T242=""),"Straight",IF(AND(OR(I227="Motorway link",I227="Exit diverge",I227="Entrance merge"),'Input data'!T242&gt;10),'Input data'!T242,"Irrelevant"))</f>
        <v>Irrelevant</v>
      </c>
      <c r="T227" s="4" t="str">
        <f>IF(S227="Straight",0,IF(R227="Irrelevant","Irrelevant",IF(AND(OR(I227="Motorway link",I227="Exit diverge",I227="Entrance merge"),OR('Input data'!U242="",'Input data'!U242&gt;(G227*1000-R227))),G227*1000-R227,IF(AND(OR(I227="Motorway link",I227="Exit diverge",I227="Entrance merge"),'Input data'!U242&gt;0),'Input data'!U242,"Irrelevant"))))</f>
        <v>Irrelevant</v>
      </c>
      <c r="U227" s="4" t="str">
        <f>IF(AND(OR(I227="Motorway link",I227="Exit diverge",I227="Entrance merge",I227="Exit ramp",I227="Entrance ramp"),'Input data'!V242=""),"No",IF(OR(I227="Motorway link",I227="Exit diverge",I227="Entrance merge",I227="Exit ramp",I227="Entrance ramp"),'Input data'!V242,"Irrelevant"))</f>
        <v>Irrelevant</v>
      </c>
      <c r="V227" s="4" t="str">
        <f>IF(W227="Straight",IF(AND(OR(I227="Exit ramp",I227="Entrance ramp"),'Input data'!W242=""),"Straight diamond ramp",IF(OR(I227="Exit ramp",I227="Entrance ramp"),'Input data'!W242,"Irrelevant")),"Irrelevant")</f>
        <v>Irrelevant</v>
      </c>
      <c r="W227" s="4" t="str">
        <f>IF(AND(OR(I227="Exit ramp",I227="Entrance ramp"),'Input data'!X242=""),"Straight",IF(AND(OR(I227="Exit ramp",I227="Entrance ramp"),'Input data'!X242&gt;10),'Input data'!X242,"Irrelevant"))</f>
        <v>Irrelevant</v>
      </c>
      <c r="X227" s="4" t="str">
        <f>IF(AND(OR(I227="Exit ramp",I227="Entrance ramp"),OR('Input data'!Y242="",'Input data'!Y242&gt;(G227*1000))),G227*1000,IF(AND(OR(I227="Exit ramp",I227="Entrance ramp"),'Input data'!Y242&gt;0),'Input data'!Y242,"Irrelevant"))</f>
        <v>Irrelevant</v>
      </c>
      <c r="Y227" s="4" t="str">
        <f>IF(AND(I227="Exit ramp",'Input data'!Z242=""),95,IF(AND(I227="Entrance ramp",'Input data'!Z242=""),45,IF(AND(OR(I227="Exit ramp",I227="Entrance ramp"),'Input data'!Z242&gt;4,'Input data'!Z242&lt;200),'Input data'!Z242,"Irrelevant")))</f>
        <v>Irrelevant</v>
      </c>
      <c r="Z227" s="4" t="str">
        <f>IF(AND(OR(I227="Exit ramp",I227="Entrance ramp"),'Input data'!AA242=""),"Straight",IF(AND(OR(I227="Exit ramp",I227="Entrance ramp"),'Input data'!AA242&gt;10),'Input data'!AA242,"Irrelevant"))</f>
        <v>Irrelevant</v>
      </c>
      <c r="AA227" s="4" t="str">
        <f>IF(X227="Irrelevant","Irrelevant",IF(AND(OR(I227="Exit ramp",I227="Entrance ramp"),OR('Input data'!AB242="",'Input data'!AB242&gt;(G227*1000-X227))),G227*1000-X227,IF(AND(OR(I227="Exit ramp",I227="Entrance ramp"),'Input data'!AB242&gt;0),'Input data'!AB242,"Irrelevant")))</f>
        <v>Irrelevant</v>
      </c>
      <c r="AB227" s="4" t="str">
        <f>IF(AND(I227="Exit ramp",'Input data'!AC242=""),60,IF(AND(I227="Entrance ramp",'Input data'!AC242=""),80,IF(AND(OR(I227="Exit ramp",I227="Entrance ramp"),'Input data'!AC242&gt;4,'Input data'!AC242&lt;200),'Input data'!AC242,"Irrelevant")))</f>
        <v>Irrelevant</v>
      </c>
      <c r="AC227" s="4" t="str">
        <f>IF(AND(OR(I227="Motorway link",I227="Exit diverge",I227="Entrance merge"),'Input data'!AD242=""),"No",IF(OR(I227="Motorway link",I227="Exit diverge",I227="Entrance merge"),'Input data'!AD242,"Irrelevant"))</f>
        <v>Irrelevant</v>
      </c>
      <c r="AD227" s="4" t="str">
        <f>IF(AND(OR(I227="Motorway link",I227="Exit diverge",I227="Entrance merge"),'Input data'!AE242=""),"130 kph",IF(OR(I227="Motorway link",I227="Exit diverge",I227="Entrance merge"),'Input data'!AE242,"Irrelevant"))</f>
        <v>Irrelevant</v>
      </c>
      <c r="AE227" s="4" t="str">
        <f>IF(AND(I227="Entrance merge",'Input data'!AF242=""),"No",IF(I227="Entrance merge",'Input data'!AF242,"Irrelevant"))</f>
        <v>Irrelevant</v>
      </c>
      <c r="AF227" s="4" t="str">
        <f>IF(AND(AE227="Yes",'Input data'!AG242&gt;0,'Input data'!AG242&lt;1.00000001),'Input data'!AG242,IF(OR(AE227="No",AE227="Yes"),0,"Irrelevant"))</f>
        <v>Irrelevant</v>
      </c>
    </row>
    <row r="228" spans="1:32" x14ac:dyDescent="0.3">
      <c r="A228" s="4" t="str">
        <f>IF('Input data'!A243="","",'Input data'!A243)</f>
        <v/>
      </c>
      <c r="B228" s="4" t="str">
        <f>IF('Input data'!B243="","",'Input data'!B243)</f>
        <v/>
      </c>
      <c r="C228" s="4" t="str">
        <f>IF('Input data'!C243="","",'Input data'!C243)</f>
        <v/>
      </c>
      <c r="D228" s="4" t="str">
        <f>IF('Input data'!D243="","",'Input data'!D243)</f>
        <v/>
      </c>
      <c r="E228" s="4" t="str">
        <f>IF('Input data'!E243="","",'Input data'!E243)</f>
        <v/>
      </c>
      <c r="F228" s="4" t="str">
        <f>IF('Input data'!F243="","",'Input data'!F243)</f>
        <v/>
      </c>
      <c r="G228" s="4">
        <f>IF('Input data'!G243="","",'Input data'!G243)</f>
        <v>0</v>
      </c>
      <c r="H228" s="4" t="str">
        <f>IF('Input data'!H243&gt;0.5,'Input data'!H243,"")</f>
        <v/>
      </c>
      <c r="I228" s="4" t="str">
        <f>IF('Input data'!I243="","",'Input data'!I243)</f>
        <v/>
      </c>
      <c r="J228" s="4" t="str">
        <f>IF(AND(OR(I228="Motorway link",I228="Exit diverge",I228="Entrance merge"),'Input data'!K243=""),2,IF(AND(OR(I228="Motorway link",I228="Exit diverge",I228="Entrance merge"),'Input data'!K243&gt;0.5,'Input data'!K243&lt;21),'Input data'!K243,"Irrelevant"))</f>
        <v>Irrelevant</v>
      </c>
      <c r="K228" s="4" t="str">
        <f>IF(AND(OR(I228="Motorway link",I228="Exit diverge",I228="Entrance merge",I228="Exit ramp",I228="Entrance ramp"),'Input data'!L243=""),3.5,IF(AND(OR(I228="Motorway link",I228="Exit diverge",I228="Entrance merge",I228="Exit ramp",I228="Entrance ramp"),'Input data'!L243&gt;1.5,'Input data'!L243&lt;11),'Input data'!L243,"Irrelevant"))</f>
        <v>Irrelevant</v>
      </c>
      <c r="L228" s="4" t="str">
        <f>IF(AND(I228="Motorway link",'Input data'!M243=""),"No",IF(I228="Motorway link",'Input data'!M243,"Irrelevant"))</f>
        <v>Irrelevant</v>
      </c>
      <c r="M228" s="4" t="str">
        <f>IF(AND(L228="Yes",'Input data'!N243&gt;0,'Input data'!N243&lt;1.00000001),'Input data'!N243,IF(OR(L228="No",L228="Yes"),0,"Irrelevant"))</f>
        <v>Irrelevant</v>
      </c>
      <c r="N228" s="4" t="str">
        <f>IF(AND(OR(I228="Motorway link",I228="Exit diverge",I228="Entrance merge"),'Input data'!O243=""),3,IF(AND(OR(I228="Motorway link",I228="Exit diverge",I228="Entrance merge"),'Input data'!O243&lt;11,'Input data'!O243&gt;-0.00000001),'Input data'!O243,"Irrelevant"))</f>
        <v>Irrelevant</v>
      </c>
      <c r="O228" s="4" t="str">
        <f>IF(AND(OR(I228="Motorway link",I228="Exit diverge",I228="Entrance merge",I228="Exit ramp",I228="Entrance ramp"),'Input data'!P243=""),0.5,IF(AND(OR(I228="Motorway link",I228="Exit diverge",I228="Entrance merge",I228="Exit ramp",I228="Entrance ramp"),'Input data'!P243&gt;-0.00000001,'Input data'!P243&lt;11),'Input data'!P243,"Irrelevant"))</f>
        <v>Irrelevant</v>
      </c>
      <c r="P228" s="4" t="str">
        <f>IF(AND(OR(I228="Motorway link",I228="Exit diverge",I228="Entrance merge"),'Input data'!Q243=""),5,IF(AND(OR(I228="Motorway link",I228="Exit diverge",I228="Entrance merge"),'Input data'!Q243&gt;-0.00000001,'Input data'!Q243&lt;101),'Input data'!Q243,"Irrelevant"))</f>
        <v>Irrelevant</v>
      </c>
      <c r="Q228" s="4" t="str">
        <f>IF(AND(OR(I228="Motorway link",I228="Exit diverge",I228="Entrance merge"),'Input data'!R243=""),"Straight",IF(AND(OR(I228="Motorway link",I228="Exit diverge",I228="Entrance merge"),'Input data'!R243&gt;10),'Input data'!R243,"Irrelevant"))</f>
        <v>Irrelevant</v>
      </c>
      <c r="R228" s="4" t="str">
        <f>IF(Q228="Straight",0,IF(AND(OR(I228="Motorway link",I228="Exit diverge",I228="Entrance merge"),OR('Input data'!S243="",'Input data'!S243&gt;(G228*1000))),G228*1000,IF(AND(OR(I228="Motorway link",I228="Exit diverge",I228="Entrance merge"),'Input data'!S243&gt;0),'Input data'!S243,"Irrelevant")))</f>
        <v>Irrelevant</v>
      </c>
      <c r="S228" s="4" t="str">
        <f>IF(AND(OR(I228="Motorway link",I228="Exit diverge",I228="Entrance merge"),'Input data'!T243=""),"Straight",IF(AND(OR(I228="Motorway link",I228="Exit diverge",I228="Entrance merge"),'Input data'!T243&gt;10),'Input data'!T243,"Irrelevant"))</f>
        <v>Irrelevant</v>
      </c>
      <c r="T228" s="4" t="str">
        <f>IF(S228="Straight",0,IF(R228="Irrelevant","Irrelevant",IF(AND(OR(I228="Motorway link",I228="Exit diverge",I228="Entrance merge"),OR('Input data'!U243="",'Input data'!U243&gt;(G228*1000-R228))),G228*1000-R228,IF(AND(OR(I228="Motorway link",I228="Exit diverge",I228="Entrance merge"),'Input data'!U243&gt;0),'Input data'!U243,"Irrelevant"))))</f>
        <v>Irrelevant</v>
      </c>
      <c r="U228" s="4" t="str">
        <f>IF(AND(OR(I228="Motorway link",I228="Exit diverge",I228="Entrance merge",I228="Exit ramp",I228="Entrance ramp"),'Input data'!V243=""),"No",IF(OR(I228="Motorway link",I228="Exit diverge",I228="Entrance merge",I228="Exit ramp",I228="Entrance ramp"),'Input data'!V243,"Irrelevant"))</f>
        <v>Irrelevant</v>
      </c>
      <c r="V228" s="4" t="str">
        <f>IF(W228="Straight",IF(AND(OR(I228="Exit ramp",I228="Entrance ramp"),'Input data'!W243=""),"Straight diamond ramp",IF(OR(I228="Exit ramp",I228="Entrance ramp"),'Input data'!W243,"Irrelevant")),"Irrelevant")</f>
        <v>Irrelevant</v>
      </c>
      <c r="W228" s="4" t="str">
        <f>IF(AND(OR(I228="Exit ramp",I228="Entrance ramp"),'Input data'!X243=""),"Straight",IF(AND(OR(I228="Exit ramp",I228="Entrance ramp"),'Input data'!X243&gt;10),'Input data'!X243,"Irrelevant"))</f>
        <v>Irrelevant</v>
      </c>
      <c r="X228" s="4" t="str">
        <f>IF(AND(OR(I228="Exit ramp",I228="Entrance ramp"),OR('Input data'!Y243="",'Input data'!Y243&gt;(G228*1000))),G228*1000,IF(AND(OR(I228="Exit ramp",I228="Entrance ramp"),'Input data'!Y243&gt;0),'Input data'!Y243,"Irrelevant"))</f>
        <v>Irrelevant</v>
      </c>
      <c r="Y228" s="4" t="str">
        <f>IF(AND(I228="Exit ramp",'Input data'!Z243=""),95,IF(AND(I228="Entrance ramp",'Input data'!Z243=""),45,IF(AND(OR(I228="Exit ramp",I228="Entrance ramp"),'Input data'!Z243&gt;4,'Input data'!Z243&lt;200),'Input data'!Z243,"Irrelevant")))</f>
        <v>Irrelevant</v>
      </c>
      <c r="Z228" s="4" t="str">
        <f>IF(AND(OR(I228="Exit ramp",I228="Entrance ramp"),'Input data'!AA243=""),"Straight",IF(AND(OR(I228="Exit ramp",I228="Entrance ramp"),'Input data'!AA243&gt;10),'Input data'!AA243,"Irrelevant"))</f>
        <v>Irrelevant</v>
      </c>
      <c r="AA228" s="4" t="str">
        <f>IF(X228="Irrelevant","Irrelevant",IF(AND(OR(I228="Exit ramp",I228="Entrance ramp"),OR('Input data'!AB243="",'Input data'!AB243&gt;(G228*1000-X228))),G228*1000-X228,IF(AND(OR(I228="Exit ramp",I228="Entrance ramp"),'Input data'!AB243&gt;0),'Input data'!AB243,"Irrelevant")))</f>
        <v>Irrelevant</v>
      </c>
      <c r="AB228" s="4" t="str">
        <f>IF(AND(I228="Exit ramp",'Input data'!AC243=""),60,IF(AND(I228="Entrance ramp",'Input data'!AC243=""),80,IF(AND(OR(I228="Exit ramp",I228="Entrance ramp"),'Input data'!AC243&gt;4,'Input data'!AC243&lt;200),'Input data'!AC243,"Irrelevant")))</f>
        <v>Irrelevant</v>
      </c>
      <c r="AC228" s="4" t="str">
        <f>IF(AND(OR(I228="Motorway link",I228="Exit diverge",I228="Entrance merge"),'Input data'!AD243=""),"No",IF(OR(I228="Motorway link",I228="Exit diverge",I228="Entrance merge"),'Input data'!AD243,"Irrelevant"))</f>
        <v>Irrelevant</v>
      </c>
      <c r="AD228" s="4" t="str">
        <f>IF(AND(OR(I228="Motorway link",I228="Exit diverge",I228="Entrance merge"),'Input data'!AE243=""),"130 kph",IF(OR(I228="Motorway link",I228="Exit diverge",I228="Entrance merge"),'Input data'!AE243,"Irrelevant"))</f>
        <v>Irrelevant</v>
      </c>
      <c r="AE228" s="4" t="str">
        <f>IF(AND(I228="Entrance merge",'Input data'!AF243=""),"No",IF(I228="Entrance merge",'Input data'!AF243,"Irrelevant"))</f>
        <v>Irrelevant</v>
      </c>
      <c r="AF228" s="4" t="str">
        <f>IF(AND(AE228="Yes",'Input data'!AG243&gt;0,'Input data'!AG243&lt;1.00000001),'Input data'!AG243,IF(OR(AE228="No",AE228="Yes"),0,"Irrelevant"))</f>
        <v>Irrelevant</v>
      </c>
    </row>
    <row r="229" spans="1:32" x14ac:dyDescent="0.3">
      <c r="A229" s="4" t="str">
        <f>IF('Input data'!A244="","",'Input data'!A244)</f>
        <v/>
      </c>
      <c r="B229" s="4" t="str">
        <f>IF('Input data'!B244="","",'Input data'!B244)</f>
        <v/>
      </c>
      <c r="C229" s="4" t="str">
        <f>IF('Input data'!C244="","",'Input data'!C244)</f>
        <v/>
      </c>
      <c r="D229" s="4" t="str">
        <f>IF('Input data'!D244="","",'Input data'!D244)</f>
        <v/>
      </c>
      <c r="E229" s="4" t="str">
        <f>IF('Input data'!E244="","",'Input data'!E244)</f>
        <v/>
      </c>
      <c r="F229" s="4" t="str">
        <f>IF('Input data'!F244="","",'Input data'!F244)</f>
        <v/>
      </c>
      <c r="G229" s="4">
        <f>IF('Input data'!G244="","",'Input data'!G244)</f>
        <v>0</v>
      </c>
      <c r="H229" s="4" t="str">
        <f>IF('Input data'!H244&gt;0.5,'Input data'!H244,"")</f>
        <v/>
      </c>
      <c r="I229" s="4" t="str">
        <f>IF('Input data'!I244="","",'Input data'!I244)</f>
        <v/>
      </c>
      <c r="J229" s="4" t="str">
        <f>IF(AND(OR(I229="Motorway link",I229="Exit diverge",I229="Entrance merge"),'Input data'!K244=""),2,IF(AND(OR(I229="Motorway link",I229="Exit diverge",I229="Entrance merge"),'Input data'!K244&gt;0.5,'Input data'!K244&lt;21),'Input data'!K244,"Irrelevant"))</f>
        <v>Irrelevant</v>
      </c>
      <c r="K229" s="4" t="str">
        <f>IF(AND(OR(I229="Motorway link",I229="Exit diverge",I229="Entrance merge",I229="Exit ramp",I229="Entrance ramp"),'Input data'!L244=""),3.5,IF(AND(OR(I229="Motorway link",I229="Exit diverge",I229="Entrance merge",I229="Exit ramp",I229="Entrance ramp"),'Input data'!L244&gt;1.5,'Input data'!L244&lt;11),'Input data'!L244,"Irrelevant"))</f>
        <v>Irrelevant</v>
      </c>
      <c r="L229" s="4" t="str">
        <f>IF(AND(I229="Motorway link",'Input data'!M244=""),"No",IF(I229="Motorway link",'Input data'!M244,"Irrelevant"))</f>
        <v>Irrelevant</v>
      </c>
      <c r="M229" s="4" t="str">
        <f>IF(AND(L229="Yes",'Input data'!N244&gt;0,'Input data'!N244&lt;1.00000001),'Input data'!N244,IF(OR(L229="No",L229="Yes"),0,"Irrelevant"))</f>
        <v>Irrelevant</v>
      </c>
      <c r="N229" s="4" t="str">
        <f>IF(AND(OR(I229="Motorway link",I229="Exit diverge",I229="Entrance merge"),'Input data'!O244=""),3,IF(AND(OR(I229="Motorway link",I229="Exit diverge",I229="Entrance merge"),'Input data'!O244&lt;11,'Input data'!O244&gt;-0.00000001),'Input data'!O244,"Irrelevant"))</f>
        <v>Irrelevant</v>
      </c>
      <c r="O229" s="4" t="str">
        <f>IF(AND(OR(I229="Motorway link",I229="Exit diverge",I229="Entrance merge",I229="Exit ramp",I229="Entrance ramp"),'Input data'!P244=""),0.5,IF(AND(OR(I229="Motorway link",I229="Exit diverge",I229="Entrance merge",I229="Exit ramp",I229="Entrance ramp"),'Input data'!P244&gt;-0.00000001,'Input data'!P244&lt;11),'Input data'!P244,"Irrelevant"))</f>
        <v>Irrelevant</v>
      </c>
      <c r="P229" s="4" t="str">
        <f>IF(AND(OR(I229="Motorway link",I229="Exit diverge",I229="Entrance merge"),'Input data'!Q244=""),5,IF(AND(OR(I229="Motorway link",I229="Exit diverge",I229="Entrance merge"),'Input data'!Q244&gt;-0.00000001,'Input data'!Q244&lt;101),'Input data'!Q244,"Irrelevant"))</f>
        <v>Irrelevant</v>
      </c>
      <c r="Q229" s="4" t="str">
        <f>IF(AND(OR(I229="Motorway link",I229="Exit diverge",I229="Entrance merge"),'Input data'!R244=""),"Straight",IF(AND(OR(I229="Motorway link",I229="Exit diverge",I229="Entrance merge"),'Input data'!R244&gt;10),'Input data'!R244,"Irrelevant"))</f>
        <v>Irrelevant</v>
      </c>
      <c r="R229" s="4" t="str">
        <f>IF(Q229="Straight",0,IF(AND(OR(I229="Motorway link",I229="Exit diverge",I229="Entrance merge"),OR('Input data'!S244="",'Input data'!S244&gt;(G229*1000))),G229*1000,IF(AND(OR(I229="Motorway link",I229="Exit diverge",I229="Entrance merge"),'Input data'!S244&gt;0),'Input data'!S244,"Irrelevant")))</f>
        <v>Irrelevant</v>
      </c>
      <c r="S229" s="4" t="str">
        <f>IF(AND(OR(I229="Motorway link",I229="Exit diverge",I229="Entrance merge"),'Input data'!T244=""),"Straight",IF(AND(OR(I229="Motorway link",I229="Exit diverge",I229="Entrance merge"),'Input data'!T244&gt;10),'Input data'!T244,"Irrelevant"))</f>
        <v>Irrelevant</v>
      </c>
      <c r="T229" s="4" t="str">
        <f>IF(S229="Straight",0,IF(R229="Irrelevant","Irrelevant",IF(AND(OR(I229="Motorway link",I229="Exit diverge",I229="Entrance merge"),OR('Input data'!U244="",'Input data'!U244&gt;(G229*1000-R229))),G229*1000-R229,IF(AND(OR(I229="Motorway link",I229="Exit diverge",I229="Entrance merge"),'Input data'!U244&gt;0),'Input data'!U244,"Irrelevant"))))</f>
        <v>Irrelevant</v>
      </c>
      <c r="U229" s="4" t="str">
        <f>IF(AND(OR(I229="Motorway link",I229="Exit diverge",I229="Entrance merge",I229="Exit ramp",I229="Entrance ramp"),'Input data'!V244=""),"No",IF(OR(I229="Motorway link",I229="Exit diverge",I229="Entrance merge",I229="Exit ramp",I229="Entrance ramp"),'Input data'!V244,"Irrelevant"))</f>
        <v>Irrelevant</v>
      </c>
      <c r="V229" s="4" t="str">
        <f>IF(W229="Straight",IF(AND(OR(I229="Exit ramp",I229="Entrance ramp"),'Input data'!W244=""),"Straight diamond ramp",IF(OR(I229="Exit ramp",I229="Entrance ramp"),'Input data'!W244,"Irrelevant")),"Irrelevant")</f>
        <v>Irrelevant</v>
      </c>
      <c r="W229" s="4" t="str">
        <f>IF(AND(OR(I229="Exit ramp",I229="Entrance ramp"),'Input data'!X244=""),"Straight",IF(AND(OR(I229="Exit ramp",I229="Entrance ramp"),'Input data'!X244&gt;10),'Input data'!X244,"Irrelevant"))</f>
        <v>Irrelevant</v>
      </c>
      <c r="X229" s="4" t="str">
        <f>IF(AND(OR(I229="Exit ramp",I229="Entrance ramp"),OR('Input data'!Y244="",'Input data'!Y244&gt;(G229*1000))),G229*1000,IF(AND(OR(I229="Exit ramp",I229="Entrance ramp"),'Input data'!Y244&gt;0),'Input data'!Y244,"Irrelevant"))</f>
        <v>Irrelevant</v>
      </c>
      <c r="Y229" s="4" t="str">
        <f>IF(AND(I229="Exit ramp",'Input data'!Z244=""),95,IF(AND(I229="Entrance ramp",'Input data'!Z244=""),45,IF(AND(OR(I229="Exit ramp",I229="Entrance ramp"),'Input data'!Z244&gt;4,'Input data'!Z244&lt;200),'Input data'!Z244,"Irrelevant")))</f>
        <v>Irrelevant</v>
      </c>
      <c r="Z229" s="4" t="str">
        <f>IF(AND(OR(I229="Exit ramp",I229="Entrance ramp"),'Input data'!AA244=""),"Straight",IF(AND(OR(I229="Exit ramp",I229="Entrance ramp"),'Input data'!AA244&gt;10),'Input data'!AA244,"Irrelevant"))</f>
        <v>Irrelevant</v>
      </c>
      <c r="AA229" s="4" t="str">
        <f>IF(X229="Irrelevant","Irrelevant",IF(AND(OR(I229="Exit ramp",I229="Entrance ramp"),OR('Input data'!AB244="",'Input data'!AB244&gt;(G229*1000-X229))),G229*1000-X229,IF(AND(OR(I229="Exit ramp",I229="Entrance ramp"),'Input data'!AB244&gt;0),'Input data'!AB244,"Irrelevant")))</f>
        <v>Irrelevant</v>
      </c>
      <c r="AB229" s="4" t="str">
        <f>IF(AND(I229="Exit ramp",'Input data'!AC244=""),60,IF(AND(I229="Entrance ramp",'Input data'!AC244=""),80,IF(AND(OR(I229="Exit ramp",I229="Entrance ramp"),'Input data'!AC244&gt;4,'Input data'!AC244&lt;200),'Input data'!AC244,"Irrelevant")))</f>
        <v>Irrelevant</v>
      </c>
      <c r="AC229" s="4" t="str">
        <f>IF(AND(OR(I229="Motorway link",I229="Exit diverge",I229="Entrance merge"),'Input data'!AD244=""),"No",IF(OR(I229="Motorway link",I229="Exit diverge",I229="Entrance merge"),'Input data'!AD244,"Irrelevant"))</f>
        <v>Irrelevant</v>
      </c>
      <c r="AD229" s="4" t="str">
        <f>IF(AND(OR(I229="Motorway link",I229="Exit diverge",I229="Entrance merge"),'Input data'!AE244=""),"130 kph",IF(OR(I229="Motorway link",I229="Exit diverge",I229="Entrance merge"),'Input data'!AE244,"Irrelevant"))</f>
        <v>Irrelevant</v>
      </c>
      <c r="AE229" s="4" t="str">
        <f>IF(AND(I229="Entrance merge",'Input data'!AF244=""),"No",IF(I229="Entrance merge",'Input data'!AF244,"Irrelevant"))</f>
        <v>Irrelevant</v>
      </c>
      <c r="AF229" s="4" t="str">
        <f>IF(AND(AE229="Yes",'Input data'!AG244&gt;0,'Input data'!AG244&lt;1.00000001),'Input data'!AG244,IF(OR(AE229="No",AE229="Yes"),0,"Irrelevant"))</f>
        <v>Irrelevant</v>
      </c>
    </row>
    <row r="230" spans="1:32" x14ac:dyDescent="0.3">
      <c r="A230" s="4" t="str">
        <f>IF('Input data'!A245="","",'Input data'!A245)</f>
        <v/>
      </c>
      <c r="B230" s="4" t="str">
        <f>IF('Input data'!B245="","",'Input data'!B245)</f>
        <v/>
      </c>
      <c r="C230" s="4" t="str">
        <f>IF('Input data'!C245="","",'Input data'!C245)</f>
        <v/>
      </c>
      <c r="D230" s="4" t="str">
        <f>IF('Input data'!D245="","",'Input data'!D245)</f>
        <v/>
      </c>
      <c r="E230" s="4" t="str">
        <f>IF('Input data'!E245="","",'Input data'!E245)</f>
        <v/>
      </c>
      <c r="F230" s="4" t="str">
        <f>IF('Input data'!F245="","",'Input data'!F245)</f>
        <v/>
      </c>
      <c r="G230" s="4">
        <f>IF('Input data'!G245="","",'Input data'!G245)</f>
        <v>0</v>
      </c>
      <c r="H230" s="4" t="str">
        <f>IF('Input data'!H245&gt;0.5,'Input data'!H245,"")</f>
        <v/>
      </c>
      <c r="I230" s="4" t="str">
        <f>IF('Input data'!I245="","",'Input data'!I245)</f>
        <v/>
      </c>
      <c r="J230" s="4" t="str">
        <f>IF(AND(OR(I230="Motorway link",I230="Exit diverge",I230="Entrance merge"),'Input data'!K245=""),2,IF(AND(OR(I230="Motorway link",I230="Exit diverge",I230="Entrance merge"),'Input data'!K245&gt;0.5,'Input data'!K245&lt;21),'Input data'!K245,"Irrelevant"))</f>
        <v>Irrelevant</v>
      </c>
      <c r="K230" s="4" t="str">
        <f>IF(AND(OR(I230="Motorway link",I230="Exit diverge",I230="Entrance merge",I230="Exit ramp",I230="Entrance ramp"),'Input data'!L245=""),3.5,IF(AND(OR(I230="Motorway link",I230="Exit diverge",I230="Entrance merge",I230="Exit ramp",I230="Entrance ramp"),'Input data'!L245&gt;1.5,'Input data'!L245&lt;11),'Input data'!L245,"Irrelevant"))</f>
        <v>Irrelevant</v>
      </c>
      <c r="L230" s="4" t="str">
        <f>IF(AND(I230="Motorway link",'Input data'!M245=""),"No",IF(I230="Motorway link",'Input data'!M245,"Irrelevant"))</f>
        <v>Irrelevant</v>
      </c>
      <c r="M230" s="4" t="str">
        <f>IF(AND(L230="Yes",'Input data'!N245&gt;0,'Input data'!N245&lt;1.00000001),'Input data'!N245,IF(OR(L230="No",L230="Yes"),0,"Irrelevant"))</f>
        <v>Irrelevant</v>
      </c>
      <c r="N230" s="4" t="str">
        <f>IF(AND(OR(I230="Motorway link",I230="Exit diverge",I230="Entrance merge"),'Input data'!O245=""),3,IF(AND(OR(I230="Motorway link",I230="Exit diverge",I230="Entrance merge"),'Input data'!O245&lt;11,'Input data'!O245&gt;-0.00000001),'Input data'!O245,"Irrelevant"))</f>
        <v>Irrelevant</v>
      </c>
      <c r="O230" s="4" t="str">
        <f>IF(AND(OR(I230="Motorway link",I230="Exit diverge",I230="Entrance merge",I230="Exit ramp",I230="Entrance ramp"),'Input data'!P245=""),0.5,IF(AND(OR(I230="Motorway link",I230="Exit diverge",I230="Entrance merge",I230="Exit ramp",I230="Entrance ramp"),'Input data'!P245&gt;-0.00000001,'Input data'!P245&lt;11),'Input data'!P245,"Irrelevant"))</f>
        <v>Irrelevant</v>
      </c>
      <c r="P230" s="4" t="str">
        <f>IF(AND(OR(I230="Motorway link",I230="Exit diverge",I230="Entrance merge"),'Input data'!Q245=""),5,IF(AND(OR(I230="Motorway link",I230="Exit diverge",I230="Entrance merge"),'Input data'!Q245&gt;-0.00000001,'Input data'!Q245&lt;101),'Input data'!Q245,"Irrelevant"))</f>
        <v>Irrelevant</v>
      </c>
      <c r="Q230" s="4" t="str">
        <f>IF(AND(OR(I230="Motorway link",I230="Exit diverge",I230="Entrance merge"),'Input data'!R245=""),"Straight",IF(AND(OR(I230="Motorway link",I230="Exit diverge",I230="Entrance merge"),'Input data'!R245&gt;10),'Input data'!R245,"Irrelevant"))</f>
        <v>Irrelevant</v>
      </c>
      <c r="R230" s="4" t="str">
        <f>IF(Q230="Straight",0,IF(AND(OR(I230="Motorway link",I230="Exit diverge",I230="Entrance merge"),OR('Input data'!S245="",'Input data'!S245&gt;(G230*1000))),G230*1000,IF(AND(OR(I230="Motorway link",I230="Exit diverge",I230="Entrance merge"),'Input data'!S245&gt;0),'Input data'!S245,"Irrelevant")))</f>
        <v>Irrelevant</v>
      </c>
      <c r="S230" s="4" t="str">
        <f>IF(AND(OR(I230="Motorway link",I230="Exit diverge",I230="Entrance merge"),'Input data'!T245=""),"Straight",IF(AND(OR(I230="Motorway link",I230="Exit diverge",I230="Entrance merge"),'Input data'!T245&gt;10),'Input data'!T245,"Irrelevant"))</f>
        <v>Irrelevant</v>
      </c>
      <c r="T230" s="4" t="str">
        <f>IF(S230="Straight",0,IF(R230="Irrelevant","Irrelevant",IF(AND(OR(I230="Motorway link",I230="Exit diverge",I230="Entrance merge"),OR('Input data'!U245="",'Input data'!U245&gt;(G230*1000-R230))),G230*1000-R230,IF(AND(OR(I230="Motorway link",I230="Exit diverge",I230="Entrance merge"),'Input data'!U245&gt;0),'Input data'!U245,"Irrelevant"))))</f>
        <v>Irrelevant</v>
      </c>
      <c r="U230" s="4" t="str">
        <f>IF(AND(OR(I230="Motorway link",I230="Exit diverge",I230="Entrance merge",I230="Exit ramp",I230="Entrance ramp"),'Input data'!V245=""),"No",IF(OR(I230="Motorway link",I230="Exit diverge",I230="Entrance merge",I230="Exit ramp",I230="Entrance ramp"),'Input data'!V245,"Irrelevant"))</f>
        <v>Irrelevant</v>
      </c>
      <c r="V230" s="4" t="str">
        <f>IF(W230="Straight",IF(AND(OR(I230="Exit ramp",I230="Entrance ramp"),'Input data'!W245=""),"Straight diamond ramp",IF(OR(I230="Exit ramp",I230="Entrance ramp"),'Input data'!W245,"Irrelevant")),"Irrelevant")</f>
        <v>Irrelevant</v>
      </c>
      <c r="W230" s="4" t="str">
        <f>IF(AND(OR(I230="Exit ramp",I230="Entrance ramp"),'Input data'!X245=""),"Straight",IF(AND(OR(I230="Exit ramp",I230="Entrance ramp"),'Input data'!X245&gt;10),'Input data'!X245,"Irrelevant"))</f>
        <v>Irrelevant</v>
      </c>
      <c r="X230" s="4" t="str">
        <f>IF(AND(OR(I230="Exit ramp",I230="Entrance ramp"),OR('Input data'!Y245="",'Input data'!Y245&gt;(G230*1000))),G230*1000,IF(AND(OR(I230="Exit ramp",I230="Entrance ramp"),'Input data'!Y245&gt;0),'Input data'!Y245,"Irrelevant"))</f>
        <v>Irrelevant</v>
      </c>
      <c r="Y230" s="4" t="str">
        <f>IF(AND(I230="Exit ramp",'Input data'!Z245=""),95,IF(AND(I230="Entrance ramp",'Input data'!Z245=""),45,IF(AND(OR(I230="Exit ramp",I230="Entrance ramp"),'Input data'!Z245&gt;4,'Input data'!Z245&lt;200),'Input data'!Z245,"Irrelevant")))</f>
        <v>Irrelevant</v>
      </c>
      <c r="Z230" s="4" t="str">
        <f>IF(AND(OR(I230="Exit ramp",I230="Entrance ramp"),'Input data'!AA245=""),"Straight",IF(AND(OR(I230="Exit ramp",I230="Entrance ramp"),'Input data'!AA245&gt;10),'Input data'!AA245,"Irrelevant"))</f>
        <v>Irrelevant</v>
      </c>
      <c r="AA230" s="4" t="str">
        <f>IF(X230="Irrelevant","Irrelevant",IF(AND(OR(I230="Exit ramp",I230="Entrance ramp"),OR('Input data'!AB245="",'Input data'!AB245&gt;(G230*1000-X230))),G230*1000-X230,IF(AND(OR(I230="Exit ramp",I230="Entrance ramp"),'Input data'!AB245&gt;0),'Input data'!AB245,"Irrelevant")))</f>
        <v>Irrelevant</v>
      </c>
      <c r="AB230" s="4" t="str">
        <f>IF(AND(I230="Exit ramp",'Input data'!AC245=""),60,IF(AND(I230="Entrance ramp",'Input data'!AC245=""),80,IF(AND(OR(I230="Exit ramp",I230="Entrance ramp"),'Input data'!AC245&gt;4,'Input data'!AC245&lt;200),'Input data'!AC245,"Irrelevant")))</f>
        <v>Irrelevant</v>
      </c>
      <c r="AC230" s="4" t="str">
        <f>IF(AND(OR(I230="Motorway link",I230="Exit diverge",I230="Entrance merge"),'Input data'!AD245=""),"No",IF(OR(I230="Motorway link",I230="Exit diverge",I230="Entrance merge"),'Input data'!AD245,"Irrelevant"))</f>
        <v>Irrelevant</v>
      </c>
      <c r="AD230" s="4" t="str">
        <f>IF(AND(OR(I230="Motorway link",I230="Exit diverge",I230="Entrance merge"),'Input data'!AE245=""),"130 kph",IF(OR(I230="Motorway link",I230="Exit diverge",I230="Entrance merge"),'Input data'!AE245,"Irrelevant"))</f>
        <v>Irrelevant</v>
      </c>
      <c r="AE230" s="4" t="str">
        <f>IF(AND(I230="Entrance merge",'Input data'!AF245=""),"No",IF(I230="Entrance merge",'Input data'!AF245,"Irrelevant"))</f>
        <v>Irrelevant</v>
      </c>
      <c r="AF230" s="4" t="str">
        <f>IF(AND(AE230="Yes",'Input data'!AG245&gt;0,'Input data'!AG245&lt;1.00000001),'Input data'!AG245,IF(OR(AE230="No",AE230="Yes"),0,"Irrelevant"))</f>
        <v>Irrelevant</v>
      </c>
    </row>
    <row r="231" spans="1:32" x14ac:dyDescent="0.3">
      <c r="A231" s="4" t="str">
        <f>IF('Input data'!A246="","",'Input data'!A246)</f>
        <v/>
      </c>
      <c r="B231" s="4" t="str">
        <f>IF('Input data'!B246="","",'Input data'!B246)</f>
        <v/>
      </c>
      <c r="C231" s="4" t="str">
        <f>IF('Input data'!C246="","",'Input data'!C246)</f>
        <v/>
      </c>
      <c r="D231" s="4" t="str">
        <f>IF('Input data'!D246="","",'Input data'!D246)</f>
        <v/>
      </c>
      <c r="E231" s="4" t="str">
        <f>IF('Input data'!E246="","",'Input data'!E246)</f>
        <v/>
      </c>
      <c r="F231" s="4" t="str">
        <f>IF('Input data'!F246="","",'Input data'!F246)</f>
        <v/>
      </c>
      <c r="G231" s="4">
        <f>IF('Input data'!G246="","",'Input data'!G246)</f>
        <v>0</v>
      </c>
      <c r="H231" s="4" t="str">
        <f>IF('Input data'!H246&gt;0.5,'Input data'!H246,"")</f>
        <v/>
      </c>
      <c r="I231" s="4" t="str">
        <f>IF('Input data'!I246="","",'Input data'!I246)</f>
        <v/>
      </c>
      <c r="J231" s="4" t="str">
        <f>IF(AND(OR(I231="Motorway link",I231="Exit diverge",I231="Entrance merge"),'Input data'!K246=""),2,IF(AND(OR(I231="Motorway link",I231="Exit diverge",I231="Entrance merge"),'Input data'!K246&gt;0.5,'Input data'!K246&lt;21),'Input data'!K246,"Irrelevant"))</f>
        <v>Irrelevant</v>
      </c>
      <c r="K231" s="4" t="str">
        <f>IF(AND(OR(I231="Motorway link",I231="Exit diverge",I231="Entrance merge",I231="Exit ramp",I231="Entrance ramp"),'Input data'!L246=""),3.5,IF(AND(OR(I231="Motorway link",I231="Exit diverge",I231="Entrance merge",I231="Exit ramp",I231="Entrance ramp"),'Input data'!L246&gt;1.5,'Input data'!L246&lt;11),'Input data'!L246,"Irrelevant"))</f>
        <v>Irrelevant</v>
      </c>
      <c r="L231" s="4" t="str">
        <f>IF(AND(I231="Motorway link",'Input data'!M246=""),"No",IF(I231="Motorway link",'Input data'!M246,"Irrelevant"))</f>
        <v>Irrelevant</v>
      </c>
      <c r="M231" s="4" t="str">
        <f>IF(AND(L231="Yes",'Input data'!N246&gt;0,'Input data'!N246&lt;1.00000001),'Input data'!N246,IF(OR(L231="No",L231="Yes"),0,"Irrelevant"))</f>
        <v>Irrelevant</v>
      </c>
      <c r="N231" s="4" t="str">
        <f>IF(AND(OR(I231="Motorway link",I231="Exit diverge",I231="Entrance merge"),'Input data'!O246=""),3,IF(AND(OR(I231="Motorway link",I231="Exit diverge",I231="Entrance merge"),'Input data'!O246&lt;11,'Input data'!O246&gt;-0.00000001),'Input data'!O246,"Irrelevant"))</f>
        <v>Irrelevant</v>
      </c>
      <c r="O231" s="4" t="str">
        <f>IF(AND(OR(I231="Motorway link",I231="Exit diverge",I231="Entrance merge",I231="Exit ramp",I231="Entrance ramp"),'Input data'!P246=""),0.5,IF(AND(OR(I231="Motorway link",I231="Exit diverge",I231="Entrance merge",I231="Exit ramp",I231="Entrance ramp"),'Input data'!P246&gt;-0.00000001,'Input data'!P246&lt;11),'Input data'!P246,"Irrelevant"))</f>
        <v>Irrelevant</v>
      </c>
      <c r="P231" s="4" t="str">
        <f>IF(AND(OR(I231="Motorway link",I231="Exit diverge",I231="Entrance merge"),'Input data'!Q246=""),5,IF(AND(OR(I231="Motorway link",I231="Exit diverge",I231="Entrance merge"),'Input data'!Q246&gt;-0.00000001,'Input data'!Q246&lt;101),'Input data'!Q246,"Irrelevant"))</f>
        <v>Irrelevant</v>
      </c>
      <c r="Q231" s="4" t="str">
        <f>IF(AND(OR(I231="Motorway link",I231="Exit diverge",I231="Entrance merge"),'Input data'!R246=""),"Straight",IF(AND(OR(I231="Motorway link",I231="Exit diverge",I231="Entrance merge"),'Input data'!R246&gt;10),'Input data'!R246,"Irrelevant"))</f>
        <v>Irrelevant</v>
      </c>
      <c r="R231" s="4" t="str">
        <f>IF(Q231="Straight",0,IF(AND(OR(I231="Motorway link",I231="Exit diverge",I231="Entrance merge"),OR('Input data'!S246="",'Input data'!S246&gt;(G231*1000))),G231*1000,IF(AND(OR(I231="Motorway link",I231="Exit diverge",I231="Entrance merge"),'Input data'!S246&gt;0),'Input data'!S246,"Irrelevant")))</f>
        <v>Irrelevant</v>
      </c>
      <c r="S231" s="4" t="str">
        <f>IF(AND(OR(I231="Motorway link",I231="Exit diverge",I231="Entrance merge"),'Input data'!T246=""),"Straight",IF(AND(OR(I231="Motorway link",I231="Exit diverge",I231="Entrance merge"),'Input data'!T246&gt;10),'Input data'!T246,"Irrelevant"))</f>
        <v>Irrelevant</v>
      </c>
      <c r="T231" s="4" t="str">
        <f>IF(S231="Straight",0,IF(R231="Irrelevant","Irrelevant",IF(AND(OR(I231="Motorway link",I231="Exit diverge",I231="Entrance merge"),OR('Input data'!U246="",'Input data'!U246&gt;(G231*1000-R231))),G231*1000-R231,IF(AND(OR(I231="Motorway link",I231="Exit diverge",I231="Entrance merge"),'Input data'!U246&gt;0),'Input data'!U246,"Irrelevant"))))</f>
        <v>Irrelevant</v>
      </c>
      <c r="U231" s="4" t="str">
        <f>IF(AND(OR(I231="Motorway link",I231="Exit diverge",I231="Entrance merge",I231="Exit ramp",I231="Entrance ramp"),'Input data'!V246=""),"No",IF(OR(I231="Motorway link",I231="Exit diverge",I231="Entrance merge",I231="Exit ramp",I231="Entrance ramp"),'Input data'!V246,"Irrelevant"))</f>
        <v>Irrelevant</v>
      </c>
      <c r="V231" s="4" t="str">
        <f>IF(W231="Straight",IF(AND(OR(I231="Exit ramp",I231="Entrance ramp"),'Input data'!W246=""),"Straight diamond ramp",IF(OR(I231="Exit ramp",I231="Entrance ramp"),'Input data'!W246,"Irrelevant")),"Irrelevant")</f>
        <v>Irrelevant</v>
      </c>
      <c r="W231" s="4" t="str">
        <f>IF(AND(OR(I231="Exit ramp",I231="Entrance ramp"),'Input data'!X246=""),"Straight",IF(AND(OR(I231="Exit ramp",I231="Entrance ramp"),'Input data'!X246&gt;10),'Input data'!X246,"Irrelevant"))</f>
        <v>Irrelevant</v>
      </c>
      <c r="X231" s="4" t="str">
        <f>IF(AND(OR(I231="Exit ramp",I231="Entrance ramp"),OR('Input data'!Y246="",'Input data'!Y246&gt;(G231*1000))),G231*1000,IF(AND(OR(I231="Exit ramp",I231="Entrance ramp"),'Input data'!Y246&gt;0),'Input data'!Y246,"Irrelevant"))</f>
        <v>Irrelevant</v>
      </c>
      <c r="Y231" s="4" t="str">
        <f>IF(AND(I231="Exit ramp",'Input data'!Z246=""),95,IF(AND(I231="Entrance ramp",'Input data'!Z246=""),45,IF(AND(OR(I231="Exit ramp",I231="Entrance ramp"),'Input data'!Z246&gt;4,'Input data'!Z246&lt;200),'Input data'!Z246,"Irrelevant")))</f>
        <v>Irrelevant</v>
      </c>
      <c r="Z231" s="4" t="str">
        <f>IF(AND(OR(I231="Exit ramp",I231="Entrance ramp"),'Input data'!AA246=""),"Straight",IF(AND(OR(I231="Exit ramp",I231="Entrance ramp"),'Input data'!AA246&gt;10),'Input data'!AA246,"Irrelevant"))</f>
        <v>Irrelevant</v>
      </c>
      <c r="AA231" s="4" t="str">
        <f>IF(X231="Irrelevant","Irrelevant",IF(AND(OR(I231="Exit ramp",I231="Entrance ramp"),OR('Input data'!AB246="",'Input data'!AB246&gt;(G231*1000-X231))),G231*1000-X231,IF(AND(OR(I231="Exit ramp",I231="Entrance ramp"),'Input data'!AB246&gt;0),'Input data'!AB246,"Irrelevant")))</f>
        <v>Irrelevant</v>
      </c>
      <c r="AB231" s="4" t="str">
        <f>IF(AND(I231="Exit ramp",'Input data'!AC246=""),60,IF(AND(I231="Entrance ramp",'Input data'!AC246=""),80,IF(AND(OR(I231="Exit ramp",I231="Entrance ramp"),'Input data'!AC246&gt;4,'Input data'!AC246&lt;200),'Input data'!AC246,"Irrelevant")))</f>
        <v>Irrelevant</v>
      </c>
      <c r="AC231" s="4" t="str">
        <f>IF(AND(OR(I231="Motorway link",I231="Exit diverge",I231="Entrance merge"),'Input data'!AD246=""),"No",IF(OR(I231="Motorway link",I231="Exit diverge",I231="Entrance merge"),'Input data'!AD246,"Irrelevant"))</f>
        <v>Irrelevant</v>
      </c>
      <c r="AD231" s="4" t="str">
        <f>IF(AND(OR(I231="Motorway link",I231="Exit diverge",I231="Entrance merge"),'Input data'!AE246=""),"130 kph",IF(OR(I231="Motorway link",I231="Exit diverge",I231="Entrance merge"),'Input data'!AE246,"Irrelevant"))</f>
        <v>Irrelevant</v>
      </c>
      <c r="AE231" s="4" t="str">
        <f>IF(AND(I231="Entrance merge",'Input data'!AF246=""),"No",IF(I231="Entrance merge",'Input data'!AF246,"Irrelevant"))</f>
        <v>Irrelevant</v>
      </c>
      <c r="AF231" s="4" t="str">
        <f>IF(AND(AE231="Yes",'Input data'!AG246&gt;0,'Input data'!AG246&lt;1.00000001),'Input data'!AG246,IF(OR(AE231="No",AE231="Yes"),0,"Irrelevant"))</f>
        <v>Irrelevant</v>
      </c>
    </row>
    <row r="232" spans="1:32" x14ac:dyDescent="0.3">
      <c r="A232" s="4" t="str">
        <f>IF('Input data'!A247="","",'Input data'!A247)</f>
        <v/>
      </c>
      <c r="B232" s="4" t="str">
        <f>IF('Input data'!B247="","",'Input data'!B247)</f>
        <v/>
      </c>
      <c r="C232" s="4" t="str">
        <f>IF('Input data'!C247="","",'Input data'!C247)</f>
        <v/>
      </c>
      <c r="D232" s="4" t="str">
        <f>IF('Input data'!D247="","",'Input data'!D247)</f>
        <v/>
      </c>
      <c r="E232" s="4" t="str">
        <f>IF('Input data'!E247="","",'Input data'!E247)</f>
        <v/>
      </c>
      <c r="F232" s="4" t="str">
        <f>IF('Input data'!F247="","",'Input data'!F247)</f>
        <v/>
      </c>
      <c r="G232" s="4">
        <f>IF('Input data'!G247="","",'Input data'!G247)</f>
        <v>0</v>
      </c>
      <c r="H232" s="4" t="str">
        <f>IF('Input data'!H247&gt;0.5,'Input data'!H247,"")</f>
        <v/>
      </c>
      <c r="I232" s="4" t="str">
        <f>IF('Input data'!I247="","",'Input data'!I247)</f>
        <v/>
      </c>
      <c r="J232" s="4" t="str">
        <f>IF(AND(OR(I232="Motorway link",I232="Exit diverge",I232="Entrance merge"),'Input data'!K247=""),2,IF(AND(OR(I232="Motorway link",I232="Exit diverge",I232="Entrance merge"),'Input data'!K247&gt;0.5,'Input data'!K247&lt;21),'Input data'!K247,"Irrelevant"))</f>
        <v>Irrelevant</v>
      </c>
      <c r="K232" s="4" t="str">
        <f>IF(AND(OR(I232="Motorway link",I232="Exit diverge",I232="Entrance merge",I232="Exit ramp",I232="Entrance ramp"),'Input data'!L247=""),3.5,IF(AND(OR(I232="Motorway link",I232="Exit diverge",I232="Entrance merge",I232="Exit ramp",I232="Entrance ramp"),'Input data'!L247&gt;1.5,'Input data'!L247&lt;11),'Input data'!L247,"Irrelevant"))</f>
        <v>Irrelevant</v>
      </c>
      <c r="L232" s="4" t="str">
        <f>IF(AND(I232="Motorway link",'Input data'!M247=""),"No",IF(I232="Motorway link",'Input data'!M247,"Irrelevant"))</f>
        <v>Irrelevant</v>
      </c>
      <c r="M232" s="4" t="str">
        <f>IF(AND(L232="Yes",'Input data'!N247&gt;0,'Input data'!N247&lt;1.00000001),'Input data'!N247,IF(OR(L232="No",L232="Yes"),0,"Irrelevant"))</f>
        <v>Irrelevant</v>
      </c>
      <c r="N232" s="4" t="str">
        <f>IF(AND(OR(I232="Motorway link",I232="Exit diverge",I232="Entrance merge"),'Input data'!O247=""),3,IF(AND(OR(I232="Motorway link",I232="Exit diverge",I232="Entrance merge"),'Input data'!O247&lt;11,'Input data'!O247&gt;-0.00000001),'Input data'!O247,"Irrelevant"))</f>
        <v>Irrelevant</v>
      </c>
      <c r="O232" s="4" t="str">
        <f>IF(AND(OR(I232="Motorway link",I232="Exit diverge",I232="Entrance merge",I232="Exit ramp",I232="Entrance ramp"),'Input data'!P247=""),0.5,IF(AND(OR(I232="Motorway link",I232="Exit diverge",I232="Entrance merge",I232="Exit ramp",I232="Entrance ramp"),'Input data'!P247&gt;-0.00000001,'Input data'!P247&lt;11),'Input data'!P247,"Irrelevant"))</f>
        <v>Irrelevant</v>
      </c>
      <c r="P232" s="4" t="str">
        <f>IF(AND(OR(I232="Motorway link",I232="Exit diverge",I232="Entrance merge"),'Input data'!Q247=""),5,IF(AND(OR(I232="Motorway link",I232="Exit diverge",I232="Entrance merge"),'Input data'!Q247&gt;-0.00000001,'Input data'!Q247&lt;101),'Input data'!Q247,"Irrelevant"))</f>
        <v>Irrelevant</v>
      </c>
      <c r="Q232" s="4" t="str">
        <f>IF(AND(OR(I232="Motorway link",I232="Exit diverge",I232="Entrance merge"),'Input data'!R247=""),"Straight",IF(AND(OR(I232="Motorway link",I232="Exit diverge",I232="Entrance merge"),'Input data'!R247&gt;10),'Input data'!R247,"Irrelevant"))</f>
        <v>Irrelevant</v>
      </c>
      <c r="R232" s="4" t="str">
        <f>IF(Q232="Straight",0,IF(AND(OR(I232="Motorway link",I232="Exit diverge",I232="Entrance merge"),OR('Input data'!S247="",'Input data'!S247&gt;(G232*1000))),G232*1000,IF(AND(OR(I232="Motorway link",I232="Exit diverge",I232="Entrance merge"),'Input data'!S247&gt;0),'Input data'!S247,"Irrelevant")))</f>
        <v>Irrelevant</v>
      </c>
      <c r="S232" s="4" t="str">
        <f>IF(AND(OR(I232="Motorway link",I232="Exit diverge",I232="Entrance merge"),'Input data'!T247=""),"Straight",IF(AND(OR(I232="Motorway link",I232="Exit diverge",I232="Entrance merge"),'Input data'!T247&gt;10),'Input data'!T247,"Irrelevant"))</f>
        <v>Irrelevant</v>
      </c>
      <c r="T232" s="4" t="str">
        <f>IF(S232="Straight",0,IF(R232="Irrelevant","Irrelevant",IF(AND(OR(I232="Motorway link",I232="Exit diverge",I232="Entrance merge"),OR('Input data'!U247="",'Input data'!U247&gt;(G232*1000-R232))),G232*1000-R232,IF(AND(OR(I232="Motorway link",I232="Exit diverge",I232="Entrance merge"),'Input data'!U247&gt;0),'Input data'!U247,"Irrelevant"))))</f>
        <v>Irrelevant</v>
      </c>
      <c r="U232" s="4" t="str">
        <f>IF(AND(OR(I232="Motorway link",I232="Exit diverge",I232="Entrance merge",I232="Exit ramp",I232="Entrance ramp"),'Input data'!V247=""),"No",IF(OR(I232="Motorway link",I232="Exit diverge",I232="Entrance merge",I232="Exit ramp",I232="Entrance ramp"),'Input data'!V247,"Irrelevant"))</f>
        <v>Irrelevant</v>
      </c>
      <c r="V232" s="4" t="str">
        <f>IF(W232="Straight",IF(AND(OR(I232="Exit ramp",I232="Entrance ramp"),'Input data'!W247=""),"Straight diamond ramp",IF(OR(I232="Exit ramp",I232="Entrance ramp"),'Input data'!W247,"Irrelevant")),"Irrelevant")</f>
        <v>Irrelevant</v>
      </c>
      <c r="W232" s="4" t="str">
        <f>IF(AND(OR(I232="Exit ramp",I232="Entrance ramp"),'Input data'!X247=""),"Straight",IF(AND(OR(I232="Exit ramp",I232="Entrance ramp"),'Input data'!X247&gt;10),'Input data'!X247,"Irrelevant"))</f>
        <v>Irrelevant</v>
      </c>
      <c r="X232" s="4" t="str">
        <f>IF(AND(OR(I232="Exit ramp",I232="Entrance ramp"),OR('Input data'!Y247="",'Input data'!Y247&gt;(G232*1000))),G232*1000,IF(AND(OR(I232="Exit ramp",I232="Entrance ramp"),'Input data'!Y247&gt;0),'Input data'!Y247,"Irrelevant"))</f>
        <v>Irrelevant</v>
      </c>
      <c r="Y232" s="4" t="str">
        <f>IF(AND(I232="Exit ramp",'Input data'!Z247=""),95,IF(AND(I232="Entrance ramp",'Input data'!Z247=""),45,IF(AND(OR(I232="Exit ramp",I232="Entrance ramp"),'Input data'!Z247&gt;4,'Input data'!Z247&lt;200),'Input data'!Z247,"Irrelevant")))</f>
        <v>Irrelevant</v>
      </c>
      <c r="Z232" s="4" t="str">
        <f>IF(AND(OR(I232="Exit ramp",I232="Entrance ramp"),'Input data'!AA247=""),"Straight",IF(AND(OR(I232="Exit ramp",I232="Entrance ramp"),'Input data'!AA247&gt;10),'Input data'!AA247,"Irrelevant"))</f>
        <v>Irrelevant</v>
      </c>
      <c r="AA232" s="4" t="str">
        <f>IF(X232="Irrelevant","Irrelevant",IF(AND(OR(I232="Exit ramp",I232="Entrance ramp"),OR('Input data'!AB247="",'Input data'!AB247&gt;(G232*1000-X232))),G232*1000-X232,IF(AND(OR(I232="Exit ramp",I232="Entrance ramp"),'Input data'!AB247&gt;0),'Input data'!AB247,"Irrelevant")))</f>
        <v>Irrelevant</v>
      </c>
      <c r="AB232" s="4" t="str">
        <f>IF(AND(I232="Exit ramp",'Input data'!AC247=""),60,IF(AND(I232="Entrance ramp",'Input data'!AC247=""),80,IF(AND(OR(I232="Exit ramp",I232="Entrance ramp"),'Input data'!AC247&gt;4,'Input data'!AC247&lt;200),'Input data'!AC247,"Irrelevant")))</f>
        <v>Irrelevant</v>
      </c>
      <c r="AC232" s="4" t="str">
        <f>IF(AND(OR(I232="Motorway link",I232="Exit diverge",I232="Entrance merge"),'Input data'!AD247=""),"No",IF(OR(I232="Motorway link",I232="Exit diverge",I232="Entrance merge"),'Input data'!AD247,"Irrelevant"))</f>
        <v>Irrelevant</v>
      </c>
      <c r="AD232" s="4" t="str">
        <f>IF(AND(OR(I232="Motorway link",I232="Exit diverge",I232="Entrance merge"),'Input data'!AE247=""),"130 kph",IF(OR(I232="Motorway link",I232="Exit diverge",I232="Entrance merge"),'Input data'!AE247,"Irrelevant"))</f>
        <v>Irrelevant</v>
      </c>
      <c r="AE232" s="4" t="str">
        <f>IF(AND(I232="Entrance merge",'Input data'!AF247=""),"No",IF(I232="Entrance merge",'Input data'!AF247,"Irrelevant"))</f>
        <v>Irrelevant</v>
      </c>
      <c r="AF232" s="4" t="str">
        <f>IF(AND(AE232="Yes",'Input data'!AG247&gt;0,'Input data'!AG247&lt;1.00000001),'Input data'!AG247,IF(OR(AE232="No",AE232="Yes"),0,"Irrelevant"))</f>
        <v>Irrelevant</v>
      </c>
    </row>
    <row r="233" spans="1:32" x14ac:dyDescent="0.3">
      <c r="A233" s="4" t="str">
        <f>IF('Input data'!A248="","",'Input data'!A248)</f>
        <v/>
      </c>
      <c r="B233" s="4" t="str">
        <f>IF('Input data'!B248="","",'Input data'!B248)</f>
        <v/>
      </c>
      <c r="C233" s="4" t="str">
        <f>IF('Input data'!C248="","",'Input data'!C248)</f>
        <v/>
      </c>
      <c r="D233" s="4" t="str">
        <f>IF('Input data'!D248="","",'Input data'!D248)</f>
        <v/>
      </c>
      <c r="E233" s="4" t="str">
        <f>IF('Input data'!E248="","",'Input data'!E248)</f>
        <v/>
      </c>
      <c r="F233" s="4" t="str">
        <f>IF('Input data'!F248="","",'Input data'!F248)</f>
        <v/>
      </c>
      <c r="G233" s="4">
        <f>IF('Input data'!G248="","",'Input data'!G248)</f>
        <v>0</v>
      </c>
      <c r="H233" s="4" t="str">
        <f>IF('Input data'!H248&gt;0.5,'Input data'!H248,"")</f>
        <v/>
      </c>
      <c r="I233" s="4" t="str">
        <f>IF('Input data'!I248="","",'Input data'!I248)</f>
        <v/>
      </c>
      <c r="J233" s="4" t="str">
        <f>IF(AND(OR(I233="Motorway link",I233="Exit diverge",I233="Entrance merge"),'Input data'!K248=""),2,IF(AND(OR(I233="Motorway link",I233="Exit diverge",I233="Entrance merge"),'Input data'!K248&gt;0.5,'Input data'!K248&lt;21),'Input data'!K248,"Irrelevant"))</f>
        <v>Irrelevant</v>
      </c>
      <c r="K233" s="4" t="str">
        <f>IF(AND(OR(I233="Motorway link",I233="Exit diverge",I233="Entrance merge",I233="Exit ramp",I233="Entrance ramp"),'Input data'!L248=""),3.5,IF(AND(OR(I233="Motorway link",I233="Exit diverge",I233="Entrance merge",I233="Exit ramp",I233="Entrance ramp"),'Input data'!L248&gt;1.5,'Input data'!L248&lt;11),'Input data'!L248,"Irrelevant"))</f>
        <v>Irrelevant</v>
      </c>
      <c r="L233" s="4" t="str">
        <f>IF(AND(I233="Motorway link",'Input data'!M248=""),"No",IF(I233="Motorway link",'Input data'!M248,"Irrelevant"))</f>
        <v>Irrelevant</v>
      </c>
      <c r="M233" s="4" t="str">
        <f>IF(AND(L233="Yes",'Input data'!N248&gt;0,'Input data'!N248&lt;1.00000001),'Input data'!N248,IF(OR(L233="No",L233="Yes"),0,"Irrelevant"))</f>
        <v>Irrelevant</v>
      </c>
      <c r="N233" s="4" t="str">
        <f>IF(AND(OR(I233="Motorway link",I233="Exit diverge",I233="Entrance merge"),'Input data'!O248=""),3,IF(AND(OR(I233="Motorway link",I233="Exit diverge",I233="Entrance merge"),'Input data'!O248&lt;11,'Input data'!O248&gt;-0.00000001),'Input data'!O248,"Irrelevant"))</f>
        <v>Irrelevant</v>
      </c>
      <c r="O233" s="4" t="str">
        <f>IF(AND(OR(I233="Motorway link",I233="Exit diverge",I233="Entrance merge",I233="Exit ramp",I233="Entrance ramp"),'Input data'!P248=""),0.5,IF(AND(OR(I233="Motorway link",I233="Exit diverge",I233="Entrance merge",I233="Exit ramp",I233="Entrance ramp"),'Input data'!P248&gt;-0.00000001,'Input data'!P248&lt;11),'Input data'!P248,"Irrelevant"))</f>
        <v>Irrelevant</v>
      </c>
      <c r="P233" s="4" t="str">
        <f>IF(AND(OR(I233="Motorway link",I233="Exit diverge",I233="Entrance merge"),'Input data'!Q248=""),5,IF(AND(OR(I233="Motorway link",I233="Exit diverge",I233="Entrance merge"),'Input data'!Q248&gt;-0.00000001,'Input data'!Q248&lt;101),'Input data'!Q248,"Irrelevant"))</f>
        <v>Irrelevant</v>
      </c>
      <c r="Q233" s="4" t="str">
        <f>IF(AND(OR(I233="Motorway link",I233="Exit diverge",I233="Entrance merge"),'Input data'!R248=""),"Straight",IF(AND(OR(I233="Motorway link",I233="Exit diverge",I233="Entrance merge"),'Input data'!R248&gt;10),'Input data'!R248,"Irrelevant"))</f>
        <v>Irrelevant</v>
      </c>
      <c r="R233" s="4" t="str">
        <f>IF(Q233="Straight",0,IF(AND(OR(I233="Motorway link",I233="Exit diverge",I233="Entrance merge"),OR('Input data'!S248="",'Input data'!S248&gt;(G233*1000))),G233*1000,IF(AND(OR(I233="Motorway link",I233="Exit diverge",I233="Entrance merge"),'Input data'!S248&gt;0),'Input data'!S248,"Irrelevant")))</f>
        <v>Irrelevant</v>
      </c>
      <c r="S233" s="4" t="str">
        <f>IF(AND(OR(I233="Motorway link",I233="Exit diverge",I233="Entrance merge"),'Input data'!T248=""),"Straight",IF(AND(OR(I233="Motorway link",I233="Exit diverge",I233="Entrance merge"),'Input data'!T248&gt;10),'Input data'!T248,"Irrelevant"))</f>
        <v>Irrelevant</v>
      </c>
      <c r="T233" s="4" t="str">
        <f>IF(S233="Straight",0,IF(R233="Irrelevant","Irrelevant",IF(AND(OR(I233="Motorway link",I233="Exit diverge",I233="Entrance merge"),OR('Input data'!U248="",'Input data'!U248&gt;(G233*1000-R233))),G233*1000-R233,IF(AND(OR(I233="Motorway link",I233="Exit diverge",I233="Entrance merge"),'Input data'!U248&gt;0),'Input data'!U248,"Irrelevant"))))</f>
        <v>Irrelevant</v>
      </c>
      <c r="U233" s="4" t="str">
        <f>IF(AND(OR(I233="Motorway link",I233="Exit diverge",I233="Entrance merge",I233="Exit ramp",I233="Entrance ramp"),'Input data'!V248=""),"No",IF(OR(I233="Motorway link",I233="Exit diverge",I233="Entrance merge",I233="Exit ramp",I233="Entrance ramp"),'Input data'!V248,"Irrelevant"))</f>
        <v>Irrelevant</v>
      </c>
      <c r="V233" s="4" t="str">
        <f>IF(W233="Straight",IF(AND(OR(I233="Exit ramp",I233="Entrance ramp"),'Input data'!W248=""),"Straight diamond ramp",IF(OR(I233="Exit ramp",I233="Entrance ramp"),'Input data'!W248,"Irrelevant")),"Irrelevant")</f>
        <v>Irrelevant</v>
      </c>
      <c r="W233" s="4" t="str">
        <f>IF(AND(OR(I233="Exit ramp",I233="Entrance ramp"),'Input data'!X248=""),"Straight",IF(AND(OR(I233="Exit ramp",I233="Entrance ramp"),'Input data'!X248&gt;10),'Input data'!X248,"Irrelevant"))</f>
        <v>Irrelevant</v>
      </c>
      <c r="X233" s="4" t="str">
        <f>IF(AND(OR(I233="Exit ramp",I233="Entrance ramp"),OR('Input data'!Y248="",'Input data'!Y248&gt;(G233*1000))),G233*1000,IF(AND(OR(I233="Exit ramp",I233="Entrance ramp"),'Input data'!Y248&gt;0),'Input data'!Y248,"Irrelevant"))</f>
        <v>Irrelevant</v>
      </c>
      <c r="Y233" s="4" t="str">
        <f>IF(AND(I233="Exit ramp",'Input data'!Z248=""),95,IF(AND(I233="Entrance ramp",'Input data'!Z248=""),45,IF(AND(OR(I233="Exit ramp",I233="Entrance ramp"),'Input data'!Z248&gt;4,'Input data'!Z248&lt;200),'Input data'!Z248,"Irrelevant")))</f>
        <v>Irrelevant</v>
      </c>
      <c r="Z233" s="4" t="str">
        <f>IF(AND(OR(I233="Exit ramp",I233="Entrance ramp"),'Input data'!AA248=""),"Straight",IF(AND(OR(I233="Exit ramp",I233="Entrance ramp"),'Input data'!AA248&gt;10),'Input data'!AA248,"Irrelevant"))</f>
        <v>Irrelevant</v>
      </c>
      <c r="AA233" s="4" t="str">
        <f>IF(X233="Irrelevant","Irrelevant",IF(AND(OR(I233="Exit ramp",I233="Entrance ramp"),OR('Input data'!AB248="",'Input data'!AB248&gt;(G233*1000-X233))),G233*1000-X233,IF(AND(OR(I233="Exit ramp",I233="Entrance ramp"),'Input data'!AB248&gt;0),'Input data'!AB248,"Irrelevant")))</f>
        <v>Irrelevant</v>
      </c>
      <c r="AB233" s="4" t="str">
        <f>IF(AND(I233="Exit ramp",'Input data'!AC248=""),60,IF(AND(I233="Entrance ramp",'Input data'!AC248=""),80,IF(AND(OR(I233="Exit ramp",I233="Entrance ramp"),'Input data'!AC248&gt;4,'Input data'!AC248&lt;200),'Input data'!AC248,"Irrelevant")))</f>
        <v>Irrelevant</v>
      </c>
      <c r="AC233" s="4" t="str">
        <f>IF(AND(OR(I233="Motorway link",I233="Exit diverge",I233="Entrance merge"),'Input data'!AD248=""),"No",IF(OR(I233="Motorway link",I233="Exit diverge",I233="Entrance merge"),'Input data'!AD248,"Irrelevant"))</f>
        <v>Irrelevant</v>
      </c>
      <c r="AD233" s="4" t="str">
        <f>IF(AND(OR(I233="Motorway link",I233="Exit diverge",I233="Entrance merge"),'Input data'!AE248=""),"130 kph",IF(OR(I233="Motorway link",I233="Exit diverge",I233="Entrance merge"),'Input data'!AE248,"Irrelevant"))</f>
        <v>Irrelevant</v>
      </c>
      <c r="AE233" s="4" t="str">
        <f>IF(AND(I233="Entrance merge",'Input data'!AF248=""),"No",IF(I233="Entrance merge",'Input data'!AF248,"Irrelevant"))</f>
        <v>Irrelevant</v>
      </c>
      <c r="AF233" s="4" t="str">
        <f>IF(AND(AE233="Yes",'Input data'!AG248&gt;0,'Input data'!AG248&lt;1.00000001),'Input data'!AG248,IF(OR(AE233="No",AE233="Yes"),0,"Irrelevant"))</f>
        <v>Irrelevant</v>
      </c>
    </row>
    <row r="234" spans="1:32" x14ac:dyDescent="0.3">
      <c r="A234" s="4" t="str">
        <f>IF('Input data'!A249="","",'Input data'!A249)</f>
        <v/>
      </c>
      <c r="B234" s="4" t="str">
        <f>IF('Input data'!B249="","",'Input data'!B249)</f>
        <v/>
      </c>
      <c r="C234" s="4" t="str">
        <f>IF('Input data'!C249="","",'Input data'!C249)</f>
        <v/>
      </c>
      <c r="D234" s="4" t="str">
        <f>IF('Input data'!D249="","",'Input data'!D249)</f>
        <v/>
      </c>
      <c r="E234" s="4" t="str">
        <f>IF('Input data'!E249="","",'Input data'!E249)</f>
        <v/>
      </c>
      <c r="F234" s="4" t="str">
        <f>IF('Input data'!F249="","",'Input data'!F249)</f>
        <v/>
      </c>
      <c r="G234" s="4">
        <f>IF('Input data'!G249="","",'Input data'!G249)</f>
        <v>0</v>
      </c>
      <c r="H234" s="4" t="str">
        <f>IF('Input data'!H249&gt;0.5,'Input data'!H249,"")</f>
        <v/>
      </c>
      <c r="I234" s="4" t="str">
        <f>IF('Input data'!I249="","",'Input data'!I249)</f>
        <v/>
      </c>
      <c r="J234" s="4" t="str">
        <f>IF(AND(OR(I234="Motorway link",I234="Exit diverge",I234="Entrance merge"),'Input data'!K249=""),2,IF(AND(OR(I234="Motorway link",I234="Exit diverge",I234="Entrance merge"),'Input data'!K249&gt;0.5,'Input data'!K249&lt;21),'Input data'!K249,"Irrelevant"))</f>
        <v>Irrelevant</v>
      </c>
      <c r="K234" s="4" t="str">
        <f>IF(AND(OR(I234="Motorway link",I234="Exit diverge",I234="Entrance merge",I234="Exit ramp",I234="Entrance ramp"),'Input data'!L249=""),3.5,IF(AND(OR(I234="Motorway link",I234="Exit diverge",I234="Entrance merge",I234="Exit ramp",I234="Entrance ramp"),'Input data'!L249&gt;1.5,'Input data'!L249&lt;11),'Input data'!L249,"Irrelevant"))</f>
        <v>Irrelevant</v>
      </c>
      <c r="L234" s="4" t="str">
        <f>IF(AND(I234="Motorway link",'Input data'!M249=""),"No",IF(I234="Motorway link",'Input data'!M249,"Irrelevant"))</f>
        <v>Irrelevant</v>
      </c>
      <c r="M234" s="4" t="str">
        <f>IF(AND(L234="Yes",'Input data'!N249&gt;0,'Input data'!N249&lt;1.00000001),'Input data'!N249,IF(OR(L234="No",L234="Yes"),0,"Irrelevant"))</f>
        <v>Irrelevant</v>
      </c>
      <c r="N234" s="4" t="str">
        <f>IF(AND(OR(I234="Motorway link",I234="Exit diverge",I234="Entrance merge"),'Input data'!O249=""),3,IF(AND(OR(I234="Motorway link",I234="Exit diverge",I234="Entrance merge"),'Input data'!O249&lt;11,'Input data'!O249&gt;-0.00000001),'Input data'!O249,"Irrelevant"))</f>
        <v>Irrelevant</v>
      </c>
      <c r="O234" s="4" t="str">
        <f>IF(AND(OR(I234="Motorway link",I234="Exit diverge",I234="Entrance merge",I234="Exit ramp",I234="Entrance ramp"),'Input data'!P249=""),0.5,IF(AND(OR(I234="Motorway link",I234="Exit diverge",I234="Entrance merge",I234="Exit ramp",I234="Entrance ramp"),'Input data'!P249&gt;-0.00000001,'Input data'!P249&lt;11),'Input data'!P249,"Irrelevant"))</f>
        <v>Irrelevant</v>
      </c>
      <c r="P234" s="4" t="str">
        <f>IF(AND(OR(I234="Motorway link",I234="Exit diverge",I234="Entrance merge"),'Input data'!Q249=""),5,IF(AND(OR(I234="Motorway link",I234="Exit diverge",I234="Entrance merge"),'Input data'!Q249&gt;-0.00000001,'Input data'!Q249&lt;101),'Input data'!Q249,"Irrelevant"))</f>
        <v>Irrelevant</v>
      </c>
      <c r="Q234" s="4" t="str">
        <f>IF(AND(OR(I234="Motorway link",I234="Exit diverge",I234="Entrance merge"),'Input data'!R249=""),"Straight",IF(AND(OR(I234="Motorway link",I234="Exit diverge",I234="Entrance merge"),'Input data'!R249&gt;10),'Input data'!R249,"Irrelevant"))</f>
        <v>Irrelevant</v>
      </c>
      <c r="R234" s="4" t="str">
        <f>IF(Q234="Straight",0,IF(AND(OR(I234="Motorway link",I234="Exit diverge",I234="Entrance merge"),OR('Input data'!S249="",'Input data'!S249&gt;(G234*1000))),G234*1000,IF(AND(OR(I234="Motorway link",I234="Exit diverge",I234="Entrance merge"),'Input data'!S249&gt;0),'Input data'!S249,"Irrelevant")))</f>
        <v>Irrelevant</v>
      </c>
      <c r="S234" s="4" t="str">
        <f>IF(AND(OR(I234="Motorway link",I234="Exit diverge",I234="Entrance merge"),'Input data'!T249=""),"Straight",IF(AND(OR(I234="Motorway link",I234="Exit diverge",I234="Entrance merge"),'Input data'!T249&gt;10),'Input data'!T249,"Irrelevant"))</f>
        <v>Irrelevant</v>
      </c>
      <c r="T234" s="4" t="str">
        <f>IF(S234="Straight",0,IF(R234="Irrelevant","Irrelevant",IF(AND(OR(I234="Motorway link",I234="Exit diverge",I234="Entrance merge"),OR('Input data'!U249="",'Input data'!U249&gt;(G234*1000-R234))),G234*1000-R234,IF(AND(OR(I234="Motorway link",I234="Exit diverge",I234="Entrance merge"),'Input data'!U249&gt;0),'Input data'!U249,"Irrelevant"))))</f>
        <v>Irrelevant</v>
      </c>
      <c r="U234" s="4" t="str">
        <f>IF(AND(OR(I234="Motorway link",I234="Exit diverge",I234="Entrance merge",I234="Exit ramp",I234="Entrance ramp"),'Input data'!V249=""),"No",IF(OR(I234="Motorway link",I234="Exit diverge",I234="Entrance merge",I234="Exit ramp",I234="Entrance ramp"),'Input data'!V249,"Irrelevant"))</f>
        <v>Irrelevant</v>
      </c>
      <c r="V234" s="4" t="str">
        <f>IF(W234="Straight",IF(AND(OR(I234="Exit ramp",I234="Entrance ramp"),'Input data'!W249=""),"Straight diamond ramp",IF(OR(I234="Exit ramp",I234="Entrance ramp"),'Input data'!W249,"Irrelevant")),"Irrelevant")</f>
        <v>Irrelevant</v>
      </c>
      <c r="W234" s="4" t="str">
        <f>IF(AND(OR(I234="Exit ramp",I234="Entrance ramp"),'Input data'!X249=""),"Straight",IF(AND(OR(I234="Exit ramp",I234="Entrance ramp"),'Input data'!X249&gt;10),'Input data'!X249,"Irrelevant"))</f>
        <v>Irrelevant</v>
      </c>
      <c r="X234" s="4" t="str">
        <f>IF(AND(OR(I234="Exit ramp",I234="Entrance ramp"),OR('Input data'!Y249="",'Input data'!Y249&gt;(G234*1000))),G234*1000,IF(AND(OR(I234="Exit ramp",I234="Entrance ramp"),'Input data'!Y249&gt;0),'Input data'!Y249,"Irrelevant"))</f>
        <v>Irrelevant</v>
      </c>
      <c r="Y234" s="4" t="str">
        <f>IF(AND(I234="Exit ramp",'Input data'!Z249=""),95,IF(AND(I234="Entrance ramp",'Input data'!Z249=""),45,IF(AND(OR(I234="Exit ramp",I234="Entrance ramp"),'Input data'!Z249&gt;4,'Input data'!Z249&lt;200),'Input data'!Z249,"Irrelevant")))</f>
        <v>Irrelevant</v>
      </c>
      <c r="Z234" s="4" t="str">
        <f>IF(AND(OR(I234="Exit ramp",I234="Entrance ramp"),'Input data'!AA249=""),"Straight",IF(AND(OR(I234="Exit ramp",I234="Entrance ramp"),'Input data'!AA249&gt;10),'Input data'!AA249,"Irrelevant"))</f>
        <v>Irrelevant</v>
      </c>
      <c r="AA234" s="4" t="str">
        <f>IF(X234="Irrelevant","Irrelevant",IF(AND(OR(I234="Exit ramp",I234="Entrance ramp"),OR('Input data'!AB249="",'Input data'!AB249&gt;(G234*1000-X234))),G234*1000-X234,IF(AND(OR(I234="Exit ramp",I234="Entrance ramp"),'Input data'!AB249&gt;0),'Input data'!AB249,"Irrelevant")))</f>
        <v>Irrelevant</v>
      </c>
      <c r="AB234" s="4" t="str">
        <f>IF(AND(I234="Exit ramp",'Input data'!AC249=""),60,IF(AND(I234="Entrance ramp",'Input data'!AC249=""),80,IF(AND(OR(I234="Exit ramp",I234="Entrance ramp"),'Input data'!AC249&gt;4,'Input data'!AC249&lt;200),'Input data'!AC249,"Irrelevant")))</f>
        <v>Irrelevant</v>
      </c>
      <c r="AC234" s="4" t="str">
        <f>IF(AND(OR(I234="Motorway link",I234="Exit diverge",I234="Entrance merge"),'Input data'!AD249=""),"No",IF(OR(I234="Motorway link",I234="Exit diverge",I234="Entrance merge"),'Input data'!AD249,"Irrelevant"))</f>
        <v>Irrelevant</v>
      </c>
      <c r="AD234" s="4" t="str">
        <f>IF(AND(OR(I234="Motorway link",I234="Exit diverge",I234="Entrance merge"),'Input data'!AE249=""),"130 kph",IF(OR(I234="Motorway link",I234="Exit diverge",I234="Entrance merge"),'Input data'!AE249,"Irrelevant"))</f>
        <v>Irrelevant</v>
      </c>
      <c r="AE234" s="4" t="str">
        <f>IF(AND(I234="Entrance merge",'Input data'!AF249=""),"No",IF(I234="Entrance merge",'Input data'!AF249,"Irrelevant"))</f>
        <v>Irrelevant</v>
      </c>
      <c r="AF234" s="4" t="str">
        <f>IF(AND(AE234="Yes",'Input data'!AG249&gt;0,'Input data'!AG249&lt;1.00000001),'Input data'!AG249,IF(OR(AE234="No",AE234="Yes"),0,"Irrelevant"))</f>
        <v>Irrelevant</v>
      </c>
    </row>
    <row r="235" spans="1:32" x14ac:dyDescent="0.3">
      <c r="A235" s="4" t="str">
        <f>IF('Input data'!A250="","",'Input data'!A250)</f>
        <v/>
      </c>
      <c r="B235" s="4" t="str">
        <f>IF('Input data'!B250="","",'Input data'!B250)</f>
        <v/>
      </c>
      <c r="C235" s="4" t="str">
        <f>IF('Input data'!C250="","",'Input data'!C250)</f>
        <v/>
      </c>
      <c r="D235" s="4" t="str">
        <f>IF('Input data'!D250="","",'Input data'!D250)</f>
        <v/>
      </c>
      <c r="E235" s="4" t="str">
        <f>IF('Input data'!E250="","",'Input data'!E250)</f>
        <v/>
      </c>
      <c r="F235" s="4" t="str">
        <f>IF('Input data'!F250="","",'Input data'!F250)</f>
        <v/>
      </c>
      <c r="G235" s="4">
        <f>IF('Input data'!G250="","",'Input data'!G250)</f>
        <v>0</v>
      </c>
      <c r="H235" s="4" t="str">
        <f>IF('Input data'!H250&gt;0.5,'Input data'!H250,"")</f>
        <v/>
      </c>
      <c r="I235" s="4" t="str">
        <f>IF('Input data'!I250="","",'Input data'!I250)</f>
        <v/>
      </c>
      <c r="J235" s="4" t="str">
        <f>IF(AND(OR(I235="Motorway link",I235="Exit diverge",I235="Entrance merge"),'Input data'!K250=""),2,IF(AND(OR(I235="Motorway link",I235="Exit diverge",I235="Entrance merge"),'Input data'!K250&gt;0.5,'Input data'!K250&lt;21),'Input data'!K250,"Irrelevant"))</f>
        <v>Irrelevant</v>
      </c>
      <c r="K235" s="4" t="str">
        <f>IF(AND(OR(I235="Motorway link",I235="Exit diverge",I235="Entrance merge",I235="Exit ramp",I235="Entrance ramp"),'Input data'!L250=""),3.5,IF(AND(OR(I235="Motorway link",I235="Exit diverge",I235="Entrance merge",I235="Exit ramp",I235="Entrance ramp"),'Input data'!L250&gt;1.5,'Input data'!L250&lt;11),'Input data'!L250,"Irrelevant"))</f>
        <v>Irrelevant</v>
      </c>
      <c r="L235" s="4" t="str">
        <f>IF(AND(I235="Motorway link",'Input data'!M250=""),"No",IF(I235="Motorway link",'Input data'!M250,"Irrelevant"))</f>
        <v>Irrelevant</v>
      </c>
      <c r="M235" s="4" t="str">
        <f>IF(AND(L235="Yes",'Input data'!N250&gt;0,'Input data'!N250&lt;1.00000001),'Input data'!N250,IF(OR(L235="No",L235="Yes"),0,"Irrelevant"))</f>
        <v>Irrelevant</v>
      </c>
      <c r="N235" s="4" t="str">
        <f>IF(AND(OR(I235="Motorway link",I235="Exit diverge",I235="Entrance merge"),'Input data'!O250=""),3,IF(AND(OR(I235="Motorway link",I235="Exit diverge",I235="Entrance merge"),'Input data'!O250&lt;11,'Input data'!O250&gt;-0.00000001),'Input data'!O250,"Irrelevant"))</f>
        <v>Irrelevant</v>
      </c>
      <c r="O235" s="4" t="str">
        <f>IF(AND(OR(I235="Motorway link",I235="Exit diverge",I235="Entrance merge",I235="Exit ramp",I235="Entrance ramp"),'Input data'!P250=""),0.5,IF(AND(OR(I235="Motorway link",I235="Exit diverge",I235="Entrance merge",I235="Exit ramp",I235="Entrance ramp"),'Input data'!P250&gt;-0.00000001,'Input data'!P250&lt;11),'Input data'!P250,"Irrelevant"))</f>
        <v>Irrelevant</v>
      </c>
      <c r="P235" s="4" t="str">
        <f>IF(AND(OR(I235="Motorway link",I235="Exit diverge",I235="Entrance merge"),'Input data'!Q250=""),5,IF(AND(OR(I235="Motorway link",I235="Exit diverge",I235="Entrance merge"),'Input data'!Q250&gt;-0.00000001,'Input data'!Q250&lt;101),'Input data'!Q250,"Irrelevant"))</f>
        <v>Irrelevant</v>
      </c>
      <c r="Q235" s="4" t="str">
        <f>IF(AND(OR(I235="Motorway link",I235="Exit diverge",I235="Entrance merge"),'Input data'!R250=""),"Straight",IF(AND(OR(I235="Motorway link",I235="Exit diverge",I235="Entrance merge"),'Input data'!R250&gt;10),'Input data'!R250,"Irrelevant"))</f>
        <v>Irrelevant</v>
      </c>
      <c r="R235" s="4" t="str">
        <f>IF(Q235="Straight",0,IF(AND(OR(I235="Motorway link",I235="Exit diverge",I235="Entrance merge"),OR('Input data'!S250="",'Input data'!S250&gt;(G235*1000))),G235*1000,IF(AND(OR(I235="Motorway link",I235="Exit diverge",I235="Entrance merge"),'Input data'!S250&gt;0),'Input data'!S250,"Irrelevant")))</f>
        <v>Irrelevant</v>
      </c>
      <c r="S235" s="4" t="str">
        <f>IF(AND(OR(I235="Motorway link",I235="Exit diverge",I235="Entrance merge"),'Input data'!T250=""),"Straight",IF(AND(OR(I235="Motorway link",I235="Exit diverge",I235="Entrance merge"),'Input data'!T250&gt;10),'Input data'!T250,"Irrelevant"))</f>
        <v>Irrelevant</v>
      </c>
      <c r="T235" s="4" t="str">
        <f>IF(S235="Straight",0,IF(R235="Irrelevant","Irrelevant",IF(AND(OR(I235="Motorway link",I235="Exit diverge",I235="Entrance merge"),OR('Input data'!U250="",'Input data'!U250&gt;(G235*1000-R235))),G235*1000-R235,IF(AND(OR(I235="Motorway link",I235="Exit diverge",I235="Entrance merge"),'Input data'!U250&gt;0),'Input data'!U250,"Irrelevant"))))</f>
        <v>Irrelevant</v>
      </c>
      <c r="U235" s="4" t="str">
        <f>IF(AND(OR(I235="Motorway link",I235="Exit diverge",I235="Entrance merge",I235="Exit ramp",I235="Entrance ramp"),'Input data'!V250=""),"No",IF(OR(I235="Motorway link",I235="Exit diverge",I235="Entrance merge",I235="Exit ramp",I235="Entrance ramp"),'Input data'!V250,"Irrelevant"))</f>
        <v>Irrelevant</v>
      </c>
      <c r="V235" s="4" t="str">
        <f>IF(W235="Straight",IF(AND(OR(I235="Exit ramp",I235="Entrance ramp"),'Input data'!W250=""),"Straight diamond ramp",IF(OR(I235="Exit ramp",I235="Entrance ramp"),'Input data'!W250,"Irrelevant")),"Irrelevant")</f>
        <v>Irrelevant</v>
      </c>
      <c r="W235" s="4" t="str">
        <f>IF(AND(OR(I235="Exit ramp",I235="Entrance ramp"),'Input data'!X250=""),"Straight",IF(AND(OR(I235="Exit ramp",I235="Entrance ramp"),'Input data'!X250&gt;10),'Input data'!X250,"Irrelevant"))</f>
        <v>Irrelevant</v>
      </c>
      <c r="X235" s="4" t="str">
        <f>IF(AND(OR(I235="Exit ramp",I235="Entrance ramp"),OR('Input data'!Y250="",'Input data'!Y250&gt;(G235*1000))),G235*1000,IF(AND(OR(I235="Exit ramp",I235="Entrance ramp"),'Input data'!Y250&gt;0),'Input data'!Y250,"Irrelevant"))</f>
        <v>Irrelevant</v>
      </c>
      <c r="Y235" s="4" t="str">
        <f>IF(AND(I235="Exit ramp",'Input data'!Z250=""),95,IF(AND(I235="Entrance ramp",'Input data'!Z250=""),45,IF(AND(OR(I235="Exit ramp",I235="Entrance ramp"),'Input data'!Z250&gt;4,'Input data'!Z250&lt;200),'Input data'!Z250,"Irrelevant")))</f>
        <v>Irrelevant</v>
      </c>
      <c r="Z235" s="4" t="str">
        <f>IF(AND(OR(I235="Exit ramp",I235="Entrance ramp"),'Input data'!AA250=""),"Straight",IF(AND(OR(I235="Exit ramp",I235="Entrance ramp"),'Input data'!AA250&gt;10),'Input data'!AA250,"Irrelevant"))</f>
        <v>Irrelevant</v>
      </c>
      <c r="AA235" s="4" t="str">
        <f>IF(X235="Irrelevant","Irrelevant",IF(AND(OR(I235="Exit ramp",I235="Entrance ramp"),OR('Input data'!AB250="",'Input data'!AB250&gt;(G235*1000-X235))),G235*1000-X235,IF(AND(OR(I235="Exit ramp",I235="Entrance ramp"),'Input data'!AB250&gt;0),'Input data'!AB250,"Irrelevant")))</f>
        <v>Irrelevant</v>
      </c>
      <c r="AB235" s="4" t="str">
        <f>IF(AND(I235="Exit ramp",'Input data'!AC250=""),60,IF(AND(I235="Entrance ramp",'Input data'!AC250=""),80,IF(AND(OR(I235="Exit ramp",I235="Entrance ramp"),'Input data'!AC250&gt;4,'Input data'!AC250&lt;200),'Input data'!AC250,"Irrelevant")))</f>
        <v>Irrelevant</v>
      </c>
      <c r="AC235" s="4" t="str">
        <f>IF(AND(OR(I235="Motorway link",I235="Exit diverge",I235="Entrance merge"),'Input data'!AD250=""),"No",IF(OR(I235="Motorway link",I235="Exit diverge",I235="Entrance merge"),'Input data'!AD250,"Irrelevant"))</f>
        <v>Irrelevant</v>
      </c>
      <c r="AD235" s="4" t="str">
        <f>IF(AND(OR(I235="Motorway link",I235="Exit diverge",I235="Entrance merge"),'Input data'!AE250=""),"130 kph",IF(OR(I235="Motorway link",I235="Exit diverge",I235="Entrance merge"),'Input data'!AE250,"Irrelevant"))</f>
        <v>Irrelevant</v>
      </c>
      <c r="AE235" s="4" t="str">
        <f>IF(AND(I235="Entrance merge",'Input data'!AF250=""),"No",IF(I235="Entrance merge",'Input data'!AF250,"Irrelevant"))</f>
        <v>Irrelevant</v>
      </c>
      <c r="AF235" s="4" t="str">
        <f>IF(AND(AE235="Yes",'Input data'!AG250&gt;0,'Input data'!AG250&lt;1.00000001),'Input data'!AG250,IF(OR(AE235="No",AE235="Yes"),0,"Irrelevant"))</f>
        <v>Irrelevant</v>
      </c>
    </row>
    <row r="236" spans="1:32" x14ac:dyDescent="0.3">
      <c r="A236" s="4" t="str">
        <f>IF('Input data'!A251="","",'Input data'!A251)</f>
        <v/>
      </c>
      <c r="B236" s="4" t="str">
        <f>IF('Input data'!B251="","",'Input data'!B251)</f>
        <v/>
      </c>
      <c r="C236" s="4" t="str">
        <f>IF('Input data'!C251="","",'Input data'!C251)</f>
        <v/>
      </c>
      <c r="D236" s="4" t="str">
        <f>IF('Input data'!D251="","",'Input data'!D251)</f>
        <v/>
      </c>
      <c r="E236" s="4" t="str">
        <f>IF('Input data'!E251="","",'Input data'!E251)</f>
        <v/>
      </c>
      <c r="F236" s="4" t="str">
        <f>IF('Input data'!F251="","",'Input data'!F251)</f>
        <v/>
      </c>
      <c r="G236" s="4">
        <f>IF('Input data'!G251="","",'Input data'!G251)</f>
        <v>0</v>
      </c>
      <c r="H236" s="4" t="str">
        <f>IF('Input data'!H251&gt;0.5,'Input data'!H251,"")</f>
        <v/>
      </c>
      <c r="I236" s="4" t="str">
        <f>IF('Input data'!I251="","",'Input data'!I251)</f>
        <v/>
      </c>
      <c r="J236" s="4" t="str">
        <f>IF(AND(OR(I236="Motorway link",I236="Exit diverge",I236="Entrance merge"),'Input data'!K251=""),2,IF(AND(OR(I236="Motorway link",I236="Exit diverge",I236="Entrance merge"),'Input data'!K251&gt;0.5,'Input data'!K251&lt;21),'Input data'!K251,"Irrelevant"))</f>
        <v>Irrelevant</v>
      </c>
      <c r="K236" s="4" t="str">
        <f>IF(AND(OR(I236="Motorway link",I236="Exit diverge",I236="Entrance merge",I236="Exit ramp",I236="Entrance ramp"),'Input data'!L251=""),3.5,IF(AND(OR(I236="Motorway link",I236="Exit diverge",I236="Entrance merge",I236="Exit ramp",I236="Entrance ramp"),'Input data'!L251&gt;1.5,'Input data'!L251&lt;11),'Input data'!L251,"Irrelevant"))</f>
        <v>Irrelevant</v>
      </c>
      <c r="L236" s="4" t="str">
        <f>IF(AND(I236="Motorway link",'Input data'!M251=""),"No",IF(I236="Motorway link",'Input data'!M251,"Irrelevant"))</f>
        <v>Irrelevant</v>
      </c>
      <c r="M236" s="4" t="str">
        <f>IF(AND(L236="Yes",'Input data'!N251&gt;0,'Input data'!N251&lt;1.00000001),'Input data'!N251,IF(OR(L236="No",L236="Yes"),0,"Irrelevant"))</f>
        <v>Irrelevant</v>
      </c>
      <c r="N236" s="4" t="str">
        <f>IF(AND(OR(I236="Motorway link",I236="Exit diverge",I236="Entrance merge"),'Input data'!O251=""),3,IF(AND(OR(I236="Motorway link",I236="Exit diverge",I236="Entrance merge"),'Input data'!O251&lt;11,'Input data'!O251&gt;-0.00000001),'Input data'!O251,"Irrelevant"))</f>
        <v>Irrelevant</v>
      </c>
      <c r="O236" s="4" t="str">
        <f>IF(AND(OR(I236="Motorway link",I236="Exit diverge",I236="Entrance merge",I236="Exit ramp",I236="Entrance ramp"),'Input data'!P251=""),0.5,IF(AND(OR(I236="Motorway link",I236="Exit diverge",I236="Entrance merge",I236="Exit ramp",I236="Entrance ramp"),'Input data'!P251&gt;-0.00000001,'Input data'!P251&lt;11),'Input data'!P251,"Irrelevant"))</f>
        <v>Irrelevant</v>
      </c>
      <c r="P236" s="4" t="str">
        <f>IF(AND(OR(I236="Motorway link",I236="Exit diverge",I236="Entrance merge"),'Input data'!Q251=""),5,IF(AND(OR(I236="Motorway link",I236="Exit diverge",I236="Entrance merge"),'Input data'!Q251&gt;-0.00000001,'Input data'!Q251&lt;101),'Input data'!Q251,"Irrelevant"))</f>
        <v>Irrelevant</v>
      </c>
      <c r="Q236" s="4" t="str">
        <f>IF(AND(OR(I236="Motorway link",I236="Exit diverge",I236="Entrance merge"),'Input data'!R251=""),"Straight",IF(AND(OR(I236="Motorway link",I236="Exit diverge",I236="Entrance merge"),'Input data'!R251&gt;10),'Input data'!R251,"Irrelevant"))</f>
        <v>Irrelevant</v>
      </c>
      <c r="R236" s="4" t="str">
        <f>IF(Q236="Straight",0,IF(AND(OR(I236="Motorway link",I236="Exit diverge",I236="Entrance merge"),OR('Input data'!S251="",'Input data'!S251&gt;(G236*1000))),G236*1000,IF(AND(OR(I236="Motorway link",I236="Exit diverge",I236="Entrance merge"),'Input data'!S251&gt;0),'Input data'!S251,"Irrelevant")))</f>
        <v>Irrelevant</v>
      </c>
      <c r="S236" s="4" t="str">
        <f>IF(AND(OR(I236="Motorway link",I236="Exit diverge",I236="Entrance merge"),'Input data'!T251=""),"Straight",IF(AND(OR(I236="Motorway link",I236="Exit diverge",I236="Entrance merge"),'Input data'!T251&gt;10),'Input data'!T251,"Irrelevant"))</f>
        <v>Irrelevant</v>
      </c>
      <c r="T236" s="4" t="str">
        <f>IF(S236="Straight",0,IF(R236="Irrelevant","Irrelevant",IF(AND(OR(I236="Motorway link",I236="Exit diverge",I236="Entrance merge"),OR('Input data'!U251="",'Input data'!U251&gt;(G236*1000-R236))),G236*1000-R236,IF(AND(OR(I236="Motorway link",I236="Exit diverge",I236="Entrance merge"),'Input data'!U251&gt;0),'Input data'!U251,"Irrelevant"))))</f>
        <v>Irrelevant</v>
      </c>
      <c r="U236" s="4" t="str">
        <f>IF(AND(OR(I236="Motorway link",I236="Exit diverge",I236="Entrance merge",I236="Exit ramp",I236="Entrance ramp"),'Input data'!V251=""),"No",IF(OR(I236="Motorway link",I236="Exit diverge",I236="Entrance merge",I236="Exit ramp",I236="Entrance ramp"),'Input data'!V251,"Irrelevant"))</f>
        <v>Irrelevant</v>
      </c>
      <c r="V236" s="4" t="str">
        <f>IF(W236="Straight",IF(AND(OR(I236="Exit ramp",I236="Entrance ramp"),'Input data'!W251=""),"Straight diamond ramp",IF(OR(I236="Exit ramp",I236="Entrance ramp"),'Input data'!W251,"Irrelevant")),"Irrelevant")</f>
        <v>Irrelevant</v>
      </c>
      <c r="W236" s="4" t="str">
        <f>IF(AND(OR(I236="Exit ramp",I236="Entrance ramp"),'Input data'!X251=""),"Straight",IF(AND(OR(I236="Exit ramp",I236="Entrance ramp"),'Input data'!X251&gt;10),'Input data'!X251,"Irrelevant"))</f>
        <v>Irrelevant</v>
      </c>
      <c r="X236" s="4" t="str">
        <f>IF(AND(OR(I236="Exit ramp",I236="Entrance ramp"),OR('Input data'!Y251="",'Input data'!Y251&gt;(G236*1000))),G236*1000,IF(AND(OR(I236="Exit ramp",I236="Entrance ramp"),'Input data'!Y251&gt;0),'Input data'!Y251,"Irrelevant"))</f>
        <v>Irrelevant</v>
      </c>
      <c r="Y236" s="4" t="str">
        <f>IF(AND(I236="Exit ramp",'Input data'!Z251=""),95,IF(AND(I236="Entrance ramp",'Input data'!Z251=""),45,IF(AND(OR(I236="Exit ramp",I236="Entrance ramp"),'Input data'!Z251&gt;4,'Input data'!Z251&lt;200),'Input data'!Z251,"Irrelevant")))</f>
        <v>Irrelevant</v>
      </c>
      <c r="Z236" s="4" t="str">
        <f>IF(AND(OR(I236="Exit ramp",I236="Entrance ramp"),'Input data'!AA251=""),"Straight",IF(AND(OR(I236="Exit ramp",I236="Entrance ramp"),'Input data'!AA251&gt;10),'Input data'!AA251,"Irrelevant"))</f>
        <v>Irrelevant</v>
      </c>
      <c r="AA236" s="4" t="str">
        <f>IF(X236="Irrelevant","Irrelevant",IF(AND(OR(I236="Exit ramp",I236="Entrance ramp"),OR('Input data'!AB251="",'Input data'!AB251&gt;(G236*1000-X236))),G236*1000-X236,IF(AND(OR(I236="Exit ramp",I236="Entrance ramp"),'Input data'!AB251&gt;0),'Input data'!AB251,"Irrelevant")))</f>
        <v>Irrelevant</v>
      </c>
      <c r="AB236" s="4" t="str">
        <f>IF(AND(I236="Exit ramp",'Input data'!AC251=""),60,IF(AND(I236="Entrance ramp",'Input data'!AC251=""),80,IF(AND(OR(I236="Exit ramp",I236="Entrance ramp"),'Input data'!AC251&gt;4,'Input data'!AC251&lt;200),'Input data'!AC251,"Irrelevant")))</f>
        <v>Irrelevant</v>
      </c>
      <c r="AC236" s="4" t="str">
        <f>IF(AND(OR(I236="Motorway link",I236="Exit diverge",I236="Entrance merge"),'Input data'!AD251=""),"No",IF(OR(I236="Motorway link",I236="Exit diverge",I236="Entrance merge"),'Input data'!AD251,"Irrelevant"))</f>
        <v>Irrelevant</v>
      </c>
      <c r="AD236" s="4" t="str">
        <f>IF(AND(OR(I236="Motorway link",I236="Exit diverge",I236="Entrance merge"),'Input data'!AE251=""),"130 kph",IF(OR(I236="Motorway link",I236="Exit diverge",I236="Entrance merge"),'Input data'!AE251,"Irrelevant"))</f>
        <v>Irrelevant</v>
      </c>
      <c r="AE236" s="4" t="str">
        <f>IF(AND(I236="Entrance merge",'Input data'!AF251=""),"No",IF(I236="Entrance merge",'Input data'!AF251,"Irrelevant"))</f>
        <v>Irrelevant</v>
      </c>
      <c r="AF236" s="4" t="str">
        <f>IF(AND(AE236="Yes",'Input data'!AG251&gt;0,'Input data'!AG251&lt;1.00000001),'Input data'!AG251,IF(OR(AE236="No",AE236="Yes"),0,"Irrelevant"))</f>
        <v>Irrelevant</v>
      </c>
    </row>
    <row r="237" spans="1:32" x14ac:dyDescent="0.3">
      <c r="A237" s="4" t="str">
        <f>IF('Input data'!A252="","",'Input data'!A252)</f>
        <v/>
      </c>
      <c r="B237" s="4" t="str">
        <f>IF('Input data'!B252="","",'Input data'!B252)</f>
        <v/>
      </c>
      <c r="C237" s="4" t="str">
        <f>IF('Input data'!C252="","",'Input data'!C252)</f>
        <v/>
      </c>
      <c r="D237" s="4" t="str">
        <f>IF('Input data'!D252="","",'Input data'!D252)</f>
        <v/>
      </c>
      <c r="E237" s="4" t="str">
        <f>IF('Input data'!E252="","",'Input data'!E252)</f>
        <v/>
      </c>
      <c r="F237" s="4" t="str">
        <f>IF('Input data'!F252="","",'Input data'!F252)</f>
        <v/>
      </c>
      <c r="G237" s="4">
        <f>IF('Input data'!G252="","",'Input data'!G252)</f>
        <v>0</v>
      </c>
      <c r="H237" s="4" t="str">
        <f>IF('Input data'!H252&gt;0.5,'Input data'!H252,"")</f>
        <v/>
      </c>
      <c r="I237" s="4" t="str">
        <f>IF('Input data'!I252="","",'Input data'!I252)</f>
        <v/>
      </c>
      <c r="J237" s="4" t="str">
        <f>IF(AND(OR(I237="Motorway link",I237="Exit diverge",I237="Entrance merge"),'Input data'!K252=""),2,IF(AND(OR(I237="Motorway link",I237="Exit diverge",I237="Entrance merge"),'Input data'!K252&gt;0.5,'Input data'!K252&lt;21),'Input data'!K252,"Irrelevant"))</f>
        <v>Irrelevant</v>
      </c>
      <c r="K237" s="4" t="str">
        <f>IF(AND(OR(I237="Motorway link",I237="Exit diverge",I237="Entrance merge",I237="Exit ramp",I237="Entrance ramp"),'Input data'!L252=""),3.5,IF(AND(OR(I237="Motorway link",I237="Exit diverge",I237="Entrance merge",I237="Exit ramp",I237="Entrance ramp"),'Input data'!L252&gt;1.5,'Input data'!L252&lt;11),'Input data'!L252,"Irrelevant"))</f>
        <v>Irrelevant</v>
      </c>
      <c r="L237" s="4" t="str">
        <f>IF(AND(I237="Motorway link",'Input data'!M252=""),"No",IF(I237="Motorway link",'Input data'!M252,"Irrelevant"))</f>
        <v>Irrelevant</v>
      </c>
      <c r="M237" s="4" t="str">
        <f>IF(AND(L237="Yes",'Input data'!N252&gt;0,'Input data'!N252&lt;1.00000001),'Input data'!N252,IF(OR(L237="No",L237="Yes"),0,"Irrelevant"))</f>
        <v>Irrelevant</v>
      </c>
      <c r="N237" s="4" t="str">
        <f>IF(AND(OR(I237="Motorway link",I237="Exit diverge",I237="Entrance merge"),'Input data'!O252=""),3,IF(AND(OR(I237="Motorway link",I237="Exit diverge",I237="Entrance merge"),'Input data'!O252&lt;11,'Input data'!O252&gt;-0.00000001),'Input data'!O252,"Irrelevant"))</f>
        <v>Irrelevant</v>
      </c>
      <c r="O237" s="4" t="str">
        <f>IF(AND(OR(I237="Motorway link",I237="Exit diverge",I237="Entrance merge",I237="Exit ramp",I237="Entrance ramp"),'Input data'!P252=""),0.5,IF(AND(OR(I237="Motorway link",I237="Exit diverge",I237="Entrance merge",I237="Exit ramp",I237="Entrance ramp"),'Input data'!P252&gt;-0.00000001,'Input data'!P252&lt;11),'Input data'!P252,"Irrelevant"))</f>
        <v>Irrelevant</v>
      </c>
      <c r="P237" s="4" t="str">
        <f>IF(AND(OR(I237="Motorway link",I237="Exit diverge",I237="Entrance merge"),'Input data'!Q252=""),5,IF(AND(OR(I237="Motorway link",I237="Exit diverge",I237="Entrance merge"),'Input data'!Q252&gt;-0.00000001,'Input data'!Q252&lt;101),'Input data'!Q252,"Irrelevant"))</f>
        <v>Irrelevant</v>
      </c>
      <c r="Q237" s="4" t="str">
        <f>IF(AND(OR(I237="Motorway link",I237="Exit diverge",I237="Entrance merge"),'Input data'!R252=""),"Straight",IF(AND(OR(I237="Motorway link",I237="Exit diverge",I237="Entrance merge"),'Input data'!R252&gt;10),'Input data'!R252,"Irrelevant"))</f>
        <v>Irrelevant</v>
      </c>
      <c r="R237" s="4" t="str">
        <f>IF(Q237="Straight",0,IF(AND(OR(I237="Motorway link",I237="Exit diverge",I237="Entrance merge"),OR('Input data'!S252="",'Input data'!S252&gt;(G237*1000))),G237*1000,IF(AND(OR(I237="Motorway link",I237="Exit diverge",I237="Entrance merge"),'Input data'!S252&gt;0),'Input data'!S252,"Irrelevant")))</f>
        <v>Irrelevant</v>
      </c>
      <c r="S237" s="4" t="str">
        <f>IF(AND(OR(I237="Motorway link",I237="Exit diverge",I237="Entrance merge"),'Input data'!T252=""),"Straight",IF(AND(OR(I237="Motorway link",I237="Exit diverge",I237="Entrance merge"),'Input data'!T252&gt;10),'Input data'!T252,"Irrelevant"))</f>
        <v>Irrelevant</v>
      </c>
      <c r="T237" s="4" t="str">
        <f>IF(S237="Straight",0,IF(R237="Irrelevant","Irrelevant",IF(AND(OR(I237="Motorway link",I237="Exit diverge",I237="Entrance merge"),OR('Input data'!U252="",'Input data'!U252&gt;(G237*1000-R237))),G237*1000-R237,IF(AND(OR(I237="Motorway link",I237="Exit diverge",I237="Entrance merge"),'Input data'!U252&gt;0),'Input data'!U252,"Irrelevant"))))</f>
        <v>Irrelevant</v>
      </c>
      <c r="U237" s="4" t="str">
        <f>IF(AND(OR(I237="Motorway link",I237="Exit diverge",I237="Entrance merge",I237="Exit ramp",I237="Entrance ramp"),'Input data'!V252=""),"No",IF(OR(I237="Motorway link",I237="Exit diverge",I237="Entrance merge",I237="Exit ramp",I237="Entrance ramp"),'Input data'!V252,"Irrelevant"))</f>
        <v>Irrelevant</v>
      </c>
      <c r="V237" s="4" t="str">
        <f>IF(W237="Straight",IF(AND(OR(I237="Exit ramp",I237="Entrance ramp"),'Input data'!W252=""),"Straight diamond ramp",IF(OR(I237="Exit ramp",I237="Entrance ramp"),'Input data'!W252,"Irrelevant")),"Irrelevant")</f>
        <v>Irrelevant</v>
      </c>
      <c r="W237" s="4" t="str">
        <f>IF(AND(OR(I237="Exit ramp",I237="Entrance ramp"),'Input data'!X252=""),"Straight",IF(AND(OR(I237="Exit ramp",I237="Entrance ramp"),'Input data'!X252&gt;10),'Input data'!X252,"Irrelevant"))</f>
        <v>Irrelevant</v>
      </c>
      <c r="X237" s="4" t="str">
        <f>IF(AND(OR(I237="Exit ramp",I237="Entrance ramp"),OR('Input data'!Y252="",'Input data'!Y252&gt;(G237*1000))),G237*1000,IF(AND(OR(I237="Exit ramp",I237="Entrance ramp"),'Input data'!Y252&gt;0),'Input data'!Y252,"Irrelevant"))</f>
        <v>Irrelevant</v>
      </c>
      <c r="Y237" s="4" t="str">
        <f>IF(AND(I237="Exit ramp",'Input data'!Z252=""),95,IF(AND(I237="Entrance ramp",'Input data'!Z252=""),45,IF(AND(OR(I237="Exit ramp",I237="Entrance ramp"),'Input data'!Z252&gt;4,'Input data'!Z252&lt;200),'Input data'!Z252,"Irrelevant")))</f>
        <v>Irrelevant</v>
      </c>
      <c r="Z237" s="4" t="str">
        <f>IF(AND(OR(I237="Exit ramp",I237="Entrance ramp"),'Input data'!AA252=""),"Straight",IF(AND(OR(I237="Exit ramp",I237="Entrance ramp"),'Input data'!AA252&gt;10),'Input data'!AA252,"Irrelevant"))</f>
        <v>Irrelevant</v>
      </c>
      <c r="AA237" s="4" t="str">
        <f>IF(X237="Irrelevant","Irrelevant",IF(AND(OR(I237="Exit ramp",I237="Entrance ramp"),OR('Input data'!AB252="",'Input data'!AB252&gt;(G237*1000-X237))),G237*1000-X237,IF(AND(OR(I237="Exit ramp",I237="Entrance ramp"),'Input data'!AB252&gt;0),'Input data'!AB252,"Irrelevant")))</f>
        <v>Irrelevant</v>
      </c>
      <c r="AB237" s="4" t="str">
        <f>IF(AND(I237="Exit ramp",'Input data'!AC252=""),60,IF(AND(I237="Entrance ramp",'Input data'!AC252=""),80,IF(AND(OR(I237="Exit ramp",I237="Entrance ramp"),'Input data'!AC252&gt;4,'Input data'!AC252&lt;200),'Input data'!AC252,"Irrelevant")))</f>
        <v>Irrelevant</v>
      </c>
      <c r="AC237" s="4" t="str">
        <f>IF(AND(OR(I237="Motorway link",I237="Exit diverge",I237="Entrance merge"),'Input data'!AD252=""),"No",IF(OR(I237="Motorway link",I237="Exit diverge",I237="Entrance merge"),'Input data'!AD252,"Irrelevant"))</f>
        <v>Irrelevant</v>
      </c>
      <c r="AD237" s="4" t="str">
        <f>IF(AND(OR(I237="Motorway link",I237="Exit diverge",I237="Entrance merge"),'Input data'!AE252=""),"130 kph",IF(OR(I237="Motorway link",I237="Exit diverge",I237="Entrance merge"),'Input data'!AE252,"Irrelevant"))</f>
        <v>Irrelevant</v>
      </c>
      <c r="AE237" s="4" t="str">
        <f>IF(AND(I237="Entrance merge",'Input data'!AF252=""),"No",IF(I237="Entrance merge",'Input data'!AF252,"Irrelevant"))</f>
        <v>Irrelevant</v>
      </c>
      <c r="AF237" s="4" t="str">
        <f>IF(AND(AE237="Yes",'Input data'!AG252&gt;0,'Input data'!AG252&lt;1.00000001),'Input data'!AG252,IF(OR(AE237="No",AE237="Yes"),0,"Irrelevant"))</f>
        <v>Irrelevant</v>
      </c>
    </row>
    <row r="238" spans="1:32" x14ac:dyDescent="0.3">
      <c r="A238" s="4" t="str">
        <f>IF('Input data'!A253="","",'Input data'!A253)</f>
        <v/>
      </c>
      <c r="B238" s="4" t="str">
        <f>IF('Input data'!B253="","",'Input data'!B253)</f>
        <v/>
      </c>
      <c r="C238" s="4" t="str">
        <f>IF('Input data'!C253="","",'Input data'!C253)</f>
        <v/>
      </c>
      <c r="D238" s="4" t="str">
        <f>IF('Input data'!D253="","",'Input data'!D253)</f>
        <v/>
      </c>
      <c r="E238" s="4" t="str">
        <f>IF('Input data'!E253="","",'Input data'!E253)</f>
        <v/>
      </c>
      <c r="F238" s="4" t="str">
        <f>IF('Input data'!F253="","",'Input data'!F253)</f>
        <v/>
      </c>
      <c r="G238" s="4">
        <f>IF('Input data'!G253="","",'Input data'!G253)</f>
        <v>0</v>
      </c>
      <c r="H238" s="4" t="str">
        <f>IF('Input data'!H253&gt;0.5,'Input data'!H253,"")</f>
        <v/>
      </c>
      <c r="I238" s="4" t="str">
        <f>IF('Input data'!I253="","",'Input data'!I253)</f>
        <v/>
      </c>
      <c r="J238" s="4" t="str">
        <f>IF(AND(OR(I238="Motorway link",I238="Exit diverge",I238="Entrance merge"),'Input data'!K253=""),2,IF(AND(OR(I238="Motorway link",I238="Exit diverge",I238="Entrance merge"),'Input data'!K253&gt;0.5,'Input data'!K253&lt;21),'Input data'!K253,"Irrelevant"))</f>
        <v>Irrelevant</v>
      </c>
      <c r="K238" s="4" t="str">
        <f>IF(AND(OR(I238="Motorway link",I238="Exit diverge",I238="Entrance merge",I238="Exit ramp",I238="Entrance ramp"),'Input data'!L253=""),3.5,IF(AND(OR(I238="Motorway link",I238="Exit diverge",I238="Entrance merge",I238="Exit ramp",I238="Entrance ramp"),'Input data'!L253&gt;1.5,'Input data'!L253&lt;11),'Input data'!L253,"Irrelevant"))</f>
        <v>Irrelevant</v>
      </c>
      <c r="L238" s="4" t="str">
        <f>IF(AND(I238="Motorway link",'Input data'!M253=""),"No",IF(I238="Motorway link",'Input data'!M253,"Irrelevant"))</f>
        <v>Irrelevant</v>
      </c>
      <c r="M238" s="4" t="str">
        <f>IF(AND(L238="Yes",'Input data'!N253&gt;0,'Input data'!N253&lt;1.00000001),'Input data'!N253,IF(OR(L238="No",L238="Yes"),0,"Irrelevant"))</f>
        <v>Irrelevant</v>
      </c>
      <c r="N238" s="4" t="str">
        <f>IF(AND(OR(I238="Motorway link",I238="Exit diverge",I238="Entrance merge"),'Input data'!O253=""),3,IF(AND(OR(I238="Motorway link",I238="Exit diverge",I238="Entrance merge"),'Input data'!O253&lt;11,'Input data'!O253&gt;-0.00000001),'Input data'!O253,"Irrelevant"))</f>
        <v>Irrelevant</v>
      </c>
      <c r="O238" s="4" t="str">
        <f>IF(AND(OR(I238="Motorway link",I238="Exit diverge",I238="Entrance merge",I238="Exit ramp",I238="Entrance ramp"),'Input data'!P253=""),0.5,IF(AND(OR(I238="Motorway link",I238="Exit diverge",I238="Entrance merge",I238="Exit ramp",I238="Entrance ramp"),'Input data'!P253&gt;-0.00000001,'Input data'!P253&lt;11),'Input data'!P253,"Irrelevant"))</f>
        <v>Irrelevant</v>
      </c>
      <c r="P238" s="4" t="str">
        <f>IF(AND(OR(I238="Motorway link",I238="Exit diverge",I238="Entrance merge"),'Input data'!Q253=""),5,IF(AND(OR(I238="Motorway link",I238="Exit diverge",I238="Entrance merge"),'Input data'!Q253&gt;-0.00000001,'Input data'!Q253&lt;101),'Input data'!Q253,"Irrelevant"))</f>
        <v>Irrelevant</v>
      </c>
      <c r="Q238" s="4" t="str">
        <f>IF(AND(OR(I238="Motorway link",I238="Exit diverge",I238="Entrance merge"),'Input data'!R253=""),"Straight",IF(AND(OR(I238="Motorway link",I238="Exit diverge",I238="Entrance merge"),'Input data'!R253&gt;10),'Input data'!R253,"Irrelevant"))</f>
        <v>Irrelevant</v>
      </c>
      <c r="R238" s="4" t="str">
        <f>IF(Q238="Straight",0,IF(AND(OR(I238="Motorway link",I238="Exit diverge",I238="Entrance merge"),OR('Input data'!S253="",'Input data'!S253&gt;(G238*1000))),G238*1000,IF(AND(OR(I238="Motorway link",I238="Exit diverge",I238="Entrance merge"),'Input data'!S253&gt;0),'Input data'!S253,"Irrelevant")))</f>
        <v>Irrelevant</v>
      </c>
      <c r="S238" s="4" t="str">
        <f>IF(AND(OR(I238="Motorway link",I238="Exit diverge",I238="Entrance merge"),'Input data'!T253=""),"Straight",IF(AND(OR(I238="Motorway link",I238="Exit diverge",I238="Entrance merge"),'Input data'!T253&gt;10),'Input data'!T253,"Irrelevant"))</f>
        <v>Irrelevant</v>
      </c>
      <c r="T238" s="4" t="str">
        <f>IF(S238="Straight",0,IF(R238="Irrelevant","Irrelevant",IF(AND(OR(I238="Motorway link",I238="Exit diverge",I238="Entrance merge"),OR('Input data'!U253="",'Input data'!U253&gt;(G238*1000-R238))),G238*1000-R238,IF(AND(OR(I238="Motorway link",I238="Exit diverge",I238="Entrance merge"),'Input data'!U253&gt;0),'Input data'!U253,"Irrelevant"))))</f>
        <v>Irrelevant</v>
      </c>
      <c r="U238" s="4" t="str">
        <f>IF(AND(OR(I238="Motorway link",I238="Exit diverge",I238="Entrance merge",I238="Exit ramp",I238="Entrance ramp"),'Input data'!V253=""),"No",IF(OR(I238="Motorway link",I238="Exit diverge",I238="Entrance merge",I238="Exit ramp",I238="Entrance ramp"),'Input data'!V253,"Irrelevant"))</f>
        <v>Irrelevant</v>
      </c>
      <c r="V238" s="4" t="str">
        <f>IF(W238="Straight",IF(AND(OR(I238="Exit ramp",I238="Entrance ramp"),'Input data'!W253=""),"Straight diamond ramp",IF(OR(I238="Exit ramp",I238="Entrance ramp"),'Input data'!W253,"Irrelevant")),"Irrelevant")</f>
        <v>Irrelevant</v>
      </c>
      <c r="W238" s="4" t="str">
        <f>IF(AND(OR(I238="Exit ramp",I238="Entrance ramp"),'Input data'!X253=""),"Straight",IF(AND(OR(I238="Exit ramp",I238="Entrance ramp"),'Input data'!X253&gt;10),'Input data'!X253,"Irrelevant"))</f>
        <v>Irrelevant</v>
      </c>
      <c r="X238" s="4" t="str">
        <f>IF(AND(OR(I238="Exit ramp",I238="Entrance ramp"),OR('Input data'!Y253="",'Input data'!Y253&gt;(G238*1000))),G238*1000,IF(AND(OR(I238="Exit ramp",I238="Entrance ramp"),'Input data'!Y253&gt;0),'Input data'!Y253,"Irrelevant"))</f>
        <v>Irrelevant</v>
      </c>
      <c r="Y238" s="4" t="str">
        <f>IF(AND(I238="Exit ramp",'Input data'!Z253=""),95,IF(AND(I238="Entrance ramp",'Input data'!Z253=""),45,IF(AND(OR(I238="Exit ramp",I238="Entrance ramp"),'Input data'!Z253&gt;4,'Input data'!Z253&lt;200),'Input data'!Z253,"Irrelevant")))</f>
        <v>Irrelevant</v>
      </c>
      <c r="Z238" s="4" t="str">
        <f>IF(AND(OR(I238="Exit ramp",I238="Entrance ramp"),'Input data'!AA253=""),"Straight",IF(AND(OR(I238="Exit ramp",I238="Entrance ramp"),'Input data'!AA253&gt;10),'Input data'!AA253,"Irrelevant"))</f>
        <v>Irrelevant</v>
      </c>
      <c r="AA238" s="4" t="str">
        <f>IF(X238="Irrelevant","Irrelevant",IF(AND(OR(I238="Exit ramp",I238="Entrance ramp"),OR('Input data'!AB253="",'Input data'!AB253&gt;(G238*1000-X238))),G238*1000-X238,IF(AND(OR(I238="Exit ramp",I238="Entrance ramp"),'Input data'!AB253&gt;0),'Input data'!AB253,"Irrelevant")))</f>
        <v>Irrelevant</v>
      </c>
      <c r="AB238" s="4" t="str">
        <f>IF(AND(I238="Exit ramp",'Input data'!AC253=""),60,IF(AND(I238="Entrance ramp",'Input data'!AC253=""),80,IF(AND(OR(I238="Exit ramp",I238="Entrance ramp"),'Input data'!AC253&gt;4,'Input data'!AC253&lt;200),'Input data'!AC253,"Irrelevant")))</f>
        <v>Irrelevant</v>
      </c>
      <c r="AC238" s="4" t="str">
        <f>IF(AND(OR(I238="Motorway link",I238="Exit diverge",I238="Entrance merge"),'Input data'!AD253=""),"No",IF(OR(I238="Motorway link",I238="Exit diverge",I238="Entrance merge"),'Input data'!AD253,"Irrelevant"))</f>
        <v>Irrelevant</v>
      </c>
      <c r="AD238" s="4" t="str">
        <f>IF(AND(OR(I238="Motorway link",I238="Exit diverge",I238="Entrance merge"),'Input data'!AE253=""),"130 kph",IF(OR(I238="Motorway link",I238="Exit diverge",I238="Entrance merge"),'Input data'!AE253,"Irrelevant"))</f>
        <v>Irrelevant</v>
      </c>
      <c r="AE238" s="4" t="str">
        <f>IF(AND(I238="Entrance merge",'Input data'!AF253=""),"No",IF(I238="Entrance merge",'Input data'!AF253,"Irrelevant"))</f>
        <v>Irrelevant</v>
      </c>
      <c r="AF238" s="4" t="str">
        <f>IF(AND(AE238="Yes",'Input data'!AG253&gt;0,'Input data'!AG253&lt;1.00000001),'Input data'!AG253,IF(OR(AE238="No",AE238="Yes"),0,"Irrelevant"))</f>
        <v>Irrelevant</v>
      </c>
    </row>
    <row r="239" spans="1:32" x14ac:dyDescent="0.3">
      <c r="A239" s="4" t="str">
        <f>IF('Input data'!A254="","",'Input data'!A254)</f>
        <v/>
      </c>
      <c r="B239" s="4" t="str">
        <f>IF('Input data'!B254="","",'Input data'!B254)</f>
        <v/>
      </c>
      <c r="C239" s="4" t="str">
        <f>IF('Input data'!C254="","",'Input data'!C254)</f>
        <v/>
      </c>
      <c r="D239" s="4" t="str">
        <f>IF('Input data'!D254="","",'Input data'!D254)</f>
        <v/>
      </c>
      <c r="E239" s="4" t="str">
        <f>IF('Input data'!E254="","",'Input data'!E254)</f>
        <v/>
      </c>
      <c r="F239" s="4" t="str">
        <f>IF('Input data'!F254="","",'Input data'!F254)</f>
        <v/>
      </c>
      <c r="G239" s="4">
        <f>IF('Input data'!G254="","",'Input data'!G254)</f>
        <v>0</v>
      </c>
      <c r="H239" s="4" t="str">
        <f>IF('Input data'!H254&gt;0.5,'Input data'!H254,"")</f>
        <v/>
      </c>
      <c r="I239" s="4" t="str">
        <f>IF('Input data'!I254="","",'Input data'!I254)</f>
        <v/>
      </c>
      <c r="J239" s="4" t="str">
        <f>IF(AND(OR(I239="Motorway link",I239="Exit diverge",I239="Entrance merge"),'Input data'!K254=""),2,IF(AND(OR(I239="Motorway link",I239="Exit diverge",I239="Entrance merge"),'Input data'!K254&gt;0.5,'Input data'!K254&lt;21),'Input data'!K254,"Irrelevant"))</f>
        <v>Irrelevant</v>
      </c>
      <c r="K239" s="4" t="str">
        <f>IF(AND(OR(I239="Motorway link",I239="Exit diverge",I239="Entrance merge",I239="Exit ramp",I239="Entrance ramp"),'Input data'!L254=""),3.5,IF(AND(OR(I239="Motorway link",I239="Exit diverge",I239="Entrance merge",I239="Exit ramp",I239="Entrance ramp"),'Input data'!L254&gt;1.5,'Input data'!L254&lt;11),'Input data'!L254,"Irrelevant"))</f>
        <v>Irrelevant</v>
      </c>
      <c r="L239" s="4" t="str">
        <f>IF(AND(I239="Motorway link",'Input data'!M254=""),"No",IF(I239="Motorway link",'Input data'!M254,"Irrelevant"))</f>
        <v>Irrelevant</v>
      </c>
      <c r="M239" s="4" t="str">
        <f>IF(AND(L239="Yes",'Input data'!N254&gt;0,'Input data'!N254&lt;1.00000001),'Input data'!N254,IF(OR(L239="No",L239="Yes"),0,"Irrelevant"))</f>
        <v>Irrelevant</v>
      </c>
      <c r="N239" s="4" t="str">
        <f>IF(AND(OR(I239="Motorway link",I239="Exit diverge",I239="Entrance merge"),'Input data'!O254=""),3,IF(AND(OR(I239="Motorway link",I239="Exit diverge",I239="Entrance merge"),'Input data'!O254&lt;11,'Input data'!O254&gt;-0.00000001),'Input data'!O254,"Irrelevant"))</f>
        <v>Irrelevant</v>
      </c>
      <c r="O239" s="4" t="str">
        <f>IF(AND(OR(I239="Motorway link",I239="Exit diverge",I239="Entrance merge",I239="Exit ramp",I239="Entrance ramp"),'Input data'!P254=""),0.5,IF(AND(OR(I239="Motorway link",I239="Exit diverge",I239="Entrance merge",I239="Exit ramp",I239="Entrance ramp"),'Input data'!P254&gt;-0.00000001,'Input data'!P254&lt;11),'Input data'!P254,"Irrelevant"))</f>
        <v>Irrelevant</v>
      </c>
      <c r="P239" s="4" t="str">
        <f>IF(AND(OR(I239="Motorway link",I239="Exit diverge",I239="Entrance merge"),'Input data'!Q254=""),5,IF(AND(OR(I239="Motorway link",I239="Exit diverge",I239="Entrance merge"),'Input data'!Q254&gt;-0.00000001,'Input data'!Q254&lt;101),'Input data'!Q254,"Irrelevant"))</f>
        <v>Irrelevant</v>
      </c>
      <c r="Q239" s="4" t="str">
        <f>IF(AND(OR(I239="Motorway link",I239="Exit diverge",I239="Entrance merge"),'Input data'!R254=""),"Straight",IF(AND(OR(I239="Motorway link",I239="Exit diverge",I239="Entrance merge"),'Input data'!R254&gt;10),'Input data'!R254,"Irrelevant"))</f>
        <v>Irrelevant</v>
      </c>
      <c r="R239" s="4" t="str">
        <f>IF(Q239="Straight",0,IF(AND(OR(I239="Motorway link",I239="Exit diverge",I239="Entrance merge"),OR('Input data'!S254="",'Input data'!S254&gt;(G239*1000))),G239*1000,IF(AND(OR(I239="Motorway link",I239="Exit diverge",I239="Entrance merge"),'Input data'!S254&gt;0),'Input data'!S254,"Irrelevant")))</f>
        <v>Irrelevant</v>
      </c>
      <c r="S239" s="4" t="str">
        <f>IF(AND(OR(I239="Motorway link",I239="Exit diverge",I239="Entrance merge"),'Input data'!T254=""),"Straight",IF(AND(OR(I239="Motorway link",I239="Exit diverge",I239="Entrance merge"),'Input data'!T254&gt;10),'Input data'!T254,"Irrelevant"))</f>
        <v>Irrelevant</v>
      </c>
      <c r="T239" s="4" t="str">
        <f>IF(S239="Straight",0,IF(R239="Irrelevant","Irrelevant",IF(AND(OR(I239="Motorway link",I239="Exit diverge",I239="Entrance merge"),OR('Input data'!U254="",'Input data'!U254&gt;(G239*1000-R239))),G239*1000-R239,IF(AND(OR(I239="Motorway link",I239="Exit diverge",I239="Entrance merge"),'Input data'!U254&gt;0),'Input data'!U254,"Irrelevant"))))</f>
        <v>Irrelevant</v>
      </c>
      <c r="U239" s="4" t="str">
        <f>IF(AND(OR(I239="Motorway link",I239="Exit diverge",I239="Entrance merge",I239="Exit ramp",I239="Entrance ramp"),'Input data'!V254=""),"No",IF(OR(I239="Motorway link",I239="Exit diverge",I239="Entrance merge",I239="Exit ramp",I239="Entrance ramp"),'Input data'!V254,"Irrelevant"))</f>
        <v>Irrelevant</v>
      </c>
      <c r="V239" s="4" t="str">
        <f>IF(W239="Straight",IF(AND(OR(I239="Exit ramp",I239="Entrance ramp"),'Input data'!W254=""),"Straight diamond ramp",IF(OR(I239="Exit ramp",I239="Entrance ramp"),'Input data'!W254,"Irrelevant")),"Irrelevant")</f>
        <v>Irrelevant</v>
      </c>
      <c r="W239" s="4" t="str">
        <f>IF(AND(OR(I239="Exit ramp",I239="Entrance ramp"),'Input data'!X254=""),"Straight",IF(AND(OR(I239="Exit ramp",I239="Entrance ramp"),'Input data'!X254&gt;10),'Input data'!X254,"Irrelevant"))</f>
        <v>Irrelevant</v>
      </c>
      <c r="X239" s="4" t="str">
        <f>IF(AND(OR(I239="Exit ramp",I239="Entrance ramp"),OR('Input data'!Y254="",'Input data'!Y254&gt;(G239*1000))),G239*1000,IF(AND(OR(I239="Exit ramp",I239="Entrance ramp"),'Input data'!Y254&gt;0),'Input data'!Y254,"Irrelevant"))</f>
        <v>Irrelevant</v>
      </c>
      <c r="Y239" s="4" t="str">
        <f>IF(AND(I239="Exit ramp",'Input data'!Z254=""),95,IF(AND(I239="Entrance ramp",'Input data'!Z254=""),45,IF(AND(OR(I239="Exit ramp",I239="Entrance ramp"),'Input data'!Z254&gt;4,'Input data'!Z254&lt;200),'Input data'!Z254,"Irrelevant")))</f>
        <v>Irrelevant</v>
      </c>
      <c r="Z239" s="4" t="str">
        <f>IF(AND(OR(I239="Exit ramp",I239="Entrance ramp"),'Input data'!AA254=""),"Straight",IF(AND(OR(I239="Exit ramp",I239="Entrance ramp"),'Input data'!AA254&gt;10),'Input data'!AA254,"Irrelevant"))</f>
        <v>Irrelevant</v>
      </c>
      <c r="AA239" s="4" t="str">
        <f>IF(X239="Irrelevant","Irrelevant",IF(AND(OR(I239="Exit ramp",I239="Entrance ramp"),OR('Input data'!AB254="",'Input data'!AB254&gt;(G239*1000-X239))),G239*1000-X239,IF(AND(OR(I239="Exit ramp",I239="Entrance ramp"),'Input data'!AB254&gt;0),'Input data'!AB254,"Irrelevant")))</f>
        <v>Irrelevant</v>
      </c>
      <c r="AB239" s="4" t="str">
        <f>IF(AND(I239="Exit ramp",'Input data'!AC254=""),60,IF(AND(I239="Entrance ramp",'Input data'!AC254=""),80,IF(AND(OR(I239="Exit ramp",I239="Entrance ramp"),'Input data'!AC254&gt;4,'Input data'!AC254&lt;200),'Input data'!AC254,"Irrelevant")))</f>
        <v>Irrelevant</v>
      </c>
      <c r="AC239" s="4" t="str">
        <f>IF(AND(OR(I239="Motorway link",I239="Exit diverge",I239="Entrance merge"),'Input data'!AD254=""),"No",IF(OR(I239="Motorway link",I239="Exit diverge",I239="Entrance merge"),'Input data'!AD254,"Irrelevant"))</f>
        <v>Irrelevant</v>
      </c>
      <c r="AD239" s="4" t="str">
        <f>IF(AND(OR(I239="Motorway link",I239="Exit diverge",I239="Entrance merge"),'Input data'!AE254=""),"130 kph",IF(OR(I239="Motorway link",I239="Exit diverge",I239="Entrance merge"),'Input data'!AE254,"Irrelevant"))</f>
        <v>Irrelevant</v>
      </c>
      <c r="AE239" s="4" t="str">
        <f>IF(AND(I239="Entrance merge",'Input data'!AF254=""),"No",IF(I239="Entrance merge",'Input data'!AF254,"Irrelevant"))</f>
        <v>Irrelevant</v>
      </c>
      <c r="AF239" s="4" t="str">
        <f>IF(AND(AE239="Yes",'Input data'!AG254&gt;0,'Input data'!AG254&lt;1.00000001),'Input data'!AG254,IF(OR(AE239="No",AE239="Yes"),0,"Irrelevant"))</f>
        <v>Irrelevant</v>
      </c>
    </row>
    <row r="240" spans="1:32" x14ac:dyDescent="0.3">
      <c r="A240" s="4" t="str">
        <f>IF('Input data'!A255="","",'Input data'!A255)</f>
        <v/>
      </c>
      <c r="B240" s="4" t="str">
        <f>IF('Input data'!B255="","",'Input data'!B255)</f>
        <v/>
      </c>
      <c r="C240" s="4" t="str">
        <f>IF('Input data'!C255="","",'Input data'!C255)</f>
        <v/>
      </c>
      <c r="D240" s="4" t="str">
        <f>IF('Input data'!D255="","",'Input data'!D255)</f>
        <v/>
      </c>
      <c r="E240" s="4" t="str">
        <f>IF('Input data'!E255="","",'Input data'!E255)</f>
        <v/>
      </c>
      <c r="F240" s="4" t="str">
        <f>IF('Input data'!F255="","",'Input data'!F255)</f>
        <v/>
      </c>
      <c r="G240" s="4">
        <f>IF('Input data'!G255="","",'Input data'!G255)</f>
        <v>0</v>
      </c>
      <c r="H240" s="4" t="str">
        <f>IF('Input data'!H255&gt;0.5,'Input data'!H255,"")</f>
        <v/>
      </c>
      <c r="I240" s="4" t="str">
        <f>IF('Input data'!I255="","",'Input data'!I255)</f>
        <v/>
      </c>
      <c r="J240" s="4" t="str">
        <f>IF(AND(OR(I240="Motorway link",I240="Exit diverge",I240="Entrance merge"),'Input data'!K255=""),2,IF(AND(OR(I240="Motorway link",I240="Exit diverge",I240="Entrance merge"),'Input data'!K255&gt;0.5,'Input data'!K255&lt;21),'Input data'!K255,"Irrelevant"))</f>
        <v>Irrelevant</v>
      </c>
      <c r="K240" s="4" t="str">
        <f>IF(AND(OR(I240="Motorway link",I240="Exit diverge",I240="Entrance merge",I240="Exit ramp",I240="Entrance ramp"),'Input data'!L255=""),3.5,IF(AND(OR(I240="Motorway link",I240="Exit diverge",I240="Entrance merge",I240="Exit ramp",I240="Entrance ramp"),'Input data'!L255&gt;1.5,'Input data'!L255&lt;11),'Input data'!L255,"Irrelevant"))</f>
        <v>Irrelevant</v>
      </c>
      <c r="L240" s="4" t="str">
        <f>IF(AND(I240="Motorway link",'Input data'!M255=""),"No",IF(I240="Motorway link",'Input data'!M255,"Irrelevant"))</f>
        <v>Irrelevant</v>
      </c>
      <c r="M240" s="4" t="str">
        <f>IF(AND(L240="Yes",'Input data'!N255&gt;0,'Input data'!N255&lt;1.00000001),'Input data'!N255,IF(OR(L240="No",L240="Yes"),0,"Irrelevant"))</f>
        <v>Irrelevant</v>
      </c>
      <c r="N240" s="4" t="str">
        <f>IF(AND(OR(I240="Motorway link",I240="Exit diverge",I240="Entrance merge"),'Input data'!O255=""),3,IF(AND(OR(I240="Motorway link",I240="Exit diverge",I240="Entrance merge"),'Input data'!O255&lt;11,'Input data'!O255&gt;-0.00000001),'Input data'!O255,"Irrelevant"))</f>
        <v>Irrelevant</v>
      </c>
      <c r="O240" s="4" t="str">
        <f>IF(AND(OR(I240="Motorway link",I240="Exit diverge",I240="Entrance merge",I240="Exit ramp",I240="Entrance ramp"),'Input data'!P255=""),0.5,IF(AND(OR(I240="Motorway link",I240="Exit diverge",I240="Entrance merge",I240="Exit ramp",I240="Entrance ramp"),'Input data'!P255&gt;-0.00000001,'Input data'!P255&lt;11),'Input data'!P255,"Irrelevant"))</f>
        <v>Irrelevant</v>
      </c>
      <c r="P240" s="4" t="str">
        <f>IF(AND(OR(I240="Motorway link",I240="Exit diverge",I240="Entrance merge"),'Input data'!Q255=""),5,IF(AND(OR(I240="Motorway link",I240="Exit diverge",I240="Entrance merge"),'Input data'!Q255&gt;-0.00000001,'Input data'!Q255&lt;101),'Input data'!Q255,"Irrelevant"))</f>
        <v>Irrelevant</v>
      </c>
      <c r="Q240" s="4" t="str">
        <f>IF(AND(OR(I240="Motorway link",I240="Exit diverge",I240="Entrance merge"),'Input data'!R255=""),"Straight",IF(AND(OR(I240="Motorway link",I240="Exit diverge",I240="Entrance merge"),'Input data'!R255&gt;10),'Input data'!R255,"Irrelevant"))</f>
        <v>Irrelevant</v>
      </c>
      <c r="R240" s="4" t="str">
        <f>IF(Q240="Straight",0,IF(AND(OR(I240="Motorway link",I240="Exit diverge",I240="Entrance merge"),OR('Input data'!S255="",'Input data'!S255&gt;(G240*1000))),G240*1000,IF(AND(OR(I240="Motorway link",I240="Exit diverge",I240="Entrance merge"),'Input data'!S255&gt;0),'Input data'!S255,"Irrelevant")))</f>
        <v>Irrelevant</v>
      </c>
      <c r="S240" s="4" t="str">
        <f>IF(AND(OR(I240="Motorway link",I240="Exit diverge",I240="Entrance merge"),'Input data'!T255=""),"Straight",IF(AND(OR(I240="Motorway link",I240="Exit diverge",I240="Entrance merge"),'Input data'!T255&gt;10),'Input data'!T255,"Irrelevant"))</f>
        <v>Irrelevant</v>
      </c>
      <c r="T240" s="4" t="str">
        <f>IF(S240="Straight",0,IF(R240="Irrelevant","Irrelevant",IF(AND(OR(I240="Motorway link",I240="Exit diverge",I240="Entrance merge"),OR('Input data'!U255="",'Input data'!U255&gt;(G240*1000-R240))),G240*1000-R240,IF(AND(OR(I240="Motorway link",I240="Exit diverge",I240="Entrance merge"),'Input data'!U255&gt;0),'Input data'!U255,"Irrelevant"))))</f>
        <v>Irrelevant</v>
      </c>
      <c r="U240" s="4" t="str">
        <f>IF(AND(OR(I240="Motorway link",I240="Exit diverge",I240="Entrance merge",I240="Exit ramp",I240="Entrance ramp"),'Input data'!V255=""),"No",IF(OR(I240="Motorway link",I240="Exit diverge",I240="Entrance merge",I240="Exit ramp",I240="Entrance ramp"),'Input data'!V255,"Irrelevant"))</f>
        <v>Irrelevant</v>
      </c>
      <c r="V240" s="4" t="str">
        <f>IF(W240="Straight",IF(AND(OR(I240="Exit ramp",I240="Entrance ramp"),'Input data'!W255=""),"Straight diamond ramp",IF(OR(I240="Exit ramp",I240="Entrance ramp"),'Input data'!W255,"Irrelevant")),"Irrelevant")</f>
        <v>Irrelevant</v>
      </c>
      <c r="W240" s="4" t="str">
        <f>IF(AND(OR(I240="Exit ramp",I240="Entrance ramp"),'Input data'!X255=""),"Straight",IF(AND(OR(I240="Exit ramp",I240="Entrance ramp"),'Input data'!X255&gt;10),'Input data'!X255,"Irrelevant"))</f>
        <v>Irrelevant</v>
      </c>
      <c r="X240" s="4" t="str">
        <f>IF(AND(OR(I240="Exit ramp",I240="Entrance ramp"),OR('Input data'!Y255="",'Input data'!Y255&gt;(G240*1000))),G240*1000,IF(AND(OR(I240="Exit ramp",I240="Entrance ramp"),'Input data'!Y255&gt;0),'Input data'!Y255,"Irrelevant"))</f>
        <v>Irrelevant</v>
      </c>
      <c r="Y240" s="4" t="str">
        <f>IF(AND(I240="Exit ramp",'Input data'!Z255=""),95,IF(AND(I240="Entrance ramp",'Input data'!Z255=""),45,IF(AND(OR(I240="Exit ramp",I240="Entrance ramp"),'Input data'!Z255&gt;4,'Input data'!Z255&lt;200),'Input data'!Z255,"Irrelevant")))</f>
        <v>Irrelevant</v>
      </c>
      <c r="Z240" s="4" t="str">
        <f>IF(AND(OR(I240="Exit ramp",I240="Entrance ramp"),'Input data'!AA255=""),"Straight",IF(AND(OR(I240="Exit ramp",I240="Entrance ramp"),'Input data'!AA255&gt;10),'Input data'!AA255,"Irrelevant"))</f>
        <v>Irrelevant</v>
      </c>
      <c r="AA240" s="4" t="str">
        <f>IF(X240="Irrelevant","Irrelevant",IF(AND(OR(I240="Exit ramp",I240="Entrance ramp"),OR('Input data'!AB255="",'Input data'!AB255&gt;(G240*1000-X240))),G240*1000-X240,IF(AND(OR(I240="Exit ramp",I240="Entrance ramp"),'Input data'!AB255&gt;0),'Input data'!AB255,"Irrelevant")))</f>
        <v>Irrelevant</v>
      </c>
      <c r="AB240" s="4" t="str">
        <f>IF(AND(I240="Exit ramp",'Input data'!AC255=""),60,IF(AND(I240="Entrance ramp",'Input data'!AC255=""),80,IF(AND(OR(I240="Exit ramp",I240="Entrance ramp"),'Input data'!AC255&gt;4,'Input data'!AC255&lt;200),'Input data'!AC255,"Irrelevant")))</f>
        <v>Irrelevant</v>
      </c>
      <c r="AC240" s="4" t="str">
        <f>IF(AND(OR(I240="Motorway link",I240="Exit diverge",I240="Entrance merge"),'Input data'!AD255=""),"No",IF(OR(I240="Motorway link",I240="Exit diverge",I240="Entrance merge"),'Input data'!AD255,"Irrelevant"))</f>
        <v>Irrelevant</v>
      </c>
      <c r="AD240" s="4" t="str">
        <f>IF(AND(OR(I240="Motorway link",I240="Exit diverge",I240="Entrance merge"),'Input data'!AE255=""),"130 kph",IF(OR(I240="Motorway link",I240="Exit diverge",I240="Entrance merge"),'Input data'!AE255,"Irrelevant"))</f>
        <v>Irrelevant</v>
      </c>
      <c r="AE240" s="4" t="str">
        <f>IF(AND(I240="Entrance merge",'Input data'!AF255=""),"No",IF(I240="Entrance merge",'Input data'!AF255,"Irrelevant"))</f>
        <v>Irrelevant</v>
      </c>
      <c r="AF240" s="4" t="str">
        <f>IF(AND(AE240="Yes",'Input data'!AG255&gt;0,'Input data'!AG255&lt;1.00000001),'Input data'!AG255,IF(OR(AE240="No",AE240="Yes"),0,"Irrelevant"))</f>
        <v>Irrelevant</v>
      </c>
    </row>
    <row r="241" spans="1:32" x14ac:dyDescent="0.3">
      <c r="A241" s="4" t="str">
        <f>IF('Input data'!A256="","",'Input data'!A256)</f>
        <v/>
      </c>
      <c r="B241" s="4" t="str">
        <f>IF('Input data'!B256="","",'Input data'!B256)</f>
        <v/>
      </c>
      <c r="C241" s="4" t="str">
        <f>IF('Input data'!C256="","",'Input data'!C256)</f>
        <v/>
      </c>
      <c r="D241" s="4" t="str">
        <f>IF('Input data'!D256="","",'Input data'!D256)</f>
        <v/>
      </c>
      <c r="E241" s="4" t="str">
        <f>IF('Input data'!E256="","",'Input data'!E256)</f>
        <v/>
      </c>
      <c r="F241" s="4" t="str">
        <f>IF('Input data'!F256="","",'Input data'!F256)</f>
        <v/>
      </c>
      <c r="G241" s="4">
        <f>IF('Input data'!G256="","",'Input data'!G256)</f>
        <v>0</v>
      </c>
      <c r="H241" s="4" t="str">
        <f>IF('Input data'!H256&gt;0.5,'Input data'!H256,"")</f>
        <v/>
      </c>
      <c r="I241" s="4" t="str">
        <f>IF('Input data'!I256="","",'Input data'!I256)</f>
        <v/>
      </c>
      <c r="J241" s="4" t="str">
        <f>IF(AND(OR(I241="Motorway link",I241="Exit diverge",I241="Entrance merge"),'Input data'!K256=""),2,IF(AND(OR(I241="Motorway link",I241="Exit diverge",I241="Entrance merge"),'Input data'!K256&gt;0.5,'Input data'!K256&lt;21),'Input data'!K256,"Irrelevant"))</f>
        <v>Irrelevant</v>
      </c>
      <c r="K241" s="4" t="str">
        <f>IF(AND(OR(I241="Motorway link",I241="Exit diverge",I241="Entrance merge",I241="Exit ramp",I241="Entrance ramp"),'Input data'!L256=""),3.5,IF(AND(OR(I241="Motorway link",I241="Exit diverge",I241="Entrance merge",I241="Exit ramp",I241="Entrance ramp"),'Input data'!L256&gt;1.5,'Input data'!L256&lt;11),'Input data'!L256,"Irrelevant"))</f>
        <v>Irrelevant</v>
      </c>
      <c r="L241" s="4" t="str">
        <f>IF(AND(I241="Motorway link",'Input data'!M256=""),"No",IF(I241="Motorway link",'Input data'!M256,"Irrelevant"))</f>
        <v>Irrelevant</v>
      </c>
      <c r="M241" s="4" t="str">
        <f>IF(AND(L241="Yes",'Input data'!N256&gt;0,'Input data'!N256&lt;1.00000001),'Input data'!N256,IF(OR(L241="No",L241="Yes"),0,"Irrelevant"))</f>
        <v>Irrelevant</v>
      </c>
      <c r="N241" s="4" t="str">
        <f>IF(AND(OR(I241="Motorway link",I241="Exit diverge",I241="Entrance merge"),'Input data'!O256=""),3,IF(AND(OR(I241="Motorway link",I241="Exit diverge",I241="Entrance merge"),'Input data'!O256&lt;11,'Input data'!O256&gt;-0.00000001),'Input data'!O256,"Irrelevant"))</f>
        <v>Irrelevant</v>
      </c>
      <c r="O241" s="4" t="str">
        <f>IF(AND(OR(I241="Motorway link",I241="Exit diverge",I241="Entrance merge",I241="Exit ramp",I241="Entrance ramp"),'Input data'!P256=""),0.5,IF(AND(OR(I241="Motorway link",I241="Exit diverge",I241="Entrance merge",I241="Exit ramp",I241="Entrance ramp"),'Input data'!P256&gt;-0.00000001,'Input data'!P256&lt;11),'Input data'!P256,"Irrelevant"))</f>
        <v>Irrelevant</v>
      </c>
      <c r="P241" s="4" t="str">
        <f>IF(AND(OR(I241="Motorway link",I241="Exit diverge",I241="Entrance merge"),'Input data'!Q256=""),5,IF(AND(OR(I241="Motorway link",I241="Exit diverge",I241="Entrance merge"),'Input data'!Q256&gt;-0.00000001,'Input data'!Q256&lt;101),'Input data'!Q256,"Irrelevant"))</f>
        <v>Irrelevant</v>
      </c>
      <c r="Q241" s="4" t="str">
        <f>IF(AND(OR(I241="Motorway link",I241="Exit diverge",I241="Entrance merge"),'Input data'!R256=""),"Straight",IF(AND(OR(I241="Motorway link",I241="Exit diverge",I241="Entrance merge"),'Input data'!R256&gt;10),'Input data'!R256,"Irrelevant"))</f>
        <v>Irrelevant</v>
      </c>
      <c r="R241" s="4" t="str">
        <f>IF(Q241="Straight",0,IF(AND(OR(I241="Motorway link",I241="Exit diverge",I241="Entrance merge"),OR('Input data'!S256="",'Input data'!S256&gt;(G241*1000))),G241*1000,IF(AND(OR(I241="Motorway link",I241="Exit diverge",I241="Entrance merge"),'Input data'!S256&gt;0),'Input data'!S256,"Irrelevant")))</f>
        <v>Irrelevant</v>
      </c>
      <c r="S241" s="4" t="str">
        <f>IF(AND(OR(I241="Motorway link",I241="Exit diverge",I241="Entrance merge"),'Input data'!T256=""),"Straight",IF(AND(OR(I241="Motorway link",I241="Exit diverge",I241="Entrance merge"),'Input data'!T256&gt;10),'Input data'!T256,"Irrelevant"))</f>
        <v>Irrelevant</v>
      </c>
      <c r="T241" s="4" t="str">
        <f>IF(S241="Straight",0,IF(R241="Irrelevant","Irrelevant",IF(AND(OR(I241="Motorway link",I241="Exit diverge",I241="Entrance merge"),OR('Input data'!U256="",'Input data'!U256&gt;(G241*1000-R241))),G241*1000-R241,IF(AND(OR(I241="Motorway link",I241="Exit diverge",I241="Entrance merge"),'Input data'!U256&gt;0),'Input data'!U256,"Irrelevant"))))</f>
        <v>Irrelevant</v>
      </c>
      <c r="U241" s="4" t="str">
        <f>IF(AND(OR(I241="Motorway link",I241="Exit diverge",I241="Entrance merge",I241="Exit ramp",I241="Entrance ramp"),'Input data'!V256=""),"No",IF(OR(I241="Motorway link",I241="Exit diverge",I241="Entrance merge",I241="Exit ramp",I241="Entrance ramp"),'Input data'!V256,"Irrelevant"))</f>
        <v>Irrelevant</v>
      </c>
      <c r="V241" s="4" t="str">
        <f>IF(W241="Straight",IF(AND(OR(I241="Exit ramp",I241="Entrance ramp"),'Input data'!W256=""),"Straight diamond ramp",IF(OR(I241="Exit ramp",I241="Entrance ramp"),'Input data'!W256,"Irrelevant")),"Irrelevant")</f>
        <v>Irrelevant</v>
      </c>
      <c r="W241" s="4" t="str">
        <f>IF(AND(OR(I241="Exit ramp",I241="Entrance ramp"),'Input data'!X256=""),"Straight",IF(AND(OR(I241="Exit ramp",I241="Entrance ramp"),'Input data'!X256&gt;10),'Input data'!X256,"Irrelevant"))</f>
        <v>Irrelevant</v>
      </c>
      <c r="X241" s="4" t="str">
        <f>IF(AND(OR(I241="Exit ramp",I241="Entrance ramp"),OR('Input data'!Y256="",'Input data'!Y256&gt;(G241*1000))),G241*1000,IF(AND(OR(I241="Exit ramp",I241="Entrance ramp"),'Input data'!Y256&gt;0),'Input data'!Y256,"Irrelevant"))</f>
        <v>Irrelevant</v>
      </c>
      <c r="Y241" s="4" t="str">
        <f>IF(AND(I241="Exit ramp",'Input data'!Z256=""),95,IF(AND(I241="Entrance ramp",'Input data'!Z256=""),45,IF(AND(OR(I241="Exit ramp",I241="Entrance ramp"),'Input data'!Z256&gt;4,'Input data'!Z256&lt;200),'Input data'!Z256,"Irrelevant")))</f>
        <v>Irrelevant</v>
      </c>
      <c r="Z241" s="4" t="str">
        <f>IF(AND(OR(I241="Exit ramp",I241="Entrance ramp"),'Input data'!AA256=""),"Straight",IF(AND(OR(I241="Exit ramp",I241="Entrance ramp"),'Input data'!AA256&gt;10),'Input data'!AA256,"Irrelevant"))</f>
        <v>Irrelevant</v>
      </c>
      <c r="AA241" s="4" t="str">
        <f>IF(X241="Irrelevant","Irrelevant",IF(AND(OR(I241="Exit ramp",I241="Entrance ramp"),OR('Input data'!AB256="",'Input data'!AB256&gt;(G241*1000-X241))),G241*1000-X241,IF(AND(OR(I241="Exit ramp",I241="Entrance ramp"),'Input data'!AB256&gt;0),'Input data'!AB256,"Irrelevant")))</f>
        <v>Irrelevant</v>
      </c>
      <c r="AB241" s="4" t="str">
        <f>IF(AND(I241="Exit ramp",'Input data'!AC256=""),60,IF(AND(I241="Entrance ramp",'Input data'!AC256=""),80,IF(AND(OR(I241="Exit ramp",I241="Entrance ramp"),'Input data'!AC256&gt;4,'Input data'!AC256&lt;200),'Input data'!AC256,"Irrelevant")))</f>
        <v>Irrelevant</v>
      </c>
      <c r="AC241" s="4" t="str">
        <f>IF(AND(OR(I241="Motorway link",I241="Exit diverge",I241="Entrance merge"),'Input data'!AD256=""),"No",IF(OR(I241="Motorway link",I241="Exit diverge",I241="Entrance merge"),'Input data'!AD256,"Irrelevant"))</f>
        <v>Irrelevant</v>
      </c>
      <c r="AD241" s="4" t="str">
        <f>IF(AND(OR(I241="Motorway link",I241="Exit diverge",I241="Entrance merge"),'Input data'!AE256=""),"130 kph",IF(OR(I241="Motorway link",I241="Exit diverge",I241="Entrance merge"),'Input data'!AE256,"Irrelevant"))</f>
        <v>Irrelevant</v>
      </c>
      <c r="AE241" s="4" t="str">
        <f>IF(AND(I241="Entrance merge",'Input data'!AF256=""),"No",IF(I241="Entrance merge",'Input data'!AF256,"Irrelevant"))</f>
        <v>Irrelevant</v>
      </c>
      <c r="AF241" s="4" t="str">
        <f>IF(AND(AE241="Yes",'Input data'!AG256&gt;0,'Input data'!AG256&lt;1.00000001),'Input data'!AG256,IF(OR(AE241="No",AE241="Yes"),0,"Irrelevant"))</f>
        <v>Irrelevant</v>
      </c>
    </row>
    <row r="242" spans="1:32" x14ac:dyDescent="0.3">
      <c r="A242" s="4" t="str">
        <f>IF('Input data'!A257="","",'Input data'!A257)</f>
        <v/>
      </c>
      <c r="B242" s="4" t="str">
        <f>IF('Input data'!B257="","",'Input data'!B257)</f>
        <v/>
      </c>
      <c r="C242" s="4" t="str">
        <f>IF('Input data'!C257="","",'Input data'!C257)</f>
        <v/>
      </c>
      <c r="D242" s="4" t="str">
        <f>IF('Input data'!D257="","",'Input data'!D257)</f>
        <v/>
      </c>
      <c r="E242" s="4" t="str">
        <f>IF('Input data'!E257="","",'Input data'!E257)</f>
        <v/>
      </c>
      <c r="F242" s="4" t="str">
        <f>IF('Input data'!F257="","",'Input data'!F257)</f>
        <v/>
      </c>
      <c r="G242" s="4">
        <f>IF('Input data'!G257="","",'Input data'!G257)</f>
        <v>0</v>
      </c>
      <c r="H242" s="4" t="str">
        <f>IF('Input data'!H257&gt;0.5,'Input data'!H257,"")</f>
        <v/>
      </c>
      <c r="I242" s="4" t="str">
        <f>IF('Input data'!I257="","",'Input data'!I257)</f>
        <v/>
      </c>
      <c r="J242" s="4" t="str">
        <f>IF(AND(OR(I242="Motorway link",I242="Exit diverge",I242="Entrance merge"),'Input data'!K257=""),2,IF(AND(OR(I242="Motorway link",I242="Exit diverge",I242="Entrance merge"),'Input data'!K257&gt;0.5,'Input data'!K257&lt;21),'Input data'!K257,"Irrelevant"))</f>
        <v>Irrelevant</v>
      </c>
      <c r="K242" s="4" t="str">
        <f>IF(AND(OR(I242="Motorway link",I242="Exit diverge",I242="Entrance merge",I242="Exit ramp",I242="Entrance ramp"),'Input data'!L257=""),3.5,IF(AND(OR(I242="Motorway link",I242="Exit diverge",I242="Entrance merge",I242="Exit ramp",I242="Entrance ramp"),'Input data'!L257&gt;1.5,'Input data'!L257&lt;11),'Input data'!L257,"Irrelevant"))</f>
        <v>Irrelevant</v>
      </c>
      <c r="L242" s="4" t="str">
        <f>IF(AND(I242="Motorway link",'Input data'!M257=""),"No",IF(I242="Motorway link",'Input data'!M257,"Irrelevant"))</f>
        <v>Irrelevant</v>
      </c>
      <c r="M242" s="4" t="str">
        <f>IF(AND(L242="Yes",'Input data'!N257&gt;0,'Input data'!N257&lt;1.00000001),'Input data'!N257,IF(OR(L242="No",L242="Yes"),0,"Irrelevant"))</f>
        <v>Irrelevant</v>
      </c>
      <c r="N242" s="4" t="str">
        <f>IF(AND(OR(I242="Motorway link",I242="Exit diverge",I242="Entrance merge"),'Input data'!O257=""),3,IF(AND(OR(I242="Motorway link",I242="Exit diverge",I242="Entrance merge"),'Input data'!O257&lt;11,'Input data'!O257&gt;-0.00000001),'Input data'!O257,"Irrelevant"))</f>
        <v>Irrelevant</v>
      </c>
      <c r="O242" s="4" t="str">
        <f>IF(AND(OR(I242="Motorway link",I242="Exit diverge",I242="Entrance merge",I242="Exit ramp",I242="Entrance ramp"),'Input data'!P257=""),0.5,IF(AND(OR(I242="Motorway link",I242="Exit diverge",I242="Entrance merge",I242="Exit ramp",I242="Entrance ramp"),'Input data'!P257&gt;-0.00000001,'Input data'!P257&lt;11),'Input data'!P257,"Irrelevant"))</f>
        <v>Irrelevant</v>
      </c>
      <c r="P242" s="4" t="str">
        <f>IF(AND(OR(I242="Motorway link",I242="Exit diverge",I242="Entrance merge"),'Input data'!Q257=""),5,IF(AND(OR(I242="Motorway link",I242="Exit diverge",I242="Entrance merge"),'Input data'!Q257&gt;-0.00000001,'Input data'!Q257&lt;101),'Input data'!Q257,"Irrelevant"))</f>
        <v>Irrelevant</v>
      </c>
      <c r="Q242" s="4" t="str">
        <f>IF(AND(OR(I242="Motorway link",I242="Exit diverge",I242="Entrance merge"),'Input data'!R257=""),"Straight",IF(AND(OR(I242="Motorway link",I242="Exit diverge",I242="Entrance merge"),'Input data'!R257&gt;10),'Input data'!R257,"Irrelevant"))</f>
        <v>Irrelevant</v>
      </c>
      <c r="R242" s="4" t="str">
        <f>IF(Q242="Straight",0,IF(AND(OR(I242="Motorway link",I242="Exit diverge",I242="Entrance merge"),OR('Input data'!S257="",'Input data'!S257&gt;(G242*1000))),G242*1000,IF(AND(OR(I242="Motorway link",I242="Exit diverge",I242="Entrance merge"),'Input data'!S257&gt;0),'Input data'!S257,"Irrelevant")))</f>
        <v>Irrelevant</v>
      </c>
      <c r="S242" s="4" t="str">
        <f>IF(AND(OR(I242="Motorway link",I242="Exit diverge",I242="Entrance merge"),'Input data'!T257=""),"Straight",IF(AND(OR(I242="Motorway link",I242="Exit diverge",I242="Entrance merge"),'Input data'!T257&gt;10),'Input data'!T257,"Irrelevant"))</f>
        <v>Irrelevant</v>
      </c>
      <c r="T242" s="4" t="str">
        <f>IF(S242="Straight",0,IF(R242="Irrelevant","Irrelevant",IF(AND(OR(I242="Motorway link",I242="Exit diverge",I242="Entrance merge"),OR('Input data'!U257="",'Input data'!U257&gt;(G242*1000-R242))),G242*1000-R242,IF(AND(OR(I242="Motorway link",I242="Exit diverge",I242="Entrance merge"),'Input data'!U257&gt;0),'Input data'!U257,"Irrelevant"))))</f>
        <v>Irrelevant</v>
      </c>
      <c r="U242" s="4" t="str">
        <f>IF(AND(OR(I242="Motorway link",I242="Exit diverge",I242="Entrance merge",I242="Exit ramp",I242="Entrance ramp"),'Input data'!V257=""),"No",IF(OR(I242="Motorway link",I242="Exit diverge",I242="Entrance merge",I242="Exit ramp",I242="Entrance ramp"),'Input data'!V257,"Irrelevant"))</f>
        <v>Irrelevant</v>
      </c>
      <c r="V242" s="4" t="str">
        <f>IF(W242="Straight",IF(AND(OR(I242="Exit ramp",I242="Entrance ramp"),'Input data'!W257=""),"Straight diamond ramp",IF(OR(I242="Exit ramp",I242="Entrance ramp"),'Input data'!W257,"Irrelevant")),"Irrelevant")</f>
        <v>Irrelevant</v>
      </c>
      <c r="W242" s="4" t="str">
        <f>IF(AND(OR(I242="Exit ramp",I242="Entrance ramp"),'Input data'!X257=""),"Straight",IF(AND(OR(I242="Exit ramp",I242="Entrance ramp"),'Input data'!X257&gt;10),'Input data'!X257,"Irrelevant"))</f>
        <v>Irrelevant</v>
      </c>
      <c r="X242" s="4" t="str">
        <f>IF(AND(OR(I242="Exit ramp",I242="Entrance ramp"),OR('Input data'!Y257="",'Input data'!Y257&gt;(G242*1000))),G242*1000,IF(AND(OR(I242="Exit ramp",I242="Entrance ramp"),'Input data'!Y257&gt;0),'Input data'!Y257,"Irrelevant"))</f>
        <v>Irrelevant</v>
      </c>
      <c r="Y242" s="4" t="str">
        <f>IF(AND(I242="Exit ramp",'Input data'!Z257=""),95,IF(AND(I242="Entrance ramp",'Input data'!Z257=""),45,IF(AND(OR(I242="Exit ramp",I242="Entrance ramp"),'Input data'!Z257&gt;4,'Input data'!Z257&lt;200),'Input data'!Z257,"Irrelevant")))</f>
        <v>Irrelevant</v>
      </c>
      <c r="Z242" s="4" t="str">
        <f>IF(AND(OR(I242="Exit ramp",I242="Entrance ramp"),'Input data'!AA257=""),"Straight",IF(AND(OR(I242="Exit ramp",I242="Entrance ramp"),'Input data'!AA257&gt;10),'Input data'!AA257,"Irrelevant"))</f>
        <v>Irrelevant</v>
      </c>
      <c r="AA242" s="4" t="str">
        <f>IF(X242="Irrelevant","Irrelevant",IF(AND(OR(I242="Exit ramp",I242="Entrance ramp"),OR('Input data'!AB257="",'Input data'!AB257&gt;(G242*1000-X242))),G242*1000-X242,IF(AND(OR(I242="Exit ramp",I242="Entrance ramp"),'Input data'!AB257&gt;0),'Input data'!AB257,"Irrelevant")))</f>
        <v>Irrelevant</v>
      </c>
      <c r="AB242" s="4" t="str">
        <f>IF(AND(I242="Exit ramp",'Input data'!AC257=""),60,IF(AND(I242="Entrance ramp",'Input data'!AC257=""),80,IF(AND(OR(I242="Exit ramp",I242="Entrance ramp"),'Input data'!AC257&gt;4,'Input data'!AC257&lt;200),'Input data'!AC257,"Irrelevant")))</f>
        <v>Irrelevant</v>
      </c>
      <c r="AC242" s="4" t="str">
        <f>IF(AND(OR(I242="Motorway link",I242="Exit diverge",I242="Entrance merge"),'Input data'!AD257=""),"No",IF(OR(I242="Motorway link",I242="Exit diverge",I242="Entrance merge"),'Input data'!AD257,"Irrelevant"))</f>
        <v>Irrelevant</v>
      </c>
      <c r="AD242" s="4" t="str">
        <f>IF(AND(OR(I242="Motorway link",I242="Exit diverge",I242="Entrance merge"),'Input data'!AE257=""),"130 kph",IF(OR(I242="Motorway link",I242="Exit diverge",I242="Entrance merge"),'Input data'!AE257,"Irrelevant"))</f>
        <v>Irrelevant</v>
      </c>
      <c r="AE242" s="4" t="str">
        <f>IF(AND(I242="Entrance merge",'Input data'!AF257=""),"No",IF(I242="Entrance merge",'Input data'!AF257,"Irrelevant"))</f>
        <v>Irrelevant</v>
      </c>
      <c r="AF242" s="4" t="str">
        <f>IF(AND(AE242="Yes",'Input data'!AG257&gt;0,'Input data'!AG257&lt;1.00000001),'Input data'!AG257,IF(OR(AE242="No",AE242="Yes"),0,"Irrelevant"))</f>
        <v>Irrelevant</v>
      </c>
    </row>
    <row r="243" spans="1:32" x14ac:dyDescent="0.3">
      <c r="A243" s="4" t="str">
        <f>IF('Input data'!A258="","",'Input data'!A258)</f>
        <v/>
      </c>
      <c r="B243" s="4" t="str">
        <f>IF('Input data'!B258="","",'Input data'!B258)</f>
        <v/>
      </c>
      <c r="C243" s="4" t="str">
        <f>IF('Input data'!C258="","",'Input data'!C258)</f>
        <v/>
      </c>
      <c r="D243" s="4" t="str">
        <f>IF('Input data'!D258="","",'Input data'!D258)</f>
        <v/>
      </c>
      <c r="E243" s="4" t="str">
        <f>IF('Input data'!E258="","",'Input data'!E258)</f>
        <v/>
      </c>
      <c r="F243" s="4" t="str">
        <f>IF('Input data'!F258="","",'Input data'!F258)</f>
        <v/>
      </c>
      <c r="G243" s="4">
        <f>IF('Input data'!G258="","",'Input data'!G258)</f>
        <v>0</v>
      </c>
      <c r="H243" s="4" t="str">
        <f>IF('Input data'!H258&gt;0.5,'Input data'!H258,"")</f>
        <v/>
      </c>
      <c r="I243" s="4" t="str">
        <f>IF('Input data'!I258="","",'Input data'!I258)</f>
        <v/>
      </c>
      <c r="J243" s="4" t="str">
        <f>IF(AND(OR(I243="Motorway link",I243="Exit diverge",I243="Entrance merge"),'Input data'!K258=""),2,IF(AND(OR(I243="Motorway link",I243="Exit diverge",I243="Entrance merge"),'Input data'!K258&gt;0.5,'Input data'!K258&lt;21),'Input data'!K258,"Irrelevant"))</f>
        <v>Irrelevant</v>
      </c>
      <c r="K243" s="4" t="str">
        <f>IF(AND(OR(I243="Motorway link",I243="Exit diverge",I243="Entrance merge",I243="Exit ramp",I243="Entrance ramp"),'Input data'!L258=""),3.5,IF(AND(OR(I243="Motorway link",I243="Exit diverge",I243="Entrance merge",I243="Exit ramp",I243="Entrance ramp"),'Input data'!L258&gt;1.5,'Input data'!L258&lt;11),'Input data'!L258,"Irrelevant"))</f>
        <v>Irrelevant</v>
      </c>
      <c r="L243" s="4" t="str">
        <f>IF(AND(I243="Motorway link",'Input data'!M258=""),"No",IF(I243="Motorway link",'Input data'!M258,"Irrelevant"))</f>
        <v>Irrelevant</v>
      </c>
      <c r="M243" s="4" t="str">
        <f>IF(AND(L243="Yes",'Input data'!N258&gt;0,'Input data'!N258&lt;1.00000001),'Input data'!N258,IF(OR(L243="No",L243="Yes"),0,"Irrelevant"))</f>
        <v>Irrelevant</v>
      </c>
      <c r="N243" s="4" t="str">
        <f>IF(AND(OR(I243="Motorway link",I243="Exit diverge",I243="Entrance merge"),'Input data'!O258=""),3,IF(AND(OR(I243="Motorway link",I243="Exit diverge",I243="Entrance merge"),'Input data'!O258&lt;11,'Input data'!O258&gt;-0.00000001),'Input data'!O258,"Irrelevant"))</f>
        <v>Irrelevant</v>
      </c>
      <c r="O243" s="4" t="str">
        <f>IF(AND(OR(I243="Motorway link",I243="Exit diverge",I243="Entrance merge",I243="Exit ramp",I243="Entrance ramp"),'Input data'!P258=""),0.5,IF(AND(OR(I243="Motorway link",I243="Exit diverge",I243="Entrance merge",I243="Exit ramp",I243="Entrance ramp"),'Input data'!P258&gt;-0.00000001,'Input data'!P258&lt;11),'Input data'!P258,"Irrelevant"))</f>
        <v>Irrelevant</v>
      </c>
      <c r="P243" s="4" t="str">
        <f>IF(AND(OR(I243="Motorway link",I243="Exit diverge",I243="Entrance merge"),'Input data'!Q258=""),5,IF(AND(OR(I243="Motorway link",I243="Exit diverge",I243="Entrance merge"),'Input data'!Q258&gt;-0.00000001,'Input data'!Q258&lt;101),'Input data'!Q258,"Irrelevant"))</f>
        <v>Irrelevant</v>
      </c>
      <c r="Q243" s="4" t="str">
        <f>IF(AND(OR(I243="Motorway link",I243="Exit diverge",I243="Entrance merge"),'Input data'!R258=""),"Straight",IF(AND(OR(I243="Motorway link",I243="Exit diverge",I243="Entrance merge"),'Input data'!R258&gt;10),'Input data'!R258,"Irrelevant"))</f>
        <v>Irrelevant</v>
      </c>
      <c r="R243" s="4" t="str">
        <f>IF(Q243="Straight",0,IF(AND(OR(I243="Motorway link",I243="Exit diverge",I243="Entrance merge"),OR('Input data'!S258="",'Input data'!S258&gt;(G243*1000))),G243*1000,IF(AND(OR(I243="Motorway link",I243="Exit diverge",I243="Entrance merge"),'Input data'!S258&gt;0),'Input data'!S258,"Irrelevant")))</f>
        <v>Irrelevant</v>
      </c>
      <c r="S243" s="4" t="str">
        <f>IF(AND(OR(I243="Motorway link",I243="Exit diverge",I243="Entrance merge"),'Input data'!T258=""),"Straight",IF(AND(OR(I243="Motorway link",I243="Exit diverge",I243="Entrance merge"),'Input data'!T258&gt;10),'Input data'!T258,"Irrelevant"))</f>
        <v>Irrelevant</v>
      </c>
      <c r="T243" s="4" t="str">
        <f>IF(S243="Straight",0,IF(R243="Irrelevant","Irrelevant",IF(AND(OR(I243="Motorway link",I243="Exit diverge",I243="Entrance merge"),OR('Input data'!U258="",'Input data'!U258&gt;(G243*1000-R243))),G243*1000-R243,IF(AND(OR(I243="Motorway link",I243="Exit diverge",I243="Entrance merge"),'Input data'!U258&gt;0),'Input data'!U258,"Irrelevant"))))</f>
        <v>Irrelevant</v>
      </c>
      <c r="U243" s="4" t="str">
        <f>IF(AND(OR(I243="Motorway link",I243="Exit diverge",I243="Entrance merge",I243="Exit ramp",I243="Entrance ramp"),'Input data'!V258=""),"No",IF(OR(I243="Motorway link",I243="Exit diverge",I243="Entrance merge",I243="Exit ramp",I243="Entrance ramp"),'Input data'!V258,"Irrelevant"))</f>
        <v>Irrelevant</v>
      </c>
      <c r="V243" s="4" t="str">
        <f>IF(W243="Straight",IF(AND(OR(I243="Exit ramp",I243="Entrance ramp"),'Input data'!W258=""),"Straight diamond ramp",IF(OR(I243="Exit ramp",I243="Entrance ramp"),'Input data'!W258,"Irrelevant")),"Irrelevant")</f>
        <v>Irrelevant</v>
      </c>
      <c r="W243" s="4" t="str">
        <f>IF(AND(OR(I243="Exit ramp",I243="Entrance ramp"),'Input data'!X258=""),"Straight",IF(AND(OR(I243="Exit ramp",I243="Entrance ramp"),'Input data'!X258&gt;10),'Input data'!X258,"Irrelevant"))</f>
        <v>Irrelevant</v>
      </c>
      <c r="X243" s="4" t="str">
        <f>IF(AND(OR(I243="Exit ramp",I243="Entrance ramp"),OR('Input data'!Y258="",'Input data'!Y258&gt;(G243*1000))),G243*1000,IF(AND(OR(I243="Exit ramp",I243="Entrance ramp"),'Input data'!Y258&gt;0),'Input data'!Y258,"Irrelevant"))</f>
        <v>Irrelevant</v>
      </c>
      <c r="Y243" s="4" t="str">
        <f>IF(AND(I243="Exit ramp",'Input data'!Z258=""),95,IF(AND(I243="Entrance ramp",'Input data'!Z258=""),45,IF(AND(OR(I243="Exit ramp",I243="Entrance ramp"),'Input data'!Z258&gt;4,'Input data'!Z258&lt;200),'Input data'!Z258,"Irrelevant")))</f>
        <v>Irrelevant</v>
      </c>
      <c r="Z243" s="4" t="str">
        <f>IF(AND(OR(I243="Exit ramp",I243="Entrance ramp"),'Input data'!AA258=""),"Straight",IF(AND(OR(I243="Exit ramp",I243="Entrance ramp"),'Input data'!AA258&gt;10),'Input data'!AA258,"Irrelevant"))</f>
        <v>Irrelevant</v>
      </c>
      <c r="AA243" s="4" t="str">
        <f>IF(X243="Irrelevant","Irrelevant",IF(AND(OR(I243="Exit ramp",I243="Entrance ramp"),OR('Input data'!AB258="",'Input data'!AB258&gt;(G243*1000-X243))),G243*1000-X243,IF(AND(OR(I243="Exit ramp",I243="Entrance ramp"),'Input data'!AB258&gt;0),'Input data'!AB258,"Irrelevant")))</f>
        <v>Irrelevant</v>
      </c>
      <c r="AB243" s="4" t="str">
        <f>IF(AND(I243="Exit ramp",'Input data'!AC258=""),60,IF(AND(I243="Entrance ramp",'Input data'!AC258=""),80,IF(AND(OR(I243="Exit ramp",I243="Entrance ramp"),'Input data'!AC258&gt;4,'Input data'!AC258&lt;200),'Input data'!AC258,"Irrelevant")))</f>
        <v>Irrelevant</v>
      </c>
      <c r="AC243" s="4" t="str">
        <f>IF(AND(OR(I243="Motorway link",I243="Exit diverge",I243="Entrance merge"),'Input data'!AD258=""),"No",IF(OR(I243="Motorway link",I243="Exit diverge",I243="Entrance merge"),'Input data'!AD258,"Irrelevant"))</f>
        <v>Irrelevant</v>
      </c>
      <c r="AD243" s="4" t="str">
        <f>IF(AND(OR(I243="Motorway link",I243="Exit diverge",I243="Entrance merge"),'Input data'!AE258=""),"130 kph",IF(OR(I243="Motorway link",I243="Exit diverge",I243="Entrance merge"),'Input data'!AE258,"Irrelevant"))</f>
        <v>Irrelevant</v>
      </c>
      <c r="AE243" s="4" t="str">
        <f>IF(AND(I243="Entrance merge",'Input data'!AF258=""),"No",IF(I243="Entrance merge",'Input data'!AF258,"Irrelevant"))</f>
        <v>Irrelevant</v>
      </c>
      <c r="AF243" s="4" t="str">
        <f>IF(AND(AE243="Yes",'Input data'!AG258&gt;0,'Input data'!AG258&lt;1.00000001),'Input data'!AG258,IF(OR(AE243="No",AE243="Yes"),0,"Irrelevant"))</f>
        <v>Irrelevant</v>
      </c>
    </row>
    <row r="244" spans="1:32" x14ac:dyDescent="0.3">
      <c r="A244" s="4" t="str">
        <f>IF('Input data'!A259="","",'Input data'!A259)</f>
        <v/>
      </c>
      <c r="B244" s="4" t="str">
        <f>IF('Input data'!B259="","",'Input data'!B259)</f>
        <v/>
      </c>
      <c r="C244" s="4" t="str">
        <f>IF('Input data'!C259="","",'Input data'!C259)</f>
        <v/>
      </c>
      <c r="D244" s="4" t="str">
        <f>IF('Input data'!D259="","",'Input data'!D259)</f>
        <v/>
      </c>
      <c r="E244" s="4" t="str">
        <f>IF('Input data'!E259="","",'Input data'!E259)</f>
        <v/>
      </c>
      <c r="F244" s="4" t="str">
        <f>IF('Input data'!F259="","",'Input data'!F259)</f>
        <v/>
      </c>
      <c r="G244" s="4">
        <f>IF('Input data'!G259="","",'Input data'!G259)</f>
        <v>0</v>
      </c>
      <c r="H244" s="4" t="str">
        <f>IF('Input data'!H259&gt;0.5,'Input data'!H259,"")</f>
        <v/>
      </c>
      <c r="I244" s="4" t="str">
        <f>IF('Input data'!I259="","",'Input data'!I259)</f>
        <v/>
      </c>
      <c r="J244" s="4" t="str">
        <f>IF(AND(OR(I244="Motorway link",I244="Exit diverge",I244="Entrance merge"),'Input data'!K259=""),2,IF(AND(OR(I244="Motorway link",I244="Exit diverge",I244="Entrance merge"),'Input data'!K259&gt;0.5,'Input data'!K259&lt;21),'Input data'!K259,"Irrelevant"))</f>
        <v>Irrelevant</v>
      </c>
      <c r="K244" s="4" t="str">
        <f>IF(AND(OR(I244="Motorway link",I244="Exit diverge",I244="Entrance merge",I244="Exit ramp",I244="Entrance ramp"),'Input data'!L259=""),3.5,IF(AND(OR(I244="Motorway link",I244="Exit diverge",I244="Entrance merge",I244="Exit ramp",I244="Entrance ramp"),'Input data'!L259&gt;1.5,'Input data'!L259&lt;11),'Input data'!L259,"Irrelevant"))</f>
        <v>Irrelevant</v>
      </c>
      <c r="L244" s="4" t="str">
        <f>IF(AND(I244="Motorway link",'Input data'!M259=""),"No",IF(I244="Motorway link",'Input data'!M259,"Irrelevant"))</f>
        <v>Irrelevant</v>
      </c>
      <c r="M244" s="4" t="str">
        <f>IF(AND(L244="Yes",'Input data'!N259&gt;0,'Input data'!N259&lt;1.00000001),'Input data'!N259,IF(OR(L244="No",L244="Yes"),0,"Irrelevant"))</f>
        <v>Irrelevant</v>
      </c>
      <c r="N244" s="4" t="str">
        <f>IF(AND(OR(I244="Motorway link",I244="Exit diverge",I244="Entrance merge"),'Input data'!O259=""),3,IF(AND(OR(I244="Motorway link",I244="Exit diverge",I244="Entrance merge"),'Input data'!O259&lt;11,'Input data'!O259&gt;-0.00000001),'Input data'!O259,"Irrelevant"))</f>
        <v>Irrelevant</v>
      </c>
      <c r="O244" s="4" t="str">
        <f>IF(AND(OR(I244="Motorway link",I244="Exit diverge",I244="Entrance merge",I244="Exit ramp",I244="Entrance ramp"),'Input data'!P259=""),0.5,IF(AND(OR(I244="Motorway link",I244="Exit diverge",I244="Entrance merge",I244="Exit ramp",I244="Entrance ramp"),'Input data'!P259&gt;-0.00000001,'Input data'!P259&lt;11),'Input data'!P259,"Irrelevant"))</f>
        <v>Irrelevant</v>
      </c>
      <c r="P244" s="4" t="str">
        <f>IF(AND(OR(I244="Motorway link",I244="Exit diverge",I244="Entrance merge"),'Input data'!Q259=""),5,IF(AND(OR(I244="Motorway link",I244="Exit diverge",I244="Entrance merge"),'Input data'!Q259&gt;-0.00000001,'Input data'!Q259&lt;101),'Input data'!Q259,"Irrelevant"))</f>
        <v>Irrelevant</v>
      </c>
      <c r="Q244" s="4" t="str">
        <f>IF(AND(OR(I244="Motorway link",I244="Exit diverge",I244="Entrance merge"),'Input data'!R259=""),"Straight",IF(AND(OR(I244="Motorway link",I244="Exit diverge",I244="Entrance merge"),'Input data'!R259&gt;10),'Input data'!R259,"Irrelevant"))</f>
        <v>Irrelevant</v>
      </c>
      <c r="R244" s="4" t="str">
        <f>IF(Q244="Straight",0,IF(AND(OR(I244="Motorway link",I244="Exit diverge",I244="Entrance merge"),OR('Input data'!S259="",'Input data'!S259&gt;(G244*1000))),G244*1000,IF(AND(OR(I244="Motorway link",I244="Exit diverge",I244="Entrance merge"),'Input data'!S259&gt;0),'Input data'!S259,"Irrelevant")))</f>
        <v>Irrelevant</v>
      </c>
      <c r="S244" s="4" t="str">
        <f>IF(AND(OR(I244="Motorway link",I244="Exit diverge",I244="Entrance merge"),'Input data'!T259=""),"Straight",IF(AND(OR(I244="Motorway link",I244="Exit diverge",I244="Entrance merge"),'Input data'!T259&gt;10),'Input data'!T259,"Irrelevant"))</f>
        <v>Irrelevant</v>
      </c>
      <c r="T244" s="4" t="str">
        <f>IF(S244="Straight",0,IF(R244="Irrelevant","Irrelevant",IF(AND(OR(I244="Motorway link",I244="Exit diverge",I244="Entrance merge"),OR('Input data'!U259="",'Input data'!U259&gt;(G244*1000-R244))),G244*1000-R244,IF(AND(OR(I244="Motorway link",I244="Exit diverge",I244="Entrance merge"),'Input data'!U259&gt;0),'Input data'!U259,"Irrelevant"))))</f>
        <v>Irrelevant</v>
      </c>
      <c r="U244" s="4" t="str">
        <f>IF(AND(OR(I244="Motorway link",I244="Exit diverge",I244="Entrance merge",I244="Exit ramp",I244="Entrance ramp"),'Input data'!V259=""),"No",IF(OR(I244="Motorway link",I244="Exit diverge",I244="Entrance merge",I244="Exit ramp",I244="Entrance ramp"),'Input data'!V259,"Irrelevant"))</f>
        <v>Irrelevant</v>
      </c>
      <c r="V244" s="4" t="str">
        <f>IF(W244="Straight",IF(AND(OR(I244="Exit ramp",I244="Entrance ramp"),'Input data'!W259=""),"Straight diamond ramp",IF(OR(I244="Exit ramp",I244="Entrance ramp"),'Input data'!W259,"Irrelevant")),"Irrelevant")</f>
        <v>Irrelevant</v>
      </c>
      <c r="W244" s="4" t="str">
        <f>IF(AND(OR(I244="Exit ramp",I244="Entrance ramp"),'Input data'!X259=""),"Straight",IF(AND(OR(I244="Exit ramp",I244="Entrance ramp"),'Input data'!X259&gt;10),'Input data'!X259,"Irrelevant"))</f>
        <v>Irrelevant</v>
      </c>
      <c r="X244" s="4" t="str">
        <f>IF(AND(OR(I244="Exit ramp",I244="Entrance ramp"),OR('Input data'!Y259="",'Input data'!Y259&gt;(G244*1000))),G244*1000,IF(AND(OR(I244="Exit ramp",I244="Entrance ramp"),'Input data'!Y259&gt;0),'Input data'!Y259,"Irrelevant"))</f>
        <v>Irrelevant</v>
      </c>
      <c r="Y244" s="4" t="str">
        <f>IF(AND(I244="Exit ramp",'Input data'!Z259=""),95,IF(AND(I244="Entrance ramp",'Input data'!Z259=""),45,IF(AND(OR(I244="Exit ramp",I244="Entrance ramp"),'Input data'!Z259&gt;4,'Input data'!Z259&lt;200),'Input data'!Z259,"Irrelevant")))</f>
        <v>Irrelevant</v>
      </c>
      <c r="Z244" s="4" t="str">
        <f>IF(AND(OR(I244="Exit ramp",I244="Entrance ramp"),'Input data'!AA259=""),"Straight",IF(AND(OR(I244="Exit ramp",I244="Entrance ramp"),'Input data'!AA259&gt;10),'Input data'!AA259,"Irrelevant"))</f>
        <v>Irrelevant</v>
      </c>
      <c r="AA244" s="4" t="str">
        <f>IF(X244="Irrelevant","Irrelevant",IF(AND(OR(I244="Exit ramp",I244="Entrance ramp"),OR('Input data'!AB259="",'Input data'!AB259&gt;(G244*1000-X244))),G244*1000-X244,IF(AND(OR(I244="Exit ramp",I244="Entrance ramp"),'Input data'!AB259&gt;0),'Input data'!AB259,"Irrelevant")))</f>
        <v>Irrelevant</v>
      </c>
      <c r="AB244" s="4" t="str">
        <f>IF(AND(I244="Exit ramp",'Input data'!AC259=""),60,IF(AND(I244="Entrance ramp",'Input data'!AC259=""),80,IF(AND(OR(I244="Exit ramp",I244="Entrance ramp"),'Input data'!AC259&gt;4,'Input data'!AC259&lt;200),'Input data'!AC259,"Irrelevant")))</f>
        <v>Irrelevant</v>
      </c>
      <c r="AC244" s="4" t="str">
        <f>IF(AND(OR(I244="Motorway link",I244="Exit diverge",I244="Entrance merge"),'Input data'!AD259=""),"No",IF(OR(I244="Motorway link",I244="Exit diverge",I244="Entrance merge"),'Input data'!AD259,"Irrelevant"))</f>
        <v>Irrelevant</v>
      </c>
      <c r="AD244" s="4" t="str">
        <f>IF(AND(OR(I244="Motorway link",I244="Exit diverge",I244="Entrance merge"),'Input data'!AE259=""),"130 kph",IF(OR(I244="Motorway link",I244="Exit diverge",I244="Entrance merge"),'Input data'!AE259,"Irrelevant"))</f>
        <v>Irrelevant</v>
      </c>
      <c r="AE244" s="4" t="str">
        <f>IF(AND(I244="Entrance merge",'Input data'!AF259=""),"No",IF(I244="Entrance merge",'Input data'!AF259,"Irrelevant"))</f>
        <v>Irrelevant</v>
      </c>
      <c r="AF244" s="4" t="str">
        <f>IF(AND(AE244="Yes",'Input data'!AG259&gt;0,'Input data'!AG259&lt;1.00000001),'Input data'!AG259,IF(OR(AE244="No",AE244="Yes"),0,"Irrelevant"))</f>
        <v>Irrelevant</v>
      </c>
    </row>
    <row r="245" spans="1:32" x14ac:dyDescent="0.3">
      <c r="A245" s="4" t="str">
        <f>IF('Input data'!A260="","",'Input data'!A260)</f>
        <v/>
      </c>
      <c r="B245" s="4" t="str">
        <f>IF('Input data'!B260="","",'Input data'!B260)</f>
        <v/>
      </c>
      <c r="C245" s="4" t="str">
        <f>IF('Input data'!C260="","",'Input data'!C260)</f>
        <v/>
      </c>
      <c r="D245" s="4" t="str">
        <f>IF('Input data'!D260="","",'Input data'!D260)</f>
        <v/>
      </c>
      <c r="E245" s="4" t="str">
        <f>IF('Input data'!E260="","",'Input data'!E260)</f>
        <v/>
      </c>
      <c r="F245" s="4" t="str">
        <f>IF('Input data'!F260="","",'Input data'!F260)</f>
        <v/>
      </c>
      <c r="G245" s="4">
        <f>IF('Input data'!G260="","",'Input data'!G260)</f>
        <v>0</v>
      </c>
      <c r="H245" s="4" t="str">
        <f>IF('Input data'!H260&gt;0.5,'Input data'!H260,"")</f>
        <v/>
      </c>
      <c r="I245" s="4" t="str">
        <f>IF('Input data'!I260="","",'Input data'!I260)</f>
        <v/>
      </c>
      <c r="J245" s="4" t="str">
        <f>IF(AND(OR(I245="Motorway link",I245="Exit diverge",I245="Entrance merge"),'Input data'!K260=""),2,IF(AND(OR(I245="Motorway link",I245="Exit diverge",I245="Entrance merge"),'Input data'!K260&gt;0.5,'Input data'!K260&lt;21),'Input data'!K260,"Irrelevant"))</f>
        <v>Irrelevant</v>
      </c>
      <c r="K245" s="4" t="str">
        <f>IF(AND(OR(I245="Motorway link",I245="Exit diverge",I245="Entrance merge",I245="Exit ramp",I245="Entrance ramp"),'Input data'!L260=""),3.5,IF(AND(OR(I245="Motorway link",I245="Exit diverge",I245="Entrance merge",I245="Exit ramp",I245="Entrance ramp"),'Input data'!L260&gt;1.5,'Input data'!L260&lt;11),'Input data'!L260,"Irrelevant"))</f>
        <v>Irrelevant</v>
      </c>
      <c r="L245" s="4" t="str">
        <f>IF(AND(I245="Motorway link",'Input data'!M260=""),"No",IF(I245="Motorway link",'Input data'!M260,"Irrelevant"))</f>
        <v>Irrelevant</v>
      </c>
      <c r="M245" s="4" t="str">
        <f>IF(AND(L245="Yes",'Input data'!N260&gt;0,'Input data'!N260&lt;1.00000001),'Input data'!N260,IF(OR(L245="No",L245="Yes"),0,"Irrelevant"))</f>
        <v>Irrelevant</v>
      </c>
      <c r="N245" s="4" t="str">
        <f>IF(AND(OR(I245="Motorway link",I245="Exit diverge",I245="Entrance merge"),'Input data'!O260=""),3,IF(AND(OR(I245="Motorway link",I245="Exit diverge",I245="Entrance merge"),'Input data'!O260&lt;11,'Input data'!O260&gt;-0.00000001),'Input data'!O260,"Irrelevant"))</f>
        <v>Irrelevant</v>
      </c>
      <c r="O245" s="4" t="str">
        <f>IF(AND(OR(I245="Motorway link",I245="Exit diverge",I245="Entrance merge",I245="Exit ramp",I245="Entrance ramp"),'Input data'!P260=""),0.5,IF(AND(OR(I245="Motorway link",I245="Exit diverge",I245="Entrance merge",I245="Exit ramp",I245="Entrance ramp"),'Input data'!P260&gt;-0.00000001,'Input data'!P260&lt;11),'Input data'!P260,"Irrelevant"))</f>
        <v>Irrelevant</v>
      </c>
      <c r="P245" s="4" t="str">
        <f>IF(AND(OR(I245="Motorway link",I245="Exit diverge",I245="Entrance merge"),'Input data'!Q260=""),5,IF(AND(OR(I245="Motorway link",I245="Exit diverge",I245="Entrance merge"),'Input data'!Q260&gt;-0.00000001,'Input data'!Q260&lt;101),'Input data'!Q260,"Irrelevant"))</f>
        <v>Irrelevant</v>
      </c>
      <c r="Q245" s="4" t="str">
        <f>IF(AND(OR(I245="Motorway link",I245="Exit diverge",I245="Entrance merge"),'Input data'!R260=""),"Straight",IF(AND(OR(I245="Motorway link",I245="Exit diverge",I245="Entrance merge"),'Input data'!R260&gt;10),'Input data'!R260,"Irrelevant"))</f>
        <v>Irrelevant</v>
      </c>
      <c r="R245" s="4" t="str">
        <f>IF(Q245="Straight",0,IF(AND(OR(I245="Motorway link",I245="Exit diverge",I245="Entrance merge"),OR('Input data'!S260="",'Input data'!S260&gt;(G245*1000))),G245*1000,IF(AND(OR(I245="Motorway link",I245="Exit diverge",I245="Entrance merge"),'Input data'!S260&gt;0),'Input data'!S260,"Irrelevant")))</f>
        <v>Irrelevant</v>
      </c>
      <c r="S245" s="4" t="str">
        <f>IF(AND(OR(I245="Motorway link",I245="Exit diverge",I245="Entrance merge"),'Input data'!T260=""),"Straight",IF(AND(OR(I245="Motorway link",I245="Exit diverge",I245="Entrance merge"),'Input data'!T260&gt;10),'Input data'!T260,"Irrelevant"))</f>
        <v>Irrelevant</v>
      </c>
      <c r="T245" s="4" t="str">
        <f>IF(S245="Straight",0,IF(R245="Irrelevant","Irrelevant",IF(AND(OR(I245="Motorway link",I245="Exit diverge",I245="Entrance merge"),OR('Input data'!U260="",'Input data'!U260&gt;(G245*1000-R245))),G245*1000-R245,IF(AND(OR(I245="Motorway link",I245="Exit diverge",I245="Entrance merge"),'Input data'!U260&gt;0),'Input data'!U260,"Irrelevant"))))</f>
        <v>Irrelevant</v>
      </c>
      <c r="U245" s="4" t="str">
        <f>IF(AND(OR(I245="Motorway link",I245="Exit diverge",I245="Entrance merge",I245="Exit ramp",I245="Entrance ramp"),'Input data'!V260=""),"No",IF(OR(I245="Motorway link",I245="Exit diverge",I245="Entrance merge",I245="Exit ramp",I245="Entrance ramp"),'Input data'!V260,"Irrelevant"))</f>
        <v>Irrelevant</v>
      </c>
      <c r="V245" s="4" t="str">
        <f>IF(W245="Straight",IF(AND(OR(I245="Exit ramp",I245="Entrance ramp"),'Input data'!W260=""),"Straight diamond ramp",IF(OR(I245="Exit ramp",I245="Entrance ramp"),'Input data'!W260,"Irrelevant")),"Irrelevant")</f>
        <v>Irrelevant</v>
      </c>
      <c r="W245" s="4" t="str">
        <f>IF(AND(OR(I245="Exit ramp",I245="Entrance ramp"),'Input data'!X260=""),"Straight",IF(AND(OR(I245="Exit ramp",I245="Entrance ramp"),'Input data'!X260&gt;10),'Input data'!X260,"Irrelevant"))</f>
        <v>Irrelevant</v>
      </c>
      <c r="X245" s="4" t="str">
        <f>IF(AND(OR(I245="Exit ramp",I245="Entrance ramp"),OR('Input data'!Y260="",'Input data'!Y260&gt;(G245*1000))),G245*1000,IF(AND(OR(I245="Exit ramp",I245="Entrance ramp"),'Input data'!Y260&gt;0),'Input data'!Y260,"Irrelevant"))</f>
        <v>Irrelevant</v>
      </c>
      <c r="Y245" s="4" t="str">
        <f>IF(AND(I245="Exit ramp",'Input data'!Z260=""),95,IF(AND(I245="Entrance ramp",'Input data'!Z260=""),45,IF(AND(OR(I245="Exit ramp",I245="Entrance ramp"),'Input data'!Z260&gt;4,'Input data'!Z260&lt;200),'Input data'!Z260,"Irrelevant")))</f>
        <v>Irrelevant</v>
      </c>
      <c r="Z245" s="4" t="str">
        <f>IF(AND(OR(I245="Exit ramp",I245="Entrance ramp"),'Input data'!AA260=""),"Straight",IF(AND(OR(I245="Exit ramp",I245="Entrance ramp"),'Input data'!AA260&gt;10),'Input data'!AA260,"Irrelevant"))</f>
        <v>Irrelevant</v>
      </c>
      <c r="AA245" s="4" t="str">
        <f>IF(X245="Irrelevant","Irrelevant",IF(AND(OR(I245="Exit ramp",I245="Entrance ramp"),OR('Input data'!AB260="",'Input data'!AB260&gt;(G245*1000-X245))),G245*1000-X245,IF(AND(OR(I245="Exit ramp",I245="Entrance ramp"),'Input data'!AB260&gt;0),'Input data'!AB260,"Irrelevant")))</f>
        <v>Irrelevant</v>
      </c>
      <c r="AB245" s="4" t="str">
        <f>IF(AND(I245="Exit ramp",'Input data'!AC260=""),60,IF(AND(I245="Entrance ramp",'Input data'!AC260=""),80,IF(AND(OR(I245="Exit ramp",I245="Entrance ramp"),'Input data'!AC260&gt;4,'Input data'!AC260&lt;200),'Input data'!AC260,"Irrelevant")))</f>
        <v>Irrelevant</v>
      </c>
      <c r="AC245" s="4" t="str">
        <f>IF(AND(OR(I245="Motorway link",I245="Exit diverge",I245="Entrance merge"),'Input data'!AD260=""),"No",IF(OR(I245="Motorway link",I245="Exit diverge",I245="Entrance merge"),'Input data'!AD260,"Irrelevant"))</f>
        <v>Irrelevant</v>
      </c>
      <c r="AD245" s="4" t="str">
        <f>IF(AND(OR(I245="Motorway link",I245="Exit diverge",I245="Entrance merge"),'Input data'!AE260=""),"130 kph",IF(OR(I245="Motorway link",I245="Exit diverge",I245="Entrance merge"),'Input data'!AE260,"Irrelevant"))</f>
        <v>Irrelevant</v>
      </c>
      <c r="AE245" s="4" t="str">
        <f>IF(AND(I245="Entrance merge",'Input data'!AF260=""),"No",IF(I245="Entrance merge",'Input data'!AF260,"Irrelevant"))</f>
        <v>Irrelevant</v>
      </c>
      <c r="AF245" s="4" t="str">
        <f>IF(AND(AE245="Yes",'Input data'!AG260&gt;0,'Input data'!AG260&lt;1.00000001),'Input data'!AG260,IF(OR(AE245="No",AE245="Yes"),0,"Irrelevant"))</f>
        <v>Irrelevant</v>
      </c>
    </row>
    <row r="246" spans="1:32" x14ac:dyDescent="0.3">
      <c r="A246" s="4" t="str">
        <f>IF('Input data'!A261="","",'Input data'!A261)</f>
        <v/>
      </c>
      <c r="B246" s="4" t="str">
        <f>IF('Input data'!B261="","",'Input data'!B261)</f>
        <v/>
      </c>
      <c r="C246" s="4" t="str">
        <f>IF('Input data'!C261="","",'Input data'!C261)</f>
        <v/>
      </c>
      <c r="D246" s="4" t="str">
        <f>IF('Input data'!D261="","",'Input data'!D261)</f>
        <v/>
      </c>
      <c r="E246" s="4" t="str">
        <f>IF('Input data'!E261="","",'Input data'!E261)</f>
        <v/>
      </c>
      <c r="F246" s="4" t="str">
        <f>IF('Input data'!F261="","",'Input data'!F261)</f>
        <v/>
      </c>
      <c r="G246" s="4">
        <f>IF('Input data'!G261="","",'Input data'!G261)</f>
        <v>0</v>
      </c>
      <c r="H246" s="4" t="str">
        <f>IF('Input data'!H261&gt;0.5,'Input data'!H261,"")</f>
        <v/>
      </c>
      <c r="I246" s="4" t="str">
        <f>IF('Input data'!I261="","",'Input data'!I261)</f>
        <v/>
      </c>
      <c r="J246" s="4" t="str">
        <f>IF(AND(OR(I246="Motorway link",I246="Exit diverge",I246="Entrance merge"),'Input data'!K261=""),2,IF(AND(OR(I246="Motorway link",I246="Exit diverge",I246="Entrance merge"),'Input data'!K261&gt;0.5,'Input data'!K261&lt;21),'Input data'!K261,"Irrelevant"))</f>
        <v>Irrelevant</v>
      </c>
      <c r="K246" s="4" t="str">
        <f>IF(AND(OR(I246="Motorway link",I246="Exit diverge",I246="Entrance merge",I246="Exit ramp",I246="Entrance ramp"),'Input data'!L261=""),3.5,IF(AND(OR(I246="Motorway link",I246="Exit diverge",I246="Entrance merge",I246="Exit ramp",I246="Entrance ramp"),'Input data'!L261&gt;1.5,'Input data'!L261&lt;11),'Input data'!L261,"Irrelevant"))</f>
        <v>Irrelevant</v>
      </c>
      <c r="L246" s="4" t="str">
        <f>IF(AND(I246="Motorway link",'Input data'!M261=""),"No",IF(I246="Motorway link",'Input data'!M261,"Irrelevant"))</f>
        <v>Irrelevant</v>
      </c>
      <c r="M246" s="4" t="str">
        <f>IF(AND(L246="Yes",'Input data'!N261&gt;0,'Input data'!N261&lt;1.00000001),'Input data'!N261,IF(OR(L246="No",L246="Yes"),0,"Irrelevant"))</f>
        <v>Irrelevant</v>
      </c>
      <c r="N246" s="4" t="str">
        <f>IF(AND(OR(I246="Motorway link",I246="Exit diverge",I246="Entrance merge"),'Input data'!O261=""),3,IF(AND(OR(I246="Motorway link",I246="Exit diverge",I246="Entrance merge"),'Input data'!O261&lt;11,'Input data'!O261&gt;-0.00000001),'Input data'!O261,"Irrelevant"))</f>
        <v>Irrelevant</v>
      </c>
      <c r="O246" s="4" t="str">
        <f>IF(AND(OR(I246="Motorway link",I246="Exit diverge",I246="Entrance merge",I246="Exit ramp",I246="Entrance ramp"),'Input data'!P261=""),0.5,IF(AND(OR(I246="Motorway link",I246="Exit diverge",I246="Entrance merge",I246="Exit ramp",I246="Entrance ramp"),'Input data'!P261&gt;-0.00000001,'Input data'!P261&lt;11),'Input data'!P261,"Irrelevant"))</f>
        <v>Irrelevant</v>
      </c>
      <c r="P246" s="4" t="str">
        <f>IF(AND(OR(I246="Motorway link",I246="Exit diverge",I246="Entrance merge"),'Input data'!Q261=""),5,IF(AND(OR(I246="Motorway link",I246="Exit diverge",I246="Entrance merge"),'Input data'!Q261&gt;-0.00000001,'Input data'!Q261&lt;101),'Input data'!Q261,"Irrelevant"))</f>
        <v>Irrelevant</v>
      </c>
      <c r="Q246" s="4" t="str">
        <f>IF(AND(OR(I246="Motorway link",I246="Exit diverge",I246="Entrance merge"),'Input data'!R261=""),"Straight",IF(AND(OR(I246="Motorway link",I246="Exit diverge",I246="Entrance merge"),'Input data'!R261&gt;10),'Input data'!R261,"Irrelevant"))</f>
        <v>Irrelevant</v>
      </c>
      <c r="R246" s="4" t="str">
        <f>IF(Q246="Straight",0,IF(AND(OR(I246="Motorway link",I246="Exit diverge",I246="Entrance merge"),OR('Input data'!S261="",'Input data'!S261&gt;(G246*1000))),G246*1000,IF(AND(OR(I246="Motorway link",I246="Exit diverge",I246="Entrance merge"),'Input data'!S261&gt;0),'Input data'!S261,"Irrelevant")))</f>
        <v>Irrelevant</v>
      </c>
      <c r="S246" s="4" t="str">
        <f>IF(AND(OR(I246="Motorway link",I246="Exit diverge",I246="Entrance merge"),'Input data'!T261=""),"Straight",IF(AND(OR(I246="Motorway link",I246="Exit diverge",I246="Entrance merge"),'Input data'!T261&gt;10),'Input data'!T261,"Irrelevant"))</f>
        <v>Irrelevant</v>
      </c>
      <c r="T246" s="4" t="str">
        <f>IF(S246="Straight",0,IF(R246="Irrelevant","Irrelevant",IF(AND(OR(I246="Motorway link",I246="Exit diverge",I246="Entrance merge"),OR('Input data'!U261="",'Input data'!U261&gt;(G246*1000-R246))),G246*1000-R246,IF(AND(OR(I246="Motorway link",I246="Exit diverge",I246="Entrance merge"),'Input data'!U261&gt;0),'Input data'!U261,"Irrelevant"))))</f>
        <v>Irrelevant</v>
      </c>
      <c r="U246" s="4" t="str">
        <f>IF(AND(OR(I246="Motorway link",I246="Exit diverge",I246="Entrance merge",I246="Exit ramp",I246="Entrance ramp"),'Input data'!V261=""),"No",IF(OR(I246="Motorway link",I246="Exit diverge",I246="Entrance merge",I246="Exit ramp",I246="Entrance ramp"),'Input data'!V261,"Irrelevant"))</f>
        <v>Irrelevant</v>
      </c>
      <c r="V246" s="4" t="str">
        <f>IF(W246="Straight",IF(AND(OR(I246="Exit ramp",I246="Entrance ramp"),'Input data'!W261=""),"Straight diamond ramp",IF(OR(I246="Exit ramp",I246="Entrance ramp"),'Input data'!W261,"Irrelevant")),"Irrelevant")</f>
        <v>Irrelevant</v>
      </c>
      <c r="W246" s="4" t="str">
        <f>IF(AND(OR(I246="Exit ramp",I246="Entrance ramp"),'Input data'!X261=""),"Straight",IF(AND(OR(I246="Exit ramp",I246="Entrance ramp"),'Input data'!X261&gt;10),'Input data'!X261,"Irrelevant"))</f>
        <v>Irrelevant</v>
      </c>
      <c r="X246" s="4" t="str">
        <f>IF(AND(OR(I246="Exit ramp",I246="Entrance ramp"),OR('Input data'!Y261="",'Input data'!Y261&gt;(G246*1000))),G246*1000,IF(AND(OR(I246="Exit ramp",I246="Entrance ramp"),'Input data'!Y261&gt;0),'Input data'!Y261,"Irrelevant"))</f>
        <v>Irrelevant</v>
      </c>
      <c r="Y246" s="4" t="str">
        <f>IF(AND(I246="Exit ramp",'Input data'!Z261=""),95,IF(AND(I246="Entrance ramp",'Input data'!Z261=""),45,IF(AND(OR(I246="Exit ramp",I246="Entrance ramp"),'Input data'!Z261&gt;4,'Input data'!Z261&lt;200),'Input data'!Z261,"Irrelevant")))</f>
        <v>Irrelevant</v>
      </c>
      <c r="Z246" s="4" t="str">
        <f>IF(AND(OR(I246="Exit ramp",I246="Entrance ramp"),'Input data'!AA261=""),"Straight",IF(AND(OR(I246="Exit ramp",I246="Entrance ramp"),'Input data'!AA261&gt;10),'Input data'!AA261,"Irrelevant"))</f>
        <v>Irrelevant</v>
      </c>
      <c r="AA246" s="4" t="str">
        <f>IF(X246="Irrelevant","Irrelevant",IF(AND(OR(I246="Exit ramp",I246="Entrance ramp"),OR('Input data'!AB261="",'Input data'!AB261&gt;(G246*1000-X246))),G246*1000-X246,IF(AND(OR(I246="Exit ramp",I246="Entrance ramp"),'Input data'!AB261&gt;0),'Input data'!AB261,"Irrelevant")))</f>
        <v>Irrelevant</v>
      </c>
      <c r="AB246" s="4" t="str">
        <f>IF(AND(I246="Exit ramp",'Input data'!AC261=""),60,IF(AND(I246="Entrance ramp",'Input data'!AC261=""),80,IF(AND(OR(I246="Exit ramp",I246="Entrance ramp"),'Input data'!AC261&gt;4,'Input data'!AC261&lt;200),'Input data'!AC261,"Irrelevant")))</f>
        <v>Irrelevant</v>
      </c>
      <c r="AC246" s="4" t="str">
        <f>IF(AND(OR(I246="Motorway link",I246="Exit diverge",I246="Entrance merge"),'Input data'!AD261=""),"No",IF(OR(I246="Motorway link",I246="Exit diverge",I246="Entrance merge"),'Input data'!AD261,"Irrelevant"))</f>
        <v>Irrelevant</v>
      </c>
      <c r="AD246" s="4" t="str">
        <f>IF(AND(OR(I246="Motorway link",I246="Exit diverge",I246="Entrance merge"),'Input data'!AE261=""),"130 kph",IF(OR(I246="Motorway link",I246="Exit diverge",I246="Entrance merge"),'Input data'!AE261,"Irrelevant"))</f>
        <v>Irrelevant</v>
      </c>
      <c r="AE246" s="4" t="str">
        <f>IF(AND(I246="Entrance merge",'Input data'!AF261=""),"No",IF(I246="Entrance merge",'Input data'!AF261,"Irrelevant"))</f>
        <v>Irrelevant</v>
      </c>
      <c r="AF246" s="4" t="str">
        <f>IF(AND(AE246="Yes",'Input data'!AG261&gt;0,'Input data'!AG261&lt;1.00000001),'Input data'!AG261,IF(OR(AE246="No",AE246="Yes"),0,"Irrelevant"))</f>
        <v>Irrelevant</v>
      </c>
    </row>
    <row r="247" spans="1:32" x14ac:dyDescent="0.3">
      <c r="A247" s="4" t="str">
        <f>IF('Input data'!A262="","",'Input data'!A262)</f>
        <v/>
      </c>
      <c r="B247" s="4" t="str">
        <f>IF('Input data'!B262="","",'Input data'!B262)</f>
        <v/>
      </c>
      <c r="C247" s="4" t="str">
        <f>IF('Input data'!C262="","",'Input data'!C262)</f>
        <v/>
      </c>
      <c r="D247" s="4" t="str">
        <f>IF('Input data'!D262="","",'Input data'!D262)</f>
        <v/>
      </c>
      <c r="E247" s="4" t="str">
        <f>IF('Input data'!E262="","",'Input data'!E262)</f>
        <v/>
      </c>
      <c r="F247" s="4" t="str">
        <f>IF('Input data'!F262="","",'Input data'!F262)</f>
        <v/>
      </c>
      <c r="G247" s="4">
        <f>IF('Input data'!G262="","",'Input data'!G262)</f>
        <v>0</v>
      </c>
      <c r="H247" s="4" t="str">
        <f>IF('Input data'!H262&gt;0.5,'Input data'!H262,"")</f>
        <v/>
      </c>
      <c r="I247" s="4" t="str">
        <f>IF('Input data'!I262="","",'Input data'!I262)</f>
        <v/>
      </c>
      <c r="J247" s="4" t="str">
        <f>IF(AND(OR(I247="Motorway link",I247="Exit diverge",I247="Entrance merge"),'Input data'!K262=""),2,IF(AND(OR(I247="Motorway link",I247="Exit diverge",I247="Entrance merge"),'Input data'!K262&gt;0.5,'Input data'!K262&lt;21),'Input data'!K262,"Irrelevant"))</f>
        <v>Irrelevant</v>
      </c>
      <c r="K247" s="4" t="str">
        <f>IF(AND(OR(I247="Motorway link",I247="Exit diverge",I247="Entrance merge",I247="Exit ramp",I247="Entrance ramp"),'Input data'!L262=""),3.5,IF(AND(OR(I247="Motorway link",I247="Exit diverge",I247="Entrance merge",I247="Exit ramp",I247="Entrance ramp"),'Input data'!L262&gt;1.5,'Input data'!L262&lt;11),'Input data'!L262,"Irrelevant"))</f>
        <v>Irrelevant</v>
      </c>
      <c r="L247" s="4" t="str">
        <f>IF(AND(I247="Motorway link",'Input data'!M262=""),"No",IF(I247="Motorway link",'Input data'!M262,"Irrelevant"))</f>
        <v>Irrelevant</v>
      </c>
      <c r="M247" s="4" t="str">
        <f>IF(AND(L247="Yes",'Input data'!N262&gt;0,'Input data'!N262&lt;1.00000001),'Input data'!N262,IF(OR(L247="No",L247="Yes"),0,"Irrelevant"))</f>
        <v>Irrelevant</v>
      </c>
      <c r="N247" s="4" t="str">
        <f>IF(AND(OR(I247="Motorway link",I247="Exit diverge",I247="Entrance merge"),'Input data'!O262=""),3,IF(AND(OR(I247="Motorway link",I247="Exit diverge",I247="Entrance merge"),'Input data'!O262&lt;11,'Input data'!O262&gt;-0.00000001),'Input data'!O262,"Irrelevant"))</f>
        <v>Irrelevant</v>
      </c>
      <c r="O247" s="4" t="str">
        <f>IF(AND(OR(I247="Motorway link",I247="Exit diverge",I247="Entrance merge",I247="Exit ramp",I247="Entrance ramp"),'Input data'!P262=""),0.5,IF(AND(OR(I247="Motorway link",I247="Exit diverge",I247="Entrance merge",I247="Exit ramp",I247="Entrance ramp"),'Input data'!P262&gt;-0.00000001,'Input data'!P262&lt;11),'Input data'!P262,"Irrelevant"))</f>
        <v>Irrelevant</v>
      </c>
      <c r="P247" s="4" t="str">
        <f>IF(AND(OR(I247="Motorway link",I247="Exit diverge",I247="Entrance merge"),'Input data'!Q262=""),5,IF(AND(OR(I247="Motorway link",I247="Exit diverge",I247="Entrance merge"),'Input data'!Q262&gt;-0.00000001,'Input data'!Q262&lt;101),'Input data'!Q262,"Irrelevant"))</f>
        <v>Irrelevant</v>
      </c>
      <c r="Q247" s="4" t="str">
        <f>IF(AND(OR(I247="Motorway link",I247="Exit diverge",I247="Entrance merge"),'Input data'!R262=""),"Straight",IF(AND(OR(I247="Motorway link",I247="Exit diverge",I247="Entrance merge"),'Input data'!R262&gt;10),'Input data'!R262,"Irrelevant"))</f>
        <v>Irrelevant</v>
      </c>
      <c r="R247" s="4" t="str">
        <f>IF(Q247="Straight",0,IF(AND(OR(I247="Motorway link",I247="Exit diverge",I247="Entrance merge"),OR('Input data'!S262="",'Input data'!S262&gt;(G247*1000))),G247*1000,IF(AND(OR(I247="Motorway link",I247="Exit diverge",I247="Entrance merge"),'Input data'!S262&gt;0),'Input data'!S262,"Irrelevant")))</f>
        <v>Irrelevant</v>
      </c>
      <c r="S247" s="4" t="str">
        <f>IF(AND(OR(I247="Motorway link",I247="Exit diverge",I247="Entrance merge"),'Input data'!T262=""),"Straight",IF(AND(OR(I247="Motorway link",I247="Exit diverge",I247="Entrance merge"),'Input data'!T262&gt;10),'Input data'!T262,"Irrelevant"))</f>
        <v>Irrelevant</v>
      </c>
      <c r="T247" s="4" t="str">
        <f>IF(S247="Straight",0,IF(R247="Irrelevant","Irrelevant",IF(AND(OR(I247="Motorway link",I247="Exit diverge",I247="Entrance merge"),OR('Input data'!U262="",'Input data'!U262&gt;(G247*1000-R247))),G247*1000-R247,IF(AND(OR(I247="Motorway link",I247="Exit diverge",I247="Entrance merge"),'Input data'!U262&gt;0),'Input data'!U262,"Irrelevant"))))</f>
        <v>Irrelevant</v>
      </c>
      <c r="U247" s="4" t="str">
        <f>IF(AND(OR(I247="Motorway link",I247="Exit diverge",I247="Entrance merge",I247="Exit ramp",I247="Entrance ramp"),'Input data'!V262=""),"No",IF(OR(I247="Motorway link",I247="Exit diverge",I247="Entrance merge",I247="Exit ramp",I247="Entrance ramp"),'Input data'!V262,"Irrelevant"))</f>
        <v>Irrelevant</v>
      </c>
      <c r="V247" s="4" t="str">
        <f>IF(W247="Straight",IF(AND(OR(I247="Exit ramp",I247="Entrance ramp"),'Input data'!W262=""),"Straight diamond ramp",IF(OR(I247="Exit ramp",I247="Entrance ramp"),'Input data'!W262,"Irrelevant")),"Irrelevant")</f>
        <v>Irrelevant</v>
      </c>
      <c r="W247" s="4" t="str">
        <f>IF(AND(OR(I247="Exit ramp",I247="Entrance ramp"),'Input data'!X262=""),"Straight",IF(AND(OR(I247="Exit ramp",I247="Entrance ramp"),'Input data'!X262&gt;10),'Input data'!X262,"Irrelevant"))</f>
        <v>Irrelevant</v>
      </c>
      <c r="X247" s="4" t="str">
        <f>IF(AND(OR(I247="Exit ramp",I247="Entrance ramp"),OR('Input data'!Y262="",'Input data'!Y262&gt;(G247*1000))),G247*1000,IF(AND(OR(I247="Exit ramp",I247="Entrance ramp"),'Input data'!Y262&gt;0),'Input data'!Y262,"Irrelevant"))</f>
        <v>Irrelevant</v>
      </c>
      <c r="Y247" s="4" t="str">
        <f>IF(AND(I247="Exit ramp",'Input data'!Z262=""),95,IF(AND(I247="Entrance ramp",'Input data'!Z262=""),45,IF(AND(OR(I247="Exit ramp",I247="Entrance ramp"),'Input data'!Z262&gt;4,'Input data'!Z262&lt;200),'Input data'!Z262,"Irrelevant")))</f>
        <v>Irrelevant</v>
      </c>
      <c r="Z247" s="4" t="str">
        <f>IF(AND(OR(I247="Exit ramp",I247="Entrance ramp"),'Input data'!AA262=""),"Straight",IF(AND(OR(I247="Exit ramp",I247="Entrance ramp"),'Input data'!AA262&gt;10),'Input data'!AA262,"Irrelevant"))</f>
        <v>Irrelevant</v>
      </c>
      <c r="AA247" s="4" t="str">
        <f>IF(X247="Irrelevant","Irrelevant",IF(AND(OR(I247="Exit ramp",I247="Entrance ramp"),OR('Input data'!AB262="",'Input data'!AB262&gt;(G247*1000-X247))),G247*1000-X247,IF(AND(OR(I247="Exit ramp",I247="Entrance ramp"),'Input data'!AB262&gt;0),'Input data'!AB262,"Irrelevant")))</f>
        <v>Irrelevant</v>
      </c>
      <c r="AB247" s="4" t="str">
        <f>IF(AND(I247="Exit ramp",'Input data'!AC262=""),60,IF(AND(I247="Entrance ramp",'Input data'!AC262=""),80,IF(AND(OR(I247="Exit ramp",I247="Entrance ramp"),'Input data'!AC262&gt;4,'Input data'!AC262&lt;200),'Input data'!AC262,"Irrelevant")))</f>
        <v>Irrelevant</v>
      </c>
      <c r="AC247" s="4" t="str">
        <f>IF(AND(OR(I247="Motorway link",I247="Exit diverge",I247="Entrance merge"),'Input data'!AD262=""),"No",IF(OR(I247="Motorway link",I247="Exit diverge",I247="Entrance merge"),'Input data'!AD262,"Irrelevant"))</f>
        <v>Irrelevant</v>
      </c>
      <c r="AD247" s="4" t="str">
        <f>IF(AND(OR(I247="Motorway link",I247="Exit diverge",I247="Entrance merge"),'Input data'!AE262=""),"130 kph",IF(OR(I247="Motorway link",I247="Exit diverge",I247="Entrance merge"),'Input data'!AE262,"Irrelevant"))</f>
        <v>Irrelevant</v>
      </c>
      <c r="AE247" s="4" t="str">
        <f>IF(AND(I247="Entrance merge",'Input data'!AF262=""),"No",IF(I247="Entrance merge",'Input data'!AF262,"Irrelevant"))</f>
        <v>Irrelevant</v>
      </c>
      <c r="AF247" s="4" t="str">
        <f>IF(AND(AE247="Yes",'Input data'!AG262&gt;0,'Input data'!AG262&lt;1.00000001),'Input data'!AG262,IF(OR(AE247="No",AE247="Yes"),0,"Irrelevant"))</f>
        <v>Irrelevant</v>
      </c>
    </row>
    <row r="248" spans="1:32" x14ac:dyDescent="0.3">
      <c r="A248" s="4" t="str">
        <f>IF('Input data'!A263="","",'Input data'!A263)</f>
        <v/>
      </c>
      <c r="B248" s="4" t="str">
        <f>IF('Input data'!B263="","",'Input data'!B263)</f>
        <v/>
      </c>
      <c r="C248" s="4" t="str">
        <f>IF('Input data'!C263="","",'Input data'!C263)</f>
        <v/>
      </c>
      <c r="D248" s="4" t="str">
        <f>IF('Input data'!D263="","",'Input data'!D263)</f>
        <v/>
      </c>
      <c r="E248" s="4" t="str">
        <f>IF('Input data'!E263="","",'Input data'!E263)</f>
        <v/>
      </c>
      <c r="F248" s="4" t="str">
        <f>IF('Input data'!F263="","",'Input data'!F263)</f>
        <v/>
      </c>
      <c r="G248" s="4">
        <f>IF('Input data'!G263="","",'Input data'!G263)</f>
        <v>0</v>
      </c>
      <c r="H248" s="4" t="str">
        <f>IF('Input data'!H263&gt;0.5,'Input data'!H263,"")</f>
        <v/>
      </c>
      <c r="I248" s="4" t="str">
        <f>IF('Input data'!I263="","",'Input data'!I263)</f>
        <v/>
      </c>
      <c r="J248" s="4" t="str">
        <f>IF(AND(OR(I248="Motorway link",I248="Exit diverge",I248="Entrance merge"),'Input data'!K263=""),2,IF(AND(OR(I248="Motorway link",I248="Exit diverge",I248="Entrance merge"),'Input data'!K263&gt;0.5,'Input data'!K263&lt;21),'Input data'!K263,"Irrelevant"))</f>
        <v>Irrelevant</v>
      </c>
      <c r="K248" s="4" t="str">
        <f>IF(AND(OR(I248="Motorway link",I248="Exit diverge",I248="Entrance merge",I248="Exit ramp",I248="Entrance ramp"),'Input data'!L263=""),3.5,IF(AND(OR(I248="Motorway link",I248="Exit diverge",I248="Entrance merge",I248="Exit ramp",I248="Entrance ramp"),'Input data'!L263&gt;1.5,'Input data'!L263&lt;11),'Input data'!L263,"Irrelevant"))</f>
        <v>Irrelevant</v>
      </c>
      <c r="L248" s="4" t="str">
        <f>IF(AND(I248="Motorway link",'Input data'!M263=""),"No",IF(I248="Motorway link",'Input data'!M263,"Irrelevant"))</f>
        <v>Irrelevant</v>
      </c>
      <c r="M248" s="4" t="str">
        <f>IF(AND(L248="Yes",'Input data'!N263&gt;0,'Input data'!N263&lt;1.00000001),'Input data'!N263,IF(OR(L248="No",L248="Yes"),0,"Irrelevant"))</f>
        <v>Irrelevant</v>
      </c>
      <c r="N248" s="4" t="str">
        <f>IF(AND(OR(I248="Motorway link",I248="Exit diverge",I248="Entrance merge"),'Input data'!O263=""),3,IF(AND(OR(I248="Motorway link",I248="Exit diverge",I248="Entrance merge"),'Input data'!O263&lt;11,'Input data'!O263&gt;-0.00000001),'Input data'!O263,"Irrelevant"))</f>
        <v>Irrelevant</v>
      </c>
      <c r="O248" s="4" t="str">
        <f>IF(AND(OR(I248="Motorway link",I248="Exit diverge",I248="Entrance merge",I248="Exit ramp",I248="Entrance ramp"),'Input data'!P263=""),0.5,IF(AND(OR(I248="Motorway link",I248="Exit diverge",I248="Entrance merge",I248="Exit ramp",I248="Entrance ramp"),'Input data'!P263&gt;-0.00000001,'Input data'!P263&lt;11),'Input data'!P263,"Irrelevant"))</f>
        <v>Irrelevant</v>
      </c>
      <c r="P248" s="4" t="str">
        <f>IF(AND(OR(I248="Motorway link",I248="Exit diverge",I248="Entrance merge"),'Input data'!Q263=""),5,IF(AND(OR(I248="Motorway link",I248="Exit diverge",I248="Entrance merge"),'Input data'!Q263&gt;-0.00000001,'Input data'!Q263&lt;101),'Input data'!Q263,"Irrelevant"))</f>
        <v>Irrelevant</v>
      </c>
      <c r="Q248" s="4" t="str">
        <f>IF(AND(OR(I248="Motorway link",I248="Exit diverge",I248="Entrance merge"),'Input data'!R263=""),"Straight",IF(AND(OR(I248="Motorway link",I248="Exit diverge",I248="Entrance merge"),'Input data'!R263&gt;10),'Input data'!R263,"Irrelevant"))</f>
        <v>Irrelevant</v>
      </c>
      <c r="R248" s="4" t="str">
        <f>IF(Q248="Straight",0,IF(AND(OR(I248="Motorway link",I248="Exit diverge",I248="Entrance merge"),OR('Input data'!S263="",'Input data'!S263&gt;(G248*1000))),G248*1000,IF(AND(OR(I248="Motorway link",I248="Exit diverge",I248="Entrance merge"),'Input data'!S263&gt;0),'Input data'!S263,"Irrelevant")))</f>
        <v>Irrelevant</v>
      </c>
      <c r="S248" s="4" t="str">
        <f>IF(AND(OR(I248="Motorway link",I248="Exit diverge",I248="Entrance merge"),'Input data'!T263=""),"Straight",IF(AND(OR(I248="Motorway link",I248="Exit diverge",I248="Entrance merge"),'Input data'!T263&gt;10),'Input data'!T263,"Irrelevant"))</f>
        <v>Irrelevant</v>
      </c>
      <c r="T248" s="4" t="str">
        <f>IF(S248="Straight",0,IF(R248="Irrelevant","Irrelevant",IF(AND(OR(I248="Motorway link",I248="Exit diverge",I248="Entrance merge"),OR('Input data'!U263="",'Input data'!U263&gt;(G248*1000-R248))),G248*1000-R248,IF(AND(OR(I248="Motorway link",I248="Exit diverge",I248="Entrance merge"),'Input data'!U263&gt;0),'Input data'!U263,"Irrelevant"))))</f>
        <v>Irrelevant</v>
      </c>
      <c r="U248" s="4" t="str">
        <f>IF(AND(OR(I248="Motorway link",I248="Exit diverge",I248="Entrance merge",I248="Exit ramp",I248="Entrance ramp"),'Input data'!V263=""),"No",IF(OR(I248="Motorway link",I248="Exit diverge",I248="Entrance merge",I248="Exit ramp",I248="Entrance ramp"),'Input data'!V263,"Irrelevant"))</f>
        <v>Irrelevant</v>
      </c>
      <c r="V248" s="4" t="str">
        <f>IF(W248="Straight",IF(AND(OR(I248="Exit ramp",I248="Entrance ramp"),'Input data'!W263=""),"Straight diamond ramp",IF(OR(I248="Exit ramp",I248="Entrance ramp"),'Input data'!W263,"Irrelevant")),"Irrelevant")</f>
        <v>Irrelevant</v>
      </c>
      <c r="W248" s="4" t="str">
        <f>IF(AND(OR(I248="Exit ramp",I248="Entrance ramp"),'Input data'!X263=""),"Straight",IF(AND(OR(I248="Exit ramp",I248="Entrance ramp"),'Input data'!X263&gt;10),'Input data'!X263,"Irrelevant"))</f>
        <v>Irrelevant</v>
      </c>
      <c r="X248" s="4" t="str">
        <f>IF(AND(OR(I248="Exit ramp",I248="Entrance ramp"),OR('Input data'!Y263="",'Input data'!Y263&gt;(G248*1000))),G248*1000,IF(AND(OR(I248="Exit ramp",I248="Entrance ramp"),'Input data'!Y263&gt;0),'Input data'!Y263,"Irrelevant"))</f>
        <v>Irrelevant</v>
      </c>
      <c r="Y248" s="4" t="str">
        <f>IF(AND(I248="Exit ramp",'Input data'!Z263=""),95,IF(AND(I248="Entrance ramp",'Input data'!Z263=""),45,IF(AND(OR(I248="Exit ramp",I248="Entrance ramp"),'Input data'!Z263&gt;4,'Input data'!Z263&lt;200),'Input data'!Z263,"Irrelevant")))</f>
        <v>Irrelevant</v>
      </c>
      <c r="Z248" s="4" t="str">
        <f>IF(AND(OR(I248="Exit ramp",I248="Entrance ramp"),'Input data'!AA263=""),"Straight",IF(AND(OR(I248="Exit ramp",I248="Entrance ramp"),'Input data'!AA263&gt;10),'Input data'!AA263,"Irrelevant"))</f>
        <v>Irrelevant</v>
      </c>
      <c r="AA248" s="4" t="str">
        <f>IF(X248="Irrelevant","Irrelevant",IF(AND(OR(I248="Exit ramp",I248="Entrance ramp"),OR('Input data'!AB263="",'Input data'!AB263&gt;(G248*1000-X248))),G248*1000-X248,IF(AND(OR(I248="Exit ramp",I248="Entrance ramp"),'Input data'!AB263&gt;0),'Input data'!AB263,"Irrelevant")))</f>
        <v>Irrelevant</v>
      </c>
      <c r="AB248" s="4" t="str">
        <f>IF(AND(I248="Exit ramp",'Input data'!AC263=""),60,IF(AND(I248="Entrance ramp",'Input data'!AC263=""),80,IF(AND(OR(I248="Exit ramp",I248="Entrance ramp"),'Input data'!AC263&gt;4,'Input data'!AC263&lt;200),'Input data'!AC263,"Irrelevant")))</f>
        <v>Irrelevant</v>
      </c>
      <c r="AC248" s="4" t="str">
        <f>IF(AND(OR(I248="Motorway link",I248="Exit diverge",I248="Entrance merge"),'Input data'!AD263=""),"No",IF(OR(I248="Motorway link",I248="Exit diverge",I248="Entrance merge"),'Input data'!AD263,"Irrelevant"))</f>
        <v>Irrelevant</v>
      </c>
      <c r="AD248" s="4" t="str">
        <f>IF(AND(OR(I248="Motorway link",I248="Exit diverge",I248="Entrance merge"),'Input data'!AE263=""),"130 kph",IF(OR(I248="Motorway link",I248="Exit diverge",I248="Entrance merge"),'Input data'!AE263,"Irrelevant"))</f>
        <v>Irrelevant</v>
      </c>
      <c r="AE248" s="4" t="str">
        <f>IF(AND(I248="Entrance merge",'Input data'!AF263=""),"No",IF(I248="Entrance merge",'Input data'!AF263,"Irrelevant"))</f>
        <v>Irrelevant</v>
      </c>
      <c r="AF248" s="4" t="str">
        <f>IF(AND(AE248="Yes",'Input data'!AG263&gt;0,'Input data'!AG263&lt;1.00000001),'Input data'!AG263,IF(OR(AE248="No",AE248="Yes"),0,"Irrelevant"))</f>
        <v>Irrelevant</v>
      </c>
    </row>
    <row r="249" spans="1:32" x14ac:dyDescent="0.3">
      <c r="A249" s="4" t="str">
        <f>IF('Input data'!A264="","",'Input data'!A264)</f>
        <v/>
      </c>
      <c r="B249" s="4" t="str">
        <f>IF('Input data'!B264="","",'Input data'!B264)</f>
        <v/>
      </c>
      <c r="C249" s="4" t="str">
        <f>IF('Input data'!C264="","",'Input data'!C264)</f>
        <v/>
      </c>
      <c r="D249" s="4" t="str">
        <f>IF('Input data'!D264="","",'Input data'!D264)</f>
        <v/>
      </c>
      <c r="E249" s="4" t="str">
        <f>IF('Input data'!E264="","",'Input data'!E264)</f>
        <v/>
      </c>
      <c r="F249" s="4" t="str">
        <f>IF('Input data'!F264="","",'Input data'!F264)</f>
        <v/>
      </c>
      <c r="G249" s="4">
        <f>IF('Input data'!G264="","",'Input data'!G264)</f>
        <v>0</v>
      </c>
      <c r="H249" s="4" t="str">
        <f>IF('Input data'!H264&gt;0.5,'Input data'!H264,"")</f>
        <v/>
      </c>
      <c r="I249" s="4" t="str">
        <f>IF('Input data'!I264="","",'Input data'!I264)</f>
        <v/>
      </c>
      <c r="J249" s="4" t="str">
        <f>IF(AND(OR(I249="Motorway link",I249="Exit diverge",I249="Entrance merge"),'Input data'!K264=""),2,IF(AND(OR(I249="Motorway link",I249="Exit diverge",I249="Entrance merge"),'Input data'!K264&gt;0.5,'Input data'!K264&lt;21),'Input data'!K264,"Irrelevant"))</f>
        <v>Irrelevant</v>
      </c>
      <c r="K249" s="4" t="str">
        <f>IF(AND(OR(I249="Motorway link",I249="Exit diverge",I249="Entrance merge",I249="Exit ramp",I249="Entrance ramp"),'Input data'!L264=""),3.5,IF(AND(OR(I249="Motorway link",I249="Exit diverge",I249="Entrance merge",I249="Exit ramp",I249="Entrance ramp"),'Input data'!L264&gt;1.5,'Input data'!L264&lt;11),'Input data'!L264,"Irrelevant"))</f>
        <v>Irrelevant</v>
      </c>
      <c r="L249" s="4" t="str">
        <f>IF(AND(I249="Motorway link",'Input data'!M264=""),"No",IF(I249="Motorway link",'Input data'!M264,"Irrelevant"))</f>
        <v>Irrelevant</v>
      </c>
      <c r="M249" s="4" t="str">
        <f>IF(AND(L249="Yes",'Input data'!N264&gt;0,'Input data'!N264&lt;1.00000001),'Input data'!N264,IF(OR(L249="No",L249="Yes"),0,"Irrelevant"))</f>
        <v>Irrelevant</v>
      </c>
      <c r="N249" s="4" t="str">
        <f>IF(AND(OR(I249="Motorway link",I249="Exit diverge",I249="Entrance merge"),'Input data'!O264=""),3,IF(AND(OR(I249="Motorway link",I249="Exit diverge",I249="Entrance merge"),'Input data'!O264&lt;11,'Input data'!O264&gt;-0.00000001),'Input data'!O264,"Irrelevant"))</f>
        <v>Irrelevant</v>
      </c>
      <c r="O249" s="4" t="str">
        <f>IF(AND(OR(I249="Motorway link",I249="Exit diverge",I249="Entrance merge",I249="Exit ramp",I249="Entrance ramp"),'Input data'!P264=""),0.5,IF(AND(OR(I249="Motorway link",I249="Exit diverge",I249="Entrance merge",I249="Exit ramp",I249="Entrance ramp"),'Input data'!P264&gt;-0.00000001,'Input data'!P264&lt;11),'Input data'!P264,"Irrelevant"))</f>
        <v>Irrelevant</v>
      </c>
      <c r="P249" s="4" t="str">
        <f>IF(AND(OR(I249="Motorway link",I249="Exit diverge",I249="Entrance merge"),'Input data'!Q264=""),5,IF(AND(OR(I249="Motorway link",I249="Exit diverge",I249="Entrance merge"),'Input data'!Q264&gt;-0.00000001,'Input data'!Q264&lt;101),'Input data'!Q264,"Irrelevant"))</f>
        <v>Irrelevant</v>
      </c>
      <c r="Q249" s="4" t="str">
        <f>IF(AND(OR(I249="Motorway link",I249="Exit diverge",I249="Entrance merge"),'Input data'!R264=""),"Straight",IF(AND(OR(I249="Motorway link",I249="Exit diverge",I249="Entrance merge"),'Input data'!R264&gt;10),'Input data'!R264,"Irrelevant"))</f>
        <v>Irrelevant</v>
      </c>
      <c r="R249" s="4" t="str">
        <f>IF(Q249="Straight",0,IF(AND(OR(I249="Motorway link",I249="Exit diverge",I249="Entrance merge"),OR('Input data'!S264="",'Input data'!S264&gt;(G249*1000))),G249*1000,IF(AND(OR(I249="Motorway link",I249="Exit diverge",I249="Entrance merge"),'Input data'!S264&gt;0),'Input data'!S264,"Irrelevant")))</f>
        <v>Irrelevant</v>
      </c>
      <c r="S249" s="4" t="str">
        <f>IF(AND(OR(I249="Motorway link",I249="Exit diverge",I249="Entrance merge"),'Input data'!T264=""),"Straight",IF(AND(OR(I249="Motorway link",I249="Exit diverge",I249="Entrance merge"),'Input data'!T264&gt;10),'Input data'!T264,"Irrelevant"))</f>
        <v>Irrelevant</v>
      </c>
      <c r="T249" s="4" t="str">
        <f>IF(S249="Straight",0,IF(R249="Irrelevant","Irrelevant",IF(AND(OR(I249="Motorway link",I249="Exit diverge",I249="Entrance merge"),OR('Input data'!U264="",'Input data'!U264&gt;(G249*1000-R249))),G249*1000-R249,IF(AND(OR(I249="Motorway link",I249="Exit diverge",I249="Entrance merge"),'Input data'!U264&gt;0),'Input data'!U264,"Irrelevant"))))</f>
        <v>Irrelevant</v>
      </c>
      <c r="U249" s="4" t="str">
        <f>IF(AND(OR(I249="Motorway link",I249="Exit diverge",I249="Entrance merge",I249="Exit ramp",I249="Entrance ramp"),'Input data'!V264=""),"No",IF(OR(I249="Motorway link",I249="Exit diverge",I249="Entrance merge",I249="Exit ramp",I249="Entrance ramp"),'Input data'!V264,"Irrelevant"))</f>
        <v>Irrelevant</v>
      </c>
      <c r="V249" s="4" t="str">
        <f>IF(W249="Straight",IF(AND(OR(I249="Exit ramp",I249="Entrance ramp"),'Input data'!W264=""),"Straight diamond ramp",IF(OR(I249="Exit ramp",I249="Entrance ramp"),'Input data'!W264,"Irrelevant")),"Irrelevant")</f>
        <v>Irrelevant</v>
      </c>
      <c r="W249" s="4" t="str">
        <f>IF(AND(OR(I249="Exit ramp",I249="Entrance ramp"),'Input data'!X264=""),"Straight",IF(AND(OR(I249="Exit ramp",I249="Entrance ramp"),'Input data'!X264&gt;10),'Input data'!X264,"Irrelevant"))</f>
        <v>Irrelevant</v>
      </c>
      <c r="X249" s="4" t="str">
        <f>IF(AND(OR(I249="Exit ramp",I249="Entrance ramp"),OR('Input data'!Y264="",'Input data'!Y264&gt;(G249*1000))),G249*1000,IF(AND(OR(I249="Exit ramp",I249="Entrance ramp"),'Input data'!Y264&gt;0),'Input data'!Y264,"Irrelevant"))</f>
        <v>Irrelevant</v>
      </c>
      <c r="Y249" s="4" t="str">
        <f>IF(AND(I249="Exit ramp",'Input data'!Z264=""),95,IF(AND(I249="Entrance ramp",'Input data'!Z264=""),45,IF(AND(OR(I249="Exit ramp",I249="Entrance ramp"),'Input data'!Z264&gt;4,'Input data'!Z264&lt;200),'Input data'!Z264,"Irrelevant")))</f>
        <v>Irrelevant</v>
      </c>
      <c r="Z249" s="4" t="str">
        <f>IF(AND(OR(I249="Exit ramp",I249="Entrance ramp"),'Input data'!AA264=""),"Straight",IF(AND(OR(I249="Exit ramp",I249="Entrance ramp"),'Input data'!AA264&gt;10),'Input data'!AA264,"Irrelevant"))</f>
        <v>Irrelevant</v>
      </c>
      <c r="AA249" s="4" t="str">
        <f>IF(X249="Irrelevant","Irrelevant",IF(AND(OR(I249="Exit ramp",I249="Entrance ramp"),OR('Input data'!AB264="",'Input data'!AB264&gt;(G249*1000-X249))),G249*1000-X249,IF(AND(OR(I249="Exit ramp",I249="Entrance ramp"),'Input data'!AB264&gt;0),'Input data'!AB264,"Irrelevant")))</f>
        <v>Irrelevant</v>
      </c>
      <c r="AB249" s="4" t="str">
        <f>IF(AND(I249="Exit ramp",'Input data'!AC264=""),60,IF(AND(I249="Entrance ramp",'Input data'!AC264=""),80,IF(AND(OR(I249="Exit ramp",I249="Entrance ramp"),'Input data'!AC264&gt;4,'Input data'!AC264&lt;200),'Input data'!AC264,"Irrelevant")))</f>
        <v>Irrelevant</v>
      </c>
      <c r="AC249" s="4" t="str">
        <f>IF(AND(OR(I249="Motorway link",I249="Exit diverge",I249="Entrance merge"),'Input data'!AD264=""),"No",IF(OR(I249="Motorway link",I249="Exit diverge",I249="Entrance merge"),'Input data'!AD264,"Irrelevant"))</f>
        <v>Irrelevant</v>
      </c>
      <c r="AD249" s="4" t="str">
        <f>IF(AND(OR(I249="Motorway link",I249="Exit diverge",I249="Entrance merge"),'Input data'!AE264=""),"130 kph",IF(OR(I249="Motorway link",I249="Exit diverge",I249="Entrance merge"),'Input data'!AE264,"Irrelevant"))</f>
        <v>Irrelevant</v>
      </c>
      <c r="AE249" s="4" t="str">
        <f>IF(AND(I249="Entrance merge",'Input data'!AF264=""),"No",IF(I249="Entrance merge",'Input data'!AF264,"Irrelevant"))</f>
        <v>Irrelevant</v>
      </c>
      <c r="AF249" s="4" t="str">
        <f>IF(AND(AE249="Yes",'Input data'!AG264&gt;0,'Input data'!AG264&lt;1.00000001),'Input data'!AG264,IF(OR(AE249="No",AE249="Yes"),0,"Irrelevant"))</f>
        <v>Irrelevant</v>
      </c>
    </row>
    <row r="250" spans="1:32" x14ac:dyDescent="0.3">
      <c r="A250" s="4" t="str">
        <f>IF('Input data'!A265="","",'Input data'!A265)</f>
        <v/>
      </c>
      <c r="B250" s="4" t="str">
        <f>IF('Input data'!B265="","",'Input data'!B265)</f>
        <v/>
      </c>
      <c r="C250" s="4" t="str">
        <f>IF('Input data'!C265="","",'Input data'!C265)</f>
        <v/>
      </c>
      <c r="D250" s="4" t="str">
        <f>IF('Input data'!D265="","",'Input data'!D265)</f>
        <v/>
      </c>
      <c r="E250" s="4" t="str">
        <f>IF('Input data'!E265="","",'Input data'!E265)</f>
        <v/>
      </c>
      <c r="F250" s="4" t="str">
        <f>IF('Input data'!F265="","",'Input data'!F265)</f>
        <v/>
      </c>
      <c r="G250" s="4">
        <f>IF('Input data'!G265="","",'Input data'!G265)</f>
        <v>0</v>
      </c>
      <c r="H250" s="4" t="str">
        <f>IF('Input data'!H265&gt;0.5,'Input data'!H265,"")</f>
        <v/>
      </c>
      <c r="I250" s="4" t="str">
        <f>IF('Input data'!I265="","",'Input data'!I265)</f>
        <v/>
      </c>
      <c r="J250" s="4" t="str">
        <f>IF(AND(OR(I250="Motorway link",I250="Exit diverge",I250="Entrance merge"),'Input data'!K265=""),2,IF(AND(OR(I250="Motorway link",I250="Exit diverge",I250="Entrance merge"),'Input data'!K265&gt;0.5,'Input data'!K265&lt;21),'Input data'!K265,"Irrelevant"))</f>
        <v>Irrelevant</v>
      </c>
      <c r="K250" s="4" t="str">
        <f>IF(AND(OR(I250="Motorway link",I250="Exit diverge",I250="Entrance merge",I250="Exit ramp",I250="Entrance ramp"),'Input data'!L265=""),3.5,IF(AND(OR(I250="Motorway link",I250="Exit diverge",I250="Entrance merge",I250="Exit ramp",I250="Entrance ramp"),'Input data'!L265&gt;1.5,'Input data'!L265&lt;11),'Input data'!L265,"Irrelevant"))</f>
        <v>Irrelevant</v>
      </c>
      <c r="L250" s="4" t="str">
        <f>IF(AND(I250="Motorway link",'Input data'!M265=""),"No",IF(I250="Motorway link",'Input data'!M265,"Irrelevant"))</f>
        <v>Irrelevant</v>
      </c>
      <c r="M250" s="4" t="str">
        <f>IF(AND(L250="Yes",'Input data'!N265&gt;0,'Input data'!N265&lt;1.00000001),'Input data'!N265,IF(OR(L250="No",L250="Yes"),0,"Irrelevant"))</f>
        <v>Irrelevant</v>
      </c>
      <c r="N250" s="4" t="str">
        <f>IF(AND(OR(I250="Motorway link",I250="Exit diverge",I250="Entrance merge"),'Input data'!O265=""),3,IF(AND(OR(I250="Motorway link",I250="Exit diverge",I250="Entrance merge"),'Input data'!O265&lt;11,'Input data'!O265&gt;-0.00000001),'Input data'!O265,"Irrelevant"))</f>
        <v>Irrelevant</v>
      </c>
      <c r="O250" s="4" t="str">
        <f>IF(AND(OR(I250="Motorway link",I250="Exit diverge",I250="Entrance merge",I250="Exit ramp",I250="Entrance ramp"),'Input data'!P265=""),0.5,IF(AND(OR(I250="Motorway link",I250="Exit diverge",I250="Entrance merge",I250="Exit ramp",I250="Entrance ramp"),'Input data'!P265&gt;-0.00000001,'Input data'!P265&lt;11),'Input data'!P265,"Irrelevant"))</f>
        <v>Irrelevant</v>
      </c>
      <c r="P250" s="4" t="str">
        <f>IF(AND(OR(I250="Motorway link",I250="Exit diverge",I250="Entrance merge"),'Input data'!Q265=""),5,IF(AND(OR(I250="Motorway link",I250="Exit diverge",I250="Entrance merge"),'Input data'!Q265&gt;-0.00000001,'Input data'!Q265&lt;101),'Input data'!Q265,"Irrelevant"))</f>
        <v>Irrelevant</v>
      </c>
      <c r="Q250" s="4" t="str">
        <f>IF(AND(OR(I250="Motorway link",I250="Exit diverge",I250="Entrance merge"),'Input data'!R265=""),"Straight",IF(AND(OR(I250="Motorway link",I250="Exit diverge",I250="Entrance merge"),'Input data'!R265&gt;10),'Input data'!R265,"Irrelevant"))</f>
        <v>Irrelevant</v>
      </c>
      <c r="R250" s="4" t="str">
        <f>IF(Q250="Straight",0,IF(AND(OR(I250="Motorway link",I250="Exit diverge",I250="Entrance merge"),OR('Input data'!S265="",'Input data'!S265&gt;(G250*1000))),G250*1000,IF(AND(OR(I250="Motorway link",I250="Exit diverge",I250="Entrance merge"),'Input data'!S265&gt;0),'Input data'!S265,"Irrelevant")))</f>
        <v>Irrelevant</v>
      </c>
      <c r="S250" s="4" t="str">
        <f>IF(AND(OR(I250="Motorway link",I250="Exit diverge",I250="Entrance merge"),'Input data'!T265=""),"Straight",IF(AND(OR(I250="Motorway link",I250="Exit diverge",I250="Entrance merge"),'Input data'!T265&gt;10),'Input data'!T265,"Irrelevant"))</f>
        <v>Irrelevant</v>
      </c>
      <c r="T250" s="4" t="str">
        <f>IF(S250="Straight",0,IF(R250="Irrelevant","Irrelevant",IF(AND(OR(I250="Motorway link",I250="Exit diverge",I250="Entrance merge"),OR('Input data'!U265="",'Input data'!U265&gt;(G250*1000-R250))),G250*1000-R250,IF(AND(OR(I250="Motorway link",I250="Exit diverge",I250="Entrance merge"),'Input data'!U265&gt;0),'Input data'!U265,"Irrelevant"))))</f>
        <v>Irrelevant</v>
      </c>
      <c r="U250" s="4" t="str">
        <f>IF(AND(OR(I250="Motorway link",I250="Exit diverge",I250="Entrance merge",I250="Exit ramp",I250="Entrance ramp"),'Input data'!V265=""),"No",IF(OR(I250="Motorway link",I250="Exit diverge",I250="Entrance merge",I250="Exit ramp",I250="Entrance ramp"),'Input data'!V265,"Irrelevant"))</f>
        <v>Irrelevant</v>
      </c>
      <c r="V250" s="4" t="str">
        <f>IF(W250="Straight",IF(AND(OR(I250="Exit ramp",I250="Entrance ramp"),'Input data'!W265=""),"Straight diamond ramp",IF(OR(I250="Exit ramp",I250="Entrance ramp"),'Input data'!W265,"Irrelevant")),"Irrelevant")</f>
        <v>Irrelevant</v>
      </c>
      <c r="W250" s="4" t="str">
        <f>IF(AND(OR(I250="Exit ramp",I250="Entrance ramp"),'Input data'!X265=""),"Straight",IF(AND(OR(I250="Exit ramp",I250="Entrance ramp"),'Input data'!X265&gt;10),'Input data'!X265,"Irrelevant"))</f>
        <v>Irrelevant</v>
      </c>
      <c r="X250" s="4" t="str">
        <f>IF(AND(OR(I250="Exit ramp",I250="Entrance ramp"),OR('Input data'!Y265="",'Input data'!Y265&gt;(G250*1000))),G250*1000,IF(AND(OR(I250="Exit ramp",I250="Entrance ramp"),'Input data'!Y265&gt;0),'Input data'!Y265,"Irrelevant"))</f>
        <v>Irrelevant</v>
      </c>
      <c r="Y250" s="4" t="str">
        <f>IF(AND(I250="Exit ramp",'Input data'!Z265=""),95,IF(AND(I250="Entrance ramp",'Input data'!Z265=""),45,IF(AND(OR(I250="Exit ramp",I250="Entrance ramp"),'Input data'!Z265&gt;4,'Input data'!Z265&lt;200),'Input data'!Z265,"Irrelevant")))</f>
        <v>Irrelevant</v>
      </c>
      <c r="Z250" s="4" t="str">
        <f>IF(AND(OR(I250="Exit ramp",I250="Entrance ramp"),'Input data'!AA265=""),"Straight",IF(AND(OR(I250="Exit ramp",I250="Entrance ramp"),'Input data'!AA265&gt;10),'Input data'!AA265,"Irrelevant"))</f>
        <v>Irrelevant</v>
      </c>
      <c r="AA250" s="4" t="str">
        <f>IF(X250="Irrelevant","Irrelevant",IF(AND(OR(I250="Exit ramp",I250="Entrance ramp"),OR('Input data'!AB265="",'Input data'!AB265&gt;(G250*1000-X250))),G250*1000-X250,IF(AND(OR(I250="Exit ramp",I250="Entrance ramp"),'Input data'!AB265&gt;0),'Input data'!AB265,"Irrelevant")))</f>
        <v>Irrelevant</v>
      </c>
      <c r="AB250" s="4" t="str">
        <f>IF(AND(I250="Exit ramp",'Input data'!AC265=""),60,IF(AND(I250="Entrance ramp",'Input data'!AC265=""),80,IF(AND(OR(I250="Exit ramp",I250="Entrance ramp"),'Input data'!AC265&gt;4,'Input data'!AC265&lt;200),'Input data'!AC265,"Irrelevant")))</f>
        <v>Irrelevant</v>
      </c>
      <c r="AC250" s="4" t="str">
        <f>IF(AND(OR(I250="Motorway link",I250="Exit diverge",I250="Entrance merge"),'Input data'!AD265=""),"No",IF(OR(I250="Motorway link",I250="Exit diverge",I250="Entrance merge"),'Input data'!AD265,"Irrelevant"))</f>
        <v>Irrelevant</v>
      </c>
      <c r="AD250" s="4" t="str">
        <f>IF(AND(OR(I250="Motorway link",I250="Exit diverge",I250="Entrance merge"),'Input data'!AE265=""),"130 kph",IF(OR(I250="Motorway link",I250="Exit diverge",I250="Entrance merge"),'Input data'!AE265,"Irrelevant"))</f>
        <v>Irrelevant</v>
      </c>
      <c r="AE250" s="4" t="str">
        <f>IF(AND(I250="Entrance merge",'Input data'!AF265=""),"No",IF(I250="Entrance merge",'Input data'!AF265,"Irrelevant"))</f>
        <v>Irrelevant</v>
      </c>
      <c r="AF250" s="4" t="str">
        <f>IF(AND(AE250="Yes",'Input data'!AG265&gt;0,'Input data'!AG265&lt;1.00000001),'Input data'!AG265,IF(OR(AE250="No",AE250="Yes"),0,"Irrelevant"))</f>
        <v>Irrelevant</v>
      </c>
    </row>
    <row r="251" spans="1:32" x14ac:dyDescent="0.3">
      <c r="A251" s="4" t="str">
        <f>IF('Input data'!A266="","",'Input data'!A266)</f>
        <v/>
      </c>
      <c r="B251" s="4" t="str">
        <f>IF('Input data'!B266="","",'Input data'!B266)</f>
        <v/>
      </c>
      <c r="C251" s="4" t="str">
        <f>IF('Input data'!C266="","",'Input data'!C266)</f>
        <v/>
      </c>
      <c r="D251" s="4" t="str">
        <f>IF('Input data'!D266="","",'Input data'!D266)</f>
        <v/>
      </c>
      <c r="E251" s="4" t="str">
        <f>IF('Input data'!E266="","",'Input data'!E266)</f>
        <v/>
      </c>
      <c r="F251" s="4" t="str">
        <f>IF('Input data'!F266="","",'Input data'!F266)</f>
        <v/>
      </c>
      <c r="G251" s="4">
        <f>IF('Input data'!G266="","",'Input data'!G266)</f>
        <v>0</v>
      </c>
      <c r="H251" s="4" t="str">
        <f>IF('Input data'!H266&gt;0.5,'Input data'!H266,"")</f>
        <v/>
      </c>
      <c r="I251" s="4" t="str">
        <f>IF('Input data'!I266="","",'Input data'!I266)</f>
        <v/>
      </c>
      <c r="J251" s="4" t="str">
        <f>IF(AND(OR(I251="Motorway link",I251="Exit diverge",I251="Entrance merge"),'Input data'!K266=""),2,IF(AND(OR(I251="Motorway link",I251="Exit diverge",I251="Entrance merge"),'Input data'!K266&gt;0.5,'Input data'!K266&lt;21),'Input data'!K266,"Irrelevant"))</f>
        <v>Irrelevant</v>
      </c>
      <c r="K251" s="4" t="str">
        <f>IF(AND(OR(I251="Motorway link",I251="Exit diverge",I251="Entrance merge",I251="Exit ramp",I251="Entrance ramp"),'Input data'!L266=""),3.5,IF(AND(OR(I251="Motorway link",I251="Exit diverge",I251="Entrance merge",I251="Exit ramp",I251="Entrance ramp"),'Input data'!L266&gt;1.5,'Input data'!L266&lt;11),'Input data'!L266,"Irrelevant"))</f>
        <v>Irrelevant</v>
      </c>
      <c r="L251" s="4" t="str">
        <f>IF(AND(I251="Motorway link",'Input data'!M266=""),"No",IF(I251="Motorway link",'Input data'!M266,"Irrelevant"))</f>
        <v>Irrelevant</v>
      </c>
      <c r="M251" s="4" t="str">
        <f>IF(AND(L251="Yes",'Input data'!N266&gt;0,'Input data'!N266&lt;1.00000001),'Input data'!N266,IF(OR(L251="No",L251="Yes"),0,"Irrelevant"))</f>
        <v>Irrelevant</v>
      </c>
      <c r="N251" s="4" t="str">
        <f>IF(AND(OR(I251="Motorway link",I251="Exit diverge",I251="Entrance merge"),'Input data'!O266=""),3,IF(AND(OR(I251="Motorway link",I251="Exit diverge",I251="Entrance merge"),'Input data'!O266&lt;11,'Input data'!O266&gt;-0.00000001),'Input data'!O266,"Irrelevant"))</f>
        <v>Irrelevant</v>
      </c>
      <c r="O251" s="4" t="str">
        <f>IF(AND(OR(I251="Motorway link",I251="Exit diverge",I251="Entrance merge",I251="Exit ramp",I251="Entrance ramp"),'Input data'!P266=""),0.5,IF(AND(OR(I251="Motorway link",I251="Exit diverge",I251="Entrance merge",I251="Exit ramp",I251="Entrance ramp"),'Input data'!P266&gt;-0.00000001,'Input data'!P266&lt;11),'Input data'!P266,"Irrelevant"))</f>
        <v>Irrelevant</v>
      </c>
      <c r="P251" s="4" t="str">
        <f>IF(AND(OR(I251="Motorway link",I251="Exit diverge",I251="Entrance merge"),'Input data'!Q266=""),5,IF(AND(OR(I251="Motorway link",I251="Exit diverge",I251="Entrance merge"),'Input data'!Q266&gt;-0.00000001,'Input data'!Q266&lt;101),'Input data'!Q266,"Irrelevant"))</f>
        <v>Irrelevant</v>
      </c>
      <c r="Q251" s="4" t="str">
        <f>IF(AND(OR(I251="Motorway link",I251="Exit diverge",I251="Entrance merge"),'Input data'!R266=""),"Straight",IF(AND(OR(I251="Motorway link",I251="Exit diverge",I251="Entrance merge"),'Input data'!R266&gt;10),'Input data'!R266,"Irrelevant"))</f>
        <v>Irrelevant</v>
      </c>
      <c r="R251" s="4" t="str">
        <f>IF(Q251="Straight",0,IF(AND(OR(I251="Motorway link",I251="Exit diverge",I251="Entrance merge"),OR('Input data'!S266="",'Input data'!S266&gt;(G251*1000))),G251*1000,IF(AND(OR(I251="Motorway link",I251="Exit diverge",I251="Entrance merge"),'Input data'!S266&gt;0),'Input data'!S266,"Irrelevant")))</f>
        <v>Irrelevant</v>
      </c>
      <c r="S251" s="4" t="str">
        <f>IF(AND(OR(I251="Motorway link",I251="Exit diverge",I251="Entrance merge"),'Input data'!T266=""),"Straight",IF(AND(OR(I251="Motorway link",I251="Exit diverge",I251="Entrance merge"),'Input data'!T266&gt;10),'Input data'!T266,"Irrelevant"))</f>
        <v>Irrelevant</v>
      </c>
      <c r="T251" s="4" t="str">
        <f>IF(S251="Straight",0,IF(R251="Irrelevant","Irrelevant",IF(AND(OR(I251="Motorway link",I251="Exit diverge",I251="Entrance merge"),OR('Input data'!U266="",'Input data'!U266&gt;(G251*1000-R251))),G251*1000-R251,IF(AND(OR(I251="Motorway link",I251="Exit diverge",I251="Entrance merge"),'Input data'!U266&gt;0),'Input data'!U266,"Irrelevant"))))</f>
        <v>Irrelevant</v>
      </c>
      <c r="U251" s="4" t="str">
        <f>IF(AND(OR(I251="Motorway link",I251="Exit diverge",I251="Entrance merge",I251="Exit ramp",I251="Entrance ramp"),'Input data'!V266=""),"No",IF(OR(I251="Motorway link",I251="Exit diverge",I251="Entrance merge",I251="Exit ramp",I251="Entrance ramp"),'Input data'!V266,"Irrelevant"))</f>
        <v>Irrelevant</v>
      </c>
      <c r="V251" s="4" t="str">
        <f>IF(W251="Straight",IF(AND(OR(I251="Exit ramp",I251="Entrance ramp"),'Input data'!W266=""),"Straight diamond ramp",IF(OR(I251="Exit ramp",I251="Entrance ramp"),'Input data'!W266,"Irrelevant")),"Irrelevant")</f>
        <v>Irrelevant</v>
      </c>
      <c r="W251" s="4" t="str">
        <f>IF(AND(OR(I251="Exit ramp",I251="Entrance ramp"),'Input data'!X266=""),"Straight",IF(AND(OR(I251="Exit ramp",I251="Entrance ramp"),'Input data'!X266&gt;10),'Input data'!X266,"Irrelevant"))</f>
        <v>Irrelevant</v>
      </c>
      <c r="X251" s="4" t="str">
        <f>IF(AND(OR(I251="Exit ramp",I251="Entrance ramp"),OR('Input data'!Y266="",'Input data'!Y266&gt;(G251*1000))),G251*1000,IF(AND(OR(I251="Exit ramp",I251="Entrance ramp"),'Input data'!Y266&gt;0),'Input data'!Y266,"Irrelevant"))</f>
        <v>Irrelevant</v>
      </c>
      <c r="Y251" s="4" t="str">
        <f>IF(AND(I251="Exit ramp",'Input data'!Z266=""),95,IF(AND(I251="Entrance ramp",'Input data'!Z266=""),45,IF(AND(OR(I251="Exit ramp",I251="Entrance ramp"),'Input data'!Z266&gt;4,'Input data'!Z266&lt;200),'Input data'!Z266,"Irrelevant")))</f>
        <v>Irrelevant</v>
      </c>
      <c r="Z251" s="4" t="str">
        <f>IF(AND(OR(I251="Exit ramp",I251="Entrance ramp"),'Input data'!AA266=""),"Straight",IF(AND(OR(I251="Exit ramp",I251="Entrance ramp"),'Input data'!AA266&gt;10),'Input data'!AA266,"Irrelevant"))</f>
        <v>Irrelevant</v>
      </c>
      <c r="AA251" s="4" t="str">
        <f>IF(X251="Irrelevant","Irrelevant",IF(AND(OR(I251="Exit ramp",I251="Entrance ramp"),OR('Input data'!AB266="",'Input data'!AB266&gt;(G251*1000-X251))),G251*1000-X251,IF(AND(OR(I251="Exit ramp",I251="Entrance ramp"),'Input data'!AB266&gt;0),'Input data'!AB266,"Irrelevant")))</f>
        <v>Irrelevant</v>
      </c>
      <c r="AB251" s="4" t="str">
        <f>IF(AND(I251="Exit ramp",'Input data'!AC266=""),60,IF(AND(I251="Entrance ramp",'Input data'!AC266=""),80,IF(AND(OR(I251="Exit ramp",I251="Entrance ramp"),'Input data'!AC266&gt;4,'Input data'!AC266&lt;200),'Input data'!AC266,"Irrelevant")))</f>
        <v>Irrelevant</v>
      </c>
      <c r="AC251" s="4" t="str">
        <f>IF(AND(OR(I251="Motorway link",I251="Exit diverge",I251="Entrance merge"),'Input data'!AD266=""),"No",IF(OR(I251="Motorway link",I251="Exit diverge",I251="Entrance merge"),'Input data'!AD266,"Irrelevant"))</f>
        <v>Irrelevant</v>
      </c>
      <c r="AD251" s="4" t="str">
        <f>IF(AND(OR(I251="Motorway link",I251="Exit diverge",I251="Entrance merge"),'Input data'!AE266=""),"130 kph",IF(OR(I251="Motorway link",I251="Exit diverge",I251="Entrance merge"),'Input data'!AE266,"Irrelevant"))</f>
        <v>Irrelevant</v>
      </c>
      <c r="AE251" s="4" t="str">
        <f>IF(AND(I251="Entrance merge",'Input data'!AF266=""),"No",IF(I251="Entrance merge",'Input data'!AF266,"Irrelevant"))</f>
        <v>Irrelevant</v>
      </c>
      <c r="AF251" s="4" t="str">
        <f>IF(AND(AE251="Yes",'Input data'!AG266&gt;0,'Input data'!AG266&lt;1.00000001),'Input data'!AG266,IF(OR(AE251="No",AE251="Yes"),0,"Irrelevant"))</f>
        <v>Irrelevant</v>
      </c>
    </row>
    <row r="252" spans="1:32" x14ac:dyDescent="0.3">
      <c r="A252" s="4" t="str">
        <f>IF('Input data'!A267="","",'Input data'!A267)</f>
        <v/>
      </c>
      <c r="B252" s="4" t="str">
        <f>IF('Input data'!B267="","",'Input data'!B267)</f>
        <v/>
      </c>
      <c r="C252" s="4" t="str">
        <f>IF('Input data'!C267="","",'Input data'!C267)</f>
        <v/>
      </c>
      <c r="D252" s="4" t="str">
        <f>IF('Input data'!D267="","",'Input data'!D267)</f>
        <v/>
      </c>
      <c r="E252" s="4" t="str">
        <f>IF('Input data'!E267="","",'Input data'!E267)</f>
        <v/>
      </c>
      <c r="F252" s="4" t="str">
        <f>IF('Input data'!F267="","",'Input data'!F267)</f>
        <v/>
      </c>
      <c r="G252" s="4">
        <f>IF('Input data'!G267="","",'Input data'!G267)</f>
        <v>0</v>
      </c>
      <c r="H252" s="4" t="str">
        <f>IF('Input data'!H267&gt;0.5,'Input data'!H267,"")</f>
        <v/>
      </c>
      <c r="I252" s="4" t="str">
        <f>IF('Input data'!I267="","",'Input data'!I267)</f>
        <v/>
      </c>
      <c r="J252" s="4" t="str">
        <f>IF(AND(OR(I252="Motorway link",I252="Exit diverge",I252="Entrance merge"),'Input data'!K267=""),2,IF(AND(OR(I252="Motorway link",I252="Exit diverge",I252="Entrance merge"),'Input data'!K267&gt;0.5,'Input data'!K267&lt;21),'Input data'!K267,"Irrelevant"))</f>
        <v>Irrelevant</v>
      </c>
      <c r="K252" s="4" t="str">
        <f>IF(AND(OR(I252="Motorway link",I252="Exit diverge",I252="Entrance merge",I252="Exit ramp",I252="Entrance ramp"),'Input data'!L267=""),3.5,IF(AND(OR(I252="Motorway link",I252="Exit diverge",I252="Entrance merge",I252="Exit ramp",I252="Entrance ramp"),'Input data'!L267&gt;1.5,'Input data'!L267&lt;11),'Input data'!L267,"Irrelevant"))</f>
        <v>Irrelevant</v>
      </c>
      <c r="L252" s="4" t="str">
        <f>IF(AND(I252="Motorway link",'Input data'!M267=""),"No",IF(I252="Motorway link",'Input data'!M267,"Irrelevant"))</f>
        <v>Irrelevant</v>
      </c>
      <c r="M252" s="4" t="str">
        <f>IF(AND(L252="Yes",'Input data'!N267&gt;0,'Input data'!N267&lt;1.00000001),'Input data'!N267,IF(OR(L252="No",L252="Yes"),0,"Irrelevant"))</f>
        <v>Irrelevant</v>
      </c>
      <c r="N252" s="4" t="str">
        <f>IF(AND(OR(I252="Motorway link",I252="Exit diverge",I252="Entrance merge"),'Input data'!O267=""),3,IF(AND(OR(I252="Motorway link",I252="Exit diverge",I252="Entrance merge"),'Input data'!O267&lt;11,'Input data'!O267&gt;-0.00000001),'Input data'!O267,"Irrelevant"))</f>
        <v>Irrelevant</v>
      </c>
      <c r="O252" s="4" t="str">
        <f>IF(AND(OR(I252="Motorway link",I252="Exit diverge",I252="Entrance merge",I252="Exit ramp",I252="Entrance ramp"),'Input data'!P267=""),0.5,IF(AND(OR(I252="Motorway link",I252="Exit diverge",I252="Entrance merge",I252="Exit ramp",I252="Entrance ramp"),'Input data'!P267&gt;-0.00000001,'Input data'!P267&lt;11),'Input data'!P267,"Irrelevant"))</f>
        <v>Irrelevant</v>
      </c>
      <c r="P252" s="4" t="str">
        <f>IF(AND(OR(I252="Motorway link",I252="Exit diverge",I252="Entrance merge"),'Input data'!Q267=""),5,IF(AND(OR(I252="Motorway link",I252="Exit diverge",I252="Entrance merge"),'Input data'!Q267&gt;-0.00000001,'Input data'!Q267&lt;101),'Input data'!Q267,"Irrelevant"))</f>
        <v>Irrelevant</v>
      </c>
      <c r="Q252" s="4" t="str">
        <f>IF(AND(OR(I252="Motorway link",I252="Exit diverge",I252="Entrance merge"),'Input data'!R267=""),"Straight",IF(AND(OR(I252="Motorway link",I252="Exit diverge",I252="Entrance merge"),'Input data'!R267&gt;10),'Input data'!R267,"Irrelevant"))</f>
        <v>Irrelevant</v>
      </c>
      <c r="R252" s="4" t="str">
        <f>IF(Q252="Straight",0,IF(AND(OR(I252="Motorway link",I252="Exit diverge",I252="Entrance merge"),OR('Input data'!S267="",'Input data'!S267&gt;(G252*1000))),G252*1000,IF(AND(OR(I252="Motorway link",I252="Exit diverge",I252="Entrance merge"),'Input data'!S267&gt;0),'Input data'!S267,"Irrelevant")))</f>
        <v>Irrelevant</v>
      </c>
      <c r="S252" s="4" t="str">
        <f>IF(AND(OR(I252="Motorway link",I252="Exit diverge",I252="Entrance merge"),'Input data'!T267=""),"Straight",IF(AND(OR(I252="Motorway link",I252="Exit diverge",I252="Entrance merge"),'Input data'!T267&gt;10),'Input data'!T267,"Irrelevant"))</f>
        <v>Irrelevant</v>
      </c>
      <c r="T252" s="4" t="str">
        <f>IF(S252="Straight",0,IF(R252="Irrelevant","Irrelevant",IF(AND(OR(I252="Motorway link",I252="Exit diverge",I252="Entrance merge"),OR('Input data'!U267="",'Input data'!U267&gt;(G252*1000-R252))),G252*1000-R252,IF(AND(OR(I252="Motorway link",I252="Exit diverge",I252="Entrance merge"),'Input data'!U267&gt;0),'Input data'!U267,"Irrelevant"))))</f>
        <v>Irrelevant</v>
      </c>
      <c r="U252" s="4" t="str">
        <f>IF(AND(OR(I252="Motorway link",I252="Exit diverge",I252="Entrance merge",I252="Exit ramp",I252="Entrance ramp"),'Input data'!V267=""),"No",IF(OR(I252="Motorway link",I252="Exit diverge",I252="Entrance merge",I252="Exit ramp",I252="Entrance ramp"),'Input data'!V267,"Irrelevant"))</f>
        <v>Irrelevant</v>
      </c>
      <c r="V252" s="4" t="str">
        <f>IF(W252="Straight",IF(AND(OR(I252="Exit ramp",I252="Entrance ramp"),'Input data'!W267=""),"Straight diamond ramp",IF(OR(I252="Exit ramp",I252="Entrance ramp"),'Input data'!W267,"Irrelevant")),"Irrelevant")</f>
        <v>Irrelevant</v>
      </c>
      <c r="W252" s="4" t="str">
        <f>IF(AND(OR(I252="Exit ramp",I252="Entrance ramp"),'Input data'!X267=""),"Straight",IF(AND(OR(I252="Exit ramp",I252="Entrance ramp"),'Input data'!X267&gt;10),'Input data'!X267,"Irrelevant"))</f>
        <v>Irrelevant</v>
      </c>
      <c r="X252" s="4" t="str">
        <f>IF(AND(OR(I252="Exit ramp",I252="Entrance ramp"),OR('Input data'!Y267="",'Input data'!Y267&gt;(G252*1000))),G252*1000,IF(AND(OR(I252="Exit ramp",I252="Entrance ramp"),'Input data'!Y267&gt;0),'Input data'!Y267,"Irrelevant"))</f>
        <v>Irrelevant</v>
      </c>
      <c r="Y252" s="4" t="str">
        <f>IF(AND(I252="Exit ramp",'Input data'!Z267=""),95,IF(AND(I252="Entrance ramp",'Input data'!Z267=""),45,IF(AND(OR(I252="Exit ramp",I252="Entrance ramp"),'Input data'!Z267&gt;4,'Input data'!Z267&lt;200),'Input data'!Z267,"Irrelevant")))</f>
        <v>Irrelevant</v>
      </c>
      <c r="Z252" s="4" t="str">
        <f>IF(AND(OR(I252="Exit ramp",I252="Entrance ramp"),'Input data'!AA267=""),"Straight",IF(AND(OR(I252="Exit ramp",I252="Entrance ramp"),'Input data'!AA267&gt;10),'Input data'!AA267,"Irrelevant"))</f>
        <v>Irrelevant</v>
      </c>
      <c r="AA252" s="4" t="str">
        <f>IF(X252="Irrelevant","Irrelevant",IF(AND(OR(I252="Exit ramp",I252="Entrance ramp"),OR('Input data'!AB267="",'Input data'!AB267&gt;(G252*1000-X252))),G252*1000-X252,IF(AND(OR(I252="Exit ramp",I252="Entrance ramp"),'Input data'!AB267&gt;0),'Input data'!AB267,"Irrelevant")))</f>
        <v>Irrelevant</v>
      </c>
      <c r="AB252" s="4" t="str">
        <f>IF(AND(I252="Exit ramp",'Input data'!AC267=""),60,IF(AND(I252="Entrance ramp",'Input data'!AC267=""),80,IF(AND(OR(I252="Exit ramp",I252="Entrance ramp"),'Input data'!AC267&gt;4,'Input data'!AC267&lt;200),'Input data'!AC267,"Irrelevant")))</f>
        <v>Irrelevant</v>
      </c>
      <c r="AC252" s="4" t="str">
        <f>IF(AND(OR(I252="Motorway link",I252="Exit diverge",I252="Entrance merge"),'Input data'!AD267=""),"No",IF(OR(I252="Motorway link",I252="Exit diverge",I252="Entrance merge"),'Input data'!AD267,"Irrelevant"))</f>
        <v>Irrelevant</v>
      </c>
      <c r="AD252" s="4" t="str">
        <f>IF(AND(OR(I252="Motorway link",I252="Exit diverge",I252="Entrance merge"),'Input data'!AE267=""),"130 kph",IF(OR(I252="Motorway link",I252="Exit diverge",I252="Entrance merge"),'Input data'!AE267,"Irrelevant"))</f>
        <v>Irrelevant</v>
      </c>
      <c r="AE252" s="4" t="str">
        <f>IF(AND(I252="Entrance merge",'Input data'!AF267=""),"No",IF(I252="Entrance merge",'Input data'!AF267,"Irrelevant"))</f>
        <v>Irrelevant</v>
      </c>
      <c r="AF252" s="4" t="str">
        <f>IF(AND(AE252="Yes",'Input data'!AG267&gt;0,'Input data'!AG267&lt;1.00000001),'Input data'!AG267,IF(OR(AE252="No",AE252="Yes"),0,"Irrelevant"))</f>
        <v>Irrelevant</v>
      </c>
    </row>
    <row r="253" spans="1:32" x14ac:dyDescent="0.3">
      <c r="A253" s="4" t="str">
        <f>IF('Input data'!A268="","",'Input data'!A268)</f>
        <v/>
      </c>
      <c r="B253" s="4" t="str">
        <f>IF('Input data'!B268="","",'Input data'!B268)</f>
        <v/>
      </c>
      <c r="C253" s="4" t="str">
        <f>IF('Input data'!C268="","",'Input data'!C268)</f>
        <v/>
      </c>
      <c r="D253" s="4" t="str">
        <f>IF('Input data'!D268="","",'Input data'!D268)</f>
        <v/>
      </c>
      <c r="E253" s="4" t="str">
        <f>IF('Input data'!E268="","",'Input data'!E268)</f>
        <v/>
      </c>
      <c r="F253" s="4" t="str">
        <f>IF('Input data'!F268="","",'Input data'!F268)</f>
        <v/>
      </c>
      <c r="G253" s="4">
        <f>IF('Input data'!G268="","",'Input data'!G268)</f>
        <v>0</v>
      </c>
      <c r="H253" s="4" t="str">
        <f>IF('Input data'!H268&gt;0.5,'Input data'!H268,"")</f>
        <v/>
      </c>
      <c r="I253" s="4" t="str">
        <f>IF('Input data'!I268="","",'Input data'!I268)</f>
        <v/>
      </c>
      <c r="J253" s="4" t="str">
        <f>IF(AND(OR(I253="Motorway link",I253="Exit diverge",I253="Entrance merge"),'Input data'!K268=""),2,IF(AND(OR(I253="Motorway link",I253="Exit diverge",I253="Entrance merge"),'Input data'!K268&gt;0.5,'Input data'!K268&lt;21),'Input data'!K268,"Irrelevant"))</f>
        <v>Irrelevant</v>
      </c>
      <c r="K253" s="4" t="str">
        <f>IF(AND(OR(I253="Motorway link",I253="Exit diverge",I253="Entrance merge",I253="Exit ramp",I253="Entrance ramp"),'Input data'!L268=""),3.5,IF(AND(OR(I253="Motorway link",I253="Exit diverge",I253="Entrance merge",I253="Exit ramp",I253="Entrance ramp"),'Input data'!L268&gt;1.5,'Input data'!L268&lt;11),'Input data'!L268,"Irrelevant"))</f>
        <v>Irrelevant</v>
      </c>
      <c r="L253" s="4" t="str">
        <f>IF(AND(I253="Motorway link",'Input data'!M268=""),"No",IF(I253="Motorway link",'Input data'!M268,"Irrelevant"))</f>
        <v>Irrelevant</v>
      </c>
      <c r="M253" s="4" t="str">
        <f>IF(AND(L253="Yes",'Input data'!N268&gt;0,'Input data'!N268&lt;1.00000001),'Input data'!N268,IF(OR(L253="No",L253="Yes"),0,"Irrelevant"))</f>
        <v>Irrelevant</v>
      </c>
      <c r="N253" s="4" t="str">
        <f>IF(AND(OR(I253="Motorway link",I253="Exit diverge",I253="Entrance merge"),'Input data'!O268=""),3,IF(AND(OR(I253="Motorway link",I253="Exit diverge",I253="Entrance merge"),'Input data'!O268&lt;11,'Input data'!O268&gt;-0.00000001),'Input data'!O268,"Irrelevant"))</f>
        <v>Irrelevant</v>
      </c>
      <c r="O253" s="4" t="str">
        <f>IF(AND(OR(I253="Motorway link",I253="Exit diverge",I253="Entrance merge",I253="Exit ramp",I253="Entrance ramp"),'Input data'!P268=""),0.5,IF(AND(OR(I253="Motorway link",I253="Exit diverge",I253="Entrance merge",I253="Exit ramp",I253="Entrance ramp"),'Input data'!P268&gt;-0.00000001,'Input data'!P268&lt;11),'Input data'!P268,"Irrelevant"))</f>
        <v>Irrelevant</v>
      </c>
      <c r="P253" s="4" t="str">
        <f>IF(AND(OR(I253="Motorway link",I253="Exit diverge",I253="Entrance merge"),'Input data'!Q268=""),5,IF(AND(OR(I253="Motorway link",I253="Exit diverge",I253="Entrance merge"),'Input data'!Q268&gt;-0.00000001,'Input data'!Q268&lt;101),'Input data'!Q268,"Irrelevant"))</f>
        <v>Irrelevant</v>
      </c>
      <c r="Q253" s="4" t="str">
        <f>IF(AND(OR(I253="Motorway link",I253="Exit diverge",I253="Entrance merge"),'Input data'!R268=""),"Straight",IF(AND(OR(I253="Motorway link",I253="Exit diverge",I253="Entrance merge"),'Input data'!R268&gt;10),'Input data'!R268,"Irrelevant"))</f>
        <v>Irrelevant</v>
      </c>
      <c r="R253" s="4" t="str">
        <f>IF(Q253="Straight",0,IF(AND(OR(I253="Motorway link",I253="Exit diverge",I253="Entrance merge"),OR('Input data'!S268="",'Input data'!S268&gt;(G253*1000))),G253*1000,IF(AND(OR(I253="Motorway link",I253="Exit diverge",I253="Entrance merge"),'Input data'!S268&gt;0),'Input data'!S268,"Irrelevant")))</f>
        <v>Irrelevant</v>
      </c>
      <c r="S253" s="4" t="str">
        <f>IF(AND(OR(I253="Motorway link",I253="Exit diverge",I253="Entrance merge"),'Input data'!T268=""),"Straight",IF(AND(OR(I253="Motorway link",I253="Exit diverge",I253="Entrance merge"),'Input data'!T268&gt;10),'Input data'!T268,"Irrelevant"))</f>
        <v>Irrelevant</v>
      </c>
      <c r="T253" s="4" t="str">
        <f>IF(S253="Straight",0,IF(R253="Irrelevant","Irrelevant",IF(AND(OR(I253="Motorway link",I253="Exit diverge",I253="Entrance merge"),OR('Input data'!U268="",'Input data'!U268&gt;(G253*1000-R253))),G253*1000-R253,IF(AND(OR(I253="Motorway link",I253="Exit diverge",I253="Entrance merge"),'Input data'!U268&gt;0),'Input data'!U268,"Irrelevant"))))</f>
        <v>Irrelevant</v>
      </c>
      <c r="U253" s="4" t="str">
        <f>IF(AND(OR(I253="Motorway link",I253="Exit diverge",I253="Entrance merge",I253="Exit ramp",I253="Entrance ramp"),'Input data'!V268=""),"No",IF(OR(I253="Motorway link",I253="Exit diverge",I253="Entrance merge",I253="Exit ramp",I253="Entrance ramp"),'Input data'!V268,"Irrelevant"))</f>
        <v>Irrelevant</v>
      </c>
      <c r="V253" s="4" t="str">
        <f>IF(W253="Straight",IF(AND(OR(I253="Exit ramp",I253="Entrance ramp"),'Input data'!W268=""),"Straight diamond ramp",IF(OR(I253="Exit ramp",I253="Entrance ramp"),'Input data'!W268,"Irrelevant")),"Irrelevant")</f>
        <v>Irrelevant</v>
      </c>
      <c r="W253" s="4" t="str">
        <f>IF(AND(OR(I253="Exit ramp",I253="Entrance ramp"),'Input data'!X268=""),"Straight",IF(AND(OR(I253="Exit ramp",I253="Entrance ramp"),'Input data'!X268&gt;10),'Input data'!X268,"Irrelevant"))</f>
        <v>Irrelevant</v>
      </c>
      <c r="X253" s="4" t="str">
        <f>IF(AND(OR(I253="Exit ramp",I253="Entrance ramp"),OR('Input data'!Y268="",'Input data'!Y268&gt;(G253*1000))),G253*1000,IF(AND(OR(I253="Exit ramp",I253="Entrance ramp"),'Input data'!Y268&gt;0),'Input data'!Y268,"Irrelevant"))</f>
        <v>Irrelevant</v>
      </c>
      <c r="Y253" s="4" t="str">
        <f>IF(AND(I253="Exit ramp",'Input data'!Z268=""),95,IF(AND(I253="Entrance ramp",'Input data'!Z268=""),45,IF(AND(OR(I253="Exit ramp",I253="Entrance ramp"),'Input data'!Z268&gt;4,'Input data'!Z268&lt;200),'Input data'!Z268,"Irrelevant")))</f>
        <v>Irrelevant</v>
      </c>
      <c r="Z253" s="4" t="str">
        <f>IF(AND(OR(I253="Exit ramp",I253="Entrance ramp"),'Input data'!AA268=""),"Straight",IF(AND(OR(I253="Exit ramp",I253="Entrance ramp"),'Input data'!AA268&gt;10),'Input data'!AA268,"Irrelevant"))</f>
        <v>Irrelevant</v>
      </c>
      <c r="AA253" s="4" t="str">
        <f>IF(X253="Irrelevant","Irrelevant",IF(AND(OR(I253="Exit ramp",I253="Entrance ramp"),OR('Input data'!AB268="",'Input data'!AB268&gt;(G253*1000-X253))),G253*1000-X253,IF(AND(OR(I253="Exit ramp",I253="Entrance ramp"),'Input data'!AB268&gt;0),'Input data'!AB268,"Irrelevant")))</f>
        <v>Irrelevant</v>
      </c>
      <c r="AB253" s="4" t="str">
        <f>IF(AND(I253="Exit ramp",'Input data'!AC268=""),60,IF(AND(I253="Entrance ramp",'Input data'!AC268=""),80,IF(AND(OR(I253="Exit ramp",I253="Entrance ramp"),'Input data'!AC268&gt;4,'Input data'!AC268&lt;200),'Input data'!AC268,"Irrelevant")))</f>
        <v>Irrelevant</v>
      </c>
      <c r="AC253" s="4" t="str">
        <f>IF(AND(OR(I253="Motorway link",I253="Exit diverge",I253="Entrance merge"),'Input data'!AD268=""),"No",IF(OR(I253="Motorway link",I253="Exit diverge",I253="Entrance merge"),'Input data'!AD268,"Irrelevant"))</f>
        <v>Irrelevant</v>
      </c>
      <c r="AD253" s="4" t="str">
        <f>IF(AND(OR(I253="Motorway link",I253="Exit diverge",I253="Entrance merge"),'Input data'!AE268=""),"130 kph",IF(OR(I253="Motorway link",I253="Exit diverge",I253="Entrance merge"),'Input data'!AE268,"Irrelevant"))</f>
        <v>Irrelevant</v>
      </c>
      <c r="AE253" s="4" t="str">
        <f>IF(AND(I253="Entrance merge",'Input data'!AF268=""),"No",IF(I253="Entrance merge",'Input data'!AF268,"Irrelevant"))</f>
        <v>Irrelevant</v>
      </c>
      <c r="AF253" s="4" t="str">
        <f>IF(AND(AE253="Yes",'Input data'!AG268&gt;0,'Input data'!AG268&lt;1.00000001),'Input data'!AG268,IF(OR(AE253="No",AE253="Yes"),0,"Irrelevant"))</f>
        <v>Irrelevant</v>
      </c>
    </row>
    <row r="254" spans="1:32" x14ac:dyDescent="0.3">
      <c r="A254" s="4" t="str">
        <f>IF('Input data'!A269="","",'Input data'!A269)</f>
        <v/>
      </c>
      <c r="B254" s="4" t="str">
        <f>IF('Input data'!B269="","",'Input data'!B269)</f>
        <v/>
      </c>
      <c r="C254" s="4" t="str">
        <f>IF('Input data'!C269="","",'Input data'!C269)</f>
        <v/>
      </c>
      <c r="D254" s="4" t="str">
        <f>IF('Input data'!D269="","",'Input data'!D269)</f>
        <v/>
      </c>
      <c r="E254" s="4" t="str">
        <f>IF('Input data'!E269="","",'Input data'!E269)</f>
        <v/>
      </c>
      <c r="F254" s="4" t="str">
        <f>IF('Input data'!F269="","",'Input data'!F269)</f>
        <v/>
      </c>
      <c r="G254" s="4">
        <f>IF('Input data'!G269="","",'Input data'!G269)</f>
        <v>0</v>
      </c>
      <c r="H254" s="4" t="str">
        <f>IF('Input data'!H269&gt;0.5,'Input data'!H269,"")</f>
        <v/>
      </c>
      <c r="I254" s="4" t="str">
        <f>IF('Input data'!I269="","",'Input data'!I269)</f>
        <v/>
      </c>
      <c r="J254" s="4" t="str">
        <f>IF(AND(OR(I254="Motorway link",I254="Exit diverge",I254="Entrance merge"),'Input data'!K269=""),2,IF(AND(OR(I254="Motorway link",I254="Exit diverge",I254="Entrance merge"),'Input data'!K269&gt;0.5,'Input data'!K269&lt;21),'Input data'!K269,"Irrelevant"))</f>
        <v>Irrelevant</v>
      </c>
      <c r="K254" s="4" t="str">
        <f>IF(AND(OR(I254="Motorway link",I254="Exit diverge",I254="Entrance merge",I254="Exit ramp",I254="Entrance ramp"),'Input data'!L269=""),3.5,IF(AND(OR(I254="Motorway link",I254="Exit diverge",I254="Entrance merge",I254="Exit ramp",I254="Entrance ramp"),'Input data'!L269&gt;1.5,'Input data'!L269&lt;11),'Input data'!L269,"Irrelevant"))</f>
        <v>Irrelevant</v>
      </c>
      <c r="L254" s="4" t="str">
        <f>IF(AND(I254="Motorway link",'Input data'!M269=""),"No",IF(I254="Motorway link",'Input data'!M269,"Irrelevant"))</f>
        <v>Irrelevant</v>
      </c>
      <c r="M254" s="4" t="str">
        <f>IF(AND(L254="Yes",'Input data'!N269&gt;0,'Input data'!N269&lt;1.00000001),'Input data'!N269,IF(OR(L254="No",L254="Yes"),0,"Irrelevant"))</f>
        <v>Irrelevant</v>
      </c>
      <c r="N254" s="4" t="str">
        <f>IF(AND(OR(I254="Motorway link",I254="Exit diverge",I254="Entrance merge"),'Input data'!O269=""),3,IF(AND(OR(I254="Motorway link",I254="Exit diverge",I254="Entrance merge"),'Input data'!O269&lt;11,'Input data'!O269&gt;-0.00000001),'Input data'!O269,"Irrelevant"))</f>
        <v>Irrelevant</v>
      </c>
      <c r="O254" s="4" t="str">
        <f>IF(AND(OR(I254="Motorway link",I254="Exit diverge",I254="Entrance merge",I254="Exit ramp",I254="Entrance ramp"),'Input data'!P269=""),0.5,IF(AND(OR(I254="Motorway link",I254="Exit diverge",I254="Entrance merge",I254="Exit ramp",I254="Entrance ramp"),'Input data'!P269&gt;-0.00000001,'Input data'!P269&lt;11),'Input data'!P269,"Irrelevant"))</f>
        <v>Irrelevant</v>
      </c>
      <c r="P254" s="4" t="str">
        <f>IF(AND(OR(I254="Motorway link",I254="Exit diverge",I254="Entrance merge"),'Input data'!Q269=""),5,IF(AND(OR(I254="Motorway link",I254="Exit diverge",I254="Entrance merge"),'Input data'!Q269&gt;-0.00000001,'Input data'!Q269&lt;101),'Input data'!Q269,"Irrelevant"))</f>
        <v>Irrelevant</v>
      </c>
      <c r="Q254" s="4" t="str">
        <f>IF(AND(OR(I254="Motorway link",I254="Exit diverge",I254="Entrance merge"),'Input data'!R269=""),"Straight",IF(AND(OR(I254="Motorway link",I254="Exit diverge",I254="Entrance merge"),'Input data'!R269&gt;10),'Input data'!R269,"Irrelevant"))</f>
        <v>Irrelevant</v>
      </c>
      <c r="R254" s="4" t="str">
        <f>IF(Q254="Straight",0,IF(AND(OR(I254="Motorway link",I254="Exit diverge",I254="Entrance merge"),OR('Input data'!S269="",'Input data'!S269&gt;(G254*1000))),G254*1000,IF(AND(OR(I254="Motorway link",I254="Exit diverge",I254="Entrance merge"),'Input data'!S269&gt;0),'Input data'!S269,"Irrelevant")))</f>
        <v>Irrelevant</v>
      </c>
      <c r="S254" s="4" t="str">
        <f>IF(AND(OR(I254="Motorway link",I254="Exit diverge",I254="Entrance merge"),'Input data'!T269=""),"Straight",IF(AND(OR(I254="Motorway link",I254="Exit diverge",I254="Entrance merge"),'Input data'!T269&gt;10),'Input data'!T269,"Irrelevant"))</f>
        <v>Irrelevant</v>
      </c>
      <c r="T254" s="4" t="str">
        <f>IF(S254="Straight",0,IF(R254="Irrelevant","Irrelevant",IF(AND(OR(I254="Motorway link",I254="Exit diverge",I254="Entrance merge"),OR('Input data'!U269="",'Input data'!U269&gt;(G254*1000-R254))),G254*1000-R254,IF(AND(OR(I254="Motorway link",I254="Exit diverge",I254="Entrance merge"),'Input data'!U269&gt;0),'Input data'!U269,"Irrelevant"))))</f>
        <v>Irrelevant</v>
      </c>
      <c r="U254" s="4" t="str">
        <f>IF(AND(OR(I254="Motorway link",I254="Exit diverge",I254="Entrance merge",I254="Exit ramp",I254="Entrance ramp"),'Input data'!V269=""),"No",IF(OR(I254="Motorway link",I254="Exit diverge",I254="Entrance merge",I254="Exit ramp",I254="Entrance ramp"),'Input data'!V269,"Irrelevant"))</f>
        <v>Irrelevant</v>
      </c>
      <c r="V254" s="4" t="str">
        <f>IF(W254="Straight",IF(AND(OR(I254="Exit ramp",I254="Entrance ramp"),'Input data'!W269=""),"Straight diamond ramp",IF(OR(I254="Exit ramp",I254="Entrance ramp"),'Input data'!W269,"Irrelevant")),"Irrelevant")</f>
        <v>Irrelevant</v>
      </c>
      <c r="W254" s="4" t="str">
        <f>IF(AND(OR(I254="Exit ramp",I254="Entrance ramp"),'Input data'!X269=""),"Straight",IF(AND(OR(I254="Exit ramp",I254="Entrance ramp"),'Input data'!X269&gt;10),'Input data'!X269,"Irrelevant"))</f>
        <v>Irrelevant</v>
      </c>
      <c r="X254" s="4" t="str">
        <f>IF(AND(OR(I254="Exit ramp",I254="Entrance ramp"),OR('Input data'!Y269="",'Input data'!Y269&gt;(G254*1000))),G254*1000,IF(AND(OR(I254="Exit ramp",I254="Entrance ramp"),'Input data'!Y269&gt;0),'Input data'!Y269,"Irrelevant"))</f>
        <v>Irrelevant</v>
      </c>
      <c r="Y254" s="4" t="str">
        <f>IF(AND(I254="Exit ramp",'Input data'!Z269=""),95,IF(AND(I254="Entrance ramp",'Input data'!Z269=""),45,IF(AND(OR(I254="Exit ramp",I254="Entrance ramp"),'Input data'!Z269&gt;4,'Input data'!Z269&lt;200),'Input data'!Z269,"Irrelevant")))</f>
        <v>Irrelevant</v>
      </c>
      <c r="Z254" s="4" t="str">
        <f>IF(AND(OR(I254="Exit ramp",I254="Entrance ramp"),'Input data'!AA269=""),"Straight",IF(AND(OR(I254="Exit ramp",I254="Entrance ramp"),'Input data'!AA269&gt;10),'Input data'!AA269,"Irrelevant"))</f>
        <v>Irrelevant</v>
      </c>
      <c r="AA254" s="4" t="str">
        <f>IF(X254="Irrelevant","Irrelevant",IF(AND(OR(I254="Exit ramp",I254="Entrance ramp"),OR('Input data'!AB269="",'Input data'!AB269&gt;(G254*1000-X254))),G254*1000-X254,IF(AND(OR(I254="Exit ramp",I254="Entrance ramp"),'Input data'!AB269&gt;0),'Input data'!AB269,"Irrelevant")))</f>
        <v>Irrelevant</v>
      </c>
      <c r="AB254" s="4" t="str">
        <f>IF(AND(I254="Exit ramp",'Input data'!AC269=""),60,IF(AND(I254="Entrance ramp",'Input data'!AC269=""),80,IF(AND(OR(I254="Exit ramp",I254="Entrance ramp"),'Input data'!AC269&gt;4,'Input data'!AC269&lt;200),'Input data'!AC269,"Irrelevant")))</f>
        <v>Irrelevant</v>
      </c>
      <c r="AC254" s="4" t="str">
        <f>IF(AND(OR(I254="Motorway link",I254="Exit diverge",I254="Entrance merge"),'Input data'!AD269=""),"No",IF(OR(I254="Motorway link",I254="Exit diverge",I254="Entrance merge"),'Input data'!AD269,"Irrelevant"))</f>
        <v>Irrelevant</v>
      </c>
      <c r="AD254" s="4" t="str">
        <f>IF(AND(OR(I254="Motorway link",I254="Exit diverge",I254="Entrance merge"),'Input data'!AE269=""),"130 kph",IF(OR(I254="Motorway link",I254="Exit diverge",I254="Entrance merge"),'Input data'!AE269,"Irrelevant"))</f>
        <v>Irrelevant</v>
      </c>
      <c r="AE254" s="4" t="str">
        <f>IF(AND(I254="Entrance merge",'Input data'!AF269=""),"No",IF(I254="Entrance merge",'Input data'!AF269,"Irrelevant"))</f>
        <v>Irrelevant</v>
      </c>
      <c r="AF254" s="4" t="str">
        <f>IF(AND(AE254="Yes",'Input data'!AG269&gt;0,'Input data'!AG269&lt;1.00000001),'Input data'!AG269,IF(OR(AE254="No",AE254="Yes"),0,"Irrelevant"))</f>
        <v>Irrelevant</v>
      </c>
    </row>
    <row r="255" spans="1:32" x14ac:dyDescent="0.3">
      <c r="A255" s="4" t="str">
        <f>IF('Input data'!A270="","",'Input data'!A270)</f>
        <v/>
      </c>
      <c r="B255" s="4" t="str">
        <f>IF('Input data'!B270="","",'Input data'!B270)</f>
        <v/>
      </c>
      <c r="C255" s="4" t="str">
        <f>IF('Input data'!C270="","",'Input data'!C270)</f>
        <v/>
      </c>
      <c r="D255" s="4" t="str">
        <f>IF('Input data'!D270="","",'Input data'!D270)</f>
        <v/>
      </c>
      <c r="E255" s="4" t="str">
        <f>IF('Input data'!E270="","",'Input data'!E270)</f>
        <v/>
      </c>
      <c r="F255" s="4" t="str">
        <f>IF('Input data'!F270="","",'Input data'!F270)</f>
        <v/>
      </c>
      <c r="G255" s="4">
        <f>IF('Input data'!G270="","",'Input data'!G270)</f>
        <v>0</v>
      </c>
      <c r="H255" s="4" t="str">
        <f>IF('Input data'!H270&gt;0.5,'Input data'!H270,"")</f>
        <v/>
      </c>
      <c r="I255" s="4" t="str">
        <f>IF('Input data'!I270="","",'Input data'!I270)</f>
        <v/>
      </c>
      <c r="J255" s="4" t="str">
        <f>IF(AND(OR(I255="Motorway link",I255="Exit diverge",I255="Entrance merge"),'Input data'!K270=""),2,IF(AND(OR(I255="Motorway link",I255="Exit diverge",I255="Entrance merge"),'Input data'!K270&gt;0.5,'Input data'!K270&lt;21),'Input data'!K270,"Irrelevant"))</f>
        <v>Irrelevant</v>
      </c>
      <c r="K255" s="4" t="str">
        <f>IF(AND(OR(I255="Motorway link",I255="Exit diverge",I255="Entrance merge",I255="Exit ramp",I255="Entrance ramp"),'Input data'!L270=""),3.5,IF(AND(OR(I255="Motorway link",I255="Exit diverge",I255="Entrance merge",I255="Exit ramp",I255="Entrance ramp"),'Input data'!L270&gt;1.5,'Input data'!L270&lt;11),'Input data'!L270,"Irrelevant"))</f>
        <v>Irrelevant</v>
      </c>
      <c r="L255" s="4" t="str">
        <f>IF(AND(I255="Motorway link",'Input data'!M270=""),"No",IF(I255="Motorway link",'Input data'!M270,"Irrelevant"))</f>
        <v>Irrelevant</v>
      </c>
      <c r="M255" s="4" t="str">
        <f>IF(AND(L255="Yes",'Input data'!N270&gt;0,'Input data'!N270&lt;1.00000001),'Input data'!N270,IF(OR(L255="No",L255="Yes"),0,"Irrelevant"))</f>
        <v>Irrelevant</v>
      </c>
      <c r="N255" s="4" t="str">
        <f>IF(AND(OR(I255="Motorway link",I255="Exit diverge",I255="Entrance merge"),'Input data'!O270=""),3,IF(AND(OR(I255="Motorway link",I255="Exit diverge",I255="Entrance merge"),'Input data'!O270&lt;11,'Input data'!O270&gt;-0.00000001),'Input data'!O270,"Irrelevant"))</f>
        <v>Irrelevant</v>
      </c>
      <c r="O255" s="4" t="str">
        <f>IF(AND(OR(I255="Motorway link",I255="Exit diverge",I255="Entrance merge",I255="Exit ramp",I255="Entrance ramp"),'Input data'!P270=""),0.5,IF(AND(OR(I255="Motorway link",I255="Exit diverge",I255="Entrance merge",I255="Exit ramp",I255="Entrance ramp"),'Input data'!P270&gt;-0.00000001,'Input data'!P270&lt;11),'Input data'!P270,"Irrelevant"))</f>
        <v>Irrelevant</v>
      </c>
      <c r="P255" s="4" t="str">
        <f>IF(AND(OR(I255="Motorway link",I255="Exit diverge",I255="Entrance merge"),'Input data'!Q270=""),5,IF(AND(OR(I255="Motorway link",I255="Exit diverge",I255="Entrance merge"),'Input data'!Q270&gt;-0.00000001,'Input data'!Q270&lt;101),'Input data'!Q270,"Irrelevant"))</f>
        <v>Irrelevant</v>
      </c>
      <c r="Q255" s="4" t="str">
        <f>IF(AND(OR(I255="Motorway link",I255="Exit diverge",I255="Entrance merge"),'Input data'!R270=""),"Straight",IF(AND(OR(I255="Motorway link",I255="Exit diverge",I255="Entrance merge"),'Input data'!R270&gt;10),'Input data'!R270,"Irrelevant"))</f>
        <v>Irrelevant</v>
      </c>
      <c r="R255" s="4" t="str">
        <f>IF(Q255="Straight",0,IF(AND(OR(I255="Motorway link",I255="Exit diverge",I255="Entrance merge"),OR('Input data'!S270="",'Input data'!S270&gt;(G255*1000))),G255*1000,IF(AND(OR(I255="Motorway link",I255="Exit diverge",I255="Entrance merge"),'Input data'!S270&gt;0),'Input data'!S270,"Irrelevant")))</f>
        <v>Irrelevant</v>
      </c>
      <c r="S255" s="4" t="str">
        <f>IF(AND(OR(I255="Motorway link",I255="Exit diverge",I255="Entrance merge"),'Input data'!T270=""),"Straight",IF(AND(OR(I255="Motorway link",I255="Exit diverge",I255="Entrance merge"),'Input data'!T270&gt;10),'Input data'!T270,"Irrelevant"))</f>
        <v>Irrelevant</v>
      </c>
      <c r="T255" s="4" t="str">
        <f>IF(S255="Straight",0,IF(R255="Irrelevant","Irrelevant",IF(AND(OR(I255="Motorway link",I255="Exit diverge",I255="Entrance merge"),OR('Input data'!U270="",'Input data'!U270&gt;(G255*1000-R255))),G255*1000-R255,IF(AND(OR(I255="Motorway link",I255="Exit diverge",I255="Entrance merge"),'Input data'!U270&gt;0),'Input data'!U270,"Irrelevant"))))</f>
        <v>Irrelevant</v>
      </c>
      <c r="U255" s="4" t="str">
        <f>IF(AND(OR(I255="Motorway link",I255="Exit diverge",I255="Entrance merge",I255="Exit ramp",I255="Entrance ramp"),'Input data'!V270=""),"No",IF(OR(I255="Motorway link",I255="Exit diverge",I255="Entrance merge",I255="Exit ramp",I255="Entrance ramp"),'Input data'!V270,"Irrelevant"))</f>
        <v>Irrelevant</v>
      </c>
      <c r="V255" s="4" t="str">
        <f>IF(W255="Straight",IF(AND(OR(I255="Exit ramp",I255="Entrance ramp"),'Input data'!W270=""),"Straight diamond ramp",IF(OR(I255="Exit ramp",I255="Entrance ramp"),'Input data'!W270,"Irrelevant")),"Irrelevant")</f>
        <v>Irrelevant</v>
      </c>
      <c r="W255" s="4" t="str">
        <f>IF(AND(OR(I255="Exit ramp",I255="Entrance ramp"),'Input data'!X270=""),"Straight",IF(AND(OR(I255="Exit ramp",I255="Entrance ramp"),'Input data'!X270&gt;10),'Input data'!X270,"Irrelevant"))</f>
        <v>Irrelevant</v>
      </c>
      <c r="X255" s="4" t="str">
        <f>IF(AND(OR(I255="Exit ramp",I255="Entrance ramp"),OR('Input data'!Y270="",'Input data'!Y270&gt;(G255*1000))),G255*1000,IF(AND(OR(I255="Exit ramp",I255="Entrance ramp"),'Input data'!Y270&gt;0),'Input data'!Y270,"Irrelevant"))</f>
        <v>Irrelevant</v>
      </c>
      <c r="Y255" s="4" t="str">
        <f>IF(AND(I255="Exit ramp",'Input data'!Z270=""),95,IF(AND(I255="Entrance ramp",'Input data'!Z270=""),45,IF(AND(OR(I255="Exit ramp",I255="Entrance ramp"),'Input data'!Z270&gt;4,'Input data'!Z270&lt;200),'Input data'!Z270,"Irrelevant")))</f>
        <v>Irrelevant</v>
      </c>
      <c r="Z255" s="4" t="str">
        <f>IF(AND(OR(I255="Exit ramp",I255="Entrance ramp"),'Input data'!AA270=""),"Straight",IF(AND(OR(I255="Exit ramp",I255="Entrance ramp"),'Input data'!AA270&gt;10),'Input data'!AA270,"Irrelevant"))</f>
        <v>Irrelevant</v>
      </c>
      <c r="AA255" s="4" t="str">
        <f>IF(X255="Irrelevant","Irrelevant",IF(AND(OR(I255="Exit ramp",I255="Entrance ramp"),OR('Input data'!AB270="",'Input data'!AB270&gt;(G255*1000-X255))),G255*1000-X255,IF(AND(OR(I255="Exit ramp",I255="Entrance ramp"),'Input data'!AB270&gt;0),'Input data'!AB270,"Irrelevant")))</f>
        <v>Irrelevant</v>
      </c>
      <c r="AB255" s="4" t="str">
        <f>IF(AND(I255="Exit ramp",'Input data'!AC270=""),60,IF(AND(I255="Entrance ramp",'Input data'!AC270=""),80,IF(AND(OR(I255="Exit ramp",I255="Entrance ramp"),'Input data'!AC270&gt;4,'Input data'!AC270&lt;200),'Input data'!AC270,"Irrelevant")))</f>
        <v>Irrelevant</v>
      </c>
      <c r="AC255" s="4" t="str">
        <f>IF(AND(OR(I255="Motorway link",I255="Exit diverge",I255="Entrance merge"),'Input data'!AD270=""),"No",IF(OR(I255="Motorway link",I255="Exit diverge",I255="Entrance merge"),'Input data'!AD270,"Irrelevant"))</f>
        <v>Irrelevant</v>
      </c>
      <c r="AD255" s="4" t="str">
        <f>IF(AND(OR(I255="Motorway link",I255="Exit diverge",I255="Entrance merge"),'Input data'!AE270=""),"130 kph",IF(OR(I255="Motorway link",I255="Exit diverge",I255="Entrance merge"),'Input data'!AE270,"Irrelevant"))</f>
        <v>Irrelevant</v>
      </c>
      <c r="AE255" s="4" t="str">
        <f>IF(AND(I255="Entrance merge",'Input data'!AF270=""),"No",IF(I255="Entrance merge",'Input data'!AF270,"Irrelevant"))</f>
        <v>Irrelevant</v>
      </c>
      <c r="AF255" s="4" t="str">
        <f>IF(AND(AE255="Yes",'Input data'!AG270&gt;0,'Input data'!AG270&lt;1.00000001),'Input data'!AG270,IF(OR(AE255="No",AE255="Yes"),0,"Irrelevant"))</f>
        <v>Irrelevant</v>
      </c>
    </row>
    <row r="256" spans="1:32" x14ac:dyDescent="0.3">
      <c r="A256" s="4" t="str">
        <f>IF('Input data'!A271="","",'Input data'!A271)</f>
        <v/>
      </c>
      <c r="B256" s="4" t="str">
        <f>IF('Input data'!B271="","",'Input data'!B271)</f>
        <v/>
      </c>
      <c r="C256" s="4" t="str">
        <f>IF('Input data'!C271="","",'Input data'!C271)</f>
        <v/>
      </c>
      <c r="D256" s="4" t="str">
        <f>IF('Input data'!D271="","",'Input data'!D271)</f>
        <v/>
      </c>
      <c r="E256" s="4" t="str">
        <f>IF('Input data'!E271="","",'Input data'!E271)</f>
        <v/>
      </c>
      <c r="F256" s="4" t="str">
        <f>IF('Input data'!F271="","",'Input data'!F271)</f>
        <v/>
      </c>
      <c r="G256" s="4">
        <f>IF('Input data'!G271="","",'Input data'!G271)</f>
        <v>0</v>
      </c>
      <c r="H256" s="4" t="str">
        <f>IF('Input data'!H271&gt;0.5,'Input data'!H271,"")</f>
        <v/>
      </c>
      <c r="I256" s="4" t="str">
        <f>IF('Input data'!I271="","",'Input data'!I271)</f>
        <v/>
      </c>
      <c r="J256" s="4" t="str">
        <f>IF(AND(OR(I256="Motorway link",I256="Exit diverge",I256="Entrance merge"),'Input data'!K271=""),2,IF(AND(OR(I256="Motorway link",I256="Exit diverge",I256="Entrance merge"),'Input data'!K271&gt;0.5,'Input data'!K271&lt;21),'Input data'!K271,"Irrelevant"))</f>
        <v>Irrelevant</v>
      </c>
      <c r="K256" s="4" t="str">
        <f>IF(AND(OR(I256="Motorway link",I256="Exit diverge",I256="Entrance merge",I256="Exit ramp",I256="Entrance ramp"),'Input data'!L271=""),3.5,IF(AND(OR(I256="Motorway link",I256="Exit diverge",I256="Entrance merge",I256="Exit ramp",I256="Entrance ramp"),'Input data'!L271&gt;1.5,'Input data'!L271&lt;11),'Input data'!L271,"Irrelevant"))</f>
        <v>Irrelevant</v>
      </c>
      <c r="L256" s="4" t="str">
        <f>IF(AND(I256="Motorway link",'Input data'!M271=""),"No",IF(I256="Motorway link",'Input data'!M271,"Irrelevant"))</f>
        <v>Irrelevant</v>
      </c>
      <c r="M256" s="4" t="str">
        <f>IF(AND(L256="Yes",'Input data'!N271&gt;0,'Input data'!N271&lt;1.00000001),'Input data'!N271,IF(OR(L256="No",L256="Yes"),0,"Irrelevant"))</f>
        <v>Irrelevant</v>
      </c>
      <c r="N256" s="4" t="str">
        <f>IF(AND(OR(I256="Motorway link",I256="Exit diverge",I256="Entrance merge"),'Input data'!O271=""),3,IF(AND(OR(I256="Motorway link",I256="Exit diverge",I256="Entrance merge"),'Input data'!O271&lt;11,'Input data'!O271&gt;-0.00000001),'Input data'!O271,"Irrelevant"))</f>
        <v>Irrelevant</v>
      </c>
      <c r="O256" s="4" t="str">
        <f>IF(AND(OR(I256="Motorway link",I256="Exit diverge",I256="Entrance merge",I256="Exit ramp",I256="Entrance ramp"),'Input data'!P271=""),0.5,IF(AND(OR(I256="Motorway link",I256="Exit diverge",I256="Entrance merge",I256="Exit ramp",I256="Entrance ramp"),'Input data'!P271&gt;-0.00000001,'Input data'!P271&lt;11),'Input data'!P271,"Irrelevant"))</f>
        <v>Irrelevant</v>
      </c>
      <c r="P256" s="4" t="str">
        <f>IF(AND(OR(I256="Motorway link",I256="Exit diverge",I256="Entrance merge"),'Input data'!Q271=""),5,IF(AND(OR(I256="Motorway link",I256="Exit diverge",I256="Entrance merge"),'Input data'!Q271&gt;-0.00000001,'Input data'!Q271&lt;101),'Input data'!Q271,"Irrelevant"))</f>
        <v>Irrelevant</v>
      </c>
      <c r="Q256" s="4" t="str">
        <f>IF(AND(OR(I256="Motorway link",I256="Exit diverge",I256="Entrance merge"),'Input data'!R271=""),"Straight",IF(AND(OR(I256="Motorway link",I256="Exit diverge",I256="Entrance merge"),'Input data'!R271&gt;10),'Input data'!R271,"Irrelevant"))</f>
        <v>Irrelevant</v>
      </c>
      <c r="R256" s="4" t="str">
        <f>IF(Q256="Straight",0,IF(AND(OR(I256="Motorway link",I256="Exit diverge",I256="Entrance merge"),OR('Input data'!S271="",'Input data'!S271&gt;(G256*1000))),G256*1000,IF(AND(OR(I256="Motorway link",I256="Exit diverge",I256="Entrance merge"),'Input data'!S271&gt;0),'Input data'!S271,"Irrelevant")))</f>
        <v>Irrelevant</v>
      </c>
      <c r="S256" s="4" t="str">
        <f>IF(AND(OR(I256="Motorway link",I256="Exit diverge",I256="Entrance merge"),'Input data'!T271=""),"Straight",IF(AND(OR(I256="Motorway link",I256="Exit diverge",I256="Entrance merge"),'Input data'!T271&gt;10),'Input data'!T271,"Irrelevant"))</f>
        <v>Irrelevant</v>
      </c>
      <c r="T256" s="4" t="str">
        <f>IF(S256="Straight",0,IF(R256="Irrelevant","Irrelevant",IF(AND(OR(I256="Motorway link",I256="Exit diverge",I256="Entrance merge"),OR('Input data'!U271="",'Input data'!U271&gt;(G256*1000-R256))),G256*1000-R256,IF(AND(OR(I256="Motorway link",I256="Exit diverge",I256="Entrance merge"),'Input data'!U271&gt;0),'Input data'!U271,"Irrelevant"))))</f>
        <v>Irrelevant</v>
      </c>
      <c r="U256" s="4" t="str">
        <f>IF(AND(OR(I256="Motorway link",I256="Exit diverge",I256="Entrance merge",I256="Exit ramp",I256="Entrance ramp"),'Input data'!V271=""),"No",IF(OR(I256="Motorway link",I256="Exit diverge",I256="Entrance merge",I256="Exit ramp",I256="Entrance ramp"),'Input data'!V271,"Irrelevant"))</f>
        <v>Irrelevant</v>
      </c>
      <c r="V256" s="4" t="str">
        <f>IF(W256="Straight",IF(AND(OR(I256="Exit ramp",I256="Entrance ramp"),'Input data'!W271=""),"Straight diamond ramp",IF(OR(I256="Exit ramp",I256="Entrance ramp"),'Input data'!W271,"Irrelevant")),"Irrelevant")</f>
        <v>Irrelevant</v>
      </c>
      <c r="W256" s="4" t="str">
        <f>IF(AND(OR(I256="Exit ramp",I256="Entrance ramp"),'Input data'!X271=""),"Straight",IF(AND(OR(I256="Exit ramp",I256="Entrance ramp"),'Input data'!X271&gt;10),'Input data'!X271,"Irrelevant"))</f>
        <v>Irrelevant</v>
      </c>
      <c r="X256" s="4" t="str">
        <f>IF(AND(OR(I256="Exit ramp",I256="Entrance ramp"),OR('Input data'!Y271="",'Input data'!Y271&gt;(G256*1000))),G256*1000,IF(AND(OR(I256="Exit ramp",I256="Entrance ramp"),'Input data'!Y271&gt;0),'Input data'!Y271,"Irrelevant"))</f>
        <v>Irrelevant</v>
      </c>
      <c r="Y256" s="4" t="str">
        <f>IF(AND(I256="Exit ramp",'Input data'!Z271=""),95,IF(AND(I256="Entrance ramp",'Input data'!Z271=""),45,IF(AND(OR(I256="Exit ramp",I256="Entrance ramp"),'Input data'!Z271&gt;4,'Input data'!Z271&lt;200),'Input data'!Z271,"Irrelevant")))</f>
        <v>Irrelevant</v>
      </c>
      <c r="Z256" s="4" t="str">
        <f>IF(AND(OR(I256="Exit ramp",I256="Entrance ramp"),'Input data'!AA271=""),"Straight",IF(AND(OR(I256="Exit ramp",I256="Entrance ramp"),'Input data'!AA271&gt;10),'Input data'!AA271,"Irrelevant"))</f>
        <v>Irrelevant</v>
      </c>
      <c r="AA256" s="4" t="str">
        <f>IF(X256="Irrelevant","Irrelevant",IF(AND(OR(I256="Exit ramp",I256="Entrance ramp"),OR('Input data'!AB271="",'Input data'!AB271&gt;(G256*1000-X256))),G256*1000-X256,IF(AND(OR(I256="Exit ramp",I256="Entrance ramp"),'Input data'!AB271&gt;0),'Input data'!AB271,"Irrelevant")))</f>
        <v>Irrelevant</v>
      </c>
      <c r="AB256" s="4" t="str">
        <f>IF(AND(I256="Exit ramp",'Input data'!AC271=""),60,IF(AND(I256="Entrance ramp",'Input data'!AC271=""),80,IF(AND(OR(I256="Exit ramp",I256="Entrance ramp"),'Input data'!AC271&gt;4,'Input data'!AC271&lt;200),'Input data'!AC271,"Irrelevant")))</f>
        <v>Irrelevant</v>
      </c>
      <c r="AC256" s="4" t="str">
        <f>IF(AND(OR(I256="Motorway link",I256="Exit diverge",I256="Entrance merge"),'Input data'!AD271=""),"No",IF(OR(I256="Motorway link",I256="Exit diverge",I256="Entrance merge"),'Input data'!AD271,"Irrelevant"))</f>
        <v>Irrelevant</v>
      </c>
      <c r="AD256" s="4" t="str">
        <f>IF(AND(OR(I256="Motorway link",I256="Exit diverge",I256="Entrance merge"),'Input data'!AE271=""),"130 kph",IF(OR(I256="Motorway link",I256="Exit diverge",I256="Entrance merge"),'Input data'!AE271,"Irrelevant"))</f>
        <v>Irrelevant</v>
      </c>
      <c r="AE256" s="4" t="str">
        <f>IF(AND(I256="Entrance merge",'Input data'!AF271=""),"No",IF(I256="Entrance merge",'Input data'!AF271,"Irrelevant"))</f>
        <v>Irrelevant</v>
      </c>
      <c r="AF256" s="4" t="str">
        <f>IF(AND(AE256="Yes",'Input data'!AG271&gt;0,'Input data'!AG271&lt;1.00000001),'Input data'!AG271,IF(OR(AE256="No",AE256="Yes"),0,"Irrelevant"))</f>
        <v>Irrelevant</v>
      </c>
    </row>
    <row r="257" spans="1:32" x14ac:dyDescent="0.3">
      <c r="A257" s="4" t="str">
        <f>IF('Input data'!A272="","",'Input data'!A272)</f>
        <v/>
      </c>
      <c r="B257" s="4" t="str">
        <f>IF('Input data'!B272="","",'Input data'!B272)</f>
        <v/>
      </c>
      <c r="C257" s="4" t="str">
        <f>IF('Input data'!C272="","",'Input data'!C272)</f>
        <v/>
      </c>
      <c r="D257" s="4" t="str">
        <f>IF('Input data'!D272="","",'Input data'!D272)</f>
        <v/>
      </c>
      <c r="E257" s="4" t="str">
        <f>IF('Input data'!E272="","",'Input data'!E272)</f>
        <v/>
      </c>
      <c r="F257" s="4" t="str">
        <f>IF('Input data'!F272="","",'Input data'!F272)</f>
        <v/>
      </c>
      <c r="G257" s="4">
        <f>IF('Input data'!G272="","",'Input data'!G272)</f>
        <v>0</v>
      </c>
      <c r="H257" s="4" t="str">
        <f>IF('Input data'!H272&gt;0.5,'Input data'!H272,"")</f>
        <v/>
      </c>
      <c r="I257" s="4" t="str">
        <f>IF('Input data'!I272="","",'Input data'!I272)</f>
        <v/>
      </c>
      <c r="J257" s="4" t="str">
        <f>IF(AND(OR(I257="Motorway link",I257="Exit diverge",I257="Entrance merge"),'Input data'!K272=""),2,IF(AND(OR(I257="Motorway link",I257="Exit diverge",I257="Entrance merge"),'Input data'!K272&gt;0.5,'Input data'!K272&lt;21),'Input data'!K272,"Irrelevant"))</f>
        <v>Irrelevant</v>
      </c>
      <c r="K257" s="4" t="str">
        <f>IF(AND(OR(I257="Motorway link",I257="Exit diverge",I257="Entrance merge",I257="Exit ramp",I257="Entrance ramp"),'Input data'!L272=""),3.5,IF(AND(OR(I257="Motorway link",I257="Exit diverge",I257="Entrance merge",I257="Exit ramp",I257="Entrance ramp"),'Input data'!L272&gt;1.5,'Input data'!L272&lt;11),'Input data'!L272,"Irrelevant"))</f>
        <v>Irrelevant</v>
      </c>
      <c r="L257" s="4" t="str">
        <f>IF(AND(I257="Motorway link",'Input data'!M272=""),"No",IF(I257="Motorway link",'Input data'!M272,"Irrelevant"))</f>
        <v>Irrelevant</v>
      </c>
      <c r="M257" s="4" t="str">
        <f>IF(AND(L257="Yes",'Input data'!N272&gt;0,'Input data'!N272&lt;1.00000001),'Input data'!N272,IF(OR(L257="No",L257="Yes"),0,"Irrelevant"))</f>
        <v>Irrelevant</v>
      </c>
      <c r="N257" s="4" t="str">
        <f>IF(AND(OR(I257="Motorway link",I257="Exit diverge",I257="Entrance merge"),'Input data'!O272=""),3,IF(AND(OR(I257="Motorway link",I257="Exit diverge",I257="Entrance merge"),'Input data'!O272&lt;11,'Input data'!O272&gt;-0.00000001),'Input data'!O272,"Irrelevant"))</f>
        <v>Irrelevant</v>
      </c>
      <c r="O257" s="4" t="str">
        <f>IF(AND(OR(I257="Motorway link",I257="Exit diverge",I257="Entrance merge",I257="Exit ramp",I257="Entrance ramp"),'Input data'!P272=""),0.5,IF(AND(OR(I257="Motorway link",I257="Exit diverge",I257="Entrance merge",I257="Exit ramp",I257="Entrance ramp"),'Input data'!P272&gt;-0.00000001,'Input data'!P272&lt;11),'Input data'!P272,"Irrelevant"))</f>
        <v>Irrelevant</v>
      </c>
      <c r="P257" s="4" t="str">
        <f>IF(AND(OR(I257="Motorway link",I257="Exit diverge",I257="Entrance merge"),'Input data'!Q272=""),5,IF(AND(OR(I257="Motorway link",I257="Exit diverge",I257="Entrance merge"),'Input data'!Q272&gt;-0.00000001,'Input data'!Q272&lt;101),'Input data'!Q272,"Irrelevant"))</f>
        <v>Irrelevant</v>
      </c>
      <c r="Q257" s="4" t="str">
        <f>IF(AND(OR(I257="Motorway link",I257="Exit diverge",I257="Entrance merge"),'Input data'!R272=""),"Straight",IF(AND(OR(I257="Motorway link",I257="Exit diverge",I257="Entrance merge"),'Input data'!R272&gt;10),'Input data'!R272,"Irrelevant"))</f>
        <v>Irrelevant</v>
      </c>
      <c r="R257" s="4" t="str">
        <f>IF(Q257="Straight",0,IF(AND(OR(I257="Motorway link",I257="Exit diverge",I257="Entrance merge"),OR('Input data'!S272="",'Input data'!S272&gt;(G257*1000))),G257*1000,IF(AND(OR(I257="Motorway link",I257="Exit diverge",I257="Entrance merge"),'Input data'!S272&gt;0),'Input data'!S272,"Irrelevant")))</f>
        <v>Irrelevant</v>
      </c>
      <c r="S257" s="4" t="str">
        <f>IF(AND(OR(I257="Motorway link",I257="Exit diverge",I257="Entrance merge"),'Input data'!T272=""),"Straight",IF(AND(OR(I257="Motorway link",I257="Exit diverge",I257="Entrance merge"),'Input data'!T272&gt;10),'Input data'!T272,"Irrelevant"))</f>
        <v>Irrelevant</v>
      </c>
      <c r="T257" s="4" t="str">
        <f>IF(S257="Straight",0,IF(R257="Irrelevant","Irrelevant",IF(AND(OR(I257="Motorway link",I257="Exit diverge",I257="Entrance merge"),OR('Input data'!U272="",'Input data'!U272&gt;(G257*1000-R257))),G257*1000-R257,IF(AND(OR(I257="Motorway link",I257="Exit diverge",I257="Entrance merge"),'Input data'!U272&gt;0),'Input data'!U272,"Irrelevant"))))</f>
        <v>Irrelevant</v>
      </c>
      <c r="U257" s="4" t="str">
        <f>IF(AND(OR(I257="Motorway link",I257="Exit diverge",I257="Entrance merge",I257="Exit ramp",I257="Entrance ramp"),'Input data'!V272=""),"No",IF(OR(I257="Motorway link",I257="Exit diverge",I257="Entrance merge",I257="Exit ramp",I257="Entrance ramp"),'Input data'!V272,"Irrelevant"))</f>
        <v>Irrelevant</v>
      </c>
      <c r="V257" s="4" t="str">
        <f>IF(W257="Straight",IF(AND(OR(I257="Exit ramp",I257="Entrance ramp"),'Input data'!W272=""),"Straight diamond ramp",IF(OR(I257="Exit ramp",I257="Entrance ramp"),'Input data'!W272,"Irrelevant")),"Irrelevant")</f>
        <v>Irrelevant</v>
      </c>
      <c r="W257" s="4" t="str">
        <f>IF(AND(OR(I257="Exit ramp",I257="Entrance ramp"),'Input data'!X272=""),"Straight",IF(AND(OR(I257="Exit ramp",I257="Entrance ramp"),'Input data'!X272&gt;10),'Input data'!X272,"Irrelevant"))</f>
        <v>Irrelevant</v>
      </c>
      <c r="X257" s="4" t="str">
        <f>IF(AND(OR(I257="Exit ramp",I257="Entrance ramp"),OR('Input data'!Y272="",'Input data'!Y272&gt;(G257*1000))),G257*1000,IF(AND(OR(I257="Exit ramp",I257="Entrance ramp"),'Input data'!Y272&gt;0),'Input data'!Y272,"Irrelevant"))</f>
        <v>Irrelevant</v>
      </c>
      <c r="Y257" s="4" t="str">
        <f>IF(AND(I257="Exit ramp",'Input data'!Z272=""),95,IF(AND(I257="Entrance ramp",'Input data'!Z272=""),45,IF(AND(OR(I257="Exit ramp",I257="Entrance ramp"),'Input data'!Z272&gt;4,'Input data'!Z272&lt;200),'Input data'!Z272,"Irrelevant")))</f>
        <v>Irrelevant</v>
      </c>
      <c r="Z257" s="4" t="str">
        <f>IF(AND(OR(I257="Exit ramp",I257="Entrance ramp"),'Input data'!AA272=""),"Straight",IF(AND(OR(I257="Exit ramp",I257="Entrance ramp"),'Input data'!AA272&gt;10),'Input data'!AA272,"Irrelevant"))</f>
        <v>Irrelevant</v>
      </c>
      <c r="AA257" s="4" t="str">
        <f>IF(X257="Irrelevant","Irrelevant",IF(AND(OR(I257="Exit ramp",I257="Entrance ramp"),OR('Input data'!AB272="",'Input data'!AB272&gt;(G257*1000-X257))),G257*1000-X257,IF(AND(OR(I257="Exit ramp",I257="Entrance ramp"),'Input data'!AB272&gt;0),'Input data'!AB272,"Irrelevant")))</f>
        <v>Irrelevant</v>
      </c>
      <c r="AB257" s="4" t="str">
        <f>IF(AND(I257="Exit ramp",'Input data'!AC272=""),60,IF(AND(I257="Entrance ramp",'Input data'!AC272=""),80,IF(AND(OR(I257="Exit ramp",I257="Entrance ramp"),'Input data'!AC272&gt;4,'Input data'!AC272&lt;200),'Input data'!AC272,"Irrelevant")))</f>
        <v>Irrelevant</v>
      </c>
      <c r="AC257" s="4" t="str">
        <f>IF(AND(OR(I257="Motorway link",I257="Exit diverge",I257="Entrance merge"),'Input data'!AD272=""),"No",IF(OR(I257="Motorway link",I257="Exit diverge",I257="Entrance merge"),'Input data'!AD272,"Irrelevant"))</f>
        <v>Irrelevant</v>
      </c>
      <c r="AD257" s="4" t="str">
        <f>IF(AND(OR(I257="Motorway link",I257="Exit diverge",I257="Entrance merge"),'Input data'!AE272=""),"130 kph",IF(OR(I257="Motorway link",I257="Exit diverge",I257="Entrance merge"),'Input data'!AE272,"Irrelevant"))</f>
        <v>Irrelevant</v>
      </c>
      <c r="AE257" s="4" t="str">
        <f>IF(AND(I257="Entrance merge",'Input data'!AF272=""),"No",IF(I257="Entrance merge",'Input data'!AF272,"Irrelevant"))</f>
        <v>Irrelevant</v>
      </c>
      <c r="AF257" s="4" t="str">
        <f>IF(AND(AE257="Yes",'Input data'!AG272&gt;0,'Input data'!AG272&lt;1.00000001),'Input data'!AG272,IF(OR(AE257="No",AE257="Yes"),0,"Irrelevant"))</f>
        <v>Irrelevant</v>
      </c>
    </row>
    <row r="258" spans="1:32" x14ac:dyDescent="0.3">
      <c r="A258" s="4" t="str">
        <f>IF('Input data'!A273="","",'Input data'!A273)</f>
        <v/>
      </c>
      <c r="B258" s="4" t="str">
        <f>IF('Input data'!B273="","",'Input data'!B273)</f>
        <v/>
      </c>
      <c r="C258" s="4" t="str">
        <f>IF('Input data'!C273="","",'Input data'!C273)</f>
        <v/>
      </c>
      <c r="D258" s="4" t="str">
        <f>IF('Input data'!D273="","",'Input data'!D273)</f>
        <v/>
      </c>
      <c r="E258" s="4" t="str">
        <f>IF('Input data'!E273="","",'Input data'!E273)</f>
        <v/>
      </c>
      <c r="F258" s="4" t="str">
        <f>IF('Input data'!F273="","",'Input data'!F273)</f>
        <v/>
      </c>
      <c r="G258" s="4">
        <f>IF('Input data'!G273="","",'Input data'!G273)</f>
        <v>0</v>
      </c>
      <c r="H258" s="4" t="str">
        <f>IF('Input data'!H273&gt;0.5,'Input data'!H273,"")</f>
        <v/>
      </c>
      <c r="I258" s="4" t="str">
        <f>IF('Input data'!I273="","",'Input data'!I273)</f>
        <v/>
      </c>
      <c r="J258" s="4" t="str">
        <f>IF(AND(OR(I258="Motorway link",I258="Exit diverge",I258="Entrance merge"),'Input data'!K273=""),2,IF(AND(OR(I258="Motorway link",I258="Exit diverge",I258="Entrance merge"),'Input data'!K273&gt;0.5,'Input data'!K273&lt;21),'Input data'!K273,"Irrelevant"))</f>
        <v>Irrelevant</v>
      </c>
      <c r="K258" s="4" t="str">
        <f>IF(AND(OR(I258="Motorway link",I258="Exit diverge",I258="Entrance merge",I258="Exit ramp",I258="Entrance ramp"),'Input data'!L273=""),3.5,IF(AND(OR(I258="Motorway link",I258="Exit diverge",I258="Entrance merge",I258="Exit ramp",I258="Entrance ramp"),'Input data'!L273&gt;1.5,'Input data'!L273&lt;11),'Input data'!L273,"Irrelevant"))</f>
        <v>Irrelevant</v>
      </c>
      <c r="L258" s="4" t="str">
        <f>IF(AND(I258="Motorway link",'Input data'!M273=""),"No",IF(I258="Motorway link",'Input data'!M273,"Irrelevant"))</f>
        <v>Irrelevant</v>
      </c>
      <c r="M258" s="4" t="str">
        <f>IF(AND(L258="Yes",'Input data'!N273&gt;0,'Input data'!N273&lt;1.00000001),'Input data'!N273,IF(OR(L258="No",L258="Yes"),0,"Irrelevant"))</f>
        <v>Irrelevant</v>
      </c>
      <c r="N258" s="4" t="str">
        <f>IF(AND(OR(I258="Motorway link",I258="Exit diverge",I258="Entrance merge"),'Input data'!O273=""),3,IF(AND(OR(I258="Motorway link",I258="Exit diverge",I258="Entrance merge"),'Input data'!O273&lt;11,'Input data'!O273&gt;-0.00000001),'Input data'!O273,"Irrelevant"))</f>
        <v>Irrelevant</v>
      </c>
      <c r="O258" s="4" t="str">
        <f>IF(AND(OR(I258="Motorway link",I258="Exit diverge",I258="Entrance merge",I258="Exit ramp",I258="Entrance ramp"),'Input data'!P273=""),0.5,IF(AND(OR(I258="Motorway link",I258="Exit diverge",I258="Entrance merge",I258="Exit ramp",I258="Entrance ramp"),'Input data'!P273&gt;-0.00000001,'Input data'!P273&lt;11),'Input data'!P273,"Irrelevant"))</f>
        <v>Irrelevant</v>
      </c>
      <c r="P258" s="4" t="str">
        <f>IF(AND(OR(I258="Motorway link",I258="Exit diverge",I258="Entrance merge"),'Input data'!Q273=""),5,IF(AND(OR(I258="Motorway link",I258="Exit diverge",I258="Entrance merge"),'Input data'!Q273&gt;-0.00000001,'Input data'!Q273&lt;101),'Input data'!Q273,"Irrelevant"))</f>
        <v>Irrelevant</v>
      </c>
      <c r="Q258" s="4" t="str">
        <f>IF(AND(OR(I258="Motorway link",I258="Exit diverge",I258="Entrance merge"),'Input data'!R273=""),"Straight",IF(AND(OR(I258="Motorway link",I258="Exit diverge",I258="Entrance merge"),'Input data'!R273&gt;10),'Input data'!R273,"Irrelevant"))</f>
        <v>Irrelevant</v>
      </c>
      <c r="R258" s="4" t="str">
        <f>IF(Q258="Straight",0,IF(AND(OR(I258="Motorway link",I258="Exit diverge",I258="Entrance merge"),OR('Input data'!S273="",'Input data'!S273&gt;(G258*1000))),G258*1000,IF(AND(OR(I258="Motorway link",I258="Exit diverge",I258="Entrance merge"),'Input data'!S273&gt;0),'Input data'!S273,"Irrelevant")))</f>
        <v>Irrelevant</v>
      </c>
      <c r="S258" s="4" t="str">
        <f>IF(AND(OR(I258="Motorway link",I258="Exit diverge",I258="Entrance merge"),'Input data'!T273=""),"Straight",IF(AND(OR(I258="Motorway link",I258="Exit diverge",I258="Entrance merge"),'Input data'!T273&gt;10),'Input data'!T273,"Irrelevant"))</f>
        <v>Irrelevant</v>
      </c>
      <c r="T258" s="4" t="str">
        <f>IF(S258="Straight",0,IF(R258="Irrelevant","Irrelevant",IF(AND(OR(I258="Motorway link",I258="Exit diverge",I258="Entrance merge"),OR('Input data'!U273="",'Input data'!U273&gt;(G258*1000-R258))),G258*1000-R258,IF(AND(OR(I258="Motorway link",I258="Exit diverge",I258="Entrance merge"),'Input data'!U273&gt;0),'Input data'!U273,"Irrelevant"))))</f>
        <v>Irrelevant</v>
      </c>
      <c r="U258" s="4" t="str">
        <f>IF(AND(OR(I258="Motorway link",I258="Exit diverge",I258="Entrance merge",I258="Exit ramp",I258="Entrance ramp"),'Input data'!V273=""),"No",IF(OR(I258="Motorway link",I258="Exit diverge",I258="Entrance merge",I258="Exit ramp",I258="Entrance ramp"),'Input data'!V273,"Irrelevant"))</f>
        <v>Irrelevant</v>
      </c>
      <c r="V258" s="4" t="str">
        <f>IF(W258="Straight",IF(AND(OR(I258="Exit ramp",I258="Entrance ramp"),'Input data'!W273=""),"Straight diamond ramp",IF(OR(I258="Exit ramp",I258="Entrance ramp"),'Input data'!W273,"Irrelevant")),"Irrelevant")</f>
        <v>Irrelevant</v>
      </c>
      <c r="W258" s="4" t="str">
        <f>IF(AND(OR(I258="Exit ramp",I258="Entrance ramp"),'Input data'!X273=""),"Straight",IF(AND(OR(I258="Exit ramp",I258="Entrance ramp"),'Input data'!X273&gt;10),'Input data'!X273,"Irrelevant"))</f>
        <v>Irrelevant</v>
      </c>
      <c r="X258" s="4" t="str">
        <f>IF(AND(OR(I258="Exit ramp",I258="Entrance ramp"),OR('Input data'!Y273="",'Input data'!Y273&gt;(G258*1000))),G258*1000,IF(AND(OR(I258="Exit ramp",I258="Entrance ramp"),'Input data'!Y273&gt;0),'Input data'!Y273,"Irrelevant"))</f>
        <v>Irrelevant</v>
      </c>
      <c r="Y258" s="4" t="str">
        <f>IF(AND(I258="Exit ramp",'Input data'!Z273=""),95,IF(AND(I258="Entrance ramp",'Input data'!Z273=""),45,IF(AND(OR(I258="Exit ramp",I258="Entrance ramp"),'Input data'!Z273&gt;4,'Input data'!Z273&lt;200),'Input data'!Z273,"Irrelevant")))</f>
        <v>Irrelevant</v>
      </c>
      <c r="Z258" s="4" t="str">
        <f>IF(AND(OR(I258="Exit ramp",I258="Entrance ramp"),'Input data'!AA273=""),"Straight",IF(AND(OR(I258="Exit ramp",I258="Entrance ramp"),'Input data'!AA273&gt;10),'Input data'!AA273,"Irrelevant"))</f>
        <v>Irrelevant</v>
      </c>
      <c r="AA258" s="4" t="str">
        <f>IF(X258="Irrelevant","Irrelevant",IF(AND(OR(I258="Exit ramp",I258="Entrance ramp"),OR('Input data'!AB273="",'Input data'!AB273&gt;(G258*1000-X258))),G258*1000-X258,IF(AND(OR(I258="Exit ramp",I258="Entrance ramp"),'Input data'!AB273&gt;0),'Input data'!AB273,"Irrelevant")))</f>
        <v>Irrelevant</v>
      </c>
      <c r="AB258" s="4" t="str">
        <f>IF(AND(I258="Exit ramp",'Input data'!AC273=""),60,IF(AND(I258="Entrance ramp",'Input data'!AC273=""),80,IF(AND(OR(I258="Exit ramp",I258="Entrance ramp"),'Input data'!AC273&gt;4,'Input data'!AC273&lt;200),'Input data'!AC273,"Irrelevant")))</f>
        <v>Irrelevant</v>
      </c>
      <c r="AC258" s="4" t="str">
        <f>IF(AND(OR(I258="Motorway link",I258="Exit diverge",I258="Entrance merge"),'Input data'!AD273=""),"No",IF(OR(I258="Motorway link",I258="Exit diverge",I258="Entrance merge"),'Input data'!AD273,"Irrelevant"))</f>
        <v>Irrelevant</v>
      </c>
      <c r="AD258" s="4" t="str">
        <f>IF(AND(OR(I258="Motorway link",I258="Exit diverge",I258="Entrance merge"),'Input data'!AE273=""),"130 kph",IF(OR(I258="Motorway link",I258="Exit diverge",I258="Entrance merge"),'Input data'!AE273,"Irrelevant"))</f>
        <v>Irrelevant</v>
      </c>
      <c r="AE258" s="4" t="str">
        <f>IF(AND(I258="Entrance merge",'Input data'!AF273=""),"No",IF(I258="Entrance merge",'Input data'!AF273,"Irrelevant"))</f>
        <v>Irrelevant</v>
      </c>
      <c r="AF258" s="4" t="str">
        <f>IF(AND(AE258="Yes",'Input data'!AG273&gt;0,'Input data'!AG273&lt;1.00000001),'Input data'!AG273,IF(OR(AE258="No",AE258="Yes"),0,"Irrelevant"))</f>
        <v>Irrelevant</v>
      </c>
    </row>
    <row r="259" spans="1:32" x14ac:dyDescent="0.3">
      <c r="A259" s="4" t="str">
        <f>IF('Input data'!A274="","",'Input data'!A274)</f>
        <v/>
      </c>
      <c r="B259" s="4" t="str">
        <f>IF('Input data'!B274="","",'Input data'!B274)</f>
        <v/>
      </c>
      <c r="C259" s="4" t="str">
        <f>IF('Input data'!C274="","",'Input data'!C274)</f>
        <v/>
      </c>
      <c r="D259" s="4" t="str">
        <f>IF('Input data'!D274="","",'Input data'!D274)</f>
        <v/>
      </c>
      <c r="E259" s="4" t="str">
        <f>IF('Input data'!E274="","",'Input data'!E274)</f>
        <v/>
      </c>
      <c r="F259" s="4" t="str">
        <f>IF('Input data'!F274="","",'Input data'!F274)</f>
        <v/>
      </c>
      <c r="G259" s="4">
        <f>IF('Input data'!G274="","",'Input data'!G274)</f>
        <v>0</v>
      </c>
      <c r="H259" s="4" t="str">
        <f>IF('Input data'!H274&gt;0.5,'Input data'!H274,"")</f>
        <v/>
      </c>
      <c r="I259" s="4" t="str">
        <f>IF('Input data'!I274="","",'Input data'!I274)</f>
        <v/>
      </c>
      <c r="J259" s="4" t="str">
        <f>IF(AND(OR(I259="Motorway link",I259="Exit diverge",I259="Entrance merge"),'Input data'!K274=""),2,IF(AND(OR(I259="Motorway link",I259="Exit diverge",I259="Entrance merge"),'Input data'!K274&gt;0.5,'Input data'!K274&lt;21),'Input data'!K274,"Irrelevant"))</f>
        <v>Irrelevant</v>
      </c>
      <c r="K259" s="4" t="str">
        <f>IF(AND(OR(I259="Motorway link",I259="Exit diverge",I259="Entrance merge",I259="Exit ramp",I259="Entrance ramp"),'Input data'!L274=""),3.5,IF(AND(OR(I259="Motorway link",I259="Exit diverge",I259="Entrance merge",I259="Exit ramp",I259="Entrance ramp"),'Input data'!L274&gt;1.5,'Input data'!L274&lt;11),'Input data'!L274,"Irrelevant"))</f>
        <v>Irrelevant</v>
      </c>
      <c r="L259" s="4" t="str">
        <f>IF(AND(I259="Motorway link",'Input data'!M274=""),"No",IF(I259="Motorway link",'Input data'!M274,"Irrelevant"))</f>
        <v>Irrelevant</v>
      </c>
      <c r="M259" s="4" t="str">
        <f>IF(AND(L259="Yes",'Input data'!N274&gt;0,'Input data'!N274&lt;1.00000001),'Input data'!N274,IF(OR(L259="No",L259="Yes"),0,"Irrelevant"))</f>
        <v>Irrelevant</v>
      </c>
      <c r="N259" s="4" t="str">
        <f>IF(AND(OR(I259="Motorway link",I259="Exit diverge",I259="Entrance merge"),'Input data'!O274=""),3,IF(AND(OR(I259="Motorway link",I259="Exit diverge",I259="Entrance merge"),'Input data'!O274&lt;11,'Input data'!O274&gt;-0.00000001),'Input data'!O274,"Irrelevant"))</f>
        <v>Irrelevant</v>
      </c>
      <c r="O259" s="4" t="str">
        <f>IF(AND(OR(I259="Motorway link",I259="Exit diverge",I259="Entrance merge",I259="Exit ramp",I259="Entrance ramp"),'Input data'!P274=""),0.5,IF(AND(OR(I259="Motorway link",I259="Exit diverge",I259="Entrance merge",I259="Exit ramp",I259="Entrance ramp"),'Input data'!P274&gt;-0.00000001,'Input data'!P274&lt;11),'Input data'!P274,"Irrelevant"))</f>
        <v>Irrelevant</v>
      </c>
      <c r="P259" s="4" t="str">
        <f>IF(AND(OR(I259="Motorway link",I259="Exit diverge",I259="Entrance merge"),'Input data'!Q274=""),5,IF(AND(OR(I259="Motorway link",I259="Exit diverge",I259="Entrance merge"),'Input data'!Q274&gt;-0.00000001,'Input data'!Q274&lt;101),'Input data'!Q274,"Irrelevant"))</f>
        <v>Irrelevant</v>
      </c>
      <c r="Q259" s="4" t="str">
        <f>IF(AND(OR(I259="Motorway link",I259="Exit diverge",I259="Entrance merge"),'Input data'!R274=""),"Straight",IF(AND(OR(I259="Motorway link",I259="Exit diverge",I259="Entrance merge"),'Input data'!R274&gt;10),'Input data'!R274,"Irrelevant"))</f>
        <v>Irrelevant</v>
      </c>
      <c r="R259" s="4" t="str">
        <f>IF(Q259="Straight",0,IF(AND(OR(I259="Motorway link",I259="Exit diverge",I259="Entrance merge"),OR('Input data'!S274="",'Input data'!S274&gt;(G259*1000))),G259*1000,IF(AND(OR(I259="Motorway link",I259="Exit diverge",I259="Entrance merge"),'Input data'!S274&gt;0),'Input data'!S274,"Irrelevant")))</f>
        <v>Irrelevant</v>
      </c>
      <c r="S259" s="4" t="str">
        <f>IF(AND(OR(I259="Motorway link",I259="Exit diverge",I259="Entrance merge"),'Input data'!T274=""),"Straight",IF(AND(OR(I259="Motorway link",I259="Exit diverge",I259="Entrance merge"),'Input data'!T274&gt;10),'Input data'!T274,"Irrelevant"))</f>
        <v>Irrelevant</v>
      </c>
      <c r="T259" s="4" t="str">
        <f>IF(S259="Straight",0,IF(R259="Irrelevant","Irrelevant",IF(AND(OR(I259="Motorway link",I259="Exit diverge",I259="Entrance merge"),OR('Input data'!U274="",'Input data'!U274&gt;(G259*1000-R259))),G259*1000-R259,IF(AND(OR(I259="Motorway link",I259="Exit diverge",I259="Entrance merge"),'Input data'!U274&gt;0),'Input data'!U274,"Irrelevant"))))</f>
        <v>Irrelevant</v>
      </c>
      <c r="U259" s="4" t="str">
        <f>IF(AND(OR(I259="Motorway link",I259="Exit diverge",I259="Entrance merge",I259="Exit ramp",I259="Entrance ramp"),'Input data'!V274=""),"No",IF(OR(I259="Motorway link",I259="Exit diverge",I259="Entrance merge",I259="Exit ramp",I259="Entrance ramp"),'Input data'!V274,"Irrelevant"))</f>
        <v>Irrelevant</v>
      </c>
      <c r="V259" s="4" t="str">
        <f>IF(W259="Straight",IF(AND(OR(I259="Exit ramp",I259="Entrance ramp"),'Input data'!W274=""),"Straight diamond ramp",IF(OR(I259="Exit ramp",I259="Entrance ramp"),'Input data'!W274,"Irrelevant")),"Irrelevant")</f>
        <v>Irrelevant</v>
      </c>
      <c r="W259" s="4" t="str">
        <f>IF(AND(OR(I259="Exit ramp",I259="Entrance ramp"),'Input data'!X274=""),"Straight",IF(AND(OR(I259="Exit ramp",I259="Entrance ramp"),'Input data'!X274&gt;10),'Input data'!X274,"Irrelevant"))</f>
        <v>Irrelevant</v>
      </c>
      <c r="X259" s="4" t="str">
        <f>IF(AND(OR(I259="Exit ramp",I259="Entrance ramp"),OR('Input data'!Y274="",'Input data'!Y274&gt;(G259*1000))),G259*1000,IF(AND(OR(I259="Exit ramp",I259="Entrance ramp"),'Input data'!Y274&gt;0),'Input data'!Y274,"Irrelevant"))</f>
        <v>Irrelevant</v>
      </c>
      <c r="Y259" s="4" t="str">
        <f>IF(AND(I259="Exit ramp",'Input data'!Z274=""),95,IF(AND(I259="Entrance ramp",'Input data'!Z274=""),45,IF(AND(OR(I259="Exit ramp",I259="Entrance ramp"),'Input data'!Z274&gt;4,'Input data'!Z274&lt;200),'Input data'!Z274,"Irrelevant")))</f>
        <v>Irrelevant</v>
      </c>
      <c r="Z259" s="4" t="str">
        <f>IF(AND(OR(I259="Exit ramp",I259="Entrance ramp"),'Input data'!AA274=""),"Straight",IF(AND(OR(I259="Exit ramp",I259="Entrance ramp"),'Input data'!AA274&gt;10),'Input data'!AA274,"Irrelevant"))</f>
        <v>Irrelevant</v>
      </c>
      <c r="AA259" s="4" t="str">
        <f>IF(X259="Irrelevant","Irrelevant",IF(AND(OR(I259="Exit ramp",I259="Entrance ramp"),OR('Input data'!AB274="",'Input data'!AB274&gt;(G259*1000-X259))),G259*1000-X259,IF(AND(OR(I259="Exit ramp",I259="Entrance ramp"),'Input data'!AB274&gt;0),'Input data'!AB274,"Irrelevant")))</f>
        <v>Irrelevant</v>
      </c>
      <c r="AB259" s="4" t="str">
        <f>IF(AND(I259="Exit ramp",'Input data'!AC274=""),60,IF(AND(I259="Entrance ramp",'Input data'!AC274=""),80,IF(AND(OR(I259="Exit ramp",I259="Entrance ramp"),'Input data'!AC274&gt;4,'Input data'!AC274&lt;200),'Input data'!AC274,"Irrelevant")))</f>
        <v>Irrelevant</v>
      </c>
      <c r="AC259" s="4" t="str">
        <f>IF(AND(OR(I259="Motorway link",I259="Exit diverge",I259="Entrance merge"),'Input data'!AD274=""),"No",IF(OR(I259="Motorway link",I259="Exit diverge",I259="Entrance merge"),'Input data'!AD274,"Irrelevant"))</f>
        <v>Irrelevant</v>
      </c>
      <c r="AD259" s="4" t="str">
        <f>IF(AND(OR(I259="Motorway link",I259="Exit diverge",I259="Entrance merge"),'Input data'!AE274=""),"130 kph",IF(OR(I259="Motorway link",I259="Exit diverge",I259="Entrance merge"),'Input data'!AE274,"Irrelevant"))</f>
        <v>Irrelevant</v>
      </c>
      <c r="AE259" s="4" t="str">
        <f>IF(AND(I259="Entrance merge",'Input data'!AF274=""),"No",IF(I259="Entrance merge",'Input data'!AF274,"Irrelevant"))</f>
        <v>Irrelevant</v>
      </c>
      <c r="AF259" s="4" t="str">
        <f>IF(AND(AE259="Yes",'Input data'!AG274&gt;0,'Input data'!AG274&lt;1.00000001),'Input data'!AG274,IF(OR(AE259="No",AE259="Yes"),0,"Irrelevant"))</f>
        <v>Irrelevant</v>
      </c>
    </row>
    <row r="260" spans="1:32" x14ac:dyDescent="0.3">
      <c r="A260" s="4" t="str">
        <f>IF('Input data'!A275="","",'Input data'!A275)</f>
        <v/>
      </c>
      <c r="B260" s="4" t="str">
        <f>IF('Input data'!B275="","",'Input data'!B275)</f>
        <v/>
      </c>
      <c r="C260" s="4" t="str">
        <f>IF('Input data'!C275="","",'Input data'!C275)</f>
        <v/>
      </c>
      <c r="D260" s="4" t="str">
        <f>IF('Input data'!D275="","",'Input data'!D275)</f>
        <v/>
      </c>
      <c r="E260" s="4" t="str">
        <f>IF('Input data'!E275="","",'Input data'!E275)</f>
        <v/>
      </c>
      <c r="F260" s="4" t="str">
        <f>IF('Input data'!F275="","",'Input data'!F275)</f>
        <v/>
      </c>
      <c r="G260" s="4">
        <f>IF('Input data'!G275="","",'Input data'!G275)</f>
        <v>0</v>
      </c>
      <c r="H260" s="4" t="str">
        <f>IF('Input data'!H275&gt;0.5,'Input data'!H275,"")</f>
        <v/>
      </c>
      <c r="I260" s="4" t="str">
        <f>IF('Input data'!I275="","",'Input data'!I275)</f>
        <v/>
      </c>
      <c r="J260" s="4" t="str">
        <f>IF(AND(OR(I260="Motorway link",I260="Exit diverge",I260="Entrance merge"),'Input data'!K275=""),2,IF(AND(OR(I260="Motorway link",I260="Exit diverge",I260="Entrance merge"),'Input data'!K275&gt;0.5,'Input data'!K275&lt;21),'Input data'!K275,"Irrelevant"))</f>
        <v>Irrelevant</v>
      </c>
      <c r="K260" s="4" t="str">
        <f>IF(AND(OR(I260="Motorway link",I260="Exit diverge",I260="Entrance merge",I260="Exit ramp",I260="Entrance ramp"),'Input data'!L275=""),3.5,IF(AND(OR(I260="Motorway link",I260="Exit diverge",I260="Entrance merge",I260="Exit ramp",I260="Entrance ramp"),'Input data'!L275&gt;1.5,'Input data'!L275&lt;11),'Input data'!L275,"Irrelevant"))</f>
        <v>Irrelevant</v>
      </c>
      <c r="L260" s="4" t="str">
        <f>IF(AND(I260="Motorway link",'Input data'!M275=""),"No",IF(I260="Motorway link",'Input data'!M275,"Irrelevant"))</f>
        <v>Irrelevant</v>
      </c>
      <c r="M260" s="4" t="str">
        <f>IF(AND(L260="Yes",'Input data'!N275&gt;0,'Input data'!N275&lt;1.00000001),'Input data'!N275,IF(OR(L260="No",L260="Yes"),0,"Irrelevant"))</f>
        <v>Irrelevant</v>
      </c>
      <c r="N260" s="4" t="str">
        <f>IF(AND(OR(I260="Motorway link",I260="Exit diverge",I260="Entrance merge"),'Input data'!O275=""),3,IF(AND(OR(I260="Motorway link",I260="Exit diverge",I260="Entrance merge"),'Input data'!O275&lt;11,'Input data'!O275&gt;-0.00000001),'Input data'!O275,"Irrelevant"))</f>
        <v>Irrelevant</v>
      </c>
      <c r="O260" s="4" t="str">
        <f>IF(AND(OR(I260="Motorway link",I260="Exit diverge",I260="Entrance merge",I260="Exit ramp",I260="Entrance ramp"),'Input data'!P275=""),0.5,IF(AND(OR(I260="Motorway link",I260="Exit diverge",I260="Entrance merge",I260="Exit ramp",I260="Entrance ramp"),'Input data'!P275&gt;-0.00000001,'Input data'!P275&lt;11),'Input data'!P275,"Irrelevant"))</f>
        <v>Irrelevant</v>
      </c>
      <c r="P260" s="4" t="str">
        <f>IF(AND(OR(I260="Motorway link",I260="Exit diverge",I260="Entrance merge"),'Input data'!Q275=""),5,IF(AND(OR(I260="Motorway link",I260="Exit diverge",I260="Entrance merge"),'Input data'!Q275&gt;-0.00000001,'Input data'!Q275&lt;101),'Input data'!Q275,"Irrelevant"))</f>
        <v>Irrelevant</v>
      </c>
      <c r="Q260" s="4" t="str">
        <f>IF(AND(OR(I260="Motorway link",I260="Exit diverge",I260="Entrance merge"),'Input data'!R275=""),"Straight",IF(AND(OR(I260="Motorway link",I260="Exit diverge",I260="Entrance merge"),'Input data'!R275&gt;10),'Input data'!R275,"Irrelevant"))</f>
        <v>Irrelevant</v>
      </c>
      <c r="R260" s="4" t="str">
        <f>IF(Q260="Straight",0,IF(AND(OR(I260="Motorway link",I260="Exit diverge",I260="Entrance merge"),OR('Input data'!S275="",'Input data'!S275&gt;(G260*1000))),G260*1000,IF(AND(OR(I260="Motorway link",I260="Exit diverge",I260="Entrance merge"),'Input data'!S275&gt;0),'Input data'!S275,"Irrelevant")))</f>
        <v>Irrelevant</v>
      </c>
      <c r="S260" s="4" t="str">
        <f>IF(AND(OR(I260="Motorway link",I260="Exit diverge",I260="Entrance merge"),'Input data'!T275=""),"Straight",IF(AND(OR(I260="Motorway link",I260="Exit diverge",I260="Entrance merge"),'Input data'!T275&gt;10),'Input data'!T275,"Irrelevant"))</f>
        <v>Irrelevant</v>
      </c>
      <c r="T260" s="4" t="str">
        <f>IF(S260="Straight",0,IF(R260="Irrelevant","Irrelevant",IF(AND(OR(I260="Motorway link",I260="Exit diverge",I260="Entrance merge"),OR('Input data'!U275="",'Input data'!U275&gt;(G260*1000-R260))),G260*1000-R260,IF(AND(OR(I260="Motorway link",I260="Exit diverge",I260="Entrance merge"),'Input data'!U275&gt;0),'Input data'!U275,"Irrelevant"))))</f>
        <v>Irrelevant</v>
      </c>
      <c r="U260" s="4" t="str">
        <f>IF(AND(OR(I260="Motorway link",I260="Exit diverge",I260="Entrance merge",I260="Exit ramp",I260="Entrance ramp"),'Input data'!V275=""),"No",IF(OR(I260="Motorway link",I260="Exit diverge",I260="Entrance merge",I260="Exit ramp",I260="Entrance ramp"),'Input data'!V275,"Irrelevant"))</f>
        <v>Irrelevant</v>
      </c>
      <c r="V260" s="4" t="str">
        <f>IF(W260="Straight",IF(AND(OR(I260="Exit ramp",I260="Entrance ramp"),'Input data'!W275=""),"Straight diamond ramp",IF(OR(I260="Exit ramp",I260="Entrance ramp"),'Input data'!W275,"Irrelevant")),"Irrelevant")</f>
        <v>Irrelevant</v>
      </c>
      <c r="W260" s="4" t="str">
        <f>IF(AND(OR(I260="Exit ramp",I260="Entrance ramp"),'Input data'!X275=""),"Straight",IF(AND(OR(I260="Exit ramp",I260="Entrance ramp"),'Input data'!X275&gt;10),'Input data'!X275,"Irrelevant"))</f>
        <v>Irrelevant</v>
      </c>
      <c r="X260" s="4" t="str">
        <f>IF(AND(OR(I260="Exit ramp",I260="Entrance ramp"),OR('Input data'!Y275="",'Input data'!Y275&gt;(G260*1000))),G260*1000,IF(AND(OR(I260="Exit ramp",I260="Entrance ramp"),'Input data'!Y275&gt;0),'Input data'!Y275,"Irrelevant"))</f>
        <v>Irrelevant</v>
      </c>
      <c r="Y260" s="4" t="str">
        <f>IF(AND(I260="Exit ramp",'Input data'!Z275=""),95,IF(AND(I260="Entrance ramp",'Input data'!Z275=""),45,IF(AND(OR(I260="Exit ramp",I260="Entrance ramp"),'Input data'!Z275&gt;4,'Input data'!Z275&lt;200),'Input data'!Z275,"Irrelevant")))</f>
        <v>Irrelevant</v>
      </c>
      <c r="Z260" s="4" t="str">
        <f>IF(AND(OR(I260="Exit ramp",I260="Entrance ramp"),'Input data'!AA275=""),"Straight",IF(AND(OR(I260="Exit ramp",I260="Entrance ramp"),'Input data'!AA275&gt;10),'Input data'!AA275,"Irrelevant"))</f>
        <v>Irrelevant</v>
      </c>
      <c r="AA260" s="4" t="str">
        <f>IF(X260="Irrelevant","Irrelevant",IF(AND(OR(I260="Exit ramp",I260="Entrance ramp"),OR('Input data'!AB275="",'Input data'!AB275&gt;(G260*1000-X260))),G260*1000-X260,IF(AND(OR(I260="Exit ramp",I260="Entrance ramp"),'Input data'!AB275&gt;0),'Input data'!AB275,"Irrelevant")))</f>
        <v>Irrelevant</v>
      </c>
      <c r="AB260" s="4" t="str">
        <f>IF(AND(I260="Exit ramp",'Input data'!AC275=""),60,IF(AND(I260="Entrance ramp",'Input data'!AC275=""),80,IF(AND(OR(I260="Exit ramp",I260="Entrance ramp"),'Input data'!AC275&gt;4,'Input data'!AC275&lt;200),'Input data'!AC275,"Irrelevant")))</f>
        <v>Irrelevant</v>
      </c>
      <c r="AC260" s="4" t="str">
        <f>IF(AND(OR(I260="Motorway link",I260="Exit diverge",I260="Entrance merge"),'Input data'!AD275=""),"No",IF(OR(I260="Motorway link",I260="Exit diverge",I260="Entrance merge"),'Input data'!AD275,"Irrelevant"))</f>
        <v>Irrelevant</v>
      </c>
      <c r="AD260" s="4" t="str">
        <f>IF(AND(OR(I260="Motorway link",I260="Exit diverge",I260="Entrance merge"),'Input data'!AE275=""),"130 kph",IF(OR(I260="Motorway link",I260="Exit diverge",I260="Entrance merge"),'Input data'!AE275,"Irrelevant"))</f>
        <v>Irrelevant</v>
      </c>
      <c r="AE260" s="4" t="str">
        <f>IF(AND(I260="Entrance merge",'Input data'!AF275=""),"No",IF(I260="Entrance merge",'Input data'!AF275,"Irrelevant"))</f>
        <v>Irrelevant</v>
      </c>
      <c r="AF260" s="4" t="str">
        <f>IF(AND(AE260="Yes",'Input data'!AG275&gt;0,'Input data'!AG275&lt;1.00000001),'Input data'!AG275,IF(OR(AE260="No",AE260="Yes"),0,"Irrelevant"))</f>
        <v>Irrelevant</v>
      </c>
    </row>
    <row r="261" spans="1:32" x14ac:dyDescent="0.3">
      <c r="A261" s="4" t="str">
        <f>IF('Input data'!A276="","",'Input data'!A276)</f>
        <v/>
      </c>
      <c r="B261" s="4" t="str">
        <f>IF('Input data'!B276="","",'Input data'!B276)</f>
        <v/>
      </c>
      <c r="C261" s="4" t="str">
        <f>IF('Input data'!C276="","",'Input data'!C276)</f>
        <v/>
      </c>
      <c r="D261" s="4" t="str">
        <f>IF('Input data'!D276="","",'Input data'!D276)</f>
        <v/>
      </c>
      <c r="E261" s="4" t="str">
        <f>IF('Input data'!E276="","",'Input data'!E276)</f>
        <v/>
      </c>
      <c r="F261" s="4" t="str">
        <f>IF('Input data'!F276="","",'Input data'!F276)</f>
        <v/>
      </c>
      <c r="G261" s="4">
        <f>IF('Input data'!G276="","",'Input data'!G276)</f>
        <v>0</v>
      </c>
      <c r="H261" s="4" t="str">
        <f>IF('Input data'!H276&gt;0.5,'Input data'!H276,"")</f>
        <v/>
      </c>
      <c r="I261" s="4" t="str">
        <f>IF('Input data'!I276="","",'Input data'!I276)</f>
        <v/>
      </c>
      <c r="J261" s="4" t="str">
        <f>IF(AND(OR(I261="Motorway link",I261="Exit diverge",I261="Entrance merge"),'Input data'!K276=""),2,IF(AND(OR(I261="Motorway link",I261="Exit diverge",I261="Entrance merge"),'Input data'!K276&gt;0.5,'Input data'!K276&lt;21),'Input data'!K276,"Irrelevant"))</f>
        <v>Irrelevant</v>
      </c>
      <c r="K261" s="4" t="str">
        <f>IF(AND(OR(I261="Motorway link",I261="Exit diverge",I261="Entrance merge",I261="Exit ramp",I261="Entrance ramp"),'Input data'!L276=""),3.5,IF(AND(OR(I261="Motorway link",I261="Exit diverge",I261="Entrance merge",I261="Exit ramp",I261="Entrance ramp"),'Input data'!L276&gt;1.5,'Input data'!L276&lt;11),'Input data'!L276,"Irrelevant"))</f>
        <v>Irrelevant</v>
      </c>
      <c r="L261" s="4" t="str">
        <f>IF(AND(I261="Motorway link",'Input data'!M276=""),"No",IF(I261="Motorway link",'Input data'!M276,"Irrelevant"))</f>
        <v>Irrelevant</v>
      </c>
      <c r="M261" s="4" t="str">
        <f>IF(AND(L261="Yes",'Input data'!N276&gt;0,'Input data'!N276&lt;1.00000001),'Input data'!N276,IF(OR(L261="No",L261="Yes"),0,"Irrelevant"))</f>
        <v>Irrelevant</v>
      </c>
      <c r="N261" s="4" t="str">
        <f>IF(AND(OR(I261="Motorway link",I261="Exit diverge",I261="Entrance merge"),'Input data'!O276=""),3,IF(AND(OR(I261="Motorway link",I261="Exit diverge",I261="Entrance merge"),'Input data'!O276&lt;11,'Input data'!O276&gt;-0.00000001),'Input data'!O276,"Irrelevant"))</f>
        <v>Irrelevant</v>
      </c>
      <c r="O261" s="4" t="str">
        <f>IF(AND(OR(I261="Motorway link",I261="Exit diverge",I261="Entrance merge",I261="Exit ramp",I261="Entrance ramp"),'Input data'!P276=""),0.5,IF(AND(OR(I261="Motorway link",I261="Exit diverge",I261="Entrance merge",I261="Exit ramp",I261="Entrance ramp"),'Input data'!P276&gt;-0.00000001,'Input data'!P276&lt;11),'Input data'!P276,"Irrelevant"))</f>
        <v>Irrelevant</v>
      </c>
      <c r="P261" s="4" t="str">
        <f>IF(AND(OR(I261="Motorway link",I261="Exit diverge",I261="Entrance merge"),'Input data'!Q276=""),5,IF(AND(OR(I261="Motorway link",I261="Exit diverge",I261="Entrance merge"),'Input data'!Q276&gt;-0.00000001,'Input data'!Q276&lt;101),'Input data'!Q276,"Irrelevant"))</f>
        <v>Irrelevant</v>
      </c>
      <c r="Q261" s="4" t="str">
        <f>IF(AND(OR(I261="Motorway link",I261="Exit diverge",I261="Entrance merge"),'Input data'!R276=""),"Straight",IF(AND(OR(I261="Motorway link",I261="Exit diverge",I261="Entrance merge"),'Input data'!R276&gt;10),'Input data'!R276,"Irrelevant"))</f>
        <v>Irrelevant</v>
      </c>
      <c r="R261" s="4" t="str">
        <f>IF(Q261="Straight",0,IF(AND(OR(I261="Motorway link",I261="Exit diverge",I261="Entrance merge"),OR('Input data'!S276="",'Input data'!S276&gt;(G261*1000))),G261*1000,IF(AND(OR(I261="Motorway link",I261="Exit diverge",I261="Entrance merge"),'Input data'!S276&gt;0),'Input data'!S276,"Irrelevant")))</f>
        <v>Irrelevant</v>
      </c>
      <c r="S261" s="4" t="str">
        <f>IF(AND(OR(I261="Motorway link",I261="Exit diverge",I261="Entrance merge"),'Input data'!T276=""),"Straight",IF(AND(OR(I261="Motorway link",I261="Exit diverge",I261="Entrance merge"),'Input data'!T276&gt;10),'Input data'!T276,"Irrelevant"))</f>
        <v>Irrelevant</v>
      </c>
      <c r="T261" s="4" t="str">
        <f>IF(S261="Straight",0,IF(R261="Irrelevant","Irrelevant",IF(AND(OR(I261="Motorway link",I261="Exit diverge",I261="Entrance merge"),OR('Input data'!U276="",'Input data'!U276&gt;(G261*1000-R261))),G261*1000-R261,IF(AND(OR(I261="Motorway link",I261="Exit diverge",I261="Entrance merge"),'Input data'!U276&gt;0),'Input data'!U276,"Irrelevant"))))</f>
        <v>Irrelevant</v>
      </c>
      <c r="U261" s="4" t="str">
        <f>IF(AND(OR(I261="Motorway link",I261="Exit diverge",I261="Entrance merge",I261="Exit ramp",I261="Entrance ramp"),'Input data'!V276=""),"No",IF(OR(I261="Motorway link",I261="Exit diverge",I261="Entrance merge",I261="Exit ramp",I261="Entrance ramp"),'Input data'!V276,"Irrelevant"))</f>
        <v>Irrelevant</v>
      </c>
      <c r="V261" s="4" t="str">
        <f>IF(W261="Straight",IF(AND(OR(I261="Exit ramp",I261="Entrance ramp"),'Input data'!W276=""),"Straight diamond ramp",IF(OR(I261="Exit ramp",I261="Entrance ramp"),'Input data'!W276,"Irrelevant")),"Irrelevant")</f>
        <v>Irrelevant</v>
      </c>
      <c r="W261" s="4" t="str">
        <f>IF(AND(OR(I261="Exit ramp",I261="Entrance ramp"),'Input data'!X276=""),"Straight",IF(AND(OR(I261="Exit ramp",I261="Entrance ramp"),'Input data'!X276&gt;10),'Input data'!X276,"Irrelevant"))</f>
        <v>Irrelevant</v>
      </c>
      <c r="X261" s="4" t="str">
        <f>IF(AND(OR(I261="Exit ramp",I261="Entrance ramp"),OR('Input data'!Y276="",'Input data'!Y276&gt;(G261*1000))),G261*1000,IF(AND(OR(I261="Exit ramp",I261="Entrance ramp"),'Input data'!Y276&gt;0),'Input data'!Y276,"Irrelevant"))</f>
        <v>Irrelevant</v>
      </c>
      <c r="Y261" s="4" t="str">
        <f>IF(AND(I261="Exit ramp",'Input data'!Z276=""),95,IF(AND(I261="Entrance ramp",'Input data'!Z276=""),45,IF(AND(OR(I261="Exit ramp",I261="Entrance ramp"),'Input data'!Z276&gt;4,'Input data'!Z276&lt;200),'Input data'!Z276,"Irrelevant")))</f>
        <v>Irrelevant</v>
      </c>
      <c r="Z261" s="4" t="str">
        <f>IF(AND(OR(I261="Exit ramp",I261="Entrance ramp"),'Input data'!AA276=""),"Straight",IF(AND(OR(I261="Exit ramp",I261="Entrance ramp"),'Input data'!AA276&gt;10),'Input data'!AA276,"Irrelevant"))</f>
        <v>Irrelevant</v>
      </c>
      <c r="AA261" s="4" t="str">
        <f>IF(X261="Irrelevant","Irrelevant",IF(AND(OR(I261="Exit ramp",I261="Entrance ramp"),OR('Input data'!AB276="",'Input data'!AB276&gt;(G261*1000-X261))),G261*1000-X261,IF(AND(OR(I261="Exit ramp",I261="Entrance ramp"),'Input data'!AB276&gt;0),'Input data'!AB276,"Irrelevant")))</f>
        <v>Irrelevant</v>
      </c>
      <c r="AB261" s="4" t="str">
        <f>IF(AND(I261="Exit ramp",'Input data'!AC276=""),60,IF(AND(I261="Entrance ramp",'Input data'!AC276=""),80,IF(AND(OR(I261="Exit ramp",I261="Entrance ramp"),'Input data'!AC276&gt;4,'Input data'!AC276&lt;200),'Input data'!AC276,"Irrelevant")))</f>
        <v>Irrelevant</v>
      </c>
      <c r="AC261" s="4" t="str">
        <f>IF(AND(OR(I261="Motorway link",I261="Exit diverge",I261="Entrance merge"),'Input data'!AD276=""),"No",IF(OR(I261="Motorway link",I261="Exit diverge",I261="Entrance merge"),'Input data'!AD276,"Irrelevant"))</f>
        <v>Irrelevant</v>
      </c>
      <c r="AD261" s="4" t="str">
        <f>IF(AND(OR(I261="Motorway link",I261="Exit diverge",I261="Entrance merge"),'Input data'!AE276=""),"130 kph",IF(OR(I261="Motorway link",I261="Exit diverge",I261="Entrance merge"),'Input data'!AE276,"Irrelevant"))</f>
        <v>Irrelevant</v>
      </c>
      <c r="AE261" s="4" t="str">
        <f>IF(AND(I261="Entrance merge",'Input data'!AF276=""),"No",IF(I261="Entrance merge",'Input data'!AF276,"Irrelevant"))</f>
        <v>Irrelevant</v>
      </c>
      <c r="AF261" s="4" t="str">
        <f>IF(AND(AE261="Yes",'Input data'!AG276&gt;0,'Input data'!AG276&lt;1.00000001),'Input data'!AG276,IF(OR(AE261="No",AE261="Yes"),0,"Irrelevant"))</f>
        <v>Irrelevant</v>
      </c>
    </row>
    <row r="262" spans="1:32" x14ac:dyDescent="0.3">
      <c r="A262" s="4" t="str">
        <f>IF('Input data'!A277="","",'Input data'!A277)</f>
        <v/>
      </c>
      <c r="B262" s="4" t="str">
        <f>IF('Input data'!B277="","",'Input data'!B277)</f>
        <v/>
      </c>
      <c r="C262" s="4" t="str">
        <f>IF('Input data'!C277="","",'Input data'!C277)</f>
        <v/>
      </c>
      <c r="D262" s="4" t="str">
        <f>IF('Input data'!D277="","",'Input data'!D277)</f>
        <v/>
      </c>
      <c r="E262" s="4" t="str">
        <f>IF('Input data'!E277="","",'Input data'!E277)</f>
        <v/>
      </c>
      <c r="F262" s="4" t="str">
        <f>IF('Input data'!F277="","",'Input data'!F277)</f>
        <v/>
      </c>
      <c r="G262" s="4">
        <f>IF('Input data'!G277="","",'Input data'!G277)</f>
        <v>0</v>
      </c>
      <c r="H262" s="4" t="str">
        <f>IF('Input data'!H277&gt;0.5,'Input data'!H277,"")</f>
        <v/>
      </c>
      <c r="I262" s="4" t="str">
        <f>IF('Input data'!I277="","",'Input data'!I277)</f>
        <v/>
      </c>
      <c r="J262" s="4" t="str">
        <f>IF(AND(OR(I262="Motorway link",I262="Exit diverge",I262="Entrance merge"),'Input data'!K277=""),2,IF(AND(OR(I262="Motorway link",I262="Exit diverge",I262="Entrance merge"),'Input data'!K277&gt;0.5,'Input data'!K277&lt;21),'Input data'!K277,"Irrelevant"))</f>
        <v>Irrelevant</v>
      </c>
      <c r="K262" s="4" t="str">
        <f>IF(AND(OR(I262="Motorway link",I262="Exit diverge",I262="Entrance merge",I262="Exit ramp",I262="Entrance ramp"),'Input data'!L277=""),3.5,IF(AND(OR(I262="Motorway link",I262="Exit diverge",I262="Entrance merge",I262="Exit ramp",I262="Entrance ramp"),'Input data'!L277&gt;1.5,'Input data'!L277&lt;11),'Input data'!L277,"Irrelevant"))</f>
        <v>Irrelevant</v>
      </c>
      <c r="L262" s="4" t="str">
        <f>IF(AND(I262="Motorway link",'Input data'!M277=""),"No",IF(I262="Motorway link",'Input data'!M277,"Irrelevant"))</f>
        <v>Irrelevant</v>
      </c>
      <c r="M262" s="4" t="str">
        <f>IF(AND(L262="Yes",'Input data'!N277&gt;0,'Input data'!N277&lt;1.00000001),'Input data'!N277,IF(OR(L262="No",L262="Yes"),0,"Irrelevant"))</f>
        <v>Irrelevant</v>
      </c>
      <c r="N262" s="4" t="str">
        <f>IF(AND(OR(I262="Motorway link",I262="Exit diverge",I262="Entrance merge"),'Input data'!O277=""),3,IF(AND(OR(I262="Motorway link",I262="Exit diverge",I262="Entrance merge"),'Input data'!O277&lt;11,'Input data'!O277&gt;-0.00000001),'Input data'!O277,"Irrelevant"))</f>
        <v>Irrelevant</v>
      </c>
      <c r="O262" s="4" t="str">
        <f>IF(AND(OR(I262="Motorway link",I262="Exit diverge",I262="Entrance merge",I262="Exit ramp",I262="Entrance ramp"),'Input data'!P277=""),0.5,IF(AND(OR(I262="Motorway link",I262="Exit diverge",I262="Entrance merge",I262="Exit ramp",I262="Entrance ramp"),'Input data'!P277&gt;-0.00000001,'Input data'!P277&lt;11),'Input data'!P277,"Irrelevant"))</f>
        <v>Irrelevant</v>
      </c>
      <c r="P262" s="4" t="str">
        <f>IF(AND(OR(I262="Motorway link",I262="Exit diverge",I262="Entrance merge"),'Input data'!Q277=""),5,IF(AND(OR(I262="Motorway link",I262="Exit diverge",I262="Entrance merge"),'Input data'!Q277&gt;-0.00000001,'Input data'!Q277&lt;101),'Input data'!Q277,"Irrelevant"))</f>
        <v>Irrelevant</v>
      </c>
      <c r="Q262" s="4" t="str">
        <f>IF(AND(OR(I262="Motorway link",I262="Exit diverge",I262="Entrance merge"),'Input data'!R277=""),"Straight",IF(AND(OR(I262="Motorway link",I262="Exit diverge",I262="Entrance merge"),'Input data'!R277&gt;10),'Input data'!R277,"Irrelevant"))</f>
        <v>Irrelevant</v>
      </c>
      <c r="R262" s="4" t="str">
        <f>IF(Q262="Straight",0,IF(AND(OR(I262="Motorway link",I262="Exit diverge",I262="Entrance merge"),OR('Input data'!S277="",'Input data'!S277&gt;(G262*1000))),G262*1000,IF(AND(OR(I262="Motorway link",I262="Exit diverge",I262="Entrance merge"),'Input data'!S277&gt;0),'Input data'!S277,"Irrelevant")))</f>
        <v>Irrelevant</v>
      </c>
      <c r="S262" s="4" t="str">
        <f>IF(AND(OR(I262="Motorway link",I262="Exit diverge",I262="Entrance merge"),'Input data'!T277=""),"Straight",IF(AND(OR(I262="Motorway link",I262="Exit diverge",I262="Entrance merge"),'Input data'!T277&gt;10),'Input data'!T277,"Irrelevant"))</f>
        <v>Irrelevant</v>
      </c>
      <c r="T262" s="4" t="str">
        <f>IF(S262="Straight",0,IF(R262="Irrelevant","Irrelevant",IF(AND(OR(I262="Motorway link",I262="Exit diverge",I262="Entrance merge"),OR('Input data'!U277="",'Input data'!U277&gt;(G262*1000-R262))),G262*1000-R262,IF(AND(OR(I262="Motorway link",I262="Exit diverge",I262="Entrance merge"),'Input data'!U277&gt;0),'Input data'!U277,"Irrelevant"))))</f>
        <v>Irrelevant</v>
      </c>
      <c r="U262" s="4" t="str">
        <f>IF(AND(OR(I262="Motorway link",I262="Exit diverge",I262="Entrance merge",I262="Exit ramp",I262="Entrance ramp"),'Input data'!V277=""),"No",IF(OR(I262="Motorway link",I262="Exit diverge",I262="Entrance merge",I262="Exit ramp",I262="Entrance ramp"),'Input data'!V277,"Irrelevant"))</f>
        <v>Irrelevant</v>
      </c>
      <c r="V262" s="4" t="str">
        <f>IF(W262="Straight",IF(AND(OR(I262="Exit ramp",I262="Entrance ramp"),'Input data'!W277=""),"Straight diamond ramp",IF(OR(I262="Exit ramp",I262="Entrance ramp"),'Input data'!W277,"Irrelevant")),"Irrelevant")</f>
        <v>Irrelevant</v>
      </c>
      <c r="W262" s="4" t="str">
        <f>IF(AND(OR(I262="Exit ramp",I262="Entrance ramp"),'Input data'!X277=""),"Straight",IF(AND(OR(I262="Exit ramp",I262="Entrance ramp"),'Input data'!X277&gt;10),'Input data'!X277,"Irrelevant"))</f>
        <v>Irrelevant</v>
      </c>
      <c r="X262" s="4" t="str">
        <f>IF(AND(OR(I262="Exit ramp",I262="Entrance ramp"),OR('Input data'!Y277="",'Input data'!Y277&gt;(G262*1000))),G262*1000,IF(AND(OR(I262="Exit ramp",I262="Entrance ramp"),'Input data'!Y277&gt;0),'Input data'!Y277,"Irrelevant"))</f>
        <v>Irrelevant</v>
      </c>
      <c r="Y262" s="4" t="str">
        <f>IF(AND(I262="Exit ramp",'Input data'!Z277=""),95,IF(AND(I262="Entrance ramp",'Input data'!Z277=""),45,IF(AND(OR(I262="Exit ramp",I262="Entrance ramp"),'Input data'!Z277&gt;4,'Input data'!Z277&lt;200),'Input data'!Z277,"Irrelevant")))</f>
        <v>Irrelevant</v>
      </c>
      <c r="Z262" s="4" t="str">
        <f>IF(AND(OR(I262="Exit ramp",I262="Entrance ramp"),'Input data'!AA277=""),"Straight",IF(AND(OR(I262="Exit ramp",I262="Entrance ramp"),'Input data'!AA277&gt;10),'Input data'!AA277,"Irrelevant"))</f>
        <v>Irrelevant</v>
      </c>
      <c r="AA262" s="4" t="str">
        <f>IF(X262="Irrelevant","Irrelevant",IF(AND(OR(I262="Exit ramp",I262="Entrance ramp"),OR('Input data'!AB277="",'Input data'!AB277&gt;(G262*1000-X262))),G262*1000-X262,IF(AND(OR(I262="Exit ramp",I262="Entrance ramp"),'Input data'!AB277&gt;0),'Input data'!AB277,"Irrelevant")))</f>
        <v>Irrelevant</v>
      </c>
      <c r="AB262" s="4" t="str">
        <f>IF(AND(I262="Exit ramp",'Input data'!AC277=""),60,IF(AND(I262="Entrance ramp",'Input data'!AC277=""),80,IF(AND(OR(I262="Exit ramp",I262="Entrance ramp"),'Input data'!AC277&gt;4,'Input data'!AC277&lt;200),'Input data'!AC277,"Irrelevant")))</f>
        <v>Irrelevant</v>
      </c>
      <c r="AC262" s="4" t="str">
        <f>IF(AND(OR(I262="Motorway link",I262="Exit diverge",I262="Entrance merge"),'Input data'!AD277=""),"No",IF(OR(I262="Motorway link",I262="Exit diverge",I262="Entrance merge"),'Input data'!AD277,"Irrelevant"))</f>
        <v>Irrelevant</v>
      </c>
      <c r="AD262" s="4" t="str">
        <f>IF(AND(OR(I262="Motorway link",I262="Exit diverge",I262="Entrance merge"),'Input data'!AE277=""),"130 kph",IF(OR(I262="Motorway link",I262="Exit diverge",I262="Entrance merge"),'Input data'!AE277,"Irrelevant"))</f>
        <v>Irrelevant</v>
      </c>
      <c r="AE262" s="4" t="str">
        <f>IF(AND(I262="Entrance merge",'Input data'!AF277=""),"No",IF(I262="Entrance merge",'Input data'!AF277,"Irrelevant"))</f>
        <v>Irrelevant</v>
      </c>
      <c r="AF262" s="4" t="str">
        <f>IF(AND(AE262="Yes",'Input data'!AG277&gt;0,'Input data'!AG277&lt;1.00000001),'Input data'!AG277,IF(OR(AE262="No",AE262="Yes"),0,"Irrelevant"))</f>
        <v>Irrelevant</v>
      </c>
    </row>
    <row r="263" spans="1:32" x14ac:dyDescent="0.3">
      <c r="A263" s="4" t="str">
        <f>IF('Input data'!A278="","",'Input data'!A278)</f>
        <v/>
      </c>
      <c r="B263" s="4" t="str">
        <f>IF('Input data'!B278="","",'Input data'!B278)</f>
        <v/>
      </c>
      <c r="C263" s="4" t="str">
        <f>IF('Input data'!C278="","",'Input data'!C278)</f>
        <v/>
      </c>
      <c r="D263" s="4" t="str">
        <f>IF('Input data'!D278="","",'Input data'!D278)</f>
        <v/>
      </c>
      <c r="E263" s="4" t="str">
        <f>IF('Input data'!E278="","",'Input data'!E278)</f>
        <v/>
      </c>
      <c r="F263" s="4" t="str">
        <f>IF('Input data'!F278="","",'Input data'!F278)</f>
        <v/>
      </c>
      <c r="G263" s="4">
        <f>IF('Input data'!G278="","",'Input data'!G278)</f>
        <v>0</v>
      </c>
      <c r="H263" s="4" t="str">
        <f>IF('Input data'!H278&gt;0.5,'Input data'!H278,"")</f>
        <v/>
      </c>
      <c r="I263" s="4" t="str">
        <f>IF('Input data'!I278="","",'Input data'!I278)</f>
        <v/>
      </c>
      <c r="J263" s="4" t="str">
        <f>IF(AND(OR(I263="Motorway link",I263="Exit diverge",I263="Entrance merge"),'Input data'!K278=""),2,IF(AND(OR(I263="Motorway link",I263="Exit diverge",I263="Entrance merge"),'Input data'!K278&gt;0.5,'Input data'!K278&lt;21),'Input data'!K278,"Irrelevant"))</f>
        <v>Irrelevant</v>
      </c>
      <c r="K263" s="4" t="str">
        <f>IF(AND(OR(I263="Motorway link",I263="Exit diverge",I263="Entrance merge",I263="Exit ramp",I263="Entrance ramp"),'Input data'!L278=""),3.5,IF(AND(OR(I263="Motorway link",I263="Exit diverge",I263="Entrance merge",I263="Exit ramp",I263="Entrance ramp"),'Input data'!L278&gt;1.5,'Input data'!L278&lt;11),'Input data'!L278,"Irrelevant"))</f>
        <v>Irrelevant</v>
      </c>
      <c r="L263" s="4" t="str">
        <f>IF(AND(I263="Motorway link",'Input data'!M278=""),"No",IF(I263="Motorway link",'Input data'!M278,"Irrelevant"))</f>
        <v>Irrelevant</v>
      </c>
      <c r="M263" s="4" t="str">
        <f>IF(AND(L263="Yes",'Input data'!N278&gt;0,'Input data'!N278&lt;1.00000001),'Input data'!N278,IF(OR(L263="No",L263="Yes"),0,"Irrelevant"))</f>
        <v>Irrelevant</v>
      </c>
      <c r="N263" s="4" t="str">
        <f>IF(AND(OR(I263="Motorway link",I263="Exit diverge",I263="Entrance merge"),'Input data'!O278=""),3,IF(AND(OR(I263="Motorway link",I263="Exit diverge",I263="Entrance merge"),'Input data'!O278&lt;11,'Input data'!O278&gt;-0.00000001),'Input data'!O278,"Irrelevant"))</f>
        <v>Irrelevant</v>
      </c>
      <c r="O263" s="4" t="str">
        <f>IF(AND(OR(I263="Motorway link",I263="Exit diverge",I263="Entrance merge",I263="Exit ramp",I263="Entrance ramp"),'Input data'!P278=""),0.5,IF(AND(OR(I263="Motorway link",I263="Exit diverge",I263="Entrance merge",I263="Exit ramp",I263="Entrance ramp"),'Input data'!P278&gt;-0.00000001,'Input data'!P278&lt;11),'Input data'!P278,"Irrelevant"))</f>
        <v>Irrelevant</v>
      </c>
      <c r="P263" s="4" t="str">
        <f>IF(AND(OR(I263="Motorway link",I263="Exit diverge",I263="Entrance merge"),'Input data'!Q278=""),5,IF(AND(OR(I263="Motorway link",I263="Exit diverge",I263="Entrance merge"),'Input data'!Q278&gt;-0.00000001,'Input data'!Q278&lt;101),'Input data'!Q278,"Irrelevant"))</f>
        <v>Irrelevant</v>
      </c>
      <c r="Q263" s="4" t="str">
        <f>IF(AND(OR(I263="Motorway link",I263="Exit diverge",I263="Entrance merge"),'Input data'!R278=""),"Straight",IF(AND(OR(I263="Motorway link",I263="Exit diverge",I263="Entrance merge"),'Input data'!R278&gt;10),'Input data'!R278,"Irrelevant"))</f>
        <v>Irrelevant</v>
      </c>
      <c r="R263" s="4" t="str">
        <f>IF(Q263="Straight",0,IF(AND(OR(I263="Motorway link",I263="Exit diverge",I263="Entrance merge"),OR('Input data'!S278="",'Input data'!S278&gt;(G263*1000))),G263*1000,IF(AND(OR(I263="Motorway link",I263="Exit diverge",I263="Entrance merge"),'Input data'!S278&gt;0),'Input data'!S278,"Irrelevant")))</f>
        <v>Irrelevant</v>
      </c>
      <c r="S263" s="4" t="str">
        <f>IF(AND(OR(I263="Motorway link",I263="Exit diverge",I263="Entrance merge"),'Input data'!T278=""),"Straight",IF(AND(OR(I263="Motorway link",I263="Exit diverge",I263="Entrance merge"),'Input data'!T278&gt;10),'Input data'!T278,"Irrelevant"))</f>
        <v>Irrelevant</v>
      </c>
      <c r="T263" s="4" t="str">
        <f>IF(S263="Straight",0,IF(R263="Irrelevant","Irrelevant",IF(AND(OR(I263="Motorway link",I263="Exit diverge",I263="Entrance merge"),OR('Input data'!U278="",'Input data'!U278&gt;(G263*1000-R263))),G263*1000-R263,IF(AND(OR(I263="Motorway link",I263="Exit diverge",I263="Entrance merge"),'Input data'!U278&gt;0),'Input data'!U278,"Irrelevant"))))</f>
        <v>Irrelevant</v>
      </c>
      <c r="U263" s="4" t="str">
        <f>IF(AND(OR(I263="Motorway link",I263="Exit diverge",I263="Entrance merge",I263="Exit ramp",I263="Entrance ramp"),'Input data'!V278=""),"No",IF(OR(I263="Motorway link",I263="Exit diverge",I263="Entrance merge",I263="Exit ramp",I263="Entrance ramp"),'Input data'!V278,"Irrelevant"))</f>
        <v>Irrelevant</v>
      </c>
      <c r="V263" s="4" t="str">
        <f>IF(W263="Straight",IF(AND(OR(I263="Exit ramp",I263="Entrance ramp"),'Input data'!W278=""),"Straight diamond ramp",IF(OR(I263="Exit ramp",I263="Entrance ramp"),'Input data'!W278,"Irrelevant")),"Irrelevant")</f>
        <v>Irrelevant</v>
      </c>
      <c r="W263" s="4" t="str">
        <f>IF(AND(OR(I263="Exit ramp",I263="Entrance ramp"),'Input data'!X278=""),"Straight",IF(AND(OR(I263="Exit ramp",I263="Entrance ramp"),'Input data'!X278&gt;10),'Input data'!X278,"Irrelevant"))</f>
        <v>Irrelevant</v>
      </c>
      <c r="X263" s="4" t="str">
        <f>IF(AND(OR(I263="Exit ramp",I263="Entrance ramp"),OR('Input data'!Y278="",'Input data'!Y278&gt;(G263*1000))),G263*1000,IF(AND(OR(I263="Exit ramp",I263="Entrance ramp"),'Input data'!Y278&gt;0),'Input data'!Y278,"Irrelevant"))</f>
        <v>Irrelevant</v>
      </c>
      <c r="Y263" s="4" t="str">
        <f>IF(AND(I263="Exit ramp",'Input data'!Z278=""),95,IF(AND(I263="Entrance ramp",'Input data'!Z278=""),45,IF(AND(OR(I263="Exit ramp",I263="Entrance ramp"),'Input data'!Z278&gt;4,'Input data'!Z278&lt;200),'Input data'!Z278,"Irrelevant")))</f>
        <v>Irrelevant</v>
      </c>
      <c r="Z263" s="4" t="str">
        <f>IF(AND(OR(I263="Exit ramp",I263="Entrance ramp"),'Input data'!AA278=""),"Straight",IF(AND(OR(I263="Exit ramp",I263="Entrance ramp"),'Input data'!AA278&gt;10),'Input data'!AA278,"Irrelevant"))</f>
        <v>Irrelevant</v>
      </c>
      <c r="AA263" s="4" t="str">
        <f>IF(X263="Irrelevant","Irrelevant",IF(AND(OR(I263="Exit ramp",I263="Entrance ramp"),OR('Input data'!AB278="",'Input data'!AB278&gt;(G263*1000-X263))),G263*1000-X263,IF(AND(OR(I263="Exit ramp",I263="Entrance ramp"),'Input data'!AB278&gt;0),'Input data'!AB278,"Irrelevant")))</f>
        <v>Irrelevant</v>
      </c>
      <c r="AB263" s="4" t="str">
        <f>IF(AND(I263="Exit ramp",'Input data'!AC278=""),60,IF(AND(I263="Entrance ramp",'Input data'!AC278=""),80,IF(AND(OR(I263="Exit ramp",I263="Entrance ramp"),'Input data'!AC278&gt;4,'Input data'!AC278&lt;200),'Input data'!AC278,"Irrelevant")))</f>
        <v>Irrelevant</v>
      </c>
      <c r="AC263" s="4" t="str">
        <f>IF(AND(OR(I263="Motorway link",I263="Exit diverge",I263="Entrance merge"),'Input data'!AD278=""),"No",IF(OR(I263="Motorway link",I263="Exit diverge",I263="Entrance merge"),'Input data'!AD278,"Irrelevant"))</f>
        <v>Irrelevant</v>
      </c>
      <c r="AD263" s="4" t="str">
        <f>IF(AND(OR(I263="Motorway link",I263="Exit diverge",I263="Entrance merge"),'Input data'!AE278=""),"130 kph",IF(OR(I263="Motorway link",I263="Exit diverge",I263="Entrance merge"),'Input data'!AE278,"Irrelevant"))</f>
        <v>Irrelevant</v>
      </c>
      <c r="AE263" s="4" t="str">
        <f>IF(AND(I263="Entrance merge",'Input data'!AF278=""),"No",IF(I263="Entrance merge",'Input data'!AF278,"Irrelevant"))</f>
        <v>Irrelevant</v>
      </c>
      <c r="AF263" s="4" t="str">
        <f>IF(AND(AE263="Yes",'Input data'!AG278&gt;0,'Input data'!AG278&lt;1.00000001),'Input data'!AG278,IF(OR(AE263="No",AE263="Yes"),0,"Irrelevant"))</f>
        <v>Irrelevant</v>
      </c>
    </row>
    <row r="264" spans="1:32" x14ac:dyDescent="0.3">
      <c r="A264" s="4" t="str">
        <f>IF('Input data'!A279="","",'Input data'!A279)</f>
        <v/>
      </c>
      <c r="B264" s="4" t="str">
        <f>IF('Input data'!B279="","",'Input data'!B279)</f>
        <v/>
      </c>
      <c r="C264" s="4" t="str">
        <f>IF('Input data'!C279="","",'Input data'!C279)</f>
        <v/>
      </c>
      <c r="D264" s="4" t="str">
        <f>IF('Input data'!D279="","",'Input data'!D279)</f>
        <v/>
      </c>
      <c r="E264" s="4" t="str">
        <f>IF('Input data'!E279="","",'Input data'!E279)</f>
        <v/>
      </c>
      <c r="F264" s="4" t="str">
        <f>IF('Input data'!F279="","",'Input data'!F279)</f>
        <v/>
      </c>
      <c r="G264" s="4">
        <f>IF('Input data'!G279="","",'Input data'!G279)</f>
        <v>0</v>
      </c>
      <c r="H264" s="4" t="str">
        <f>IF('Input data'!H279&gt;0.5,'Input data'!H279,"")</f>
        <v/>
      </c>
      <c r="I264" s="4" t="str">
        <f>IF('Input data'!I279="","",'Input data'!I279)</f>
        <v/>
      </c>
      <c r="J264" s="4" t="str">
        <f>IF(AND(OR(I264="Motorway link",I264="Exit diverge",I264="Entrance merge"),'Input data'!K279=""),2,IF(AND(OR(I264="Motorway link",I264="Exit diverge",I264="Entrance merge"),'Input data'!K279&gt;0.5,'Input data'!K279&lt;21),'Input data'!K279,"Irrelevant"))</f>
        <v>Irrelevant</v>
      </c>
      <c r="K264" s="4" t="str">
        <f>IF(AND(OR(I264="Motorway link",I264="Exit diverge",I264="Entrance merge",I264="Exit ramp",I264="Entrance ramp"),'Input data'!L279=""),3.5,IF(AND(OR(I264="Motorway link",I264="Exit diverge",I264="Entrance merge",I264="Exit ramp",I264="Entrance ramp"),'Input data'!L279&gt;1.5,'Input data'!L279&lt;11),'Input data'!L279,"Irrelevant"))</f>
        <v>Irrelevant</v>
      </c>
      <c r="L264" s="4" t="str">
        <f>IF(AND(I264="Motorway link",'Input data'!M279=""),"No",IF(I264="Motorway link",'Input data'!M279,"Irrelevant"))</f>
        <v>Irrelevant</v>
      </c>
      <c r="M264" s="4" t="str">
        <f>IF(AND(L264="Yes",'Input data'!N279&gt;0,'Input data'!N279&lt;1.00000001),'Input data'!N279,IF(OR(L264="No",L264="Yes"),0,"Irrelevant"))</f>
        <v>Irrelevant</v>
      </c>
      <c r="N264" s="4" t="str">
        <f>IF(AND(OR(I264="Motorway link",I264="Exit diverge",I264="Entrance merge"),'Input data'!O279=""),3,IF(AND(OR(I264="Motorway link",I264="Exit diverge",I264="Entrance merge"),'Input data'!O279&lt;11,'Input data'!O279&gt;-0.00000001),'Input data'!O279,"Irrelevant"))</f>
        <v>Irrelevant</v>
      </c>
      <c r="O264" s="4" t="str">
        <f>IF(AND(OR(I264="Motorway link",I264="Exit diverge",I264="Entrance merge",I264="Exit ramp",I264="Entrance ramp"),'Input data'!P279=""),0.5,IF(AND(OR(I264="Motorway link",I264="Exit diverge",I264="Entrance merge",I264="Exit ramp",I264="Entrance ramp"),'Input data'!P279&gt;-0.00000001,'Input data'!P279&lt;11),'Input data'!P279,"Irrelevant"))</f>
        <v>Irrelevant</v>
      </c>
      <c r="P264" s="4" t="str">
        <f>IF(AND(OR(I264="Motorway link",I264="Exit diverge",I264="Entrance merge"),'Input data'!Q279=""),5,IF(AND(OR(I264="Motorway link",I264="Exit diverge",I264="Entrance merge"),'Input data'!Q279&gt;-0.00000001,'Input data'!Q279&lt;101),'Input data'!Q279,"Irrelevant"))</f>
        <v>Irrelevant</v>
      </c>
      <c r="Q264" s="4" t="str">
        <f>IF(AND(OR(I264="Motorway link",I264="Exit diverge",I264="Entrance merge"),'Input data'!R279=""),"Straight",IF(AND(OR(I264="Motorway link",I264="Exit diverge",I264="Entrance merge"),'Input data'!R279&gt;10),'Input data'!R279,"Irrelevant"))</f>
        <v>Irrelevant</v>
      </c>
      <c r="R264" s="4" t="str">
        <f>IF(Q264="Straight",0,IF(AND(OR(I264="Motorway link",I264="Exit diverge",I264="Entrance merge"),OR('Input data'!S279="",'Input data'!S279&gt;(G264*1000))),G264*1000,IF(AND(OR(I264="Motorway link",I264="Exit diverge",I264="Entrance merge"),'Input data'!S279&gt;0),'Input data'!S279,"Irrelevant")))</f>
        <v>Irrelevant</v>
      </c>
      <c r="S264" s="4" t="str">
        <f>IF(AND(OR(I264="Motorway link",I264="Exit diverge",I264="Entrance merge"),'Input data'!T279=""),"Straight",IF(AND(OR(I264="Motorway link",I264="Exit diverge",I264="Entrance merge"),'Input data'!T279&gt;10),'Input data'!T279,"Irrelevant"))</f>
        <v>Irrelevant</v>
      </c>
      <c r="T264" s="4" t="str">
        <f>IF(S264="Straight",0,IF(R264="Irrelevant","Irrelevant",IF(AND(OR(I264="Motorway link",I264="Exit diverge",I264="Entrance merge"),OR('Input data'!U279="",'Input data'!U279&gt;(G264*1000-R264))),G264*1000-R264,IF(AND(OR(I264="Motorway link",I264="Exit diverge",I264="Entrance merge"),'Input data'!U279&gt;0),'Input data'!U279,"Irrelevant"))))</f>
        <v>Irrelevant</v>
      </c>
      <c r="U264" s="4" t="str">
        <f>IF(AND(OR(I264="Motorway link",I264="Exit diverge",I264="Entrance merge",I264="Exit ramp",I264="Entrance ramp"),'Input data'!V279=""),"No",IF(OR(I264="Motorway link",I264="Exit diverge",I264="Entrance merge",I264="Exit ramp",I264="Entrance ramp"),'Input data'!V279,"Irrelevant"))</f>
        <v>Irrelevant</v>
      </c>
      <c r="V264" s="4" t="str">
        <f>IF(W264="Straight",IF(AND(OR(I264="Exit ramp",I264="Entrance ramp"),'Input data'!W279=""),"Straight diamond ramp",IF(OR(I264="Exit ramp",I264="Entrance ramp"),'Input data'!W279,"Irrelevant")),"Irrelevant")</f>
        <v>Irrelevant</v>
      </c>
      <c r="W264" s="4" t="str">
        <f>IF(AND(OR(I264="Exit ramp",I264="Entrance ramp"),'Input data'!X279=""),"Straight",IF(AND(OR(I264="Exit ramp",I264="Entrance ramp"),'Input data'!X279&gt;10),'Input data'!X279,"Irrelevant"))</f>
        <v>Irrelevant</v>
      </c>
      <c r="X264" s="4" t="str">
        <f>IF(AND(OR(I264="Exit ramp",I264="Entrance ramp"),OR('Input data'!Y279="",'Input data'!Y279&gt;(G264*1000))),G264*1000,IF(AND(OR(I264="Exit ramp",I264="Entrance ramp"),'Input data'!Y279&gt;0),'Input data'!Y279,"Irrelevant"))</f>
        <v>Irrelevant</v>
      </c>
      <c r="Y264" s="4" t="str">
        <f>IF(AND(I264="Exit ramp",'Input data'!Z279=""),95,IF(AND(I264="Entrance ramp",'Input data'!Z279=""),45,IF(AND(OR(I264="Exit ramp",I264="Entrance ramp"),'Input data'!Z279&gt;4,'Input data'!Z279&lt;200),'Input data'!Z279,"Irrelevant")))</f>
        <v>Irrelevant</v>
      </c>
      <c r="Z264" s="4" t="str">
        <f>IF(AND(OR(I264="Exit ramp",I264="Entrance ramp"),'Input data'!AA279=""),"Straight",IF(AND(OR(I264="Exit ramp",I264="Entrance ramp"),'Input data'!AA279&gt;10),'Input data'!AA279,"Irrelevant"))</f>
        <v>Irrelevant</v>
      </c>
      <c r="AA264" s="4" t="str">
        <f>IF(X264="Irrelevant","Irrelevant",IF(AND(OR(I264="Exit ramp",I264="Entrance ramp"),OR('Input data'!AB279="",'Input data'!AB279&gt;(G264*1000-X264))),G264*1000-X264,IF(AND(OR(I264="Exit ramp",I264="Entrance ramp"),'Input data'!AB279&gt;0),'Input data'!AB279,"Irrelevant")))</f>
        <v>Irrelevant</v>
      </c>
      <c r="AB264" s="4" t="str">
        <f>IF(AND(I264="Exit ramp",'Input data'!AC279=""),60,IF(AND(I264="Entrance ramp",'Input data'!AC279=""),80,IF(AND(OR(I264="Exit ramp",I264="Entrance ramp"),'Input data'!AC279&gt;4,'Input data'!AC279&lt;200),'Input data'!AC279,"Irrelevant")))</f>
        <v>Irrelevant</v>
      </c>
      <c r="AC264" s="4" t="str">
        <f>IF(AND(OR(I264="Motorway link",I264="Exit diverge",I264="Entrance merge"),'Input data'!AD279=""),"No",IF(OR(I264="Motorway link",I264="Exit diverge",I264="Entrance merge"),'Input data'!AD279,"Irrelevant"))</f>
        <v>Irrelevant</v>
      </c>
      <c r="AD264" s="4" t="str">
        <f>IF(AND(OR(I264="Motorway link",I264="Exit diverge",I264="Entrance merge"),'Input data'!AE279=""),"130 kph",IF(OR(I264="Motorway link",I264="Exit diverge",I264="Entrance merge"),'Input data'!AE279,"Irrelevant"))</f>
        <v>Irrelevant</v>
      </c>
      <c r="AE264" s="4" t="str">
        <f>IF(AND(I264="Entrance merge",'Input data'!AF279=""),"No",IF(I264="Entrance merge",'Input data'!AF279,"Irrelevant"))</f>
        <v>Irrelevant</v>
      </c>
      <c r="AF264" s="4" t="str">
        <f>IF(AND(AE264="Yes",'Input data'!AG279&gt;0,'Input data'!AG279&lt;1.00000001),'Input data'!AG279,IF(OR(AE264="No",AE264="Yes"),0,"Irrelevant"))</f>
        <v>Irrelevant</v>
      </c>
    </row>
    <row r="265" spans="1:32" x14ac:dyDescent="0.3">
      <c r="A265" s="4" t="str">
        <f>IF('Input data'!A280="","",'Input data'!A280)</f>
        <v/>
      </c>
      <c r="B265" s="4" t="str">
        <f>IF('Input data'!B280="","",'Input data'!B280)</f>
        <v/>
      </c>
      <c r="C265" s="4" t="str">
        <f>IF('Input data'!C280="","",'Input data'!C280)</f>
        <v/>
      </c>
      <c r="D265" s="4" t="str">
        <f>IF('Input data'!D280="","",'Input data'!D280)</f>
        <v/>
      </c>
      <c r="E265" s="4" t="str">
        <f>IF('Input data'!E280="","",'Input data'!E280)</f>
        <v/>
      </c>
      <c r="F265" s="4" t="str">
        <f>IF('Input data'!F280="","",'Input data'!F280)</f>
        <v/>
      </c>
      <c r="G265" s="4">
        <f>IF('Input data'!G280="","",'Input data'!G280)</f>
        <v>0</v>
      </c>
      <c r="H265" s="4" t="str">
        <f>IF('Input data'!H280&gt;0.5,'Input data'!H280,"")</f>
        <v/>
      </c>
      <c r="I265" s="4" t="str">
        <f>IF('Input data'!I280="","",'Input data'!I280)</f>
        <v/>
      </c>
      <c r="J265" s="4" t="str">
        <f>IF(AND(OR(I265="Motorway link",I265="Exit diverge",I265="Entrance merge"),'Input data'!K280=""),2,IF(AND(OR(I265="Motorway link",I265="Exit diverge",I265="Entrance merge"),'Input data'!K280&gt;0.5,'Input data'!K280&lt;21),'Input data'!K280,"Irrelevant"))</f>
        <v>Irrelevant</v>
      </c>
      <c r="K265" s="4" t="str">
        <f>IF(AND(OR(I265="Motorway link",I265="Exit diverge",I265="Entrance merge",I265="Exit ramp",I265="Entrance ramp"),'Input data'!L280=""),3.5,IF(AND(OR(I265="Motorway link",I265="Exit diverge",I265="Entrance merge",I265="Exit ramp",I265="Entrance ramp"),'Input data'!L280&gt;1.5,'Input data'!L280&lt;11),'Input data'!L280,"Irrelevant"))</f>
        <v>Irrelevant</v>
      </c>
      <c r="L265" s="4" t="str">
        <f>IF(AND(I265="Motorway link",'Input data'!M280=""),"No",IF(I265="Motorway link",'Input data'!M280,"Irrelevant"))</f>
        <v>Irrelevant</v>
      </c>
      <c r="M265" s="4" t="str">
        <f>IF(AND(L265="Yes",'Input data'!N280&gt;0,'Input data'!N280&lt;1.00000001),'Input data'!N280,IF(OR(L265="No",L265="Yes"),0,"Irrelevant"))</f>
        <v>Irrelevant</v>
      </c>
      <c r="N265" s="4" t="str">
        <f>IF(AND(OR(I265="Motorway link",I265="Exit diverge",I265="Entrance merge"),'Input data'!O280=""),3,IF(AND(OR(I265="Motorway link",I265="Exit diverge",I265="Entrance merge"),'Input data'!O280&lt;11,'Input data'!O280&gt;-0.00000001),'Input data'!O280,"Irrelevant"))</f>
        <v>Irrelevant</v>
      </c>
      <c r="O265" s="4" t="str">
        <f>IF(AND(OR(I265="Motorway link",I265="Exit diverge",I265="Entrance merge",I265="Exit ramp",I265="Entrance ramp"),'Input data'!P280=""),0.5,IF(AND(OR(I265="Motorway link",I265="Exit diverge",I265="Entrance merge",I265="Exit ramp",I265="Entrance ramp"),'Input data'!P280&gt;-0.00000001,'Input data'!P280&lt;11),'Input data'!P280,"Irrelevant"))</f>
        <v>Irrelevant</v>
      </c>
      <c r="P265" s="4" t="str">
        <f>IF(AND(OR(I265="Motorway link",I265="Exit diverge",I265="Entrance merge"),'Input data'!Q280=""),5,IF(AND(OR(I265="Motorway link",I265="Exit diverge",I265="Entrance merge"),'Input data'!Q280&gt;-0.00000001,'Input data'!Q280&lt;101),'Input data'!Q280,"Irrelevant"))</f>
        <v>Irrelevant</v>
      </c>
      <c r="Q265" s="4" t="str">
        <f>IF(AND(OR(I265="Motorway link",I265="Exit diverge",I265="Entrance merge"),'Input data'!R280=""),"Straight",IF(AND(OR(I265="Motorway link",I265="Exit diverge",I265="Entrance merge"),'Input data'!R280&gt;10),'Input data'!R280,"Irrelevant"))</f>
        <v>Irrelevant</v>
      </c>
      <c r="R265" s="4" t="str">
        <f>IF(Q265="Straight",0,IF(AND(OR(I265="Motorway link",I265="Exit diverge",I265="Entrance merge"),OR('Input data'!S280="",'Input data'!S280&gt;(G265*1000))),G265*1000,IF(AND(OR(I265="Motorway link",I265="Exit diverge",I265="Entrance merge"),'Input data'!S280&gt;0),'Input data'!S280,"Irrelevant")))</f>
        <v>Irrelevant</v>
      </c>
      <c r="S265" s="4" t="str">
        <f>IF(AND(OR(I265="Motorway link",I265="Exit diverge",I265="Entrance merge"),'Input data'!T280=""),"Straight",IF(AND(OR(I265="Motorway link",I265="Exit diverge",I265="Entrance merge"),'Input data'!T280&gt;10),'Input data'!T280,"Irrelevant"))</f>
        <v>Irrelevant</v>
      </c>
      <c r="T265" s="4" t="str">
        <f>IF(S265="Straight",0,IF(R265="Irrelevant","Irrelevant",IF(AND(OR(I265="Motorway link",I265="Exit diverge",I265="Entrance merge"),OR('Input data'!U280="",'Input data'!U280&gt;(G265*1000-R265))),G265*1000-R265,IF(AND(OR(I265="Motorway link",I265="Exit diverge",I265="Entrance merge"),'Input data'!U280&gt;0),'Input data'!U280,"Irrelevant"))))</f>
        <v>Irrelevant</v>
      </c>
      <c r="U265" s="4" t="str">
        <f>IF(AND(OR(I265="Motorway link",I265="Exit diverge",I265="Entrance merge",I265="Exit ramp",I265="Entrance ramp"),'Input data'!V280=""),"No",IF(OR(I265="Motorway link",I265="Exit diverge",I265="Entrance merge",I265="Exit ramp",I265="Entrance ramp"),'Input data'!V280,"Irrelevant"))</f>
        <v>Irrelevant</v>
      </c>
      <c r="V265" s="4" t="str">
        <f>IF(W265="Straight",IF(AND(OR(I265="Exit ramp",I265="Entrance ramp"),'Input data'!W280=""),"Straight diamond ramp",IF(OR(I265="Exit ramp",I265="Entrance ramp"),'Input data'!W280,"Irrelevant")),"Irrelevant")</f>
        <v>Irrelevant</v>
      </c>
      <c r="W265" s="4" t="str">
        <f>IF(AND(OR(I265="Exit ramp",I265="Entrance ramp"),'Input data'!X280=""),"Straight",IF(AND(OR(I265="Exit ramp",I265="Entrance ramp"),'Input data'!X280&gt;10),'Input data'!X280,"Irrelevant"))</f>
        <v>Irrelevant</v>
      </c>
      <c r="X265" s="4" t="str">
        <f>IF(AND(OR(I265="Exit ramp",I265="Entrance ramp"),OR('Input data'!Y280="",'Input data'!Y280&gt;(G265*1000))),G265*1000,IF(AND(OR(I265="Exit ramp",I265="Entrance ramp"),'Input data'!Y280&gt;0),'Input data'!Y280,"Irrelevant"))</f>
        <v>Irrelevant</v>
      </c>
      <c r="Y265" s="4" t="str">
        <f>IF(AND(I265="Exit ramp",'Input data'!Z280=""),95,IF(AND(I265="Entrance ramp",'Input data'!Z280=""),45,IF(AND(OR(I265="Exit ramp",I265="Entrance ramp"),'Input data'!Z280&gt;4,'Input data'!Z280&lt;200),'Input data'!Z280,"Irrelevant")))</f>
        <v>Irrelevant</v>
      </c>
      <c r="Z265" s="4" t="str">
        <f>IF(AND(OR(I265="Exit ramp",I265="Entrance ramp"),'Input data'!AA280=""),"Straight",IF(AND(OR(I265="Exit ramp",I265="Entrance ramp"),'Input data'!AA280&gt;10),'Input data'!AA280,"Irrelevant"))</f>
        <v>Irrelevant</v>
      </c>
      <c r="AA265" s="4" t="str">
        <f>IF(X265="Irrelevant","Irrelevant",IF(AND(OR(I265="Exit ramp",I265="Entrance ramp"),OR('Input data'!AB280="",'Input data'!AB280&gt;(G265*1000-X265))),G265*1000-X265,IF(AND(OR(I265="Exit ramp",I265="Entrance ramp"),'Input data'!AB280&gt;0),'Input data'!AB280,"Irrelevant")))</f>
        <v>Irrelevant</v>
      </c>
      <c r="AB265" s="4" t="str">
        <f>IF(AND(I265="Exit ramp",'Input data'!AC280=""),60,IF(AND(I265="Entrance ramp",'Input data'!AC280=""),80,IF(AND(OR(I265="Exit ramp",I265="Entrance ramp"),'Input data'!AC280&gt;4,'Input data'!AC280&lt;200),'Input data'!AC280,"Irrelevant")))</f>
        <v>Irrelevant</v>
      </c>
      <c r="AC265" s="4" t="str">
        <f>IF(AND(OR(I265="Motorway link",I265="Exit diverge",I265="Entrance merge"),'Input data'!AD280=""),"No",IF(OR(I265="Motorway link",I265="Exit diverge",I265="Entrance merge"),'Input data'!AD280,"Irrelevant"))</f>
        <v>Irrelevant</v>
      </c>
      <c r="AD265" s="4" t="str">
        <f>IF(AND(OR(I265="Motorway link",I265="Exit diverge",I265="Entrance merge"),'Input data'!AE280=""),"130 kph",IF(OR(I265="Motorway link",I265="Exit diverge",I265="Entrance merge"),'Input data'!AE280,"Irrelevant"))</f>
        <v>Irrelevant</v>
      </c>
      <c r="AE265" s="4" t="str">
        <f>IF(AND(I265="Entrance merge",'Input data'!AF280=""),"No",IF(I265="Entrance merge",'Input data'!AF280,"Irrelevant"))</f>
        <v>Irrelevant</v>
      </c>
      <c r="AF265" s="4" t="str">
        <f>IF(AND(AE265="Yes",'Input data'!AG280&gt;0,'Input data'!AG280&lt;1.00000001),'Input data'!AG280,IF(OR(AE265="No",AE265="Yes"),0,"Irrelevant"))</f>
        <v>Irrelevant</v>
      </c>
    </row>
    <row r="266" spans="1:32" x14ac:dyDescent="0.3">
      <c r="A266" s="4" t="str">
        <f>IF('Input data'!A281="","",'Input data'!A281)</f>
        <v/>
      </c>
      <c r="B266" s="4" t="str">
        <f>IF('Input data'!B281="","",'Input data'!B281)</f>
        <v/>
      </c>
      <c r="C266" s="4" t="str">
        <f>IF('Input data'!C281="","",'Input data'!C281)</f>
        <v/>
      </c>
      <c r="D266" s="4" t="str">
        <f>IF('Input data'!D281="","",'Input data'!D281)</f>
        <v/>
      </c>
      <c r="E266" s="4" t="str">
        <f>IF('Input data'!E281="","",'Input data'!E281)</f>
        <v/>
      </c>
      <c r="F266" s="4" t="str">
        <f>IF('Input data'!F281="","",'Input data'!F281)</f>
        <v/>
      </c>
      <c r="G266" s="4">
        <f>IF('Input data'!G281="","",'Input data'!G281)</f>
        <v>0</v>
      </c>
      <c r="H266" s="4" t="str">
        <f>IF('Input data'!H281&gt;0.5,'Input data'!H281,"")</f>
        <v/>
      </c>
      <c r="I266" s="4" t="str">
        <f>IF('Input data'!I281="","",'Input data'!I281)</f>
        <v/>
      </c>
      <c r="J266" s="4" t="str">
        <f>IF(AND(OR(I266="Motorway link",I266="Exit diverge",I266="Entrance merge"),'Input data'!K281=""),2,IF(AND(OR(I266="Motorway link",I266="Exit diverge",I266="Entrance merge"),'Input data'!K281&gt;0.5,'Input data'!K281&lt;21),'Input data'!K281,"Irrelevant"))</f>
        <v>Irrelevant</v>
      </c>
      <c r="K266" s="4" t="str">
        <f>IF(AND(OR(I266="Motorway link",I266="Exit diverge",I266="Entrance merge",I266="Exit ramp",I266="Entrance ramp"),'Input data'!L281=""),3.5,IF(AND(OR(I266="Motorway link",I266="Exit diverge",I266="Entrance merge",I266="Exit ramp",I266="Entrance ramp"),'Input data'!L281&gt;1.5,'Input data'!L281&lt;11),'Input data'!L281,"Irrelevant"))</f>
        <v>Irrelevant</v>
      </c>
      <c r="L266" s="4" t="str">
        <f>IF(AND(I266="Motorway link",'Input data'!M281=""),"No",IF(I266="Motorway link",'Input data'!M281,"Irrelevant"))</f>
        <v>Irrelevant</v>
      </c>
      <c r="M266" s="4" t="str">
        <f>IF(AND(L266="Yes",'Input data'!N281&gt;0,'Input data'!N281&lt;1.00000001),'Input data'!N281,IF(OR(L266="No",L266="Yes"),0,"Irrelevant"))</f>
        <v>Irrelevant</v>
      </c>
      <c r="N266" s="4" t="str">
        <f>IF(AND(OR(I266="Motorway link",I266="Exit diverge",I266="Entrance merge"),'Input data'!O281=""),3,IF(AND(OR(I266="Motorway link",I266="Exit diverge",I266="Entrance merge"),'Input data'!O281&lt;11,'Input data'!O281&gt;-0.00000001),'Input data'!O281,"Irrelevant"))</f>
        <v>Irrelevant</v>
      </c>
      <c r="O266" s="4" t="str">
        <f>IF(AND(OR(I266="Motorway link",I266="Exit diverge",I266="Entrance merge",I266="Exit ramp",I266="Entrance ramp"),'Input data'!P281=""),0.5,IF(AND(OR(I266="Motorway link",I266="Exit diverge",I266="Entrance merge",I266="Exit ramp",I266="Entrance ramp"),'Input data'!P281&gt;-0.00000001,'Input data'!P281&lt;11),'Input data'!P281,"Irrelevant"))</f>
        <v>Irrelevant</v>
      </c>
      <c r="P266" s="4" t="str">
        <f>IF(AND(OR(I266="Motorway link",I266="Exit diverge",I266="Entrance merge"),'Input data'!Q281=""),5,IF(AND(OR(I266="Motorway link",I266="Exit diverge",I266="Entrance merge"),'Input data'!Q281&gt;-0.00000001,'Input data'!Q281&lt;101),'Input data'!Q281,"Irrelevant"))</f>
        <v>Irrelevant</v>
      </c>
      <c r="Q266" s="4" t="str">
        <f>IF(AND(OR(I266="Motorway link",I266="Exit diverge",I266="Entrance merge"),'Input data'!R281=""),"Straight",IF(AND(OR(I266="Motorway link",I266="Exit diverge",I266="Entrance merge"),'Input data'!R281&gt;10),'Input data'!R281,"Irrelevant"))</f>
        <v>Irrelevant</v>
      </c>
      <c r="R266" s="4" t="str">
        <f>IF(Q266="Straight",0,IF(AND(OR(I266="Motorway link",I266="Exit diverge",I266="Entrance merge"),OR('Input data'!S281="",'Input data'!S281&gt;(G266*1000))),G266*1000,IF(AND(OR(I266="Motorway link",I266="Exit diverge",I266="Entrance merge"),'Input data'!S281&gt;0),'Input data'!S281,"Irrelevant")))</f>
        <v>Irrelevant</v>
      </c>
      <c r="S266" s="4" t="str">
        <f>IF(AND(OR(I266="Motorway link",I266="Exit diverge",I266="Entrance merge"),'Input data'!T281=""),"Straight",IF(AND(OR(I266="Motorway link",I266="Exit diverge",I266="Entrance merge"),'Input data'!T281&gt;10),'Input data'!T281,"Irrelevant"))</f>
        <v>Irrelevant</v>
      </c>
      <c r="T266" s="4" t="str">
        <f>IF(S266="Straight",0,IF(R266="Irrelevant","Irrelevant",IF(AND(OR(I266="Motorway link",I266="Exit diverge",I266="Entrance merge"),OR('Input data'!U281="",'Input data'!U281&gt;(G266*1000-R266))),G266*1000-R266,IF(AND(OR(I266="Motorway link",I266="Exit diverge",I266="Entrance merge"),'Input data'!U281&gt;0),'Input data'!U281,"Irrelevant"))))</f>
        <v>Irrelevant</v>
      </c>
      <c r="U266" s="4" t="str">
        <f>IF(AND(OR(I266="Motorway link",I266="Exit diverge",I266="Entrance merge",I266="Exit ramp",I266="Entrance ramp"),'Input data'!V281=""),"No",IF(OR(I266="Motorway link",I266="Exit diverge",I266="Entrance merge",I266="Exit ramp",I266="Entrance ramp"),'Input data'!V281,"Irrelevant"))</f>
        <v>Irrelevant</v>
      </c>
      <c r="V266" s="4" t="str">
        <f>IF(W266="Straight",IF(AND(OR(I266="Exit ramp",I266="Entrance ramp"),'Input data'!W281=""),"Straight diamond ramp",IF(OR(I266="Exit ramp",I266="Entrance ramp"),'Input data'!W281,"Irrelevant")),"Irrelevant")</f>
        <v>Irrelevant</v>
      </c>
      <c r="W266" s="4" t="str">
        <f>IF(AND(OR(I266="Exit ramp",I266="Entrance ramp"),'Input data'!X281=""),"Straight",IF(AND(OR(I266="Exit ramp",I266="Entrance ramp"),'Input data'!X281&gt;10),'Input data'!X281,"Irrelevant"))</f>
        <v>Irrelevant</v>
      </c>
      <c r="X266" s="4" t="str">
        <f>IF(AND(OR(I266="Exit ramp",I266="Entrance ramp"),OR('Input data'!Y281="",'Input data'!Y281&gt;(G266*1000))),G266*1000,IF(AND(OR(I266="Exit ramp",I266="Entrance ramp"),'Input data'!Y281&gt;0),'Input data'!Y281,"Irrelevant"))</f>
        <v>Irrelevant</v>
      </c>
      <c r="Y266" s="4" t="str">
        <f>IF(AND(I266="Exit ramp",'Input data'!Z281=""),95,IF(AND(I266="Entrance ramp",'Input data'!Z281=""),45,IF(AND(OR(I266="Exit ramp",I266="Entrance ramp"),'Input data'!Z281&gt;4,'Input data'!Z281&lt;200),'Input data'!Z281,"Irrelevant")))</f>
        <v>Irrelevant</v>
      </c>
      <c r="Z266" s="4" t="str">
        <f>IF(AND(OR(I266="Exit ramp",I266="Entrance ramp"),'Input data'!AA281=""),"Straight",IF(AND(OR(I266="Exit ramp",I266="Entrance ramp"),'Input data'!AA281&gt;10),'Input data'!AA281,"Irrelevant"))</f>
        <v>Irrelevant</v>
      </c>
      <c r="AA266" s="4" t="str">
        <f>IF(X266="Irrelevant","Irrelevant",IF(AND(OR(I266="Exit ramp",I266="Entrance ramp"),OR('Input data'!AB281="",'Input data'!AB281&gt;(G266*1000-X266))),G266*1000-X266,IF(AND(OR(I266="Exit ramp",I266="Entrance ramp"),'Input data'!AB281&gt;0),'Input data'!AB281,"Irrelevant")))</f>
        <v>Irrelevant</v>
      </c>
      <c r="AB266" s="4" t="str">
        <f>IF(AND(I266="Exit ramp",'Input data'!AC281=""),60,IF(AND(I266="Entrance ramp",'Input data'!AC281=""),80,IF(AND(OR(I266="Exit ramp",I266="Entrance ramp"),'Input data'!AC281&gt;4,'Input data'!AC281&lt;200),'Input data'!AC281,"Irrelevant")))</f>
        <v>Irrelevant</v>
      </c>
      <c r="AC266" s="4" t="str">
        <f>IF(AND(OR(I266="Motorway link",I266="Exit diverge",I266="Entrance merge"),'Input data'!AD281=""),"No",IF(OR(I266="Motorway link",I266="Exit diverge",I266="Entrance merge"),'Input data'!AD281,"Irrelevant"))</f>
        <v>Irrelevant</v>
      </c>
      <c r="AD266" s="4" t="str">
        <f>IF(AND(OR(I266="Motorway link",I266="Exit diverge",I266="Entrance merge"),'Input data'!AE281=""),"130 kph",IF(OR(I266="Motorway link",I266="Exit diverge",I266="Entrance merge"),'Input data'!AE281,"Irrelevant"))</f>
        <v>Irrelevant</v>
      </c>
      <c r="AE266" s="4" t="str">
        <f>IF(AND(I266="Entrance merge",'Input data'!AF281=""),"No",IF(I266="Entrance merge",'Input data'!AF281,"Irrelevant"))</f>
        <v>Irrelevant</v>
      </c>
      <c r="AF266" s="4" t="str">
        <f>IF(AND(AE266="Yes",'Input data'!AG281&gt;0,'Input data'!AG281&lt;1.00000001),'Input data'!AG281,IF(OR(AE266="No",AE266="Yes"),0,"Irrelevant"))</f>
        <v>Irrelevant</v>
      </c>
    </row>
    <row r="267" spans="1:32" x14ac:dyDescent="0.3">
      <c r="A267" s="4" t="str">
        <f>IF('Input data'!A282="","",'Input data'!A282)</f>
        <v/>
      </c>
      <c r="B267" s="4" t="str">
        <f>IF('Input data'!B282="","",'Input data'!B282)</f>
        <v/>
      </c>
      <c r="C267" s="4" t="str">
        <f>IF('Input data'!C282="","",'Input data'!C282)</f>
        <v/>
      </c>
      <c r="D267" s="4" t="str">
        <f>IF('Input data'!D282="","",'Input data'!D282)</f>
        <v/>
      </c>
      <c r="E267" s="4" t="str">
        <f>IF('Input data'!E282="","",'Input data'!E282)</f>
        <v/>
      </c>
      <c r="F267" s="4" t="str">
        <f>IF('Input data'!F282="","",'Input data'!F282)</f>
        <v/>
      </c>
      <c r="G267" s="4">
        <f>IF('Input data'!G282="","",'Input data'!G282)</f>
        <v>0</v>
      </c>
      <c r="H267" s="4" t="str">
        <f>IF('Input data'!H282&gt;0.5,'Input data'!H282,"")</f>
        <v/>
      </c>
      <c r="I267" s="4" t="str">
        <f>IF('Input data'!I282="","",'Input data'!I282)</f>
        <v/>
      </c>
      <c r="J267" s="4" t="str">
        <f>IF(AND(OR(I267="Motorway link",I267="Exit diverge",I267="Entrance merge"),'Input data'!K282=""),2,IF(AND(OR(I267="Motorway link",I267="Exit diverge",I267="Entrance merge"),'Input data'!K282&gt;0.5,'Input data'!K282&lt;21),'Input data'!K282,"Irrelevant"))</f>
        <v>Irrelevant</v>
      </c>
      <c r="K267" s="4" t="str">
        <f>IF(AND(OR(I267="Motorway link",I267="Exit diverge",I267="Entrance merge",I267="Exit ramp",I267="Entrance ramp"),'Input data'!L282=""),3.5,IF(AND(OR(I267="Motorway link",I267="Exit diverge",I267="Entrance merge",I267="Exit ramp",I267="Entrance ramp"),'Input data'!L282&gt;1.5,'Input data'!L282&lt;11),'Input data'!L282,"Irrelevant"))</f>
        <v>Irrelevant</v>
      </c>
      <c r="L267" s="4" t="str">
        <f>IF(AND(I267="Motorway link",'Input data'!M282=""),"No",IF(I267="Motorway link",'Input data'!M282,"Irrelevant"))</f>
        <v>Irrelevant</v>
      </c>
      <c r="M267" s="4" t="str">
        <f>IF(AND(L267="Yes",'Input data'!N282&gt;0,'Input data'!N282&lt;1.00000001),'Input data'!N282,IF(OR(L267="No",L267="Yes"),0,"Irrelevant"))</f>
        <v>Irrelevant</v>
      </c>
      <c r="N267" s="4" t="str">
        <f>IF(AND(OR(I267="Motorway link",I267="Exit diverge",I267="Entrance merge"),'Input data'!O282=""),3,IF(AND(OR(I267="Motorway link",I267="Exit diverge",I267="Entrance merge"),'Input data'!O282&lt;11,'Input data'!O282&gt;-0.00000001),'Input data'!O282,"Irrelevant"))</f>
        <v>Irrelevant</v>
      </c>
      <c r="O267" s="4" t="str">
        <f>IF(AND(OR(I267="Motorway link",I267="Exit diverge",I267="Entrance merge",I267="Exit ramp",I267="Entrance ramp"),'Input data'!P282=""),0.5,IF(AND(OR(I267="Motorway link",I267="Exit diverge",I267="Entrance merge",I267="Exit ramp",I267="Entrance ramp"),'Input data'!P282&gt;-0.00000001,'Input data'!P282&lt;11),'Input data'!P282,"Irrelevant"))</f>
        <v>Irrelevant</v>
      </c>
      <c r="P267" s="4" t="str">
        <f>IF(AND(OR(I267="Motorway link",I267="Exit diverge",I267="Entrance merge"),'Input data'!Q282=""),5,IF(AND(OR(I267="Motorway link",I267="Exit diverge",I267="Entrance merge"),'Input data'!Q282&gt;-0.00000001,'Input data'!Q282&lt;101),'Input data'!Q282,"Irrelevant"))</f>
        <v>Irrelevant</v>
      </c>
      <c r="Q267" s="4" t="str">
        <f>IF(AND(OR(I267="Motorway link",I267="Exit diverge",I267="Entrance merge"),'Input data'!R282=""),"Straight",IF(AND(OR(I267="Motorway link",I267="Exit diverge",I267="Entrance merge"),'Input data'!R282&gt;10),'Input data'!R282,"Irrelevant"))</f>
        <v>Irrelevant</v>
      </c>
      <c r="R267" s="4" t="str">
        <f>IF(Q267="Straight",0,IF(AND(OR(I267="Motorway link",I267="Exit diverge",I267="Entrance merge"),OR('Input data'!S282="",'Input data'!S282&gt;(G267*1000))),G267*1000,IF(AND(OR(I267="Motorway link",I267="Exit diverge",I267="Entrance merge"),'Input data'!S282&gt;0),'Input data'!S282,"Irrelevant")))</f>
        <v>Irrelevant</v>
      </c>
      <c r="S267" s="4" t="str">
        <f>IF(AND(OR(I267="Motorway link",I267="Exit diverge",I267="Entrance merge"),'Input data'!T282=""),"Straight",IF(AND(OR(I267="Motorway link",I267="Exit diverge",I267="Entrance merge"),'Input data'!T282&gt;10),'Input data'!T282,"Irrelevant"))</f>
        <v>Irrelevant</v>
      </c>
      <c r="T267" s="4" t="str">
        <f>IF(S267="Straight",0,IF(R267="Irrelevant","Irrelevant",IF(AND(OR(I267="Motorway link",I267="Exit diverge",I267="Entrance merge"),OR('Input data'!U282="",'Input data'!U282&gt;(G267*1000-R267))),G267*1000-R267,IF(AND(OR(I267="Motorway link",I267="Exit diverge",I267="Entrance merge"),'Input data'!U282&gt;0),'Input data'!U282,"Irrelevant"))))</f>
        <v>Irrelevant</v>
      </c>
      <c r="U267" s="4" t="str">
        <f>IF(AND(OR(I267="Motorway link",I267="Exit diverge",I267="Entrance merge",I267="Exit ramp",I267="Entrance ramp"),'Input data'!V282=""),"No",IF(OR(I267="Motorway link",I267="Exit diverge",I267="Entrance merge",I267="Exit ramp",I267="Entrance ramp"),'Input data'!V282,"Irrelevant"))</f>
        <v>Irrelevant</v>
      </c>
      <c r="V267" s="4" t="str">
        <f>IF(W267="Straight",IF(AND(OR(I267="Exit ramp",I267="Entrance ramp"),'Input data'!W282=""),"Straight diamond ramp",IF(OR(I267="Exit ramp",I267="Entrance ramp"),'Input data'!W282,"Irrelevant")),"Irrelevant")</f>
        <v>Irrelevant</v>
      </c>
      <c r="W267" s="4" t="str">
        <f>IF(AND(OR(I267="Exit ramp",I267="Entrance ramp"),'Input data'!X282=""),"Straight",IF(AND(OR(I267="Exit ramp",I267="Entrance ramp"),'Input data'!X282&gt;10),'Input data'!X282,"Irrelevant"))</f>
        <v>Irrelevant</v>
      </c>
      <c r="X267" s="4" t="str">
        <f>IF(AND(OR(I267="Exit ramp",I267="Entrance ramp"),OR('Input data'!Y282="",'Input data'!Y282&gt;(G267*1000))),G267*1000,IF(AND(OR(I267="Exit ramp",I267="Entrance ramp"),'Input data'!Y282&gt;0),'Input data'!Y282,"Irrelevant"))</f>
        <v>Irrelevant</v>
      </c>
      <c r="Y267" s="4" t="str">
        <f>IF(AND(I267="Exit ramp",'Input data'!Z282=""),95,IF(AND(I267="Entrance ramp",'Input data'!Z282=""),45,IF(AND(OR(I267="Exit ramp",I267="Entrance ramp"),'Input data'!Z282&gt;4,'Input data'!Z282&lt;200),'Input data'!Z282,"Irrelevant")))</f>
        <v>Irrelevant</v>
      </c>
      <c r="Z267" s="4" t="str">
        <f>IF(AND(OR(I267="Exit ramp",I267="Entrance ramp"),'Input data'!AA282=""),"Straight",IF(AND(OR(I267="Exit ramp",I267="Entrance ramp"),'Input data'!AA282&gt;10),'Input data'!AA282,"Irrelevant"))</f>
        <v>Irrelevant</v>
      </c>
      <c r="AA267" s="4" t="str">
        <f>IF(X267="Irrelevant","Irrelevant",IF(AND(OR(I267="Exit ramp",I267="Entrance ramp"),OR('Input data'!AB282="",'Input data'!AB282&gt;(G267*1000-X267))),G267*1000-X267,IF(AND(OR(I267="Exit ramp",I267="Entrance ramp"),'Input data'!AB282&gt;0),'Input data'!AB282,"Irrelevant")))</f>
        <v>Irrelevant</v>
      </c>
      <c r="AB267" s="4" t="str">
        <f>IF(AND(I267="Exit ramp",'Input data'!AC282=""),60,IF(AND(I267="Entrance ramp",'Input data'!AC282=""),80,IF(AND(OR(I267="Exit ramp",I267="Entrance ramp"),'Input data'!AC282&gt;4,'Input data'!AC282&lt;200),'Input data'!AC282,"Irrelevant")))</f>
        <v>Irrelevant</v>
      </c>
      <c r="AC267" s="4" t="str">
        <f>IF(AND(OR(I267="Motorway link",I267="Exit diverge",I267="Entrance merge"),'Input data'!AD282=""),"No",IF(OR(I267="Motorway link",I267="Exit diverge",I267="Entrance merge"),'Input data'!AD282,"Irrelevant"))</f>
        <v>Irrelevant</v>
      </c>
      <c r="AD267" s="4" t="str">
        <f>IF(AND(OR(I267="Motorway link",I267="Exit diverge",I267="Entrance merge"),'Input data'!AE282=""),"130 kph",IF(OR(I267="Motorway link",I267="Exit diverge",I267="Entrance merge"),'Input data'!AE282,"Irrelevant"))</f>
        <v>Irrelevant</v>
      </c>
      <c r="AE267" s="4" t="str">
        <f>IF(AND(I267="Entrance merge",'Input data'!AF282=""),"No",IF(I267="Entrance merge",'Input data'!AF282,"Irrelevant"))</f>
        <v>Irrelevant</v>
      </c>
      <c r="AF267" s="4" t="str">
        <f>IF(AND(AE267="Yes",'Input data'!AG282&gt;0,'Input data'!AG282&lt;1.00000001),'Input data'!AG282,IF(OR(AE267="No",AE267="Yes"),0,"Irrelevant"))</f>
        <v>Irrelevant</v>
      </c>
    </row>
    <row r="268" spans="1:32" x14ac:dyDescent="0.3">
      <c r="A268" s="4" t="str">
        <f>IF('Input data'!A283="","",'Input data'!A283)</f>
        <v/>
      </c>
      <c r="B268" s="4" t="str">
        <f>IF('Input data'!B283="","",'Input data'!B283)</f>
        <v/>
      </c>
      <c r="C268" s="4" t="str">
        <f>IF('Input data'!C283="","",'Input data'!C283)</f>
        <v/>
      </c>
      <c r="D268" s="4" t="str">
        <f>IF('Input data'!D283="","",'Input data'!D283)</f>
        <v/>
      </c>
      <c r="E268" s="4" t="str">
        <f>IF('Input data'!E283="","",'Input data'!E283)</f>
        <v/>
      </c>
      <c r="F268" s="4" t="str">
        <f>IF('Input data'!F283="","",'Input data'!F283)</f>
        <v/>
      </c>
      <c r="G268" s="4">
        <f>IF('Input data'!G283="","",'Input data'!G283)</f>
        <v>0</v>
      </c>
      <c r="H268" s="4" t="str">
        <f>IF('Input data'!H283&gt;0.5,'Input data'!H283,"")</f>
        <v/>
      </c>
      <c r="I268" s="4" t="str">
        <f>IF('Input data'!I283="","",'Input data'!I283)</f>
        <v/>
      </c>
      <c r="J268" s="4" t="str">
        <f>IF(AND(OR(I268="Motorway link",I268="Exit diverge",I268="Entrance merge"),'Input data'!K283=""),2,IF(AND(OR(I268="Motorway link",I268="Exit diverge",I268="Entrance merge"),'Input data'!K283&gt;0.5,'Input data'!K283&lt;21),'Input data'!K283,"Irrelevant"))</f>
        <v>Irrelevant</v>
      </c>
      <c r="K268" s="4" t="str">
        <f>IF(AND(OR(I268="Motorway link",I268="Exit diverge",I268="Entrance merge",I268="Exit ramp",I268="Entrance ramp"),'Input data'!L283=""),3.5,IF(AND(OR(I268="Motorway link",I268="Exit diverge",I268="Entrance merge",I268="Exit ramp",I268="Entrance ramp"),'Input data'!L283&gt;1.5,'Input data'!L283&lt;11),'Input data'!L283,"Irrelevant"))</f>
        <v>Irrelevant</v>
      </c>
      <c r="L268" s="4" t="str">
        <f>IF(AND(I268="Motorway link",'Input data'!M283=""),"No",IF(I268="Motorway link",'Input data'!M283,"Irrelevant"))</f>
        <v>Irrelevant</v>
      </c>
      <c r="M268" s="4" t="str">
        <f>IF(AND(L268="Yes",'Input data'!N283&gt;0,'Input data'!N283&lt;1.00000001),'Input data'!N283,IF(OR(L268="No",L268="Yes"),0,"Irrelevant"))</f>
        <v>Irrelevant</v>
      </c>
      <c r="N268" s="4" t="str">
        <f>IF(AND(OR(I268="Motorway link",I268="Exit diverge",I268="Entrance merge"),'Input data'!O283=""),3,IF(AND(OR(I268="Motorway link",I268="Exit diverge",I268="Entrance merge"),'Input data'!O283&lt;11,'Input data'!O283&gt;-0.00000001),'Input data'!O283,"Irrelevant"))</f>
        <v>Irrelevant</v>
      </c>
      <c r="O268" s="4" t="str">
        <f>IF(AND(OR(I268="Motorway link",I268="Exit diverge",I268="Entrance merge",I268="Exit ramp",I268="Entrance ramp"),'Input data'!P283=""),0.5,IF(AND(OR(I268="Motorway link",I268="Exit diverge",I268="Entrance merge",I268="Exit ramp",I268="Entrance ramp"),'Input data'!P283&gt;-0.00000001,'Input data'!P283&lt;11),'Input data'!P283,"Irrelevant"))</f>
        <v>Irrelevant</v>
      </c>
      <c r="P268" s="4" t="str">
        <f>IF(AND(OR(I268="Motorway link",I268="Exit diverge",I268="Entrance merge"),'Input data'!Q283=""),5,IF(AND(OR(I268="Motorway link",I268="Exit diverge",I268="Entrance merge"),'Input data'!Q283&gt;-0.00000001,'Input data'!Q283&lt;101),'Input data'!Q283,"Irrelevant"))</f>
        <v>Irrelevant</v>
      </c>
      <c r="Q268" s="4" t="str">
        <f>IF(AND(OR(I268="Motorway link",I268="Exit diverge",I268="Entrance merge"),'Input data'!R283=""),"Straight",IF(AND(OR(I268="Motorway link",I268="Exit diverge",I268="Entrance merge"),'Input data'!R283&gt;10),'Input data'!R283,"Irrelevant"))</f>
        <v>Irrelevant</v>
      </c>
      <c r="R268" s="4" t="str">
        <f>IF(Q268="Straight",0,IF(AND(OR(I268="Motorway link",I268="Exit diverge",I268="Entrance merge"),OR('Input data'!S283="",'Input data'!S283&gt;(G268*1000))),G268*1000,IF(AND(OR(I268="Motorway link",I268="Exit diverge",I268="Entrance merge"),'Input data'!S283&gt;0),'Input data'!S283,"Irrelevant")))</f>
        <v>Irrelevant</v>
      </c>
      <c r="S268" s="4" t="str">
        <f>IF(AND(OR(I268="Motorway link",I268="Exit diverge",I268="Entrance merge"),'Input data'!T283=""),"Straight",IF(AND(OR(I268="Motorway link",I268="Exit diverge",I268="Entrance merge"),'Input data'!T283&gt;10),'Input data'!T283,"Irrelevant"))</f>
        <v>Irrelevant</v>
      </c>
      <c r="T268" s="4" t="str">
        <f>IF(S268="Straight",0,IF(R268="Irrelevant","Irrelevant",IF(AND(OR(I268="Motorway link",I268="Exit diverge",I268="Entrance merge"),OR('Input data'!U283="",'Input data'!U283&gt;(G268*1000-R268))),G268*1000-R268,IF(AND(OR(I268="Motorway link",I268="Exit diverge",I268="Entrance merge"),'Input data'!U283&gt;0),'Input data'!U283,"Irrelevant"))))</f>
        <v>Irrelevant</v>
      </c>
      <c r="U268" s="4" t="str">
        <f>IF(AND(OR(I268="Motorway link",I268="Exit diverge",I268="Entrance merge",I268="Exit ramp",I268="Entrance ramp"),'Input data'!V283=""),"No",IF(OR(I268="Motorway link",I268="Exit diverge",I268="Entrance merge",I268="Exit ramp",I268="Entrance ramp"),'Input data'!V283,"Irrelevant"))</f>
        <v>Irrelevant</v>
      </c>
      <c r="V268" s="4" t="str">
        <f>IF(W268="Straight",IF(AND(OR(I268="Exit ramp",I268="Entrance ramp"),'Input data'!W283=""),"Straight diamond ramp",IF(OR(I268="Exit ramp",I268="Entrance ramp"),'Input data'!W283,"Irrelevant")),"Irrelevant")</f>
        <v>Irrelevant</v>
      </c>
      <c r="W268" s="4" t="str">
        <f>IF(AND(OR(I268="Exit ramp",I268="Entrance ramp"),'Input data'!X283=""),"Straight",IF(AND(OR(I268="Exit ramp",I268="Entrance ramp"),'Input data'!X283&gt;10),'Input data'!X283,"Irrelevant"))</f>
        <v>Irrelevant</v>
      </c>
      <c r="X268" s="4" t="str">
        <f>IF(AND(OR(I268="Exit ramp",I268="Entrance ramp"),OR('Input data'!Y283="",'Input data'!Y283&gt;(G268*1000))),G268*1000,IF(AND(OR(I268="Exit ramp",I268="Entrance ramp"),'Input data'!Y283&gt;0),'Input data'!Y283,"Irrelevant"))</f>
        <v>Irrelevant</v>
      </c>
      <c r="Y268" s="4" t="str">
        <f>IF(AND(I268="Exit ramp",'Input data'!Z283=""),95,IF(AND(I268="Entrance ramp",'Input data'!Z283=""),45,IF(AND(OR(I268="Exit ramp",I268="Entrance ramp"),'Input data'!Z283&gt;4,'Input data'!Z283&lt;200),'Input data'!Z283,"Irrelevant")))</f>
        <v>Irrelevant</v>
      </c>
      <c r="Z268" s="4" t="str">
        <f>IF(AND(OR(I268="Exit ramp",I268="Entrance ramp"),'Input data'!AA283=""),"Straight",IF(AND(OR(I268="Exit ramp",I268="Entrance ramp"),'Input data'!AA283&gt;10),'Input data'!AA283,"Irrelevant"))</f>
        <v>Irrelevant</v>
      </c>
      <c r="AA268" s="4" t="str">
        <f>IF(X268="Irrelevant","Irrelevant",IF(AND(OR(I268="Exit ramp",I268="Entrance ramp"),OR('Input data'!AB283="",'Input data'!AB283&gt;(G268*1000-X268))),G268*1000-X268,IF(AND(OR(I268="Exit ramp",I268="Entrance ramp"),'Input data'!AB283&gt;0),'Input data'!AB283,"Irrelevant")))</f>
        <v>Irrelevant</v>
      </c>
      <c r="AB268" s="4" t="str">
        <f>IF(AND(I268="Exit ramp",'Input data'!AC283=""),60,IF(AND(I268="Entrance ramp",'Input data'!AC283=""),80,IF(AND(OR(I268="Exit ramp",I268="Entrance ramp"),'Input data'!AC283&gt;4,'Input data'!AC283&lt;200),'Input data'!AC283,"Irrelevant")))</f>
        <v>Irrelevant</v>
      </c>
      <c r="AC268" s="4" t="str">
        <f>IF(AND(OR(I268="Motorway link",I268="Exit diverge",I268="Entrance merge"),'Input data'!AD283=""),"No",IF(OR(I268="Motorway link",I268="Exit diverge",I268="Entrance merge"),'Input data'!AD283,"Irrelevant"))</f>
        <v>Irrelevant</v>
      </c>
      <c r="AD268" s="4" t="str">
        <f>IF(AND(OR(I268="Motorway link",I268="Exit diverge",I268="Entrance merge"),'Input data'!AE283=""),"130 kph",IF(OR(I268="Motorway link",I268="Exit diverge",I268="Entrance merge"),'Input data'!AE283,"Irrelevant"))</f>
        <v>Irrelevant</v>
      </c>
      <c r="AE268" s="4" t="str">
        <f>IF(AND(I268="Entrance merge",'Input data'!AF283=""),"No",IF(I268="Entrance merge",'Input data'!AF283,"Irrelevant"))</f>
        <v>Irrelevant</v>
      </c>
      <c r="AF268" s="4" t="str">
        <f>IF(AND(AE268="Yes",'Input data'!AG283&gt;0,'Input data'!AG283&lt;1.00000001),'Input data'!AG283,IF(OR(AE268="No",AE268="Yes"),0,"Irrelevant"))</f>
        <v>Irrelevant</v>
      </c>
    </row>
    <row r="269" spans="1:32" x14ac:dyDescent="0.3">
      <c r="A269" s="4" t="str">
        <f>IF('Input data'!A284="","",'Input data'!A284)</f>
        <v/>
      </c>
      <c r="B269" s="4" t="str">
        <f>IF('Input data'!B284="","",'Input data'!B284)</f>
        <v/>
      </c>
      <c r="C269" s="4" t="str">
        <f>IF('Input data'!C284="","",'Input data'!C284)</f>
        <v/>
      </c>
      <c r="D269" s="4" t="str">
        <f>IF('Input data'!D284="","",'Input data'!D284)</f>
        <v/>
      </c>
      <c r="E269" s="4" t="str">
        <f>IF('Input data'!E284="","",'Input data'!E284)</f>
        <v/>
      </c>
      <c r="F269" s="4" t="str">
        <f>IF('Input data'!F284="","",'Input data'!F284)</f>
        <v/>
      </c>
      <c r="G269" s="4">
        <f>IF('Input data'!G284="","",'Input data'!G284)</f>
        <v>0</v>
      </c>
      <c r="H269" s="4" t="str">
        <f>IF('Input data'!H284&gt;0.5,'Input data'!H284,"")</f>
        <v/>
      </c>
      <c r="I269" s="4" t="str">
        <f>IF('Input data'!I284="","",'Input data'!I284)</f>
        <v/>
      </c>
      <c r="J269" s="4" t="str">
        <f>IF(AND(OR(I269="Motorway link",I269="Exit diverge",I269="Entrance merge"),'Input data'!K284=""),2,IF(AND(OR(I269="Motorway link",I269="Exit diverge",I269="Entrance merge"),'Input data'!K284&gt;0.5,'Input data'!K284&lt;21),'Input data'!K284,"Irrelevant"))</f>
        <v>Irrelevant</v>
      </c>
      <c r="K269" s="4" t="str">
        <f>IF(AND(OR(I269="Motorway link",I269="Exit diverge",I269="Entrance merge",I269="Exit ramp",I269="Entrance ramp"),'Input data'!L284=""),3.5,IF(AND(OR(I269="Motorway link",I269="Exit diverge",I269="Entrance merge",I269="Exit ramp",I269="Entrance ramp"),'Input data'!L284&gt;1.5,'Input data'!L284&lt;11),'Input data'!L284,"Irrelevant"))</f>
        <v>Irrelevant</v>
      </c>
      <c r="L269" s="4" t="str">
        <f>IF(AND(I269="Motorway link",'Input data'!M284=""),"No",IF(I269="Motorway link",'Input data'!M284,"Irrelevant"))</f>
        <v>Irrelevant</v>
      </c>
      <c r="M269" s="4" t="str">
        <f>IF(AND(L269="Yes",'Input data'!N284&gt;0,'Input data'!N284&lt;1.00000001),'Input data'!N284,IF(OR(L269="No",L269="Yes"),0,"Irrelevant"))</f>
        <v>Irrelevant</v>
      </c>
      <c r="N269" s="4" t="str">
        <f>IF(AND(OR(I269="Motorway link",I269="Exit diverge",I269="Entrance merge"),'Input data'!O284=""),3,IF(AND(OR(I269="Motorway link",I269="Exit diverge",I269="Entrance merge"),'Input data'!O284&lt;11,'Input data'!O284&gt;-0.00000001),'Input data'!O284,"Irrelevant"))</f>
        <v>Irrelevant</v>
      </c>
      <c r="O269" s="4" t="str">
        <f>IF(AND(OR(I269="Motorway link",I269="Exit diverge",I269="Entrance merge",I269="Exit ramp",I269="Entrance ramp"),'Input data'!P284=""),0.5,IF(AND(OR(I269="Motorway link",I269="Exit diverge",I269="Entrance merge",I269="Exit ramp",I269="Entrance ramp"),'Input data'!P284&gt;-0.00000001,'Input data'!P284&lt;11),'Input data'!P284,"Irrelevant"))</f>
        <v>Irrelevant</v>
      </c>
      <c r="P269" s="4" t="str">
        <f>IF(AND(OR(I269="Motorway link",I269="Exit diverge",I269="Entrance merge"),'Input data'!Q284=""),5,IF(AND(OR(I269="Motorway link",I269="Exit diverge",I269="Entrance merge"),'Input data'!Q284&gt;-0.00000001,'Input data'!Q284&lt;101),'Input data'!Q284,"Irrelevant"))</f>
        <v>Irrelevant</v>
      </c>
      <c r="Q269" s="4" t="str">
        <f>IF(AND(OR(I269="Motorway link",I269="Exit diverge",I269="Entrance merge"),'Input data'!R284=""),"Straight",IF(AND(OR(I269="Motorway link",I269="Exit diverge",I269="Entrance merge"),'Input data'!R284&gt;10),'Input data'!R284,"Irrelevant"))</f>
        <v>Irrelevant</v>
      </c>
      <c r="R269" s="4" t="str">
        <f>IF(Q269="Straight",0,IF(AND(OR(I269="Motorway link",I269="Exit diverge",I269="Entrance merge"),OR('Input data'!S284="",'Input data'!S284&gt;(G269*1000))),G269*1000,IF(AND(OR(I269="Motorway link",I269="Exit diverge",I269="Entrance merge"),'Input data'!S284&gt;0),'Input data'!S284,"Irrelevant")))</f>
        <v>Irrelevant</v>
      </c>
      <c r="S269" s="4" t="str">
        <f>IF(AND(OR(I269="Motorway link",I269="Exit diverge",I269="Entrance merge"),'Input data'!T284=""),"Straight",IF(AND(OR(I269="Motorway link",I269="Exit diverge",I269="Entrance merge"),'Input data'!T284&gt;10),'Input data'!T284,"Irrelevant"))</f>
        <v>Irrelevant</v>
      </c>
      <c r="T269" s="4" t="str">
        <f>IF(S269="Straight",0,IF(R269="Irrelevant","Irrelevant",IF(AND(OR(I269="Motorway link",I269="Exit diverge",I269="Entrance merge"),OR('Input data'!U284="",'Input data'!U284&gt;(G269*1000-R269))),G269*1000-R269,IF(AND(OR(I269="Motorway link",I269="Exit diverge",I269="Entrance merge"),'Input data'!U284&gt;0),'Input data'!U284,"Irrelevant"))))</f>
        <v>Irrelevant</v>
      </c>
      <c r="U269" s="4" t="str">
        <f>IF(AND(OR(I269="Motorway link",I269="Exit diverge",I269="Entrance merge",I269="Exit ramp",I269="Entrance ramp"),'Input data'!V284=""),"No",IF(OR(I269="Motorway link",I269="Exit diverge",I269="Entrance merge",I269="Exit ramp",I269="Entrance ramp"),'Input data'!V284,"Irrelevant"))</f>
        <v>Irrelevant</v>
      </c>
      <c r="V269" s="4" t="str">
        <f>IF(W269="Straight",IF(AND(OR(I269="Exit ramp",I269="Entrance ramp"),'Input data'!W284=""),"Straight diamond ramp",IF(OR(I269="Exit ramp",I269="Entrance ramp"),'Input data'!W284,"Irrelevant")),"Irrelevant")</f>
        <v>Irrelevant</v>
      </c>
      <c r="W269" s="4" t="str">
        <f>IF(AND(OR(I269="Exit ramp",I269="Entrance ramp"),'Input data'!X284=""),"Straight",IF(AND(OR(I269="Exit ramp",I269="Entrance ramp"),'Input data'!X284&gt;10),'Input data'!X284,"Irrelevant"))</f>
        <v>Irrelevant</v>
      </c>
      <c r="X269" s="4" t="str">
        <f>IF(AND(OR(I269="Exit ramp",I269="Entrance ramp"),OR('Input data'!Y284="",'Input data'!Y284&gt;(G269*1000))),G269*1000,IF(AND(OR(I269="Exit ramp",I269="Entrance ramp"),'Input data'!Y284&gt;0),'Input data'!Y284,"Irrelevant"))</f>
        <v>Irrelevant</v>
      </c>
      <c r="Y269" s="4" t="str">
        <f>IF(AND(I269="Exit ramp",'Input data'!Z284=""),95,IF(AND(I269="Entrance ramp",'Input data'!Z284=""),45,IF(AND(OR(I269="Exit ramp",I269="Entrance ramp"),'Input data'!Z284&gt;4,'Input data'!Z284&lt;200),'Input data'!Z284,"Irrelevant")))</f>
        <v>Irrelevant</v>
      </c>
      <c r="Z269" s="4" t="str">
        <f>IF(AND(OR(I269="Exit ramp",I269="Entrance ramp"),'Input data'!AA284=""),"Straight",IF(AND(OR(I269="Exit ramp",I269="Entrance ramp"),'Input data'!AA284&gt;10),'Input data'!AA284,"Irrelevant"))</f>
        <v>Irrelevant</v>
      </c>
      <c r="AA269" s="4" t="str">
        <f>IF(X269="Irrelevant","Irrelevant",IF(AND(OR(I269="Exit ramp",I269="Entrance ramp"),OR('Input data'!AB284="",'Input data'!AB284&gt;(G269*1000-X269))),G269*1000-X269,IF(AND(OR(I269="Exit ramp",I269="Entrance ramp"),'Input data'!AB284&gt;0),'Input data'!AB284,"Irrelevant")))</f>
        <v>Irrelevant</v>
      </c>
      <c r="AB269" s="4" t="str">
        <f>IF(AND(I269="Exit ramp",'Input data'!AC284=""),60,IF(AND(I269="Entrance ramp",'Input data'!AC284=""),80,IF(AND(OR(I269="Exit ramp",I269="Entrance ramp"),'Input data'!AC284&gt;4,'Input data'!AC284&lt;200),'Input data'!AC284,"Irrelevant")))</f>
        <v>Irrelevant</v>
      </c>
      <c r="AC269" s="4" t="str">
        <f>IF(AND(OR(I269="Motorway link",I269="Exit diverge",I269="Entrance merge"),'Input data'!AD284=""),"No",IF(OR(I269="Motorway link",I269="Exit diverge",I269="Entrance merge"),'Input data'!AD284,"Irrelevant"))</f>
        <v>Irrelevant</v>
      </c>
      <c r="AD269" s="4" t="str">
        <f>IF(AND(OR(I269="Motorway link",I269="Exit diverge",I269="Entrance merge"),'Input data'!AE284=""),"130 kph",IF(OR(I269="Motorway link",I269="Exit diverge",I269="Entrance merge"),'Input data'!AE284,"Irrelevant"))</f>
        <v>Irrelevant</v>
      </c>
      <c r="AE269" s="4" t="str">
        <f>IF(AND(I269="Entrance merge",'Input data'!AF284=""),"No",IF(I269="Entrance merge",'Input data'!AF284,"Irrelevant"))</f>
        <v>Irrelevant</v>
      </c>
      <c r="AF269" s="4" t="str">
        <f>IF(AND(AE269="Yes",'Input data'!AG284&gt;0,'Input data'!AG284&lt;1.00000001),'Input data'!AG284,IF(OR(AE269="No",AE269="Yes"),0,"Irrelevant"))</f>
        <v>Irrelevant</v>
      </c>
    </row>
    <row r="270" spans="1:32" x14ac:dyDescent="0.3">
      <c r="A270" s="4" t="str">
        <f>IF('Input data'!A285="","",'Input data'!A285)</f>
        <v/>
      </c>
      <c r="B270" s="4" t="str">
        <f>IF('Input data'!B285="","",'Input data'!B285)</f>
        <v/>
      </c>
      <c r="C270" s="4" t="str">
        <f>IF('Input data'!C285="","",'Input data'!C285)</f>
        <v/>
      </c>
      <c r="D270" s="4" t="str">
        <f>IF('Input data'!D285="","",'Input data'!D285)</f>
        <v/>
      </c>
      <c r="E270" s="4" t="str">
        <f>IF('Input data'!E285="","",'Input data'!E285)</f>
        <v/>
      </c>
      <c r="F270" s="4" t="str">
        <f>IF('Input data'!F285="","",'Input data'!F285)</f>
        <v/>
      </c>
      <c r="G270" s="4">
        <f>IF('Input data'!G285="","",'Input data'!G285)</f>
        <v>0</v>
      </c>
      <c r="H270" s="4" t="str">
        <f>IF('Input data'!H285&gt;0.5,'Input data'!H285,"")</f>
        <v/>
      </c>
      <c r="I270" s="4" t="str">
        <f>IF('Input data'!I285="","",'Input data'!I285)</f>
        <v/>
      </c>
      <c r="J270" s="4" t="str">
        <f>IF(AND(OR(I270="Motorway link",I270="Exit diverge",I270="Entrance merge"),'Input data'!K285=""),2,IF(AND(OR(I270="Motorway link",I270="Exit diverge",I270="Entrance merge"),'Input data'!K285&gt;0.5,'Input data'!K285&lt;21),'Input data'!K285,"Irrelevant"))</f>
        <v>Irrelevant</v>
      </c>
      <c r="K270" s="4" t="str">
        <f>IF(AND(OR(I270="Motorway link",I270="Exit diverge",I270="Entrance merge",I270="Exit ramp",I270="Entrance ramp"),'Input data'!L285=""),3.5,IF(AND(OR(I270="Motorway link",I270="Exit diverge",I270="Entrance merge",I270="Exit ramp",I270="Entrance ramp"),'Input data'!L285&gt;1.5,'Input data'!L285&lt;11),'Input data'!L285,"Irrelevant"))</f>
        <v>Irrelevant</v>
      </c>
      <c r="L270" s="4" t="str">
        <f>IF(AND(I270="Motorway link",'Input data'!M285=""),"No",IF(I270="Motorway link",'Input data'!M285,"Irrelevant"))</f>
        <v>Irrelevant</v>
      </c>
      <c r="M270" s="4" t="str">
        <f>IF(AND(L270="Yes",'Input data'!N285&gt;0,'Input data'!N285&lt;1.00000001),'Input data'!N285,IF(OR(L270="No",L270="Yes"),0,"Irrelevant"))</f>
        <v>Irrelevant</v>
      </c>
      <c r="N270" s="4" t="str">
        <f>IF(AND(OR(I270="Motorway link",I270="Exit diverge",I270="Entrance merge"),'Input data'!O285=""),3,IF(AND(OR(I270="Motorway link",I270="Exit diverge",I270="Entrance merge"),'Input data'!O285&lt;11,'Input data'!O285&gt;-0.00000001),'Input data'!O285,"Irrelevant"))</f>
        <v>Irrelevant</v>
      </c>
      <c r="O270" s="4" t="str">
        <f>IF(AND(OR(I270="Motorway link",I270="Exit diverge",I270="Entrance merge",I270="Exit ramp",I270="Entrance ramp"),'Input data'!P285=""),0.5,IF(AND(OR(I270="Motorway link",I270="Exit diverge",I270="Entrance merge",I270="Exit ramp",I270="Entrance ramp"),'Input data'!P285&gt;-0.00000001,'Input data'!P285&lt;11),'Input data'!P285,"Irrelevant"))</f>
        <v>Irrelevant</v>
      </c>
      <c r="P270" s="4" t="str">
        <f>IF(AND(OR(I270="Motorway link",I270="Exit diverge",I270="Entrance merge"),'Input data'!Q285=""),5,IF(AND(OR(I270="Motorway link",I270="Exit diverge",I270="Entrance merge"),'Input data'!Q285&gt;-0.00000001,'Input data'!Q285&lt;101),'Input data'!Q285,"Irrelevant"))</f>
        <v>Irrelevant</v>
      </c>
      <c r="Q270" s="4" t="str">
        <f>IF(AND(OR(I270="Motorway link",I270="Exit diverge",I270="Entrance merge"),'Input data'!R285=""),"Straight",IF(AND(OR(I270="Motorway link",I270="Exit diverge",I270="Entrance merge"),'Input data'!R285&gt;10),'Input data'!R285,"Irrelevant"))</f>
        <v>Irrelevant</v>
      </c>
      <c r="R270" s="4" t="str">
        <f>IF(Q270="Straight",0,IF(AND(OR(I270="Motorway link",I270="Exit diverge",I270="Entrance merge"),OR('Input data'!S285="",'Input data'!S285&gt;(G270*1000))),G270*1000,IF(AND(OR(I270="Motorway link",I270="Exit diverge",I270="Entrance merge"),'Input data'!S285&gt;0),'Input data'!S285,"Irrelevant")))</f>
        <v>Irrelevant</v>
      </c>
      <c r="S270" s="4" t="str">
        <f>IF(AND(OR(I270="Motorway link",I270="Exit diverge",I270="Entrance merge"),'Input data'!T285=""),"Straight",IF(AND(OR(I270="Motorway link",I270="Exit diverge",I270="Entrance merge"),'Input data'!T285&gt;10),'Input data'!T285,"Irrelevant"))</f>
        <v>Irrelevant</v>
      </c>
      <c r="T270" s="4" t="str">
        <f>IF(S270="Straight",0,IF(R270="Irrelevant","Irrelevant",IF(AND(OR(I270="Motorway link",I270="Exit diverge",I270="Entrance merge"),OR('Input data'!U285="",'Input data'!U285&gt;(G270*1000-R270))),G270*1000-R270,IF(AND(OR(I270="Motorway link",I270="Exit diverge",I270="Entrance merge"),'Input data'!U285&gt;0),'Input data'!U285,"Irrelevant"))))</f>
        <v>Irrelevant</v>
      </c>
      <c r="U270" s="4" t="str">
        <f>IF(AND(OR(I270="Motorway link",I270="Exit diverge",I270="Entrance merge",I270="Exit ramp",I270="Entrance ramp"),'Input data'!V285=""),"No",IF(OR(I270="Motorway link",I270="Exit diverge",I270="Entrance merge",I270="Exit ramp",I270="Entrance ramp"),'Input data'!V285,"Irrelevant"))</f>
        <v>Irrelevant</v>
      </c>
      <c r="V270" s="4" t="str">
        <f>IF(W270="Straight",IF(AND(OR(I270="Exit ramp",I270="Entrance ramp"),'Input data'!W285=""),"Straight diamond ramp",IF(OR(I270="Exit ramp",I270="Entrance ramp"),'Input data'!W285,"Irrelevant")),"Irrelevant")</f>
        <v>Irrelevant</v>
      </c>
      <c r="W270" s="4" t="str">
        <f>IF(AND(OR(I270="Exit ramp",I270="Entrance ramp"),'Input data'!X285=""),"Straight",IF(AND(OR(I270="Exit ramp",I270="Entrance ramp"),'Input data'!X285&gt;10),'Input data'!X285,"Irrelevant"))</f>
        <v>Irrelevant</v>
      </c>
      <c r="X270" s="4" t="str">
        <f>IF(AND(OR(I270="Exit ramp",I270="Entrance ramp"),OR('Input data'!Y285="",'Input data'!Y285&gt;(G270*1000))),G270*1000,IF(AND(OR(I270="Exit ramp",I270="Entrance ramp"),'Input data'!Y285&gt;0),'Input data'!Y285,"Irrelevant"))</f>
        <v>Irrelevant</v>
      </c>
      <c r="Y270" s="4" t="str">
        <f>IF(AND(I270="Exit ramp",'Input data'!Z285=""),95,IF(AND(I270="Entrance ramp",'Input data'!Z285=""),45,IF(AND(OR(I270="Exit ramp",I270="Entrance ramp"),'Input data'!Z285&gt;4,'Input data'!Z285&lt;200),'Input data'!Z285,"Irrelevant")))</f>
        <v>Irrelevant</v>
      </c>
      <c r="Z270" s="4" t="str">
        <f>IF(AND(OR(I270="Exit ramp",I270="Entrance ramp"),'Input data'!AA285=""),"Straight",IF(AND(OR(I270="Exit ramp",I270="Entrance ramp"),'Input data'!AA285&gt;10),'Input data'!AA285,"Irrelevant"))</f>
        <v>Irrelevant</v>
      </c>
      <c r="AA270" s="4" t="str">
        <f>IF(X270="Irrelevant","Irrelevant",IF(AND(OR(I270="Exit ramp",I270="Entrance ramp"),OR('Input data'!AB285="",'Input data'!AB285&gt;(G270*1000-X270))),G270*1000-X270,IF(AND(OR(I270="Exit ramp",I270="Entrance ramp"),'Input data'!AB285&gt;0),'Input data'!AB285,"Irrelevant")))</f>
        <v>Irrelevant</v>
      </c>
      <c r="AB270" s="4" t="str">
        <f>IF(AND(I270="Exit ramp",'Input data'!AC285=""),60,IF(AND(I270="Entrance ramp",'Input data'!AC285=""),80,IF(AND(OR(I270="Exit ramp",I270="Entrance ramp"),'Input data'!AC285&gt;4,'Input data'!AC285&lt;200),'Input data'!AC285,"Irrelevant")))</f>
        <v>Irrelevant</v>
      </c>
      <c r="AC270" s="4" t="str">
        <f>IF(AND(OR(I270="Motorway link",I270="Exit diverge",I270="Entrance merge"),'Input data'!AD285=""),"No",IF(OR(I270="Motorway link",I270="Exit diverge",I270="Entrance merge"),'Input data'!AD285,"Irrelevant"))</f>
        <v>Irrelevant</v>
      </c>
      <c r="AD270" s="4" t="str">
        <f>IF(AND(OR(I270="Motorway link",I270="Exit diverge",I270="Entrance merge"),'Input data'!AE285=""),"130 kph",IF(OR(I270="Motorway link",I270="Exit diverge",I270="Entrance merge"),'Input data'!AE285,"Irrelevant"))</f>
        <v>Irrelevant</v>
      </c>
      <c r="AE270" s="4" t="str">
        <f>IF(AND(I270="Entrance merge",'Input data'!AF285=""),"No",IF(I270="Entrance merge",'Input data'!AF285,"Irrelevant"))</f>
        <v>Irrelevant</v>
      </c>
      <c r="AF270" s="4" t="str">
        <f>IF(AND(AE270="Yes",'Input data'!AG285&gt;0,'Input data'!AG285&lt;1.00000001),'Input data'!AG285,IF(OR(AE270="No",AE270="Yes"),0,"Irrelevant"))</f>
        <v>Irrelevant</v>
      </c>
    </row>
    <row r="271" spans="1:32" x14ac:dyDescent="0.3">
      <c r="A271" s="4" t="str">
        <f>IF('Input data'!A286="","",'Input data'!A286)</f>
        <v/>
      </c>
      <c r="B271" s="4" t="str">
        <f>IF('Input data'!B286="","",'Input data'!B286)</f>
        <v/>
      </c>
      <c r="C271" s="4" t="str">
        <f>IF('Input data'!C286="","",'Input data'!C286)</f>
        <v/>
      </c>
      <c r="D271" s="4" t="str">
        <f>IF('Input data'!D286="","",'Input data'!D286)</f>
        <v/>
      </c>
      <c r="E271" s="4" t="str">
        <f>IF('Input data'!E286="","",'Input data'!E286)</f>
        <v/>
      </c>
      <c r="F271" s="4" t="str">
        <f>IF('Input data'!F286="","",'Input data'!F286)</f>
        <v/>
      </c>
      <c r="G271" s="4">
        <f>IF('Input data'!G286="","",'Input data'!G286)</f>
        <v>0</v>
      </c>
      <c r="H271" s="4" t="str">
        <f>IF('Input data'!H286&gt;0.5,'Input data'!H286,"")</f>
        <v/>
      </c>
      <c r="I271" s="4" t="str">
        <f>IF('Input data'!I286="","",'Input data'!I286)</f>
        <v/>
      </c>
      <c r="J271" s="4" t="str">
        <f>IF(AND(OR(I271="Motorway link",I271="Exit diverge",I271="Entrance merge"),'Input data'!K286=""),2,IF(AND(OR(I271="Motorway link",I271="Exit diverge",I271="Entrance merge"),'Input data'!K286&gt;0.5,'Input data'!K286&lt;21),'Input data'!K286,"Irrelevant"))</f>
        <v>Irrelevant</v>
      </c>
      <c r="K271" s="4" t="str">
        <f>IF(AND(OR(I271="Motorway link",I271="Exit diverge",I271="Entrance merge",I271="Exit ramp",I271="Entrance ramp"),'Input data'!L286=""),3.5,IF(AND(OR(I271="Motorway link",I271="Exit diverge",I271="Entrance merge",I271="Exit ramp",I271="Entrance ramp"),'Input data'!L286&gt;1.5,'Input data'!L286&lt;11),'Input data'!L286,"Irrelevant"))</f>
        <v>Irrelevant</v>
      </c>
      <c r="L271" s="4" t="str">
        <f>IF(AND(I271="Motorway link",'Input data'!M286=""),"No",IF(I271="Motorway link",'Input data'!M286,"Irrelevant"))</f>
        <v>Irrelevant</v>
      </c>
      <c r="M271" s="4" t="str">
        <f>IF(AND(L271="Yes",'Input data'!N286&gt;0,'Input data'!N286&lt;1.00000001),'Input data'!N286,IF(OR(L271="No",L271="Yes"),0,"Irrelevant"))</f>
        <v>Irrelevant</v>
      </c>
      <c r="N271" s="4" t="str">
        <f>IF(AND(OR(I271="Motorway link",I271="Exit diverge",I271="Entrance merge"),'Input data'!O286=""),3,IF(AND(OR(I271="Motorway link",I271="Exit diverge",I271="Entrance merge"),'Input data'!O286&lt;11,'Input data'!O286&gt;-0.00000001),'Input data'!O286,"Irrelevant"))</f>
        <v>Irrelevant</v>
      </c>
      <c r="O271" s="4" t="str">
        <f>IF(AND(OR(I271="Motorway link",I271="Exit diverge",I271="Entrance merge",I271="Exit ramp",I271="Entrance ramp"),'Input data'!P286=""),0.5,IF(AND(OR(I271="Motorway link",I271="Exit diverge",I271="Entrance merge",I271="Exit ramp",I271="Entrance ramp"),'Input data'!P286&gt;-0.00000001,'Input data'!P286&lt;11),'Input data'!P286,"Irrelevant"))</f>
        <v>Irrelevant</v>
      </c>
      <c r="P271" s="4" t="str">
        <f>IF(AND(OR(I271="Motorway link",I271="Exit diverge",I271="Entrance merge"),'Input data'!Q286=""),5,IF(AND(OR(I271="Motorway link",I271="Exit diverge",I271="Entrance merge"),'Input data'!Q286&gt;-0.00000001,'Input data'!Q286&lt;101),'Input data'!Q286,"Irrelevant"))</f>
        <v>Irrelevant</v>
      </c>
      <c r="Q271" s="4" t="str">
        <f>IF(AND(OR(I271="Motorway link",I271="Exit diverge",I271="Entrance merge"),'Input data'!R286=""),"Straight",IF(AND(OR(I271="Motorway link",I271="Exit diverge",I271="Entrance merge"),'Input data'!R286&gt;10),'Input data'!R286,"Irrelevant"))</f>
        <v>Irrelevant</v>
      </c>
      <c r="R271" s="4" t="str">
        <f>IF(Q271="Straight",0,IF(AND(OR(I271="Motorway link",I271="Exit diverge",I271="Entrance merge"),OR('Input data'!S286="",'Input data'!S286&gt;(G271*1000))),G271*1000,IF(AND(OR(I271="Motorway link",I271="Exit diverge",I271="Entrance merge"),'Input data'!S286&gt;0),'Input data'!S286,"Irrelevant")))</f>
        <v>Irrelevant</v>
      </c>
      <c r="S271" s="4" t="str">
        <f>IF(AND(OR(I271="Motorway link",I271="Exit diverge",I271="Entrance merge"),'Input data'!T286=""),"Straight",IF(AND(OR(I271="Motorway link",I271="Exit diverge",I271="Entrance merge"),'Input data'!T286&gt;10),'Input data'!T286,"Irrelevant"))</f>
        <v>Irrelevant</v>
      </c>
      <c r="T271" s="4" t="str">
        <f>IF(S271="Straight",0,IF(R271="Irrelevant","Irrelevant",IF(AND(OR(I271="Motorway link",I271="Exit diverge",I271="Entrance merge"),OR('Input data'!U286="",'Input data'!U286&gt;(G271*1000-R271))),G271*1000-R271,IF(AND(OR(I271="Motorway link",I271="Exit diverge",I271="Entrance merge"),'Input data'!U286&gt;0),'Input data'!U286,"Irrelevant"))))</f>
        <v>Irrelevant</v>
      </c>
      <c r="U271" s="4" t="str">
        <f>IF(AND(OR(I271="Motorway link",I271="Exit diverge",I271="Entrance merge",I271="Exit ramp",I271="Entrance ramp"),'Input data'!V286=""),"No",IF(OR(I271="Motorway link",I271="Exit diverge",I271="Entrance merge",I271="Exit ramp",I271="Entrance ramp"),'Input data'!V286,"Irrelevant"))</f>
        <v>Irrelevant</v>
      </c>
      <c r="V271" s="4" t="str">
        <f>IF(W271="Straight",IF(AND(OR(I271="Exit ramp",I271="Entrance ramp"),'Input data'!W286=""),"Straight diamond ramp",IF(OR(I271="Exit ramp",I271="Entrance ramp"),'Input data'!W286,"Irrelevant")),"Irrelevant")</f>
        <v>Irrelevant</v>
      </c>
      <c r="W271" s="4" t="str">
        <f>IF(AND(OR(I271="Exit ramp",I271="Entrance ramp"),'Input data'!X286=""),"Straight",IF(AND(OR(I271="Exit ramp",I271="Entrance ramp"),'Input data'!X286&gt;10),'Input data'!X286,"Irrelevant"))</f>
        <v>Irrelevant</v>
      </c>
      <c r="X271" s="4" t="str">
        <f>IF(AND(OR(I271="Exit ramp",I271="Entrance ramp"),OR('Input data'!Y286="",'Input data'!Y286&gt;(G271*1000))),G271*1000,IF(AND(OR(I271="Exit ramp",I271="Entrance ramp"),'Input data'!Y286&gt;0),'Input data'!Y286,"Irrelevant"))</f>
        <v>Irrelevant</v>
      </c>
      <c r="Y271" s="4" t="str">
        <f>IF(AND(I271="Exit ramp",'Input data'!Z286=""),95,IF(AND(I271="Entrance ramp",'Input data'!Z286=""),45,IF(AND(OR(I271="Exit ramp",I271="Entrance ramp"),'Input data'!Z286&gt;4,'Input data'!Z286&lt;200),'Input data'!Z286,"Irrelevant")))</f>
        <v>Irrelevant</v>
      </c>
      <c r="Z271" s="4" t="str">
        <f>IF(AND(OR(I271="Exit ramp",I271="Entrance ramp"),'Input data'!AA286=""),"Straight",IF(AND(OR(I271="Exit ramp",I271="Entrance ramp"),'Input data'!AA286&gt;10),'Input data'!AA286,"Irrelevant"))</f>
        <v>Irrelevant</v>
      </c>
      <c r="AA271" s="4" t="str">
        <f>IF(X271="Irrelevant","Irrelevant",IF(AND(OR(I271="Exit ramp",I271="Entrance ramp"),OR('Input data'!AB286="",'Input data'!AB286&gt;(G271*1000-X271))),G271*1000-X271,IF(AND(OR(I271="Exit ramp",I271="Entrance ramp"),'Input data'!AB286&gt;0),'Input data'!AB286,"Irrelevant")))</f>
        <v>Irrelevant</v>
      </c>
      <c r="AB271" s="4" t="str">
        <f>IF(AND(I271="Exit ramp",'Input data'!AC286=""),60,IF(AND(I271="Entrance ramp",'Input data'!AC286=""),80,IF(AND(OR(I271="Exit ramp",I271="Entrance ramp"),'Input data'!AC286&gt;4,'Input data'!AC286&lt;200),'Input data'!AC286,"Irrelevant")))</f>
        <v>Irrelevant</v>
      </c>
      <c r="AC271" s="4" t="str">
        <f>IF(AND(OR(I271="Motorway link",I271="Exit diverge",I271="Entrance merge"),'Input data'!AD286=""),"No",IF(OR(I271="Motorway link",I271="Exit diverge",I271="Entrance merge"),'Input data'!AD286,"Irrelevant"))</f>
        <v>Irrelevant</v>
      </c>
      <c r="AD271" s="4" t="str">
        <f>IF(AND(OR(I271="Motorway link",I271="Exit diverge",I271="Entrance merge"),'Input data'!AE286=""),"130 kph",IF(OR(I271="Motorway link",I271="Exit diverge",I271="Entrance merge"),'Input data'!AE286,"Irrelevant"))</f>
        <v>Irrelevant</v>
      </c>
      <c r="AE271" s="4" t="str">
        <f>IF(AND(I271="Entrance merge",'Input data'!AF286=""),"No",IF(I271="Entrance merge",'Input data'!AF286,"Irrelevant"))</f>
        <v>Irrelevant</v>
      </c>
      <c r="AF271" s="4" t="str">
        <f>IF(AND(AE271="Yes",'Input data'!AG286&gt;0,'Input data'!AG286&lt;1.00000001),'Input data'!AG286,IF(OR(AE271="No",AE271="Yes"),0,"Irrelevant"))</f>
        <v>Irrelevant</v>
      </c>
    </row>
    <row r="272" spans="1:32" x14ac:dyDescent="0.3">
      <c r="A272" s="4" t="str">
        <f>IF('Input data'!A287="","",'Input data'!A287)</f>
        <v/>
      </c>
      <c r="B272" s="4" t="str">
        <f>IF('Input data'!B287="","",'Input data'!B287)</f>
        <v/>
      </c>
      <c r="C272" s="4" t="str">
        <f>IF('Input data'!C287="","",'Input data'!C287)</f>
        <v/>
      </c>
      <c r="D272" s="4" t="str">
        <f>IF('Input data'!D287="","",'Input data'!D287)</f>
        <v/>
      </c>
      <c r="E272" s="4" t="str">
        <f>IF('Input data'!E287="","",'Input data'!E287)</f>
        <v/>
      </c>
      <c r="F272" s="4" t="str">
        <f>IF('Input data'!F287="","",'Input data'!F287)</f>
        <v/>
      </c>
      <c r="G272" s="4">
        <f>IF('Input data'!G287="","",'Input data'!G287)</f>
        <v>0</v>
      </c>
      <c r="H272" s="4" t="str">
        <f>IF('Input data'!H287&gt;0.5,'Input data'!H287,"")</f>
        <v/>
      </c>
      <c r="I272" s="4" t="str">
        <f>IF('Input data'!I287="","",'Input data'!I287)</f>
        <v/>
      </c>
      <c r="J272" s="4" t="str">
        <f>IF(AND(OR(I272="Motorway link",I272="Exit diverge",I272="Entrance merge"),'Input data'!K287=""),2,IF(AND(OR(I272="Motorway link",I272="Exit diverge",I272="Entrance merge"),'Input data'!K287&gt;0.5,'Input data'!K287&lt;21),'Input data'!K287,"Irrelevant"))</f>
        <v>Irrelevant</v>
      </c>
      <c r="K272" s="4" t="str">
        <f>IF(AND(OR(I272="Motorway link",I272="Exit diverge",I272="Entrance merge",I272="Exit ramp",I272="Entrance ramp"),'Input data'!L287=""),3.5,IF(AND(OR(I272="Motorway link",I272="Exit diverge",I272="Entrance merge",I272="Exit ramp",I272="Entrance ramp"),'Input data'!L287&gt;1.5,'Input data'!L287&lt;11),'Input data'!L287,"Irrelevant"))</f>
        <v>Irrelevant</v>
      </c>
      <c r="L272" s="4" t="str">
        <f>IF(AND(I272="Motorway link",'Input data'!M287=""),"No",IF(I272="Motorway link",'Input data'!M287,"Irrelevant"))</f>
        <v>Irrelevant</v>
      </c>
      <c r="M272" s="4" t="str">
        <f>IF(AND(L272="Yes",'Input data'!N287&gt;0,'Input data'!N287&lt;1.00000001),'Input data'!N287,IF(OR(L272="No",L272="Yes"),0,"Irrelevant"))</f>
        <v>Irrelevant</v>
      </c>
      <c r="N272" s="4" t="str">
        <f>IF(AND(OR(I272="Motorway link",I272="Exit diverge",I272="Entrance merge"),'Input data'!O287=""),3,IF(AND(OR(I272="Motorway link",I272="Exit diverge",I272="Entrance merge"),'Input data'!O287&lt;11,'Input data'!O287&gt;-0.00000001),'Input data'!O287,"Irrelevant"))</f>
        <v>Irrelevant</v>
      </c>
      <c r="O272" s="4" t="str">
        <f>IF(AND(OR(I272="Motorway link",I272="Exit diverge",I272="Entrance merge",I272="Exit ramp",I272="Entrance ramp"),'Input data'!P287=""),0.5,IF(AND(OR(I272="Motorway link",I272="Exit diverge",I272="Entrance merge",I272="Exit ramp",I272="Entrance ramp"),'Input data'!P287&gt;-0.00000001,'Input data'!P287&lt;11),'Input data'!P287,"Irrelevant"))</f>
        <v>Irrelevant</v>
      </c>
      <c r="P272" s="4" t="str">
        <f>IF(AND(OR(I272="Motorway link",I272="Exit diverge",I272="Entrance merge"),'Input data'!Q287=""),5,IF(AND(OR(I272="Motorway link",I272="Exit diverge",I272="Entrance merge"),'Input data'!Q287&gt;-0.00000001,'Input data'!Q287&lt;101),'Input data'!Q287,"Irrelevant"))</f>
        <v>Irrelevant</v>
      </c>
      <c r="Q272" s="4" t="str">
        <f>IF(AND(OR(I272="Motorway link",I272="Exit diverge",I272="Entrance merge"),'Input data'!R287=""),"Straight",IF(AND(OR(I272="Motorway link",I272="Exit diverge",I272="Entrance merge"),'Input data'!R287&gt;10),'Input data'!R287,"Irrelevant"))</f>
        <v>Irrelevant</v>
      </c>
      <c r="R272" s="4" t="str">
        <f>IF(Q272="Straight",0,IF(AND(OR(I272="Motorway link",I272="Exit diverge",I272="Entrance merge"),OR('Input data'!S287="",'Input data'!S287&gt;(G272*1000))),G272*1000,IF(AND(OR(I272="Motorway link",I272="Exit diverge",I272="Entrance merge"),'Input data'!S287&gt;0),'Input data'!S287,"Irrelevant")))</f>
        <v>Irrelevant</v>
      </c>
      <c r="S272" s="4" t="str">
        <f>IF(AND(OR(I272="Motorway link",I272="Exit diverge",I272="Entrance merge"),'Input data'!T287=""),"Straight",IF(AND(OR(I272="Motorway link",I272="Exit diverge",I272="Entrance merge"),'Input data'!T287&gt;10),'Input data'!T287,"Irrelevant"))</f>
        <v>Irrelevant</v>
      </c>
      <c r="T272" s="4" t="str">
        <f>IF(S272="Straight",0,IF(R272="Irrelevant","Irrelevant",IF(AND(OR(I272="Motorway link",I272="Exit diverge",I272="Entrance merge"),OR('Input data'!U287="",'Input data'!U287&gt;(G272*1000-R272))),G272*1000-R272,IF(AND(OR(I272="Motorway link",I272="Exit diverge",I272="Entrance merge"),'Input data'!U287&gt;0),'Input data'!U287,"Irrelevant"))))</f>
        <v>Irrelevant</v>
      </c>
      <c r="U272" s="4" t="str">
        <f>IF(AND(OR(I272="Motorway link",I272="Exit diverge",I272="Entrance merge",I272="Exit ramp",I272="Entrance ramp"),'Input data'!V287=""),"No",IF(OR(I272="Motorway link",I272="Exit diverge",I272="Entrance merge",I272="Exit ramp",I272="Entrance ramp"),'Input data'!V287,"Irrelevant"))</f>
        <v>Irrelevant</v>
      </c>
      <c r="V272" s="4" t="str">
        <f>IF(W272="Straight",IF(AND(OR(I272="Exit ramp",I272="Entrance ramp"),'Input data'!W287=""),"Straight diamond ramp",IF(OR(I272="Exit ramp",I272="Entrance ramp"),'Input data'!W287,"Irrelevant")),"Irrelevant")</f>
        <v>Irrelevant</v>
      </c>
      <c r="W272" s="4" t="str">
        <f>IF(AND(OR(I272="Exit ramp",I272="Entrance ramp"),'Input data'!X287=""),"Straight",IF(AND(OR(I272="Exit ramp",I272="Entrance ramp"),'Input data'!X287&gt;10),'Input data'!X287,"Irrelevant"))</f>
        <v>Irrelevant</v>
      </c>
      <c r="X272" s="4" t="str">
        <f>IF(AND(OR(I272="Exit ramp",I272="Entrance ramp"),OR('Input data'!Y287="",'Input data'!Y287&gt;(G272*1000))),G272*1000,IF(AND(OR(I272="Exit ramp",I272="Entrance ramp"),'Input data'!Y287&gt;0),'Input data'!Y287,"Irrelevant"))</f>
        <v>Irrelevant</v>
      </c>
      <c r="Y272" s="4" t="str">
        <f>IF(AND(I272="Exit ramp",'Input data'!Z287=""),95,IF(AND(I272="Entrance ramp",'Input data'!Z287=""),45,IF(AND(OR(I272="Exit ramp",I272="Entrance ramp"),'Input data'!Z287&gt;4,'Input data'!Z287&lt;200),'Input data'!Z287,"Irrelevant")))</f>
        <v>Irrelevant</v>
      </c>
      <c r="Z272" s="4" t="str">
        <f>IF(AND(OR(I272="Exit ramp",I272="Entrance ramp"),'Input data'!AA287=""),"Straight",IF(AND(OR(I272="Exit ramp",I272="Entrance ramp"),'Input data'!AA287&gt;10),'Input data'!AA287,"Irrelevant"))</f>
        <v>Irrelevant</v>
      </c>
      <c r="AA272" s="4" t="str">
        <f>IF(X272="Irrelevant","Irrelevant",IF(AND(OR(I272="Exit ramp",I272="Entrance ramp"),OR('Input data'!AB287="",'Input data'!AB287&gt;(G272*1000-X272))),G272*1000-X272,IF(AND(OR(I272="Exit ramp",I272="Entrance ramp"),'Input data'!AB287&gt;0),'Input data'!AB287,"Irrelevant")))</f>
        <v>Irrelevant</v>
      </c>
      <c r="AB272" s="4" t="str">
        <f>IF(AND(I272="Exit ramp",'Input data'!AC287=""),60,IF(AND(I272="Entrance ramp",'Input data'!AC287=""),80,IF(AND(OR(I272="Exit ramp",I272="Entrance ramp"),'Input data'!AC287&gt;4,'Input data'!AC287&lt;200),'Input data'!AC287,"Irrelevant")))</f>
        <v>Irrelevant</v>
      </c>
      <c r="AC272" s="4" t="str">
        <f>IF(AND(OR(I272="Motorway link",I272="Exit diverge",I272="Entrance merge"),'Input data'!AD287=""),"No",IF(OR(I272="Motorway link",I272="Exit diverge",I272="Entrance merge"),'Input data'!AD287,"Irrelevant"))</f>
        <v>Irrelevant</v>
      </c>
      <c r="AD272" s="4" t="str">
        <f>IF(AND(OR(I272="Motorway link",I272="Exit diverge",I272="Entrance merge"),'Input data'!AE287=""),"130 kph",IF(OR(I272="Motorway link",I272="Exit diverge",I272="Entrance merge"),'Input data'!AE287,"Irrelevant"))</f>
        <v>Irrelevant</v>
      </c>
      <c r="AE272" s="4" t="str">
        <f>IF(AND(I272="Entrance merge",'Input data'!AF287=""),"No",IF(I272="Entrance merge",'Input data'!AF287,"Irrelevant"))</f>
        <v>Irrelevant</v>
      </c>
      <c r="AF272" s="4" t="str">
        <f>IF(AND(AE272="Yes",'Input data'!AG287&gt;0,'Input data'!AG287&lt;1.00000001),'Input data'!AG287,IF(OR(AE272="No",AE272="Yes"),0,"Irrelevant"))</f>
        <v>Irrelevant</v>
      </c>
    </row>
    <row r="273" spans="1:32" x14ac:dyDescent="0.3">
      <c r="A273" s="4" t="str">
        <f>IF('Input data'!A288="","",'Input data'!A288)</f>
        <v/>
      </c>
      <c r="B273" s="4" t="str">
        <f>IF('Input data'!B288="","",'Input data'!B288)</f>
        <v/>
      </c>
      <c r="C273" s="4" t="str">
        <f>IF('Input data'!C288="","",'Input data'!C288)</f>
        <v/>
      </c>
      <c r="D273" s="4" t="str">
        <f>IF('Input data'!D288="","",'Input data'!D288)</f>
        <v/>
      </c>
      <c r="E273" s="4" t="str">
        <f>IF('Input data'!E288="","",'Input data'!E288)</f>
        <v/>
      </c>
      <c r="F273" s="4" t="str">
        <f>IF('Input data'!F288="","",'Input data'!F288)</f>
        <v/>
      </c>
      <c r="G273" s="4">
        <f>IF('Input data'!G288="","",'Input data'!G288)</f>
        <v>0</v>
      </c>
      <c r="H273" s="4" t="str">
        <f>IF('Input data'!H288&gt;0.5,'Input data'!H288,"")</f>
        <v/>
      </c>
      <c r="I273" s="4" t="str">
        <f>IF('Input data'!I288="","",'Input data'!I288)</f>
        <v/>
      </c>
      <c r="J273" s="4" t="str">
        <f>IF(AND(OR(I273="Motorway link",I273="Exit diverge",I273="Entrance merge"),'Input data'!K288=""),2,IF(AND(OR(I273="Motorway link",I273="Exit diverge",I273="Entrance merge"),'Input data'!K288&gt;0.5,'Input data'!K288&lt;21),'Input data'!K288,"Irrelevant"))</f>
        <v>Irrelevant</v>
      </c>
      <c r="K273" s="4" t="str">
        <f>IF(AND(OR(I273="Motorway link",I273="Exit diverge",I273="Entrance merge",I273="Exit ramp",I273="Entrance ramp"),'Input data'!L288=""),3.5,IF(AND(OR(I273="Motorway link",I273="Exit diverge",I273="Entrance merge",I273="Exit ramp",I273="Entrance ramp"),'Input data'!L288&gt;1.5,'Input data'!L288&lt;11),'Input data'!L288,"Irrelevant"))</f>
        <v>Irrelevant</v>
      </c>
      <c r="L273" s="4" t="str">
        <f>IF(AND(I273="Motorway link",'Input data'!M288=""),"No",IF(I273="Motorway link",'Input data'!M288,"Irrelevant"))</f>
        <v>Irrelevant</v>
      </c>
      <c r="M273" s="4" t="str">
        <f>IF(AND(L273="Yes",'Input data'!N288&gt;0,'Input data'!N288&lt;1.00000001),'Input data'!N288,IF(OR(L273="No",L273="Yes"),0,"Irrelevant"))</f>
        <v>Irrelevant</v>
      </c>
      <c r="N273" s="4" t="str">
        <f>IF(AND(OR(I273="Motorway link",I273="Exit diverge",I273="Entrance merge"),'Input data'!O288=""),3,IF(AND(OR(I273="Motorway link",I273="Exit diverge",I273="Entrance merge"),'Input data'!O288&lt;11,'Input data'!O288&gt;-0.00000001),'Input data'!O288,"Irrelevant"))</f>
        <v>Irrelevant</v>
      </c>
      <c r="O273" s="4" t="str">
        <f>IF(AND(OR(I273="Motorway link",I273="Exit diverge",I273="Entrance merge",I273="Exit ramp",I273="Entrance ramp"),'Input data'!P288=""),0.5,IF(AND(OR(I273="Motorway link",I273="Exit diverge",I273="Entrance merge",I273="Exit ramp",I273="Entrance ramp"),'Input data'!P288&gt;-0.00000001,'Input data'!P288&lt;11),'Input data'!P288,"Irrelevant"))</f>
        <v>Irrelevant</v>
      </c>
      <c r="P273" s="4" t="str">
        <f>IF(AND(OR(I273="Motorway link",I273="Exit diverge",I273="Entrance merge"),'Input data'!Q288=""),5,IF(AND(OR(I273="Motorway link",I273="Exit diverge",I273="Entrance merge"),'Input data'!Q288&gt;-0.00000001,'Input data'!Q288&lt;101),'Input data'!Q288,"Irrelevant"))</f>
        <v>Irrelevant</v>
      </c>
      <c r="Q273" s="4" t="str">
        <f>IF(AND(OR(I273="Motorway link",I273="Exit diverge",I273="Entrance merge"),'Input data'!R288=""),"Straight",IF(AND(OR(I273="Motorway link",I273="Exit diverge",I273="Entrance merge"),'Input data'!R288&gt;10),'Input data'!R288,"Irrelevant"))</f>
        <v>Irrelevant</v>
      </c>
      <c r="R273" s="4" t="str">
        <f>IF(Q273="Straight",0,IF(AND(OR(I273="Motorway link",I273="Exit diverge",I273="Entrance merge"),OR('Input data'!S288="",'Input data'!S288&gt;(G273*1000))),G273*1000,IF(AND(OR(I273="Motorway link",I273="Exit diverge",I273="Entrance merge"),'Input data'!S288&gt;0),'Input data'!S288,"Irrelevant")))</f>
        <v>Irrelevant</v>
      </c>
      <c r="S273" s="4" t="str">
        <f>IF(AND(OR(I273="Motorway link",I273="Exit diverge",I273="Entrance merge"),'Input data'!T288=""),"Straight",IF(AND(OR(I273="Motorway link",I273="Exit diverge",I273="Entrance merge"),'Input data'!T288&gt;10),'Input data'!T288,"Irrelevant"))</f>
        <v>Irrelevant</v>
      </c>
      <c r="T273" s="4" t="str">
        <f>IF(S273="Straight",0,IF(R273="Irrelevant","Irrelevant",IF(AND(OR(I273="Motorway link",I273="Exit diverge",I273="Entrance merge"),OR('Input data'!U288="",'Input data'!U288&gt;(G273*1000-R273))),G273*1000-R273,IF(AND(OR(I273="Motorway link",I273="Exit diverge",I273="Entrance merge"),'Input data'!U288&gt;0),'Input data'!U288,"Irrelevant"))))</f>
        <v>Irrelevant</v>
      </c>
      <c r="U273" s="4" t="str">
        <f>IF(AND(OR(I273="Motorway link",I273="Exit diverge",I273="Entrance merge",I273="Exit ramp",I273="Entrance ramp"),'Input data'!V288=""),"No",IF(OR(I273="Motorway link",I273="Exit diverge",I273="Entrance merge",I273="Exit ramp",I273="Entrance ramp"),'Input data'!V288,"Irrelevant"))</f>
        <v>Irrelevant</v>
      </c>
      <c r="V273" s="4" t="str">
        <f>IF(W273="Straight",IF(AND(OR(I273="Exit ramp",I273="Entrance ramp"),'Input data'!W288=""),"Straight diamond ramp",IF(OR(I273="Exit ramp",I273="Entrance ramp"),'Input data'!W288,"Irrelevant")),"Irrelevant")</f>
        <v>Irrelevant</v>
      </c>
      <c r="W273" s="4" t="str">
        <f>IF(AND(OR(I273="Exit ramp",I273="Entrance ramp"),'Input data'!X288=""),"Straight",IF(AND(OR(I273="Exit ramp",I273="Entrance ramp"),'Input data'!X288&gt;10),'Input data'!X288,"Irrelevant"))</f>
        <v>Irrelevant</v>
      </c>
      <c r="X273" s="4" t="str">
        <f>IF(AND(OR(I273="Exit ramp",I273="Entrance ramp"),OR('Input data'!Y288="",'Input data'!Y288&gt;(G273*1000))),G273*1000,IF(AND(OR(I273="Exit ramp",I273="Entrance ramp"),'Input data'!Y288&gt;0),'Input data'!Y288,"Irrelevant"))</f>
        <v>Irrelevant</v>
      </c>
      <c r="Y273" s="4" t="str">
        <f>IF(AND(I273="Exit ramp",'Input data'!Z288=""),95,IF(AND(I273="Entrance ramp",'Input data'!Z288=""),45,IF(AND(OR(I273="Exit ramp",I273="Entrance ramp"),'Input data'!Z288&gt;4,'Input data'!Z288&lt;200),'Input data'!Z288,"Irrelevant")))</f>
        <v>Irrelevant</v>
      </c>
      <c r="Z273" s="4" t="str">
        <f>IF(AND(OR(I273="Exit ramp",I273="Entrance ramp"),'Input data'!AA288=""),"Straight",IF(AND(OR(I273="Exit ramp",I273="Entrance ramp"),'Input data'!AA288&gt;10),'Input data'!AA288,"Irrelevant"))</f>
        <v>Irrelevant</v>
      </c>
      <c r="AA273" s="4" t="str">
        <f>IF(X273="Irrelevant","Irrelevant",IF(AND(OR(I273="Exit ramp",I273="Entrance ramp"),OR('Input data'!AB288="",'Input data'!AB288&gt;(G273*1000-X273))),G273*1000-X273,IF(AND(OR(I273="Exit ramp",I273="Entrance ramp"),'Input data'!AB288&gt;0),'Input data'!AB288,"Irrelevant")))</f>
        <v>Irrelevant</v>
      </c>
      <c r="AB273" s="4" t="str">
        <f>IF(AND(I273="Exit ramp",'Input data'!AC288=""),60,IF(AND(I273="Entrance ramp",'Input data'!AC288=""),80,IF(AND(OR(I273="Exit ramp",I273="Entrance ramp"),'Input data'!AC288&gt;4,'Input data'!AC288&lt;200),'Input data'!AC288,"Irrelevant")))</f>
        <v>Irrelevant</v>
      </c>
      <c r="AC273" s="4" t="str">
        <f>IF(AND(OR(I273="Motorway link",I273="Exit diverge",I273="Entrance merge"),'Input data'!AD288=""),"No",IF(OR(I273="Motorway link",I273="Exit diverge",I273="Entrance merge"),'Input data'!AD288,"Irrelevant"))</f>
        <v>Irrelevant</v>
      </c>
      <c r="AD273" s="4" t="str">
        <f>IF(AND(OR(I273="Motorway link",I273="Exit diverge",I273="Entrance merge"),'Input data'!AE288=""),"130 kph",IF(OR(I273="Motorway link",I273="Exit diverge",I273="Entrance merge"),'Input data'!AE288,"Irrelevant"))</f>
        <v>Irrelevant</v>
      </c>
      <c r="AE273" s="4" t="str">
        <f>IF(AND(I273="Entrance merge",'Input data'!AF288=""),"No",IF(I273="Entrance merge",'Input data'!AF288,"Irrelevant"))</f>
        <v>Irrelevant</v>
      </c>
      <c r="AF273" s="4" t="str">
        <f>IF(AND(AE273="Yes",'Input data'!AG288&gt;0,'Input data'!AG288&lt;1.00000001),'Input data'!AG288,IF(OR(AE273="No",AE273="Yes"),0,"Irrelevant"))</f>
        <v>Irrelevant</v>
      </c>
    </row>
    <row r="274" spans="1:32" x14ac:dyDescent="0.3">
      <c r="A274" s="4" t="str">
        <f>IF('Input data'!A289="","",'Input data'!A289)</f>
        <v/>
      </c>
      <c r="B274" s="4" t="str">
        <f>IF('Input data'!B289="","",'Input data'!B289)</f>
        <v/>
      </c>
      <c r="C274" s="4" t="str">
        <f>IF('Input data'!C289="","",'Input data'!C289)</f>
        <v/>
      </c>
      <c r="D274" s="4" t="str">
        <f>IF('Input data'!D289="","",'Input data'!D289)</f>
        <v/>
      </c>
      <c r="E274" s="4" t="str">
        <f>IF('Input data'!E289="","",'Input data'!E289)</f>
        <v/>
      </c>
      <c r="F274" s="4" t="str">
        <f>IF('Input data'!F289="","",'Input data'!F289)</f>
        <v/>
      </c>
      <c r="G274" s="4">
        <f>IF('Input data'!G289="","",'Input data'!G289)</f>
        <v>0</v>
      </c>
      <c r="H274" s="4" t="str">
        <f>IF('Input data'!H289&gt;0.5,'Input data'!H289,"")</f>
        <v/>
      </c>
      <c r="I274" s="4" t="str">
        <f>IF('Input data'!I289="","",'Input data'!I289)</f>
        <v/>
      </c>
      <c r="J274" s="4" t="str">
        <f>IF(AND(OR(I274="Motorway link",I274="Exit diverge",I274="Entrance merge"),'Input data'!K289=""),2,IF(AND(OR(I274="Motorway link",I274="Exit diverge",I274="Entrance merge"),'Input data'!K289&gt;0.5,'Input data'!K289&lt;21),'Input data'!K289,"Irrelevant"))</f>
        <v>Irrelevant</v>
      </c>
      <c r="K274" s="4" t="str">
        <f>IF(AND(OR(I274="Motorway link",I274="Exit diverge",I274="Entrance merge",I274="Exit ramp",I274="Entrance ramp"),'Input data'!L289=""),3.5,IF(AND(OR(I274="Motorway link",I274="Exit diverge",I274="Entrance merge",I274="Exit ramp",I274="Entrance ramp"),'Input data'!L289&gt;1.5,'Input data'!L289&lt;11),'Input data'!L289,"Irrelevant"))</f>
        <v>Irrelevant</v>
      </c>
      <c r="L274" s="4" t="str">
        <f>IF(AND(I274="Motorway link",'Input data'!M289=""),"No",IF(I274="Motorway link",'Input data'!M289,"Irrelevant"))</f>
        <v>Irrelevant</v>
      </c>
      <c r="M274" s="4" t="str">
        <f>IF(AND(L274="Yes",'Input data'!N289&gt;0,'Input data'!N289&lt;1.00000001),'Input data'!N289,IF(OR(L274="No",L274="Yes"),0,"Irrelevant"))</f>
        <v>Irrelevant</v>
      </c>
      <c r="N274" s="4" t="str">
        <f>IF(AND(OR(I274="Motorway link",I274="Exit diverge",I274="Entrance merge"),'Input data'!O289=""),3,IF(AND(OR(I274="Motorway link",I274="Exit diverge",I274="Entrance merge"),'Input data'!O289&lt;11,'Input data'!O289&gt;-0.00000001),'Input data'!O289,"Irrelevant"))</f>
        <v>Irrelevant</v>
      </c>
      <c r="O274" s="4" t="str">
        <f>IF(AND(OR(I274="Motorway link",I274="Exit diverge",I274="Entrance merge",I274="Exit ramp",I274="Entrance ramp"),'Input data'!P289=""),0.5,IF(AND(OR(I274="Motorway link",I274="Exit diverge",I274="Entrance merge",I274="Exit ramp",I274="Entrance ramp"),'Input data'!P289&gt;-0.00000001,'Input data'!P289&lt;11),'Input data'!P289,"Irrelevant"))</f>
        <v>Irrelevant</v>
      </c>
      <c r="P274" s="4" t="str">
        <f>IF(AND(OR(I274="Motorway link",I274="Exit diverge",I274="Entrance merge"),'Input data'!Q289=""),5,IF(AND(OR(I274="Motorway link",I274="Exit diverge",I274="Entrance merge"),'Input data'!Q289&gt;-0.00000001,'Input data'!Q289&lt;101),'Input data'!Q289,"Irrelevant"))</f>
        <v>Irrelevant</v>
      </c>
      <c r="Q274" s="4" t="str">
        <f>IF(AND(OR(I274="Motorway link",I274="Exit diverge",I274="Entrance merge"),'Input data'!R289=""),"Straight",IF(AND(OR(I274="Motorway link",I274="Exit diverge",I274="Entrance merge"),'Input data'!R289&gt;10),'Input data'!R289,"Irrelevant"))</f>
        <v>Irrelevant</v>
      </c>
      <c r="R274" s="4" t="str">
        <f>IF(Q274="Straight",0,IF(AND(OR(I274="Motorway link",I274="Exit diverge",I274="Entrance merge"),OR('Input data'!S289="",'Input data'!S289&gt;(G274*1000))),G274*1000,IF(AND(OR(I274="Motorway link",I274="Exit diverge",I274="Entrance merge"),'Input data'!S289&gt;0),'Input data'!S289,"Irrelevant")))</f>
        <v>Irrelevant</v>
      </c>
      <c r="S274" s="4" t="str">
        <f>IF(AND(OR(I274="Motorway link",I274="Exit diverge",I274="Entrance merge"),'Input data'!T289=""),"Straight",IF(AND(OR(I274="Motorway link",I274="Exit diverge",I274="Entrance merge"),'Input data'!T289&gt;10),'Input data'!T289,"Irrelevant"))</f>
        <v>Irrelevant</v>
      </c>
      <c r="T274" s="4" t="str">
        <f>IF(S274="Straight",0,IF(R274="Irrelevant","Irrelevant",IF(AND(OR(I274="Motorway link",I274="Exit diverge",I274="Entrance merge"),OR('Input data'!U289="",'Input data'!U289&gt;(G274*1000-R274))),G274*1000-R274,IF(AND(OR(I274="Motorway link",I274="Exit diverge",I274="Entrance merge"),'Input data'!U289&gt;0),'Input data'!U289,"Irrelevant"))))</f>
        <v>Irrelevant</v>
      </c>
      <c r="U274" s="4" t="str">
        <f>IF(AND(OR(I274="Motorway link",I274="Exit diverge",I274="Entrance merge",I274="Exit ramp",I274="Entrance ramp"),'Input data'!V289=""),"No",IF(OR(I274="Motorway link",I274="Exit diverge",I274="Entrance merge",I274="Exit ramp",I274="Entrance ramp"),'Input data'!V289,"Irrelevant"))</f>
        <v>Irrelevant</v>
      </c>
      <c r="V274" s="4" t="str">
        <f>IF(W274="Straight",IF(AND(OR(I274="Exit ramp",I274="Entrance ramp"),'Input data'!W289=""),"Straight diamond ramp",IF(OR(I274="Exit ramp",I274="Entrance ramp"),'Input data'!W289,"Irrelevant")),"Irrelevant")</f>
        <v>Irrelevant</v>
      </c>
      <c r="W274" s="4" t="str">
        <f>IF(AND(OR(I274="Exit ramp",I274="Entrance ramp"),'Input data'!X289=""),"Straight",IF(AND(OR(I274="Exit ramp",I274="Entrance ramp"),'Input data'!X289&gt;10),'Input data'!X289,"Irrelevant"))</f>
        <v>Irrelevant</v>
      </c>
      <c r="X274" s="4" t="str">
        <f>IF(AND(OR(I274="Exit ramp",I274="Entrance ramp"),OR('Input data'!Y289="",'Input data'!Y289&gt;(G274*1000))),G274*1000,IF(AND(OR(I274="Exit ramp",I274="Entrance ramp"),'Input data'!Y289&gt;0),'Input data'!Y289,"Irrelevant"))</f>
        <v>Irrelevant</v>
      </c>
      <c r="Y274" s="4" t="str">
        <f>IF(AND(I274="Exit ramp",'Input data'!Z289=""),95,IF(AND(I274="Entrance ramp",'Input data'!Z289=""),45,IF(AND(OR(I274="Exit ramp",I274="Entrance ramp"),'Input data'!Z289&gt;4,'Input data'!Z289&lt;200),'Input data'!Z289,"Irrelevant")))</f>
        <v>Irrelevant</v>
      </c>
      <c r="Z274" s="4" t="str">
        <f>IF(AND(OR(I274="Exit ramp",I274="Entrance ramp"),'Input data'!AA289=""),"Straight",IF(AND(OR(I274="Exit ramp",I274="Entrance ramp"),'Input data'!AA289&gt;10),'Input data'!AA289,"Irrelevant"))</f>
        <v>Irrelevant</v>
      </c>
      <c r="AA274" s="4" t="str">
        <f>IF(X274="Irrelevant","Irrelevant",IF(AND(OR(I274="Exit ramp",I274="Entrance ramp"),OR('Input data'!AB289="",'Input data'!AB289&gt;(G274*1000-X274))),G274*1000-X274,IF(AND(OR(I274="Exit ramp",I274="Entrance ramp"),'Input data'!AB289&gt;0),'Input data'!AB289,"Irrelevant")))</f>
        <v>Irrelevant</v>
      </c>
      <c r="AB274" s="4" t="str">
        <f>IF(AND(I274="Exit ramp",'Input data'!AC289=""),60,IF(AND(I274="Entrance ramp",'Input data'!AC289=""),80,IF(AND(OR(I274="Exit ramp",I274="Entrance ramp"),'Input data'!AC289&gt;4,'Input data'!AC289&lt;200),'Input data'!AC289,"Irrelevant")))</f>
        <v>Irrelevant</v>
      </c>
      <c r="AC274" s="4" t="str">
        <f>IF(AND(OR(I274="Motorway link",I274="Exit diverge",I274="Entrance merge"),'Input data'!AD289=""),"No",IF(OR(I274="Motorway link",I274="Exit diverge",I274="Entrance merge"),'Input data'!AD289,"Irrelevant"))</f>
        <v>Irrelevant</v>
      </c>
      <c r="AD274" s="4" t="str">
        <f>IF(AND(OR(I274="Motorway link",I274="Exit diverge",I274="Entrance merge"),'Input data'!AE289=""),"130 kph",IF(OR(I274="Motorway link",I274="Exit diverge",I274="Entrance merge"),'Input data'!AE289,"Irrelevant"))</f>
        <v>Irrelevant</v>
      </c>
      <c r="AE274" s="4" t="str">
        <f>IF(AND(I274="Entrance merge",'Input data'!AF289=""),"No",IF(I274="Entrance merge",'Input data'!AF289,"Irrelevant"))</f>
        <v>Irrelevant</v>
      </c>
      <c r="AF274" s="4" t="str">
        <f>IF(AND(AE274="Yes",'Input data'!AG289&gt;0,'Input data'!AG289&lt;1.00000001),'Input data'!AG289,IF(OR(AE274="No",AE274="Yes"),0,"Irrelevant"))</f>
        <v>Irrelevant</v>
      </c>
    </row>
    <row r="275" spans="1:32" x14ac:dyDescent="0.3">
      <c r="A275" s="4" t="str">
        <f>IF('Input data'!A290="","",'Input data'!A290)</f>
        <v/>
      </c>
      <c r="B275" s="4" t="str">
        <f>IF('Input data'!B290="","",'Input data'!B290)</f>
        <v/>
      </c>
      <c r="C275" s="4" t="str">
        <f>IF('Input data'!C290="","",'Input data'!C290)</f>
        <v/>
      </c>
      <c r="D275" s="4" t="str">
        <f>IF('Input data'!D290="","",'Input data'!D290)</f>
        <v/>
      </c>
      <c r="E275" s="4" t="str">
        <f>IF('Input data'!E290="","",'Input data'!E290)</f>
        <v/>
      </c>
      <c r="F275" s="4" t="str">
        <f>IF('Input data'!F290="","",'Input data'!F290)</f>
        <v/>
      </c>
      <c r="G275" s="4">
        <f>IF('Input data'!G290="","",'Input data'!G290)</f>
        <v>0</v>
      </c>
      <c r="H275" s="4" t="str">
        <f>IF('Input data'!H290&gt;0.5,'Input data'!H290,"")</f>
        <v/>
      </c>
      <c r="I275" s="4" t="str">
        <f>IF('Input data'!I290="","",'Input data'!I290)</f>
        <v/>
      </c>
      <c r="J275" s="4" t="str">
        <f>IF(AND(OR(I275="Motorway link",I275="Exit diverge",I275="Entrance merge"),'Input data'!K290=""),2,IF(AND(OR(I275="Motorway link",I275="Exit diverge",I275="Entrance merge"),'Input data'!K290&gt;0.5,'Input data'!K290&lt;21),'Input data'!K290,"Irrelevant"))</f>
        <v>Irrelevant</v>
      </c>
      <c r="K275" s="4" t="str">
        <f>IF(AND(OR(I275="Motorway link",I275="Exit diverge",I275="Entrance merge",I275="Exit ramp",I275="Entrance ramp"),'Input data'!L290=""),3.5,IF(AND(OR(I275="Motorway link",I275="Exit diverge",I275="Entrance merge",I275="Exit ramp",I275="Entrance ramp"),'Input data'!L290&gt;1.5,'Input data'!L290&lt;11),'Input data'!L290,"Irrelevant"))</f>
        <v>Irrelevant</v>
      </c>
      <c r="L275" s="4" t="str">
        <f>IF(AND(I275="Motorway link",'Input data'!M290=""),"No",IF(I275="Motorway link",'Input data'!M290,"Irrelevant"))</f>
        <v>Irrelevant</v>
      </c>
      <c r="M275" s="4" t="str">
        <f>IF(AND(L275="Yes",'Input data'!N290&gt;0,'Input data'!N290&lt;1.00000001),'Input data'!N290,IF(OR(L275="No",L275="Yes"),0,"Irrelevant"))</f>
        <v>Irrelevant</v>
      </c>
      <c r="N275" s="4" t="str">
        <f>IF(AND(OR(I275="Motorway link",I275="Exit diverge",I275="Entrance merge"),'Input data'!O290=""),3,IF(AND(OR(I275="Motorway link",I275="Exit diverge",I275="Entrance merge"),'Input data'!O290&lt;11,'Input data'!O290&gt;-0.00000001),'Input data'!O290,"Irrelevant"))</f>
        <v>Irrelevant</v>
      </c>
      <c r="O275" s="4" t="str">
        <f>IF(AND(OR(I275="Motorway link",I275="Exit diverge",I275="Entrance merge",I275="Exit ramp",I275="Entrance ramp"),'Input data'!P290=""),0.5,IF(AND(OR(I275="Motorway link",I275="Exit diverge",I275="Entrance merge",I275="Exit ramp",I275="Entrance ramp"),'Input data'!P290&gt;-0.00000001,'Input data'!P290&lt;11),'Input data'!P290,"Irrelevant"))</f>
        <v>Irrelevant</v>
      </c>
      <c r="P275" s="4" t="str">
        <f>IF(AND(OR(I275="Motorway link",I275="Exit diverge",I275="Entrance merge"),'Input data'!Q290=""),5,IF(AND(OR(I275="Motorway link",I275="Exit diverge",I275="Entrance merge"),'Input data'!Q290&gt;-0.00000001,'Input data'!Q290&lt;101),'Input data'!Q290,"Irrelevant"))</f>
        <v>Irrelevant</v>
      </c>
      <c r="Q275" s="4" t="str">
        <f>IF(AND(OR(I275="Motorway link",I275="Exit diverge",I275="Entrance merge"),'Input data'!R290=""),"Straight",IF(AND(OR(I275="Motorway link",I275="Exit diverge",I275="Entrance merge"),'Input data'!R290&gt;10),'Input data'!R290,"Irrelevant"))</f>
        <v>Irrelevant</v>
      </c>
      <c r="R275" s="4" t="str">
        <f>IF(Q275="Straight",0,IF(AND(OR(I275="Motorway link",I275="Exit diverge",I275="Entrance merge"),OR('Input data'!S290="",'Input data'!S290&gt;(G275*1000))),G275*1000,IF(AND(OR(I275="Motorway link",I275="Exit diverge",I275="Entrance merge"),'Input data'!S290&gt;0),'Input data'!S290,"Irrelevant")))</f>
        <v>Irrelevant</v>
      </c>
      <c r="S275" s="4" t="str">
        <f>IF(AND(OR(I275="Motorway link",I275="Exit diverge",I275="Entrance merge"),'Input data'!T290=""),"Straight",IF(AND(OR(I275="Motorway link",I275="Exit diverge",I275="Entrance merge"),'Input data'!T290&gt;10),'Input data'!T290,"Irrelevant"))</f>
        <v>Irrelevant</v>
      </c>
      <c r="T275" s="4" t="str">
        <f>IF(S275="Straight",0,IF(R275="Irrelevant","Irrelevant",IF(AND(OR(I275="Motorway link",I275="Exit diverge",I275="Entrance merge"),OR('Input data'!U290="",'Input data'!U290&gt;(G275*1000-R275))),G275*1000-R275,IF(AND(OR(I275="Motorway link",I275="Exit diverge",I275="Entrance merge"),'Input data'!U290&gt;0),'Input data'!U290,"Irrelevant"))))</f>
        <v>Irrelevant</v>
      </c>
      <c r="U275" s="4" t="str">
        <f>IF(AND(OR(I275="Motorway link",I275="Exit diverge",I275="Entrance merge",I275="Exit ramp",I275="Entrance ramp"),'Input data'!V290=""),"No",IF(OR(I275="Motorway link",I275="Exit diverge",I275="Entrance merge",I275="Exit ramp",I275="Entrance ramp"),'Input data'!V290,"Irrelevant"))</f>
        <v>Irrelevant</v>
      </c>
      <c r="V275" s="4" t="str">
        <f>IF(W275="Straight",IF(AND(OR(I275="Exit ramp",I275="Entrance ramp"),'Input data'!W290=""),"Straight diamond ramp",IF(OR(I275="Exit ramp",I275="Entrance ramp"),'Input data'!W290,"Irrelevant")),"Irrelevant")</f>
        <v>Irrelevant</v>
      </c>
      <c r="W275" s="4" t="str">
        <f>IF(AND(OR(I275="Exit ramp",I275="Entrance ramp"),'Input data'!X290=""),"Straight",IF(AND(OR(I275="Exit ramp",I275="Entrance ramp"),'Input data'!X290&gt;10),'Input data'!X290,"Irrelevant"))</f>
        <v>Irrelevant</v>
      </c>
      <c r="X275" s="4" t="str">
        <f>IF(AND(OR(I275="Exit ramp",I275="Entrance ramp"),OR('Input data'!Y290="",'Input data'!Y290&gt;(G275*1000))),G275*1000,IF(AND(OR(I275="Exit ramp",I275="Entrance ramp"),'Input data'!Y290&gt;0),'Input data'!Y290,"Irrelevant"))</f>
        <v>Irrelevant</v>
      </c>
      <c r="Y275" s="4" t="str">
        <f>IF(AND(I275="Exit ramp",'Input data'!Z290=""),95,IF(AND(I275="Entrance ramp",'Input data'!Z290=""),45,IF(AND(OR(I275="Exit ramp",I275="Entrance ramp"),'Input data'!Z290&gt;4,'Input data'!Z290&lt;200),'Input data'!Z290,"Irrelevant")))</f>
        <v>Irrelevant</v>
      </c>
      <c r="Z275" s="4" t="str">
        <f>IF(AND(OR(I275="Exit ramp",I275="Entrance ramp"),'Input data'!AA290=""),"Straight",IF(AND(OR(I275="Exit ramp",I275="Entrance ramp"),'Input data'!AA290&gt;10),'Input data'!AA290,"Irrelevant"))</f>
        <v>Irrelevant</v>
      </c>
      <c r="AA275" s="4" t="str">
        <f>IF(X275="Irrelevant","Irrelevant",IF(AND(OR(I275="Exit ramp",I275="Entrance ramp"),OR('Input data'!AB290="",'Input data'!AB290&gt;(G275*1000-X275))),G275*1000-X275,IF(AND(OR(I275="Exit ramp",I275="Entrance ramp"),'Input data'!AB290&gt;0),'Input data'!AB290,"Irrelevant")))</f>
        <v>Irrelevant</v>
      </c>
      <c r="AB275" s="4" t="str">
        <f>IF(AND(I275="Exit ramp",'Input data'!AC290=""),60,IF(AND(I275="Entrance ramp",'Input data'!AC290=""),80,IF(AND(OR(I275="Exit ramp",I275="Entrance ramp"),'Input data'!AC290&gt;4,'Input data'!AC290&lt;200),'Input data'!AC290,"Irrelevant")))</f>
        <v>Irrelevant</v>
      </c>
      <c r="AC275" s="4" t="str">
        <f>IF(AND(OR(I275="Motorway link",I275="Exit diverge",I275="Entrance merge"),'Input data'!AD290=""),"No",IF(OR(I275="Motorway link",I275="Exit diverge",I275="Entrance merge"),'Input data'!AD290,"Irrelevant"))</f>
        <v>Irrelevant</v>
      </c>
      <c r="AD275" s="4" t="str">
        <f>IF(AND(OR(I275="Motorway link",I275="Exit diverge",I275="Entrance merge"),'Input data'!AE290=""),"130 kph",IF(OR(I275="Motorway link",I275="Exit diverge",I275="Entrance merge"),'Input data'!AE290,"Irrelevant"))</f>
        <v>Irrelevant</v>
      </c>
      <c r="AE275" s="4" t="str">
        <f>IF(AND(I275="Entrance merge",'Input data'!AF290=""),"No",IF(I275="Entrance merge",'Input data'!AF290,"Irrelevant"))</f>
        <v>Irrelevant</v>
      </c>
      <c r="AF275" s="4" t="str">
        <f>IF(AND(AE275="Yes",'Input data'!AG290&gt;0,'Input data'!AG290&lt;1.00000001),'Input data'!AG290,IF(OR(AE275="No",AE275="Yes"),0,"Irrelevant"))</f>
        <v>Irrelevant</v>
      </c>
    </row>
    <row r="276" spans="1:32" x14ac:dyDescent="0.3">
      <c r="A276" s="4" t="str">
        <f>IF('Input data'!A291="","",'Input data'!A291)</f>
        <v/>
      </c>
      <c r="B276" s="4" t="str">
        <f>IF('Input data'!B291="","",'Input data'!B291)</f>
        <v/>
      </c>
      <c r="C276" s="4" t="str">
        <f>IF('Input data'!C291="","",'Input data'!C291)</f>
        <v/>
      </c>
      <c r="D276" s="4" t="str">
        <f>IF('Input data'!D291="","",'Input data'!D291)</f>
        <v/>
      </c>
      <c r="E276" s="4" t="str">
        <f>IF('Input data'!E291="","",'Input data'!E291)</f>
        <v/>
      </c>
      <c r="F276" s="4" t="str">
        <f>IF('Input data'!F291="","",'Input data'!F291)</f>
        <v/>
      </c>
      <c r="G276" s="4">
        <f>IF('Input data'!G291="","",'Input data'!G291)</f>
        <v>0</v>
      </c>
      <c r="H276" s="4" t="str">
        <f>IF('Input data'!H291&gt;0.5,'Input data'!H291,"")</f>
        <v/>
      </c>
      <c r="I276" s="4" t="str">
        <f>IF('Input data'!I291="","",'Input data'!I291)</f>
        <v/>
      </c>
      <c r="J276" s="4" t="str">
        <f>IF(AND(OR(I276="Motorway link",I276="Exit diverge",I276="Entrance merge"),'Input data'!K291=""),2,IF(AND(OR(I276="Motorway link",I276="Exit diverge",I276="Entrance merge"),'Input data'!K291&gt;0.5,'Input data'!K291&lt;21),'Input data'!K291,"Irrelevant"))</f>
        <v>Irrelevant</v>
      </c>
      <c r="K276" s="4" t="str">
        <f>IF(AND(OR(I276="Motorway link",I276="Exit diverge",I276="Entrance merge",I276="Exit ramp",I276="Entrance ramp"),'Input data'!L291=""),3.5,IF(AND(OR(I276="Motorway link",I276="Exit diverge",I276="Entrance merge",I276="Exit ramp",I276="Entrance ramp"),'Input data'!L291&gt;1.5,'Input data'!L291&lt;11),'Input data'!L291,"Irrelevant"))</f>
        <v>Irrelevant</v>
      </c>
      <c r="L276" s="4" t="str">
        <f>IF(AND(I276="Motorway link",'Input data'!M291=""),"No",IF(I276="Motorway link",'Input data'!M291,"Irrelevant"))</f>
        <v>Irrelevant</v>
      </c>
      <c r="M276" s="4" t="str">
        <f>IF(AND(L276="Yes",'Input data'!N291&gt;0,'Input data'!N291&lt;1.00000001),'Input data'!N291,IF(OR(L276="No",L276="Yes"),0,"Irrelevant"))</f>
        <v>Irrelevant</v>
      </c>
      <c r="N276" s="4" t="str">
        <f>IF(AND(OR(I276="Motorway link",I276="Exit diverge",I276="Entrance merge"),'Input data'!O291=""),3,IF(AND(OR(I276="Motorway link",I276="Exit diverge",I276="Entrance merge"),'Input data'!O291&lt;11,'Input data'!O291&gt;-0.00000001),'Input data'!O291,"Irrelevant"))</f>
        <v>Irrelevant</v>
      </c>
      <c r="O276" s="4" t="str">
        <f>IF(AND(OR(I276="Motorway link",I276="Exit diverge",I276="Entrance merge",I276="Exit ramp",I276="Entrance ramp"),'Input data'!P291=""),0.5,IF(AND(OR(I276="Motorway link",I276="Exit diverge",I276="Entrance merge",I276="Exit ramp",I276="Entrance ramp"),'Input data'!P291&gt;-0.00000001,'Input data'!P291&lt;11),'Input data'!P291,"Irrelevant"))</f>
        <v>Irrelevant</v>
      </c>
      <c r="P276" s="4" t="str">
        <f>IF(AND(OR(I276="Motorway link",I276="Exit diverge",I276="Entrance merge"),'Input data'!Q291=""),5,IF(AND(OR(I276="Motorway link",I276="Exit diverge",I276="Entrance merge"),'Input data'!Q291&gt;-0.00000001,'Input data'!Q291&lt;101),'Input data'!Q291,"Irrelevant"))</f>
        <v>Irrelevant</v>
      </c>
      <c r="Q276" s="4" t="str">
        <f>IF(AND(OR(I276="Motorway link",I276="Exit diverge",I276="Entrance merge"),'Input data'!R291=""),"Straight",IF(AND(OR(I276="Motorway link",I276="Exit diverge",I276="Entrance merge"),'Input data'!R291&gt;10),'Input data'!R291,"Irrelevant"))</f>
        <v>Irrelevant</v>
      </c>
      <c r="R276" s="4" t="str">
        <f>IF(Q276="Straight",0,IF(AND(OR(I276="Motorway link",I276="Exit diverge",I276="Entrance merge"),OR('Input data'!S291="",'Input data'!S291&gt;(G276*1000))),G276*1000,IF(AND(OR(I276="Motorway link",I276="Exit diverge",I276="Entrance merge"),'Input data'!S291&gt;0),'Input data'!S291,"Irrelevant")))</f>
        <v>Irrelevant</v>
      </c>
      <c r="S276" s="4" t="str">
        <f>IF(AND(OR(I276="Motorway link",I276="Exit diverge",I276="Entrance merge"),'Input data'!T291=""),"Straight",IF(AND(OR(I276="Motorway link",I276="Exit diverge",I276="Entrance merge"),'Input data'!T291&gt;10),'Input data'!T291,"Irrelevant"))</f>
        <v>Irrelevant</v>
      </c>
      <c r="T276" s="4" t="str">
        <f>IF(S276="Straight",0,IF(R276="Irrelevant","Irrelevant",IF(AND(OR(I276="Motorway link",I276="Exit diverge",I276="Entrance merge"),OR('Input data'!U291="",'Input data'!U291&gt;(G276*1000-R276))),G276*1000-R276,IF(AND(OR(I276="Motorway link",I276="Exit diverge",I276="Entrance merge"),'Input data'!U291&gt;0),'Input data'!U291,"Irrelevant"))))</f>
        <v>Irrelevant</v>
      </c>
      <c r="U276" s="4" t="str">
        <f>IF(AND(OR(I276="Motorway link",I276="Exit diverge",I276="Entrance merge",I276="Exit ramp",I276="Entrance ramp"),'Input data'!V291=""),"No",IF(OR(I276="Motorway link",I276="Exit diverge",I276="Entrance merge",I276="Exit ramp",I276="Entrance ramp"),'Input data'!V291,"Irrelevant"))</f>
        <v>Irrelevant</v>
      </c>
      <c r="V276" s="4" t="str">
        <f>IF(W276="Straight",IF(AND(OR(I276="Exit ramp",I276="Entrance ramp"),'Input data'!W291=""),"Straight diamond ramp",IF(OR(I276="Exit ramp",I276="Entrance ramp"),'Input data'!W291,"Irrelevant")),"Irrelevant")</f>
        <v>Irrelevant</v>
      </c>
      <c r="W276" s="4" t="str">
        <f>IF(AND(OR(I276="Exit ramp",I276="Entrance ramp"),'Input data'!X291=""),"Straight",IF(AND(OR(I276="Exit ramp",I276="Entrance ramp"),'Input data'!X291&gt;10),'Input data'!X291,"Irrelevant"))</f>
        <v>Irrelevant</v>
      </c>
      <c r="X276" s="4" t="str">
        <f>IF(AND(OR(I276="Exit ramp",I276="Entrance ramp"),OR('Input data'!Y291="",'Input data'!Y291&gt;(G276*1000))),G276*1000,IF(AND(OR(I276="Exit ramp",I276="Entrance ramp"),'Input data'!Y291&gt;0),'Input data'!Y291,"Irrelevant"))</f>
        <v>Irrelevant</v>
      </c>
      <c r="Y276" s="4" t="str">
        <f>IF(AND(I276="Exit ramp",'Input data'!Z291=""),95,IF(AND(I276="Entrance ramp",'Input data'!Z291=""),45,IF(AND(OR(I276="Exit ramp",I276="Entrance ramp"),'Input data'!Z291&gt;4,'Input data'!Z291&lt;200),'Input data'!Z291,"Irrelevant")))</f>
        <v>Irrelevant</v>
      </c>
      <c r="Z276" s="4" t="str">
        <f>IF(AND(OR(I276="Exit ramp",I276="Entrance ramp"),'Input data'!AA291=""),"Straight",IF(AND(OR(I276="Exit ramp",I276="Entrance ramp"),'Input data'!AA291&gt;10),'Input data'!AA291,"Irrelevant"))</f>
        <v>Irrelevant</v>
      </c>
      <c r="AA276" s="4" t="str">
        <f>IF(X276="Irrelevant","Irrelevant",IF(AND(OR(I276="Exit ramp",I276="Entrance ramp"),OR('Input data'!AB291="",'Input data'!AB291&gt;(G276*1000-X276))),G276*1000-X276,IF(AND(OR(I276="Exit ramp",I276="Entrance ramp"),'Input data'!AB291&gt;0),'Input data'!AB291,"Irrelevant")))</f>
        <v>Irrelevant</v>
      </c>
      <c r="AB276" s="4" t="str">
        <f>IF(AND(I276="Exit ramp",'Input data'!AC291=""),60,IF(AND(I276="Entrance ramp",'Input data'!AC291=""),80,IF(AND(OR(I276="Exit ramp",I276="Entrance ramp"),'Input data'!AC291&gt;4,'Input data'!AC291&lt;200),'Input data'!AC291,"Irrelevant")))</f>
        <v>Irrelevant</v>
      </c>
      <c r="AC276" s="4" t="str">
        <f>IF(AND(OR(I276="Motorway link",I276="Exit diverge",I276="Entrance merge"),'Input data'!AD291=""),"No",IF(OR(I276="Motorway link",I276="Exit diverge",I276="Entrance merge"),'Input data'!AD291,"Irrelevant"))</f>
        <v>Irrelevant</v>
      </c>
      <c r="AD276" s="4" t="str">
        <f>IF(AND(OR(I276="Motorway link",I276="Exit diverge",I276="Entrance merge"),'Input data'!AE291=""),"130 kph",IF(OR(I276="Motorway link",I276="Exit diverge",I276="Entrance merge"),'Input data'!AE291,"Irrelevant"))</f>
        <v>Irrelevant</v>
      </c>
      <c r="AE276" s="4" t="str">
        <f>IF(AND(I276="Entrance merge",'Input data'!AF291=""),"No",IF(I276="Entrance merge",'Input data'!AF291,"Irrelevant"))</f>
        <v>Irrelevant</v>
      </c>
      <c r="AF276" s="4" t="str">
        <f>IF(AND(AE276="Yes",'Input data'!AG291&gt;0,'Input data'!AG291&lt;1.00000001),'Input data'!AG291,IF(OR(AE276="No",AE276="Yes"),0,"Irrelevant"))</f>
        <v>Irrelevant</v>
      </c>
    </row>
    <row r="277" spans="1:32" x14ac:dyDescent="0.3">
      <c r="A277" s="4" t="str">
        <f>IF('Input data'!A292="","",'Input data'!A292)</f>
        <v/>
      </c>
      <c r="B277" s="4" t="str">
        <f>IF('Input data'!B292="","",'Input data'!B292)</f>
        <v/>
      </c>
      <c r="C277" s="4" t="str">
        <f>IF('Input data'!C292="","",'Input data'!C292)</f>
        <v/>
      </c>
      <c r="D277" s="4" t="str">
        <f>IF('Input data'!D292="","",'Input data'!D292)</f>
        <v/>
      </c>
      <c r="E277" s="4" t="str">
        <f>IF('Input data'!E292="","",'Input data'!E292)</f>
        <v/>
      </c>
      <c r="F277" s="4" t="str">
        <f>IF('Input data'!F292="","",'Input data'!F292)</f>
        <v/>
      </c>
      <c r="G277" s="4">
        <f>IF('Input data'!G292="","",'Input data'!G292)</f>
        <v>0</v>
      </c>
      <c r="H277" s="4" t="str">
        <f>IF('Input data'!H292&gt;0.5,'Input data'!H292,"")</f>
        <v/>
      </c>
      <c r="I277" s="4" t="str">
        <f>IF('Input data'!I292="","",'Input data'!I292)</f>
        <v/>
      </c>
      <c r="J277" s="4" t="str">
        <f>IF(AND(OR(I277="Motorway link",I277="Exit diverge",I277="Entrance merge"),'Input data'!K292=""),2,IF(AND(OR(I277="Motorway link",I277="Exit diverge",I277="Entrance merge"),'Input data'!K292&gt;0.5,'Input data'!K292&lt;21),'Input data'!K292,"Irrelevant"))</f>
        <v>Irrelevant</v>
      </c>
      <c r="K277" s="4" t="str">
        <f>IF(AND(OR(I277="Motorway link",I277="Exit diverge",I277="Entrance merge",I277="Exit ramp",I277="Entrance ramp"),'Input data'!L292=""),3.5,IF(AND(OR(I277="Motorway link",I277="Exit diverge",I277="Entrance merge",I277="Exit ramp",I277="Entrance ramp"),'Input data'!L292&gt;1.5,'Input data'!L292&lt;11),'Input data'!L292,"Irrelevant"))</f>
        <v>Irrelevant</v>
      </c>
      <c r="L277" s="4" t="str">
        <f>IF(AND(I277="Motorway link",'Input data'!M292=""),"No",IF(I277="Motorway link",'Input data'!M292,"Irrelevant"))</f>
        <v>Irrelevant</v>
      </c>
      <c r="M277" s="4" t="str">
        <f>IF(AND(L277="Yes",'Input data'!N292&gt;0,'Input data'!N292&lt;1.00000001),'Input data'!N292,IF(OR(L277="No",L277="Yes"),0,"Irrelevant"))</f>
        <v>Irrelevant</v>
      </c>
      <c r="N277" s="4" t="str">
        <f>IF(AND(OR(I277="Motorway link",I277="Exit diverge",I277="Entrance merge"),'Input data'!O292=""),3,IF(AND(OR(I277="Motorway link",I277="Exit diverge",I277="Entrance merge"),'Input data'!O292&lt;11,'Input data'!O292&gt;-0.00000001),'Input data'!O292,"Irrelevant"))</f>
        <v>Irrelevant</v>
      </c>
      <c r="O277" s="4" t="str">
        <f>IF(AND(OR(I277="Motorway link",I277="Exit diverge",I277="Entrance merge",I277="Exit ramp",I277="Entrance ramp"),'Input data'!P292=""),0.5,IF(AND(OR(I277="Motorway link",I277="Exit diverge",I277="Entrance merge",I277="Exit ramp",I277="Entrance ramp"),'Input data'!P292&gt;-0.00000001,'Input data'!P292&lt;11),'Input data'!P292,"Irrelevant"))</f>
        <v>Irrelevant</v>
      </c>
      <c r="P277" s="4" t="str">
        <f>IF(AND(OR(I277="Motorway link",I277="Exit diverge",I277="Entrance merge"),'Input data'!Q292=""),5,IF(AND(OR(I277="Motorway link",I277="Exit diverge",I277="Entrance merge"),'Input data'!Q292&gt;-0.00000001,'Input data'!Q292&lt;101),'Input data'!Q292,"Irrelevant"))</f>
        <v>Irrelevant</v>
      </c>
      <c r="Q277" s="4" t="str">
        <f>IF(AND(OR(I277="Motorway link",I277="Exit diverge",I277="Entrance merge"),'Input data'!R292=""),"Straight",IF(AND(OR(I277="Motorway link",I277="Exit diverge",I277="Entrance merge"),'Input data'!R292&gt;10),'Input data'!R292,"Irrelevant"))</f>
        <v>Irrelevant</v>
      </c>
      <c r="R277" s="4" t="str">
        <f>IF(Q277="Straight",0,IF(AND(OR(I277="Motorway link",I277="Exit diverge",I277="Entrance merge"),OR('Input data'!S292="",'Input data'!S292&gt;(G277*1000))),G277*1000,IF(AND(OR(I277="Motorway link",I277="Exit diverge",I277="Entrance merge"),'Input data'!S292&gt;0),'Input data'!S292,"Irrelevant")))</f>
        <v>Irrelevant</v>
      </c>
      <c r="S277" s="4" t="str">
        <f>IF(AND(OR(I277="Motorway link",I277="Exit diverge",I277="Entrance merge"),'Input data'!T292=""),"Straight",IF(AND(OR(I277="Motorway link",I277="Exit diverge",I277="Entrance merge"),'Input data'!T292&gt;10),'Input data'!T292,"Irrelevant"))</f>
        <v>Irrelevant</v>
      </c>
      <c r="T277" s="4" t="str">
        <f>IF(S277="Straight",0,IF(R277="Irrelevant","Irrelevant",IF(AND(OR(I277="Motorway link",I277="Exit diverge",I277="Entrance merge"),OR('Input data'!U292="",'Input data'!U292&gt;(G277*1000-R277))),G277*1000-R277,IF(AND(OR(I277="Motorway link",I277="Exit diverge",I277="Entrance merge"),'Input data'!U292&gt;0),'Input data'!U292,"Irrelevant"))))</f>
        <v>Irrelevant</v>
      </c>
      <c r="U277" s="4" t="str">
        <f>IF(AND(OR(I277="Motorway link",I277="Exit diverge",I277="Entrance merge",I277="Exit ramp",I277="Entrance ramp"),'Input data'!V292=""),"No",IF(OR(I277="Motorway link",I277="Exit diverge",I277="Entrance merge",I277="Exit ramp",I277="Entrance ramp"),'Input data'!V292,"Irrelevant"))</f>
        <v>Irrelevant</v>
      </c>
      <c r="V277" s="4" t="str">
        <f>IF(W277="Straight",IF(AND(OR(I277="Exit ramp",I277="Entrance ramp"),'Input data'!W292=""),"Straight diamond ramp",IF(OR(I277="Exit ramp",I277="Entrance ramp"),'Input data'!W292,"Irrelevant")),"Irrelevant")</f>
        <v>Irrelevant</v>
      </c>
      <c r="W277" s="4" t="str">
        <f>IF(AND(OR(I277="Exit ramp",I277="Entrance ramp"),'Input data'!X292=""),"Straight",IF(AND(OR(I277="Exit ramp",I277="Entrance ramp"),'Input data'!X292&gt;10),'Input data'!X292,"Irrelevant"))</f>
        <v>Irrelevant</v>
      </c>
      <c r="X277" s="4" t="str">
        <f>IF(AND(OR(I277="Exit ramp",I277="Entrance ramp"),OR('Input data'!Y292="",'Input data'!Y292&gt;(G277*1000))),G277*1000,IF(AND(OR(I277="Exit ramp",I277="Entrance ramp"),'Input data'!Y292&gt;0),'Input data'!Y292,"Irrelevant"))</f>
        <v>Irrelevant</v>
      </c>
      <c r="Y277" s="4" t="str">
        <f>IF(AND(I277="Exit ramp",'Input data'!Z292=""),95,IF(AND(I277="Entrance ramp",'Input data'!Z292=""),45,IF(AND(OR(I277="Exit ramp",I277="Entrance ramp"),'Input data'!Z292&gt;4,'Input data'!Z292&lt;200),'Input data'!Z292,"Irrelevant")))</f>
        <v>Irrelevant</v>
      </c>
      <c r="Z277" s="4" t="str">
        <f>IF(AND(OR(I277="Exit ramp",I277="Entrance ramp"),'Input data'!AA292=""),"Straight",IF(AND(OR(I277="Exit ramp",I277="Entrance ramp"),'Input data'!AA292&gt;10),'Input data'!AA292,"Irrelevant"))</f>
        <v>Irrelevant</v>
      </c>
      <c r="AA277" s="4" t="str">
        <f>IF(X277="Irrelevant","Irrelevant",IF(AND(OR(I277="Exit ramp",I277="Entrance ramp"),OR('Input data'!AB292="",'Input data'!AB292&gt;(G277*1000-X277))),G277*1000-X277,IF(AND(OR(I277="Exit ramp",I277="Entrance ramp"),'Input data'!AB292&gt;0),'Input data'!AB292,"Irrelevant")))</f>
        <v>Irrelevant</v>
      </c>
      <c r="AB277" s="4" t="str">
        <f>IF(AND(I277="Exit ramp",'Input data'!AC292=""),60,IF(AND(I277="Entrance ramp",'Input data'!AC292=""),80,IF(AND(OR(I277="Exit ramp",I277="Entrance ramp"),'Input data'!AC292&gt;4,'Input data'!AC292&lt;200),'Input data'!AC292,"Irrelevant")))</f>
        <v>Irrelevant</v>
      </c>
      <c r="AC277" s="4" t="str">
        <f>IF(AND(OR(I277="Motorway link",I277="Exit diverge",I277="Entrance merge"),'Input data'!AD292=""),"No",IF(OR(I277="Motorway link",I277="Exit diverge",I277="Entrance merge"),'Input data'!AD292,"Irrelevant"))</f>
        <v>Irrelevant</v>
      </c>
      <c r="AD277" s="4" t="str">
        <f>IF(AND(OR(I277="Motorway link",I277="Exit diverge",I277="Entrance merge"),'Input data'!AE292=""),"130 kph",IF(OR(I277="Motorway link",I277="Exit diverge",I277="Entrance merge"),'Input data'!AE292,"Irrelevant"))</f>
        <v>Irrelevant</v>
      </c>
      <c r="AE277" s="4" t="str">
        <f>IF(AND(I277="Entrance merge",'Input data'!AF292=""),"No",IF(I277="Entrance merge",'Input data'!AF292,"Irrelevant"))</f>
        <v>Irrelevant</v>
      </c>
      <c r="AF277" s="4" t="str">
        <f>IF(AND(AE277="Yes",'Input data'!AG292&gt;0,'Input data'!AG292&lt;1.00000001),'Input data'!AG292,IF(OR(AE277="No",AE277="Yes"),0,"Irrelevant"))</f>
        <v>Irrelevant</v>
      </c>
    </row>
    <row r="278" spans="1:32" x14ac:dyDescent="0.3">
      <c r="A278" s="4" t="str">
        <f>IF('Input data'!A293="","",'Input data'!A293)</f>
        <v/>
      </c>
      <c r="B278" s="4" t="str">
        <f>IF('Input data'!B293="","",'Input data'!B293)</f>
        <v/>
      </c>
      <c r="C278" s="4" t="str">
        <f>IF('Input data'!C293="","",'Input data'!C293)</f>
        <v/>
      </c>
      <c r="D278" s="4" t="str">
        <f>IF('Input data'!D293="","",'Input data'!D293)</f>
        <v/>
      </c>
      <c r="E278" s="4" t="str">
        <f>IF('Input data'!E293="","",'Input data'!E293)</f>
        <v/>
      </c>
      <c r="F278" s="4" t="str">
        <f>IF('Input data'!F293="","",'Input data'!F293)</f>
        <v/>
      </c>
      <c r="G278" s="4">
        <f>IF('Input data'!G293="","",'Input data'!G293)</f>
        <v>0</v>
      </c>
      <c r="H278" s="4" t="str">
        <f>IF('Input data'!H293&gt;0.5,'Input data'!H293,"")</f>
        <v/>
      </c>
      <c r="I278" s="4" t="str">
        <f>IF('Input data'!I293="","",'Input data'!I293)</f>
        <v/>
      </c>
      <c r="J278" s="4" t="str">
        <f>IF(AND(OR(I278="Motorway link",I278="Exit diverge",I278="Entrance merge"),'Input data'!K293=""),2,IF(AND(OR(I278="Motorway link",I278="Exit diverge",I278="Entrance merge"),'Input data'!K293&gt;0.5,'Input data'!K293&lt;21),'Input data'!K293,"Irrelevant"))</f>
        <v>Irrelevant</v>
      </c>
      <c r="K278" s="4" t="str">
        <f>IF(AND(OR(I278="Motorway link",I278="Exit diverge",I278="Entrance merge",I278="Exit ramp",I278="Entrance ramp"),'Input data'!L293=""),3.5,IF(AND(OR(I278="Motorway link",I278="Exit diverge",I278="Entrance merge",I278="Exit ramp",I278="Entrance ramp"),'Input data'!L293&gt;1.5,'Input data'!L293&lt;11),'Input data'!L293,"Irrelevant"))</f>
        <v>Irrelevant</v>
      </c>
      <c r="L278" s="4" t="str">
        <f>IF(AND(I278="Motorway link",'Input data'!M293=""),"No",IF(I278="Motorway link",'Input data'!M293,"Irrelevant"))</f>
        <v>Irrelevant</v>
      </c>
      <c r="M278" s="4" t="str">
        <f>IF(AND(L278="Yes",'Input data'!N293&gt;0,'Input data'!N293&lt;1.00000001),'Input data'!N293,IF(OR(L278="No",L278="Yes"),0,"Irrelevant"))</f>
        <v>Irrelevant</v>
      </c>
      <c r="N278" s="4" t="str">
        <f>IF(AND(OR(I278="Motorway link",I278="Exit diverge",I278="Entrance merge"),'Input data'!O293=""),3,IF(AND(OR(I278="Motorway link",I278="Exit diverge",I278="Entrance merge"),'Input data'!O293&lt;11,'Input data'!O293&gt;-0.00000001),'Input data'!O293,"Irrelevant"))</f>
        <v>Irrelevant</v>
      </c>
      <c r="O278" s="4" t="str">
        <f>IF(AND(OR(I278="Motorway link",I278="Exit diverge",I278="Entrance merge",I278="Exit ramp",I278="Entrance ramp"),'Input data'!P293=""),0.5,IF(AND(OR(I278="Motorway link",I278="Exit diverge",I278="Entrance merge",I278="Exit ramp",I278="Entrance ramp"),'Input data'!P293&gt;-0.00000001,'Input data'!P293&lt;11),'Input data'!P293,"Irrelevant"))</f>
        <v>Irrelevant</v>
      </c>
      <c r="P278" s="4" t="str">
        <f>IF(AND(OR(I278="Motorway link",I278="Exit diverge",I278="Entrance merge"),'Input data'!Q293=""),5,IF(AND(OR(I278="Motorway link",I278="Exit diverge",I278="Entrance merge"),'Input data'!Q293&gt;-0.00000001,'Input data'!Q293&lt;101),'Input data'!Q293,"Irrelevant"))</f>
        <v>Irrelevant</v>
      </c>
      <c r="Q278" s="4" t="str">
        <f>IF(AND(OR(I278="Motorway link",I278="Exit diverge",I278="Entrance merge"),'Input data'!R293=""),"Straight",IF(AND(OR(I278="Motorway link",I278="Exit diverge",I278="Entrance merge"),'Input data'!R293&gt;10),'Input data'!R293,"Irrelevant"))</f>
        <v>Irrelevant</v>
      </c>
      <c r="R278" s="4" t="str">
        <f>IF(Q278="Straight",0,IF(AND(OR(I278="Motorway link",I278="Exit diverge",I278="Entrance merge"),OR('Input data'!S293="",'Input data'!S293&gt;(G278*1000))),G278*1000,IF(AND(OR(I278="Motorway link",I278="Exit diverge",I278="Entrance merge"),'Input data'!S293&gt;0),'Input data'!S293,"Irrelevant")))</f>
        <v>Irrelevant</v>
      </c>
      <c r="S278" s="4" t="str">
        <f>IF(AND(OR(I278="Motorway link",I278="Exit diverge",I278="Entrance merge"),'Input data'!T293=""),"Straight",IF(AND(OR(I278="Motorway link",I278="Exit diverge",I278="Entrance merge"),'Input data'!T293&gt;10),'Input data'!T293,"Irrelevant"))</f>
        <v>Irrelevant</v>
      </c>
      <c r="T278" s="4" t="str">
        <f>IF(S278="Straight",0,IF(R278="Irrelevant","Irrelevant",IF(AND(OR(I278="Motorway link",I278="Exit diverge",I278="Entrance merge"),OR('Input data'!U293="",'Input data'!U293&gt;(G278*1000-R278))),G278*1000-R278,IF(AND(OR(I278="Motorway link",I278="Exit diverge",I278="Entrance merge"),'Input data'!U293&gt;0),'Input data'!U293,"Irrelevant"))))</f>
        <v>Irrelevant</v>
      </c>
      <c r="U278" s="4" t="str">
        <f>IF(AND(OR(I278="Motorway link",I278="Exit diverge",I278="Entrance merge",I278="Exit ramp",I278="Entrance ramp"),'Input data'!V293=""),"No",IF(OR(I278="Motorway link",I278="Exit diverge",I278="Entrance merge",I278="Exit ramp",I278="Entrance ramp"),'Input data'!V293,"Irrelevant"))</f>
        <v>Irrelevant</v>
      </c>
      <c r="V278" s="4" t="str">
        <f>IF(W278="Straight",IF(AND(OR(I278="Exit ramp",I278="Entrance ramp"),'Input data'!W293=""),"Straight diamond ramp",IF(OR(I278="Exit ramp",I278="Entrance ramp"),'Input data'!W293,"Irrelevant")),"Irrelevant")</f>
        <v>Irrelevant</v>
      </c>
      <c r="W278" s="4" t="str">
        <f>IF(AND(OR(I278="Exit ramp",I278="Entrance ramp"),'Input data'!X293=""),"Straight",IF(AND(OR(I278="Exit ramp",I278="Entrance ramp"),'Input data'!X293&gt;10),'Input data'!X293,"Irrelevant"))</f>
        <v>Irrelevant</v>
      </c>
      <c r="X278" s="4" t="str">
        <f>IF(AND(OR(I278="Exit ramp",I278="Entrance ramp"),OR('Input data'!Y293="",'Input data'!Y293&gt;(G278*1000))),G278*1000,IF(AND(OR(I278="Exit ramp",I278="Entrance ramp"),'Input data'!Y293&gt;0),'Input data'!Y293,"Irrelevant"))</f>
        <v>Irrelevant</v>
      </c>
      <c r="Y278" s="4" t="str">
        <f>IF(AND(I278="Exit ramp",'Input data'!Z293=""),95,IF(AND(I278="Entrance ramp",'Input data'!Z293=""),45,IF(AND(OR(I278="Exit ramp",I278="Entrance ramp"),'Input data'!Z293&gt;4,'Input data'!Z293&lt;200),'Input data'!Z293,"Irrelevant")))</f>
        <v>Irrelevant</v>
      </c>
      <c r="Z278" s="4" t="str">
        <f>IF(AND(OR(I278="Exit ramp",I278="Entrance ramp"),'Input data'!AA293=""),"Straight",IF(AND(OR(I278="Exit ramp",I278="Entrance ramp"),'Input data'!AA293&gt;10),'Input data'!AA293,"Irrelevant"))</f>
        <v>Irrelevant</v>
      </c>
      <c r="AA278" s="4" t="str">
        <f>IF(X278="Irrelevant","Irrelevant",IF(AND(OR(I278="Exit ramp",I278="Entrance ramp"),OR('Input data'!AB293="",'Input data'!AB293&gt;(G278*1000-X278))),G278*1000-X278,IF(AND(OR(I278="Exit ramp",I278="Entrance ramp"),'Input data'!AB293&gt;0),'Input data'!AB293,"Irrelevant")))</f>
        <v>Irrelevant</v>
      </c>
      <c r="AB278" s="4" t="str">
        <f>IF(AND(I278="Exit ramp",'Input data'!AC293=""),60,IF(AND(I278="Entrance ramp",'Input data'!AC293=""),80,IF(AND(OR(I278="Exit ramp",I278="Entrance ramp"),'Input data'!AC293&gt;4,'Input data'!AC293&lt;200),'Input data'!AC293,"Irrelevant")))</f>
        <v>Irrelevant</v>
      </c>
      <c r="AC278" s="4" t="str">
        <f>IF(AND(OR(I278="Motorway link",I278="Exit diverge",I278="Entrance merge"),'Input data'!AD293=""),"No",IF(OR(I278="Motorway link",I278="Exit diverge",I278="Entrance merge"),'Input data'!AD293,"Irrelevant"))</f>
        <v>Irrelevant</v>
      </c>
      <c r="AD278" s="4" t="str">
        <f>IF(AND(OR(I278="Motorway link",I278="Exit diverge",I278="Entrance merge"),'Input data'!AE293=""),"130 kph",IF(OR(I278="Motorway link",I278="Exit diverge",I278="Entrance merge"),'Input data'!AE293,"Irrelevant"))</f>
        <v>Irrelevant</v>
      </c>
      <c r="AE278" s="4" t="str">
        <f>IF(AND(I278="Entrance merge",'Input data'!AF293=""),"No",IF(I278="Entrance merge",'Input data'!AF293,"Irrelevant"))</f>
        <v>Irrelevant</v>
      </c>
      <c r="AF278" s="4" t="str">
        <f>IF(AND(AE278="Yes",'Input data'!AG293&gt;0,'Input data'!AG293&lt;1.00000001),'Input data'!AG293,IF(OR(AE278="No",AE278="Yes"),0,"Irrelevant"))</f>
        <v>Irrelevant</v>
      </c>
    </row>
    <row r="279" spans="1:32" x14ac:dyDescent="0.3">
      <c r="A279" s="4" t="str">
        <f>IF('Input data'!A294="","",'Input data'!A294)</f>
        <v/>
      </c>
      <c r="B279" s="4" t="str">
        <f>IF('Input data'!B294="","",'Input data'!B294)</f>
        <v/>
      </c>
      <c r="C279" s="4" t="str">
        <f>IF('Input data'!C294="","",'Input data'!C294)</f>
        <v/>
      </c>
      <c r="D279" s="4" t="str">
        <f>IF('Input data'!D294="","",'Input data'!D294)</f>
        <v/>
      </c>
      <c r="E279" s="4" t="str">
        <f>IF('Input data'!E294="","",'Input data'!E294)</f>
        <v/>
      </c>
      <c r="F279" s="4" t="str">
        <f>IF('Input data'!F294="","",'Input data'!F294)</f>
        <v/>
      </c>
      <c r="G279" s="4">
        <f>IF('Input data'!G294="","",'Input data'!G294)</f>
        <v>0</v>
      </c>
      <c r="H279" s="4" t="str">
        <f>IF('Input data'!H294&gt;0.5,'Input data'!H294,"")</f>
        <v/>
      </c>
      <c r="I279" s="4" t="str">
        <f>IF('Input data'!I294="","",'Input data'!I294)</f>
        <v/>
      </c>
      <c r="J279" s="4" t="str">
        <f>IF(AND(OR(I279="Motorway link",I279="Exit diverge",I279="Entrance merge"),'Input data'!K294=""),2,IF(AND(OR(I279="Motorway link",I279="Exit diverge",I279="Entrance merge"),'Input data'!K294&gt;0.5,'Input data'!K294&lt;21),'Input data'!K294,"Irrelevant"))</f>
        <v>Irrelevant</v>
      </c>
      <c r="K279" s="4" t="str">
        <f>IF(AND(OR(I279="Motorway link",I279="Exit diverge",I279="Entrance merge",I279="Exit ramp",I279="Entrance ramp"),'Input data'!L294=""),3.5,IF(AND(OR(I279="Motorway link",I279="Exit diverge",I279="Entrance merge",I279="Exit ramp",I279="Entrance ramp"),'Input data'!L294&gt;1.5,'Input data'!L294&lt;11),'Input data'!L294,"Irrelevant"))</f>
        <v>Irrelevant</v>
      </c>
      <c r="L279" s="4" t="str">
        <f>IF(AND(I279="Motorway link",'Input data'!M294=""),"No",IF(I279="Motorway link",'Input data'!M294,"Irrelevant"))</f>
        <v>Irrelevant</v>
      </c>
      <c r="M279" s="4" t="str">
        <f>IF(AND(L279="Yes",'Input data'!N294&gt;0,'Input data'!N294&lt;1.00000001),'Input data'!N294,IF(OR(L279="No",L279="Yes"),0,"Irrelevant"))</f>
        <v>Irrelevant</v>
      </c>
      <c r="N279" s="4" t="str">
        <f>IF(AND(OR(I279="Motorway link",I279="Exit diverge",I279="Entrance merge"),'Input data'!O294=""),3,IF(AND(OR(I279="Motorway link",I279="Exit diverge",I279="Entrance merge"),'Input data'!O294&lt;11,'Input data'!O294&gt;-0.00000001),'Input data'!O294,"Irrelevant"))</f>
        <v>Irrelevant</v>
      </c>
      <c r="O279" s="4" t="str">
        <f>IF(AND(OR(I279="Motorway link",I279="Exit diverge",I279="Entrance merge",I279="Exit ramp",I279="Entrance ramp"),'Input data'!P294=""),0.5,IF(AND(OR(I279="Motorway link",I279="Exit diverge",I279="Entrance merge",I279="Exit ramp",I279="Entrance ramp"),'Input data'!P294&gt;-0.00000001,'Input data'!P294&lt;11),'Input data'!P294,"Irrelevant"))</f>
        <v>Irrelevant</v>
      </c>
      <c r="P279" s="4" t="str">
        <f>IF(AND(OR(I279="Motorway link",I279="Exit diverge",I279="Entrance merge"),'Input data'!Q294=""),5,IF(AND(OR(I279="Motorway link",I279="Exit diverge",I279="Entrance merge"),'Input data'!Q294&gt;-0.00000001,'Input data'!Q294&lt;101),'Input data'!Q294,"Irrelevant"))</f>
        <v>Irrelevant</v>
      </c>
      <c r="Q279" s="4" t="str">
        <f>IF(AND(OR(I279="Motorway link",I279="Exit diverge",I279="Entrance merge"),'Input data'!R294=""),"Straight",IF(AND(OR(I279="Motorway link",I279="Exit diverge",I279="Entrance merge"),'Input data'!R294&gt;10),'Input data'!R294,"Irrelevant"))</f>
        <v>Irrelevant</v>
      </c>
      <c r="R279" s="4" t="str">
        <f>IF(Q279="Straight",0,IF(AND(OR(I279="Motorway link",I279="Exit diverge",I279="Entrance merge"),OR('Input data'!S294="",'Input data'!S294&gt;(G279*1000))),G279*1000,IF(AND(OR(I279="Motorway link",I279="Exit diverge",I279="Entrance merge"),'Input data'!S294&gt;0),'Input data'!S294,"Irrelevant")))</f>
        <v>Irrelevant</v>
      </c>
      <c r="S279" s="4" t="str">
        <f>IF(AND(OR(I279="Motorway link",I279="Exit diverge",I279="Entrance merge"),'Input data'!T294=""),"Straight",IF(AND(OR(I279="Motorway link",I279="Exit diverge",I279="Entrance merge"),'Input data'!T294&gt;10),'Input data'!T294,"Irrelevant"))</f>
        <v>Irrelevant</v>
      </c>
      <c r="T279" s="4" t="str">
        <f>IF(S279="Straight",0,IF(R279="Irrelevant","Irrelevant",IF(AND(OR(I279="Motorway link",I279="Exit diverge",I279="Entrance merge"),OR('Input data'!U294="",'Input data'!U294&gt;(G279*1000-R279))),G279*1000-R279,IF(AND(OR(I279="Motorway link",I279="Exit diverge",I279="Entrance merge"),'Input data'!U294&gt;0),'Input data'!U294,"Irrelevant"))))</f>
        <v>Irrelevant</v>
      </c>
      <c r="U279" s="4" t="str">
        <f>IF(AND(OR(I279="Motorway link",I279="Exit diverge",I279="Entrance merge",I279="Exit ramp",I279="Entrance ramp"),'Input data'!V294=""),"No",IF(OR(I279="Motorway link",I279="Exit diverge",I279="Entrance merge",I279="Exit ramp",I279="Entrance ramp"),'Input data'!V294,"Irrelevant"))</f>
        <v>Irrelevant</v>
      </c>
      <c r="V279" s="4" t="str">
        <f>IF(W279="Straight",IF(AND(OR(I279="Exit ramp",I279="Entrance ramp"),'Input data'!W294=""),"Straight diamond ramp",IF(OR(I279="Exit ramp",I279="Entrance ramp"),'Input data'!W294,"Irrelevant")),"Irrelevant")</f>
        <v>Irrelevant</v>
      </c>
      <c r="W279" s="4" t="str">
        <f>IF(AND(OR(I279="Exit ramp",I279="Entrance ramp"),'Input data'!X294=""),"Straight",IF(AND(OR(I279="Exit ramp",I279="Entrance ramp"),'Input data'!X294&gt;10),'Input data'!X294,"Irrelevant"))</f>
        <v>Irrelevant</v>
      </c>
      <c r="X279" s="4" t="str">
        <f>IF(AND(OR(I279="Exit ramp",I279="Entrance ramp"),OR('Input data'!Y294="",'Input data'!Y294&gt;(G279*1000))),G279*1000,IF(AND(OR(I279="Exit ramp",I279="Entrance ramp"),'Input data'!Y294&gt;0),'Input data'!Y294,"Irrelevant"))</f>
        <v>Irrelevant</v>
      </c>
      <c r="Y279" s="4" t="str">
        <f>IF(AND(I279="Exit ramp",'Input data'!Z294=""),95,IF(AND(I279="Entrance ramp",'Input data'!Z294=""),45,IF(AND(OR(I279="Exit ramp",I279="Entrance ramp"),'Input data'!Z294&gt;4,'Input data'!Z294&lt;200),'Input data'!Z294,"Irrelevant")))</f>
        <v>Irrelevant</v>
      </c>
      <c r="Z279" s="4" t="str">
        <f>IF(AND(OR(I279="Exit ramp",I279="Entrance ramp"),'Input data'!AA294=""),"Straight",IF(AND(OR(I279="Exit ramp",I279="Entrance ramp"),'Input data'!AA294&gt;10),'Input data'!AA294,"Irrelevant"))</f>
        <v>Irrelevant</v>
      </c>
      <c r="AA279" s="4" t="str">
        <f>IF(X279="Irrelevant","Irrelevant",IF(AND(OR(I279="Exit ramp",I279="Entrance ramp"),OR('Input data'!AB294="",'Input data'!AB294&gt;(G279*1000-X279))),G279*1000-X279,IF(AND(OR(I279="Exit ramp",I279="Entrance ramp"),'Input data'!AB294&gt;0),'Input data'!AB294,"Irrelevant")))</f>
        <v>Irrelevant</v>
      </c>
      <c r="AB279" s="4" t="str">
        <f>IF(AND(I279="Exit ramp",'Input data'!AC294=""),60,IF(AND(I279="Entrance ramp",'Input data'!AC294=""),80,IF(AND(OR(I279="Exit ramp",I279="Entrance ramp"),'Input data'!AC294&gt;4,'Input data'!AC294&lt;200),'Input data'!AC294,"Irrelevant")))</f>
        <v>Irrelevant</v>
      </c>
      <c r="AC279" s="4" t="str">
        <f>IF(AND(OR(I279="Motorway link",I279="Exit diverge",I279="Entrance merge"),'Input data'!AD294=""),"No",IF(OR(I279="Motorway link",I279="Exit diverge",I279="Entrance merge"),'Input data'!AD294,"Irrelevant"))</f>
        <v>Irrelevant</v>
      </c>
      <c r="AD279" s="4" t="str">
        <f>IF(AND(OR(I279="Motorway link",I279="Exit diverge",I279="Entrance merge"),'Input data'!AE294=""),"130 kph",IF(OR(I279="Motorway link",I279="Exit diverge",I279="Entrance merge"),'Input data'!AE294,"Irrelevant"))</f>
        <v>Irrelevant</v>
      </c>
      <c r="AE279" s="4" t="str">
        <f>IF(AND(I279="Entrance merge",'Input data'!AF294=""),"No",IF(I279="Entrance merge",'Input data'!AF294,"Irrelevant"))</f>
        <v>Irrelevant</v>
      </c>
      <c r="AF279" s="4" t="str">
        <f>IF(AND(AE279="Yes",'Input data'!AG294&gt;0,'Input data'!AG294&lt;1.00000001),'Input data'!AG294,IF(OR(AE279="No",AE279="Yes"),0,"Irrelevant"))</f>
        <v>Irrelevant</v>
      </c>
    </row>
    <row r="280" spans="1:32" x14ac:dyDescent="0.3">
      <c r="A280" s="4" t="str">
        <f>IF('Input data'!A295="","",'Input data'!A295)</f>
        <v/>
      </c>
      <c r="B280" s="4" t="str">
        <f>IF('Input data'!B295="","",'Input data'!B295)</f>
        <v/>
      </c>
      <c r="C280" s="4" t="str">
        <f>IF('Input data'!C295="","",'Input data'!C295)</f>
        <v/>
      </c>
      <c r="D280" s="4" t="str">
        <f>IF('Input data'!D295="","",'Input data'!D295)</f>
        <v/>
      </c>
      <c r="E280" s="4" t="str">
        <f>IF('Input data'!E295="","",'Input data'!E295)</f>
        <v/>
      </c>
      <c r="F280" s="4" t="str">
        <f>IF('Input data'!F295="","",'Input data'!F295)</f>
        <v/>
      </c>
      <c r="G280" s="4">
        <f>IF('Input data'!G295="","",'Input data'!G295)</f>
        <v>0</v>
      </c>
      <c r="H280" s="4" t="str">
        <f>IF('Input data'!H295&gt;0.5,'Input data'!H295,"")</f>
        <v/>
      </c>
      <c r="I280" s="4" t="str">
        <f>IF('Input data'!I295="","",'Input data'!I295)</f>
        <v/>
      </c>
      <c r="J280" s="4" t="str">
        <f>IF(AND(OR(I280="Motorway link",I280="Exit diverge",I280="Entrance merge"),'Input data'!K295=""),2,IF(AND(OR(I280="Motorway link",I280="Exit diverge",I280="Entrance merge"),'Input data'!K295&gt;0.5,'Input data'!K295&lt;21),'Input data'!K295,"Irrelevant"))</f>
        <v>Irrelevant</v>
      </c>
      <c r="K280" s="4" t="str">
        <f>IF(AND(OR(I280="Motorway link",I280="Exit diverge",I280="Entrance merge",I280="Exit ramp",I280="Entrance ramp"),'Input data'!L295=""),3.5,IF(AND(OR(I280="Motorway link",I280="Exit diverge",I280="Entrance merge",I280="Exit ramp",I280="Entrance ramp"),'Input data'!L295&gt;1.5,'Input data'!L295&lt;11),'Input data'!L295,"Irrelevant"))</f>
        <v>Irrelevant</v>
      </c>
      <c r="L280" s="4" t="str">
        <f>IF(AND(I280="Motorway link",'Input data'!M295=""),"No",IF(I280="Motorway link",'Input data'!M295,"Irrelevant"))</f>
        <v>Irrelevant</v>
      </c>
      <c r="M280" s="4" t="str">
        <f>IF(AND(L280="Yes",'Input data'!N295&gt;0,'Input data'!N295&lt;1.00000001),'Input data'!N295,IF(OR(L280="No",L280="Yes"),0,"Irrelevant"))</f>
        <v>Irrelevant</v>
      </c>
      <c r="N280" s="4" t="str">
        <f>IF(AND(OR(I280="Motorway link",I280="Exit diverge",I280="Entrance merge"),'Input data'!O295=""),3,IF(AND(OR(I280="Motorway link",I280="Exit diverge",I280="Entrance merge"),'Input data'!O295&lt;11,'Input data'!O295&gt;-0.00000001),'Input data'!O295,"Irrelevant"))</f>
        <v>Irrelevant</v>
      </c>
      <c r="O280" s="4" t="str">
        <f>IF(AND(OR(I280="Motorway link",I280="Exit diverge",I280="Entrance merge",I280="Exit ramp",I280="Entrance ramp"),'Input data'!P295=""),0.5,IF(AND(OR(I280="Motorway link",I280="Exit diverge",I280="Entrance merge",I280="Exit ramp",I280="Entrance ramp"),'Input data'!P295&gt;-0.00000001,'Input data'!P295&lt;11),'Input data'!P295,"Irrelevant"))</f>
        <v>Irrelevant</v>
      </c>
      <c r="P280" s="4" t="str">
        <f>IF(AND(OR(I280="Motorway link",I280="Exit diverge",I280="Entrance merge"),'Input data'!Q295=""),5,IF(AND(OR(I280="Motorway link",I280="Exit diverge",I280="Entrance merge"),'Input data'!Q295&gt;-0.00000001,'Input data'!Q295&lt;101),'Input data'!Q295,"Irrelevant"))</f>
        <v>Irrelevant</v>
      </c>
      <c r="Q280" s="4" t="str">
        <f>IF(AND(OR(I280="Motorway link",I280="Exit diverge",I280="Entrance merge"),'Input data'!R295=""),"Straight",IF(AND(OR(I280="Motorway link",I280="Exit diverge",I280="Entrance merge"),'Input data'!R295&gt;10),'Input data'!R295,"Irrelevant"))</f>
        <v>Irrelevant</v>
      </c>
      <c r="R280" s="4" t="str">
        <f>IF(Q280="Straight",0,IF(AND(OR(I280="Motorway link",I280="Exit diverge",I280="Entrance merge"),OR('Input data'!S295="",'Input data'!S295&gt;(G280*1000))),G280*1000,IF(AND(OR(I280="Motorway link",I280="Exit diverge",I280="Entrance merge"),'Input data'!S295&gt;0),'Input data'!S295,"Irrelevant")))</f>
        <v>Irrelevant</v>
      </c>
      <c r="S280" s="4" t="str">
        <f>IF(AND(OR(I280="Motorway link",I280="Exit diverge",I280="Entrance merge"),'Input data'!T295=""),"Straight",IF(AND(OR(I280="Motorway link",I280="Exit diverge",I280="Entrance merge"),'Input data'!T295&gt;10),'Input data'!T295,"Irrelevant"))</f>
        <v>Irrelevant</v>
      </c>
      <c r="T280" s="4" t="str">
        <f>IF(S280="Straight",0,IF(R280="Irrelevant","Irrelevant",IF(AND(OR(I280="Motorway link",I280="Exit diverge",I280="Entrance merge"),OR('Input data'!U295="",'Input data'!U295&gt;(G280*1000-R280))),G280*1000-R280,IF(AND(OR(I280="Motorway link",I280="Exit diverge",I280="Entrance merge"),'Input data'!U295&gt;0),'Input data'!U295,"Irrelevant"))))</f>
        <v>Irrelevant</v>
      </c>
      <c r="U280" s="4" t="str">
        <f>IF(AND(OR(I280="Motorway link",I280="Exit diverge",I280="Entrance merge",I280="Exit ramp",I280="Entrance ramp"),'Input data'!V295=""),"No",IF(OR(I280="Motorway link",I280="Exit diverge",I280="Entrance merge",I280="Exit ramp",I280="Entrance ramp"),'Input data'!V295,"Irrelevant"))</f>
        <v>Irrelevant</v>
      </c>
      <c r="V280" s="4" t="str">
        <f>IF(W280="Straight",IF(AND(OR(I280="Exit ramp",I280="Entrance ramp"),'Input data'!W295=""),"Straight diamond ramp",IF(OR(I280="Exit ramp",I280="Entrance ramp"),'Input data'!W295,"Irrelevant")),"Irrelevant")</f>
        <v>Irrelevant</v>
      </c>
      <c r="W280" s="4" t="str">
        <f>IF(AND(OR(I280="Exit ramp",I280="Entrance ramp"),'Input data'!X295=""),"Straight",IF(AND(OR(I280="Exit ramp",I280="Entrance ramp"),'Input data'!X295&gt;10),'Input data'!X295,"Irrelevant"))</f>
        <v>Irrelevant</v>
      </c>
      <c r="X280" s="4" t="str">
        <f>IF(AND(OR(I280="Exit ramp",I280="Entrance ramp"),OR('Input data'!Y295="",'Input data'!Y295&gt;(G280*1000))),G280*1000,IF(AND(OR(I280="Exit ramp",I280="Entrance ramp"),'Input data'!Y295&gt;0),'Input data'!Y295,"Irrelevant"))</f>
        <v>Irrelevant</v>
      </c>
      <c r="Y280" s="4" t="str">
        <f>IF(AND(I280="Exit ramp",'Input data'!Z295=""),95,IF(AND(I280="Entrance ramp",'Input data'!Z295=""),45,IF(AND(OR(I280="Exit ramp",I280="Entrance ramp"),'Input data'!Z295&gt;4,'Input data'!Z295&lt;200),'Input data'!Z295,"Irrelevant")))</f>
        <v>Irrelevant</v>
      </c>
      <c r="Z280" s="4" t="str">
        <f>IF(AND(OR(I280="Exit ramp",I280="Entrance ramp"),'Input data'!AA295=""),"Straight",IF(AND(OR(I280="Exit ramp",I280="Entrance ramp"),'Input data'!AA295&gt;10),'Input data'!AA295,"Irrelevant"))</f>
        <v>Irrelevant</v>
      </c>
      <c r="AA280" s="4" t="str">
        <f>IF(X280="Irrelevant","Irrelevant",IF(AND(OR(I280="Exit ramp",I280="Entrance ramp"),OR('Input data'!AB295="",'Input data'!AB295&gt;(G280*1000-X280))),G280*1000-X280,IF(AND(OR(I280="Exit ramp",I280="Entrance ramp"),'Input data'!AB295&gt;0),'Input data'!AB295,"Irrelevant")))</f>
        <v>Irrelevant</v>
      </c>
      <c r="AB280" s="4" t="str">
        <f>IF(AND(I280="Exit ramp",'Input data'!AC295=""),60,IF(AND(I280="Entrance ramp",'Input data'!AC295=""),80,IF(AND(OR(I280="Exit ramp",I280="Entrance ramp"),'Input data'!AC295&gt;4,'Input data'!AC295&lt;200),'Input data'!AC295,"Irrelevant")))</f>
        <v>Irrelevant</v>
      </c>
      <c r="AC280" s="4" t="str">
        <f>IF(AND(OR(I280="Motorway link",I280="Exit diverge",I280="Entrance merge"),'Input data'!AD295=""),"No",IF(OR(I280="Motorway link",I280="Exit diverge",I280="Entrance merge"),'Input data'!AD295,"Irrelevant"))</f>
        <v>Irrelevant</v>
      </c>
      <c r="AD280" s="4" t="str">
        <f>IF(AND(OR(I280="Motorway link",I280="Exit diverge",I280="Entrance merge"),'Input data'!AE295=""),"130 kph",IF(OR(I280="Motorway link",I280="Exit diverge",I280="Entrance merge"),'Input data'!AE295,"Irrelevant"))</f>
        <v>Irrelevant</v>
      </c>
      <c r="AE280" s="4" t="str">
        <f>IF(AND(I280="Entrance merge",'Input data'!AF295=""),"No",IF(I280="Entrance merge",'Input data'!AF295,"Irrelevant"))</f>
        <v>Irrelevant</v>
      </c>
      <c r="AF280" s="4" t="str">
        <f>IF(AND(AE280="Yes",'Input data'!AG295&gt;0,'Input data'!AG295&lt;1.00000001),'Input data'!AG295,IF(OR(AE280="No",AE280="Yes"),0,"Irrelevant"))</f>
        <v>Irrelevant</v>
      </c>
    </row>
    <row r="281" spans="1:32" x14ac:dyDescent="0.3">
      <c r="A281" s="4" t="str">
        <f>IF('Input data'!A296="","",'Input data'!A296)</f>
        <v/>
      </c>
      <c r="B281" s="4" t="str">
        <f>IF('Input data'!B296="","",'Input data'!B296)</f>
        <v/>
      </c>
      <c r="C281" s="4" t="str">
        <f>IF('Input data'!C296="","",'Input data'!C296)</f>
        <v/>
      </c>
      <c r="D281" s="4" t="str">
        <f>IF('Input data'!D296="","",'Input data'!D296)</f>
        <v/>
      </c>
      <c r="E281" s="4" t="str">
        <f>IF('Input data'!E296="","",'Input data'!E296)</f>
        <v/>
      </c>
      <c r="F281" s="4" t="str">
        <f>IF('Input data'!F296="","",'Input data'!F296)</f>
        <v/>
      </c>
      <c r="G281" s="4">
        <f>IF('Input data'!G296="","",'Input data'!G296)</f>
        <v>0</v>
      </c>
      <c r="H281" s="4" t="str">
        <f>IF('Input data'!H296&gt;0.5,'Input data'!H296,"")</f>
        <v/>
      </c>
      <c r="I281" s="4" t="str">
        <f>IF('Input data'!I296="","",'Input data'!I296)</f>
        <v/>
      </c>
      <c r="J281" s="4" t="str">
        <f>IF(AND(OR(I281="Motorway link",I281="Exit diverge",I281="Entrance merge"),'Input data'!K296=""),2,IF(AND(OR(I281="Motorway link",I281="Exit diverge",I281="Entrance merge"),'Input data'!K296&gt;0.5,'Input data'!K296&lt;21),'Input data'!K296,"Irrelevant"))</f>
        <v>Irrelevant</v>
      </c>
      <c r="K281" s="4" t="str">
        <f>IF(AND(OR(I281="Motorway link",I281="Exit diverge",I281="Entrance merge",I281="Exit ramp",I281="Entrance ramp"),'Input data'!L296=""),3.5,IF(AND(OR(I281="Motorway link",I281="Exit diverge",I281="Entrance merge",I281="Exit ramp",I281="Entrance ramp"),'Input data'!L296&gt;1.5,'Input data'!L296&lt;11),'Input data'!L296,"Irrelevant"))</f>
        <v>Irrelevant</v>
      </c>
      <c r="L281" s="4" t="str">
        <f>IF(AND(I281="Motorway link",'Input data'!M296=""),"No",IF(I281="Motorway link",'Input data'!M296,"Irrelevant"))</f>
        <v>Irrelevant</v>
      </c>
      <c r="M281" s="4" t="str">
        <f>IF(AND(L281="Yes",'Input data'!N296&gt;0,'Input data'!N296&lt;1.00000001),'Input data'!N296,IF(OR(L281="No",L281="Yes"),0,"Irrelevant"))</f>
        <v>Irrelevant</v>
      </c>
      <c r="N281" s="4" t="str">
        <f>IF(AND(OR(I281="Motorway link",I281="Exit diverge",I281="Entrance merge"),'Input data'!O296=""),3,IF(AND(OR(I281="Motorway link",I281="Exit diverge",I281="Entrance merge"),'Input data'!O296&lt;11,'Input data'!O296&gt;-0.00000001),'Input data'!O296,"Irrelevant"))</f>
        <v>Irrelevant</v>
      </c>
      <c r="O281" s="4" t="str">
        <f>IF(AND(OR(I281="Motorway link",I281="Exit diverge",I281="Entrance merge",I281="Exit ramp",I281="Entrance ramp"),'Input data'!P296=""),0.5,IF(AND(OR(I281="Motorway link",I281="Exit diverge",I281="Entrance merge",I281="Exit ramp",I281="Entrance ramp"),'Input data'!P296&gt;-0.00000001,'Input data'!P296&lt;11),'Input data'!P296,"Irrelevant"))</f>
        <v>Irrelevant</v>
      </c>
      <c r="P281" s="4" t="str">
        <f>IF(AND(OR(I281="Motorway link",I281="Exit diverge",I281="Entrance merge"),'Input data'!Q296=""),5,IF(AND(OR(I281="Motorway link",I281="Exit diverge",I281="Entrance merge"),'Input data'!Q296&gt;-0.00000001,'Input data'!Q296&lt;101),'Input data'!Q296,"Irrelevant"))</f>
        <v>Irrelevant</v>
      </c>
      <c r="Q281" s="4" t="str">
        <f>IF(AND(OR(I281="Motorway link",I281="Exit diverge",I281="Entrance merge"),'Input data'!R296=""),"Straight",IF(AND(OR(I281="Motorway link",I281="Exit diverge",I281="Entrance merge"),'Input data'!R296&gt;10),'Input data'!R296,"Irrelevant"))</f>
        <v>Irrelevant</v>
      </c>
      <c r="R281" s="4" t="str">
        <f>IF(Q281="Straight",0,IF(AND(OR(I281="Motorway link",I281="Exit diverge",I281="Entrance merge"),OR('Input data'!S296="",'Input data'!S296&gt;(G281*1000))),G281*1000,IF(AND(OR(I281="Motorway link",I281="Exit diverge",I281="Entrance merge"),'Input data'!S296&gt;0),'Input data'!S296,"Irrelevant")))</f>
        <v>Irrelevant</v>
      </c>
      <c r="S281" s="4" t="str">
        <f>IF(AND(OR(I281="Motorway link",I281="Exit diverge",I281="Entrance merge"),'Input data'!T296=""),"Straight",IF(AND(OR(I281="Motorway link",I281="Exit diverge",I281="Entrance merge"),'Input data'!T296&gt;10),'Input data'!T296,"Irrelevant"))</f>
        <v>Irrelevant</v>
      </c>
      <c r="T281" s="4" t="str">
        <f>IF(S281="Straight",0,IF(R281="Irrelevant","Irrelevant",IF(AND(OR(I281="Motorway link",I281="Exit diverge",I281="Entrance merge"),OR('Input data'!U296="",'Input data'!U296&gt;(G281*1000-R281))),G281*1000-R281,IF(AND(OR(I281="Motorway link",I281="Exit diverge",I281="Entrance merge"),'Input data'!U296&gt;0),'Input data'!U296,"Irrelevant"))))</f>
        <v>Irrelevant</v>
      </c>
      <c r="U281" s="4" t="str">
        <f>IF(AND(OR(I281="Motorway link",I281="Exit diverge",I281="Entrance merge",I281="Exit ramp",I281="Entrance ramp"),'Input data'!V296=""),"No",IF(OR(I281="Motorway link",I281="Exit diverge",I281="Entrance merge",I281="Exit ramp",I281="Entrance ramp"),'Input data'!V296,"Irrelevant"))</f>
        <v>Irrelevant</v>
      </c>
      <c r="V281" s="4" t="str">
        <f>IF(W281="Straight",IF(AND(OR(I281="Exit ramp",I281="Entrance ramp"),'Input data'!W296=""),"Straight diamond ramp",IF(OR(I281="Exit ramp",I281="Entrance ramp"),'Input data'!W296,"Irrelevant")),"Irrelevant")</f>
        <v>Irrelevant</v>
      </c>
      <c r="W281" s="4" t="str">
        <f>IF(AND(OR(I281="Exit ramp",I281="Entrance ramp"),'Input data'!X296=""),"Straight",IF(AND(OR(I281="Exit ramp",I281="Entrance ramp"),'Input data'!X296&gt;10),'Input data'!X296,"Irrelevant"))</f>
        <v>Irrelevant</v>
      </c>
      <c r="X281" s="4" t="str">
        <f>IF(AND(OR(I281="Exit ramp",I281="Entrance ramp"),OR('Input data'!Y296="",'Input data'!Y296&gt;(G281*1000))),G281*1000,IF(AND(OR(I281="Exit ramp",I281="Entrance ramp"),'Input data'!Y296&gt;0),'Input data'!Y296,"Irrelevant"))</f>
        <v>Irrelevant</v>
      </c>
      <c r="Y281" s="4" t="str">
        <f>IF(AND(I281="Exit ramp",'Input data'!Z296=""),95,IF(AND(I281="Entrance ramp",'Input data'!Z296=""),45,IF(AND(OR(I281="Exit ramp",I281="Entrance ramp"),'Input data'!Z296&gt;4,'Input data'!Z296&lt;200),'Input data'!Z296,"Irrelevant")))</f>
        <v>Irrelevant</v>
      </c>
      <c r="Z281" s="4" t="str">
        <f>IF(AND(OR(I281="Exit ramp",I281="Entrance ramp"),'Input data'!AA296=""),"Straight",IF(AND(OR(I281="Exit ramp",I281="Entrance ramp"),'Input data'!AA296&gt;10),'Input data'!AA296,"Irrelevant"))</f>
        <v>Irrelevant</v>
      </c>
      <c r="AA281" s="4" t="str">
        <f>IF(X281="Irrelevant","Irrelevant",IF(AND(OR(I281="Exit ramp",I281="Entrance ramp"),OR('Input data'!AB296="",'Input data'!AB296&gt;(G281*1000-X281))),G281*1000-X281,IF(AND(OR(I281="Exit ramp",I281="Entrance ramp"),'Input data'!AB296&gt;0),'Input data'!AB296,"Irrelevant")))</f>
        <v>Irrelevant</v>
      </c>
      <c r="AB281" s="4" t="str">
        <f>IF(AND(I281="Exit ramp",'Input data'!AC296=""),60,IF(AND(I281="Entrance ramp",'Input data'!AC296=""),80,IF(AND(OR(I281="Exit ramp",I281="Entrance ramp"),'Input data'!AC296&gt;4,'Input data'!AC296&lt;200),'Input data'!AC296,"Irrelevant")))</f>
        <v>Irrelevant</v>
      </c>
      <c r="AC281" s="4" t="str">
        <f>IF(AND(OR(I281="Motorway link",I281="Exit diverge",I281="Entrance merge"),'Input data'!AD296=""),"No",IF(OR(I281="Motorway link",I281="Exit diverge",I281="Entrance merge"),'Input data'!AD296,"Irrelevant"))</f>
        <v>Irrelevant</v>
      </c>
      <c r="AD281" s="4" t="str">
        <f>IF(AND(OR(I281="Motorway link",I281="Exit diverge",I281="Entrance merge"),'Input data'!AE296=""),"130 kph",IF(OR(I281="Motorway link",I281="Exit diverge",I281="Entrance merge"),'Input data'!AE296,"Irrelevant"))</f>
        <v>Irrelevant</v>
      </c>
      <c r="AE281" s="4" t="str">
        <f>IF(AND(I281="Entrance merge",'Input data'!AF296=""),"No",IF(I281="Entrance merge",'Input data'!AF296,"Irrelevant"))</f>
        <v>Irrelevant</v>
      </c>
      <c r="AF281" s="4" t="str">
        <f>IF(AND(AE281="Yes",'Input data'!AG296&gt;0,'Input data'!AG296&lt;1.00000001),'Input data'!AG296,IF(OR(AE281="No",AE281="Yes"),0,"Irrelevant"))</f>
        <v>Irrelevant</v>
      </c>
    </row>
    <row r="282" spans="1:32" x14ac:dyDescent="0.3">
      <c r="A282" s="4" t="str">
        <f>IF('Input data'!A297="","",'Input data'!A297)</f>
        <v/>
      </c>
      <c r="B282" s="4" t="str">
        <f>IF('Input data'!B297="","",'Input data'!B297)</f>
        <v/>
      </c>
      <c r="C282" s="4" t="str">
        <f>IF('Input data'!C297="","",'Input data'!C297)</f>
        <v/>
      </c>
      <c r="D282" s="4" t="str">
        <f>IF('Input data'!D297="","",'Input data'!D297)</f>
        <v/>
      </c>
      <c r="E282" s="4" t="str">
        <f>IF('Input data'!E297="","",'Input data'!E297)</f>
        <v/>
      </c>
      <c r="F282" s="4" t="str">
        <f>IF('Input data'!F297="","",'Input data'!F297)</f>
        <v/>
      </c>
      <c r="G282" s="4">
        <f>IF('Input data'!G297="","",'Input data'!G297)</f>
        <v>0</v>
      </c>
      <c r="H282" s="4" t="str">
        <f>IF('Input data'!H297&gt;0.5,'Input data'!H297,"")</f>
        <v/>
      </c>
      <c r="I282" s="4" t="str">
        <f>IF('Input data'!I297="","",'Input data'!I297)</f>
        <v/>
      </c>
      <c r="J282" s="4" t="str">
        <f>IF(AND(OR(I282="Motorway link",I282="Exit diverge",I282="Entrance merge"),'Input data'!K297=""),2,IF(AND(OR(I282="Motorway link",I282="Exit diverge",I282="Entrance merge"),'Input data'!K297&gt;0.5,'Input data'!K297&lt;21),'Input data'!K297,"Irrelevant"))</f>
        <v>Irrelevant</v>
      </c>
      <c r="K282" s="4" t="str">
        <f>IF(AND(OR(I282="Motorway link",I282="Exit diverge",I282="Entrance merge",I282="Exit ramp",I282="Entrance ramp"),'Input data'!L297=""),3.5,IF(AND(OR(I282="Motorway link",I282="Exit diverge",I282="Entrance merge",I282="Exit ramp",I282="Entrance ramp"),'Input data'!L297&gt;1.5,'Input data'!L297&lt;11),'Input data'!L297,"Irrelevant"))</f>
        <v>Irrelevant</v>
      </c>
      <c r="L282" s="4" t="str">
        <f>IF(AND(I282="Motorway link",'Input data'!M297=""),"No",IF(I282="Motorway link",'Input data'!M297,"Irrelevant"))</f>
        <v>Irrelevant</v>
      </c>
      <c r="M282" s="4" t="str">
        <f>IF(AND(L282="Yes",'Input data'!N297&gt;0,'Input data'!N297&lt;1.00000001),'Input data'!N297,IF(OR(L282="No",L282="Yes"),0,"Irrelevant"))</f>
        <v>Irrelevant</v>
      </c>
      <c r="N282" s="4" t="str">
        <f>IF(AND(OR(I282="Motorway link",I282="Exit diverge",I282="Entrance merge"),'Input data'!O297=""),3,IF(AND(OR(I282="Motorway link",I282="Exit diverge",I282="Entrance merge"),'Input data'!O297&lt;11,'Input data'!O297&gt;-0.00000001),'Input data'!O297,"Irrelevant"))</f>
        <v>Irrelevant</v>
      </c>
      <c r="O282" s="4" t="str">
        <f>IF(AND(OR(I282="Motorway link",I282="Exit diverge",I282="Entrance merge",I282="Exit ramp",I282="Entrance ramp"),'Input data'!P297=""),0.5,IF(AND(OR(I282="Motorway link",I282="Exit diverge",I282="Entrance merge",I282="Exit ramp",I282="Entrance ramp"),'Input data'!P297&gt;-0.00000001,'Input data'!P297&lt;11),'Input data'!P297,"Irrelevant"))</f>
        <v>Irrelevant</v>
      </c>
      <c r="P282" s="4" t="str">
        <f>IF(AND(OR(I282="Motorway link",I282="Exit diverge",I282="Entrance merge"),'Input data'!Q297=""),5,IF(AND(OR(I282="Motorway link",I282="Exit diverge",I282="Entrance merge"),'Input data'!Q297&gt;-0.00000001,'Input data'!Q297&lt;101),'Input data'!Q297,"Irrelevant"))</f>
        <v>Irrelevant</v>
      </c>
      <c r="Q282" s="4" t="str">
        <f>IF(AND(OR(I282="Motorway link",I282="Exit diverge",I282="Entrance merge"),'Input data'!R297=""),"Straight",IF(AND(OR(I282="Motorway link",I282="Exit diverge",I282="Entrance merge"),'Input data'!R297&gt;10),'Input data'!R297,"Irrelevant"))</f>
        <v>Irrelevant</v>
      </c>
      <c r="R282" s="4" t="str">
        <f>IF(Q282="Straight",0,IF(AND(OR(I282="Motorway link",I282="Exit diverge",I282="Entrance merge"),OR('Input data'!S297="",'Input data'!S297&gt;(G282*1000))),G282*1000,IF(AND(OR(I282="Motorway link",I282="Exit diverge",I282="Entrance merge"),'Input data'!S297&gt;0),'Input data'!S297,"Irrelevant")))</f>
        <v>Irrelevant</v>
      </c>
      <c r="S282" s="4" t="str">
        <f>IF(AND(OR(I282="Motorway link",I282="Exit diverge",I282="Entrance merge"),'Input data'!T297=""),"Straight",IF(AND(OR(I282="Motorway link",I282="Exit diverge",I282="Entrance merge"),'Input data'!T297&gt;10),'Input data'!T297,"Irrelevant"))</f>
        <v>Irrelevant</v>
      </c>
      <c r="T282" s="4" t="str">
        <f>IF(S282="Straight",0,IF(R282="Irrelevant","Irrelevant",IF(AND(OR(I282="Motorway link",I282="Exit diverge",I282="Entrance merge"),OR('Input data'!U297="",'Input data'!U297&gt;(G282*1000-R282))),G282*1000-R282,IF(AND(OR(I282="Motorway link",I282="Exit diverge",I282="Entrance merge"),'Input data'!U297&gt;0),'Input data'!U297,"Irrelevant"))))</f>
        <v>Irrelevant</v>
      </c>
      <c r="U282" s="4" t="str">
        <f>IF(AND(OR(I282="Motorway link",I282="Exit diverge",I282="Entrance merge",I282="Exit ramp",I282="Entrance ramp"),'Input data'!V297=""),"No",IF(OR(I282="Motorway link",I282="Exit diverge",I282="Entrance merge",I282="Exit ramp",I282="Entrance ramp"),'Input data'!V297,"Irrelevant"))</f>
        <v>Irrelevant</v>
      </c>
      <c r="V282" s="4" t="str">
        <f>IF(W282="Straight",IF(AND(OR(I282="Exit ramp",I282="Entrance ramp"),'Input data'!W297=""),"Straight diamond ramp",IF(OR(I282="Exit ramp",I282="Entrance ramp"),'Input data'!W297,"Irrelevant")),"Irrelevant")</f>
        <v>Irrelevant</v>
      </c>
      <c r="W282" s="4" t="str">
        <f>IF(AND(OR(I282="Exit ramp",I282="Entrance ramp"),'Input data'!X297=""),"Straight",IF(AND(OR(I282="Exit ramp",I282="Entrance ramp"),'Input data'!X297&gt;10),'Input data'!X297,"Irrelevant"))</f>
        <v>Irrelevant</v>
      </c>
      <c r="X282" s="4" t="str">
        <f>IF(AND(OR(I282="Exit ramp",I282="Entrance ramp"),OR('Input data'!Y297="",'Input data'!Y297&gt;(G282*1000))),G282*1000,IF(AND(OR(I282="Exit ramp",I282="Entrance ramp"),'Input data'!Y297&gt;0),'Input data'!Y297,"Irrelevant"))</f>
        <v>Irrelevant</v>
      </c>
      <c r="Y282" s="4" t="str">
        <f>IF(AND(I282="Exit ramp",'Input data'!Z297=""),95,IF(AND(I282="Entrance ramp",'Input data'!Z297=""),45,IF(AND(OR(I282="Exit ramp",I282="Entrance ramp"),'Input data'!Z297&gt;4,'Input data'!Z297&lt;200),'Input data'!Z297,"Irrelevant")))</f>
        <v>Irrelevant</v>
      </c>
      <c r="Z282" s="4" t="str">
        <f>IF(AND(OR(I282="Exit ramp",I282="Entrance ramp"),'Input data'!AA297=""),"Straight",IF(AND(OR(I282="Exit ramp",I282="Entrance ramp"),'Input data'!AA297&gt;10),'Input data'!AA297,"Irrelevant"))</f>
        <v>Irrelevant</v>
      </c>
      <c r="AA282" s="4" t="str">
        <f>IF(X282="Irrelevant","Irrelevant",IF(AND(OR(I282="Exit ramp",I282="Entrance ramp"),OR('Input data'!AB297="",'Input data'!AB297&gt;(G282*1000-X282))),G282*1000-X282,IF(AND(OR(I282="Exit ramp",I282="Entrance ramp"),'Input data'!AB297&gt;0),'Input data'!AB297,"Irrelevant")))</f>
        <v>Irrelevant</v>
      </c>
      <c r="AB282" s="4" t="str">
        <f>IF(AND(I282="Exit ramp",'Input data'!AC297=""),60,IF(AND(I282="Entrance ramp",'Input data'!AC297=""),80,IF(AND(OR(I282="Exit ramp",I282="Entrance ramp"),'Input data'!AC297&gt;4,'Input data'!AC297&lt;200),'Input data'!AC297,"Irrelevant")))</f>
        <v>Irrelevant</v>
      </c>
      <c r="AC282" s="4" t="str">
        <f>IF(AND(OR(I282="Motorway link",I282="Exit diverge",I282="Entrance merge"),'Input data'!AD297=""),"No",IF(OR(I282="Motorway link",I282="Exit diverge",I282="Entrance merge"),'Input data'!AD297,"Irrelevant"))</f>
        <v>Irrelevant</v>
      </c>
      <c r="AD282" s="4" t="str">
        <f>IF(AND(OR(I282="Motorway link",I282="Exit diverge",I282="Entrance merge"),'Input data'!AE297=""),"130 kph",IF(OR(I282="Motorway link",I282="Exit diverge",I282="Entrance merge"),'Input data'!AE297,"Irrelevant"))</f>
        <v>Irrelevant</v>
      </c>
      <c r="AE282" s="4" t="str">
        <f>IF(AND(I282="Entrance merge",'Input data'!AF297=""),"No",IF(I282="Entrance merge",'Input data'!AF297,"Irrelevant"))</f>
        <v>Irrelevant</v>
      </c>
      <c r="AF282" s="4" t="str">
        <f>IF(AND(AE282="Yes",'Input data'!AG297&gt;0,'Input data'!AG297&lt;1.00000001),'Input data'!AG297,IF(OR(AE282="No",AE282="Yes"),0,"Irrelevant"))</f>
        <v>Irrelevant</v>
      </c>
    </row>
    <row r="283" spans="1:32" x14ac:dyDescent="0.3">
      <c r="A283" s="4" t="str">
        <f>IF('Input data'!A298="","",'Input data'!A298)</f>
        <v/>
      </c>
      <c r="B283" s="4" t="str">
        <f>IF('Input data'!B298="","",'Input data'!B298)</f>
        <v/>
      </c>
      <c r="C283" s="4" t="str">
        <f>IF('Input data'!C298="","",'Input data'!C298)</f>
        <v/>
      </c>
      <c r="D283" s="4" t="str">
        <f>IF('Input data'!D298="","",'Input data'!D298)</f>
        <v/>
      </c>
      <c r="E283" s="4" t="str">
        <f>IF('Input data'!E298="","",'Input data'!E298)</f>
        <v/>
      </c>
      <c r="F283" s="4" t="str">
        <f>IF('Input data'!F298="","",'Input data'!F298)</f>
        <v/>
      </c>
      <c r="G283" s="4">
        <f>IF('Input data'!G298="","",'Input data'!G298)</f>
        <v>0</v>
      </c>
      <c r="H283" s="4" t="str">
        <f>IF('Input data'!H298&gt;0.5,'Input data'!H298,"")</f>
        <v/>
      </c>
      <c r="I283" s="4" t="str">
        <f>IF('Input data'!I298="","",'Input data'!I298)</f>
        <v/>
      </c>
      <c r="J283" s="4" t="str">
        <f>IF(AND(OR(I283="Motorway link",I283="Exit diverge",I283="Entrance merge"),'Input data'!K298=""),2,IF(AND(OR(I283="Motorway link",I283="Exit diverge",I283="Entrance merge"),'Input data'!K298&gt;0.5,'Input data'!K298&lt;21),'Input data'!K298,"Irrelevant"))</f>
        <v>Irrelevant</v>
      </c>
      <c r="K283" s="4" t="str">
        <f>IF(AND(OR(I283="Motorway link",I283="Exit diverge",I283="Entrance merge",I283="Exit ramp",I283="Entrance ramp"),'Input data'!L298=""),3.5,IF(AND(OR(I283="Motorway link",I283="Exit diverge",I283="Entrance merge",I283="Exit ramp",I283="Entrance ramp"),'Input data'!L298&gt;1.5,'Input data'!L298&lt;11),'Input data'!L298,"Irrelevant"))</f>
        <v>Irrelevant</v>
      </c>
      <c r="L283" s="4" t="str">
        <f>IF(AND(I283="Motorway link",'Input data'!M298=""),"No",IF(I283="Motorway link",'Input data'!M298,"Irrelevant"))</f>
        <v>Irrelevant</v>
      </c>
      <c r="M283" s="4" t="str">
        <f>IF(AND(L283="Yes",'Input data'!N298&gt;0,'Input data'!N298&lt;1.00000001),'Input data'!N298,IF(OR(L283="No",L283="Yes"),0,"Irrelevant"))</f>
        <v>Irrelevant</v>
      </c>
      <c r="N283" s="4" t="str">
        <f>IF(AND(OR(I283="Motorway link",I283="Exit diverge",I283="Entrance merge"),'Input data'!O298=""),3,IF(AND(OR(I283="Motorway link",I283="Exit diverge",I283="Entrance merge"),'Input data'!O298&lt;11,'Input data'!O298&gt;-0.00000001),'Input data'!O298,"Irrelevant"))</f>
        <v>Irrelevant</v>
      </c>
      <c r="O283" s="4" t="str">
        <f>IF(AND(OR(I283="Motorway link",I283="Exit diverge",I283="Entrance merge",I283="Exit ramp",I283="Entrance ramp"),'Input data'!P298=""),0.5,IF(AND(OR(I283="Motorway link",I283="Exit diverge",I283="Entrance merge",I283="Exit ramp",I283="Entrance ramp"),'Input data'!P298&gt;-0.00000001,'Input data'!P298&lt;11),'Input data'!P298,"Irrelevant"))</f>
        <v>Irrelevant</v>
      </c>
      <c r="P283" s="4" t="str">
        <f>IF(AND(OR(I283="Motorway link",I283="Exit diverge",I283="Entrance merge"),'Input data'!Q298=""),5,IF(AND(OR(I283="Motorway link",I283="Exit diverge",I283="Entrance merge"),'Input data'!Q298&gt;-0.00000001,'Input data'!Q298&lt;101),'Input data'!Q298,"Irrelevant"))</f>
        <v>Irrelevant</v>
      </c>
      <c r="Q283" s="4" t="str">
        <f>IF(AND(OR(I283="Motorway link",I283="Exit diverge",I283="Entrance merge"),'Input data'!R298=""),"Straight",IF(AND(OR(I283="Motorway link",I283="Exit diverge",I283="Entrance merge"),'Input data'!R298&gt;10),'Input data'!R298,"Irrelevant"))</f>
        <v>Irrelevant</v>
      </c>
      <c r="R283" s="4" t="str">
        <f>IF(Q283="Straight",0,IF(AND(OR(I283="Motorway link",I283="Exit diverge",I283="Entrance merge"),OR('Input data'!S298="",'Input data'!S298&gt;(G283*1000))),G283*1000,IF(AND(OR(I283="Motorway link",I283="Exit diverge",I283="Entrance merge"),'Input data'!S298&gt;0),'Input data'!S298,"Irrelevant")))</f>
        <v>Irrelevant</v>
      </c>
      <c r="S283" s="4" t="str">
        <f>IF(AND(OR(I283="Motorway link",I283="Exit diverge",I283="Entrance merge"),'Input data'!T298=""),"Straight",IF(AND(OR(I283="Motorway link",I283="Exit diverge",I283="Entrance merge"),'Input data'!T298&gt;10),'Input data'!T298,"Irrelevant"))</f>
        <v>Irrelevant</v>
      </c>
      <c r="T283" s="4" t="str">
        <f>IF(S283="Straight",0,IF(R283="Irrelevant","Irrelevant",IF(AND(OR(I283="Motorway link",I283="Exit diverge",I283="Entrance merge"),OR('Input data'!U298="",'Input data'!U298&gt;(G283*1000-R283))),G283*1000-R283,IF(AND(OR(I283="Motorway link",I283="Exit diverge",I283="Entrance merge"),'Input data'!U298&gt;0),'Input data'!U298,"Irrelevant"))))</f>
        <v>Irrelevant</v>
      </c>
      <c r="U283" s="4" t="str">
        <f>IF(AND(OR(I283="Motorway link",I283="Exit diverge",I283="Entrance merge",I283="Exit ramp",I283="Entrance ramp"),'Input data'!V298=""),"No",IF(OR(I283="Motorway link",I283="Exit diverge",I283="Entrance merge",I283="Exit ramp",I283="Entrance ramp"),'Input data'!V298,"Irrelevant"))</f>
        <v>Irrelevant</v>
      </c>
      <c r="V283" s="4" t="str">
        <f>IF(W283="Straight",IF(AND(OR(I283="Exit ramp",I283="Entrance ramp"),'Input data'!W298=""),"Straight diamond ramp",IF(OR(I283="Exit ramp",I283="Entrance ramp"),'Input data'!W298,"Irrelevant")),"Irrelevant")</f>
        <v>Irrelevant</v>
      </c>
      <c r="W283" s="4" t="str">
        <f>IF(AND(OR(I283="Exit ramp",I283="Entrance ramp"),'Input data'!X298=""),"Straight",IF(AND(OR(I283="Exit ramp",I283="Entrance ramp"),'Input data'!X298&gt;10),'Input data'!X298,"Irrelevant"))</f>
        <v>Irrelevant</v>
      </c>
      <c r="X283" s="4" t="str">
        <f>IF(AND(OR(I283="Exit ramp",I283="Entrance ramp"),OR('Input data'!Y298="",'Input data'!Y298&gt;(G283*1000))),G283*1000,IF(AND(OR(I283="Exit ramp",I283="Entrance ramp"),'Input data'!Y298&gt;0),'Input data'!Y298,"Irrelevant"))</f>
        <v>Irrelevant</v>
      </c>
      <c r="Y283" s="4" t="str">
        <f>IF(AND(I283="Exit ramp",'Input data'!Z298=""),95,IF(AND(I283="Entrance ramp",'Input data'!Z298=""),45,IF(AND(OR(I283="Exit ramp",I283="Entrance ramp"),'Input data'!Z298&gt;4,'Input data'!Z298&lt;200),'Input data'!Z298,"Irrelevant")))</f>
        <v>Irrelevant</v>
      </c>
      <c r="Z283" s="4" t="str">
        <f>IF(AND(OR(I283="Exit ramp",I283="Entrance ramp"),'Input data'!AA298=""),"Straight",IF(AND(OR(I283="Exit ramp",I283="Entrance ramp"),'Input data'!AA298&gt;10),'Input data'!AA298,"Irrelevant"))</f>
        <v>Irrelevant</v>
      </c>
      <c r="AA283" s="4" t="str">
        <f>IF(X283="Irrelevant","Irrelevant",IF(AND(OR(I283="Exit ramp",I283="Entrance ramp"),OR('Input data'!AB298="",'Input data'!AB298&gt;(G283*1000-X283))),G283*1000-X283,IF(AND(OR(I283="Exit ramp",I283="Entrance ramp"),'Input data'!AB298&gt;0),'Input data'!AB298,"Irrelevant")))</f>
        <v>Irrelevant</v>
      </c>
      <c r="AB283" s="4" t="str">
        <f>IF(AND(I283="Exit ramp",'Input data'!AC298=""),60,IF(AND(I283="Entrance ramp",'Input data'!AC298=""),80,IF(AND(OR(I283="Exit ramp",I283="Entrance ramp"),'Input data'!AC298&gt;4,'Input data'!AC298&lt;200),'Input data'!AC298,"Irrelevant")))</f>
        <v>Irrelevant</v>
      </c>
      <c r="AC283" s="4" t="str">
        <f>IF(AND(OR(I283="Motorway link",I283="Exit diverge",I283="Entrance merge"),'Input data'!AD298=""),"No",IF(OR(I283="Motorway link",I283="Exit diverge",I283="Entrance merge"),'Input data'!AD298,"Irrelevant"))</f>
        <v>Irrelevant</v>
      </c>
      <c r="AD283" s="4" t="str">
        <f>IF(AND(OR(I283="Motorway link",I283="Exit diverge",I283="Entrance merge"),'Input data'!AE298=""),"130 kph",IF(OR(I283="Motorway link",I283="Exit diverge",I283="Entrance merge"),'Input data'!AE298,"Irrelevant"))</f>
        <v>Irrelevant</v>
      </c>
      <c r="AE283" s="4" t="str">
        <f>IF(AND(I283="Entrance merge",'Input data'!AF298=""),"No",IF(I283="Entrance merge",'Input data'!AF298,"Irrelevant"))</f>
        <v>Irrelevant</v>
      </c>
      <c r="AF283" s="4" t="str">
        <f>IF(AND(AE283="Yes",'Input data'!AG298&gt;0,'Input data'!AG298&lt;1.00000001),'Input data'!AG298,IF(OR(AE283="No",AE283="Yes"),0,"Irrelevant"))</f>
        <v>Irrelevant</v>
      </c>
    </row>
    <row r="284" spans="1:32" x14ac:dyDescent="0.3">
      <c r="A284" s="4" t="str">
        <f>IF('Input data'!A299="","",'Input data'!A299)</f>
        <v/>
      </c>
      <c r="B284" s="4" t="str">
        <f>IF('Input data'!B299="","",'Input data'!B299)</f>
        <v/>
      </c>
      <c r="C284" s="4" t="str">
        <f>IF('Input data'!C299="","",'Input data'!C299)</f>
        <v/>
      </c>
      <c r="D284" s="4" t="str">
        <f>IF('Input data'!D299="","",'Input data'!D299)</f>
        <v/>
      </c>
      <c r="E284" s="4" t="str">
        <f>IF('Input data'!E299="","",'Input data'!E299)</f>
        <v/>
      </c>
      <c r="F284" s="4" t="str">
        <f>IF('Input data'!F299="","",'Input data'!F299)</f>
        <v/>
      </c>
      <c r="G284" s="4">
        <f>IF('Input data'!G299="","",'Input data'!G299)</f>
        <v>0</v>
      </c>
      <c r="H284" s="4" t="str">
        <f>IF('Input data'!H299&gt;0.5,'Input data'!H299,"")</f>
        <v/>
      </c>
      <c r="I284" s="4" t="str">
        <f>IF('Input data'!I299="","",'Input data'!I299)</f>
        <v/>
      </c>
      <c r="J284" s="4" t="str">
        <f>IF(AND(OR(I284="Motorway link",I284="Exit diverge",I284="Entrance merge"),'Input data'!K299=""),2,IF(AND(OR(I284="Motorway link",I284="Exit diverge",I284="Entrance merge"),'Input data'!K299&gt;0.5,'Input data'!K299&lt;21),'Input data'!K299,"Irrelevant"))</f>
        <v>Irrelevant</v>
      </c>
      <c r="K284" s="4" t="str">
        <f>IF(AND(OR(I284="Motorway link",I284="Exit diverge",I284="Entrance merge",I284="Exit ramp",I284="Entrance ramp"),'Input data'!L299=""),3.5,IF(AND(OR(I284="Motorway link",I284="Exit diverge",I284="Entrance merge",I284="Exit ramp",I284="Entrance ramp"),'Input data'!L299&gt;1.5,'Input data'!L299&lt;11),'Input data'!L299,"Irrelevant"))</f>
        <v>Irrelevant</v>
      </c>
      <c r="L284" s="4" t="str">
        <f>IF(AND(I284="Motorway link",'Input data'!M299=""),"No",IF(I284="Motorway link",'Input data'!M299,"Irrelevant"))</f>
        <v>Irrelevant</v>
      </c>
      <c r="M284" s="4" t="str">
        <f>IF(AND(L284="Yes",'Input data'!N299&gt;0,'Input data'!N299&lt;1.00000001),'Input data'!N299,IF(OR(L284="No",L284="Yes"),0,"Irrelevant"))</f>
        <v>Irrelevant</v>
      </c>
      <c r="N284" s="4" t="str">
        <f>IF(AND(OR(I284="Motorway link",I284="Exit diverge",I284="Entrance merge"),'Input data'!O299=""),3,IF(AND(OR(I284="Motorway link",I284="Exit diverge",I284="Entrance merge"),'Input data'!O299&lt;11,'Input data'!O299&gt;-0.00000001),'Input data'!O299,"Irrelevant"))</f>
        <v>Irrelevant</v>
      </c>
      <c r="O284" s="4" t="str">
        <f>IF(AND(OR(I284="Motorway link",I284="Exit diverge",I284="Entrance merge",I284="Exit ramp",I284="Entrance ramp"),'Input data'!P299=""),0.5,IF(AND(OR(I284="Motorway link",I284="Exit diverge",I284="Entrance merge",I284="Exit ramp",I284="Entrance ramp"),'Input data'!P299&gt;-0.00000001,'Input data'!P299&lt;11),'Input data'!P299,"Irrelevant"))</f>
        <v>Irrelevant</v>
      </c>
      <c r="P284" s="4" t="str">
        <f>IF(AND(OR(I284="Motorway link",I284="Exit diverge",I284="Entrance merge"),'Input data'!Q299=""),5,IF(AND(OR(I284="Motorway link",I284="Exit diverge",I284="Entrance merge"),'Input data'!Q299&gt;-0.00000001,'Input data'!Q299&lt;101),'Input data'!Q299,"Irrelevant"))</f>
        <v>Irrelevant</v>
      </c>
      <c r="Q284" s="4" t="str">
        <f>IF(AND(OR(I284="Motorway link",I284="Exit diverge",I284="Entrance merge"),'Input data'!R299=""),"Straight",IF(AND(OR(I284="Motorway link",I284="Exit diverge",I284="Entrance merge"),'Input data'!R299&gt;10),'Input data'!R299,"Irrelevant"))</f>
        <v>Irrelevant</v>
      </c>
      <c r="R284" s="4" t="str">
        <f>IF(Q284="Straight",0,IF(AND(OR(I284="Motorway link",I284="Exit diverge",I284="Entrance merge"),OR('Input data'!S299="",'Input data'!S299&gt;(G284*1000))),G284*1000,IF(AND(OR(I284="Motorway link",I284="Exit diverge",I284="Entrance merge"),'Input data'!S299&gt;0),'Input data'!S299,"Irrelevant")))</f>
        <v>Irrelevant</v>
      </c>
      <c r="S284" s="4" t="str">
        <f>IF(AND(OR(I284="Motorway link",I284="Exit diverge",I284="Entrance merge"),'Input data'!T299=""),"Straight",IF(AND(OR(I284="Motorway link",I284="Exit diverge",I284="Entrance merge"),'Input data'!T299&gt;10),'Input data'!T299,"Irrelevant"))</f>
        <v>Irrelevant</v>
      </c>
      <c r="T284" s="4" t="str">
        <f>IF(S284="Straight",0,IF(R284="Irrelevant","Irrelevant",IF(AND(OR(I284="Motorway link",I284="Exit diverge",I284="Entrance merge"),OR('Input data'!U299="",'Input data'!U299&gt;(G284*1000-R284))),G284*1000-R284,IF(AND(OR(I284="Motorway link",I284="Exit diverge",I284="Entrance merge"),'Input data'!U299&gt;0),'Input data'!U299,"Irrelevant"))))</f>
        <v>Irrelevant</v>
      </c>
      <c r="U284" s="4" t="str">
        <f>IF(AND(OR(I284="Motorway link",I284="Exit diverge",I284="Entrance merge",I284="Exit ramp",I284="Entrance ramp"),'Input data'!V299=""),"No",IF(OR(I284="Motorway link",I284="Exit diverge",I284="Entrance merge",I284="Exit ramp",I284="Entrance ramp"),'Input data'!V299,"Irrelevant"))</f>
        <v>Irrelevant</v>
      </c>
      <c r="V284" s="4" t="str">
        <f>IF(W284="Straight",IF(AND(OR(I284="Exit ramp",I284="Entrance ramp"),'Input data'!W299=""),"Straight diamond ramp",IF(OR(I284="Exit ramp",I284="Entrance ramp"),'Input data'!W299,"Irrelevant")),"Irrelevant")</f>
        <v>Irrelevant</v>
      </c>
      <c r="W284" s="4" t="str">
        <f>IF(AND(OR(I284="Exit ramp",I284="Entrance ramp"),'Input data'!X299=""),"Straight",IF(AND(OR(I284="Exit ramp",I284="Entrance ramp"),'Input data'!X299&gt;10),'Input data'!X299,"Irrelevant"))</f>
        <v>Irrelevant</v>
      </c>
      <c r="X284" s="4" t="str">
        <f>IF(AND(OR(I284="Exit ramp",I284="Entrance ramp"),OR('Input data'!Y299="",'Input data'!Y299&gt;(G284*1000))),G284*1000,IF(AND(OR(I284="Exit ramp",I284="Entrance ramp"),'Input data'!Y299&gt;0),'Input data'!Y299,"Irrelevant"))</f>
        <v>Irrelevant</v>
      </c>
      <c r="Y284" s="4" t="str">
        <f>IF(AND(I284="Exit ramp",'Input data'!Z299=""),95,IF(AND(I284="Entrance ramp",'Input data'!Z299=""),45,IF(AND(OR(I284="Exit ramp",I284="Entrance ramp"),'Input data'!Z299&gt;4,'Input data'!Z299&lt;200),'Input data'!Z299,"Irrelevant")))</f>
        <v>Irrelevant</v>
      </c>
      <c r="Z284" s="4" t="str">
        <f>IF(AND(OR(I284="Exit ramp",I284="Entrance ramp"),'Input data'!AA299=""),"Straight",IF(AND(OR(I284="Exit ramp",I284="Entrance ramp"),'Input data'!AA299&gt;10),'Input data'!AA299,"Irrelevant"))</f>
        <v>Irrelevant</v>
      </c>
      <c r="AA284" s="4" t="str">
        <f>IF(X284="Irrelevant","Irrelevant",IF(AND(OR(I284="Exit ramp",I284="Entrance ramp"),OR('Input data'!AB299="",'Input data'!AB299&gt;(G284*1000-X284))),G284*1000-X284,IF(AND(OR(I284="Exit ramp",I284="Entrance ramp"),'Input data'!AB299&gt;0),'Input data'!AB299,"Irrelevant")))</f>
        <v>Irrelevant</v>
      </c>
      <c r="AB284" s="4" t="str">
        <f>IF(AND(I284="Exit ramp",'Input data'!AC299=""),60,IF(AND(I284="Entrance ramp",'Input data'!AC299=""),80,IF(AND(OR(I284="Exit ramp",I284="Entrance ramp"),'Input data'!AC299&gt;4,'Input data'!AC299&lt;200),'Input data'!AC299,"Irrelevant")))</f>
        <v>Irrelevant</v>
      </c>
      <c r="AC284" s="4" t="str">
        <f>IF(AND(OR(I284="Motorway link",I284="Exit diverge",I284="Entrance merge"),'Input data'!AD299=""),"No",IF(OR(I284="Motorway link",I284="Exit diverge",I284="Entrance merge"),'Input data'!AD299,"Irrelevant"))</f>
        <v>Irrelevant</v>
      </c>
      <c r="AD284" s="4" t="str">
        <f>IF(AND(OR(I284="Motorway link",I284="Exit diverge",I284="Entrance merge"),'Input data'!AE299=""),"130 kph",IF(OR(I284="Motorway link",I284="Exit diverge",I284="Entrance merge"),'Input data'!AE299,"Irrelevant"))</f>
        <v>Irrelevant</v>
      </c>
      <c r="AE284" s="4" t="str">
        <f>IF(AND(I284="Entrance merge",'Input data'!AF299=""),"No",IF(I284="Entrance merge",'Input data'!AF299,"Irrelevant"))</f>
        <v>Irrelevant</v>
      </c>
      <c r="AF284" s="4" t="str">
        <f>IF(AND(AE284="Yes",'Input data'!AG299&gt;0,'Input data'!AG299&lt;1.00000001),'Input data'!AG299,IF(OR(AE284="No",AE284="Yes"),0,"Irrelevant"))</f>
        <v>Irrelevant</v>
      </c>
    </row>
    <row r="285" spans="1:32" x14ac:dyDescent="0.3">
      <c r="A285" s="4" t="str">
        <f>IF('Input data'!A300="","",'Input data'!A300)</f>
        <v/>
      </c>
      <c r="B285" s="4" t="str">
        <f>IF('Input data'!B300="","",'Input data'!B300)</f>
        <v/>
      </c>
      <c r="C285" s="4" t="str">
        <f>IF('Input data'!C300="","",'Input data'!C300)</f>
        <v/>
      </c>
      <c r="D285" s="4" t="str">
        <f>IF('Input data'!D300="","",'Input data'!D300)</f>
        <v/>
      </c>
      <c r="E285" s="4" t="str">
        <f>IF('Input data'!E300="","",'Input data'!E300)</f>
        <v/>
      </c>
      <c r="F285" s="4" t="str">
        <f>IF('Input data'!F300="","",'Input data'!F300)</f>
        <v/>
      </c>
      <c r="G285" s="4">
        <f>IF('Input data'!G300="","",'Input data'!G300)</f>
        <v>0</v>
      </c>
      <c r="H285" s="4" t="str">
        <f>IF('Input data'!H300&gt;0.5,'Input data'!H300,"")</f>
        <v/>
      </c>
      <c r="I285" s="4" t="str">
        <f>IF('Input data'!I300="","",'Input data'!I300)</f>
        <v/>
      </c>
      <c r="J285" s="4" t="str">
        <f>IF(AND(OR(I285="Motorway link",I285="Exit diverge",I285="Entrance merge"),'Input data'!K300=""),2,IF(AND(OR(I285="Motorway link",I285="Exit diverge",I285="Entrance merge"),'Input data'!K300&gt;0.5,'Input data'!K300&lt;21),'Input data'!K300,"Irrelevant"))</f>
        <v>Irrelevant</v>
      </c>
      <c r="K285" s="4" t="str">
        <f>IF(AND(OR(I285="Motorway link",I285="Exit diverge",I285="Entrance merge",I285="Exit ramp",I285="Entrance ramp"),'Input data'!L300=""),3.5,IF(AND(OR(I285="Motorway link",I285="Exit diverge",I285="Entrance merge",I285="Exit ramp",I285="Entrance ramp"),'Input data'!L300&gt;1.5,'Input data'!L300&lt;11),'Input data'!L300,"Irrelevant"))</f>
        <v>Irrelevant</v>
      </c>
      <c r="L285" s="4" t="str">
        <f>IF(AND(I285="Motorway link",'Input data'!M300=""),"No",IF(I285="Motorway link",'Input data'!M300,"Irrelevant"))</f>
        <v>Irrelevant</v>
      </c>
      <c r="M285" s="4" t="str">
        <f>IF(AND(L285="Yes",'Input data'!N300&gt;0,'Input data'!N300&lt;1.00000001),'Input data'!N300,IF(OR(L285="No",L285="Yes"),0,"Irrelevant"))</f>
        <v>Irrelevant</v>
      </c>
      <c r="N285" s="4" t="str">
        <f>IF(AND(OR(I285="Motorway link",I285="Exit diverge",I285="Entrance merge"),'Input data'!O300=""),3,IF(AND(OR(I285="Motorway link",I285="Exit diverge",I285="Entrance merge"),'Input data'!O300&lt;11,'Input data'!O300&gt;-0.00000001),'Input data'!O300,"Irrelevant"))</f>
        <v>Irrelevant</v>
      </c>
      <c r="O285" s="4" t="str">
        <f>IF(AND(OR(I285="Motorway link",I285="Exit diverge",I285="Entrance merge",I285="Exit ramp",I285="Entrance ramp"),'Input data'!P300=""),0.5,IF(AND(OR(I285="Motorway link",I285="Exit diverge",I285="Entrance merge",I285="Exit ramp",I285="Entrance ramp"),'Input data'!P300&gt;-0.00000001,'Input data'!P300&lt;11),'Input data'!P300,"Irrelevant"))</f>
        <v>Irrelevant</v>
      </c>
      <c r="P285" s="4" t="str">
        <f>IF(AND(OR(I285="Motorway link",I285="Exit diverge",I285="Entrance merge"),'Input data'!Q300=""),5,IF(AND(OR(I285="Motorway link",I285="Exit diverge",I285="Entrance merge"),'Input data'!Q300&gt;-0.00000001,'Input data'!Q300&lt;101),'Input data'!Q300,"Irrelevant"))</f>
        <v>Irrelevant</v>
      </c>
      <c r="Q285" s="4" t="str">
        <f>IF(AND(OR(I285="Motorway link",I285="Exit diverge",I285="Entrance merge"),'Input data'!R300=""),"Straight",IF(AND(OR(I285="Motorway link",I285="Exit diverge",I285="Entrance merge"),'Input data'!R300&gt;10),'Input data'!R300,"Irrelevant"))</f>
        <v>Irrelevant</v>
      </c>
      <c r="R285" s="4" t="str">
        <f>IF(Q285="Straight",0,IF(AND(OR(I285="Motorway link",I285="Exit diverge",I285="Entrance merge"),OR('Input data'!S300="",'Input data'!S300&gt;(G285*1000))),G285*1000,IF(AND(OR(I285="Motorway link",I285="Exit diverge",I285="Entrance merge"),'Input data'!S300&gt;0),'Input data'!S300,"Irrelevant")))</f>
        <v>Irrelevant</v>
      </c>
      <c r="S285" s="4" t="str">
        <f>IF(AND(OR(I285="Motorway link",I285="Exit diverge",I285="Entrance merge"),'Input data'!T300=""),"Straight",IF(AND(OR(I285="Motorway link",I285="Exit diverge",I285="Entrance merge"),'Input data'!T300&gt;10),'Input data'!T300,"Irrelevant"))</f>
        <v>Irrelevant</v>
      </c>
      <c r="T285" s="4" t="str">
        <f>IF(S285="Straight",0,IF(R285="Irrelevant","Irrelevant",IF(AND(OR(I285="Motorway link",I285="Exit diverge",I285="Entrance merge"),OR('Input data'!U300="",'Input data'!U300&gt;(G285*1000-R285))),G285*1000-R285,IF(AND(OR(I285="Motorway link",I285="Exit diverge",I285="Entrance merge"),'Input data'!U300&gt;0),'Input data'!U300,"Irrelevant"))))</f>
        <v>Irrelevant</v>
      </c>
      <c r="U285" s="4" t="str">
        <f>IF(AND(OR(I285="Motorway link",I285="Exit diverge",I285="Entrance merge",I285="Exit ramp",I285="Entrance ramp"),'Input data'!V300=""),"No",IF(OR(I285="Motorway link",I285="Exit diverge",I285="Entrance merge",I285="Exit ramp",I285="Entrance ramp"),'Input data'!V300,"Irrelevant"))</f>
        <v>Irrelevant</v>
      </c>
      <c r="V285" s="4" t="str">
        <f>IF(W285="Straight",IF(AND(OR(I285="Exit ramp",I285="Entrance ramp"),'Input data'!W300=""),"Straight diamond ramp",IF(OR(I285="Exit ramp",I285="Entrance ramp"),'Input data'!W300,"Irrelevant")),"Irrelevant")</f>
        <v>Irrelevant</v>
      </c>
      <c r="W285" s="4" t="str">
        <f>IF(AND(OR(I285="Exit ramp",I285="Entrance ramp"),'Input data'!X300=""),"Straight",IF(AND(OR(I285="Exit ramp",I285="Entrance ramp"),'Input data'!X300&gt;10),'Input data'!X300,"Irrelevant"))</f>
        <v>Irrelevant</v>
      </c>
      <c r="X285" s="4" t="str">
        <f>IF(AND(OR(I285="Exit ramp",I285="Entrance ramp"),OR('Input data'!Y300="",'Input data'!Y300&gt;(G285*1000))),G285*1000,IF(AND(OR(I285="Exit ramp",I285="Entrance ramp"),'Input data'!Y300&gt;0),'Input data'!Y300,"Irrelevant"))</f>
        <v>Irrelevant</v>
      </c>
      <c r="Y285" s="4" t="str">
        <f>IF(AND(I285="Exit ramp",'Input data'!Z300=""),95,IF(AND(I285="Entrance ramp",'Input data'!Z300=""),45,IF(AND(OR(I285="Exit ramp",I285="Entrance ramp"),'Input data'!Z300&gt;4,'Input data'!Z300&lt;200),'Input data'!Z300,"Irrelevant")))</f>
        <v>Irrelevant</v>
      </c>
      <c r="Z285" s="4" t="str">
        <f>IF(AND(OR(I285="Exit ramp",I285="Entrance ramp"),'Input data'!AA300=""),"Straight",IF(AND(OR(I285="Exit ramp",I285="Entrance ramp"),'Input data'!AA300&gt;10),'Input data'!AA300,"Irrelevant"))</f>
        <v>Irrelevant</v>
      </c>
      <c r="AA285" s="4" t="str">
        <f>IF(X285="Irrelevant","Irrelevant",IF(AND(OR(I285="Exit ramp",I285="Entrance ramp"),OR('Input data'!AB300="",'Input data'!AB300&gt;(G285*1000-X285))),G285*1000-X285,IF(AND(OR(I285="Exit ramp",I285="Entrance ramp"),'Input data'!AB300&gt;0),'Input data'!AB300,"Irrelevant")))</f>
        <v>Irrelevant</v>
      </c>
      <c r="AB285" s="4" t="str">
        <f>IF(AND(I285="Exit ramp",'Input data'!AC300=""),60,IF(AND(I285="Entrance ramp",'Input data'!AC300=""),80,IF(AND(OR(I285="Exit ramp",I285="Entrance ramp"),'Input data'!AC300&gt;4,'Input data'!AC300&lt;200),'Input data'!AC300,"Irrelevant")))</f>
        <v>Irrelevant</v>
      </c>
      <c r="AC285" s="4" t="str">
        <f>IF(AND(OR(I285="Motorway link",I285="Exit diverge",I285="Entrance merge"),'Input data'!AD300=""),"No",IF(OR(I285="Motorway link",I285="Exit diverge",I285="Entrance merge"),'Input data'!AD300,"Irrelevant"))</f>
        <v>Irrelevant</v>
      </c>
      <c r="AD285" s="4" t="str">
        <f>IF(AND(OR(I285="Motorway link",I285="Exit diverge",I285="Entrance merge"),'Input data'!AE300=""),"130 kph",IF(OR(I285="Motorway link",I285="Exit diverge",I285="Entrance merge"),'Input data'!AE300,"Irrelevant"))</f>
        <v>Irrelevant</v>
      </c>
      <c r="AE285" s="4" t="str">
        <f>IF(AND(I285="Entrance merge",'Input data'!AF300=""),"No",IF(I285="Entrance merge",'Input data'!AF300,"Irrelevant"))</f>
        <v>Irrelevant</v>
      </c>
      <c r="AF285" s="4" t="str">
        <f>IF(AND(AE285="Yes",'Input data'!AG300&gt;0,'Input data'!AG300&lt;1.00000001),'Input data'!AG300,IF(OR(AE285="No",AE285="Yes"),0,"Irrelevant"))</f>
        <v>Irrelevant</v>
      </c>
    </row>
    <row r="286" spans="1:32" x14ac:dyDescent="0.3">
      <c r="A286" s="4" t="str">
        <f>IF('Input data'!A301="","",'Input data'!A301)</f>
        <v/>
      </c>
      <c r="B286" s="4" t="str">
        <f>IF('Input data'!B301="","",'Input data'!B301)</f>
        <v/>
      </c>
      <c r="C286" s="4" t="str">
        <f>IF('Input data'!C301="","",'Input data'!C301)</f>
        <v/>
      </c>
      <c r="D286" s="4" t="str">
        <f>IF('Input data'!D301="","",'Input data'!D301)</f>
        <v/>
      </c>
      <c r="E286" s="4" t="str">
        <f>IF('Input data'!E301="","",'Input data'!E301)</f>
        <v/>
      </c>
      <c r="F286" s="4" t="str">
        <f>IF('Input data'!F301="","",'Input data'!F301)</f>
        <v/>
      </c>
      <c r="G286" s="4">
        <f>IF('Input data'!G301="","",'Input data'!G301)</f>
        <v>0</v>
      </c>
      <c r="H286" s="4" t="str">
        <f>IF('Input data'!H301&gt;0.5,'Input data'!H301,"")</f>
        <v/>
      </c>
      <c r="I286" s="4" t="str">
        <f>IF('Input data'!I301="","",'Input data'!I301)</f>
        <v/>
      </c>
      <c r="J286" s="4" t="str">
        <f>IF(AND(OR(I286="Motorway link",I286="Exit diverge",I286="Entrance merge"),'Input data'!K301=""),2,IF(AND(OR(I286="Motorway link",I286="Exit diverge",I286="Entrance merge"),'Input data'!K301&gt;0.5,'Input data'!K301&lt;21),'Input data'!K301,"Irrelevant"))</f>
        <v>Irrelevant</v>
      </c>
      <c r="K286" s="4" t="str">
        <f>IF(AND(OR(I286="Motorway link",I286="Exit diverge",I286="Entrance merge",I286="Exit ramp",I286="Entrance ramp"),'Input data'!L301=""),3.5,IF(AND(OR(I286="Motorway link",I286="Exit diverge",I286="Entrance merge",I286="Exit ramp",I286="Entrance ramp"),'Input data'!L301&gt;1.5,'Input data'!L301&lt;11),'Input data'!L301,"Irrelevant"))</f>
        <v>Irrelevant</v>
      </c>
      <c r="L286" s="4" t="str">
        <f>IF(AND(I286="Motorway link",'Input data'!M301=""),"No",IF(I286="Motorway link",'Input data'!M301,"Irrelevant"))</f>
        <v>Irrelevant</v>
      </c>
      <c r="M286" s="4" t="str">
        <f>IF(AND(L286="Yes",'Input data'!N301&gt;0,'Input data'!N301&lt;1.00000001),'Input data'!N301,IF(OR(L286="No",L286="Yes"),0,"Irrelevant"))</f>
        <v>Irrelevant</v>
      </c>
      <c r="N286" s="4" t="str">
        <f>IF(AND(OR(I286="Motorway link",I286="Exit diverge",I286="Entrance merge"),'Input data'!O301=""),3,IF(AND(OR(I286="Motorway link",I286="Exit diverge",I286="Entrance merge"),'Input data'!O301&lt;11,'Input data'!O301&gt;-0.00000001),'Input data'!O301,"Irrelevant"))</f>
        <v>Irrelevant</v>
      </c>
      <c r="O286" s="4" t="str">
        <f>IF(AND(OR(I286="Motorway link",I286="Exit diverge",I286="Entrance merge",I286="Exit ramp",I286="Entrance ramp"),'Input data'!P301=""),0.5,IF(AND(OR(I286="Motorway link",I286="Exit diverge",I286="Entrance merge",I286="Exit ramp",I286="Entrance ramp"),'Input data'!P301&gt;-0.00000001,'Input data'!P301&lt;11),'Input data'!P301,"Irrelevant"))</f>
        <v>Irrelevant</v>
      </c>
      <c r="P286" s="4" t="str">
        <f>IF(AND(OR(I286="Motorway link",I286="Exit diverge",I286="Entrance merge"),'Input data'!Q301=""),5,IF(AND(OR(I286="Motorway link",I286="Exit diverge",I286="Entrance merge"),'Input data'!Q301&gt;-0.00000001,'Input data'!Q301&lt;101),'Input data'!Q301,"Irrelevant"))</f>
        <v>Irrelevant</v>
      </c>
      <c r="Q286" s="4" t="str">
        <f>IF(AND(OR(I286="Motorway link",I286="Exit diverge",I286="Entrance merge"),'Input data'!R301=""),"Straight",IF(AND(OR(I286="Motorway link",I286="Exit diverge",I286="Entrance merge"),'Input data'!R301&gt;10),'Input data'!R301,"Irrelevant"))</f>
        <v>Irrelevant</v>
      </c>
      <c r="R286" s="4" t="str">
        <f>IF(Q286="Straight",0,IF(AND(OR(I286="Motorway link",I286="Exit diverge",I286="Entrance merge"),OR('Input data'!S301="",'Input data'!S301&gt;(G286*1000))),G286*1000,IF(AND(OR(I286="Motorway link",I286="Exit diverge",I286="Entrance merge"),'Input data'!S301&gt;0),'Input data'!S301,"Irrelevant")))</f>
        <v>Irrelevant</v>
      </c>
      <c r="S286" s="4" t="str">
        <f>IF(AND(OR(I286="Motorway link",I286="Exit diverge",I286="Entrance merge"),'Input data'!T301=""),"Straight",IF(AND(OR(I286="Motorway link",I286="Exit diverge",I286="Entrance merge"),'Input data'!T301&gt;10),'Input data'!T301,"Irrelevant"))</f>
        <v>Irrelevant</v>
      </c>
      <c r="T286" s="4" t="str">
        <f>IF(S286="Straight",0,IF(R286="Irrelevant","Irrelevant",IF(AND(OR(I286="Motorway link",I286="Exit diverge",I286="Entrance merge"),OR('Input data'!U301="",'Input data'!U301&gt;(G286*1000-R286))),G286*1000-R286,IF(AND(OR(I286="Motorway link",I286="Exit diverge",I286="Entrance merge"),'Input data'!U301&gt;0),'Input data'!U301,"Irrelevant"))))</f>
        <v>Irrelevant</v>
      </c>
      <c r="U286" s="4" t="str">
        <f>IF(AND(OR(I286="Motorway link",I286="Exit diverge",I286="Entrance merge",I286="Exit ramp",I286="Entrance ramp"),'Input data'!V301=""),"No",IF(OR(I286="Motorway link",I286="Exit diverge",I286="Entrance merge",I286="Exit ramp",I286="Entrance ramp"),'Input data'!V301,"Irrelevant"))</f>
        <v>Irrelevant</v>
      </c>
      <c r="V286" s="4" t="str">
        <f>IF(W286="Straight",IF(AND(OR(I286="Exit ramp",I286="Entrance ramp"),'Input data'!W301=""),"Straight diamond ramp",IF(OR(I286="Exit ramp",I286="Entrance ramp"),'Input data'!W301,"Irrelevant")),"Irrelevant")</f>
        <v>Irrelevant</v>
      </c>
      <c r="W286" s="4" t="str">
        <f>IF(AND(OR(I286="Exit ramp",I286="Entrance ramp"),'Input data'!X301=""),"Straight",IF(AND(OR(I286="Exit ramp",I286="Entrance ramp"),'Input data'!X301&gt;10),'Input data'!X301,"Irrelevant"))</f>
        <v>Irrelevant</v>
      </c>
      <c r="X286" s="4" t="str">
        <f>IF(AND(OR(I286="Exit ramp",I286="Entrance ramp"),OR('Input data'!Y301="",'Input data'!Y301&gt;(G286*1000))),G286*1000,IF(AND(OR(I286="Exit ramp",I286="Entrance ramp"),'Input data'!Y301&gt;0),'Input data'!Y301,"Irrelevant"))</f>
        <v>Irrelevant</v>
      </c>
      <c r="Y286" s="4" t="str">
        <f>IF(AND(I286="Exit ramp",'Input data'!Z301=""),95,IF(AND(I286="Entrance ramp",'Input data'!Z301=""),45,IF(AND(OR(I286="Exit ramp",I286="Entrance ramp"),'Input data'!Z301&gt;4,'Input data'!Z301&lt;200),'Input data'!Z301,"Irrelevant")))</f>
        <v>Irrelevant</v>
      </c>
      <c r="Z286" s="4" t="str">
        <f>IF(AND(OR(I286="Exit ramp",I286="Entrance ramp"),'Input data'!AA301=""),"Straight",IF(AND(OR(I286="Exit ramp",I286="Entrance ramp"),'Input data'!AA301&gt;10),'Input data'!AA301,"Irrelevant"))</f>
        <v>Irrelevant</v>
      </c>
      <c r="AA286" s="4" t="str">
        <f>IF(X286="Irrelevant","Irrelevant",IF(AND(OR(I286="Exit ramp",I286="Entrance ramp"),OR('Input data'!AB301="",'Input data'!AB301&gt;(G286*1000-X286))),G286*1000-X286,IF(AND(OR(I286="Exit ramp",I286="Entrance ramp"),'Input data'!AB301&gt;0),'Input data'!AB301,"Irrelevant")))</f>
        <v>Irrelevant</v>
      </c>
      <c r="AB286" s="4" t="str">
        <f>IF(AND(I286="Exit ramp",'Input data'!AC301=""),60,IF(AND(I286="Entrance ramp",'Input data'!AC301=""),80,IF(AND(OR(I286="Exit ramp",I286="Entrance ramp"),'Input data'!AC301&gt;4,'Input data'!AC301&lt;200),'Input data'!AC301,"Irrelevant")))</f>
        <v>Irrelevant</v>
      </c>
      <c r="AC286" s="4" t="str">
        <f>IF(AND(OR(I286="Motorway link",I286="Exit diverge",I286="Entrance merge"),'Input data'!AD301=""),"No",IF(OR(I286="Motorway link",I286="Exit diverge",I286="Entrance merge"),'Input data'!AD301,"Irrelevant"))</f>
        <v>Irrelevant</v>
      </c>
      <c r="AD286" s="4" t="str">
        <f>IF(AND(OR(I286="Motorway link",I286="Exit diverge",I286="Entrance merge"),'Input data'!AE301=""),"130 kph",IF(OR(I286="Motorway link",I286="Exit diverge",I286="Entrance merge"),'Input data'!AE301,"Irrelevant"))</f>
        <v>Irrelevant</v>
      </c>
      <c r="AE286" s="4" t="str">
        <f>IF(AND(I286="Entrance merge",'Input data'!AF301=""),"No",IF(I286="Entrance merge",'Input data'!AF301,"Irrelevant"))</f>
        <v>Irrelevant</v>
      </c>
      <c r="AF286" s="4" t="str">
        <f>IF(AND(AE286="Yes",'Input data'!AG301&gt;0,'Input data'!AG301&lt;1.00000001),'Input data'!AG301,IF(OR(AE286="No",AE286="Yes"),0,"Irrelevant"))</f>
        <v>Irrelevant</v>
      </c>
    </row>
    <row r="287" spans="1:32" x14ac:dyDescent="0.3">
      <c r="A287" s="4" t="str">
        <f>IF('Input data'!A302="","",'Input data'!A302)</f>
        <v/>
      </c>
      <c r="B287" s="4" t="str">
        <f>IF('Input data'!B302="","",'Input data'!B302)</f>
        <v/>
      </c>
      <c r="C287" s="4" t="str">
        <f>IF('Input data'!C302="","",'Input data'!C302)</f>
        <v/>
      </c>
      <c r="D287" s="4" t="str">
        <f>IF('Input data'!D302="","",'Input data'!D302)</f>
        <v/>
      </c>
      <c r="E287" s="4" t="str">
        <f>IF('Input data'!E302="","",'Input data'!E302)</f>
        <v/>
      </c>
      <c r="F287" s="4" t="str">
        <f>IF('Input data'!F302="","",'Input data'!F302)</f>
        <v/>
      </c>
      <c r="G287" s="4">
        <f>IF('Input data'!G302="","",'Input data'!G302)</f>
        <v>0</v>
      </c>
      <c r="H287" s="4" t="str">
        <f>IF('Input data'!H302&gt;0.5,'Input data'!H302,"")</f>
        <v/>
      </c>
      <c r="I287" s="4" t="str">
        <f>IF('Input data'!I302="","",'Input data'!I302)</f>
        <v/>
      </c>
      <c r="J287" s="4" t="str">
        <f>IF(AND(OR(I287="Motorway link",I287="Exit diverge",I287="Entrance merge"),'Input data'!K302=""),2,IF(AND(OR(I287="Motorway link",I287="Exit diverge",I287="Entrance merge"),'Input data'!K302&gt;0.5,'Input data'!K302&lt;21),'Input data'!K302,"Irrelevant"))</f>
        <v>Irrelevant</v>
      </c>
      <c r="K287" s="4" t="str">
        <f>IF(AND(OR(I287="Motorway link",I287="Exit diverge",I287="Entrance merge",I287="Exit ramp",I287="Entrance ramp"),'Input data'!L302=""),3.5,IF(AND(OR(I287="Motorway link",I287="Exit diverge",I287="Entrance merge",I287="Exit ramp",I287="Entrance ramp"),'Input data'!L302&gt;1.5,'Input data'!L302&lt;11),'Input data'!L302,"Irrelevant"))</f>
        <v>Irrelevant</v>
      </c>
      <c r="L287" s="4" t="str">
        <f>IF(AND(I287="Motorway link",'Input data'!M302=""),"No",IF(I287="Motorway link",'Input data'!M302,"Irrelevant"))</f>
        <v>Irrelevant</v>
      </c>
      <c r="M287" s="4" t="str">
        <f>IF(AND(L287="Yes",'Input data'!N302&gt;0,'Input data'!N302&lt;1.00000001),'Input data'!N302,IF(OR(L287="No",L287="Yes"),0,"Irrelevant"))</f>
        <v>Irrelevant</v>
      </c>
      <c r="N287" s="4" t="str">
        <f>IF(AND(OR(I287="Motorway link",I287="Exit diverge",I287="Entrance merge"),'Input data'!O302=""),3,IF(AND(OR(I287="Motorway link",I287="Exit diverge",I287="Entrance merge"),'Input data'!O302&lt;11,'Input data'!O302&gt;-0.00000001),'Input data'!O302,"Irrelevant"))</f>
        <v>Irrelevant</v>
      </c>
      <c r="O287" s="4" t="str">
        <f>IF(AND(OR(I287="Motorway link",I287="Exit diverge",I287="Entrance merge",I287="Exit ramp",I287="Entrance ramp"),'Input data'!P302=""),0.5,IF(AND(OR(I287="Motorway link",I287="Exit diverge",I287="Entrance merge",I287="Exit ramp",I287="Entrance ramp"),'Input data'!P302&gt;-0.00000001,'Input data'!P302&lt;11),'Input data'!P302,"Irrelevant"))</f>
        <v>Irrelevant</v>
      </c>
      <c r="P287" s="4" t="str">
        <f>IF(AND(OR(I287="Motorway link",I287="Exit diverge",I287="Entrance merge"),'Input data'!Q302=""),5,IF(AND(OR(I287="Motorway link",I287="Exit diverge",I287="Entrance merge"),'Input data'!Q302&gt;-0.00000001,'Input data'!Q302&lt;101),'Input data'!Q302,"Irrelevant"))</f>
        <v>Irrelevant</v>
      </c>
      <c r="Q287" s="4" t="str">
        <f>IF(AND(OR(I287="Motorway link",I287="Exit diverge",I287="Entrance merge"),'Input data'!R302=""),"Straight",IF(AND(OR(I287="Motorway link",I287="Exit diverge",I287="Entrance merge"),'Input data'!R302&gt;10),'Input data'!R302,"Irrelevant"))</f>
        <v>Irrelevant</v>
      </c>
      <c r="R287" s="4" t="str">
        <f>IF(Q287="Straight",0,IF(AND(OR(I287="Motorway link",I287="Exit diverge",I287="Entrance merge"),OR('Input data'!S302="",'Input data'!S302&gt;(G287*1000))),G287*1000,IF(AND(OR(I287="Motorway link",I287="Exit diverge",I287="Entrance merge"),'Input data'!S302&gt;0),'Input data'!S302,"Irrelevant")))</f>
        <v>Irrelevant</v>
      </c>
      <c r="S287" s="4" t="str">
        <f>IF(AND(OR(I287="Motorway link",I287="Exit diverge",I287="Entrance merge"),'Input data'!T302=""),"Straight",IF(AND(OR(I287="Motorway link",I287="Exit diverge",I287="Entrance merge"),'Input data'!T302&gt;10),'Input data'!T302,"Irrelevant"))</f>
        <v>Irrelevant</v>
      </c>
      <c r="T287" s="4" t="str">
        <f>IF(S287="Straight",0,IF(R287="Irrelevant","Irrelevant",IF(AND(OR(I287="Motorway link",I287="Exit diverge",I287="Entrance merge"),OR('Input data'!U302="",'Input data'!U302&gt;(G287*1000-R287))),G287*1000-R287,IF(AND(OR(I287="Motorway link",I287="Exit diverge",I287="Entrance merge"),'Input data'!U302&gt;0),'Input data'!U302,"Irrelevant"))))</f>
        <v>Irrelevant</v>
      </c>
      <c r="U287" s="4" t="str">
        <f>IF(AND(OR(I287="Motorway link",I287="Exit diverge",I287="Entrance merge",I287="Exit ramp",I287="Entrance ramp"),'Input data'!V302=""),"No",IF(OR(I287="Motorway link",I287="Exit diverge",I287="Entrance merge",I287="Exit ramp",I287="Entrance ramp"),'Input data'!V302,"Irrelevant"))</f>
        <v>Irrelevant</v>
      </c>
      <c r="V287" s="4" t="str">
        <f>IF(W287="Straight",IF(AND(OR(I287="Exit ramp",I287="Entrance ramp"),'Input data'!W302=""),"Straight diamond ramp",IF(OR(I287="Exit ramp",I287="Entrance ramp"),'Input data'!W302,"Irrelevant")),"Irrelevant")</f>
        <v>Irrelevant</v>
      </c>
      <c r="W287" s="4" t="str">
        <f>IF(AND(OR(I287="Exit ramp",I287="Entrance ramp"),'Input data'!X302=""),"Straight",IF(AND(OR(I287="Exit ramp",I287="Entrance ramp"),'Input data'!X302&gt;10),'Input data'!X302,"Irrelevant"))</f>
        <v>Irrelevant</v>
      </c>
      <c r="X287" s="4" t="str">
        <f>IF(AND(OR(I287="Exit ramp",I287="Entrance ramp"),OR('Input data'!Y302="",'Input data'!Y302&gt;(G287*1000))),G287*1000,IF(AND(OR(I287="Exit ramp",I287="Entrance ramp"),'Input data'!Y302&gt;0),'Input data'!Y302,"Irrelevant"))</f>
        <v>Irrelevant</v>
      </c>
      <c r="Y287" s="4" t="str">
        <f>IF(AND(I287="Exit ramp",'Input data'!Z302=""),95,IF(AND(I287="Entrance ramp",'Input data'!Z302=""),45,IF(AND(OR(I287="Exit ramp",I287="Entrance ramp"),'Input data'!Z302&gt;4,'Input data'!Z302&lt;200),'Input data'!Z302,"Irrelevant")))</f>
        <v>Irrelevant</v>
      </c>
      <c r="Z287" s="4" t="str">
        <f>IF(AND(OR(I287="Exit ramp",I287="Entrance ramp"),'Input data'!AA302=""),"Straight",IF(AND(OR(I287="Exit ramp",I287="Entrance ramp"),'Input data'!AA302&gt;10),'Input data'!AA302,"Irrelevant"))</f>
        <v>Irrelevant</v>
      </c>
      <c r="AA287" s="4" t="str">
        <f>IF(X287="Irrelevant","Irrelevant",IF(AND(OR(I287="Exit ramp",I287="Entrance ramp"),OR('Input data'!AB302="",'Input data'!AB302&gt;(G287*1000-X287))),G287*1000-X287,IF(AND(OR(I287="Exit ramp",I287="Entrance ramp"),'Input data'!AB302&gt;0),'Input data'!AB302,"Irrelevant")))</f>
        <v>Irrelevant</v>
      </c>
      <c r="AB287" s="4" t="str">
        <f>IF(AND(I287="Exit ramp",'Input data'!AC302=""),60,IF(AND(I287="Entrance ramp",'Input data'!AC302=""),80,IF(AND(OR(I287="Exit ramp",I287="Entrance ramp"),'Input data'!AC302&gt;4,'Input data'!AC302&lt;200),'Input data'!AC302,"Irrelevant")))</f>
        <v>Irrelevant</v>
      </c>
      <c r="AC287" s="4" t="str">
        <f>IF(AND(OR(I287="Motorway link",I287="Exit diverge",I287="Entrance merge"),'Input data'!AD302=""),"No",IF(OR(I287="Motorway link",I287="Exit diverge",I287="Entrance merge"),'Input data'!AD302,"Irrelevant"))</f>
        <v>Irrelevant</v>
      </c>
      <c r="AD287" s="4" t="str">
        <f>IF(AND(OR(I287="Motorway link",I287="Exit diverge",I287="Entrance merge"),'Input data'!AE302=""),"130 kph",IF(OR(I287="Motorway link",I287="Exit diverge",I287="Entrance merge"),'Input data'!AE302,"Irrelevant"))</f>
        <v>Irrelevant</v>
      </c>
      <c r="AE287" s="4" t="str">
        <f>IF(AND(I287="Entrance merge",'Input data'!AF302=""),"No",IF(I287="Entrance merge",'Input data'!AF302,"Irrelevant"))</f>
        <v>Irrelevant</v>
      </c>
      <c r="AF287" s="4" t="str">
        <f>IF(AND(AE287="Yes",'Input data'!AG302&gt;0,'Input data'!AG302&lt;1.00000001),'Input data'!AG302,IF(OR(AE287="No",AE287="Yes"),0,"Irrelevant"))</f>
        <v>Irrelevant</v>
      </c>
    </row>
    <row r="288" spans="1:32" x14ac:dyDescent="0.3">
      <c r="A288" s="4" t="str">
        <f>IF('Input data'!A303="","",'Input data'!A303)</f>
        <v/>
      </c>
      <c r="B288" s="4" t="str">
        <f>IF('Input data'!B303="","",'Input data'!B303)</f>
        <v/>
      </c>
      <c r="C288" s="4" t="str">
        <f>IF('Input data'!C303="","",'Input data'!C303)</f>
        <v/>
      </c>
      <c r="D288" s="4" t="str">
        <f>IF('Input data'!D303="","",'Input data'!D303)</f>
        <v/>
      </c>
      <c r="E288" s="4" t="str">
        <f>IF('Input data'!E303="","",'Input data'!E303)</f>
        <v/>
      </c>
      <c r="F288" s="4" t="str">
        <f>IF('Input data'!F303="","",'Input data'!F303)</f>
        <v/>
      </c>
      <c r="G288" s="4">
        <f>IF('Input data'!G303="","",'Input data'!G303)</f>
        <v>0</v>
      </c>
      <c r="H288" s="4" t="str">
        <f>IF('Input data'!H303&gt;0.5,'Input data'!H303,"")</f>
        <v/>
      </c>
      <c r="I288" s="4" t="str">
        <f>IF('Input data'!I303="","",'Input data'!I303)</f>
        <v/>
      </c>
      <c r="J288" s="4" t="str">
        <f>IF(AND(OR(I288="Motorway link",I288="Exit diverge",I288="Entrance merge"),'Input data'!K303=""),2,IF(AND(OR(I288="Motorway link",I288="Exit diverge",I288="Entrance merge"),'Input data'!K303&gt;0.5,'Input data'!K303&lt;21),'Input data'!K303,"Irrelevant"))</f>
        <v>Irrelevant</v>
      </c>
      <c r="K288" s="4" t="str">
        <f>IF(AND(OR(I288="Motorway link",I288="Exit diverge",I288="Entrance merge",I288="Exit ramp",I288="Entrance ramp"),'Input data'!L303=""),3.5,IF(AND(OR(I288="Motorway link",I288="Exit diverge",I288="Entrance merge",I288="Exit ramp",I288="Entrance ramp"),'Input data'!L303&gt;1.5,'Input data'!L303&lt;11),'Input data'!L303,"Irrelevant"))</f>
        <v>Irrelevant</v>
      </c>
      <c r="L288" s="4" t="str">
        <f>IF(AND(I288="Motorway link",'Input data'!M303=""),"No",IF(I288="Motorway link",'Input data'!M303,"Irrelevant"))</f>
        <v>Irrelevant</v>
      </c>
      <c r="M288" s="4" t="str">
        <f>IF(AND(L288="Yes",'Input data'!N303&gt;0,'Input data'!N303&lt;1.00000001),'Input data'!N303,IF(OR(L288="No",L288="Yes"),0,"Irrelevant"))</f>
        <v>Irrelevant</v>
      </c>
      <c r="N288" s="4" t="str">
        <f>IF(AND(OR(I288="Motorway link",I288="Exit diverge",I288="Entrance merge"),'Input data'!O303=""),3,IF(AND(OR(I288="Motorway link",I288="Exit diverge",I288="Entrance merge"),'Input data'!O303&lt;11,'Input data'!O303&gt;-0.00000001),'Input data'!O303,"Irrelevant"))</f>
        <v>Irrelevant</v>
      </c>
      <c r="O288" s="4" t="str">
        <f>IF(AND(OR(I288="Motorway link",I288="Exit diverge",I288="Entrance merge",I288="Exit ramp",I288="Entrance ramp"),'Input data'!P303=""),0.5,IF(AND(OR(I288="Motorway link",I288="Exit diverge",I288="Entrance merge",I288="Exit ramp",I288="Entrance ramp"),'Input data'!P303&gt;-0.00000001,'Input data'!P303&lt;11),'Input data'!P303,"Irrelevant"))</f>
        <v>Irrelevant</v>
      </c>
      <c r="P288" s="4" t="str">
        <f>IF(AND(OR(I288="Motorway link",I288="Exit diverge",I288="Entrance merge"),'Input data'!Q303=""),5,IF(AND(OR(I288="Motorway link",I288="Exit diverge",I288="Entrance merge"),'Input data'!Q303&gt;-0.00000001,'Input data'!Q303&lt;101),'Input data'!Q303,"Irrelevant"))</f>
        <v>Irrelevant</v>
      </c>
      <c r="Q288" s="4" t="str">
        <f>IF(AND(OR(I288="Motorway link",I288="Exit diverge",I288="Entrance merge"),'Input data'!R303=""),"Straight",IF(AND(OR(I288="Motorway link",I288="Exit diverge",I288="Entrance merge"),'Input data'!R303&gt;10),'Input data'!R303,"Irrelevant"))</f>
        <v>Irrelevant</v>
      </c>
      <c r="R288" s="4" t="str">
        <f>IF(Q288="Straight",0,IF(AND(OR(I288="Motorway link",I288="Exit diverge",I288="Entrance merge"),OR('Input data'!S303="",'Input data'!S303&gt;(G288*1000))),G288*1000,IF(AND(OR(I288="Motorway link",I288="Exit diverge",I288="Entrance merge"),'Input data'!S303&gt;0),'Input data'!S303,"Irrelevant")))</f>
        <v>Irrelevant</v>
      </c>
      <c r="S288" s="4" t="str">
        <f>IF(AND(OR(I288="Motorway link",I288="Exit diverge",I288="Entrance merge"),'Input data'!T303=""),"Straight",IF(AND(OR(I288="Motorway link",I288="Exit diverge",I288="Entrance merge"),'Input data'!T303&gt;10),'Input data'!T303,"Irrelevant"))</f>
        <v>Irrelevant</v>
      </c>
      <c r="T288" s="4" t="str">
        <f>IF(S288="Straight",0,IF(R288="Irrelevant","Irrelevant",IF(AND(OR(I288="Motorway link",I288="Exit diverge",I288="Entrance merge"),OR('Input data'!U303="",'Input data'!U303&gt;(G288*1000-R288))),G288*1000-R288,IF(AND(OR(I288="Motorway link",I288="Exit diverge",I288="Entrance merge"),'Input data'!U303&gt;0),'Input data'!U303,"Irrelevant"))))</f>
        <v>Irrelevant</v>
      </c>
      <c r="U288" s="4" t="str">
        <f>IF(AND(OR(I288="Motorway link",I288="Exit diverge",I288="Entrance merge",I288="Exit ramp",I288="Entrance ramp"),'Input data'!V303=""),"No",IF(OR(I288="Motorway link",I288="Exit diverge",I288="Entrance merge",I288="Exit ramp",I288="Entrance ramp"),'Input data'!V303,"Irrelevant"))</f>
        <v>Irrelevant</v>
      </c>
      <c r="V288" s="4" t="str">
        <f>IF(W288="Straight",IF(AND(OR(I288="Exit ramp",I288="Entrance ramp"),'Input data'!W303=""),"Straight diamond ramp",IF(OR(I288="Exit ramp",I288="Entrance ramp"),'Input data'!W303,"Irrelevant")),"Irrelevant")</f>
        <v>Irrelevant</v>
      </c>
      <c r="W288" s="4" t="str">
        <f>IF(AND(OR(I288="Exit ramp",I288="Entrance ramp"),'Input data'!X303=""),"Straight",IF(AND(OR(I288="Exit ramp",I288="Entrance ramp"),'Input data'!X303&gt;10),'Input data'!X303,"Irrelevant"))</f>
        <v>Irrelevant</v>
      </c>
      <c r="X288" s="4" t="str">
        <f>IF(AND(OR(I288="Exit ramp",I288="Entrance ramp"),OR('Input data'!Y303="",'Input data'!Y303&gt;(G288*1000))),G288*1000,IF(AND(OR(I288="Exit ramp",I288="Entrance ramp"),'Input data'!Y303&gt;0),'Input data'!Y303,"Irrelevant"))</f>
        <v>Irrelevant</v>
      </c>
      <c r="Y288" s="4" t="str">
        <f>IF(AND(I288="Exit ramp",'Input data'!Z303=""),95,IF(AND(I288="Entrance ramp",'Input data'!Z303=""),45,IF(AND(OR(I288="Exit ramp",I288="Entrance ramp"),'Input data'!Z303&gt;4,'Input data'!Z303&lt;200),'Input data'!Z303,"Irrelevant")))</f>
        <v>Irrelevant</v>
      </c>
      <c r="Z288" s="4" t="str">
        <f>IF(AND(OR(I288="Exit ramp",I288="Entrance ramp"),'Input data'!AA303=""),"Straight",IF(AND(OR(I288="Exit ramp",I288="Entrance ramp"),'Input data'!AA303&gt;10),'Input data'!AA303,"Irrelevant"))</f>
        <v>Irrelevant</v>
      </c>
      <c r="AA288" s="4" t="str">
        <f>IF(X288="Irrelevant","Irrelevant",IF(AND(OR(I288="Exit ramp",I288="Entrance ramp"),OR('Input data'!AB303="",'Input data'!AB303&gt;(G288*1000-X288))),G288*1000-X288,IF(AND(OR(I288="Exit ramp",I288="Entrance ramp"),'Input data'!AB303&gt;0),'Input data'!AB303,"Irrelevant")))</f>
        <v>Irrelevant</v>
      </c>
      <c r="AB288" s="4" t="str">
        <f>IF(AND(I288="Exit ramp",'Input data'!AC303=""),60,IF(AND(I288="Entrance ramp",'Input data'!AC303=""),80,IF(AND(OR(I288="Exit ramp",I288="Entrance ramp"),'Input data'!AC303&gt;4,'Input data'!AC303&lt;200),'Input data'!AC303,"Irrelevant")))</f>
        <v>Irrelevant</v>
      </c>
      <c r="AC288" s="4" t="str">
        <f>IF(AND(OR(I288="Motorway link",I288="Exit diverge",I288="Entrance merge"),'Input data'!AD303=""),"No",IF(OR(I288="Motorway link",I288="Exit diverge",I288="Entrance merge"),'Input data'!AD303,"Irrelevant"))</f>
        <v>Irrelevant</v>
      </c>
      <c r="AD288" s="4" t="str">
        <f>IF(AND(OR(I288="Motorway link",I288="Exit diverge",I288="Entrance merge"),'Input data'!AE303=""),"130 kph",IF(OR(I288="Motorway link",I288="Exit diverge",I288="Entrance merge"),'Input data'!AE303,"Irrelevant"))</f>
        <v>Irrelevant</v>
      </c>
      <c r="AE288" s="4" t="str">
        <f>IF(AND(I288="Entrance merge",'Input data'!AF303=""),"No",IF(I288="Entrance merge",'Input data'!AF303,"Irrelevant"))</f>
        <v>Irrelevant</v>
      </c>
      <c r="AF288" s="4" t="str">
        <f>IF(AND(AE288="Yes",'Input data'!AG303&gt;0,'Input data'!AG303&lt;1.00000001),'Input data'!AG303,IF(OR(AE288="No",AE288="Yes"),0,"Irrelevant"))</f>
        <v>Irrelevant</v>
      </c>
    </row>
    <row r="289" spans="1:32" x14ac:dyDescent="0.3">
      <c r="A289" s="4" t="str">
        <f>IF('Input data'!A304="","",'Input data'!A304)</f>
        <v/>
      </c>
      <c r="B289" s="4" t="str">
        <f>IF('Input data'!B304="","",'Input data'!B304)</f>
        <v/>
      </c>
      <c r="C289" s="4" t="str">
        <f>IF('Input data'!C304="","",'Input data'!C304)</f>
        <v/>
      </c>
      <c r="D289" s="4" t="str">
        <f>IF('Input data'!D304="","",'Input data'!D304)</f>
        <v/>
      </c>
      <c r="E289" s="4" t="str">
        <f>IF('Input data'!E304="","",'Input data'!E304)</f>
        <v/>
      </c>
      <c r="F289" s="4" t="str">
        <f>IF('Input data'!F304="","",'Input data'!F304)</f>
        <v/>
      </c>
      <c r="G289" s="4">
        <f>IF('Input data'!G304="","",'Input data'!G304)</f>
        <v>0</v>
      </c>
      <c r="H289" s="4" t="str">
        <f>IF('Input data'!H304&gt;0.5,'Input data'!H304,"")</f>
        <v/>
      </c>
      <c r="I289" s="4" t="str">
        <f>IF('Input data'!I304="","",'Input data'!I304)</f>
        <v/>
      </c>
      <c r="J289" s="4" t="str">
        <f>IF(AND(OR(I289="Motorway link",I289="Exit diverge",I289="Entrance merge"),'Input data'!K304=""),2,IF(AND(OR(I289="Motorway link",I289="Exit diverge",I289="Entrance merge"),'Input data'!K304&gt;0.5,'Input data'!K304&lt;21),'Input data'!K304,"Irrelevant"))</f>
        <v>Irrelevant</v>
      </c>
      <c r="K289" s="4" t="str">
        <f>IF(AND(OR(I289="Motorway link",I289="Exit diverge",I289="Entrance merge",I289="Exit ramp",I289="Entrance ramp"),'Input data'!L304=""),3.5,IF(AND(OR(I289="Motorway link",I289="Exit diverge",I289="Entrance merge",I289="Exit ramp",I289="Entrance ramp"),'Input data'!L304&gt;1.5,'Input data'!L304&lt;11),'Input data'!L304,"Irrelevant"))</f>
        <v>Irrelevant</v>
      </c>
      <c r="L289" s="4" t="str">
        <f>IF(AND(I289="Motorway link",'Input data'!M304=""),"No",IF(I289="Motorway link",'Input data'!M304,"Irrelevant"))</f>
        <v>Irrelevant</v>
      </c>
      <c r="M289" s="4" t="str">
        <f>IF(AND(L289="Yes",'Input data'!N304&gt;0,'Input data'!N304&lt;1.00000001),'Input data'!N304,IF(OR(L289="No",L289="Yes"),0,"Irrelevant"))</f>
        <v>Irrelevant</v>
      </c>
      <c r="N289" s="4" t="str">
        <f>IF(AND(OR(I289="Motorway link",I289="Exit diverge",I289="Entrance merge"),'Input data'!O304=""),3,IF(AND(OR(I289="Motorway link",I289="Exit diverge",I289="Entrance merge"),'Input data'!O304&lt;11,'Input data'!O304&gt;-0.00000001),'Input data'!O304,"Irrelevant"))</f>
        <v>Irrelevant</v>
      </c>
      <c r="O289" s="4" t="str">
        <f>IF(AND(OR(I289="Motorway link",I289="Exit diverge",I289="Entrance merge",I289="Exit ramp",I289="Entrance ramp"),'Input data'!P304=""),0.5,IF(AND(OR(I289="Motorway link",I289="Exit diverge",I289="Entrance merge",I289="Exit ramp",I289="Entrance ramp"),'Input data'!P304&gt;-0.00000001,'Input data'!P304&lt;11),'Input data'!P304,"Irrelevant"))</f>
        <v>Irrelevant</v>
      </c>
      <c r="P289" s="4" t="str">
        <f>IF(AND(OR(I289="Motorway link",I289="Exit diverge",I289="Entrance merge"),'Input data'!Q304=""),5,IF(AND(OR(I289="Motorway link",I289="Exit diverge",I289="Entrance merge"),'Input data'!Q304&gt;-0.00000001,'Input data'!Q304&lt;101),'Input data'!Q304,"Irrelevant"))</f>
        <v>Irrelevant</v>
      </c>
      <c r="Q289" s="4" t="str">
        <f>IF(AND(OR(I289="Motorway link",I289="Exit diverge",I289="Entrance merge"),'Input data'!R304=""),"Straight",IF(AND(OR(I289="Motorway link",I289="Exit diverge",I289="Entrance merge"),'Input data'!R304&gt;10),'Input data'!R304,"Irrelevant"))</f>
        <v>Irrelevant</v>
      </c>
      <c r="R289" s="4" t="str">
        <f>IF(Q289="Straight",0,IF(AND(OR(I289="Motorway link",I289="Exit diverge",I289="Entrance merge"),OR('Input data'!S304="",'Input data'!S304&gt;(G289*1000))),G289*1000,IF(AND(OR(I289="Motorway link",I289="Exit diverge",I289="Entrance merge"),'Input data'!S304&gt;0),'Input data'!S304,"Irrelevant")))</f>
        <v>Irrelevant</v>
      </c>
      <c r="S289" s="4" t="str">
        <f>IF(AND(OR(I289="Motorway link",I289="Exit diverge",I289="Entrance merge"),'Input data'!T304=""),"Straight",IF(AND(OR(I289="Motorway link",I289="Exit diverge",I289="Entrance merge"),'Input data'!T304&gt;10),'Input data'!T304,"Irrelevant"))</f>
        <v>Irrelevant</v>
      </c>
      <c r="T289" s="4" t="str">
        <f>IF(S289="Straight",0,IF(R289="Irrelevant","Irrelevant",IF(AND(OR(I289="Motorway link",I289="Exit diverge",I289="Entrance merge"),OR('Input data'!U304="",'Input data'!U304&gt;(G289*1000-R289))),G289*1000-R289,IF(AND(OR(I289="Motorway link",I289="Exit diverge",I289="Entrance merge"),'Input data'!U304&gt;0),'Input data'!U304,"Irrelevant"))))</f>
        <v>Irrelevant</v>
      </c>
      <c r="U289" s="4" t="str">
        <f>IF(AND(OR(I289="Motorway link",I289="Exit diverge",I289="Entrance merge",I289="Exit ramp",I289="Entrance ramp"),'Input data'!V304=""),"No",IF(OR(I289="Motorway link",I289="Exit diverge",I289="Entrance merge",I289="Exit ramp",I289="Entrance ramp"),'Input data'!V304,"Irrelevant"))</f>
        <v>Irrelevant</v>
      </c>
      <c r="V289" s="4" t="str">
        <f>IF(W289="Straight",IF(AND(OR(I289="Exit ramp",I289="Entrance ramp"),'Input data'!W304=""),"Straight diamond ramp",IF(OR(I289="Exit ramp",I289="Entrance ramp"),'Input data'!W304,"Irrelevant")),"Irrelevant")</f>
        <v>Irrelevant</v>
      </c>
      <c r="W289" s="4" t="str">
        <f>IF(AND(OR(I289="Exit ramp",I289="Entrance ramp"),'Input data'!X304=""),"Straight",IF(AND(OR(I289="Exit ramp",I289="Entrance ramp"),'Input data'!X304&gt;10),'Input data'!X304,"Irrelevant"))</f>
        <v>Irrelevant</v>
      </c>
      <c r="X289" s="4" t="str">
        <f>IF(AND(OR(I289="Exit ramp",I289="Entrance ramp"),OR('Input data'!Y304="",'Input data'!Y304&gt;(G289*1000))),G289*1000,IF(AND(OR(I289="Exit ramp",I289="Entrance ramp"),'Input data'!Y304&gt;0),'Input data'!Y304,"Irrelevant"))</f>
        <v>Irrelevant</v>
      </c>
      <c r="Y289" s="4" t="str">
        <f>IF(AND(I289="Exit ramp",'Input data'!Z304=""),95,IF(AND(I289="Entrance ramp",'Input data'!Z304=""),45,IF(AND(OR(I289="Exit ramp",I289="Entrance ramp"),'Input data'!Z304&gt;4,'Input data'!Z304&lt;200),'Input data'!Z304,"Irrelevant")))</f>
        <v>Irrelevant</v>
      </c>
      <c r="Z289" s="4" t="str">
        <f>IF(AND(OR(I289="Exit ramp",I289="Entrance ramp"),'Input data'!AA304=""),"Straight",IF(AND(OR(I289="Exit ramp",I289="Entrance ramp"),'Input data'!AA304&gt;10),'Input data'!AA304,"Irrelevant"))</f>
        <v>Irrelevant</v>
      </c>
      <c r="AA289" s="4" t="str">
        <f>IF(X289="Irrelevant","Irrelevant",IF(AND(OR(I289="Exit ramp",I289="Entrance ramp"),OR('Input data'!AB304="",'Input data'!AB304&gt;(G289*1000-X289))),G289*1000-X289,IF(AND(OR(I289="Exit ramp",I289="Entrance ramp"),'Input data'!AB304&gt;0),'Input data'!AB304,"Irrelevant")))</f>
        <v>Irrelevant</v>
      </c>
      <c r="AB289" s="4" t="str">
        <f>IF(AND(I289="Exit ramp",'Input data'!AC304=""),60,IF(AND(I289="Entrance ramp",'Input data'!AC304=""),80,IF(AND(OR(I289="Exit ramp",I289="Entrance ramp"),'Input data'!AC304&gt;4,'Input data'!AC304&lt;200),'Input data'!AC304,"Irrelevant")))</f>
        <v>Irrelevant</v>
      </c>
      <c r="AC289" s="4" t="str">
        <f>IF(AND(OR(I289="Motorway link",I289="Exit diverge",I289="Entrance merge"),'Input data'!AD304=""),"No",IF(OR(I289="Motorway link",I289="Exit diverge",I289="Entrance merge"),'Input data'!AD304,"Irrelevant"))</f>
        <v>Irrelevant</v>
      </c>
      <c r="AD289" s="4" t="str">
        <f>IF(AND(OR(I289="Motorway link",I289="Exit diverge",I289="Entrance merge"),'Input data'!AE304=""),"130 kph",IF(OR(I289="Motorway link",I289="Exit diverge",I289="Entrance merge"),'Input data'!AE304,"Irrelevant"))</f>
        <v>Irrelevant</v>
      </c>
      <c r="AE289" s="4" t="str">
        <f>IF(AND(I289="Entrance merge",'Input data'!AF304=""),"No",IF(I289="Entrance merge",'Input data'!AF304,"Irrelevant"))</f>
        <v>Irrelevant</v>
      </c>
      <c r="AF289" s="4" t="str">
        <f>IF(AND(AE289="Yes",'Input data'!AG304&gt;0,'Input data'!AG304&lt;1.00000001),'Input data'!AG304,IF(OR(AE289="No",AE289="Yes"),0,"Irrelevant"))</f>
        <v>Irrelevant</v>
      </c>
    </row>
    <row r="290" spans="1:32" x14ac:dyDescent="0.3">
      <c r="A290" s="4" t="str">
        <f>IF('Input data'!A305="","",'Input data'!A305)</f>
        <v/>
      </c>
      <c r="B290" s="4" t="str">
        <f>IF('Input data'!B305="","",'Input data'!B305)</f>
        <v/>
      </c>
      <c r="C290" s="4" t="str">
        <f>IF('Input data'!C305="","",'Input data'!C305)</f>
        <v/>
      </c>
      <c r="D290" s="4" t="str">
        <f>IF('Input data'!D305="","",'Input data'!D305)</f>
        <v/>
      </c>
      <c r="E290" s="4" t="str">
        <f>IF('Input data'!E305="","",'Input data'!E305)</f>
        <v/>
      </c>
      <c r="F290" s="4" t="str">
        <f>IF('Input data'!F305="","",'Input data'!F305)</f>
        <v/>
      </c>
      <c r="G290" s="4">
        <f>IF('Input data'!G305="","",'Input data'!G305)</f>
        <v>0</v>
      </c>
      <c r="H290" s="4" t="str">
        <f>IF('Input data'!H305&gt;0.5,'Input data'!H305,"")</f>
        <v/>
      </c>
      <c r="I290" s="4" t="str">
        <f>IF('Input data'!I305="","",'Input data'!I305)</f>
        <v/>
      </c>
      <c r="J290" s="4" t="str">
        <f>IF(AND(OR(I290="Motorway link",I290="Exit diverge",I290="Entrance merge"),'Input data'!K305=""),2,IF(AND(OR(I290="Motorway link",I290="Exit diverge",I290="Entrance merge"),'Input data'!K305&gt;0.5,'Input data'!K305&lt;21),'Input data'!K305,"Irrelevant"))</f>
        <v>Irrelevant</v>
      </c>
      <c r="K290" s="4" t="str">
        <f>IF(AND(OR(I290="Motorway link",I290="Exit diverge",I290="Entrance merge",I290="Exit ramp",I290="Entrance ramp"),'Input data'!L305=""),3.5,IF(AND(OR(I290="Motorway link",I290="Exit diverge",I290="Entrance merge",I290="Exit ramp",I290="Entrance ramp"),'Input data'!L305&gt;1.5,'Input data'!L305&lt;11),'Input data'!L305,"Irrelevant"))</f>
        <v>Irrelevant</v>
      </c>
      <c r="L290" s="4" t="str">
        <f>IF(AND(I290="Motorway link",'Input data'!M305=""),"No",IF(I290="Motorway link",'Input data'!M305,"Irrelevant"))</f>
        <v>Irrelevant</v>
      </c>
      <c r="M290" s="4" t="str">
        <f>IF(AND(L290="Yes",'Input data'!N305&gt;0,'Input data'!N305&lt;1.00000001),'Input data'!N305,IF(OR(L290="No",L290="Yes"),0,"Irrelevant"))</f>
        <v>Irrelevant</v>
      </c>
      <c r="N290" s="4" t="str">
        <f>IF(AND(OR(I290="Motorway link",I290="Exit diverge",I290="Entrance merge"),'Input data'!O305=""),3,IF(AND(OR(I290="Motorway link",I290="Exit diverge",I290="Entrance merge"),'Input data'!O305&lt;11,'Input data'!O305&gt;-0.00000001),'Input data'!O305,"Irrelevant"))</f>
        <v>Irrelevant</v>
      </c>
      <c r="O290" s="4" t="str">
        <f>IF(AND(OR(I290="Motorway link",I290="Exit diverge",I290="Entrance merge",I290="Exit ramp",I290="Entrance ramp"),'Input data'!P305=""),0.5,IF(AND(OR(I290="Motorway link",I290="Exit diverge",I290="Entrance merge",I290="Exit ramp",I290="Entrance ramp"),'Input data'!P305&gt;-0.00000001,'Input data'!P305&lt;11),'Input data'!P305,"Irrelevant"))</f>
        <v>Irrelevant</v>
      </c>
      <c r="P290" s="4" t="str">
        <f>IF(AND(OR(I290="Motorway link",I290="Exit diverge",I290="Entrance merge"),'Input data'!Q305=""),5,IF(AND(OR(I290="Motorway link",I290="Exit diverge",I290="Entrance merge"),'Input data'!Q305&gt;-0.00000001,'Input data'!Q305&lt;101),'Input data'!Q305,"Irrelevant"))</f>
        <v>Irrelevant</v>
      </c>
      <c r="Q290" s="4" t="str">
        <f>IF(AND(OR(I290="Motorway link",I290="Exit diverge",I290="Entrance merge"),'Input data'!R305=""),"Straight",IF(AND(OR(I290="Motorway link",I290="Exit diverge",I290="Entrance merge"),'Input data'!R305&gt;10),'Input data'!R305,"Irrelevant"))</f>
        <v>Irrelevant</v>
      </c>
      <c r="R290" s="4" t="str">
        <f>IF(Q290="Straight",0,IF(AND(OR(I290="Motorway link",I290="Exit diverge",I290="Entrance merge"),OR('Input data'!S305="",'Input data'!S305&gt;(G290*1000))),G290*1000,IF(AND(OR(I290="Motorway link",I290="Exit diverge",I290="Entrance merge"),'Input data'!S305&gt;0),'Input data'!S305,"Irrelevant")))</f>
        <v>Irrelevant</v>
      </c>
      <c r="S290" s="4" t="str">
        <f>IF(AND(OR(I290="Motorway link",I290="Exit diverge",I290="Entrance merge"),'Input data'!T305=""),"Straight",IF(AND(OR(I290="Motorway link",I290="Exit diverge",I290="Entrance merge"),'Input data'!T305&gt;10),'Input data'!T305,"Irrelevant"))</f>
        <v>Irrelevant</v>
      </c>
      <c r="T290" s="4" t="str">
        <f>IF(S290="Straight",0,IF(R290="Irrelevant","Irrelevant",IF(AND(OR(I290="Motorway link",I290="Exit diverge",I290="Entrance merge"),OR('Input data'!U305="",'Input data'!U305&gt;(G290*1000-R290))),G290*1000-R290,IF(AND(OR(I290="Motorway link",I290="Exit diverge",I290="Entrance merge"),'Input data'!U305&gt;0),'Input data'!U305,"Irrelevant"))))</f>
        <v>Irrelevant</v>
      </c>
      <c r="U290" s="4" t="str">
        <f>IF(AND(OR(I290="Motorway link",I290="Exit diverge",I290="Entrance merge",I290="Exit ramp",I290="Entrance ramp"),'Input data'!V305=""),"No",IF(OR(I290="Motorway link",I290="Exit diverge",I290="Entrance merge",I290="Exit ramp",I290="Entrance ramp"),'Input data'!V305,"Irrelevant"))</f>
        <v>Irrelevant</v>
      </c>
      <c r="V290" s="4" t="str">
        <f>IF(W290="Straight",IF(AND(OR(I290="Exit ramp",I290="Entrance ramp"),'Input data'!W305=""),"Straight diamond ramp",IF(OR(I290="Exit ramp",I290="Entrance ramp"),'Input data'!W305,"Irrelevant")),"Irrelevant")</f>
        <v>Irrelevant</v>
      </c>
      <c r="W290" s="4" t="str">
        <f>IF(AND(OR(I290="Exit ramp",I290="Entrance ramp"),'Input data'!X305=""),"Straight",IF(AND(OR(I290="Exit ramp",I290="Entrance ramp"),'Input data'!X305&gt;10),'Input data'!X305,"Irrelevant"))</f>
        <v>Irrelevant</v>
      </c>
      <c r="X290" s="4" t="str">
        <f>IF(AND(OR(I290="Exit ramp",I290="Entrance ramp"),OR('Input data'!Y305="",'Input data'!Y305&gt;(G290*1000))),G290*1000,IF(AND(OR(I290="Exit ramp",I290="Entrance ramp"),'Input data'!Y305&gt;0),'Input data'!Y305,"Irrelevant"))</f>
        <v>Irrelevant</v>
      </c>
      <c r="Y290" s="4" t="str">
        <f>IF(AND(I290="Exit ramp",'Input data'!Z305=""),95,IF(AND(I290="Entrance ramp",'Input data'!Z305=""),45,IF(AND(OR(I290="Exit ramp",I290="Entrance ramp"),'Input data'!Z305&gt;4,'Input data'!Z305&lt;200),'Input data'!Z305,"Irrelevant")))</f>
        <v>Irrelevant</v>
      </c>
      <c r="Z290" s="4" t="str">
        <f>IF(AND(OR(I290="Exit ramp",I290="Entrance ramp"),'Input data'!AA305=""),"Straight",IF(AND(OR(I290="Exit ramp",I290="Entrance ramp"),'Input data'!AA305&gt;10),'Input data'!AA305,"Irrelevant"))</f>
        <v>Irrelevant</v>
      </c>
      <c r="AA290" s="4" t="str">
        <f>IF(X290="Irrelevant","Irrelevant",IF(AND(OR(I290="Exit ramp",I290="Entrance ramp"),OR('Input data'!AB305="",'Input data'!AB305&gt;(G290*1000-X290))),G290*1000-X290,IF(AND(OR(I290="Exit ramp",I290="Entrance ramp"),'Input data'!AB305&gt;0),'Input data'!AB305,"Irrelevant")))</f>
        <v>Irrelevant</v>
      </c>
      <c r="AB290" s="4" t="str">
        <f>IF(AND(I290="Exit ramp",'Input data'!AC305=""),60,IF(AND(I290="Entrance ramp",'Input data'!AC305=""),80,IF(AND(OR(I290="Exit ramp",I290="Entrance ramp"),'Input data'!AC305&gt;4,'Input data'!AC305&lt;200),'Input data'!AC305,"Irrelevant")))</f>
        <v>Irrelevant</v>
      </c>
      <c r="AC290" s="4" t="str">
        <f>IF(AND(OR(I290="Motorway link",I290="Exit diverge",I290="Entrance merge"),'Input data'!AD305=""),"No",IF(OR(I290="Motorway link",I290="Exit diverge",I290="Entrance merge"),'Input data'!AD305,"Irrelevant"))</f>
        <v>Irrelevant</v>
      </c>
      <c r="AD290" s="4" t="str">
        <f>IF(AND(OR(I290="Motorway link",I290="Exit diverge",I290="Entrance merge"),'Input data'!AE305=""),"130 kph",IF(OR(I290="Motorway link",I290="Exit diverge",I290="Entrance merge"),'Input data'!AE305,"Irrelevant"))</f>
        <v>Irrelevant</v>
      </c>
      <c r="AE290" s="4" t="str">
        <f>IF(AND(I290="Entrance merge",'Input data'!AF305=""),"No",IF(I290="Entrance merge",'Input data'!AF305,"Irrelevant"))</f>
        <v>Irrelevant</v>
      </c>
      <c r="AF290" s="4" t="str">
        <f>IF(AND(AE290="Yes",'Input data'!AG305&gt;0,'Input data'!AG305&lt;1.00000001),'Input data'!AG305,IF(OR(AE290="No",AE290="Yes"),0,"Irrelevant"))</f>
        <v>Irrelevant</v>
      </c>
    </row>
    <row r="291" spans="1:32" x14ac:dyDescent="0.3">
      <c r="A291" s="4" t="str">
        <f>IF('Input data'!A306="","",'Input data'!A306)</f>
        <v/>
      </c>
      <c r="B291" s="4" t="str">
        <f>IF('Input data'!B306="","",'Input data'!B306)</f>
        <v/>
      </c>
      <c r="C291" s="4" t="str">
        <f>IF('Input data'!C306="","",'Input data'!C306)</f>
        <v/>
      </c>
      <c r="D291" s="4" t="str">
        <f>IF('Input data'!D306="","",'Input data'!D306)</f>
        <v/>
      </c>
      <c r="E291" s="4" t="str">
        <f>IF('Input data'!E306="","",'Input data'!E306)</f>
        <v/>
      </c>
      <c r="F291" s="4" t="str">
        <f>IF('Input data'!F306="","",'Input data'!F306)</f>
        <v/>
      </c>
      <c r="G291" s="4">
        <f>IF('Input data'!G306="","",'Input data'!G306)</f>
        <v>0</v>
      </c>
      <c r="H291" s="4" t="str">
        <f>IF('Input data'!H306&gt;0.5,'Input data'!H306,"")</f>
        <v/>
      </c>
      <c r="I291" s="4" t="str">
        <f>IF('Input data'!I306="","",'Input data'!I306)</f>
        <v/>
      </c>
      <c r="J291" s="4" t="str">
        <f>IF(AND(OR(I291="Motorway link",I291="Exit diverge",I291="Entrance merge"),'Input data'!K306=""),2,IF(AND(OR(I291="Motorway link",I291="Exit diverge",I291="Entrance merge"),'Input data'!K306&gt;0.5,'Input data'!K306&lt;21),'Input data'!K306,"Irrelevant"))</f>
        <v>Irrelevant</v>
      </c>
      <c r="K291" s="4" t="str">
        <f>IF(AND(OR(I291="Motorway link",I291="Exit diverge",I291="Entrance merge",I291="Exit ramp",I291="Entrance ramp"),'Input data'!L306=""),3.5,IF(AND(OR(I291="Motorway link",I291="Exit diverge",I291="Entrance merge",I291="Exit ramp",I291="Entrance ramp"),'Input data'!L306&gt;1.5,'Input data'!L306&lt;11),'Input data'!L306,"Irrelevant"))</f>
        <v>Irrelevant</v>
      </c>
      <c r="L291" s="4" t="str">
        <f>IF(AND(I291="Motorway link",'Input data'!M306=""),"No",IF(I291="Motorway link",'Input data'!M306,"Irrelevant"))</f>
        <v>Irrelevant</v>
      </c>
      <c r="M291" s="4" t="str">
        <f>IF(AND(L291="Yes",'Input data'!N306&gt;0,'Input data'!N306&lt;1.00000001),'Input data'!N306,IF(OR(L291="No",L291="Yes"),0,"Irrelevant"))</f>
        <v>Irrelevant</v>
      </c>
      <c r="N291" s="4" t="str">
        <f>IF(AND(OR(I291="Motorway link",I291="Exit diverge",I291="Entrance merge"),'Input data'!O306=""),3,IF(AND(OR(I291="Motorway link",I291="Exit diverge",I291="Entrance merge"),'Input data'!O306&lt;11,'Input data'!O306&gt;-0.00000001),'Input data'!O306,"Irrelevant"))</f>
        <v>Irrelevant</v>
      </c>
      <c r="O291" s="4" t="str">
        <f>IF(AND(OR(I291="Motorway link",I291="Exit diverge",I291="Entrance merge",I291="Exit ramp",I291="Entrance ramp"),'Input data'!P306=""),0.5,IF(AND(OR(I291="Motorway link",I291="Exit diverge",I291="Entrance merge",I291="Exit ramp",I291="Entrance ramp"),'Input data'!P306&gt;-0.00000001,'Input data'!P306&lt;11),'Input data'!P306,"Irrelevant"))</f>
        <v>Irrelevant</v>
      </c>
      <c r="P291" s="4" t="str">
        <f>IF(AND(OR(I291="Motorway link",I291="Exit diverge",I291="Entrance merge"),'Input data'!Q306=""),5,IF(AND(OR(I291="Motorway link",I291="Exit diverge",I291="Entrance merge"),'Input data'!Q306&gt;-0.00000001,'Input data'!Q306&lt;101),'Input data'!Q306,"Irrelevant"))</f>
        <v>Irrelevant</v>
      </c>
      <c r="Q291" s="4" t="str">
        <f>IF(AND(OR(I291="Motorway link",I291="Exit diverge",I291="Entrance merge"),'Input data'!R306=""),"Straight",IF(AND(OR(I291="Motorway link",I291="Exit diverge",I291="Entrance merge"),'Input data'!R306&gt;10),'Input data'!R306,"Irrelevant"))</f>
        <v>Irrelevant</v>
      </c>
      <c r="R291" s="4" t="str">
        <f>IF(Q291="Straight",0,IF(AND(OR(I291="Motorway link",I291="Exit diverge",I291="Entrance merge"),OR('Input data'!S306="",'Input data'!S306&gt;(G291*1000))),G291*1000,IF(AND(OR(I291="Motorway link",I291="Exit diverge",I291="Entrance merge"),'Input data'!S306&gt;0),'Input data'!S306,"Irrelevant")))</f>
        <v>Irrelevant</v>
      </c>
      <c r="S291" s="4" t="str">
        <f>IF(AND(OR(I291="Motorway link",I291="Exit diverge",I291="Entrance merge"),'Input data'!T306=""),"Straight",IF(AND(OR(I291="Motorway link",I291="Exit diverge",I291="Entrance merge"),'Input data'!T306&gt;10),'Input data'!T306,"Irrelevant"))</f>
        <v>Irrelevant</v>
      </c>
      <c r="T291" s="4" t="str">
        <f>IF(S291="Straight",0,IF(R291="Irrelevant","Irrelevant",IF(AND(OR(I291="Motorway link",I291="Exit diverge",I291="Entrance merge"),OR('Input data'!U306="",'Input data'!U306&gt;(G291*1000-R291))),G291*1000-R291,IF(AND(OR(I291="Motorway link",I291="Exit diverge",I291="Entrance merge"),'Input data'!U306&gt;0),'Input data'!U306,"Irrelevant"))))</f>
        <v>Irrelevant</v>
      </c>
      <c r="U291" s="4" t="str">
        <f>IF(AND(OR(I291="Motorway link",I291="Exit diverge",I291="Entrance merge",I291="Exit ramp",I291="Entrance ramp"),'Input data'!V306=""),"No",IF(OR(I291="Motorway link",I291="Exit diverge",I291="Entrance merge",I291="Exit ramp",I291="Entrance ramp"),'Input data'!V306,"Irrelevant"))</f>
        <v>Irrelevant</v>
      </c>
      <c r="V291" s="4" t="str">
        <f>IF(W291="Straight",IF(AND(OR(I291="Exit ramp",I291="Entrance ramp"),'Input data'!W306=""),"Straight diamond ramp",IF(OR(I291="Exit ramp",I291="Entrance ramp"),'Input data'!W306,"Irrelevant")),"Irrelevant")</f>
        <v>Irrelevant</v>
      </c>
      <c r="W291" s="4" t="str">
        <f>IF(AND(OR(I291="Exit ramp",I291="Entrance ramp"),'Input data'!X306=""),"Straight",IF(AND(OR(I291="Exit ramp",I291="Entrance ramp"),'Input data'!X306&gt;10),'Input data'!X306,"Irrelevant"))</f>
        <v>Irrelevant</v>
      </c>
      <c r="X291" s="4" t="str">
        <f>IF(AND(OR(I291="Exit ramp",I291="Entrance ramp"),OR('Input data'!Y306="",'Input data'!Y306&gt;(G291*1000))),G291*1000,IF(AND(OR(I291="Exit ramp",I291="Entrance ramp"),'Input data'!Y306&gt;0),'Input data'!Y306,"Irrelevant"))</f>
        <v>Irrelevant</v>
      </c>
      <c r="Y291" s="4" t="str">
        <f>IF(AND(I291="Exit ramp",'Input data'!Z306=""),95,IF(AND(I291="Entrance ramp",'Input data'!Z306=""),45,IF(AND(OR(I291="Exit ramp",I291="Entrance ramp"),'Input data'!Z306&gt;4,'Input data'!Z306&lt;200),'Input data'!Z306,"Irrelevant")))</f>
        <v>Irrelevant</v>
      </c>
      <c r="Z291" s="4" t="str">
        <f>IF(AND(OR(I291="Exit ramp",I291="Entrance ramp"),'Input data'!AA306=""),"Straight",IF(AND(OR(I291="Exit ramp",I291="Entrance ramp"),'Input data'!AA306&gt;10),'Input data'!AA306,"Irrelevant"))</f>
        <v>Irrelevant</v>
      </c>
      <c r="AA291" s="4" t="str">
        <f>IF(X291="Irrelevant","Irrelevant",IF(AND(OR(I291="Exit ramp",I291="Entrance ramp"),OR('Input data'!AB306="",'Input data'!AB306&gt;(G291*1000-X291))),G291*1000-X291,IF(AND(OR(I291="Exit ramp",I291="Entrance ramp"),'Input data'!AB306&gt;0),'Input data'!AB306,"Irrelevant")))</f>
        <v>Irrelevant</v>
      </c>
      <c r="AB291" s="4" t="str">
        <f>IF(AND(I291="Exit ramp",'Input data'!AC306=""),60,IF(AND(I291="Entrance ramp",'Input data'!AC306=""),80,IF(AND(OR(I291="Exit ramp",I291="Entrance ramp"),'Input data'!AC306&gt;4,'Input data'!AC306&lt;200),'Input data'!AC306,"Irrelevant")))</f>
        <v>Irrelevant</v>
      </c>
      <c r="AC291" s="4" t="str">
        <f>IF(AND(OR(I291="Motorway link",I291="Exit diverge",I291="Entrance merge"),'Input data'!AD306=""),"No",IF(OR(I291="Motorway link",I291="Exit diverge",I291="Entrance merge"),'Input data'!AD306,"Irrelevant"))</f>
        <v>Irrelevant</v>
      </c>
      <c r="AD291" s="4" t="str">
        <f>IF(AND(OR(I291="Motorway link",I291="Exit diverge",I291="Entrance merge"),'Input data'!AE306=""),"130 kph",IF(OR(I291="Motorway link",I291="Exit diverge",I291="Entrance merge"),'Input data'!AE306,"Irrelevant"))</f>
        <v>Irrelevant</v>
      </c>
      <c r="AE291" s="4" t="str">
        <f>IF(AND(I291="Entrance merge",'Input data'!AF306=""),"No",IF(I291="Entrance merge",'Input data'!AF306,"Irrelevant"))</f>
        <v>Irrelevant</v>
      </c>
      <c r="AF291" s="4" t="str">
        <f>IF(AND(AE291="Yes",'Input data'!AG306&gt;0,'Input data'!AG306&lt;1.00000001),'Input data'!AG306,IF(OR(AE291="No",AE291="Yes"),0,"Irrelevant"))</f>
        <v>Irrelevant</v>
      </c>
    </row>
    <row r="292" spans="1:32" x14ac:dyDescent="0.3">
      <c r="A292" s="4" t="str">
        <f>IF('Input data'!A307="","",'Input data'!A307)</f>
        <v/>
      </c>
      <c r="B292" s="4" t="str">
        <f>IF('Input data'!B307="","",'Input data'!B307)</f>
        <v/>
      </c>
      <c r="C292" s="4" t="str">
        <f>IF('Input data'!C307="","",'Input data'!C307)</f>
        <v/>
      </c>
      <c r="D292" s="4" t="str">
        <f>IF('Input data'!D307="","",'Input data'!D307)</f>
        <v/>
      </c>
      <c r="E292" s="4" t="str">
        <f>IF('Input data'!E307="","",'Input data'!E307)</f>
        <v/>
      </c>
      <c r="F292" s="4" t="str">
        <f>IF('Input data'!F307="","",'Input data'!F307)</f>
        <v/>
      </c>
      <c r="G292" s="4">
        <f>IF('Input data'!G307="","",'Input data'!G307)</f>
        <v>0</v>
      </c>
      <c r="H292" s="4" t="str">
        <f>IF('Input data'!H307&gt;0.5,'Input data'!H307,"")</f>
        <v/>
      </c>
      <c r="I292" s="4" t="str">
        <f>IF('Input data'!I307="","",'Input data'!I307)</f>
        <v/>
      </c>
      <c r="J292" s="4" t="str">
        <f>IF(AND(OR(I292="Motorway link",I292="Exit diverge",I292="Entrance merge"),'Input data'!K307=""),2,IF(AND(OR(I292="Motorway link",I292="Exit diverge",I292="Entrance merge"),'Input data'!K307&gt;0.5,'Input data'!K307&lt;21),'Input data'!K307,"Irrelevant"))</f>
        <v>Irrelevant</v>
      </c>
      <c r="K292" s="4" t="str">
        <f>IF(AND(OR(I292="Motorway link",I292="Exit diverge",I292="Entrance merge",I292="Exit ramp",I292="Entrance ramp"),'Input data'!L307=""),3.5,IF(AND(OR(I292="Motorway link",I292="Exit diverge",I292="Entrance merge",I292="Exit ramp",I292="Entrance ramp"),'Input data'!L307&gt;1.5,'Input data'!L307&lt;11),'Input data'!L307,"Irrelevant"))</f>
        <v>Irrelevant</v>
      </c>
      <c r="L292" s="4" t="str">
        <f>IF(AND(I292="Motorway link",'Input data'!M307=""),"No",IF(I292="Motorway link",'Input data'!M307,"Irrelevant"))</f>
        <v>Irrelevant</v>
      </c>
      <c r="M292" s="4" t="str">
        <f>IF(AND(L292="Yes",'Input data'!N307&gt;0,'Input data'!N307&lt;1.00000001),'Input data'!N307,IF(OR(L292="No",L292="Yes"),0,"Irrelevant"))</f>
        <v>Irrelevant</v>
      </c>
      <c r="N292" s="4" t="str">
        <f>IF(AND(OR(I292="Motorway link",I292="Exit diverge",I292="Entrance merge"),'Input data'!O307=""),3,IF(AND(OR(I292="Motorway link",I292="Exit diverge",I292="Entrance merge"),'Input data'!O307&lt;11,'Input data'!O307&gt;-0.00000001),'Input data'!O307,"Irrelevant"))</f>
        <v>Irrelevant</v>
      </c>
      <c r="O292" s="4" t="str">
        <f>IF(AND(OR(I292="Motorway link",I292="Exit diverge",I292="Entrance merge",I292="Exit ramp",I292="Entrance ramp"),'Input data'!P307=""),0.5,IF(AND(OR(I292="Motorway link",I292="Exit diverge",I292="Entrance merge",I292="Exit ramp",I292="Entrance ramp"),'Input data'!P307&gt;-0.00000001,'Input data'!P307&lt;11),'Input data'!P307,"Irrelevant"))</f>
        <v>Irrelevant</v>
      </c>
      <c r="P292" s="4" t="str">
        <f>IF(AND(OR(I292="Motorway link",I292="Exit diverge",I292="Entrance merge"),'Input data'!Q307=""),5,IF(AND(OR(I292="Motorway link",I292="Exit diverge",I292="Entrance merge"),'Input data'!Q307&gt;-0.00000001,'Input data'!Q307&lt;101),'Input data'!Q307,"Irrelevant"))</f>
        <v>Irrelevant</v>
      </c>
      <c r="Q292" s="4" t="str">
        <f>IF(AND(OR(I292="Motorway link",I292="Exit diverge",I292="Entrance merge"),'Input data'!R307=""),"Straight",IF(AND(OR(I292="Motorway link",I292="Exit diverge",I292="Entrance merge"),'Input data'!R307&gt;10),'Input data'!R307,"Irrelevant"))</f>
        <v>Irrelevant</v>
      </c>
      <c r="R292" s="4" t="str">
        <f>IF(Q292="Straight",0,IF(AND(OR(I292="Motorway link",I292="Exit diverge",I292="Entrance merge"),OR('Input data'!S307="",'Input data'!S307&gt;(G292*1000))),G292*1000,IF(AND(OR(I292="Motorway link",I292="Exit diverge",I292="Entrance merge"),'Input data'!S307&gt;0),'Input data'!S307,"Irrelevant")))</f>
        <v>Irrelevant</v>
      </c>
      <c r="S292" s="4" t="str">
        <f>IF(AND(OR(I292="Motorway link",I292="Exit diverge",I292="Entrance merge"),'Input data'!T307=""),"Straight",IF(AND(OR(I292="Motorway link",I292="Exit diverge",I292="Entrance merge"),'Input data'!T307&gt;10),'Input data'!T307,"Irrelevant"))</f>
        <v>Irrelevant</v>
      </c>
      <c r="T292" s="4" t="str">
        <f>IF(S292="Straight",0,IF(R292="Irrelevant","Irrelevant",IF(AND(OR(I292="Motorway link",I292="Exit diverge",I292="Entrance merge"),OR('Input data'!U307="",'Input data'!U307&gt;(G292*1000-R292))),G292*1000-R292,IF(AND(OR(I292="Motorway link",I292="Exit diverge",I292="Entrance merge"),'Input data'!U307&gt;0),'Input data'!U307,"Irrelevant"))))</f>
        <v>Irrelevant</v>
      </c>
      <c r="U292" s="4" t="str">
        <f>IF(AND(OR(I292="Motorway link",I292="Exit diverge",I292="Entrance merge",I292="Exit ramp",I292="Entrance ramp"),'Input data'!V307=""),"No",IF(OR(I292="Motorway link",I292="Exit diverge",I292="Entrance merge",I292="Exit ramp",I292="Entrance ramp"),'Input data'!V307,"Irrelevant"))</f>
        <v>Irrelevant</v>
      </c>
      <c r="V292" s="4" t="str">
        <f>IF(W292="Straight",IF(AND(OR(I292="Exit ramp",I292="Entrance ramp"),'Input data'!W307=""),"Straight diamond ramp",IF(OR(I292="Exit ramp",I292="Entrance ramp"),'Input data'!W307,"Irrelevant")),"Irrelevant")</f>
        <v>Irrelevant</v>
      </c>
      <c r="W292" s="4" t="str">
        <f>IF(AND(OR(I292="Exit ramp",I292="Entrance ramp"),'Input data'!X307=""),"Straight",IF(AND(OR(I292="Exit ramp",I292="Entrance ramp"),'Input data'!X307&gt;10),'Input data'!X307,"Irrelevant"))</f>
        <v>Irrelevant</v>
      </c>
      <c r="X292" s="4" t="str">
        <f>IF(AND(OR(I292="Exit ramp",I292="Entrance ramp"),OR('Input data'!Y307="",'Input data'!Y307&gt;(G292*1000))),G292*1000,IF(AND(OR(I292="Exit ramp",I292="Entrance ramp"),'Input data'!Y307&gt;0),'Input data'!Y307,"Irrelevant"))</f>
        <v>Irrelevant</v>
      </c>
      <c r="Y292" s="4" t="str">
        <f>IF(AND(I292="Exit ramp",'Input data'!Z307=""),95,IF(AND(I292="Entrance ramp",'Input data'!Z307=""),45,IF(AND(OR(I292="Exit ramp",I292="Entrance ramp"),'Input data'!Z307&gt;4,'Input data'!Z307&lt;200),'Input data'!Z307,"Irrelevant")))</f>
        <v>Irrelevant</v>
      </c>
      <c r="Z292" s="4" t="str">
        <f>IF(AND(OR(I292="Exit ramp",I292="Entrance ramp"),'Input data'!AA307=""),"Straight",IF(AND(OR(I292="Exit ramp",I292="Entrance ramp"),'Input data'!AA307&gt;10),'Input data'!AA307,"Irrelevant"))</f>
        <v>Irrelevant</v>
      </c>
      <c r="AA292" s="4" t="str">
        <f>IF(X292="Irrelevant","Irrelevant",IF(AND(OR(I292="Exit ramp",I292="Entrance ramp"),OR('Input data'!AB307="",'Input data'!AB307&gt;(G292*1000-X292))),G292*1000-X292,IF(AND(OR(I292="Exit ramp",I292="Entrance ramp"),'Input data'!AB307&gt;0),'Input data'!AB307,"Irrelevant")))</f>
        <v>Irrelevant</v>
      </c>
      <c r="AB292" s="4" t="str">
        <f>IF(AND(I292="Exit ramp",'Input data'!AC307=""),60,IF(AND(I292="Entrance ramp",'Input data'!AC307=""),80,IF(AND(OR(I292="Exit ramp",I292="Entrance ramp"),'Input data'!AC307&gt;4,'Input data'!AC307&lt;200),'Input data'!AC307,"Irrelevant")))</f>
        <v>Irrelevant</v>
      </c>
      <c r="AC292" s="4" t="str">
        <f>IF(AND(OR(I292="Motorway link",I292="Exit diverge",I292="Entrance merge"),'Input data'!AD307=""),"No",IF(OR(I292="Motorway link",I292="Exit diverge",I292="Entrance merge"),'Input data'!AD307,"Irrelevant"))</f>
        <v>Irrelevant</v>
      </c>
      <c r="AD292" s="4" t="str">
        <f>IF(AND(OR(I292="Motorway link",I292="Exit diverge",I292="Entrance merge"),'Input data'!AE307=""),"130 kph",IF(OR(I292="Motorway link",I292="Exit diverge",I292="Entrance merge"),'Input data'!AE307,"Irrelevant"))</f>
        <v>Irrelevant</v>
      </c>
      <c r="AE292" s="4" t="str">
        <f>IF(AND(I292="Entrance merge",'Input data'!AF307=""),"No",IF(I292="Entrance merge",'Input data'!AF307,"Irrelevant"))</f>
        <v>Irrelevant</v>
      </c>
      <c r="AF292" s="4" t="str">
        <f>IF(AND(AE292="Yes",'Input data'!AG307&gt;0,'Input data'!AG307&lt;1.00000001),'Input data'!AG307,IF(OR(AE292="No",AE292="Yes"),0,"Irrelevant"))</f>
        <v>Irrelevant</v>
      </c>
    </row>
    <row r="293" spans="1:32" x14ac:dyDescent="0.3">
      <c r="A293" s="4" t="str">
        <f>IF('Input data'!A308="","",'Input data'!A308)</f>
        <v/>
      </c>
      <c r="B293" s="4" t="str">
        <f>IF('Input data'!B308="","",'Input data'!B308)</f>
        <v/>
      </c>
      <c r="C293" s="4" t="str">
        <f>IF('Input data'!C308="","",'Input data'!C308)</f>
        <v/>
      </c>
      <c r="D293" s="4" t="str">
        <f>IF('Input data'!D308="","",'Input data'!D308)</f>
        <v/>
      </c>
      <c r="E293" s="4" t="str">
        <f>IF('Input data'!E308="","",'Input data'!E308)</f>
        <v/>
      </c>
      <c r="F293" s="4" t="str">
        <f>IF('Input data'!F308="","",'Input data'!F308)</f>
        <v/>
      </c>
      <c r="G293" s="4">
        <f>IF('Input data'!G308="","",'Input data'!G308)</f>
        <v>0</v>
      </c>
      <c r="H293" s="4" t="str">
        <f>IF('Input data'!H308&gt;0.5,'Input data'!H308,"")</f>
        <v/>
      </c>
      <c r="I293" s="4" t="str">
        <f>IF('Input data'!I308="","",'Input data'!I308)</f>
        <v/>
      </c>
      <c r="J293" s="4" t="str">
        <f>IF(AND(OR(I293="Motorway link",I293="Exit diverge",I293="Entrance merge"),'Input data'!K308=""),2,IF(AND(OR(I293="Motorway link",I293="Exit diverge",I293="Entrance merge"),'Input data'!K308&gt;0.5,'Input data'!K308&lt;21),'Input data'!K308,"Irrelevant"))</f>
        <v>Irrelevant</v>
      </c>
      <c r="K293" s="4" t="str">
        <f>IF(AND(OR(I293="Motorway link",I293="Exit diverge",I293="Entrance merge",I293="Exit ramp",I293="Entrance ramp"),'Input data'!L308=""),3.5,IF(AND(OR(I293="Motorway link",I293="Exit diverge",I293="Entrance merge",I293="Exit ramp",I293="Entrance ramp"),'Input data'!L308&gt;1.5,'Input data'!L308&lt;11),'Input data'!L308,"Irrelevant"))</f>
        <v>Irrelevant</v>
      </c>
      <c r="L293" s="4" t="str">
        <f>IF(AND(I293="Motorway link",'Input data'!M308=""),"No",IF(I293="Motorway link",'Input data'!M308,"Irrelevant"))</f>
        <v>Irrelevant</v>
      </c>
      <c r="M293" s="4" t="str">
        <f>IF(AND(L293="Yes",'Input data'!N308&gt;0,'Input data'!N308&lt;1.00000001),'Input data'!N308,IF(OR(L293="No",L293="Yes"),0,"Irrelevant"))</f>
        <v>Irrelevant</v>
      </c>
      <c r="N293" s="4" t="str">
        <f>IF(AND(OR(I293="Motorway link",I293="Exit diverge",I293="Entrance merge"),'Input data'!O308=""),3,IF(AND(OR(I293="Motorway link",I293="Exit diverge",I293="Entrance merge"),'Input data'!O308&lt;11,'Input data'!O308&gt;-0.00000001),'Input data'!O308,"Irrelevant"))</f>
        <v>Irrelevant</v>
      </c>
      <c r="O293" s="4" t="str">
        <f>IF(AND(OR(I293="Motorway link",I293="Exit diverge",I293="Entrance merge",I293="Exit ramp",I293="Entrance ramp"),'Input data'!P308=""),0.5,IF(AND(OR(I293="Motorway link",I293="Exit diverge",I293="Entrance merge",I293="Exit ramp",I293="Entrance ramp"),'Input data'!P308&gt;-0.00000001,'Input data'!P308&lt;11),'Input data'!P308,"Irrelevant"))</f>
        <v>Irrelevant</v>
      </c>
      <c r="P293" s="4" t="str">
        <f>IF(AND(OR(I293="Motorway link",I293="Exit diverge",I293="Entrance merge"),'Input data'!Q308=""),5,IF(AND(OR(I293="Motorway link",I293="Exit diverge",I293="Entrance merge"),'Input data'!Q308&gt;-0.00000001,'Input data'!Q308&lt;101),'Input data'!Q308,"Irrelevant"))</f>
        <v>Irrelevant</v>
      </c>
      <c r="Q293" s="4" t="str">
        <f>IF(AND(OR(I293="Motorway link",I293="Exit diverge",I293="Entrance merge"),'Input data'!R308=""),"Straight",IF(AND(OR(I293="Motorway link",I293="Exit diverge",I293="Entrance merge"),'Input data'!R308&gt;10),'Input data'!R308,"Irrelevant"))</f>
        <v>Irrelevant</v>
      </c>
      <c r="R293" s="4" t="str">
        <f>IF(Q293="Straight",0,IF(AND(OR(I293="Motorway link",I293="Exit diverge",I293="Entrance merge"),OR('Input data'!S308="",'Input data'!S308&gt;(G293*1000))),G293*1000,IF(AND(OR(I293="Motorway link",I293="Exit diverge",I293="Entrance merge"),'Input data'!S308&gt;0),'Input data'!S308,"Irrelevant")))</f>
        <v>Irrelevant</v>
      </c>
      <c r="S293" s="4" t="str">
        <f>IF(AND(OR(I293="Motorway link",I293="Exit diverge",I293="Entrance merge"),'Input data'!T308=""),"Straight",IF(AND(OR(I293="Motorway link",I293="Exit diverge",I293="Entrance merge"),'Input data'!T308&gt;10),'Input data'!T308,"Irrelevant"))</f>
        <v>Irrelevant</v>
      </c>
      <c r="T293" s="4" t="str">
        <f>IF(S293="Straight",0,IF(R293="Irrelevant","Irrelevant",IF(AND(OR(I293="Motorway link",I293="Exit diverge",I293="Entrance merge"),OR('Input data'!U308="",'Input data'!U308&gt;(G293*1000-R293))),G293*1000-R293,IF(AND(OR(I293="Motorway link",I293="Exit diverge",I293="Entrance merge"),'Input data'!U308&gt;0),'Input data'!U308,"Irrelevant"))))</f>
        <v>Irrelevant</v>
      </c>
      <c r="U293" s="4" t="str">
        <f>IF(AND(OR(I293="Motorway link",I293="Exit diverge",I293="Entrance merge",I293="Exit ramp",I293="Entrance ramp"),'Input data'!V308=""),"No",IF(OR(I293="Motorway link",I293="Exit diverge",I293="Entrance merge",I293="Exit ramp",I293="Entrance ramp"),'Input data'!V308,"Irrelevant"))</f>
        <v>Irrelevant</v>
      </c>
      <c r="V293" s="4" t="str">
        <f>IF(W293="Straight",IF(AND(OR(I293="Exit ramp",I293="Entrance ramp"),'Input data'!W308=""),"Straight diamond ramp",IF(OR(I293="Exit ramp",I293="Entrance ramp"),'Input data'!W308,"Irrelevant")),"Irrelevant")</f>
        <v>Irrelevant</v>
      </c>
      <c r="W293" s="4" t="str">
        <f>IF(AND(OR(I293="Exit ramp",I293="Entrance ramp"),'Input data'!X308=""),"Straight",IF(AND(OR(I293="Exit ramp",I293="Entrance ramp"),'Input data'!X308&gt;10),'Input data'!X308,"Irrelevant"))</f>
        <v>Irrelevant</v>
      </c>
      <c r="X293" s="4" t="str">
        <f>IF(AND(OR(I293="Exit ramp",I293="Entrance ramp"),OR('Input data'!Y308="",'Input data'!Y308&gt;(G293*1000))),G293*1000,IF(AND(OR(I293="Exit ramp",I293="Entrance ramp"),'Input data'!Y308&gt;0),'Input data'!Y308,"Irrelevant"))</f>
        <v>Irrelevant</v>
      </c>
      <c r="Y293" s="4" t="str">
        <f>IF(AND(I293="Exit ramp",'Input data'!Z308=""),95,IF(AND(I293="Entrance ramp",'Input data'!Z308=""),45,IF(AND(OR(I293="Exit ramp",I293="Entrance ramp"),'Input data'!Z308&gt;4,'Input data'!Z308&lt;200),'Input data'!Z308,"Irrelevant")))</f>
        <v>Irrelevant</v>
      </c>
      <c r="Z293" s="4" t="str">
        <f>IF(AND(OR(I293="Exit ramp",I293="Entrance ramp"),'Input data'!AA308=""),"Straight",IF(AND(OR(I293="Exit ramp",I293="Entrance ramp"),'Input data'!AA308&gt;10),'Input data'!AA308,"Irrelevant"))</f>
        <v>Irrelevant</v>
      </c>
      <c r="AA293" s="4" t="str">
        <f>IF(X293="Irrelevant","Irrelevant",IF(AND(OR(I293="Exit ramp",I293="Entrance ramp"),OR('Input data'!AB308="",'Input data'!AB308&gt;(G293*1000-X293))),G293*1000-X293,IF(AND(OR(I293="Exit ramp",I293="Entrance ramp"),'Input data'!AB308&gt;0),'Input data'!AB308,"Irrelevant")))</f>
        <v>Irrelevant</v>
      </c>
      <c r="AB293" s="4" t="str">
        <f>IF(AND(I293="Exit ramp",'Input data'!AC308=""),60,IF(AND(I293="Entrance ramp",'Input data'!AC308=""),80,IF(AND(OR(I293="Exit ramp",I293="Entrance ramp"),'Input data'!AC308&gt;4,'Input data'!AC308&lt;200),'Input data'!AC308,"Irrelevant")))</f>
        <v>Irrelevant</v>
      </c>
      <c r="AC293" s="4" t="str">
        <f>IF(AND(OR(I293="Motorway link",I293="Exit diverge",I293="Entrance merge"),'Input data'!AD308=""),"No",IF(OR(I293="Motorway link",I293="Exit diverge",I293="Entrance merge"),'Input data'!AD308,"Irrelevant"))</f>
        <v>Irrelevant</v>
      </c>
      <c r="AD293" s="4" t="str">
        <f>IF(AND(OR(I293="Motorway link",I293="Exit diverge",I293="Entrance merge"),'Input data'!AE308=""),"130 kph",IF(OR(I293="Motorway link",I293="Exit diverge",I293="Entrance merge"),'Input data'!AE308,"Irrelevant"))</f>
        <v>Irrelevant</v>
      </c>
      <c r="AE293" s="4" t="str">
        <f>IF(AND(I293="Entrance merge",'Input data'!AF308=""),"No",IF(I293="Entrance merge",'Input data'!AF308,"Irrelevant"))</f>
        <v>Irrelevant</v>
      </c>
      <c r="AF293" s="4" t="str">
        <f>IF(AND(AE293="Yes",'Input data'!AG308&gt;0,'Input data'!AG308&lt;1.00000001),'Input data'!AG308,IF(OR(AE293="No",AE293="Yes"),0,"Irrelevant"))</f>
        <v>Irrelevant</v>
      </c>
    </row>
    <row r="294" spans="1:32" x14ac:dyDescent="0.3">
      <c r="A294" s="4" t="str">
        <f>IF('Input data'!A309="","",'Input data'!A309)</f>
        <v/>
      </c>
      <c r="B294" s="4" t="str">
        <f>IF('Input data'!B309="","",'Input data'!B309)</f>
        <v/>
      </c>
      <c r="C294" s="4" t="str">
        <f>IF('Input data'!C309="","",'Input data'!C309)</f>
        <v/>
      </c>
      <c r="D294" s="4" t="str">
        <f>IF('Input data'!D309="","",'Input data'!D309)</f>
        <v/>
      </c>
      <c r="E294" s="4" t="str">
        <f>IF('Input data'!E309="","",'Input data'!E309)</f>
        <v/>
      </c>
      <c r="F294" s="4" t="str">
        <f>IF('Input data'!F309="","",'Input data'!F309)</f>
        <v/>
      </c>
      <c r="G294" s="4">
        <f>IF('Input data'!G309="","",'Input data'!G309)</f>
        <v>0</v>
      </c>
      <c r="H294" s="4" t="str">
        <f>IF('Input data'!H309&gt;0.5,'Input data'!H309,"")</f>
        <v/>
      </c>
      <c r="I294" s="4" t="str">
        <f>IF('Input data'!I309="","",'Input data'!I309)</f>
        <v/>
      </c>
      <c r="J294" s="4" t="str">
        <f>IF(AND(OR(I294="Motorway link",I294="Exit diverge",I294="Entrance merge"),'Input data'!K309=""),2,IF(AND(OR(I294="Motorway link",I294="Exit diverge",I294="Entrance merge"),'Input data'!K309&gt;0.5,'Input data'!K309&lt;21),'Input data'!K309,"Irrelevant"))</f>
        <v>Irrelevant</v>
      </c>
      <c r="K294" s="4" t="str">
        <f>IF(AND(OR(I294="Motorway link",I294="Exit diverge",I294="Entrance merge",I294="Exit ramp",I294="Entrance ramp"),'Input data'!L309=""),3.5,IF(AND(OR(I294="Motorway link",I294="Exit diverge",I294="Entrance merge",I294="Exit ramp",I294="Entrance ramp"),'Input data'!L309&gt;1.5,'Input data'!L309&lt;11),'Input data'!L309,"Irrelevant"))</f>
        <v>Irrelevant</v>
      </c>
      <c r="L294" s="4" t="str">
        <f>IF(AND(I294="Motorway link",'Input data'!M309=""),"No",IF(I294="Motorway link",'Input data'!M309,"Irrelevant"))</f>
        <v>Irrelevant</v>
      </c>
      <c r="M294" s="4" t="str">
        <f>IF(AND(L294="Yes",'Input data'!N309&gt;0,'Input data'!N309&lt;1.00000001),'Input data'!N309,IF(OR(L294="No",L294="Yes"),0,"Irrelevant"))</f>
        <v>Irrelevant</v>
      </c>
      <c r="N294" s="4" t="str">
        <f>IF(AND(OR(I294="Motorway link",I294="Exit diverge",I294="Entrance merge"),'Input data'!O309=""),3,IF(AND(OR(I294="Motorway link",I294="Exit diverge",I294="Entrance merge"),'Input data'!O309&lt;11,'Input data'!O309&gt;-0.00000001),'Input data'!O309,"Irrelevant"))</f>
        <v>Irrelevant</v>
      </c>
      <c r="O294" s="4" t="str">
        <f>IF(AND(OR(I294="Motorway link",I294="Exit diverge",I294="Entrance merge",I294="Exit ramp",I294="Entrance ramp"),'Input data'!P309=""),0.5,IF(AND(OR(I294="Motorway link",I294="Exit diverge",I294="Entrance merge",I294="Exit ramp",I294="Entrance ramp"),'Input data'!P309&gt;-0.00000001,'Input data'!P309&lt;11),'Input data'!P309,"Irrelevant"))</f>
        <v>Irrelevant</v>
      </c>
      <c r="P294" s="4" t="str">
        <f>IF(AND(OR(I294="Motorway link",I294="Exit diverge",I294="Entrance merge"),'Input data'!Q309=""),5,IF(AND(OR(I294="Motorway link",I294="Exit diverge",I294="Entrance merge"),'Input data'!Q309&gt;-0.00000001,'Input data'!Q309&lt;101),'Input data'!Q309,"Irrelevant"))</f>
        <v>Irrelevant</v>
      </c>
      <c r="Q294" s="4" t="str">
        <f>IF(AND(OR(I294="Motorway link",I294="Exit diverge",I294="Entrance merge"),'Input data'!R309=""),"Straight",IF(AND(OR(I294="Motorway link",I294="Exit diverge",I294="Entrance merge"),'Input data'!R309&gt;10),'Input data'!R309,"Irrelevant"))</f>
        <v>Irrelevant</v>
      </c>
      <c r="R294" s="4" t="str">
        <f>IF(Q294="Straight",0,IF(AND(OR(I294="Motorway link",I294="Exit diverge",I294="Entrance merge"),OR('Input data'!S309="",'Input data'!S309&gt;(G294*1000))),G294*1000,IF(AND(OR(I294="Motorway link",I294="Exit diverge",I294="Entrance merge"),'Input data'!S309&gt;0),'Input data'!S309,"Irrelevant")))</f>
        <v>Irrelevant</v>
      </c>
      <c r="S294" s="4" t="str">
        <f>IF(AND(OR(I294="Motorway link",I294="Exit diverge",I294="Entrance merge"),'Input data'!T309=""),"Straight",IF(AND(OR(I294="Motorway link",I294="Exit diverge",I294="Entrance merge"),'Input data'!T309&gt;10),'Input data'!T309,"Irrelevant"))</f>
        <v>Irrelevant</v>
      </c>
      <c r="T294" s="4" t="str">
        <f>IF(S294="Straight",0,IF(R294="Irrelevant","Irrelevant",IF(AND(OR(I294="Motorway link",I294="Exit diverge",I294="Entrance merge"),OR('Input data'!U309="",'Input data'!U309&gt;(G294*1000-R294))),G294*1000-R294,IF(AND(OR(I294="Motorway link",I294="Exit diverge",I294="Entrance merge"),'Input data'!U309&gt;0),'Input data'!U309,"Irrelevant"))))</f>
        <v>Irrelevant</v>
      </c>
      <c r="U294" s="4" t="str">
        <f>IF(AND(OR(I294="Motorway link",I294="Exit diverge",I294="Entrance merge",I294="Exit ramp",I294="Entrance ramp"),'Input data'!V309=""),"No",IF(OR(I294="Motorway link",I294="Exit diverge",I294="Entrance merge",I294="Exit ramp",I294="Entrance ramp"),'Input data'!V309,"Irrelevant"))</f>
        <v>Irrelevant</v>
      </c>
      <c r="V294" s="4" t="str">
        <f>IF(W294="Straight",IF(AND(OR(I294="Exit ramp",I294="Entrance ramp"),'Input data'!W309=""),"Straight diamond ramp",IF(OR(I294="Exit ramp",I294="Entrance ramp"),'Input data'!W309,"Irrelevant")),"Irrelevant")</f>
        <v>Irrelevant</v>
      </c>
      <c r="W294" s="4" t="str">
        <f>IF(AND(OR(I294="Exit ramp",I294="Entrance ramp"),'Input data'!X309=""),"Straight",IF(AND(OR(I294="Exit ramp",I294="Entrance ramp"),'Input data'!X309&gt;10),'Input data'!X309,"Irrelevant"))</f>
        <v>Irrelevant</v>
      </c>
      <c r="X294" s="4" t="str">
        <f>IF(AND(OR(I294="Exit ramp",I294="Entrance ramp"),OR('Input data'!Y309="",'Input data'!Y309&gt;(G294*1000))),G294*1000,IF(AND(OR(I294="Exit ramp",I294="Entrance ramp"),'Input data'!Y309&gt;0),'Input data'!Y309,"Irrelevant"))</f>
        <v>Irrelevant</v>
      </c>
      <c r="Y294" s="4" t="str">
        <f>IF(AND(I294="Exit ramp",'Input data'!Z309=""),95,IF(AND(I294="Entrance ramp",'Input data'!Z309=""),45,IF(AND(OR(I294="Exit ramp",I294="Entrance ramp"),'Input data'!Z309&gt;4,'Input data'!Z309&lt;200),'Input data'!Z309,"Irrelevant")))</f>
        <v>Irrelevant</v>
      </c>
      <c r="Z294" s="4" t="str">
        <f>IF(AND(OR(I294="Exit ramp",I294="Entrance ramp"),'Input data'!AA309=""),"Straight",IF(AND(OR(I294="Exit ramp",I294="Entrance ramp"),'Input data'!AA309&gt;10),'Input data'!AA309,"Irrelevant"))</f>
        <v>Irrelevant</v>
      </c>
      <c r="AA294" s="4" t="str">
        <f>IF(X294="Irrelevant","Irrelevant",IF(AND(OR(I294="Exit ramp",I294="Entrance ramp"),OR('Input data'!AB309="",'Input data'!AB309&gt;(G294*1000-X294))),G294*1000-X294,IF(AND(OR(I294="Exit ramp",I294="Entrance ramp"),'Input data'!AB309&gt;0),'Input data'!AB309,"Irrelevant")))</f>
        <v>Irrelevant</v>
      </c>
      <c r="AB294" s="4" t="str">
        <f>IF(AND(I294="Exit ramp",'Input data'!AC309=""),60,IF(AND(I294="Entrance ramp",'Input data'!AC309=""),80,IF(AND(OR(I294="Exit ramp",I294="Entrance ramp"),'Input data'!AC309&gt;4,'Input data'!AC309&lt;200),'Input data'!AC309,"Irrelevant")))</f>
        <v>Irrelevant</v>
      </c>
      <c r="AC294" s="4" t="str">
        <f>IF(AND(OR(I294="Motorway link",I294="Exit diverge",I294="Entrance merge"),'Input data'!AD309=""),"No",IF(OR(I294="Motorway link",I294="Exit diverge",I294="Entrance merge"),'Input data'!AD309,"Irrelevant"))</f>
        <v>Irrelevant</v>
      </c>
      <c r="AD294" s="4" t="str">
        <f>IF(AND(OR(I294="Motorway link",I294="Exit diverge",I294="Entrance merge"),'Input data'!AE309=""),"130 kph",IF(OR(I294="Motorway link",I294="Exit diverge",I294="Entrance merge"),'Input data'!AE309,"Irrelevant"))</f>
        <v>Irrelevant</v>
      </c>
      <c r="AE294" s="4" t="str">
        <f>IF(AND(I294="Entrance merge",'Input data'!AF309=""),"No",IF(I294="Entrance merge",'Input data'!AF309,"Irrelevant"))</f>
        <v>Irrelevant</v>
      </c>
      <c r="AF294" s="4" t="str">
        <f>IF(AND(AE294="Yes",'Input data'!AG309&gt;0,'Input data'!AG309&lt;1.00000001),'Input data'!AG309,IF(OR(AE294="No",AE294="Yes"),0,"Irrelevant"))</f>
        <v>Irrelevant</v>
      </c>
    </row>
    <row r="295" spans="1:32" x14ac:dyDescent="0.3">
      <c r="A295" s="4" t="str">
        <f>IF('Input data'!A310="","",'Input data'!A310)</f>
        <v/>
      </c>
      <c r="B295" s="4" t="str">
        <f>IF('Input data'!B310="","",'Input data'!B310)</f>
        <v/>
      </c>
      <c r="C295" s="4" t="str">
        <f>IF('Input data'!C310="","",'Input data'!C310)</f>
        <v/>
      </c>
      <c r="D295" s="4" t="str">
        <f>IF('Input data'!D310="","",'Input data'!D310)</f>
        <v/>
      </c>
      <c r="E295" s="4" t="str">
        <f>IF('Input data'!E310="","",'Input data'!E310)</f>
        <v/>
      </c>
      <c r="F295" s="4" t="str">
        <f>IF('Input data'!F310="","",'Input data'!F310)</f>
        <v/>
      </c>
      <c r="G295" s="4">
        <f>IF('Input data'!G310="","",'Input data'!G310)</f>
        <v>0</v>
      </c>
      <c r="H295" s="4" t="str">
        <f>IF('Input data'!H310&gt;0.5,'Input data'!H310,"")</f>
        <v/>
      </c>
      <c r="I295" s="4" t="str">
        <f>IF('Input data'!I310="","",'Input data'!I310)</f>
        <v/>
      </c>
      <c r="J295" s="4" t="str">
        <f>IF(AND(OR(I295="Motorway link",I295="Exit diverge",I295="Entrance merge"),'Input data'!K310=""),2,IF(AND(OR(I295="Motorway link",I295="Exit diverge",I295="Entrance merge"),'Input data'!K310&gt;0.5,'Input data'!K310&lt;21),'Input data'!K310,"Irrelevant"))</f>
        <v>Irrelevant</v>
      </c>
      <c r="K295" s="4" t="str">
        <f>IF(AND(OR(I295="Motorway link",I295="Exit diverge",I295="Entrance merge",I295="Exit ramp",I295="Entrance ramp"),'Input data'!L310=""),3.5,IF(AND(OR(I295="Motorway link",I295="Exit diverge",I295="Entrance merge",I295="Exit ramp",I295="Entrance ramp"),'Input data'!L310&gt;1.5,'Input data'!L310&lt;11),'Input data'!L310,"Irrelevant"))</f>
        <v>Irrelevant</v>
      </c>
      <c r="L295" s="4" t="str">
        <f>IF(AND(I295="Motorway link",'Input data'!M310=""),"No",IF(I295="Motorway link",'Input data'!M310,"Irrelevant"))</f>
        <v>Irrelevant</v>
      </c>
      <c r="M295" s="4" t="str">
        <f>IF(AND(L295="Yes",'Input data'!N310&gt;0,'Input data'!N310&lt;1.00000001),'Input data'!N310,IF(OR(L295="No",L295="Yes"),0,"Irrelevant"))</f>
        <v>Irrelevant</v>
      </c>
      <c r="N295" s="4" t="str">
        <f>IF(AND(OR(I295="Motorway link",I295="Exit diverge",I295="Entrance merge"),'Input data'!O310=""),3,IF(AND(OR(I295="Motorway link",I295="Exit diverge",I295="Entrance merge"),'Input data'!O310&lt;11,'Input data'!O310&gt;-0.00000001),'Input data'!O310,"Irrelevant"))</f>
        <v>Irrelevant</v>
      </c>
      <c r="O295" s="4" t="str">
        <f>IF(AND(OR(I295="Motorway link",I295="Exit diverge",I295="Entrance merge",I295="Exit ramp",I295="Entrance ramp"),'Input data'!P310=""),0.5,IF(AND(OR(I295="Motorway link",I295="Exit diverge",I295="Entrance merge",I295="Exit ramp",I295="Entrance ramp"),'Input data'!P310&gt;-0.00000001,'Input data'!P310&lt;11),'Input data'!P310,"Irrelevant"))</f>
        <v>Irrelevant</v>
      </c>
      <c r="P295" s="4" t="str">
        <f>IF(AND(OR(I295="Motorway link",I295="Exit diverge",I295="Entrance merge"),'Input data'!Q310=""),5,IF(AND(OR(I295="Motorway link",I295="Exit diverge",I295="Entrance merge"),'Input data'!Q310&gt;-0.00000001,'Input data'!Q310&lt;101),'Input data'!Q310,"Irrelevant"))</f>
        <v>Irrelevant</v>
      </c>
      <c r="Q295" s="4" t="str">
        <f>IF(AND(OR(I295="Motorway link",I295="Exit diverge",I295="Entrance merge"),'Input data'!R310=""),"Straight",IF(AND(OR(I295="Motorway link",I295="Exit diverge",I295="Entrance merge"),'Input data'!R310&gt;10),'Input data'!R310,"Irrelevant"))</f>
        <v>Irrelevant</v>
      </c>
      <c r="R295" s="4" t="str">
        <f>IF(Q295="Straight",0,IF(AND(OR(I295="Motorway link",I295="Exit diverge",I295="Entrance merge"),OR('Input data'!S310="",'Input data'!S310&gt;(G295*1000))),G295*1000,IF(AND(OR(I295="Motorway link",I295="Exit diverge",I295="Entrance merge"),'Input data'!S310&gt;0),'Input data'!S310,"Irrelevant")))</f>
        <v>Irrelevant</v>
      </c>
      <c r="S295" s="4" t="str">
        <f>IF(AND(OR(I295="Motorway link",I295="Exit diverge",I295="Entrance merge"),'Input data'!T310=""),"Straight",IF(AND(OR(I295="Motorway link",I295="Exit diverge",I295="Entrance merge"),'Input data'!T310&gt;10),'Input data'!T310,"Irrelevant"))</f>
        <v>Irrelevant</v>
      </c>
      <c r="T295" s="4" t="str">
        <f>IF(S295="Straight",0,IF(R295="Irrelevant","Irrelevant",IF(AND(OR(I295="Motorway link",I295="Exit diverge",I295="Entrance merge"),OR('Input data'!U310="",'Input data'!U310&gt;(G295*1000-R295))),G295*1000-R295,IF(AND(OR(I295="Motorway link",I295="Exit diverge",I295="Entrance merge"),'Input data'!U310&gt;0),'Input data'!U310,"Irrelevant"))))</f>
        <v>Irrelevant</v>
      </c>
      <c r="U295" s="4" t="str">
        <f>IF(AND(OR(I295="Motorway link",I295="Exit diverge",I295="Entrance merge",I295="Exit ramp",I295="Entrance ramp"),'Input data'!V310=""),"No",IF(OR(I295="Motorway link",I295="Exit diverge",I295="Entrance merge",I295="Exit ramp",I295="Entrance ramp"),'Input data'!V310,"Irrelevant"))</f>
        <v>Irrelevant</v>
      </c>
      <c r="V295" s="4" t="str">
        <f>IF(W295="Straight",IF(AND(OR(I295="Exit ramp",I295="Entrance ramp"),'Input data'!W310=""),"Straight diamond ramp",IF(OR(I295="Exit ramp",I295="Entrance ramp"),'Input data'!W310,"Irrelevant")),"Irrelevant")</f>
        <v>Irrelevant</v>
      </c>
      <c r="W295" s="4" t="str">
        <f>IF(AND(OR(I295="Exit ramp",I295="Entrance ramp"),'Input data'!X310=""),"Straight",IF(AND(OR(I295="Exit ramp",I295="Entrance ramp"),'Input data'!X310&gt;10),'Input data'!X310,"Irrelevant"))</f>
        <v>Irrelevant</v>
      </c>
      <c r="X295" s="4" t="str">
        <f>IF(AND(OR(I295="Exit ramp",I295="Entrance ramp"),OR('Input data'!Y310="",'Input data'!Y310&gt;(G295*1000))),G295*1000,IF(AND(OR(I295="Exit ramp",I295="Entrance ramp"),'Input data'!Y310&gt;0),'Input data'!Y310,"Irrelevant"))</f>
        <v>Irrelevant</v>
      </c>
      <c r="Y295" s="4" t="str">
        <f>IF(AND(I295="Exit ramp",'Input data'!Z310=""),95,IF(AND(I295="Entrance ramp",'Input data'!Z310=""),45,IF(AND(OR(I295="Exit ramp",I295="Entrance ramp"),'Input data'!Z310&gt;4,'Input data'!Z310&lt;200),'Input data'!Z310,"Irrelevant")))</f>
        <v>Irrelevant</v>
      </c>
      <c r="Z295" s="4" t="str">
        <f>IF(AND(OR(I295="Exit ramp",I295="Entrance ramp"),'Input data'!AA310=""),"Straight",IF(AND(OR(I295="Exit ramp",I295="Entrance ramp"),'Input data'!AA310&gt;10),'Input data'!AA310,"Irrelevant"))</f>
        <v>Irrelevant</v>
      </c>
      <c r="AA295" s="4" t="str">
        <f>IF(X295="Irrelevant","Irrelevant",IF(AND(OR(I295="Exit ramp",I295="Entrance ramp"),OR('Input data'!AB310="",'Input data'!AB310&gt;(G295*1000-X295))),G295*1000-X295,IF(AND(OR(I295="Exit ramp",I295="Entrance ramp"),'Input data'!AB310&gt;0),'Input data'!AB310,"Irrelevant")))</f>
        <v>Irrelevant</v>
      </c>
      <c r="AB295" s="4" t="str">
        <f>IF(AND(I295="Exit ramp",'Input data'!AC310=""),60,IF(AND(I295="Entrance ramp",'Input data'!AC310=""),80,IF(AND(OR(I295="Exit ramp",I295="Entrance ramp"),'Input data'!AC310&gt;4,'Input data'!AC310&lt;200),'Input data'!AC310,"Irrelevant")))</f>
        <v>Irrelevant</v>
      </c>
      <c r="AC295" s="4" t="str">
        <f>IF(AND(OR(I295="Motorway link",I295="Exit diverge",I295="Entrance merge"),'Input data'!AD310=""),"No",IF(OR(I295="Motorway link",I295="Exit diverge",I295="Entrance merge"),'Input data'!AD310,"Irrelevant"))</f>
        <v>Irrelevant</v>
      </c>
      <c r="AD295" s="4" t="str">
        <f>IF(AND(OR(I295="Motorway link",I295="Exit diverge",I295="Entrance merge"),'Input data'!AE310=""),"130 kph",IF(OR(I295="Motorway link",I295="Exit diverge",I295="Entrance merge"),'Input data'!AE310,"Irrelevant"))</f>
        <v>Irrelevant</v>
      </c>
      <c r="AE295" s="4" t="str">
        <f>IF(AND(I295="Entrance merge",'Input data'!AF310=""),"No",IF(I295="Entrance merge",'Input data'!AF310,"Irrelevant"))</f>
        <v>Irrelevant</v>
      </c>
      <c r="AF295" s="4" t="str">
        <f>IF(AND(AE295="Yes",'Input data'!AG310&gt;0,'Input data'!AG310&lt;1.00000001),'Input data'!AG310,IF(OR(AE295="No",AE295="Yes"),0,"Irrelevant"))</f>
        <v>Irrelevant</v>
      </c>
    </row>
    <row r="296" spans="1:32" x14ac:dyDescent="0.3">
      <c r="A296" s="4" t="str">
        <f>IF('Input data'!A311="","",'Input data'!A311)</f>
        <v/>
      </c>
      <c r="B296" s="4" t="str">
        <f>IF('Input data'!B311="","",'Input data'!B311)</f>
        <v/>
      </c>
      <c r="C296" s="4" t="str">
        <f>IF('Input data'!C311="","",'Input data'!C311)</f>
        <v/>
      </c>
      <c r="D296" s="4" t="str">
        <f>IF('Input data'!D311="","",'Input data'!D311)</f>
        <v/>
      </c>
      <c r="E296" s="4" t="str">
        <f>IF('Input data'!E311="","",'Input data'!E311)</f>
        <v/>
      </c>
      <c r="F296" s="4" t="str">
        <f>IF('Input data'!F311="","",'Input data'!F311)</f>
        <v/>
      </c>
      <c r="G296" s="4">
        <f>IF('Input data'!G311="","",'Input data'!G311)</f>
        <v>0</v>
      </c>
      <c r="H296" s="4" t="str">
        <f>IF('Input data'!H311&gt;0.5,'Input data'!H311,"")</f>
        <v/>
      </c>
      <c r="I296" s="4" t="str">
        <f>IF('Input data'!I311="","",'Input data'!I311)</f>
        <v/>
      </c>
      <c r="J296" s="4" t="str">
        <f>IF(AND(OR(I296="Motorway link",I296="Exit diverge",I296="Entrance merge"),'Input data'!K311=""),2,IF(AND(OR(I296="Motorway link",I296="Exit diverge",I296="Entrance merge"),'Input data'!K311&gt;0.5,'Input data'!K311&lt;21),'Input data'!K311,"Irrelevant"))</f>
        <v>Irrelevant</v>
      </c>
      <c r="K296" s="4" t="str">
        <f>IF(AND(OR(I296="Motorway link",I296="Exit diverge",I296="Entrance merge",I296="Exit ramp",I296="Entrance ramp"),'Input data'!L311=""),3.5,IF(AND(OR(I296="Motorway link",I296="Exit diverge",I296="Entrance merge",I296="Exit ramp",I296="Entrance ramp"),'Input data'!L311&gt;1.5,'Input data'!L311&lt;11),'Input data'!L311,"Irrelevant"))</f>
        <v>Irrelevant</v>
      </c>
      <c r="L296" s="4" t="str">
        <f>IF(AND(I296="Motorway link",'Input data'!M311=""),"No",IF(I296="Motorway link",'Input data'!M311,"Irrelevant"))</f>
        <v>Irrelevant</v>
      </c>
      <c r="M296" s="4" t="str">
        <f>IF(AND(L296="Yes",'Input data'!N311&gt;0,'Input data'!N311&lt;1.00000001),'Input data'!N311,IF(OR(L296="No",L296="Yes"),0,"Irrelevant"))</f>
        <v>Irrelevant</v>
      </c>
      <c r="N296" s="4" t="str">
        <f>IF(AND(OR(I296="Motorway link",I296="Exit diverge",I296="Entrance merge"),'Input data'!O311=""),3,IF(AND(OR(I296="Motorway link",I296="Exit diverge",I296="Entrance merge"),'Input data'!O311&lt;11,'Input data'!O311&gt;-0.00000001),'Input data'!O311,"Irrelevant"))</f>
        <v>Irrelevant</v>
      </c>
      <c r="O296" s="4" t="str">
        <f>IF(AND(OR(I296="Motorway link",I296="Exit diverge",I296="Entrance merge",I296="Exit ramp",I296="Entrance ramp"),'Input data'!P311=""),0.5,IF(AND(OR(I296="Motorway link",I296="Exit diverge",I296="Entrance merge",I296="Exit ramp",I296="Entrance ramp"),'Input data'!P311&gt;-0.00000001,'Input data'!P311&lt;11),'Input data'!P311,"Irrelevant"))</f>
        <v>Irrelevant</v>
      </c>
      <c r="P296" s="4" t="str">
        <f>IF(AND(OR(I296="Motorway link",I296="Exit diverge",I296="Entrance merge"),'Input data'!Q311=""),5,IF(AND(OR(I296="Motorway link",I296="Exit diverge",I296="Entrance merge"),'Input data'!Q311&gt;-0.00000001,'Input data'!Q311&lt;101),'Input data'!Q311,"Irrelevant"))</f>
        <v>Irrelevant</v>
      </c>
      <c r="Q296" s="4" t="str">
        <f>IF(AND(OR(I296="Motorway link",I296="Exit diverge",I296="Entrance merge"),'Input data'!R311=""),"Straight",IF(AND(OR(I296="Motorway link",I296="Exit diverge",I296="Entrance merge"),'Input data'!R311&gt;10),'Input data'!R311,"Irrelevant"))</f>
        <v>Irrelevant</v>
      </c>
      <c r="R296" s="4" t="str">
        <f>IF(Q296="Straight",0,IF(AND(OR(I296="Motorway link",I296="Exit diverge",I296="Entrance merge"),OR('Input data'!S311="",'Input data'!S311&gt;(G296*1000))),G296*1000,IF(AND(OR(I296="Motorway link",I296="Exit diverge",I296="Entrance merge"),'Input data'!S311&gt;0),'Input data'!S311,"Irrelevant")))</f>
        <v>Irrelevant</v>
      </c>
      <c r="S296" s="4" t="str">
        <f>IF(AND(OR(I296="Motorway link",I296="Exit diverge",I296="Entrance merge"),'Input data'!T311=""),"Straight",IF(AND(OR(I296="Motorway link",I296="Exit diverge",I296="Entrance merge"),'Input data'!T311&gt;10),'Input data'!T311,"Irrelevant"))</f>
        <v>Irrelevant</v>
      </c>
      <c r="T296" s="4" t="str">
        <f>IF(S296="Straight",0,IF(R296="Irrelevant","Irrelevant",IF(AND(OR(I296="Motorway link",I296="Exit diverge",I296="Entrance merge"),OR('Input data'!U311="",'Input data'!U311&gt;(G296*1000-R296))),G296*1000-R296,IF(AND(OR(I296="Motorway link",I296="Exit diverge",I296="Entrance merge"),'Input data'!U311&gt;0),'Input data'!U311,"Irrelevant"))))</f>
        <v>Irrelevant</v>
      </c>
      <c r="U296" s="4" t="str">
        <f>IF(AND(OR(I296="Motorway link",I296="Exit diverge",I296="Entrance merge",I296="Exit ramp",I296="Entrance ramp"),'Input data'!V311=""),"No",IF(OR(I296="Motorway link",I296="Exit diverge",I296="Entrance merge",I296="Exit ramp",I296="Entrance ramp"),'Input data'!V311,"Irrelevant"))</f>
        <v>Irrelevant</v>
      </c>
      <c r="V296" s="4" t="str">
        <f>IF(W296="Straight",IF(AND(OR(I296="Exit ramp",I296="Entrance ramp"),'Input data'!W311=""),"Straight diamond ramp",IF(OR(I296="Exit ramp",I296="Entrance ramp"),'Input data'!W311,"Irrelevant")),"Irrelevant")</f>
        <v>Irrelevant</v>
      </c>
      <c r="W296" s="4" t="str">
        <f>IF(AND(OR(I296="Exit ramp",I296="Entrance ramp"),'Input data'!X311=""),"Straight",IF(AND(OR(I296="Exit ramp",I296="Entrance ramp"),'Input data'!X311&gt;10),'Input data'!X311,"Irrelevant"))</f>
        <v>Irrelevant</v>
      </c>
      <c r="X296" s="4" t="str">
        <f>IF(AND(OR(I296="Exit ramp",I296="Entrance ramp"),OR('Input data'!Y311="",'Input data'!Y311&gt;(G296*1000))),G296*1000,IF(AND(OR(I296="Exit ramp",I296="Entrance ramp"),'Input data'!Y311&gt;0),'Input data'!Y311,"Irrelevant"))</f>
        <v>Irrelevant</v>
      </c>
      <c r="Y296" s="4" t="str">
        <f>IF(AND(I296="Exit ramp",'Input data'!Z311=""),95,IF(AND(I296="Entrance ramp",'Input data'!Z311=""),45,IF(AND(OR(I296="Exit ramp",I296="Entrance ramp"),'Input data'!Z311&gt;4,'Input data'!Z311&lt;200),'Input data'!Z311,"Irrelevant")))</f>
        <v>Irrelevant</v>
      </c>
      <c r="Z296" s="4" t="str">
        <f>IF(AND(OR(I296="Exit ramp",I296="Entrance ramp"),'Input data'!AA311=""),"Straight",IF(AND(OR(I296="Exit ramp",I296="Entrance ramp"),'Input data'!AA311&gt;10),'Input data'!AA311,"Irrelevant"))</f>
        <v>Irrelevant</v>
      </c>
      <c r="AA296" s="4" t="str">
        <f>IF(X296="Irrelevant","Irrelevant",IF(AND(OR(I296="Exit ramp",I296="Entrance ramp"),OR('Input data'!AB311="",'Input data'!AB311&gt;(G296*1000-X296))),G296*1000-X296,IF(AND(OR(I296="Exit ramp",I296="Entrance ramp"),'Input data'!AB311&gt;0),'Input data'!AB311,"Irrelevant")))</f>
        <v>Irrelevant</v>
      </c>
      <c r="AB296" s="4" t="str">
        <f>IF(AND(I296="Exit ramp",'Input data'!AC311=""),60,IF(AND(I296="Entrance ramp",'Input data'!AC311=""),80,IF(AND(OR(I296="Exit ramp",I296="Entrance ramp"),'Input data'!AC311&gt;4,'Input data'!AC311&lt;200),'Input data'!AC311,"Irrelevant")))</f>
        <v>Irrelevant</v>
      </c>
      <c r="AC296" s="4" t="str">
        <f>IF(AND(OR(I296="Motorway link",I296="Exit diverge",I296="Entrance merge"),'Input data'!AD311=""),"No",IF(OR(I296="Motorway link",I296="Exit diverge",I296="Entrance merge"),'Input data'!AD311,"Irrelevant"))</f>
        <v>Irrelevant</v>
      </c>
      <c r="AD296" s="4" t="str">
        <f>IF(AND(OR(I296="Motorway link",I296="Exit diverge",I296="Entrance merge"),'Input data'!AE311=""),"130 kph",IF(OR(I296="Motorway link",I296="Exit diverge",I296="Entrance merge"),'Input data'!AE311,"Irrelevant"))</f>
        <v>Irrelevant</v>
      </c>
      <c r="AE296" s="4" t="str">
        <f>IF(AND(I296="Entrance merge",'Input data'!AF311=""),"No",IF(I296="Entrance merge",'Input data'!AF311,"Irrelevant"))</f>
        <v>Irrelevant</v>
      </c>
      <c r="AF296" s="4" t="str">
        <f>IF(AND(AE296="Yes",'Input data'!AG311&gt;0,'Input data'!AG311&lt;1.00000001),'Input data'!AG311,IF(OR(AE296="No",AE296="Yes"),0,"Irrelevant"))</f>
        <v>Irrelevant</v>
      </c>
    </row>
    <row r="297" spans="1:32" x14ac:dyDescent="0.3">
      <c r="A297" s="4" t="str">
        <f>IF('Input data'!A312="","",'Input data'!A312)</f>
        <v/>
      </c>
      <c r="B297" s="4" t="str">
        <f>IF('Input data'!B312="","",'Input data'!B312)</f>
        <v/>
      </c>
      <c r="C297" s="4" t="str">
        <f>IF('Input data'!C312="","",'Input data'!C312)</f>
        <v/>
      </c>
      <c r="D297" s="4" t="str">
        <f>IF('Input data'!D312="","",'Input data'!D312)</f>
        <v/>
      </c>
      <c r="E297" s="4" t="str">
        <f>IF('Input data'!E312="","",'Input data'!E312)</f>
        <v/>
      </c>
      <c r="F297" s="4" t="str">
        <f>IF('Input data'!F312="","",'Input data'!F312)</f>
        <v/>
      </c>
      <c r="G297" s="4">
        <f>IF('Input data'!G312="","",'Input data'!G312)</f>
        <v>0</v>
      </c>
      <c r="H297" s="4" t="str">
        <f>IF('Input data'!H312&gt;0.5,'Input data'!H312,"")</f>
        <v/>
      </c>
      <c r="I297" s="4" t="str">
        <f>IF('Input data'!I312="","",'Input data'!I312)</f>
        <v/>
      </c>
      <c r="J297" s="4" t="str">
        <f>IF(AND(OR(I297="Motorway link",I297="Exit diverge",I297="Entrance merge"),'Input data'!K312=""),2,IF(AND(OR(I297="Motorway link",I297="Exit diverge",I297="Entrance merge"),'Input data'!K312&gt;0.5,'Input data'!K312&lt;21),'Input data'!K312,"Irrelevant"))</f>
        <v>Irrelevant</v>
      </c>
      <c r="K297" s="4" t="str">
        <f>IF(AND(OR(I297="Motorway link",I297="Exit diverge",I297="Entrance merge",I297="Exit ramp",I297="Entrance ramp"),'Input data'!L312=""),3.5,IF(AND(OR(I297="Motorway link",I297="Exit diverge",I297="Entrance merge",I297="Exit ramp",I297="Entrance ramp"),'Input data'!L312&gt;1.5,'Input data'!L312&lt;11),'Input data'!L312,"Irrelevant"))</f>
        <v>Irrelevant</v>
      </c>
      <c r="L297" s="4" t="str">
        <f>IF(AND(I297="Motorway link",'Input data'!M312=""),"No",IF(I297="Motorway link",'Input data'!M312,"Irrelevant"))</f>
        <v>Irrelevant</v>
      </c>
      <c r="M297" s="4" t="str">
        <f>IF(AND(L297="Yes",'Input data'!N312&gt;0,'Input data'!N312&lt;1.00000001),'Input data'!N312,IF(OR(L297="No",L297="Yes"),0,"Irrelevant"))</f>
        <v>Irrelevant</v>
      </c>
      <c r="N297" s="4" t="str">
        <f>IF(AND(OR(I297="Motorway link",I297="Exit diverge",I297="Entrance merge"),'Input data'!O312=""),3,IF(AND(OR(I297="Motorway link",I297="Exit diverge",I297="Entrance merge"),'Input data'!O312&lt;11,'Input data'!O312&gt;-0.00000001),'Input data'!O312,"Irrelevant"))</f>
        <v>Irrelevant</v>
      </c>
      <c r="O297" s="4" t="str">
        <f>IF(AND(OR(I297="Motorway link",I297="Exit diverge",I297="Entrance merge",I297="Exit ramp",I297="Entrance ramp"),'Input data'!P312=""),0.5,IF(AND(OR(I297="Motorway link",I297="Exit diverge",I297="Entrance merge",I297="Exit ramp",I297="Entrance ramp"),'Input data'!P312&gt;-0.00000001,'Input data'!P312&lt;11),'Input data'!P312,"Irrelevant"))</f>
        <v>Irrelevant</v>
      </c>
      <c r="P297" s="4" t="str">
        <f>IF(AND(OR(I297="Motorway link",I297="Exit diverge",I297="Entrance merge"),'Input data'!Q312=""),5,IF(AND(OR(I297="Motorway link",I297="Exit diverge",I297="Entrance merge"),'Input data'!Q312&gt;-0.00000001,'Input data'!Q312&lt;101),'Input data'!Q312,"Irrelevant"))</f>
        <v>Irrelevant</v>
      </c>
      <c r="Q297" s="4" t="str">
        <f>IF(AND(OR(I297="Motorway link",I297="Exit diverge",I297="Entrance merge"),'Input data'!R312=""),"Straight",IF(AND(OR(I297="Motorway link",I297="Exit diverge",I297="Entrance merge"),'Input data'!R312&gt;10),'Input data'!R312,"Irrelevant"))</f>
        <v>Irrelevant</v>
      </c>
      <c r="R297" s="4" t="str">
        <f>IF(Q297="Straight",0,IF(AND(OR(I297="Motorway link",I297="Exit diverge",I297="Entrance merge"),OR('Input data'!S312="",'Input data'!S312&gt;(G297*1000))),G297*1000,IF(AND(OR(I297="Motorway link",I297="Exit diverge",I297="Entrance merge"),'Input data'!S312&gt;0),'Input data'!S312,"Irrelevant")))</f>
        <v>Irrelevant</v>
      </c>
      <c r="S297" s="4" t="str">
        <f>IF(AND(OR(I297="Motorway link",I297="Exit diverge",I297="Entrance merge"),'Input data'!T312=""),"Straight",IF(AND(OR(I297="Motorway link",I297="Exit diverge",I297="Entrance merge"),'Input data'!T312&gt;10),'Input data'!T312,"Irrelevant"))</f>
        <v>Irrelevant</v>
      </c>
      <c r="T297" s="4" t="str">
        <f>IF(S297="Straight",0,IF(R297="Irrelevant","Irrelevant",IF(AND(OR(I297="Motorway link",I297="Exit diverge",I297="Entrance merge"),OR('Input data'!U312="",'Input data'!U312&gt;(G297*1000-R297))),G297*1000-R297,IF(AND(OR(I297="Motorway link",I297="Exit diverge",I297="Entrance merge"),'Input data'!U312&gt;0),'Input data'!U312,"Irrelevant"))))</f>
        <v>Irrelevant</v>
      </c>
      <c r="U297" s="4" t="str">
        <f>IF(AND(OR(I297="Motorway link",I297="Exit diverge",I297="Entrance merge",I297="Exit ramp",I297="Entrance ramp"),'Input data'!V312=""),"No",IF(OR(I297="Motorway link",I297="Exit diverge",I297="Entrance merge",I297="Exit ramp",I297="Entrance ramp"),'Input data'!V312,"Irrelevant"))</f>
        <v>Irrelevant</v>
      </c>
      <c r="V297" s="4" t="str">
        <f>IF(W297="Straight",IF(AND(OR(I297="Exit ramp",I297="Entrance ramp"),'Input data'!W312=""),"Straight diamond ramp",IF(OR(I297="Exit ramp",I297="Entrance ramp"),'Input data'!W312,"Irrelevant")),"Irrelevant")</f>
        <v>Irrelevant</v>
      </c>
      <c r="W297" s="4" t="str">
        <f>IF(AND(OR(I297="Exit ramp",I297="Entrance ramp"),'Input data'!X312=""),"Straight",IF(AND(OR(I297="Exit ramp",I297="Entrance ramp"),'Input data'!X312&gt;10),'Input data'!X312,"Irrelevant"))</f>
        <v>Irrelevant</v>
      </c>
      <c r="X297" s="4" t="str">
        <f>IF(AND(OR(I297="Exit ramp",I297="Entrance ramp"),OR('Input data'!Y312="",'Input data'!Y312&gt;(G297*1000))),G297*1000,IF(AND(OR(I297="Exit ramp",I297="Entrance ramp"),'Input data'!Y312&gt;0),'Input data'!Y312,"Irrelevant"))</f>
        <v>Irrelevant</v>
      </c>
      <c r="Y297" s="4" t="str">
        <f>IF(AND(I297="Exit ramp",'Input data'!Z312=""),95,IF(AND(I297="Entrance ramp",'Input data'!Z312=""),45,IF(AND(OR(I297="Exit ramp",I297="Entrance ramp"),'Input data'!Z312&gt;4,'Input data'!Z312&lt;200),'Input data'!Z312,"Irrelevant")))</f>
        <v>Irrelevant</v>
      </c>
      <c r="Z297" s="4" t="str">
        <f>IF(AND(OR(I297="Exit ramp",I297="Entrance ramp"),'Input data'!AA312=""),"Straight",IF(AND(OR(I297="Exit ramp",I297="Entrance ramp"),'Input data'!AA312&gt;10),'Input data'!AA312,"Irrelevant"))</f>
        <v>Irrelevant</v>
      </c>
      <c r="AA297" s="4" t="str">
        <f>IF(X297="Irrelevant","Irrelevant",IF(AND(OR(I297="Exit ramp",I297="Entrance ramp"),OR('Input data'!AB312="",'Input data'!AB312&gt;(G297*1000-X297))),G297*1000-X297,IF(AND(OR(I297="Exit ramp",I297="Entrance ramp"),'Input data'!AB312&gt;0),'Input data'!AB312,"Irrelevant")))</f>
        <v>Irrelevant</v>
      </c>
      <c r="AB297" s="4" t="str">
        <f>IF(AND(I297="Exit ramp",'Input data'!AC312=""),60,IF(AND(I297="Entrance ramp",'Input data'!AC312=""),80,IF(AND(OR(I297="Exit ramp",I297="Entrance ramp"),'Input data'!AC312&gt;4,'Input data'!AC312&lt;200),'Input data'!AC312,"Irrelevant")))</f>
        <v>Irrelevant</v>
      </c>
      <c r="AC297" s="4" t="str">
        <f>IF(AND(OR(I297="Motorway link",I297="Exit diverge",I297="Entrance merge"),'Input data'!AD312=""),"No",IF(OR(I297="Motorway link",I297="Exit diverge",I297="Entrance merge"),'Input data'!AD312,"Irrelevant"))</f>
        <v>Irrelevant</v>
      </c>
      <c r="AD297" s="4" t="str">
        <f>IF(AND(OR(I297="Motorway link",I297="Exit diverge",I297="Entrance merge"),'Input data'!AE312=""),"130 kph",IF(OR(I297="Motorway link",I297="Exit diverge",I297="Entrance merge"),'Input data'!AE312,"Irrelevant"))</f>
        <v>Irrelevant</v>
      </c>
      <c r="AE297" s="4" t="str">
        <f>IF(AND(I297="Entrance merge",'Input data'!AF312=""),"No",IF(I297="Entrance merge",'Input data'!AF312,"Irrelevant"))</f>
        <v>Irrelevant</v>
      </c>
      <c r="AF297" s="4" t="str">
        <f>IF(AND(AE297="Yes",'Input data'!AG312&gt;0,'Input data'!AG312&lt;1.00000001),'Input data'!AG312,IF(OR(AE297="No",AE297="Yes"),0,"Irrelevant"))</f>
        <v>Irrelevant</v>
      </c>
    </row>
    <row r="298" spans="1:32" x14ac:dyDescent="0.3">
      <c r="A298" s="4" t="str">
        <f>IF('Input data'!A313="","",'Input data'!A313)</f>
        <v/>
      </c>
      <c r="B298" s="4" t="str">
        <f>IF('Input data'!B313="","",'Input data'!B313)</f>
        <v/>
      </c>
      <c r="C298" s="4" t="str">
        <f>IF('Input data'!C313="","",'Input data'!C313)</f>
        <v/>
      </c>
      <c r="D298" s="4" t="str">
        <f>IF('Input data'!D313="","",'Input data'!D313)</f>
        <v/>
      </c>
      <c r="E298" s="4" t="str">
        <f>IF('Input data'!E313="","",'Input data'!E313)</f>
        <v/>
      </c>
      <c r="F298" s="4" t="str">
        <f>IF('Input data'!F313="","",'Input data'!F313)</f>
        <v/>
      </c>
      <c r="G298" s="4">
        <f>IF('Input data'!G313="","",'Input data'!G313)</f>
        <v>0</v>
      </c>
      <c r="H298" s="4" t="str">
        <f>IF('Input data'!H313&gt;0.5,'Input data'!H313,"")</f>
        <v/>
      </c>
      <c r="I298" s="4" t="str">
        <f>IF('Input data'!I313="","",'Input data'!I313)</f>
        <v/>
      </c>
      <c r="J298" s="4" t="str">
        <f>IF(AND(OR(I298="Motorway link",I298="Exit diverge",I298="Entrance merge"),'Input data'!K313=""),2,IF(AND(OR(I298="Motorway link",I298="Exit diverge",I298="Entrance merge"),'Input data'!K313&gt;0.5,'Input data'!K313&lt;21),'Input data'!K313,"Irrelevant"))</f>
        <v>Irrelevant</v>
      </c>
      <c r="K298" s="4" t="str">
        <f>IF(AND(OR(I298="Motorway link",I298="Exit diverge",I298="Entrance merge",I298="Exit ramp",I298="Entrance ramp"),'Input data'!L313=""),3.5,IF(AND(OR(I298="Motorway link",I298="Exit diverge",I298="Entrance merge",I298="Exit ramp",I298="Entrance ramp"),'Input data'!L313&gt;1.5,'Input data'!L313&lt;11),'Input data'!L313,"Irrelevant"))</f>
        <v>Irrelevant</v>
      </c>
      <c r="L298" s="4" t="str">
        <f>IF(AND(I298="Motorway link",'Input data'!M313=""),"No",IF(I298="Motorway link",'Input data'!M313,"Irrelevant"))</f>
        <v>Irrelevant</v>
      </c>
      <c r="M298" s="4" t="str">
        <f>IF(AND(L298="Yes",'Input data'!N313&gt;0,'Input data'!N313&lt;1.00000001),'Input data'!N313,IF(OR(L298="No",L298="Yes"),0,"Irrelevant"))</f>
        <v>Irrelevant</v>
      </c>
      <c r="N298" s="4" t="str">
        <f>IF(AND(OR(I298="Motorway link",I298="Exit diverge",I298="Entrance merge"),'Input data'!O313=""),3,IF(AND(OR(I298="Motorway link",I298="Exit diverge",I298="Entrance merge"),'Input data'!O313&lt;11,'Input data'!O313&gt;-0.00000001),'Input data'!O313,"Irrelevant"))</f>
        <v>Irrelevant</v>
      </c>
      <c r="O298" s="4" t="str">
        <f>IF(AND(OR(I298="Motorway link",I298="Exit diverge",I298="Entrance merge",I298="Exit ramp",I298="Entrance ramp"),'Input data'!P313=""),0.5,IF(AND(OR(I298="Motorway link",I298="Exit diverge",I298="Entrance merge",I298="Exit ramp",I298="Entrance ramp"),'Input data'!P313&gt;-0.00000001,'Input data'!P313&lt;11),'Input data'!P313,"Irrelevant"))</f>
        <v>Irrelevant</v>
      </c>
      <c r="P298" s="4" t="str">
        <f>IF(AND(OR(I298="Motorway link",I298="Exit diverge",I298="Entrance merge"),'Input data'!Q313=""),5,IF(AND(OR(I298="Motorway link",I298="Exit diverge",I298="Entrance merge"),'Input data'!Q313&gt;-0.00000001,'Input data'!Q313&lt;101),'Input data'!Q313,"Irrelevant"))</f>
        <v>Irrelevant</v>
      </c>
      <c r="Q298" s="4" t="str">
        <f>IF(AND(OR(I298="Motorway link",I298="Exit diverge",I298="Entrance merge"),'Input data'!R313=""),"Straight",IF(AND(OR(I298="Motorway link",I298="Exit diverge",I298="Entrance merge"),'Input data'!R313&gt;10),'Input data'!R313,"Irrelevant"))</f>
        <v>Irrelevant</v>
      </c>
      <c r="R298" s="4" t="str">
        <f>IF(Q298="Straight",0,IF(AND(OR(I298="Motorway link",I298="Exit diverge",I298="Entrance merge"),OR('Input data'!S313="",'Input data'!S313&gt;(G298*1000))),G298*1000,IF(AND(OR(I298="Motorway link",I298="Exit diverge",I298="Entrance merge"),'Input data'!S313&gt;0),'Input data'!S313,"Irrelevant")))</f>
        <v>Irrelevant</v>
      </c>
      <c r="S298" s="4" t="str">
        <f>IF(AND(OR(I298="Motorway link",I298="Exit diverge",I298="Entrance merge"),'Input data'!T313=""),"Straight",IF(AND(OR(I298="Motorway link",I298="Exit diverge",I298="Entrance merge"),'Input data'!T313&gt;10),'Input data'!T313,"Irrelevant"))</f>
        <v>Irrelevant</v>
      </c>
      <c r="T298" s="4" t="str">
        <f>IF(S298="Straight",0,IF(R298="Irrelevant","Irrelevant",IF(AND(OR(I298="Motorway link",I298="Exit diverge",I298="Entrance merge"),OR('Input data'!U313="",'Input data'!U313&gt;(G298*1000-R298))),G298*1000-R298,IF(AND(OR(I298="Motorway link",I298="Exit diverge",I298="Entrance merge"),'Input data'!U313&gt;0),'Input data'!U313,"Irrelevant"))))</f>
        <v>Irrelevant</v>
      </c>
      <c r="U298" s="4" t="str">
        <f>IF(AND(OR(I298="Motorway link",I298="Exit diverge",I298="Entrance merge",I298="Exit ramp",I298="Entrance ramp"),'Input data'!V313=""),"No",IF(OR(I298="Motorway link",I298="Exit diverge",I298="Entrance merge",I298="Exit ramp",I298="Entrance ramp"),'Input data'!V313,"Irrelevant"))</f>
        <v>Irrelevant</v>
      </c>
      <c r="V298" s="4" t="str">
        <f>IF(W298="Straight",IF(AND(OR(I298="Exit ramp",I298="Entrance ramp"),'Input data'!W313=""),"Straight diamond ramp",IF(OR(I298="Exit ramp",I298="Entrance ramp"),'Input data'!W313,"Irrelevant")),"Irrelevant")</f>
        <v>Irrelevant</v>
      </c>
      <c r="W298" s="4" t="str">
        <f>IF(AND(OR(I298="Exit ramp",I298="Entrance ramp"),'Input data'!X313=""),"Straight",IF(AND(OR(I298="Exit ramp",I298="Entrance ramp"),'Input data'!X313&gt;10),'Input data'!X313,"Irrelevant"))</f>
        <v>Irrelevant</v>
      </c>
      <c r="X298" s="4" t="str">
        <f>IF(AND(OR(I298="Exit ramp",I298="Entrance ramp"),OR('Input data'!Y313="",'Input data'!Y313&gt;(G298*1000))),G298*1000,IF(AND(OR(I298="Exit ramp",I298="Entrance ramp"),'Input data'!Y313&gt;0),'Input data'!Y313,"Irrelevant"))</f>
        <v>Irrelevant</v>
      </c>
      <c r="Y298" s="4" t="str">
        <f>IF(AND(I298="Exit ramp",'Input data'!Z313=""),95,IF(AND(I298="Entrance ramp",'Input data'!Z313=""),45,IF(AND(OR(I298="Exit ramp",I298="Entrance ramp"),'Input data'!Z313&gt;4,'Input data'!Z313&lt;200),'Input data'!Z313,"Irrelevant")))</f>
        <v>Irrelevant</v>
      </c>
      <c r="Z298" s="4" t="str">
        <f>IF(AND(OR(I298="Exit ramp",I298="Entrance ramp"),'Input data'!AA313=""),"Straight",IF(AND(OR(I298="Exit ramp",I298="Entrance ramp"),'Input data'!AA313&gt;10),'Input data'!AA313,"Irrelevant"))</f>
        <v>Irrelevant</v>
      </c>
      <c r="AA298" s="4" t="str">
        <f>IF(X298="Irrelevant","Irrelevant",IF(AND(OR(I298="Exit ramp",I298="Entrance ramp"),OR('Input data'!AB313="",'Input data'!AB313&gt;(G298*1000-X298))),G298*1000-X298,IF(AND(OR(I298="Exit ramp",I298="Entrance ramp"),'Input data'!AB313&gt;0),'Input data'!AB313,"Irrelevant")))</f>
        <v>Irrelevant</v>
      </c>
      <c r="AB298" s="4" t="str">
        <f>IF(AND(I298="Exit ramp",'Input data'!AC313=""),60,IF(AND(I298="Entrance ramp",'Input data'!AC313=""),80,IF(AND(OR(I298="Exit ramp",I298="Entrance ramp"),'Input data'!AC313&gt;4,'Input data'!AC313&lt;200),'Input data'!AC313,"Irrelevant")))</f>
        <v>Irrelevant</v>
      </c>
      <c r="AC298" s="4" t="str">
        <f>IF(AND(OR(I298="Motorway link",I298="Exit diverge",I298="Entrance merge"),'Input data'!AD313=""),"No",IF(OR(I298="Motorway link",I298="Exit diverge",I298="Entrance merge"),'Input data'!AD313,"Irrelevant"))</f>
        <v>Irrelevant</v>
      </c>
      <c r="AD298" s="4" t="str">
        <f>IF(AND(OR(I298="Motorway link",I298="Exit diverge",I298="Entrance merge"),'Input data'!AE313=""),"130 kph",IF(OR(I298="Motorway link",I298="Exit diverge",I298="Entrance merge"),'Input data'!AE313,"Irrelevant"))</f>
        <v>Irrelevant</v>
      </c>
      <c r="AE298" s="4" t="str">
        <f>IF(AND(I298="Entrance merge",'Input data'!AF313=""),"No",IF(I298="Entrance merge",'Input data'!AF313,"Irrelevant"))</f>
        <v>Irrelevant</v>
      </c>
      <c r="AF298" s="4" t="str">
        <f>IF(AND(AE298="Yes",'Input data'!AG313&gt;0,'Input data'!AG313&lt;1.00000001),'Input data'!AG313,IF(OR(AE298="No",AE298="Yes"),0,"Irrelevant"))</f>
        <v>Irrelevant</v>
      </c>
    </row>
    <row r="299" spans="1:32" x14ac:dyDescent="0.3">
      <c r="A299" s="4" t="str">
        <f>IF('Input data'!A314="","",'Input data'!A314)</f>
        <v/>
      </c>
      <c r="B299" s="4" t="str">
        <f>IF('Input data'!B314="","",'Input data'!B314)</f>
        <v/>
      </c>
      <c r="C299" s="4" t="str">
        <f>IF('Input data'!C314="","",'Input data'!C314)</f>
        <v/>
      </c>
      <c r="D299" s="4" t="str">
        <f>IF('Input data'!D314="","",'Input data'!D314)</f>
        <v/>
      </c>
      <c r="E299" s="4" t="str">
        <f>IF('Input data'!E314="","",'Input data'!E314)</f>
        <v/>
      </c>
      <c r="F299" s="4" t="str">
        <f>IF('Input data'!F314="","",'Input data'!F314)</f>
        <v/>
      </c>
      <c r="G299" s="4">
        <f>IF('Input data'!G314="","",'Input data'!G314)</f>
        <v>0</v>
      </c>
      <c r="H299" s="4" t="str">
        <f>IF('Input data'!H314&gt;0.5,'Input data'!H314,"")</f>
        <v/>
      </c>
      <c r="I299" s="4" t="str">
        <f>IF('Input data'!I314="","",'Input data'!I314)</f>
        <v/>
      </c>
      <c r="J299" s="4" t="str">
        <f>IF(AND(OR(I299="Motorway link",I299="Exit diverge",I299="Entrance merge"),'Input data'!K314=""),2,IF(AND(OR(I299="Motorway link",I299="Exit diverge",I299="Entrance merge"),'Input data'!K314&gt;0.5,'Input data'!K314&lt;21),'Input data'!K314,"Irrelevant"))</f>
        <v>Irrelevant</v>
      </c>
      <c r="K299" s="4" t="str">
        <f>IF(AND(OR(I299="Motorway link",I299="Exit diverge",I299="Entrance merge",I299="Exit ramp",I299="Entrance ramp"),'Input data'!L314=""),3.5,IF(AND(OR(I299="Motorway link",I299="Exit diverge",I299="Entrance merge",I299="Exit ramp",I299="Entrance ramp"),'Input data'!L314&gt;1.5,'Input data'!L314&lt;11),'Input data'!L314,"Irrelevant"))</f>
        <v>Irrelevant</v>
      </c>
      <c r="L299" s="4" t="str">
        <f>IF(AND(I299="Motorway link",'Input data'!M314=""),"No",IF(I299="Motorway link",'Input data'!M314,"Irrelevant"))</f>
        <v>Irrelevant</v>
      </c>
      <c r="M299" s="4" t="str">
        <f>IF(AND(L299="Yes",'Input data'!N314&gt;0,'Input data'!N314&lt;1.00000001),'Input data'!N314,IF(OR(L299="No",L299="Yes"),0,"Irrelevant"))</f>
        <v>Irrelevant</v>
      </c>
      <c r="N299" s="4" t="str">
        <f>IF(AND(OR(I299="Motorway link",I299="Exit diverge",I299="Entrance merge"),'Input data'!O314=""),3,IF(AND(OR(I299="Motorway link",I299="Exit diverge",I299="Entrance merge"),'Input data'!O314&lt;11,'Input data'!O314&gt;-0.00000001),'Input data'!O314,"Irrelevant"))</f>
        <v>Irrelevant</v>
      </c>
      <c r="O299" s="4" t="str">
        <f>IF(AND(OR(I299="Motorway link",I299="Exit diverge",I299="Entrance merge",I299="Exit ramp",I299="Entrance ramp"),'Input data'!P314=""),0.5,IF(AND(OR(I299="Motorway link",I299="Exit diverge",I299="Entrance merge",I299="Exit ramp",I299="Entrance ramp"),'Input data'!P314&gt;-0.00000001,'Input data'!P314&lt;11),'Input data'!P314,"Irrelevant"))</f>
        <v>Irrelevant</v>
      </c>
      <c r="P299" s="4" t="str">
        <f>IF(AND(OR(I299="Motorway link",I299="Exit diverge",I299="Entrance merge"),'Input data'!Q314=""),5,IF(AND(OR(I299="Motorway link",I299="Exit diverge",I299="Entrance merge"),'Input data'!Q314&gt;-0.00000001,'Input data'!Q314&lt;101),'Input data'!Q314,"Irrelevant"))</f>
        <v>Irrelevant</v>
      </c>
      <c r="Q299" s="4" t="str">
        <f>IF(AND(OR(I299="Motorway link",I299="Exit diverge",I299="Entrance merge"),'Input data'!R314=""),"Straight",IF(AND(OR(I299="Motorway link",I299="Exit diverge",I299="Entrance merge"),'Input data'!R314&gt;10),'Input data'!R314,"Irrelevant"))</f>
        <v>Irrelevant</v>
      </c>
      <c r="R299" s="4" t="str">
        <f>IF(Q299="Straight",0,IF(AND(OR(I299="Motorway link",I299="Exit diverge",I299="Entrance merge"),OR('Input data'!S314="",'Input data'!S314&gt;(G299*1000))),G299*1000,IF(AND(OR(I299="Motorway link",I299="Exit diverge",I299="Entrance merge"),'Input data'!S314&gt;0),'Input data'!S314,"Irrelevant")))</f>
        <v>Irrelevant</v>
      </c>
      <c r="S299" s="4" t="str">
        <f>IF(AND(OR(I299="Motorway link",I299="Exit diverge",I299="Entrance merge"),'Input data'!T314=""),"Straight",IF(AND(OR(I299="Motorway link",I299="Exit diverge",I299="Entrance merge"),'Input data'!T314&gt;10),'Input data'!T314,"Irrelevant"))</f>
        <v>Irrelevant</v>
      </c>
      <c r="T299" s="4" t="str">
        <f>IF(S299="Straight",0,IF(R299="Irrelevant","Irrelevant",IF(AND(OR(I299="Motorway link",I299="Exit diverge",I299="Entrance merge"),OR('Input data'!U314="",'Input data'!U314&gt;(G299*1000-R299))),G299*1000-R299,IF(AND(OR(I299="Motorway link",I299="Exit diverge",I299="Entrance merge"),'Input data'!U314&gt;0),'Input data'!U314,"Irrelevant"))))</f>
        <v>Irrelevant</v>
      </c>
      <c r="U299" s="4" t="str">
        <f>IF(AND(OR(I299="Motorway link",I299="Exit diverge",I299="Entrance merge",I299="Exit ramp",I299="Entrance ramp"),'Input data'!V314=""),"No",IF(OR(I299="Motorway link",I299="Exit diverge",I299="Entrance merge",I299="Exit ramp",I299="Entrance ramp"),'Input data'!V314,"Irrelevant"))</f>
        <v>Irrelevant</v>
      </c>
      <c r="V299" s="4" t="str">
        <f>IF(W299="Straight",IF(AND(OR(I299="Exit ramp",I299="Entrance ramp"),'Input data'!W314=""),"Straight diamond ramp",IF(OR(I299="Exit ramp",I299="Entrance ramp"),'Input data'!W314,"Irrelevant")),"Irrelevant")</f>
        <v>Irrelevant</v>
      </c>
      <c r="W299" s="4" t="str">
        <f>IF(AND(OR(I299="Exit ramp",I299="Entrance ramp"),'Input data'!X314=""),"Straight",IF(AND(OR(I299="Exit ramp",I299="Entrance ramp"),'Input data'!X314&gt;10),'Input data'!X314,"Irrelevant"))</f>
        <v>Irrelevant</v>
      </c>
      <c r="X299" s="4" t="str">
        <f>IF(AND(OR(I299="Exit ramp",I299="Entrance ramp"),OR('Input data'!Y314="",'Input data'!Y314&gt;(G299*1000))),G299*1000,IF(AND(OR(I299="Exit ramp",I299="Entrance ramp"),'Input data'!Y314&gt;0),'Input data'!Y314,"Irrelevant"))</f>
        <v>Irrelevant</v>
      </c>
      <c r="Y299" s="4" t="str">
        <f>IF(AND(I299="Exit ramp",'Input data'!Z314=""),95,IF(AND(I299="Entrance ramp",'Input data'!Z314=""),45,IF(AND(OR(I299="Exit ramp",I299="Entrance ramp"),'Input data'!Z314&gt;4,'Input data'!Z314&lt;200),'Input data'!Z314,"Irrelevant")))</f>
        <v>Irrelevant</v>
      </c>
      <c r="Z299" s="4" t="str">
        <f>IF(AND(OR(I299="Exit ramp",I299="Entrance ramp"),'Input data'!AA314=""),"Straight",IF(AND(OR(I299="Exit ramp",I299="Entrance ramp"),'Input data'!AA314&gt;10),'Input data'!AA314,"Irrelevant"))</f>
        <v>Irrelevant</v>
      </c>
      <c r="AA299" s="4" t="str">
        <f>IF(X299="Irrelevant","Irrelevant",IF(AND(OR(I299="Exit ramp",I299="Entrance ramp"),OR('Input data'!AB314="",'Input data'!AB314&gt;(G299*1000-X299))),G299*1000-X299,IF(AND(OR(I299="Exit ramp",I299="Entrance ramp"),'Input data'!AB314&gt;0),'Input data'!AB314,"Irrelevant")))</f>
        <v>Irrelevant</v>
      </c>
      <c r="AB299" s="4" t="str">
        <f>IF(AND(I299="Exit ramp",'Input data'!AC314=""),60,IF(AND(I299="Entrance ramp",'Input data'!AC314=""),80,IF(AND(OR(I299="Exit ramp",I299="Entrance ramp"),'Input data'!AC314&gt;4,'Input data'!AC314&lt;200),'Input data'!AC314,"Irrelevant")))</f>
        <v>Irrelevant</v>
      </c>
      <c r="AC299" s="4" t="str">
        <f>IF(AND(OR(I299="Motorway link",I299="Exit diverge",I299="Entrance merge"),'Input data'!AD314=""),"No",IF(OR(I299="Motorway link",I299="Exit diverge",I299="Entrance merge"),'Input data'!AD314,"Irrelevant"))</f>
        <v>Irrelevant</v>
      </c>
      <c r="AD299" s="4" t="str">
        <f>IF(AND(OR(I299="Motorway link",I299="Exit diverge",I299="Entrance merge"),'Input data'!AE314=""),"130 kph",IF(OR(I299="Motorway link",I299="Exit diverge",I299="Entrance merge"),'Input data'!AE314,"Irrelevant"))</f>
        <v>Irrelevant</v>
      </c>
      <c r="AE299" s="4" t="str">
        <f>IF(AND(I299="Entrance merge",'Input data'!AF314=""),"No",IF(I299="Entrance merge",'Input data'!AF314,"Irrelevant"))</f>
        <v>Irrelevant</v>
      </c>
      <c r="AF299" s="4" t="str">
        <f>IF(AND(AE299="Yes",'Input data'!AG314&gt;0,'Input data'!AG314&lt;1.00000001),'Input data'!AG314,IF(OR(AE299="No",AE299="Yes"),0,"Irrelevant"))</f>
        <v>Irrelevant</v>
      </c>
    </row>
    <row r="300" spans="1:32" x14ac:dyDescent="0.3">
      <c r="A300" s="4" t="str">
        <f>IF('Input data'!A315="","",'Input data'!A315)</f>
        <v/>
      </c>
      <c r="B300" s="4" t="str">
        <f>IF('Input data'!B315="","",'Input data'!B315)</f>
        <v/>
      </c>
      <c r="C300" s="4" t="str">
        <f>IF('Input data'!C315="","",'Input data'!C315)</f>
        <v/>
      </c>
      <c r="D300" s="4" t="str">
        <f>IF('Input data'!D315="","",'Input data'!D315)</f>
        <v/>
      </c>
      <c r="E300" s="4" t="str">
        <f>IF('Input data'!E315="","",'Input data'!E315)</f>
        <v/>
      </c>
      <c r="F300" s="4" t="str">
        <f>IF('Input data'!F315="","",'Input data'!F315)</f>
        <v/>
      </c>
      <c r="G300" s="4">
        <f>IF('Input data'!G315="","",'Input data'!G315)</f>
        <v>0</v>
      </c>
      <c r="H300" s="4" t="str">
        <f>IF('Input data'!H315&gt;0.5,'Input data'!H315,"")</f>
        <v/>
      </c>
      <c r="I300" s="4" t="str">
        <f>IF('Input data'!I315="","",'Input data'!I315)</f>
        <v/>
      </c>
      <c r="J300" s="4" t="str">
        <f>IF(AND(OR(I300="Motorway link",I300="Exit diverge",I300="Entrance merge"),'Input data'!K315=""),2,IF(AND(OR(I300="Motorway link",I300="Exit diverge",I300="Entrance merge"),'Input data'!K315&gt;0.5,'Input data'!K315&lt;21),'Input data'!K315,"Irrelevant"))</f>
        <v>Irrelevant</v>
      </c>
      <c r="K300" s="4" t="str">
        <f>IF(AND(OR(I300="Motorway link",I300="Exit diverge",I300="Entrance merge",I300="Exit ramp",I300="Entrance ramp"),'Input data'!L315=""),3.5,IF(AND(OR(I300="Motorway link",I300="Exit diverge",I300="Entrance merge",I300="Exit ramp",I300="Entrance ramp"),'Input data'!L315&gt;1.5,'Input data'!L315&lt;11),'Input data'!L315,"Irrelevant"))</f>
        <v>Irrelevant</v>
      </c>
      <c r="L300" s="4" t="str">
        <f>IF(AND(I300="Motorway link",'Input data'!M315=""),"No",IF(I300="Motorway link",'Input data'!M315,"Irrelevant"))</f>
        <v>Irrelevant</v>
      </c>
      <c r="M300" s="4" t="str">
        <f>IF(AND(L300="Yes",'Input data'!N315&gt;0,'Input data'!N315&lt;1.00000001),'Input data'!N315,IF(OR(L300="No",L300="Yes"),0,"Irrelevant"))</f>
        <v>Irrelevant</v>
      </c>
      <c r="N300" s="4" t="str">
        <f>IF(AND(OR(I300="Motorway link",I300="Exit diverge",I300="Entrance merge"),'Input data'!O315=""),3,IF(AND(OR(I300="Motorway link",I300="Exit diverge",I300="Entrance merge"),'Input data'!O315&lt;11,'Input data'!O315&gt;-0.00000001),'Input data'!O315,"Irrelevant"))</f>
        <v>Irrelevant</v>
      </c>
      <c r="O300" s="4" t="str">
        <f>IF(AND(OR(I300="Motorway link",I300="Exit diverge",I300="Entrance merge",I300="Exit ramp",I300="Entrance ramp"),'Input data'!P315=""),0.5,IF(AND(OR(I300="Motorway link",I300="Exit diverge",I300="Entrance merge",I300="Exit ramp",I300="Entrance ramp"),'Input data'!P315&gt;-0.00000001,'Input data'!P315&lt;11),'Input data'!P315,"Irrelevant"))</f>
        <v>Irrelevant</v>
      </c>
      <c r="P300" s="4" t="str">
        <f>IF(AND(OR(I300="Motorway link",I300="Exit diverge",I300="Entrance merge"),'Input data'!Q315=""),5,IF(AND(OR(I300="Motorway link",I300="Exit diverge",I300="Entrance merge"),'Input data'!Q315&gt;-0.00000001,'Input data'!Q315&lt;101),'Input data'!Q315,"Irrelevant"))</f>
        <v>Irrelevant</v>
      </c>
      <c r="Q300" s="4" t="str">
        <f>IF(AND(OR(I300="Motorway link",I300="Exit diverge",I300="Entrance merge"),'Input data'!R315=""),"Straight",IF(AND(OR(I300="Motorway link",I300="Exit diverge",I300="Entrance merge"),'Input data'!R315&gt;10),'Input data'!R315,"Irrelevant"))</f>
        <v>Irrelevant</v>
      </c>
      <c r="R300" s="4" t="str">
        <f>IF(Q300="Straight",0,IF(AND(OR(I300="Motorway link",I300="Exit diverge",I300="Entrance merge"),OR('Input data'!S315="",'Input data'!S315&gt;(G300*1000))),G300*1000,IF(AND(OR(I300="Motorway link",I300="Exit diverge",I300="Entrance merge"),'Input data'!S315&gt;0),'Input data'!S315,"Irrelevant")))</f>
        <v>Irrelevant</v>
      </c>
      <c r="S300" s="4" t="str">
        <f>IF(AND(OR(I300="Motorway link",I300="Exit diverge",I300="Entrance merge"),'Input data'!T315=""),"Straight",IF(AND(OR(I300="Motorway link",I300="Exit diverge",I300="Entrance merge"),'Input data'!T315&gt;10),'Input data'!T315,"Irrelevant"))</f>
        <v>Irrelevant</v>
      </c>
      <c r="T300" s="4" t="str">
        <f>IF(S300="Straight",0,IF(R300="Irrelevant","Irrelevant",IF(AND(OR(I300="Motorway link",I300="Exit diverge",I300="Entrance merge"),OR('Input data'!U315="",'Input data'!U315&gt;(G300*1000-R300))),G300*1000-R300,IF(AND(OR(I300="Motorway link",I300="Exit diverge",I300="Entrance merge"),'Input data'!U315&gt;0),'Input data'!U315,"Irrelevant"))))</f>
        <v>Irrelevant</v>
      </c>
      <c r="U300" s="4" t="str">
        <f>IF(AND(OR(I300="Motorway link",I300="Exit diverge",I300="Entrance merge",I300="Exit ramp",I300="Entrance ramp"),'Input data'!V315=""),"No",IF(OR(I300="Motorway link",I300="Exit diverge",I300="Entrance merge",I300="Exit ramp",I300="Entrance ramp"),'Input data'!V315,"Irrelevant"))</f>
        <v>Irrelevant</v>
      </c>
      <c r="V300" s="4" t="str">
        <f>IF(W300="Straight",IF(AND(OR(I300="Exit ramp",I300="Entrance ramp"),'Input data'!W315=""),"Straight diamond ramp",IF(OR(I300="Exit ramp",I300="Entrance ramp"),'Input data'!W315,"Irrelevant")),"Irrelevant")</f>
        <v>Irrelevant</v>
      </c>
      <c r="W300" s="4" t="str">
        <f>IF(AND(OR(I300="Exit ramp",I300="Entrance ramp"),'Input data'!X315=""),"Straight",IF(AND(OR(I300="Exit ramp",I300="Entrance ramp"),'Input data'!X315&gt;10),'Input data'!X315,"Irrelevant"))</f>
        <v>Irrelevant</v>
      </c>
      <c r="X300" s="4" t="str">
        <f>IF(AND(OR(I300="Exit ramp",I300="Entrance ramp"),OR('Input data'!Y315="",'Input data'!Y315&gt;(G300*1000))),G300*1000,IF(AND(OR(I300="Exit ramp",I300="Entrance ramp"),'Input data'!Y315&gt;0),'Input data'!Y315,"Irrelevant"))</f>
        <v>Irrelevant</v>
      </c>
      <c r="Y300" s="4" t="str">
        <f>IF(AND(I300="Exit ramp",'Input data'!Z315=""),95,IF(AND(I300="Entrance ramp",'Input data'!Z315=""),45,IF(AND(OR(I300="Exit ramp",I300="Entrance ramp"),'Input data'!Z315&gt;4,'Input data'!Z315&lt;200),'Input data'!Z315,"Irrelevant")))</f>
        <v>Irrelevant</v>
      </c>
      <c r="Z300" s="4" t="str">
        <f>IF(AND(OR(I300="Exit ramp",I300="Entrance ramp"),'Input data'!AA315=""),"Straight",IF(AND(OR(I300="Exit ramp",I300="Entrance ramp"),'Input data'!AA315&gt;10),'Input data'!AA315,"Irrelevant"))</f>
        <v>Irrelevant</v>
      </c>
      <c r="AA300" s="4" t="str">
        <f>IF(X300="Irrelevant","Irrelevant",IF(AND(OR(I300="Exit ramp",I300="Entrance ramp"),OR('Input data'!AB315="",'Input data'!AB315&gt;(G300*1000-X300))),G300*1000-X300,IF(AND(OR(I300="Exit ramp",I300="Entrance ramp"),'Input data'!AB315&gt;0),'Input data'!AB315,"Irrelevant")))</f>
        <v>Irrelevant</v>
      </c>
      <c r="AB300" s="4" t="str">
        <f>IF(AND(I300="Exit ramp",'Input data'!AC315=""),60,IF(AND(I300="Entrance ramp",'Input data'!AC315=""),80,IF(AND(OR(I300="Exit ramp",I300="Entrance ramp"),'Input data'!AC315&gt;4,'Input data'!AC315&lt;200),'Input data'!AC315,"Irrelevant")))</f>
        <v>Irrelevant</v>
      </c>
      <c r="AC300" s="4" t="str">
        <f>IF(AND(OR(I300="Motorway link",I300="Exit diverge",I300="Entrance merge"),'Input data'!AD315=""),"No",IF(OR(I300="Motorway link",I300="Exit diverge",I300="Entrance merge"),'Input data'!AD315,"Irrelevant"))</f>
        <v>Irrelevant</v>
      </c>
      <c r="AD300" s="4" t="str">
        <f>IF(AND(OR(I300="Motorway link",I300="Exit diverge",I300="Entrance merge"),'Input data'!AE315=""),"130 kph",IF(OR(I300="Motorway link",I300="Exit diverge",I300="Entrance merge"),'Input data'!AE315,"Irrelevant"))</f>
        <v>Irrelevant</v>
      </c>
      <c r="AE300" s="4" t="str">
        <f>IF(AND(I300="Entrance merge",'Input data'!AF315=""),"No",IF(I300="Entrance merge",'Input data'!AF315,"Irrelevant"))</f>
        <v>Irrelevant</v>
      </c>
      <c r="AF300" s="4" t="str">
        <f>IF(AND(AE300="Yes",'Input data'!AG315&gt;0,'Input data'!AG315&lt;1.00000001),'Input data'!AG315,IF(OR(AE300="No",AE300="Yes"),0,"Irrelevant"))</f>
        <v>Irrelevant</v>
      </c>
    </row>
    <row r="301" spans="1:32" x14ac:dyDescent="0.3">
      <c r="A301" s="4" t="str">
        <f>IF('Input data'!A316="","",'Input data'!A316)</f>
        <v/>
      </c>
      <c r="B301" s="4" t="str">
        <f>IF('Input data'!B316="","",'Input data'!B316)</f>
        <v/>
      </c>
      <c r="C301" s="4" t="str">
        <f>IF('Input data'!C316="","",'Input data'!C316)</f>
        <v/>
      </c>
      <c r="D301" s="4" t="str">
        <f>IF('Input data'!D316="","",'Input data'!D316)</f>
        <v/>
      </c>
      <c r="E301" s="4" t="str">
        <f>IF('Input data'!E316="","",'Input data'!E316)</f>
        <v/>
      </c>
      <c r="F301" s="4" t="str">
        <f>IF('Input data'!F316="","",'Input data'!F316)</f>
        <v/>
      </c>
      <c r="G301" s="4">
        <f>IF('Input data'!G316="","",'Input data'!G316)</f>
        <v>0</v>
      </c>
      <c r="H301" s="4" t="str">
        <f>IF('Input data'!H316&gt;0.5,'Input data'!H316,"")</f>
        <v/>
      </c>
      <c r="I301" s="4" t="str">
        <f>IF('Input data'!I316="","",'Input data'!I316)</f>
        <v/>
      </c>
      <c r="J301" s="4" t="str">
        <f>IF(AND(OR(I301="Motorway link",I301="Exit diverge",I301="Entrance merge"),'Input data'!K316=""),2,IF(AND(OR(I301="Motorway link",I301="Exit diverge",I301="Entrance merge"),'Input data'!K316&gt;0.5,'Input data'!K316&lt;21),'Input data'!K316,"Irrelevant"))</f>
        <v>Irrelevant</v>
      </c>
      <c r="K301" s="4" t="str">
        <f>IF(AND(OR(I301="Motorway link",I301="Exit diverge",I301="Entrance merge",I301="Exit ramp",I301="Entrance ramp"),'Input data'!L316=""),3.5,IF(AND(OR(I301="Motorway link",I301="Exit diverge",I301="Entrance merge",I301="Exit ramp",I301="Entrance ramp"),'Input data'!L316&gt;1.5,'Input data'!L316&lt;11),'Input data'!L316,"Irrelevant"))</f>
        <v>Irrelevant</v>
      </c>
      <c r="L301" s="4" t="str">
        <f>IF(AND(I301="Motorway link",'Input data'!M316=""),"No",IF(I301="Motorway link",'Input data'!M316,"Irrelevant"))</f>
        <v>Irrelevant</v>
      </c>
      <c r="M301" s="4" t="str">
        <f>IF(AND(L301="Yes",'Input data'!N316&gt;0,'Input data'!N316&lt;1.00000001),'Input data'!N316,IF(OR(L301="No",L301="Yes"),0,"Irrelevant"))</f>
        <v>Irrelevant</v>
      </c>
      <c r="N301" s="4" t="str">
        <f>IF(AND(OR(I301="Motorway link",I301="Exit diverge",I301="Entrance merge"),'Input data'!O316=""),3,IF(AND(OR(I301="Motorway link",I301="Exit diverge",I301="Entrance merge"),'Input data'!O316&lt;11,'Input data'!O316&gt;-0.00000001),'Input data'!O316,"Irrelevant"))</f>
        <v>Irrelevant</v>
      </c>
      <c r="O301" s="4" t="str">
        <f>IF(AND(OR(I301="Motorway link",I301="Exit diverge",I301="Entrance merge",I301="Exit ramp",I301="Entrance ramp"),'Input data'!P316=""),0.5,IF(AND(OR(I301="Motorway link",I301="Exit diverge",I301="Entrance merge",I301="Exit ramp",I301="Entrance ramp"),'Input data'!P316&gt;-0.00000001,'Input data'!P316&lt;11),'Input data'!P316,"Irrelevant"))</f>
        <v>Irrelevant</v>
      </c>
      <c r="P301" s="4" t="str">
        <f>IF(AND(OR(I301="Motorway link",I301="Exit diverge",I301="Entrance merge"),'Input data'!Q316=""),5,IF(AND(OR(I301="Motorway link",I301="Exit diverge",I301="Entrance merge"),'Input data'!Q316&gt;-0.00000001,'Input data'!Q316&lt;101),'Input data'!Q316,"Irrelevant"))</f>
        <v>Irrelevant</v>
      </c>
      <c r="Q301" s="4" t="str">
        <f>IF(AND(OR(I301="Motorway link",I301="Exit diverge",I301="Entrance merge"),'Input data'!R316=""),"Straight",IF(AND(OR(I301="Motorway link",I301="Exit diverge",I301="Entrance merge"),'Input data'!R316&gt;10),'Input data'!R316,"Irrelevant"))</f>
        <v>Irrelevant</v>
      </c>
      <c r="R301" s="4" t="str">
        <f>IF(Q301="Straight",0,IF(AND(OR(I301="Motorway link",I301="Exit diverge",I301="Entrance merge"),OR('Input data'!S316="",'Input data'!S316&gt;(G301*1000))),G301*1000,IF(AND(OR(I301="Motorway link",I301="Exit diverge",I301="Entrance merge"),'Input data'!S316&gt;0),'Input data'!S316,"Irrelevant")))</f>
        <v>Irrelevant</v>
      </c>
      <c r="S301" s="4" t="str">
        <f>IF(AND(OR(I301="Motorway link",I301="Exit diverge",I301="Entrance merge"),'Input data'!T316=""),"Straight",IF(AND(OR(I301="Motorway link",I301="Exit diverge",I301="Entrance merge"),'Input data'!T316&gt;10),'Input data'!T316,"Irrelevant"))</f>
        <v>Irrelevant</v>
      </c>
      <c r="T301" s="4" t="str">
        <f>IF(S301="Straight",0,IF(R301="Irrelevant","Irrelevant",IF(AND(OR(I301="Motorway link",I301="Exit diverge",I301="Entrance merge"),OR('Input data'!U316="",'Input data'!U316&gt;(G301*1000-R301))),G301*1000-R301,IF(AND(OR(I301="Motorway link",I301="Exit diverge",I301="Entrance merge"),'Input data'!U316&gt;0),'Input data'!U316,"Irrelevant"))))</f>
        <v>Irrelevant</v>
      </c>
      <c r="U301" s="4" t="str">
        <f>IF(AND(OR(I301="Motorway link",I301="Exit diverge",I301="Entrance merge",I301="Exit ramp",I301="Entrance ramp"),'Input data'!V316=""),"No",IF(OR(I301="Motorway link",I301="Exit diverge",I301="Entrance merge",I301="Exit ramp",I301="Entrance ramp"),'Input data'!V316,"Irrelevant"))</f>
        <v>Irrelevant</v>
      </c>
      <c r="V301" s="4" t="str">
        <f>IF(W301="Straight",IF(AND(OR(I301="Exit ramp",I301="Entrance ramp"),'Input data'!W316=""),"Straight diamond ramp",IF(OR(I301="Exit ramp",I301="Entrance ramp"),'Input data'!W316,"Irrelevant")),"Irrelevant")</f>
        <v>Irrelevant</v>
      </c>
      <c r="W301" s="4" t="str">
        <f>IF(AND(OR(I301="Exit ramp",I301="Entrance ramp"),'Input data'!X316=""),"Straight",IF(AND(OR(I301="Exit ramp",I301="Entrance ramp"),'Input data'!X316&gt;10),'Input data'!X316,"Irrelevant"))</f>
        <v>Irrelevant</v>
      </c>
      <c r="X301" s="4" t="str">
        <f>IF(AND(OR(I301="Exit ramp",I301="Entrance ramp"),OR('Input data'!Y316="",'Input data'!Y316&gt;(G301*1000))),G301*1000,IF(AND(OR(I301="Exit ramp",I301="Entrance ramp"),'Input data'!Y316&gt;0),'Input data'!Y316,"Irrelevant"))</f>
        <v>Irrelevant</v>
      </c>
      <c r="Y301" s="4" t="str">
        <f>IF(AND(I301="Exit ramp",'Input data'!Z316=""),95,IF(AND(I301="Entrance ramp",'Input data'!Z316=""),45,IF(AND(OR(I301="Exit ramp",I301="Entrance ramp"),'Input data'!Z316&gt;4,'Input data'!Z316&lt;200),'Input data'!Z316,"Irrelevant")))</f>
        <v>Irrelevant</v>
      </c>
      <c r="Z301" s="4" t="str">
        <f>IF(AND(OR(I301="Exit ramp",I301="Entrance ramp"),'Input data'!AA316=""),"Straight",IF(AND(OR(I301="Exit ramp",I301="Entrance ramp"),'Input data'!AA316&gt;10),'Input data'!AA316,"Irrelevant"))</f>
        <v>Irrelevant</v>
      </c>
      <c r="AA301" s="4" t="str">
        <f>IF(X301="Irrelevant","Irrelevant",IF(AND(OR(I301="Exit ramp",I301="Entrance ramp"),OR('Input data'!AB316="",'Input data'!AB316&gt;(G301*1000-X301))),G301*1000-X301,IF(AND(OR(I301="Exit ramp",I301="Entrance ramp"),'Input data'!AB316&gt;0),'Input data'!AB316,"Irrelevant")))</f>
        <v>Irrelevant</v>
      </c>
      <c r="AB301" s="4" t="str">
        <f>IF(AND(I301="Exit ramp",'Input data'!AC316=""),60,IF(AND(I301="Entrance ramp",'Input data'!AC316=""),80,IF(AND(OR(I301="Exit ramp",I301="Entrance ramp"),'Input data'!AC316&gt;4,'Input data'!AC316&lt;200),'Input data'!AC316,"Irrelevant")))</f>
        <v>Irrelevant</v>
      </c>
      <c r="AC301" s="4" t="str">
        <f>IF(AND(OR(I301="Motorway link",I301="Exit diverge",I301="Entrance merge"),'Input data'!AD316=""),"No",IF(OR(I301="Motorway link",I301="Exit diverge",I301="Entrance merge"),'Input data'!AD316,"Irrelevant"))</f>
        <v>Irrelevant</v>
      </c>
      <c r="AD301" s="4" t="str">
        <f>IF(AND(OR(I301="Motorway link",I301="Exit diverge",I301="Entrance merge"),'Input data'!AE316=""),"130 kph",IF(OR(I301="Motorway link",I301="Exit diverge",I301="Entrance merge"),'Input data'!AE316,"Irrelevant"))</f>
        <v>Irrelevant</v>
      </c>
      <c r="AE301" s="4" t="str">
        <f>IF(AND(I301="Entrance merge",'Input data'!AF316=""),"No",IF(I301="Entrance merge",'Input data'!AF316,"Irrelevant"))</f>
        <v>Irrelevant</v>
      </c>
      <c r="AF301" s="4" t="str">
        <f>IF(AND(AE301="Yes",'Input data'!AG316&gt;0,'Input data'!AG316&lt;1.00000001),'Input data'!AG316,IF(OR(AE301="No",AE301="Yes"),0,"Irrelevant"))</f>
        <v>Irrelevant</v>
      </c>
    </row>
    <row r="302" spans="1:32" x14ac:dyDescent="0.3">
      <c r="A302" s="4" t="str">
        <f>IF('Input data'!A317="","",'Input data'!A317)</f>
        <v/>
      </c>
      <c r="B302" s="4" t="str">
        <f>IF('Input data'!B317="","",'Input data'!B317)</f>
        <v/>
      </c>
      <c r="C302" s="4" t="str">
        <f>IF('Input data'!C317="","",'Input data'!C317)</f>
        <v/>
      </c>
      <c r="D302" s="4" t="str">
        <f>IF('Input data'!D317="","",'Input data'!D317)</f>
        <v/>
      </c>
      <c r="E302" s="4" t="str">
        <f>IF('Input data'!E317="","",'Input data'!E317)</f>
        <v/>
      </c>
      <c r="F302" s="4" t="str">
        <f>IF('Input data'!F317="","",'Input data'!F317)</f>
        <v/>
      </c>
      <c r="G302" s="4">
        <f>IF('Input data'!G317="","",'Input data'!G317)</f>
        <v>0</v>
      </c>
      <c r="H302" s="4" t="str">
        <f>IF('Input data'!H317&gt;0.5,'Input data'!H317,"")</f>
        <v/>
      </c>
      <c r="I302" s="4" t="str">
        <f>IF('Input data'!I317="","",'Input data'!I317)</f>
        <v/>
      </c>
      <c r="J302" s="4" t="str">
        <f>IF(AND(OR(I302="Motorway link",I302="Exit diverge",I302="Entrance merge"),'Input data'!K317=""),2,IF(AND(OR(I302="Motorway link",I302="Exit diverge",I302="Entrance merge"),'Input data'!K317&gt;0.5,'Input data'!K317&lt;21),'Input data'!K317,"Irrelevant"))</f>
        <v>Irrelevant</v>
      </c>
      <c r="K302" s="4" t="str">
        <f>IF(AND(OR(I302="Motorway link",I302="Exit diverge",I302="Entrance merge",I302="Exit ramp",I302="Entrance ramp"),'Input data'!L317=""),3.5,IF(AND(OR(I302="Motorway link",I302="Exit diverge",I302="Entrance merge",I302="Exit ramp",I302="Entrance ramp"),'Input data'!L317&gt;1.5,'Input data'!L317&lt;11),'Input data'!L317,"Irrelevant"))</f>
        <v>Irrelevant</v>
      </c>
      <c r="L302" s="4" t="str">
        <f>IF(AND(I302="Motorway link",'Input data'!M317=""),"No",IF(I302="Motorway link",'Input data'!M317,"Irrelevant"))</f>
        <v>Irrelevant</v>
      </c>
      <c r="M302" s="4" t="str">
        <f>IF(AND(L302="Yes",'Input data'!N317&gt;0,'Input data'!N317&lt;1.00000001),'Input data'!N317,IF(OR(L302="No",L302="Yes"),0,"Irrelevant"))</f>
        <v>Irrelevant</v>
      </c>
      <c r="N302" s="4" t="str">
        <f>IF(AND(OR(I302="Motorway link",I302="Exit diverge",I302="Entrance merge"),'Input data'!O317=""),3,IF(AND(OR(I302="Motorway link",I302="Exit diverge",I302="Entrance merge"),'Input data'!O317&lt;11,'Input data'!O317&gt;-0.00000001),'Input data'!O317,"Irrelevant"))</f>
        <v>Irrelevant</v>
      </c>
      <c r="O302" s="4" t="str">
        <f>IF(AND(OR(I302="Motorway link",I302="Exit diverge",I302="Entrance merge",I302="Exit ramp",I302="Entrance ramp"),'Input data'!P317=""),0.5,IF(AND(OR(I302="Motorway link",I302="Exit diverge",I302="Entrance merge",I302="Exit ramp",I302="Entrance ramp"),'Input data'!P317&gt;-0.00000001,'Input data'!P317&lt;11),'Input data'!P317,"Irrelevant"))</f>
        <v>Irrelevant</v>
      </c>
      <c r="P302" s="4" t="str">
        <f>IF(AND(OR(I302="Motorway link",I302="Exit diverge",I302="Entrance merge"),'Input data'!Q317=""),5,IF(AND(OR(I302="Motorway link",I302="Exit diverge",I302="Entrance merge"),'Input data'!Q317&gt;-0.00000001,'Input data'!Q317&lt;101),'Input data'!Q317,"Irrelevant"))</f>
        <v>Irrelevant</v>
      </c>
      <c r="Q302" s="4" t="str">
        <f>IF(AND(OR(I302="Motorway link",I302="Exit diverge",I302="Entrance merge"),'Input data'!R317=""),"Straight",IF(AND(OR(I302="Motorway link",I302="Exit diverge",I302="Entrance merge"),'Input data'!R317&gt;10),'Input data'!R317,"Irrelevant"))</f>
        <v>Irrelevant</v>
      </c>
      <c r="R302" s="4" t="str">
        <f>IF(Q302="Straight",0,IF(AND(OR(I302="Motorway link",I302="Exit diverge",I302="Entrance merge"),OR('Input data'!S317="",'Input data'!S317&gt;(G302*1000))),G302*1000,IF(AND(OR(I302="Motorway link",I302="Exit diverge",I302="Entrance merge"),'Input data'!S317&gt;0),'Input data'!S317,"Irrelevant")))</f>
        <v>Irrelevant</v>
      </c>
      <c r="S302" s="4" t="str">
        <f>IF(AND(OR(I302="Motorway link",I302="Exit diverge",I302="Entrance merge"),'Input data'!T317=""),"Straight",IF(AND(OR(I302="Motorway link",I302="Exit diverge",I302="Entrance merge"),'Input data'!T317&gt;10),'Input data'!T317,"Irrelevant"))</f>
        <v>Irrelevant</v>
      </c>
      <c r="T302" s="4" t="str">
        <f>IF(S302="Straight",0,IF(R302="Irrelevant","Irrelevant",IF(AND(OR(I302="Motorway link",I302="Exit diverge",I302="Entrance merge"),OR('Input data'!U317="",'Input data'!U317&gt;(G302*1000-R302))),G302*1000-R302,IF(AND(OR(I302="Motorway link",I302="Exit diverge",I302="Entrance merge"),'Input data'!U317&gt;0),'Input data'!U317,"Irrelevant"))))</f>
        <v>Irrelevant</v>
      </c>
      <c r="U302" s="4" t="str">
        <f>IF(AND(OR(I302="Motorway link",I302="Exit diverge",I302="Entrance merge",I302="Exit ramp",I302="Entrance ramp"),'Input data'!V317=""),"No",IF(OR(I302="Motorway link",I302="Exit diverge",I302="Entrance merge",I302="Exit ramp",I302="Entrance ramp"),'Input data'!V317,"Irrelevant"))</f>
        <v>Irrelevant</v>
      </c>
      <c r="V302" s="4" t="str">
        <f>IF(W302="Straight",IF(AND(OR(I302="Exit ramp",I302="Entrance ramp"),'Input data'!W317=""),"Straight diamond ramp",IF(OR(I302="Exit ramp",I302="Entrance ramp"),'Input data'!W317,"Irrelevant")),"Irrelevant")</f>
        <v>Irrelevant</v>
      </c>
      <c r="W302" s="4" t="str">
        <f>IF(AND(OR(I302="Exit ramp",I302="Entrance ramp"),'Input data'!X317=""),"Straight",IF(AND(OR(I302="Exit ramp",I302="Entrance ramp"),'Input data'!X317&gt;10),'Input data'!X317,"Irrelevant"))</f>
        <v>Irrelevant</v>
      </c>
      <c r="X302" s="4" t="str">
        <f>IF(AND(OR(I302="Exit ramp",I302="Entrance ramp"),OR('Input data'!Y317="",'Input data'!Y317&gt;(G302*1000))),G302*1000,IF(AND(OR(I302="Exit ramp",I302="Entrance ramp"),'Input data'!Y317&gt;0),'Input data'!Y317,"Irrelevant"))</f>
        <v>Irrelevant</v>
      </c>
      <c r="Y302" s="4" t="str">
        <f>IF(AND(I302="Exit ramp",'Input data'!Z317=""),95,IF(AND(I302="Entrance ramp",'Input data'!Z317=""),45,IF(AND(OR(I302="Exit ramp",I302="Entrance ramp"),'Input data'!Z317&gt;4,'Input data'!Z317&lt;200),'Input data'!Z317,"Irrelevant")))</f>
        <v>Irrelevant</v>
      </c>
      <c r="Z302" s="4" t="str">
        <f>IF(AND(OR(I302="Exit ramp",I302="Entrance ramp"),'Input data'!AA317=""),"Straight",IF(AND(OR(I302="Exit ramp",I302="Entrance ramp"),'Input data'!AA317&gt;10),'Input data'!AA317,"Irrelevant"))</f>
        <v>Irrelevant</v>
      </c>
      <c r="AA302" s="4" t="str">
        <f>IF(X302="Irrelevant","Irrelevant",IF(AND(OR(I302="Exit ramp",I302="Entrance ramp"),OR('Input data'!AB317="",'Input data'!AB317&gt;(G302*1000-X302))),G302*1000-X302,IF(AND(OR(I302="Exit ramp",I302="Entrance ramp"),'Input data'!AB317&gt;0),'Input data'!AB317,"Irrelevant")))</f>
        <v>Irrelevant</v>
      </c>
      <c r="AB302" s="4" t="str">
        <f>IF(AND(I302="Exit ramp",'Input data'!AC317=""),60,IF(AND(I302="Entrance ramp",'Input data'!AC317=""),80,IF(AND(OR(I302="Exit ramp",I302="Entrance ramp"),'Input data'!AC317&gt;4,'Input data'!AC317&lt;200),'Input data'!AC317,"Irrelevant")))</f>
        <v>Irrelevant</v>
      </c>
      <c r="AC302" s="4" t="str">
        <f>IF(AND(OR(I302="Motorway link",I302="Exit diverge",I302="Entrance merge"),'Input data'!AD317=""),"No",IF(OR(I302="Motorway link",I302="Exit diverge",I302="Entrance merge"),'Input data'!AD317,"Irrelevant"))</f>
        <v>Irrelevant</v>
      </c>
      <c r="AD302" s="4" t="str">
        <f>IF(AND(OR(I302="Motorway link",I302="Exit diverge",I302="Entrance merge"),'Input data'!AE317=""),"130 kph",IF(OR(I302="Motorway link",I302="Exit diverge",I302="Entrance merge"),'Input data'!AE317,"Irrelevant"))</f>
        <v>Irrelevant</v>
      </c>
      <c r="AE302" s="4" t="str">
        <f>IF(AND(I302="Entrance merge",'Input data'!AF317=""),"No",IF(I302="Entrance merge",'Input data'!AF317,"Irrelevant"))</f>
        <v>Irrelevant</v>
      </c>
      <c r="AF302" s="4" t="str">
        <f>IF(AND(AE302="Yes",'Input data'!AG317&gt;0,'Input data'!AG317&lt;1.00000001),'Input data'!AG317,IF(OR(AE302="No",AE302="Yes"),0,"Irrelevant"))</f>
        <v>Irrelevant</v>
      </c>
    </row>
    <row r="303" spans="1:32" x14ac:dyDescent="0.3">
      <c r="A303" s="4" t="str">
        <f>IF('Input data'!A318="","",'Input data'!A318)</f>
        <v/>
      </c>
      <c r="B303" s="4" t="str">
        <f>IF('Input data'!B318="","",'Input data'!B318)</f>
        <v/>
      </c>
      <c r="C303" s="4" t="str">
        <f>IF('Input data'!C318="","",'Input data'!C318)</f>
        <v/>
      </c>
      <c r="D303" s="4" t="str">
        <f>IF('Input data'!D318="","",'Input data'!D318)</f>
        <v/>
      </c>
      <c r="E303" s="4" t="str">
        <f>IF('Input data'!E318="","",'Input data'!E318)</f>
        <v/>
      </c>
      <c r="F303" s="4" t="str">
        <f>IF('Input data'!F318="","",'Input data'!F318)</f>
        <v/>
      </c>
      <c r="G303" s="4">
        <f>IF('Input data'!G318="","",'Input data'!G318)</f>
        <v>0</v>
      </c>
      <c r="H303" s="4" t="str">
        <f>IF('Input data'!H318&gt;0.5,'Input data'!H318,"")</f>
        <v/>
      </c>
      <c r="I303" s="4" t="str">
        <f>IF('Input data'!I318="","",'Input data'!I318)</f>
        <v/>
      </c>
      <c r="J303" s="4" t="str">
        <f>IF(AND(OR(I303="Motorway link",I303="Exit diverge",I303="Entrance merge"),'Input data'!K318=""),2,IF(AND(OR(I303="Motorway link",I303="Exit diverge",I303="Entrance merge"),'Input data'!K318&gt;0.5,'Input data'!K318&lt;21),'Input data'!K318,"Irrelevant"))</f>
        <v>Irrelevant</v>
      </c>
      <c r="K303" s="4" t="str">
        <f>IF(AND(OR(I303="Motorway link",I303="Exit diverge",I303="Entrance merge",I303="Exit ramp",I303="Entrance ramp"),'Input data'!L318=""),3.5,IF(AND(OR(I303="Motorway link",I303="Exit diverge",I303="Entrance merge",I303="Exit ramp",I303="Entrance ramp"),'Input data'!L318&gt;1.5,'Input data'!L318&lt;11),'Input data'!L318,"Irrelevant"))</f>
        <v>Irrelevant</v>
      </c>
      <c r="L303" s="4" t="str">
        <f>IF(AND(I303="Motorway link",'Input data'!M318=""),"No",IF(I303="Motorway link",'Input data'!M318,"Irrelevant"))</f>
        <v>Irrelevant</v>
      </c>
      <c r="M303" s="4" t="str">
        <f>IF(AND(L303="Yes",'Input data'!N318&gt;0,'Input data'!N318&lt;1.00000001),'Input data'!N318,IF(OR(L303="No",L303="Yes"),0,"Irrelevant"))</f>
        <v>Irrelevant</v>
      </c>
      <c r="N303" s="4" t="str">
        <f>IF(AND(OR(I303="Motorway link",I303="Exit diverge",I303="Entrance merge"),'Input data'!O318=""),3,IF(AND(OR(I303="Motorway link",I303="Exit diverge",I303="Entrance merge"),'Input data'!O318&lt;11,'Input data'!O318&gt;-0.00000001),'Input data'!O318,"Irrelevant"))</f>
        <v>Irrelevant</v>
      </c>
      <c r="O303" s="4" t="str">
        <f>IF(AND(OR(I303="Motorway link",I303="Exit diverge",I303="Entrance merge",I303="Exit ramp",I303="Entrance ramp"),'Input data'!P318=""),0.5,IF(AND(OR(I303="Motorway link",I303="Exit diverge",I303="Entrance merge",I303="Exit ramp",I303="Entrance ramp"),'Input data'!P318&gt;-0.00000001,'Input data'!P318&lt;11),'Input data'!P318,"Irrelevant"))</f>
        <v>Irrelevant</v>
      </c>
      <c r="P303" s="4" t="str">
        <f>IF(AND(OR(I303="Motorway link",I303="Exit diverge",I303="Entrance merge"),'Input data'!Q318=""),5,IF(AND(OR(I303="Motorway link",I303="Exit diverge",I303="Entrance merge"),'Input data'!Q318&gt;-0.00000001,'Input data'!Q318&lt;101),'Input data'!Q318,"Irrelevant"))</f>
        <v>Irrelevant</v>
      </c>
      <c r="Q303" s="4" t="str">
        <f>IF(AND(OR(I303="Motorway link",I303="Exit diverge",I303="Entrance merge"),'Input data'!R318=""),"Straight",IF(AND(OR(I303="Motorway link",I303="Exit diverge",I303="Entrance merge"),'Input data'!R318&gt;10),'Input data'!R318,"Irrelevant"))</f>
        <v>Irrelevant</v>
      </c>
      <c r="R303" s="4" t="str">
        <f>IF(Q303="Straight",0,IF(AND(OR(I303="Motorway link",I303="Exit diverge",I303="Entrance merge"),OR('Input data'!S318="",'Input data'!S318&gt;(G303*1000))),G303*1000,IF(AND(OR(I303="Motorway link",I303="Exit diverge",I303="Entrance merge"),'Input data'!S318&gt;0),'Input data'!S318,"Irrelevant")))</f>
        <v>Irrelevant</v>
      </c>
      <c r="S303" s="4" t="str">
        <f>IF(AND(OR(I303="Motorway link",I303="Exit diverge",I303="Entrance merge"),'Input data'!T318=""),"Straight",IF(AND(OR(I303="Motorway link",I303="Exit diverge",I303="Entrance merge"),'Input data'!T318&gt;10),'Input data'!T318,"Irrelevant"))</f>
        <v>Irrelevant</v>
      </c>
      <c r="T303" s="4" t="str">
        <f>IF(S303="Straight",0,IF(R303="Irrelevant","Irrelevant",IF(AND(OR(I303="Motorway link",I303="Exit diverge",I303="Entrance merge"),OR('Input data'!U318="",'Input data'!U318&gt;(G303*1000-R303))),G303*1000-R303,IF(AND(OR(I303="Motorway link",I303="Exit diverge",I303="Entrance merge"),'Input data'!U318&gt;0),'Input data'!U318,"Irrelevant"))))</f>
        <v>Irrelevant</v>
      </c>
      <c r="U303" s="4" t="str">
        <f>IF(AND(OR(I303="Motorway link",I303="Exit diverge",I303="Entrance merge",I303="Exit ramp",I303="Entrance ramp"),'Input data'!V318=""),"No",IF(OR(I303="Motorway link",I303="Exit diverge",I303="Entrance merge",I303="Exit ramp",I303="Entrance ramp"),'Input data'!V318,"Irrelevant"))</f>
        <v>Irrelevant</v>
      </c>
      <c r="V303" s="4" t="str">
        <f>IF(W303="Straight",IF(AND(OR(I303="Exit ramp",I303="Entrance ramp"),'Input data'!W318=""),"Straight diamond ramp",IF(OR(I303="Exit ramp",I303="Entrance ramp"),'Input data'!W318,"Irrelevant")),"Irrelevant")</f>
        <v>Irrelevant</v>
      </c>
      <c r="W303" s="4" t="str">
        <f>IF(AND(OR(I303="Exit ramp",I303="Entrance ramp"),'Input data'!X318=""),"Straight",IF(AND(OR(I303="Exit ramp",I303="Entrance ramp"),'Input data'!X318&gt;10),'Input data'!X318,"Irrelevant"))</f>
        <v>Irrelevant</v>
      </c>
      <c r="X303" s="4" t="str">
        <f>IF(AND(OR(I303="Exit ramp",I303="Entrance ramp"),OR('Input data'!Y318="",'Input data'!Y318&gt;(G303*1000))),G303*1000,IF(AND(OR(I303="Exit ramp",I303="Entrance ramp"),'Input data'!Y318&gt;0),'Input data'!Y318,"Irrelevant"))</f>
        <v>Irrelevant</v>
      </c>
      <c r="Y303" s="4" t="str">
        <f>IF(AND(I303="Exit ramp",'Input data'!Z318=""),95,IF(AND(I303="Entrance ramp",'Input data'!Z318=""),45,IF(AND(OR(I303="Exit ramp",I303="Entrance ramp"),'Input data'!Z318&gt;4,'Input data'!Z318&lt;200),'Input data'!Z318,"Irrelevant")))</f>
        <v>Irrelevant</v>
      </c>
      <c r="Z303" s="4" t="str">
        <f>IF(AND(OR(I303="Exit ramp",I303="Entrance ramp"),'Input data'!AA318=""),"Straight",IF(AND(OR(I303="Exit ramp",I303="Entrance ramp"),'Input data'!AA318&gt;10),'Input data'!AA318,"Irrelevant"))</f>
        <v>Irrelevant</v>
      </c>
      <c r="AA303" s="4" t="str">
        <f>IF(X303="Irrelevant","Irrelevant",IF(AND(OR(I303="Exit ramp",I303="Entrance ramp"),OR('Input data'!AB318="",'Input data'!AB318&gt;(G303*1000-X303))),G303*1000-X303,IF(AND(OR(I303="Exit ramp",I303="Entrance ramp"),'Input data'!AB318&gt;0),'Input data'!AB318,"Irrelevant")))</f>
        <v>Irrelevant</v>
      </c>
      <c r="AB303" s="4" t="str">
        <f>IF(AND(I303="Exit ramp",'Input data'!AC318=""),60,IF(AND(I303="Entrance ramp",'Input data'!AC318=""),80,IF(AND(OR(I303="Exit ramp",I303="Entrance ramp"),'Input data'!AC318&gt;4,'Input data'!AC318&lt;200),'Input data'!AC318,"Irrelevant")))</f>
        <v>Irrelevant</v>
      </c>
      <c r="AC303" s="4" t="str">
        <f>IF(AND(OR(I303="Motorway link",I303="Exit diverge",I303="Entrance merge"),'Input data'!AD318=""),"No",IF(OR(I303="Motorway link",I303="Exit diverge",I303="Entrance merge"),'Input data'!AD318,"Irrelevant"))</f>
        <v>Irrelevant</v>
      </c>
      <c r="AD303" s="4" t="str">
        <f>IF(AND(OR(I303="Motorway link",I303="Exit diverge",I303="Entrance merge"),'Input data'!AE318=""),"130 kph",IF(OR(I303="Motorway link",I303="Exit diverge",I303="Entrance merge"),'Input data'!AE318,"Irrelevant"))</f>
        <v>Irrelevant</v>
      </c>
      <c r="AE303" s="4" t="str">
        <f>IF(AND(I303="Entrance merge",'Input data'!AF318=""),"No",IF(I303="Entrance merge",'Input data'!AF318,"Irrelevant"))</f>
        <v>Irrelevant</v>
      </c>
      <c r="AF303" s="4" t="str">
        <f>IF(AND(AE303="Yes",'Input data'!AG318&gt;0,'Input data'!AG318&lt;1.00000001),'Input data'!AG318,IF(OR(AE303="No",AE303="Yes"),0,"Irrelevant"))</f>
        <v>Irrelevant</v>
      </c>
    </row>
    <row r="304" spans="1:32" x14ac:dyDescent="0.3">
      <c r="A304" s="4" t="str">
        <f>IF('Input data'!A319="","",'Input data'!A319)</f>
        <v/>
      </c>
      <c r="B304" s="4" t="str">
        <f>IF('Input data'!B319="","",'Input data'!B319)</f>
        <v/>
      </c>
      <c r="C304" s="4" t="str">
        <f>IF('Input data'!C319="","",'Input data'!C319)</f>
        <v/>
      </c>
      <c r="D304" s="4" t="str">
        <f>IF('Input data'!D319="","",'Input data'!D319)</f>
        <v/>
      </c>
      <c r="E304" s="4" t="str">
        <f>IF('Input data'!E319="","",'Input data'!E319)</f>
        <v/>
      </c>
      <c r="F304" s="4" t="str">
        <f>IF('Input data'!F319="","",'Input data'!F319)</f>
        <v/>
      </c>
      <c r="G304" s="4">
        <f>IF('Input data'!G319="","",'Input data'!G319)</f>
        <v>0</v>
      </c>
      <c r="H304" s="4" t="str">
        <f>IF('Input data'!H319&gt;0.5,'Input data'!H319,"")</f>
        <v/>
      </c>
      <c r="I304" s="4" t="str">
        <f>IF('Input data'!I319="","",'Input data'!I319)</f>
        <v/>
      </c>
      <c r="J304" s="4" t="str">
        <f>IF(AND(OR(I304="Motorway link",I304="Exit diverge",I304="Entrance merge"),'Input data'!K319=""),2,IF(AND(OR(I304="Motorway link",I304="Exit diverge",I304="Entrance merge"),'Input data'!K319&gt;0.5,'Input data'!K319&lt;21),'Input data'!K319,"Irrelevant"))</f>
        <v>Irrelevant</v>
      </c>
      <c r="K304" s="4" t="str">
        <f>IF(AND(OR(I304="Motorway link",I304="Exit diverge",I304="Entrance merge",I304="Exit ramp",I304="Entrance ramp"),'Input data'!L319=""),3.5,IF(AND(OR(I304="Motorway link",I304="Exit diverge",I304="Entrance merge",I304="Exit ramp",I304="Entrance ramp"),'Input data'!L319&gt;1.5,'Input data'!L319&lt;11),'Input data'!L319,"Irrelevant"))</f>
        <v>Irrelevant</v>
      </c>
      <c r="L304" s="4" t="str">
        <f>IF(AND(I304="Motorway link",'Input data'!M319=""),"No",IF(I304="Motorway link",'Input data'!M319,"Irrelevant"))</f>
        <v>Irrelevant</v>
      </c>
      <c r="M304" s="4" t="str">
        <f>IF(AND(L304="Yes",'Input data'!N319&gt;0,'Input data'!N319&lt;1.00000001),'Input data'!N319,IF(OR(L304="No",L304="Yes"),0,"Irrelevant"))</f>
        <v>Irrelevant</v>
      </c>
      <c r="N304" s="4" t="str">
        <f>IF(AND(OR(I304="Motorway link",I304="Exit diverge",I304="Entrance merge"),'Input data'!O319=""),3,IF(AND(OR(I304="Motorway link",I304="Exit diverge",I304="Entrance merge"),'Input data'!O319&lt;11,'Input data'!O319&gt;-0.00000001),'Input data'!O319,"Irrelevant"))</f>
        <v>Irrelevant</v>
      </c>
      <c r="O304" s="4" t="str">
        <f>IF(AND(OR(I304="Motorway link",I304="Exit diverge",I304="Entrance merge",I304="Exit ramp",I304="Entrance ramp"),'Input data'!P319=""),0.5,IF(AND(OR(I304="Motorway link",I304="Exit diverge",I304="Entrance merge",I304="Exit ramp",I304="Entrance ramp"),'Input data'!P319&gt;-0.00000001,'Input data'!P319&lt;11),'Input data'!P319,"Irrelevant"))</f>
        <v>Irrelevant</v>
      </c>
      <c r="P304" s="4" t="str">
        <f>IF(AND(OR(I304="Motorway link",I304="Exit diverge",I304="Entrance merge"),'Input data'!Q319=""),5,IF(AND(OR(I304="Motorway link",I304="Exit diverge",I304="Entrance merge"),'Input data'!Q319&gt;-0.00000001,'Input data'!Q319&lt;101),'Input data'!Q319,"Irrelevant"))</f>
        <v>Irrelevant</v>
      </c>
      <c r="Q304" s="4" t="str">
        <f>IF(AND(OR(I304="Motorway link",I304="Exit diverge",I304="Entrance merge"),'Input data'!R319=""),"Straight",IF(AND(OR(I304="Motorway link",I304="Exit diverge",I304="Entrance merge"),'Input data'!R319&gt;10),'Input data'!R319,"Irrelevant"))</f>
        <v>Irrelevant</v>
      </c>
      <c r="R304" s="4" t="str">
        <f>IF(Q304="Straight",0,IF(AND(OR(I304="Motorway link",I304="Exit diverge",I304="Entrance merge"),OR('Input data'!S319="",'Input data'!S319&gt;(G304*1000))),G304*1000,IF(AND(OR(I304="Motorway link",I304="Exit diverge",I304="Entrance merge"),'Input data'!S319&gt;0),'Input data'!S319,"Irrelevant")))</f>
        <v>Irrelevant</v>
      </c>
      <c r="S304" s="4" t="str">
        <f>IF(AND(OR(I304="Motorway link",I304="Exit diverge",I304="Entrance merge"),'Input data'!T319=""),"Straight",IF(AND(OR(I304="Motorway link",I304="Exit diverge",I304="Entrance merge"),'Input data'!T319&gt;10),'Input data'!T319,"Irrelevant"))</f>
        <v>Irrelevant</v>
      </c>
      <c r="T304" s="4" t="str">
        <f>IF(S304="Straight",0,IF(R304="Irrelevant","Irrelevant",IF(AND(OR(I304="Motorway link",I304="Exit diverge",I304="Entrance merge"),OR('Input data'!U319="",'Input data'!U319&gt;(G304*1000-R304))),G304*1000-R304,IF(AND(OR(I304="Motorway link",I304="Exit diverge",I304="Entrance merge"),'Input data'!U319&gt;0),'Input data'!U319,"Irrelevant"))))</f>
        <v>Irrelevant</v>
      </c>
      <c r="U304" s="4" t="str">
        <f>IF(AND(OR(I304="Motorway link",I304="Exit diverge",I304="Entrance merge",I304="Exit ramp",I304="Entrance ramp"),'Input data'!V319=""),"No",IF(OR(I304="Motorway link",I304="Exit diverge",I304="Entrance merge",I304="Exit ramp",I304="Entrance ramp"),'Input data'!V319,"Irrelevant"))</f>
        <v>Irrelevant</v>
      </c>
      <c r="V304" s="4" t="str">
        <f>IF(W304="Straight",IF(AND(OR(I304="Exit ramp",I304="Entrance ramp"),'Input data'!W319=""),"Straight diamond ramp",IF(OR(I304="Exit ramp",I304="Entrance ramp"),'Input data'!W319,"Irrelevant")),"Irrelevant")</f>
        <v>Irrelevant</v>
      </c>
      <c r="W304" s="4" t="str">
        <f>IF(AND(OR(I304="Exit ramp",I304="Entrance ramp"),'Input data'!X319=""),"Straight",IF(AND(OR(I304="Exit ramp",I304="Entrance ramp"),'Input data'!X319&gt;10),'Input data'!X319,"Irrelevant"))</f>
        <v>Irrelevant</v>
      </c>
      <c r="X304" s="4" t="str">
        <f>IF(AND(OR(I304="Exit ramp",I304="Entrance ramp"),OR('Input data'!Y319="",'Input data'!Y319&gt;(G304*1000))),G304*1000,IF(AND(OR(I304="Exit ramp",I304="Entrance ramp"),'Input data'!Y319&gt;0),'Input data'!Y319,"Irrelevant"))</f>
        <v>Irrelevant</v>
      </c>
      <c r="Y304" s="4" t="str">
        <f>IF(AND(I304="Exit ramp",'Input data'!Z319=""),95,IF(AND(I304="Entrance ramp",'Input data'!Z319=""),45,IF(AND(OR(I304="Exit ramp",I304="Entrance ramp"),'Input data'!Z319&gt;4,'Input data'!Z319&lt;200),'Input data'!Z319,"Irrelevant")))</f>
        <v>Irrelevant</v>
      </c>
      <c r="Z304" s="4" t="str">
        <f>IF(AND(OR(I304="Exit ramp",I304="Entrance ramp"),'Input data'!AA319=""),"Straight",IF(AND(OR(I304="Exit ramp",I304="Entrance ramp"),'Input data'!AA319&gt;10),'Input data'!AA319,"Irrelevant"))</f>
        <v>Irrelevant</v>
      </c>
      <c r="AA304" s="4" t="str">
        <f>IF(X304="Irrelevant","Irrelevant",IF(AND(OR(I304="Exit ramp",I304="Entrance ramp"),OR('Input data'!AB319="",'Input data'!AB319&gt;(G304*1000-X304))),G304*1000-X304,IF(AND(OR(I304="Exit ramp",I304="Entrance ramp"),'Input data'!AB319&gt;0),'Input data'!AB319,"Irrelevant")))</f>
        <v>Irrelevant</v>
      </c>
      <c r="AB304" s="4" t="str">
        <f>IF(AND(I304="Exit ramp",'Input data'!AC319=""),60,IF(AND(I304="Entrance ramp",'Input data'!AC319=""),80,IF(AND(OR(I304="Exit ramp",I304="Entrance ramp"),'Input data'!AC319&gt;4,'Input data'!AC319&lt;200),'Input data'!AC319,"Irrelevant")))</f>
        <v>Irrelevant</v>
      </c>
      <c r="AC304" s="4" t="str">
        <f>IF(AND(OR(I304="Motorway link",I304="Exit diverge",I304="Entrance merge"),'Input data'!AD319=""),"No",IF(OR(I304="Motorway link",I304="Exit diverge",I304="Entrance merge"),'Input data'!AD319,"Irrelevant"))</f>
        <v>Irrelevant</v>
      </c>
      <c r="AD304" s="4" t="str">
        <f>IF(AND(OR(I304="Motorway link",I304="Exit diverge",I304="Entrance merge"),'Input data'!AE319=""),"130 kph",IF(OR(I304="Motorway link",I304="Exit diverge",I304="Entrance merge"),'Input data'!AE319,"Irrelevant"))</f>
        <v>Irrelevant</v>
      </c>
      <c r="AE304" s="4" t="str">
        <f>IF(AND(I304="Entrance merge",'Input data'!AF319=""),"No",IF(I304="Entrance merge",'Input data'!AF319,"Irrelevant"))</f>
        <v>Irrelevant</v>
      </c>
      <c r="AF304" s="4" t="str">
        <f>IF(AND(AE304="Yes",'Input data'!AG319&gt;0,'Input data'!AG319&lt;1.00000001),'Input data'!AG319,IF(OR(AE304="No",AE304="Yes"),0,"Irrelevant"))</f>
        <v>Irrelevant</v>
      </c>
    </row>
    <row r="305" spans="1:32" x14ac:dyDescent="0.3">
      <c r="A305" s="4" t="str">
        <f>IF('Input data'!A320="","",'Input data'!A320)</f>
        <v/>
      </c>
      <c r="B305" s="4" t="str">
        <f>IF('Input data'!B320="","",'Input data'!B320)</f>
        <v/>
      </c>
      <c r="C305" s="4" t="str">
        <f>IF('Input data'!C320="","",'Input data'!C320)</f>
        <v/>
      </c>
      <c r="D305" s="4" t="str">
        <f>IF('Input data'!D320="","",'Input data'!D320)</f>
        <v/>
      </c>
      <c r="E305" s="4" t="str">
        <f>IF('Input data'!E320="","",'Input data'!E320)</f>
        <v/>
      </c>
      <c r="F305" s="4" t="str">
        <f>IF('Input data'!F320="","",'Input data'!F320)</f>
        <v/>
      </c>
      <c r="G305" s="4">
        <f>IF('Input data'!G320="","",'Input data'!G320)</f>
        <v>0</v>
      </c>
      <c r="H305" s="4" t="str">
        <f>IF('Input data'!H320&gt;0.5,'Input data'!H320,"")</f>
        <v/>
      </c>
      <c r="I305" s="4" t="str">
        <f>IF('Input data'!I320="","",'Input data'!I320)</f>
        <v/>
      </c>
      <c r="J305" s="4" t="str">
        <f>IF(AND(OR(I305="Motorway link",I305="Exit diverge",I305="Entrance merge"),'Input data'!K320=""),2,IF(AND(OR(I305="Motorway link",I305="Exit diverge",I305="Entrance merge"),'Input data'!K320&gt;0.5,'Input data'!K320&lt;21),'Input data'!K320,"Irrelevant"))</f>
        <v>Irrelevant</v>
      </c>
      <c r="K305" s="4" t="str">
        <f>IF(AND(OR(I305="Motorway link",I305="Exit diverge",I305="Entrance merge",I305="Exit ramp",I305="Entrance ramp"),'Input data'!L320=""),3.5,IF(AND(OR(I305="Motorway link",I305="Exit diverge",I305="Entrance merge",I305="Exit ramp",I305="Entrance ramp"),'Input data'!L320&gt;1.5,'Input data'!L320&lt;11),'Input data'!L320,"Irrelevant"))</f>
        <v>Irrelevant</v>
      </c>
      <c r="L305" s="4" t="str">
        <f>IF(AND(I305="Motorway link",'Input data'!M320=""),"No",IF(I305="Motorway link",'Input data'!M320,"Irrelevant"))</f>
        <v>Irrelevant</v>
      </c>
      <c r="M305" s="4" t="str">
        <f>IF(AND(L305="Yes",'Input data'!N320&gt;0,'Input data'!N320&lt;1.00000001),'Input data'!N320,IF(OR(L305="No",L305="Yes"),0,"Irrelevant"))</f>
        <v>Irrelevant</v>
      </c>
      <c r="N305" s="4" t="str">
        <f>IF(AND(OR(I305="Motorway link",I305="Exit diverge",I305="Entrance merge"),'Input data'!O320=""),3,IF(AND(OR(I305="Motorway link",I305="Exit diverge",I305="Entrance merge"),'Input data'!O320&lt;11,'Input data'!O320&gt;-0.00000001),'Input data'!O320,"Irrelevant"))</f>
        <v>Irrelevant</v>
      </c>
      <c r="O305" s="4" t="str">
        <f>IF(AND(OR(I305="Motorway link",I305="Exit diverge",I305="Entrance merge",I305="Exit ramp",I305="Entrance ramp"),'Input data'!P320=""),0.5,IF(AND(OR(I305="Motorway link",I305="Exit diverge",I305="Entrance merge",I305="Exit ramp",I305="Entrance ramp"),'Input data'!P320&gt;-0.00000001,'Input data'!P320&lt;11),'Input data'!P320,"Irrelevant"))</f>
        <v>Irrelevant</v>
      </c>
      <c r="P305" s="4" t="str">
        <f>IF(AND(OR(I305="Motorway link",I305="Exit diverge",I305="Entrance merge"),'Input data'!Q320=""),5,IF(AND(OR(I305="Motorway link",I305="Exit diverge",I305="Entrance merge"),'Input data'!Q320&gt;-0.00000001,'Input data'!Q320&lt;101),'Input data'!Q320,"Irrelevant"))</f>
        <v>Irrelevant</v>
      </c>
      <c r="Q305" s="4" t="str">
        <f>IF(AND(OR(I305="Motorway link",I305="Exit diverge",I305="Entrance merge"),'Input data'!R320=""),"Straight",IF(AND(OR(I305="Motorway link",I305="Exit diverge",I305="Entrance merge"),'Input data'!R320&gt;10),'Input data'!R320,"Irrelevant"))</f>
        <v>Irrelevant</v>
      </c>
      <c r="R305" s="4" t="str">
        <f>IF(Q305="Straight",0,IF(AND(OR(I305="Motorway link",I305="Exit diverge",I305="Entrance merge"),OR('Input data'!S320="",'Input data'!S320&gt;(G305*1000))),G305*1000,IF(AND(OR(I305="Motorway link",I305="Exit diverge",I305="Entrance merge"),'Input data'!S320&gt;0),'Input data'!S320,"Irrelevant")))</f>
        <v>Irrelevant</v>
      </c>
      <c r="S305" s="4" t="str">
        <f>IF(AND(OR(I305="Motorway link",I305="Exit diverge",I305="Entrance merge"),'Input data'!T320=""),"Straight",IF(AND(OR(I305="Motorway link",I305="Exit diverge",I305="Entrance merge"),'Input data'!T320&gt;10),'Input data'!T320,"Irrelevant"))</f>
        <v>Irrelevant</v>
      </c>
      <c r="T305" s="4" t="str">
        <f>IF(S305="Straight",0,IF(R305="Irrelevant","Irrelevant",IF(AND(OR(I305="Motorway link",I305="Exit diverge",I305="Entrance merge"),OR('Input data'!U320="",'Input data'!U320&gt;(G305*1000-R305))),G305*1000-R305,IF(AND(OR(I305="Motorway link",I305="Exit diverge",I305="Entrance merge"),'Input data'!U320&gt;0),'Input data'!U320,"Irrelevant"))))</f>
        <v>Irrelevant</v>
      </c>
      <c r="U305" s="4" t="str">
        <f>IF(AND(OR(I305="Motorway link",I305="Exit diverge",I305="Entrance merge",I305="Exit ramp",I305="Entrance ramp"),'Input data'!V320=""),"No",IF(OR(I305="Motorway link",I305="Exit diverge",I305="Entrance merge",I305="Exit ramp",I305="Entrance ramp"),'Input data'!V320,"Irrelevant"))</f>
        <v>Irrelevant</v>
      </c>
      <c r="V305" s="4" t="str">
        <f>IF(W305="Straight",IF(AND(OR(I305="Exit ramp",I305="Entrance ramp"),'Input data'!W320=""),"Straight diamond ramp",IF(OR(I305="Exit ramp",I305="Entrance ramp"),'Input data'!W320,"Irrelevant")),"Irrelevant")</f>
        <v>Irrelevant</v>
      </c>
      <c r="W305" s="4" t="str">
        <f>IF(AND(OR(I305="Exit ramp",I305="Entrance ramp"),'Input data'!X320=""),"Straight",IF(AND(OR(I305="Exit ramp",I305="Entrance ramp"),'Input data'!X320&gt;10),'Input data'!X320,"Irrelevant"))</f>
        <v>Irrelevant</v>
      </c>
      <c r="X305" s="4" t="str">
        <f>IF(AND(OR(I305="Exit ramp",I305="Entrance ramp"),OR('Input data'!Y320="",'Input data'!Y320&gt;(G305*1000))),G305*1000,IF(AND(OR(I305="Exit ramp",I305="Entrance ramp"),'Input data'!Y320&gt;0),'Input data'!Y320,"Irrelevant"))</f>
        <v>Irrelevant</v>
      </c>
      <c r="Y305" s="4" t="str">
        <f>IF(AND(I305="Exit ramp",'Input data'!Z320=""),95,IF(AND(I305="Entrance ramp",'Input data'!Z320=""),45,IF(AND(OR(I305="Exit ramp",I305="Entrance ramp"),'Input data'!Z320&gt;4,'Input data'!Z320&lt;200),'Input data'!Z320,"Irrelevant")))</f>
        <v>Irrelevant</v>
      </c>
      <c r="Z305" s="4" t="str">
        <f>IF(AND(OR(I305="Exit ramp",I305="Entrance ramp"),'Input data'!AA320=""),"Straight",IF(AND(OR(I305="Exit ramp",I305="Entrance ramp"),'Input data'!AA320&gt;10),'Input data'!AA320,"Irrelevant"))</f>
        <v>Irrelevant</v>
      </c>
      <c r="AA305" s="4" t="str">
        <f>IF(X305="Irrelevant","Irrelevant",IF(AND(OR(I305="Exit ramp",I305="Entrance ramp"),OR('Input data'!AB320="",'Input data'!AB320&gt;(G305*1000-X305))),G305*1000-X305,IF(AND(OR(I305="Exit ramp",I305="Entrance ramp"),'Input data'!AB320&gt;0),'Input data'!AB320,"Irrelevant")))</f>
        <v>Irrelevant</v>
      </c>
      <c r="AB305" s="4" t="str">
        <f>IF(AND(I305="Exit ramp",'Input data'!AC320=""),60,IF(AND(I305="Entrance ramp",'Input data'!AC320=""),80,IF(AND(OR(I305="Exit ramp",I305="Entrance ramp"),'Input data'!AC320&gt;4,'Input data'!AC320&lt;200),'Input data'!AC320,"Irrelevant")))</f>
        <v>Irrelevant</v>
      </c>
      <c r="AC305" s="4" t="str">
        <f>IF(AND(OR(I305="Motorway link",I305="Exit diverge",I305="Entrance merge"),'Input data'!AD320=""),"No",IF(OR(I305="Motorway link",I305="Exit diverge",I305="Entrance merge"),'Input data'!AD320,"Irrelevant"))</f>
        <v>Irrelevant</v>
      </c>
      <c r="AD305" s="4" t="str">
        <f>IF(AND(OR(I305="Motorway link",I305="Exit diverge",I305="Entrance merge"),'Input data'!AE320=""),"130 kph",IF(OR(I305="Motorway link",I305="Exit diverge",I305="Entrance merge"),'Input data'!AE320,"Irrelevant"))</f>
        <v>Irrelevant</v>
      </c>
      <c r="AE305" s="4" t="str">
        <f>IF(AND(I305="Entrance merge",'Input data'!AF320=""),"No",IF(I305="Entrance merge",'Input data'!AF320,"Irrelevant"))</f>
        <v>Irrelevant</v>
      </c>
      <c r="AF305" s="4" t="str">
        <f>IF(AND(AE305="Yes",'Input data'!AG320&gt;0,'Input data'!AG320&lt;1.00000001),'Input data'!AG320,IF(OR(AE305="No",AE305="Yes"),0,"Irrelevant"))</f>
        <v>Irrelevant</v>
      </c>
    </row>
    <row r="306" spans="1:32" x14ac:dyDescent="0.3">
      <c r="A306" s="4" t="str">
        <f>IF('Input data'!A321="","",'Input data'!A321)</f>
        <v/>
      </c>
      <c r="B306" s="4" t="str">
        <f>IF('Input data'!B321="","",'Input data'!B321)</f>
        <v/>
      </c>
      <c r="C306" s="4" t="str">
        <f>IF('Input data'!C321="","",'Input data'!C321)</f>
        <v/>
      </c>
      <c r="D306" s="4" t="str">
        <f>IF('Input data'!D321="","",'Input data'!D321)</f>
        <v/>
      </c>
      <c r="E306" s="4" t="str">
        <f>IF('Input data'!E321="","",'Input data'!E321)</f>
        <v/>
      </c>
      <c r="F306" s="4" t="str">
        <f>IF('Input data'!F321="","",'Input data'!F321)</f>
        <v/>
      </c>
      <c r="G306" s="4">
        <f>IF('Input data'!G321="","",'Input data'!G321)</f>
        <v>0</v>
      </c>
      <c r="H306" s="4" t="str">
        <f>IF('Input data'!H321&gt;0.5,'Input data'!H321,"")</f>
        <v/>
      </c>
      <c r="I306" s="4" t="str">
        <f>IF('Input data'!I321="","",'Input data'!I321)</f>
        <v/>
      </c>
      <c r="J306" s="4" t="str">
        <f>IF(AND(OR(I306="Motorway link",I306="Exit diverge",I306="Entrance merge"),'Input data'!K321=""),2,IF(AND(OR(I306="Motorway link",I306="Exit diverge",I306="Entrance merge"),'Input data'!K321&gt;0.5,'Input data'!K321&lt;21),'Input data'!K321,"Irrelevant"))</f>
        <v>Irrelevant</v>
      </c>
      <c r="K306" s="4" t="str">
        <f>IF(AND(OR(I306="Motorway link",I306="Exit diverge",I306="Entrance merge",I306="Exit ramp",I306="Entrance ramp"),'Input data'!L321=""),3.5,IF(AND(OR(I306="Motorway link",I306="Exit diverge",I306="Entrance merge",I306="Exit ramp",I306="Entrance ramp"),'Input data'!L321&gt;1.5,'Input data'!L321&lt;11),'Input data'!L321,"Irrelevant"))</f>
        <v>Irrelevant</v>
      </c>
      <c r="L306" s="4" t="str">
        <f>IF(AND(I306="Motorway link",'Input data'!M321=""),"No",IF(I306="Motorway link",'Input data'!M321,"Irrelevant"))</f>
        <v>Irrelevant</v>
      </c>
      <c r="M306" s="4" t="str">
        <f>IF(AND(L306="Yes",'Input data'!N321&gt;0,'Input data'!N321&lt;1.00000001),'Input data'!N321,IF(OR(L306="No",L306="Yes"),0,"Irrelevant"))</f>
        <v>Irrelevant</v>
      </c>
      <c r="N306" s="4" t="str">
        <f>IF(AND(OR(I306="Motorway link",I306="Exit diverge",I306="Entrance merge"),'Input data'!O321=""),3,IF(AND(OR(I306="Motorway link",I306="Exit diverge",I306="Entrance merge"),'Input data'!O321&lt;11,'Input data'!O321&gt;-0.00000001),'Input data'!O321,"Irrelevant"))</f>
        <v>Irrelevant</v>
      </c>
      <c r="O306" s="4" t="str">
        <f>IF(AND(OR(I306="Motorway link",I306="Exit diverge",I306="Entrance merge",I306="Exit ramp",I306="Entrance ramp"),'Input data'!P321=""),0.5,IF(AND(OR(I306="Motorway link",I306="Exit diverge",I306="Entrance merge",I306="Exit ramp",I306="Entrance ramp"),'Input data'!P321&gt;-0.00000001,'Input data'!P321&lt;11),'Input data'!P321,"Irrelevant"))</f>
        <v>Irrelevant</v>
      </c>
      <c r="P306" s="4" t="str">
        <f>IF(AND(OR(I306="Motorway link",I306="Exit diverge",I306="Entrance merge"),'Input data'!Q321=""),5,IF(AND(OR(I306="Motorway link",I306="Exit diverge",I306="Entrance merge"),'Input data'!Q321&gt;-0.00000001,'Input data'!Q321&lt;101),'Input data'!Q321,"Irrelevant"))</f>
        <v>Irrelevant</v>
      </c>
      <c r="Q306" s="4" t="str">
        <f>IF(AND(OR(I306="Motorway link",I306="Exit diverge",I306="Entrance merge"),'Input data'!R321=""),"Straight",IF(AND(OR(I306="Motorway link",I306="Exit diverge",I306="Entrance merge"),'Input data'!R321&gt;10),'Input data'!R321,"Irrelevant"))</f>
        <v>Irrelevant</v>
      </c>
      <c r="R306" s="4" t="str">
        <f>IF(Q306="Straight",0,IF(AND(OR(I306="Motorway link",I306="Exit diverge",I306="Entrance merge"),OR('Input data'!S321="",'Input data'!S321&gt;(G306*1000))),G306*1000,IF(AND(OR(I306="Motorway link",I306="Exit diverge",I306="Entrance merge"),'Input data'!S321&gt;0),'Input data'!S321,"Irrelevant")))</f>
        <v>Irrelevant</v>
      </c>
      <c r="S306" s="4" t="str">
        <f>IF(AND(OR(I306="Motorway link",I306="Exit diverge",I306="Entrance merge"),'Input data'!T321=""),"Straight",IF(AND(OR(I306="Motorway link",I306="Exit diverge",I306="Entrance merge"),'Input data'!T321&gt;10),'Input data'!T321,"Irrelevant"))</f>
        <v>Irrelevant</v>
      </c>
      <c r="T306" s="4" t="str">
        <f>IF(S306="Straight",0,IF(R306="Irrelevant","Irrelevant",IF(AND(OR(I306="Motorway link",I306="Exit diverge",I306="Entrance merge"),OR('Input data'!U321="",'Input data'!U321&gt;(G306*1000-R306))),G306*1000-R306,IF(AND(OR(I306="Motorway link",I306="Exit diverge",I306="Entrance merge"),'Input data'!U321&gt;0),'Input data'!U321,"Irrelevant"))))</f>
        <v>Irrelevant</v>
      </c>
      <c r="U306" s="4" t="str">
        <f>IF(AND(OR(I306="Motorway link",I306="Exit diverge",I306="Entrance merge",I306="Exit ramp",I306="Entrance ramp"),'Input data'!V321=""),"No",IF(OR(I306="Motorway link",I306="Exit diverge",I306="Entrance merge",I306="Exit ramp",I306="Entrance ramp"),'Input data'!V321,"Irrelevant"))</f>
        <v>Irrelevant</v>
      </c>
      <c r="V306" s="4" t="str">
        <f>IF(W306="Straight",IF(AND(OR(I306="Exit ramp",I306="Entrance ramp"),'Input data'!W321=""),"Straight diamond ramp",IF(OR(I306="Exit ramp",I306="Entrance ramp"),'Input data'!W321,"Irrelevant")),"Irrelevant")</f>
        <v>Irrelevant</v>
      </c>
      <c r="W306" s="4" t="str">
        <f>IF(AND(OR(I306="Exit ramp",I306="Entrance ramp"),'Input data'!X321=""),"Straight",IF(AND(OR(I306="Exit ramp",I306="Entrance ramp"),'Input data'!X321&gt;10),'Input data'!X321,"Irrelevant"))</f>
        <v>Irrelevant</v>
      </c>
      <c r="X306" s="4" t="str">
        <f>IF(AND(OR(I306="Exit ramp",I306="Entrance ramp"),OR('Input data'!Y321="",'Input data'!Y321&gt;(G306*1000))),G306*1000,IF(AND(OR(I306="Exit ramp",I306="Entrance ramp"),'Input data'!Y321&gt;0),'Input data'!Y321,"Irrelevant"))</f>
        <v>Irrelevant</v>
      </c>
      <c r="Y306" s="4" t="str">
        <f>IF(AND(I306="Exit ramp",'Input data'!Z321=""),95,IF(AND(I306="Entrance ramp",'Input data'!Z321=""),45,IF(AND(OR(I306="Exit ramp",I306="Entrance ramp"),'Input data'!Z321&gt;4,'Input data'!Z321&lt;200),'Input data'!Z321,"Irrelevant")))</f>
        <v>Irrelevant</v>
      </c>
      <c r="Z306" s="4" t="str">
        <f>IF(AND(OR(I306="Exit ramp",I306="Entrance ramp"),'Input data'!AA321=""),"Straight",IF(AND(OR(I306="Exit ramp",I306="Entrance ramp"),'Input data'!AA321&gt;10),'Input data'!AA321,"Irrelevant"))</f>
        <v>Irrelevant</v>
      </c>
      <c r="AA306" s="4" t="str">
        <f>IF(X306="Irrelevant","Irrelevant",IF(AND(OR(I306="Exit ramp",I306="Entrance ramp"),OR('Input data'!AB321="",'Input data'!AB321&gt;(G306*1000-X306))),G306*1000-X306,IF(AND(OR(I306="Exit ramp",I306="Entrance ramp"),'Input data'!AB321&gt;0),'Input data'!AB321,"Irrelevant")))</f>
        <v>Irrelevant</v>
      </c>
      <c r="AB306" s="4" t="str">
        <f>IF(AND(I306="Exit ramp",'Input data'!AC321=""),60,IF(AND(I306="Entrance ramp",'Input data'!AC321=""),80,IF(AND(OR(I306="Exit ramp",I306="Entrance ramp"),'Input data'!AC321&gt;4,'Input data'!AC321&lt;200),'Input data'!AC321,"Irrelevant")))</f>
        <v>Irrelevant</v>
      </c>
      <c r="AC306" s="4" t="str">
        <f>IF(AND(OR(I306="Motorway link",I306="Exit diverge",I306="Entrance merge"),'Input data'!AD321=""),"No",IF(OR(I306="Motorway link",I306="Exit diverge",I306="Entrance merge"),'Input data'!AD321,"Irrelevant"))</f>
        <v>Irrelevant</v>
      </c>
      <c r="AD306" s="4" t="str">
        <f>IF(AND(OR(I306="Motorway link",I306="Exit diverge",I306="Entrance merge"),'Input data'!AE321=""),"130 kph",IF(OR(I306="Motorway link",I306="Exit diverge",I306="Entrance merge"),'Input data'!AE321,"Irrelevant"))</f>
        <v>Irrelevant</v>
      </c>
      <c r="AE306" s="4" t="str">
        <f>IF(AND(I306="Entrance merge",'Input data'!AF321=""),"No",IF(I306="Entrance merge",'Input data'!AF321,"Irrelevant"))</f>
        <v>Irrelevant</v>
      </c>
      <c r="AF306" s="4" t="str">
        <f>IF(AND(AE306="Yes",'Input data'!AG321&gt;0,'Input data'!AG321&lt;1.00000001),'Input data'!AG321,IF(OR(AE306="No",AE306="Yes"),0,"Irrelevant"))</f>
        <v>Irrelevant</v>
      </c>
    </row>
    <row r="307" spans="1:32" x14ac:dyDescent="0.3">
      <c r="A307" s="4" t="str">
        <f>IF('Input data'!A322="","",'Input data'!A322)</f>
        <v/>
      </c>
      <c r="B307" s="4" t="str">
        <f>IF('Input data'!B322="","",'Input data'!B322)</f>
        <v/>
      </c>
      <c r="C307" s="4" t="str">
        <f>IF('Input data'!C322="","",'Input data'!C322)</f>
        <v/>
      </c>
      <c r="D307" s="4" t="str">
        <f>IF('Input data'!D322="","",'Input data'!D322)</f>
        <v/>
      </c>
      <c r="E307" s="4" t="str">
        <f>IF('Input data'!E322="","",'Input data'!E322)</f>
        <v/>
      </c>
      <c r="F307" s="4" t="str">
        <f>IF('Input data'!F322="","",'Input data'!F322)</f>
        <v/>
      </c>
      <c r="G307" s="4">
        <f>IF('Input data'!G322="","",'Input data'!G322)</f>
        <v>0</v>
      </c>
      <c r="H307" s="4" t="str">
        <f>IF('Input data'!H322&gt;0.5,'Input data'!H322,"")</f>
        <v/>
      </c>
      <c r="I307" s="4" t="str">
        <f>IF('Input data'!I322="","",'Input data'!I322)</f>
        <v/>
      </c>
      <c r="J307" s="4" t="str">
        <f>IF(AND(OR(I307="Motorway link",I307="Exit diverge",I307="Entrance merge"),'Input data'!K322=""),2,IF(AND(OR(I307="Motorway link",I307="Exit diverge",I307="Entrance merge"),'Input data'!K322&gt;0.5,'Input data'!K322&lt;21),'Input data'!K322,"Irrelevant"))</f>
        <v>Irrelevant</v>
      </c>
      <c r="K307" s="4" t="str">
        <f>IF(AND(OR(I307="Motorway link",I307="Exit diverge",I307="Entrance merge",I307="Exit ramp",I307="Entrance ramp"),'Input data'!L322=""),3.5,IF(AND(OR(I307="Motorway link",I307="Exit diverge",I307="Entrance merge",I307="Exit ramp",I307="Entrance ramp"),'Input data'!L322&gt;1.5,'Input data'!L322&lt;11),'Input data'!L322,"Irrelevant"))</f>
        <v>Irrelevant</v>
      </c>
      <c r="L307" s="4" t="str">
        <f>IF(AND(I307="Motorway link",'Input data'!M322=""),"No",IF(I307="Motorway link",'Input data'!M322,"Irrelevant"))</f>
        <v>Irrelevant</v>
      </c>
      <c r="M307" s="4" t="str">
        <f>IF(AND(L307="Yes",'Input data'!N322&gt;0,'Input data'!N322&lt;1.00000001),'Input data'!N322,IF(OR(L307="No",L307="Yes"),0,"Irrelevant"))</f>
        <v>Irrelevant</v>
      </c>
      <c r="N307" s="4" t="str">
        <f>IF(AND(OR(I307="Motorway link",I307="Exit diverge",I307="Entrance merge"),'Input data'!O322=""),3,IF(AND(OR(I307="Motorway link",I307="Exit diverge",I307="Entrance merge"),'Input data'!O322&lt;11,'Input data'!O322&gt;-0.00000001),'Input data'!O322,"Irrelevant"))</f>
        <v>Irrelevant</v>
      </c>
      <c r="O307" s="4" t="str">
        <f>IF(AND(OR(I307="Motorway link",I307="Exit diverge",I307="Entrance merge",I307="Exit ramp",I307="Entrance ramp"),'Input data'!P322=""),0.5,IF(AND(OR(I307="Motorway link",I307="Exit diverge",I307="Entrance merge",I307="Exit ramp",I307="Entrance ramp"),'Input data'!P322&gt;-0.00000001,'Input data'!P322&lt;11),'Input data'!P322,"Irrelevant"))</f>
        <v>Irrelevant</v>
      </c>
      <c r="P307" s="4" t="str">
        <f>IF(AND(OR(I307="Motorway link",I307="Exit diverge",I307="Entrance merge"),'Input data'!Q322=""),5,IF(AND(OR(I307="Motorway link",I307="Exit diverge",I307="Entrance merge"),'Input data'!Q322&gt;-0.00000001,'Input data'!Q322&lt;101),'Input data'!Q322,"Irrelevant"))</f>
        <v>Irrelevant</v>
      </c>
      <c r="Q307" s="4" t="str">
        <f>IF(AND(OR(I307="Motorway link",I307="Exit diverge",I307="Entrance merge"),'Input data'!R322=""),"Straight",IF(AND(OR(I307="Motorway link",I307="Exit diverge",I307="Entrance merge"),'Input data'!R322&gt;10),'Input data'!R322,"Irrelevant"))</f>
        <v>Irrelevant</v>
      </c>
      <c r="R307" s="4" t="str">
        <f>IF(Q307="Straight",0,IF(AND(OR(I307="Motorway link",I307="Exit diverge",I307="Entrance merge"),OR('Input data'!S322="",'Input data'!S322&gt;(G307*1000))),G307*1000,IF(AND(OR(I307="Motorway link",I307="Exit diverge",I307="Entrance merge"),'Input data'!S322&gt;0),'Input data'!S322,"Irrelevant")))</f>
        <v>Irrelevant</v>
      </c>
      <c r="S307" s="4" t="str">
        <f>IF(AND(OR(I307="Motorway link",I307="Exit diverge",I307="Entrance merge"),'Input data'!T322=""),"Straight",IF(AND(OR(I307="Motorway link",I307="Exit diverge",I307="Entrance merge"),'Input data'!T322&gt;10),'Input data'!T322,"Irrelevant"))</f>
        <v>Irrelevant</v>
      </c>
      <c r="T307" s="4" t="str">
        <f>IF(S307="Straight",0,IF(R307="Irrelevant","Irrelevant",IF(AND(OR(I307="Motorway link",I307="Exit diverge",I307="Entrance merge"),OR('Input data'!U322="",'Input data'!U322&gt;(G307*1000-R307))),G307*1000-R307,IF(AND(OR(I307="Motorway link",I307="Exit diverge",I307="Entrance merge"),'Input data'!U322&gt;0),'Input data'!U322,"Irrelevant"))))</f>
        <v>Irrelevant</v>
      </c>
      <c r="U307" s="4" t="str">
        <f>IF(AND(OR(I307="Motorway link",I307="Exit diverge",I307="Entrance merge",I307="Exit ramp",I307="Entrance ramp"),'Input data'!V322=""),"No",IF(OR(I307="Motorway link",I307="Exit diverge",I307="Entrance merge",I307="Exit ramp",I307="Entrance ramp"),'Input data'!V322,"Irrelevant"))</f>
        <v>Irrelevant</v>
      </c>
      <c r="V307" s="4" t="str">
        <f>IF(W307="Straight",IF(AND(OR(I307="Exit ramp",I307="Entrance ramp"),'Input data'!W322=""),"Straight diamond ramp",IF(OR(I307="Exit ramp",I307="Entrance ramp"),'Input data'!W322,"Irrelevant")),"Irrelevant")</f>
        <v>Irrelevant</v>
      </c>
      <c r="W307" s="4" t="str">
        <f>IF(AND(OR(I307="Exit ramp",I307="Entrance ramp"),'Input data'!X322=""),"Straight",IF(AND(OR(I307="Exit ramp",I307="Entrance ramp"),'Input data'!X322&gt;10),'Input data'!X322,"Irrelevant"))</f>
        <v>Irrelevant</v>
      </c>
      <c r="X307" s="4" t="str">
        <f>IF(AND(OR(I307="Exit ramp",I307="Entrance ramp"),OR('Input data'!Y322="",'Input data'!Y322&gt;(G307*1000))),G307*1000,IF(AND(OR(I307="Exit ramp",I307="Entrance ramp"),'Input data'!Y322&gt;0),'Input data'!Y322,"Irrelevant"))</f>
        <v>Irrelevant</v>
      </c>
      <c r="Y307" s="4" t="str">
        <f>IF(AND(I307="Exit ramp",'Input data'!Z322=""),95,IF(AND(I307="Entrance ramp",'Input data'!Z322=""),45,IF(AND(OR(I307="Exit ramp",I307="Entrance ramp"),'Input data'!Z322&gt;4,'Input data'!Z322&lt;200),'Input data'!Z322,"Irrelevant")))</f>
        <v>Irrelevant</v>
      </c>
      <c r="Z307" s="4" t="str">
        <f>IF(AND(OR(I307="Exit ramp",I307="Entrance ramp"),'Input data'!AA322=""),"Straight",IF(AND(OR(I307="Exit ramp",I307="Entrance ramp"),'Input data'!AA322&gt;10),'Input data'!AA322,"Irrelevant"))</f>
        <v>Irrelevant</v>
      </c>
      <c r="AA307" s="4" t="str">
        <f>IF(X307="Irrelevant","Irrelevant",IF(AND(OR(I307="Exit ramp",I307="Entrance ramp"),OR('Input data'!AB322="",'Input data'!AB322&gt;(G307*1000-X307))),G307*1000-X307,IF(AND(OR(I307="Exit ramp",I307="Entrance ramp"),'Input data'!AB322&gt;0),'Input data'!AB322,"Irrelevant")))</f>
        <v>Irrelevant</v>
      </c>
      <c r="AB307" s="4" t="str">
        <f>IF(AND(I307="Exit ramp",'Input data'!AC322=""),60,IF(AND(I307="Entrance ramp",'Input data'!AC322=""),80,IF(AND(OR(I307="Exit ramp",I307="Entrance ramp"),'Input data'!AC322&gt;4,'Input data'!AC322&lt;200),'Input data'!AC322,"Irrelevant")))</f>
        <v>Irrelevant</v>
      </c>
      <c r="AC307" s="4" t="str">
        <f>IF(AND(OR(I307="Motorway link",I307="Exit diverge",I307="Entrance merge"),'Input data'!AD322=""),"No",IF(OR(I307="Motorway link",I307="Exit diverge",I307="Entrance merge"),'Input data'!AD322,"Irrelevant"))</f>
        <v>Irrelevant</v>
      </c>
      <c r="AD307" s="4" t="str">
        <f>IF(AND(OR(I307="Motorway link",I307="Exit diverge",I307="Entrance merge"),'Input data'!AE322=""),"130 kph",IF(OR(I307="Motorway link",I307="Exit diverge",I307="Entrance merge"),'Input data'!AE322,"Irrelevant"))</f>
        <v>Irrelevant</v>
      </c>
      <c r="AE307" s="4" t="str">
        <f>IF(AND(I307="Entrance merge",'Input data'!AF322=""),"No",IF(I307="Entrance merge",'Input data'!AF322,"Irrelevant"))</f>
        <v>Irrelevant</v>
      </c>
      <c r="AF307" s="4" t="str">
        <f>IF(AND(AE307="Yes",'Input data'!AG322&gt;0,'Input data'!AG322&lt;1.00000001),'Input data'!AG322,IF(OR(AE307="No",AE307="Yes"),0,"Irrelevant"))</f>
        <v>Irrelevant</v>
      </c>
    </row>
    <row r="308" spans="1:32" x14ac:dyDescent="0.3">
      <c r="A308" s="4" t="str">
        <f>IF('Input data'!A323="","",'Input data'!A323)</f>
        <v/>
      </c>
      <c r="B308" s="4" t="str">
        <f>IF('Input data'!B323="","",'Input data'!B323)</f>
        <v/>
      </c>
      <c r="C308" s="4" t="str">
        <f>IF('Input data'!C323="","",'Input data'!C323)</f>
        <v/>
      </c>
      <c r="D308" s="4" t="str">
        <f>IF('Input data'!D323="","",'Input data'!D323)</f>
        <v/>
      </c>
      <c r="E308" s="4" t="str">
        <f>IF('Input data'!E323="","",'Input data'!E323)</f>
        <v/>
      </c>
      <c r="F308" s="4" t="str">
        <f>IF('Input data'!F323="","",'Input data'!F323)</f>
        <v/>
      </c>
      <c r="G308" s="4">
        <f>IF('Input data'!G323="","",'Input data'!G323)</f>
        <v>0</v>
      </c>
      <c r="H308" s="4" t="str">
        <f>IF('Input data'!H323&gt;0.5,'Input data'!H323,"")</f>
        <v/>
      </c>
      <c r="I308" s="4" t="str">
        <f>IF('Input data'!I323="","",'Input data'!I323)</f>
        <v/>
      </c>
      <c r="J308" s="4" t="str">
        <f>IF(AND(OR(I308="Motorway link",I308="Exit diverge",I308="Entrance merge"),'Input data'!K323=""),2,IF(AND(OR(I308="Motorway link",I308="Exit diverge",I308="Entrance merge"),'Input data'!K323&gt;0.5,'Input data'!K323&lt;21),'Input data'!K323,"Irrelevant"))</f>
        <v>Irrelevant</v>
      </c>
      <c r="K308" s="4" t="str">
        <f>IF(AND(OR(I308="Motorway link",I308="Exit diverge",I308="Entrance merge",I308="Exit ramp",I308="Entrance ramp"),'Input data'!L323=""),3.5,IF(AND(OR(I308="Motorway link",I308="Exit diverge",I308="Entrance merge",I308="Exit ramp",I308="Entrance ramp"),'Input data'!L323&gt;1.5,'Input data'!L323&lt;11),'Input data'!L323,"Irrelevant"))</f>
        <v>Irrelevant</v>
      </c>
      <c r="L308" s="4" t="str">
        <f>IF(AND(I308="Motorway link",'Input data'!M323=""),"No",IF(I308="Motorway link",'Input data'!M323,"Irrelevant"))</f>
        <v>Irrelevant</v>
      </c>
      <c r="M308" s="4" t="str">
        <f>IF(AND(L308="Yes",'Input data'!N323&gt;0,'Input data'!N323&lt;1.00000001),'Input data'!N323,IF(OR(L308="No",L308="Yes"),0,"Irrelevant"))</f>
        <v>Irrelevant</v>
      </c>
      <c r="N308" s="4" t="str">
        <f>IF(AND(OR(I308="Motorway link",I308="Exit diverge",I308="Entrance merge"),'Input data'!O323=""),3,IF(AND(OR(I308="Motorway link",I308="Exit diverge",I308="Entrance merge"),'Input data'!O323&lt;11,'Input data'!O323&gt;-0.00000001),'Input data'!O323,"Irrelevant"))</f>
        <v>Irrelevant</v>
      </c>
      <c r="O308" s="4" t="str">
        <f>IF(AND(OR(I308="Motorway link",I308="Exit diverge",I308="Entrance merge",I308="Exit ramp",I308="Entrance ramp"),'Input data'!P323=""),0.5,IF(AND(OR(I308="Motorway link",I308="Exit diverge",I308="Entrance merge",I308="Exit ramp",I308="Entrance ramp"),'Input data'!P323&gt;-0.00000001,'Input data'!P323&lt;11),'Input data'!P323,"Irrelevant"))</f>
        <v>Irrelevant</v>
      </c>
      <c r="P308" s="4" t="str">
        <f>IF(AND(OR(I308="Motorway link",I308="Exit diverge",I308="Entrance merge"),'Input data'!Q323=""),5,IF(AND(OR(I308="Motorway link",I308="Exit diverge",I308="Entrance merge"),'Input data'!Q323&gt;-0.00000001,'Input data'!Q323&lt;101),'Input data'!Q323,"Irrelevant"))</f>
        <v>Irrelevant</v>
      </c>
      <c r="Q308" s="4" t="str">
        <f>IF(AND(OR(I308="Motorway link",I308="Exit diverge",I308="Entrance merge"),'Input data'!R323=""),"Straight",IF(AND(OR(I308="Motorway link",I308="Exit diverge",I308="Entrance merge"),'Input data'!R323&gt;10),'Input data'!R323,"Irrelevant"))</f>
        <v>Irrelevant</v>
      </c>
      <c r="R308" s="4" t="str">
        <f>IF(Q308="Straight",0,IF(AND(OR(I308="Motorway link",I308="Exit diverge",I308="Entrance merge"),OR('Input data'!S323="",'Input data'!S323&gt;(G308*1000))),G308*1000,IF(AND(OR(I308="Motorway link",I308="Exit diverge",I308="Entrance merge"),'Input data'!S323&gt;0),'Input data'!S323,"Irrelevant")))</f>
        <v>Irrelevant</v>
      </c>
      <c r="S308" s="4" t="str">
        <f>IF(AND(OR(I308="Motorway link",I308="Exit diverge",I308="Entrance merge"),'Input data'!T323=""),"Straight",IF(AND(OR(I308="Motorway link",I308="Exit diverge",I308="Entrance merge"),'Input data'!T323&gt;10),'Input data'!T323,"Irrelevant"))</f>
        <v>Irrelevant</v>
      </c>
      <c r="T308" s="4" t="str">
        <f>IF(S308="Straight",0,IF(R308="Irrelevant","Irrelevant",IF(AND(OR(I308="Motorway link",I308="Exit diverge",I308="Entrance merge"),OR('Input data'!U323="",'Input data'!U323&gt;(G308*1000-R308))),G308*1000-R308,IF(AND(OR(I308="Motorway link",I308="Exit diverge",I308="Entrance merge"),'Input data'!U323&gt;0),'Input data'!U323,"Irrelevant"))))</f>
        <v>Irrelevant</v>
      </c>
      <c r="U308" s="4" t="str">
        <f>IF(AND(OR(I308="Motorway link",I308="Exit diverge",I308="Entrance merge",I308="Exit ramp",I308="Entrance ramp"),'Input data'!V323=""),"No",IF(OR(I308="Motorway link",I308="Exit diverge",I308="Entrance merge",I308="Exit ramp",I308="Entrance ramp"),'Input data'!V323,"Irrelevant"))</f>
        <v>Irrelevant</v>
      </c>
      <c r="V308" s="4" t="str">
        <f>IF(W308="Straight",IF(AND(OR(I308="Exit ramp",I308="Entrance ramp"),'Input data'!W323=""),"Straight diamond ramp",IF(OR(I308="Exit ramp",I308="Entrance ramp"),'Input data'!W323,"Irrelevant")),"Irrelevant")</f>
        <v>Irrelevant</v>
      </c>
      <c r="W308" s="4" t="str">
        <f>IF(AND(OR(I308="Exit ramp",I308="Entrance ramp"),'Input data'!X323=""),"Straight",IF(AND(OR(I308="Exit ramp",I308="Entrance ramp"),'Input data'!X323&gt;10),'Input data'!X323,"Irrelevant"))</f>
        <v>Irrelevant</v>
      </c>
      <c r="X308" s="4" t="str">
        <f>IF(AND(OR(I308="Exit ramp",I308="Entrance ramp"),OR('Input data'!Y323="",'Input data'!Y323&gt;(G308*1000))),G308*1000,IF(AND(OR(I308="Exit ramp",I308="Entrance ramp"),'Input data'!Y323&gt;0),'Input data'!Y323,"Irrelevant"))</f>
        <v>Irrelevant</v>
      </c>
      <c r="Y308" s="4" t="str">
        <f>IF(AND(I308="Exit ramp",'Input data'!Z323=""),95,IF(AND(I308="Entrance ramp",'Input data'!Z323=""),45,IF(AND(OR(I308="Exit ramp",I308="Entrance ramp"),'Input data'!Z323&gt;4,'Input data'!Z323&lt;200),'Input data'!Z323,"Irrelevant")))</f>
        <v>Irrelevant</v>
      </c>
      <c r="Z308" s="4" t="str">
        <f>IF(AND(OR(I308="Exit ramp",I308="Entrance ramp"),'Input data'!AA323=""),"Straight",IF(AND(OR(I308="Exit ramp",I308="Entrance ramp"),'Input data'!AA323&gt;10),'Input data'!AA323,"Irrelevant"))</f>
        <v>Irrelevant</v>
      </c>
      <c r="AA308" s="4" t="str">
        <f>IF(X308="Irrelevant","Irrelevant",IF(AND(OR(I308="Exit ramp",I308="Entrance ramp"),OR('Input data'!AB323="",'Input data'!AB323&gt;(G308*1000-X308))),G308*1000-X308,IF(AND(OR(I308="Exit ramp",I308="Entrance ramp"),'Input data'!AB323&gt;0),'Input data'!AB323,"Irrelevant")))</f>
        <v>Irrelevant</v>
      </c>
      <c r="AB308" s="4" t="str">
        <f>IF(AND(I308="Exit ramp",'Input data'!AC323=""),60,IF(AND(I308="Entrance ramp",'Input data'!AC323=""),80,IF(AND(OR(I308="Exit ramp",I308="Entrance ramp"),'Input data'!AC323&gt;4,'Input data'!AC323&lt;200),'Input data'!AC323,"Irrelevant")))</f>
        <v>Irrelevant</v>
      </c>
      <c r="AC308" s="4" t="str">
        <f>IF(AND(OR(I308="Motorway link",I308="Exit diverge",I308="Entrance merge"),'Input data'!AD323=""),"No",IF(OR(I308="Motorway link",I308="Exit diverge",I308="Entrance merge"),'Input data'!AD323,"Irrelevant"))</f>
        <v>Irrelevant</v>
      </c>
      <c r="AD308" s="4" t="str">
        <f>IF(AND(OR(I308="Motorway link",I308="Exit diverge",I308="Entrance merge"),'Input data'!AE323=""),"130 kph",IF(OR(I308="Motorway link",I308="Exit diverge",I308="Entrance merge"),'Input data'!AE323,"Irrelevant"))</f>
        <v>Irrelevant</v>
      </c>
      <c r="AE308" s="4" t="str">
        <f>IF(AND(I308="Entrance merge",'Input data'!AF323=""),"No",IF(I308="Entrance merge",'Input data'!AF323,"Irrelevant"))</f>
        <v>Irrelevant</v>
      </c>
      <c r="AF308" s="4" t="str">
        <f>IF(AND(AE308="Yes",'Input data'!AG323&gt;0,'Input data'!AG323&lt;1.00000001),'Input data'!AG323,IF(OR(AE308="No",AE308="Yes"),0,"Irrelevant"))</f>
        <v>Irrelevant</v>
      </c>
    </row>
    <row r="309" spans="1:32" x14ac:dyDescent="0.3">
      <c r="A309" s="4" t="str">
        <f>IF('Input data'!A324="","",'Input data'!A324)</f>
        <v/>
      </c>
      <c r="B309" s="4" t="str">
        <f>IF('Input data'!B324="","",'Input data'!B324)</f>
        <v/>
      </c>
      <c r="C309" s="4" t="str">
        <f>IF('Input data'!C324="","",'Input data'!C324)</f>
        <v/>
      </c>
      <c r="D309" s="4" t="str">
        <f>IF('Input data'!D324="","",'Input data'!D324)</f>
        <v/>
      </c>
      <c r="E309" s="4" t="str">
        <f>IF('Input data'!E324="","",'Input data'!E324)</f>
        <v/>
      </c>
      <c r="F309" s="4" t="str">
        <f>IF('Input data'!F324="","",'Input data'!F324)</f>
        <v/>
      </c>
      <c r="G309" s="4">
        <f>IF('Input data'!G324="","",'Input data'!G324)</f>
        <v>0</v>
      </c>
      <c r="H309" s="4" t="str">
        <f>IF('Input data'!H324&gt;0.5,'Input data'!H324,"")</f>
        <v/>
      </c>
      <c r="I309" s="4" t="str">
        <f>IF('Input data'!I324="","",'Input data'!I324)</f>
        <v/>
      </c>
      <c r="J309" s="4" t="str">
        <f>IF(AND(OR(I309="Motorway link",I309="Exit diverge",I309="Entrance merge"),'Input data'!K324=""),2,IF(AND(OR(I309="Motorway link",I309="Exit diverge",I309="Entrance merge"),'Input data'!K324&gt;0.5,'Input data'!K324&lt;21),'Input data'!K324,"Irrelevant"))</f>
        <v>Irrelevant</v>
      </c>
      <c r="K309" s="4" t="str">
        <f>IF(AND(OR(I309="Motorway link",I309="Exit diverge",I309="Entrance merge",I309="Exit ramp",I309="Entrance ramp"),'Input data'!L324=""),3.5,IF(AND(OR(I309="Motorway link",I309="Exit diverge",I309="Entrance merge",I309="Exit ramp",I309="Entrance ramp"),'Input data'!L324&gt;1.5,'Input data'!L324&lt;11),'Input data'!L324,"Irrelevant"))</f>
        <v>Irrelevant</v>
      </c>
      <c r="L309" s="4" t="str">
        <f>IF(AND(I309="Motorway link",'Input data'!M324=""),"No",IF(I309="Motorway link",'Input data'!M324,"Irrelevant"))</f>
        <v>Irrelevant</v>
      </c>
      <c r="M309" s="4" t="str">
        <f>IF(AND(L309="Yes",'Input data'!N324&gt;0,'Input data'!N324&lt;1.00000001),'Input data'!N324,IF(OR(L309="No",L309="Yes"),0,"Irrelevant"))</f>
        <v>Irrelevant</v>
      </c>
      <c r="N309" s="4" t="str">
        <f>IF(AND(OR(I309="Motorway link",I309="Exit diverge",I309="Entrance merge"),'Input data'!O324=""),3,IF(AND(OR(I309="Motorway link",I309="Exit diverge",I309="Entrance merge"),'Input data'!O324&lt;11,'Input data'!O324&gt;-0.00000001),'Input data'!O324,"Irrelevant"))</f>
        <v>Irrelevant</v>
      </c>
      <c r="O309" s="4" t="str">
        <f>IF(AND(OR(I309="Motorway link",I309="Exit diverge",I309="Entrance merge",I309="Exit ramp",I309="Entrance ramp"),'Input data'!P324=""),0.5,IF(AND(OR(I309="Motorway link",I309="Exit diverge",I309="Entrance merge",I309="Exit ramp",I309="Entrance ramp"),'Input data'!P324&gt;-0.00000001,'Input data'!P324&lt;11),'Input data'!P324,"Irrelevant"))</f>
        <v>Irrelevant</v>
      </c>
      <c r="P309" s="4" t="str">
        <f>IF(AND(OR(I309="Motorway link",I309="Exit diverge",I309="Entrance merge"),'Input data'!Q324=""),5,IF(AND(OR(I309="Motorway link",I309="Exit diverge",I309="Entrance merge"),'Input data'!Q324&gt;-0.00000001,'Input data'!Q324&lt;101),'Input data'!Q324,"Irrelevant"))</f>
        <v>Irrelevant</v>
      </c>
      <c r="Q309" s="4" t="str">
        <f>IF(AND(OR(I309="Motorway link",I309="Exit diverge",I309="Entrance merge"),'Input data'!R324=""),"Straight",IF(AND(OR(I309="Motorway link",I309="Exit diverge",I309="Entrance merge"),'Input data'!R324&gt;10),'Input data'!R324,"Irrelevant"))</f>
        <v>Irrelevant</v>
      </c>
      <c r="R309" s="4" t="str">
        <f>IF(Q309="Straight",0,IF(AND(OR(I309="Motorway link",I309="Exit diverge",I309="Entrance merge"),OR('Input data'!S324="",'Input data'!S324&gt;(G309*1000))),G309*1000,IF(AND(OR(I309="Motorway link",I309="Exit diverge",I309="Entrance merge"),'Input data'!S324&gt;0),'Input data'!S324,"Irrelevant")))</f>
        <v>Irrelevant</v>
      </c>
      <c r="S309" s="4" t="str">
        <f>IF(AND(OR(I309="Motorway link",I309="Exit diverge",I309="Entrance merge"),'Input data'!T324=""),"Straight",IF(AND(OR(I309="Motorway link",I309="Exit diverge",I309="Entrance merge"),'Input data'!T324&gt;10),'Input data'!T324,"Irrelevant"))</f>
        <v>Irrelevant</v>
      </c>
      <c r="T309" s="4" t="str">
        <f>IF(S309="Straight",0,IF(R309="Irrelevant","Irrelevant",IF(AND(OR(I309="Motorway link",I309="Exit diverge",I309="Entrance merge"),OR('Input data'!U324="",'Input data'!U324&gt;(G309*1000-R309))),G309*1000-R309,IF(AND(OR(I309="Motorway link",I309="Exit diverge",I309="Entrance merge"),'Input data'!U324&gt;0),'Input data'!U324,"Irrelevant"))))</f>
        <v>Irrelevant</v>
      </c>
      <c r="U309" s="4" t="str">
        <f>IF(AND(OR(I309="Motorway link",I309="Exit diverge",I309="Entrance merge",I309="Exit ramp",I309="Entrance ramp"),'Input data'!V324=""),"No",IF(OR(I309="Motorway link",I309="Exit diverge",I309="Entrance merge",I309="Exit ramp",I309="Entrance ramp"),'Input data'!V324,"Irrelevant"))</f>
        <v>Irrelevant</v>
      </c>
      <c r="V309" s="4" t="str">
        <f>IF(W309="Straight",IF(AND(OR(I309="Exit ramp",I309="Entrance ramp"),'Input data'!W324=""),"Straight diamond ramp",IF(OR(I309="Exit ramp",I309="Entrance ramp"),'Input data'!W324,"Irrelevant")),"Irrelevant")</f>
        <v>Irrelevant</v>
      </c>
      <c r="W309" s="4" t="str">
        <f>IF(AND(OR(I309="Exit ramp",I309="Entrance ramp"),'Input data'!X324=""),"Straight",IF(AND(OR(I309="Exit ramp",I309="Entrance ramp"),'Input data'!X324&gt;10),'Input data'!X324,"Irrelevant"))</f>
        <v>Irrelevant</v>
      </c>
      <c r="X309" s="4" t="str">
        <f>IF(AND(OR(I309="Exit ramp",I309="Entrance ramp"),OR('Input data'!Y324="",'Input data'!Y324&gt;(G309*1000))),G309*1000,IF(AND(OR(I309="Exit ramp",I309="Entrance ramp"),'Input data'!Y324&gt;0),'Input data'!Y324,"Irrelevant"))</f>
        <v>Irrelevant</v>
      </c>
      <c r="Y309" s="4" t="str">
        <f>IF(AND(I309="Exit ramp",'Input data'!Z324=""),95,IF(AND(I309="Entrance ramp",'Input data'!Z324=""),45,IF(AND(OR(I309="Exit ramp",I309="Entrance ramp"),'Input data'!Z324&gt;4,'Input data'!Z324&lt;200),'Input data'!Z324,"Irrelevant")))</f>
        <v>Irrelevant</v>
      </c>
      <c r="Z309" s="4" t="str">
        <f>IF(AND(OR(I309="Exit ramp",I309="Entrance ramp"),'Input data'!AA324=""),"Straight",IF(AND(OR(I309="Exit ramp",I309="Entrance ramp"),'Input data'!AA324&gt;10),'Input data'!AA324,"Irrelevant"))</f>
        <v>Irrelevant</v>
      </c>
      <c r="AA309" s="4" t="str">
        <f>IF(X309="Irrelevant","Irrelevant",IF(AND(OR(I309="Exit ramp",I309="Entrance ramp"),OR('Input data'!AB324="",'Input data'!AB324&gt;(G309*1000-X309))),G309*1000-X309,IF(AND(OR(I309="Exit ramp",I309="Entrance ramp"),'Input data'!AB324&gt;0),'Input data'!AB324,"Irrelevant")))</f>
        <v>Irrelevant</v>
      </c>
      <c r="AB309" s="4" t="str">
        <f>IF(AND(I309="Exit ramp",'Input data'!AC324=""),60,IF(AND(I309="Entrance ramp",'Input data'!AC324=""),80,IF(AND(OR(I309="Exit ramp",I309="Entrance ramp"),'Input data'!AC324&gt;4,'Input data'!AC324&lt;200),'Input data'!AC324,"Irrelevant")))</f>
        <v>Irrelevant</v>
      </c>
      <c r="AC309" s="4" t="str">
        <f>IF(AND(OR(I309="Motorway link",I309="Exit diverge",I309="Entrance merge"),'Input data'!AD324=""),"No",IF(OR(I309="Motorway link",I309="Exit diverge",I309="Entrance merge"),'Input data'!AD324,"Irrelevant"))</f>
        <v>Irrelevant</v>
      </c>
      <c r="AD309" s="4" t="str">
        <f>IF(AND(OR(I309="Motorway link",I309="Exit diverge",I309="Entrance merge"),'Input data'!AE324=""),"130 kph",IF(OR(I309="Motorway link",I309="Exit diverge",I309="Entrance merge"),'Input data'!AE324,"Irrelevant"))</f>
        <v>Irrelevant</v>
      </c>
      <c r="AE309" s="4" t="str">
        <f>IF(AND(I309="Entrance merge",'Input data'!AF324=""),"No",IF(I309="Entrance merge",'Input data'!AF324,"Irrelevant"))</f>
        <v>Irrelevant</v>
      </c>
      <c r="AF309" s="4" t="str">
        <f>IF(AND(AE309="Yes",'Input data'!AG324&gt;0,'Input data'!AG324&lt;1.00000001),'Input data'!AG324,IF(OR(AE309="No",AE309="Yes"),0,"Irrelevant"))</f>
        <v>Irrelevant</v>
      </c>
    </row>
    <row r="310" spans="1:32" x14ac:dyDescent="0.3">
      <c r="A310" s="4" t="str">
        <f>IF('Input data'!A325="","",'Input data'!A325)</f>
        <v/>
      </c>
      <c r="B310" s="4" t="str">
        <f>IF('Input data'!B325="","",'Input data'!B325)</f>
        <v/>
      </c>
      <c r="C310" s="4" t="str">
        <f>IF('Input data'!C325="","",'Input data'!C325)</f>
        <v/>
      </c>
      <c r="D310" s="4" t="str">
        <f>IF('Input data'!D325="","",'Input data'!D325)</f>
        <v/>
      </c>
      <c r="E310" s="4" t="str">
        <f>IF('Input data'!E325="","",'Input data'!E325)</f>
        <v/>
      </c>
      <c r="F310" s="4" t="str">
        <f>IF('Input data'!F325="","",'Input data'!F325)</f>
        <v/>
      </c>
      <c r="G310" s="4">
        <f>IF('Input data'!G325="","",'Input data'!G325)</f>
        <v>0</v>
      </c>
      <c r="H310" s="4" t="str">
        <f>IF('Input data'!H325&gt;0.5,'Input data'!H325,"")</f>
        <v/>
      </c>
      <c r="I310" s="4" t="str">
        <f>IF('Input data'!I325="","",'Input data'!I325)</f>
        <v/>
      </c>
      <c r="J310" s="4" t="str">
        <f>IF(AND(OR(I310="Motorway link",I310="Exit diverge",I310="Entrance merge"),'Input data'!K325=""),2,IF(AND(OR(I310="Motorway link",I310="Exit diverge",I310="Entrance merge"),'Input data'!K325&gt;0.5,'Input data'!K325&lt;21),'Input data'!K325,"Irrelevant"))</f>
        <v>Irrelevant</v>
      </c>
      <c r="K310" s="4" t="str">
        <f>IF(AND(OR(I310="Motorway link",I310="Exit diverge",I310="Entrance merge",I310="Exit ramp",I310="Entrance ramp"),'Input data'!L325=""),3.5,IF(AND(OR(I310="Motorway link",I310="Exit diverge",I310="Entrance merge",I310="Exit ramp",I310="Entrance ramp"),'Input data'!L325&gt;1.5,'Input data'!L325&lt;11),'Input data'!L325,"Irrelevant"))</f>
        <v>Irrelevant</v>
      </c>
      <c r="L310" s="4" t="str">
        <f>IF(AND(I310="Motorway link",'Input data'!M325=""),"No",IF(I310="Motorway link",'Input data'!M325,"Irrelevant"))</f>
        <v>Irrelevant</v>
      </c>
      <c r="M310" s="4" t="str">
        <f>IF(AND(L310="Yes",'Input data'!N325&gt;0,'Input data'!N325&lt;1.00000001),'Input data'!N325,IF(OR(L310="No",L310="Yes"),0,"Irrelevant"))</f>
        <v>Irrelevant</v>
      </c>
      <c r="N310" s="4" t="str">
        <f>IF(AND(OR(I310="Motorway link",I310="Exit diverge",I310="Entrance merge"),'Input data'!O325=""),3,IF(AND(OR(I310="Motorway link",I310="Exit diverge",I310="Entrance merge"),'Input data'!O325&lt;11,'Input data'!O325&gt;-0.00000001),'Input data'!O325,"Irrelevant"))</f>
        <v>Irrelevant</v>
      </c>
      <c r="O310" s="4" t="str">
        <f>IF(AND(OR(I310="Motorway link",I310="Exit diverge",I310="Entrance merge",I310="Exit ramp",I310="Entrance ramp"),'Input data'!P325=""),0.5,IF(AND(OR(I310="Motorway link",I310="Exit diverge",I310="Entrance merge",I310="Exit ramp",I310="Entrance ramp"),'Input data'!P325&gt;-0.00000001,'Input data'!P325&lt;11),'Input data'!P325,"Irrelevant"))</f>
        <v>Irrelevant</v>
      </c>
      <c r="P310" s="4" t="str">
        <f>IF(AND(OR(I310="Motorway link",I310="Exit diverge",I310="Entrance merge"),'Input data'!Q325=""),5,IF(AND(OR(I310="Motorway link",I310="Exit diverge",I310="Entrance merge"),'Input data'!Q325&gt;-0.00000001,'Input data'!Q325&lt;101),'Input data'!Q325,"Irrelevant"))</f>
        <v>Irrelevant</v>
      </c>
      <c r="Q310" s="4" t="str">
        <f>IF(AND(OR(I310="Motorway link",I310="Exit diverge",I310="Entrance merge"),'Input data'!R325=""),"Straight",IF(AND(OR(I310="Motorway link",I310="Exit diverge",I310="Entrance merge"),'Input data'!R325&gt;10),'Input data'!R325,"Irrelevant"))</f>
        <v>Irrelevant</v>
      </c>
      <c r="R310" s="4" t="str">
        <f>IF(Q310="Straight",0,IF(AND(OR(I310="Motorway link",I310="Exit diverge",I310="Entrance merge"),OR('Input data'!S325="",'Input data'!S325&gt;(G310*1000))),G310*1000,IF(AND(OR(I310="Motorway link",I310="Exit diverge",I310="Entrance merge"),'Input data'!S325&gt;0),'Input data'!S325,"Irrelevant")))</f>
        <v>Irrelevant</v>
      </c>
      <c r="S310" s="4" t="str">
        <f>IF(AND(OR(I310="Motorway link",I310="Exit diverge",I310="Entrance merge"),'Input data'!T325=""),"Straight",IF(AND(OR(I310="Motorway link",I310="Exit diverge",I310="Entrance merge"),'Input data'!T325&gt;10),'Input data'!T325,"Irrelevant"))</f>
        <v>Irrelevant</v>
      </c>
      <c r="T310" s="4" t="str">
        <f>IF(S310="Straight",0,IF(R310="Irrelevant","Irrelevant",IF(AND(OR(I310="Motorway link",I310="Exit diverge",I310="Entrance merge"),OR('Input data'!U325="",'Input data'!U325&gt;(G310*1000-R310))),G310*1000-R310,IF(AND(OR(I310="Motorway link",I310="Exit diverge",I310="Entrance merge"),'Input data'!U325&gt;0),'Input data'!U325,"Irrelevant"))))</f>
        <v>Irrelevant</v>
      </c>
      <c r="U310" s="4" t="str">
        <f>IF(AND(OR(I310="Motorway link",I310="Exit diverge",I310="Entrance merge",I310="Exit ramp",I310="Entrance ramp"),'Input data'!V325=""),"No",IF(OR(I310="Motorway link",I310="Exit diverge",I310="Entrance merge",I310="Exit ramp",I310="Entrance ramp"),'Input data'!V325,"Irrelevant"))</f>
        <v>Irrelevant</v>
      </c>
      <c r="V310" s="4" t="str">
        <f>IF(W310="Straight",IF(AND(OR(I310="Exit ramp",I310="Entrance ramp"),'Input data'!W325=""),"Straight diamond ramp",IF(OR(I310="Exit ramp",I310="Entrance ramp"),'Input data'!W325,"Irrelevant")),"Irrelevant")</f>
        <v>Irrelevant</v>
      </c>
      <c r="W310" s="4" t="str">
        <f>IF(AND(OR(I310="Exit ramp",I310="Entrance ramp"),'Input data'!X325=""),"Straight",IF(AND(OR(I310="Exit ramp",I310="Entrance ramp"),'Input data'!X325&gt;10),'Input data'!X325,"Irrelevant"))</f>
        <v>Irrelevant</v>
      </c>
      <c r="X310" s="4" t="str">
        <f>IF(AND(OR(I310="Exit ramp",I310="Entrance ramp"),OR('Input data'!Y325="",'Input data'!Y325&gt;(G310*1000))),G310*1000,IF(AND(OR(I310="Exit ramp",I310="Entrance ramp"),'Input data'!Y325&gt;0),'Input data'!Y325,"Irrelevant"))</f>
        <v>Irrelevant</v>
      </c>
      <c r="Y310" s="4" t="str">
        <f>IF(AND(I310="Exit ramp",'Input data'!Z325=""),95,IF(AND(I310="Entrance ramp",'Input data'!Z325=""),45,IF(AND(OR(I310="Exit ramp",I310="Entrance ramp"),'Input data'!Z325&gt;4,'Input data'!Z325&lt;200),'Input data'!Z325,"Irrelevant")))</f>
        <v>Irrelevant</v>
      </c>
      <c r="Z310" s="4" t="str">
        <f>IF(AND(OR(I310="Exit ramp",I310="Entrance ramp"),'Input data'!AA325=""),"Straight",IF(AND(OR(I310="Exit ramp",I310="Entrance ramp"),'Input data'!AA325&gt;10),'Input data'!AA325,"Irrelevant"))</f>
        <v>Irrelevant</v>
      </c>
      <c r="AA310" s="4" t="str">
        <f>IF(X310="Irrelevant","Irrelevant",IF(AND(OR(I310="Exit ramp",I310="Entrance ramp"),OR('Input data'!AB325="",'Input data'!AB325&gt;(G310*1000-X310))),G310*1000-X310,IF(AND(OR(I310="Exit ramp",I310="Entrance ramp"),'Input data'!AB325&gt;0),'Input data'!AB325,"Irrelevant")))</f>
        <v>Irrelevant</v>
      </c>
      <c r="AB310" s="4" t="str">
        <f>IF(AND(I310="Exit ramp",'Input data'!AC325=""),60,IF(AND(I310="Entrance ramp",'Input data'!AC325=""),80,IF(AND(OR(I310="Exit ramp",I310="Entrance ramp"),'Input data'!AC325&gt;4,'Input data'!AC325&lt;200),'Input data'!AC325,"Irrelevant")))</f>
        <v>Irrelevant</v>
      </c>
      <c r="AC310" s="4" t="str">
        <f>IF(AND(OR(I310="Motorway link",I310="Exit diverge",I310="Entrance merge"),'Input data'!AD325=""),"No",IF(OR(I310="Motorway link",I310="Exit diverge",I310="Entrance merge"),'Input data'!AD325,"Irrelevant"))</f>
        <v>Irrelevant</v>
      </c>
      <c r="AD310" s="4" t="str">
        <f>IF(AND(OR(I310="Motorway link",I310="Exit diverge",I310="Entrance merge"),'Input data'!AE325=""),"130 kph",IF(OR(I310="Motorway link",I310="Exit diverge",I310="Entrance merge"),'Input data'!AE325,"Irrelevant"))</f>
        <v>Irrelevant</v>
      </c>
      <c r="AE310" s="4" t="str">
        <f>IF(AND(I310="Entrance merge",'Input data'!AF325=""),"No",IF(I310="Entrance merge",'Input data'!AF325,"Irrelevant"))</f>
        <v>Irrelevant</v>
      </c>
      <c r="AF310" s="4" t="str">
        <f>IF(AND(AE310="Yes",'Input data'!AG325&gt;0,'Input data'!AG325&lt;1.00000001),'Input data'!AG325,IF(OR(AE310="No",AE310="Yes"),0,"Irrelevant"))</f>
        <v>Irrelevant</v>
      </c>
    </row>
    <row r="311" spans="1:32" x14ac:dyDescent="0.3">
      <c r="A311" s="4" t="str">
        <f>IF('Input data'!A326="","",'Input data'!A326)</f>
        <v/>
      </c>
      <c r="B311" s="4" t="str">
        <f>IF('Input data'!B326="","",'Input data'!B326)</f>
        <v/>
      </c>
      <c r="C311" s="4" t="str">
        <f>IF('Input data'!C326="","",'Input data'!C326)</f>
        <v/>
      </c>
      <c r="D311" s="4" t="str">
        <f>IF('Input data'!D326="","",'Input data'!D326)</f>
        <v/>
      </c>
      <c r="E311" s="4" t="str">
        <f>IF('Input data'!E326="","",'Input data'!E326)</f>
        <v/>
      </c>
      <c r="F311" s="4" t="str">
        <f>IF('Input data'!F326="","",'Input data'!F326)</f>
        <v/>
      </c>
      <c r="G311" s="4">
        <f>IF('Input data'!G326="","",'Input data'!G326)</f>
        <v>0</v>
      </c>
      <c r="H311" s="4" t="str">
        <f>IF('Input data'!H326&gt;0.5,'Input data'!H326,"")</f>
        <v/>
      </c>
      <c r="I311" s="4" t="str">
        <f>IF('Input data'!I326="","",'Input data'!I326)</f>
        <v/>
      </c>
      <c r="J311" s="4" t="str">
        <f>IF(AND(OR(I311="Motorway link",I311="Exit diverge",I311="Entrance merge"),'Input data'!K326=""),2,IF(AND(OR(I311="Motorway link",I311="Exit diverge",I311="Entrance merge"),'Input data'!K326&gt;0.5,'Input data'!K326&lt;21),'Input data'!K326,"Irrelevant"))</f>
        <v>Irrelevant</v>
      </c>
      <c r="K311" s="4" t="str">
        <f>IF(AND(OR(I311="Motorway link",I311="Exit diverge",I311="Entrance merge",I311="Exit ramp",I311="Entrance ramp"),'Input data'!L326=""),3.5,IF(AND(OR(I311="Motorway link",I311="Exit diverge",I311="Entrance merge",I311="Exit ramp",I311="Entrance ramp"),'Input data'!L326&gt;1.5,'Input data'!L326&lt;11),'Input data'!L326,"Irrelevant"))</f>
        <v>Irrelevant</v>
      </c>
      <c r="L311" s="4" t="str">
        <f>IF(AND(I311="Motorway link",'Input data'!M326=""),"No",IF(I311="Motorway link",'Input data'!M326,"Irrelevant"))</f>
        <v>Irrelevant</v>
      </c>
      <c r="M311" s="4" t="str">
        <f>IF(AND(L311="Yes",'Input data'!N326&gt;0,'Input data'!N326&lt;1.00000001),'Input data'!N326,IF(OR(L311="No",L311="Yes"),0,"Irrelevant"))</f>
        <v>Irrelevant</v>
      </c>
      <c r="N311" s="4" t="str">
        <f>IF(AND(OR(I311="Motorway link",I311="Exit diverge",I311="Entrance merge"),'Input data'!O326=""),3,IF(AND(OR(I311="Motorway link",I311="Exit diverge",I311="Entrance merge"),'Input data'!O326&lt;11,'Input data'!O326&gt;-0.00000001),'Input data'!O326,"Irrelevant"))</f>
        <v>Irrelevant</v>
      </c>
      <c r="O311" s="4" t="str">
        <f>IF(AND(OR(I311="Motorway link",I311="Exit diverge",I311="Entrance merge",I311="Exit ramp",I311="Entrance ramp"),'Input data'!P326=""),0.5,IF(AND(OR(I311="Motorway link",I311="Exit diverge",I311="Entrance merge",I311="Exit ramp",I311="Entrance ramp"),'Input data'!P326&gt;-0.00000001,'Input data'!P326&lt;11),'Input data'!P326,"Irrelevant"))</f>
        <v>Irrelevant</v>
      </c>
      <c r="P311" s="4" t="str">
        <f>IF(AND(OR(I311="Motorway link",I311="Exit diverge",I311="Entrance merge"),'Input data'!Q326=""),5,IF(AND(OR(I311="Motorway link",I311="Exit diverge",I311="Entrance merge"),'Input data'!Q326&gt;-0.00000001,'Input data'!Q326&lt;101),'Input data'!Q326,"Irrelevant"))</f>
        <v>Irrelevant</v>
      </c>
      <c r="Q311" s="4" t="str">
        <f>IF(AND(OR(I311="Motorway link",I311="Exit diverge",I311="Entrance merge"),'Input data'!R326=""),"Straight",IF(AND(OR(I311="Motorway link",I311="Exit diverge",I311="Entrance merge"),'Input data'!R326&gt;10),'Input data'!R326,"Irrelevant"))</f>
        <v>Irrelevant</v>
      </c>
      <c r="R311" s="4" t="str">
        <f>IF(Q311="Straight",0,IF(AND(OR(I311="Motorway link",I311="Exit diverge",I311="Entrance merge"),OR('Input data'!S326="",'Input data'!S326&gt;(G311*1000))),G311*1000,IF(AND(OR(I311="Motorway link",I311="Exit diverge",I311="Entrance merge"),'Input data'!S326&gt;0),'Input data'!S326,"Irrelevant")))</f>
        <v>Irrelevant</v>
      </c>
      <c r="S311" s="4" t="str">
        <f>IF(AND(OR(I311="Motorway link",I311="Exit diverge",I311="Entrance merge"),'Input data'!T326=""),"Straight",IF(AND(OR(I311="Motorway link",I311="Exit diverge",I311="Entrance merge"),'Input data'!T326&gt;10),'Input data'!T326,"Irrelevant"))</f>
        <v>Irrelevant</v>
      </c>
      <c r="T311" s="4" t="str">
        <f>IF(S311="Straight",0,IF(R311="Irrelevant","Irrelevant",IF(AND(OR(I311="Motorway link",I311="Exit diverge",I311="Entrance merge"),OR('Input data'!U326="",'Input data'!U326&gt;(G311*1000-R311))),G311*1000-R311,IF(AND(OR(I311="Motorway link",I311="Exit diverge",I311="Entrance merge"),'Input data'!U326&gt;0),'Input data'!U326,"Irrelevant"))))</f>
        <v>Irrelevant</v>
      </c>
      <c r="U311" s="4" t="str">
        <f>IF(AND(OR(I311="Motorway link",I311="Exit diverge",I311="Entrance merge",I311="Exit ramp",I311="Entrance ramp"),'Input data'!V326=""),"No",IF(OR(I311="Motorway link",I311="Exit diverge",I311="Entrance merge",I311="Exit ramp",I311="Entrance ramp"),'Input data'!V326,"Irrelevant"))</f>
        <v>Irrelevant</v>
      </c>
      <c r="V311" s="4" t="str">
        <f>IF(W311="Straight",IF(AND(OR(I311="Exit ramp",I311="Entrance ramp"),'Input data'!W326=""),"Straight diamond ramp",IF(OR(I311="Exit ramp",I311="Entrance ramp"),'Input data'!W326,"Irrelevant")),"Irrelevant")</f>
        <v>Irrelevant</v>
      </c>
      <c r="W311" s="4" t="str">
        <f>IF(AND(OR(I311="Exit ramp",I311="Entrance ramp"),'Input data'!X326=""),"Straight",IF(AND(OR(I311="Exit ramp",I311="Entrance ramp"),'Input data'!X326&gt;10),'Input data'!X326,"Irrelevant"))</f>
        <v>Irrelevant</v>
      </c>
      <c r="X311" s="4" t="str">
        <f>IF(AND(OR(I311="Exit ramp",I311="Entrance ramp"),OR('Input data'!Y326="",'Input data'!Y326&gt;(G311*1000))),G311*1000,IF(AND(OR(I311="Exit ramp",I311="Entrance ramp"),'Input data'!Y326&gt;0),'Input data'!Y326,"Irrelevant"))</f>
        <v>Irrelevant</v>
      </c>
      <c r="Y311" s="4" t="str">
        <f>IF(AND(I311="Exit ramp",'Input data'!Z326=""),95,IF(AND(I311="Entrance ramp",'Input data'!Z326=""),45,IF(AND(OR(I311="Exit ramp",I311="Entrance ramp"),'Input data'!Z326&gt;4,'Input data'!Z326&lt;200),'Input data'!Z326,"Irrelevant")))</f>
        <v>Irrelevant</v>
      </c>
      <c r="Z311" s="4" t="str">
        <f>IF(AND(OR(I311="Exit ramp",I311="Entrance ramp"),'Input data'!AA326=""),"Straight",IF(AND(OR(I311="Exit ramp",I311="Entrance ramp"),'Input data'!AA326&gt;10),'Input data'!AA326,"Irrelevant"))</f>
        <v>Irrelevant</v>
      </c>
      <c r="AA311" s="4" t="str">
        <f>IF(X311="Irrelevant","Irrelevant",IF(AND(OR(I311="Exit ramp",I311="Entrance ramp"),OR('Input data'!AB326="",'Input data'!AB326&gt;(G311*1000-X311))),G311*1000-X311,IF(AND(OR(I311="Exit ramp",I311="Entrance ramp"),'Input data'!AB326&gt;0),'Input data'!AB326,"Irrelevant")))</f>
        <v>Irrelevant</v>
      </c>
      <c r="AB311" s="4" t="str">
        <f>IF(AND(I311="Exit ramp",'Input data'!AC326=""),60,IF(AND(I311="Entrance ramp",'Input data'!AC326=""),80,IF(AND(OR(I311="Exit ramp",I311="Entrance ramp"),'Input data'!AC326&gt;4,'Input data'!AC326&lt;200),'Input data'!AC326,"Irrelevant")))</f>
        <v>Irrelevant</v>
      </c>
      <c r="AC311" s="4" t="str">
        <f>IF(AND(OR(I311="Motorway link",I311="Exit diverge",I311="Entrance merge"),'Input data'!AD326=""),"No",IF(OR(I311="Motorway link",I311="Exit diverge",I311="Entrance merge"),'Input data'!AD326,"Irrelevant"))</f>
        <v>Irrelevant</v>
      </c>
      <c r="AD311" s="4" t="str">
        <f>IF(AND(OR(I311="Motorway link",I311="Exit diverge",I311="Entrance merge"),'Input data'!AE326=""),"130 kph",IF(OR(I311="Motorway link",I311="Exit diverge",I311="Entrance merge"),'Input data'!AE326,"Irrelevant"))</f>
        <v>Irrelevant</v>
      </c>
      <c r="AE311" s="4" t="str">
        <f>IF(AND(I311="Entrance merge",'Input data'!AF326=""),"No",IF(I311="Entrance merge",'Input data'!AF326,"Irrelevant"))</f>
        <v>Irrelevant</v>
      </c>
      <c r="AF311" s="4" t="str">
        <f>IF(AND(AE311="Yes",'Input data'!AG326&gt;0,'Input data'!AG326&lt;1.00000001),'Input data'!AG326,IF(OR(AE311="No",AE311="Yes"),0,"Irrelevant"))</f>
        <v>Irrelevant</v>
      </c>
    </row>
    <row r="312" spans="1:32" x14ac:dyDescent="0.3">
      <c r="A312" s="4" t="str">
        <f>IF('Input data'!A327="","",'Input data'!A327)</f>
        <v/>
      </c>
      <c r="B312" s="4" t="str">
        <f>IF('Input data'!B327="","",'Input data'!B327)</f>
        <v/>
      </c>
      <c r="C312" s="4" t="str">
        <f>IF('Input data'!C327="","",'Input data'!C327)</f>
        <v/>
      </c>
      <c r="D312" s="4" t="str">
        <f>IF('Input data'!D327="","",'Input data'!D327)</f>
        <v/>
      </c>
      <c r="E312" s="4" t="str">
        <f>IF('Input data'!E327="","",'Input data'!E327)</f>
        <v/>
      </c>
      <c r="F312" s="4" t="str">
        <f>IF('Input data'!F327="","",'Input data'!F327)</f>
        <v/>
      </c>
      <c r="G312" s="4">
        <f>IF('Input data'!G327="","",'Input data'!G327)</f>
        <v>0</v>
      </c>
      <c r="H312" s="4" t="str">
        <f>IF('Input data'!H327&gt;0.5,'Input data'!H327,"")</f>
        <v/>
      </c>
      <c r="I312" s="4" t="str">
        <f>IF('Input data'!I327="","",'Input data'!I327)</f>
        <v/>
      </c>
      <c r="J312" s="4" t="str">
        <f>IF(AND(OR(I312="Motorway link",I312="Exit diverge",I312="Entrance merge"),'Input data'!K327=""),2,IF(AND(OR(I312="Motorway link",I312="Exit diverge",I312="Entrance merge"),'Input data'!K327&gt;0.5,'Input data'!K327&lt;21),'Input data'!K327,"Irrelevant"))</f>
        <v>Irrelevant</v>
      </c>
      <c r="K312" s="4" t="str">
        <f>IF(AND(OR(I312="Motorway link",I312="Exit diverge",I312="Entrance merge",I312="Exit ramp",I312="Entrance ramp"),'Input data'!L327=""),3.5,IF(AND(OR(I312="Motorway link",I312="Exit diverge",I312="Entrance merge",I312="Exit ramp",I312="Entrance ramp"),'Input data'!L327&gt;1.5,'Input data'!L327&lt;11),'Input data'!L327,"Irrelevant"))</f>
        <v>Irrelevant</v>
      </c>
      <c r="L312" s="4" t="str">
        <f>IF(AND(I312="Motorway link",'Input data'!M327=""),"No",IF(I312="Motorway link",'Input data'!M327,"Irrelevant"))</f>
        <v>Irrelevant</v>
      </c>
      <c r="M312" s="4" t="str">
        <f>IF(AND(L312="Yes",'Input data'!N327&gt;0,'Input data'!N327&lt;1.00000001),'Input data'!N327,IF(OR(L312="No",L312="Yes"),0,"Irrelevant"))</f>
        <v>Irrelevant</v>
      </c>
      <c r="N312" s="4" t="str">
        <f>IF(AND(OR(I312="Motorway link",I312="Exit diverge",I312="Entrance merge"),'Input data'!O327=""),3,IF(AND(OR(I312="Motorway link",I312="Exit diverge",I312="Entrance merge"),'Input data'!O327&lt;11,'Input data'!O327&gt;-0.00000001),'Input data'!O327,"Irrelevant"))</f>
        <v>Irrelevant</v>
      </c>
      <c r="O312" s="4" t="str">
        <f>IF(AND(OR(I312="Motorway link",I312="Exit diverge",I312="Entrance merge",I312="Exit ramp",I312="Entrance ramp"),'Input data'!P327=""),0.5,IF(AND(OR(I312="Motorway link",I312="Exit diverge",I312="Entrance merge",I312="Exit ramp",I312="Entrance ramp"),'Input data'!P327&gt;-0.00000001,'Input data'!P327&lt;11),'Input data'!P327,"Irrelevant"))</f>
        <v>Irrelevant</v>
      </c>
      <c r="P312" s="4" t="str">
        <f>IF(AND(OR(I312="Motorway link",I312="Exit diverge",I312="Entrance merge"),'Input data'!Q327=""),5,IF(AND(OR(I312="Motorway link",I312="Exit diverge",I312="Entrance merge"),'Input data'!Q327&gt;-0.00000001,'Input data'!Q327&lt;101),'Input data'!Q327,"Irrelevant"))</f>
        <v>Irrelevant</v>
      </c>
      <c r="Q312" s="4" t="str">
        <f>IF(AND(OR(I312="Motorway link",I312="Exit diverge",I312="Entrance merge"),'Input data'!R327=""),"Straight",IF(AND(OR(I312="Motorway link",I312="Exit diverge",I312="Entrance merge"),'Input data'!R327&gt;10),'Input data'!R327,"Irrelevant"))</f>
        <v>Irrelevant</v>
      </c>
      <c r="R312" s="4" t="str">
        <f>IF(Q312="Straight",0,IF(AND(OR(I312="Motorway link",I312="Exit diverge",I312="Entrance merge"),OR('Input data'!S327="",'Input data'!S327&gt;(G312*1000))),G312*1000,IF(AND(OR(I312="Motorway link",I312="Exit diverge",I312="Entrance merge"),'Input data'!S327&gt;0),'Input data'!S327,"Irrelevant")))</f>
        <v>Irrelevant</v>
      </c>
      <c r="S312" s="4" t="str">
        <f>IF(AND(OR(I312="Motorway link",I312="Exit diverge",I312="Entrance merge"),'Input data'!T327=""),"Straight",IF(AND(OR(I312="Motorway link",I312="Exit diverge",I312="Entrance merge"),'Input data'!T327&gt;10),'Input data'!T327,"Irrelevant"))</f>
        <v>Irrelevant</v>
      </c>
      <c r="T312" s="4" t="str">
        <f>IF(S312="Straight",0,IF(R312="Irrelevant","Irrelevant",IF(AND(OR(I312="Motorway link",I312="Exit diverge",I312="Entrance merge"),OR('Input data'!U327="",'Input data'!U327&gt;(G312*1000-R312))),G312*1000-R312,IF(AND(OR(I312="Motorway link",I312="Exit diverge",I312="Entrance merge"),'Input data'!U327&gt;0),'Input data'!U327,"Irrelevant"))))</f>
        <v>Irrelevant</v>
      </c>
      <c r="U312" s="4" t="str">
        <f>IF(AND(OR(I312="Motorway link",I312="Exit diverge",I312="Entrance merge",I312="Exit ramp",I312="Entrance ramp"),'Input data'!V327=""),"No",IF(OR(I312="Motorway link",I312="Exit diverge",I312="Entrance merge",I312="Exit ramp",I312="Entrance ramp"),'Input data'!V327,"Irrelevant"))</f>
        <v>Irrelevant</v>
      </c>
      <c r="V312" s="4" t="str">
        <f>IF(W312="Straight",IF(AND(OR(I312="Exit ramp",I312="Entrance ramp"),'Input data'!W327=""),"Straight diamond ramp",IF(OR(I312="Exit ramp",I312="Entrance ramp"),'Input data'!W327,"Irrelevant")),"Irrelevant")</f>
        <v>Irrelevant</v>
      </c>
      <c r="W312" s="4" t="str">
        <f>IF(AND(OR(I312="Exit ramp",I312="Entrance ramp"),'Input data'!X327=""),"Straight",IF(AND(OR(I312="Exit ramp",I312="Entrance ramp"),'Input data'!X327&gt;10),'Input data'!X327,"Irrelevant"))</f>
        <v>Irrelevant</v>
      </c>
      <c r="X312" s="4" t="str">
        <f>IF(AND(OR(I312="Exit ramp",I312="Entrance ramp"),OR('Input data'!Y327="",'Input data'!Y327&gt;(G312*1000))),G312*1000,IF(AND(OR(I312="Exit ramp",I312="Entrance ramp"),'Input data'!Y327&gt;0),'Input data'!Y327,"Irrelevant"))</f>
        <v>Irrelevant</v>
      </c>
      <c r="Y312" s="4" t="str">
        <f>IF(AND(I312="Exit ramp",'Input data'!Z327=""),95,IF(AND(I312="Entrance ramp",'Input data'!Z327=""),45,IF(AND(OR(I312="Exit ramp",I312="Entrance ramp"),'Input data'!Z327&gt;4,'Input data'!Z327&lt;200),'Input data'!Z327,"Irrelevant")))</f>
        <v>Irrelevant</v>
      </c>
      <c r="Z312" s="4" t="str">
        <f>IF(AND(OR(I312="Exit ramp",I312="Entrance ramp"),'Input data'!AA327=""),"Straight",IF(AND(OR(I312="Exit ramp",I312="Entrance ramp"),'Input data'!AA327&gt;10),'Input data'!AA327,"Irrelevant"))</f>
        <v>Irrelevant</v>
      </c>
      <c r="AA312" s="4" t="str">
        <f>IF(X312="Irrelevant","Irrelevant",IF(AND(OR(I312="Exit ramp",I312="Entrance ramp"),OR('Input data'!AB327="",'Input data'!AB327&gt;(G312*1000-X312))),G312*1000-X312,IF(AND(OR(I312="Exit ramp",I312="Entrance ramp"),'Input data'!AB327&gt;0),'Input data'!AB327,"Irrelevant")))</f>
        <v>Irrelevant</v>
      </c>
      <c r="AB312" s="4" t="str">
        <f>IF(AND(I312="Exit ramp",'Input data'!AC327=""),60,IF(AND(I312="Entrance ramp",'Input data'!AC327=""),80,IF(AND(OR(I312="Exit ramp",I312="Entrance ramp"),'Input data'!AC327&gt;4,'Input data'!AC327&lt;200),'Input data'!AC327,"Irrelevant")))</f>
        <v>Irrelevant</v>
      </c>
      <c r="AC312" s="4" t="str">
        <f>IF(AND(OR(I312="Motorway link",I312="Exit diverge",I312="Entrance merge"),'Input data'!AD327=""),"No",IF(OR(I312="Motorway link",I312="Exit diverge",I312="Entrance merge"),'Input data'!AD327,"Irrelevant"))</f>
        <v>Irrelevant</v>
      </c>
      <c r="AD312" s="4" t="str">
        <f>IF(AND(OR(I312="Motorway link",I312="Exit diverge",I312="Entrance merge"),'Input data'!AE327=""),"130 kph",IF(OR(I312="Motorway link",I312="Exit diverge",I312="Entrance merge"),'Input data'!AE327,"Irrelevant"))</f>
        <v>Irrelevant</v>
      </c>
      <c r="AE312" s="4" t="str">
        <f>IF(AND(I312="Entrance merge",'Input data'!AF327=""),"No",IF(I312="Entrance merge",'Input data'!AF327,"Irrelevant"))</f>
        <v>Irrelevant</v>
      </c>
      <c r="AF312" s="4" t="str">
        <f>IF(AND(AE312="Yes",'Input data'!AG327&gt;0,'Input data'!AG327&lt;1.00000001),'Input data'!AG327,IF(OR(AE312="No",AE312="Yes"),0,"Irrelevant"))</f>
        <v>Irrelevant</v>
      </c>
    </row>
    <row r="313" spans="1:32" x14ac:dyDescent="0.3">
      <c r="A313" s="4" t="str">
        <f>IF('Input data'!A328="","",'Input data'!A328)</f>
        <v/>
      </c>
      <c r="B313" s="4" t="str">
        <f>IF('Input data'!B328="","",'Input data'!B328)</f>
        <v/>
      </c>
      <c r="C313" s="4" t="str">
        <f>IF('Input data'!C328="","",'Input data'!C328)</f>
        <v/>
      </c>
      <c r="D313" s="4" t="str">
        <f>IF('Input data'!D328="","",'Input data'!D328)</f>
        <v/>
      </c>
      <c r="E313" s="4" t="str">
        <f>IF('Input data'!E328="","",'Input data'!E328)</f>
        <v/>
      </c>
      <c r="F313" s="4" t="str">
        <f>IF('Input data'!F328="","",'Input data'!F328)</f>
        <v/>
      </c>
      <c r="G313" s="4">
        <f>IF('Input data'!G328="","",'Input data'!G328)</f>
        <v>0</v>
      </c>
      <c r="H313" s="4" t="str">
        <f>IF('Input data'!H328&gt;0.5,'Input data'!H328,"")</f>
        <v/>
      </c>
      <c r="I313" s="4" t="str">
        <f>IF('Input data'!I328="","",'Input data'!I328)</f>
        <v/>
      </c>
      <c r="J313" s="4" t="str">
        <f>IF(AND(OR(I313="Motorway link",I313="Exit diverge",I313="Entrance merge"),'Input data'!K328=""),2,IF(AND(OR(I313="Motorway link",I313="Exit diverge",I313="Entrance merge"),'Input data'!K328&gt;0.5,'Input data'!K328&lt;21),'Input data'!K328,"Irrelevant"))</f>
        <v>Irrelevant</v>
      </c>
      <c r="K313" s="4" t="str">
        <f>IF(AND(OR(I313="Motorway link",I313="Exit diverge",I313="Entrance merge",I313="Exit ramp",I313="Entrance ramp"),'Input data'!L328=""),3.5,IF(AND(OR(I313="Motorway link",I313="Exit diverge",I313="Entrance merge",I313="Exit ramp",I313="Entrance ramp"),'Input data'!L328&gt;1.5,'Input data'!L328&lt;11),'Input data'!L328,"Irrelevant"))</f>
        <v>Irrelevant</v>
      </c>
      <c r="L313" s="4" t="str">
        <f>IF(AND(I313="Motorway link",'Input data'!M328=""),"No",IF(I313="Motorway link",'Input data'!M328,"Irrelevant"))</f>
        <v>Irrelevant</v>
      </c>
      <c r="M313" s="4" t="str">
        <f>IF(AND(L313="Yes",'Input data'!N328&gt;0,'Input data'!N328&lt;1.00000001),'Input data'!N328,IF(OR(L313="No",L313="Yes"),0,"Irrelevant"))</f>
        <v>Irrelevant</v>
      </c>
      <c r="N313" s="4" t="str">
        <f>IF(AND(OR(I313="Motorway link",I313="Exit diverge",I313="Entrance merge"),'Input data'!O328=""),3,IF(AND(OR(I313="Motorway link",I313="Exit diverge",I313="Entrance merge"),'Input data'!O328&lt;11,'Input data'!O328&gt;-0.00000001),'Input data'!O328,"Irrelevant"))</f>
        <v>Irrelevant</v>
      </c>
      <c r="O313" s="4" t="str">
        <f>IF(AND(OR(I313="Motorway link",I313="Exit diverge",I313="Entrance merge",I313="Exit ramp",I313="Entrance ramp"),'Input data'!P328=""),0.5,IF(AND(OR(I313="Motorway link",I313="Exit diverge",I313="Entrance merge",I313="Exit ramp",I313="Entrance ramp"),'Input data'!P328&gt;-0.00000001,'Input data'!P328&lt;11),'Input data'!P328,"Irrelevant"))</f>
        <v>Irrelevant</v>
      </c>
      <c r="P313" s="4" t="str">
        <f>IF(AND(OR(I313="Motorway link",I313="Exit diverge",I313="Entrance merge"),'Input data'!Q328=""),5,IF(AND(OR(I313="Motorway link",I313="Exit diverge",I313="Entrance merge"),'Input data'!Q328&gt;-0.00000001,'Input data'!Q328&lt;101),'Input data'!Q328,"Irrelevant"))</f>
        <v>Irrelevant</v>
      </c>
      <c r="Q313" s="4" t="str">
        <f>IF(AND(OR(I313="Motorway link",I313="Exit diverge",I313="Entrance merge"),'Input data'!R328=""),"Straight",IF(AND(OR(I313="Motorway link",I313="Exit diverge",I313="Entrance merge"),'Input data'!R328&gt;10),'Input data'!R328,"Irrelevant"))</f>
        <v>Irrelevant</v>
      </c>
      <c r="R313" s="4" t="str">
        <f>IF(Q313="Straight",0,IF(AND(OR(I313="Motorway link",I313="Exit diverge",I313="Entrance merge"),OR('Input data'!S328="",'Input data'!S328&gt;(G313*1000))),G313*1000,IF(AND(OR(I313="Motorway link",I313="Exit diverge",I313="Entrance merge"),'Input data'!S328&gt;0),'Input data'!S328,"Irrelevant")))</f>
        <v>Irrelevant</v>
      </c>
      <c r="S313" s="4" t="str">
        <f>IF(AND(OR(I313="Motorway link",I313="Exit diverge",I313="Entrance merge"),'Input data'!T328=""),"Straight",IF(AND(OR(I313="Motorway link",I313="Exit diverge",I313="Entrance merge"),'Input data'!T328&gt;10),'Input data'!T328,"Irrelevant"))</f>
        <v>Irrelevant</v>
      </c>
      <c r="T313" s="4" t="str">
        <f>IF(S313="Straight",0,IF(R313="Irrelevant","Irrelevant",IF(AND(OR(I313="Motorway link",I313="Exit diverge",I313="Entrance merge"),OR('Input data'!U328="",'Input data'!U328&gt;(G313*1000-R313))),G313*1000-R313,IF(AND(OR(I313="Motorway link",I313="Exit diverge",I313="Entrance merge"),'Input data'!U328&gt;0),'Input data'!U328,"Irrelevant"))))</f>
        <v>Irrelevant</v>
      </c>
      <c r="U313" s="4" t="str">
        <f>IF(AND(OR(I313="Motorway link",I313="Exit diverge",I313="Entrance merge",I313="Exit ramp",I313="Entrance ramp"),'Input data'!V328=""),"No",IF(OR(I313="Motorway link",I313="Exit diverge",I313="Entrance merge",I313="Exit ramp",I313="Entrance ramp"),'Input data'!V328,"Irrelevant"))</f>
        <v>Irrelevant</v>
      </c>
      <c r="V313" s="4" t="str">
        <f>IF(W313="Straight",IF(AND(OR(I313="Exit ramp",I313="Entrance ramp"),'Input data'!W328=""),"Straight diamond ramp",IF(OR(I313="Exit ramp",I313="Entrance ramp"),'Input data'!W328,"Irrelevant")),"Irrelevant")</f>
        <v>Irrelevant</v>
      </c>
      <c r="W313" s="4" t="str">
        <f>IF(AND(OR(I313="Exit ramp",I313="Entrance ramp"),'Input data'!X328=""),"Straight",IF(AND(OR(I313="Exit ramp",I313="Entrance ramp"),'Input data'!X328&gt;10),'Input data'!X328,"Irrelevant"))</f>
        <v>Irrelevant</v>
      </c>
      <c r="X313" s="4" t="str">
        <f>IF(AND(OR(I313="Exit ramp",I313="Entrance ramp"),OR('Input data'!Y328="",'Input data'!Y328&gt;(G313*1000))),G313*1000,IF(AND(OR(I313="Exit ramp",I313="Entrance ramp"),'Input data'!Y328&gt;0),'Input data'!Y328,"Irrelevant"))</f>
        <v>Irrelevant</v>
      </c>
      <c r="Y313" s="4" t="str">
        <f>IF(AND(I313="Exit ramp",'Input data'!Z328=""),95,IF(AND(I313="Entrance ramp",'Input data'!Z328=""),45,IF(AND(OR(I313="Exit ramp",I313="Entrance ramp"),'Input data'!Z328&gt;4,'Input data'!Z328&lt;200),'Input data'!Z328,"Irrelevant")))</f>
        <v>Irrelevant</v>
      </c>
      <c r="Z313" s="4" t="str">
        <f>IF(AND(OR(I313="Exit ramp",I313="Entrance ramp"),'Input data'!AA328=""),"Straight",IF(AND(OR(I313="Exit ramp",I313="Entrance ramp"),'Input data'!AA328&gt;10),'Input data'!AA328,"Irrelevant"))</f>
        <v>Irrelevant</v>
      </c>
      <c r="AA313" s="4" t="str">
        <f>IF(X313="Irrelevant","Irrelevant",IF(AND(OR(I313="Exit ramp",I313="Entrance ramp"),OR('Input data'!AB328="",'Input data'!AB328&gt;(G313*1000-X313))),G313*1000-X313,IF(AND(OR(I313="Exit ramp",I313="Entrance ramp"),'Input data'!AB328&gt;0),'Input data'!AB328,"Irrelevant")))</f>
        <v>Irrelevant</v>
      </c>
      <c r="AB313" s="4" t="str">
        <f>IF(AND(I313="Exit ramp",'Input data'!AC328=""),60,IF(AND(I313="Entrance ramp",'Input data'!AC328=""),80,IF(AND(OR(I313="Exit ramp",I313="Entrance ramp"),'Input data'!AC328&gt;4,'Input data'!AC328&lt;200),'Input data'!AC328,"Irrelevant")))</f>
        <v>Irrelevant</v>
      </c>
      <c r="AC313" s="4" t="str">
        <f>IF(AND(OR(I313="Motorway link",I313="Exit diverge",I313="Entrance merge"),'Input data'!AD328=""),"No",IF(OR(I313="Motorway link",I313="Exit diverge",I313="Entrance merge"),'Input data'!AD328,"Irrelevant"))</f>
        <v>Irrelevant</v>
      </c>
      <c r="AD313" s="4" t="str">
        <f>IF(AND(OR(I313="Motorway link",I313="Exit diverge",I313="Entrance merge"),'Input data'!AE328=""),"130 kph",IF(OR(I313="Motorway link",I313="Exit diverge",I313="Entrance merge"),'Input data'!AE328,"Irrelevant"))</f>
        <v>Irrelevant</v>
      </c>
      <c r="AE313" s="4" t="str">
        <f>IF(AND(I313="Entrance merge",'Input data'!AF328=""),"No",IF(I313="Entrance merge",'Input data'!AF328,"Irrelevant"))</f>
        <v>Irrelevant</v>
      </c>
      <c r="AF313" s="4" t="str">
        <f>IF(AND(AE313="Yes",'Input data'!AG328&gt;0,'Input data'!AG328&lt;1.00000001),'Input data'!AG328,IF(OR(AE313="No",AE313="Yes"),0,"Irrelevant"))</f>
        <v>Irrelevant</v>
      </c>
    </row>
    <row r="314" spans="1:32" x14ac:dyDescent="0.3">
      <c r="A314" s="4" t="str">
        <f>IF('Input data'!A329="","",'Input data'!A329)</f>
        <v/>
      </c>
      <c r="B314" s="4" t="str">
        <f>IF('Input data'!B329="","",'Input data'!B329)</f>
        <v/>
      </c>
      <c r="C314" s="4" t="str">
        <f>IF('Input data'!C329="","",'Input data'!C329)</f>
        <v/>
      </c>
      <c r="D314" s="4" t="str">
        <f>IF('Input data'!D329="","",'Input data'!D329)</f>
        <v/>
      </c>
      <c r="E314" s="4" t="str">
        <f>IF('Input data'!E329="","",'Input data'!E329)</f>
        <v/>
      </c>
      <c r="F314" s="4" t="str">
        <f>IF('Input data'!F329="","",'Input data'!F329)</f>
        <v/>
      </c>
      <c r="G314" s="4">
        <f>IF('Input data'!G329="","",'Input data'!G329)</f>
        <v>0</v>
      </c>
      <c r="H314" s="4" t="str">
        <f>IF('Input data'!H329&gt;0.5,'Input data'!H329,"")</f>
        <v/>
      </c>
      <c r="I314" s="4" t="str">
        <f>IF('Input data'!I329="","",'Input data'!I329)</f>
        <v/>
      </c>
      <c r="J314" s="4" t="str">
        <f>IF(AND(OR(I314="Motorway link",I314="Exit diverge",I314="Entrance merge"),'Input data'!K329=""),2,IF(AND(OR(I314="Motorway link",I314="Exit diverge",I314="Entrance merge"),'Input data'!K329&gt;0.5,'Input data'!K329&lt;21),'Input data'!K329,"Irrelevant"))</f>
        <v>Irrelevant</v>
      </c>
      <c r="K314" s="4" t="str">
        <f>IF(AND(OR(I314="Motorway link",I314="Exit diverge",I314="Entrance merge",I314="Exit ramp",I314="Entrance ramp"),'Input data'!L329=""),3.5,IF(AND(OR(I314="Motorway link",I314="Exit diverge",I314="Entrance merge",I314="Exit ramp",I314="Entrance ramp"),'Input data'!L329&gt;1.5,'Input data'!L329&lt;11),'Input data'!L329,"Irrelevant"))</f>
        <v>Irrelevant</v>
      </c>
      <c r="L314" s="4" t="str">
        <f>IF(AND(I314="Motorway link",'Input data'!M329=""),"No",IF(I314="Motorway link",'Input data'!M329,"Irrelevant"))</f>
        <v>Irrelevant</v>
      </c>
      <c r="M314" s="4" t="str">
        <f>IF(AND(L314="Yes",'Input data'!N329&gt;0,'Input data'!N329&lt;1.00000001),'Input data'!N329,IF(OR(L314="No",L314="Yes"),0,"Irrelevant"))</f>
        <v>Irrelevant</v>
      </c>
      <c r="N314" s="4" t="str">
        <f>IF(AND(OR(I314="Motorway link",I314="Exit diverge",I314="Entrance merge"),'Input data'!O329=""),3,IF(AND(OR(I314="Motorway link",I314="Exit diverge",I314="Entrance merge"),'Input data'!O329&lt;11,'Input data'!O329&gt;-0.00000001),'Input data'!O329,"Irrelevant"))</f>
        <v>Irrelevant</v>
      </c>
      <c r="O314" s="4" t="str">
        <f>IF(AND(OR(I314="Motorway link",I314="Exit diverge",I314="Entrance merge",I314="Exit ramp",I314="Entrance ramp"),'Input data'!P329=""),0.5,IF(AND(OR(I314="Motorway link",I314="Exit diverge",I314="Entrance merge",I314="Exit ramp",I314="Entrance ramp"),'Input data'!P329&gt;-0.00000001,'Input data'!P329&lt;11),'Input data'!P329,"Irrelevant"))</f>
        <v>Irrelevant</v>
      </c>
      <c r="P314" s="4" t="str">
        <f>IF(AND(OR(I314="Motorway link",I314="Exit diverge",I314="Entrance merge"),'Input data'!Q329=""),5,IF(AND(OR(I314="Motorway link",I314="Exit diverge",I314="Entrance merge"),'Input data'!Q329&gt;-0.00000001,'Input data'!Q329&lt;101),'Input data'!Q329,"Irrelevant"))</f>
        <v>Irrelevant</v>
      </c>
      <c r="Q314" s="4" t="str">
        <f>IF(AND(OR(I314="Motorway link",I314="Exit diverge",I314="Entrance merge"),'Input data'!R329=""),"Straight",IF(AND(OR(I314="Motorway link",I314="Exit diverge",I314="Entrance merge"),'Input data'!R329&gt;10),'Input data'!R329,"Irrelevant"))</f>
        <v>Irrelevant</v>
      </c>
      <c r="R314" s="4" t="str">
        <f>IF(Q314="Straight",0,IF(AND(OR(I314="Motorway link",I314="Exit diverge",I314="Entrance merge"),OR('Input data'!S329="",'Input data'!S329&gt;(G314*1000))),G314*1000,IF(AND(OR(I314="Motorway link",I314="Exit diverge",I314="Entrance merge"),'Input data'!S329&gt;0),'Input data'!S329,"Irrelevant")))</f>
        <v>Irrelevant</v>
      </c>
      <c r="S314" s="4" t="str">
        <f>IF(AND(OR(I314="Motorway link",I314="Exit diverge",I314="Entrance merge"),'Input data'!T329=""),"Straight",IF(AND(OR(I314="Motorway link",I314="Exit diverge",I314="Entrance merge"),'Input data'!T329&gt;10),'Input data'!T329,"Irrelevant"))</f>
        <v>Irrelevant</v>
      </c>
      <c r="T314" s="4" t="str">
        <f>IF(S314="Straight",0,IF(R314="Irrelevant","Irrelevant",IF(AND(OR(I314="Motorway link",I314="Exit diverge",I314="Entrance merge"),OR('Input data'!U329="",'Input data'!U329&gt;(G314*1000-R314))),G314*1000-R314,IF(AND(OR(I314="Motorway link",I314="Exit diverge",I314="Entrance merge"),'Input data'!U329&gt;0),'Input data'!U329,"Irrelevant"))))</f>
        <v>Irrelevant</v>
      </c>
      <c r="U314" s="4" t="str">
        <f>IF(AND(OR(I314="Motorway link",I314="Exit diverge",I314="Entrance merge",I314="Exit ramp",I314="Entrance ramp"),'Input data'!V329=""),"No",IF(OR(I314="Motorway link",I314="Exit diverge",I314="Entrance merge",I314="Exit ramp",I314="Entrance ramp"),'Input data'!V329,"Irrelevant"))</f>
        <v>Irrelevant</v>
      </c>
      <c r="V314" s="4" t="str">
        <f>IF(W314="Straight",IF(AND(OR(I314="Exit ramp",I314="Entrance ramp"),'Input data'!W329=""),"Straight diamond ramp",IF(OR(I314="Exit ramp",I314="Entrance ramp"),'Input data'!W329,"Irrelevant")),"Irrelevant")</f>
        <v>Irrelevant</v>
      </c>
      <c r="W314" s="4" t="str">
        <f>IF(AND(OR(I314="Exit ramp",I314="Entrance ramp"),'Input data'!X329=""),"Straight",IF(AND(OR(I314="Exit ramp",I314="Entrance ramp"),'Input data'!X329&gt;10),'Input data'!X329,"Irrelevant"))</f>
        <v>Irrelevant</v>
      </c>
      <c r="X314" s="4" t="str">
        <f>IF(AND(OR(I314="Exit ramp",I314="Entrance ramp"),OR('Input data'!Y329="",'Input data'!Y329&gt;(G314*1000))),G314*1000,IF(AND(OR(I314="Exit ramp",I314="Entrance ramp"),'Input data'!Y329&gt;0),'Input data'!Y329,"Irrelevant"))</f>
        <v>Irrelevant</v>
      </c>
      <c r="Y314" s="4" t="str">
        <f>IF(AND(I314="Exit ramp",'Input data'!Z329=""),95,IF(AND(I314="Entrance ramp",'Input data'!Z329=""),45,IF(AND(OR(I314="Exit ramp",I314="Entrance ramp"),'Input data'!Z329&gt;4,'Input data'!Z329&lt;200),'Input data'!Z329,"Irrelevant")))</f>
        <v>Irrelevant</v>
      </c>
      <c r="Z314" s="4" t="str">
        <f>IF(AND(OR(I314="Exit ramp",I314="Entrance ramp"),'Input data'!AA329=""),"Straight",IF(AND(OR(I314="Exit ramp",I314="Entrance ramp"),'Input data'!AA329&gt;10),'Input data'!AA329,"Irrelevant"))</f>
        <v>Irrelevant</v>
      </c>
      <c r="AA314" s="4" t="str">
        <f>IF(X314="Irrelevant","Irrelevant",IF(AND(OR(I314="Exit ramp",I314="Entrance ramp"),OR('Input data'!AB329="",'Input data'!AB329&gt;(G314*1000-X314))),G314*1000-X314,IF(AND(OR(I314="Exit ramp",I314="Entrance ramp"),'Input data'!AB329&gt;0),'Input data'!AB329,"Irrelevant")))</f>
        <v>Irrelevant</v>
      </c>
      <c r="AB314" s="4" t="str">
        <f>IF(AND(I314="Exit ramp",'Input data'!AC329=""),60,IF(AND(I314="Entrance ramp",'Input data'!AC329=""),80,IF(AND(OR(I314="Exit ramp",I314="Entrance ramp"),'Input data'!AC329&gt;4,'Input data'!AC329&lt;200),'Input data'!AC329,"Irrelevant")))</f>
        <v>Irrelevant</v>
      </c>
      <c r="AC314" s="4" t="str">
        <f>IF(AND(OR(I314="Motorway link",I314="Exit diverge",I314="Entrance merge"),'Input data'!AD329=""),"No",IF(OR(I314="Motorway link",I314="Exit diverge",I314="Entrance merge"),'Input data'!AD329,"Irrelevant"))</f>
        <v>Irrelevant</v>
      </c>
      <c r="AD314" s="4" t="str">
        <f>IF(AND(OR(I314="Motorway link",I314="Exit diverge",I314="Entrance merge"),'Input data'!AE329=""),"130 kph",IF(OR(I314="Motorway link",I314="Exit diverge",I314="Entrance merge"),'Input data'!AE329,"Irrelevant"))</f>
        <v>Irrelevant</v>
      </c>
      <c r="AE314" s="4" t="str">
        <f>IF(AND(I314="Entrance merge",'Input data'!AF329=""),"No",IF(I314="Entrance merge",'Input data'!AF329,"Irrelevant"))</f>
        <v>Irrelevant</v>
      </c>
      <c r="AF314" s="4" t="str">
        <f>IF(AND(AE314="Yes",'Input data'!AG329&gt;0,'Input data'!AG329&lt;1.00000001),'Input data'!AG329,IF(OR(AE314="No",AE314="Yes"),0,"Irrelevant"))</f>
        <v>Irrelevant</v>
      </c>
    </row>
    <row r="315" spans="1:32" x14ac:dyDescent="0.3">
      <c r="A315" s="4" t="str">
        <f>IF('Input data'!A330="","",'Input data'!A330)</f>
        <v/>
      </c>
      <c r="B315" s="4" t="str">
        <f>IF('Input data'!B330="","",'Input data'!B330)</f>
        <v/>
      </c>
      <c r="C315" s="4" t="str">
        <f>IF('Input data'!C330="","",'Input data'!C330)</f>
        <v/>
      </c>
      <c r="D315" s="4" t="str">
        <f>IF('Input data'!D330="","",'Input data'!D330)</f>
        <v/>
      </c>
      <c r="E315" s="4" t="str">
        <f>IF('Input data'!E330="","",'Input data'!E330)</f>
        <v/>
      </c>
      <c r="F315" s="4" t="str">
        <f>IF('Input data'!F330="","",'Input data'!F330)</f>
        <v/>
      </c>
      <c r="G315" s="4">
        <f>IF('Input data'!G330="","",'Input data'!G330)</f>
        <v>0</v>
      </c>
      <c r="H315" s="4" t="str">
        <f>IF('Input data'!H330&gt;0.5,'Input data'!H330,"")</f>
        <v/>
      </c>
      <c r="I315" s="4" t="str">
        <f>IF('Input data'!I330="","",'Input data'!I330)</f>
        <v/>
      </c>
      <c r="J315" s="4" t="str">
        <f>IF(AND(OR(I315="Motorway link",I315="Exit diverge",I315="Entrance merge"),'Input data'!K330=""),2,IF(AND(OR(I315="Motorway link",I315="Exit diverge",I315="Entrance merge"),'Input data'!K330&gt;0.5,'Input data'!K330&lt;21),'Input data'!K330,"Irrelevant"))</f>
        <v>Irrelevant</v>
      </c>
      <c r="K315" s="4" t="str">
        <f>IF(AND(OR(I315="Motorway link",I315="Exit diverge",I315="Entrance merge",I315="Exit ramp",I315="Entrance ramp"),'Input data'!L330=""),3.5,IF(AND(OR(I315="Motorway link",I315="Exit diverge",I315="Entrance merge",I315="Exit ramp",I315="Entrance ramp"),'Input data'!L330&gt;1.5,'Input data'!L330&lt;11),'Input data'!L330,"Irrelevant"))</f>
        <v>Irrelevant</v>
      </c>
      <c r="L315" s="4" t="str">
        <f>IF(AND(I315="Motorway link",'Input data'!M330=""),"No",IF(I315="Motorway link",'Input data'!M330,"Irrelevant"))</f>
        <v>Irrelevant</v>
      </c>
      <c r="M315" s="4" t="str">
        <f>IF(AND(L315="Yes",'Input data'!N330&gt;0,'Input data'!N330&lt;1.00000001),'Input data'!N330,IF(OR(L315="No",L315="Yes"),0,"Irrelevant"))</f>
        <v>Irrelevant</v>
      </c>
      <c r="N315" s="4" t="str">
        <f>IF(AND(OR(I315="Motorway link",I315="Exit diverge",I315="Entrance merge"),'Input data'!O330=""),3,IF(AND(OR(I315="Motorway link",I315="Exit diverge",I315="Entrance merge"),'Input data'!O330&lt;11,'Input data'!O330&gt;-0.00000001),'Input data'!O330,"Irrelevant"))</f>
        <v>Irrelevant</v>
      </c>
      <c r="O315" s="4" t="str">
        <f>IF(AND(OR(I315="Motorway link",I315="Exit diverge",I315="Entrance merge",I315="Exit ramp",I315="Entrance ramp"),'Input data'!P330=""),0.5,IF(AND(OR(I315="Motorway link",I315="Exit diverge",I315="Entrance merge",I315="Exit ramp",I315="Entrance ramp"),'Input data'!P330&gt;-0.00000001,'Input data'!P330&lt;11),'Input data'!P330,"Irrelevant"))</f>
        <v>Irrelevant</v>
      </c>
      <c r="P315" s="4" t="str">
        <f>IF(AND(OR(I315="Motorway link",I315="Exit diverge",I315="Entrance merge"),'Input data'!Q330=""),5,IF(AND(OR(I315="Motorway link",I315="Exit diverge",I315="Entrance merge"),'Input data'!Q330&gt;-0.00000001,'Input data'!Q330&lt;101),'Input data'!Q330,"Irrelevant"))</f>
        <v>Irrelevant</v>
      </c>
      <c r="Q315" s="4" t="str">
        <f>IF(AND(OR(I315="Motorway link",I315="Exit diverge",I315="Entrance merge"),'Input data'!R330=""),"Straight",IF(AND(OR(I315="Motorway link",I315="Exit diverge",I315="Entrance merge"),'Input data'!R330&gt;10),'Input data'!R330,"Irrelevant"))</f>
        <v>Irrelevant</v>
      </c>
      <c r="R315" s="4" t="str">
        <f>IF(Q315="Straight",0,IF(AND(OR(I315="Motorway link",I315="Exit diverge",I315="Entrance merge"),OR('Input data'!S330="",'Input data'!S330&gt;(G315*1000))),G315*1000,IF(AND(OR(I315="Motorway link",I315="Exit diverge",I315="Entrance merge"),'Input data'!S330&gt;0),'Input data'!S330,"Irrelevant")))</f>
        <v>Irrelevant</v>
      </c>
      <c r="S315" s="4" t="str">
        <f>IF(AND(OR(I315="Motorway link",I315="Exit diverge",I315="Entrance merge"),'Input data'!T330=""),"Straight",IF(AND(OR(I315="Motorway link",I315="Exit diverge",I315="Entrance merge"),'Input data'!T330&gt;10),'Input data'!T330,"Irrelevant"))</f>
        <v>Irrelevant</v>
      </c>
      <c r="T315" s="4" t="str">
        <f>IF(S315="Straight",0,IF(R315="Irrelevant","Irrelevant",IF(AND(OR(I315="Motorway link",I315="Exit diverge",I315="Entrance merge"),OR('Input data'!U330="",'Input data'!U330&gt;(G315*1000-R315))),G315*1000-R315,IF(AND(OR(I315="Motorway link",I315="Exit diverge",I315="Entrance merge"),'Input data'!U330&gt;0),'Input data'!U330,"Irrelevant"))))</f>
        <v>Irrelevant</v>
      </c>
      <c r="U315" s="4" t="str">
        <f>IF(AND(OR(I315="Motorway link",I315="Exit diverge",I315="Entrance merge",I315="Exit ramp",I315="Entrance ramp"),'Input data'!V330=""),"No",IF(OR(I315="Motorway link",I315="Exit diverge",I315="Entrance merge",I315="Exit ramp",I315="Entrance ramp"),'Input data'!V330,"Irrelevant"))</f>
        <v>Irrelevant</v>
      </c>
      <c r="V315" s="4" t="str">
        <f>IF(W315="Straight",IF(AND(OR(I315="Exit ramp",I315="Entrance ramp"),'Input data'!W330=""),"Straight diamond ramp",IF(OR(I315="Exit ramp",I315="Entrance ramp"),'Input data'!W330,"Irrelevant")),"Irrelevant")</f>
        <v>Irrelevant</v>
      </c>
      <c r="W315" s="4" t="str">
        <f>IF(AND(OR(I315="Exit ramp",I315="Entrance ramp"),'Input data'!X330=""),"Straight",IF(AND(OR(I315="Exit ramp",I315="Entrance ramp"),'Input data'!X330&gt;10),'Input data'!X330,"Irrelevant"))</f>
        <v>Irrelevant</v>
      </c>
      <c r="X315" s="4" t="str">
        <f>IF(AND(OR(I315="Exit ramp",I315="Entrance ramp"),OR('Input data'!Y330="",'Input data'!Y330&gt;(G315*1000))),G315*1000,IF(AND(OR(I315="Exit ramp",I315="Entrance ramp"),'Input data'!Y330&gt;0),'Input data'!Y330,"Irrelevant"))</f>
        <v>Irrelevant</v>
      </c>
      <c r="Y315" s="4" t="str">
        <f>IF(AND(I315="Exit ramp",'Input data'!Z330=""),95,IF(AND(I315="Entrance ramp",'Input data'!Z330=""),45,IF(AND(OR(I315="Exit ramp",I315="Entrance ramp"),'Input data'!Z330&gt;4,'Input data'!Z330&lt;200),'Input data'!Z330,"Irrelevant")))</f>
        <v>Irrelevant</v>
      </c>
      <c r="Z315" s="4" t="str">
        <f>IF(AND(OR(I315="Exit ramp",I315="Entrance ramp"),'Input data'!AA330=""),"Straight",IF(AND(OR(I315="Exit ramp",I315="Entrance ramp"),'Input data'!AA330&gt;10),'Input data'!AA330,"Irrelevant"))</f>
        <v>Irrelevant</v>
      </c>
      <c r="AA315" s="4" t="str">
        <f>IF(X315="Irrelevant","Irrelevant",IF(AND(OR(I315="Exit ramp",I315="Entrance ramp"),OR('Input data'!AB330="",'Input data'!AB330&gt;(G315*1000-X315))),G315*1000-X315,IF(AND(OR(I315="Exit ramp",I315="Entrance ramp"),'Input data'!AB330&gt;0),'Input data'!AB330,"Irrelevant")))</f>
        <v>Irrelevant</v>
      </c>
      <c r="AB315" s="4" t="str">
        <f>IF(AND(I315="Exit ramp",'Input data'!AC330=""),60,IF(AND(I315="Entrance ramp",'Input data'!AC330=""),80,IF(AND(OR(I315="Exit ramp",I315="Entrance ramp"),'Input data'!AC330&gt;4,'Input data'!AC330&lt;200),'Input data'!AC330,"Irrelevant")))</f>
        <v>Irrelevant</v>
      </c>
      <c r="AC315" s="4" t="str">
        <f>IF(AND(OR(I315="Motorway link",I315="Exit diverge",I315="Entrance merge"),'Input data'!AD330=""),"No",IF(OR(I315="Motorway link",I315="Exit diverge",I315="Entrance merge"),'Input data'!AD330,"Irrelevant"))</f>
        <v>Irrelevant</v>
      </c>
      <c r="AD315" s="4" t="str">
        <f>IF(AND(OR(I315="Motorway link",I315="Exit diverge",I315="Entrance merge"),'Input data'!AE330=""),"130 kph",IF(OR(I315="Motorway link",I315="Exit diverge",I315="Entrance merge"),'Input data'!AE330,"Irrelevant"))</f>
        <v>Irrelevant</v>
      </c>
      <c r="AE315" s="4" t="str">
        <f>IF(AND(I315="Entrance merge",'Input data'!AF330=""),"No",IF(I315="Entrance merge",'Input data'!AF330,"Irrelevant"))</f>
        <v>Irrelevant</v>
      </c>
      <c r="AF315" s="4" t="str">
        <f>IF(AND(AE315="Yes",'Input data'!AG330&gt;0,'Input data'!AG330&lt;1.00000001),'Input data'!AG330,IF(OR(AE315="No",AE315="Yes"),0,"Irrelevant"))</f>
        <v>Irrelevant</v>
      </c>
    </row>
    <row r="316" spans="1:32" x14ac:dyDescent="0.3">
      <c r="A316" s="4" t="str">
        <f>IF('Input data'!A331="","",'Input data'!A331)</f>
        <v/>
      </c>
      <c r="B316" s="4" t="str">
        <f>IF('Input data'!B331="","",'Input data'!B331)</f>
        <v/>
      </c>
      <c r="C316" s="4" t="str">
        <f>IF('Input data'!C331="","",'Input data'!C331)</f>
        <v/>
      </c>
      <c r="D316" s="4" t="str">
        <f>IF('Input data'!D331="","",'Input data'!D331)</f>
        <v/>
      </c>
      <c r="E316" s="4" t="str">
        <f>IF('Input data'!E331="","",'Input data'!E331)</f>
        <v/>
      </c>
      <c r="F316" s="4" t="str">
        <f>IF('Input data'!F331="","",'Input data'!F331)</f>
        <v/>
      </c>
      <c r="G316" s="4">
        <f>IF('Input data'!G331="","",'Input data'!G331)</f>
        <v>0</v>
      </c>
      <c r="H316" s="4" t="str">
        <f>IF('Input data'!H331&gt;0.5,'Input data'!H331,"")</f>
        <v/>
      </c>
      <c r="I316" s="4" t="str">
        <f>IF('Input data'!I331="","",'Input data'!I331)</f>
        <v/>
      </c>
      <c r="J316" s="4" t="str">
        <f>IF(AND(OR(I316="Motorway link",I316="Exit diverge",I316="Entrance merge"),'Input data'!K331=""),2,IF(AND(OR(I316="Motorway link",I316="Exit diverge",I316="Entrance merge"),'Input data'!K331&gt;0.5,'Input data'!K331&lt;21),'Input data'!K331,"Irrelevant"))</f>
        <v>Irrelevant</v>
      </c>
      <c r="K316" s="4" t="str">
        <f>IF(AND(OR(I316="Motorway link",I316="Exit diverge",I316="Entrance merge",I316="Exit ramp",I316="Entrance ramp"),'Input data'!L331=""),3.5,IF(AND(OR(I316="Motorway link",I316="Exit diverge",I316="Entrance merge",I316="Exit ramp",I316="Entrance ramp"),'Input data'!L331&gt;1.5,'Input data'!L331&lt;11),'Input data'!L331,"Irrelevant"))</f>
        <v>Irrelevant</v>
      </c>
      <c r="L316" s="4" t="str">
        <f>IF(AND(I316="Motorway link",'Input data'!M331=""),"No",IF(I316="Motorway link",'Input data'!M331,"Irrelevant"))</f>
        <v>Irrelevant</v>
      </c>
      <c r="M316" s="4" t="str">
        <f>IF(AND(L316="Yes",'Input data'!N331&gt;0,'Input data'!N331&lt;1.00000001),'Input data'!N331,IF(OR(L316="No",L316="Yes"),0,"Irrelevant"))</f>
        <v>Irrelevant</v>
      </c>
      <c r="N316" s="4" t="str">
        <f>IF(AND(OR(I316="Motorway link",I316="Exit diverge",I316="Entrance merge"),'Input data'!O331=""),3,IF(AND(OR(I316="Motorway link",I316="Exit diverge",I316="Entrance merge"),'Input data'!O331&lt;11,'Input data'!O331&gt;-0.00000001),'Input data'!O331,"Irrelevant"))</f>
        <v>Irrelevant</v>
      </c>
      <c r="O316" s="4" t="str">
        <f>IF(AND(OR(I316="Motorway link",I316="Exit diverge",I316="Entrance merge",I316="Exit ramp",I316="Entrance ramp"),'Input data'!P331=""),0.5,IF(AND(OR(I316="Motorway link",I316="Exit diverge",I316="Entrance merge",I316="Exit ramp",I316="Entrance ramp"),'Input data'!P331&gt;-0.00000001,'Input data'!P331&lt;11),'Input data'!P331,"Irrelevant"))</f>
        <v>Irrelevant</v>
      </c>
      <c r="P316" s="4" t="str">
        <f>IF(AND(OR(I316="Motorway link",I316="Exit diverge",I316="Entrance merge"),'Input data'!Q331=""),5,IF(AND(OR(I316="Motorway link",I316="Exit diverge",I316="Entrance merge"),'Input data'!Q331&gt;-0.00000001,'Input data'!Q331&lt;101),'Input data'!Q331,"Irrelevant"))</f>
        <v>Irrelevant</v>
      </c>
      <c r="Q316" s="4" t="str">
        <f>IF(AND(OR(I316="Motorway link",I316="Exit diverge",I316="Entrance merge"),'Input data'!R331=""),"Straight",IF(AND(OR(I316="Motorway link",I316="Exit diverge",I316="Entrance merge"),'Input data'!R331&gt;10),'Input data'!R331,"Irrelevant"))</f>
        <v>Irrelevant</v>
      </c>
      <c r="R316" s="4" t="str">
        <f>IF(Q316="Straight",0,IF(AND(OR(I316="Motorway link",I316="Exit diverge",I316="Entrance merge"),OR('Input data'!S331="",'Input data'!S331&gt;(G316*1000))),G316*1000,IF(AND(OR(I316="Motorway link",I316="Exit diverge",I316="Entrance merge"),'Input data'!S331&gt;0),'Input data'!S331,"Irrelevant")))</f>
        <v>Irrelevant</v>
      </c>
      <c r="S316" s="4" t="str">
        <f>IF(AND(OR(I316="Motorway link",I316="Exit diverge",I316="Entrance merge"),'Input data'!T331=""),"Straight",IF(AND(OR(I316="Motorway link",I316="Exit diverge",I316="Entrance merge"),'Input data'!T331&gt;10),'Input data'!T331,"Irrelevant"))</f>
        <v>Irrelevant</v>
      </c>
      <c r="T316" s="4" t="str">
        <f>IF(S316="Straight",0,IF(R316="Irrelevant","Irrelevant",IF(AND(OR(I316="Motorway link",I316="Exit diverge",I316="Entrance merge"),OR('Input data'!U331="",'Input data'!U331&gt;(G316*1000-R316))),G316*1000-R316,IF(AND(OR(I316="Motorway link",I316="Exit diverge",I316="Entrance merge"),'Input data'!U331&gt;0),'Input data'!U331,"Irrelevant"))))</f>
        <v>Irrelevant</v>
      </c>
      <c r="U316" s="4" t="str">
        <f>IF(AND(OR(I316="Motorway link",I316="Exit diverge",I316="Entrance merge",I316="Exit ramp",I316="Entrance ramp"),'Input data'!V331=""),"No",IF(OR(I316="Motorway link",I316="Exit diverge",I316="Entrance merge",I316="Exit ramp",I316="Entrance ramp"),'Input data'!V331,"Irrelevant"))</f>
        <v>Irrelevant</v>
      </c>
      <c r="V316" s="4" t="str">
        <f>IF(W316="Straight",IF(AND(OR(I316="Exit ramp",I316="Entrance ramp"),'Input data'!W331=""),"Straight diamond ramp",IF(OR(I316="Exit ramp",I316="Entrance ramp"),'Input data'!W331,"Irrelevant")),"Irrelevant")</f>
        <v>Irrelevant</v>
      </c>
      <c r="W316" s="4" t="str">
        <f>IF(AND(OR(I316="Exit ramp",I316="Entrance ramp"),'Input data'!X331=""),"Straight",IF(AND(OR(I316="Exit ramp",I316="Entrance ramp"),'Input data'!X331&gt;10),'Input data'!X331,"Irrelevant"))</f>
        <v>Irrelevant</v>
      </c>
      <c r="X316" s="4" t="str">
        <f>IF(AND(OR(I316="Exit ramp",I316="Entrance ramp"),OR('Input data'!Y331="",'Input data'!Y331&gt;(G316*1000))),G316*1000,IF(AND(OR(I316="Exit ramp",I316="Entrance ramp"),'Input data'!Y331&gt;0),'Input data'!Y331,"Irrelevant"))</f>
        <v>Irrelevant</v>
      </c>
      <c r="Y316" s="4" t="str">
        <f>IF(AND(I316="Exit ramp",'Input data'!Z331=""),95,IF(AND(I316="Entrance ramp",'Input data'!Z331=""),45,IF(AND(OR(I316="Exit ramp",I316="Entrance ramp"),'Input data'!Z331&gt;4,'Input data'!Z331&lt;200),'Input data'!Z331,"Irrelevant")))</f>
        <v>Irrelevant</v>
      </c>
      <c r="Z316" s="4" t="str">
        <f>IF(AND(OR(I316="Exit ramp",I316="Entrance ramp"),'Input data'!AA331=""),"Straight",IF(AND(OR(I316="Exit ramp",I316="Entrance ramp"),'Input data'!AA331&gt;10),'Input data'!AA331,"Irrelevant"))</f>
        <v>Irrelevant</v>
      </c>
      <c r="AA316" s="4" t="str">
        <f>IF(X316="Irrelevant","Irrelevant",IF(AND(OR(I316="Exit ramp",I316="Entrance ramp"),OR('Input data'!AB331="",'Input data'!AB331&gt;(G316*1000-X316))),G316*1000-X316,IF(AND(OR(I316="Exit ramp",I316="Entrance ramp"),'Input data'!AB331&gt;0),'Input data'!AB331,"Irrelevant")))</f>
        <v>Irrelevant</v>
      </c>
      <c r="AB316" s="4" t="str">
        <f>IF(AND(I316="Exit ramp",'Input data'!AC331=""),60,IF(AND(I316="Entrance ramp",'Input data'!AC331=""),80,IF(AND(OR(I316="Exit ramp",I316="Entrance ramp"),'Input data'!AC331&gt;4,'Input data'!AC331&lt;200),'Input data'!AC331,"Irrelevant")))</f>
        <v>Irrelevant</v>
      </c>
      <c r="AC316" s="4" t="str">
        <f>IF(AND(OR(I316="Motorway link",I316="Exit diverge",I316="Entrance merge"),'Input data'!AD331=""),"No",IF(OR(I316="Motorway link",I316="Exit diverge",I316="Entrance merge"),'Input data'!AD331,"Irrelevant"))</f>
        <v>Irrelevant</v>
      </c>
      <c r="AD316" s="4" t="str">
        <f>IF(AND(OR(I316="Motorway link",I316="Exit diverge",I316="Entrance merge"),'Input data'!AE331=""),"130 kph",IF(OR(I316="Motorway link",I316="Exit diverge",I316="Entrance merge"),'Input data'!AE331,"Irrelevant"))</f>
        <v>Irrelevant</v>
      </c>
      <c r="AE316" s="4" t="str">
        <f>IF(AND(I316="Entrance merge",'Input data'!AF331=""),"No",IF(I316="Entrance merge",'Input data'!AF331,"Irrelevant"))</f>
        <v>Irrelevant</v>
      </c>
      <c r="AF316" s="4" t="str">
        <f>IF(AND(AE316="Yes",'Input data'!AG331&gt;0,'Input data'!AG331&lt;1.00000001),'Input data'!AG331,IF(OR(AE316="No",AE316="Yes"),0,"Irrelevant"))</f>
        <v>Irrelevant</v>
      </c>
    </row>
    <row r="317" spans="1:32" x14ac:dyDescent="0.3">
      <c r="A317" s="4" t="str">
        <f>IF('Input data'!A332="","",'Input data'!A332)</f>
        <v/>
      </c>
      <c r="B317" s="4" t="str">
        <f>IF('Input data'!B332="","",'Input data'!B332)</f>
        <v/>
      </c>
      <c r="C317" s="4" t="str">
        <f>IF('Input data'!C332="","",'Input data'!C332)</f>
        <v/>
      </c>
      <c r="D317" s="4" t="str">
        <f>IF('Input data'!D332="","",'Input data'!D332)</f>
        <v/>
      </c>
      <c r="E317" s="4" t="str">
        <f>IF('Input data'!E332="","",'Input data'!E332)</f>
        <v/>
      </c>
      <c r="F317" s="4" t="str">
        <f>IF('Input data'!F332="","",'Input data'!F332)</f>
        <v/>
      </c>
      <c r="G317" s="4">
        <f>IF('Input data'!G332="","",'Input data'!G332)</f>
        <v>0</v>
      </c>
      <c r="H317" s="4" t="str">
        <f>IF('Input data'!H332&gt;0.5,'Input data'!H332,"")</f>
        <v/>
      </c>
      <c r="I317" s="4" t="str">
        <f>IF('Input data'!I332="","",'Input data'!I332)</f>
        <v/>
      </c>
      <c r="J317" s="4" t="str">
        <f>IF(AND(OR(I317="Motorway link",I317="Exit diverge",I317="Entrance merge"),'Input data'!K332=""),2,IF(AND(OR(I317="Motorway link",I317="Exit diverge",I317="Entrance merge"),'Input data'!K332&gt;0.5,'Input data'!K332&lt;21),'Input data'!K332,"Irrelevant"))</f>
        <v>Irrelevant</v>
      </c>
      <c r="K317" s="4" t="str">
        <f>IF(AND(OR(I317="Motorway link",I317="Exit diverge",I317="Entrance merge",I317="Exit ramp",I317="Entrance ramp"),'Input data'!L332=""),3.5,IF(AND(OR(I317="Motorway link",I317="Exit diverge",I317="Entrance merge",I317="Exit ramp",I317="Entrance ramp"),'Input data'!L332&gt;1.5,'Input data'!L332&lt;11),'Input data'!L332,"Irrelevant"))</f>
        <v>Irrelevant</v>
      </c>
      <c r="L317" s="4" t="str">
        <f>IF(AND(I317="Motorway link",'Input data'!M332=""),"No",IF(I317="Motorway link",'Input data'!M332,"Irrelevant"))</f>
        <v>Irrelevant</v>
      </c>
      <c r="M317" s="4" t="str">
        <f>IF(AND(L317="Yes",'Input data'!N332&gt;0,'Input data'!N332&lt;1.00000001),'Input data'!N332,IF(OR(L317="No",L317="Yes"),0,"Irrelevant"))</f>
        <v>Irrelevant</v>
      </c>
      <c r="N317" s="4" t="str">
        <f>IF(AND(OR(I317="Motorway link",I317="Exit diverge",I317="Entrance merge"),'Input data'!O332=""),3,IF(AND(OR(I317="Motorway link",I317="Exit diverge",I317="Entrance merge"),'Input data'!O332&lt;11,'Input data'!O332&gt;-0.00000001),'Input data'!O332,"Irrelevant"))</f>
        <v>Irrelevant</v>
      </c>
      <c r="O317" s="4" t="str">
        <f>IF(AND(OR(I317="Motorway link",I317="Exit diverge",I317="Entrance merge",I317="Exit ramp",I317="Entrance ramp"),'Input data'!P332=""),0.5,IF(AND(OR(I317="Motorway link",I317="Exit diverge",I317="Entrance merge",I317="Exit ramp",I317="Entrance ramp"),'Input data'!P332&gt;-0.00000001,'Input data'!P332&lt;11),'Input data'!P332,"Irrelevant"))</f>
        <v>Irrelevant</v>
      </c>
      <c r="P317" s="4" t="str">
        <f>IF(AND(OR(I317="Motorway link",I317="Exit diverge",I317="Entrance merge"),'Input data'!Q332=""),5,IF(AND(OR(I317="Motorway link",I317="Exit diverge",I317="Entrance merge"),'Input data'!Q332&gt;-0.00000001,'Input data'!Q332&lt;101),'Input data'!Q332,"Irrelevant"))</f>
        <v>Irrelevant</v>
      </c>
      <c r="Q317" s="4" t="str">
        <f>IF(AND(OR(I317="Motorway link",I317="Exit diverge",I317="Entrance merge"),'Input data'!R332=""),"Straight",IF(AND(OR(I317="Motorway link",I317="Exit diverge",I317="Entrance merge"),'Input data'!R332&gt;10),'Input data'!R332,"Irrelevant"))</f>
        <v>Irrelevant</v>
      </c>
      <c r="R317" s="4" t="str">
        <f>IF(Q317="Straight",0,IF(AND(OR(I317="Motorway link",I317="Exit diverge",I317="Entrance merge"),OR('Input data'!S332="",'Input data'!S332&gt;(G317*1000))),G317*1000,IF(AND(OR(I317="Motorway link",I317="Exit diverge",I317="Entrance merge"),'Input data'!S332&gt;0),'Input data'!S332,"Irrelevant")))</f>
        <v>Irrelevant</v>
      </c>
      <c r="S317" s="4" t="str">
        <f>IF(AND(OR(I317="Motorway link",I317="Exit diverge",I317="Entrance merge"),'Input data'!T332=""),"Straight",IF(AND(OR(I317="Motorway link",I317="Exit diverge",I317="Entrance merge"),'Input data'!T332&gt;10),'Input data'!T332,"Irrelevant"))</f>
        <v>Irrelevant</v>
      </c>
      <c r="T317" s="4" t="str">
        <f>IF(S317="Straight",0,IF(R317="Irrelevant","Irrelevant",IF(AND(OR(I317="Motorway link",I317="Exit diverge",I317="Entrance merge"),OR('Input data'!U332="",'Input data'!U332&gt;(G317*1000-R317))),G317*1000-R317,IF(AND(OR(I317="Motorway link",I317="Exit diverge",I317="Entrance merge"),'Input data'!U332&gt;0),'Input data'!U332,"Irrelevant"))))</f>
        <v>Irrelevant</v>
      </c>
      <c r="U317" s="4" t="str">
        <f>IF(AND(OR(I317="Motorway link",I317="Exit diverge",I317="Entrance merge",I317="Exit ramp",I317="Entrance ramp"),'Input data'!V332=""),"No",IF(OR(I317="Motorway link",I317="Exit diverge",I317="Entrance merge",I317="Exit ramp",I317="Entrance ramp"),'Input data'!V332,"Irrelevant"))</f>
        <v>Irrelevant</v>
      </c>
      <c r="V317" s="4" t="str">
        <f>IF(W317="Straight",IF(AND(OR(I317="Exit ramp",I317="Entrance ramp"),'Input data'!W332=""),"Straight diamond ramp",IF(OR(I317="Exit ramp",I317="Entrance ramp"),'Input data'!W332,"Irrelevant")),"Irrelevant")</f>
        <v>Irrelevant</v>
      </c>
      <c r="W317" s="4" t="str">
        <f>IF(AND(OR(I317="Exit ramp",I317="Entrance ramp"),'Input data'!X332=""),"Straight",IF(AND(OR(I317="Exit ramp",I317="Entrance ramp"),'Input data'!X332&gt;10),'Input data'!X332,"Irrelevant"))</f>
        <v>Irrelevant</v>
      </c>
      <c r="X317" s="4" t="str">
        <f>IF(AND(OR(I317="Exit ramp",I317="Entrance ramp"),OR('Input data'!Y332="",'Input data'!Y332&gt;(G317*1000))),G317*1000,IF(AND(OR(I317="Exit ramp",I317="Entrance ramp"),'Input data'!Y332&gt;0),'Input data'!Y332,"Irrelevant"))</f>
        <v>Irrelevant</v>
      </c>
      <c r="Y317" s="4" t="str">
        <f>IF(AND(I317="Exit ramp",'Input data'!Z332=""),95,IF(AND(I317="Entrance ramp",'Input data'!Z332=""),45,IF(AND(OR(I317="Exit ramp",I317="Entrance ramp"),'Input data'!Z332&gt;4,'Input data'!Z332&lt;200),'Input data'!Z332,"Irrelevant")))</f>
        <v>Irrelevant</v>
      </c>
      <c r="Z317" s="4" t="str">
        <f>IF(AND(OR(I317="Exit ramp",I317="Entrance ramp"),'Input data'!AA332=""),"Straight",IF(AND(OR(I317="Exit ramp",I317="Entrance ramp"),'Input data'!AA332&gt;10),'Input data'!AA332,"Irrelevant"))</f>
        <v>Irrelevant</v>
      </c>
      <c r="AA317" s="4" t="str">
        <f>IF(X317="Irrelevant","Irrelevant",IF(AND(OR(I317="Exit ramp",I317="Entrance ramp"),OR('Input data'!AB332="",'Input data'!AB332&gt;(G317*1000-X317))),G317*1000-X317,IF(AND(OR(I317="Exit ramp",I317="Entrance ramp"),'Input data'!AB332&gt;0),'Input data'!AB332,"Irrelevant")))</f>
        <v>Irrelevant</v>
      </c>
      <c r="AB317" s="4" t="str">
        <f>IF(AND(I317="Exit ramp",'Input data'!AC332=""),60,IF(AND(I317="Entrance ramp",'Input data'!AC332=""),80,IF(AND(OR(I317="Exit ramp",I317="Entrance ramp"),'Input data'!AC332&gt;4,'Input data'!AC332&lt;200),'Input data'!AC332,"Irrelevant")))</f>
        <v>Irrelevant</v>
      </c>
      <c r="AC317" s="4" t="str">
        <f>IF(AND(OR(I317="Motorway link",I317="Exit diverge",I317="Entrance merge"),'Input data'!AD332=""),"No",IF(OR(I317="Motorway link",I317="Exit diverge",I317="Entrance merge"),'Input data'!AD332,"Irrelevant"))</f>
        <v>Irrelevant</v>
      </c>
      <c r="AD317" s="4" t="str">
        <f>IF(AND(OR(I317="Motorway link",I317="Exit diverge",I317="Entrance merge"),'Input data'!AE332=""),"130 kph",IF(OR(I317="Motorway link",I317="Exit diverge",I317="Entrance merge"),'Input data'!AE332,"Irrelevant"))</f>
        <v>Irrelevant</v>
      </c>
      <c r="AE317" s="4" t="str">
        <f>IF(AND(I317="Entrance merge",'Input data'!AF332=""),"No",IF(I317="Entrance merge",'Input data'!AF332,"Irrelevant"))</f>
        <v>Irrelevant</v>
      </c>
      <c r="AF317" s="4" t="str">
        <f>IF(AND(AE317="Yes",'Input data'!AG332&gt;0,'Input data'!AG332&lt;1.00000001),'Input data'!AG332,IF(OR(AE317="No",AE317="Yes"),0,"Irrelevant"))</f>
        <v>Irrelevant</v>
      </c>
    </row>
    <row r="318" spans="1:32" x14ac:dyDescent="0.3">
      <c r="A318" s="4" t="str">
        <f>IF('Input data'!A333="","",'Input data'!A333)</f>
        <v/>
      </c>
      <c r="B318" s="4" t="str">
        <f>IF('Input data'!B333="","",'Input data'!B333)</f>
        <v/>
      </c>
      <c r="C318" s="4" t="str">
        <f>IF('Input data'!C333="","",'Input data'!C333)</f>
        <v/>
      </c>
      <c r="D318" s="4" t="str">
        <f>IF('Input data'!D333="","",'Input data'!D333)</f>
        <v/>
      </c>
      <c r="E318" s="4" t="str">
        <f>IF('Input data'!E333="","",'Input data'!E333)</f>
        <v/>
      </c>
      <c r="F318" s="4" t="str">
        <f>IF('Input data'!F333="","",'Input data'!F333)</f>
        <v/>
      </c>
      <c r="G318" s="4">
        <f>IF('Input data'!G333="","",'Input data'!G333)</f>
        <v>0</v>
      </c>
      <c r="H318" s="4" t="str">
        <f>IF('Input data'!H333&gt;0.5,'Input data'!H333,"")</f>
        <v/>
      </c>
      <c r="I318" s="4" t="str">
        <f>IF('Input data'!I333="","",'Input data'!I333)</f>
        <v/>
      </c>
      <c r="J318" s="4" t="str">
        <f>IF(AND(OR(I318="Motorway link",I318="Exit diverge",I318="Entrance merge"),'Input data'!K333=""),2,IF(AND(OR(I318="Motorway link",I318="Exit diverge",I318="Entrance merge"),'Input data'!K333&gt;0.5,'Input data'!K333&lt;21),'Input data'!K333,"Irrelevant"))</f>
        <v>Irrelevant</v>
      </c>
      <c r="K318" s="4" t="str">
        <f>IF(AND(OR(I318="Motorway link",I318="Exit diverge",I318="Entrance merge",I318="Exit ramp",I318="Entrance ramp"),'Input data'!L333=""),3.5,IF(AND(OR(I318="Motorway link",I318="Exit diverge",I318="Entrance merge",I318="Exit ramp",I318="Entrance ramp"),'Input data'!L333&gt;1.5,'Input data'!L333&lt;11),'Input data'!L333,"Irrelevant"))</f>
        <v>Irrelevant</v>
      </c>
      <c r="L318" s="4" t="str">
        <f>IF(AND(I318="Motorway link",'Input data'!M333=""),"No",IF(I318="Motorway link",'Input data'!M333,"Irrelevant"))</f>
        <v>Irrelevant</v>
      </c>
      <c r="M318" s="4" t="str">
        <f>IF(AND(L318="Yes",'Input data'!N333&gt;0,'Input data'!N333&lt;1.00000001),'Input data'!N333,IF(OR(L318="No",L318="Yes"),0,"Irrelevant"))</f>
        <v>Irrelevant</v>
      </c>
      <c r="N318" s="4" t="str">
        <f>IF(AND(OR(I318="Motorway link",I318="Exit diverge",I318="Entrance merge"),'Input data'!O333=""),3,IF(AND(OR(I318="Motorway link",I318="Exit diverge",I318="Entrance merge"),'Input data'!O333&lt;11,'Input data'!O333&gt;-0.00000001),'Input data'!O333,"Irrelevant"))</f>
        <v>Irrelevant</v>
      </c>
      <c r="O318" s="4" t="str">
        <f>IF(AND(OR(I318="Motorway link",I318="Exit diverge",I318="Entrance merge",I318="Exit ramp",I318="Entrance ramp"),'Input data'!P333=""),0.5,IF(AND(OR(I318="Motorway link",I318="Exit diverge",I318="Entrance merge",I318="Exit ramp",I318="Entrance ramp"),'Input data'!P333&gt;-0.00000001,'Input data'!P333&lt;11),'Input data'!P333,"Irrelevant"))</f>
        <v>Irrelevant</v>
      </c>
      <c r="P318" s="4" t="str">
        <f>IF(AND(OR(I318="Motorway link",I318="Exit diverge",I318="Entrance merge"),'Input data'!Q333=""),5,IF(AND(OR(I318="Motorway link",I318="Exit diverge",I318="Entrance merge"),'Input data'!Q333&gt;-0.00000001,'Input data'!Q333&lt;101),'Input data'!Q333,"Irrelevant"))</f>
        <v>Irrelevant</v>
      </c>
      <c r="Q318" s="4" t="str">
        <f>IF(AND(OR(I318="Motorway link",I318="Exit diverge",I318="Entrance merge"),'Input data'!R333=""),"Straight",IF(AND(OR(I318="Motorway link",I318="Exit diverge",I318="Entrance merge"),'Input data'!R333&gt;10),'Input data'!R333,"Irrelevant"))</f>
        <v>Irrelevant</v>
      </c>
      <c r="R318" s="4" t="str">
        <f>IF(Q318="Straight",0,IF(AND(OR(I318="Motorway link",I318="Exit diverge",I318="Entrance merge"),OR('Input data'!S333="",'Input data'!S333&gt;(G318*1000))),G318*1000,IF(AND(OR(I318="Motorway link",I318="Exit diverge",I318="Entrance merge"),'Input data'!S333&gt;0),'Input data'!S333,"Irrelevant")))</f>
        <v>Irrelevant</v>
      </c>
      <c r="S318" s="4" t="str">
        <f>IF(AND(OR(I318="Motorway link",I318="Exit diverge",I318="Entrance merge"),'Input data'!T333=""),"Straight",IF(AND(OR(I318="Motorway link",I318="Exit diverge",I318="Entrance merge"),'Input data'!T333&gt;10),'Input data'!T333,"Irrelevant"))</f>
        <v>Irrelevant</v>
      </c>
      <c r="T318" s="4" t="str">
        <f>IF(S318="Straight",0,IF(R318="Irrelevant","Irrelevant",IF(AND(OR(I318="Motorway link",I318="Exit diverge",I318="Entrance merge"),OR('Input data'!U333="",'Input data'!U333&gt;(G318*1000-R318))),G318*1000-R318,IF(AND(OR(I318="Motorway link",I318="Exit diverge",I318="Entrance merge"),'Input data'!U333&gt;0),'Input data'!U333,"Irrelevant"))))</f>
        <v>Irrelevant</v>
      </c>
      <c r="U318" s="4" t="str">
        <f>IF(AND(OR(I318="Motorway link",I318="Exit diverge",I318="Entrance merge",I318="Exit ramp",I318="Entrance ramp"),'Input data'!V333=""),"No",IF(OR(I318="Motorway link",I318="Exit diverge",I318="Entrance merge",I318="Exit ramp",I318="Entrance ramp"),'Input data'!V333,"Irrelevant"))</f>
        <v>Irrelevant</v>
      </c>
      <c r="V318" s="4" t="str">
        <f>IF(W318="Straight",IF(AND(OR(I318="Exit ramp",I318="Entrance ramp"),'Input data'!W333=""),"Straight diamond ramp",IF(OR(I318="Exit ramp",I318="Entrance ramp"),'Input data'!W333,"Irrelevant")),"Irrelevant")</f>
        <v>Irrelevant</v>
      </c>
      <c r="W318" s="4" t="str">
        <f>IF(AND(OR(I318="Exit ramp",I318="Entrance ramp"),'Input data'!X333=""),"Straight",IF(AND(OR(I318="Exit ramp",I318="Entrance ramp"),'Input data'!X333&gt;10),'Input data'!X333,"Irrelevant"))</f>
        <v>Irrelevant</v>
      </c>
      <c r="X318" s="4" t="str">
        <f>IF(AND(OR(I318="Exit ramp",I318="Entrance ramp"),OR('Input data'!Y333="",'Input data'!Y333&gt;(G318*1000))),G318*1000,IF(AND(OR(I318="Exit ramp",I318="Entrance ramp"),'Input data'!Y333&gt;0),'Input data'!Y333,"Irrelevant"))</f>
        <v>Irrelevant</v>
      </c>
      <c r="Y318" s="4" t="str">
        <f>IF(AND(I318="Exit ramp",'Input data'!Z333=""),95,IF(AND(I318="Entrance ramp",'Input data'!Z333=""),45,IF(AND(OR(I318="Exit ramp",I318="Entrance ramp"),'Input data'!Z333&gt;4,'Input data'!Z333&lt;200),'Input data'!Z333,"Irrelevant")))</f>
        <v>Irrelevant</v>
      </c>
      <c r="Z318" s="4" t="str">
        <f>IF(AND(OR(I318="Exit ramp",I318="Entrance ramp"),'Input data'!AA333=""),"Straight",IF(AND(OR(I318="Exit ramp",I318="Entrance ramp"),'Input data'!AA333&gt;10),'Input data'!AA333,"Irrelevant"))</f>
        <v>Irrelevant</v>
      </c>
      <c r="AA318" s="4" t="str">
        <f>IF(X318="Irrelevant","Irrelevant",IF(AND(OR(I318="Exit ramp",I318="Entrance ramp"),OR('Input data'!AB333="",'Input data'!AB333&gt;(G318*1000-X318))),G318*1000-X318,IF(AND(OR(I318="Exit ramp",I318="Entrance ramp"),'Input data'!AB333&gt;0),'Input data'!AB333,"Irrelevant")))</f>
        <v>Irrelevant</v>
      </c>
      <c r="AB318" s="4" t="str">
        <f>IF(AND(I318="Exit ramp",'Input data'!AC333=""),60,IF(AND(I318="Entrance ramp",'Input data'!AC333=""),80,IF(AND(OR(I318="Exit ramp",I318="Entrance ramp"),'Input data'!AC333&gt;4,'Input data'!AC333&lt;200),'Input data'!AC333,"Irrelevant")))</f>
        <v>Irrelevant</v>
      </c>
      <c r="AC318" s="4" t="str">
        <f>IF(AND(OR(I318="Motorway link",I318="Exit diverge",I318="Entrance merge"),'Input data'!AD333=""),"No",IF(OR(I318="Motorway link",I318="Exit diverge",I318="Entrance merge"),'Input data'!AD333,"Irrelevant"))</f>
        <v>Irrelevant</v>
      </c>
      <c r="AD318" s="4" t="str">
        <f>IF(AND(OR(I318="Motorway link",I318="Exit diverge",I318="Entrance merge"),'Input data'!AE333=""),"130 kph",IF(OR(I318="Motorway link",I318="Exit diverge",I318="Entrance merge"),'Input data'!AE333,"Irrelevant"))</f>
        <v>Irrelevant</v>
      </c>
      <c r="AE318" s="4" t="str">
        <f>IF(AND(I318="Entrance merge",'Input data'!AF333=""),"No",IF(I318="Entrance merge",'Input data'!AF333,"Irrelevant"))</f>
        <v>Irrelevant</v>
      </c>
      <c r="AF318" s="4" t="str">
        <f>IF(AND(AE318="Yes",'Input data'!AG333&gt;0,'Input data'!AG333&lt;1.00000001),'Input data'!AG333,IF(OR(AE318="No",AE318="Yes"),0,"Irrelevant"))</f>
        <v>Irrelevant</v>
      </c>
    </row>
    <row r="319" spans="1:32" x14ac:dyDescent="0.3">
      <c r="A319" s="4" t="str">
        <f>IF('Input data'!A334="","",'Input data'!A334)</f>
        <v/>
      </c>
      <c r="B319" s="4" t="str">
        <f>IF('Input data'!B334="","",'Input data'!B334)</f>
        <v/>
      </c>
      <c r="C319" s="4" t="str">
        <f>IF('Input data'!C334="","",'Input data'!C334)</f>
        <v/>
      </c>
      <c r="D319" s="4" t="str">
        <f>IF('Input data'!D334="","",'Input data'!D334)</f>
        <v/>
      </c>
      <c r="E319" s="4" t="str">
        <f>IF('Input data'!E334="","",'Input data'!E334)</f>
        <v/>
      </c>
      <c r="F319" s="4" t="str">
        <f>IF('Input data'!F334="","",'Input data'!F334)</f>
        <v/>
      </c>
      <c r="G319" s="4">
        <f>IF('Input data'!G334="","",'Input data'!G334)</f>
        <v>0</v>
      </c>
      <c r="H319" s="4" t="str">
        <f>IF('Input data'!H334&gt;0.5,'Input data'!H334,"")</f>
        <v/>
      </c>
      <c r="I319" s="4" t="str">
        <f>IF('Input data'!I334="","",'Input data'!I334)</f>
        <v/>
      </c>
      <c r="J319" s="4" t="str">
        <f>IF(AND(OR(I319="Motorway link",I319="Exit diverge",I319="Entrance merge"),'Input data'!K334=""),2,IF(AND(OR(I319="Motorway link",I319="Exit diverge",I319="Entrance merge"),'Input data'!K334&gt;0.5,'Input data'!K334&lt;21),'Input data'!K334,"Irrelevant"))</f>
        <v>Irrelevant</v>
      </c>
      <c r="K319" s="4" t="str">
        <f>IF(AND(OR(I319="Motorway link",I319="Exit diverge",I319="Entrance merge",I319="Exit ramp",I319="Entrance ramp"),'Input data'!L334=""),3.5,IF(AND(OR(I319="Motorway link",I319="Exit diverge",I319="Entrance merge",I319="Exit ramp",I319="Entrance ramp"),'Input data'!L334&gt;1.5,'Input data'!L334&lt;11),'Input data'!L334,"Irrelevant"))</f>
        <v>Irrelevant</v>
      </c>
      <c r="L319" s="4" t="str">
        <f>IF(AND(I319="Motorway link",'Input data'!M334=""),"No",IF(I319="Motorway link",'Input data'!M334,"Irrelevant"))</f>
        <v>Irrelevant</v>
      </c>
      <c r="M319" s="4" t="str">
        <f>IF(AND(L319="Yes",'Input data'!N334&gt;0,'Input data'!N334&lt;1.00000001),'Input data'!N334,IF(OR(L319="No",L319="Yes"),0,"Irrelevant"))</f>
        <v>Irrelevant</v>
      </c>
      <c r="N319" s="4" t="str">
        <f>IF(AND(OR(I319="Motorway link",I319="Exit diverge",I319="Entrance merge"),'Input data'!O334=""),3,IF(AND(OR(I319="Motorway link",I319="Exit diverge",I319="Entrance merge"),'Input data'!O334&lt;11,'Input data'!O334&gt;-0.00000001),'Input data'!O334,"Irrelevant"))</f>
        <v>Irrelevant</v>
      </c>
      <c r="O319" s="4" t="str">
        <f>IF(AND(OR(I319="Motorway link",I319="Exit diverge",I319="Entrance merge",I319="Exit ramp",I319="Entrance ramp"),'Input data'!P334=""),0.5,IF(AND(OR(I319="Motorway link",I319="Exit diverge",I319="Entrance merge",I319="Exit ramp",I319="Entrance ramp"),'Input data'!P334&gt;-0.00000001,'Input data'!P334&lt;11),'Input data'!P334,"Irrelevant"))</f>
        <v>Irrelevant</v>
      </c>
      <c r="P319" s="4" t="str">
        <f>IF(AND(OR(I319="Motorway link",I319="Exit diverge",I319="Entrance merge"),'Input data'!Q334=""),5,IF(AND(OR(I319="Motorway link",I319="Exit diverge",I319="Entrance merge"),'Input data'!Q334&gt;-0.00000001,'Input data'!Q334&lt;101),'Input data'!Q334,"Irrelevant"))</f>
        <v>Irrelevant</v>
      </c>
      <c r="Q319" s="4" t="str">
        <f>IF(AND(OR(I319="Motorway link",I319="Exit diverge",I319="Entrance merge"),'Input data'!R334=""),"Straight",IF(AND(OR(I319="Motorway link",I319="Exit diverge",I319="Entrance merge"),'Input data'!R334&gt;10),'Input data'!R334,"Irrelevant"))</f>
        <v>Irrelevant</v>
      </c>
      <c r="R319" s="4" t="str">
        <f>IF(Q319="Straight",0,IF(AND(OR(I319="Motorway link",I319="Exit diverge",I319="Entrance merge"),OR('Input data'!S334="",'Input data'!S334&gt;(G319*1000))),G319*1000,IF(AND(OR(I319="Motorway link",I319="Exit diverge",I319="Entrance merge"),'Input data'!S334&gt;0),'Input data'!S334,"Irrelevant")))</f>
        <v>Irrelevant</v>
      </c>
      <c r="S319" s="4" t="str">
        <f>IF(AND(OR(I319="Motorway link",I319="Exit diverge",I319="Entrance merge"),'Input data'!T334=""),"Straight",IF(AND(OR(I319="Motorway link",I319="Exit diverge",I319="Entrance merge"),'Input data'!T334&gt;10),'Input data'!T334,"Irrelevant"))</f>
        <v>Irrelevant</v>
      </c>
      <c r="T319" s="4" t="str">
        <f>IF(S319="Straight",0,IF(R319="Irrelevant","Irrelevant",IF(AND(OR(I319="Motorway link",I319="Exit diverge",I319="Entrance merge"),OR('Input data'!U334="",'Input data'!U334&gt;(G319*1000-R319))),G319*1000-R319,IF(AND(OR(I319="Motorway link",I319="Exit diverge",I319="Entrance merge"),'Input data'!U334&gt;0),'Input data'!U334,"Irrelevant"))))</f>
        <v>Irrelevant</v>
      </c>
      <c r="U319" s="4" t="str">
        <f>IF(AND(OR(I319="Motorway link",I319="Exit diverge",I319="Entrance merge",I319="Exit ramp",I319="Entrance ramp"),'Input data'!V334=""),"No",IF(OR(I319="Motorway link",I319="Exit diverge",I319="Entrance merge",I319="Exit ramp",I319="Entrance ramp"),'Input data'!V334,"Irrelevant"))</f>
        <v>Irrelevant</v>
      </c>
      <c r="V319" s="4" t="str">
        <f>IF(W319="Straight",IF(AND(OR(I319="Exit ramp",I319="Entrance ramp"),'Input data'!W334=""),"Straight diamond ramp",IF(OR(I319="Exit ramp",I319="Entrance ramp"),'Input data'!W334,"Irrelevant")),"Irrelevant")</f>
        <v>Irrelevant</v>
      </c>
      <c r="W319" s="4" t="str">
        <f>IF(AND(OR(I319="Exit ramp",I319="Entrance ramp"),'Input data'!X334=""),"Straight",IF(AND(OR(I319="Exit ramp",I319="Entrance ramp"),'Input data'!X334&gt;10),'Input data'!X334,"Irrelevant"))</f>
        <v>Irrelevant</v>
      </c>
      <c r="X319" s="4" t="str">
        <f>IF(AND(OR(I319="Exit ramp",I319="Entrance ramp"),OR('Input data'!Y334="",'Input data'!Y334&gt;(G319*1000))),G319*1000,IF(AND(OR(I319="Exit ramp",I319="Entrance ramp"),'Input data'!Y334&gt;0),'Input data'!Y334,"Irrelevant"))</f>
        <v>Irrelevant</v>
      </c>
      <c r="Y319" s="4" t="str">
        <f>IF(AND(I319="Exit ramp",'Input data'!Z334=""),95,IF(AND(I319="Entrance ramp",'Input data'!Z334=""),45,IF(AND(OR(I319="Exit ramp",I319="Entrance ramp"),'Input data'!Z334&gt;4,'Input data'!Z334&lt;200),'Input data'!Z334,"Irrelevant")))</f>
        <v>Irrelevant</v>
      </c>
      <c r="Z319" s="4" t="str">
        <f>IF(AND(OR(I319="Exit ramp",I319="Entrance ramp"),'Input data'!AA334=""),"Straight",IF(AND(OR(I319="Exit ramp",I319="Entrance ramp"),'Input data'!AA334&gt;10),'Input data'!AA334,"Irrelevant"))</f>
        <v>Irrelevant</v>
      </c>
      <c r="AA319" s="4" t="str">
        <f>IF(X319="Irrelevant","Irrelevant",IF(AND(OR(I319="Exit ramp",I319="Entrance ramp"),OR('Input data'!AB334="",'Input data'!AB334&gt;(G319*1000-X319))),G319*1000-X319,IF(AND(OR(I319="Exit ramp",I319="Entrance ramp"),'Input data'!AB334&gt;0),'Input data'!AB334,"Irrelevant")))</f>
        <v>Irrelevant</v>
      </c>
      <c r="AB319" s="4" t="str">
        <f>IF(AND(I319="Exit ramp",'Input data'!AC334=""),60,IF(AND(I319="Entrance ramp",'Input data'!AC334=""),80,IF(AND(OR(I319="Exit ramp",I319="Entrance ramp"),'Input data'!AC334&gt;4,'Input data'!AC334&lt;200),'Input data'!AC334,"Irrelevant")))</f>
        <v>Irrelevant</v>
      </c>
      <c r="AC319" s="4" t="str">
        <f>IF(AND(OR(I319="Motorway link",I319="Exit diverge",I319="Entrance merge"),'Input data'!AD334=""),"No",IF(OR(I319="Motorway link",I319="Exit diverge",I319="Entrance merge"),'Input data'!AD334,"Irrelevant"))</f>
        <v>Irrelevant</v>
      </c>
      <c r="AD319" s="4" t="str">
        <f>IF(AND(OR(I319="Motorway link",I319="Exit diverge",I319="Entrance merge"),'Input data'!AE334=""),"130 kph",IF(OR(I319="Motorway link",I319="Exit diverge",I319="Entrance merge"),'Input data'!AE334,"Irrelevant"))</f>
        <v>Irrelevant</v>
      </c>
      <c r="AE319" s="4" t="str">
        <f>IF(AND(I319="Entrance merge",'Input data'!AF334=""),"No",IF(I319="Entrance merge",'Input data'!AF334,"Irrelevant"))</f>
        <v>Irrelevant</v>
      </c>
      <c r="AF319" s="4" t="str">
        <f>IF(AND(AE319="Yes",'Input data'!AG334&gt;0,'Input data'!AG334&lt;1.00000001),'Input data'!AG334,IF(OR(AE319="No",AE319="Yes"),0,"Irrelevant"))</f>
        <v>Irrelevant</v>
      </c>
    </row>
    <row r="320" spans="1:32" x14ac:dyDescent="0.3">
      <c r="A320" s="4" t="str">
        <f>IF('Input data'!A335="","",'Input data'!A335)</f>
        <v/>
      </c>
      <c r="B320" s="4" t="str">
        <f>IF('Input data'!B335="","",'Input data'!B335)</f>
        <v/>
      </c>
      <c r="C320" s="4" t="str">
        <f>IF('Input data'!C335="","",'Input data'!C335)</f>
        <v/>
      </c>
      <c r="D320" s="4" t="str">
        <f>IF('Input data'!D335="","",'Input data'!D335)</f>
        <v/>
      </c>
      <c r="E320" s="4" t="str">
        <f>IF('Input data'!E335="","",'Input data'!E335)</f>
        <v/>
      </c>
      <c r="F320" s="4" t="str">
        <f>IF('Input data'!F335="","",'Input data'!F335)</f>
        <v/>
      </c>
      <c r="G320" s="4">
        <f>IF('Input data'!G335="","",'Input data'!G335)</f>
        <v>0</v>
      </c>
      <c r="H320" s="4" t="str">
        <f>IF('Input data'!H335&gt;0.5,'Input data'!H335,"")</f>
        <v/>
      </c>
      <c r="I320" s="4" t="str">
        <f>IF('Input data'!I335="","",'Input data'!I335)</f>
        <v/>
      </c>
      <c r="J320" s="4" t="str">
        <f>IF(AND(OR(I320="Motorway link",I320="Exit diverge",I320="Entrance merge"),'Input data'!K335=""),2,IF(AND(OR(I320="Motorway link",I320="Exit diverge",I320="Entrance merge"),'Input data'!K335&gt;0.5,'Input data'!K335&lt;21),'Input data'!K335,"Irrelevant"))</f>
        <v>Irrelevant</v>
      </c>
      <c r="K320" s="4" t="str">
        <f>IF(AND(OR(I320="Motorway link",I320="Exit diverge",I320="Entrance merge",I320="Exit ramp",I320="Entrance ramp"),'Input data'!L335=""),3.5,IF(AND(OR(I320="Motorway link",I320="Exit diverge",I320="Entrance merge",I320="Exit ramp",I320="Entrance ramp"),'Input data'!L335&gt;1.5,'Input data'!L335&lt;11),'Input data'!L335,"Irrelevant"))</f>
        <v>Irrelevant</v>
      </c>
      <c r="L320" s="4" t="str">
        <f>IF(AND(I320="Motorway link",'Input data'!M335=""),"No",IF(I320="Motorway link",'Input data'!M335,"Irrelevant"))</f>
        <v>Irrelevant</v>
      </c>
      <c r="M320" s="4" t="str">
        <f>IF(AND(L320="Yes",'Input data'!N335&gt;0,'Input data'!N335&lt;1.00000001),'Input data'!N335,IF(OR(L320="No",L320="Yes"),0,"Irrelevant"))</f>
        <v>Irrelevant</v>
      </c>
      <c r="N320" s="4" t="str">
        <f>IF(AND(OR(I320="Motorway link",I320="Exit diverge",I320="Entrance merge"),'Input data'!O335=""),3,IF(AND(OR(I320="Motorway link",I320="Exit diverge",I320="Entrance merge"),'Input data'!O335&lt;11,'Input data'!O335&gt;-0.00000001),'Input data'!O335,"Irrelevant"))</f>
        <v>Irrelevant</v>
      </c>
      <c r="O320" s="4" t="str">
        <f>IF(AND(OR(I320="Motorway link",I320="Exit diverge",I320="Entrance merge",I320="Exit ramp",I320="Entrance ramp"),'Input data'!P335=""),0.5,IF(AND(OR(I320="Motorway link",I320="Exit diverge",I320="Entrance merge",I320="Exit ramp",I320="Entrance ramp"),'Input data'!P335&gt;-0.00000001,'Input data'!P335&lt;11),'Input data'!P335,"Irrelevant"))</f>
        <v>Irrelevant</v>
      </c>
      <c r="P320" s="4" t="str">
        <f>IF(AND(OR(I320="Motorway link",I320="Exit diverge",I320="Entrance merge"),'Input data'!Q335=""),5,IF(AND(OR(I320="Motorway link",I320="Exit diverge",I320="Entrance merge"),'Input data'!Q335&gt;-0.00000001,'Input data'!Q335&lt;101),'Input data'!Q335,"Irrelevant"))</f>
        <v>Irrelevant</v>
      </c>
      <c r="Q320" s="4" t="str">
        <f>IF(AND(OR(I320="Motorway link",I320="Exit diverge",I320="Entrance merge"),'Input data'!R335=""),"Straight",IF(AND(OR(I320="Motorway link",I320="Exit diverge",I320="Entrance merge"),'Input data'!R335&gt;10),'Input data'!R335,"Irrelevant"))</f>
        <v>Irrelevant</v>
      </c>
      <c r="R320" s="4" t="str">
        <f>IF(Q320="Straight",0,IF(AND(OR(I320="Motorway link",I320="Exit diverge",I320="Entrance merge"),OR('Input data'!S335="",'Input data'!S335&gt;(G320*1000))),G320*1000,IF(AND(OR(I320="Motorway link",I320="Exit diverge",I320="Entrance merge"),'Input data'!S335&gt;0),'Input data'!S335,"Irrelevant")))</f>
        <v>Irrelevant</v>
      </c>
      <c r="S320" s="4" t="str">
        <f>IF(AND(OR(I320="Motorway link",I320="Exit diverge",I320="Entrance merge"),'Input data'!T335=""),"Straight",IF(AND(OR(I320="Motorway link",I320="Exit diverge",I320="Entrance merge"),'Input data'!T335&gt;10),'Input data'!T335,"Irrelevant"))</f>
        <v>Irrelevant</v>
      </c>
      <c r="T320" s="4" t="str">
        <f>IF(S320="Straight",0,IF(R320="Irrelevant","Irrelevant",IF(AND(OR(I320="Motorway link",I320="Exit diverge",I320="Entrance merge"),OR('Input data'!U335="",'Input data'!U335&gt;(G320*1000-R320))),G320*1000-R320,IF(AND(OR(I320="Motorway link",I320="Exit diverge",I320="Entrance merge"),'Input data'!U335&gt;0),'Input data'!U335,"Irrelevant"))))</f>
        <v>Irrelevant</v>
      </c>
      <c r="U320" s="4" t="str">
        <f>IF(AND(OR(I320="Motorway link",I320="Exit diverge",I320="Entrance merge",I320="Exit ramp",I320="Entrance ramp"),'Input data'!V335=""),"No",IF(OR(I320="Motorway link",I320="Exit diverge",I320="Entrance merge",I320="Exit ramp",I320="Entrance ramp"),'Input data'!V335,"Irrelevant"))</f>
        <v>Irrelevant</v>
      </c>
      <c r="V320" s="4" t="str">
        <f>IF(W320="Straight",IF(AND(OR(I320="Exit ramp",I320="Entrance ramp"),'Input data'!W335=""),"Straight diamond ramp",IF(OR(I320="Exit ramp",I320="Entrance ramp"),'Input data'!W335,"Irrelevant")),"Irrelevant")</f>
        <v>Irrelevant</v>
      </c>
      <c r="W320" s="4" t="str">
        <f>IF(AND(OR(I320="Exit ramp",I320="Entrance ramp"),'Input data'!X335=""),"Straight",IF(AND(OR(I320="Exit ramp",I320="Entrance ramp"),'Input data'!X335&gt;10),'Input data'!X335,"Irrelevant"))</f>
        <v>Irrelevant</v>
      </c>
      <c r="X320" s="4" t="str">
        <f>IF(AND(OR(I320="Exit ramp",I320="Entrance ramp"),OR('Input data'!Y335="",'Input data'!Y335&gt;(G320*1000))),G320*1000,IF(AND(OR(I320="Exit ramp",I320="Entrance ramp"),'Input data'!Y335&gt;0),'Input data'!Y335,"Irrelevant"))</f>
        <v>Irrelevant</v>
      </c>
      <c r="Y320" s="4" t="str">
        <f>IF(AND(I320="Exit ramp",'Input data'!Z335=""),95,IF(AND(I320="Entrance ramp",'Input data'!Z335=""),45,IF(AND(OR(I320="Exit ramp",I320="Entrance ramp"),'Input data'!Z335&gt;4,'Input data'!Z335&lt;200),'Input data'!Z335,"Irrelevant")))</f>
        <v>Irrelevant</v>
      </c>
      <c r="Z320" s="4" t="str">
        <f>IF(AND(OR(I320="Exit ramp",I320="Entrance ramp"),'Input data'!AA335=""),"Straight",IF(AND(OR(I320="Exit ramp",I320="Entrance ramp"),'Input data'!AA335&gt;10),'Input data'!AA335,"Irrelevant"))</f>
        <v>Irrelevant</v>
      </c>
      <c r="AA320" s="4" t="str">
        <f>IF(X320="Irrelevant","Irrelevant",IF(AND(OR(I320="Exit ramp",I320="Entrance ramp"),OR('Input data'!AB335="",'Input data'!AB335&gt;(G320*1000-X320))),G320*1000-X320,IF(AND(OR(I320="Exit ramp",I320="Entrance ramp"),'Input data'!AB335&gt;0),'Input data'!AB335,"Irrelevant")))</f>
        <v>Irrelevant</v>
      </c>
      <c r="AB320" s="4" t="str">
        <f>IF(AND(I320="Exit ramp",'Input data'!AC335=""),60,IF(AND(I320="Entrance ramp",'Input data'!AC335=""),80,IF(AND(OR(I320="Exit ramp",I320="Entrance ramp"),'Input data'!AC335&gt;4,'Input data'!AC335&lt;200),'Input data'!AC335,"Irrelevant")))</f>
        <v>Irrelevant</v>
      </c>
      <c r="AC320" s="4" t="str">
        <f>IF(AND(OR(I320="Motorway link",I320="Exit diverge",I320="Entrance merge"),'Input data'!AD335=""),"No",IF(OR(I320="Motorway link",I320="Exit diverge",I320="Entrance merge"),'Input data'!AD335,"Irrelevant"))</f>
        <v>Irrelevant</v>
      </c>
      <c r="AD320" s="4" t="str">
        <f>IF(AND(OR(I320="Motorway link",I320="Exit diverge",I320="Entrance merge"),'Input data'!AE335=""),"130 kph",IF(OR(I320="Motorway link",I320="Exit diverge",I320="Entrance merge"),'Input data'!AE335,"Irrelevant"))</f>
        <v>Irrelevant</v>
      </c>
      <c r="AE320" s="4" t="str">
        <f>IF(AND(I320="Entrance merge",'Input data'!AF335=""),"No",IF(I320="Entrance merge",'Input data'!AF335,"Irrelevant"))</f>
        <v>Irrelevant</v>
      </c>
      <c r="AF320" s="4" t="str">
        <f>IF(AND(AE320="Yes",'Input data'!AG335&gt;0,'Input data'!AG335&lt;1.00000001),'Input data'!AG335,IF(OR(AE320="No",AE320="Yes"),0,"Irrelevant"))</f>
        <v>Irrelevant</v>
      </c>
    </row>
    <row r="321" spans="1:32" x14ac:dyDescent="0.3">
      <c r="A321" s="4" t="str">
        <f>IF('Input data'!A336="","",'Input data'!A336)</f>
        <v/>
      </c>
      <c r="B321" s="4" t="str">
        <f>IF('Input data'!B336="","",'Input data'!B336)</f>
        <v/>
      </c>
      <c r="C321" s="4" t="str">
        <f>IF('Input data'!C336="","",'Input data'!C336)</f>
        <v/>
      </c>
      <c r="D321" s="4" t="str">
        <f>IF('Input data'!D336="","",'Input data'!D336)</f>
        <v/>
      </c>
      <c r="E321" s="4" t="str">
        <f>IF('Input data'!E336="","",'Input data'!E336)</f>
        <v/>
      </c>
      <c r="F321" s="4" t="str">
        <f>IF('Input data'!F336="","",'Input data'!F336)</f>
        <v/>
      </c>
      <c r="G321" s="4">
        <f>IF('Input data'!G336="","",'Input data'!G336)</f>
        <v>0</v>
      </c>
      <c r="H321" s="4" t="str">
        <f>IF('Input data'!H336&gt;0.5,'Input data'!H336,"")</f>
        <v/>
      </c>
      <c r="I321" s="4" t="str">
        <f>IF('Input data'!I336="","",'Input data'!I336)</f>
        <v/>
      </c>
      <c r="J321" s="4" t="str">
        <f>IF(AND(OR(I321="Motorway link",I321="Exit diverge",I321="Entrance merge"),'Input data'!K336=""),2,IF(AND(OR(I321="Motorway link",I321="Exit diverge",I321="Entrance merge"),'Input data'!K336&gt;0.5,'Input data'!K336&lt;21),'Input data'!K336,"Irrelevant"))</f>
        <v>Irrelevant</v>
      </c>
      <c r="K321" s="4" t="str">
        <f>IF(AND(OR(I321="Motorway link",I321="Exit diverge",I321="Entrance merge",I321="Exit ramp",I321="Entrance ramp"),'Input data'!L336=""),3.5,IF(AND(OR(I321="Motorway link",I321="Exit diverge",I321="Entrance merge",I321="Exit ramp",I321="Entrance ramp"),'Input data'!L336&gt;1.5,'Input data'!L336&lt;11),'Input data'!L336,"Irrelevant"))</f>
        <v>Irrelevant</v>
      </c>
      <c r="L321" s="4" t="str">
        <f>IF(AND(I321="Motorway link",'Input data'!M336=""),"No",IF(I321="Motorway link",'Input data'!M336,"Irrelevant"))</f>
        <v>Irrelevant</v>
      </c>
      <c r="M321" s="4" t="str">
        <f>IF(AND(L321="Yes",'Input data'!N336&gt;0,'Input data'!N336&lt;1.00000001),'Input data'!N336,IF(OR(L321="No",L321="Yes"),0,"Irrelevant"))</f>
        <v>Irrelevant</v>
      </c>
      <c r="N321" s="4" t="str">
        <f>IF(AND(OR(I321="Motorway link",I321="Exit diverge",I321="Entrance merge"),'Input data'!O336=""),3,IF(AND(OR(I321="Motorway link",I321="Exit diverge",I321="Entrance merge"),'Input data'!O336&lt;11,'Input data'!O336&gt;-0.00000001),'Input data'!O336,"Irrelevant"))</f>
        <v>Irrelevant</v>
      </c>
      <c r="O321" s="4" t="str">
        <f>IF(AND(OR(I321="Motorway link",I321="Exit diverge",I321="Entrance merge",I321="Exit ramp",I321="Entrance ramp"),'Input data'!P336=""),0.5,IF(AND(OR(I321="Motorway link",I321="Exit diverge",I321="Entrance merge",I321="Exit ramp",I321="Entrance ramp"),'Input data'!P336&gt;-0.00000001,'Input data'!P336&lt;11),'Input data'!P336,"Irrelevant"))</f>
        <v>Irrelevant</v>
      </c>
      <c r="P321" s="4" t="str">
        <f>IF(AND(OR(I321="Motorway link",I321="Exit diverge",I321="Entrance merge"),'Input data'!Q336=""),5,IF(AND(OR(I321="Motorway link",I321="Exit diverge",I321="Entrance merge"),'Input data'!Q336&gt;-0.00000001,'Input data'!Q336&lt;101),'Input data'!Q336,"Irrelevant"))</f>
        <v>Irrelevant</v>
      </c>
      <c r="Q321" s="4" t="str">
        <f>IF(AND(OR(I321="Motorway link",I321="Exit diverge",I321="Entrance merge"),'Input data'!R336=""),"Straight",IF(AND(OR(I321="Motorway link",I321="Exit diverge",I321="Entrance merge"),'Input data'!R336&gt;10),'Input data'!R336,"Irrelevant"))</f>
        <v>Irrelevant</v>
      </c>
      <c r="R321" s="4" t="str">
        <f>IF(Q321="Straight",0,IF(AND(OR(I321="Motorway link",I321="Exit diverge",I321="Entrance merge"),OR('Input data'!S336="",'Input data'!S336&gt;(G321*1000))),G321*1000,IF(AND(OR(I321="Motorway link",I321="Exit diverge",I321="Entrance merge"),'Input data'!S336&gt;0),'Input data'!S336,"Irrelevant")))</f>
        <v>Irrelevant</v>
      </c>
      <c r="S321" s="4" t="str">
        <f>IF(AND(OR(I321="Motorway link",I321="Exit diverge",I321="Entrance merge"),'Input data'!T336=""),"Straight",IF(AND(OR(I321="Motorway link",I321="Exit diverge",I321="Entrance merge"),'Input data'!T336&gt;10),'Input data'!T336,"Irrelevant"))</f>
        <v>Irrelevant</v>
      </c>
      <c r="T321" s="4" t="str">
        <f>IF(S321="Straight",0,IF(R321="Irrelevant","Irrelevant",IF(AND(OR(I321="Motorway link",I321="Exit diverge",I321="Entrance merge"),OR('Input data'!U336="",'Input data'!U336&gt;(G321*1000-R321))),G321*1000-R321,IF(AND(OR(I321="Motorway link",I321="Exit diverge",I321="Entrance merge"),'Input data'!U336&gt;0),'Input data'!U336,"Irrelevant"))))</f>
        <v>Irrelevant</v>
      </c>
      <c r="U321" s="4" t="str">
        <f>IF(AND(OR(I321="Motorway link",I321="Exit diverge",I321="Entrance merge",I321="Exit ramp",I321="Entrance ramp"),'Input data'!V336=""),"No",IF(OR(I321="Motorway link",I321="Exit diverge",I321="Entrance merge",I321="Exit ramp",I321="Entrance ramp"),'Input data'!V336,"Irrelevant"))</f>
        <v>Irrelevant</v>
      </c>
      <c r="V321" s="4" t="str">
        <f>IF(W321="Straight",IF(AND(OR(I321="Exit ramp",I321="Entrance ramp"),'Input data'!W336=""),"Straight diamond ramp",IF(OR(I321="Exit ramp",I321="Entrance ramp"),'Input data'!W336,"Irrelevant")),"Irrelevant")</f>
        <v>Irrelevant</v>
      </c>
      <c r="W321" s="4" t="str">
        <f>IF(AND(OR(I321="Exit ramp",I321="Entrance ramp"),'Input data'!X336=""),"Straight",IF(AND(OR(I321="Exit ramp",I321="Entrance ramp"),'Input data'!X336&gt;10),'Input data'!X336,"Irrelevant"))</f>
        <v>Irrelevant</v>
      </c>
      <c r="X321" s="4" t="str">
        <f>IF(AND(OR(I321="Exit ramp",I321="Entrance ramp"),OR('Input data'!Y336="",'Input data'!Y336&gt;(G321*1000))),G321*1000,IF(AND(OR(I321="Exit ramp",I321="Entrance ramp"),'Input data'!Y336&gt;0),'Input data'!Y336,"Irrelevant"))</f>
        <v>Irrelevant</v>
      </c>
      <c r="Y321" s="4" t="str">
        <f>IF(AND(I321="Exit ramp",'Input data'!Z336=""),95,IF(AND(I321="Entrance ramp",'Input data'!Z336=""),45,IF(AND(OR(I321="Exit ramp",I321="Entrance ramp"),'Input data'!Z336&gt;4,'Input data'!Z336&lt;200),'Input data'!Z336,"Irrelevant")))</f>
        <v>Irrelevant</v>
      </c>
      <c r="Z321" s="4" t="str">
        <f>IF(AND(OR(I321="Exit ramp",I321="Entrance ramp"),'Input data'!AA336=""),"Straight",IF(AND(OR(I321="Exit ramp",I321="Entrance ramp"),'Input data'!AA336&gt;10),'Input data'!AA336,"Irrelevant"))</f>
        <v>Irrelevant</v>
      </c>
      <c r="AA321" s="4" t="str">
        <f>IF(X321="Irrelevant","Irrelevant",IF(AND(OR(I321="Exit ramp",I321="Entrance ramp"),OR('Input data'!AB336="",'Input data'!AB336&gt;(G321*1000-X321))),G321*1000-X321,IF(AND(OR(I321="Exit ramp",I321="Entrance ramp"),'Input data'!AB336&gt;0),'Input data'!AB336,"Irrelevant")))</f>
        <v>Irrelevant</v>
      </c>
      <c r="AB321" s="4" t="str">
        <f>IF(AND(I321="Exit ramp",'Input data'!AC336=""),60,IF(AND(I321="Entrance ramp",'Input data'!AC336=""),80,IF(AND(OR(I321="Exit ramp",I321="Entrance ramp"),'Input data'!AC336&gt;4,'Input data'!AC336&lt;200),'Input data'!AC336,"Irrelevant")))</f>
        <v>Irrelevant</v>
      </c>
      <c r="AC321" s="4" t="str">
        <f>IF(AND(OR(I321="Motorway link",I321="Exit diverge",I321="Entrance merge"),'Input data'!AD336=""),"No",IF(OR(I321="Motorway link",I321="Exit diverge",I321="Entrance merge"),'Input data'!AD336,"Irrelevant"))</f>
        <v>Irrelevant</v>
      </c>
      <c r="AD321" s="4" t="str">
        <f>IF(AND(OR(I321="Motorway link",I321="Exit diverge",I321="Entrance merge"),'Input data'!AE336=""),"130 kph",IF(OR(I321="Motorway link",I321="Exit diverge",I321="Entrance merge"),'Input data'!AE336,"Irrelevant"))</f>
        <v>Irrelevant</v>
      </c>
      <c r="AE321" s="4" t="str">
        <f>IF(AND(I321="Entrance merge",'Input data'!AF336=""),"No",IF(I321="Entrance merge",'Input data'!AF336,"Irrelevant"))</f>
        <v>Irrelevant</v>
      </c>
      <c r="AF321" s="4" t="str">
        <f>IF(AND(AE321="Yes",'Input data'!AG336&gt;0,'Input data'!AG336&lt;1.00000001),'Input data'!AG336,IF(OR(AE321="No",AE321="Yes"),0,"Irrelevant"))</f>
        <v>Irrelevant</v>
      </c>
    </row>
    <row r="322" spans="1:32" x14ac:dyDescent="0.3">
      <c r="A322" s="4" t="str">
        <f>IF('Input data'!A337="","",'Input data'!A337)</f>
        <v/>
      </c>
      <c r="B322" s="4" t="str">
        <f>IF('Input data'!B337="","",'Input data'!B337)</f>
        <v/>
      </c>
      <c r="C322" s="4" t="str">
        <f>IF('Input data'!C337="","",'Input data'!C337)</f>
        <v/>
      </c>
      <c r="D322" s="4" t="str">
        <f>IF('Input data'!D337="","",'Input data'!D337)</f>
        <v/>
      </c>
      <c r="E322" s="4" t="str">
        <f>IF('Input data'!E337="","",'Input data'!E337)</f>
        <v/>
      </c>
      <c r="F322" s="4" t="str">
        <f>IF('Input data'!F337="","",'Input data'!F337)</f>
        <v/>
      </c>
      <c r="G322" s="4">
        <f>IF('Input data'!G337="","",'Input data'!G337)</f>
        <v>0</v>
      </c>
      <c r="H322" s="4" t="str">
        <f>IF('Input data'!H337&gt;0.5,'Input data'!H337,"")</f>
        <v/>
      </c>
      <c r="I322" s="4" t="str">
        <f>IF('Input data'!I337="","",'Input data'!I337)</f>
        <v/>
      </c>
      <c r="J322" s="4" t="str">
        <f>IF(AND(OR(I322="Motorway link",I322="Exit diverge",I322="Entrance merge"),'Input data'!K337=""),2,IF(AND(OR(I322="Motorway link",I322="Exit diverge",I322="Entrance merge"),'Input data'!K337&gt;0.5,'Input data'!K337&lt;21),'Input data'!K337,"Irrelevant"))</f>
        <v>Irrelevant</v>
      </c>
      <c r="K322" s="4" t="str">
        <f>IF(AND(OR(I322="Motorway link",I322="Exit diverge",I322="Entrance merge",I322="Exit ramp",I322="Entrance ramp"),'Input data'!L337=""),3.5,IF(AND(OR(I322="Motorway link",I322="Exit diverge",I322="Entrance merge",I322="Exit ramp",I322="Entrance ramp"),'Input data'!L337&gt;1.5,'Input data'!L337&lt;11),'Input data'!L337,"Irrelevant"))</f>
        <v>Irrelevant</v>
      </c>
      <c r="L322" s="4" t="str">
        <f>IF(AND(I322="Motorway link",'Input data'!M337=""),"No",IF(I322="Motorway link",'Input data'!M337,"Irrelevant"))</f>
        <v>Irrelevant</v>
      </c>
      <c r="M322" s="4" t="str">
        <f>IF(AND(L322="Yes",'Input data'!N337&gt;0,'Input data'!N337&lt;1.00000001),'Input data'!N337,IF(OR(L322="No",L322="Yes"),0,"Irrelevant"))</f>
        <v>Irrelevant</v>
      </c>
      <c r="N322" s="4" t="str">
        <f>IF(AND(OR(I322="Motorway link",I322="Exit diverge",I322="Entrance merge"),'Input data'!O337=""),3,IF(AND(OR(I322="Motorway link",I322="Exit diverge",I322="Entrance merge"),'Input data'!O337&lt;11,'Input data'!O337&gt;-0.00000001),'Input data'!O337,"Irrelevant"))</f>
        <v>Irrelevant</v>
      </c>
      <c r="O322" s="4" t="str">
        <f>IF(AND(OR(I322="Motorway link",I322="Exit diverge",I322="Entrance merge",I322="Exit ramp",I322="Entrance ramp"),'Input data'!P337=""),0.5,IF(AND(OR(I322="Motorway link",I322="Exit diverge",I322="Entrance merge",I322="Exit ramp",I322="Entrance ramp"),'Input data'!P337&gt;-0.00000001,'Input data'!P337&lt;11),'Input data'!P337,"Irrelevant"))</f>
        <v>Irrelevant</v>
      </c>
      <c r="P322" s="4" t="str">
        <f>IF(AND(OR(I322="Motorway link",I322="Exit diverge",I322="Entrance merge"),'Input data'!Q337=""),5,IF(AND(OR(I322="Motorway link",I322="Exit diverge",I322="Entrance merge"),'Input data'!Q337&gt;-0.00000001,'Input data'!Q337&lt;101),'Input data'!Q337,"Irrelevant"))</f>
        <v>Irrelevant</v>
      </c>
      <c r="Q322" s="4" t="str">
        <f>IF(AND(OR(I322="Motorway link",I322="Exit diverge",I322="Entrance merge"),'Input data'!R337=""),"Straight",IF(AND(OR(I322="Motorway link",I322="Exit diverge",I322="Entrance merge"),'Input data'!R337&gt;10),'Input data'!R337,"Irrelevant"))</f>
        <v>Irrelevant</v>
      </c>
      <c r="R322" s="4" t="str">
        <f>IF(Q322="Straight",0,IF(AND(OR(I322="Motorway link",I322="Exit diverge",I322="Entrance merge"),OR('Input data'!S337="",'Input data'!S337&gt;(G322*1000))),G322*1000,IF(AND(OR(I322="Motorway link",I322="Exit diverge",I322="Entrance merge"),'Input data'!S337&gt;0),'Input data'!S337,"Irrelevant")))</f>
        <v>Irrelevant</v>
      </c>
      <c r="S322" s="4" t="str">
        <f>IF(AND(OR(I322="Motorway link",I322="Exit diverge",I322="Entrance merge"),'Input data'!T337=""),"Straight",IF(AND(OR(I322="Motorway link",I322="Exit diverge",I322="Entrance merge"),'Input data'!T337&gt;10),'Input data'!T337,"Irrelevant"))</f>
        <v>Irrelevant</v>
      </c>
      <c r="T322" s="4" t="str">
        <f>IF(S322="Straight",0,IF(R322="Irrelevant","Irrelevant",IF(AND(OR(I322="Motorway link",I322="Exit diverge",I322="Entrance merge"),OR('Input data'!U337="",'Input data'!U337&gt;(G322*1000-R322))),G322*1000-R322,IF(AND(OR(I322="Motorway link",I322="Exit diverge",I322="Entrance merge"),'Input data'!U337&gt;0),'Input data'!U337,"Irrelevant"))))</f>
        <v>Irrelevant</v>
      </c>
      <c r="U322" s="4" t="str">
        <f>IF(AND(OR(I322="Motorway link",I322="Exit diverge",I322="Entrance merge",I322="Exit ramp",I322="Entrance ramp"),'Input data'!V337=""),"No",IF(OR(I322="Motorway link",I322="Exit diverge",I322="Entrance merge",I322="Exit ramp",I322="Entrance ramp"),'Input data'!V337,"Irrelevant"))</f>
        <v>Irrelevant</v>
      </c>
      <c r="V322" s="4" t="str">
        <f>IF(W322="Straight",IF(AND(OR(I322="Exit ramp",I322="Entrance ramp"),'Input data'!W337=""),"Straight diamond ramp",IF(OR(I322="Exit ramp",I322="Entrance ramp"),'Input data'!W337,"Irrelevant")),"Irrelevant")</f>
        <v>Irrelevant</v>
      </c>
      <c r="W322" s="4" t="str">
        <f>IF(AND(OR(I322="Exit ramp",I322="Entrance ramp"),'Input data'!X337=""),"Straight",IF(AND(OR(I322="Exit ramp",I322="Entrance ramp"),'Input data'!X337&gt;10),'Input data'!X337,"Irrelevant"))</f>
        <v>Irrelevant</v>
      </c>
      <c r="X322" s="4" t="str">
        <f>IF(AND(OR(I322="Exit ramp",I322="Entrance ramp"),OR('Input data'!Y337="",'Input data'!Y337&gt;(G322*1000))),G322*1000,IF(AND(OR(I322="Exit ramp",I322="Entrance ramp"),'Input data'!Y337&gt;0),'Input data'!Y337,"Irrelevant"))</f>
        <v>Irrelevant</v>
      </c>
      <c r="Y322" s="4" t="str">
        <f>IF(AND(I322="Exit ramp",'Input data'!Z337=""),95,IF(AND(I322="Entrance ramp",'Input data'!Z337=""),45,IF(AND(OR(I322="Exit ramp",I322="Entrance ramp"),'Input data'!Z337&gt;4,'Input data'!Z337&lt;200),'Input data'!Z337,"Irrelevant")))</f>
        <v>Irrelevant</v>
      </c>
      <c r="Z322" s="4" t="str">
        <f>IF(AND(OR(I322="Exit ramp",I322="Entrance ramp"),'Input data'!AA337=""),"Straight",IF(AND(OR(I322="Exit ramp",I322="Entrance ramp"),'Input data'!AA337&gt;10),'Input data'!AA337,"Irrelevant"))</f>
        <v>Irrelevant</v>
      </c>
      <c r="AA322" s="4" t="str">
        <f>IF(X322="Irrelevant","Irrelevant",IF(AND(OR(I322="Exit ramp",I322="Entrance ramp"),OR('Input data'!AB337="",'Input data'!AB337&gt;(G322*1000-X322))),G322*1000-X322,IF(AND(OR(I322="Exit ramp",I322="Entrance ramp"),'Input data'!AB337&gt;0),'Input data'!AB337,"Irrelevant")))</f>
        <v>Irrelevant</v>
      </c>
      <c r="AB322" s="4" t="str">
        <f>IF(AND(I322="Exit ramp",'Input data'!AC337=""),60,IF(AND(I322="Entrance ramp",'Input data'!AC337=""),80,IF(AND(OR(I322="Exit ramp",I322="Entrance ramp"),'Input data'!AC337&gt;4,'Input data'!AC337&lt;200),'Input data'!AC337,"Irrelevant")))</f>
        <v>Irrelevant</v>
      </c>
      <c r="AC322" s="4" t="str">
        <f>IF(AND(OR(I322="Motorway link",I322="Exit diverge",I322="Entrance merge"),'Input data'!AD337=""),"No",IF(OR(I322="Motorway link",I322="Exit diverge",I322="Entrance merge"),'Input data'!AD337,"Irrelevant"))</f>
        <v>Irrelevant</v>
      </c>
      <c r="AD322" s="4" t="str">
        <f>IF(AND(OR(I322="Motorway link",I322="Exit diverge",I322="Entrance merge"),'Input data'!AE337=""),"130 kph",IF(OR(I322="Motorway link",I322="Exit diverge",I322="Entrance merge"),'Input data'!AE337,"Irrelevant"))</f>
        <v>Irrelevant</v>
      </c>
      <c r="AE322" s="4" t="str">
        <f>IF(AND(I322="Entrance merge",'Input data'!AF337=""),"No",IF(I322="Entrance merge",'Input data'!AF337,"Irrelevant"))</f>
        <v>Irrelevant</v>
      </c>
      <c r="AF322" s="4" t="str">
        <f>IF(AND(AE322="Yes",'Input data'!AG337&gt;0,'Input data'!AG337&lt;1.00000001),'Input data'!AG337,IF(OR(AE322="No",AE322="Yes"),0,"Irrelevant"))</f>
        <v>Irrelevant</v>
      </c>
    </row>
    <row r="323" spans="1:32" x14ac:dyDescent="0.3">
      <c r="A323" s="4" t="str">
        <f>IF('Input data'!A338="","",'Input data'!A338)</f>
        <v/>
      </c>
      <c r="B323" s="4" t="str">
        <f>IF('Input data'!B338="","",'Input data'!B338)</f>
        <v/>
      </c>
      <c r="C323" s="4" t="str">
        <f>IF('Input data'!C338="","",'Input data'!C338)</f>
        <v/>
      </c>
      <c r="D323" s="4" t="str">
        <f>IF('Input data'!D338="","",'Input data'!D338)</f>
        <v/>
      </c>
      <c r="E323" s="4" t="str">
        <f>IF('Input data'!E338="","",'Input data'!E338)</f>
        <v/>
      </c>
      <c r="F323" s="4" t="str">
        <f>IF('Input data'!F338="","",'Input data'!F338)</f>
        <v/>
      </c>
      <c r="G323" s="4">
        <f>IF('Input data'!G338="","",'Input data'!G338)</f>
        <v>0</v>
      </c>
      <c r="H323" s="4" t="str">
        <f>IF('Input data'!H338&gt;0.5,'Input data'!H338,"")</f>
        <v/>
      </c>
      <c r="I323" s="4" t="str">
        <f>IF('Input data'!I338="","",'Input data'!I338)</f>
        <v/>
      </c>
      <c r="J323" s="4" t="str">
        <f>IF(AND(OR(I323="Motorway link",I323="Exit diverge",I323="Entrance merge"),'Input data'!K338=""),2,IF(AND(OR(I323="Motorway link",I323="Exit diverge",I323="Entrance merge"),'Input data'!K338&gt;0.5,'Input data'!K338&lt;21),'Input data'!K338,"Irrelevant"))</f>
        <v>Irrelevant</v>
      </c>
      <c r="K323" s="4" t="str">
        <f>IF(AND(OR(I323="Motorway link",I323="Exit diverge",I323="Entrance merge",I323="Exit ramp",I323="Entrance ramp"),'Input data'!L338=""),3.5,IF(AND(OR(I323="Motorway link",I323="Exit diverge",I323="Entrance merge",I323="Exit ramp",I323="Entrance ramp"),'Input data'!L338&gt;1.5,'Input data'!L338&lt;11),'Input data'!L338,"Irrelevant"))</f>
        <v>Irrelevant</v>
      </c>
      <c r="L323" s="4" t="str">
        <f>IF(AND(I323="Motorway link",'Input data'!M338=""),"No",IF(I323="Motorway link",'Input data'!M338,"Irrelevant"))</f>
        <v>Irrelevant</v>
      </c>
      <c r="M323" s="4" t="str">
        <f>IF(AND(L323="Yes",'Input data'!N338&gt;0,'Input data'!N338&lt;1.00000001),'Input data'!N338,IF(OR(L323="No",L323="Yes"),0,"Irrelevant"))</f>
        <v>Irrelevant</v>
      </c>
      <c r="N323" s="4" t="str">
        <f>IF(AND(OR(I323="Motorway link",I323="Exit diverge",I323="Entrance merge"),'Input data'!O338=""),3,IF(AND(OR(I323="Motorway link",I323="Exit diverge",I323="Entrance merge"),'Input data'!O338&lt;11,'Input data'!O338&gt;-0.00000001),'Input data'!O338,"Irrelevant"))</f>
        <v>Irrelevant</v>
      </c>
      <c r="O323" s="4" t="str">
        <f>IF(AND(OR(I323="Motorway link",I323="Exit diverge",I323="Entrance merge",I323="Exit ramp",I323="Entrance ramp"),'Input data'!P338=""),0.5,IF(AND(OR(I323="Motorway link",I323="Exit diverge",I323="Entrance merge",I323="Exit ramp",I323="Entrance ramp"),'Input data'!P338&gt;-0.00000001,'Input data'!P338&lt;11),'Input data'!P338,"Irrelevant"))</f>
        <v>Irrelevant</v>
      </c>
      <c r="P323" s="4" t="str">
        <f>IF(AND(OR(I323="Motorway link",I323="Exit diverge",I323="Entrance merge"),'Input data'!Q338=""),5,IF(AND(OR(I323="Motorway link",I323="Exit diverge",I323="Entrance merge"),'Input data'!Q338&gt;-0.00000001,'Input data'!Q338&lt;101),'Input data'!Q338,"Irrelevant"))</f>
        <v>Irrelevant</v>
      </c>
      <c r="Q323" s="4" t="str">
        <f>IF(AND(OR(I323="Motorway link",I323="Exit diverge",I323="Entrance merge"),'Input data'!R338=""),"Straight",IF(AND(OR(I323="Motorway link",I323="Exit diverge",I323="Entrance merge"),'Input data'!R338&gt;10),'Input data'!R338,"Irrelevant"))</f>
        <v>Irrelevant</v>
      </c>
      <c r="R323" s="4" t="str">
        <f>IF(Q323="Straight",0,IF(AND(OR(I323="Motorway link",I323="Exit diverge",I323="Entrance merge"),OR('Input data'!S338="",'Input data'!S338&gt;(G323*1000))),G323*1000,IF(AND(OR(I323="Motorway link",I323="Exit diverge",I323="Entrance merge"),'Input data'!S338&gt;0),'Input data'!S338,"Irrelevant")))</f>
        <v>Irrelevant</v>
      </c>
      <c r="S323" s="4" t="str">
        <f>IF(AND(OR(I323="Motorway link",I323="Exit diverge",I323="Entrance merge"),'Input data'!T338=""),"Straight",IF(AND(OR(I323="Motorway link",I323="Exit diverge",I323="Entrance merge"),'Input data'!T338&gt;10),'Input data'!T338,"Irrelevant"))</f>
        <v>Irrelevant</v>
      </c>
      <c r="T323" s="4" t="str">
        <f>IF(S323="Straight",0,IF(R323="Irrelevant","Irrelevant",IF(AND(OR(I323="Motorway link",I323="Exit diverge",I323="Entrance merge"),OR('Input data'!U338="",'Input data'!U338&gt;(G323*1000-R323))),G323*1000-R323,IF(AND(OR(I323="Motorway link",I323="Exit diverge",I323="Entrance merge"),'Input data'!U338&gt;0),'Input data'!U338,"Irrelevant"))))</f>
        <v>Irrelevant</v>
      </c>
      <c r="U323" s="4" t="str">
        <f>IF(AND(OR(I323="Motorway link",I323="Exit diverge",I323="Entrance merge",I323="Exit ramp",I323="Entrance ramp"),'Input data'!V338=""),"No",IF(OR(I323="Motorway link",I323="Exit diverge",I323="Entrance merge",I323="Exit ramp",I323="Entrance ramp"),'Input data'!V338,"Irrelevant"))</f>
        <v>Irrelevant</v>
      </c>
      <c r="V323" s="4" t="str">
        <f>IF(W323="Straight",IF(AND(OR(I323="Exit ramp",I323="Entrance ramp"),'Input data'!W338=""),"Straight diamond ramp",IF(OR(I323="Exit ramp",I323="Entrance ramp"),'Input data'!W338,"Irrelevant")),"Irrelevant")</f>
        <v>Irrelevant</v>
      </c>
      <c r="W323" s="4" t="str">
        <f>IF(AND(OR(I323="Exit ramp",I323="Entrance ramp"),'Input data'!X338=""),"Straight",IF(AND(OR(I323="Exit ramp",I323="Entrance ramp"),'Input data'!X338&gt;10),'Input data'!X338,"Irrelevant"))</f>
        <v>Irrelevant</v>
      </c>
      <c r="X323" s="4" t="str">
        <f>IF(AND(OR(I323="Exit ramp",I323="Entrance ramp"),OR('Input data'!Y338="",'Input data'!Y338&gt;(G323*1000))),G323*1000,IF(AND(OR(I323="Exit ramp",I323="Entrance ramp"),'Input data'!Y338&gt;0),'Input data'!Y338,"Irrelevant"))</f>
        <v>Irrelevant</v>
      </c>
      <c r="Y323" s="4" t="str">
        <f>IF(AND(I323="Exit ramp",'Input data'!Z338=""),95,IF(AND(I323="Entrance ramp",'Input data'!Z338=""),45,IF(AND(OR(I323="Exit ramp",I323="Entrance ramp"),'Input data'!Z338&gt;4,'Input data'!Z338&lt;200),'Input data'!Z338,"Irrelevant")))</f>
        <v>Irrelevant</v>
      </c>
      <c r="Z323" s="4" t="str">
        <f>IF(AND(OR(I323="Exit ramp",I323="Entrance ramp"),'Input data'!AA338=""),"Straight",IF(AND(OR(I323="Exit ramp",I323="Entrance ramp"),'Input data'!AA338&gt;10),'Input data'!AA338,"Irrelevant"))</f>
        <v>Irrelevant</v>
      </c>
      <c r="AA323" s="4" t="str">
        <f>IF(X323="Irrelevant","Irrelevant",IF(AND(OR(I323="Exit ramp",I323="Entrance ramp"),OR('Input data'!AB338="",'Input data'!AB338&gt;(G323*1000-X323))),G323*1000-X323,IF(AND(OR(I323="Exit ramp",I323="Entrance ramp"),'Input data'!AB338&gt;0),'Input data'!AB338,"Irrelevant")))</f>
        <v>Irrelevant</v>
      </c>
      <c r="AB323" s="4" t="str">
        <f>IF(AND(I323="Exit ramp",'Input data'!AC338=""),60,IF(AND(I323="Entrance ramp",'Input data'!AC338=""),80,IF(AND(OR(I323="Exit ramp",I323="Entrance ramp"),'Input data'!AC338&gt;4,'Input data'!AC338&lt;200),'Input data'!AC338,"Irrelevant")))</f>
        <v>Irrelevant</v>
      </c>
      <c r="AC323" s="4" t="str">
        <f>IF(AND(OR(I323="Motorway link",I323="Exit diverge",I323="Entrance merge"),'Input data'!AD338=""),"No",IF(OR(I323="Motorway link",I323="Exit diverge",I323="Entrance merge"),'Input data'!AD338,"Irrelevant"))</f>
        <v>Irrelevant</v>
      </c>
      <c r="AD323" s="4" t="str">
        <f>IF(AND(OR(I323="Motorway link",I323="Exit diverge",I323="Entrance merge"),'Input data'!AE338=""),"130 kph",IF(OR(I323="Motorway link",I323="Exit diverge",I323="Entrance merge"),'Input data'!AE338,"Irrelevant"))</f>
        <v>Irrelevant</v>
      </c>
      <c r="AE323" s="4" t="str">
        <f>IF(AND(I323="Entrance merge",'Input data'!AF338=""),"No",IF(I323="Entrance merge",'Input data'!AF338,"Irrelevant"))</f>
        <v>Irrelevant</v>
      </c>
      <c r="AF323" s="4" t="str">
        <f>IF(AND(AE323="Yes",'Input data'!AG338&gt;0,'Input data'!AG338&lt;1.00000001),'Input data'!AG338,IF(OR(AE323="No",AE323="Yes"),0,"Irrelevant"))</f>
        <v>Irrelevant</v>
      </c>
    </row>
    <row r="324" spans="1:32" x14ac:dyDescent="0.3">
      <c r="A324" s="4" t="str">
        <f>IF('Input data'!A339="","",'Input data'!A339)</f>
        <v/>
      </c>
      <c r="B324" s="4" t="str">
        <f>IF('Input data'!B339="","",'Input data'!B339)</f>
        <v/>
      </c>
      <c r="C324" s="4" t="str">
        <f>IF('Input data'!C339="","",'Input data'!C339)</f>
        <v/>
      </c>
      <c r="D324" s="4" t="str">
        <f>IF('Input data'!D339="","",'Input data'!D339)</f>
        <v/>
      </c>
      <c r="E324" s="4" t="str">
        <f>IF('Input data'!E339="","",'Input data'!E339)</f>
        <v/>
      </c>
      <c r="F324" s="4" t="str">
        <f>IF('Input data'!F339="","",'Input data'!F339)</f>
        <v/>
      </c>
      <c r="G324" s="4">
        <f>IF('Input data'!G339="","",'Input data'!G339)</f>
        <v>0</v>
      </c>
      <c r="H324" s="4" t="str">
        <f>IF('Input data'!H339&gt;0.5,'Input data'!H339,"")</f>
        <v/>
      </c>
      <c r="I324" s="4" t="str">
        <f>IF('Input data'!I339="","",'Input data'!I339)</f>
        <v/>
      </c>
      <c r="J324" s="4" t="str">
        <f>IF(AND(OR(I324="Motorway link",I324="Exit diverge",I324="Entrance merge"),'Input data'!K339=""),2,IF(AND(OR(I324="Motorway link",I324="Exit diverge",I324="Entrance merge"),'Input data'!K339&gt;0.5,'Input data'!K339&lt;21),'Input data'!K339,"Irrelevant"))</f>
        <v>Irrelevant</v>
      </c>
      <c r="K324" s="4" t="str">
        <f>IF(AND(OR(I324="Motorway link",I324="Exit diverge",I324="Entrance merge",I324="Exit ramp",I324="Entrance ramp"),'Input data'!L339=""),3.5,IF(AND(OR(I324="Motorway link",I324="Exit diverge",I324="Entrance merge",I324="Exit ramp",I324="Entrance ramp"),'Input data'!L339&gt;1.5,'Input data'!L339&lt;11),'Input data'!L339,"Irrelevant"))</f>
        <v>Irrelevant</v>
      </c>
      <c r="L324" s="4" t="str">
        <f>IF(AND(I324="Motorway link",'Input data'!M339=""),"No",IF(I324="Motorway link",'Input data'!M339,"Irrelevant"))</f>
        <v>Irrelevant</v>
      </c>
      <c r="M324" s="4" t="str">
        <f>IF(AND(L324="Yes",'Input data'!N339&gt;0,'Input data'!N339&lt;1.00000001),'Input data'!N339,IF(OR(L324="No",L324="Yes"),0,"Irrelevant"))</f>
        <v>Irrelevant</v>
      </c>
      <c r="N324" s="4" t="str">
        <f>IF(AND(OR(I324="Motorway link",I324="Exit diverge",I324="Entrance merge"),'Input data'!O339=""),3,IF(AND(OR(I324="Motorway link",I324="Exit diverge",I324="Entrance merge"),'Input data'!O339&lt;11,'Input data'!O339&gt;-0.00000001),'Input data'!O339,"Irrelevant"))</f>
        <v>Irrelevant</v>
      </c>
      <c r="O324" s="4" t="str">
        <f>IF(AND(OR(I324="Motorway link",I324="Exit diverge",I324="Entrance merge",I324="Exit ramp",I324="Entrance ramp"),'Input data'!P339=""),0.5,IF(AND(OR(I324="Motorway link",I324="Exit diverge",I324="Entrance merge",I324="Exit ramp",I324="Entrance ramp"),'Input data'!P339&gt;-0.00000001,'Input data'!P339&lt;11),'Input data'!P339,"Irrelevant"))</f>
        <v>Irrelevant</v>
      </c>
      <c r="P324" s="4" t="str">
        <f>IF(AND(OR(I324="Motorway link",I324="Exit diverge",I324="Entrance merge"),'Input data'!Q339=""),5,IF(AND(OR(I324="Motorway link",I324="Exit diverge",I324="Entrance merge"),'Input data'!Q339&gt;-0.00000001,'Input data'!Q339&lt;101),'Input data'!Q339,"Irrelevant"))</f>
        <v>Irrelevant</v>
      </c>
      <c r="Q324" s="4" t="str">
        <f>IF(AND(OR(I324="Motorway link",I324="Exit diverge",I324="Entrance merge"),'Input data'!R339=""),"Straight",IF(AND(OR(I324="Motorway link",I324="Exit diverge",I324="Entrance merge"),'Input data'!R339&gt;10),'Input data'!R339,"Irrelevant"))</f>
        <v>Irrelevant</v>
      </c>
      <c r="R324" s="4" t="str">
        <f>IF(Q324="Straight",0,IF(AND(OR(I324="Motorway link",I324="Exit diverge",I324="Entrance merge"),OR('Input data'!S339="",'Input data'!S339&gt;(G324*1000))),G324*1000,IF(AND(OR(I324="Motorway link",I324="Exit diverge",I324="Entrance merge"),'Input data'!S339&gt;0),'Input data'!S339,"Irrelevant")))</f>
        <v>Irrelevant</v>
      </c>
      <c r="S324" s="4" t="str">
        <f>IF(AND(OR(I324="Motorway link",I324="Exit diverge",I324="Entrance merge"),'Input data'!T339=""),"Straight",IF(AND(OR(I324="Motorway link",I324="Exit diverge",I324="Entrance merge"),'Input data'!T339&gt;10),'Input data'!T339,"Irrelevant"))</f>
        <v>Irrelevant</v>
      </c>
      <c r="T324" s="4" t="str">
        <f>IF(S324="Straight",0,IF(R324="Irrelevant","Irrelevant",IF(AND(OR(I324="Motorway link",I324="Exit diverge",I324="Entrance merge"),OR('Input data'!U339="",'Input data'!U339&gt;(G324*1000-R324))),G324*1000-R324,IF(AND(OR(I324="Motorway link",I324="Exit diverge",I324="Entrance merge"),'Input data'!U339&gt;0),'Input data'!U339,"Irrelevant"))))</f>
        <v>Irrelevant</v>
      </c>
      <c r="U324" s="4" t="str">
        <f>IF(AND(OR(I324="Motorway link",I324="Exit diverge",I324="Entrance merge",I324="Exit ramp",I324="Entrance ramp"),'Input data'!V339=""),"No",IF(OR(I324="Motorway link",I324="Exit diverge",I324="Entrance merge",I324="Exit ramp",I324="Entrance ramp"),'Input data'!V339,"Irrelevant"))</f>
        <v>Irrelevant</v>
      </c>
      <c r="V324" s="4" t="str">
        <f>IF(W324="Straight",IF(AND(OR(I324="Exit ramp",I324="Entrance ramp"),'Input data'!W339=""),"Straight diamond ramp",IF(OR(I324="Exit ramp",I324="Entrance ramp"),'Input data'!W339,"Irrelevant")),"Irrelevant")</f>
        <v>Irrelevant</v>
      </c>
      <c r="W324" s="4" t="str">
        <f>IF(AND(OR(I324="Exit ramp",I324="Entrance ramp"),'Input data'!X339=""),"Straight",IF(AND(OR(I324="Exit ramp",I324="Entrance ramp"),'Input data'!X339&gt;10),'Input data'!X339,"Irrelevant"))</f>
        <v>Irrelevant</v>
      </c>
      <c r="X324" s="4" t="str">
        <f>IF(AND(OR(I324="Exit ramp",I324="Entrance ramp"),OR('Input data'!Y339="",'Input data'!Y339&gt;(G324*1000))),G324*1000,IF(AND(OR(I324="Exit ramp",I324="Entrance ramp"),'Input data'!Y339&gt;0),'Input data'!Y339,"Irrelevant"))</f>
        <v>Irrelevant</v>
      </c>
      <c r="Y324" s="4" t="str">
        <f>IF(AND(I324="Exit ramp",'Input data'!Z339=""),95,IF(AND(I324="Entrance ramp",'Input data'!Z339=""),45,IF(AND(OR(I324="Exit ramp",I324="Entrance ramp"),'Input data'!Z339&gt;4,'Input data'!Z339&lt;200),'Input data'!Z339,"Irrelevant")))</f>
        <v>Irrelevant</v>
      </c>
      <c r="Z324" s="4" t="str">
        <f>IF(AND(OR(I324="Exit ramp",I324="Entrance ramp"),'Input data'!AA339=""),"Straight",IF(AND(OR(I324="Exit ramp",I324="Entrance ramp"),'Input data'!AA339&gt;10),'Input data'!AA339,"Irrelevant"))</f>
        <v>Irrelevant</v>
      </c>
      <c r="AA324" s="4" t="str">
        <f>IF(X324="Irrelevant","Irrelevant",IF(AND(OR(I324="Exit ramp",I324="Entrance ramp"),OR('Input data'!AB339="",'Input data'!AB339&gt;(G324*1000-X324))),G324*1000-X324,IF(AND(OR(I324="Exit ramp",I324="Entrance ramp"),'Input data'!AB339&gt;0),'Input data'!AB339,"Irrelevant")))</f>
        <v>Irrelevant</v>
      </c>
      <c r="AB324" s="4" t="str">
        <f>IF(AND(I324="Exit ramp",'Input data'!AC339=""),60,IF(AND(I324="Entrance ramp",'Input data'!AC339=""),80,IF(AND(OR(I324="Exit ramp",I324="Entrance ramp"),'Input data'!AC339&gt;4,'Input data'!AC339&lt;200),'Input data'!AC339,"Irrelevant")))</f>
        <v>Irrelevant</v>
      </c>
      <c r="AC324" s="4" t="str">
        <f>IF(AND(OR(I324="Motorway link",I324="Exit diverge",I324="Entrance merge"),'Input data'!AD339=""),"No",IF(OR(I324="Motorway link",I324="Exit diverge",I324="Entrance merge"),'Input data'!AD339,"Irrelevant"))</f>
        <v>Irrelevant</v>
      </c>
      <c r="AD324" s="4" t="str">
        <f>IF(AND(OR(I324="Motorway link",I324="Exit diverge",I324="Entrance merge"),'Input data'!AE339=""),"130 kph",IF(OR(I324="Motorway link",I324="Exit diverge",I324="Entrance merge"),'Input data'!AE339,"Irrelevant"))</f>
        <v>Irrelevant</v>
      </c>
      <c r="AE324" s="4" t="str">
        <f>IF(AND(I324="Entrance merge",'Input data'!AF339=""),"No",IF(I324="Entrance merge",'Input data'!AF339,"Irrelevant"))</f>
        <v>Irrelevant</v>
      </c>
      <c r="AF324" s="4" t="str">
        <f>IF(AND(AE324="Yes",'Input data'!AG339&gt;0,'Input data'!AG339&lt;1.00000001),'Input data'!AG339,IF(OR(AE324="No",AE324="Yes"),0,"Irrelevant"))</f>
        <v>Irrelevant</v>
      </c>
    </row>
    <row r="325" spans="1:32" x14ac:dyDescent="0.3">
      <c r="A325" s="4" t="str">
        <f>IF('Input data'!A340="","",'Input data'!A340)</f>
        <v/>
      </c>
      <c r="B325" s="4" t="str">
        <f>IF('Input data'!B340="","",'Input data'!B340)</f>
        <v/>
      </c>
      <c r="C325" s="4" t="str">
        <f>IF('Input data'!C340="","",'Input data'!C340)</f>
        <v/>
      </c>
      <c r="D325" s="4" t="str">
        <f>IF('Input data'!D340="","",'Input data'!D340)</f>
        <v/>
      </c>
      <c r="E325" s="4" t="str">
        <f>IF('Input data'!E340="","",'Input data'!E340)</f>
        <v/>
      </c>
      <c r="F325" s="4" t="str">
        <f>IF('Input data'!F340="","",'Input data'!F340)</f>
        <v/>
      </c>
      <c r="G325" s="4">
        <f>IF('Input data'!G340="","",'Input data'!G340)</f>
        <v>0</v>
      </c>
      <c r="H325" s="4" t="str">
        <f>IF('Input data'!H340&gt;0.5,'Input data'!H340,"")</f>
        <v/>
      </c>
      <c r="I325" s="4" t="str">
        <f>IF('Input data'!I340="","",'Input data'!I340)</f>
        <v/>
      </c>
      <c r="J325" s="4" t="str">
        <f>IF(AND(OR(I325="Motorway link",I325="Exit diverge",I325="Entrance merge"),'Input data'!K340=""),2,IF(AND(OR(I325="Motorway link",I325="Exit diverge",I325="Entrance merge"),'Input data'!K340&gt;0.5,'Input data'!K340&lt;21),'Input data'!K340,"Irrelevant"))</f>
        <v>Irrelevant</v>
      </c>
      <c r="K325" s="4" t="str">
        <f>IF(AND(OR(I325="Motorway link",I325="Exit diverge",I325="Entrance merge",I325="Exit ramp",I325="Entrance ramp"),'Input data'!L340=""),3.5,IF(AND(OR(I325="Motorway link",I325="Exit diverge",I325="Entrance merge",I325="Exit ramp",I325="Entrance ramp"),'Input data'!L340&gt;1.5,'Input data'!L340&lt;11),'Input data'!L340,"Irrelevant"))</f>
        <v>Irrelevant</v>
      </c>
      <c r="L325" s="4" t="str">
        <f>IF(AND(I325="Motorway link",'Input data'!M340=""),"No",IF(I325="Motorway link",'Input data'!M340,"Irrelevant"))</f>
        <v>Irrelevant</v>
      </c>
      <c r="M325" s="4" t="str">
        <f>IF(AND(L325="Yes",'Input data'!N340&gt;0,'Input data'!N340&lt;1.00000001),'Input data'!N340,IF(OR(L325="No",L325="Yes"),0,"Irrelevant"))</f>
        <v>Irrelevant</v>
      </c>
      <c r="N325" s="4" t="str">
        <f>IF(AND(OR(I325="Motorway link",I325="Exit diverge",I325="Entrance merge"),'Input data'!O340=""),3,IF(AND(OR(I325="Motorway link",I325="Exit diverge",I325="Entrance merge"),'Input data'!O340&lt;11,'Input data'!O340&gt;-0.00000001),'Input data'!O340,"Irrelevant"))</f>
        <v>Irrelevant</v>
      </c>
      <c r="O325" s="4" t="str">
        <f>IF(AND(OR(I325="Motorway link",I325="Exit diverge",I325="Entrance merge",I325="Exit ramp",I325="Entrance ramp"),'Input data'!P340=""),0.5,IF(AND(OR(I325="Motorway link",I325="Exit diverge",I325="Entrance merge",I325="Exit ramp",I325="Entrance ramp"),'Input data'!P340&gt;-0.00000001,'Input data'!P340&lt;11),'Input data'!P340,"Irrelevant"))</f>
        <v>Irrelevant</v>
      </c>
      <c r="P325" s="4" t="str">
        <f>IF(AND(OR(I325="Motorway link",I325="Exit diverge",I325="Entrance merge"),'Input data'!Q340=""),5,IF(AND(OR(I325="Motorway link",I325="Exit diverge",I325="Entrance merge"),'Input data'!Q340&gt;-0.00000001,'Input data'!Q340&lt;101),'Input data'!Q340,"Irrelevant"))</f>
        <v>Irrelevant</v>
      </c>
      <c r="Q325" s="4" t="str">
        <f>IF(AND(OR(I325="Motorway link",I325="Exit diverge",I325="Entrance merge"),'Input data'!R340=""),"Straight",IF(AND(OR(I325="Motorway link",I325="Exit diverge",I325="Entrance merge"),'Input data'!R340&gt;10),'Input data'!R340,"Irrelevant"))</f>
        <v>Irrelevant</v>
      </c>
      <c r="R325" s="4" t="str">
        <f>IF(Q325="Straight",0,IF(AND(OR(I325="Motorway link",I325="Exit diverge",I325="Entrance merge"),OR('Input data'!S340="",'Input data'!S340&gt;(G325*1000))),G325*1000,IF(AND(OR(I325="Motorway link",I325="Exit diverge",I325="Entrance merge"),'Input data'!S340&gt;0),'Input data'!S340,"Irrelevant")))</f>
        <v>Irrelevant</v>
      </c>
      <c r="S325" s="4" t="str">
        <f>IF(AND(OR(I325="Motorway link",I325="Exit diverge",I325="Entrance merge"),'Input data'!T340=""),"Straight",IF(AND(OR(I325="Motorway link",I325="Exit diverge",I325="Entrance merge"),'Input data'!T340&gt;10),'Input data'!T340,"Irrelevant"))</f>
        <v>Irrelevant</v>
      </c>
      <c r="T325" s="4" t="str">
        <f>IF(S325="Straight",0,IF(R325="Irrelevant","Irrelevant",IF(AND(OR(I325="Motorway link",I325="Exit diverge",I325="Entrance merge"),OR('Input data'!U340="",'Input data'!U340&gt;(G325*1000-R325))),G325*1000-R325,IF(AND(OR(I325="Motorway link",I325="Exit diverge",I325="Entrance merge"),'Input data'!U340&gt;0),'Input data'!U340,"Irrelevant"))))</f>
        <v>Irrelevant</v>
      </c>
      <c r="U325" s="4" t="str">
        <f>IF(AND(OR(I325="Motorway link",I325="Exit diverge",I325="Entrance merge",I325="Exit ramp",I325="Entrance ramp"),'Input data'!V340=""),"No",IF(OR(I325="Motorway link",I325="Exit diverge",I325="Entrance merge",I325="Exit ramp",I325="Entrance ramp"),'Input data'!V340,"Irrelevant"))</f>
        <v>Irrelevant</v>
      </c>
      <c r="V325" s="4" t="str">
        <f>IF(W325="Straight",IF(AND(OR(I325="Exit ramp",I325="Entrance ramp"),'Input data'!W340=""),"Straight diamond ramp",IF(OR(I325="Exit ramp",I325="Entrance ramp"),'Input data'!W340,"Irrelevant")),"Irrelevant")</f>
        <v>Irrelevant</v>
      </c>
      <c r="W325" s="4" t="str">
        <f>IF(AND(OR(I325="Exit ramp",I325="Entrance ramp"),'Input data'!X340=""),"Straight",IF(AND(OR(I325="Exit ramp",I325="Entrance ramp"),'Input data'!X340&gt;10),'Input data'!X340,"Irrelevant"))</f>
        <v>Irrelevant</v>
      </c>
      <c r="X325" s="4" t="str">
        <f>IF(AND(OR(I325="Exit ramp",I325="Entrance ramp"),OR('Input data'!Y340="",'Input data'!Y340&gt;(G325*1000))),G325*1000,IF(AND(OR(I325="Exit ramp",I325="Entrance ramp"),'Input data'!Y340&gt;0),'Input data'!Y340,"Irrelevant"))</f>
        <v>Irrelevant</v>
      </c>
      <c r="Y325" s="4" t="str">
        <f>IF(AND(I325="Exit ramp",'Input data'!Z340=""),95,IF(AND(I325="Entrance ramp",'Input data'!Z340=""),45,IF(AND(OR(I325="Exit ramp",I325="Entrance ramp"),'Input data'!Z340&gt;4,'Input data'!Z340&lt;200),'Input data'!Z340,"Irrelevant")))</f>
        <v>Irrelevant</v>
      </c>
      <c r="Z325" s="4" t="str">
        <f>IF(AND(OR(I325="Exit ramp",I325="Entrance ramp"),'Input data'!AA340=""),"Straight",IF(AND(OR(I325="Exit ramp",I325="Entrance ramp"),'Input data'!AA340&gt;10),'Input data'!AA340,"Irrelevant"))</f>
        <v>Irrelevant</v>
      </c>
      <c r="AA325" s="4" t="str">
        <f>IF(X325="Irrelevant","Irrelevant",IF(AND(OR(I325="Exit ramp",I325="Entrance ramp"),OR('Input data'!AB340="",'Input data'!AB340&gt;(G325*1000-X325))),G325*1000-X325,IF(AND(OR(I325="Exit ramp",I325="Entrance ramp"),'Input data'!AB340&gt;0),'Input data'!AB340,"Irrelevant")))</f>
        <v>Irrelevant</v>
      </c>
      <c r="AB325" s="4" t="str">
        <f>IF(AND(I325="Exit ramp",'Input data'!AC340=""),60,IF(AND(I325="Entrance ramp",'Input data'!AC340=""),80,IF(AND(OR(I325="Exit ramp",I325="Entrance ramp"),'Input data'!AC340&gt;4,'Input data'!AC340&lt;200),'Input data'!AC340,"Irrelevant")))</f>
        <v>Irrelevant</v>
      </c>
      <c r="AC325" s="4" t="str">
        <f>IF(AND(OR(I325="Motorway link",I325="Exit diverge",I325="Entrance merge"),'Input data'!AD340=""),"No",IF(OR(I325="Motorway link",I325="Exit diverge",I325="Entrance merge"),'Input data'!AD340,"Irrelevant"))</f>
        <v>Irrelevant</v>
      </c>
      <c r="AD325" s="4" t="str">
        <f>IF(AND(OR(I325="Motorway link",I325="Exit diverge",I325="Entrance merge"),'Input data'!AE340=""),"130 kph",IF(OR(I325="Motorway link",I325="Exit diverge",I325="Entrance merge"),'Input data'!AE340,"Irrelevant"))</f>
        <v>Irrelevant</v>
      </c>
      <c r="AE325" s="4" t="str">
        <f>IF(AND(I325="Entrance merge",'Input data'!AF340=""),"No",IF(I325="Entrance merge",'Input data'!AF340,"Irrelevant"))</f>
        <v>Irrelevant</v>
      </c>
      <c r="AF325" s="4" t="str">
        <f>IF(AND(AE325="Yes",'Input data'!AG340&gt;0,'Input data'!AG340&lt;1.00000001),'Input data'!AG340,IF(OR(AE325="No",AE325="Yes"),0,"Irrelevant"))</f>
        <v>Irrelevant</v>
      </c>
    </row>
    <row r="326" spans="1:32" x14ac:dyDescent="0.3">
      <c r="A326" s="4" t="str">
        <f>IF('Input data'!A341="","",'Input data'!A341)</f>
        <v/>
      </c>
      <c r="B326" s="4" t="str">
        <f>IF('Input data'!B341="","",'Input data'!B341)</f>
        <v/>
      </c>
      <c r="C326" s="4" t="str">
        <f>IF('Input data'!C341="","",'Input data'!C341)</f>
        <v/>
      </c>
      <c r="D326" s="4" t="str">
        <f>IF('Input data'!D341="","",'Input data'!D341)</f>
        <v/>
      </c>
      <c r="E326" s="4" t="str">
        <f>IF('Input data'!E341="","",'Input data'!E341)</f>
        <v/>
      </c>
      <c r="F326" s="4" t="str">
        <f>IF('Input data'!F341="","",'Input data'!F341)</f>
        <v/>
      </c>
      <c r="G326" s="4">
        <f>IF('Input data'!G341="","",'Input data'!G341)</f>
        <v>0</v>
      </c>
      <c r="H326" s="4" t="str">
        <f>IF('Input data'!H341&gt;0.5,'Input data'!H341,"")</f>
        <v/>
      </c>
      <c r="I326" s="4" t="str">
        <f>IF('Input data'!I341="","",'Input data'!I341)</f>
        <v/>
      </c>
      <c r="J326" s="4" t="str">
        <f>IF(AND(OR(I326="Motorway link",I326="Exit diverge",I326="Entrance merge"),'Input data'!K341=""),2,IF(AND(OR(I326="Motorway link",I326="Exit diverge",I326="Entrance merge"),'Input data'!K341&gt;0.5,'Input data'!K341&lt;21),'Input data'!K341,"Irrelevant"))</f>
        <v>Irrelevant</v>
      </c>
      <c r="K326" s="4" t="str">
        <f>IF(AND(OR(I326="Motorway link",I326="Exit diverge",I326="Entrance merge",I326="Exit ramp",I326="Entrance ramp"),'Input data'!L341=""),3.5,IF(AND(OR(I326="Motorway link",I326="Exit diverge",I326="Entrance merge",I326="Exit ramp",I326="Entrance ramp"),'Input data'!L341&gt;1.5,'Input data'!L341&lt;11),'Input data'!L341,"Irrelevant"))</f>
        <v>Irrelevant</v>
      </c>
      <c r="L326" s="4" t="str">
        <f>IF(AND(I326="Motorway link",'Input data'!M341=""),"No",IF(I326="Motorway link",'Input data'!M341,"Irrelevant"))</f>
        <v>Irrelevant</v>
      </c>
      <c r="M326" s="4" t="str">
        <f>IF(AND(L326="Yes",'Input data'!N341&gt;0,'Input data'!N341&lt;1.00000001),'Input data'!N341,IF(OR(L326="No",L326="Yes"),0,"Irrelevant"))</f>
        <v>Irrelevant</v>
      </c>
      <c r="N326" s="4" t="str">
        <f>IF(AND(OR(I326="Motorway link",I326="Exit diverge",I326="Entrance merge"),'Input data'!O341=""),3,IF(AND(OR(I326="Motorway link",I326="Exit diverge",I326="Entrance merge"),'Input data'!O341&lt;11,'Input data'!O341&gt;-0.00000001),'Input data'!O341,"Irrelevant"))</f>
        <v>Irrelevant</v>
      </c>
      <c r="O326" s="4" t="str">
        <f>IF(AND(OR(I326="Motorway link",I326="Exit diverge",I326="Entrance merge",I326="Exit ramp",I326="Entrance ramp"),'Input data'!P341=""),0.5,IF(AND(OR(I326="Motorway link",I326="Exit diverge",I326="Entrance merge",I326="Exit ramp",I326="Entrance ramp"),'Input data'!P341&gt;-0.00000001,'Input data'!P341&lt;11),'Input data'!P341,"Irrelevant"))</f>
        <v>Irrelevant</v>
      </c>
      <c r="P326" s="4" t="str">
        <f>IF(AND(OR(I326="Motorway link",I326="Exit diverge",I326="Entrance merge"),'Input data'!Q341=""),5,IF(AND(OR(I326="Motorway link",I326="Exit diverge",I326="Entrance merge"),'Input data'!Q341&gt;-0.00000001,'Input data'!Q341&lt;101),'Input data'!Q341,"Irrelevant"))</f>
        <v>Irrelevant</v>
      </c>
      <c r="Q326" s="4" t="str">
        <f>IF(AND(OR(I326="Motorway link",I326="Exit diverge",I326="Entrance merge"),'Input data'!R341=""),"Straight",IF(AND(OR(I326="Motorway link",I326="Exit diverge",I326="Entrance merge"),'Input data'!R341&gt;10),'Input data'!R341,"Irrelevant"))</f>
        <v>Irrelevant</v>
      </c>
      <c r="R326" s="4" t="str">
        <f>IF(Q326="Straight",0,IF(AND(OR(I326="Motorway link",I326="Exit diverge",I326="Entrance merge"),OR('Input data'!S341="",'Input data'!S341&gt;(G326*1000))),G326*1000,IF(AND(OR(I326="Motorway link",I326="Exit diverge",I326="Entrance merge"),'Input data'!S341&gt;0),'Input data'!S341,"Irrelevant")))</f>
        <v>Irrelevant</v>
      </c>
      <c r="S326" s="4" t="str">
        <f>IF(AND(OR(I326="Motorway link",I326="Exit diverge",I326="Entrance merge"),'Input data'!T341=""),"Straight",IF(AND(OR(I326="Motorway link",I326="Exit diverge",I326="Entrance merge"),'Input data'!T341&gt;10),'Input data'!T341,"Irrelevant"))</f>
        <v>Irrelevant</v>
      </c>
      <c r="T326" s="4" t="str">
        <f>IF(S326="Straight",0,IF(R326="Irrelevant","Irrelevant",IF(AND(OR(I326="Motorway link",I326="Exit diverge",I326="Entrance merge"),OR('Input data'!U341="",'Input data'!U341&gt;(G326*1000-R326))),G326*1000-R326,IF(AND(OR(I326="Motorway link",I326="Exit diverge",I326="Entrance merge"),'Input data'!U341&gt;0),'Input data'!U341,"Irrelevant"))))</f>
        <v>Irrelevant</v>
      </c>
      <c r="U326" s="4" t="str">
        <f>IF(AND(OR(I326="Motorway link",I326="Exit diverge",I326="Entrance merge",I326="Exit ramp",I326="Entrance ramp"),'Input data'!V341=""),"No",IF(OR(I326="Motorway link",I326="Exit diverge",I326="Entrance merge",I326="Exit ramp",I326="Entrance ramp"),'Input data'!V341,"Irrelevant"))</f>
        <v>Irrelevant</v>
      </c>
      <c r="V326" s="4" t="str">
        <f>IF(W326="Straight",IF(AND(OR(I326="Exit ramp",I326="Entrance ramp"),'Input data'!W341=""),"Straight diamond ramp",IF(OR(I326="Exit ramp",I326="Entrance ramp"),'Input data'!W341,"Irrelevant")),"Irrelevant")</f>
        <v>Irrelevant</v>
      </c>
      <c r="W326" s="4" t="str">
        <f>IF(AND(OR(I326="Exit ramp",I326="Entrance ramp"),'Input data'!X341=""),"Straight",IF(AND(OR(I326="Exit ramp",I326="Entrance ramp"),'Input data'!X341&gt;10),'Input data'!X341,"Irrelevant"))</f>
        <v>Irrelevant</v>
      </c>
      <c r="X326" s="4" t="str">
        <f>IF(AND(OR(I326="Exit ramp",I326="Entrance ramp"),OR('Input data'!Y341="",'Input data'!Y341&gt;(G326*1000))),G326*1000,IF(AND(OR(I326="Exit ramp",I326="Entrance ramp"),'Input data'!Y341&gt;0),'Input data'!Y341,"Irrelevant"))</f>
        <v>Irrelevant</v>
      </c>
      <c r="Y326" s="4" t="str">
        <f>IF(AND(I326="Exit ramp",'Input data'!Z341=""),95,IF(AND(I326="Entrance ramp",'Input data'!Z341=""),45,IF(AND(OR(I326="Exit ramp",I326="Entrance ramp"),'Input data'!Z341&gt;4,'Input data'!Z341&lt;200),'Input data'!Z341,"Irrelevant")))</f>
        <v>Irrelevant</v>
      </c>
      <c r="Z326" s="4" t="str">
        <f>IF(AND(OR(I326="Exit ramp",I326="Entrance ramp"),'Input data'!AA341=""),"Straight",IF(AND(OR(I326="Exit ramp",I326="Entrance ramp"),'Input data'!AA341&gt;10),'Input data'!AA341,"Irrelevant"))</f>
        <v>Irrelevant</v>
      </c>
      <c r="AA326" s="4" t="str">
        <f>IF(X326="Irrelevant","Irrelevant",IF(AND(OR(I326="Exit ramp",I326="Entrance ramp"),OR('Input data'!AB341="",'Input data'!AB341&gt;(G326*1000-X326))),G326*1000-X326,IF(AND(OR(I326="Exit ramp",I326="Entrance ramp"),'Input data'!AB341&gt;0),'Input data'!AB341,"Irrelevant")))</f>
        <v>Irrelevant</v>
      </c>
      <c r="AB326" s="4" t="str">
        <f>IF(AND(I326="Exit ramp",'Input data'!AC341=""),60,IF(AND(I326="Entrance ramp",'Input data'!AC341=""),80,IF(AND(OR(I326="Exit ramp",I326="Entrance ramp"),'Input data'!AC341&gt;4,'Input data'!AC341&lt;200),'Input data'!AC341,"Irrelevant")))</f>
        <v>Irrelevant</v>
      </c>
      <c r="AC326" s="4" t="str">
        <f>IF(AND(OR(I326="Motorway link",I326="Exit diverge",I326="Entrance merge"),'Input data'!AD341=""),"No",IF(OR(I326="Motorway link",I326="Exit diverge",I326="Entrance merge"),'Input data'!AD341,"Irrelevant"))</f>
        <v>Irrelevant</v>
      </c>
      <c r="AD326" s="4" t="str">
        <f>IF(AND(OR(I326="Motorway link",I326="Exit diverge",I326="Entrance merge"),'Input data'!AE341=""),"130 kph",IF(OR(I326="Motorway link",I326="Exit diverge",I326="Entrance merge"),'Input data'!AE341,"Irrelevant"))</f>
        <v>Irrelevant</v>
      </c>
      <c r="AE326" s="4" t="str">
        <f>IF(AND(I326="Entrance merge",'Input data'!AF341=""),"No",IF(I326="Entrance merge",'Input data'!AF341,"Irrelevant"))</f>
        <v>Irrelevant</v>
      </c>
      <c r="AF326" s="4" t="str">
        <f>IF(AND(AE326="Yes",'Input data'!AG341&gt;0,'Input data'!AG341&lt;1.00000001),'Input data'!AG341,IF(OR(AE326="No",AE326="Yes"),0,"Irrelevant"))</f>
        <v>Irrelevant</v>
      </c>
    </row>
    <row r="327" spans="1:32" x14ac:dyDescent="0.3">
      <c r="A327" s="4" t="str">
        <f>IF('Input data'!A342="","",'Input data'!A342)</f>
        <v/>
      </c>
      <c r="B327" s="4" t="str">
        <f>IF('Input data'!B342="","",'Input data'!B342)</f>
        <v/>
      </c>
      <c r="C327" s="4" t="str">
        <f>IF('Input data'!C342="","",'Input data'!C342)</f>
        <v/>
      </c>
      <c r="D327" s="4" t="str">
        <f>IF('Input data'!D342="","",'Input data'!D342)</f>
        <v/>
      </c>
      <c r="E327" s="4" t="str">
        <f>IF('Input data'!E342="","",'Input data'!E342)</f>
        <v/>
      </c>
      <c r="F327" s="4" t="str">
        <f>IF('Input data'!F342="","",'Input data'!F342)</f>
        <v/>
      </c>
      <c r="G327" s="4">
        <f>IF('Input data'!G342="","",'Input data'!G342)</f>
        <v>0</v>
      </c>
      <c r="H327" s="4" t="str">
        <f>IF('Input data'!H342&gt;0.5,'Input data'!H342,"")</f>
        <v/>
      </c>
      <c r="I327" s="4" t="str">
        <f>IF('Input data'!I342="","",'Input data'!I342)</f>
        <v/>
      </c>
      <c r="J327" s="4" t="str">
        <f>IF(AND(OR(I327="Motorway link",I327="Exit diverge",I327="Entrance merge"),'Input data'!K342=""),2,IF(AND(OR(I327="Motorway link",I327="Exit diverge",I327="Entrance merge"),'Input data'!K342&gt;0.5,'Input data'!K342&lt;21),'Input data'!K342,"Irrelevant"))</f>
        <v>Irrelevant</v>
      </c>
      <c r="K327" s="4" t="str">
        <f>IF(AND(OR(I327="Motorway link",I327="Exit diverge",I327="Entrance merge",I327="Exit ramp",I327="Entrance ramp"),'Input data'!L342=""),3.5,IF(AND(OR(I327="Motorway link",I327="Exit diverge",I327="Entrance merge",I327="Exit ramp",I327="Entrance ramp"),'Input data'!L342&gt;1.5,'Input data'!L342&lt;11),'Input data'!L342,"Irrelevant"))</f>
        <v>Irrelevant</v>
      </c>
      <c r="L327" s="4" t="str">
        <f>IF(AND(I327="Motorway link",'Input data'!M342=""),"No",IF(I327="Motorway link",'Input data'!M342,"Irrelevant"))</f>
        <v>Irrelevant</v>
      </c>
      <c r="M327" s="4" t="str">
        <f>IF(AND(L327="Yes",'Input data'!N342&gt;0,'Input data'!N342&lt;1.00000001),'Input data'!N342,IF(OR(L327="No",L327="Yes"),0,"Irrelevant"))</f>
        <v>Irrelevant</v>
      </c>
      <c r="N327" s="4" t="str">
        <f>IF(AND(OR(I327="Motorway link",I327="Exit diverge",I327="Entrance merge"),'Input data'!O342=""),3,IF(AND(OR(I327="Motorway link",I327="Exit diverge",I327="Entrance merge"),'Input data'!O342&lt;11,'Input data'!O342&gt;-0.00000001),'Input data'!O342,"Irrelevant"))</f>
        <v>Irrelevant</v>
      </c>
      <c r="O327" s="4" t="str">
        <f>IF(AND(OR(I327="Motorway link",I327="Exit diverge",I327="Entrance merge",I327="Exit ramp",I327="Entrance ramp"),'Input data'!P342=""),0.5,IF(AND(OR(I327="Motorway link",I327="Exit diverge",I327="Entrance merge",I327="Exit ramp",I327="Entrance ramp"),'Input data'!P342&gt;-0.00000001,'Input data'!P342&lt;11),'Input data'!P342,"Irrelevant"))</f>
        <v>Irrelevant</v>
      </c>
      <c r="P327" s="4" t="str">
        <f>IF(AND(OR(I327="Motorway link",I327="Exit diverge",I327="Entrance merge"),'Input data'!Q342=""),5,IF(AND(OR(I327="Motorway link",I327="Exit diverge",I327="Entrance merge"),'Input data'!Q342&gt;-0.00000001,'Input data'!Q342&lt;101),'Input data'!Q342,"Irrelevant"))</f>
        <v>Irrelevant</v>
      </c>
      <c r="Q327" s="4" t="str">
        <f>IF(AND(OR(I327="Motorway link",I327="Exit diverge",I327="Entrance merge"),'Input data'!R342=""),"Straight",IF(AND(OR(I327="Motorway link",I327="Exit diverge",I327="Entrance merge"),'Input data'!R342&gt;10),'Input data'!R342,"Irrelevant"))</f>
        <v>Irrelevant</v>
      </c>
      <c r="R327" s="4" t="str">
        <f>IF(Q327="Straight",0,IF(AND(OR(I327="Motorway link",I327="Exit diverge",I327="Entrance merge"),OR('Input data'!S342="",'Input data'!S342&gt;(G327*1000))),G327*1000,IF(AND(OR(I327="Motorway link",I327="Exit diverge",I327="Entrance merge"),'Input data'!S342&gt;0),'Input data'!S342,"Irrelevant")))</f>
        <v>Irrelevant</v>
      </c>
      <c r="S327" s="4" t="str">
        <f>IF(AND(OR(I327="Motorway link",I327="Exit diverge",I327="Entrance merge"),'Input data'!T342=""),"Straight",IF(AND(OR(I327="Motorway link",I327="Exit diverge",I327="Entrance merge"),'Input data'!T342&gt;10),'Input data'!T342,"Irrelevant"))</f>
        <v>Irrelevant</v>
      </c>
      <c r="T327" s="4" t="str">
        <f>IF(S327="Straight",0,IF(R327="Irrelevant","Irrelevant",IF(AND(OR(I327="Motorway link",I327="Exit diverge",I327="Entrance merge"),OR('Input data'!U342="",'Input data'!U342&gt;(G327*1000-R327))),G327*1000-R327,IF(AND(OR(I327="Motorway link",I327="Exit diverge",I327="Entrance merge"),'Input data'!U342&gt;0),'Input data'!U342,"Irrelevant"))))</f>
        <v>Irrelevant</v>
      </c>
      <c r="U327" s="4" t="str">
        <f>IF(AND(OR(I327="Motorway link",I327="Exit diverge",I327="Entrance merge",I327="Exit ramp",I327="Entrance ramp"),'Input data'!V342=""),"No",IF(OR(I327="Motorway link",I327="Exit diverge",I327="Entrance merge",I327="Exit ramp",I327="Entrance ramp"),'Input data'!V342,"Irrelevant"))</f>
        <v>Irrelevant</v>
      </c>
      <c r="V327" s="4" t="str">
        <f>IF(W327="Straight",IF(AND(OR(I327="Exit ramp",I327="Entrance ramp"),'Input data'!W342=""),"Straight diamond ramp",IF(OR(I327="Exit ramp",I327="Entrance ramp"),'Input data'!W342,"Irrelevant")),"Irrelevant")</f>
        <v>Irrelevant</v>
      </c>
      <c r="W327" s="4" t="str">
        <f>IF(AND(OR(I327="Exit ramp",I327="Entrance ramp"),'Input data'!X342=""),"Straight",IF(AND(OR(I327="Exit ramp",I327="Entrance ramp"),'Input data'!X342&gt;10),'Input data'!X342,"Irrelevant"))</f>
        <v>Irrelevant</v>
      </c>
      <c r="X327" s="4" t="str">
        <f>IF(AND(OR(I327="Exit ramp",I327="Entrance ramp"),OR('Input data'!Y342="",'Input data'!Y342&gt;(G327*1000))),G327*1000,IF(AND(OR(I327="Exit ramp",I327="Entrance ramp"),'Input data'!Y342&gt;0),'Input data'!Y342,"Irrelevant"))</f>
        <v>Irrelevant</v>
      </c>
      <c r="Y327" s="4" t="str">
        <f>IF(AND(I327="Exit ramp",'Input data'!Z342=""),95,IF(AND(I327="Entrance ramp",'Input data'!Z342=""),45,IF(AND(OR(I327="Exit ramp",I327="Entrance ramp"),'Input data'!Z342&gt;4,'Input data'!Z342&lt;200),'Input data'!Z342,"Irrelevant")))</f>
        <v>Irrelevant</v>
      </c>
      <c r="Z327" s="4" t="str">
        <f>IF(AND(OR(I327="Exit ramp",I327="Entrance ramp"),'Input data'!AA342=""),"Straight",IF(AND(OR(I327="Exit ramp",I327="Entrance ramp"),'Input data'!AA342&gt;10),'Input data'!AA342,"Irrelevant"))</f>
        <v>Irrelevant</v>
      </c>
      <c r="AA327" s="4" t="str">
        <f>IF(X327="Irrelevant","Irrelevant",IF(AND(OR(I327="Exit ramp",I327="Entrance ramp"),OR('Input data'!AB342="",'Input data'!AB342&gt;(G327*1000-X327))),G327*1000-X327,IF(AND(OR(I327="Exit ramp",I327="Entrance ramp"),'Input data'!AB342&gt;0),'Input data'!AB342,"Irrelevant")))</f>
        <v>Irrelevant</v>
      </c>
      <c r="AB327" s="4" t="str">
        <f>IF(AND(I327="Exit ramp",'Input data'!AC342=""),60,IF(AND(I327="Entrance ramp",'Input data'!AC342=""),80,IF(AND(OR(I327="Exit ramp",I327="Entrance ramp"),'Input data'!AC342&gt;4,'Input data'!AC342&lt;200),'Input data'!AC342,"Irrelevant")))</f>
        <v>Irrelevant</v>
      </c>
      <c r="AC327" s="4" t="str">
        <f>IF(AND(OR(I327="Motorway link",I327="Exit diverge",I327="Entrance merge"),'Input data'!AD342=""),"No",IF(OR(I327="Motorway link",I327="Exit diverge",I327="Entrance merge"),'Input data'!AD342,"Irrelevant"))</f>
        <v>Irrelevant</v>
      </c>
      <c r="AD327" s="4" t="str">
        <f>IF(AND(OR(I327="Motorway link",I327="Exit diverge",I327="Entrance merge"),'Input data'!AE342=""),"130 kph",IF(OR(I327="Motorway link",I327="Exit diverge",I327="Entrance merge"),'Input data'!AE342,"Irrelevant"))</f>
        <v>Irrelevant</v>
      </c>
      <c r="AE327" s="4" t="str">
        <f>IF(AND(I327="Entrance merge",'Input data'!AF342=""),"No",IF(I327="Entrance merge",'Input data'!AF342,"Irrelevant"))</f>
        <v>Irrelevant</v>
      </c>
      <c r="AF327" s="4" t="str">
        <f>IF(AND(AE327="Yes",'Input data'!AG342&gt;0,'Input data'!AG342&lt;1.00000001),'Input data'!AG342,IF(OR(AE327="No",AE327="Yes"),0,"Irrelevant"))</f>
        <v>Irrelevant</v>
      </c>
    </row>
    <row r="328" spans="1:32" x14ac:dyDescent="0.3">
      <c r="A328" s="4" t="str">
        <f>IF('Input data'!A343="","",'Input data'!A343)</f>
        <v/>
      </c>
      <c r="B328" s="4" t="str">
        <f>IF('Input data'!B343="","",'Input data'!B343)</f>
        <v/>
      </c>
      <c r="C328" s="4" t="str">
        <f>IF('Input data'!C343="","",'Input data'!C343)</f>
        <v/>
      </c>
      <c r="D328" s="4" t="str">
        <f>IF('Input data'!D343="","",'Input data'!D343)</f>
        <v/>
      </c>
      <c r="E328" s="4" t="str">
        <f>IF('Input data'!E343="","",'Input data'!E343)</f>
        <v/>
      </c>
      <c r="F328" s="4" t="str">
        <f>IF('Input data'!F343="","",'Input data'!F343)</f>
        <v/>
      </c>
      <c r="G328" s="4">
        <f>IF('Input data'!G343="","",'Input data'!G343)</f>
        <v>0</v>
      </c>
      <c r="H328" s="4" t="str">
        <f>IF('Input data'!H343&gt;0.5,'Input data'!H343,"")</f>
        <v/>
      </c>
      <c r="I328" s="4" t="str">
        <f>IF('Input data'!I343="","",'Input data'!I343)</f>
        <v/>
      </c>
      <c r="J328" s="4" t="str">
        <f>IF(AND(OR(I328="Motorway link",I328="Exit diverge",I328="Entrance merge"),'Input data'!K343=""),2,IF(AND(OR(I328="Motorway link",I328="Exit diverge",I328="Entrance merge"),'Input data'!K343&gt;0.5,'Input data'!K343&lt;21),'Input data'!K343,"Irrelevant"))</f>
        <v>Irrelevant</v>
      </c>
      <c r="K328" s="4" t="str">
        <f>IF(AND(OR(I328="Motorway link",I328="Exit diverge",I328="Entrance merge",I328="Exit ramp",I328="Entrance ramp"),'Input data'!L343=""),3.5,IF(AND(OR(I328="Motorway link",I328="Exit diverge",I328="Entrance merge",I328="Exit ramp",I328="Entrance ramp"),'Input data'!L343&gt;1.5,'Input data'!L343&lt;11),'Input data'!L343,"Irrelevant"))</f>
        <v>Irrelevant</v>
      </c>
      <c r="L328" s="4" t="str">
        <f>IF(AND(I328="Motorway link",'Input data'!M343=""),"No",IF(I328="Motorway link",'Input data'!M343,"Irrelevant"))</f>
        <v>Irrelevant</v>
      </c>
      <c r="M328" s="4" t="str">
        <f>IF(AND(L328="Yes",'Input data'!N343&gt;0,'Input data'!N343&lt;1.00000001),'Input data'!N343,IF(OR(L328="No",L328="Yes"),0,"Irrelevant"))</f>
        <v>Irrelevant</v>
      </c>
      <c r="N328" s="4" t="str">
        <f>IF(AND(OR(I328="Motorway link",I328="Exit diverge",I328="Entrance merge"),'Input data'!O343=""),3,IF(AND(OR(I328="Motorway link",I328="Exit diverge",I328="Entrance merge"),'Input data'!O343&lt;11,'Input data'!O343&gt;-0.00000001),'Input data'!O343,"Irrelevant"))</f>
        <v>Irrelevant</v>
      </c>
      <c r="O328" s="4" t="str">
        <f>IF(AND(OR(I328="Motorway link",I328="Exit diverge",I328="Entrance merge",I328="Exit ramp",I328="Entrance ramp"),'Input data'!P343=""),0.5,IF(AND(OR(I328="Motorway link",I328="Exit diverge",I328="Entrance merge",I328="Exit ramp",I328="Entrance ramp"),'Input data'!P343&gt;-0.00000001,'Input data'!P343&lt;11),'Input data'!P343,"Irrelevant"))</f>
        <v>Irrelevant</v>
      </c>
      <c r="P328" s="4" t="str">
        <f>IF(AND(OR(I328="Motorway link",I328="Exit diverge",I328="Entrance merge"),'Input data'!Q343=""),5,IF(AND(OR(I328="Motorway link",I328="Exit diverge",I328="Entrance merge"),'Input data'!Q343&gt;-0.00000001,'Input data'!Q343&lt;101),'Input data'!Q343,"Irrelevant"))</f>
        <v>Irrelevant</v>
      </c>
      <c r="Q328" s="4" t="str">
        <f>IF(AND(OR(I328="Motorway link",I328="Exit diverge",I328="Entrance merge"),'Input data'!R343=""),"Straight",IF(AND(OR(I328="Motorway link",I328="Exit diverge",I328="Entrance merge"),'Input data'!R343&gt;10),'Input data'!R343,"Irrelevant"))</f>
        <v>Irrelevant</v>
      </c>
      <c r="R328" s="4" t="str">
        <f>IF(Q328="Straight",0,IF(AND(OR(I328="Motorway link",I328="Exit diverge",I328="Entrance merge"),OR('Input data'!S343="",'Input data'!S343&gt;(G328*1000))),G328*1000,IF(AND(OR(I328="Motorway link",I328="Exit diverge",I328="Entrance merge"),'Input data'!S343&gt;0),'Input data'!S343,"Irrelevant")))</f>
        <v>Irrelevant</v>
      </c>
      <c r="S328" s="4" t="str">
        <f>IF(AND(OR(I328="Motorway link",I328="Exit diverge",I328="Entrance merge"),'Input data'!T343=""),"Straight",IF(AND(OR(I328="Motorway link",I328="Exit diverge",I328="Entrance merge"),'Input data'!T343&gt;10),'Input data'!T343,"Irrelevant"))</f>
        <v>Irrelevant</v>
      </c>
      <c r="T328" s="4" t="str">
        <f>IF(S328="Straight",0,IF(R328="Irrelevant","Irrelevant",IF(AND(OR(I328="Motorway link",I328="Exit diverge",I328="Entrance merge"),OR('Input data'!U343="",'Input data'!U343&gt;(G328*1000-R328))),G328*1000-R328,IF(AND(OR(I328="Motorway link",I328="Exit diverge",I328="Entrance merge"),'Input data'!U343&gt;0),'Input data'!U343,"Irrelevant"))))</f>
        <v>Irrelevant</v>
      </c>
      <c r="U328" s="4" t="str">
        <f>IF(AND(OR(I328="Motorway link",I328="Exit diverge",I328="Entrance merge",I328="Exit ramp",I328="Entrance ramp"),'Input data'!V343=""),"No",IF(OR(I328="Motorway link",I328="Exit diverge",I328="Entrance merge",I328="Exit ramp",I328="Entrance ramp"),'Input data'!V343,"Irrelevant"))</f>
        <v>Irrelevant</v>
      </c>
      <c r="V328" s="4" t="str">
        <f>IF(W328="Straight",IF(AND(OR(I328="Exit ramp",I328="Entrance ramp"),'Input data'!W343=""),"Straight diamond ramp",IF(OR(I328="Exit ramp",I328="Entrance ramp"),'Input data'!W343,"Irrelevant")),"Irrelevant")</f>
        <v>Irrelevant</v>
      </c>
      <c r="W328" s="4" t="str">
        <f>IF(AND(OR(I328="Exit ramp",I328="Entrance ramp"),'Input data'!X343=""),"Straight",IF(AND(OR(I328="Exit ramp",I328="Entrance ramp"),'Input data'!X343&gt;10),'Input data'!X343,"Irrelevant"))</f>
        <v>Irrelevant</v>
      </c>
      <c r="X328" s="4" t="str">
        <f>IF(AND(OR(I328="Exit ramp",I328="Entrance ramp"),OR('Input data'!Y343="",'Input data'!Y343&gt;(G328*1000))),G328*1000,IF(AND(OR(I328="Exit ramp",I328="Entrance ramp"),'Input data'!Y343&gt;0),'Input data'!Y343,"Irrelevant"))</f>
        <v>Irrelevant</v>
      </c>
      <c r="Y328" s="4" t="str">
        <f>IF(AND(I328="Exit ramp",'Input data'!Z343=""),95,IF(AND(I328="Entrance ramp",'Input data'!Z343=""),45,IF(AND(OR(I328="Exit ramp",I328="Entrance ramp"),'Input data'!Z343&gt;4,'Input data'!Z343&lt;200),'Input data'!Z343,"Irrelevant")))</f>
        <v>Irrelevant</v>
      </c>
      <c r="Z328" s="4" t="str">
        <f>IF(AND(OR(I328="Exit ramp",I328="Entrance ramp"),'Input data'!AA343=""),"Straight",IF(AND(OR(I328="Exit ramp",I328="Entrance ramp"),'Input data'!AA343&gt;10),'Input data'!AA343,"Irrelevant"))</f>
        <v>Irrelevant</v>
      </c>
      <c r="AA328" s="4" t="str">
        <f>IF(X328="Irrelevant","Irrelevant",IF(AND(OR(I328="Exit ramp",I328="Entrance ramp"),OR('Input data'!AB343="",'Input data'!AB343&gt;(G328*1000-X328))),G328*1000-X328,IF(AND(OR(I328="Exit ramp",I328="Entrance ramp"),'Input data'!AB343&gt;0),'Input data'!AB343,"Irrelevant")))</f>
        <v>Irrelevant</v>
      </c>
      <c r="AB328" s="4" t="str">
        <f>IF(AND(I328="Exit ramp",'Input data'!AC343=""),60,IF(AND(I328="Entrance ramp",'Input data'!AC343=""),80,IF(AND(OR(I328="Exit ramp",I328="Entrance ramp"),'Input data'!AC343&gt;4,'Input data'!AC343&lt;200),'Input data'!AC343,"Irrelevant")))</f>
        <v>Irrelevant</v>
      </c>
      <c r="AC328" s="4" t="str">
        <f>IF(AND(OR(I328="Motorway link",I328="Exit diverge",I328="Entrance merge"),'Input data'!AD343=""),"No",IF(OR(I328="Motorway link",I328="Exit diverge",I328="Entrance merge"),'Input data'!AD343,"Irrelevant"))</f>
        <v>Irrelevant</v>
      </c>
      <c r="AD328" s="4" t="str">
        <f>IF(AND(OR(I328="Motorway link",I328="Exit diverge",I328="Entrance merge"),'Input data'!AE343=""),"130 kph",IF(OR(I328="Motorway link",I328="Exit diverge",I328="Entrance merge"),'Input data'!AE343,"Irrelevant"))</f>
        <v>Irrelevant</v>
      </c>
      <c r="AE328" s="4" t="str">
        <f>IF(AND(I328="Entrance merge",'Input data'!AF343=""),"No",IF(I328="Entrance merge",'Input data'!AF343,"Irrelevant"))</f>
        <v>Irrelevant</v>
      </c>
      <c r="AF328" s="4" t="str">
        <f>IF(AND(AE328="Yes",'Input data'!AG343&gt;0,'Input data'!AG343&lt;1.00000001),'Input data'!AG343,IF(OR(AE328="No",AE328="Yes"),0,"Irrelevant"))</f>
        <v>Irrelevant</v>
      </c>
    </row>
    <row r="329" spans="1:32" x14ac:dyDescent="0.3">
      <c r="A329" s="4" t="str">
        <f>IF('Input data'!A344="","",'Input data'!A344)</f>
        <v/>
      </c>
      <c r="B329" s="4" t="str">
        <f>IF('Input data'!B344="","",'Input data'!B344)</f>
        <v/>
      </c>
      <c r="C329" s="4" t="str">
        <f>IF('Input data'!C344="","",'Input data'!C344)</f>
        <v/>
      </c>
      <c r="D329" s="4" t="str">
        <f>IF('Input data'!D344="","",'Input data'!D344)</f>
        <v/>
      </c>
      <c r="E329" s="4" t="str">
        <f>IF('Input data'!E344="","",'Input data'!E344)</f>
        <v/>
      </c>
      <c r="F329" s="4" t="str">
        <f>IF('Input data'!F344="","",'Input data'!F344)</f>
        <v/>
      </c>
      <c r="G329" s="4">
        <f>IF('Input data'!G344="","",'Input data'!G344)</f>
        <v>0</v>
      </c>
      <c r="H329" s="4" t="str">
        <f>IF('Input data'!H344&gt;0.5,'Input data'!H344,"")</f>
        <v/>
      </c>
      <c r="I329" s="4" t="str">
        <f>IF('Input data'!I344="","",'Input data'!I344)</f>
        <v/>
      </c>
      <c r="J329" s="4" t="str">
        <f>IF(AND(OR(I329="Motorway link",I329="Exit diverge",I329="Entrance merge"),'Input data'!K344=""),2,IF(AND(OR(I329="Motorway link",I329="Exit diverge",I329="Entrance merge"),'Input data'!K344&gt;0.5,'Input data'!K344&lt;21),'Input data'!K344,"Irrelevant"))</f>
        <v>Irrelevant</v>
      </c>
      <c r="K329" s="4" t="str">
        <f>IF(AND(OR(I329="Motorway link",I329="Exit diverge",I329="Entrance merge",I329="Exit ramp",I329="Entrance ramp"),'Input data'!L344=""),3.5,IF(AND(OR(I329="Motorway link",I329="Exit diverge",I329="Entrance merge",I329="Exit ramp",I329="Entrance ramp"),'Input data'!L344&gt;1.5,'Input data'!L344&lt;11),'Input data'!L344,"Irrelevant"))</f>
        <v>Irrelevant</v>
      </c>
      <c r="L329" s="4" t="str">
        <f>IF(AND(I329="Motorway link",'Input data'!M344=""),"No",IF(I329="Motorway link",'Input data'!M344,"Irrelevant"))</f>
        <v>Irrelevant</v>
      </c>
      <c r="M329" s="4" t="str">
        <f>IF(AND(L329="Yes",'Input data'!N344&gt;0,'Input data'!N344&lt;1.00000001),'Input data'!N344,IF(OR(L329="No",L329="Yes"),0,"Irrelevant"))</f>
        <v>Irrelevant</v>
      </c>
      <c r="N329" s="4" t="str">
        <f>IF(AND(OR(I329="Motorway link",I329="Exit diverge",I329="Entrance merge"),'Input data'!O344=""),3,IF(AND(OR(I329="Motorway link",I329="Exit diverge",I329="Entrance merge"),'Input data'!O344&lt;11,'Input data'!O344&gt;-0.00000001),'Input data'!O344,"Irrelevant"))</f>
        <v>Irrelevant</v>
      </c>
      <c r="O329" s="4" t="str">
        <f>IF(AND(OR(I329="Motorway link",I329="Exit diverge",I329="Entrance merge",I329="Exit ramp",I329="Entrance ramp"),'Input data'!P344=""),0.5,IF(AND(OR(I329="Motorway link",I329="Exit diverge",I329="Entrance merge",I329="Exit ramp",I329="Entrance ramp"),'Input data'!P344&gt;-0.00000001,'Input data'!P344&lt;11),'Input data'!P344,"Irrelevant"))</f>
        <v>Irrelevant</v>
      </c>
      <c r="P329" s="4" t="str">
        <f>IF(AND(OR(I329="Motorway link",I329="Exit diverge",I329="Entrance merge"),'Input data'!Q344=""),5,IF(AND(OR(I329="Motorway link",I329="Exit diverge",I329="Entrance merge"),'Input data'!Q344&gt;-0.00000001,'Input data'!Q344&lt;101),'Input data'!Q344,"Irrelevant"))</f>
        <v>Irrelevant</v>
      </c>
      <c r="Q329" s="4" t="str">
        <f>IF(AND(OR(I329="Motorway link",I329="Exit diverge",I329="Entrance merge"),'Input data'!R344=""),"Straight",IF(AND(OR(I329="Motorway link",I329="Exit diverge",I329="Entrance merge"),'Input data'!R344&gt;10),'Input data'!R344,"Irrelevant"))</f>
        <v>Irrelevant</v>
      </c>
      <c r="R329" s="4" t="str">
        <f>IF(Q329="Straight",0,IF(AND(OR(I329="Motorway link",I329="Exit diverge",I329="Entrance merge"),OR('Input data'!S344="",'Input data'!S344&gt;(G329*1000))),G329*1000,IF(AND(OR(I329="Motorway link",I329="Exit diverge",I329="Entrance merge"),'Input data'!S344&gt;0),'Input data'!S344,"Irrelevant")))</f>
        <v>Irrelevant</v>
      </c>
      <c r="S329" s="4" t="str">
        <f>IF(AND(OR(I329="Motorway link",I329="Exit diverge",I329="Entrance merge"),'Input data'!T344=""),"Straight",IF(AND(OR(I329="Motorway link",I329="Exit diverge",I329="Entrance merge"),'Input data'!T344&gt;10),'Input data'!T344,"Irrelevant"))</f>
        <v>Irrelevant</v>
      </c>
      <c r="T329" s="4" t="str">
        <f>IF(S329="Straight",0,IF(R329="Irrelevant","Irrelevant",IF(AND(OR(I329="Motorway link",I329="Exit diverge",I329="Entrance merge"),OR('Input data'!U344="",'Input data'!U344&gt;(G329*1000-R329))),G329*1000-R329,IF(AND(OR(I329="Motorway link",I329="Exit diverge",I329="Entrance merge"),'Input data'!U344&gt;0),'Input data'!U344,"Irrelevant"))))</f>
        <v>Irrelevant</v>
      </c>
      <c r="U329" s="4" t="str">
        <f>IF(AND(OR(I329="Motorway link",I329="Exit diverge",I329="Entrance merge",I329="Exit ramp",I329="Entrance ramp"),'Input data'!V344=""),"No",IF(OR(I329="Motorway link",I329="Exit diverge",I329="Entrance merge",I329="Exit ramp",I329="Entrance ramp"),'Input data'!V344,"Irrelevant"))</f>
        <v>Irrelevant</v>
      </c>
      <c r="V329" s="4" t="str">
        <f>IF(W329="Straight",IF(AND(OR(I329="Exit ramp",I329="Entrance ramp"),'Input data'!W344=""),"Straight diamond ramp",IF(OR(I329="Exit ramp",I329="Entrance ramp"),'Input data'!W344,"Irrelevant")),"Irrelevant")</f>
        <v>Irrelevant</v>
      </c>
      <c r="W329" s="4" t="str">
        <f>IF(AND(OR(I329="Exit ramp",I329="Entrance ramp"),'Input data'!X344=""),"Straight",IF(AND(OR(I329="Exit ramp",I329="Entrance ramp"),'Input data'!X344&gt;10),'Input data'!X344,"Irrelevant"))</f>
        <v>Irrelevant</v>
      </c>
      <c r="X329" s="4" t="str">
        <f>IF(AND(OR(I329="Exit ramp",I329="Entrance ramp"),OR('Input data'!Y344="",'Input data'!Y344&gt;(G329*1000))),G329*1000,IF(AND(OR(I329="Exit ramp",I329="Entrance ramp"),'Input data'!Y344&gt;0),'Input data'!Y344,"Irrelevant"))</f>
        <v>Irrelevant</v>
      </c>
      <c r="Y329" s="4" t="str">
        <f>IF(AND(I329="Exit ramp",'Input data'!Z344=""),95,IF(AND(I329="Entrance ramp",'Input data'!Z344=""),45,IF(AND(OR(I329="Exit ramp",I329="Entrance ramp"),'Input data'!Z344&gt;4,'Input data'!Z344&lt;200),'Input data'!Z344,"Irrelevant")))</f>
        <v>Irrelevant</v>
      </c>
      <c r="Z329" s="4" t="str">
        <f>IF(AND(OR(I329="Exit ramp",I329="Entrance ramp"),'Input data'!AA344=""),"Straight",IF(AND(OR(I329="Exit ramp",I329="Entrance ramp"),'Input data'!AA344&gt;10),'Input data'!AA344,"Irrelevant"))</f>
        <v>Irrelevant</v>
      </c>
      <c r="AA329" s="4" t="str">
        <f>IF(X329="Irrelevant","Irrelevant",IF(AND(OR(I329="Exit ramp",I329="Entrance ramp"),OR('Input data'!AB344="",'Input data'!AB344&gt;(G329*1000-X329))),G329*1000-X329,IF(AND(OR(I329="Exit ramp",I329="Entrance ramp"),'Input data'!AB344&gt;0),'Input data'!AB344,"Irrelevant")))</f>
        <v>Irrelevant</v>
      </c>
      <c r="AB329" s="4" t="str">
        <f>IF(AND(I329="Exit ramp",'Input data'!AC344=""),60,IF(AND(I329="Entrance ramp",'Input data'!AC344=""),80,IF(AND(OR(I329="Exit ramp",I329="Entrance ramp"),'Input data'!AC344&gt;4,'Input data'!AC344&lt;200),'Input data'!AC344,"Irrelevant")))</f>
        <v>Irrelevant</v>
      </c>
      <c r="AC329" s="4" t="str">
        <f>IF(AND(OR(I329="Motorway link",I329="Exit diverge",I329="Entrance merge"),'Input data'!AD344=""),"No",IF(OR(I329="Motorway link",I329="Exit diverge",I329="Entrance merge"),'Input data'!AD344,"Irrelevant"))</f>
        <v>Irrelevant</v>
      </c>
      <c r="AD329" s="4" t="str">
        <f>IF(AND(OR(I329="Motorway link",I329="Exit diverge",I329="Entrance merge"),'Input data'!AE344=""),"130 kph",IF(OR(I329="Motorway link",I329="Exit diverge",I329="Entrance merge"),'Input data'!AE344,"Irrelevant"))</f>
        <v>Irrelevant</v>
      </c>
      <c r="AE329" s="4" t="str">
        <f>IF(AND(I329="Entrance merge",'Input data'!AF344=""),"No",IF(I329="Entrance merge",'Input data'!AF344,"Irrelevant"))</f>
        <v>Irrelevant</v>
      </c>
      <c r="AF329" s="4" t="str">
        <f>IF(AND(AE329="Yes",'Input data'!AG344&gt;0,'Input data'!AG344&lt;1.00000001),'Input data'!AG344,IF(OR(AE329="No",AE329="Yes"),0,"Irrelevant"))</f>
        <v>Irrelevant</v>
      </c>
    </row>
    <row r="330" spans="1:32" x14ac:dyDescent="0.3">
      <c r="A330" s="4" t="str">
        <f>IF('Input data'!A345="","",'Input data'!A345)</f>
        <v/>
      </c>
      <c r="B330" s="4" t="str">
        <f>IF('Input data'!B345="","",'Input data'!B345)</f>
        <v/>
      </c>
      <c r="C330" s="4" t="str">
        <f>IF('Input data'!C345="","",'Input data'!C345)</f>
        <v/>
      </c>
      <c r="D330" s="4" t="str">
        <f>IF('Input data'!D345="","",'Input data'!D345)</f>
        <v/>
      </c>
      <c r="E330" s="4" t="str">
        <f>IF('Input data'!E345="","",'Input data'!E345)</f>
        <v/>
      </c>
      <c r="F330" s="4" t="str">
        <f>IF('Input data'!F345="","",'Input data'!F345)</f>
        <v/>
      </c>
      <c r="G330" s="4">
        <f>IF('Input data'!G345="","",'Input data'!G345)</f>
        <v>0</v>
      </c>
      <c r="H330" s="4" t="str">
        <f>IF('Input data'!H345&gt;0.5,'Input data'!H345,"")</f>
        <v/>
      </c>
      <c r="I330" s="4" t="str">
        <f>IF('Input data'!I345="","",'Input data'!I345)</f>
        <v/>
      </c>
      <c r="J330" s="4" t="str">
        <f>IF(AND(OR(I330="Motorway link",I330="Exit diverge",I330="Entrance merge"),'Input data'!K345=""),2,IF(AND(OR(I330="Motorway link",I330="Exit diverge",I330="Entrance merge"),'Input data'!K345&gt;0.5,'Input data'!K345&lt;21),'Input data'!K345,"Irrelevant"))</f>
        <v>Irrelevant</v>
      </c>
      <c r="K330" s="4" t="str">
        <f>IF(AND(OR(I330="Motorway link",I330="Exit diverge",I330="Entrance merge",I330="Exit ramp",I330="Entrance ramp"),'Input data'!L345=""),3.5,IF(AND(OR(I330="Motorway link",I330="Exit diverge",I330="Entrance merge",I330="Exit ramp",I330="Entrance ramp"),'Input data'!L345&gt;1.5,'Input data'!L345&lt;11),'Input data'!L345,"Irrelevant"))</f>
        <v>Irrelevant</v>
      </c>
      <c r="L330" s="4" t="str">
        <f>IF(AND(I330="Motorway link",'Input data'!M345=""),"No",IF(I330="Motorway link",'Input data'!M345,"Irrelevant"))</f>
        <v>Irrelevant</v>
      </c>
      <c r="M330" s="4" t="str">
        <f>IF(AND(L330="Yes",'Input data'!N345&gt;0,'Input data'!N345&lt;1.00000001),'Input data'!N345,IF(OR(L330="No",L330="Yes"),0,"Irrelevant"))</f>
        <v>Irrelevant</v>
      </c>
      <c r="N330" s="4" t="str">
        <f>IF(AND(OR(I330="Motorway link",I330="Exit diverge",I330="Entrance merge"),'Input data'!O345=""),3,IF(AND(OR(I330="Motorway link",I330="Exit diverge",I330="Entrance merge"),'Input data'!O345&lt;11,'Input data'!O345&gt;-0.00000001),'Input data'!O345,"Irrelevant"))</f>
        <v>Irrelevant</v>
      </c>
      <c r="O330" s="4" t="str">
        <f>IF(AND(OR(I330="Motorway link",I330="Exit diverge",I330="Entrance merge",I330="Exit ramp",I330="Entrance ramp"),'Input data'!P345=""),0.5,IF(AND(OR(I330="Motorway link",I330="Exit diverge",I330="Entrance merge",I330="Exit ramp",I330="Entrance ramp"),'Input data'!P345&gt;-0.00000001,'Input data'!P345&lt;11),'Input data'!P345,"Irrelevant"))</f>
        <v>Irrelevant</v>
      </c>
      <c r="P330" s="4" t="str">
        <f>IF(AND(OR(I330="Motorway link",I330="Exit diverge",I330="Entrance merge"),'Input data'!Q345=""),5,IF(AND(OR(I330="Motorway link",I330="Exit diverge",I330="Entrance merge"),'Input data'!Q345&gt;-0.00000001,'Input data'!Q345&lt;101),'Input data'!Q345,"Irrelevant"))</f>
        <v>Irrelevant</v>
      </c>
      <c r="Q330" s="4" t="str">
        <f>IF(AND(OR(I330="Motorway link",I330="Exit diverge",I330="Entrance merge"),'Input data'!R345=""),"Straight",IF(AND(OR(I330="Motorway link",I330="Exit diverge",I330="Entrance merge"),'Input data'!R345&gt;10),'Input data'!R345,"Irrelevant"))</f>
        <v>Irrelevant</v>
      </c>
      <c r="R330" s="4" t="str">
        <f>IF(Q330="Straight",0,IF(AND(OR(I330="Motorway link",I330="Exit diverge",I330="Entrance merge"),OR('Input data'!S345="",'Input data'!S345&gt;(G330*1000))),G330*1000,IF(AND(OR(I330="Motorway link",I330="Exit diverge",I330="Entrance merge"),'Input data'!S345&gt;0),'Input data'!S345,"Irrelevant")))</f>
        <v>Irrelevant</v>
      </c>
      <c r="S330" s="4" t="str">
        <f>IF(AND(OR(I330="Motorway link",I330="Exit diverge",I330="Entrance merge"),'Input data'!T345=""),"Straight",IF(AND(OR(I330="Motorway link",I330="Exit diverge",I330="Entrance merge"),'Input data'!T345&gt;10),'Input data'!T345,"Irrelevant"))</f>
        <v>Irrelevant</v>
      </c>
      <c r="T330" s="4" t="str">
        <f>IF(S330="Straight",0,IF(R330="Irrelevant","Irrelevant",IF(AND(OR(I330="Motorway link",I330="Exit diverge",I330="Entrance merge"),OR('Input data'!U345="",'Input data'!U345&gt;(G330*1000-R330))),G330*1000-R330,IF(AND(OR(I330="Motorway link",I330="Exit diverge",I330="Entrance merge"),'Input data'!U345&gt;0),'Input data'!U345,"Irrelevant"))))</f>
        <v>Irrelevant</v>
      </c>
      <c r="U330" s="4" t="str">
        <f>IF(AND(OR(I330="Motorway link",I330="Exit diverge",I330="Entrance merge",I330="Exit ramp",I330="Entrance ramp"),'Input data'!V345=""),"No",IF(OR(I330="Motorway link",I330="Exit diverge",I330="Entrance merge",I330="Exit ramp",I330="Entrance ramp"),'Input data'!V345,"Irrelevant"))</f>
        <v>Irrelevant</v>
      </c>
      <c r="V330" s="4" t="str">
        <f>IF(W330="Straight",IF(AND(OR(I330="Exit ramp",I330="Entrance ramp"),'Input data'!W345=""),"Straight diamond ramp",IF(OR(I330="Exit ramp",I330="Entrance ramp"),'Input data'!W345,"Irrelevant")),"Irrelevant")</f>
        <v>Irrelevant</v>
      </c>
      <c r="W330" s="4" t="str">
        <f>IF(AND(OR(I330="Exit ramp",I330="Entrance ramp"),'Input data'!X345=""),"Straight",IF(AND(OR(I330="Exit ramp",I330="Entrance ramp"),'Input data'!X345&gt;10),'Input data'!X345,"Irrelevant"))</f>
        <v>Irrelevant</v>
      </c>
      <c r="X330" s="4" t="str">
        <f>IF(AND(OR(I330="Exit ramp",I330="Entrance ramp"),OR('Input data'!Y345="",'Input data'!Y345&gt;(G330*1000))),G330*1000,IF(AND(OR(I330="Exit ramp",I330="Entrance ramp"),'Input data'!Y345&gt;0),'Input data'!Y345,"Irrelevant"))</f>
        <v>Irrelevant</v>
      </c>
      <c r="Y330" s="4" t="str">
        <f>IF(AND(I330="Exit ramp",'Input data'!Z345=""),95,IF(AND(I330="Entrance ramp",'Input data'!Z345=""),45,IF(AND(OR(I330="Exit ramp",I330="Entrance ramp"),'Input data'!Z345&gt;4,'Input data'!Z345&lt;200),'Input data'!Z345,"Irrelevant")))</f>
        <v>Irrelevant</v>
      </c>
      <c r="Z330" s="4" t="str">
        <f>IF(AND(OR(I330="Exit ramp",I330="Entrance ramp"),'Input data'!AA345=""),"Straight",IF(AND(OR(I330="Exit ramp",I330="Entrance ramp"),'Input data'!AA345&gt;10),'Input data'!AA345,"Irrelevant"))</f>
        <v>Irrelevant</v>
      </c>
      <c r="AA330" s="4" t="str">
        <f>IF(X330="Irrelevant","Irrelevant",IF(AND(OR(I330="Exit ramp",I330="Entrance ramp"),OR('Input data'!AB345="",'Input data'!AB345&gt;(G330*1000-X330))),G330*1000-X330,IF(AND(OR(I330="Exit ramp",I330="Entrance ramp"),'Input data'!AB345&gt;0),'Input data'!AB345,"Irrelevant")))</f>
        <v>Irrelevant</v>
      </c>
      <c r="AB330" s="4" t="str">
        <f>IF(AND(I330="Exit ramp",'Input data'!AC345=""),60,IF(AND(I330="Entrance ramp",'Input data'!AC345=""),80,IF(AND(OR(I330="Exit ramp",I330="Entrance ramp"),'Input data'!AC345&gt;4,'Input data'!AC345&lt;200),'Input data'!AC345,"Irrelevant")))</f>
        <v>Irrelevant</v>
      </c>
      <c r="AC330" s="4" t="str">
        <f>IF(AND(OR(I330="Motorway link",I330="Exit diverge",I330="Entrance merge"),'Input data'!AD345=""),"No",IF(OR(I330="Motorway link",I330="Exit diverge",I330="Entrance merge"),'Input data'!AD345,"Irrelevant"))</f>
        <v>Irrelevant</v>
      </c>
      <c r="AD330" s="4" t="str">
        <f>IF(AND(OR(I330="Motorway link",I330="Exit diverge",I330="Entrance merge"),'Input data'!AE345=""),"130 kph",IF(OR(I330="Motorway link",I330="Exit diverge",I330="Entrance merge"),'Input data'!AE345,"Irrelevant"))</f>
        <v>Irrelevant</v>
      </c>
      <c r="AE330" s="4" t="str">
        <f>IF(AND(I330="Entrance merge",'Input data'!AF345=""),"No",IF(I330="Entrance merge",'Input data'!AF345,"Irrelevant"))</f>
        <v>Irrelevant</v>
      </c>
      <c r="AF330" s="4" t="str">
        <f>IF(AND(AE330="Yes",'Input data'!AG345&gt;0,'Input data'!AG345&lt;1.00000001),'Input data'!AG345,IF(OR(AE330="No",AE330="Yes"),0,"Irrelevant"))</f>
        <v>Irrelevant</v>
      </c>
    </row>
    <row r="331" spans="1:32" x14ac:dyDescent="0.3">
      <c r="A331" s="4" t="str">
        <f>IF('Input data'!A346="","",'Input data'!A346)</f>
        <v/>
      </c>
      <c r="B331" s="4" t="str">
        <f>IF('Input data'!B346="","",'Input data'!B346)</f>
        <v/>
      </c>
      <c r="C331" s="4" t="str">
        <f>IF('Input data'!C346="","",'Input data'!C346)</f>
        <v/>
      </c>
      <c r="D331" s="4" t="str">
        <f>IF('Input data'!D346="","",'Input data'!D346)</f>
        <v/>
      </c>
      <c r="E331" s="4" t="str">
        <f>IF('Input data'!E346="","",'Input data'!E346)</f>
        <v/>
      </c>
      <c r="F331" s="4" t="str">
        <f>IF('Input data'!F346="","",'Input data'!F346)</f>
        <v/>
      </c>
      <c r="G331" s="4">
        <f>IF('Input data'!G346="","",'Input data'!G346)</f>
        <v>0</v>
      </c>
      <c r="H331" s="4" t="str">
        <f>IF('Input data'!H346&gt;0.5,'Input data'!H346,"")</f>
        <v/>
      </c>
      <c r="I331" s="4" t="str">
        <f>IF('Input data'!I346="","",'Input data'!I346)</f>
        <v/>
      </c>
      <c r="J331" s="4" t="str">
        <f>IF(AND(OR(I331="Motorway link",I331="Exit diverge",I331="Entrance merge"),'Input data'!K346=""),2,IF(AND(OR(I331="Motorway link",I331="Exit diverge",I331="Entrance merge"),'Input data'!K346&gt;0.5,'Input data'!K346&lt;21),'Input data'!K346,"Irrelevant"))</f>
        <v>Irrelevant</v>
      </c>
      <c r="K331" s="4" t="str">
        <f>IF(AND(OR(I331="Motorway link",I331="Exit diverge",I331="Entrance merge",I331="Exit ramp",I331="Entrance ramp"),'Input data'!L346=""),3.5,IF(AND(OR(I331="Motorway link",I331="Exit diverge",I331="Entrance merge",I331="Exit ramp",I331="Entrance ramp"),'Input data'!L346&gt;1.5,'Input data'!L346&lt;11),'Input data'!L346,"Irrelevant"))</f>
        <v>Irrelevant</v>
      </c>
      <c r="L331" s="4" t="str">
        <f>IF(AND(I331="Motorway link",'Input data'!M346=""),"No",IF(I331="Motorway link",'Input data'!M346,"Irrelevant"))</f>
        <v>Irrelevant</v>
      </c>
      <c r="M331" s="4" t="str">
        <f>IF(AND(L331="Yes",'Input data'!N346&gt;0,'Input data'!N346&lt;1.00000001),'Input data'!N346,IF(OR(L331="No",L331="Yes"),0,"Irrelevant"))</f>
        <v>Irrelevant</v>
      </c>
      <c r="N331" s="4" t="str">
        <f>IF(AND(OR(I331="Motorway link",I331="Exit diverge",I331="Entrance merge"),'Input data'!O346=""),3,IF(AND(OR(I331="Motorway link",I331="Exit diverge",I331="Entrance merge"),'Input data'!O346&lt;11,'Input data'!O346&gt;-0.00000001),'Input data'!O346,"Irrelevant"))</f>
        <v>Irrelevant</v>
      </c>
      <c r="O331" s="4" t="str">
        <f>IF(AND(OR(I331="Motorway link",I331="Exit diverge",I331="Entrance merge",I331="Exit ramp",I331="Entrance ramp"),'Input data'!P346=""),0.5,IF(AND(OR(I331="Motorway link",I331="Exit diverge",I331="Entrance merge",I331="Exit ramp",I331="Entrance ramp"),'Input data'!P346&gt;-0.00000001,'Input data'!P346&lt;11),'Input data'!P346,"Irrelevant"))</f>
        <v>Irrelevant</v>
      </c>
      <c r="P331" s="4" t="str">
        <f>IF(AND(OR(I331="Motorway link",I331="Exit diverge",I331="Entrance merge"),'Input data'!Q346=""),5,IF(AND(OR(I331="Motorway link",I331="Exit diverge",I331="Entrance merge"),'Input data'!Q346&gt;-0.00000001,'Input data'!Q346&lt;101),'Input data'!Q346,"Irrelevant"))</f>
        <v>Irrelevant</v>
      </c>
      <c r="Q331" s="4" t="str">
        <f>IF(AND(OR(I331="Motorway link",I331="Exit diverge",I331="Entrance merge"),'Input data'!R346=""),"Straight",IF(AND(OR(I331="Motorway link",I331="Exit diverge",I331="Entrance merge"),'Input data'!R346&gt;10),'Input data'!R346,"Irrelevant"))</f>
        <v>Irrelevant</v>
      </c>
      <c r="R331" s="4" t="str">
        <f>IF(Q331="Straight",0,IF(AND(OR(I331="Motorway link",I331="Exit diverge",I331="Entrance merge"),OR('Input data'!S346="",'Input data'!S346&gt;(G331*1000))),G331*1000,IF(AND(OR(I331="Motorway link",I331="Exit diverge",I331="Entrance merge"),'Input data'!S346&gt;0),'Input data'!S346,"Irrelevant")))</f>
        <v>Irrelevant</v>
      </c>
      <c r="S331" s="4" t="str">
        <f>IF(AND(OR(I331="Motorway link",I331="Exit diverge",I331="Entrance merge"),'Input data'!T346=""),"Straight",IF(AND(OR(I331="Motorway link",I331="Exit diverge",I331="Entrance merge"),'Input data'!T346&gt;10),'Input data'!T346,"Irrelevant"))</f>
        <v>Irrelevant</v>
      </c>
      <c r="T331" s="4" t="str">
        <f>IF(S331="Straight",0,IF(R331="Irrelevant","Irrelevant",IF(AND(OR(I331="Motorway link",I331="Exit diverge",I331="Entrance merge"),OR('Input data'!U346="",'Input data'!U346&gt;(G331*1000-R331))),G331*1000-R331,IF(AND(OR(I331="Motorway link",I331="Exit diverge",I331="Entrance merge"),'Input data'!U346&gt;0),'Input data'!U346,"Irrelevant"))))</f>
        <v>Irrelevant</v>
      </c>
      <c r="U331" s="4" t="str">
        <f>IF(AND(OR(I331="Motorway link",I331="Exit diverge",I331="Entrance merge",I331="Exit ramp",I331="Entrance ramp"),'Input data'!V346=""),"No",IF(OR(I331="Motorway link",I331="Exit diverge",I331="Entrance merge",I331="Exit ramp",I331="Entrance ramp"),'Input data'!V346,"Irrelevant"))</f>
        <v>Irrelevant</v>
      </c>
      <c r="V331" s="4" t="str">
        <f>IF(W331="Straight",IF(AND(OR(I331="Exit ramp",I331="Entrance ramp"),'Input data'!W346=""),"Straight diamond ramp",IF(OR(I331="Exit ramp",I331="Entrance ramp"),'Input data'!W346,"Irrelevant")),"Irrelevant")</f>
        <v>Irrelevant</v>
      </c>
      <c r="W331" s="4" t="str">
        <f>IF(AND(OR(I331="Exit ramp",I331="Entrance ramp"),'Input data'!X346=""),"Straight",IF(AND(OR(I331="Exit ramp",I331="Entrance ramp"),'Input data'!X346&gt;10),'Input data'!X346,"Irrelevant"))</f>
        <v>Irrelevant</v>
      </c>
      <c r="X331" s="4" t="str">
        <f>IF(AND(OR(I331="Exit ramp",I331="Entrance ramp"),OR('Input data'!Y346="",'Input data'!Y346&gt;(G331*1000))),G331*1000,IF(AND(OR(I331="Exit ramp",I331="Entrance ramp"),'Input data'!Y346&gt;0),'Input data'!Y346,"Irrelevant"))</f>
        <v>Irrelevant</v>
      </c>
      <c r="Y331" s="4" t="str">
        <f>IF(AND(I331="Exit ramp",'Input data'!Z346=""),95,IF(AND(I331="Entrance ramp",'Input data'!Z346=""),45,IF(AND(OR(I331="Exit ramp",I331="Entrance ramp"),'Input data'!Z346&gt;4,'Input data'!Z346&lt;200),'Input data'!Z346,"Irrelevant")))</f>
        <v>Irrelevant</v>
      </c>
      <c r="Z331" s="4" t="str">
        <f>IF(AND(OR(I331="Exit ramp",I331="Entrance ramp"),'Input data'!AA346=""),"Straight",IF(AND(OR(I331="Exit ramp",I331="Entrance ramp"),'Input data'!AA346&gt;10),'Input data'!AA346,"Irrelevant"))</f>
        <v>Irrelevant</v>
      </c>
      <c r="AA331" s="4" t="str">
        <f>IF(X331="Irrelevant","Irrelevant",IF(AND(OR(I331="Exit ramp",I331="Entrance ramp"),OR('Input data'!AB346="",'Input data'!AB346&gt;(G331*1000-X331))),G331*1000-X331,IF(AND(OR(I331="Exit ramp",I331="Entrance ramp"),'Input data'!AB346&gt;0),'Input data'!AB346,"Irrelevant")))</f>
        <v>Irrelevant</v>
      </c>
      <c r="AB331" s="4" t="str">
        <f>IF(AND(I331="Exit ramp",'Input data'!AC346=""),60,IF(AND(I331="Entrance ramp",'Input data'!AC346=""),80,IF(AND(OR(I331="Exit ramp",I331="Entrance ramp"),'Input data'!AC346&gt;4,'Input data'!AC346&lt;200),'Input data'!AC346,"Irrelevant")))</f>
        <v>Irrelevant</v>
      </c>
      <c r="AC331" s="4" t="str">
        <f>IF(AND(OR(I331="Motorway link",I331="Exit diverge",I331="Entrance merge"),'Input data'!AD346=""),"No",IF(OR(I331="Motorway link",I331="Exit diverge",I331="Entrance merge"),'Input data'!AD346,"Irrelevant"))</f>
        <v>Irrelevant</v>
      </c>
      <c r="AD331" s="4" t="str">
        <f>IF(AND(OR(I331="Motorway link",I331="Exit diverge",I331="Entrance merge"),'Input data'!AE346=""),"130 kph",IF(OR(I331="Motorway link",I331="Exit diverge",I331="Entrance merge"),'Input data'!AE346,"Irrelevant"))</f>
        <v>Irrelevant</v>
      </c>
      <c r="AE331" s="4" t="str">
        <f>IF(AND(I331="Entrance merge",'Input data'!AF346=""),"No",IF(I331="Entrance merge",'Input data'!AF346,"Irrelevant"))</f>
        <v>Irrelevant</v>
      </c>
      <c r="AF331" s="4" t="str">
        <f>IF(AND(AE331="Yes",'Input data'!AG346&gt;0,'Input data'!AG346&lt;1.00000001),'Input data'!AG346,IF(OR(AE331="No",AE331="Yes"),0,"Irrelevant"))</f>
        <v>Irrelevant</v>
      </c>
    </row>
    <row r="332" spans="1:32" x14ac:dyDescent="0.3">
      <c r="A332" s="4" t="str">
        <f>IF('Input data'!A347="","",'Input data'!A347)</f>
        <v/>
      </c>
      <c r="B332" s="4" t="str">
        <f>IF('Input data'!B347="","",'Input data'!B347)</f>
        <v/>
      </c>
      <c r="C332" s="4" t="str">
        <f>IF('Input data'!C347="","",'Input data'!C347)</f>
        <v/>
      </c>
      <c r="D332" s="4" t="str">
        <f>IF('Input data'!D347="","",'Input data'!D347)</f>
        <v/>
      </c>
      <c r="E332" s="4" t="str">
        <f>IF('Input data'!E347="","",'Input data'!E347)</f>
        <v/>
      </c>
      <c r="F332" s="4" t="str">
        <f>IF('Input data'!F347="","",'Input data'!F347)</f>
        <v/>
      </c>
      <c r="G332" s="4">
        <f>IF('Input data'!G347="","",'Input data'!G347)</f>
        <v>0</v>
      </c>
      <c r="H332" s="4" t="str">
        <f>IF('Input data'!H347&gt;0.5,'Input data'!H347,"")</f>
        <v/>
      </c>
      <c r="I332" s="4" t="str">
        <f>IF('Input data'!I347="","",'Input data'!I347)</f>
        <v/>
      </c>
      <c r="J332" s="4" t="str">
        <f>IF(AND(OR(I332="Motorway link",I332="Exit diverge",I332="Entrance merge"),'Input data'!K347=""),2,IF(AND(OR(I332="Motorway link",I332="Exit diverge",I332="Entrance merge"),'Input data'!K347&gt;0.5,'Input data'!K347&lt;21),'Input data'!K347,"Irrelevant"))</f>
        <v>Irrelevant</v>
      </c>
      <c r="K332" s="4" t="str">
        <f>IF(AND(OR(I332="Motorway link",I332="Exit diverge",I332="Entrance merge",I332="Exit ramp",I332="Entrance ramp"),'Input data'!L347=""),3.5,IF(AND(OR(I332="Motorway link",I332="Exit diverge",I332="Entrance merge",I332="Exit ramp",I332="Entrance ramp"),'Input data'!L347&gt;1.5,'Input data'!L347&lt;11),'Input data'!L347,"Irrelevant"))</f>
        <v>Irrelevant</v>
      </c>
      <c r="L332" s="4" t="str">
        <f>IF(AND(I332="Motorway link",'Input data'!M347=""),"No",IF(I332="Motorway link",'Input data'!M347,"Irrelevant"))</f>
        <v>Irrelevant</v>
      </c>
      <c r="M332" s="4" t="str">
        <f>IF(AND(L332="Yes",'Input data'!N347&gt;0,'Input data'!N347&lt;1.00000001),'Input data'!N347,IF(OR(L332="No",L332="Yes"),0,"Irrelevant"))</f>
        <v>Irrelevant</v>
      </c>
      <c r="N332" s="4" t="str">
        <f>IF(AND(OR(I332="Motorway link",I332="Exit diverge",I332="Entrance merge"),'Input data'!O347=""),3,IF(AND(OR(I332="Motorway link",I332="Exit diverge",I332="Entrance merge"),'Input data'!O347&lt;11,'Input data'!O347&gt;-0.00000001),'Input data'!O347,"Irrelevant"))</f>
        <v>Irrelevant</v>
      </c>
      <c r="O332" s="4" t="str">
        <f>IF(AND(OR(I332="Motorway link",I332="Exit diverge",I332="Entrance merge",I332="Exit ramp",I332="Entrance ramp"),'Input data'!P347=""),0.5,IF(AND(OR(I332="Motorway link",I332="Exit diverge",I332="Entrance merge",I332="Exit ramp",I332="Entrance ramp"),'Input data'!P347&gt;-0.00000001,'Input data'!P347&lt;11),'Input data'!P347,"Irrelevant"))</f>
        <v>Irrelevant</v>
      </c>
      <c r="P332" s="4" t="str">
        <f>IF(AND(OR(I332="Motorway link",I332="Exit diverge",I332="Entrance merge"),'Input data'!Q347=""),5,IF(AND(OR(I332="Motorway link",I332="Exit diverge",I332="Entrance merge"),'Input data'!Q347&gt;-0.00000001,'Input data'!Q347&lt;101),'Input data'!Q347,"Irrelevant"))</f>
        <v>Irrelevant</v>
      </c>
      <c r="Q332" s="4" t="str">
        <f>IF(AND(OR(I332="Motorway link",I332="Exit diverge",I332="Entrance merge"),'Input data'!R347=""),"Straight",IF(AND(OR(I332="Motorway link",I332="Exit diverge",I332="Entrance merge"),'Input data'!R347&gt;10),'Input data'!R347,"Irrelevant"))</f>
        <v>Irrelevant</v>
      </c>
      <c r="R332" s="4" t="str">
        <f>IF(Q332="Straight",0,IF(AND(OR(I332="Motorway link",I332="Exit diverge",I332="Entrance merge"),OR('Input data'!S347="",'Input data'!S347&gt;(G332*1000))),G332*1000,IF(AND(OR(I332="Motorway link",I332="Exit diverge",I332="Entrance merge"),'Input data'!S347&gt;0),'Input data'!S347,"Irrelevant")))</f>
        <v>Irrelevant</v>
      </c>
      <c r="S332" s="4" t="str">
        <f>IF(AND(OR(I332="Motorway link",I332="Exit diverge",I332="Entrance merge"),'Input data'!T347=""),"Straight",IF(AND(OR(I332="Motorway link",I332="Exit diverge",I332="Entrance merge"),'Input data'!T347&gt;10),'Input data'!T347,"Irrelevant"))</f>
        <v>Irrelevant</v>
      </c>
      <c r="T332" s="4" t="str">
        <f>IF(S332="Straight",0,IF(R332="Irrelevant","Irrelevant",IF(AND(OR(I332="Motorway link",I332="Exit diverge",I332="Entrance merge"),OR('Input data'!U347="",'Input data'!U347&gt;(G332*1000-R332))),G332*1000-R332,IF(AND(OR(I332="Motorway link",I332="Exit diverge",I332="Entrance merge"),'Input data'!U347&gt;0),'Input data'!U347,"Irrelevant"))))</f>
        <v>Irrelevant</v>
      </c>
      <c r="U332" s="4" t="str">
        <f>IF(AND(OR(I332="Motorway link",I332="Exit diverge",I332="Entrance merge",I332="Exit ramp",I332="Entrance ramp"),'Input data'!V347=""),"No",IF(OR(I332="Motorway link",I332="Exit diverge",I332="Entrance merge",I332="Exit ramp",I332="Entrance ramp"),'Input data'!V347,"Irrelevant"))</f>
        <v>Irrelevant</v>
      </c>
      <c r="V332" s="4" t="str">
        <f>IF(W332="Straight",IF(AND(OR(I332="Exit ramp",I332="Entrance ramp"),'Input data'!W347=""),"Straight diamond ramp",IF(OR(I332="Exit ramp",I332="Entrance ramp"),'Input data'!W347,"Irrelevant")),"Irrelevant")</f>
        <v>Irrelevant</v>
      </c>
      <c r="W332" s="4" t="str">
        <f>IF(AND(OR(I332="Exit ramp",I332="Entrance ramp"),'Input data'!X347=""),"Straight",IF(AND(OR(I332="Exit ramp",I332="Entrance ramp"),'Input data'!X347&gt;10),'Input data'!X347,"Irrelevant"))</f>
        <v>Irrelevant</v>
      </c>
      <c r="X332" s="4" t="str">
        <f>IF(AND(OR(I332="Exit ramp",I332="Entrance ramp"),OR('Input data'!Y347="",'Input data'!Y347&gt;(G332*1000))),G332*1000,IF(AND(OR(I332="Exit ramp",I332="Entrance ramp"),'Input data'!Y347&gt;0),'Input data'!Y347,"Irrelevant"))</f>
        <v>Irrelevant</v>
      </c>
      <c r="Y332" s="4" t="str">
        <f>IF(AND(I332="Exit ramp",'Input data'!Z347=""),95,IF(AND(I332="Entrance ramp",'Input data'!Z347=""),45,IF(AND(OR(I332="Exit ramp",I332="Entrance ramp"),'Input data'!Z347&gt;4,'Input data'!Z347&lt;200),'Input data'!Z347,"Irrelevant")))</f>
        <v>Irrelevant</v>
      </c>
      <c r="Z332" s="4" t="str">
        <f>IF(AND(OR(I332="Exit ramp",I332="Entrance ramp"),'Input data'!AA347=""),"Straight",IF(AND(OR(I332="Exit ramp",I332="Entrance ramp"),'Input data'!AA347&gt;10),'Input data'!AA347,"Irrelevant"))</f>
        <v>Irrelevant</v>
      </c>
      <c r="AA332" s="4" t="str">
        <f>IF(X332="Irrelevant","Irrelevant",IF(AND(OR(I332="Exit ramp",I332="Entrance ramp"),OR('Input data'!AB347="",'Input data'!AB347&gt;(G332*1000-X332))),G332*1000-X332,IF(AND(OR(I332="Exit ramp",I332="Entrance ramp"),'Input data'!AB347&gt;0),'Input data'!AB347,"Irrelevant")))</f>
        <v>Irrelevant</v>
      </c>
      <c r="AB332" s="4" t="str">
        <f>IF(AND(I332="Exit ramp",'Input data'!AC347=""),60,IF(AND(I332="Entrance ramp",'Input data'!AC347=""),80,IF(AND(OR(I332="Exit ramp",I332="Entrance ramp"),'Input data'!AC347&gt;4,'Input data'!AC347&lt;200),'Input data'!AC347,"Irrelevant")))</f>
        <v>Irrelevant</v>
      </c>
      <c r="AC332" s="4" t="str">
        <f>IF(AND(OR(I332="Motorway link",I332="Exit diverge",I332="Entrance merge"),'Input data'!AD347=""),"No",IF(OR(I332="Motorway link",I332="Exit diverge",I332="Entrance merge"),'Input data'!AD347,"Irrelevant"))</f>
        <v>Irrelevant</v>
      </c>
      <c r="AD332" s="4" t="str">
        <f>IF(AND(OR(I332="Motorway link",I332="Exit diverge",I332="Entrance merge"),'Input data'!AE347=""),"130 kph",IF(OR(I332="Motorway link",I332="Exit diverge",I332="Entrance merge"),'Input data'!AE347,"Irrelevant"))</f>
        <v>Irrelevant</v>
      </c>
      <c r="AE332" s="4" t="str">
        <f>IF(AND(I332="Entrance merge",'Input data'!AF347=""),"No",IF(I332="Entrance merge",'Input data'!AF347,"Irrelevant"))</f>
        <v>Irrelevant</v>
      </c>
      <c r="AF332" s="4" t="str">
        <f>IF(AND(AE332="Yes",'Input data'!AG347&gt;0,'Input data'!AG347&lt;1.00000001),'Input data'!AG347,IF(OR(AE332="No",AE332="Yes"),0,"Irrelevant"))</f>
        <v>Irrelevant</v>
      </c>
    </row>
    <row r="333" spans="1:32" x14ac:dyDescent="0.3">
      <c r="A333" s="4" t="str">
        <f>IF('Input data'!A348="","",'Input data'!A348)</f>
        <v/>
      </c>
      <c r="B333" s="4" t="str">
        <f>IF('Input data'!B348="","",'Input data'!B348)</f>
        <v/>
      </c>
      <c r="C333" s="4" t="str">
        <f>IF('Input data'!C348="","",'Input data'!C348)</f>
        <v/>
      </c>
      <c r="D333" s="4" t="str">
        <f>IF('Input data'!D348="","",'Input data'!D348)</f>
        <v/>
      </c>
      <c r="E333" s="4" t="str">
        <f>IF('Input data'!E348="","",'Input data'!E348)</f>
        <v/>
      </c>
      <c r="F333" s="4" t="str">
        <f>IF('Input data'!F348="","",'Input data'!F348)</f>
        <v/>
      </c>
      <c r="G333" s="4">
        <f>IF('Input data'!G348="","",'Input data'!G348)</f>
        <v>0</v>
      </c>
      <c r="H333" s="4" t="str">
        <f>IF('Input data'!H348&gt;0.5,'Input data'!H348,"")</f>
        <v/>
      </c>
      <c r="I333" s="4" t="str">
        <f>IF('Input data'!I348="","",'Input data'!I348)</f>
        <v/>
      </c>
      <c r="J333" s="4" t="str">
        <f>IF(AND(OR(I333="Motorway link",I333="Exit diverge",I333="Entrance merge"),'Input data'!K348=""),2,IF(AND(OR(I333="Motorway link",I333="Exit diverge",I333="Entrance merge"),'Input data'!K348&gt;0.5,'Input data'!K348&lt;21),'Input data'!K348,"Irrelevant"))</f>
        <v>Irrelevant</v>
      </c>
      <c r="K333" s="4" t="str">
        <f>IF(AND(OR(I333="Motorway link",I333="Exit diverge",I333="Entrance merge",I333="Exit ramp",I333="Entrance ramp"),'Input data'!L348=""),3.5,IF(AND(OR(I333="Motorway link",I333="Exit diverge",I333="Entrance merge",I333="Exit ramp",I333="Entrance ramp"),'Input data'!L348&gt;1.5,'Input data'!L348&lt;11),'Input data'!L348,"Irrelevant"))</f>
        <v>Irrelevant</v>
      </c>
      <c r="L333" s="4" t="str">
        <f>IF(AND(I333="Motorway link",'Input data'!M348=""),"No",IF(I333="Motorway link",'Input data'!M348,"Irrelevant"))</f>
        <v>Irrelevant</v>
      </c>
      <c r="M333" s="4" t="str">
        <f>IF(AND(L333="Yes",'Input data'!N348&gt;0,'Input data'!N348&lt;1.00000001),'Input data'!N348,IF(OR(L333="No",L333="Yes"),0,"Irrelevant"))</f>
        <v>Irrelevant</v>
      </c>
      <c r="N333" s="4" t="str">
        <f>IF(AND(OR(I333="Motorway link",I333="Exit diverge",I333="Entrance merge"),'Input data'!O348=""),3,IF(AND(OR(I333="Motorway link",I333="Exit diverge",I333="Entrance merge"),'Input data'!O348&lt;11,'Input data'!O348&gt;-0.00000001),'Input data'!O348,"Irrelevant"))</f>
        <v>Irrelevant</v>
      </c>
      <c r="O333" s="4" t="str">
        <f>IF(AND(OR(I333="Motorway link",I333="Exit diverge",I333="Entrance merge",I333="Exit ramp",I333="Entrance ramp"),'Input data'!P348=""),0.5,IF(AND(OR(I333="Motorway link",I333="Exit diverge",I333="Entrance merge",I333="Exit ramp",I333="Entrance ramp"),'Input data'!P348&gt;-0.00000001,'Input data'!P348&lt;11),'Input data'!P348,"Irrelevant"))</f>
        <v>Irrelevant</v>
      </c>
      <c r="P333" s="4" t="str">
        <f>IF(AND(OR(I333="Motorway link",I333="Exit diverge",I333="Entrance merge"),'Input data'!Q348=""),5,IF(AND(OR(I333="Motorway link",I333="Exit diverge",I333="Entrance merge"),'Input data'!Q348&gt;-0.00000001,'Input data'!Q348&lt;101),'Input data'!Q348,"Irrelevant"))</f>
        <v>Irrelevant</v>
      </c>
      <c r="Q333" s="4" t="str">
        <f>IF(AND(OR(I333="Motorway link",I333="Exit diverge",I333="Entrance merge"),'Input data'!R348=""),"Straight",IF(AND(OR(I333="Motorway link",I333="Exit diverge",I333="Entrance merge"),'Input data'!R348&gt;10),'Input data'!R348,"Irrelevant"))</f>
        <v>Irrelevant</v>
      </c>
      <c r="R333" s="4" t="str">
        <f>IF(Q333="Straight",0,IF(AND(OR(I333="Motorway link",I333="Exit diverge",I333="Entrance merge"),OR('Input data'!S348="",'Input data'!S348&gt;(G333*1000))),G333*1000,IF(AND(OR(I333="Motorway link",I333="Exit diverge",I333="Entrance merge"),'Input data'!S348&gt;0),'Input data'!S348,"Irrelevant")))</f>
        <v>Irrelevant</v>
      </c>
      <c r="S333" s="4" t="str">
        <f>IF(AND(OR(I333="Motorway link",I333="Exit diverge",I333="Entrance merge"),'Input data'!T348=""),"Straight",IF(AND(OR(I333="Motorway link",I333="Exit diverge",I333="Entrance merge"),'Input data'!T348&gt;10),'Input data'!T348,"Irrelevant"))</f>
        <v>Irrelevant</v>
      </c>
      <c r="T333" s="4" t="str">
        <f>IF(S333="Straight",0,IF(R333="Irrelevant","Irrelevant",IF(AND(OR(I333="Motorway link",I333="Exit diverge",I333="Entrance merge"),OR('Input data'!U348="",'Input data'!U348&gt;(G333*1000-R333))),G333*1000-R333,IF(AND(OR(I333="Motorway link",I333="Exit diverge",I333="Entrance merge"),'Input data'!U348&gt;0),'Input data'!U348,"Irrelevant"))))</f>
        <v>Irrelevant</v>
      </c>
      <c r="U333" s="4" t="str">
        <f>IF(AND(OR(I333="Motorway link",I333="Exit diverge",I333="Entrance merge",I333="Exit ramp",I333="Entrance ramp"),'Input data'!V348=""),"No",IF(OR(I333="Motorway link",I333="Exit diverge",I333="Entrance merge",I333="Exit ramp",I333="Entrance ramp"),'Input data'!V348,"Irrelevant"))</f>
        <v>Irrelevant</v>
      </c>
      <c r="V333" s="4" t="str">
        <f>IF(W333="Straight",IF(AND(OR(I333="Exit ramp",I333="Entrance ramp"),'Input data'!W348=""),"Straight diamond ramp",IF(OR(I333="Exit ramp",I333="Entrance ramp"),'Input data'!W348,"Irrelevant")),"Irrelevant")</f>
        <v>Irrelevant</v>
      </c>
      <c r="W333" s="4" t="str">
        <f>IF(AND(OR(I333="Exit ramp",I333="Entrance ramp"),'Input data'!X348=""),"Straight",IF(AND(OR(I333="Exit ramp",I333="Entrance ramp"),'Input data'!X348&gt;10),'Input data'!X348,"Irrelevant"))</f>
        <v>Irrelevant</v>
      </c>
      <c r="X333" s="4" t="str">
        <f>IF(AND(OR(I333="Exit ramp",I333="Entrance ramp"),OR('Input data'!Y348="",'Input data'!Y348&gt;(G333*1000))),G333*1000,IF(AND(OR(I333="Exit ramp",I333="Entrance ramp"),'Input data'!Y348&gt;0),'Input data'!Y348,"Irrelevant"))</f>
        <v>Irrelevant</v>
      </c>
      <c r="Y333" s="4" t="str">
        <f>IF(AND(I333="Exit ramp",'Input data'!Z348=""),95,IF(AND(I333="Entrance ramp",'Input data'!Z348=""),45,IF(AND(OR(I333="Exit ramp",I333="Entrance ramp"),'Input data'!Z348&gt;4,'Input data'!Z348&lt;200),'Input data'!Z348,"Irrelevant")))</f>
        <v>Irrelevant</v>
      </c>
      <c r="Z333" s="4" t="str">
        <f>IF(AND(OR(I333="Exit ramp",I333="Entrance ramp"),'Input data'!AA348=""),"Straight",IF(AND(OR(I333="Exit ramp",I333="Entrance ramp"),'Input data'!AA348&gt;10),'Input data'!AA348,"Irrelevant"))</f>
        <v>Irrelevant</v>
      </c>
      <c r="AA333" s="4" t="str">
        <f>IF(X333="Irrelevant","Irrelevant",IF(AND(OR(I333="Exit ramp",I333="Entrance ramp"),OR('Input data'!AB348="",'Input data'!AB348&gt;(G333*1000-X333))),G333*1000-X333,IF(AND(OR(I333="Exit ramp",I333="Entrance ramp"),'Input data'!AB348&gt;0),'Input data'!AB348,"Irrelevant")))</f>
        <v>Irrelevant</v>
      </c>
      <c r="AB333" s="4" t="str">
        <f>IF(AND(I333="Exit ramp",'Input data'!AC348=""),60,IF(AND(I333="Entrance ramp",'Input data'!AC348=""),80,IF(AND(OR(I333="Exit ramp",I333="Entrance ramp"),'Input data'!AC348&gt;4,'Input data'!AC348&lt;200),'Input data'!AC348,"Irrelevant")))</f>
        <v>Irrelevant</v>
      </c>
      <c r="AC333" s="4" t="str">
        <f>IF(AND(OR(I333="Motorway link",I333="Exit diverge",I333="Entrance merge"),'Input data'!AD348=""),"No",IF(OR(I333="Motorway link",I333="Exit diverge",I333="Entrance merge"),'Input data'!AD348,"Irrelevant"))</f>
        <v>Irrelevant</v>
      </c>
      <c r="AD333" s="4" t="str">
        <f>IF(AND(OR(I333="Motorway link",I333="Exit diverge",I333="Entrance merge"),'Input data'!AE348=""),"130 kph",IF(OR(I333="Motorway link",I333="Exit diverge",I333="Entrance merge"),'Input data'!AE348,"Irrelevant"))</f>
        <v>Irrelevant</v>
      </c>
      <c r="AE333" s="4" t="str">
        <f>IF(AND(I333="Entrance merge",'Input data'!AF348=""),"No",IF(I333="Entrance merge",'Input data'!AF348,"Irrelevant"))</f>
        <v>Irrelevant</v>
      </c>
      <c r="AF333" s="4" t="str">
        <f>IF(AND(AE333="Yes",'Input data'!AG348&gt;0,'Input data'!AG348&lt;1.00000001),'Input data'!AG348,IF(OR(AE333="No",AE333="Yes"),0,"Irrelevant"))</f>
        <v>Irrelevant</v>
      </c>
    </row>
    <row r="334" spans="1:32" x14ac:dyDescent="0.3">
      <c r="A334" s="4" t="str">
        <f>IF('Input data'!A349="","",'Input data'!A349)</f>
        <v/>
      </c>
      <c r="B334" s="4" t="str">
        <f>IF('Input data'!B349="","",'Input data'!B349)</f>
        <v/>
      </c>
      <c r="C334" s="4" t="str">
        <f>IF('Input data'!C349="","",'Input data'!C349)</f>
        <v/>
      </c>
      <c r="D334" s="4" t="str">
        <f>IF('Input data'!D349="","",'Input data'!D349)</f>
        <v/>
      </c>
      <c r="E334" s="4" t="str">
        <f>IF('Input data'!E349="","",'Input data'!E349)</f>
        <v/>
      </c>
      <c r="F334" s="4" t="str">
        <f>IF('Input data'!F349="","",'Input data'!F349)</f>
        <v/>
      </c>
      <c r="G334" s="4">
        <f>IF('Input data'!G349="","",'Input data'!G349)</f>
        <v>0</v>
      </c>
      <c r="H334" s="4" t="str">
        <f>IF('Input data'!H349&gt;0.5,'Input data'!H349,"")</f>
        <v/>
      </c>
      <c r="I334" s="4" t="str">
        <f>IF('Input data'!I349="","",'Input data'!I349)</f>
        <v/>
      </c>
      <c r="J334" s="4" t="str">
        <f>IF(AND(OR(I334="Motorway link",I334="Exit diverge",I334="Entrance merge"),'Input data'!K349=""),2,IF(AND(OR(I334="Motorway link",I334="Exit diverge",I334="Entrance merge"),'Input data'!K349&gt;0.5,'Input data'!K349&lt;21),'Input data'!K349,"Irrelevant"))</f>
        <v>Irrelevant</v>
      </c>
      <c r="K334" s="4" t="str">
        <f>IF(AND(OR(I334="Motorway link",I334="Exit diverge",I334="Entrance merge",I334="Exit ramp",I334="Entrance ramp"),'Input data'!L349=""),3.5,IF(AND(OR(I334="Motorway link",I334="Exit diverge",I334="Entrance merge",I334="Exit ramp",I334="Entrance ramp"),'Input data'!L349&gt;1.5,'Input data'!L349&lt;11),'Input data'!L349,"Irrelevant"))</f>
        <v>Irrelevant</v>
      </c>
      <c r="L334" s="4" t="str">
        <f>IF(AND(I334="Motorway link",'Input data'!M349=""),"No",IF(I334="Motorway link",'Input data'!M349,"Irrelevant"))</f>
        <v>Irrelevant</v>
      </c>
      <c r="M334" s="4" t="str">
        <f>IF(AND(L334="Yes",'Input data'!N349&gt;0,'Input data'!N349&lt;1.00000001),'Input data'!N349,IF(OR(L334="No",L334="Yes"),0,"Irrelevant"))</f>
        <v>Irrelevant</v>
      </c>
      <c r="N334" s="4" t="str">
        <f>IF(AND(OR(I334="Motorway link",I334="Exit diverge",I334="Entrance merge"),'Input data'!O349=""),3,IF(AND(OR(I334="Motorway link",I334="Exit diverge",I334="Entrance merge"),'Input data'!O349&lt;11,'Input data'!O349&gt;-0.00000001),'Input data'!O349,"Irrelevant"))</f>
        <v>Irrelevant</v>
      </c>
      <c r="O334" s="4" t="str">
        <f>IF(AND(OR(I334="Motorway link",I334="Exit diverge",I334="Entrance merge",I334="Exit ramp",I334="Entrance ramp"),'Input data'!P349=""),0.5,IF(AND(OR(I334="Motorway link",I334="Exit diverge",I334="Entrance merge",I334="Exit ramp",I334="Entrance ramp"),'Input data'!P349&gt;-0.00000001,'Input data'!P349&lt;11),'Input data'!P349,"Irrelevant"))</f>
        <v>Irrelevant</v>
      </c>
      <c r="P334" s="4" t="str">
        <f>IF(AND(OR(I334="Motorway link",I334="Exit diverge",I334="Entrance merge"),'Input data'!Q349=""),5,IF(AND(OR(I334="Motorway link",I334="Exit diverge",I334="Entrance merge"),'Input data'!Q349&gt;-0.00000001,'Input data'!Q349&lt;101),'Input data'!Q349,"Irrelevant"))</f>
        <v>Irrelevant</v>
      </c>
      <c r="Q334" s="4" t="str">
        <f>IF(AND(OR(I334="Motorway link",I334="Exit diverge",I334="Entrance merge"),'Input data'!R349=""),"Straight",IF(AND(OR(I334="Motorway link",I334="Exit diverge",I334="Entrance merge"),'Input data'!R349&gt;10),'Input data'!R349,"Irrelevant"))</f>
        <v>Irrelevant</v>
      </c>
      <c r="R334" s="4" t="str">
        <f>IF(Q334="Straight",0,IF(AND(OR(I334="Motorway link",I334="Exit diverge",I334="Entrance merge"),OR('Input data'!S349="",'Input data'!S349&gt;(G334*1000))),G334*1000,IF(AND(OR(I334="Motorway link",I334="Exit diverge",I334="Entrance merge"),'Input data'!S349&gt;0),'Input data'!S349,"Irrelevant")))</f>
        <v>Irrelevant</v>
      </c>
      <c r="S334" s="4" t="str">
        <f>IF(AND(OR(I334="Motorway link",I334="Exit diverge",I334="Entrance merge"),'Input data'!T349=""),"Straight",IF(AND(OR(I334="Motorway link",I334="Exit diverge",I334="Entrance merge"),'Input data'!T349&gt;10),'Input data'!T349,"Irrelevant"))</f>
        <v>Irrelevant</v>
      </c>
      <c r="T334" s="4" t="str">
        <f>IF(S334="Straight",0,IF(R334="Irrelevant","Irrelevant",IF(AND(OR(I334="Motorway link",I334="Exit diverge",I334="Entrance merge"),OR('Input data'!U349="",'Input data'!U349&gt;(G334*1000-R334))),G334*1000-R334,IF(AND(OR(I334="Motorway link",I334="Exit diverge",I334="Entrance merge"),'Input data'!U349&gt;0),'Input data'!U349,"Irrelevant"))))</f>
        <v>Irrelevant</v>
      </c>
      <c r="U334" s="4" t="str">
        <f>IF(AND(OR(I334="Motorway link",I334="Exit diverge",I334="Entrance merge",I334="Exit ramp",I334="Entrance ramp"),'Input data'!V349=""),"No",IF(OR(I334="Motorway link",I334="Exit diverge",I334="Entrance merge",I334="Exit ramp",I334="Entrance ramp"),'Input data'!V349,"Irrelevant"))</f>
        <v>Irrelevant</v>
      </c>
      <c r="V334" s="4" t="str">
        <f>IF(W334="Straight",IF(AND(OR(I334="Exit ramp",I334="Entrance ramp"),'Input data'!W349=""),"Straight diamond ramp",IF(OR(I334="Exit ramp",I334="Entrance ramp"),'Input data'!W349,"Irrelevant")),"Irrelevant")</f>
        <v>Irrelevant</v>
      </c>
      <c r="W334" s="4" t="str">
        <f>IF(AND(OR(I334="Exit ramp",I334="Entrance ramp"),'Input data'!X349=""),"Straight",IF(AND(OR(I334="Exit ramp",I334="Entrance ramp"),'Input data'!X349&gt;10),'Input data'!X349,"Irrelevant"))</f>
        <v>Irrelevant</v>
      </c>
      <c r="X334" s="4" t="str">
        <f>IF(AND(OR(I334="Exit ramp",I334="Entrance ramp"),OR('Input data'!Y349="",'Input data'!Y349&gt;(G334*1000))),G334*1000,IF(AND(OR(I334="Exit ramp",I334="Entrance ramp"),'Input data'!Y349&gt;0),'Input data'!Y349,"Irrelevant"))</f>
        <v>Irrelevant</v>
      </c>
      <c r="Y334" s="4" t="str">
        <f>IF(AND(I334="Exit ramp",'Input data'!Z349=""),95,IF(AND(I334="Entrance ramp",'Input data'!Z349=""),45,IF(AND(OR(I334="Exit ramp",I334="Entrance ramp"),'Input data'!Z349&gt;4,'Input data'!Z349&lt;200),'Input data'!Z349,"Irrelevant")))</f>
        <v>Irrelevant</v>
      </c>
      <c r="Z334" s="4" t="str">
        <f>IF(AND(OR(I334="Exit ramp",I334="Entrance ramp"),'Input data'!AA349=""),"Straight",IF(AND(OR(I334="Exit ramp",I334="Entrance ramp"),'Input data'!AA349&gt;10),'Input data'!AA349,"Irrelevant"))</f>
        <v>Irrelevant</v>
      </c>
      <c r="AA334" s="4" t="str">
        <f>IF(X334="Irrelevant","Irrelevant",IF(AND(OR(I334="Exit ramp",I334="Entrance ramp"),OR('Input data'!AB349="",'Input data'!AB349&gt;(G334*1000-X334))),G334*1000-X334,IF(AND(OR(I334="Exit ramp",I334="Entrance ramp"),'Input data'!AB349&gt;0),'Input data'!AB349,"Irrelevant")))</f>
        <v>Irrelevant</v>
      </c>
      <c r="AB334" s="4" t="str">
        <f>IF(AND(I334="Exit ramp",'Input data'!AC349=""),60,IF(AND(I334="Entrance ramp",'Input data'!AC349=""),80,IF(AND(OR(I334="Exit ramp",I334="Entrance ramp"),'Input data'!AC349&gt;4,'Input data'!AC349&lt;200),'Input data'!AC349,"Irrelevant")))</f>
        <v>Irrelevant</v>
      </c>
      <c r="AC334" s="4" t="str">
        <f>IF(AND(OR(I334="Motorway link",I334="Exit diverge",I334="Entrance merge"),'Input data'!AD349=""),"No",IF(OR(I334="Motorway link",I334="Exit diverge",I334="Entrance merge"),'Input data'!AD349,"Irrelevant"))</f>
        <v>Irrelevant</v>
      </c>
      <c r="AD334" s="4" t="str">
        <f>IF(AND(OR(I334="Motorway link",I334="Exit diverge",I334="Entrance merge"),'Input data'!AE349=""),"130 kph",IF(OR(I334="Motorway link",I334="Exit diverge",I334="Entrance merge"),'Input data'!AE349,"Irrelevant"))</f>
        <v>Irrelevant</v>
      </c>
      <c r="AE334" s="4" t="str">
        <f>IF(AND(I334="Entrance merge",'Input data'!AF349=""),"No",IF(I334="Entrance merge",'Input data'!AF349,"Irrelevant"))</f>
        <v>Irrelevant</v>
      </c>
      <c r="AF334" s="4" t="str">
        <f>IF(AND(AE334="Yes",'Input data'!AG349&gt;0,'Input data'!AG349&lt;1.00000001),'Input data'!AG349,IF(OR(AE334="No",AE334="Yes"),0,"Irrelevant"))</f>
        <v>Irrelevant</v>
      </c>
    </row>
    <row r="335" spans="1:32" x14ac:dyDescent="0.3">
      <c r="A335" s="4" t="str">
        <f>IF('Input data'!A350="","",'Input data'!A350)</f>
        <v/>
      </c>
      <c r="B335" s="4" t="str">
        <f>IF('Input data'!B350="","",'Input data'!B350)</f>
        <v/>
      </c>
      <c r="C335" s="4" t="str">
        <f>IF('Input data'!C350="","",'Input data'!C350)</f>
        <v/>
      </c>
      <c r="D335" s="4" t="str">
        <f>IF('Input data'!D350="","",'Input data'!D350)</f>
        <v/>
      </c>
      <c r="E335" s="4" t="str">
        <f>IF('Input data'!E350="","",'Input data'!E350)</f>
        <v/>
      </c>
      <c r="F335" s="4" t="str">
        <f>IF('Input data'!F350="","",'Input data'!F350)</f>
        <v/>
      </c>
      <c r="G335" s="4">
        <f>IF('Input data'!G350="","",'Input data'!G350)</f>
        <v>0</v>
      </c>
      <c r="H335" s="4" t="str">
        <f>IF('Input data'!H350&gt;0.5,'Input data'!H350,"")</f>
        <v/>
      </c>
      <c r="I335" s="4" t="str">
        <f>IF('Input data'!I350="","",'Input data'!I350)</f>
        <v/>
      </c>
      <c r="J335" s="4" t="str">
        <f>IF(AND(OR(I335="Motorway link",I335="Exit diverge",I335="Entrance merge"),'Input data'!K350=""),2,IF(AND(OR(I335="Motorway link",I335="Exit diverge",I335="Entrance merge"),'Input data'!K350&gt;0.5,'Input data'!K350&lt;21),'Input data'!K350,"Irrelevant"))</f>
        <v>Irrelevant</v>
      </c>
      <c r="K335" s="4" t="str">
        <f>IF(AND(OR(I335="Motorway link",I335="Exit diverge",I335="Entrance merge",I335="Exit ramp",I335="Entrance ramp"),'Input data'!L350=""),3.5,IF(AND(OR(I335="Motorway link",I335="Exit diverge",I335="Entrance merge",I335="Exit ramp",I335="Entrance ramp"),'Input data'!L350&gt;1.5,'Input data'!L350&lt;11),'Input data'!L350,"Irrelevant"))</f>
        <v>Irrelevant</v>
      </c>
      <c r="L335" s="4" t="str">
        <f>IF(AND(I335="Motorway link",'Input data'!M350=""),"No",IF(I335="Motorway link",'Input data'!M350,"Irrelevant"))</f>
        <v>Irrelevant</v>
      </c>
      <c r="M335" s="4" t="str">
        <f>IF(AND(L335="Yes",'Input data'!N350&gt;0,'Input data'!N350&lt;1.00000001),'Input data'!N350,IF(OR(L335="No",L335="Yes"),0,"Irrelevant"))</f>
        <v>Irrelevant</v>
      </c>
      <c r="N335" s="4" t="str">
        <f>IF(AND(OR(I335="Motorway link",I335="Exit diverge",I335="Entrance merge"),'Input data'!O350=""),3,IF(AND(OR(I335="Motorway link",I335="Exit diverge",I335="Entrance merge"),'Input data'!O350&lt;11,'Input data'!O350&gt;-0.00000001),'Input data'!O350,"Irrelevant"))</f>
        <v>Irrelevant</v>
      </c>
      <c r="O335" s="4" t="str">
        <f>IF(AND(OR(I335="Motorway link",I335="Exit diverge",I335="Entrance merge",I335="Exit ramp",I335="Entrance ramp"),'Input data'!P350=""),0.5,IF(AND(OR(I335="Motorway link",I335="Exit diverge",I335="Entrance merge",I335="Exit ramp",I335="Entrance ramp"),'Input data'!P350&gt;-0.00000001,'Input data'!P350&lt;11),'Input data'!P350,"Irrelevant"))</f>
        <v>Irrelevant</v>
      </c>
      <c r="P335" s="4" t="str">
        <f>IF(AND(OR(I335="Motorway link",I335="Exit diverge",I335="Entrance merge"),'Input data'!Q350=""),5,IF(AND(OR(I335="Motorway link",I335="Exit diverge",I335="Entrance merge"),'Input data'!Q350&gt;-0.00000001,'Input data'!Q350&lt;101),'Input data'!Q350,"Irrelevant"))</f>
        <v>Irrelevant</v>
      </c>
      <c r="Q335" s="4" t="str">
        <f>IF(AND(OR(I335="Motorway link",I335="Exit diverge",I335="Entrance merge"),'Input data'!R350=""),"Straight",IF(AND(OR(I335="Motorway link",I335="Exit diverge",I335="Entrance merge"),'Input data'!R350&gt;10),'Input data'!R350,"Irrelevant"))</f>
        <v>Irrelevant</v>
      </c>
      <c r="R335" s="4" t="str">
        <f>IF(Q335="Straight",0,IF(AND(OR(I335="Motorway link",I335="Exit diverge",I335="Entrance merge"),OR('Input data'!S350="",'Input data'!S350&gt;(G335*1000))),G335*1000,IF(AND(OR(I335="Motorway link",I335="Exit diverge",I335="Entrance merge"),'Input data'!S350&gt;0),'Input data'!S350,"Irrelevant")))</f>
        <v>Irrelevant</v>
      </c>
      <c r="S335" s="4" t="str">
        <f>IF(AND(OR(I335="Motorway link",I335="Exit diverge",I335="Entrance merge"),'Input data'!T350=""),"Straight",IF(AND(OR(I335="Motorway link",I335="Exit diverge",I335="Entrance merge"),'Input data'!T350&gt;10),'Input data'!T350,"Irrelevant"))</f>
        <v>Irrelevant</v>
      </c>
      <c r="T335" s="4" t="str">
        <f>IF(S335="Straight",0,IF(R335="Irrelevant","Irrelevant",IF(AND(OR(I335="Motorway link",I335="Exit diverge",I335="Entrance merge"),OR('Input data'!U350="",'Input data'!U350&gt;(G335*1000-R335))),G335*1000-R335,IF(AND(OR(I335="Motorway link",I335="Exit diverge",I335="Entrance merge"),'Input data'!U350&gt;0),'Input data'!U350,"Irrelevant"))))</f>
        <v>Irrelevant</v>
      </c>
      <c r="U335" s="4" t="str">
        <f>IF(AND(OR(I335="Motorway link",I335="Exit diverge",I335="Entrance merge",I335="Exit ramp",I335="Entrance ramp"),'Input data'!V350=""),"No",IF(OR(I335="Motorway link",I335="Exit diverge",I335="Entrance merge",I335="Exit ramp",I335="Entrance ramp"),'Input data'!V350,"Irrelevant"))</f>
        <v>Irrelevant</v>
      </c>
      <c r="V335" s="4" t="str">
        <f>IF(W335="Straight",IF(AND(OR(I335="Exit ramp",I335="Entrance ramp"),'Input data'!W350=""),"Straight diamond ramp",IF(OR(I335="Exit ramp",I335="Entrance ramp"),'Input data'!W350,"Irrelevant")),"Irrelevant")</f>
        <v>Irrelevant</v>
      </c>
      <c r="W335" s="4" t="str">
        <f>IF(AND(OR(I335="Exit ramp",I335="Entrance ramp"),'Input data'!X350=""),"Straight",IF(AND(OR(I335="Exit ramp",I335="Entrance ramp"),'Input data'!X350&gt;10),'Input data'!X350,"Irrelevant"))</f>
        <v>Irrelevant</v>
      </c>
      <c r="X335" s="4" t="str">
        <f>IF(AND(OR(I335="Exit ramp",I335="Entrance ramp"),OR('Input data'!Y350="",'Input data'!Y350&gt;(G335*1000))),G335*1000,IF(AND(OR(I335="Exit ramp",I335="Entrance ramp"),'Input data'!Y350&gt;0),'Input data'!Y350,"Irrelevant"))</f>
        <v>Irrelevant</v>
      </c>
      <c r="Y335" s="4" t="str">
        <f>IF(AND(I335="Exit ramp",'Input data'!Z350=""),95,IF(AND(I335="Entrance ramp",'Input data'!Z350=""),45,IF(AND(OR(I335="Exit ramp",I335="Entrance ramp"),'Input data'!Z350&gt;4,'Input data'!Z350&lt;200),'Input data'!Z350,"Irrelevant")))</f>
        <v>Irrelevant</v>
      </c>
      <c r="Z335" s="4" t="str">
        <f>IF(AND(OR(I335="Exit ramp",I335="Entrance ramp"),'Input data'!AA350=""),"Straight",IF(AND(OR(I335="Exit ramp",I335="Entrance ramp"),'Input data'!AA350&gt;10),'Input data'!AA350,"Irrelevant"))</f>
        <v>Irrelevant</v>
      </c>
      <c r="AA335" s="4" t="str">
        <f>IF(X335="Irrelevant","Irrelevant",IF(AND(OR(I335="Exit ramp",I335="Entrance ramp"),OR('Input data'!AB350="",'Input data'!AB350&gt;(G335*1000-X335))),G335*1000-X335,IF(AND(OR(I335="Exit ramp",I335="Entrance ramp"),'Input data'!AB350&gt;0),'Input data'!AB350,"Irrelevant")))</f>
        <v>Irrelevant</v>
      </c>
      <c r="AB335" s="4" t="str">
        <f>IF(AND(I335="Exit ramp",'Input data'!AC350=""),60,IF(AND(I335="Entrance ramp",'Input data'!AC350=""),80,IF(AND(OR(I335="Exit ramp",I335="Entrance ramp"),'Input data'!AC350&gt;4,'Input data'!AC350&lt;200),'Input data'!AC350,"Irrelevant")))</f>
        <v>Irrelevant</v>
      </c>
      <c r="AC335" s="4" t="str">
        <f>IF(AND(OR(I335="Motorway link",I335="Exit diverge",I335="Entrance merge"),'Input data'!AD350=""),"No",IF(OR(I335="Motorway link",I335="Exit diverge",I335="Entrance merge"),'Input data'!AD350,"Irrelevant"))</f>
        <v>Irrelevant</v>
      </c>
      <c r="AD335" s="4" t="str">
        <f>IF(AND(OR(I335="Motorway link",I335="Exit diverge",I335="Entrance merge"),'Input data'!AE350=""),"130 kph",IF(OR(I335="Motorway link",I335="Exit diverge",I335="Entrance merge"),'Input data'!AE350,"Irrelevant"))</f>
        <v>Irrelevant</v>
      </c>
      <c r="AE335" s="4" t="str">
        <f>IF(AND(I335="Entrance merge",'Input data'!AF350=""),"No",IF(I335="Entrance merge",'Input data'!AF350,"Irrelevant"))</f>
        <v>Irrelevant</v>
      </c>
      <c r="AF335" s="4" t="str">
        <f>IF(AND(AE335="Yes",'Input data'!AG350&gt;0,'Input data'!AG350&lt;1.00000001),'Input data'!AG350,IF(OR(AE335="No",AE335="Yes"),0,"Irrelevant"))</f>
        <v>Irrelevant</v>
      </c>
    </row>
    <row r="336" spans="1:32" x14ac:dyDescent="0.3">
      <c r="A336" s="4" t="str">
        <f>IF('Input data'!A351="","",'Input data'!A351)</f>
        <v/>
      </c>
      <c r="B336" s="4" t="str">
        <f>IF('Input data'!B351="","",'Input data'!B351)</f>
        <v/>
      </c>
      <c r="C336" s="4" t="str">
        <f>IF('Input data'!C351="","",'Input data'!C351)</f>
        <v/>
      </c>
      <c r="D336" s="4" t="str">
        <f>IF('Input data'!D351="","",'Input data'!D351)</f>
        <v/>
      </c>
      <c r="E336" s="4" t="str">
        <f>IF('Input data'!E351="","",'Input data'!E351)</f>
        <v/>
      </c>
      <c r="F336" s="4" t="str">
        <f>IF('Input data'!F351="","",'Input data'!F351)</f>
        <v/>
      </c>
      <c r="G336" s="4">
        <f>IF('Input data'!G351="","",'Input data'!G351)</f>
        <v>0</v>
      </c>
      <c r="H336" s="4" t="str">
        <f>IF('Input data'!H351&gt;0.5,'Input data'!H351,"")</f>
        <v/>
      </c>
      <c r="I336" s="4" t="str">
        <f>IF('Input data'!I351="","",'Input data'!I351)</f>
        <v/>
      </c>
      <c r="J336" s="4" t="str">
        <f>IF(AND(OR(I336="Motorway link",I336="Exit diverge",I336="Entrance merge"),'Input data'!K351=""),2,IF(AND(OR(I336="Motorway link",I336="Exit diverge",I336="Entrance merge"),'Input data'!K351&gt;0.5,'Input data'!K351&lt;21),'Input data'!K351,"Irrelevant"))</f>
        <v>Irrelevant</v>
      </c>
      <c r="K336" s="4" t="str">
        <f>IF(AND(OR(I336="Motorway link",I336="Exit diverge",I336="Entrance merge",I336="Exit ramp",I336="Entrance ramp"),'Input data'!L351=""),3.5,IF(AND(OR(I336="Motorway link",I336="Exit diverge",I336="Entrance merge",I336="Exit ramp",I336="Entrance ramp"),'Input data'!L351&gt;1.5,'Input data'!L351&lt;11),'Input data'!L351,"Irrelevant"))</f>
        <v>Irrelevant</v>
      </c>
      <c r="L336" s="4" t="str">
        <f>IF(AND(I336="Motorway link",'Input data'!M351=""),"No",IF(I336="Motorway link",'Input data'!M351,"Irrelevant"))</f>
        <v>Irrelevant</v>
      </c>
      <c r="M336" s="4" t="str">
        <f>IF(AND(L336="Yes",'Input data'!N351&gt;0,'Input data'!N351&lt;1.00000001),'Input data'!N351,IF(OR(L336="No",L336="Yes"),0,"Irrelevant"))</f>
        <v>Irrelevant</v>
      </c>
      <c r="N336" s="4" t="str">
        <f>IF(AND(OR(I336="Motorway link",I336="Exit diverge",I336="Entrance merge"),'Input data'!O351=""),3,IF(AND(OR(I336="Motorway link",I336="Exit diverge",I336="Entrance merge"),'Input data'!O351&lt;11,'Input data'!O351&gt;-0.00000001),'Input data'!O351,"Irrelevant"))</f>
        <v>Irrelevant</v>
      </c>
      <c r="O336" s="4" t="str">
        <f>IF(AND(OR(I336="Motorway link",I336="Exit diverge",I336="Entrance merge",I336="Exit ramp",I336="Entrance ramp"),'Input data'!P351=""),0.5,IF(AND(OR(I336="Motorway link",I336="Exit diverge",I336="Entrance merge",I336="Exit ramp",I336="Entrance ramp"),'Input data'!P351&gt;-0.00000001,'Input data'!P351&lt;11),'Input data'!P351,"Irrelevant"))</f>
        <v>Irrelevant</v>
      </c>
      <c r="P336" s="4" t="str">
        <f>IF(AND(OR(I336="Motorway link",I336="Exit diverge",I336="Entrance merge"),'Input data'!Q351=""),5,IF(AND(OR(I336="Motorway link",I336="Exit diverge",I336="Entrance merge"),'Input data'!Q351&gt;-0.00000001,'Input data'!Q351&lt;101),'Input data'!Q351,"Irrelevant"))</f>
        <v>Irrelevant</v>
      </c>
      <c r="Q336" s="4" t="str">
        <f>IF(AND(OR(I336="Motorway link",I336="Exit diverge",I336="Entrance merge"),'Input data'!R351=""),"Straight",IF(AND(OR(I336="Motorway link",I336="Exit diverge",I336="Entrance merge"),'Input data'!R351&gt;10),'Input data'!R351,"Irrelevant"))</f>
        <v>Irrelevant</v>
      </c>
      <c r="R336" s="4" t="str">
        <f>IF(Q336="Straight",0,IF(AND(OR(I336="Motorway link",I336="Exit diverge",I336="Entrance merge"),OR('Input data'!S351="",'Input data'!S351&gt;(G336*1000))),G336*1000,IF(AND(OR(I336="Motorway link",I336="Exit diverge",I336="Entrance merge"),'Input data'!S351&gt;0),'Input data'!S351,"Irrelevant")))</f>
        <v>Irrelevant</v>
      </c>
      <c r="S336" s="4" t="str">
        <f>IF(AND(OR(I336="Motorway link",I336="Exit diverge",I336="Entrance merge"),'Input data'!T351=""),"Straight",IF(AND(OR(I336="Motorway link",I336="Exit diverge",I336="Entrance merge"),'Input data'!T351&gt;10),'Input data'!T351,"Irrelevant"))</f>
        <v>Irrelevant</v>
      </c>
      <c r="T336" s="4" t="str">
        <f>IF(S336="Straight",0,IF(R336="Irrelevant","Irrelevant",IF(AND(OR(I336="Motorway link",I336="Exit diverge",I336="Entrance merge"),OR('Input data'!U351="",'Input data'!U351&gt;(G336*1000-R336))),G336*1000-R336,IF(AND(OR(I336="Motorway link",I336="Exit diverge",I336="Entrance merge"),'Input data'!U351&gt;0),'Input data'!U351,"Irrelevant"))))</f>
        <v>Irrelevant</v>
      </c>
      <c r="U336" s="4" t="str">
        <f>IF(AND(OR(I336="Motorway link",I336="Exit diverge",I336="Entrance merge",I336="Exit ramp",I336="Entrance ramp"),'Input data'!V351=""),"No",IF(OR(I336="Motorway link",I336="Exit diverge",I336="Entrance merge",I336="Exit ramp",I336="Entrance ramp"),'Input data'!V351,"Irrelevant"))</f>
        <v>Irrelevant</v>
      </c>
      <c r="V336" s="4" t="str">
        <f>IF(W336="Straight",IF(AND(OR(I336="Exit ramp",I336="Entrance ramp"),'Input data'!W351=""),"Straight diamond ramp",IF(OR(I336="Exit ramp",I336="Entrance ramp"),'Input data'!W351,"Irrelevant")),"Irrelevant")</f>
        <v>Irrelevant</v>
      </c>
      <c r="W336" s="4" t="str">
        <f>IF(AND(OR(I336="Exit ramp",I336="Entrance ramp"),'Input data'!X351=""),"Straight",IF(AND(OR(I336="Exit ramp",I336="Entrance ramp"),'Input data'!X351&gt;10),'Input data'!X351,"Irrelevant"))</f>
        <v>Irrelevant</v>
      </c>
      <c r="X336" s="4" t="str">
        <f>IF(AND(OR(I336="Exit ramp",I336="Entrance ramp"),OR('Input data'!Y351="",'Input data'!Y351&gt;(G336*1000))),G336*1000,IF(AND(OR(I336="Exit ramp",I336="Entrance ramp"),'Input data'!Y351&gt;0),'Input data'!Y351,"Irrelevant"))</f>
        <v>Irrelevant</v>
      </c>
      <c r="Y336" s="4" t="str">
        <f>IF(AND(I336="Exit ramp",'Input data'!Z351=""),95,IF(AND(I336="Entrance ramp",'Input data'!Z351=""),45,IF(AND(OR(I336="Exit ramp",I336="Entrance ramp"),'Input data'!Z351&gt;4,'Input data'!Z351&lt;200),'Input data'!Z351,"Irrelevant")))</f>
        <v>Irrelevant</v>
      </c>
      <c r="Z336" s="4" t="str">
        <f>IF(AND(OR(I336="Exit ramp",I336="Entrance ramp"),'Input data'!AA351=""),"Straight",IF(AND(OR(I336="Exit ramp",I336="Entrance ramp"),'Input data'!AA351&gt;10),'Input data'!AA351,"Irrelevant"))</f>
        <v>Irrelevant</v>
      </c>
      <c r="AA336" s="4" t="str">
        <f>IF(X336="Irrelevant","Irrelevant",IF(AND(OR(I336="Exit ramp",I336="Entrance ramp"),OR('Input data'!AB351="",'Input data'!AB351&gt;(G336*1000-X336))),G336*1000-X336,IF(AND(OR(I336="Exit ramp",I336="Entrance ramp"),'Input data'!AB351&gt;0),'Input data'!AB351,"Irrelevant")))</f>
        <v>Irrelevant</v>
      </c>
      <c r="AB336" s="4" t="str">
        <f>IF(AND(I336="Exit ramp",'Input data'!AC351=""),60,IF(AND(I336="Entrance ramp",'Input data'!AC351=""),80,IF(AND(OR(I336="Exit ramp",I336="Entrance ramp"),'Input data'!AC351&gt;4,'Input data'!AC351&lt;200),'Input data'!AC351,"Irrelevant")))</f>
        <v>Irrelevant</v>
      </c>
      <c r="AC336" s="4" t="str">
        <f>IF(AND(OR(I336="Motorway link",I336="Exit diverge",I336="Entrance merge"),'Input data'!AD351=""),"No",IF(OR(I336="Motorway link",I336="Exit diverge",I336="Entrance merge"),'Input data'!AD351,"Irrelevant"))</f>
        <v>Irrelevant</v>
      </c>
      <c r="AD336" s="4" t="str">
        <f>IF(AND(OR(I336="Motorway link",I336="Exit diverge",I336="Entrance merge"),'Input data'!AE351=""),"130 kph",IF(OR(I336="Motorway link",I336="Exit diverge",I336="Entrance merge"),'Input data'!AE351,"Irrelevant"))</f>
        <v>Irrelevant</v>
      </c>
      <c r="AE336" s="4" t="str">
        <f>IF(AND(I336="Entrance merge",'Input data'!AF351=""),"No",IF(I336="Entrance merge",'Input data'!AF351,"Irrelevant"))</f>
        <v>Irrelevant</v>
      </c>
      <c r="AF336" s="4" t="str">
        <f>IF(AND(AE336="Yes",'Input data'!AG351&gt;0,'Input data'!AG351&lt;1.00000001),'Input data'!AG351,IF(OR(AE336="No",AE336="Yes"),0,"Irrelevant"))</f>
        <v>Irrelevant</v>
      </c>
    </row>
    <row r="337" spans="1:32" x14ac:dyDescent="0.3">
      <c r="A337" s="4" t="str">
        <f>IF('Input data'!A352="","",'Input data'!A352)</f>
        <v/>
      </c>
      <c r="B337" s="4" t="str">
        <f>IF('Input data'!B352="","",'Input data'!B352)</f>
        <v/>
      </c>
      <c r="C337" s="4" t="str">
        <f>IF('Input data'!C352="","",'Input data'!C352)</f>
        <v/>
      </c>
      <c r="D337" s="4" t="str">
        <f>IF('Input data'!D352="","",'Input data'!D352)</f>
        <v/>
      </c>
      <c r="E337" s="4" t="str">
        <f>IF('Input data'!E352="","",'Input data'!E352)</f>
        <v/>
      </c>
      <c r="F337" s="4" t="str">
        <f>IF('Input data'!F352="","",'Input data'!F352)</f>
        <v/>
      </c>
      <c r="G337" s="4">
        <f>IF('Input data'!G352="","",'Input data'!G352)</f>
        <v>0</v>
      </c>
      <c r="H337" s="4" t="str">
        <f>IF('Input data'!H352&gt;0.5,'Input data'!H352,"")</f>
        <v/>
      </c>
      <c r="I337" s="4" t="str">
        <f>IF('Input data'!I352="","",'Input data'!I352)</f>
        <v/>
      </c>
      <c r="J337" s="4" t="str">
        <f>IF(AND(OR(I337="Motorway link",I337="Exit diverge",I337="Entrance merge"),'Input data'!K352=""),2,IF(AND(OR(I337="Motorway link",I337="Exit diverge",I337="Entrance merge"),'Input data'!K352&gt;0.5,'Input data'!K352&lt;21),'Input data'!K352,"Irrelevant"))</f>
        <v>Irrelevant</v>
      </c>
      <c r="K337" s="4" t="str">
        <f>IF(AND(OR(I337="Motorway link",I337="Exit diverge",I337="Entrance merge",I337="Exit ramp",I337="Entrance ramp"),'Input data'!L352=""),3.5,IF(AND(OR(I337="Motorway link",I337="Exit diverge",I337="Entrance merge",I337="Exit ramp",I337="Entrance ramp"),'Input data'!L352&gt;1.5,'Input data'!L352&lt;11),'Input data'!L352,"Irrelevant"))</f>
        <v>Irrelevant</v>
      </c>
      <c r="L337" s="4" t="str">
        <f>IF(AND(I337="Motorway link",'Input data'!M352=""),"No",IF(I337="Motorway link",'Input data'!M352,"Irrelevant"))</f>
        <v>Irrelevant</v>
      </c>
      <c r="M337" s="4" t="str">
        <f>IF(AND(L337="Yes",'Input data'!N352&gt;0,'Input data'!N352&lt;1.00000001),'Input data'!N352,IF(OR(L337="No",L337="Yes"),0,"Irrelevant"))</f>
        <v>Irrelevant</v>
      </c>
      <c r="N337" s="4" t="str">
        <f>IF(AND(OR(I337="Motorway link",I337="Exit diverge",I337="Entrance merge"),'Input data'!O352=""),3,IF(AND(OR(I337="Motorway link",I337="Exit diverge",I337="Entrance merge"),'Input data'!O352&lt;11,'Input data'!O352&gt;-0.00000001),'Input data'!O352,"Irrelevant"))</f>
        <v>Irrelevant</v>
      </c>
      <c r="O337" s="4" t="str">
        <f>IF(AND(OR(I337="Motorway link",I337="Exit diverge",I337="Entrance merge",I337="Exit ramp",I337="Entrance ramp"),'Input data'!P352=""),0.5,IF(AND(OR(I337="Motorway link",I337="Exit diverge",I337="Entrance merge",I337="Exit ramp",I337="Entrance ramp"),'Input data'!P352&gt;-0.00000001,'Input data'!P352&lt;11),'Input data'!P352,"Irrelevant"))</f>
        <v>Irrelevant</v>
      </c>
      <c r="P337" s="4" t="str">
        <f>IF(AND(OR(I337="Motorway link",I337="Exit diverge",I337="Entrance merge"),'Input data'!Q352=""),5,IF(AND(OR(I337="Motorway link",I337="Exit diverge",I337="Entrance merge"),'Input data'!Q352&gt;-0.00000001,'Input data'!Q352&lt;101),'Input data'!Q352,"Irrelevant"))</f>
        <v>Irrelevant</v>
      </c>
      <c r="Q337" s="4" t="str">
        <f>IF(AND(OR(I337="Motorway link",I337="Exit diverge",I337="Entrance merge"),'Input data'!R352=""),"Straight",IF(AND(OR(I337="Motorway link",I337="Exit diverge",I337="Entrance merge"),'Input data'!R352&gt;10),'Input data'!R352,"Irrelevant"))</f>
        <v>Irrelevant</v>
      </c>
      <c r="R337" s="4" t="str">
        <f>IF(Q337="Straight",0,IF(AND(OR(I337="Motorway link",I337="Exit diverge",I337="Entrance merge"),OR('Input data'!S352="",'Input data'!S352&gt;(G337*1000))),G337*1000,IF(AND(OR(I337="Motorway link",I337="Exit diverge",I337="Entrance merge"),'Input data'!S352&gt;0),'Input data'!S352,"Irrelevant")))</f>
        <v>Irrelevant</v>
      </c>
      <c r="S337" s="4" t="str">
        <f>IF(AND(OR(I337="Motorway link",I337="Exit diverge",I337="Entrance merge"),'Input data'!T352=""),"Straight",IF(AND(OR(I337="Motorway link",I337="Exit diverge",I337="Entrance merge"),'Input data'!T352&gt;10),'Input data'!T352,"Irrelevant"))</f>
        <v>Irrelevant</v>
      </c>
      <c r="T337" s="4" t="str">
        <f>IF(S337="Straight",0,IF(R337="Irrelevant","Irrelevant",IF(AND(OR(I337="Motorway link",I337="Exit diverge",I337="Entrance merge"),OR('Input data'!U352="",'Input data'!U352&gt;(G337*1000-R337))),G337*1000-R337,IF(AND(OR(I337="Motorway link",I337="Exit diverge",I337="Entrance merge"),'Input data'!U352&gt;0),'Input data'!U352,"Irrelevant"))))</f>
        <v>Irrelevant</v>
      </c>
      <c r="U337" s="4" t="str">
        <f>IF(AND(OR(I337="Motorway link",I337="Exit diverge",I337="Entrance merge",I337="Exit ramp",I337="Entrance ramp"),'Input data'!V352=""),"No",IF(OR(I337="Motorway link",I337="Exit diverge",I337="Entrance merge",I337="Exit ramp",I337="Entrance ramp"),'Input data'!V352,"Irrelevant"))</f>
        <v>Irrelevant</v>
      </c>
      <c r="V337" s="4" t="str">
        <f>IF(W337="Straight",IF(AND(OR(I337="Exit ramp",I337="Entrance ramp"),'Input data'!W352=""),"Straight diamond ramp",IF(OR(I337="Exit ramp",I337="Entrance ramp"),'Input data'!W352,"Irrelevant")),"Irrelevant")</f>
        <v>Irrelevant</v>
      </c>
      <c r="W337" s="4" t="str">
        <f>IF(AND(OR(I337="Exit ramp",I337="Entrance ramp"),'Input data'!X352=""),"Straight",IF(AND(OR(I337="Exit ramp",I337="Entrance ramp"),'Input data'!X352&gt;10),'Input data'!X352,"Irrelevant"))</f>
        <v>Irrelevant</v>
      </c>
      <c r="X337" s="4" t="str">
        <f>IF(AND(OR(I337="Exit ramp",I337="Entrance ramp"),OR('Input data'!Y352="",'Input data'!Y352&gt;(G337*1000))),G337*1000,IF(AND(OR(I337="Exit ramp",I337="Entrance ramp"),'Input data'!Y352&gt;0),'Input data'!Y352,"Irrelevant"))</f>
        <v>Irrelevant</v>
      </c>
      <c r="Y337" s="4" t="str">
        <f>IF(AND(I337="Exit ramp",'Input data'!Z352=""),95,IF(AND(I337="Entrance ramp",'Input data'!Z352=""),45,IF(AND(OR(I337="Exit ramp",I337="Entrance ramp"),'Input data'!Z352&gt;4,'Input data'!Z352&lt;200),'Input data'!Z352,"Irrelevant")))</f>
        <v>Irrelevant</v>
      </c>
      <c r="Z337" s="4" t="str">
        <f>IF(AND(OR(I337="Exit ramp",I337="Entrance ramp"),'Input data'!AA352=""),"Straight",IF(AND(OR(I337="Exit ramp",I337="Entrance ramp"),'Input data'!AA352&gt;10),'Input data'!AA352,"Irrelevant"))</f>
        <v>Irrelevant</v>
      </c>
      <c r="AA337" s="4" t="str">
        <f>IF(X337="Irrelevant","Irrelevant",IF(AND(OR(I337="Exit ramp",I337="Entrance ramp"),OR('Input data'!AB352="",'Input data'!AB352&gt;(G337*1000-X337))),G337*1000-X337,IF(AND(OR(I337="Exit ramp",I337="Entrance ramp"),'Input data'!AB352&gt;0),'Input data'!AB352,"Irrelevant")))</f>
        <v>Irrelevant</v>
      </c>
      <c r="AB337" s="4" t="str">
        <f>IF(AND(I337="Exit ramp",'Input data'!AC352=""),60,IF(AND(I337="Entrance ramp",'Input data'!AC352=""),80,IF(AND(OR(I337="Exit ramp",I337="Entrance ramp"),'Input data'!AC352&gt;4,'Input data'!AC352&lt;200),'Input data'!AC352,"Irrelevant")))</f>
        <v>Irrelevant</v>
      </c>
      <c r="AC337" s="4" t="str">
        <f>IF(AND(OR(I337="Motorway link",I337="Exit diverge",I337="Entrance merge"),'Input data'!AD352=""),"No",IF(OR(I337="Motorway link",I337="Exit diverge",I337="Entrance merge"),'Input data'!AD352,"Irrelevant"))</f>
        <v>Irrelevant</v>
      </c>
      <c r="AD337" s="4" t="str">
        <f>IF(AND(OR(I337="Motorway link",I337="Exit diverge",I337="Entrance merge"),'Input data'!AE352=""),"130 kph",IF(OR(I337="Motorway link",I337="Exit diverge",I337="Entrance merge"),'Input data'!AE352,"Irrelevant"))</f>
        <v>Irrelevant</v>
      </c>
      <c r="AE337" s="4" t="str">
        <f>IF(AND(I337="Entrance merge",'Input data'!AF352=""),"No",IF(I337="Entrance merge",'Input data'!AF352,"Irrelevant"))</f>
        <v>Irrelevant</v>
      </c>
      <c r="AF337" s="4" t="str">
        <f>IF(AND(AE337="Yes",'Input data'!AG352&gt;0,'Input data'!AG352&lt;1.00000001),'Input data'!AG352,IF(OR(AE337="No",AE337="Yes"),0,"Irrelevant"))</f>
        <v>Irrelevant</v>
      </c>
    </row>
    <row r="338" spans="1:32" x14ac:dyDescent="0.3">
      <c r="A338" s="4" t="str">
        <f>IF('Input data'!A353="","",'Input data'!A353)</f>
        <v/>
      </c>
      <c r="B338" s="4" t="str">
        <f>IF('Input data'!B353="","",'Input data'!B353)</f>
        <v/>
      </c>
      <c r="C338" s="4" t="str">
        <f>IF('Input data'!C353="","",'Input data'!C353)</f>
        <v/>
      </c>
      <c r="D338" s="4" t="str">
        <f>IF('Input data'!D353="","",'Input data'!D353)</f>
        <v/>
      </c>
      <c r="E338" s="4" t="str">
        <f>IF('Input data'!E353="","",'Input data'!E353)</f>
        <v/>
      </c>
      <c r="F338" s="4" t="str">
        <f>IF('Input data'!F353="","",'Input data'!F353)</f>
        <v/>
      </c>
      <c r="G338" s="4">
        <f>IF('Input data'!G353="","",'Input data'!G353)</f>
        <v>0</v>
      </c>
      <c r="H338" s="4" t="str">
        <f>IF('Input data'!H353&gt;0.5,'Input data'!H353,"")</f>
        <v/>
      </c>
      <c r="I338" s="4" t="str">
        <f>IF('Input data'!I353="","",'Input data'!I353)</f>
        <v/>
      </c>
      <c r="J338" s="4" t="str">
        <f>IF(AND(OR(I338="Motorway link",I338="Exit diverge",I338="Entrance merge"),'Input data'!K353=""),2,IF(AND(OR(I338="Motorway link",I338="Exit diverge",I338="Entrance merge"),'Input data'!K353&gt;0.5,'Input data'!K353&lt;21),'Input data'!K353,"Irrelevant"))</f>
        <v>Irrelevant</v>
      </c>
      <c r="K338" s="4" t="str">
        <f>IF(AND(OR(I338="Motorway link",I338="Exit diverge",I338="Entrance merge",I338="Exit ramp",I338="Entrance ramp"),'Input data'!L353=""),3.5,IF(AND(OR(I338="Motorway link",I338="Exit diverge",I338="Entrance merge",I338="Exit ramp",I338="Entrance ramp"),'Input data'!L353&gt;1.5,'Input data'!L353&lt;11),'Input data'!L353,"Irrelevant"))</f>
        <v>Irrelevant</v>
      </c>
      <c r="L338" s="4" t="str">
        <f>IF(AND(I338="Motorway link",'Input data'!M353=""),"No",IF(I338="Motorway link",'Input data'!M353,"Irrelevant"))</f>
        <v>Irrelevant</v>
      </c>
      <c r="M338" s="4" t="str">
        <f>IF(AND(L338="Yes",'Input data'!N353&gt;0,'Input data'!N353&lt;1.00000001),'Input data'!N353,IF(OR(L338="No",L338="Yes"),0,"Irrelevant"))</f>
        <v>Irrelevant</v>
      </c>
      <c r="N338" s="4" t="str">
        <f>IF(AND(OR(I338="Motorway link",I338="Exit diverge",I338="Entrance merge"),'Input data'!O353=""),3,IF(AND(OR(I338="Motorway link",I338="Exit diverge",I338="Entrance merge"),'Input data'!O353&lt;11,'Input data'!O353&gt;-0.00000001),'Input data'!O353,"Irrelevant"))</f>
        <v>Irrelevant</v>
      </c>
      <c r="O338" s="4" t="str">
        <f>IF(AND(OR(I338="Motorway link",I338="Exit diverge",I338="Entrance merge",I338="Exit ramp",I338="Entrance ramp"),'Input data'!P353=""),0.5,IF(AND(OR(I338="Motorway link",I338="Exit diverge",I338="Entrance merge",I338="Exit ramp",I338="Entrance ramp"),'Input data'!P353&gt;-0.00000001,'Input data'!P353&lt;11),'Input data'!P353,"Irrelevant"))</f>
        <v>Irrelevant</v>
      </c>
      <c r="P338" s="4" t="str">
        <f>IF(AND(OR(I338="Motorway link",I338="Exit diverge",I338="Entrance merge"),'Input data'!Q353=""),5,IF(AND(OR(I338="Motorway link",I338="Exit diverge",I338="Entrance merge"),'Input data'!Q353&gt;-0.00000001,'Input data'!Q353&lt;101),'Input data'!Q353,"Irrelevant"))</f>
        <v>Irrelevant</v>
      </c>
      <c r="Q338" s="4" t="str">
        <f>IF(AND(OR(I338="Motorway link",I338="Exit diverge",I338="Entrance merge"),'Input data'!R353=""),"Straight",IF(AND(OR(I338="Motorway link",I338="Exit diverge",I338="Entrance merge"),'Input data'!R353&gt;10),'Input data'!R353,"Irrelevant"))</f>
        <v>Irrelevant</v>
      </c>
      <c r="R338" s="4" t="str">
        <f>IF(Q338="Straight",0,IF(AND(OR(I338="Motorway link",I338="Exit diverge",I338="Entrance merge"),OR('Input data'!S353="",'Input data'!S353&gt;(G338*1000))),G338*1000,IF(AND(OR(I338="Motorway link",I338="Exit diverge",I338="Entrance merge"),'Input data'!S353&gt;0),'Input data'!S353,"Irrelevant")))</f>
        <v>Irrelevant</v>
      </c>
      <c r="S338" s="4" t="str">
        <f>IF(AND(OR(I338="Motorway link",I338="Exit diverge",I338="Entrance merge"),'Input data'!T353=""),"Straight",IF(AND(OR(I338="Motorway link",I338="Exit diverge",I338="Entrance merge"),'Input data'!T353&gt;10),'Input data'!T353,"Irrelevant"))</f>
        <v>Irrelevant</v>
      </c>
      <c r="T338" s="4" t="str">
        <f>IF(S338="Straight",0,IF(R338="Irrelevant","Irrelevant",IF(AND(OR(I338="Motorway link",I338="Exit diverge",I338="Entrance merge"),OR('Input data'!U353="",'Input data'!U353&gt;(G338*1000-R338))),G338*1000-R338,IF(AND(OR(I338="Motorway link",I338="Exit diverge",I338="Entrance merge"),'Input data'!U353&gt;0),'Input data'!U353,"Irrelevant"))))</f>
        <v>Irrelevant</v>
      </c>
      <c r="U338" s="4" t="str">
        <f>IF(AND(OR(I338="Motorway link",I338="Exit diverge",I338="Entrance merge",I338="Exit ramp",I338="Entrance ramp"),'Input data'!V353=""),"No",IF(OR(I338="Motorway link",I338="Exit diverge",I338="Entrance merge",I338="Exit ramp",I338="Entrance ramp"),'Input data'!V353,"Irrelevant"))</f>
        <v>Irrelevant</v>
      </c>
      <c r="V338" s="4" t="str">
        <f>IF(W338="Straight",IF(AND(OR(I338="Exit ramp",I338="Entrance ramp"),'Input data'!W353=""),"Straight diamond ramp",IF(OR(I338="Exit ramp",I338="Entrance ramp"),'Input data'!W353,"Irrelevant")),"Irrelevant")</f>
        <v>Irrelevant</v>
      </c>
      <c r="W338" s="4" t="str">
        <f>IF(AND(OR(I338="Exit ramp",I338="Entrance ramp"),'Input data'!X353=""),"Straight",IF(AND(OR(I338="Exit ramp",I338="Entrance ramp"),'Input data'!X353&gt;10),'Input data'!X353,"Irrelevant"))</f>
        <v>Irrelevant</v>
      </c>
      <c r="X338" s="4" t="str">
        <f>IF(AND(OR(I338="Exit ramp",I338="Entrance ramp"),OR('Input data'!Y353="",'Input data'!Y353&gt;(G338*1000))),G338*1000,IF(AND(OR(I338="Exit ramp",I338="Entrance ramp"),'Input data'!Y353&gt;0),'Input data'!Y353,"Irrelevant"))</f>
        <v>Irrelevant</v>
      </c>
      <c r="Y338" s="4" t="str">
        <f>IF(AND(I338="Exit ramp",'Input data'!Z353=""),95,IF(AND(I338="Entrance ramp",'Input data'!Z353=""),45,IF(AND(OR(I338="Exit ramp",I338="Entrance ramp"),'Input data'!Z353&gt;4,'Input data'!Z353&lt;200),'Input data'!Z353,"Irrelevant")))</f>
        <v>Irrelevant</v>
      </c>
      <c r="Z338" s="4" t="str">
        <f>IF(AND(OR(I338="Exit ramp",I338="Entrance ramp"),'Input data'!AA353=""),"Straight",IF(AND(OR(I338="Exit ramp",I338="Entrance ramp"),'Input data'!AA353&gt;10),'Input data'!AA353,"Irrelevant"))</f>
        <v>Irrelevant</v>
      </c>
      <c r="AA338" s="4" t="str">
        <f>IF(X338="Irrelevant","Irrelevant",IF(AND(OR(I338="Exit ramp",I338="Entrance ramp"),OR('Input data'!AB353="",'Input data'!AB353&gt;(G338*1000-X338))),G338*1000-X338,IF(AND(OR(I338="Exit ramp",I338="Entrance ramp"),'Input data'!AB353&gt;0),'Input data'!AB353,"Irrelevant")))</f>
        <v>Irrelevant</v>
      </c>
      <c r="AB338" s="4" t="str">
        <f>IF(AND(I338="Exit ramp",'Input data'!AC353=""),60,IF(AND(I338="Entrance ramp",'Input data'!AC353=""),80,IF(AND(OR(I338="Exit ramp",I338="Entrance ramp"),'Input data'!AC353&gt;4,'Input data'!AC353&lt;200),'Input data'!AC353,"Irrelevant")))</f>
        <v>Irrelevant</v>
      </c>
      <c r="AC338" s="4" t="str">
        <f>IF(AND(OR(I338="Motorway link",I338="Exit diverge",I338="Entrance merge"),'Input data'!AD353=""),"No",IF(OR(I338="Motorway link",I338="Exit diverge",I338="Entrance merge"),'Input data'!AD353,"Irrelevant"))</f>
        <v>Irrelevant</v>
      </c>
      <c r="AD338" s="4" t="str">
        <f>IF(AND(OR(I338="Motorway link",I338="Exit diverge",I338="Entrance merge"),'Input data'!AE353=""),"130 kph",IF(OR(I338="Motorway link",I338="Exit diverge",I338="Entrance merge"),'Input data'!AE353,"Irrelevant"))</f>
        <v>Irrelevant</v>
      </c>
      <c r="AE338" s="4" t="str">
        <f>IF(AND(I338="Entrance merge",'Input data'!AF353=""),"No",IF(I338="Entrance merge",'Input data'!AF353,"Irrelevant"))</f>
        <v>Irrelevant</v>
      </c>
      <c r="AF338" s="4" t="str">
        <f>IF(AND(AE338="Yes",'Input data'!AG353&gt;0,'Input data'!AG353&lt;1.00000001),'Input data'!AG353,IF(OR(AE338="No",AE338="Yes"),0,"Irrelevant"))</f>
        <v>Irrelevant</v>
      </c>
    </row>
    <row r="339" spans="1:32" x14ac:dyDescent="0.3">
      <c r="A339" s="4" t="str">
        <f>IF('Input data'!A354="","",'Input data'!A354)</f>
        <v/>
      </c>
      <c r="B339" s="4" t="str">
        <f>IF('Input data'!B354="","",'Input data'!B354)</f>
        <v/>
      </c>
      <c r="C339" s="4" t="str">
        <f>IF('Input data'!C354="","",'Input data'!C354)</f>
        <v/>
      </c>
      <c r="D339" s="4" t="str">
        <f>IF('Input data'!D354="","",'Input data'!D354)</f>
        <v/>
      </c>
      <c r="E339" s="4" t="str">
        <f>IF('Input data'!E354="","",'Input data'!E354)</f>
        <v/>
      </c>
      <c r="F339" s="4" t="str">
        <f>IF('Input data'!F354="","",'Input data'!F354)</f>
        <v/>
      </c>
      <c r="G339" s="4">
        <f>IF('Input data'!G354="","",'Input data'!G354)</f>
        <v>0</v>
      </c>
      <c r="H339" s="4" t="str">
        <f>IF('Input data'!H354&gt;0.5,'Input data'!H354,"")</f>
        <v/>
      </c>
      <c r="I339" s="4" t="str">
        <f>IF('Input data'!I354="","",'Input data'!I354)</f>
        <v/>
      </c>
      <c r="J339" s="4" t="str">
        <f>IF(AND(OR(I339="Motorway link",I339="Exit diverge",I339="Entrance merge"),'Input data'!K354=""),2,IF(AND(OR(I339="Motorway link",I339="Exit diverge",I339="Entrance merge"),'Input data'!K354&gt;0.5,'Input data'!K354&lt;21),'Input data'!K354,"Irrelevant"))</f>
        <v>Irrelevant</v>
      </c>
      <c r="K339" s="4" t="str">
        <f>IF(AND(OR(I339="Motorway link",I339="Exit diverge",I339="Entrance merge",I339="Exit ramp",I339="Entrance ramp"),'Input data'!L354=""),3.5,IF(AND(OR(I339="Motorway link",I339="Exit diverge",I339="Entrance merge",I339="Exit ramp",I339="Entrance ramp"),'Input data'!L354&gt;1.5,'Input data'!L354&lt;11),'Input data'!L354,"Irrelevant"))</f>
        <v>Irrelevant</v>
      </c>
      <c r="L339" s="4" t="str">
        <f>IF(AND(I339="Motorway link",'Input data'!M354=""),"No",IF(I339="Motorway link",'Input data'!M354,"Irrelevant"))</f>
        <v>Irrelevant</v>
      </c>
      <c r="M339" s="4" t="str">
        <f>IF(AND(L339="Yes",'Input data'!N354&gt;0,'Input data'!N354&lt;1.00000001),'Input data'!N354,IF(OR(L339="No",L339="Yes"),0,"Irrelevant"))</f>
        <v>Irrelevant</v>
      </c>
      <c r="N339" s="4" t="str">
        <f>IF(AND(OR(I339="Motorway link",I339="Exit diverge",I339="Entrance merge"),'Input data'!O354=""),3,IF(AND(OR(I339="Motorway link",I339="Exit diverge",I339="Entrance merge"),'Input data'!O354&lt;11,'Input data'!O354&gt;-0.00000001),'Input data'!O354,"Irrelevant"))</f>
        <v>Irrelevant</v>
      </c>
      <c r="O339" s="4" t="str">
        <f>IF(AND(OR(I339="Motorway link",I339="Exit diverge",I339="Entrance merge",I339="Exit ramp",I339="Entrance ramp"),'Input data'!P354=""),0.5,IF(AND(OR(I339="Motorway link",I339="Exit diverge",I339="Entrance merge",I339="Exit ramp",I339="Entrance ramp"),'Input data'!P354&gt;-0.00000001,'Input data'!P354&lt;11),'Input data'!P354,"Irrelevant"))</f>
        <v>Irrelevant</v>
      </c>
      <c r="P339" s="4" t="str">
        <f>IF(AND(OR(I339="Motorway link",I339="Exit diverge",I339="Entrance merge"),'Input data'!Q354=""),5,IF(AND(OR(I339="Motorway link",I339="Exit diverge",I339="Entrance merge"),'Input data'!Q354&gt;-0.00000001,'Input data'!Q354&lt;101),'Input data'!Q354,"Irrelevant"))</f>
        <v>Irrelevant</v>
      </c>
      <c r="Q339" s="4" t="str">
        <f>IF(AND(OR(I339="Motorway link",I339="Exit diverge",I339="Entrance merge"),'Input data'!R354=""),"Straight",IF(AND(OR(I339="Motorway link",I339="Exit diverge",I339="Entrance merge"),'Input data'!R354&gt;10),'Input data'!R354,"Irrelevant"))</f>
        <v>Irrelevant</v>
      </c>
      <c r="R339" s="4" t="str">
        <f>IF(Q339="Straight",0,IF(AND(OR(I339="Motorway link",I339="Exit diverge",I339="Entrance merge"),OR('Input data'!S354="",'Input data'!S354&gt;(G339*1000))),G339*1000,IF(AND(OR(I339="Motorway link",I339="Exit diverge",I339="Entrance merge"),'Input data'!S354&gt;0),'Input data'!S354,"Irrelevant")))</f>
        <v>Irrelevant</v>
      </c>
      <c r="S339" s="4" t="str">
        <f>IF(AND(OR(I339="Motorway link",I339="Exit diverge",I339="Entrance merge"),'Input data'!T354=""),"Straight",IF(AND(OR(I339="Motorway link",I339="Exit diverge",I339="Entrance merge"),'Input data'!T354&gt;10),'Input data'!T354,"Irrelevant"))</f>
        <v>Irrelevant</v>
      </c>
      <c r="T339" s="4" t="str">
        <f>IF(S339="Straight",0,IF(R339="Irrelevant","Irrelevant",IF(AND(OR(I339="Motorway link",I339="Exit diverge",I339="Entrance merge"),OR('Input data'!U354="",'Input data'!U354&gt;(G339*1000-R339))),G339*1000-R339,IF(AND(OR(I339="Motorway link",I339="Exit diverge",I339="Entrance merge"),'Input data'!U354&gt;0),'Input data'!U354,"Irrelevant"))))</f>
        <v>Irrelevant</v>
      </c>
      <c r="U339" s="4" t="str">
        <f>IF(AND(OR(I339="Motorway link",I339="Exit diverge",I339="Entrance merge",I339="Exit ramp",I339="Entrance ramp"),'Input data'!V354=""),"No",IF(OR(I339="Motorway link",I339="Exit diverge",I339="Entrance merge",I339="Exit ramp",I339="Entrance ramp"),'Input data'!V354,"Irrelevant"))</f>
        <v>Irrelevant</v>
      </c>
      <c r="V339" s="4" t="str">
        <f>IF(W339="Straight",IF(AND(OR(I339="Exit ramp",I339="Entrance ramp"),'Input data'!W354=""),"Straight diamond ramp",IF(OR(I339="Exit ramp",I339="Entrance ramp"),'Input data'!W354,"Irrelevant")),"Irrelevant")</f>
        <v>Irrelevant</v>
      </c>
      <c r="W339" s="4" t="str">
        <f>IF(AND(OR(I339="Exit ramp",I339="Entrance ramp"),'Input data'!X354=""),"Straight",IF(AND(OR(I339="Exit ramp",I339="Entrance ramp"),'Input data'!X354&gt;10),'Input data'!X354,"Irrelevant"))</f>
        <v>Irrelevant</v>
      </c>
      <c r="X339" s="4" t="str">
        <f>IF(AND(OR(I339="Exit ramp",I339="Entrance ramp"),OR('Input data'!Y354="",'Input data'!Y354&gt;(G339*1000))),G339*1000,IF(AND(OR(I339="Exit ramp",I339="Entrance ramp"),'Input data'!Y354&gt;0),'Input data'!Y354,"Irrelevant"))</f>
        <v>Irrelevant</v>
      </c>
      <c r="Y339" s="4" t="str">
        <f>IF(AND(I339="Exit ramp",'Input data'!Z354=""),95,IF(AND(I339="Entrance ramp",'Input data'!Z354=""),45,IF(AND(OR(I339="Exit ramp",I339="Entrance ramp"),'Input data'!Z354&gt;4,'Input data'!Z354&lt;200),'Input data'!Z354,"Irrelevant")))</f>
        <v>Irrelevant</v>
      </c>
      <c r="Z339" s="4" t="str">
        <f>IF(AND(OR(I339="Exit ramp",I339="Entrance ramp"),'Input data'!AA354=""),"Straight",IF(AND(OR(I339="Exit ramp",I339="Entrance ramp"),'Input data'!AA354&gt;10),'Input data'!AA354,"Irrelevant"))</f>
        <v>Irrelevant</v>
      </c>
      <c r="AA339" s="4" t="str">
        <f>IF(X339="Irrelevant","Irrelevant",IF(AND(OR(I339="Exit ramp",I339="Entrance ramp"),OR('Input data'!AB354="",'Input data'!AB354&gt;(G339*1000-X339))),G339*1000-X339,IF(AND(OR(I339="Exit ramp",I339="Entrance ramp"),'Input data'!AB354&gt;0),'Input data'!AB354,"Irrelevant")))</f>
        <v>Irrelevant</v>
      </c>
      <c r="AB339" s="4" t="str">
        <f>IF(AND(I339="Exit ramp",'Input data'!AC354=""),60,IF(AND(I339="Entrance ramp",'Input data'!AC354=""),80,IF(AND(OR(I339="Exit ramp",I339="Entrance ramp"),'Input data'!AC354&gt;4,'Input data'!AC354&lt;200),'Input data'!AC354,"Irrelevant")))</f>
        <v>Irrelevant</v>
      </c>
      <c r="AC339" s="4" t="str">
        <f>IF(AND(OR(I339="Motorway link",I339="Exit diverge",I339="Entrance merge"),'Input data'!AD354=""),"No",IF(OR(I339="Motorway link",I339="Exit diverge",I339="Entrance merge"),'Input data'!AD354,"Irrelevant"))</f>
        <v>Irrelevant</v>
      </c>
      <c r="AD339" s="4" t="str">
        <f>IF(AND(OR(I339="Motorway link",I339="Exit diverge",I339="Entrance merge"),'Input data'!AE354=""),"130 kph",IF(OR(I339="Motorway link",I339="Exit diverge",I339="Entrance merge"),'Input data'!AE354,"Irrelevant"))</f>
        <v>Irrelevant</v>
      </c>
      <c r="AE339" s="4" t="str">
        <f>IF(AND(I339="Entrance merge",'Input data'!AF354=""),"No",IF(I339="Entrance merge",'Input data'!AF354,"Irrelevant"))</f>
        <v>Irrelevant</v>
      </c>
      <c r="AF339" s="4" t="str">
        <f>IF(AND(AE339="Yes",'Input data'!AG354&gt;0,'Input data'!AG354&lt;1.00000001),'Input data'!AG354,IF(OR(AE339="No",AE339="Yes"),0,"Irrelevant"))</f>
        <v>Irrelevant</v>
      </c>
    </row>
    <row r="340" spans="1:32" x14ac:dyDescent="0.3">
      <c r="A340" s="4" t="str">
        <f>IF('Input data'!A355="","",'Input data'!A355)</f>
        <v/>
      </c>
      <c r="B340" s="4" t="str">
        <f>IF('Input data'!B355="","",'Input data'!B355)</f>
        <v/>
      </c>
      <c r="C340" s="4" t="str">
        <f>IF('Input data'!C355="","",'Input data'!C355)</f>
        <v/>
      </c>
      <c r="D340" s="4" t="str">
        <f>IF('Input data'!D355="","",'Input data'!D355)</f>
        <v/>
      </c>
      <c r="E340" s="4" t="str">
        <f>IF('Input data'!E355="","",'Input data'!E355)</f>
        <v/>
      </c>
      <c r="F340" s="4" t="str">
        <f>IF('Input data'!F355="","",'Input data'!F355)</f>
        <v/>
      </c>
      <c r="G340" s="4">
        <f>IF('Input data'!G355="","",'Input data'!G355)</f>
        <v>0</v>
      </c>
      <c r="H340" s="4" t="str">
        <f>IF('Input data'!H355&gt;0.5,'Input data'!H355,"")</f>
        <v/>
      </c>
      <c r="I340" s="4" t="str">
        <f>IF('Input data'!I355="","",'Input data'!I355)</f>
        <v/>
      </c>
      <c r="J340" s="4" t="str">
        <f>IF(AND(OR(I340="Motorway link",I340="Exit diverge",I340="Entrance merge"),'Input data'!K355=""),2,IF(AND(OR(I340="Motorway link",I340="Exit diverge",I340="Entrance merge"),'Input data'!K355&gt;0.5,'Input data'!K355&lt;21),'Input data'!K355,"Irrelevant"))</f>
        <v>Irrelevant</v>
      </c>
      <c r="K340" s="4" t="str">
        <f>IF(AND(OR(I340="Motorway link",I340="Exit diverge",I340="Entrance merge",I340="Exit ramp",I340="Entrance ramp"),'Input data'!L355=""),3.5,IF(AND(OR(I340="Motorway link",I340="Exit diverge",I340="Entrance merge",I340="Exit ramp",I340="Entrance ramp"),'Input data'!L355&gt;1.5,'Input data'!L355&lt;11),'Input data'!L355,"Irrelevant"))</f>
        <v>Irrelevant</v>
      </c>
      <c r="L340" s="4" t="str">
        <f>IF(AND(I340="Motorway link",'Input data'!M355=""),"No",IF(I340="Motorway link",'Input data'!M355,"Irrelevant"))</f>
        <v>Irrelevant</v>
      </c>
      <c r="M340" s="4" t="str">
        <f>IF(AND(L340="Yes",'Input data'!N355&gt;0,'Input data'!N355&lt;1.00000001),'Input data'!N355,IF(OR(L340="No",L340="Yes"),0,"Irrelevant"))</f>
        <v>Irrelevant</v>
      </c>
      <c r="N340" s="4" t="str">
        <f>IF(AND(OR(I340="Motorway link",I340="Exit diverge",I340="Entrance merge"),'Input data'!O355=""),3,IF(AND(OR(I340="Motorway link",I340="Exit diverge",I340="Entrance merge"),'Input data'!O355&lt;11,'Input data'!O355&gt;-0.00000001),'Input data'!O355,"Irrelevant"))</f>
        <v>Irrelevant</v>
      </c>
      <c r="O340" s="4" t="str">
        <f>IF(AND(OR(I340="Motorway link",I340="Exit diverge",I340="Entrance merge",I340="Exit ramp",I340="Entrance ramp"),'Input data'!P355=""),0.5,IF(AND(OR(I340="Motorway link",I340="Exit diverge",I340="Entrance merge",I340="Exit ramp",I340="Entrance ramp"),'Input data'!P355&gt;-0.00000001,'Input data'!P355&lt;11),'Input data'!P355,"Irrelevant"))</f>
        <v>Irrelevant</v>
      </c>
      <c r="P340" s="4" t="str">
        <f>IF(AND(OR(I340="Motorway link",I340="Exit diverge",I340="Entrance merge"),'Input data'!Q355=""),5,IF(AND(OR(I340="Motorway link",I340="Exit diverge",I340="Entrance merge"),'Input data'!Q355&gt;-0.00000001,'Input data'!Q355&lt;101),'Input data'!Q355,"Irrelevant"))</f>
        <v>Irrelevant</v>
      </c>
      <c r="Q340" s="4" t="str">
        <f>IF(AND(OR(I340="Motorway link",I340="Exit diverge",I340="Entrance merge"),'Input data'!R355=""),"Straight",IF(AND(OR(I340="Motorway link",I340="Exit diverge",I340="Entrance merge"),'Input data'!R355&gt;10),'Input data'!R355,"Irrelevant"))</f>
        <v>Irrelevant</v>
      </c>
      <c r="R340" s="4" t="str">
        <f>IF(Q340="Straight",0,IF(AND(OR(I340="Motorway link",I340="Exit diverge",I340="Entrance merge"),OR('Input data'!S355="",'Input data'!S355&gt;(G340*1000))),G340*1000,IF(AND(OR(I340="Motorway link",I340="Exit diverge",I340="Entrance merge"),'Input data'!S355&gt;0),'Input data'!S355,"Irrelevant")))</f>
        <v>Irrelevant</v>
      </c>
      <c r="S340" s="4" t="str">
        <f>IF(AND(OR(I340="Motorway link",I340="Exit diverge",I340="Entrance merge"),'Input data'!T355=""),"Straight",IF(AND(OR(I340="Motorway link",I340="Exit diverge",I340="Entrance merge"),'Input data'!T355&gt;10),'Input data'!T355,"Irrelevant"))</f>
        <v>Irrelevant</v>
      </c>
      <c r="T340" s="4" t="str">
        <f>IF(S340="Straight",0,IF(R340="Irrelevant","Irrelevant",IF(AND(OR(I340="Motorway link",I340="Exit diverge",I340="Entrance merge"),OR('Input data'!U355="",'Input data'!U355&gt;(G340*1000-R340))),G340*1000-R340,IF(AND(OR(I340="Motorway link",I340="Exit diverge",I340="Entrance merge"),'Input data'!U355&gt;0),'Input data'!U355,"Irrelevant"))))</f>
        <v>Irrelevant</v>
      </c>
      <c r="U340" s="4" t="str">
        <f>IF(AND(OR(I340="Motorway link",I340="Exit diverge",I340="Entrance merge",I340="Exit ramp",I340="Entrance ramp"),'Input data'!V355=""),"No",IF(OR(I340="Motorway link",I340="Exit diverge",I340="Entrance merge",I340="Exit ramp",I340="Entrance ramp"),'Input data'!V355,"Irrelevant"))</f>
        <v>Irrelevant</v>
      </c>
      <c r="V340" s="4" t="str">
        <f>IF(W340="Straight",IF(AND(OR(I340="Exit ramp",I340="Entrance ramp"),'Input data'!W355=""),"Straight diamond ramp",IF(OR(I340="Exit ramp",I340="Entrance ramp"),'Input data'!W355,"Irrelevant")),"Irrelevant")</f>
        <v>Irrelevant</v>
      </c>
      <c r="W340" s="4" t="str">
        <f>IF(AND(OR(I340="Exit ramp",I340="Entrance ramp"),'Input data'!X355=""),"Straight",IF(AND(OR(I340="Exit ramp",I340="Entrance ramp"),'Input data'!X355&gt;10),'Input data'!X355,"Irrelevant"))</f>
        <v>Irrelevant</v>
      </c>
      <c r="X340" s="4" t="str">
        <f>IF(AND(OR(I340="Exit ramp",I340="Entrance ramp"),OR('Input data'!Y355="",'Input data'!Y355&gt;(G340*1000))),G340*1000,IF(AND(OR(I340="Exit ramp",I340="Entrance ramp"),'Input data'!Y355&gt;0),'Input data'!Y355,"Irrelevant"))</f>
        <v>Irrelevant</v>
      </c>
      <c r="Y340" s="4" t="str">
        <f>IF(AND(I340="Exit ramp",'Input data'!Z355=""),95,IF(AND(I340="Entrance ramp",'Input data'!Z355=""),45,IF(AND(OR(I340="Exit ramp",I340="Entrance ramp"),'Input data'!Z355&gt;4,'Input data'!Z355&lt;200),'Input data'!Z355,"Irrelevant")))</f>
        <v>Irrelevant</v>
      </c>
      <c r="Z340" s="4" t="str">
        <f>IF(AND(OR(I340="Exit ramp",I340="Entrance ramp"),'Input data'!AA355=""),"Straight",IF(AND(OR(I340="Exit ramp",I340="Entrance ramp"),'Input data'!AA355&gt;10),'Input data'!AA355,"Irrelevant"))</f>
        <v>Irrelevant</v>
      </c>
      <c r="AA340" s="4" t="str">
        <f>IF(X340="Irrelevant","Irrelevant",IF(AND(OR(I340="Exit ramp",I340="Entrance ramp"),OR('Input data'!AB355="",'Input data'!AB355&gt;(G340*1000-X340))),G340*1000-X340,IF(AND(OR(I340="Exit ramp",I340="Entrance ramp"),'Input data'!AB355&gt;0),'Input data'!AB355,"Irrelevant")))</f>
        <v>Irrelevant</v>
      </c>
      <c r="AB340" s="4" t="str">
        <f>IF(AND(I340="Exit ramp",'Input data'!AC355=""),60,IF(AND(I340="Entrance ramp",'Input data'!AC355=""),80,IF(AND(OR(I340="Exit ramp",I340="Entrance ramp"),'Input data'!AC355&gt;4,'Input data'!AC355&lt;200),'Input data'!AC355,"Irrelevant")))</f>
        <v>Irrelevant</v>
      </c>
      <c r="AC340" s="4" t="str">
        <f>IF(AND(OR(I340="Motorway link",I340="Exit diverge",I340="Entrance merge"),'Input data'!AD355=""),"No",IF(OR(I340="Motorway link",I340="Exit diverge",I340="Entrance merge"),'Input data'!AD355,"Irrelevant"))</f>
        <v>Irrelevant</v>
      </c>
      <c r="AD340" s="4" t="str">
        <f>IF(AND(OR(I340="Motorway link",I340="Exit diverge",I340="Entrance merge"),'Input data'!AE355=""),"130 kph",IF(OR(I340="Motorway link",I340="Exit diverge",I340="Entrance merge"),'Input data'!AE355,"Irrelevant"))</f>
        <v>Irrelevant</v>
      </c>
      <c r="AE340" s="4" t="str">
        <f>IF(AND(I340="Entrance merge",'Input data'!AF355=""),"No",IF(I340="Entrance merge",'Input data'!AF355,"Irrelevant"))</f>
        <v>Irrelevant</v>
      </c>
      <c r="AF340" s="4" t="str">
        <f>IF(AND(AE340="Yes",'Input data'!AG355&gt;0,'Input data'!AG355&lt;1.00000001),'Input data'!AG355,IF(OR(AE340="No",AE340="Yes"),0,"Irrelevant"))</f>
        <v>Irrelevant</v>
      </c>
    </row>
    <row r="341" spans="1:32" x14ac:dyDescent="0.3">
      <c r="A341" s="4" t="str">
        <f>IF('Input data'!A356="","",'Input data'!A356)</f>
        <v/>
      </c>
      <c r="B341" s="4" t="str">
        <f>IF('Input data'!B356="","",'Input data'!B356)</f>
        <v/>
      </c>
      <c r="C341" s="4" t="str">
        <f>IF('Input data'!C356="","",'Input data'!C356)</f>
        <v/>
      </c>
      <c r="D341" s="4" t="str">
        <f>IF('Input data'!D356="","",'Input data'!D356)</f>
        <v/>
      </c>
      <c r="E341" s="4" t="str">
        <f>IF('Input data'!E356="","",'Input data'!E356)</f>
        <v/>
      </c>
      <c r="F341" s="4" t="str">
        <f>IF('Input data'!F356="","",'Input data'!F356)</f>
        <v/>
      </c>
      <c r="G341" s="4">
        <f>IF('Input data'!G356="","",'Input data'!G356)</f>
        <v>0</v>
      </c>
      <c r="H341" s="4" t="str">
        <f>IF('Input data'!H356&gt;0.5,'Input data'!H356,"")</f>
        <v/>
      </c>
      <c r="I341" s="4" t="str">
        <f>IF('Input data'!I356="","",'Input data'!I356)</f>
        <v/>
      </c>
      <c r="J341" s="4" t="str">
        <f>IF(AND(OR(I341="Motorway link",I341="Exit diverge",I341="Entrance merge"),'Input data'!K356=""),2,IF(AND(OR(I341="Motorway link",I341="Exit diverge",I341="Entrance merge"),'Input data'!K356&gt;0.5,'Input data'!K356&lt;21),'Input data'!K356,"Irrelevant"))</f>
        <v>Irrelevant</v>
      </c>
      <c r="K341" s="4" t="str">
        <f>IF(AND(OR(I341="Motorway link",I341="Exit diverge",I341="Entrance merge",I341="Exit ramp",I341="Entrance ramp"),'Input data'!L356=""),3.5,IF(AND(OR(I341="Motorway link",I341="Exit diverge",I341="Entrance merge",I341="Exit ramp",I341="Entrance ramp"),'Input data'!L356&gt;1.5,'Input data'!L356&lt;11),'Input data'!L356,"Irrelevant"))</f>
        <v>Irrelevant</v>
      </c>
      <c r="L341" s="4" t="str">
        <f>IF(AND(I341="Motorway link",'Input data'!M356=""),"No",IF(I341="Motorway link",'Input data'!M356,"Irrelevant"))</f>
        <v>Irrelevant</v>
      </c>
      <c r="M341" s="4" t="str">
        <f>IF(AND(L341="Yes",'Input data'!N356&gt;0,'Input data'!N356&lt;1.00000001),'Input data'!N356,IF(OR(L341="No",L341="Yes"),0,"Irrelevant"))</f>
        <v>Irrelevant</v>
      </c>
      <c r="N341" s="4" t="str">
        <f>IF(AND(OR(I341="Motorway link",I341="Exit diverge",I341="Entrance merge"),'Input data'!O356=""),3,IF(AND(OR(I341="Motorway link",I341="Exit diverge",I341="Entrance merge"),'Input data'!O356&lt;11,'Input data'!O356&gt;-0.00000001),'Input data'!O356,"Irrelevant"))</f>
        <v>Irrelevant</v>
      </c>
      <c r="O341" s="4" t="str">
        <f>IF(AND(OR(I341="Motorway link",I341="Exit diverge",I341="Entrance merge",I341="Exit ramp",I341="Entrance ramp"),'Input data'!P356=""),0.5,IF(AND(OR(I341="Motorway link",I341="Exit diverge",I341="Entrance merge",I341="Exit ramp",I341="Entrance ramp"),'Input data'!P356&gt;-0.00000001,'Input data'!P356&lt;11),'Input data'!P356,"Irrelevant"))</f>
        <v>Irrelevant</v>
      </c>
      <c r="P341" s="4" t="str">
        <f>IF(AND(OR(I341="Motorway link",I341="Exit diverge",I341="Entrance merge"),'Input data'!Q356=""),5,IF(AND(OR(I341="Motorway link",I341="Exit diverge",I341="Entrance merge"),'Input data'!Q356&gt;-0.00000001,'Input data'!Q356&lt;101),'Input data'!Q356,"Irrelevant"))</f>
        <v>Irrelevant</v>
      </c>
      <c r="Q341" s="4" t="str">
        <f>IF(AND(OR(I341="Motorway link",I341="Exit diverge",I341="Entrance merge"),'Input data'!R356=""),"Straight",IF(AND(OR(I341="Motorway link",I341="Exit diverge",I341="Entrance merge"),'Input data'!R356&gt;10),'Input data'!R356,"Irrelevant"))</f>
        <v>Irrelevant</v>
      </c>
      <c r="R341" s="4" t="str">
        <f>IF(Q341="Straight",0,IF(AND(OR(I341="Motorway link",I341="Exit diverge",I341="Entrance merge"),OR('Input data'!S356="",'Input data'!S356&gt;(G341*1000))),G341*1000,IF(AND(OR(I341="Motorway link",I341="Exit diverge",I341="Entrance merge"),'Input data'!S356&gt;0),'Input data'!S356,"Irrelevant")))</f>
        <v>Irrelevant</v>
      </c>
      <c r="S341" s="4" t="str">
        <f>IF(AND(OR(I341="Motorway link",I341="Exit diverge",I341="Entrance merge"),'Input data'!T356=""),"Straight",IF(AND(OR(I341="Motorway link",I341="Exit diverge",I341="Entrance merge"),'Input data'!T356&gt;10),'Input data'!T356,"Irrelevant"))</f>
        <v>Irrelevant</v>
      </c>
      <c r="T341" s="4" t="str">
        <f>IF(S341="Straight",0,IF(R341="Irrelevant","Irrelevant",IF(AND(OR(I341="Motorway link",I341="Exit diverge",I341="Entrance merge"),OR('Input data'!U356="",'Input data'!U356&gt;(G341*1000-R341))),G341*1000-R341,IF(AND(OR(I341="Motorway link",I341="Exit diverge",I341="Entrance merge"),'Input data'!U356&gt;0),'Input data'!U356,"Irrelevant"))))</f>
        <v>Irrelevant</v>
      </c>
      <c r="U341" s="4" t="str">
        <f>IF(AND(OR(I341="Motorway link",I341="Exit diverge",I341="Entrance merge",I341="Exit ramp",I341="Entrance ramp"),'Input data'!V356=""),"No",IF(OR(I341="Motorway link",I341="Exit diverge",I341="Entrance merge",I341="Exit ramp",I341="Entrance ramp"),'Input data'!V356,"Irrelevant"))</f>
        <v>Irrelevant</v>
      </c>
      <c r="V341" s="4" t="str">
        <f>IF(W341="Straight",IF(AND(OR(I341="Exit ramp",I341="Entrance ramp"),'Input data'!W356=""),"Straight diamond ramp",IF(OR(I341="Exit ramp",I341="Entrance ramp"),'Input data'!W356,"Irrelevant")),"Irrelevant")</f>
        <v>Irrelevant</v>
      </c>
      <c r="W341" s="4" t="str">
        <f>IF(AND(OR(I341="Exit ramp",I341="Entrance ramp"),'Input data'!X356=""),"Straight",IF(AND(OR(I341="Exit ramp",I341="Entrance ramp"),'Input data'!X356&gt;10),'Input data'!X356,"Irrelevant"))</f>
        <v>Irrelevant</v>
      </c>
      <c r="X341" s="4" t="str">
        <f>IF(AND(OR(I341="Exit ramp",I341="Entrance ramp"),OR('Input data'!Y356="",'Input data'!Y356&gt;(G341*1000))),G341*1000,IF(AND(OR(I341="Exit ramp",I341="Entrance ramp"),'Input data'!Y356&gt;0),'Input data'!Y356,"Irrelevant"))</f>
        <v>Irrelevant</v>
      </c>
      <c r="Y341" s="4" t="str">
        <f>IF(AND(I341="Exit ramp",'Input data'!Z356=""),95,IF(AND(I341="Entrance ramp",'Input data'!Z356=""),45,IF(AND(OR(I341="Exit ramp",I341="Entrance ramp"),'Input data'!Z356&gt;4,'Input data'!Z356&lt;200),'Input data'!Z356,"Irrelevant")))</f>
        <v>Irrelevant</v>
      </c>
      <c r="Z341" s="4" t="str">
        <f>IF(AND(OR(I341="Exit ramp",I341="Entrance ramp"),'Input data'!AA356=""),"Straight",IF(AND(OR(I341="Exit ramp",I341="Entrance ramp"),'Input data'!AA356&gt;10),'Input data'!AA356,"Irrelevant"))</f>
        <v>Irrelevant</v>
      </c>
      <c r="AA341" s="4" t="str">
        <f>IF(X341="Irrelevant","Irrelevant",IF(AND(OR(I341="Exit ramp",I341="Entrance ramp"),OR('Input data'!AB356="",'Input data'!AB356&gt;(G341*1000-X341))),G341*1000-X341,IF(AND(OR(I341="Exit ramp",I341="Entrance ramp"),'Input data'!AB356&gt;0),'Input data'!AB356,"Irrelevant")))</f>
        <v>Irrelevant</v>
      </c>
      <c r="AB341" s="4" t="str">
        <f>IF(AND(I341="Exit ramp",'Input data'!AC356=""),60,IF(AND(I341="Entrance ramp",'Input data'!AC356=""),80,IF(AND(OR(I341="Exit ramp",I341="Entrance ramp"),'Input data'!AC356&gt;4,'Input data'!AC356&lt;200),'Input data'!AC356,"Irrelevant")))</f>
        <v>Irrelevant</v>
      </c>
      <c r="AC341" s="4" t="str">
        <f>IF(AND(OR(I341="Motorway link",I341="Exit diverge",I341="Entrance merge"),'Input data'!AD356=""),"No",IF(OR(I341="Motorway link",I341="Exit diverge",I341="Entrance merge"),'Input data'!AD356,"Irrelevant"))</f>
        <v>Irrelevant</v>
      </c>
      <c r="AD341" s="4" t="str">
        <f>IF(AND(OR(I341="Motorway link",I341="Exit diverge",I341="Entrance merge"),'Input data'!AE356=""),"130 kph",IF(OR(I341="Motorway link",I341="Exit diverge",I341="Entrance merge"),'Input data'!AE356,"Irrelevant"))</f>
        <v>Irrelevant</v>
      </c>
      <c r="AE341" s="4" t="str">
        <f>IF(AND(I341="Entrance merge",'Input data'!AF356=""),"No",IF(I341="Entrance merge",'Input data'!AF356,"Irrelevant"))</f>
        <v>Irrelevant</v>
      </c>
      <c r="AF341" s="4" t="str">
        <f>IF(AND(AE341="Yes",'Input data'!AG356&gt;0,'Input data'!AG356&lt;1.00000001),'Input data'!AG356,IF(OR(AE341="No",AE341="Yes"),0,"Irrelevant"))</f>
        <v>Irrelevant</v>
      </c>
    </row>
    <row r="342" spans="1:32" x14ac:dyDescent="0.3">
      <c r="A342" s="4" t="str">
        <f>IF('Input data'!A357="","",'Input data'!A357)</f>
        <v/>
      </c>
      <c r="B342" s="4" t="str">
        <f>IF('Input data'!B357="","",'Input data'!B357)</f>
        <v/>
      </c>
      <c r="C342" s="4" t="str">
        <f>IF('Input data'!C357="","",'Input data'!C357)</f>
        <v/>
      </c>
      <c r="D342" s="4" t="str">
        <f>IF('Input data'!D357="","",'Input data'!D357)</f>
        <v/>
      </c>
      <c r="E342" s="4" t="str">
        <f>IF('Input data'!E357="","",'Input data'!E357)</f>
        <v/>
      </c>
      <c r="F342" s="4" t="str">
        <f>IF('Input data'!F357="","",'Input data'!F357)</f>
        <v/>
      </c>
      <c r="G342" s="4">
        <f>IF('Input data'!G357="","",'Input data'!G357)</f>
        <v>0</v>
      </c>
      <c r="H342" s="4" t="str">
        <f>IF('Input data'!H357&gt;0.5,'Input data'!H357,"")</f>
        <v/>
      </c>
      <c r="I342" s="4" t="str">
        <f>IF('Input data'!I357="","",'Input data'!I357)</f>
        <v/>
      </c>
      <c r="J342" s="4" t="str">
        <f>IF(AND(OR(I342="Motorway link",I342="Exit diverge",I342="Entrance merge"),'Input data'!K357=""),2,IF(AND(OR(I342="Motorway link",I342="Exit diverge",I342="Entrance merge"),'Input data'!K357&gt;0.5,'Input data'!K357&lt;21),'Input data'!K357,"Irrelevant"))</f>
        <v>Irrelevant</v>
      </c>
      <c r="K342" s="4" t="str">
        <f>IF(AND(OR(I342="Motorway link",I342="Exit diverge",I342="Entrance merge",I342="Exit ramp",I342="Entrance ramp"),'Input data'!L357=""),3.5,IF(AND(OR(I342="Motorway link",I342="Exit diverge",I342="Entrance merge",I342="Exit ramp",I342="Entrance ramp"),'Input data'!L357&gt;1.5,'Input data'!L357&lt;11),'Input data'!L357,"Irrelevant"))</f>
        <v>Irrelevant</v>
      </c>
      <c r="L342" s="4" t="str">
        <f>IF(AND(I342="Motorway link",'Input data'!M357=""),"No",IF(I342="Motorway link",'Input data'!M357,"Irrelevant"))</f>
        <v>Irrelevant</v>
      </c>
      <c r="M342" s="4" t="str">
        <f>IF(AND(L342="Yes",'Input data'!N357&gt;0,'Input data'!N357&lt;1.00000001),'Input data'!N357,IF(OR(L342="No",L342="Yes"),0,"Irrelevant"))</f>
        <v>Irrelevant</v>
      </c>
      <c r="N342" s="4" t="str">
        <f>IF(AND(OR(I342="Motorway link",I342="Exit diverge",I342="Entrance merge"),'Input data'!O357=""),3,IF(AND(OR(I342="Motorway link",I342="Exit diverge",I342="Entrance merge"),'Input data'!O357&lt;11,'Input data'!O357&gt;-0.00000001),'Input data'!O357,"Irrelevant"))</f>
        <v>Irrelevant</v>
      </c>
      <c r="O342" s="4" t="str">
        <f>IF(AND(OR(I342="Motorway link",I342="Exit diverge",I342="Entrance merge",I342="Exit ramp",I342="Entrance ramp"),'Input data'!P357=""),0.5,IF(AND(OR(I342="Motorway link",I342="Exit diverge",I342="Entrance merge",I342="Exit ramp",I342="Entrance ramp"),'Input data'!P357&gt;-0.00000001,'Input data'!P357&lt;11),'Input data'!P357,"Irrelevant"))</f>
        <v>Irrelevant</v>
      </c>
      <c r="P342" s="4" t="str">
        <f>IF(AND(OR(I342="Motorway link",I342="Exit diverge",I342="Entrance merge"),'Input data'!Q357=""),5,IF(AND(OR(I342="Motorway link",I342="Exit diverge",I342="Entrance merge"),'Input data'!Q357&gt;-0.00000001,'Input data'!Q357&lt;101),'Input data'!Q357,"Irrelevant"))</f>
        <v>Irrelevant</v>
      </c>
      <c r="Q342" s="4" t="str">
        <f>IF(AND(OR(I342="Motorway link",I342="Exit diverge",I342="Entrance merge"),'Input data'!R357=""),"Straight",IF(AND(OR(I342="Motorway link",I342="Exit diverge",I342="Entrance merge"),'Input data'!R357&gt;10),'Input data'!R357,"Irrelevant"))</f>
        <v>Irrelevant</v>
      </c>
      <c r="R342" s="4" t="str">
        <f>IF(Q342="Straight",0,IF(AND(OR(I342="Motorway link",I342="Exit diverge",I342="Entrance merge"),OR('Input data'!S357="",'Input data'!S357&gt;(G342*1000))),G342*1000,IF(AND(OR(I342="Motorway link",I342="Exit diverge",I342="Entrance merge"),'Input data'!S357&gt;0),'Input data'!S357,"Irrelevant")))</f>
        <v>Irrelevant</v>
      </c>
      <c r="S342" s="4" t="str">
        <f>IF(AND(OR(I342="Motorway link",I342="Exit diverge",I342="Entrance merge"),'Input data'!T357=""),"Straight",IF(AND(OR(I342="Motorway link",I342="Exit diverge",I342="Entrance merge"),'Input data'!T357&gt;10),'Input data'!T357,"Irrelevant"))</f>
        <v>Irrelevant</v>
      </c>
      <c r="T342" s="4" t="str">
        <f>IF(S342="Straight",0,IF(R342="Irrelevant","Irrelevant",IF(AND(OR(I342="Motorway link",I342="Exit diverge",I342="Entrance merge"),OR('Input data'!U357="",'Input data'!U357&gt;(G342*1000-R342))),G342*1000-R342,IF(AND(OR(I342="Motorway link",I342="Exit diverge",I342="Entrance merge"),'Input data'!U357&gt;0),'Input data'!U357,"Irrelevant"))))</f>
        <v>Irrelevant</v>
      </c>
      <c r="U342" s="4" t="str">
        <f>IF(AND(OR(I342="Motorway link",I342="Exit diverge",I342="Entrance merge",I342="Exit ramp",I342="Entrance ramp"),'Input data'!V357=""),"No",IF(OR(I342="Motorway link",I342="Exit diverge",I342="Entrance merge",I342="Exit ramp",I342="Entrance ramp"),'Input data'!V357,"Irrelevant"))</f>
        <v>Irrelevant</v>
      </c>
      <c r="V342" s="4" t="str">
        <f>IF(W342="Straight",IF(AND(OR(I342="Exit ramp",I342="Entrance ramp"),'Input data'!W357=""),"Straight diamond ramp",IF(OR(I342="Exit ramp",I342="Entrance ramp"),'Input data'!W357,"Irrelevant")),"Irrelevant")</f>
        <v>Irrelevant</v>
      </c>
      <c r="W342" s="4" t="str">
        <f>IF(AND(OR(I342="Exit ramp",I342="Entrance ramp"),'Input data'!X357=""),"Straight",IF(AND(OR(I342="Exit ramp",I342="Entrance ramp"),'Input data'!X357&gt;10),'Input data'!X357,"Irrelevant"))</f>
        <v>Irrelevant</v>
      </c>
      <c r="X342" s="4" t="str">
        <f>IF(AND(OR(I342="Exit ramp",I342="Entrance ramp"),OR('Input data'!Y357="",'Input data'!Y357&gt;(G342*1000))),G342*1000,IF(AND(OR(I342="Exit ramp",I342="Entrance ramp"),'Input data'!Y357&gt;0),'Input data'!Y357,"Irrelevant"))</f>
        <v>Irrelevant</v>
      </c>
      <c r="Y342" s="4" t="str">
        <f>IF(AND(I342="Exit ramp",'Input data'!Z357=""),95,IF(AND(I342="Entrance ramp",'Input data'!Z357=""),45,IF(AND(OR(I342="Exit ramp",I342="Entrance ramp"),'Input data'!Z357&gt;4,'Input data'!Z357&lt;200),'Input data'!Z357,"Irrelevant")))</f>
        <v>Irrelevant</v>
      </c>
      <c r="Z342" s="4" t="str">
        <f>IF(AND(OR(I342="Exit ramp",I342="Entrance ramp"),'Input data'!AA357=""),"Straight",IF(AND(OR(I342="Exit ramp",I342="Entrance ramp"),'Input data'!AA357&gt;10),'Input data'!AA357,"Irrelevant"))</f>
        <v>Irrelevant</v>
      </c>
      <c r="AA342" s="4" t="str">
        <f>IF(X342="Irrelevant","Irrelevant",IF(AND(OR(I342="Exit ramp",I342="Entrance ramp"),OR('Input data'!AB357="",'Input data'!AB357&gt;(G342*1000-X342))),G342*1000-X342,IF(AND(OR(I342="Exit ramp",I342="Entrance ramp"),'Input data'!AB357&gt;0),'Input data'!AB357,"Irrelevant")))</f>
        <v>Irrelevant</v>
      </c>
      <c r="AB342" s="4" t="str">
        <f>IF(AND(I342="Exit ramp",'Input data'!AC357=""),60,IF(AND(I342="Entrance ramp",'Input data'!AC357=""),80,IF(AND(OR(I342="Exit ramp",I342="Entrance ramp"),'Input data'!AC357&gt;4,'Input data'!AC357&lt;200),'Input data'!AC357,"Irrelevant")))</f>
        <v>Irrelevant</v>
      </c>
      <c r="AC342" s="4" t="str">
        <f>IF(AND(OR(I342="Motorway link",I342="Exit diverge",I342="Entrance merge"),'Input data'!AD357=""),"No",IF(OR(I342="Motorway link",I342="Exit diverge",I342="Entrance merge"),'Input data'!AD357,"Irrelevant"))</f>
        <v>Irrelevant</v>
      </c>
      <c r="AD342" s="4" t="str">
        <f>IF(AND(OR(I342="Motorway link",I342="Exit diverge",I342="Entrance merge"),'Input data'!AE357=""),"130 kph",IF(OR(I342="Motorway link",I342="Exit diverge",I342="Entrance merge"),'Input data'!AE357,"Irrelevant"))</f>
        <v>Irrelevant</v>
      </c>
      <c r="AE342" s="4" t="str">
        <f>IF(AND(I342="Entrance merge",'Input data'!AF357=""),"No",IF(I342="Entrance merge",'Input data'!AF357,"Irrelevant"))</f>
        <v>Irrelevant</v>
      </c>
      <c r="AF342" s="4" t="str">
        <f>IF(AND(AE342="Yes",'Input data'!AG357&gt;0,'Input data'!AG357&lt;1.00000001),'Input data'!AG357,IF(OR(AE342="No",AE342="Yes"),0,"Irrelevant"))</f>
        <v>Irrelevant</v>
      </c>
    </row>
    <row r="343" spans="1:32" x14ac:dyDescent="0.3">
      <c r="A343" s="4" t="str">
        <f>IF('Input data'!A358="","",'Input data'!A358)</f>
        <v/>
      </c>
      <c r="B343" s="4" t="str">
        <f>IF('Input data'!B358="","",'Input data'!B358)</f>
        <v/>
      </c>
      <c r="C343" s="4" t="str">
        <f>IF('Input data'!C358="","",'Input data'!C358)</f>
        <v/>
      </c>
      <c r="D343" s="4" t="str">
        <f>IF('Input data'!D358="","",'Input data'!D358)</f>
        <v/>
      </c>
      <c r="E343" s="4" t="str">
        <f>IF('Input data'!E358="","",'Input data'!E358)</f>
        <v/>
      </c>
      <c r="F343" s="4" t="str">
        <f>IF('Input data'!F358="","",'Input data'!F358)</f>
        <v/>
      </c>
      <c r="G343" s="4">
        <f>IF('Input data'!G358="","",'Input data'!G358)</f>
        <v>0</v>
      </c>
      <c r="H343" s="4" t="str">
        <f>IF('Input data'!H358&gt;0.5,'Input data'!H358,"")</f>
        <v/>
      </c>
      <c r="I343" s="4" t="str">
        <f>IF('Input data'!I358="","",'Input data'!I358)</f>
        <v/>
      </c>
      <c r="J343" s="4" t="str">
        <f>IF(AND(OR(I343="Motorway link",I343="Exit diverge",I343="Entrance merge"),'Input data'!K358=""),2,IF(AND(OR(I343="Motorway link",I343="Exit diverge",I343="Entrance merge"),'Input data'!K358&gt;0.5,'Input data'!K358&lt;21),'Input data'!K358,"Irrelevant"))</f>
        <v>Irrelevant</v>
      </c>
      <c r="K343" s="4" t="str">
        <f>IF(AND(OR(I343="Motorway link",I343="Exit diverge",I343="Entrance merge",I343="Exit ramp",I343="Entrance ramp"),'Input data'!L358=""),3.5,IF(AND(OR(I343="Motorway link",I343="Exit diverge",I343="Entrance merge",I343="Exit ramp",I343="Entrance ramp"),'Input data'!L358&gt;1.5,'Input data'!L358&lt;11),'Input data'!L358,"Irrelevant"))</f>
        <v>Irrelevant</v>
      </c>
      <c r="L343" s="4" t="str">
        <f>IF(AND(I343="Motorway link",'Input data'!M358=""),"No",IF(I343="Motorway link",'Input data'!M358,"Irrelevant"))</f>
        <v>Irrelevant</v>
      </c>
      <c r="M343" s="4" t="str">
        <f>IF(AND(L343="Yes",'Input data'!N358&gt;0,'Input data'!N358&lt;1.00000001),'Input data'!N358,IF(OR(L343="No",L343="Yes"),0,"Irrelevant"))</f>
        <v>Irrelevant</v>
      </c>
      <c r="N343" s="4" t="str">
        <f>IF(AND(OR(I343="Motorway link",I343="Exit diverge",I343="Entrance merge"),'Input data'!O358=""),3,IF(AND(OR(I343="Motorway link",I343="Exit diverge",I343="Entrance merge"),'Input data'!O358&lt;11,'Input data'!O358&gt;-0.00000001),'Input data'!O358,"Irrelevant"))</f>
        <v>Irrelevant</v>
      </c>
      <c r="O343" s="4" t="str">
        <f>IF(AND(OR(I343="Motorway link",I343="Exit diverge",I343="Entrance merge",I343="Exit ramp",I343="Entrance ramp"),'Input data'!P358=""),0.5,IF(AND(OR(I343="Motorway link",I343="Exit diverge",I343="Entrance merge",I343="Exit ramp",I343="Entrance ramp"),'Input data'!P358&gt;-0.00000001,'Input data'!P358&lt;11),'Input data'!P358,"Irrelevant"))</f>
        <v>Irrelevant</v>
      </c>
      <c r="P343" s="4" t="str">
        <f>IF(AND(OR(I343="Motorway link",I343="Exit diverge",I343="Entrance merge"),'Input data'!Q358=""),5,IF(AND(OR(I343="Motorway link",I343="Exit diverge",I343="Entrance merge"),'Input data'!Q358&gt;-0.00000001,'Input data'!Q358&lt;101),'Input data'!Q358,"Irrelevant"))</f>
        <v>Irrelevant</v>
      </c>
      <c r="Q343" s="4" t="str">
        <f>IF(AND(OR(I343="Motorway link",I343="Exit diverge",I343="Entrance merge"),'Input data'!R358=""),"Straight",IF(AND(OR(I343="Motorway link",I343="Exit diverge",I343="Entrance merge"),'Input data'!R358&gt;10),'Input data'!R358,"Irrelevant"))</f>
        <v>Irrelevant</v>
      </c>
      <c r="R343" s="4" t="str">
        <f>IF(Q343="Straight",0,IF(AND(OR(I343="Motorway link",I343="Exit diverge",I343="Entrance merge"),OR('Input data'!S358="",'Input data'!S358&gt;(G343*1000))),G343*1000,IF(AND(OR(I343="Motorway link",I343="Exit diverge",I343="Entrance merge"),'Input data'!S358&gt;0),'Input data'!S358,"Irrelevant")))</f>
        <v>Irrelevant</v>
      </c>
      <c r="S343" s="4" t="str">
        <f>IF(AND(OR(I343="Motorway link",I343="Exit diverge",I343="Entrance merge"),'Input data'!T358=""),"Straight",IF(AND(OR(I343="Motorway link",I343="Exit diverge",I343="Entrance merge"),'Input data'!T358&gt;10),'Input data'!T358,"Irrelevant"))</f>
        <v>Irrelevant</v>
      </c>
      <c r="T343" s="4" t="str">
        <f>IF(S343="Straight",0,IF(R343="Irrelevant","Irrelevant",IF(AND(OR(I343="Motorway link",I343="Exit diverge",I343="Entrance merge"),OR('Input data'!U358="",'Input data'!U358&gt;(G343*1000-R343))),G343*1000-R343,IF(AND(OR(I343="Motorway link",I343="Exit diverge",I343="Entrance merge"),'Input data'!U358&gt;0),'Input data'!U358,"Irrelevant"))))</f>
        <v>Irrelevant</v>
      </c>
      <c r="U343" s="4" t="str">
        <f>IF(AND(OR(I343="Motorway link",I343="Exit diverge",I343="Entrance merge",I343="Exit ramp",I343="Entrance ramp"),'Input data'!V358=""),"No",IF(OR(I343="Motorway link",I343="Exit diverge",I343="Entrance merge",I343="Exit ramp",I343="Entrance ramp"),'Input data'!V358,"Irrelevant"))</f>
        <v>Irrelevant</v>
      </c>
      <c r="V343" s="4" t="str">
        <f>IF(W343="Straight",IF(AND(OR(I343="Exit ramp",I343="Entrance ramp"),'Input data'!W358=""),"Straight diamond ramp",IF(OR(I343="Exit ramp",I343="Entrance ramp"),'Input data'!W358,"Irrelevant")),"Irrelevant")</f>
        <v>Irrelevant</v>
      </c>
      <c r="W343" s="4" t="str">
        <f>IF(AND(OR(I343="Exit ramp",I343="Entrance ramp"),'Input data'!X358=""),"Straight",IF(AND(OR(I343="Exit ramp",I343="Entrance ramp"),'Input data'!X358&gt;10),'Input data'!X358,"Irrelevant"))</f>
        <v>Irrelevant</v>
      </c>
      <c r="X343" s="4" t="str">
        <f>IF(AND(OR(I343="Exit ramp",I343="Entrance ramp"),OR('Input data'!Y358="",'Input data'!Y358&gt;(G343*1000))),G343*1000,IF(AND(OR(I343="Exit ramp",I343="Entrance ramp"),'Input data'!Y358&gt;0),'Input data'!Y358,"Irrelevant"))</f>
        <v>Irrelevant</v>
      </c>
      <c r="Y343" s="4" t="str">
        <f>IF(AND(I343="Exit ramp",'Input data'!Z358=""),95,IF(AND(I343="Entrance ramp",'Input data'!Z358=""),45,IF(AND(OR(I343="Exit ramp",I343="Entrance ramp"),'Input data'!Z358&gt;4,'Input data'!Z358&lt;200),'Input data'!Z358,"Irrelevant")))</f>
        <v>Irrelevant</v>
      </c>
      <c r="Z343" s="4" t="str">
        <f>IF(AND(OR(I343="Exit ramp",I343="Entrance ramp"),'Input data'!AA358=""),"Straight",IF(AND(OR(I343="Exit ramp",I343="Entrance ramp"),'Input data'!AA358&gt;10),'Input data'!AA358,"Irrelevant"))</f>
        <v>Irrelevant</v>
      </c>
      <c r="AA343" s="4" t="str">
        <f>IF(X343="Irrelevant","Irrelevant",IF(AND(OR(I343="Exit ramp",I343="Entrance ramp"),OR('Input data'!AB358="",'Input data'!AB358&gt;(G343*1000-X343))),G343*1000-X343,IF(AND(OR(I343="Exit ramp",I343="Entrance ramp"),'Input data'!AB358&gt;0),'Input data'!AB358,"Irrelevant")))</f>
        <v>Irrelevant</v>
      </c>
      <c r="AB343" s="4" t="str">
        <f>IF(AND(I343="Exit ramp",'Input data'!AC358=""),60,IF(AND(I343="Entrance ramp",'Input data'!AC358=""),80,IF(AND(OR(I343="Exit ramp",I343="Entrance ramp"),'Input data'!AC358&gt;4,'Input data'!AC358&lt;200),'Input data'!AC358,"Irrelevant")))</f>
        <v>Irrelevant</v>
      </c>
      <c r="AC343" s="4" t="str">
        <f>IF(AND(OR(I343="Motorway link",I343="Exit diverge",I343="Entrance merge"),'Input data'!AD358=""),"No",IF(OR(I343="Motorway link",I343="Exit diverge",I343="Entrance merge"),'Input data'!AD358,"Irrelevant"))</f>
        <v>Irrelevant</v>
      </c>
      <c r="AD343" s="4" t="str">
        <f>IF(AND(OR(I343="Motorway link",I343="Exit diverge",I343="Entrance merge"),'Input data'!AE358=""),"130 kph",IF(OR(I343="Motorway link",I343="Exit diverge",I343="Entrance merge"),'Input data'!AE358,"Irrelevant"))</f>
        <v>Irrelevant</v>
      </c>
      <c r="AE343" s="4" t="str">
        <f>IF(AND(I343="Entrance merge",'Input data'!AF358=""),"No",IF(I343="Entrance merge",'Input data'!AF358,"Irrelevant"))</f>
        <v>Irrelevant</v>
      </c>
      <c r="AF343" s="4" t="str">
        <f>IF(AND(AE343="Yes",'Input data'!AG358&gt;0,'Input data'!AG358&lt;1.00000001),'Input data'!AG358,IF(OR(AE343="No",AE343="Yes"),0,"Irrelevant"))</f>
        <v>Irrelevant</v>
      </c>
    </row>
    <row r="344" spans="1:32" x14ac:dyDescent="0.3">
      <c r="A344" s="4" t="str">
        <f>IF('Input data'!A359="","",'Input data'!A359)</f>
        <v/>
      </c>
      <c r="B344" s="4" t="str">
        <f>IF('Input data'!B359="","",'Input data'!B359)</f>
        <v/>
      </c>
      <c r="C344" s="4" t="str">
        <f>IF('Input data'!C359="","",'Input data'!C359)</f>
        <v/>
      </c>
      <c r="D344" s="4" t="str">
        <f>IF('Input data'!D359="","",'Input data'!D359)</f>
        <v/>
      </c>
      <c r="E344" s="4" t="str">
        <f>IF('Input data'!E359="","",'Input data'!E359)</f>
        <v/>
      </c>
      <c r="F344" s="4" t="str">
        <f>IF('Input data'!F359="","",'Input data'!F359)</f>
        <v/>
      </c>
      <c r="G344" s="4">
        <f>IF('Input data'!G359="","",'Input data'!G359)</f>
        <v>0</v>
      </c>
      <c r="H344" s="4" t="str">
        <f>IF('Input data'!H359&gt;0.5,'Input data'!H359,"")</f>
        <v/>
      </c>
      <c r="I344" s="4" t="str">
        <f>IF('Input data'!I359="","",'Input data'!I359)</f>
        <v/>
      </c>
      <c r="J344" s="4" t="str">
        <f>IF(AND(OR(I344="Motorway link",I344="Exit diverge",I344="Entrance merge"),'Input data'!K359=""),2,IF(AND(OR(I344="Motorway link",I344="Exit diverge",I344="Entrance merge"),'Input data'!K359&gt;0.5,'Input data'!K359&lt;21),'Input data'!K359,"Irrelevant"))</f>
        <v>Irrelevant</v>
      </c>
      <c r="K344" s="4" t="str">
        <f>IF(AND(OR(I344="Motorway link",I344="Exit diverge",I344="Entrance merge",I344="Exit ramp",I344="Entrance ramp"),'Input data'!L359=""),3.5,IF(AND(OR(I344="Motorway link",I344="Exit diverge",I344="Entrance merge",I344="Exit ramp",I344="Entrance ramp"),'Input data'!L359&gt;1.5,'Input data'!L359&lt;11),'Input data'!L359,"Irrelevant"))</f>
        <v>Irrelevant</v>
      </c>
      <c r="L344" s="4" t="str">
        <f>IF(AND(I344="Motorway link",'Input data'!M359=""),"No",IF(I344="Motorway link",'Input data'!M359,"Irrelevant"))</f>
        <v>Irrelevant</v>
      </c>
      <c r="M344" s="4" t="str">
        <f>IF(AND(L344="Yes",'Input data'!N359&gt;0,'Input data'!N359&lt;1.00000001),'Input data'!N359,IF(OR(L344="No",L344="Yes"),0,"Irrelevant"))</f>
        <v>Irrelevant</v>
      </c>
      <c r="N344" s="4" t="str">
        <f>IF(AND(OR(I344="Motorway link",I344="Exit diverge",I344="Entrance merge"),'Input data'!O359=""),3,IF(AND(OR(I344="Motorway link",I344="Exit diverge",I344="Entrance merge"),'Input data'!O359&lt;11,'Input data'!O359&gt;-0.00000001),'Input data'!O359,"Irrelevant"))</f>
        <v>Irrelevant</v>
      </c>
      <c r="O344" s="4" t="str">
        <f>IF(AND(OR(I344="Motorway link",I344="Exit diverge",I344="Entrance merge",I344="Exit ramp",I344="Entrance ramp"),'Input data'!P359=""),0.5,IF(AND(OR(I344="Motorway link",I344="Exit diverge",I344="Entrance merge",I344="Exit ramp",I344="Entrance ramp"),'Input data'!P359&gt;-0.00000001,'Input data'!P359&lt;11),'Input data'!P359,"Irrelevant"))</f>
        <v>Irrelevant</v>
      </c>
      <c r="P344" s="4" t="str">
        <f>IF(AND(OR(I344="Motorway link",I344="Exit diverge",I344="Entrance merge"),'Input data'!Q359=""),5,IF(AND(OR(I344="Motorway link",I344="Exit diverge",I344="Entrance merge"),'Input data'!Q359&gt;-0.00000001,'Input data'!Q359&lt;101),'Input data'!Q359,"Irrelevant"))</f>
        <v>Irrelevant</v>
      </c>
      <c r="Q344" s="4" t="str">
        <f>IF(AND(OR(I344="Motorway link",I344="Exit diverge",I344="Entrance merge"),'Input data'!R359=""),"Straight",IF(AND(OR(I344="Motorway link",I344="Exit diverge",I344="Entrance merge"),'Input data'!R359&gt;10),'Input data'!R359,"Irrelevant"))</f>
        <v>Irrelevant</v>
      </c>
      <c r="R344" s="4" t="str">
        <f>IF(Q344="Straight",0,IF(AND(OR(I344="Motorway link",I344="Exit diverge",I344="Entrance merge"),OR('Input data'!S359="",'Input data'!S359&gt;(G344*1000))),G344*1000,IF(AND(OR(I344="Motorway link",I344="Exit diverge",I344="Entrance merge"),'Input data'!S359&gt;0),'Input data'!S359,"Irrelevant")))</f>
        <v>Irrelevant</v>
      </c>
      <c r="S344" s="4" t="str">
        <f>IF(AND(OR(I344="Motorway link",I344="Exit diverge",I344="Entrance merge"),'Input data'!T359=""),"Straight",IF(AND(OR(I344="Motorway link",I344="Exit diverge",I344="Entrance merge"),'Input data'!T359&gt;10),'Input data'!T359,"Irrelevant"))</f>
        <v>Irrelevant</v>
      </c>
      <c r="T344" s="4" t="str">
        <f>IF(S344="Straight",0,IF(R344="Irrelevant","Irrelevant",IF(AND(OR(I344="Motorway link",I344="Exit diverge",I344="Entrance merge"),OR('Input data'!U359="",'Input data'!U359&gt;(G344*1000-R344))),G344*1000-R344,IF(AND(OR(I344="Motorway link",I344="Exit diverge",I344="Entrance merge"),'Input data'!U359&gt;0),'Input data'!U359,"Irrelevant"))))</f>
        <v>Irrelevant</v>
      </c>
      <c r="U344" s="4" t="str">
        <f>IF(AND(OR(I344="Motorway link",I344="Exit diverge",I344="Entrance merge",I344="Exit ramp",I344="Entrance ramp"),'Input data'!V359=""),"No",IF(OR(I344="Motorway link",I344="Exit diverge",I344="Entrance merge",I344="Exit ramp",I344="Entrance ramp"),'Input data'!V359,"Irrelevant"))</f>
        <v>Irrelevant</v>
      </c>
      <c r="V344" s="4" t="str">
        <f>IF(W344="Straight",IF(AND(OR(I344="Exit ramp",I344="Entrance ramp"),'Input data'!W359=""),"Straight diamond ramp",IF(OR(I344="Exit ramp",I344="Entrance ramp"),'Input data'!W359,"Irrelevant")),"Irrelevant")</f>
        <v>Irrelevant</v>
      </c>
      <c r="W344" s="4" t="str">
        <f>IF(AND(OR(I344="Exit ramp",I344="Entrance ramp"),'Input data'!X359=""),"Straight",IF(AND(OR(I344="Exit ramp",I344="Entrance ramp"),'Input data'!X359&gt;10),'Input data'!X359,"Irrelevant"))</f>
        <v>Irrelevant</v>
      </c>
      <c r="X344" s="4" t="str">
        <f>IF(AND(OR(I344="Exit ramp",I344="Entrance ramp"),OR('Input data'!Y359="",'Input data'!Y359&gt;(G344*1000))),G344*1000,IF(AND(OR(I344="Exit ramp",I344="Entrance ramp"),'Input data'!Y359&gt;0),'Input data'!Y359,"Irrelevant"))</f>
        <v>Irrelevant</v>
      </c>
      <c r="Y344" s="4" t="str">
        <f>IF(AND(I344="Exit ramp",'Input data'!Z359=""),95,IF(AND(I344="Entrance ramp",'Input data'!Z359=""),45,IF(AND(OR(I344="Exit ramp",I344="Entrance ramp"),'Input data'!Z359&gt;4,'Input data'!Z359&lt;200),'Input data'!Z359,"Irrelevant")))</f>
        <v>Irrelevant</v>
      </c>
      <c r="Z344" s="4" t="str">
        <f>IF(AND(OR(I344="Exit ramp",I344="Entrance ramp"),'Input data'!AA359=""),"Straight",IF(AND(OR(I344="Exit ramp",I344="Entrance ramp"),'Input data'!AA359&gt;10),'Input data'!AA359,"Irrelevant"))</f>
        <v>Irrelevant</v>
      </c>
      <c r="AA344" s="4" t="str">
        <f>IF(X344="Irrelevant","Irrelevant",IF(AND(OR(I344="Exit ramp",I344="Entrance ramp"),OR('Input data'!AB359="",'Input data'!AB359&gt;(G344*1000-X344))),G344*1000-X344,IF(AND(OR(I344="Exit ramp",I344="Entrance ramp"),'Input data'!AB359&gt;0),'Input data'!AB359,"Irrelevant")))</f>
        <v>Irrelevant</v>
      </c>
      <c r="AB344" s="4" t="str">
        <f>IF(AND(I344="Exit ramp",'Input data'!AC359=""),60,IF(AND(I344="Entrance ramp",'Input data'!AC359=""),80,IF(AND(OR(I344="Exit ramp",I344="Entrance ramp"),'Input data'!AC359&gt;4,'Input data'!AC359&lt;200),'Input data'!AC359,"Irrelevant")))</f>
        <v>Irrelevant</v>
      </c>
      <c r="AC344" s="4" t="str">
        <f>IF(AND(OR(I344="Motorway link",I344="Exit diverge",I344="Entrance merge"),'Input data'!AD359=""),"No",IF(OR(I344="Motorway link",I344="Exit diverge",I344="Entrance merge"),'Input data'!AD359,"Irrelevant"))</f>
        <v>Irrelevant</v>
      </c>
      <c r="AD344" s="4" t="str">
        <f>IF(AND(OR(I344="Motorway link",I344="Exit diverge",I344="Entrance merge"),'Input data'!AE359=""),"130 kph",IF(OR(I344="Motorway link",I344="Exit diverge",I344="Entrance merge"),'Input data'!AE359,"Irrelevant"))</f>
        <v>Irrelevant</v>
      </c>
      <c r="AE344" s="4" t="str">
        <f>IF(AND(I344="Entrance merge",'Input data'!AF359=""),"No",IF(I344="Entrance merge",'Input data'!AF359,"Irrelevant"))</f>
        <v>Irrelevant</v>
      </c>
      <c r="AF344" s="4" t="str">
        <f>IF(AND(AE344="Yes",'Input data'!AG359&gt;0,'Input data'!AG359&lt;1.00000001),'Input data'!AG359,IF(OR(AE344="No",AE344="Yes"),0,"Irrelevant"))</f>
        <v>Irrelevant</v>
      </c>
    </row>
    <row r="345" spans="1:32" x14ac:dyDescent="0.3">
      <c r="A345" s="4" t="str">
        <f>IF('Input data'!A360="","",'Input data'!A360)</f>
        <v/>
      </c>
      <c r="B345" s="4" t="str">
        <f>IF('Input data'!B360="","",'Input data'!B360)</f>
        <v/>
      </c>
      <c r="C345" s="4" t="str">
        <f>IF('Input data'!C360="","",'Input data'!C360)</f>
        <v/>
      </c>
      <c r="D345" s="4" t="str">
        <f>IF('Input data'!D360="","",'Input data'!D360)</f>
        <v/>
      </c>
      <c r="E345" s="4" t="str">
        <f>IF('Input data'!E360="","",'Input data'!E360)</f>
        <v/>
      </c>
      <c r="F345" s="4" t="str">
        <f>IF('Input data'!F360="","",'Input data'!F360)</f>
        <v/>
      </c>
      <c r="G345" s="4">
        <f>IF('Input data'!G360="","",'Input data'!G360)</f>
        <v>0</v>
      </c>
      <c r="H345" s="4" t="str">
        <f>IF('Input data'!H360&gt;0.5,'Input data'!H360,"")</f>
        <v/>
      </c>
      <c r="I345" s="4" t="str">
        <f>IF('Input data'!I360="","",'Input data'!I360)</f>
        <v/>
      </c>
      <c r="J345" s="4" t="str">
        <f>IF(AND(OR(I345="Motorway link",I345="Exit diverge",I345="Entrance merge"),'Input data'!K360=""),2,IF(AND(OR(I345="Motorway link",I345="Exit diverge",I345="Entrance merge"),'Input data'!K360&gt;0.5,'Input data'!K360&lt;21),'Input data'!K360,"Irrelevant"))</f>
        <v>Irrelevant</v>
      </c>
      <c r="K345" s="4" t="str">
        <f>IF(AND(OR(I345="Motorway link",I345="Exit diverge",I345="Entrance merge",I345="Exit ramp",I345="Entrance ramp"),'Input data'!L360=""),3.5,IF(AND(OR(I345="Motorway link",I345="Exit diverge",I345="Entrance merge",I345="Exit ramp",I345="Entrance ramp"),'Input data'!L360&gt;1.5,'Input data'!L360&lt;11),'Input data'!L360,"Irrelevant"))</f>
        <v>Irrelevant</v>
      </c>
      <c r="L345" s="4" t="str">
        <f>IF(AND(I345="Motorway link",'Input data'!M360=""),"No",IF(I345="Motorway link",'Input data'!M360,"Irrelevant"))</f>
        <v>Irrelevant</v>
      </c>
      <c r="M345" s="4" t="str">
        <f>IF(AND(L345="Yes",'Input data'!N360&gt;0,'Input data'!N360&lt;1.00000001),'Input data'!N360,IF(OR(L345="No",L345="Yes"),0,"Irrelevant"))</f>
        <v>Irrelevant</v>
      </c>
      <c r="N345" s="4" t="str">
        <f>IF(AND(OR(I345="Motorway link",I345="Exit diverge",I345="Entrance merge"),'Input data'!O360=""),3,IF(AND(OR(I345="Motorway link",I345="Exit diverge",I345="Entrance merge"),'Input data'!O360&lt;11,'Input data'!O360&gt;-0.00000001),'Input data'!O360,"Irrelevant"))</f>
        <v>Irrelevant</v>
      </c>
      <c r="O345" s="4" t="str">
        <f>IF(AND(OR(I345="Motorway link",I345="Exit diverge",I345="Entrance merge",I345="Exit ramp",I345="Entrance ramp"),'Input data'!P360=""),0.5,IF(AND(OR(I345="Motorway link",I345="Exit diverge",I345="Entrance merge",I345="Exit ramp",I345="Entrance ramp"),'Input data'!P360&gt;-0.00000001,'Input data'!P360&lt;11),'Input data'!P360,"Irrelevant"))</f>
        <v>Irrelevant</v>
      </c>
      <c r="P345" s="4" t="str">
        <f>IF(AND(OR(I345="Motorway link",I345="Exit diverge",I345="Entrance merge"),'Input data'!Q360=""),5,IF(AND(OR(I345="Motorway link",I345="Exit diverge",I345="Entrance merge"),'Input data'!Q360&gt;-0.00000001,'Input data'!Q360&lt;101),'Input data'!Q360,"Irrelevant"))</f>
        <v>Irrelevant</v>
      </c>
      <c r="Q345" s="4" t="str">
        <f>IF(AND(OR(I345="Motorway link",I345="Exit diverge",I345="Entrance merge"),'Input data'!R360=""),"Straight",IF(AND(OR(I345="Motorway link",I345="Exit diverge",I345="Entrance merge"),'Input data'!R360&gt;10),'Input data'!R360,"Irrelevant"))</f>
        <v>Irrelevant</v>
      </c>
      <c r="R345" s="4" t="str">
        <f>IF(Q345="Straight",0,IF(AND(OR(I345="Motorway link",I345="Exit diverge",I345="Entrance merge"),OR('Input data'!S360="",'Input data'!S360&gt;(G345*1000))),G345*1000,IF(AND(OR(I345="Motorway link",I345="Exit diverge",I345="Entrance merge"),'Input data'!S360&gt;0),'Input data'!S360,"Irrelevant")))</f>
        <v>Irrelevant</v>
      </c>
      <c r="S345" s="4" t="str">
        <f>IF(AND(OR(I345="Motorway link",I345="Exit diverge",I345="Entrance merge"),'Input data'!T360=""),"Straight",IF(AND(OR(I345="Motorway link",I345="Exit diverge",I345="Entrance merge"),'Input data'!T360&gt;10),'Input data'!T360,"Irrelevant"))</f>
        <v>Irrelevant</v>
      </c>
      <c r="T345" s="4" t="str">
        <f>IF(S345="Straight",0,IF(R345="Irrelevant","Irrelevant",IF(AND(OR(I345="Motorway link",I345="Exit diverge",I345="Entrance merge"),OR('Input data'!U360="",'Input data'!U360&gt;(G345*1000-R345))),G345*1000-R345,IF(AND(OR(I345="Motorway link",I345="Exit diverge",I345="Entrance merge"),'Input data'!U360&gt;0),'Input data'!U360,"Irrelevant"))))</f>
        <v>Irrelevant</v>
      </c>
      <c r="U345" s="4" t="str">
        <f>IF(AND(OR(I345="Motorway link",I345="Exit diverge",I345="Entrance merge",I345="Exit ramp",I345="Entrance ramp"),'Input data'!V360=""),"No",IF(OR(I345="Motorway link",I345="Exit diverge",I345="Entrance merge",I345="Exit ramp",I345="Entrance ramp"),'Input data'!V360,"Irrelevant"))</f>
        <v>Irrelevant</v>
      </c>
      <c r="V345" s="4" t="str">
        <f>IF(W345="Straight",IF(AND(OR(I345="Exit ramp",I345="Entrance ramp"),'Input data'!W360=""),"Straight diamond ramp",IF(OR(I345="Exit ramp",I345="Entrance ramp"),'Input data'!W360,"Irrelevant")),"Irrelevant")</f>
        <v>Irrelevant</v>
      </c>
      <c r="W345" s="4" t="str">
        <f>IF(AND(OR(I345="Exit ramp",I345="Entrance ramp"),'Input data'!X360=""),"Straight",IF(AND(OR(I345="Exit ramp",I345="Entrance ramp"),'Input data'!X360&gt;10),'Input data'!X360,"Irrelevant"))</f>
        <v>Irrelevant</v>
      </c>
      <c r="X345" s="4" t="str">
        <f>IF(AND(OR(I345="Exit ramp",I345="Entrance ramp"),OR('Input data'!Y360="",'Input data'!Y360&gt;(G345*1000))),G345*1000,IF(AND(OR(I345="Exit ramp",I345="Entrance ramp"),'Input data'!Y360&gt;0),'Input data'!Y360,"Irrelevant"))</f>
        <v>Irrelevant</v>
      </c>
      <c r="Y345" s="4" t="str">
        <f>IF(AND(I345="Exit ramp",'Input data'!Z360=""),95,IF(AND(I345="Entrance ramp",'Input data'!Z360=""),45,IF(AND(OR(I345="Exit ramp",I345="Entrance ramp"),'Input data'!Z360&gt;4,'Input data'!Z360&lt;200),'Input data'!Z360,"Irrelevant")))</f>
        <v>Irrelevant</v>
      </c>
      <c r="Z345" s="4" t="str">
        <f>IF(AND(OR(I345="Exit ramp",I345="Entrance ramp"),'Input data'!AA360=""),"Straight",IF(AND(OR(I345="Exit ramp",I345="Entrance ramp"),'Input data'!AA360&gt;10),'Input data'!AA360,"Irrelevant"))</f>
        <v>Irrelevant</v>
      </c>
      <c r="AA345" s="4" t="str">
        <f>IF(X345="Irrelevant","Irrelevant",IF(AND(OR(I345="Exit ramp",I345="Entrance ramp"),OR('Input data'!AB360="",'Input data'!AB360&gt;(G345*1000-X345))),G345*1000-X345,IF(AND(OR(I345="Exit ramp",I345="Entrance ramp"),'Input data'!AB360&gt;0),'Input data'!AB360,"Irrelevant")))</f>
        <v>Irrelevant</v>
      </c>
      <c r="AB345" s="4" t="str">
        <f>IF(AND(I345="Exit ramp",'Input data'!AC360=""),60,IF(AND(I345="Entrance ramp",'Input data'!AC360=""),80,IF(AND(OR(I345="Exit ramp",I345="Entrance ramp"),'Input data'!AC360&gt;4,'Input data'!AC360&lt;200),'Input data'!AC360,"Irrelevant")))</f>
        <v>Irrelevant</v>
      </c>
      <c r="AC345" s="4" t="str">
        <f>IF(AND(OR(I345="Motorway link",I345="Exit diverge",I345="Entrance merge"),'Input data'!AD360=""),"No",IF(OR(I345="Motorway link",I345="Exit diverge",I345="Entrance merge"),'Input data'!AD360,"Irrelevant"))</f>
        <v>Irrelevant</v>
      </c>
      <c r="AD345" s="4" t="str">
        <f>IF(AND(OR(I345="Motorway link",I345="Exit diverge",I345="Entrance merge"),'Input data'!AE360=""),"130 kph",IF(OR(I345="Motorway link",I345="Exit diverge",I345="Entrance merge"),'Input data'!AE360,"Irrelevant"))</f>
        <v>Irrelevant</v>
      </c>
      <c r="AE345" s="4" t="str">
        <f>IF(AND(I345="Entrance merge",'Input data'!AF360=""),"No",IF(I345="Entrance merge",'Input data'!AF360,"Irrelevant"))</f>
        <v>Irrelevant</v>
      </c>
      <c r="AF345" s="4" t="str">
        <f>IF(AND(AE345="Yes",'Input data'!AG360&gt;0,'Input data'!AG360&lt;1.00000001),'Input data'!AG360,IF(OR(AE345="No",AE345="Yes"),0,"Irrelevant"))</f>
        <v>Irrelevant</v>
      </c>
    </row>
    <row r="346" spans="1:32" x14ac:dyDescent="0.3">
      <c r="A346" s="4" t="str">
        <f>IF('Input data'!A361="","",'Input data'!A361)</f>
        <v/>
      </c>
      <c r="B346" s="4" t="str">
        <f>IF('Input data'!B361="","",'Input data'!B361)</f>
        <v/>
      </c>
      <c r="C346" s="4" t="str">
        <f>IF('Input data'!C361="","",'Input data'!C361)</f>
        <v/>
      </c>
      <c r="D346" s="4" t="str">
        <f>IF('Input data'!D361="","",'Input data'!D361)</f>
        <v/>
      </c>
      <c r="E346" s="4" t="str">
        <f>IF('Input data'!E361="","",'Input data'!E361)</f>
        <v/>
      </c>
      <c r="F346" s="4" t="str">
        <f>IF('Input data'!F361="","",'Input data'!F361)</f>
        <v/>
      </c>
      <c r="G346" s="4">
        <f>IF('Input data'!G361="","",'Input data'!G361)</f>
        <v>0</v>
      </c>
      <c r="H346" s="4" t="str">
        <f>IF('Input data'!H361&gt;0.5,'Input data'!H361,"")</f>
        <v/>
      </c>
      <c r="I346" s="4" t="str">
        <f>IF('Input data'!I361="","",'Input data'!I361)</f>
        <v/>
      </c>
      <c r="J346" s="4" t="str">
        <f>IF(AND(OR(I346="Motorway link",I346="Exit diverge",I346="Entrance merge"),'Input data'!K361=""),2,IF(AND(OR(I346="Motorway link",I346="Exit diverge",I346="Entrance merge"),'Input data'!K361&gt;0.5,'Input data'!K361&lt;21),'Input data'!K361,"Irrelevant"))</f>
        <v>Irrelevant</v>
      </c>
      <c r="K346" s="4" t="str">
        <f>IF(AND(OR(I346="Motorway link",I346="Exit diverge",I346="Entrance merge",I346="Exit ramp",I346="Entrance ramp"),'Input data'!L361=""),3.5,IF(AND(OR(I346="Motorway link",I346="Exit diverge",I346="Entrance merge",I346="Exit ramp",I346="Entrance ramp"),'Input data'!L361&gt;1.5,'Input data'!L361&lt;11),'Input data'!L361,"Irrelevant"))</f>
        <v>Irrelevant</v>
      </c>
      <c r="L346" s="4" t="str">
        <f>IF(AND(I346="Motorway link",'Input data'!M361=""),"No",IF(I346="Motorway link",'Input data'!M361,"Irrelevant"))</f>
        <v>Irrelevant</v>
      </c>
      <c r="M346" s="4" t="str">
        <f>IF(AND(L346="Yes",'Input data'!N361&gt;0,'Input data'!N361&lt;1.00000001),'Input data'!N361,IF(OR(L346="No",L346="Yes"),0,"Irrelevant"))</f>
        <v>Irrelevant</v>
      </c>
      <c r="N346" s="4" t="str">
        <f>IF(AND(OR(I346="Motorway link",I346="Exit diverge",I346="Entrance merge"),'Input data'!O361=""),3,IF(AND(OR(I346="Motorway link",I346="Exit diverge",I346="Entrance merge"),'Input data'!O361&lt;11,'Input data'!O361&gt;-0.00000001),'Input data'!O361,"Irrelevant"))</f>
        <v>Irrelevant</v>
      </c>
      <c r="O346" s="4" t="str">
        <f>IF(AND(OR(I346="Motorway link",I346="Exit diverge",I346="Entrance merge",I346="Exit ramp",I346="Entrance ramp"),'Input data'!P361=""),0.5,IF(AND(OR(I346="Motorway link",I346="Exit diverge",I346="Entrance merge",I346="Exit ramp",I346="Entrance ramp"),'Input data'!P361&gt;-0.00000001,'Input data'!P361&lt;11),'Input data'!P361,"Irrelevant"))</f>
        <v>Irrelevant</v>
      </c>
      <c r="P346" s="4" t="str">
        <f>IF(AND(OR(I346="Motorway link",I346="Exit diverge",I346="Entrance merge"),'Input data'!Q361=""),5,IF(AND(OR(I346="Motorway link",I346="Exit diverge",I346="Entrance merge"),'Input data'!Q361&gt;-0.00000001,'Input data'!Q361&lt;101),'Input data'!Q361,"Irrelevant"))</f>
        <v>Irrelevant</v>
      </c>
      <c r="Q346" s="4" t="str">
        <f>IF(AND(OR(I346="Motorway link",I346="Exit diverge",I346="Entrance merge"),'Input data'!R361=""),"Straight",IF(AND(OR(I346="Motorway link",I346="Exit diverge",I346="Entrance merge"),'Input data'!R361&gt;10),'Input data'!R361,"Irrelevant"))</f>
        <v>Irrelevant</v>
      </c>
      <c r="R346" s="4" t="str">
        <f>IF(Q346="Straight",0,IF(AND(OR(I346="Motorway link",I346="Exit diverge",I346="Entrance merge"),OR('Input data'!S361="",'Input data'!S361&gt;(G346*1000))),G346*1000,IF(AND(OR(I346="Motorway link",I346="Exit diverge",I346="Entrance merge"),'Input data'!S361&gt;0),'Input data'!S361,"Irrelevant")))</f>
        <v>Irrelevant</v>
      </c>
      <c r="S346" s="4" t="str">
        <f>IF(AND(OR(I346="Motorway link",I346="Exit diverge",I346="Entrance merge"),'Input data'!T361=""),"Straight",IF(AND(OR(I346="Motorway link",I346="Exit diverge",I346="Entrance merge"),'Input data'!T361&gt;10),'Input data'!T361,"Irrelevant"))</f>
        <v>Irrelevant</v>
      </c>
      <c r="T346" s="4" t="str">
        <f>IF(S346="Straight",0,IF(R346="Irrelevant","Irrelevant",IF(AND(OR(I346="Motorway link",I346="Exit diverge",I346="Entrance merge"),OR('Input data'!U361="",'Input data'!U361&gt;(G346*1000-R346))),G346*1000-R346,IF(AND(OR(I346="Motorway link",I346="Exit diverge",I346="Entrance merge"),'Input data'!U361&gt;0),'Input data'!U361,"Irrelevant"))))</f>
        <v>Irrelevant</v>
      </c>
      <c r="U346" s="4" t="str">
        <f>IF(AND(OR(I346="Motorway link",I346="Exit diverge",I346="Entrance merge",I346="Exit ramp",I346="Entrance ramp"),'Input data'!V361=""),"No",IF(OR(I346="Motorway link",I346="Exit diverge",I346="Entrance merge",I346="Exit ramp",I346="Entrance ramp"),'Input data'!V361,"Irrelevant"))</f>
        <v>Irrelevant</v>
      </c>
      <c r="V346" s="4" t="str">
        <f>IF(W346="Straight",IF(AND(OR(I346="Exit ramp",I346="Entrance ramp"),'Input data'!W361=""),"Straight diamond ramp",IF(OR(I346="Exit ramp",I346="Entrance ramp"),'Input data'!W361,"Irrelevant")),"Irrelevant")</f>
        <v>Irrelevant</v>
      </c>
      <c r="W346" s="4" t="str">
        <f>IF(AND(OR(I346="Exit ramp",I346="Entrance ramp"),'Input data'!X361=""),"Straight",IF(AND(OR(I346="Exit ramp",I346="Entrance ramp"),'Input data'!X361&gt;10),'Input data'!X361,"Irrelevant"))</f>
        <v>Irrelevant</v>
      </c>
      <c r="X346" s="4" t="str">
        <f>IF(AND(OR(I346="Exit ramp",I346="Entrance ramp"),OR('Input data'!Y361="",'Input data'!Y361&gt;(G346*1000))),G346*1000,IF(AND(OR(I346="Exit ramp",I346="Entrance ramp"),'Input data'!Y361&gt;0),'Input data'!Y361,"Irrelevant"))</f>
        <v>Irrelevant</v>
      </c>
      <c r="Y346" s="4" t="str">
        <f>IF(AND(I346="Exit ramp",'Input data'!Z361=""),95,IF(AND(I346="Entrance ramp",'Input data'!Z361=""),45,IF(AND(OR(I346="Exit ramp",I346="Entrance ramp"),'Input data'!Z361&gt;4,'Input data'!Z361&lt;200),'Input data'!Z361,"Irrelevant")))</f>
        <v>Irrelevant</v>
      </c>
      <c r="Z346" s="4" t="str">
        <f>IF(AND(OR(I346="Exit ramp",I346="Entrance ramp"),'Input data'!AA361=""),"Straight",IF(AND(OR(I346="Exit ramp",I346="Entrance ramp"),'Input data'!AA361&gt;10),'Input data'!AA361,"Irrelevant"))</f>
        <v>Irrelevant</v>
      </c>
      <c r="AA346" s="4" t="str">
        <f>IF(X346="Irrelevant","Irrelevant",IF(AND(OR(I346="Exit ramp",I346="Entrance ramp"),OR('Input data'!AB361="",'Input data'!AB361&gt;(G346*1000-X346))),G346*1000-X346,IF(AND(OR(I346="Exit ramp",I346="Entrance ramp"),'Input data'!AB361&gt;0),'Input data'!AB361,"Irrelevant")))</f>
        <v>Irrelevant</v>
      </c>
      <c r="AB346" s="4" t="str">
        <f>IF(AND(I346="Exit ramp",'Input data'!AC361=""),60,IF(AND(I346="Entrance ramp",'Input data'!AC361=""),80,IF(AND(OR(I346="Exit ramp",I346="Entrance ramp"),'Input data'!AC361&gt;4,'Input data'!AC361&lt;200),'Input data'!AC361,"Irrelevant")))</f>
        <v>Irrelevant</v>
      </c>
      <c r="AC346" s="4" t="str">
        <f>IF(AND(OR(I346="Motorway link",I346="Exit diverge",I346="Entrance merge"),'Input data'!AD361=""),"No",IF(OR(I346="Motorway link",I346="Exit diverge",I346="Entrance merge"),'Input data'!AD361,"Irrelevant"))</f>
        <v>Irrelevant</v>
      </c>
      <c r="AD346" s="4" t="str">
        <f>IF(AND(OR(I346="Motorway link",I346="Exit diverge",I346="Entrance merge"),'Input data'!AE361=""),"130 kph",IF(OR(I346="Motorway link",I346="Exit diverge",I346="Entrance merge"),'Input data'!AE361,"Irrelevant"))</f>
        <v>Irrelevant</v>
      </c>
      <c r="AE346" s="4" t="str">
        <f>IF(AND(I346="Entrance merge",'Input data'!AF361=""),"No",IF(I346="Entrance merge",'Input data'!AF361,"Irrelevant"))</f>
        <v>Irrelevant</v>
      </c>
      <c r="AF346" s="4" t="str">
        <f>IF(AND(AE346="Yes",'Input data'!AG361&gt;0,'Input data'!AG361&lt;1.00000001),'Input data'!AG361,IF(OR(AE346="No",AE346="Yes"),0,"Irrelevant"))</f>
        <v>Irrelevant</v>
      </c>
    </row>
    <row r="347" spans="1:32" x14ac:dyDescent="0.3">
      <c r="A347" s="4" t="str">
        <f>IF('Input data'!A362="","",'Input data'!A362)</f>
        <v/>
      </c>
      <c r="B347" s="4" t="str">
        <f>IF('Input data'!B362="","",'Input data'!B362)</f>
        <v/>
      </c>
      <c r="C347" s="4" t="str">
        <f>IF('Input data'!C362="","",'Input data'!C362)</f>
        <v/>
      </c>
      <c r="D347" s="4" t="str">
        <f>IF('Input data'!D362="","",'Input data'!D362)</f>
        <v/>
      </c>
      <c r="E347" s="4" t="str">
        <f>IF('Input data'!E362="","",'Input data'!E362)</f>
        <v/>
      </c>
      <c r="F347" s="4" t="str">
        <f>IF('Input data'!F362="","",'Input data'!F362)</f>
        <v/>
      </c>
      <c r="G347" s="4">
        <f>IF('Input data'!G362="","",'Input data'!G362)</f>
        <v>0</v>
      </c>
      <c r="H347" s="4" t="str">
        <f>IF('Input data'!H362&gt;0.5,'Input data'!H362,"")</f>
        <v/>
      </c>
      <c r="I347" s="4" t="str">
        <f>IF('Input data'!I362="","",'Input data'!I362)</f>
        <v/>
      </c>
      <c r="J347" s="4" t="str">
        <f>IF(AND(OR(I347="Motorway link",I347="Exit diverge",I347="Entrance merge"),'Input data'!K362=""),2,IF(AND(OR(I347="Motorway link",I347="Exit diverge",I347="Entrance merge"),'Input data'!K362&gt;0.5,'Input data'!K362&lt;21),'Input data'!K362,"Irrelevant"))</f>
        <v>Irrelevant</v>
      </c>
      <c r="K347" s="4" t="str">
        <f>IF(AND(OR(I347="Motorway link",I347="Exit diverge",I347="Entrance merge",I347="Exit ramp",I347="Entrance ramp"),'Input data'!L362=""),3.5,IF(AND(OR(I347="Motorway link",I347="Exit diverge",I347="Entrance merge",I347="Exit ramp",I347="Entrance ramp"),'Input data'!L362&gt;1.5,'Input data'!L362&lt;11),'Input data'!L362,"Irrelevant"))</f>
        <v>Irrelevant</v>
      </c>
      <c r="L347" s="4" t="str">
        <f>IF(AND(I347="Motorway link",'Input data'!M362=""),"No",IF(I347="Motorway link",'Input data'!M362,"Irrelevant"))</f>
        <v>Irrelevant</v>
      </c>
      <c r="M347" s="4" t="str">
        <f>IF(AND(L347="Yes",'Input data'!N362&gt;0,'Input data'!N362&lt;1.00000001),'Input data'!N362,IF(OR(L347="No",L347="Yes"),0,"Irrelevant"))</f>
        <v>Irrelevant</v>
      </c>
      <c r="N347" s="4" t="str">
        <f>IF(AND(OR(I347="Motorway link",I347="Exit diverge",I347="Entrance merge"),'Input data'!O362=""),3,IF(AND(OR(I347="Motorway link",I347="Exit diverge",I347="Entrance merge"),'Input data'!O362&lt;11,'Input data'!O362&gt;-0.00000001),'Input data'!O362,"Irrelevant"))</f>
        <v>Irrelevant</v>
      </c>
      <c r="O347" s="4" t="str">
        <f>IF(AND(OR(I347="Motorway link",I347="Exit diverge",I347="Entrance merge",I347="Exit ramp",I347="Entrance ramp"),'Input data'!P362=""),0.5,IF(AND(OR(I347="Motorway link",I347="Exit diverge",I347="Entrance merge",I347="Exit ramp",I347="Entrance ramp"),'Input data'!P362&gt;-0.00000001,'Input data'!P362&lt;11),'Input data'!P362,"Irrelevant"))</f>
        <v>Irrelevant</v>
      </c>
      <c r="P347" s="4" t="str">
        <f>IF(AND(OR(I347="Motorway link",I347="Exit diverge",I347="Entrance merge"),'Input data'!Q362=""),5,IF(AND(OR(I347="Motorway link",I347="Exit diverge",I347="Entrance merge"),'Input data'!Q362&gt;-0.00000001,'Input data'!Q362&lt;101),'Input data'!Q362,"Irrelevant"))</f>
        <v>Irrelevant</v>
      </c>
      <c r="Q347" s="4" t="str">
        <f>IF(AND(OR(I347="Motorway link",I347="Exit diverge",I347="Entrance merge"),'Input data'!R362=""),"Straight",IF(AND(OR(I347="Motorway link",I347="Exit diverge",I347="Entrance merge"),'Input data'!R362&gt;10),'Input data'!R362,"Irrelevant"))</f>
        <v>Irrelevant</v>
      </c>
      <c r="R347" s="4" t="str">
        <f>IF(Q347="Straight",0,IF(AND(OR(I347="Motorway link",I347="Exit diverge",I347="Entrance merge"),OR('Input data'!S362="",'Input data'!S362&gt;(G347*1000))),G347*1000,IF(AND(OR(I347="Motorway link",I347="Exit diverge",I347="Entrance merge"),'Input data'!S362&gt;0),'Input data'!S362,"Irrelevant")))</f>
        <v>Irrelevant</v>
      </c>
      <c r="S347" s="4" t="str">
        <f>IF(AND(OR(I347="Motorway link",I347="Exit diverge",I347="Entrance merge"),'Input data'!T362=""),"Straight",IF(AND(OR(I347="Motorway link",I347="Exit diverge",I347="Entrance merge"),'Input data'!T362&gt;10),'Input data'!T362,"Irrelevant"))</f>
        <v>Irrelevant</v>
      </c>
      <c r="T347" s="4" t="str">
        <f>IF(S347="Straight",0,IF(R347="Irrelevant","Irrelevant",IF(AND(OR(I347="Motorway link",I347="Exit diverge",I347="Entrance merge"),OR('Input data'!U362="",'Input data'!U362&gt;(G347*1000-R347))),G347*1000-R347,IF(AND(OR(I347="Motorway link",I347="Exit diverge",I347="Entrance merge"),'Input data'!U362&gt;0),'Input data'!U362,"Irrelevant"))))</f>
        <v>Irrelevant</v>
      </c>
      <c r="U347" s="4" t="str">
        <f>IF(AND(OR(I347="Motorway link",I347="Exit diverge",I347="Entrance merge",I347="Exit ramp",I347="Entrance ramp"),'Input data'!V362=""),"No",IF(OR(I347="Motorway link",I347="Exit diverge",I347="Entrance merge",I347="Exit ramp",I347="Entrance ramp"),'Input data'!V362,"Irrelevant"))</f>
        <v>Irrelevant</v>
      </c>
      <c r="V347" s="4" t="str">
        <f>IF(W347="Straight",IF(AND(OR(I347="Exit ramp",I347="Entrance ramp"),'Input data'!W362=""),"Straight diamond ramp",IF(OR(I347="Exit ramp",I347="Entrance ramp"),'Input data'!W362,"Irrelevant")),"Irrelevant")</f>
        <v>Irrelevant</v>
      </c>
      <c r="W347" s="4" t="str">
        <f>IF(AND(OR(I347="Exit ramp",I347="Entrance ramp"),'Input data'!X362=""),"Straight",IF(AND(OR(I347="Exit ramp",I347="Entrance ramp"),'Input data'!X362&gt;10),'Input data'!X362,"Irrelevant"))</f>
        <v>Irrelevant</v>
      </c>
      <c r="X347" s="4" t="str">
        <f>IF(AND(OR(I347="Exit ramp",I347="Entrance ramp"),OR('Input data'!Y362="",'Input data'!Y362&gt;(G347*1000))),G347*1000,IF(AND(OR(I347="Exit ramp",I347="Entrance ramp"),'Input data'!Y362&gt;0),'Input data'!Y362,"Irrelevant"))</f>
        <v>Irrelevant</v>
      </c>
      <c r="Y347" s="4" t="str">
        <f>IF(AND(I347="Exit ramp",'Input data'!Z362=""),95,IF(AND(I347="Entrance ramp",'Input data'!Z362=""),45,IF(AND(OR(I347="Exit ramp",I347="Entrance ramp"),'Input data'!Z362&gt;4,'Input data'!Z362&lt;200),'Input data'!Z362,"Irrelevant")))</f>
        <v>Irrelevant</v>
      </c>
      <c r="Z347" s="4" t="str">
        <f>IF(AND(OR(I347="Exit ramp",I347="Entrance ramp"),'Input data'!AA362=""),"Straight",IF(AND(OR(I347="Exit ramp",I347="Entrance ramp"),'Input data'!AA362&gt;10),'Input data'!AA362,"Irrelevant"))</f>
        <v>Irrelevant</v>
      </c>
      <c r="AA347" s="4" t="str">
        <f>IF(X347="Irrelevant","Irrelevant",IF(AND(OR(I347="Exit ramp",I347="Entrance ramp"),OR('Input data'!AB362="",'Input data'!AB362&gt;(G347*1000-X347))),G347*1000-X347,IF(AND(OR(I347="Exit ramp",I347="Entrance ramp"),'Input data'!AB362&gt;0),'Input data'!AB362,"Irrelevant")))</f>
        <v>Irrelevant</v>
      </c>
      <c r="AB347" s="4" t="str">
        <f>IF(AND(I347="Exit ramp",'Input data'!AC362=""),60,IF(AND(I347="Entrance ramp",'Input data'!AC362=""),80,IF(AND(OR(I347="Exit ramp",I347="Entrance ramp"),'Input data'!AC362&gt;4,'Input data'!AC362&lt;200),'Input data'!AC362,"Irrelevant")))</f>
        <v>Irrelevant</v>
      </c>
      <c r="AC347" s="4" t="str">
        <f>IF(AND(OR(I347="Motorway link",I347="Exit diverge",I347="Entrance merge"),'Input data'!AD362=""),"No",IF(OR(I347="Motorway link",I347="Exit diverge",I347="Entrance merge"),'Input data'!AD362,"Irrelevant"))</f>
        <v>Irrelevant</v>
      </c>
      <c r="AD347" s="4" t="str">
        <f>IF(AND(OR(I347="Motorway link",I347="Exit diverge",I347="Entrance merge"),'Input data'!AE362=""),"130 kph",IF(OR(I347="Motorway link",I347="Exit diverge",I347="Entrance merge"),'Input data'!AE362,"Irrelevant"))</f>
        <v>Irrelevant</v>
      </c>
      <c r="AE347" s="4" t="str">
        <f>IF(AND(I347="Entrance merge",'Input data'!AF362=""),"No",IF(I347="Entrance merge",'Input data'!AF362,"Irrelevant"))</f>
        <v>Irrelevant</v>
      </c>
      <c r="AF347" s="4" t="str">
        <f>IF(AND(AE347="Yes",'Input data'!AG362&gt;0,'Input data'!AG362&lt;1.00000001),'Input data'!AG362,IF(OR(AE347="No",AE347="Yes"),0,"Irrelevant"))</f>
        <v>Irrelevant</v>
      </c>
    </row>
    <row r="348" spans="1:32" x14ac:dyDescent="0.3">
      <c r="A348" s="4" t="str">
        <f>IF('Input data'!A363="","",'Input data'!A363)</f>
        <v/>
      </c>
      <c r="B348" s="4" t="str">
        <f>IF('Input data'!B363="","",'Input data'!B363)</f>
        <v/>
      </c>
      <c r="C348" s="4" t="str">
        <f>IF('Input data'!C363="","",'Input data'!C363)</f>
        <v/>
      </c>
      <c r="D348" s="4" t="str">
        <f>IF('Input data'!D363="","",'Input data'!D363)</f>
        <v/>
      </c>
      <c r="E348" s="4" t="str">
        <f>IF('Input data'!E363="","",'Input data'!E363)</f>
        <v/>
      </c>
      <c r="F348" s="4" t="str">
        <f>IF('Input data'!F363="","",'Input data'!F363)</f>
        <v/>
      </c>
      <c r="G348" s="4">
        <f>IF('Input data'!G363="","",'Input data'!G363)</f>
        <v>0</v>
      </c>
      <c r="H348" s="4" t="str">
        <f>IF('Input data'!H363&gt;0.5,'Input data'!H363,"")</f>
        <v/>
      </c>
      <c r="I348" s="4" t="str">
        <f>IF('Input data'!I363="","",'Input data'!I363)</f>
        <v/>
      </c>
      <c r="J348" s="4" t="str">
        <f>IF(AND(OR(I348="Motorway link",I348="Exit diverge",I348="Entrance merge"),'Input data'!K363=""),2,IF(AND(OR(I348="Motorway link",I348="Exit diverge",I348="Entrance merge"),'Input data'!K363&gt;0.5,'Input data'!K363&lt;21),'Input data'!K363,"Irrelevant"))</f>
        <v>Irrelevant</v>
      </c>
      <c r="K348" s="4" t="str">
        <f>IF(AND(OR(I348="Motorway link",I348="Exit diverge",I348="Entrance merge",I348="Exit ramp",I348="Entrance ramp"),'Input data'!L363=""),3.5,IF(AND(OR(I348="Motorway link",I348="Exit diverge",I348="Entrance merge",I348="Exit ramp",I348="Entrance ramp"),'Input data'!L363&gt;1.5,'Input data'!L363&lt;11),'Input data'!L363,"Irrelevant"))</f>
        <v>Irrelevant</v>
      </c>
      <c r="L348" s="4" t="str">
        <f>IF(AND(I348="Motorway link",'Input data'!M363=""),"No",IF(I348="Motorway link",'Input data'!M363,"Irrelevant"))</f>
        <v>Irrelevant</v>
      </c>
      <c r="M348" s="4" t="str">
        <f>IF(AND(L348="Yes",'Input data'!N363&gt;0,'Input data'!N363&lt;1.00000001),'Input data'!N363,IF(OR(L348="No",L348="Yes"),0,"Irrelevant"))</f>
        <v>Irrelevant</v>
      </c>
      <c r="N348" s="4" t="str">
        <f>IF(AND(OR(I348="Motorway link",I348="Exit diverge",I348="Entrance merge"),'Input data'!O363=""),3,IF(AND(OR(I348="Motorway link",I348="Exit diverge",I348="Entrance merge"),'Input data'!O363&lt;11,'Input data'!O363&gt;-0.00000001),'Input data'!O363,"Irrelevant"))</f>
        <v>Irrelevant</v>
      </c>
      <c r="O348" s="4" t="str">
        <f>IF(AND(OR(I348="Motorway link",I348="Exit diverge",I348="Entrance merge",I348="Exit ramp",I348="Entrance ramp"),'Input data'!P363=""),0.5,IF(AND(OR(I348="Motorway link",I348="Exit diverge",I348="Entrance merge",I348="Exit ramp",I348="Entrance ramp"),'Input data'!P363&gt;-0.00000001,'Input data'!P363&lt;11),'Input data'!P363,"Irrelevant"))</f>
        <v>Irrelevant</v>
      </c>
      <c r="P348" s="4" t="str">
        <f>IF(AND(OR(I348="Motorway link",I348="Exit diverge",I348="Entrance merge"),'Input data'!Q363=""),5,IF(AND(OR(I348="Motorway link",I348="Exit diverge",I348="Entrance merge"),'Input data'!Q363&gt;-0.00000001,'Input data'!Q363&lt;101),'Input data'!Q363,"Irrelevant"))</f>
        <v>Irrelevant</v>
      </c>
      <c r="Q348" s="4" t="str">
        <f>IF(AND(OR(I348="Motorway link",I348="Exit diverge",I348="Entrance merge"),'Input data'!R363=""),"Straight",IF(AND(OR(I348="Motorway link",I348="Exit diverge",I348="Entrance merge"),'Input data'!R363&gt;10),'Input data'!R363,"Irrelevant"))</f>
        <v>Irrelevant</v>
      </c>
      <c r="R348" s="4" t="str">
        <f>IF(Q348="Straight",0,IF(AND(OR(I348="Motorway link",I348="Exit diverge",I348="Entrance merge"),OR('Input data'!S363="",'Input data'!S363&gt;(G348*1000))),G348*1000,IF(AND(OR(I348="Motorway link",I348="Exit diverge",I348="Entrance merge"),'Input data'!S363&gt;0),'Input data'!S363,"Irrelevant")))</f>
        <v>Irrelevant</v>
      </c>
      <c r="S348" s="4" t="str">
        <f>IF(AND(OR(I348="Motorway link",I348="Exit diverge",I348="Entrance merge"),'Input data'!T363=""),"Straight",IF(AND(OR(I348="Motorway link",I348="Exit diverge",I348="Entrance merge"),'Input data'!T363&gt;10),'Input data'!T363,"Irrelevant"))</f>
        <v>Irrelevant</v>
      </c>
      <c r="T348" s="4" t="str">
        <f>IF(S348="Straight",0,IF(R348="Irrelevant","Irrelevant",IF(AND(OR(I348="Motorway link",I348="Exit diverge",I348="Entrance merge"),OR('Input data'!U363="",'Input data'!U363&gt;(G348*1000-R348))),G348*1000-R348,IF(AND(OR(I348="Motorway link",I348="Exit diverge",I348="Entrance merge"),'Input data'!U363&gt;0),'Input data'!U363,"Irrelevant"))))</f>
        <v>Irrelevant</v>
      </c>
      <c r="U348" s="4" t="str">
        <f>IF(AND(OR(I348="Motorway link",I348="Exit diverge",I348="Entrance merge",I348="Exit ramp",I348="Entrance ramp"),'Input data'!V363=""),"No",IF(OR(I348="Motorway link",I348="Exit diverge",I348="Entrance merge",I348="Exit ramp",I348="Entrance ramp"),'Input data'!V363,"Irrelevant"))</f>
        <v>Irrelevant</v>
      </c>
      <c r="V348" s="4" t="str">
        <f>IF(W348="Straight",IF(AND(OR(I348="Exit ramp",I348="Entrance ramp"),'Input data'!W363=""),"Straight diamond ramp",IF(OR(I348="Exit ramp",I348="Entrance ramp"),'Input data'!W363,"Irrelevant")),"Irrelevant")</f>
        <v>Irrelevant</v>
      </c>
      <c r="W348" s="4" t="str">
        <f>IF(AND(OR(I348="Exit ramp",I348="Entrance ramp"),'Input data'!X363=""),"Straight",IF(AND(OR(I348="Exit ramp",I348="Entrance ramp"),'Input data'!X363&gt;10),'Input data'!X363,"Irrelevant"))</f>
        <v>Irrelevant</v>
      </c>
      <c r="X348" s="4" t="str">
        <f>IF(AND(OR(I348="Exit ramp",I348="Entrance ramp"),OR('Input data'!Y363="",'Input data'!Y363&gt;(G348*1000))),G348*1000,IF(AND(OR(I348="Exit ramp",I348="Entrance ramp"),'Input data'!Y363&gt;0),'Input data'!Y363,"Irrelevant"))</f>
        <v>Irrelevant</v>
      </c>
      <c r="Y348" s="4" t="str">
        <f>IF(AND(I348="Exit ramp",'Input data'!Z363=""),95,IF(AND(I348="Entrance ramp",'Input data'!Z363=""),45,IF(AND(OR(I348="Exit ramp",I348="Entrance ramp"),'Input data'!Z363&gt;4,'Input data'!Z363&lt;200),'Input data'!Z363,"Irrelevant")))</f>
        <v>Irrelevant</v>
      </c>
      <c r="Z348" s="4" t="str">
        <f>IF(AND(OR(I348="Exit ramp",I348="Entrance ramp"),'Input data'!AA363=""),"Straight",IF(AND(OR(I348="Exit ramp",I348="Entrance ramp"),'Input data'!AA363&gt;10),'Input data'!AA363,"Irrelevant"))</f>
        <v>Irrelevant</v>
      </c>
      <c r="AA348" s="4" t="str">
        <f>IF(X348="Irrelevant","Irrelevant",IF(AND(OR(I348="Exit ramp",I348="Entrance ramp"),OR('Input data'!AB363="",'Input data'!AB363&gt;(G348*1000-X348))),G348*1000-X348,IF(AND(OR(I348="Exit ramp",I348="Entrance ramp"),'Input data'!AB363&gt;0),'Input data'!AB363,"Irrelevant")))</f>
        <v>Irrelevant</v>
      </c>
      <c r="AB348" s="4" t="str">
        <f>IF(AND(I348="Exit ramp",'Input data'!AC363=""),60,IF(AND(I348="Entrance ramp",'Input data'!AC363=""),80,IF(AND(OR(I348="Exit ramp",I348="Entrance ramp"),'Input data'!AC363&gt;4,'Input data'!AC363&lt;200),'Input data'!AC363,"Irrelevant")))</f>
        <v>Irrelevant</v>
      </c>
      <c r="AC348" s="4" t="str">
        <f>IF(AND(OR(I348="Motorway link",I348="Exit diverge",I348="Entrance merge"),'Input data'!AD363=""),"No",IF(OR(I348="Motorway link",I348="Exit diverge",I348="Entrance merge"),'Input data'!AD363,"Irrelevant"))</f>
        <v>Irrelevant</v>
      </c>
      <c r="AD348" s="4" t="str">
        <f>IF(AND(OR(I348="Motorway link",I348="Exit diverge",I348="Entrance merge"),'Input data'!AE363=""),"130 kph",IF(OR(I348="Motorway link",I348="Exit diverge",I348="Entrance merge"),'Input data'!AE363,"Irrelevant"))</f>
        <v>Irrelevant</v>
      </c>
      <c r="AE348" s="4" t="str">
        <f>IF(AND(I348="Entrance merge",'Input data'!AF363=""),"No",IF(I348="Entrance merge",'Input data'!AF363,"Irrelevant"))</f>
        <v>Irrelevant</v>
      </c>
      <c r="AF348" s="4" t="str">
        <f>IF(AND(AE348="Yes",'Input data'!AG363&gt;0,'Input data'!AG363&lt;1.00000001),'Input data'!AG363,IF(OR(AE348="No",AE348="Yes"),0,"Irrelevant"))</f>
        <v>Irrelevant</v>
      </c>
    </row>
    <row r="349" spans="1:32" x14ac:dyDescent="0.3">
      <c r="A349" s="4" t="str">
        <f>IF('Input data'!A364="","",'Input data'!A364)</f>
        <v/>
      </c>
      <c r="B349" s="4" t="str">
        <f>IF('Input data'!B364="","",'Input data'!B364)</f>
        <v/>
      </c>
      <c r="C349" s="4" t="str">
        <f>IF('Input data'!C364="","",'Input data'!C364)</f>
        <v/>
      </c>
      <c r="D349" s="4" t="str">
        <f>IF('Input data'!D364="","",'Input data'!D364)</f>
        <v/>
      </c>
      <c r="E349" s="4" t="str">
        <f>IF('Input data'!E364="","",'Input data'!E364)</f>
        <v/>
      </c>
      <c r="F349" s="4" t="str">
        <f>IF('Input data'!F364="","",'Input data'!F364)</f>
        <v/>
      </c>
      <c r="G349" s="4">
        <f>IF('Input data'!G364="","",'Input data'!G364)</f>
        <v>0</v>
      </c>
      <c r="H349" s="4" t="str">
        <f>IF('Input data'!H364&gt;0.5,'Input data'!H364,"")</f>
        <v/>
      </c>
      <c r="I349" s="4" t="str">
        <f>IF('Input data'!I364="","",'Input data'!I364)</f>
        <v/>
      </c>
      <c r="J349" s="4" t="str">
        <f>IF(AND(OR(I349="Motorway link",I349="Exit diverge",I349="Entrance merge"),'Input data'!K364=""),2,IF(AND(OR(I349="Motorway link",I349="Exit diverge",I349="Entrance merge"),'Input data'!K364&gt;0.5,'Input data'!K364&lt;21),'Input data'!K364,"Irrelevant"))</f>
        <v>Irrelevant</v>
      </c>
      <c r="K349" s="4" t="str">
        <f>IF(AND(OR(I349="Motorway link",I349="Exit diverge",I349="Entrance merge",I349="Exit ramp",I349="Entrance ramp"),'Input data'!L364=""),3.5,IF(AND(OR(I349="Motorway link",I349="Exit diverge",I349="Entrance merge",I349="Exit ramp",I349="Entrance ramp"),'Input data'!L364&gt;1.5,'Input data'!L364&lt;11),'Input data'!L364,"Irrelevant"))</f>
        <v>Irrelevant</v>
      </c>
      <c r="L349" s="4" t="str">
        <f>IF(AND(I349="Motorway link",'Input data'!M364=""),"No",IF(I349="Motorway link",'Input data'!M364,"Irrelevant"))</f>
        <v>Irrelevant</v>
      </c>
      <c r="M349" s="4" t="str">
        <f>IF(AND(L349="Yes",'Input data'!N364&gt;0,'Input data'!N364&lt;1.00000001),'Input data'!N364,IF(OR(L349="No",L349="Yes"),0,"Irrelevant"))</f>
        <v>Irrelevant</v>
      </c>
      <c r="N349" s="4" t="str">
        <f>IF(AND(OR(I349="Motorway link",I349="Exit diverge",I349="Entrance merge"),'Input data'!O364=""),3,IF(AND(OR(I349="Motorway link",I349="Exit diverge",I349="Entrance merge"),'Input data'!O364&lt;11,'Input data'!O364&gt;-0.00000001),'Input data'!O364,"Irrelevant"))</f>
        <v>Irrelevant</v>
      </c>
      <c r="O349" s="4" t="str">
        <f>IF(AND(OR(I349="Motorway link",I349="Exit diverge",I349="Entrance merge",I349="Exit ramp",I349="Entrance ramp"),'Input data'!P364=""),0.5,IF(AND(OR(I349="Motorway link",I349="Exit diverge",I349="Entrance merge",I349="Exit ramp",I349="Entrance ramp"),'Input data'!P364&gt;-0.00000001,'Input data'!P364&lt;11),'Input data'!P364,"Irrelevant"))</f>
        <v>Irrelevant</v>
      </c>
      <c r="P349" s="4" t="str">
        <f>IF(AND(OR(I349="Motorway link",I349="Exit diverge",I349="Entrance merge"),'Input data'!Q364=""),5,IF(AND(OR(I349="Motorway link",I349="Exit diverge",I349="Entrance merge"),'Input data'!Q364&gt;-0.00000001,'Input data'!Q364&lt;101),'Input data'!Q364,"Irrelevant"))</f>
        <v>Irrelevant</v>
      </c>
      <c r="Q349" s="4" t="str">
        <f>IF(AND(OR(I349="Motorway link",I349="Exit diverge",I349="Entrance merge"),'Input data'!R364=""),"Straight",IF(AND(OR(I349="Motorway link",I349="Exit diverge",I349="Entrance merge"),'Input data'!R364&gt;10),'Input data'!R364,"Irrelevant"))</f>
        <v>Irrelevant</v>
      </c>
      <c r="R349" s="4" t="str">
        <f>IF(Q349="Straight",0,IF(AND(OR(I349="Motorway link",I349="Exit diverge",I349="Entrance merge"),OR('Input data'!S364="",'Input data'!S364&gt;(G349*1000))),G349*1000,IF(AND(OR(I349="Motorway link",I349="Exit diverge",I349="Entrance merge"),'Input data'!S364&gt;0),'Input data'!S364,"Irrelevant")))</f>
        <v>Irrelevant</v>
      </c>
      <c r="S349" s="4" t="str">
        <f>IF(AND(OR(I349="Motorway link",I349="Exit diverge",I349="Entrance merge"),'Input data'!T364=""),"Straight",IF(AND(OR(I349="Motorway link",I349="Exit diverge",I349="Entrance merge"),'Input data'!T364&gt;10),'Input data'!T364,"Irrelevant"))</f>
        <v>Irrelevant</v>
      </c>
      <c r="T349" s="4" t="str">
        <f>IF(S349="Straight",0,IF(R349="Irrelevant","Irrelevant",IF(AND(OR(I349="Motorway link",I349="Exit diverge",I349="Entrance merge"),OR('Input data'!U364="",'Input data'!U364&gt;(G349*1000-R349))),G349*1000-R349,IF(AND(OR(I349="Motorway link",I349="Exit diverge",I349="Entrance merge"),'Input data'!U364&gt;0),'Input data'!U364,"Irrelevant"))))</f>
        <v>Irrelevant</v>
      </c>
      <c r="U349" s="4" t="str">
        <f>IF(AND(OR(I349="Motorway link",I349="Exit diverge",I349="Entrance merge",I349="Exit ramp",I349="Entrance ramp"),'Input data'!V364=""),"No",IF(OR(I349="Motorway link",I349="Exit diverge",I349="Entrance merge",I349="Exit ramp",I349="Entrance ramp"),'Input data'!V364,"Irrelevant"))</f>
        <v>Irrelevant</v>
      </c>
      <c r="V349" s="4" t="str">
        <f>IF(W349="Straight",IF(AND(OR(I349="Exit ramp",I349="Entrance ramp"),'Input data'!W364=""),"Straight diamond ramp",IF(OR(I349="Exit ramp",I349="Entrance ramp"),'Input data'!W364,"Irrelevant")),"Irrelevant")</f>
        <v>Irrelevant</v>
      </c>
      <c r="W349" s="4" t="str">
        <f>IF(AND(OR(I349="Exit ramp",I349="Entrance ramp"),'Input data'!X364=""),"Straight",IF(AND(OR(I349="Exit ramp",I349="Entrance ramp"),'Input data'!X364&gt;10),'Input data'!X364,"Irrelevant"))</f>
        <v>Irrelevant</v>
      </c>
      <c r="X349" s="4" t="str">
        <f>IF(AND(OR(I349="Exit ramp",I349="Entrance ramp"),OR('Input data'!Y364="",'Input data'!Y364&gt;(G349*1000))),G349*1000,IF(AND(OR(I349="Exit ramp",I349="Entrance ramp"),'Input data'!Y364&gt;0),'Input data'!Y364,"Irrelevant"))</f>
        <v>Irrelevant</v>
      </c>
      <c r="Y349" s="4" t="str">
        <f>IF(AND(I349="Exit ramp",'Input data'!Z364=""),95,IF(AND(I349="Entrance ramp",'Input data'!Z364=""),45,IF(AND(OR(I349="Exit ramp",I349="Entrance ramp"),'Input data'!Z364&gt;4,'Input data'!Z364&lt;200),'Input data'!Z364,"Irrelevant")))</f>
        <v>Irrelevant</v>
      </c>
      <c r="Z349" s="4" t="str">
        <f>IF(AND(OR(I349="Exit ramp",I349="Entrance ramp"),'Input data'!AA364=""),"Straight",IF(AND(OR(I349="Exit ramp",I349="Entrance ramp"),'Input data'!AA364&gt;10),'Input data'!AA364,"Irrelevant"))</f>
        <v>Irrelevant</v>
      </c>
      <c r="AA349" s="4" t="str">
        <f>IF(X349="Irrelevant","Irrelevant",IF(AND(OR(I349="Exit ramp",I349="Entrance ramp"),OR('Input data'!AB364="",'Input data'!AB364&gt;(G349*1000-X349))),G349*1000-X349,IF(AND(OR(I349="Exit ramp",I349="Entrance ramp"),'Input data'!AB364&gt;0),'Input data'!AB364,"Irrelevant")))</f>
        <v>Irrelevant</v>
      </c>
      <c r="AB349" s="4" t="str">
        <f>IF(AND(I349="Exit ramp",'Input data'!AC364=""),60,IF(AND(I349="Entrance ramp",'Input data'!AC364=""),80,IF(AND(OR(I349="Exit ramp",I349="Entrance ramp"),'Input data'!AC364&gt;4,'Input data'!AC364&lt;200),'Input data'!AC364,"Irrelevant")))</f>
        <v>Irrelevant</v>
      </c>
      <c r="AC349" s="4" t="str">
        <f>IF(AND(OR(I349="Motorway link",I349="Exit diverge",I349="Entrance merge"),'Input data'!AD364=""),"No",IF(OR(I349="Motorway link",I349="Exit diverge",I349="Entrance merge"),'Input data'!AD364,"Irrelevant"))</f>
        <v>Irrelevant</v>
      </c>
      <c r="AD349" s="4" t="str">
        <f>IF(AND(OR(I349="Motorway link",I349="Exit diverge",I349="Entrance merge"),'Input data'!AE364=""),"130 kph",IF(OR(I349="Motorway link",I349="Exit diverge",I349="Entrance merge"),'Input data'!AE364,"Irrelevant"))</f>
        <v>Irrelevant</v>
      </c>
      <c r="AE349" s="4" t="str">
        <f>IF(AND(I349="Entrance merge",'Input data'!AF364=""),"No",IF(I349="Entrance merge",'Input data'!AF364,"Irrelevant"))</f>
        <v>Irrelevant</v>
      </c>
      <c r="AF349" s="4" t="str">
        <f>IF(AND(AE349="Yes",'Input data'!AG364&gt;0,'Input data'!AG364&lt;1.00000001),'Input data'!AG364,IF(OR(AE349="No",AE349="Yes"),0,"Irrelevant"))</f>
        <v>Irrelevant</v>
      </c>
    </row>
    <row r="350" spans="1:32" x14ac:dyDescent="0.3">
      <c r="A350" s="4" t="str">
        <f>IF('Input data'!A365="","",'Input data'!A365)</f>
        <v/>
      </c>
      <c r="B350" s="4" t="str">
        <f>IF('Input data'!B365="","",'Input data'!B365)</f>
        <v/>
      </c>
      <c r="C350" s="4" t="str">
        <f>IF('Input data'!C365="","",'Input data'!C365)</f>
        <v/>
      </c>
      <c r="D350" s="4" t="str">
        <f>IF('Input data'!D365="","",'Input data'!D365)</f>
        <v/>
      </c>
      <c r="E350" s="4" t="str">
        <f>IF('Input data'!E365="","",'Input data'!E365)</f>
        <v/>
      </c>
      <c r="F350" s="4" t="str">
        <f>IF('Input data'!F365="","",'Input data'!F365)</f>
        <v/>
      </c>
      <c r="G350" s="4">
        <f>IF('Input data'!G365="","",'Input data'!G365)</f>
        <v>0</v>
      </c>
      <c r="H350" s="4" t="str">
        <f>IF('Input data'!H365&gt;0.5,'Input data'!H365,"")</f>
        <v/>
      </c>
      <c r="I350" s="4" t="str">
        <f>IF('Input data'!I365="","",'Input data'!I365)</f>
        <v/>
      </c>
      <c r="J350" s="4" t="str">
        <f>IF(AND(OR(I350="Motorway link",I350="Exit diverge",I350="Entrance merge"),'Input data'!K365=""),2,IF(AND(OR(I350="Motorway link",I350="Exit diverge",I350="Entrance merge"),'Input data'!K365&gt;0.5,'Input data'!K365&lt;21),'Input data'!K365,"Irrelevant"))</f>
        <v>Irrelevant</v>
      </c>
      <c r="K350" s="4" t="str">
        <f>IF(AND(OR(I350="Motorway link",I350="Exit diverge",I350="Entrance merge",I350="Exit ramp",I350="Entrance ramp"),'Input data'!L365=""),3.5,IF(AND(OR(I350="Motorway link",I350="Exit diverge",I350="Entrance merge",I350="Exit ramp",I350="Entrance ramp"),'Input data'!L365&gt;1.5,'Input data'!L365&lt;11),'Input data'!L365,"Irrelevant"))</f>
        <v>Irrelevant</v>
      </c>
      <c r="L350" s="4" t="str">
        <f>IF(AND(I350="Motorway link",'Input data'!M365=""),"No",IF(I350="Motorway link",'Input data'!M365,"Irrelevant"))</f>
        <v>Irrelevant</v>
      </c>
      <c r="M350" s="4" t="str">
        <f>IF(AND(L350="Yes",'Input data'!N365&gt;0,'Input data'!N365&lt;1.00000001),'Input data'!N365,IF(OR(L350="No",L350="Yes"),0,"Irrelevant"))</f>
        <v>Irrelevant</v>
      </c>
      <c r="N350" s="4" t="str">
        <f>IF(AND(OR(I350="Motorway link",I350="Exit diverge",I350="Entrance merge"),'Input data'!O365=""),3,IF(AND(OR(I350="Motorway link",I350="Exit diverge",I350="Entrance merge"),'Input data'!O365&lt;11,'Input data'!O365&gt;-0.00000001),'Input data'!O365,"Irrelevant"))</f>
        <v>Irrelevant</v>
      </c>
      <c r="O350" s="4" t="str">
        <f>IF(AND(OR(I350="Motorway link",I350="Exit diverge",I350="Entrance merge",I350="Exit ramp",I350="Entrance ramp"),'Input data'!P365=""),0.5,IF(AND(OR(I350="Motorway link",I350="Exit diverge",I350="Entrance merge",I350="Exit ramp",I350="Entrance ramp"),'Input data'!P365&gt;-0.00000001,'Input data'!P365&lt;11),'Input data'!P365,"Irrelevant"))</f>
        <v>Irrelevant</v>
      </c>
      <c r="P350" s="4" t="str">
        <f>IF(AND(OR(I350="Motorway link",I350="Exit diverge",I350="Entrance merge"),'Input data'!Q365=""),5,IF(AND(OR(I350="Motorway link",I350="Exit diverge",I350="Entrance merge"),'Input data'!Q365&gt;-0.00000001,'Input data'!Q365&lt;101),'Input data'!Q365,"Irrelevant"))</f>
        <v>Irrelevant</v>
      </c>
      <c r="Q350" s="4" t="str">
        <f>IF(AND(OR(I350="Motorway link",I350="Exit diverge",I350="Entrance merge"),'Input data'!R365=""),"Straight",IF(AND(OR(I350="Motorway link",I350="Exit diverge",I350="Entrance merge"),'Input data'!R365&gt;10),'Input data'!R365,"Irrelevant"))</f>
        <v>Irrelevant</v>
      </c>
      <c r="R350" s="4" t="str">
        <f>IF(Q350="Straight",0,IF(AND(OR(I350="Motorway link",I350="Exit diverge",I350="Entrance merge"),OR('Input data'!S365="",'Input data'!S365&gt;(G350*1000))),G350*1000,IF(AND(OR(I350="Motorway link",I350="Exit diverge",I350="Entrance merge"),'Input data'!S365&gt;0),'Input data'!S365,"Irrelevant")))</f>
        <v>Irrelevant</v>
      </c>
      <c r="S350" s="4" t="str">
        <f>IF(AND(OR(I350="Motorway link",I350="Exit diverge",I350="Entrance merge"),'Input data'!T365=""),"Straight",IF(AND(OR(I350="Motorway link",I350="Exit diverge",I350="Entrance merge"),'Input data'!T365&gt;10),'Input data'!T365,"Irrelevant"))</f>
        <v>Irrelevant</v>
      </c>
      <c r="T350" s="4" t="str">
        <f>IF(S350="Straight",0,IF(R350="Irrelevant","Irrelevant",IF(AND(OR(I350="Motorway link",I350="Exit diverge",I350="Entrance merge"),OR('Input data'!U365="",'Input data'!U365&gt;(G350*1000-R350))),G350*1000-R350,IF(AND(OR(I350="Motorway link",I350="Exit diverge",I350="Entrance merge"),'Input data'!U365&gt;0),'Input data'!U365,"Irrelevant"))))</f>
        <v>Irrelevant</v>
      </c>
      <c r="U350" s="4" t="str">
        <f>IF(AND(OR(I350="Motorway link",I350="Exit diverge",I350="Entrance merge",I350="Exit ramp",I350="Entrance ramp"),'Input data'!V365=""),"No",IF(OR(I350="Motorway link",I350="Exit diverge",I350="Entrance merge",I350="Exit ramp",I350="Entrance ramp"),'Input data'!V365,"Irrelevant"))</f>
        <v>Irrelevant</v>
      </c>
      <c r="V350" s="4" t="str">
        <f>IF(W350="Straight",IF(AND(OR(I350="Exit ramp",I350="Entrance ramp"),'Input data'!W365=""),"Straight diamond ramp",IF(OR(I350="Exit ramp",I350="Entrance ramp"),'Input data'!W365,"Irrelevant")),"Irrelevant")</f>
        <v>Irrelevant</v>
      </c>
      <c r="W350" s="4" t="str">
        <f>IF(AND(OR(I350="Exit ramp",I350="Entrance ramp"),'Input data'!X365=""),"Straight",IF(AND(OR(I350="Exit ramp",I350="Entrance ramp"),'Input data'!X365&gt;10),'Input data'!X365,"Irrelevant"))</f>
        <v>Irrelevant</v>
      </c>
      <c r="X350" s="4" t="str">
        <f>IF(AND(OR(I350="Exit ramp",I350="Entrance ramp"),OR('Input data'!Y365="",'Input data'!Y365&gt;(G350*1000))),G350*1000,IF(AND(OR(I350="Exit ramp",I350="Entrance ramp"),'Input data'!Y365&gt;0),'Input data'!Y365,"Irrelevant"))</f>
        <v>Irrelevant</v>
      </c>
      <c r="Y350" s="4" t="str">
        <f>IF(AND(I350="Exit ramp",'Input data'!Z365=""),95,IF(AND(I350="Entrance ramp",'Input data'!Z365=""),45,IF(AND(OR(I350="Exit ramp",I350="Entrance ramp"),'Input data'!Z365&gt;4,'Input data'!Z365&lt;200),'Input data'!Z365,"Irrelevant")))</f>
        <v>Irrelevant</v>
      </c>
      <c r="Z350" s="4" t="str">
        <f>IF(AND(OR(I350="Exit ramp",I350="Entrance ramp"),'Input data'!AA365=""),"Straight",IF(AND(OR(I350="Exit ramp",I350="Entrance ramp"),'Input data'!AA365&gt;10),'Input data'!AA365,"Irrelevant"))</f>
        <v>Irrelevant</v>
      </c>
      <c r="AA350" s="4" t="str">
        <f>IF(X350="Irrelevant","Irrelevant",IF(AND(OR(I350="Exit ramp",I350="Entrance ramp"),OR('Input data'!AB365="",'Input data'!AB365&gt;(G350*1000-X350))),G350*1000-X350,IF(AND(OR(I350="Exit ramp",I350="Entrance ramp"),'Input data'!AB365&gt;0),'Input data'!AB365,"Irrelevant")))</f>
        <v>Irrelevant</v>
      </c>
      <c r="AB350" s="4" t="str">
        <f>IF(AND(I350="Exit ramp",'Input data'!AC365=""),60,IF(AND(I350="Entrance ramp",'Input data'!AC365=""),80,IF(AND(OR(I350="Exit ramp",I350="Entrance ramp"),'Input data'!AC365&gt;4,'Input data'!AC365&lt;200),'Input data'!AC365,"Irrelevant")))</f>
        <v>Irrelevant</v>
      </c>
      <c r="AC350" s="4" t="str">
        <f>IF(AND(OR(I350="Motorway link",I350="Exit diverge",I350="Entrance merge"),'Input data'!AD365=""),"No",IF(OR(I350="Motorway link",I350="Exit diverge",I350="Entrance merge"),'Input data'!AD365,"Irrelevant"))</f>
        <v>Irrelevant</v>
      </c>
      <c r="AD350" s="4" t="str">
        <f>IF(AND(OR(I350="Motorway link",I350="Exit diverge",I350="Entrance merge"),'Input data'!AE365=""),"130 kph",IF(OR(I350="Motorway link",I350="Exit diverge",I350="Entrance merge"),'Input data'!AE365,"Irrelevant"))</f>
        <v>Irrelevant</v>
      </c>
      <c r="AE350" s="4" t="str">
        <f>IF(AND(I350="Entrance merge",'Input data'!AF365=""),"No",IF(I350="Entrance merge",'Input data'!AF365,"Irrelevant"))</f>
        <v>Irrelevant</v>
      </c>
      <c r="AF350" s="4" t="str">
        <f>IF(AND(AE350="Yes",'Input data'!AG365&gt;0,'Input data'!AG365&lt;1.00000001),'Input data'!AG365,IF(OR(AE350="No",AE350="Yes"),0,"Irrelevant"))</f>
        <v>Irrelevant</v>
      </c>
    </row>
    <row r="351" spans="1:32" x14ac:dyDescent="0.3">
      <c r="A351" s="4" t="str">
        <f>IF('Input data'!A366="","",'Input data'!A366)</f>
        <v/>
      </c>
      <c r="B351" s="4" t="str">
        <f>IF('Input data'!B366="","",'Input data'!B366)</f>
        <v/>
      </c>
      <c r="C351" s="4" t="str">
        <f>IF('Input data'!C366="","",'Input data'!C366)</f>
        <v/>
      </c>
      <c r="D351" s="4" t="str">
        <f>IF('Input data'!D366="","",'Input data'!D366)</f>
        <v/>
      </c>
      <c r="E351" s="4" t="str">
        <f>IF('Input data'!E366="","",'Input data'!E366)</f>
        <v/>
      </c>
      <c r="F351" s="4" t="str">
        <f>IF('Input data'!F366="","",'Input data'!F366)</f>
        <v/>
      </c>
      <c r="G351" s="4">
        <f>IF('Input data'!G366="","",'Input data'!G366)</f>
        <v>0</v>
      </c>
      <c r="H351" s="4" t="str">
        <f>IF('Input data'!H366&gt;0.5,'Input data'!H366,"")</f>
        <v/>
      </c>
      <c r="I351" s="4" t="str">
        <f>IF('Input data'!I366="","",'Input data'!I366)</f>
        <v/>
      </c>
      <c r="J351" s="4" t="str">
        <f>IF(AND(OR(I351="Motorway link",I351="Exit diverge",I351="Entrance merge"),'Input data'!K366=""),2,IF(AND(OR(I351="Motorway link",I351="Exit diverge",I351="Entrance merge"),'Input data'!K366&gt;0.5,'Input data'!K366&lt;21),'Input data'!K366,"Irrelevant"))</f>
        <v>Irrelevant</v>
      </c>
      <c r="K351" s="4" t="str">
        <f>IF(AND(OR(I351="Motorway link",I351="Exit diverge",I351="Entrance merge",I351="Exit ramp",I351="Entrance ramp"),'Input data'!L366=""),3.5,IF(AND(OR(I351="Motorway link",I351="Exit diverge",I351="Entrance merge",I351="Exit ramp",I351="Entrance ramp"),'Input data'!L366&gt;1.5,'Input data'!L366&lt;11),'Input data'!L366,"Irrelevant"))</f>
        <v>Irrelevant</v>
      </c>
      <c r="L351" s="4" t="str">
        <f>IF(AND(I351="Motorway link",'Input data'!M366=""),"No",IF(I351="Motorway link",'Input data'!M366,"Irrelevant"))</f>
        <v>Irrelevant</v>
      </c>
      <c r="M351" s="4" t="str">
        <f>IF(AND(L351="Yes",'Input data'!N366&gt;0,'Input data'!N366&lt;1.00000001),'Input data'!N366,IF(OR(L351="No",L351="Yes"),0,"Irrelevant"))</f>
        <v>Irrelevant</v>
      </c>
      <c r="N351" s="4" t="str">
        <f>IF(AND(OR(I351="Motorway link",I351="Exit diverge",I351="Entrance merge"),'Input data'!O366=""),3,IF(AND(OR(I351="Motorway link",I351="Exit diverge",I351="Entrance merge"),'Input data'!O366&lt;11,'Input data'!O366&gt;-0.00000001),'Input data'!O366,"Irrelevant"))</f>
        <v>Irrelevant</v>
      </c>
      <c r="O351" s="4" t="str">
        <f>IF(AND(OR(I351="Motorway link",I351="Exit diverge",I351="Entrance merge",I351="Exit ramp",I351="Entrance ramp"),'Input data'!P366=""),0.5,IF(AND(OR(I351="Motorway link",I351="Exit diverge",I351="Entrance merge",I351="Exit ramp",I351="Entrance ramp"),'Input data'!P366&gt;-0.00000001,'Input data'!P366&lt;11),'Input data'!P366,"Irrelevant"))</f>
        <v>Irrelevant</v>
      </c>
      <c r="P351" s="4" t="str">
        <f>IF(AND(OR(I351="Motorway link",I351="Exit diverge",I351="Entrance merge"),'Input data'!Q366=""),5,IF(AND(OR(I351="Motorway link",I351="Exit diverge",I351="Entrance merge"),'Input data'!Q366&gt;-0.00000001,'Input data'!Q366&lt;101),'Input data'!Q366,"Irrelevant"))</f>
        <v>Irrelevant</v>
      </c>
      <c r="Q351" s="4" t="str">
        <f>IF(AND(OR(I351="Motorway link",I351="Exit diverge",I351="Entrance merge"),'Input data'!R366=""),"Straight",IF(AND(OR(I351="Motorway link",I351="Exit diverge",I351="Entrance merge"),'Input data'!R366&gt;10),'Input data'!R366,"Irrelevant"))</f>
        <v>Irrelevant</v>
      </c>
      <c r="R351" s="4" t="str">
        <f>IF(Q351="Straight",0,IF(AND(OR(I351="Motorway link",I351="Exit diverge",I351="Entrance merge"),OR('Input data'!S366="",'Input data'!S366&gt;(G351*1000))),G351*1000,IF(AND(OR(I351="Motorway link",I351="Exit diverge",I351="Entrance merge"),'Input data'!S366&gt;0),'Input data'!S366,"Irrelevant")))</f>
        <v>Irrelevant</v>
      </c>
      <c r="S351" s="4" t="str">
        <f>IF(AND(OR(I351="Motorway link",I351="Exit diverge",I351="Entrance merge"),'Input data'!T366=""),"Straight",IF(AND(OR(I351="Motorway link",I351="Exit diverge",I351="Entrance merge"),'Input data'!T366&gt;10),'Input data'!T366,"Irrelevant"))</f>
        <v>Irrelevant</v>
      </c>
      <c r="T351" s="4" t="str">
        <f>IF(S351="Straight",0,IF(R351="Irrelevant","Irrelevant",IF(AND(OR(I351="Motorway link",I351="Exit diverge",I351="Entrance merge"),OR('Input data'!U366="",'Input data'!U366&gt;(G351*1000-R351))),G351*1000-R351,IF(AND(OR(I351="Motorway link",I351="Exit diverge",I351="Entrance merge"),'Input data'!U366&gt;0),'Input data'!U366,"Irrelevant"))))</f>
        <v>Irrelevant</v>
      </c>
      <c r="U351" s="4" t="str">
        <f>IF(AND(OR(I351="Motorway link",I351="Exit diverge",I351="Entrance merge",I351="Exit ramp",I351="Entrance ramp"),'Input data'!V366=""),"No",IF(OR(I351="Motorway link",I351="Exit diverge",I351="Entrance merge",I351="Exit ramp",I351="Entrance ramp"),'Input data'!V366,"Irrelevant"))</f>
        <v>Irrelevant</v>
      </c>
      <c r="V351" s="4" t="str">
        <f>IF(W351="Straight",IF(AND(OR(I351="Exit ramp",I351="Entrance ramp"),'Input data'!W366=""),"Straight diamond ramp",IF(OR(I351="Exit ramp",I351="Entrance ramp"),'Input data'!W366,"Irrelevant")),"Irrelevant")</f>
        <v>Irrelevant</v>
      </c>
      <c r="W351" s="4" t="str">
        <f>IF(AND(OR(I351="Exit ramp",I351="Entrance ramp"),'Input data'!X366=""),"Straight",IF(AND(OR(I351="Exit ramp",I351="Entrance ramp"),'Input data'!X366&gt;10),'Input data'!X366,"Irrelevant"))</f>
        <v>Irrelevant</v>
      </c>
      <c r="X351" s="4" t="str">
        <f>IF(AND(OR(I351="Exit ramp",I351="Entrance ramp"),OR('Input data'!Y366="",'Input data'!Y366&gt;(G351*1000))),G351*1000,IF(AND(OR(I351="Exit ramp",I351="Entrance ramp"),'Input data'!Y366&gt;0),'Input data'!Y366,"Irrelevant"))</f>
        <v>Irrelevant</v>
      </c>
      <c r="Y351" s="4" t="str">
        <f>IF(AND(I351="Exit ramp",'Input data'!Z366=""),95,IF(AND(I351="Entrance ramp",'Input data'!Z366=""),45,IF(AND(OR(I351="Exit ramp",I351="Entrance ramp"),'Input data'!Z366&gt;4,'Input data'!Z366&lt;200),'Input data'!Z366,"Irrelevant")))</f>
        <v>Irrelevant</v>
      </c>
      <c r="Z351" s="4" t="str">
        <f>IF(AND(OR(I351="Exit ramp",I351="Entrance ramp"),'Input data'!AA366=""),"Straight",IF(AND(OR(I351="Exit ramp",I351="Entrance ramp"),'Input data'!AA366&gt;10),'Input data'!AA366,"Irrelevant"))</f>
        <v>Irrelevant</v>
      </c>
      <c r="AA351" s="4" t="str">
        <f>IF(X351="Irrelevant","Irrelevant",IF(AND(OR(I351="Exit ramp",I351="Entrance ramp"),OR('Input data'!AB366="",'Input data'!AB366&gt;(G351*1000-X351))),G351*1000-X351,IF(AND(OR(I351="Exit ramp",I351="Entrance ramp"),'Input data'!AB366&gt;0),'Input data'!AB366,"Irrelevant")))</f>
        <v>Irrelevant</v>
      </c>
      <c r="AB351" s="4" t="str">
        <f>IF(AND(I351="Exit ramp",'Input data'!AC366=""),60,IF(AND(I351="Entrance ramp",'Input data'!AC366=""),80,IF(AND(OR(I351="Exit ramp",I351="Entrance ramp"),'Input data'!AC366&gt;4,'Input data'!AC366&lt;200),'Input data'!AC366,"Irrelevant")))</f>
        <v>Irrelevant</v>
      </c>
      <c r="AC351" s="4" t="str">
        <f>IF(AND(OR(I351="Motorway link",I351="Exit diverge",I351="Entrance merge"),'Input data'!AD366=""),"No",IF(OR(I351="Motorway link",I351="Exit diverge",I351="Entrance merge"),'Input data'!AD366,"Irrelevant"))</f>
        <v>Irrelevant</v>
      </c>
      <c r="AD351" s="4" t="str">
        <f>IF(AND(OR(I351="Motorway link",I351="Exit diverge",I351="Entrance merge"),'Input data'!AE366=""),"130 kph",IF(OR(I351="Motorway link",I351="Exit diverge",I351="Entrance merge"),'Input data'!AE366,"Irrelevant"))</f>
        <v>Irrelevant</v>
      </c>
      <c r="AE351" s="4" t="str">
        <f>IF(AND(I351="Entrance merge",'Input data'!AF366=""),"No",IF(I351="Entrance merge",'Input data'!AF366,"Irrelevant"))</f>
        <v>Irrelevant</v>
      </c>
      <c r="AF351" s="4" t="str">
        <f>IF(AND(AE351="Yes",'Input data'!AG366&gt;0,'Input data'!AG366&lt;1.00000001),'Input data'!AG366,IF(OR(AE351="No",AE351="Yes"),0,"Irrelevant"))</f>
        <v>Irrelevant</v>
      </c>
    </row>
    <row r="352" spans="1:32" x14ac:dyDescent="0.3">
      <c r="A352" s="4" t="str">
        <f>IF('Input data'!A367="","",'Input data'!A367)</f>
        <v/>
      </c>
      <c r="B352" s="4" t="str">
        <f>IF('Input data'!B367="","",'Input data'!B367)</f>
        <v/>
      </c>
      <c r="C352" s="4" t="str">
        <f>IF('Input data'!C367="","",'Input data'!C367)</f>
        <v/>
      </c>
      <c r="D352" s="4" t="str">
        <f>IF('Input data'!D367="","",'Input data'!D367)</f>
        <v/>
      </c>
      <c r="E352" s="4" t="str">
        <f>IF('Input data'!E367="","",'Input data'!E367)</f>
        <v/>
      </c>
      <c r="F352" s="4" t="str">
        <f>IF('Input data'!F367="","",'Input data'!F367)</f>
        <v/>
      </c>
      <c r="G352" s="4">
        <f>IF('Input data'!G367="","",'Input data'!G367)</f>
        <v>0</v>
      </c>
      <c r="H352" s="4" t="str">
        <f>IF('Input data'!H367&gt;0.5,'Input data'!H367,"")</f>
        <v/>
      </c>
      <c r="I352" s="4" t="str">
        <f>IF('Input data'!I367="","",'Input data'!I367)</f>
        <v/>
      </c>
      <c r="J352" s="4" t="str">
        <f>IF(AND(OR(I352="Motorway link",I352="Exit diverge",I352="Entrance merge"),'Input data'!K367=""),2,IF(AND(OR(I352="Motorway link",I352="Exit diverge",I352="Entrance merge"),'Input data'!K367&gt;0.5,'Input data'!K367&lt;21),'Input data'!K367,"Irrelevant"))</f>
        <v>Irrelevant</v>
      </c>
      <c r="K352" s="4" t="str">
        <f>IF(AND(OR(I352="Motorway link",I352="Exit diverge",I352="Entrance merge",I352="Exit ramp",I352="Entrance ramp"),'Input data'!L367=""),3.5,IF(AND(OR(I352="Motorway link",I352="Exit diverge",I352="Entrance merge",I352="Exit ramp",I352="Entrance ramp"),'Input data'!L367&gt;1.5,'Input data'!L367&lt;11),'Input data'!L367,"Irrelevant"))</f>
        <v>Irrelevant</v>
      </c>
      <c r="L352" s="4" t="str">
        <f>IF(AND(I352="Motorway link",'Input data'!M367=""),"No",IF(I352="Motorway link",'Input data'!M367,"Irrelevant"))</f>
        <v>Irrelevant</v>
      </c>
      <c r="M352" s="4" t="str">
        <f>IF(AND(L352="Yes",'Input data'!N367&gt;0,'Input data'!N367&lt;1.00000001),'Input data'!N367,IF(OR(L352="No",L352="Yes"),0,"Irrelevant"))</f>
        <v>Irrelevant</v>
      </c>
      <c r="N352" s="4" t="str">
        <f>IF(AND(OR(I352="Motorway link",I352="Exit diverge",I352="Entrance merge"),'Input data'!O367=""),3,IF(AND(OR(I352="Motorway link",I352="Exit diverge",I352="Entrance merge"),'Input data'!O367&lt;11,'Input data'!O367&gt;-0.00000001),'Input data'!O367,"Irrelevant"))</f>
        <v>Irrelevant</v>
      </c>
      <c r="O352" s="4" t="str">
        <f>IF(AND(OR(I352="Motorway link",I352="Exit diverge",I352="Entrance merge",I352="Exit ramp",I352="Entrance ramp"),'Input data'!P367=""),0.5,IF(AND(OR(I352="Motorway link",I352="Exit diverge",I352="Entrance merge",I352="Exit ramp",I352="Entrance ramp"),'Input data'!P367&gt;-0.00000001,'Input data'!P367&lt;11),'Input data'!P367,"Irrelevant"))</f>
        <v>Irrelevant</v>
      </c>
      <c r="P352" s="4" t="str">
        <f>IF(AND(OR(I352="Motorway link",I352="Exit diverge",I352="Entrance merge"),'Input data'!Q367=""),5,IF(AND(OR(I352="Motorway link",I352="Exit diverge",I352="Entrance merge"),'Input data'!Q367&gt;-0.00000001,'Input data'!Q367&lt;101),'Input data'!Q367,"Irrelevant"))</f>
        <v>Irrelevant</v>
      </c>
      <c r="Q352" s="4" t="str">
        <f>IF(AND(OR(I352="Motorway link",I352="Exit diverge",I352="Entrance merge"),'Input data'!R367=""),"Straight",IF(AND(OR(I352="Motorway link",I352="Exit diverge",I352="Entrance merge"),'Input data'!R367&gt;10),'Input data'!R367,"Irrelevant"))</f>
        <v>Irrelevant</v>
      </c>
      <c r="R352" s="4" t="str">
        <f>IF(Q352="Straight",0,IF(AND(OR(I352="Motorway link",I352="Exit diverge",I352="Entrance merge"),OR('Input data'!S367="",'Input data'!S367&gt;(G352*1000))),G352*1000,IF(AND(OR(I352="Motorway link",I352="Exit diverge",I352="Entrance merge"),'Input data'!S367&gt;0),'Input data'!S367,"Irrelevant")))</f>
        <v>Irrelevant</v>
      </c>
      <c r="S352" s="4" t="str">
        <f>IF(AND(OR(I352="Motorway link",I352="Exit diverge",I352="Entrance merge"),'Input data'!T367=""),"Straight",IF(AND(OR(I352="Motorway link",I352="Exit diverge",I352="Entrance merge"),'Input data'!T367&gt;10),'Input data'!T367,"Irrelevant"))</f>
        <v>Irrelevant</v>
      </c>
      <c r="T352" s="4" t="str">
        <f>IF(S352="Straight",0,IF(R352="Irrelevant","Irrelevant",IF(AND(OR(I352="Motorway link",I352="Exit diverge",I352="Entrance merge"),OR('Input data'!U367="",'Input data'!U367&gt;(G352*1000-R352))),G352*1000-R352,IF(AND(OR(I352="Motorway link",I352="Exit diverge",I352="Entrance merge"),'Input data'!U367&gt;0),'Input data'!U367,"Irrelevant"))))</f>
        <v>Irrelevant</v>
      </c>
      <c r="U352" s="4" t="str">
        <f>IF(AND(OR(I352="Motorway link",I352="Exit diverge",I352="Entrance merge",I352="Exit ramp",I352="Entrance ramp"),'Input data'!V367=""),"No",IF(OR(I352="Motorway link",I352="Exit diverge",I352="Entrance merge",I352="Exit ramp",I352="Entrance ramp"),'Input data'!V367,"Irrelevant"))</f>
        <v>Irrelevant</v>
      </c>
      <c r="V352" s="4" t="str">
        <f>IF(W352="Straight",IF(AND(OR(I352="Exit ramp",I352="Entrance ramp"),'Input data'!W367=""),"Straight diamond ramp",IF(OR(I352="Exit ramp",I352="Entrance ramp"),'Input data'!W367,"Irrelevant")),"Irrelevant")</f>
        <v>Irrelevant</v>
      </c>
      <c r="W352" s="4" t="str">
        <f>IF(AND(OR(I352="Exit ramp",I352="Entrance ramp"),'Input data'!X367=""),"Straight",IF(AND(OR(I352="Exit ramp",I352="Entrance ramp"),'Input data'!X367&gt;10),'Input data'!X367,"Irrelevant"))</f>
        <v>Irrelevant</v>
      </c>
      <c r="X352" s="4" t="str">
        <f>IF(AND(OR(I352="Exit ramp",I352="Entrance ramp"),OR('Input data'!Y367="",'Input data'!Y367&gt;(G352*1000))),G352*1000,IF(AND(OR(I352="Exit ramp",I352="Entrance ramp"),'Input data'!Y367&gt;0),'Input data'!Y367,"Irrelevant"))</f>
        <v>Irrelevant</v>
      </c>
      <c r="Y352" s="4" t="str">
        <f>IF(AND(I352="Exit ramp",'Input data'!Z367=""),95,IF(AND(I352="Entrance ramp",'Input data'!Z367=""),45,IF(AND(OR(I352="Exit ramp",I352="Entrance ramp"),'Input data'!Z367&gt;4,'Input data'!Z367&lt;200),'Input data'!Z367,"Irrelevant")))</f>
        <v>Irrelevant</v>
      </c>
      <c r="Z352" s="4" t="str">
        <f>IF(AND(OR(I352="Exit ramp",I352="Entrance ramp"),'Input data'!AA367=""),"Straight",IF(AND(OR(I352="Exit ramp",I352="Entrance ramp"),'Input data'!AA367&gt;10),'Input data'!AA367,"Irrelevant"))</f>
        <v>Irrelevant</v>
      </c>
      <c r="AA352" s="4" t="str">
        <f>IF(X352="Irrelevant","Irrelevant",IF(AND(OR(I352="Exit ramp",I352="Entrance ramp"),OR('Input data'!AB367="",'Input data'!AB367&gt;(G352*1000-X352))),G352*1000-X352,IF(AND(OR(I352="Exit ramp",I352="Entrance ramp"),'Input data'!AB367&gt;0),'Input data'!AB367,"Irrelevant")))</f>
        <v>Irrelevant</v>
      </c>
      <c r="AB352" s="4" t="str">
        <f>IF(AND(I352="Exit ramp",'Input data'!AC367=""),60,IF(AND(I352="Entrance ramp",'Input data'!AC367=""),80,IF(AND(OR(I352="Exit ramp",I352="Entrance ramp"),'Input data'!AC367&gt;4,'Input data'!AC367&lt;200),'Input data'!AC367,"Irrelevant")))</f>
        <v>Irrelevant</v>
      </c>
      <c r="AC352" s="4" t="str">
        <f>IF(AND(OR(I352="Motorway link",I352="Exit diverge",I352="Entrance merge"),'Input data'!AD367=""),"No",IF(OR(I352="Motorway link",I352="Exit diverge",I352="Entrance merge"),'Input data'!AD367,"Irrelevant"))</f>
        <v>Irrelevant</v>
      </c>
      <c r="AD352" s="4" t="str">
        <f>IF(AND(OR(I352="Motorway link",I352="Exit diverge",I352="Entrance merge"),'Input data'!AE367=""),"130 kph",IF(OR(I352="Motorway link",I352="Exit diverge",I352="Entrance merge"),'Input data'!AE367,"Irrelevant"))</f>
        <v>Irrelevant</v>
      </c>
      <c r="AE352" s="4" t="str">
        <f>IF(AND(I352="Entrance merge",'Input data'!AF367=""),"No",IF(I352="Entrance merge",'Input data'!AF367,"Irrelevant"))</f>
        <v>Irrelevant</v>
      </c>
      <c r="AF352" s="4" t="str">
        <f>IF(AND(AE352="Yes",'Input data'!AG367&gt;0,'Input data'!AG367&lt;1.00000001),'Input data'!AG367,IF(OR(AE352="No",AE352="Yes"),0,"Irrelevant"))</f>
        <v>Irrelevant</v>
      </c>
    </row>
    <row r="353" spans="1:32" x14ac:dyDescent="0.3">
      <c r="A353" s="4" t="str">
        <f>IF('Input data'!A368="","",'Input data'!A368)</f>
        <v/>
      </c>
      <c r="B353" s="4" t="str">
        <f>IF('Input data'!B368="","",'Input data'!B368)</f>
        <v/>
      </c>
      <c r="C353" s="4" t="str">
        <f>IF('Input data'!C368="","",'Input data'!C368)</f>
        <v/>
      </c>
      <c r="D353" s="4" t="str">
        <f>IF('Input data'!D368="","",'Input data'!D368)</f>
        <v/>
      </c>
      <c r="E353" s="4" t="str">
        <f>IF('Input data'!E368="","",'Input data'!E368)</f>
        <v/>
      </c>
      <c r="F353" s="4" t="str">
        <f>IF('Input data'!F368="","",'Input data'!F368)</f>
        <v/>
      </c>
      <c r="G353" s="4">
        <f>IF('Input data'!G368="","",'Input data'!G368)</f>
        <v>0</v>
      </c>
      <c r="H353" s="4" t="str">
        <f>IF('Input data'!H368&gt;0.5,'Input data'!H368,"")</f>
        <v/>
      </c>
      <c r="I353" s="4" t="str">
        <f>IF('Input data'!I368="","",'Input data'!I368)</f>
        <v/>
      </c>
      <c r="J353" s="4" t="str">
        <f>IF(AND(OR(I353="Motorway link",I353="Exit diverge",I353="Entrance merge"),'Input data'!K368=""),2,IF(AND(OR(I353="Motorway link",I353="Exit diverge",I353="Entrance merge"),'Input data'!K368&gt;0.5,'Input data'!K368&lt;21),'Input data'!K368,"Irrelevant"))</f>
        <v>Irrelevant</v>
      </c>
      <c r="K353" s="4" t="str">
        <f>IF(AND(OR(I353="Motorway link",I353="Exit diverge",I353="Entrance merge",I353="Exit ramp",I353="Entrance ramp"),'Input data'!L368=""),3.5,IF(AND(OR(I353="Motorway link",I353="Exit diverge",I353="Entrance merge",I353="Exit ramp",I353="Entrance ramp"),'Input data'!L368&gt;1.5,'Input data'!L368&lt;11),'Input data'!L368,"Irrelevant"))</f>
        <v>Irrelevant</v>
      </c>
      <c r="L353" s="4" t="str">
        <f>IF(AND(I353="Motorway link",'Input data'!M368=""),"No",IF(I353="Motorway link",'Input data'!M368,"Irrelevant"))</f>
        <v>Irrelevant</v>
      </c>
      <c r="M353" s="4" t="str">
        <f>IF(AND(L353="Yes",'Input data'!N368&gt;0,'Input data'!N368&lt;1.00000001),'Input data'!N368,IF(OR(L353="No",L353="Yes"),0,"Irrelevant"))</f>
        <v>Irrelevant</v>
      </c>
      <c r="N353" s="4" t="str">
        <f>IF(AND(OR(I353="Motorway link",I353="Exit diverge",I353="Entrance merge"),'Input data'!O368=""),3,IF(AND(OR(I353="Motorway link",I353="Exit diverge",I353="Entrance merge"),'Input data'!O368&lt;11,'Input data'!O368&gt;-0.00000001),'Input data'!O368,"Irrelevant"))</f>
        <v>Irrelevant</v>
      </c>
      <c r="O353" s="4" t="str">
        <f>IF(AND(OR(I353="Motorway link",I353="Exit diverge",I353="Entrance merge",I353="Exit ramp",I353="Entrance ramp"),'Input data'!P368=""),0.5,IF(AND(OR(I353="Motorway link",I353="Exit diverge",I353="Entrance merge",I353="Exit ramp",I353="Entrance ramp"),'Input data'!P368&gt;-0.00000001,'Input data'!P368&lt;11),'Input data'!P368,"Irrelevant"))</f>
        <v>Irrelevant</v>
      </c>
      <c r="P353" s="4" t="str">
        <f>IF(AND(OR(I353="Motorway link",I353="Exit diverge",I353="Entrance merge"),'Input data'!Q368=""),5,IF(AND(OR(I353="Motorway link",I353="Exit diverge",I353="Entrance merge"),'Input data'!Q368&gt;-0.00000001,'Input data'!Q368&lt;101),'Input data'!Q368,"Irrelevant"))</f>
        <v>Irrelevant</v>
      </c>
      <c r="Q353" s="4" t="str">
        <f>IF(AND(OR(I353="Motorway link",I353="Exit diverge",I353="Entrance merge"),'Input data'!R368=""),"Straight",IF(AND(OR(I353="Motorway link",I353="Exit diverge",I353="Entrance merge"),'Input data'!R368&gt;10),'Input data'!R368,"Irrelevant"))</f>
        <v>Irrelevant</v>
      </c>
      <c r="R353" s="4" t="str">
        <f>IF(Q353="Straight",0,IF(AND(OR(I353="Motorway link",I353="Exit diverge",I353="Entrance merge"),OR('Input data'!S368="",'Input data'!S368&gt;(G353*1000))),G353*1000,IF(AND(OR(I353="Motorway link",I353="Exit diverge",I353="Entrance merge"),'Input data'!S368&gt;0),'Input data'!S368,"Irrelevant")))</f>
        <v>Irrelevant</v>
      </c>
      <c r="S353" s="4" t="str">
        <f>IF(AND(OR(I353="Motorway link",I353="Exit diverge",I353="Entrance merge"),'Input data'!T368=""),"Straight",IF(AND(OR(I353="Motorway link",I353="Exit diverge",I353="Entrance merge"),'Input data'!T368&gt;10),'Input data'!T368,"Irrelevant"))</f>
        <v>Irrelevant</v>
      </c>
      <c r="T353" s="4" t="str">
        <f>IF(S353="Straight",0,IF(R353="Irrelevant","Irrelevant",IF(AND(OR(I353="Motorway link",I353="Exit diverge",I353="Entrance merge"),OR('Input data'!U368="",'Input data'!U368&gt;(G353*1000-R353))),G353*1000-R353,IF(AND(OR(I353="Motorway link",I353="Exit diverge",I353="Entrance merge"),'Input data'!U368&gt;0),'Input data'!U368,"Irrelevant"))))</f>
        <v>Irrelevant</v>
      </c>
      <c r="U353" s="4" t="str">
        <f>IF(AND(OR(I353="Motorway link",I353="Exit diverge",I353="Entrance merge",I353="Exit ramp",I353="Entrance ramp"),'Input data'!V368=""),"No",IF(OR(I353="Motorway link",I353="Exit diverge",I353="Entrance merge",I353="Exit ramp",I353="Entrance ramp"),'Input data'!V368,"Irrelevant"))</f>
        <v>Irrelevant</v>
      </c>
      <c r="V353" s="4" t="str">
        <f>IF(W353="Straight",IF(AND(OR(I353="Exit ramp",I353="Entrance ramp"),'Input data'!W368=""),"Straight diamond ramp",IF(OR(I353="Exit ramp",I353="Entrance ramp"),'Input data'!W368,"Irrelevant")),"Irrelevant")</f>
        <v>Irrelevant</v>
      </c>
      <c r="W353" s="4" t="str">
        <f>IF(AND(OR(I353="Exit ramp",I353="Entrance ramp"),'Input data'!X368=""),"Straight",IF(AND(OR(I353="Exit ramp",I353="Entrance ramp"),'Input data'!X368&gt;10),'Input data'!X368,"Irrelevant"))</f>
        <v>Irrelevant</v>
      </c>
      <c r="X353" s="4" t="str">
        <f>IF(AND(OR(I353="Exit ramp",I353="Entrance ramp"),OR('Input data'!Y368="",'Input data'!Y368&gt;(G353*1000))),G353*1000,IF(AND(OR(I353="Exit ramp",I353="Entrance ramp"),'Input data'!Y368&gt;0),'Input data'!Y368,"Irrelevant"))</f>
        <v>Irrelevant</v>
      </c>
      <c r="Y353" s="4" t="str">
        <f>IF(AND(I353="Exit ramp",'Input data'!Z368=""),95,IF(AND(I353="Entrance ramp",'Input data'!Z368=""),45,IF(AND(OR(I353="Exit ramp",I353="Entrance ramp"),'Input data'!Z368&gt;4,'Input data'!Z368&lt;200),'Input data'!Z368,"Irrelevant")))</f>
        <v>Irrelevant</v>
      </c>
      <c r="Z353" s="4" t="str">
        <f>IF(AND(OR(I353="Exit ramp",I353="Entrance ramp"),'Input data'!AA368=""),"Straight",IF(AND(OR(I353="Exit ramp",I353="Entrance ramp"),'Input data'!AA368&gt;10),'Input data'!AA368,"Irrelevant"))</f>
        <v>Irrelevant</v>
      </c>
      <c r="AA353" s="4" t="str">
        <f>IF(X353="Irrelevant","Irrelevant",IF(AND(OR(I353="Exit ramp",I353="Entrance ramp"),OR('Input data'!AB368="",'Input data'!AB368&gt;(G353*1000-X353))),G353*1000-X353,IF(AND(OR(I353="Exit ramp",I353="Entrance ramp"),'Input data'!AB368&gt;0),'Input data'!AB368,"Irrelevant")))</f>
        <v>Irrelevant</v>
      </c>
      <c r="AB353" s="4" t="str">
        <f>IF(AND(I353="Exit ramp",'Input data'!AC368=""),60,IF(AND(I353="Entrance ramp",'Input data'!AC368=""),80,IF(AND(OR(I353="Exit ramp",I353="Entrance ramp"),'Input data'!AC368&gt;4,'Input data'!AC368&lt;200),'Input data'!AC368,"Irrelevant")))</f>
        <v>Irrelevant</v>
      </c>
      <c r="AC353" s="4" t="str">
        <f>IF(AND(OR(I353="Motorway link",I353="Exit diverge",I353="Entrance merge"),'Input data'!AD368=""),"No",IF(OR(I353="Motorway link",I353="Exit diverge",I353="Entrance merge"),'Input data'!AD368,"Irrelevant"))</f>
        <v>Irrelevant</v>
      </c>
      <c r="AD353" s="4" t="str">
        <f>IF(AND(OR(I353="Motorway link",I353="Exit diverge",I353="Entrance merge"),'Input data'!AE368=""),"130 kph",IF(OR(I353="Motorway link",I353="Exit diverge",I353="Entrance merge"),'Input data'!AE368,"Irrelevant"))</f>
        <v>Irrelevant</v>
      </c>
      <c r="AE353" s="4" t="str">
        <f>IF(AND(I353="Entrance merge",'Input data'!AF368=""),"No",IF(I353="Entrance merge",'Input data'!AF368,"Irrelevant"))</f>
        <v>Irrelevant</v>
      </c>
      <c r="AF353" s="4" t="str">
        <f>IF(AND(AE353="Yes",'Input data'!AG368&gt;0,'Input data'!AG368&lt;1.00000001),'Input data'!AG368,IF(OR(AE353="No",AE353="Yes"),0,"Irrelevant"))</f>
        <v>Irrelevant</v>
      </c>
    </row>
    <row r="354" spans="1:32" x14ac:dyDescent="0.3">
      <c r="A354" s="4" t="str">
        <f>IF('Input data'!A369="","",'Input data'!A369)</f>
        <v/>
      </c>
      <c r="B354" s="4" t="str">
        <f>IF('Input data'!B369="","",'Input data'!B369)</f>
        <v/>
      </c>
      <c r="C354" s="4" t="str">
        <f>IF('Input data'!C369="","",'Input data'!C369)</f>
        <v/>
      </c>
      <c r="D354" s="4" t="str">
        <f>IF('Input data'!D369="","",'Input data'!D369)</f>
        <v/>
      </c>
      <c r="E354" s="4" t="str">
        <f>IF('Input data'!E369="","",'Input data'!E369)</f>
        <v/>
      </c>
      <c r="F354" s="4" t="str">
        <f>IF('Input data'!F369="","",'Input data'!F369)</f>
        <v/>
      </c>
      <c r="G354" s="4">
        <f>IF('Input data'!G369="","",'Input data'!G369)</f>
        <v>0</v>
      </c>
      <c r="H354" s="4" t="str">
        <f>IF('Input data'!H369&gt;0.5,'Input data'!H369,"")</f>
        <v/>
      </c>
      <c r="I354" s="4" t="str">
        <f>IF('Input data'!I369="","",'Input data'!I369)</f>
        <v/>
      </c>
      <c r="J354" s="4" t="str">
        <f>IF(AND(OR(I354="Motorway link",I354="Exit diverge",I354="Entrance merge"),'Input data'!K369=""),2,IF(AND(OR(I354="Motorway link",I354="Exit diverge",I354="Entrance merge"),'Input data'!K369&gt;0.5,'Input data'!K369&lt;21),'Input data'!K369,"Irrelevant"))</f>
        <v>Irrelevant</v>
      </c>
      <c r="K354" s="4" t="str">
        <f>IF(AND(OR(I354="Motorway link",I354="Exit diverge",I354="Entrance merge",I354="Exit ramp",I354="Entrance ramp"),'Input data'!L369=""),3.5,IF(AND(OR(I354="Motorway link",I354="Exit diverge",I354="Entrance merge",I354="Exit ramp",I354="Entrance ramp"),'Input data'!L369&gt;1.5,'Input data'!L369&lt;11),'Input data'!L369,"Irrelevant"))</f>
        <v>Irrelevant</v>
      </c>
      <c r="L354" s="4" t="str">
        <f>IF(AND(I354="Motorway link",'Input data'!M369=""),"No",IF(I354="Motorway link",'Input data'!M369,"Irrelevant"))</f>
        <v>Irrelevant</v>
      </c>
      <c r="M354" s="4" t="str">
        <f>IF(AND(L354="Yes",'Input data'!N369&gt;0,'Input data'!N369&lt;1.00000001),'Input data'!N369,IF(OR(L354="No",L354="Yes"),0,"Irrelevant"))</f>
        <v>Irrelevant</v>
      </c>
      <c r="N354" s="4" t="str">
        <f>IF(AND(OR(I354="Motorway link",I354="Exit diverge",I354="Entrance merge"),'Input data'!O369=""),3,IF(AND(OR(I354="Motorway link",I354="Exit diverge",I354="Entrance merge"),'Input data'!O369&lt;11,'Input data'!O369&gt;-0.00000001),'Input data'!O369,"Irrelevant"))</f>
        <v>Irrelevant</v>
      </c>
      <c r="O354" s="4" t="str">
        <f>IF(AND(OR(I354="Motorway link",I354="Exit diverge",I354="Entrance merge",I354="Exit ramp",I354="Entrance ramp"),'Input data'!P369=""),0.5,IF(AND(OR(I354="Motorway link",I354="Exit diverge",I354="Entrance merge",I354="Exit ramp",I354="Entrance ramp"),'Input data'!P369&gt;-0.00000001,'Input data'!P369&lt;11),'Input data'!P369,"Irrelevant"))</f>
        <v>Irrelevant</v>
      </c>
      <c r="P354" s="4" t="str">
        <f>IF(AND(OR(I354="Motorway link",I354="Exit diverge",I354="Entrance merge"),'Input data'!Q369=""),5,IF(AND(OR(I354="Motorway link",I354="Exit diverge",I354="Entrance merge"),'Input data'!Q369&gt;-0.00000001,'Input data'!Q369&lt;101),'Input data'!Q369,"Irrelevant"))</f>
        <v>Irrelevant</v>
      </c>
      <c r="Q354" s="4" t="str">
        <f>IF(AND(OR(I354="Motorway link",I354="Exit diverge",I354="Entrance merge"),'Input data'!R369=""),"Straight",IF(AND(OR(I354="Motorway link",I354="Exit diverge",I354="Entrance merge"),'Input data'!R369&gt;10),'Input data'!R369,"Irrelevant"))</f>
        <v>Irrelevant</v>
      </c>
      <c r="R354" s="4" t="str">
        <f>IF(Q354="Straight",0,IF(AND(OR(I354="Motorway link",I354="Exit diverge",I354="Entrance merge"),OR('Input data'!S369="",'Input data'!S369&gt;(G354*1000))),G354*1000,IF(AND(OR(I354="Motorway link",I354="Exit diverge",I354="Entrance merge"),'Input data'!S369&gt;0),'Input data'!S369,"Irrelevant")))</f>
        <v>Irrelevant</v>
      </c>
      <c r="S354" s="4" t="str">
        <f>IF(AND(OR(I354="Motorway link",I354="Exit diverge",I354="Entrance merge"),'Input data'!T369=""),"Straight",IF(AND(OR(I354="Motorway link",I354="Exit diverge",I354="Entrance merge"),'Input data'!T369&gt;10),'Input data'!T369,"Irrelevant"))</f>
        <v>Irrelevant</v>
      </c>
      <c r="T354" s="4" t="str">
        <f>IF(S354="Straight",0,IF(R354="Irrelevant","Irrelevant",IF(AND(OR(I354="Motorway link",I354="Exit diverge",I354="Entrance merge"),OR('Input data'!U369="",'Input data'!U369&gt;(G354*1000-R354))),G354*1000-R354,IF(AND(OR(I354="Motorway link",I354="Exit diverge",I354="Entrance merge"),'Input data'!U369&gt;0),'Input data'!U369,"Irrelevant"))))</f>
        <v>Irrelevant</v>
      </c>
      <c r="U354" s="4" t="str">
        <f>IF(AND(OR(I354="Motorway link",I354="Exit diverge",I354="Entrance merge",I354="Exit ramp",I354="Entrance ramp"),'Input data'!V369=""),"No",IF(OR(I354="Motorway link",I354="Exit diverge",I354="Entrance merge",I354="Exit ramp",I354="Entrance ramp"),'Input data'!V369,"Irrelevant"))</f>
        <v>Irrelevant</v>
      </c>
      <c r="V354" s="4" t="str">
        <f>IF(W354="Straight",IF(AND(OR(I354="Exit ramp",I354="Entrance ramp"),'Input data'!W369=""),"Straight diamond ramp",IF(OR(I354="Exit ramp",I354="Entrance ramp"),'Input data'!W369,"Irrelevant")),"Irrelevant")</f>
        <v>Irrelevant</v>
      </c>
      <c r="W354" s="4" t="str">
        <f>IF(AND(OR(I354="Exit ramp",I354="Entrance ramp"),'Input data'!X369=""),"Straight",IF(AND(OR(I354="Exit ramp",I354="Entrance ramp"),'Input data'!X369&gt;10),'Input data'!X369,"Irrelevant"))</f>
        <v>Irrelevant</v>
      </c>
      <c r="X354" s="4" t="str">
        <f>IF(AND(OR(I354="Exit ramp",I354="Entrance ramp"),OR('Input data'!Y369="",'Input data'!Y369&gt;(G354*1000))),G354*1000,IF(AND(OR(I354="Exit ramp",I354="Entrance ramp"),'Input data'!Y369&gt;0),'Input data'!Y369,"Irrelevant"))</f>
        <v>Irrelevant</v>
      </c>
      <c r="Y354" s="4" t="str">
        <f>IF(AND(I354="Exit ramp",'Input data'!Z369=""),95,IF(AND(I354="Entrance ramp",'Input data'!Z369=""),45,IF(AND(OR(I354="Exit ramp",I354="Entrance ramp"),'Input data'!Z369&gt;4,'Input data'!Z369&lt;200),'Input data'!Z369,"Irrelevant")))</f>
        <v>Irrelevant</v>
      </c>
      <c r="Z354" s="4" t="str">
        <f>IF(AND(OR(I354="Exit ramp",I354="Entrance ramp"),'Input data'!AA369=""),"Straight",IF(AND(OR(I354="Exit ramp",I354="Entrance ramp"),'Input data'!AA369&gt;10),'Input data'!AA369,"Irrelevant"))</f>
        <v>Irrelevant</v>
      </c>
      <c r="AA354" s="4" t="str">
        <f>IF(X354="Irrelevant","Irrelevant",IF(AND(OR(I354="Exit ramp",I354="Entrance ramp"),OR('Input data'!AB369="",'Input data'!AB369&gt;(G354*1000-X354))),G354*1000-X354,IF(AND(OR(I354="Exit ramp",I354="Entrance ramp"),'Input data'!AB369&gt;0),'Input data'!AB369,"Irrelevant")))</f>
        <v>Irrelevant</v>
      </c>
      <c r="AB354" s="4" t="str">
        <f>IF(AND(I354="Exit ramp",'Input data'!AC369=""),60,IF(AND(I354="Entrance ramp",'Input data'!AC369=""),80,IF(AND(OR(I354="Exit ramp",I354="Entrance ramp"),'Input data'!AC369&gt;4,'Input data'!AC369&lt;200),'Input data'!AC369,"Irrelevant")))</f>
        <v>Irrelevant</v>
      </c>
      <c r="AC354" s="4" t="str">
        <f>IF(AND(OR(I354="Motorway link",I354="Exit diverge",I354="Entrance merge"),'Input data'!AD369=""),"No",IF(OR(I354="Motorway link",I354="Exit diverge",I354="Entrance merge"),'Input data'!AD369,"Irrelevant"))</f>
        <v>Irrelevant</v>
      </c>
      <c r="AD354" s="4" t="str">
        <f>IF(AND(OR(I354="Motorway link",I354="Exit diverge",I354="Entrance merge"),'Input data'!AE369=""),"130 kph",IF(OR(I354="Motorway link",I354="Exit diverge",I354="Entrance merge"),'Input data'!AE369,"Irrelevant"))</f>
        <v>Irrelevant</v>
      </c>
      <c r="AE354" s="4" t="str">
        <f>IF(AND(I354="Entrance merge",'Input data'!AF369=""),"No",IF(I354="Entrance merge",'Input data'!AF369,"Irrelevant"))</f>
        <v>Irrelevant</v>
      </c>
      <c r="AF354" s="4" t="str">
        <f>IF(AND(AE354="Yes",'Input data'!AG369&gt;0,'Input data'!AG369&lt;1.00000001),'Input data'!AG369,IF(OR(AE354="No",AE354="Yes"),0,"Irrelevant"))</f>
        <v>Irrelevant</v>
      </c>
    </row>
    <row r="355" spans="1:32" x14ac:dyDescent="0.3">
      <c r="A355" s="4" t="str">
        <f>IF('Input data'!A370="","",'Input data'!A370)</f>
        <v/>
      </c>
      <c r="B355" s="4" t="str">
        <f>IF('Input data'!B370="","",'Input data'!B370)</f>
        <v/>
      </c>
      <c r="C355" s="4" t="str">
        <f>IF('Input data'!C370="","",'Input data'!C370)</f>
        <v/>
      </c>
      <c r="D355" s="4" t="str">
        <f>IF('Input data'!D370="","",'Input data'!D370)</f>
        <v/>
      </c>
      <c r="E355" s="4" t="str">
        <f>IF('Input data'!E370="","",'Input data'!E370)</f>
        <v/>
      </c>
      <c r="F355" s="4" t="str">
        <f>IF('Input data'!F370="","",'Input data'!F370)</f>
        <v/>
      </c>
      <c r="G355" s="4">
        <f>IF('Input data'!G370="","",'Input data'!G370)</f>
        <v>0</v>
      </c>
      <c r="H355" s="4" t="str">
        <f>IF('Input data'!H370&gt;0.5,'Input data'!H370,"")</f>
        <v/>
      </c>
      <c r="I355" s="4" t="str">
        <f>IF('Input data'!I370="","",'Input data'!I370)</f>
        <v/>
      </c>
      <c r="J355" s="4" t="str">
        <f>IF(AND(OR(I355="Motorway link",I355="Exit diverge",I355="Entrance merge"),'Input data'!K370=""),2,IF(AND(OR(I355="Motorway link",I355="Exit diverge",I355="Entrance merge"),'Input data'!K370&gt;0.5,'Input data'!K370&lt;21),'Input data'!K370,"Irrelevant"))</f>
        <v>Irrelevant</v>
      </c>
      <c r="K355" s="4" t="str">
        <f>IF(AND(OR(I355="Motorway link",I355="Exit diverge",I355="Entrance merge",I355="Exit ramp",I355="Entrance ramp"),'Input data'!L370=""),3.5,IF(AND(OR(I355="Motorway link",I355="Exit diverge",I355="Entrance merge",I355="Exit ramp",I355="Entrance ramp"),'Input data'!L370&gt;1.5,'Input data'!L370&lt;11),'Input data'!L370,"Irrelevant"))</f>
        <v>Irrelevant</v>
      </c>
      <c r="L355" s="4" t="str">
        <f>IF(AND(I355="Motorway link",'Input data'!M370=""),"No",IF(I355="Motorway link",'Input data'!M370,"Irrelevant"))</f>
        <v>Irrelevant</v>
      </c>
      <c r="M355" s="4" t="str">
        <f>IF(AND(L355="Yes",'Input data'!N370&gt;0,'Input data'!N370&lt;1.00000001),'Input data'!N370,IF(OR(L355="No",L355="Yes"),0,"Irrelevant"))</f>
        <v>Irrelevant</v>
      </c>
      <c r="N355" s="4" t="str">
        <f>IF(AND(OR(I355="Motorway link",I355="Exit diverge",I355="Entrance merge"),'Input data'!O370=""),3,IF(AND(OR(I355="Motorway link",I355="Exit diverge",I355="Entrance merge"),'Input data'!O370&lt;11,'Input data'!O370&gt;-0.00000001),'Input data'!O370,"Irrelevant"))</f>
        <v>Irrelevant</v>
      </c>
      <c r="O355" s="4" t="str">
        <f>IF(AND(OR(I355="Motorway link",I355="Exit diverge",I355="Entrance merge",I355="Exit ramp",I355="Entrance ramp"),'Input data'!P370=""),0.5,IF(AND(OR(I355="Motorway link",I355="Exit diverge",I355="Entrance merge",I355="Exit ramp",I355="Entrance ramp"),'Input data'!P370&gt;-0.00000001,'Input data'!P370&lt;11),'Input data'!P370,"Irrelevant"))</f>
        <v>Irrelevant</v>
      </c>
      <c r="P355" s="4" t="str">
        <f>IF(AND(OR(I355="Motorway link",I355="Exit diverge",I355="Entrance merge"),'Input data'!Q370=""),5,IF(AND(OR(I355="Motorway link",I355="Exit diverge",I355="Entrance merge"),'Input data'!Q370&gt;-0.00000001,'Input data'!Q370&lt;101),'Input data'!Q370,"Irrelevant"))</f>
        <v>Irrelevant</v>
      </c>
      <c r="Q355" s="4" t="str">
        <f>IF(AND(OR(I355="Motorway link",I355="Exit diverge",I355="Entrance merge"),'Input data'!R370=""),"Straight",IF(AND(OR(I355="Motorway link",I355="Exit diverge",I355="Entrance merge"),'Input data'!R370&gt;10),'Input data'!R370,"Irrelevant"))</f>
        <v>Irrelevant</v>
      </c>
      <c r="R355" s="4" t="str">
        <f>IF(Q355="Straight",0,IF(AND(OR(I355="Motorway link",I355="Exit diverge",I355="Entrance merge"),OR('Input data'!S370="",'Input data'!S370&gt;(G355*1000))),G355*1000,IF(AND(OR(I355="Motorway link",I355="Exit diverge",I355="Entrance merge"),'Input data'!S370&gt;0),'Input data'!S370,"Irrelevant")))</f>
        <v>Irrelevant</v>
      </c>
      <c r="S355" s="4" t="str">
        <f>IF(AND(OR(I355="Motorway link",I355="Exit diverge",I355="Entrance merge"),'Input data'!T370=""),"Straight",IF(AND(OR(I355="Motorway link",I355="Exit diverge",I355="Entrance merge"),'Input data'!T370&gt;10),'Input data'!T370,"Irrelevant"))</f>
        <v>Irrelevant</v>
      </c>
      <c r="T355" s="4" t="str">
        <f>IF(S355="Straight",0,IF(R355="Irrelevant","Irrelevant",IF(AND(OR(I355="Motorway link",I355="Exit diverge",I355="Entrance merge"),OR('Input data'!U370="",'Input data'!U370&gt;(G355*1000-R355))),G355*1000-R355,IF(AND(OR(I355="Motorway link",I355="Exit diverge",I355="Entrance merge"),'Input data'!U370&gt;0),'Input data'!U370,"Irrelevant"))))</f>
        <v>Irrelevant</v>
      </c>
      <c r="U355" s="4" t="str">
        <f>IF(AND(OR(I355="Motorway link",I355="Exit diverge",I355="Entrance merge",I355="Exit ramp",I355="Entrance ramp"),'Input data'!V370=""),"No",IF(OR(I355="Motorway link",I355="Exit diverge",I355="Entrance merge",I355="Exit ramp",I355="Entrance ramp"),'Input data'!V370,"Irrelevant"))</f>
        <v>Irrelevant</v>
      </c>
      <c r="V355" s="4" t="str">
        <f>IF(W355="Straight",IF(AND(OR(I355="Exit ramp",I355="Entrance ramp"),'Input data'!W370=""),"Straight diamond ramp",IF(OR(I355="Exit ramp",I355="Entrance ramp"),'Input data'!W370,"Irrelevant")),"Irrelevant")</f>
        <v>Irrelevant</v>
      </c>
      <c r="W355" s="4" t="str">
        <f>IF(AND(OR(I355="Exit ramp",I355="Entrance ramp"),'Input data'!X370=""),"Straight",IF(AND(OR(I355="Exit ramp",I355="Entrance ramp"),'Input data'!X370&gt;10),'Input data'!X370,"Irrelevant"))</f>
        <v>Irrelevant</v>
      </c>
      <c r="X355" s="4" t="str">
        <f>IF(AND(OR(I355="Exit ramp",I355="Entrance ramp"),OR('Input data'!Y370="",'Input data'!Y370&gt;(G355*1000))),G355*1000,IF(AND(OR(I355="Exit ramp",I355="Entrance ramp"),'Input data'!Y370&gt;0),'Input data'!Y370,"Irrelevant"))</f>
        <v>Irrelevant</v>
      </c>
      <c r="Y355" s="4" t="str">
        <f>IF(AND(I355="Exit ramp",'Input data'!Z370=""),95,IF(AND(I355="Entrance ramp",'Input data'!Z370=""),45,IF(AND(OR(I355="Exit ramp",I355="Entrance ramp"),'Input data'!Z370&gt;4,'Input data'!Z370&lt;200),'Input data'!Z370,"Irrelevant")))</f>
        <v>Irrelevant</v>
      </c>
      <c r="Z355" s="4" t="str">
        <f>IF(AND(OR(I355="Exit ramp",I355="Entrance ramp"),'Input data'!AA370=""),"Straight",IF(AND(OR(I355="Exit ramp",I355="Entrance ramp"),'Input data'!AA370&gt;10),'Input data'!AA370,"Irrelevant"))</f>
        <v>Irrelevant</v>
      </c>
      <c r="AA355" s="4" t="str">
        <f>IF(X355="Irrelevant","Irrelevant",IF(AND(OR(I355="Exit ramp",I355="Entrance ramp"),OR('Input data'!AB370="",'Input data'!AB370&gt;(G355*1000-X355))),G355*1000-X355,IF(AND(OR(I355="Exit ramp",I355="Entrance ramp"),'Input data'!AB370&gt;0),'Input data'!AB370,"Irrelevant")))</f>
        <v>Irrelevant</v>
      </c>
      <c r="AB355" s="4" t="str">
        <f>IF(AND(I355="Exit ramp",'Input data'!AC370=""),60,IF(AND(I355="Entrance ramp",'Input data'!AC370=""),80,IF(AND(OR(I355="Exit ramp",I355="Entrance ramp"),'Input data'!AC370&gt;4,'Input data'!AC370&lt;200),'Input data'!AC370,"Irrelevant")))</f>
        <v>Irrelevant</v>
      </c>
      <c r="AC355" s="4" t="str">
        <f>IF(AND(OR(I355="Motorway link",I355="Exit diverge",I355="Entrance merge"),'Input data'!AD370=""),"No",IF(OR(I355="Motorway link",I355="Exit diverge",I355="Entrance merge"),'Input data'!AD370,"Irrelevant"))</f>
        <v>Irrelevant</v>
      </c>
      <c r="AD355" s="4" t="str">
        <f>IF(AND(OR(I355="Motorway link",I355="Exit diverge",I355="Entrance merge"),'Input data'!AE370=""),"130 kph",IF(OR(I355="Motorway link",I355="Exit diverge",I355="Entrance merge"),'Input data'!AE370,"Irrelevant"))</f>
        <v>Irrelevant</v>
      </c>
      <c r="AE355" s="4" t="str">
        <f>IF(AND(I355="Entrance merge",'Input data'!AF370=""),"No",IF(I355="Entrance merge",'Input data'!AF370,"Irrelevant"))</f>
        <v>Irrelevant</v>
      </c>
      <c r="AF355" s="4" t="str">
        <f>IF(AND(AE355="Yes",'Input data'!AG370&gt;0,'Input data'!AG370&lt;1.00000001),'Input data'!AG370,IF(OR(AE355="No",AE355="Yes"),0,"Irrelevant"))</f>
        <v>Irrelevant</v>
      </c>
    </row>
    <row r="356" spans="1:32" x14ac:dyDescent="0.3">
      <c r="A356" s="4" t="str">
        <f>IF('Input data'!A371="","",'Input data'!A371)</f>
        <v/>
      </c>
      <c r="B356" s="4" t="str">
        <f>IF('Input data'!B371="","",'Input data'!B371)</f>
        <v/>
      </c>
      <c r="C356" s="4" t="str">
        <f>IF('Input data'!C371="","",'Input data'!C371)</f>
        <v/>
      </c>
      <c r="D356" s="4" t="str">
        <f>IF('Input data'!D371="","",'Input data'!D371)</f>
        <v/>
      </c>
      <c r="E356" s="4" t="str">
        <f>IF('Input data'!E371="","",'Input data'!E371)</f>
        <v/>
      </c>
      <c r="F356" s="4" t="str">
        <f>IF('Input data'!F371="","",'Input data'!F371)</f>
        <v/>
      </c>
      <c r="G356" s="4">
        <f>IF('Input data'!G371="","",'Input data'!G371)</f>
        <v>0</v>
      </c>
      <c r="H356" s="4" t="str">
        <f>IF('Input data'!H371&gt;0.5,'Input data'!H371,"")</f>
        <v/>
      </c>
      <c r="I356" s="4" t="str">
        <f>IF('Input data'!I371="","",'Input data'!I371)</f>
        <v/>
      </c>
      <c r="J356" s="4" t="str">
        <f>IF(AND(OR(I356="Motorway link",I356="Exit diverge",I356="Entrance merge"),'Input data'!K371=""),2,IF(AND(OR(I356="Motorway link",I356="Exit diverge",I356="Entrance merge"),'Input data'!K371&gt;0.5,'Input data'!K371&lt;21),'Input data'!K371,"Irrelevant"))</f>
        <v>Irrelevant</v>
      </c>
      <c r="K356" s="4" t="str">
        <f>IF(AND(OR(I356="Motorway link",I356="Exit diverge",I356="Entrance merge",I356="Exit ramp",I356="Entrance ramp"),'Input data'!L371=""),3.5,IF(AND(OR(I356="Motorway link",I356="Exit diverge",I356="Entrance merge",I356="Exit ramp",I356="Entrance ramp"),'Input data'!L371&gt;1.5,'Input data'!L371&lt;11),'Input data'!L371,"Irrelevant"))</f>
        <v>Irrelevant</v>
      </c>
      <c r="L356" s="4" t="str">
        <f>IF(AND(I356="Motorway link",'Input data'!M371=""),"No",IF(I356="Motorway link",'Input data'!M371,"Irrelevant"))</f>
        <v>Irrelevant</v>
      </c>
      <c r="M356" s="4" t="str">
        <f>IF(AND(L356="Yes",'Input data'!N371&gt;0,'Input data'!N371&lt;1.00000001),'Input data'!N371,IF(OR(L356="No",L356="Yes"),0,"Irrelevant"))</f>
        <v>Irrelevant</v>
      </c>
      <c r="N356" s="4" t="str">
        <f>IF(AND(OR(I356="Motorway link",I356="Exit diverge",I356="Entrance merge"),'Input data'!O371=""),3,IF(AND(OR(I356="Motorway link",I356="Exit diverge",I356="Entrance merge"),'Input data'!O371&lt;11,'Input data'!O371&gt;-0.00000001),'Input data'!O371,"Irrelevant"))</f>
        <v>Irrelevant</v>
      </c>
      <c r="O356" s="4" t="str">
        <f>IF(AND(OR(I356="Motorway link",I356="Exit diverge",I356="Entrance merge",I356="Exit ramp",I356="Entrance ramp"),'Input data'!P371=""),0.5,IF(AND(OR(I356="Motorway link",I356="Exit diverge",I356="Entrance merge",I356="Exit ramp",I356="Entrance ramp"),'Input data'!P371&gt;-0.00000001,'Input data'!P371&lt;11),'Input data'!P371,"Irrelevant"))</f>
        <v>Irrelevant</v>
      </c>
      <c r="P356" s="4" t="str">
        <f>IF(AND(OR(I356="Motorway link",I356="Exit diverge",I356="Entrance merge"),'Input data'!Q371=""),5,IF(AND(OR(I356="Motorway link",I356="Exit diverge",I356="Entrance merge"),'Input data'!Q371&gt;-0.00000001,'Input data'!Q371&lt;101),'Input data'!Q371,"Irrelevant"))</f>
        <v>Irrelevant</v>
      </c>
      <c r="Q356" s="4" t="str">
        <f>IF(AND(OR(I356="Motorway link",I356="Exit diverge",I356="Entrance merge"),'Input data'!R371=""),"Straight",IF(AND(OR(I356="Motorway link",I356="Exit diverge",I356="Entrance merge"),'Input data'!R371&gt;10),'Input data'!R371,"Irrelevant"))</f>
        <v>Irrelevant</v>
      </c>
      <c r="R356" s="4" t="str">
        <f>IF(Q356="Straight",0,IF(AND(OR(I356="Motorway link",I356="Exit diverge",I356="Entrance merge"),OR('Input data'!S371="",'Input data'!S371&gt;(G356*1000))),G356*1000,IF(AND(OR(I356="Motorway link",I356="Exit diverge",I356="Entrance merge"),'Input data'!S371&gt;0),'Input data'!S371,"Irrelevant")))</f>
        <v>Irrelevant</v>
      </c>
      <c r="S356" s="4" t="str">
        <f>IF(AND(OR(I356="Motorway link",I356="Exit diverge",I356="Entrance merge"),'Input data'!T371=""),"Straight",IF(AND(OR(I356="Motorway link",I356="Exit diverge",I356="Entrance merge"),'Input data'!T371&gt;10),'Input data'!T371,"Irrelevant"))</f>
        <v>Irrelevant</v>
      </c>
      <c r="T356" s="4" t="str">
        <f>IF(S356="Straight",0,IF(R356="Irrelevant","Irrelevant",IF(AND(OR(I356="Motorway link",I356="Exit diverge",I356="Entrance merge"),OR('Input data'!U371="",'Input data'!U371&gt;(G356*1000-R356))),G356*1000-R356,IF(AND(OR(I356="Motorway link",I356="Exit diverge",I356="Entrance merge"),'Input data'!U371&gt;0),'Input data'!U371,"Irrelevant"))))</f>
        <v>Irrelevant</v>
      </c>
      <c r="U356" s="4" t="str">
        <f>IF(AND(OR(I356="Motorway link",I356="Exit diverge",I356="Entrance merge",I356="Exit ramp",I356="Entrance ramp"),'Input data'!V371=""),"No",IF(OR(I356="Motorway link",I356="Exit diverge",I356="Entrance merge",I356="Exit ramp",I356="Entrance ramp"),'Input data'!V371,"Irrelevant"))</f>
        <v>Irrelevant</v>
      </c>
      <c r="V356" s="4" t="str">
        <f>IF(W356="Straight",IF(AND(OR(I356="Exit ramp",I356="Entrance ramp"),'Input data'!W371=""),"Straight diamond ramp",IF(OR(I356="Exit ramp",I356="Entrance ramp"),'Input data'!W371,"Irrelevant")),"Irrelevant")</f>
        <v>Irrelevant</v>
      </c>
      <c r="W356" s="4" t="str">
        <f>IF(AND(OR(I356="Exit ramp",I356="Entrance ramp"),'Input data'!X371=""),"Straight",IF(AND(OR(I356="Exit ramp",I356="Entrance ramp"),'Input data'!X371&gt;10),'Input data'!X371,"Irrelevant"))</f>
        <v>Irrelevant</v>
      </c>
      <c r="X356" s="4" t="str">
        <f>IF(AND(OR(I356="Exit ramp",I356="Entrance ramp"),OR('Input data'!Y371="",'Input data'!Y371&gt;(G356*1000))),G356*1000,IF(AND(OR(I356="Exit ramp",I356="Entrance ramp"),'Input data'!Y371&gt;0),'Input data'!Y371,"Irrelevant"))</f>
        <v>Irrelevant</v>
      </c>
      <c r="Y356" s="4" t="str">
        <f>IF(AND(I356="Exit ramp",'Input data'!Z371=""),95,IF(AND(I356="Entrance ramp",'Input data'!Z371=""),45,IF(AND(OR(I356="Exit ramp",I356="Entrance ramp"),'Input data'!Z371&gt;4,'Input data'!Z371&lt;200),'Input data'!Z371,"Irrelevant")))</f>
        <v>Irrelevant</v>
      </c>
      <c r="Z356" s="4" t="str">
        <f>IF(AND(OR(I356="Exit ramp",I356="Entrance ramp"),'Input data'!AA371=""),"Straight",IF(AND(OR(I356="Exit ramp",I356="Entrance ramp"),'Input data'!AA371&gt;10),'Input data'!AA371,"Irrelevant"))</f>
        <v>Irrelevant</v>
      </c>
      <c r="AA356" s="4" t="str">
        <f>IF(X356="Irrelevant","Irrelevant",IF(AND(OR(I356="Exit ramp",I356="Entrance ramp"),OR('Input data'!AB371="",'Input data'!AB371&gt;(G356*1000-X356))),G356*1000-X356,IF(AND(OR(I356="Exit ramp",I356="Entrance ramp"),'Input data'!AB371&gt;0),'Input data'!AB371,"Irrelevant")))</f>
        <v>Irrelevant</v>
      </c>
      <c r="AB356" s="4" t="str">
        <f>IF(AND(I356="Exit ramp",'Input data'!AC371=""),60,IF(AND(I356="Entrance ramp",'Input data'!AC371=""),80,IF(AND(OR(I356="Exit ramp",I356="Entrance ramp"),'Input data'!AC371&gt;4,'Input data'!AC371&lt;200),'Input data'!AC371,"Irrelevant")))</f>
        <v>Irrelevant</v>
      </c>
      <c r="AC356" s="4" t="str">
        <f>IF(AND(OR(I356="Motorway link",I356="Exit diverge",I356="Entrance merge"),'Input data'!AD371=""),"No",IF(OR(I356="Motorway link",I356="Exit diverge",I356="Entrance merge"),'Input data'!AD371,"Irrelevant"))</f>
        <v>Irrelevant</v>
      </c>
      <c r="AD356" s="4" t="str">
        <f>IF(AND(OR(I356="Motorway link",I356="Exit diverge",I356="Entrance merge"),'Input data'!AE371=""),"130 kph",IF(OR(I356="Motorway link",I356="Exit diverge",I356="Entrance merge"),'Input data'!AE371,"Irrelevant"))</f>
        <v>Irrelevant</v>
      </c>
      <c r="AE356" s="4" t="str">
        <f>IF(AND(I356="Entrance merge",'Input data'!AF371=""),"No",IF(I356="Entrance merge",'Input data'!AF371,"Irrelevant"))</f>
        <v>Irrelevant</v>
      </c>
      <c r="AF356" s="4" t="str">
        <f>IF(AND(AE356="Yes",'Input data'!AG371&gt;0,'Input data'!AG371&lt;1.00000001),'Input data'!AG371,IF(OR(AE356="No",AE356="Yes"),0,"Irrelevant"))</f>
        <v>Irrelevant</v>
      </c>
    </row>
    <row r="357" spans="1:32" x14ac:dyDescent="0.3">
      <c r="A357" s="4" t="str">
        <f>IF('Input data'!A372="","",'Input data'!A372)</f>
        <v/>
      </c>
      <c r="B357" s="4" t="str">
        <f>IF('Input data'!B372="","",'Input data'!B372)</f>
        <v/>
      </c>
      <c r="C357" s="4" t="str">
        <f>IF('Input data'!C372="","",'Input data'!C372)</f>
        <v/>
      </c>
      <c r="D357" s="4" t="str">
        <f>IF('Input data'!D372="","",'Input data'!D372)</f>
        <v/>
      </c>
      <c r="E357" s="4" t="str">
        <f>IF('Input data'!E372="","",'Input data'!E372)</f>
        <v/>
      </c>
      <c r="F357" s="4" t="str">
        <f>IF('Input data'!F372="","",'Input data'!F372)</f>
        <v/>
      </c>
      <c r="G357" s="4">
        <f>IF('Input data'!G372="","",'Input data'!G372)</f>
        <v>0</v>
      </c>
      <c r="H357" s="4" t="str">
        <f>IF('Input data'!H372&gt;0.5,'Input data'!H372,"")</f>
        <v/>
      </c>
      <c r="I357" s="4" t="str">
        <f>IF('Input data'!I372="","",'Input data'!I372)</f>
        <v/>
      </c>
      <c r="J357" s="4" t="str">
        <f>IF(AND(OR(I357="Motorway link",I357="Exit diverge",I357="Entrance merge"),'Input data'!K372=""),2,IF(AND(OR(I357="Motorway link",I357="Exit diverge",I357="Entrance merge"),'Input data'!K372&gt;0.5,'Input data'!K372&lt;21),'Input data'!K372,"Irrelevant"))</f>
        <v>Irrelevant</v>
      </c>
      <c r="K357" s="4" t="str">
        <f>IF(AND(OR(I357="Motorway link",I357="Exit diverge",I357="Entrance merge",I357="Exit ramp",I357="Entrance ramp"),'Input data'!L372=""),3.5,IF(AND(OR(I357="Motorway link",I357="Exit diverge",I357="Entrance merge",I357="Exit ramp",I357="Entrance ramp"),'Input data'!L372&gt;1.5,'Input data'!L372&lt;11),'Input data'!L372,"Irrelevant"))</f>
        <v>Irrelevant</v>
      </c>
      <c r="L357" s="4" t="str">
        <f>IF(AND(I357="Motorway link",'Input data'!M372=""),"No",IF(I357="Motorway link",'Input data'!M372,"Irrelevant"))</f>
        <v>Irrelevant</v>
      </c>
      <c r="M357" s="4" t="str">
        <f>IF(AND(L357="Yes",'Input data'!N372&gt;0,'Input data'!N372&lt;1.00000001),'Input data'!N372,IF(OR(L357="No",L357="Yes"),0,"Irrelevant"))</f>
        <v>Irrelevant</v>
      </c>
      <c r="N357" s="4" t="str">
        <f>IF(AND(OR(I357="Motorway link",I357="Exit diverge",I357="Entrance merge"),'Input data'!O372=""),3,IF(AND(OR(I357="Motorway link",I357="Exit diverge",I357="Entrance merge"),'Input data'!O372&lt;11,'Input data'!O372&gt;-0.00000001),'Input data'!O372,"Irrelevant"))</f>
        <v>Irrelevant</v>
      </c>
      <c r="O357" s="4" t="str">
        <f>IF(AND(OR(I357="Motorway link",I357="Exit diverge",I357="Entrance merge",I357="Exit ramp",I357="Entrance ramp"),'Input data'!P372=""),0.5,IF(AND(OR(I357="Motorway link",I357="Exit diverge",I357="Entrance merge",I357="Exit ramp",I357="Entrance ramp"),'Input data'!P372&gt;-0.00000001,'Input data'!P372&lt;11),'Input data'!P372,"Irrelevant"))</f>
        <v>Irrelevant</v>
      </c>
      <c r="P357" s="4" t="str">
        <f>IF(AND(OR(I357="Motorway link",I357="Exit diverge",I357="Entrance merge"),'Input data'!Q372=""),5,IF(AND(OR(I357="Motorway link",I357="Exit diverge",I357="Entrance merge"),'Input data'!Q372&gt;-0.00000001,'Input data'!Q372&lt;101),'Input data'!Q372,"Irrelevant"))</f>
        <v>Irrelevant</v>
      </c>
      <c r="Q357" s="4" t="str">
        <f>IF(AND(OR(I357="Motorway link",I357="Exit diverge",I357="Entrance merge"),'Input data'!R372=""),"Straight",IF(AND(OR(I357="Motorway link",I357="Exit diverge",I357="Entrance merge"),'Input data'!R372&gt;10),'Input data'!R372,"Irrelevant"))</f>
        <v>Irrelevant</v>
      </c>
      <c r="R357" s="4" t="str">
        <f>IF(Q357="Straight",0,IF(AND(OR(I357="Motorway link",I357="Exit diverge",I357="Entrance merge"),OR('Input data'!S372="",'Input data'!S372&gt;(G357*1000))),G357*1000,IF(AND(OR(I357="Motorway link",I357="Exit diverge",I357="Entrance merge"),'Input data'!S372&gt;0),'Input data'!S372,"Irrelevant")))</f>
        <v>Irrelevant</v>
      </c>
      <c r="S357" s="4" t="str">
        <f>IF(AND(OR(I357="Motorway link",I357="Exit diverge",I357="Entrance merge"),'Input data'!T372=""),"Straight",IF(AND(OR(I357="Motorway link",I357="Exit diverge",I357="Entrance merge"),'Input data'!T372&gt;10),'Input data'!T372,"Irrelevant"))</f>
        <v>Irrelevant</v>
      </c>
      <c r="T357" s="4" t="str">
        <f>IF(S357="Straight",0,IF(R357="Irrelevant","Irrelevant",IF(AND(OR(I357="Motorway link",I357="Exit diverge",I357="Entrance merge"),OR('Input data'!U372="",'Input data'!U372&gt;(G357*1000-R357))),G357*1000-R357,IF(AND(OR(I357="Motorway link",I357="Exit diverge",I357="Entrance merge"),'Input data'!U372&gt;0),'Input data'!U372,"Irrelevant"))))</f>
        <v>Irrelevant</v>
      </c>
      <c r="U357" s="4" t="str">
        <f>IF(AND(OR(I357="Motorway link",I357="Exit diverge",I357="Entrance merge",I357="Exit ramp",I357="Entrance ramp"),'Input data'!V372=""),"No",IF(OR(I357="Motorway link",I357="Exit diverge",I357="Entrance merge",I357="Exit ramp",I357="Entrance ramp"),'Input data'!V372,"Irrelevant"))</f>
        <v>Irrelevant</v>
      </c>
      <c r="V357" s="4" t="str">
        <f>IF(W357="Straight",IF(AND(OR(I357="Exit ramp",I357="Entrance ramp"),'Input data'!W372=""),"Straight diamond ramp",IF(OR(I357="Exit ramp",I357="Entrance ramp"),'Input data'!W372,"Irrelevant")),"Irrelevant")</f>
        <v>Irrelevant</v>
      </c>
      <c r="W357" s="4" t="str">
        <f>IF(AND(OR(I357="Exit ramp",I357="Entrance ramp"),'Input data'!X372=""),"Straight",IF(AND(OR(I357="Exit ramp",I357="Entrance ramp"),'Input data'!X372&gt;10),'Input data'!X372,"Irrelevant"))</f>
        <v>Irrelevant</v>
      </c>
      <c r="X357" s="4" t="str">
        <f>IF(AND(OR(I357="Exit ramp",I357="Entrance ramp"),OR('Input data'!Y372="",'Input data'!Y372&gt;(G357*1000))),G357*1000,IF(AND(OR(I357="Exit ramp",I357="Entrance ramp"),'Input data'!Y372&gt;0),'Input data'!Y372,"Irrelevant"))</f>
        <v>Irrelevant</v>
      </c>
      <c r="Y357" s="4" t="str">
        <f>IF(AND(I357="Exit ramp",'Input data'!Z372=""),95,IF(AND(I357="Entrance ramp",'Input data'!Z372=""),45,IF(AND(OR(I357="Exit ramp",I357="Entrance ramp"),'Input data'!Z372&gt;4,'Input data'!Z372&lt;200),'Input data'!Z372,"Irrelevant")))</f>
        <v>Irrelevant</v>
      </c>
      <c r="Z357" s="4" t="str">
        <f>IF(AND(OR(I357="Exit ramp",I357="Entrance ramp"),'Input data'!AA372=""),"Straight",IF(AND(OR(I357="Exit ramp",I357="Entrance ramp"),'Input data'!AA372&gt;10),'Input data'!AA372,"Irrelevant"))</f>
        <v>Irrelevant</v>
      </c>
      <c r="AA357" s="4" t="str">
        <f>IF(X357="Irrelevant","Irrelevant",IF(AND(OR(I357="Exit ramp",I357="Entrance ramp"),OR('Input data'!AB372="",'Input data'!AB372&gt;(G357*1000-X357))),G357*1000-X357,IF(AND(OR(I357="Exit ramp",I357="Entrance ramp"),'Input data'!AB372&gt;0),'Input data'!AB372,"Irrelevant")))</f>
        <v>Irrelevant</v>
      </c>
      <c r="AB357" s="4" t="str">
        <f>IF(AND(I357="Exit ramp",'Input data'!AC372=""),60,IF(AND(I357="Entrance ramp",'Input data'!AC372=""),80,IF(AND(OR(I357="Exit ramp",I357="Entrance ramp"),'Input data'!AC372&gt;4,'Input data'!AC372&lt;200),'Input data'!AC372,"Irrelevant")))</f>
        <v>Irrelevant</v>
      </c>
      <c r="AC357" s="4" t="str">
        <f>IF(AND(OR(I357="Motorway link",I357="Exit diverge",I357="Entrance merge"),'Input data'!AD372=""),"No",IF(OR(I357="Motorway link",I357="Exit diverge",I357="Entrance merge"),'Input data'!AD372,"Irrelevant"))</f>
        <v>Irrelevant</v>
      </c>
      <c r="AD357" s="4" t="str">
        <f>IF(AND(OR(I357="Motorway link",I357="Exit diverge",I357="Entrance merge"),'Input data'!AE372=""),"130 kph",IF(OR(I357="Motorway link",I357="Exit diverge",I357="Entrance merge"),'Input data'!AE372,"Irrelevant"))</f>
        <v>Irrelevant</v>
      </c>
      <c r="AE357" s="4" t="str">
        <f>IF(AND(I357="Entrance merge",'Input data'!AF372=""),"No",IF(I357="Entrance merge",'Input data'!AF372,"Irrelevant"))</f>
        <v>Irrelevant</v>
      </c>
      <c r="AF357" s="4" t="str">
        <f>IF(AND(AE357="Yes",'Input data'!AG372&gt;0,'Input data'!AG372&lt;1.00000001),'Input data'!AG372,IF(OR(AE357="No",AE357="Yes"),0,"Irrelevant"))</f>
        <v>Irrelevant</v>
      </c>
    </row>
    <row r="358" spans="1:32" x14ac:dyDescent="0.3">
      <c r="A358" s="4" t="str">
        <f>IF('Input data'!A373="","",'Input data'!A373)</f>
        <v/>
      </c>
      <c r="B358" s="4" t="str">
        <f>IF('Input data'!B373="","",'Input data'!B373)</f>
        <v/>
      </c>
      <c r="C358" s="4" t="str">
        <f>IF('Input data'!C373="","",'Input data'!C373)</f>
        <v/>
      </c>
      <c r="D358" s="4" t="str">
        <f>IF('Input data'!D373="","",'Input data'!D373)</f>
        <v/>
      </c>
      <c r="E358" s="4" t="str">
        <f>IF('Input data'!E373="","",'Input data'!E373)</f>
        <v/>
      </c>
      <c r="F358" s="4" t="str">
        <f>IF('Input data'!F373="","",'Input data'!F373)</f>
        <v/>
      </c>
      <c r="G358" s="4">
        <f>IF('Input data'!G373="","",'Input data'!G373)</f>
        <v>0</v>
      </c>
      <c r="H358" s="4" t="str">
        <f>IF('Input data'!H373&gt;0.5,'Input data'!H373,"")</f>
        <v/>
      </c>
      <c r="I358" s="4" t="str">
        <f>IF('Input data'!I373="","",'Input data'!I373)</f>
        <v/>
      </c>
      <c r="J358" s="4" t="str">
        <f>IF(AND(OR(I358="Motorway link",I358="Exit diverge",I358="Entrance merge"),'Input data'!K373=""),2,IF(AND(OR(I358="Motorway link",I358="Exit diverge",I358="Entrance merge"),'Input data'!K373&gt;0.5,'Input data'!K373&lt;21),'Input data'!K373,"Irrelevant"))</f>
        <v>Irrelevant</v>
      </c>
      <c r="K358" s="4" t="str">
        <f>IF(AND(OR(I358="Motorway link",I358="Exit diverge",I358="Entrance merge",I358="Exit ramp",I358="Entrance ramp"),'Input data'!L373=""),3.5,IF(AND(OR(I358="Motorway link",I358="Exit diverge",I358="Entrance merge",I358="Exit ramp",I358="Entrance ramp"),'Input data'!L373&gt;1.5,'Input data'!L373&lt;11),'Input data'!L373,"Irrelevant"))</f>
        <v>Irrelevant</v>
      </c>
      <c r="L358" s="4" t="str">
        <f>IF(AND(I358="Motorway link",'Input data'!M373=""),"No",IF(I358="Motorway link",'Input data'!M373,"Irrelevant"))</f>
        <v>Irrelevant</v>
      </c>
      <c r="M358" s="4" t="str">
        <f>IF(AND(L358="Yes",'Input data'!N373&gt;0,'Input data'!N373&lt;1.00000001),'Input data'!N373,IF(OR(L358="No",L358="Yes"),0,"Irrelevant"))</f>
        <v>Irrelevant</v>
      </c>
      <c r="N358" s="4" t="str">
        <f>IF(AND(OR(I358="Motorway link",I358="Exit diverge",I358="Entrance merge"),'Input data'!O373=""),3,IF(AND(OR(I358="Motorway link",I358="Exit diverge",I358="Entrance merge"),'Input data'!O373&lt;11,'Input data'!O373&gt;-0.00000001),'Input data'!O373,"Irrelevant"))</f>
        <v>Irrelevant</v>
      </c>
      <c r="O358" s="4" t="str">
        <f>IF(AND(OR(I358="Motorway link",I358="Exit diverge",I358="Entrance merge",I358="Exit ramp",I358="Entrance ramp"),'Input data'!P373=""),0.5,IF(AND(OR(I358="Motorway link",I358="Exit diverge",I358="Entrance merge",I358="Exit ramp",I358="Entrance ramp"),'Input data'!P373&gt;-0.00000001,'Input data'!P373&lt;11),'Input data'!P373,"Irrelevant"))</f>
        <v>Irrelevant</v>
      </c>
      <c r="P358" s="4" t="str">
        <f>IF(AND(OR(I358="Motorway link",I358="Exit diverge",I358="Entrance merge"),'Input data'!Q373=""),5,IF(AND(OR(I358="Motorway link",I358="Exit diverge",I358="Entrance merge"),'Input data'!Q373&gt;-0.00000001,'Input data'!Q373&lt;101),'Input data'!Q373,"Irrelevant"))</f>
        <v>Irrelevant</v>
      </c>
      <c r="Q358" s="4" t="str">
        <f>IF(AND(OR(I358="Motorway link",I358="Exit diverge",I358="Entrance merge"),'Input data'!R373=""),"Straight",IF(AND(OR(I358="Motorway link",I358="Exit diverge",I358="Entrance merge"),'Input data'!R373&gt;10),'Input data'!R373,"Irrelevant"))</f>
        <v>Irrelevant</v>
      </c>
      <c r="R358" s="4" t="str">
        <f>IF(Q358="Straight",0,IF(AND(OR(I358="Motorway link",I358="Exit diverge",I358="Entrance merge"),OR('Input data'!S373="",'Input data'!S373&gt;(G358*1000))),G358*1000,IF(AND(OR(I358="Motorway link",I358="Exit diverge",I358="Entrance merge"),'Input data'!S373&gt;0),'Input data'!S373,"Irrelevant")))</f>
        <v>Irrelevant</v>
      </c>
      <c r="S358" s="4" t="str">
        <f>IF(AND(OR(I358="Motorway link",I358="Exit diverge",I358="Entrance merge"),'Input data'!T373=""),"Straight",IF(AND(OR(I358="Motorway link",I358="Exit diverge",I358="Entrance merge"),'Input data'!T373&gt;10),'Input data'!T373,"Irrelevant"))</f>
        <v>Irrelevant</v>
      </c>
      <c r="T358" s="4" t="str">
        <f>IF(S358="Straight",0,IF(R358="Irrelevant","Irrelevant",IF(AND(OR(I358="Motorway link",I358="Exit diverge",I358="Entrance merge"),OR('Input data'!U373="",'Input data'!U373&gt;(G358*1000-R358))),G358*1000-R358,IF(AND(OR(I358="Motorway link",I358="Exit diverge",I358="Entrance merge"),'Input data'!U373&gt;0),'Input data'!U373,"Irrelevant"))))</f>
        <v>Irrelevant</v>
      </c>
      <c r="U358" s="4" t="str">
        <f>IF(AND(OR(I358="Motorway link",I358="Exit diverge",I358="Entrance merge",I358="Exit ramp",I358="Entrance ramp"),'Input data'!V373=""),"No",IF(OR(I358="Motorway link",I358="Exit diverge",I358="Entrance merge",I358="Exit ramp",I358="Entrance ramp"),'Input data'!V373,"Irrelevant"))</f>
        <v>Irrelevant</v>
      </c>
      <c r="V358" s="4" t="str">
        <f>IF(W358="Straight",IF(AND(OR(I358="Exit ramp",I358="Entrance ramp"),'Input data'!W373=""),"Straight diamond ramp",IF(OR(I358="Exit ramp",I358="Entrance ramp"),'Input data'!W373,"Irrelevant")),"Irrelevant")</f>
        <v>Irrelevant</v>
      </c>
      <c r="W358" s="4" t="str">
        <f>IF(AND(OR(I358="Exit ramp",I358="Entrance ramp"),'Input data'!X373=""),"Straight",IF(AND(OR(I358="Exit ramp",I358="Entrance ramp"),'Input data'!X373&gt;10),'Input data'!X373,"Irrelevant"))</f>
        <v>Irrelevant</v>
      </c>
      <c r="X358" s="4" t="str">
        <f>IF(AND(OR(I358="Exit ramp",I358="Entrance ramp"),OR('Input data'!Y373="",'Input data'!Y373&gt;(G358*1000))),G358*1000,IF(AND(OR(I358="Exit ramp",I358="Entrance ramp"),'Input data'!Y373&gt;0),'Input data'!Y373,"Irrelevant"))</f>
        <v>Irrelevant</v>
      </c>
      <c r="Y358" s="4" t="str">
        <f>IF(AND(I358="Exit ramp",'Input data'!Z373=""),95,IF(AND(I358="Entrance ramp",'Input data'!Z373=""),45,IF(AND(OR(I358="Exit ramp",I358="Entrance ramp"),'Input data'!Z373&gt;4,'Input data'!Z373&lt;200),'Input data'!Z373,"Irrelevant")))</f>
        <v>Irrelevant</v>
      </c>
      <c r="Z358" s="4" t="str">
        <f>IF(AND(OR(I358="Exit ramp",I358="Entrance ramp"),'Input data'!AA373=""),"Straight",IF(AND(OR(I358="Exit ramp",I358="Entrance ramp"),'Input data'!AA373&gt;10),'Input data'!AA373,"Irrelevant"))</f>
        <v>Irrelevant</v>
      </c>
      <c r="AA358" s="4" t="str">
        <f>IF(X358="Irrelevant","Irrelevant",IF(AND(OR(I358="Exit ramp",I358="Entrance ramp"),OR('Input data'!AB373="",'Input data'!AB373&gt;(G358*1000-X358))),G358*1000-X358,IF(AND(OR(I358="Exit ramp",I358="Entrance ramp"),'Input data'!AB373&gt;0),'Input data'!AB373,"Irrelevant")))</f>
        <v>Irrelevant</v>
      </c>
      <c r="AB358" s="4" t="str">
        <f>IF(AND(I358="Exit ramp",'Input data'!AC373=""),60,IF(AND(I358="Entrance ramp",'Input data'!AC373=""),80,IF(AND(OR(I358="Exit ramp",I358="Entrance ramp"),'Input data'!AC373&gt;4,'Input data'!AC373&lt;200),'Input data'!AC373,"Irrelevant")))</f>
        <v>Irrelevant</v>
      </c>
      <c r="AC358" s="4" t="str">
        <f>IF(AND(OR(I358="Motorway link",I358="Exit diverge",I358="Entrance merge"),'Input data'!AD373=""),"No",IF(OR(I358="Motorway link",I358="Exit diverge",I358="Entrance merge"),'Input data'!AD373,"Irrelevant"))</f>
        <v>Irrelevant</v>
      </c>
      <c r="AD358" s="4" t="str">
        <f>IF(AND(OR(I358="Motorway link",I358="Exit diverge",I358="Entrance merge"),'Input data'!AE373=""),"130 kph",IF(OR(I358="Motorway link",I358="Exit diverge",I358="Entrance merge"),'Input data'!AE373,"Irrelevant"))</f>
        <v>Irrelevant</v>
      </c>
      <c r="AE358" s="4" t="str">
        <f>IF(AND(I358="Entrance merge",'Input data'!AF373=""),"No",IF(I358="Entrance merge",'Input data'!AF373,"Irrelevant"))</f>
        <v>Irrelevant</v>
      </c>
      <c r="AF358" s="4" t="str">
        <f>IF(AND(AE358="Yes",'Input data'!AG373&gt;0,'Input data'!AG373&lt;1.00000001),'Input data'!AG373,IF(OR(AE358="No",AE358="Yes"),0,"Irrelevant"))</f>
        <v>Irrelevant</v>
      </c>
    </row>
    <row r="359" spans="1:32" x14ac:dyDescent="0.3">
      <c r="A359" s="4" t="str">
        <f>IF('Input data'!A374="","",'Input data'!A374)</f>
        <v/>
      </c>
      <c r="B359" s="4" t="str">
        <f>IF('Input data'!B374="","",'Input data'!B374)</f>
        <v/>
      </c>
      <c r="C359" s="4" t="str">
        <f>IF('Input data'!C374="","",'Input data'!C374)</f>
        <v/>
      </c>
      <c r="D359" s="4" t="str">
        <f>IF('Input data'!D374="","",'Input data'!D374)</f>
        <v/>
      </c>
      <c r="E359" s="4" t="str">
        <f>IF('Input data'!E374="","",'Input data'!E374)</f>
        <v/>
      </c>
      <c r="F359" s="4" t="str">
        <f>IF('Input data'!F374="","",'Input data'!F374)</f>
        <v/>
      </c>
      <c r="G359" s="4">
        <f>IF('Input data'!G374="","",'Input data'!G374)</f>
        <v>0</v>
      </c>
      <c r="H359" s="4" t="str">
        <f>IF('Input data'!H374&gt;0.5,'Input data'!H374,"")</f>
        <v/>
      </c>
      <c r="I359" s="4" t="str">
        <f>IF('Input data'!I374="","",'Input data'!I374)</f>
        <v/>
      </c>
      <c r="J359" s="4" t="str">
        <f>IF(AND(OR(I359="Motorway link",I359="Exit diverge",I359="Entrance merge"),'Input data'!K374=""),2,IF(AND(OR(I359="Motorway link",I359="Exit diverge",I359="Entrance merge"),'Input data'!K374&gt;0.5,'Input data'!K374&lt;21),'Input data'!K374,"Irrelevant"))</f>
        <v>Irrelevant</v>
      </c>
      <c r="K359" s="4" t="str">
        <f>IF(AND(OR(I359="Motorway link",I359="Exit diverge",I359="Entrance merge",I359="Exit ramp",I359="Entrance ramp"),'Input data'!L374=""),3.5,IF(AND(OR(I359="Motorway link",I359="Exit diverge",I359="Entrance merge",I359="Exit ramp",I359="Entrance ramp"),'Input data'!L374&gt;1.5,'Input data'!L374&lt;11),'Input data'!L374,"Irrelevant"))</f>
        <v>Irrelevant</v>
      </c>
      <c r="L359" s="4" t="str">
        <f>IF(AND(I359="Motorway link",'Input data'!M374=""),"No",IF(I359="Motorway link",'Input data'!M374,"Irrelevant"))</f>
        <v>Irrelevant</v>
      </c>
      <c r="M359" s="4" t="str">
        <f>IF(AND(L359="Yes",'Input data'!N374&gt;0,'Input data'!N374&lt;1.00000001),'Input data'!N374,IF(OR(L359="No",L359="Yes"),0,"Irrelevant"))</f>
        <v>Irrelevant</v>
      </c>
      <c r="N359" s="4" t="str">
        <f>IF(AND(OR(I359="Motorway link",I359="Exit diverge",I359="Entrance merge"),'Input data'!O374=""),3,IF(AND(OR(I359="Motorway link",I359="Exit diverge",I359="Entrance merge"),'Input data'!O374&lt;11,'Input data'!O374&gt;-0.00000001),'Input data'!O374,"Irrelevant"))</f>
        <v>Irrelevant</v>
      </c>
      <c r="O359" s="4" t="str">
        <f>IF(AND(OR(I359="Motorway link",I359="Exit diverge",I359="Entrance merge",I359="Exit ramp",I359="Entrance ramp"),'Input data'!P374=""),0.5,IF(AND(OR(I359="Motorway link",I359="Exit diverge",I359="Entrance merge",I359="Exit ramp",I359="Entrance ramp"),'Input data'!P374&gt;-0.00000001,'Input data'!P374&lt;11),'Input data'!P374,"Irrelevant"))</f>
        <v>Irrelevant</v>
      </c>
      <c r="P359" s="4" t="str">
        <f>IF(AND(OR(I359="Motorway link",I359="Exit diverge",I359="Entrance merge"),'Input data'!Q374=""),5,IF(AND(OR(I359="Motorway link",I359="Exit diverge",I359="Entrance merge"),'Input data'!Q374&gt;-0.00000001,'Input data'!Q374&lt;101),'Input data'!Q374,"Irrelevant"))</f>
        <v>Irrelevant</v>
      </c>
      <c r="Q359" s="4" t="str">
        <f>IF(AND(OR(I359="Motorway link",I359="Exit diverge",I359="Entrance merge"),'Input data'!R374=""),"Straight",IF(AND(OR(I359="Motorway link",I359="Exit diverge",I359="Entrance merge"),'Input data'!R374&gt;10),'Input data'!R374,"Irrelevant"))</f>
        <v>Irrelevant</v>
      </c>
      <c r="R359" s="4" t="str">
        <f>IF(Q359="Straight",0,IF(AND(OR(I359="Motorway link",I359="Exit diverge",I359="Entrance merge"),OR('Input data'!S374="",'Input data'!S374&gt;(G359*1000))),G359*1000,IF(AND(OR(I359="Motorway link",I359="Exit diverge",I359="Entrance merge"),'Input data'!S374&gt;0),'Input data'!S374,"Irrelevant")))</f>
        <v>Irrelevant</v>
      </c>
      <c r="S359" s="4" t="str">
        <f>IF(AND(OR(I359="Motorway link",I359="Exit diverge",I359="Entrance merge"),'Input data'!T374=""),"Straight",IF(AND(OR(I359="Motorway link",I359="Exit diverge",I359="Entrance merge"),'Input data'!T374&gt;10),'Input data'!T374,"Irrelevant"))</f>
        <v>Irrelevant</v>
      </c>
      <c r="T359" s="4" t="str">
        <f>IF(S359="Straight",0,IF(R359="Irrelevant","Irrelevant",IF(AND(OR(I359="Motorway link",I359="Exit diverge",I359="Entrance merge"),OR('Input data'!U374="",'Input data'!U374&gt;(G359*1000-R359))),G359*1000-R359,IF(AND(OR(I359="Motorway link",I359="Exit diverge",I359="Entrance merge"),'Input data'!U374&gt;0),'Input data'!U374,"Irrelevant"))))</f>
        <v>Irrelevant</v>
      </c>
      <c r="U359" s="4" t="str">
        <f>IF(AND(OR(I359="Motorway link",I359="Exit diverge",I359="Entrance merge",I359="Exit ramp",I359="Entrance ramp"),'Input data'!V374=""),"No",IF(OR(I359="Motorway link",I359="Exit diverge",I359="Entrance merge",I359="Exit ramp",I359="Entrance ramp"),'Input data'!V374,"Irrelevant"))</f>
        <v>Irrelevant</v>
      </c>
      <c r="V359" s="4" t="str">
        <f>IF(W359="Straight",IF(AND(OR(I359="Exit ramp",I359="Entrance ramp"),'Input data'!W374=""),"Straight diamond ramp",IF(OR(I359="Exit ramp",I359="Entrance ramp"),'Input data'!W374,"Irrelevant")),"Irrelevant")</f>
        <v>Irrelevant</v>
      </c>
      <c r="W359" s="4" t="str">
        <f>IF(AND(OR(I359="Exit ramp",I359="Entrance ramp"),'Input data'!X374=""),"Straight",IF(AND(OR(I359="Exit ramp",I359="Entrance ramp"),'Input data'!X374&gt;10),'Input data'!X374,"Irrelevant"))</f>
        <v>Irrelevant</v>
      </c>
      <c r="X359" s="4" t="str">
        <f>IF(AND(OR(I359="Exit ramp",I359="Entrance ramp"),OR('Input data'!Y374="",'Input data'!Y374&gt;(G359*1000))),G359*1000,IF(AND(OR(I359="Exit ramp",I359="Entrance ramp"),'Input data'!Y374&gt;0),'Input data'!Y374,"Irrelevant"))</f>
        <v>Irrelevant</v>
      </c>
      <c r="Y359" s="4" t="str">
        <f>IF(AND(I359="Exit ramp",'Input data'!Z374=""),95,IF(AND(I359="Entrance ramp",'Input data'!Z374=""),45,IF(AND(OR(I359="Exit ramp",I359="Entrance ramp"),'Input data'!Z374&gt;4,'Input data'!Z374&lt;200),'Input data'!Z374,"Irrelevant")))</f>
        <v>Irrelevant</v>
      </c>
      <c r="Z359" s="4" t="str">
        <f>IF(AND(OR(I359="Exit ramp",I359="Entrance ramp"),'Input data'!AA374=""),"Straight",IF(AND(OR(I359="Exit ramp",I359="Entrance ramp"),'Input data'!AA374&gt;10),'Input data'!AA374,"Irrelevant"))</f>
        <v>Irrelevant</v>
      </c>
      <c r="AA359" s="4" t="str">
        <f>IF(X359="Irrelevant","Irrelevant",IF(AND(OR(I359="Exit ramp",I359="Entrance ramp"),OR('Input data'!AB374="",'Input data'!AB374&gt;(G359*1000-X359))),G359*1000-X359,IF(AND(OR(I359="Exit ramp",I359="Entrance ramp"),'Input data'!AB374&gt;0),'Input data'!AB374,"Irrelevant")))</f>
        <v>Irrelevant</v>
      </c>
      <c r="AB359" s="4" t="str">
        <f>IF(AND(I359="Exit ramp",'Input data'!AC374=""),60,IF(AND(I359="Entrance ramp",'Input data'!AC374=""),80,IF(AND(OR(I359="Exit ramp",I359="Entrance ramp"),'Input data'!AC374&gt;4,'Input data'!AC374&lt;200),'Input data'!AC374,"Irrelevant")))</f>
        <v>Irrelevant</v>
      </c>
      <c r="AC359" s="4" t="str">
        <f>IF(AND(OR(I359="Motorway link",I359="Exit diverge",I359="Entrance merge"),'Input data'!AD374=""),"No",IF(OR(I359="Motorway link",I359="Exit diverge",I359="Entrance merge"),'Input data'!AD374,"Irrelevant"))</f>
        <v>Irrelevant</v>
      </c>
      <c r="AD359" s="4" t="str">
        <f>IF(AND(OR(I359="Motorway link",I359="Exit diverge",I359="Entrance merge"),'Input data'!AE374=""),"130 kph",IF(OR(I359="Motorway link",I359="Exit diverge",I359="Entrance merge"),'Input data'!AE374,"Irrelevant"))</f>
        <v>Irrelevant</v>
      </c>
      <c r="AE359" s="4" t="str">
        <f>IF(AND(I359="Entrance merge",'Input data'!AF374=""),"No",IF(I359="Entrance merge",'Input data'!AF374,"Irrelevant"))</f>
        <v>Irrelevant</v>
      </c>
      <c r="AF359" s="4" t="str">
        <f>IF(AND(AE359="Yes",'Input data'!AG374&gt;0,'Input data'!AG374&lt;1.00000001),'Input data'!AG374,IF(OR(AE359="No",AE359="Yes"),0,"Irrelevant"))</f>
        <v>Irrelevant</v>
      </c>
    </row>
    <row r="360" spans="1:32" x14ac:dyDescent="0.3">
      <c r="A360" s="4" t="str">
        <f>IF('Input data'!A375="","",'Input data'!A375)</f>
        <v/>
      </c>
      <c r="B360" s="4" t="str">
        <f>IF('Input data'!B375="","",'Input data'!B375)</f>
        <v/>
      </c>
      <c r="C360" s="4" t="str">
        <f>IF('Input data'!C375="","",'Input data'!C375)</f>
        <v/>
      </c>
      <c r="D360" s="4" t="str">
        <f>IF('Input data'!D375="","",'Input data'!D375)</f>
        <v/>
      </c>
      <c r="E360" s="4" t="str">
        <f>IF('Input data'!E375="","",'Input data'!E375)</f>
        <v/>
      </c>
      <c r="F360" s="4" t="str">
        <f>IF('Input data'!F375="","",'Input data'!F375)</f>
        <v/>
      </c>
      <c r="G360" s="4">
        <f>IF('Input data'!G375="","",'Input data'!G375)</f>
        <v>0</v>
      </c>
      <c r="H360" s="4" t="str">
        <f>IF('Input data'!H375&gt;0.5,'Input data'!H375,"")</f>
        <v/>
      </c>
      <c r="I360" s="4" t="str">
        <f>IF('Input data'!I375="","",'Input data'!I375)</f>
        <v/>
      </c>
      <c r="J360" s="4" t="str">
        <f>IF(AND(OR(I360="Motorway link",I360="Exit diverge",I360="Entrance merge"),'Input data'!K375=""),2,IF(AND(OR(I360="Motorway link",I360="Exit diverge",I360="Entrance merge"),'Input data'!K375&gt;0.5,'Input data'!K375&lt;21),'Input data'!K375,"Irrelevant"))</f>
        <v>Irrelevant</v>
      </c>
      <c r="K360" s="4" t="str">
        <f>IF(AND(OR(I360="Motorway link",I360="Exit diverge",I360="Entrance merge",I360="Exit ramp",I360="Entrance ramp"),'Input data'!L375=""),3.5,IF(AND(OR(I360="Motorway link",I360="Exit diverge",I360="Entrance merge",I360="Exit ramp",I360="Entrance ramp"),'Input data'!L375&gt;1.5,'Input data'!L375&lt;11),'Input data'!L375,"Irrelevant"))</f>
        <v>Irrelevant</v>
      </c>
      <c r="L360" s="4" t="str">
        <f>IF(AND(I360="Motorway link",'Input data'!M375=""),"No",IF(I360="Motorway link",'Input data'!M375,"Irrelevant"))</f>
        <v>Irrelevant</v>
      </c>
      <c r="M360" s="4" t="str">
        <f>IF(AND(L360="Yes",'Input data'!N375&gt;0,'Input data'!N375&lt;1.00000001),'Input data'!N375,IF(OR(L360="No",L360="Yes"),0,"Irrelevant"))</f>
        <v>Irrelevant</v>
      </c>
      <c r="N360" s="4" t="str">
        <f>IF(AND(OR(I360="Motorway link",I360="Exit diverge",I360="Entrance merge"),'Input data'!O375=""),3,IF(AND(OR(I360="Motorway link",I360="Exit diverge",I360="Entrance merge"),'Input data'!O375&lt;11,'Input data'!O375&gt;-0.00000001),'Input data'!O375,"Irrelevant"))</f>
        <v>Irrelevant</v>
      </c>
      <c r="O360" s="4" t="str">
        <f>IF(AND(OR(I360="Motorway link",I360="Exit diverge",I360="Entrance merge",I360="Exit ramp",I360="Entrance ramp"),'Input data'!P375=""),0.5,IF(AND(OR(I360="Motorway link",I360="Exit diverge",I360="Entrance merge",I360="Exit ramp",I360="Entrance ramp"),'Input data'!P375&gt;-0.00000001,'Input data'!P375&lt;11),'Input data'!P375,"Irrelevant"))</f>
        <v>Irrelevant</v>
      </c>
      <c r="P360" s="4" t="str">
        <f>IF(AND(OR(I360="Motorway link",I360="Exit diverge",I360="Entrance merge"),'Input data'!Q375=""),5,IF(AND(OR(I360="Motorway link",I360="Exit diverge",I360="Entrance merge"),'Input data'!Q375&gt;-0.00000001,'Input data'!Q375&lt;101),'Input data'!Q375,"Irrelevant"))</f>
        <v>Irrelevant</v>
      </c>
      <c r="Q360" s="4" t="str">
        <f>IF(AND(OR(I360="Motorway link",I360="Exit diverge",I360="Entrance merge"),'Input data'!R375=""),"Straight",IF(AND(OR(I360="Motorway link",I360="Exit diverge",I360="Entrance merge"),'Input data'!R375&gt;10),'Input data'!R375,"Irrelevant"))</f>
        <v>Irrelevant</v>
      </c>
      <c r="R360" s="4" t="str">
        <f>IF(Q360="Straight",0,IF(AND(OR(I360="Motorway link",I360="Exit diverge",I360="Entrance merge"),OR('Input data'!S375="",'Input data'!S375&gt;(G360*1000))),G360*1000,IF(AND(OR(I360="Motorway link",I360="Exit diverge",I360="Entrance merge"),'Input data'!S375&gt;0),'Input data'!S375,"Irrelevant")))</f>
        <v>Irrelevant</v>
      </c>
      <c r="S360" s="4" t="str">
        <f>IF(AND(OR(I360="Motorway link",I360="Exit diverge",I360="Entrance merge"),'Input data'!T375=""),"Straight",IF(AND(OR(I360="Motorway link",I360="Exit diverge",I360="Entrance merge"),'Input data'!T375&gt;10),'Input data'!T375,"Irrelevant"))</f>
        <v>Irrelevant</v>
      </c>
      <c r="T360" s="4" t="str">
        <f>IF(S360="Straight",0,IF(R360="Irrelevant","Irrelevant",IF(AND(OR(I360="Motorway link",I360="Exit diverge",I360="Entrance merge"),OR('Input data'!U375="",'Input data'!U375&gt;(G360*1000-R360))),G360*1000-R360,IF(AND(OR(I360="Motorway link",I360="Exit diverge",I360="Entrance merge"),'Input data'!U375&gt;0),'Input data'!U375,"Irrelevant"))))</f>
        <v>Irrelevant</v>
      </c>
      <c r="U360" s="4" t="str">
        <f>IF(AND(OR(I360="Motorway link",I360="Exit diverge",I360="Entrance merge",I360="Exit ramp",I360="Entrance ramp"),'Input data'!V375=""),"No",IF(OR(I360="Motorway link",I360="Exit diverge",I360="Entrance merge",I360="Exit ramp",I360="Entrance ramp"),'Input data'!V375,"Irrelevant"))</f>
        <v>Irrelevant</v>
      </c>
      <c r="V360" s="4" t="str">
        <f>IF(W360="Straight",IF(AND(OR(I360="Exit ramp",I360="Entrance ramp"),'Input data'!W375=""),"Straight diamond ramp",IF(OR(I360="Exit ramp",I360="Entrance ramp"),'Input data'!W375,"Irrelevant")),"Irrelevant")</f>
        <v>Irrelevant</v>
      </c>
      <c r="W360" s="4" t="str">
        <f>IF(AND(OR(I360="Exit ramp",I360="Entrance ramp"),'Input data'!X375=""),"Straight",IF(AND(OR(I360="Exit ramp",I360="Entrance ramp"),'Input data'!X375&gt;10),'Input data'!X375,"Irrelevant"))</f>
        <v>Irrelevant</v>
      </c>
      <c r="X360" s="4" t="str">
        <f>IF(AND(OR(I360="Exit ramp",I360="Entrance ramp"),OR('Input data'!Y375="",'Input data'!Y375&gt;(G360*1000))),G360*1000,IF(AND(OR(I360="Exit ramp",I360="Entrance ramp"),'Input data'!Y375&gt;0),'Input data'!Y375,"Irrelevant"))</f>
        <v>Irrelevant</v>
      </c>
      <c r="Y360" s="4" t="str">
        <f>IF(AND(I360="Exit ramp",'Input data'!Z375=""),95,IF(AND(I360="Entrance ramp",'Input data'!Z375=""),45,IF(AND(OR(I360="Exit ramp",I360="Entrance ramp"),'Input data'!Z375&gt;4,'Input data'!Z375&lt;200),'Input data'!Z375,"Irrelevant")))</f>
        <v>Irrelevant</v>
      </c>
      <c r="Z360" s="4" t="str">
        <f>IF(AND(OR(I360="Exit ramp",I360="Entrance ramp"),'Input data'!AA375=""),"Straight",IF(AND(OR(I360="Exit ramp",I360="Entrance ramp"),'Input data'!AA375&gt;10),'Input data'!AA375,"Irrelevant"))</f>
        <v>Irrelevant</v>
      </c>
      <c r="AA360" s="4" t="str">
        <f>IF(X360="Irrelevant","Irrelevant",IF(AND(OR(I360="Exit ramp",I360="Entrance ramp"),OR('Input data'!AB375="",'Input data'!AB375&gt;(G360*1000-X360))),G360*1000-X360,IF(AND(OR(I360="Exit ramp",I360="Entrance ramp"),'Input data'!AB375&gt;0),'Input data'!AB375,"Irrelevant")))</f>
        <v>Irrelevant</v>
      </c>
      <c r="AB360" s="4" t="str">
        <f>IF(AND(I360="Exit ramp",'Input data'!AC375=""),60,IF(AND(I360="Entrance ramp",'Input data'!AC375=""),80,IF(AND(OR(I360="Exit ramp",I360="Entrance ramp"),'Input data'!AC375&gt;4,'Input data'!AC375&lt;200),'Input data'!AC375,"Irrelevant")))</f>
        <v>Irrelevant</v>
      </c>
      <c r="AC360" s="4" t="str">
        <f>IF(AND(OR(I360="Motorway link",I360="Exit diverge",I360="Entrance merge"),'Input data'!AD375=""),"No",IF(OR(I360="Motorway link",I360="Exit diverge",I360="Entrance merge"),'Input data'!AD375,"Irrelevant"))</f>
        <v>Irrelevant</v>
      </c>
      <c r="AD360" s="4" t="str">
        <f>IF(AND(OR(I360="Motorway link",I360="Exit diverge",I360="Entrance merge"),'Input data'!AE375=""),"130 kph",IF(OR(I360="Motorway link",I360="Exit diverge",I360="Entrance merge"),'Input data'!AE375,"Irrelevant"))</f>
        <v>Irrelevant</v>
      </c>
      <c r="AE360" s="4" t="str">
        <f>IF(AND(I360="Entrance merge",'Input data'!AF375=""),"No",IF(I360="Entrance merge",'Input data'!AF375,"Irrelevant"))</f>
        <v>Irrelevant</v>
      </c>
      <c r="AF360" s="4" t="str">
        <f>IF(AND(AE360="Yes",'Input data'!AG375&gt;0,'Input data'!AG375&lt;1.00000001),'Input data'!AG375,IF(OR(AE360="No",AE360="Yes"),0,"Irrelevant"))</f>
        <v>Irrelevant</v>
      </c>
    </row>
    <row r="361" spans="1:32" x14ac:dyDescent="0.3">
      <c r="A361" s="4" t="str">
        <f>IF('Input data'!A376="","",'Input data'!A376)</f>
        <v/>
      </c>
      <c r="B361" s="4" t="str">
        <f>IF('Input data'!B376="","",'Input data'!B376)</f>
        <v/>
      </c>
      <c r="C361" s="4" t="str">
        <f>IF('Input data'!C376="","",'Input data'!C376)</f>
        <v/>
      </c>
      <c r="D361" s="4" t="str">
        <f>IF('Input data'!D376="","",'Input data'!D376)</f>
        <v/>
      </c>
      <c r="E361" s="4" t="str">
        <f>IF('Input data'!E376="","",'Input data'!E376)</f>
        <v/>
      </c>
      <c r="F361" s="4" t="str">
        <f>IF('Input data'!F376="","",'Input data'!F376)</f>
        <v/>
      </c>
      <c r="G361" s="4">
        <f>IF('Input data'!G376="","",'Input data'!G376)</f>
        <v>0</v>
      </c>
      <c r="H361" s="4" t="str">
        <f>IF('Input data'!H376&gt;0.5,'Input data'!H376,"")</f>
        <v/>
      </c>
      <c r="I361" s="4" t="str">
        <f>IF('Input data'!I376="","",'Input data'!I376)</f>
        <v/>
      </c>
      <c r="J361" s="4" t="str">
        <f>IF(AND(OR(I361="Motorway link",I361="Exit diverge",I361="Entrance merge"),'Input data'!K376=""),2,IF(AND(OR(I361="Motorway link",I361="Exit diverge",I361="Entrance merge"),'Input data'!K376&gt;0.5,'Input data'!K376&lt;21),'Input data'!K376,"Irrelevant"))</f>
        <v>Irrelevant</v>
      </c>
      <c r="K361" s="4" t="str">
        <f>IF(AND(OR(I361="Motorway link",I361="Exit diverge",I361="Entrance merge",I361="Exit ramp",I361="Entrance ramp"),'Input data'!L376=""),3.5,IF(AND(OR(I361="Motorway link",I361="Exit diverge",I361="Entrance merge",I361="Exit ramp",I361="Entrance ramp"),'Input data'!L376&gt;1.5,'Input data'!L376&lt;11),'Input data'!L376,"Irrelevant"))</f>
        <v>Irrelevant</v>
      </c>
      <c r="L361" s="4" t="str">
        <f>IF(AND(I361="Motorway link",'Input data'!M376=""),"No",IF(I361="Motorway link",'Input data'!M376,"Irrelevant"))</f>
        <v>Irrelevant</v>
      </c>
      <c r="M361" s="4" t="str">
        <f>IF(AND(L361="Yes",'Input data'!N376&gt;0,'Input data'!N376&lt;1.00000001),'Input data'!N376,IF(OR(L361="No",L361="Yes"),0,"Irrelevant"))</f>
        <v>Irrelevant</v>
      </c>
      <c r="N361" s="4" t="str">
        <f>IF(AND(OR(I361="Motorway link",I361="Exit diverge",I361="Entrance merge"),'Input data'!O376=""),3,IF(AND(OR(I361="Motorway link",I361="Exit diverge",I361="Entrance merge"),'Input data'!O376&lt;11,'Input data'!O376&gt;-0.00000001),'Input data'!O376,"Irrelevant"))</f>
        <v>Irrelevant</v>
      </c>
      <c r="O361" s="4" t="str">
        <f>IF(AND(OR(I361="Motorway link",I361="Exit diverge",I361="Entrance merge",I361="Exit ramp",I361="Entrance ramp"),'Input data'!P376=""),0.5,IF(AND(OR(I361="Motorway link",I361="Exit diverge",I361="Entrance merge",I361="Exit ramp",I361="Entrance ramp"),'Input data'!P376&gt;-0.00000001,'Input data'!P376&lt;11),'Input data'!P376,"Irrelevant"))</f>
        <v>Irrelevant</v>
      </c>
      <c r="P361" s="4" t="str">
        <f>IF(AND(OR(I361="Motorway link",I361="Exit diverge",I361="Entrance merge"),'Input data'!Q376=""),5,IF(AND(OR(I361="Motorway link",I361="Exit diverge",I361="Entrance merge"),'Input data'!Q376&gt;-0.00000001,'Input data'!Q376&lt;101),'Input data'!Q376,"Irrelevant"))</f>
        <v>Irrelevant</v>
      </c>
      <c r="Q361" s="4" t="str">
        <f>IF(AND(OR(I361="Motorway link",I361="Exit diverge",I361="Entrance merge"),'Input data'!R376=""),"Straight",IF(AND(OR(I361="Motorway link",I361="Exit diverge",I361="Entrance merge"),'Input data'!R376&gt;10),'Input data'!R376,"Irrelevant"))</f>
        <v>Irrelevant</v>
      </c>
      <c r="R361" s="4" t="str">
        <f>IF(Q361="Straight",0,IF(AND(OR(I361="Motorway link",I361="Exit diverge",I361="Entrance merge"),OR('Input data'!S376="",'Input data'!S376&gt;(G361*1000))),G361*1000,IF(AND(OR(I361="Motorway link",I361="Exit diverge",I361="Entrance merge"),'Input data'!S376&gt;0),'Input data'!S376,"Irrelevant")))</f>
        <v>Irrelevant</v>
      </c>
      <c r="S361" s="4" t="str">
        <f>IF(AND(OR(I361="Motorway link",I361="Exit diverge",I361="Entrance merge"),'Input data'!T376=""),"Straight",IF(AND(OR(I361="Motorway link",I361="Exit diverge",I361="Entrance merge"),'Input data'!T376&gt;10),'Input data'!T376,"Irrelevant"))</f>
        <v>Irrelevant</v>
      </c>
      <c r="T361" s="4" t="str">
        <f>IF(S361="Straight",0,IF(R361="Irrelevant","Irrelevant",IF(AND(OR(I361="Motorway link",I361="Exit diverge",I361="Entrance merge"),OR('Input data'!U376="",'Input data'!U376&gt;(G361*1000-R361))),G361*1000-R361,IF(AND(OR(I361="Motorway link",I361="Exit diverge",I361="Entrance merge"),'Input data'!U376&gt;0),'Input data'!U376,"Irrelevant"))))</f>
        <v>Irrelevant</v>
      </c>
      <c r="U361" s="4" t="str">
        <f>IF(AND(OR(I361="Motorway link",I361="Exit diverge",I361="Entrance merge",I361="Exit ramp",I361="Entrance ramp"),'Input data'!V376=""),"No",IF(OR(I361="Motorway link",I361="Exit diverge",I361="Entrance merge",I361="Exit ramp",I361="Entrance ramp"),'Input data'!V376,"Irrelevant"))</f>
        <v>Irrelevant</v>
      </c>
      <c r="V361" s="4" t="str">
        <f>IF(W361="Straight",IF(AND(OR(I361="Exit ramp",I361="Entrance ramp"),'Input data'!W376=""),"Straight diamond ramp",IF(OR(I361="Exit ramp",I361="Entrance ramp"),'Input data'!W376,"Irrelevant")),"Irrelevant")</f>
        <v>Irrelevant</v>
      </c>
      <c r="W361" s="4" t="str">
        <f>IF(AND(OR(I361="Exit ramp",I361="Entrance ramp"),'Input data'!X376=""),"Straight",IF(AND(OR(I361="Exit ramp",I361="Entrance ramp"),'Input data'!X376&gt;10),'Input data'!X376,"Irrelevant"))</f>
        <v>Irrelevant</v>
      </c>
      <c r="X361" s="4" t="str">
        <f>IF(AND(OR(I361="Exit ramp",I361="Entrance ramp"),OR('Input data'!Y376="",'Input data'!Y376&gt;(G361*1000))),G361*1000,IF(AND(OR(I361="Exit ramp",I361="Entrance ramp"),'Input data'!Y376&gt;0),'Input data'!Y376,"Irrelevant"))</f>
        <v>Irrelevant</v>
      </c>
      <c r="Y361" s="4" t="str">
        <f>IF(AND(I361="Exit ramp",'Input data'!Z376=""),95,IF(AND(I361="Entrance ramp",'Input data'!Z376=""),45,IF(AND(OR(I361="Exit ramp",I361="Entrance ramp"),'Input data'!Z376&gt;4,'Input data'!Z376&lt;200),'Input data'!Z376,"Irrelevant")))</f>
        <v>Irrelevant</v>
      </c>
      <c r="Z361" s="4" t="str">
        <f>IF(AND(OR(I361="Exit ramp",I361="Entrance ramp"),'Input data'!AA376=""),"Straight",IF(AND(OR(I361="Exit ramp",I361="Entrance ramp"),'Input data'!AA376&gt;10),'Input data'!AA376,"Irrelevant"))</f>
        <v>Irrelevant</v>
      </c>
      <c r="AA361" s="4" t="str">
        <f>IF(X361="Irrelevant","Irrelevant",IF(AND(OR(I361="Exit ramp",I361="Entrance ramp"),OR('Input data'!AB376="",'Input data'!AB376&gt;(G361*1000-X361))),G361*1000-X361,IF(AND(OR(I361="Exit ramp",I361="Entrance ramp"),'Input data'!AB376&gt;0),'Input data'!AB376,"Irrelevant")))</f>
        <v>Irrelevant</v>
      </c>
      <c r="AB361" s="4" t="str">
        <f>IF(AND(I361="Exit ramp",'Input data'!AC376=""),60,IF(AND(I361="Entrance ramp",'Input data'!AC376=""),80,IF(AND(OR(I361="Exit ramp",I361="Entrance ramp"),'Input data'!AC376&gt;4,'Input data'!AC376&lt;200),'Input data'!AC376,"Irrelevant")))</f>
        <v>Irrelevant</v>
      </c>
      <c r="AC361" s="4" t="str">
        <f>IF(AND(OR(I361="Motorway link",I361="Exit diverge",I361="Entrance merge"),'Input data'!AD376=""),"No",IF(OR(I361="Motorway link",I361="Exit diverge",I361="Entrance merge"),'Input data'!AD376,"Irrelevant"))</f>
        <v>Irrelevant</v>
      </c>
      <c r="AD361" s="4" t="str">
        <f>IF(AND(OR(I361="Motorway link",I361="Exit diverge",I361="Entrance merge"),'Input data'!AE376=""),"130 kph",IF(OR(I361="Motorway link",I361="Exit diverge",I361="Entrance merge"),'Input data'!AE376,"Irrelevant"))</f>
        <v>Irrelevant</v>
      </c>
      <c r="AE361" s="4" t="str">
        <f>IF(AND(I361="Entrance merge",'Input data'!AF376=""),"No",IF(I361="Entrance merge",'Input data'!AF376,"Irrelevant"))</f>
        <v>Irrelevant</v>
      </c>
      <c r="AF361" s="4" t="str">
        <f>IF(AND(AE361="Yes",'Input data'!AG376&gt;0,'Input data'!AG376&lt;1.00000001),'Input data'!AG376,IF(OR(AE361="No",AE361="Yes"),0,"Irrelevant"))</f>
        <v>Irrelevant</v>
      </c>
    </row>
    <row r="362" spans="1:32" x14ac:dyDescent="0.3">
      <c r="A362" s="4" t="str">
        <f>IF('Input data'!A377="","",'Input data'!A377)</f>
        <v/>
      </c>
      <c r="B362" s="4" t="str">
        <f>IF('Input data'!B377="","",'Input data'!B377)</f>
        <v/>
      </c>
      <c r="C362" s="4" t="str">
        <f>IF('Input data'!C377="","",'Input data'!C377)</f>
        <v/>
      </c>
      <c r="D362" s="4" t="str">
        <f>IF('Input data'!D377="","",'Input data'!D377)</f>
        <v/>
      </c>
      <c r="E362" s="4" t="str">
        <f>IF('Input data'!E377="","",'Input data'!E377)</f>
        <v/>
      </c>
      <c r="F362" s="4" t="str">
        <f>IF('Input data'!F377="","",'Input data'!F377)</f>
        <v/>
      </c>
      <c r="G362" s="4">
        <f>IF('Input data'!G377="","",'Input data'!G377)</f>
        <v>0</v>
      </c>
      <c r="H362" s="4" t="str">
        <f>IF('Input data'!H377&gt;0.5,'Input data'!H377,"")</f>
        <v/>
      </c>
      <c r="I362" s="4" t="str">
        <f>IF('Input data'!I377="","",'Input data'!I377)</f>
        <v/>
      </c>
      <c r="J362" s="4" t="str">
        <f>IF(AND(OR(I362="Motorway link",I362="Exit diverge",I362="Entrance merge"),'Input data'!K377=""),2,IF(AND(OR(I362="Motorway link",I362="Exit diverge",I362="Entrance merge"),'Input data'!K377&gt;0.5,'Input data'!K377&lt;21),'Input data'!K377,"Irrelevant"))</f>
        <v>Irrelevant</v>
      </c>
      <c r="K362" s="4" t="str">
        <f>IF(AND(OR(I362="Motorway link",I362="Exit diverge",I362="Entrance merge",I362="Exit ramp",I362="Entrance ramp"),'Input data'!L377=""),3.5,IF(AND(OR(I362="Motorway link",I362="Exit diverge",I362="Entrance merge",I362="Exit ramp",I362="Entrance ramp"),'Input data'!L377&gt;1.5,'Input data'!L377&lt;11),'Input data'!L377,"Irrelevant"))</f>
        <v>Irrelevant</v>
      </c>
      <c r="L362" s="4" t="str">
        <f>IF(AND(I362="Motorway link",'Input data'!M377=""),"No",IF(I362="Motorway link",'Input data'!M377,"Irrelevant"))</f>
        <v>Irrelevant</v>
      </c>
      <c r="M362" s="4" t="str">
        <f>IF(AND(L362="Yes",'Input data'!N377&gt;0,'Input data'!N377&lt;1.00000001),'Input data'!N377,IF(OR(L362="No",L362="Yes"),0,"Irrelevant"))</f>
        <v>Irrelevant</v>
      </c>
      <c r="N362" s="4" t="str">
        <f>IF(AND(OR(I362="Motorway link",I362="Exit diverge",I362="Entrance merge"),'Input data'!O377=""),3,IF(AND(OR(I362="Motorway link",I362="Exit diverge",I362="Entrance merge"),'Input data'!O377&lt;11,'Input data'!O377&gt;-0.00000001),'Input data'!O377,"Irrelevant"))</f>
        <v>Irrelevant</v>
      </c>
      <c r="O362" s="4" t="str">
        <f>IF(AND(OR(I362="Motorway link",I362="Exit diverge",I362="Entrance merge",I362="Exit ramp",I362="Entrance ramp"),'Input data'!P377=""),0.5,IF(AND(OR(I362="Motorway link",I362="Exit diverge",I362="Entrance merge",I362="Exit ramp",I362="Entrance ramp"),'Input data'!P377&gt;-0.00000001,'Input data'!P377&lt;11),'Input data'!P377,"Irrelevant"))</f>
        <v>Irrelevant</v>
      </c>
      <c r="P362" s="4" t="str">
        <f>IF(AND(OR(I362="Motorway link",I362="Exit diverge",I362="Entrance merge"),'Input data'!Q377=""),5,IF(AND(OR(I362="Motorway link",I362="Exit diverge",I362="Entrance merge"),'Input data'!Q377&gt;-0.00000001,'Input data'!Q377&lt;101),'Input data'!Q377,"Irrelevant"))</f>
        <v>Irrelevant</v>
      </c>
      <c r="Q362" s="4" t="str">
        <f>IF(AND(OR(I362="Motorway link",I362="Exit diverge",I362="Entrance merge"),'Input data'!R377=""),"Straight",IF(AND(OR(I362="Motorway link",I362="Exit diverge",I362="Entrance merge"),'Input data'!R377&gt;10),'Input data'!R377,"Irrelevant"))</f>
        <v>Irrelevant</v>
      </c>
      <c r="R362" s="4" t="str">
        <f>IF(Q362="Straight",0,IF(AND(OR(I362="Motorway link",I362="Exit diverge",I362="Entrance merge"),OR('Input data'!S377="",'Input data'!S377&gt;(G362*1000))),G362*1000,IF(AND(OR(I362="Motorway link",I362="Exit diverge",I362="Entrance merge"),'Input data'!S377&gt;0),'Input data'!S377,"Irrelevant")))</f>
        <v>Irrelevant</v>
      </c>
      <c r="S362" s="4" t="str">
        <f>IF(AND(OR(I362="Motorway link",I362="Exit diverge",I362="Entrance merge"),'Input data'!T377=""),"Straight",IF(AND(OR(I362="Motorway link",I362="Exit diverge",I362="Entrance merge"),'Input data'!T377&gt;10),'Input data'!T377,"Irrelevant"))</f>
        <v>Irrelevant</v>
      </c>
      <c r="T362" s="4" t="str">
        <f>IF(S362="Straight",0,IF(R362="Irrelevant","Irrelevant",IF(AND(OR(I362="Motorway link",I362="Exit diverge",I362="Entrance merge"),OR('Input data'!U377="",'Input data'!U377&gt;(G362*1000-R362))),G362*1000-R362,IF(AND(OR(I362="Motorway link",I362="Exit diverge",I362="Entrance merge"),'Input data'!U377&gt;0),'Input data'!U377,"Irrelevant"))))</f>
        <v>Irrelevant</v>
      </c>
      <c r="U362" s="4" t="str">
        <f>IF(AND(OR(I362="Motorway link",I362="Exit diverge",I362="Entrance merge",I362="Exit ramp",I362="Entrance ramp"),'Input data'!V377=""),"No",IF(OR(I362="Motorway link",I362="Exit diverge",I362="Entrance merge",I362="Exit ramp",I362="Entrance ramp"),'Input data'!V377,"Irrelevant"))</f>
        <v>Irrelevant</v>
      </c>
      <c r="V362" s="4" t="str">
        <f>IF(W362="Straight",IF(AND(OR(I362="Exit ramp",I362="Entrance ramp"),'Input data'!W377=""),"Straight diamond ramp",IF(OR(I362="Exit ramp",I362="Entrance ramp"),'Input data'!W377,"Irrelevant")),"Irrelevant")</f>
        <v>Irrelevant</v>
      </c>
      <c r="W362" s="4" t="str">
        <f>IF(AND(OR(I362="Exit ramp",I362="Entrance ramp"),'Input data'!X377=""),"Straight",IF(AND(OR(I362="Exit ramp",I362="Entrance ramp"),'Input data'!X377&gt;10),'Input data'!X377,"Irrelevant"))</f>
        <v>Irrelevant</v>
      </c>
      <c r="X362" s="4" t="str">
        <f>IF(AND(OR(I362="Exit ramp",I362="Entrance ramp"),OR('Input data'!Y377="",'Input data'!Y377&gt;(G362*1000))),G362*1000,IF(AND(OR(I362="Exit ramp",I362="Entrance ramp"),'Input data'!Y377&gt;0),'Input data'!Y377,"Irrelevant"))</f>
        <v>Irrelevant</v>
      </c>
      <c r="Y362" s="4" t="str">
        <f>IF(AND(I362="Exit ramp",'Input data'!Z377=""),95,IF(AND(I362="Entrance ramp",'Input data'!Z377=""),45,IF(AND(OR(I362="Exit ramp",I362="Entrance ramp"),'Input data'!Z377&gt;4,'Input data'!Z377&lt;200),'Input data'!Z377,"Irrelevant")))</f>
        <v>Irrelevant</v>
      </c>
      <c r="Z362" s="4" t="str">
        <f>IF(AND(OR(I362="Exit ramp",I362="Entrance ramp"),'Input data'!AA377=""),"Straight",IF(AND(OR(I362="Exit ramp",I362="Entrance ramp"),'Input data'!AA377&gt;10),'Input data'!AA377,"Irrelevant"))</f>
        <v>Irrelevant</v>
      </c>
      <c r="AA362" s="4" t="str">
        <f>IF(X362="Irrelevant","Irrelevant",IF(AND(OR(I362="Exit ramp",I362="Entrance ramp"),OR('Input data'!AB377="",'Input data'!AB377&gt;(G362*1000-X362))),G362*1000-X362,IF(AND(OR(I362="Exit ramp",I362="Entrance ramp"),'Input data'!AB377&gt;0),'Input data'!AB377,"Irrelevant")))</f>
        <v>Irrelevant</v>
      </c>
      <c r="AB362" s="4" t="str">
        <f>IF(AND(I362="Exit ramp",'Input data'!AC377=""),60,IF(AND(I362="Entrance ramp",'Input data'!AC377=""),80,IF(AND(OR(I362="Exit ramp",I362="Entrance ramp"),'Input data'!AC377&gt;4,'Input data'!AC377&lt;200),'Input data'!AC377,"Irrelevant")))</f>
        <v>Irrelevant</v>
      </c>
      <c r="AC362" s="4" t="str">
        <f>IF(AND(OR(I362="Motorway link",I362="Exit diverge",I362="Entrance merge"),'Input data'!AD377=""),"No",IF(OR(I362="Motorway link",I362="Exit diverge",I362="Entrance merge"),'Input data'!AD377,"Irrelevant"))</f>
        <v>Irrelevant</v>
      </c>
      <c r="AD362" s="4" t="str">
        <f>IF(AND(OR(I362="Motorway link",I362="Exit diverge",I362="Entrance merge"),'Input data'!AE377=""),"130 kph",IF(OR(I362="Motorway link",I362="Exit diverge",I362="Entrance merge"),'Input data'!AE377,"Irrelevant"))</f>
        <v>Irrelevant</v>
      </c>
      <c r="AE362" s="4" t="str">
        <f>IF(AND(I362="Entrance merge",'Input data'!AF377=""),"No",IF(I362="Entrance merge",'Input data'!AF377,"Irrelevant"))</f>
        <v>Irrelevant</v>
      </c>
      <c r="AF362" s="4" t="str">
        <f>IF(AND(AE362="Yes",'Input data'!AG377&gt;0,'Input data'!AG377&lt;1.00000001),'Input data'!AG377,IF(OR(AE362="No",AE362="Yes"),0,"Irrelevant"))</f>
        <v>Irrelevant</v>
      </c>
    </row>
    <row r="363" spans="1:32" x14ac:dyDescent="0.3">
      <c r="A363" s="4" t="str">
        <f>IF('Input data'!A378="","",'Input data'!A378)</f>
        <v/>
      </c>
      <c r="B363" s="4" t="str">
        <f>IF('Input data'!B378="","",'Input data'!B378)</f>
        <v/>
      </c>
      <c r="C363" s="4" t="str">
        <f>IF('Input data'!C378="","",'Input data'!C378)</f>
        <v/>
      </c>
      <c r="D363" s="4" t="str">
        <f>IF('Input data'!D378="","",'Input data'!D378)</f>
        <v/>
      </c>
      <c r="E363" s="4" t="str">
        <f>IF('Input data'!E378="","",'Input data'!E378)</f>
        <v/>
      </c>
      <c r="F363" s="4" t="str">
        <f>IF('Input data'!F378="","",'Input data'!F378)</f>
        <v/>
      </c>
      <c r="G363" s="4">
        <f>IF('Input data'!G378="","",'Input data'!G378)</f>
        <v>0</v>
      </c>
      <c r="H363" s="4" t="str">
        <f>IF('Input data'!H378&gt;0.5,'Input data'!H378,"")</f>
        <v/>
      </c>
      <c r="I363" s="4" t="str">
        <f>IF('Input data'!I378="","",'Input data'!I378)</f>
        <v/>
      </c>
      <c r="J363" s="4" t="str">
        <f>IF(AND(OR(I363="Motorway link",I363="Exit diverge",I363="Entrance merge"),'Input data'!K378=""),2,IF(AND(OR(I363="Motorway link",I363="Exit diverge",I363="Entrance merge"),'Input data'!K378&gt;0.5,'Input data'!K378&lt;21),'Input data'!K378,"Irrelevant"))</f>
        <v>Irrelevant</v>
      </c>
      <c r="K363" s="4" t="str">
        <f>IF(AND(OR(I363="Motorway link",I363="Exit diverge",I363="Entrance merge",I363="Exit ramp",I363="Entrance ramp"),'Input data'!L378=""),3.5,IF(AND(OR(I363="Motorway link",I363="Exit diverge",I363="Entrance merge",I363="Exit ramp",I363="Entrance ramp"),'Input data'!L378&gt;1.5,'Input data'!L378&lt;11),'Input data'!L378,"Irrelevant"))</f>
        <v>Irrelevant</v>
      </c>
      <c r="L363" s="4" t="str">
        <f>IF(AND(I363="Motorway link",'Input data'!M378=""),"No",IF(I363="Motorway link",'Input data'!M378,"Irrelevant"))</f>
        <v>Irrelevant</v>
      </c>
      <c r="M363" s="4" t="str">
        <f>IF(AND(L363="Yes",'Input data'!N378&gt;0,'Input data'!N378&lt;1.00000001),'Input data'!N378,IF(OR(L363="No",L363="Yes"),0,"Irrelevant"))</f>
        <v>Irrelevant</v>
      </c>
      <c r="N363" s="4" t="str">
        <f>IF(AND(OR(I363="Motorway link",I363="Exit diverge",I363="Entrance merge"),'Input data'!O378=""),3,IF(AND(OR(I363="Motorway link",I363="Exit diverge",I363="Entrance merge"),'Input data'!O378&lt;11,'Input data'!O378&gt;-0.00000001),'Input data'!O378,"Irrelevant"))</f>
        <v>Irrelevant</v>
      </c>
      <c r="O363" s="4" t="str">
        <f>IF(AND(OR(I363="Motorway link",I363="Exit diverge",I363="Entrance merge",I363="Exit ramp",I363="Entrance ramp"),'Input data'!P378=""),0.5,IF(AND(OR(I363="Motorway link",I363="Exit diverge",I363="Entrance merge",I363="Exit ramp",I363="Entrance ramp"),'Input data'!P378&gt;-0.00000001,'Input data'!P378&lt;11),'Input data'!P378,"Irrelevant"))</f>
        <v>Irrelevant</v>
      </c>
      <c r="P363" s="4" t="str">
        <f>IF(AND(OR(I363="Motorway link",I363="Exit diverge",I363="Entrance merge"),'Input data'!Q378=""),5,IF(AND(OR(I363="Motorway link",I363="Exit diverge",I363="Entrance merge"),'Input data'!Q378&gt;-0.00000001,'Input data'!Q378&lt;101),'Input data'!Q378,"Irrelevant"))</f>
        <v>Irrelevant</v>
      </c>
      <c r="Q363" s="4" t="str">
        <f>IF(AND(OR(I363="Motorway link",I363="Exit diverge",I363="Entrance merge"),'Input data'!R378=""),"Straight",IF(AND(OR(I363="Motorway link",I363="Exit diverge",I363="Entrance merge"),'Input data'!R378&gt;10),'Input data'!R378,"Irrelevant"))</f>
        <v>Irrelevant</v>
      </c>
      <c r="R363" s="4" t="str">
        <f>IF(Q363="Straight",0,IF(AND(OR(I363="Motorway link",I363="Exit diverge",I363="Entrance merge"),OR('Input data'!S378="",'Input data'!S378&gt;(G363*1000))),G363*1000,IF(AND(OR(I363="Motorway link",I363="Exit diverge",I363="Entrance merge"),'Input data'!S378&gt;0),'Input data'!S378,"Irrelevant")))</f>
        <v>Irrelevant</v>
      </c>
      <c r="S363" s="4" t="str">
        <f>IF(AND(OR(I363="Motorway link",I363="Exit diverge",I363="Entrance merge"),'Input data'!T378=""),"Straight",IF(AND(OR(I363="Motorway link",I363="Exit diverge",I363="Entrance merge"),'Input data'!T378&gt;10),'Input data'!T378,"Irrelevant"))</f>
        <v>Irrelevant</v>
      </c>
      <c r="T363" s="4" t="str">
        <f>IF(S363="Straight",0,IF(R363="Irrelevant","Irrelevant",IF(AND(OR(I363="Motorway link",I363="Exit diverge",I363="Entrance merge"),OR('Input data'!U378="",'Input data'!U378&gt;(G363*1000-R363))),G363*1000-R363,IF(AND(OR(I363="Motorway link",I363="Exit diverge",I363="Entrance merge"),'Input data'!U378&gt;0),'Input data'!U378,"Irrelevant"))))</f>
        <v>Irrelevant</v>
      </c>
      <c r="U363" s="4" t="str">
        <f>IF(AND(OR(I363="Motorway link",I363="Exit diverge",I363="Entrance merge",I363="Exit ramp",I363="Entrance ramp"),'Input data'!V378=""),"No",IF(OR(I363="Motorway link",I363="Exit diverge",I363="Entrance merge",I363="Exit ramp",I363="Entrance ramp"),'Input data'!V378,"Irrelevant"))</f>
        <v>Irrelevant</v>
      </c>
      <c r="V363" s="4" t="str">
        <f>IF(W363="Straight",IF(AND(OR(I363="Exit ramp",I363="Entrance ramp"),'Input data'!W378=""),"Straight diamond ramp",IF(OR(I363="Exit ramp",I363="Entrance ramp"),'Input data'!W378,"Irrelevant")),"Irrelevant")</f>
        <v>Irrelevant</v>
      </c>
      <c r="W363" s="4" t="str">
        <f>IF(AND(OR(I363="Exit ramp",I363="Entrance ramp"),'Input data'!X378=""),"Straight",IF(AND(OR(I363="Exit ramp",I363="Entrance ramp"),'Input data'!X378&gt;10),'Input data'!X378,"Irrelevant"))</f>
        <v>Irrelevant</v>
      </c>
      <c r="X363" s="4" t="str">
        <f>IF(AND(OR(I363="Exit ramp",I363="Entrance ramp"),OR('Input data'!Y378="",'Input data'!Y378&gt;(G363*1000))),G363*1000,IF(AND(OR(I363="Exit ramp",I363="Entrance ramp"),'Input data'!Y378&gt;0),'Input data'!Y378,"Irrelevant"))</f>
        <v>Irrelevant</v>
      </c>
      <c r="Y363" s="4" t="str">
        <f>IF(AND(I363="Exit ramp",'Input data'!Z378=""),95,IF(AND(I363="Entrance ramp",'Input data'!Z378=""),45,IF(AND(OR(I363="Exit ramp",I363="Entrance ramp"),'Input data'!Z378&gt;4,'Input data'!Z378&lt;200),'Input data'!Z378,"Irrelevant")))</f>
        <v>Irrelevant</v>
      </c>
      <c r="Z363" s="4" t="str">
        <f>IF(AND(OR(I363="Exit ramp",I363="Entrance ramp"),'Input data'!AA378=""),"Straight",IF(AND(OR(I363="Exit ramp",I363="Entrance ramp"),'Input data'!AA378&gt;10),'Input data'!AA378,"Irrelevant"))</f>
        <v>Irrelevant</v>
      </c>
      <c r="AA363" s="4" t="str">
        <f>IF(X363="Irrelevant","Irrelevant",IF(AND(OR(I363="Exit ramp",I363="Entrance ramp"),OR('Input data'!AB378="",'Input data'!AB378&gt;(G363*1000-X363))),G363*1000-X363,IF(AND(OR(I363="Exit ramp",I363="Entrance ramp"),'Input data'!AB378&gt;0),'Input data'!AB378,"Irrelevant")))</f>
        <v>Irrelevant</v>
      </c>
      <c r="AB363" s="4" t="str">
        <f>IF(AND(I363="Exit ramp",'Input data'!AC378=""),60,IF(AND(I363="Entrance ramp",'Input data'!AC378=""),80,IF(AND(OR(I363="Exit ramp",I363="Entrance ramp"),'Input data'!AC378&gt;4,'Input data'!AC378&lt;200),'Input data'!AC378,"Irrelevant")))</f>
        <v>Irrelevant</v>
      </c>
      <c r="AC363" s="4" t="str">
        <f>IF(AND(OR(I363="Motorway link",I363="Exit diverge",I363="Entrance merge"),'Input data'!AD378=""),"No",IF(OR(I363="Motorway link",I363="Exit diverge",I363="Entrance merge"),'Input data'!AD378,"Irrelevant"))</f>
        <v>Irrelevant</v>
      </c>
      <c r="AD363" s="4" t="str">
        <f>IF(AND(OR(I363="Motorway link",I363="Exit diverge",I363="Entrance merge"),'Input data'!AE378=""),"130 kph",IF(OR(I363="Motorway link",I363="Exit diverge",I363="Entrance merge"),'Input data'!AE378,"Irrelevant"))</f>
        <v>Irrelevant</v>
      </c>
      <c r="AE363" s="4" t="str">
        <f>IF(AND(I363="Entrance merge",'Input data'!AF378=""),"No",IF(I363="Entrance merge",'Input data'!AF378,"Irrelevant"))</f>
        <v>Irrelevant</v>
      </c>
      <c r="AF363" s="4" t="str">
        <f>IF(AND(AE363="Yes",'Input data'!AG378&gt;0,'Input data'!AG378&lt;1.00000001),'Input data'!AG378,IF(OR(AE363="No",AE363="Yes"),0,"Irrelevant"))</f>
        <v>Irrelevant</v>
      </c>
    </row>
    <row r="364" spans="1:32" x14ac:dyDescent="0.3">
      <c r="A364" s="4" t="str">
        <f>IF('Input data'!A379="","",'Input data'!A379)</f>
        <v/>
      </c>
      <c r="B364" s="4" t="str">
        <f>IF('Input data'!B379="","",'Input data'!B379)</f>
        <v/>
      </c>
      <c r="C364" s="4" t="str">
        <f>IF('Input data'!C379="","",'Input data'!C379)</f>
        <v/>
      </c>
      <c r="D364" s="4" t="str">
        <f>IF('Input data'!D379="","",'Input data'!D379)</f>
        <v/>
      </c>
      <c r="E364" s="4" t="str">
        <f>IF('Input data'!E379="","",'Input data'!E379)</f>
        <v/>
      </c>
      <c r="F364" s="4" t="str">
        <f>IF('Input data'!F379="","",'Input data'!F379)</f>
        <v/>
      </c>
      <c r="G364" s="4">
        <f>IF('Input data'!G379="","",'Input data'!G379)</f>
        <v>0</v>
      </c>
      <c r="H364" s="4" t="str">
        <f>IF('Input data'!H379&gt;0.5,'Input data'!H379,"")</f>
        <v/>
      </c>
      <c r="I364" s="4" t="str">
        <f>IF('Input data'!I379="","",'Input data'!I379)</f>
        <v/>
      </c>
      <c r="J364" s="4" t="str">
        <f>IF(AND(OR(I364="Motorway link",I364="Exit diverge",I364="Entrance merge"),'Input data'!K379=""),2,IF(AND(OR(I364="Motorway link",I364="Exit diverge",I364="Entrance merge"),'Input data'!K379&gt;0.5,'Input data'!K379&lt;21),'Input data'!K379,"Irrelevant"))</f>
        <v>Irrelevant</v>
      </c>
      <c r="K364" s="4" t="str">
        <f>IF(AND(OR(I364="Motorway link",I364="Exit diverge",I364="Entrance merge",I364="Exit ramp",I364="Entrance ramp"),'Input data'!L379=""),3.5,IF(AND(OR(I364="Motorway link",I364="Exit diverge",I364="Entrance merge",I364="Exit ramp",I364="Entrance ramp"),'Input data'!L379&gt;1.5,'Input data'!L379&lt;11),'Input data'!L379,"Irrelevant"))</f>
        <v>Irrelevant</v>
      </c>
      <c r="L364" s="4" t="str">
        <f>IF(AND(I364="Motorway link",'Input data'!M379=""),"No",IF(I364="Motorway link",'Input data'!M379,"Irrelevant"))</f>
        <v>Irrelevant</v>
      </c>
      <c r="M364" s="4" t="str">
        <f>IF(AND(L364="Yes",'Input data'!N379&gt;0,'Input data'!N379&lt;1.00000001),'Input data'!N379,IF(OR(L364="No",L364="Yes"),0,"Irrelevant"))</f>
        <v>Irrelevant</v>
      </c>
      <c r="N364" s="4" t="str">
        <f>IF(AND(OR(I364="Motorway link",I364="Exit diverge",I364="Entrance merge"),'Input data'!O379=""),3,IF(AND(OR(I364="Motorway link",I364="Exit diverge",I364="Entrance merge"),'Input data'!O379&lt;11,'Input data'!O379&gt;-0.00000001),'Input data'!O379,"Irrelevant"))</f>
        <v>Irrelevant</v>
      </c>
      <c r="O364" s="4" t="str">
        <f>IF(AND(OR(I364="Motorway link",I364="Exit diverge",I364="Entrance merge",I364="Exit ramp",I364="Entrance ramp"),'Input data'!P379=""),0.5,IF(AND(OR(I364="Motorway link",I364="Exit diverge",I364="Entrance merge",I364="Exit ramp",I364="Entrance ramp"),'Input data'!P379&gt;-0.00000001,'Input data'!P379&lt;11),'Input data'!P379,"Irrelevant"))</f>
        <v>Irrelevant</v>
      </c>
      <c r="P364" s="4" t="str">
        <f>IF(AND(OR(I364="Motorway link",I364="Exit diverge",I364="Entrance merge"),'Input data'!Q379=""),5,IF(AND(OR(I364="Motorway link",I364="Exit diverge",I364="Entrance merge"),'Input data'!Q379&gt;-0.00000001,'Input data'!Q379&lt;101),'Input data'!Q379,"Irrelevant"))</f>
        <v>Irrelevant</v>
      </c>
      <c r="Q364" s="4" t="str">
        <f>IF(AND(OR(I364="Motorway link",I364="Exit diverge",I364="Entrance merge"),'Input data'!R379=""),"Straight",IF(AND(OR(I364="Motorway link",I364="Exit diverge",I364="Entrance merge"),'Input data'!R379&gt;10),'Input data'!R379,"Irrelevant"))</f>
        <v>Irrelevant</v>
      </c>
      <c r="R364" s="4" t="str">
        <f>IF(Q364="Straight",0,IF(AND(OR(I364="Motorway link",I364="Exit diverge",I364="Entrance merge"),OR('Input data'!S379="",'Input data'!S379&gt;(G364*1000))),G364*1000,IF(AND(OR(I364="Motorway link",I364="Exit diverge",I364="Entrance merge"),'Input data'!S379&gt;0),'Input data'!S379,"Irrelevant")))</f>
        <v>Irrelevant</v>
      </c>
      <c r="S364" s="4" t="str">
        <f>IF(AND(OR(I364="Motorway link",I364="Exit diverge",I364="Entrance merge"),'Input data'!T379=""),"Straight",IF(AND(OR(I364="Motorway link",I364="Exit diverge",I364="Entrance merge"),'Input data'!T379&gt;10),'Input data'!T379,"Irrelevant"))</f>
        <v>Irrelevant</v>
      </c>
      <c r="T364" s="4" t="str">
        <f>IF(S364="Straight",0,IF(R364="Irrelevant","Irrelevant",IF(AND(OR(I364="Motorway link",I364="Exit diverge",I364="Entrance merge"),OR('Input data'!U379="",'Input data'!U379&gt;(G364*1000-R364))),G364*1000-R364,IF(AND(OR(I364="Motorway link",I364="Exit diverge",I364="Entrance merge"),'Input data'!U379&gt;0),'Input data'!U379,"Irrelevant"))))</f>
        <v>Irrelevant</v>
      </c>
      <c r="U364" s="4" t="str">
        <f>IF(AND(OR(I364="Motorway link",I364="Exit diverge",I364="Entrance merge",I364="Exit ramp",I364="Entrance ramp"),'Input data'!V379=""),"No",IF(OR(I364="Motorway link",I364="Exit diverge",I364="Entrance merge",I364="Exit ramp",I364="Entrance ramp"),'Input data'!V379,"Irrelevant"))</f>
        <v>Irrelevant</v>
      </c>
      <c r="V364" s="4" t="str">
        <f>IF(W364="Straight",IF(AND(OR(I364="Exit ramp",I364="Entrance ramp"),'Input data'!W379=""),"Straight diamond ramp",IF(OR(I364="Exit ramp",I364="Entrance ramp"),'Input data'!W379,"Irrelevant")),"Irrelevant")</f>
        <v>Irrelevant</v>
      </c>
      <c r="W364" s="4" t="str">
        <f>IF(AND(OR(I364="Exit ramp",I364="Entrance ramp"),'Input data'!X379=""),"Straight",IF(AND(OR(I364="Exit ramp",I364="Entrance ramp"),'Input data'!X379&gt;10),'Input data'!X379,"Irrelevant"))</f>
        <v>Irrelevant</v>
      </c>
      <c r="X364" s="4" t="str">
        <f>IF(AND(OR(I364="Exit ramp",I364="Entrance ramp"),OR('Input data'!Y379="",'Input data'!Y379&gt;(G364*1000))),G364*1000,IF(AND(OR(I364="Exit ramp",I364="Entrance ramp"),'Input data'!Y379&gt;0),'Input data'!Y379,"Irrelevant"))</f>
        <v>Irrelevant</v>
      </c>
      <c r="Y364" s="4" t="str">
        <f>IF(AND(I364="Exit ramp",'Input data'!Z379=""),95,IF(AND(I364="Entrance ramp",'Input data'!Z379=""),45,IF(AND(OR(I364="Exit ramp",I364="Entrance ramp"),'Input data'!Z379&gt;4,'Input data'!Z379&lt;200),'Input data'!Z379,"Irrelevant")))</f>
        <v>Irrelevant</v>
      </c>
      <c r="Z364" s="4" t="str">
        <f>IF(AND(OR(I364="Exit ramp",I364="Entrance ramp"),'Input data'!AA379=""),"Straight",IF(AND(OR(I364="Exit ramp",I364="Entrance ramp"),'Input data'!AA379&gt;10),'Input data'!AA379,"Irrelevant"))</f>
        <v>Irrelevant</v>
      </c>
      <c r="AA364" s="4" t="str">
        <f>IF(X364="Irrelevant","Irrelevant",IF(AND(OR(I364="Exit ramp",I364="Entrance ramp"),OR('Input data'!AB379="",'Input data'!AB379&gt;(G364*1000-X364))),G364*1000-X364,IF(AND(OR(I364="Exit ramp",I364="Entrance ramp"),'Input data'!AB379&gt;0),'Input data'!AB379,"Irrelevant")))</f>
        <v>Irrelevant</v>
      </c>
      <c r="AB364" s="4" t="str">
        <f>IF(AND(I364="Exit ramp",'Input data'!AC379=""),60,IF(AND(I364="Entrance ramp",'Input data'!AC379=""),80,IF(AND(OR(I364="Exit ramp",I364="Entrance ramp"),'Input data'!AC379&gt;4,'Input data'!AC379&lt;200),'Input data'!AC379,"Irrelevant")))</f>
        <v>Irrelevant</v>
      </c>
      <c r="AC364" s="4" t="str">
        <f>IF(AND(OR(I364="Motorway link",I364="Exit diverge",I364="Entrance merge"),'Input data'!AD379=""),"No",IF(OR(I364="Motorway link",I364="Exit diverge",I364="Entrance merge"),'Input data'!AD379,"Irrelevant"))</f>
        <v>Irrelevant</v>
      </c>
      <c r="AD364" s="4" t="str">
        <f>IF(AND(OR(I364="Motorway link",I364="Exit diverge",I364="Entrance merge"),'Input data'!AE379=""),"130 kph",IF(OR(I364="Motorway link",I364="Exit diverge",I364="Entrance merge"),'Input data'!AE379,"Irrelevant"))</f>
        <v>Irrelevant</v>
      </c>
      <c r="AE364" s="4" t="str">
        <f>IF(AND(I364="Entrance merge",'Input data'!AF379=""),"No",IF(I364="Entrance merge",'Input data'!AF379,"Irrelevant"))</f>
        <v>Irrelevant</v>
      </c>
      <c r="AF364" s="4" t="str">
        <f>IF(AND(AE364="Yes",'Input data'!AG379&gt;0,'Input data'!AG379&lt;1.00000001),'Input data'!AG379,IF(OR(AE364="No",AE364="Yes"),0,"Irrelevant"))</f>
        <v>Irrelevant</v>
      </c>
    </row>
    <row r="365" spans="1:32" x14ac:dyDescent="0.3">
      <c r="A365" s="4" t="str">
        <f>IF('Input data'!A380="","",'Input data'!A380)</f>
        <v/>
      </c>
      <c r="B365" s="4" t="str">
        <f>IF('Input data'!B380="","",'Input data'!B380)</f>
        <v/>
      </c>
      <c r="C365" s="4" t="str">
        <f>IF('Input data'!C380="","",'Input data'!C380)</f>
        <v/>
      </c>
      <c r="D365" s="4" t="str">
        <f>IF('Input data'!D380="","",'Input data'!D380)</f>
        <v/>
      </c>
      <c r="E365" s="4" t="str">
        <f>IF('Input data'!E380="","",'Input data'!E380)</f>
        <v/>
      </c>
      <c r="F365" s="4" t="str">
        <f>IF('Input data'!F380="","",'Input data'!F380)</f>
        <v/>
      </c>
      <c r="G365" s="4">
        <f>IF('Input data'!G380="","",'Input data'!G380)</f>
        <v>0</v>
      </c>
      <c r="H365" s="4" t="str">
        <f>IF('Input data'!H380&gt;0.5,'Input data'!H380,"")</f>
        <v/>
      </c>
      <c r="I365" s="4" t="str">
        <f>IF('Input data'!I380="","",'Input data'!I380)</f>
        <v/>
      </c>
      <c r="J365" s="4" t="str">
        <f>IF(AND(OR(I365="Motorway link",I365="Exit diverge",I365="Entrance merge"),'Input data'!K380=""),2,IF(AND(OR(I365="Motorway link",I365="Exit diverge",I365="Entrance merge"),'Input data'!K380&gt;0.5,'Input data'!K380&lt;21),'Input data'!K380,"Irrelevant"))</f>
        <v>Irrelevant</v>
      </c>
      <c r="K365" s="4" t="str">
        <f>IF(AND(OR(I365="Motorway link",I365="Exit diverge",I365="Entrance merge",I365="Exit ramp",I365="Entrance ramp"),'Input data'!L380=""),3.5,IF(AND(OR(I365="Motorway link",I365="Exit diverge",I365="Entrance merge",I365="Exit ramp",I365="Entrance ramp"),'Input data'!L380&gt;1.5,'Input data'!L380&lt;11),'Input data'!L380,"Irrelevant"))</f>
        <v>Irrelevant</v>
      </c>
      <c r="L365" s="4" t="str">
        <f>IF(AND(I365="Motorway link",'Input data'!M380=""),"No",IF(I365="Motorway link",'Input data'!M380,"Irrelevant"))</f>
        <v>Irrelevant</v>
      </c>
      <c r="M365" s="4" t="str">
        <f>IF(AND(L365="Yes",'Input data'!N380&gt;0,'Input data'!N380&lt;1.00000001),'Input data'!N380,IF(OR(L365="No",L365="Yes"),0,"Irrelevant"))</f>
        <v>Irrelevant</v>
      </c>
      <c r="N365" s="4" t="str">
        <f>IF(AND(OR(I365="Motorway link",I365="Exit diverge",I365="Entrance merge"),'Input data'!O380=""),3,IF(AND(OR(I365="Motorway link",I365="Exit diverge",I365="Entrance merge"),'Input data'!O380&lt;11,'Input data'!O380&gt;-0.00000001),'Input data'!O380,"Irrelevant"))</f>
        <v>Irrelevant</v>
      </c>
      <c r="O365" s="4" t="str">
        <f>IF(AND(OR(I365="Motorway link",I365="Exit diverge",I365="Entrance merge",I365="Exit ramp",I365="Entrance ramp"),'Input data'!P380=""),0.5,IF(AND(OR(I365="Motorway link",I365="Exit diverge",I365="Entrance merge",I365="Exit ramp",I365="Entrance ramp"),'Input data'!P380&gt;-0.00000001,'Input data'!P380&lt;11),'Input data'!P380,"Irrelevant"))</f>
        <v>Irrelevant</v>
      </c>
      <c r="P365" s="4" t="str">
        <f>IF(AND(OR(I365="Motorway link",I365="Exit diverge",I365="Entrance merge"),'Input data'!Q380=""),5,IF(AND(OR(I365="Motorway link",I365="Exit diverge",I365="Entrance merge"),'Input data'!Q380&gt;-0.00000001,'Input data'!Q380&lt;101),'Input data'!Q380,"Irrelevant"))</f>
        <v>Irrelevant</v>
      </c>
      <c r="Q365" s="4" t="str">
        <f>IF(AND(OR(I365="Motorway link",I365="Exit diverge",I365="Entrance merge"),'Input data'!R380=""),"Straight",IF(AND(OR(I365="Motorway link",I365="Exit diverge",I365="Entrance merge"),'Input data'!R380&gt;10),'Input data'!R380,"Irrelevant"))</f>
        <v>Irrelevant</v>
      </c>
      <c r="R365" s="4" t="str">
        <f>IF(Q365="Straight",0,IF(AND(OR(I365="Motorway link",I365="Exit diverge",I365="Entrance merge"),OR('Input data'!S380="",'Input data'!S380&gt;(G365*1000))),G365*1000,IF(AND(OR(I365="Motorway link",I365="Exit diverge",I365="Entrance merge"),'Input data'!S380&gt;0),'Input data'!S380,"Irrelevant")))</f>
        <v>Irrelevant</v>
      </c>
      <c r="S365" s="4" t="str">
        <f>IF(AND(OR(I365="Motorway link",I365="Exit diverge",I365="Entrance merge"),'Input data'!T380=""),"Straight",IF(AND(OR(I365="Motorway link",I365="Exit diverge",I365="Entrance merge"),'Input data'!T380&gt;10),'Input data'!T380,"Irrelevant"))</f>
        <v>Irrelevant</v>
      </c>
      <c r="T365" s="4" t="str">
        <f>IF(S365="Straight",0,IF(R365="Irrelevant","Irrelevant",IF(AND(OR(I365="Motorway link",I365="Exit diverge",I365="Entrance merge"),OR('Input data'!U380="",'Input data'!U380&gt;(G365*1000-R365))),G365*1000-R365,IF(AND(OR(I365="Motorway link",I365="Exit diverge",I365="Entrance merge"),'Input data'!U380&gt;0),'Input data'!U380,"Irrelevant"))))</f>
        <v>Irrelevant</v>
      </c>
      <c r="U365" s="4" t="str">
        <f>IF(AND(OR(I365="Motorway link",I365="Exit diverge",I365="Entrance merge",I365="Exit ramp",I365="Entrance ramp"),'Input data'!V380=""),"No",IF(OR(I365="Motorway link",I365="Exit diverge",I365="Entrance merge",I365="Exit ramp",I365="Entrance ramp"),'Input data'!V380,"Irrelevant"))</f>
        <v>Irrelevant</v>
      </c>
      <c r="V365" s="4" t="str">
        <f>IF(W365="Straight",IF(AND(OR(I365="Exit ramp",I365="Entrance ramp"),'Input data'!W380=""),"Straight diamond ramp",IF(OR(I365="Exit ramp",I365="Entrance ramp"),'Input data'!W380,"Irrelevant")),"Irrelevant")</f>
        <v>Irrelevant</v>
      </c>
      <c r="W365" s="4" t="str">
        <f>IF(AND(OR(I365="Exit ramp",I365="Entrance ramp"),'Input data'!X380=""),"Straight",IF(AND(OR(I365="Exit ramp",I365="Entrance ramp"),'Input data'!X380&gt;10),'Input data'!X380,"Irrelevant"))</f>
        <v>Irrelevant</v>
      </c>
      <c r="X365" s="4" t="str">
        <f>IF(AND(OR(I365="Exit ramp",I365="Entrance ramp"),OR('Input data'!Y380="",'Input data'!Y380&gt;(G365*1000))),G365*1000,IF(AND(OR(I365="Exit ramp",I365="Entrance ramp"),'Input data'!Y380&gt;0),'Input data'!Y380,"Irrelevant"))</f>
        <v>Irrelevant</v>
      </c>
      <c r="Y365" s="4" t="str">
        <f>IF(AND(I365="Exit ramp",'Input data'!Z380=""),95,IF(AND(I365="Entrance ramp",'Input data'!Z380=""),45,IF(AND(OR(I365="Exit ramp",I365="Entrance ramp"),'Input data'!Z380&gt;4,'Input data'!Z380&lt;200),'Input data'!Z380,"Irrelevant")))</f>
        <v>Irrelevant</v>
      </c>
      <c r="Z365" s="4" t="str">
        <f>IF(AND(OR(I365="Exit ramp",I365="Entrance ramp"),'Input data'!AA380=""),"Straight",IF(AND(OR(I365="Exit ramp",I365="Entrance ramp"),'Input data'!AA380&gt;10),'Input data'!AA380,"Irrelevant"))</f>
        <v>Irrelevant</v>
      </c>
      <c r="AA365" s="4" t="str">
        <f>IF(X365="Irrelevant","Irrelevant",IF(AND(OR(I365="Exit ramp",I365="Entrance ramp"),OR('Input data'!AB380="",'Input data'!AB380&gt;(G365*1000-X365))),G365*1000-X365,IF(AND(OR(I365="Exit ramp",I365="Entrance ramp"),'Input data'!AB380&gt;0),'Input data'!AB380,"Irrelevant")))</f>
        <v>Irrelevant</v>
      </c>
      <c r="AB365" s="4" t="str">
        <f>IF(AND(I365="Exit ramp",'Input data'!AC380=""),60,IF(AND(I365="Entrance ramp",'Input data'!AC380=""),80,IF(AND(OR(I365="Exit ramp",I365="Entrance ramp"),'Input data'!AC380&gt;4,'Input data'!AC380&lt;200),'Input data'!AC380,"Irrelevant")))</f>
        <v>Irrelevant</v>
      </c>
      <c r="AC365" s="4" t="str">
        <f>IF(AND(OR(I365="Motorway link",I365="Exit diverge",I365="Entrance merge"),'Input data'!AD380=""),"No",IF(OR(I365="Motorway link",I365="Exit diverge",I365="Entrance merge"),'Input data'!AD380,"Irrelevant"))</f>
        <v>Irrelevant</v>
      </c>
      <c r="AD365" s="4" t="str">
        <f>IF(AND(OR(I365="Motorway link",I365="Exit diverge",I365="Entrance merge"),'Input data'!AE380=""),"130 kph",IF(OR(I365="Motorway link",I365="Exit diverge",I365="Entrance merge"),'Input data'!AE380,"Irrelevant"))</f>
        <v>Irrelevant</v>
      </c>
      <c r="AE365" s="4" t="str">
        <f>IF(AND(I365="Entrance merge",'Input data'!AF380=""),"No",IF(I365="Entrance merge",'Input data'!AF380,"Irrelevant"))</f>
        <v>Irrelevant</v>
      </c>
      <c r="AF365" s="4" t="str">
        <f>IF(AND(AE365="Yes",'Input data'!AG380&gt;0,'Input data'!AG380&lt;1.00000001),'Input data'!AG380,IF(OR(AE365="No",AE365="Yes"),0,"Irrelevant"))</f>
        <v>Irrelevant</v>
      </c>
    </row>
    <row r="366" spans="1:32" x14ac:dyDescent="0.3">
      <c r="A366" s="4" t="str">
        <f>IF('Input data'!A381="","",'Input data'!A381)</f>
        <v/>
      </c>
      <c r="B366" s="4" t="str">
        <f>IF('Input data'!B381="","",'Input data'!B381)</f>
        <v/>
      </c>
      <c r="C366" s="4" t="str">
        <f>IF('Input data'!C381="","",'Input data'!C381)</f>
        <v/>
      </c>
      <c r="D366" s="4" t="str">
        <f>IF('Input data'!D381="","",'Input data'!D381)</f>
        <v/>
      </c>
      <c r="E366" s="4" t="str">
        <f>IF('Input data'!E381="","",'Input data'!E381)</f>
        <v/>
      </c>
      <c r="F366" s="4" t="str">
        <f>IF('Input data'!F381="","",'Input data'!F381)</f>
        <v/>
      </c>
      <c r="G366" s="4">
        <f>IF('Input data'!G381="","",'Input data'!G381)</f>
        <v>0</v>
      </c>
      <c r="H366" s="4" t="str">
        <f>IF('Input data'!H381&gt;0.5,'Input data'!H381,"")</f>
        <v/>
      </c>
      <c r="I366" s="4" t="str">
        <f>IF('Input data'!I381="","",'Input data'!I381)</f>
        <v/>
      </c>
      <c r="J366" s="4" t="str">
        <f>IF(AND(OR(I366="Motorway link",I366="Exit diverge",I366="Entrance merge"),'Input data'!K381=""),2,IF(AND(OR(I366="Motorway link",I366="Exit diverge",I366="Entrance merge"),'Input data'!K381&gt;0.5,'Input data'!K381&lt;21),'Input data'!K381,"Irrelevant"))</f>
        <v>Irrelevant</v>
      </c>
      <c r="K366" s="4" t="str">
        <f>IF(AND(OR(I366="Motorway link",I366="Exit diverge",I366="Entrance merge",I366="Exit ramp",I366="Entrance ramp"),'Input data'!L381=""),3.5,IF(AND(OR(I366="Motorway link",I366="Exit diverge",I366="Entrance merge",I366="Exit ramp",I366="Entrance ramp"),'Input data'!L381&gt;1.5,'Input data'!L381&lt;11),'Input data'!L381,"Irrelevant"))</f>
        <v>Irrelevant</v>
      </c>
      <c r="L366" s="4" t="str">
        <f>IF(AND(I366="Motorway link",'Input data'!M381=""),"No",IF(I366="Motorway link",'Input data'!M381,"Irrelevant"))</f>
        <v>Irrelevant</v>
      </c>
      <c r="M366" s="4" t="str">
        <f>IF(AND(L366="Yes",'Input data'!N381&gt;0,'Input data'!N381&lt;1.00000001),'Input data'!N381,IF(OR(L366="No",L366="Yes"),0,"Irrelevant"))</f>
        <v>Irrelevant</v>
      </c>
      <c r="N366" s="4" t="str">
        <f>IF(AND(OR(I366="Motorway link",I366="Exit diverge",I366="Entrance merge"),'Input data'!O381=""),3,IF(AND(OR(I366="Motorway link",I366="Exit diverge",I366="Entrance merge"),'Input data'!O381&lt;11,'Input data'!O381&gt;-0.00000001),'Input data'!O381,"Irrelevant"))</f>
        <v>Irrelevant</v>
      </c>
      <c r="O366" s="4" t="str">
        <f>IF(AND(OR(I366="Motorway link",I366="Exit diverge",I366="Entrance merge",I366="Exit ramp",I366="Entrance ramp"),'Input data'!P381=""),0.5,IF(AND(OR(I366="Motorway link",I366="Exit diverge",I366="Entrance merge",I366="Exit ramp",I366="Entrance ramp"),'Input data'!P381&gt;-0.00000001,'Input data'!P381&lt;11),'Input data'!P381,"Irrelevant"))</f>
        <v>Irrelevant</v>
      </c>
      <c r="P366" s="4" t="str">
        <f>IF(AND(OR(I366="Motorway link",I366="Exit diverge",I366="Entrance merge"),'Input data'!Q381=""),5,IF(AND(OR(I366="Motorway link",I366="Exit diverge",I366="Entrance merge"),'Input data'!Q381&gt;-0.00000001,'Input data'!Q381&lt;101),'Input data'!Q381,"Irrelevant"))</f>
        <v>Irrelevant</v>
      </c>
      <c r="Q366" s="4" t="str">
        <f>IF(AND(OR(I366="Motorway link",I366="Exit diverge",I366="Entrance merge"),'Input data'!R381=""),"Straight",IF(AND(OR(I366="Motorway link",I366="Exit diverge",I366="Entrance merge"),'Input data'!R381&gt;10),'Input data'!R381,"Irrelevant"))</f>
        <v>Irrelevant</v>
      </c>
      <c r="R366" s="4" t="str">
        <f>IF(Q366="Straight",0,IF(AND(OR(I366="Motorway link",I366="Exit diverge",I366="Entrance merge"),OR('Input data'!S381="",'Input data'!S381&gt;(G366*1000))),G366*1000,IF(AND(OR(I366="Motorway link",I366="Exit diverge",I366="Entrance merge"),'Input data'!S381&gt;0),'Input data'!S381,"Irrelevant")))</f>
        <v>Irrelevant</v>
      </c>
      <c r="S366" s="4" t="str">
        <f>IF(AND(OR(I366="Motorway link",I366="Exit diverge",I366="Entrance merge"),'Input data'!T381=""),"Straight",IF(AND(OR(I366="Motorway link",I366="Exit diverge",I366="Entrance merge"),'Input data'!T381&gt;10),'Input data'!T381,"Irrelevant"))</f>
        <v>Irrelevant</v>
      </c>
      <c r="T366" s="4" t="str">
        <f>IF(S366="Straight",0,IF(R366="Irrelevant","Irrelevant",IF(AND(OR(I366="Motorway link",I366="Exit diverge",I366="Entrance merge"),OR('Input data'!U381="",'Input data'!U381&gt;(G366*1000-R366))),G366*1000-R366,IF(AND(OR(I366="Motorway link",I366="Exit diverge",I366="Entrance merge"),'Input data'!U381&gt;0),'Input data'!U381,"Irrelevant"))))</f>
        <v>Irrelevant</v>
      </c>
      <c r="U366" s="4" t="str">
        <f>IF(AND(OR(I366="Motorway link",I366="Exit diverge",I366="Entrance merge",I366="Exit ramp",I366="Entrance ramp"),'Input data'!V381=""),"No",IF(OR(I366="Motorway link",I366="Exit diverge",I366="Entrance merge",I366="Exit ramp",I366="Entrance ramp"),'Input data'!V381,"Irrelevant"))</f>
        <v>Irrelevant</v>
      </c>
      <c r="V366" s="4" t="str">
        <f>IF(W366="Straight",IF(AND(OR(I366="Exit ramp",I366="Entrance ramp"),'Input data'!W381=""),"Straight diamond ramp",IF(OR(I366="Exit ramp",I366="Entrance ramp"),'Input data'!W381,"Irrelevant")),"Irrelevant")</f>
        <v>Irrelevant</v>
      </c>
      <c r="W366" s="4" t="str">
        <f>IF(AND(OR(I366="Exit ramp",I366="Entrance ramp"),'Input data'!X381=""),"Straight",IF(AND(OR(I366="Exit ramp",I366="Entrance ramp"),'Input data'!X381&gt;10),'Input data'!X381,"Irrelevant"))</f>
        <v>Irrelevant</v>
      </c>
      <c r="X366" s="4" t="str">
        <f>IF(AND(OR(I366="Exit ramp",I366="Entrance ramp"),OR('Input data'!Y381="",'Input data'!Y381&gt;(G366*1000))),G366*1000,IF(AND(OR(I366="Exit ramp",I366="Entrance ramp"),'Input data'!Y381&gt;0),'Input data'!Y381,"Irrelevant"))</f>
        <v>Irrelevant</v>
      </c>
      <c r="Y366" s="4" t="str">
        <f>IF(AND(I366="Exit ramp",'Input data'!Z381=""),95,IF(AND(I366="Entrance ramp",'Input data'!Z381=""),45,IF(AND(OR(I366="Exit ramp",I366="Entrance ramp"),'Input data'!Z381&gt;4,'Input data'!Z381&lt;200),'Input data'!Z381,"Irrelevant")))</f>
        <v>Irrelevant</v>
      </c>
      <c r="Z366" s="4" t="str">
        <f>IF(AND(OR(I366="Exit ramp",I366="Entrance ramp"),'Input data'!AA381=""),"Straight",IF(AND(OR(I366="Exit ramp",I366="Entrance ramp"),'Input data'!AA381&gt;10),'Input data'!AA381,"Irrelevant"))</f>
        <v>Irrelevant</v>
      </c>
      <c r="AA366" s="4" t="str">
        <f>IF(X366="Irrelevant","Irrelevant",IF(AND(OR(I366="Exit ramp",I366="Entrance ramp"),OR('Input data'!AB381="",'Input data'!AB381&gt;(G366*1000-X366))),G366*1000-X366,IF(AND(OR(I366="Exit ramp",I366="Entrance ramp"),'Input data'!AB381&gt;0),'Input data'!AB381,"Irrelevant")))</f>
        <v>Irrelevant</v>
      </c>
      <c r="AB366" s="4" t="str">
        <f>IF(AND(I366="Exit ramp",'Input data'!AC381=""),60,IF(AND(I366="Entrance ramp",'Input data'!AC381=""),80,IF(AND(OR(I366="Exit ramp",I366="Entrance ramp"),'Input data'!AC381&gt;4,'Input data'!AC381&lt;200),'Input data'!AC381,"Irrelevant")))</f>
        <v>Irrelevant</v>
      </c>
      <c r="AC366" s="4" t="str">
        <f>IF(AND(OR(I366="Motorway link",I366="Exit diverge",I366="Entrance merge"),'Input data'!AD381=""),"No",IF(OR(I366="Motorway link",I366="Exit diverge",I366="Entrance merge"),'Input data'!AD381,"Irrelevant"))</f>
        <v>Irrelevant</v>
      </c>
      <c r="AD366" s="4" t="str">
        <f>IF(AND(OR(I366="Motorway link",I366="Exit diverge",I366="Entrance merge"),'Input data'!AE381=""),"130 kph",IF(OR(I366="Motorway link",I366="Exit diverge",I366="Entrance merge"),'Input data'!AE381,"Irrelevant"))</f>
        <v>Irrelevant</v>
      </c>
      <c r="AE366" s="4" t="str">
        <f>IF(AND(I366="Entrance merge",'Input data'!AF381=""),"No",IF(I366="Entrance merge",'Input data'!AF381,"Irrelevant"))</f>
        <v>Irrelevant</v>
      </c>
      <c r="AF366" s="4" t="str">
        <f>IF(AND(AE366="Yes",'Input data'!AG381&gt;0,'Input data'!AG381&lt;1.00000001),'Input data'!AG381,IF(OR(AE366="No",AE366="Yes"),0,"Irrelevant"))</f>
        <v>Irrelevant</v>
      </c>
    </row>
    <row r="367" spans="1:32" x14ac:dyDescent="0.3">
      <c r="A367" s="4" t="str">
        <f>IF('Input data'!A382="","",'Input data'!A382)</f>
        <v/>
      </c>
      <c r="B367" s="4" t="str">
        <f>IF('Input data'!B382="","",'Input data'!B382)</f>
        <v/>
      </c>
      <c r="C367" s="4" t="str">
        <f>IF('Input data'!C382="","",'Input data'!C382)</f>
        <v/>
      </c>
      <c r="D367" s="4" t="str">
        <f>IF('Input data'!D382="","",'Input data'!D382)</f>
        <v/>
      </c>
      <c r="E367" s="4" t="str">
        <f>IF('Input data'!E382="","",'Input data'!E382)</f>
        <v/>
      </c>
      <c r="F367" s="4" t="str">
        <f>IF('Input data'!F382="","",'Input data'!F382)</f>
        <v/>
      </c>
      <c r="G367" s="4">
        <f>IF('Input data'!G382="","",'Input data'!G382)</f>
        <v>0</v>
      </c>
      <c r="H367" s="4" t="str">
        <f>IF('Input data'!H382&gt;0.5,'Input data'!H382,"")</f>
        <v/>
      </c>
      <c r="I367" s="4" t="str">
        <f>IF('Input data'!I382="","",'Input data'!I382)</f>
        <v/>
      </c>
      <c r="J367" s="4" t="str">
        <f>IF(AND(OR(I367="Motorway link",I367="Exit diverge",I367="Entrance merge"),'Input data'!K382=""),2,IF(AND(OR(I367="Motorway link",I367="Exit diverge",I367="Entrance merge"),'Input data'!K382&gt;0.5,'Input data'!K382&lt;21),'Input data'!K382,"Irrelevant"))</f>
        <v>Irrelevant</v>
      </c>
      <c r="K367" s="4" t="str">
        <f>IF(AND(OR(I367="Motorway link",I367="Exit diverge",I367="Entrance merge",I367="Exit ramp",I367="Entrance ramp"),'Input data'!L382=""),3.5,IF(AND(OR(I367="Motorway link",I367="Exit diverge",I367="Entrance merge",I367="Exit ramp",I367="Entrance ramp"),'Input data'!L382&gt;1.5,'Input data'!L382&lt;11),'Input data'!L382,"Irrelevant"))</f>
        <v>Irrelevant</v>
      </c>
      <c r="L367" s="4" t="str">
        <f>IF(AND(I367="Motorway link",'Input data'!M382=""),"No",IF(I367="Motorway link",'Input data'!M382,"Irrelevant"))</f>
        <v>Irrelevant</v>
      </c>
      <c r="M367" s="4" t="str">
        <f>IF(AND(L367="Yes",'Input data'!N382&gt;0,'Input data'!N382&lt;1.00000001),'Input data'!N382,IF(OR(L367="No",L367="Yes"),0,"Irrelevant"))</f>
        <v>Irrelevant</v>
      </c>
      <c r="N367" s="4" t="str">
        <f>IF(AND(OR(I367="Motorway link",I367="Exit diverge",I367="Entrance merge"),'Input data'!O382=""),3,IF(AND(OR(I367="Motorway link",I367="Exit diverge",I367="Entrance merge"),'Input data'!O382&lt;11,'Input data'!O382&gt;-0.00000001),'Input data'!O382,"Irrelevant"))</f>
        <v>Irrelevant</v>
      </c>
      <c r="O367" s="4" t="str">
        <f>IF(AND(OR(I367="Motorway link",I367="Exit diverge",I367="Entrance merge",I367="Exit ramp",I367="Entrance ramp"),'Input data'!P382=""),0.5,IF(AND(OR(I367="Motorway link",I367="Exit diverge",I367="Entrance merge",I367="Exit ramp",I367="Entrance ramp"),'Input data'!P382&gt;-0.00000001,'Input data'!P382&lt;11),'Input data'!P382,"Irrelevant"))</f>
        <v>Irrelevant</v>
      </c>
      <c r="P367" s="4" t="str">
        <f>IF(AND(OR(I367="Motorway link",I367="Exit diverge",I367="Entrance merge"),'Input data'!Q382=""),5,IF(AND(OR(I367="Motorway link",I367="Exit diverge",I367="Entrance merge"),'Input data'!Q382&gt;-0.00000001,'Input data'!Q382&lt;101),'Input data'!Q382,"Irrelevant"))</f>
        <v>Irrelevant</v>
      </c>
      <c r="Q367" s="4" t="str">
        <f>IF(AND(OR(I367="Motorway link",I367="Exit diverge",I367="Entrance merge"),'Input data'!R382=""),"Straight",IF(AND(OR(I367="Motorway link",I367="Exit diverge",I367="Entrance merge"),'Input data'!R382&gt;10),'Input data'!R382,"Irrelevant"))</f>
        <v>Irrelevant</v>
      </c>
      <c r="R367" s="4" t="str">
        <f>IF(Q367="Straight",0,IF(AND(OR(I367="Motorway link",I367="Exit diverge",I367="Entrance merge"),OR('Input data'!S382="",'Input data'!S382&gt;(G367*1000))),G367*1000,IF(AND(OR(I367="Motorway link",I367="Exit diverge",I367="Entrance merge"),'Input data'!S382&gt;0),'Input data'!S382,"Irrelevant")))</f>
        <v>Irrelevant</v>
      </c>
      <c r="S367" s="4" t="str">
        <f>IF(AND(OR(I367="Motorway link",I367="Exit diverge",I367="Entrance merge"),'Input data'!T382=""),"Straight",IF(AND(OR(I367="Motorway link",I367="Exit diverge",I367="Entrance merge"),'Input data'!T382&gt;10),'Input data'!T382,"Irrelevant"))</f>
        <v>Irrelevant</v>
      </c>
      <c r="T367" s="4" t="str">
        <f>IF(S367="Straight",0,IF(R367="Irrelevant","Irrelevant",IF(AND(OR(I367="Motorway link",I367="Exit diverge",I367="Entrance merge"),OR('Input data'!U382="",'Input data'!U382&gt;(G367*1000-R367))),G367*1000-R367,IF(AND(OR(I367="Motorway link",I367="Exit diverge",I367="Entrance merge"),'Input data'!U382&gt;0),'Input data'!U382,"Irrelevant"))))</f>
        <v>Irrelevant</v>
      </c>
      <c r="U367" s="4" t="str">
        <f>IF(AND(OR(I367="Motorway link",I367="Exit diverge",I367="Entrance merge",I367="Exit ramp",I367="Entrance ramp"),'Input data'!V382=""),"No",IF(OR(I367="Motorway link",I367="Exit diverge",I367="Entrance merge",I367="Exit ramp",I367="Entrance ramp"),'Input data'!V382,"Irrelevant"))</f>
        <v>Irrelevant</v>
      </c>
      <c r="V367" s="4" t="str">
        <f>IF(W367="Straight",IF(AND(OR(I367="Exit ramp",I367="Entrance ramp"),'Input data'!W382=""),"Straight diamond ramp",IF(OR(I367="Exit ramp",I367="Entrance ramp"),'Input data'!W382,"Irrelevant")),"Irrelevant")</f>
        <v>Irrelevant</v>
      </c>
      <c r="W367" s="4" t="str">
        <f>IF(AND(OR(I367="Exit ramp",I367="Entrance ramp"),'Input data'!X382=""),"Straight",IF(AND(OR(I367="Exit ramp",I367="Entrance ramp"),'Input data'!X382&gt;10),'Input data'!X382,"Irrelevant"))</f>
        <v>Irrelevant</v>
      </c>
      <c r="X367" s="4" t="str">
        <f>IF(AND(OR(I367="Exit ramp",I367="Entrance ramp"),OR('Input data'!Y382="",'Input data'!Y382&gt;(G367*1000))),G367*1000,IF(AND(OR(I367="Exit ramp",I367="Entrance ramp"),'Input data'!Y382&gt;0),'Input data'!Y382,"Irrelevant"))</f>
        <v>Irrelevant</v>
      </c>
      <c r="Y367" s="4" t="str">
        <f>IF(AND(I367="Exit ramp",'Input data'!Z382=""),95,IF(AND(I367="Entrance ramp",'Input data'!Z382=""),45,IF(AND(OR(I367="Exit ramp",I367="Entrance ramp"),'Input data'!Z382&gt;4,'Input data'!Z382&lt;200),'Input data'!Z382,"Irrelevant")))</f>
        <v>Irrelevant</v>
      </c>
      <c r="Z367" s="4" t="str">
        <f>IF(AND(OR(I367="Exit ramp",I367="Entrance ramp"),'Input data'!AA382=""),"Straight",IF(AND(OR(I367="Exit ramp",I367="Entrance ramp"),'Input data'!AA382&gt;10),'Input data'!AA382,"Irrelevant"))</f>
        <v>Irrelevant</v>
      </c>
      <c r="AA367" s="4" t="str">
        <f>IF(X367="Irrelevant","Irrelevant",IF(AND(OR(I367="Exit ramp",I367="Entrance ramp"),OR('Input data'!AB382="",'Input data'!AB382&gt;(G367*1000-X367))),G367*1000-X367,IF(AND(OR(I367="Exit ramp",I367="Entrance ramp"),'Input data'!AB382&gt;0),'Input data'!AB382,"Irrelevant")))</f>
        <v>Irrelevant</v>
      </c>
      <c r="AB367" s="4" t="str">
        <f>IF(AND(I367="Exit ramp",'Input data'!AC382=""),60,IF(AND(I367="Entrance ramp",'Input data'!AC382=""),80,IF(AND(OR(I367="Exit ramp",I367="Entrance ramp"),'Input data'!AC382&gt;4,'Input data'!AC382&lt;200),'Input data'!AC382,"Irrelevant")))</f>
        <v>Irrelevant</v>
      </c>
      <c r="AC367" s="4" t="str">
        <f>IF(AND(OR(I367="Motorway link",I367="Exit diverge",I367="Entrance merge"),'Input data'!AD382=""),"No",IF(OR(I367="Motorway link",I367="Exit diverge",I367="Entrance merge"),'Input data'!AD382,"Irrelevant"))</f>
        <v>Irrelevant</v>
      </c>
      <c r="AD367" s="4" t="str">
        <f>IF(AND(OR(I367="Motorway link",I367="Exit diverge",I367="Entrance merge"),'Input data'!AE382=""),"130 kph",IF(OR(I367="Motorway link",I367="Exit diverge",I367="Entrance merge"),'Input data'!AE382,"Irrelevant"))</f>
        <v>Irrelevant</v>
      </c>
      <c r="AE367" s="4" t="str">
        <f>IF(AND(I367="Entrance merge",'Input data'!AF382=""),"No",IF(I367="Entrance merge",'Input data'!AF382,"Irrelevant"))</f>
        <v>Irrelevant</v>
      </c>
      <c r="AF367" s="4" t="str">
        <f>IF(AND(AE367="Yes",'Input data'!AG382&gt;0,'Input data'!AG382&lt;1.00000001),'Input data'!AG382,IF(OR(AE367="No",AE367="Yes"),0,"Irrelevant"))</f>
        <v>Irrelevant</v>
      </c>
    </row>
    <row r="368" spans="1:32" x14ac:dyDescent="0.3">
      <c r="A368" s="4" t="str">
        <f>IF('Input data'!A383="","",'Input data'!A383)</f>
        <v/>
      </c>
      <c r="B368" s="4" t="str">
        <f>IF('Input data'!B383="","",'Input data'!B383)</f>
        <v/>
      </c>
      <c r="C368" s="4" t="str">
        <f>IF('Input data'!C383="","",'Input data'!C383)</f>
        <v/>
      </c>
      <c r="D368" s="4" t="str">
        <f>IF('Input data'!D383="","",'Input data'!D383)</f>
        <v/>
      </c>
      <c r="E368" s="4" t="str">
        <f>IF('Input data'!E383="","",'Input data'!E383)</f>
        <v/>
      </c>
      <c r="F368" s="4" t="str">
        <f>IF('Input data'!F383="","",'Input data'!F383)</f>
        <v/>
      </c>
      <c r="G368" s="4">
        <f>IF('Input data'!G383="","",'Input data'!G383)</f>
        <v>0</v>
      </c>
      <c r="H368" s="4" t="str">
        <f>IF('Input data'!H383&gt;0.5,'Input data'!H383,"")</f>
        <v/>
      </c>
      <c r="I368" s="4" t="str">
        <f>IF('Input data'!I383="","",'Input data'!I383)</f>
        <v/>
      </c>
      <c r="J368" s="4" t="str">
        <f>IF(AND(OR(I368="Motorway link",I368="Exit diverge",I368="Entrance merge"),'Input data'!K383=""),2,IF(AND(OR(I368="Motorway link",I368="Exit diverge",I368="Entrance merge"),'Input data'!K383&gt;0.5,'Input data'!K383&lt;21),'Input data'!K383,"Irrelevant"))</f>
        <v>Irrelevant</v>
      </c>
      <c r="K368" s="4" t="str">
        <f>IF(AND(OR(I368="Motorway link",I368="Exit diverge",I368="Entrance merge",I368="Exit ramp",I368="Entrance ramp"),'Input data'!L383=""),3.5,IF(AND(OR(I368="Motorway link",I368="Exit diverge",I368="Entrance merge",I368="Exit ramp",I368="Entrance ramp"),'Input data'!L383&gt;1.5,'Input data'!L383&lt;11),'Input data'!L383,"Irrelevant"))</f>
        <v>Irrelevant</v>
      </c>
      <c r="L368" s="4" t="str">
        <f>IF(AND(I368="Motorway link",'Input data'!M383=""),"No",IF(I368="Motorway link",'Input data'!M383,"Irrelevant"))</f>
        <v>Irrelevant</v>
      </c>
      <c r="M368" s="4" t="str">
        <f>IF(AND(L368="Yes",'Input data'!N383&gt;0,'Input data'!N383&lt;1.00000001),'Input data'!N383,IF(OR(L368="No",L368="Yes"),0,"Irrelevant"))</f>
        <v>Irrelevant</v>
      </c>
      <c r="N368" s="4" t="str">
        <f>IF(AND(OR(I368="Motorway link",I368="Exit diverge",I368="Entrance merge"),'Input data'!O383=""),3,IF(AND(OR(I368="Motorway link",I368="Exit diverge",I368="Entrance merge"),'Input data'!O383&lt;11,'Input data'!O383&gt;-0.00000001),'Input data'!O383,"Irrelevant"))</f>
        <v>Irrelevant</v>
      </c>
      <c r="O368" s="4" t="str">
        <f>IF(AND(OR(I368="Motorway link",I368="Exit diverge",I368="Entrance merge",I368="Exit ramp",I368="Entrance ramp"),'Input data'!P383=""),0.5,IF(AND(OR(I368="Motorway link",I368="Exit diverge",I368="Entrance merge",I368="Exit ramp",I368="Entrance ramp"),'Input data'!P383&gt;-0.00000001,'Input data'!P383&lt;11),'Input data'!P383,"Irrelevant"))</f>
        <v>Irrelevant</v>
      </c>
      <c r="P368" s="4" t="str">
        <f>IF(AND(OR(I368="Motorway link",I368="Exit diverge",I368="Entrance merge"),'Input data'!Q383=""),5,IF(AND(OR(I368="Motorway link",I368="Exit diverge",I368="Entrance merge"),'Input data'!Q383&gt;-0.00000001,'Input data'!Q383&lt;101),'Input data'!Q383,"Irrelevant"))</f>
        <v>Irrelevant</v>
      </c>
      <c r="Q368" s="4" t="str">
        <f>IF(AND(OR(I368="Motorway link",I368="Exit diverge",I368="Entrance merge"),'Input data'!R383=""),"Straight",IF(AND(OR(I368="Motorway link",I368="Exit diverge",I368="Entrance merge"),'Input data'!R383&gt;10),'Input data'!R383,"Irrelevant"))</f>
        <v>Irrelevant</v>
      </c>
      <c r="R368" s="4" t="str">
        <f>IF(Q368="Straight",0,IF(AND(OR(I368="Motorway link",I368="Exit diverge",I368="Entrance merge"),OR('Input data'!S383="",'Input data'!S383&gt;(G368*1000))),G368*1000,IF(AND(OR(I368="Motorway link",I368="Exit diverge",I368="Entrance merge"),'Input data'!S383&gt;0),'Input data'!S383,"Irrelevant")))</f>
        <v>Irrelevant</v>
      </c>
      <c r="S368" s="4" t="str">
        <f>IF(AND(OR(I368="Motorway link",I368="Exit diverge",I368="Entrance merge"),'Input data'!T383=""),"Straight",IF(AND(OR(I368="Motorway link",I368="Exit diverge",I368="Entrance merge"),'Input data'!T383&gt;10),'Input data'!T383,"Irrelevant"))</f>
        <v>Irrelevant</v>
      </c>
      <c r="T368" s="4" t="str">
        <f>IF(S368="Straight",0,IF(R368="Irrelevant","Irrelevant",IF(AND(OR(I368="Motorway link",I368="Exit diverge",I368="Entrance merge"),OR('Input data'!U383="",'Input data'!U383&gt;(G368*1000-R368))),G368*1000-R368,IF(AND(OR(I368="Motorway link",I368="Exit diverge",I368="Entrance merge"),'Input data'!U383&gt;0),'Input data'!U383,"Irrelevant"))))</f>
        <v>Irrelevant</v>
      </c>
      <c r="U368" s="4" t="str">
        <f>IF(AND(OR(I368="Motorway link",I368="Exit diverge",I368="Entrance merge",I368="Exit ramp",I368="Entrance ramp"),'Input data'!V383=""),"No",IF(OR(I368="Motorway link",I368="Exit diverge",I368="Entrance merge",I368="Exit ramp",I368="Entrance ramp"),'Input data'!V383,"Irrelevant"))</f>
        <v>Irrelevant</v>
      </c>
      <c r="V368" s="4" t="str">
        <f>IF(W368="Straight",IF(AND(OR(I368="Exit ramp",I368="Entrance ramp"),'Input data'!W383=""),"Straight diamond ramp",IF(OR(I368="Exit ramp",I368="Entrance ramp"),'Input data'!W383,"Irrelevant")),"Irrelevant")</f>
        <v>Irrelevant</v>
      </c>
      <c r="W368" s="4" t="str">
        <f>IF(AND(OR(I368="Exit ramp",I368="Entrance ramp"),'Input data'!X383=""),"Straight",IF(AND(OR(I368="Exit ramp",I368="Entrance ramp"),'Input data'!X383&gt;10),'Input data'!X383,"Irrelevant"))</f>
        <v>Irrelevant</v>
      </c>
      <c r="X368" s="4" t="str">
        <f>IF(AND(OR(I368="Exit ramp",I368="Entrance ramp"),OR('Input data'!Y383="",'Input data'!Y383&gt;(G368*1000))),G368*1000,IF(AND(OR(I368="Exit ramp",I368="Entrance ramp"),'Input data'!Y383&gt;0),'Input data'!Y383,"Irrelevant"))</f>
        <v>Irrelevant</v>
      </c>
      <c r="Y368" s="4" t="str">
        <f>IF(AND(I368="Exit ramp",'Input data'!Z383=""),95,IF(AND(I368="Entrance ramp",'Input data'!Z383=""),45,IF(AND(OR(I368="Exit ramp",I368="Entrance ramp"),'Input data'!Z383&gt;4,'Input data'!Z383&lt;200),'Input data'!Z383,"Irrelevant")))</f>
        <v>Irrelevant</v>
      </c>
      <c r="Z368" s="4" t="str">
        <f>IF(AND(OR(I368="Exit ramp",I368="Entrance ramp"),'Input data'!AA383=""),"Straight",IF(AND(OR(I368="Exit ramp",I368="Entrance ramp"),'Input data'!AA383&gt;10),'Input data'!AA383,"Irrelevant"))</f>
        <v>Irrelevant</v>
      </c>
      <c r="AA368" s="4" t="str">
        <f>IF(X368="Irrelevant","Irrelevant",IF(AND(OR(I368="Exit ramp",I368="Entrance ramp"),OR('Input data'!AB383="",'Input data'!AB383&gt;(G368*1000-X368))),G368*1000-X368,IF(AND(OR(I368="Exit ramp",I368="Entrance ramp"),'Input data'!AB383&gt;0),'Input data'!AB383,"Irrelevant")))</f>
        <v>Irrelevant</v>
      </c>
      <c r="AB368" s="4" t="str">
        <f>IF(AND(I368="Exit ramp",'Input data'!AC383=""),60,IF(AND(I368="Entrance ramp",'Input data'!AC383=""),80,IF(AND(OR(I368="Exit ramp",I368="Entrance ramp"),'Input data'!AC383&gt;4,'Input data'!AC383&lt;200),'Input data'!AC383,"Irrelevant")))</f>
        <v>Irrelevant</v>
      </c>
      <c r="AC368" s="4" t="str">
        <f>IF(AND(OR(I368="Motorway link",I368="Exit diverge",I368="Entrance merge"),'Input data'!AD383=""),"No",IF(OR(I368="Motorway link",I368="Exit diverge",I368="Entrance merge"),'Input data'!AD383,"Irrelevant"))</f>
        <v>Irrelevant</v>
      </c>
      <c r="AD368" s="4" t="str">
        <f>IF(AND(OR(I368="Motorway link",I368="Exit diverge",I368="Entrance merge"),'Input data'!AE383=""),"130 kph",IF(OR(I368="Motorway link",I368="Exit diverge",I368="Entrance merge"),'Input data'!AE383,"Irrelevant"))</f>
        <v>Irrelevant</v>
      </c>
      <c r="AE368" s="4" t="str">
        <f>IF(AND(I368="Entrance merge",'Input data'!AF383=""),"No",IF(I368="Entrance merge",'Input data'!AF383,"Irrelevant"))</f>
        <v>Irrelevant</v>
      </c>
      <c r="AF368" s="4" t="str">
        <f>IF(AND(AE368="Yes",'Input data'!AG383&gt;0,'Input data'!AG383&lt;1.00000001),'Input data'!AG383,IF(OR(AE368="No",AE368="Yes"),0,"Irrelevant"))</f>
        <v>Irrelevant</v>
      </c>
    </row>
    <row r="369" spans="1:32" x14ac:dyDescent="0.3">
      <c r="A369" s="4" t="str">
        <f>IF('Input data'!A384="","",'Input data'!A384)</f>
        <v/>
      </c>
      <c r="B369" s="4" t="str">
        <f>IF('Input data'!B384="","",'Input data'!B384)</f>
        <v/>
      </c>
      <c r="C369" s="4" t="str">
        <f>IF('Input data'!C384="","",'Input data'!C384)</f>
        <v/>
      </c>
      <c r="D369" s="4" t="str">
        <f>IF('Input data'!D384="","",'Input data'!D384)</f>
        <v/>
      </c>
      <c r="E369" s="4" t="str">
        <f>IF('Input data'!E384="","",'Input data'!E384)</f>
        <v/>
      </c>
      <c r="F369" s="4" t="str">
        <f>IF('Input data'!F384="","",'Input data'!F384)</f>
        <v/>
      </c>
      <c r="G369" s="4">
        <f>IF('Input data'!G384="","",'Input data'!G384)</f>
        <v>0</v>
      </c>
      <c r="H369" s="4" t="str">
        <f>IF('Input data'!H384&gt;0.5,'Input data'!H384,"")</f>
        <v/>
      </c>
      <c r="I369" s="4" t="str">
        <f>IF('Input data'!I384="","",'Input data'!I384)</f>
        <v/>
      </c>
      <c r="J369" s="4" t="str">
        <f>IF(AND(OR(I369="Motorway link",I369="Exit diverge",I369="Entrance merge"),'Input data'!K384=""),2,IF(AND(OR(I369="Motorway link",I369="Exit diverge",I369="Entrance merge"),'Input data'!K384&gt;0.5,'Input data'!K384&lt;21),'Input data'!K384,"Irrelevant"))</f>
        <v>Irrelevant</v>
      </c>
      <c r="K369" s="4" t="str">
        <f>IF(AND(OR(I369="Motorway link",I369="Exit diverge",I369="Entrance merge",I369="Exit ramp",I369="Entrance ramp"),'Input data'!L384=""),3.5,IF(AND(OR(I369="Motorway link",I369="Exit diverge",I369="Entrance merge",I369="Exit ramp",I369="Entrance ramp"),'Input data'!L384&gt;1.5,'Input data'!L384&lt;11),'Input data'!L384,"Irrelevant"))</f>
        <v>Irrelevant</v>
      </c>
      <c r="L369" s="4" t="str">
        <f>IF(AND(I369="Motorway link",'Input data'!M384=""),"No",IF(I369="Motorway link",'Input data'!M384,"Irrelevant"))</f>
        <v>Irrelevant</v>
      </c>
      <c r="M369" s="4" t="str">
        <f>IF(AND(L369="Yes",'Input data'!N384&gt;0,'Input data'!N384&lt;1.00000001),'Input data'!N384,IF(OR(L369="No",L369="Yes"),0,"Irrelevant"))</f>
        <v>Irrelevant</v>
      </c>
      <c r="N369" s="4" t="str">
        <f>IF(AND(OR(I369="Motorway link",I369="Exit diverge",I369="Entrance merge"),'Input data'!O384=""),3,IF(AND(OR(I369="Motorway link",I369="Exit diverge",I369="Entrance merge"),'Input data'!O384&lt;11,'Input data'!O384&gt;-0.00000001),'Input data'!O384,"Irrelevant"))</f>
        <v>Irrelevant</v>
      </c>
      <c r="O369" s="4" t="str">
        <f>IF(AND(OR(I369="Motorway link",I369="Exit diverge",I369="Entrance merge",I369="Exit ramp",I369="Entrance ramp"),'Input data'!P384=""),0.5,IF(AND(OR(I369="Motorway link",I369="Exit diverge",I369="Entrance merge",I369="Exit ramp",I369="Entrance ramp"),'Input data'!P384&gt;-0.00000001,'Input data'!P384&lt;11),'Input data'!P384,"Irrelevant"))</f>
        <v>Irrelevant</v>
      </c>
      <c r="P369" s="4" t="str">
        <f>IF(AND(OR(I369="Motorway link",I369="Exit diverge",I369="Entrance merge"),'Input data'!Q384=""),5,IF(AND(OR(I369="Motorway link",I369="Exit diverge",I369="Entrance merge"),'Input data'!Q384&gt;-0.00000001,'Input data'!Q384&lt;101),'Input data'!Q384,"Irrelevant"))</f>
        <v>Irrelevant</v>
      </c>
      <c r="Q369" s="4" t="str">
        <f>IF(AND(OR(I369="Motorway link",I369="Exit diverge",I369="Entrance merge"),'Input data'!R384=""),"Straight",IF(AND(OR(I369="Motorway link",I369="Exit diverge",I369="Entrance merge"),'Input data'!R384&gt;10),'Input data'!R384,"Irrelevant"))</f>
        <v>Irrelevant</v>
      </c>
      <c r="R369" s="4" t="str">
        <f>IF(Q369="Straight",0,IF(AND(OR(I369="Motorway link",I369="Exit diverge",I369="Entrance merge"),OR('Input data'!S384="",'Input data'!S384&gt;(G369*1000))),G369*1000,IF(AND(OR(I369="Motorway link",I369="Exit diverge",I369="Entrance merge"),'Input data'!S384&gt;0),'Input data'!S384,"Irrelevant")))</f>
        <v>Irrelevant</v>
      </c>
      <c r="S369" s="4" t="str">
        <f>IF(AND(OR(I369="Motorway link",I369="Exit diverge",I369="Entrance merge"),'Input data'!T384=""),"Straight",IF(AND(OR(I369="Motorway link",I369="Exit diverge",I369="Entrance merge"),'Input data'!T384&gt;10),'Input data'!T384,"Irrelevant"))</f>
        <v>Irrelevant</v>
      </c>
      <c r="T369" s="4" t="str">
        <f>IF(S369="Straight",0,IF(R369="Irrelevant","Irrelevant",IF(AND(OR(I369="Motorway link",I369="Exit diverge",I369="Entrance merge"),OR('Input data'!U384="",'Input data'!U384&gt;(G369*1000-R369))),G369*1000-R369,IF(AND(OR(I369="Motorway link",I369="Exit diverge",I369="Entrance merge"),'Input data'!U384&gt;0),'Input data'!U384,"Irrelevant"))))</f>
        <v>Irrelevant</v>
      </c>
      <c r="U369" s="4" t="str">
        <f>IF(AND(OR(I369="Motorway link",I369="Exit diverge",I369="Entrance merge",I369="Exit ramp",I369="Entrance ramp"),'Input data'!V384=""),"No",IF(OR(I369="Motorway link",I369="Exit diverge",I369="Entrance merge",I369="Exit ramp",I369="Entrance ramp"),'Input data'!V384,"Irrelevant"))</f>
        <v>Irrelevant</v>
      </c>
      <c r="V369" s="4" t="str">
        <f>IF(W369="Straight",IF(AND(OR(I369="Exit ramp",I369="Entrance ramp"),'Input data'!W384=""),"Straight diamond ramp",IF(OR(I369="Exit ramp",I369="Entrance ramp"),'Input data'!W384,"Irrelevant")),"Irrelevant")</f>
        <v>Irrelevant</v>
      </c>
      <c r="W369" s="4" t="str">
        <f>IF(AND(OR(I369="Exit ramp",I369="Entrance ramp"),'Input data'!X384=""),"Straight",IF(AND(OR(I369="Exit ramp",I369="Entrance ramp"),'Input data'!X384&gt;10),'Input data'!X384,"Irrelevant"))</f>
        <v>Irrelevant</v>
      </c>
      <c r="X369" s="4" t="str">
        <f>IF(AND(OR(I369="Exit ramp",I369="Entrance ramp"),OR('Input data'!Y384="",'Input data'!Y384&gt;(G369*1000))),G369*1000,IF(AND(OR(I369="Exit ramp",I369="Entrance ramp"),'Input data'!Y384&gt;0),'Input data'!Y384,"Irrelevant"))</f>
        <v>Irrelevant</v>
      </c>
      <c r="Y369" s="4" t="str">
        <f>IF(AND(I369="Exit ramp",'Input data'!Z384=""),95,IF(AND(I369="Entrance ramp",'Input data'!Z384=""),45,IF(AND(OR(I369="Exit ramp",I369="Entrance ramp"),'Input data'!Z384&gt;4,'Input data'!Z384&lt;200),'Input data'!Z384,"Irrelevant")))</f>
        <v>Irrelevant</v>
      </c>
      <c r="Z369" s="4" t="str">
        <f>IF(AND(OR(I369="Exit ramp",I369="Entrance ramp"),'Input data'!AA384=""),"Straight",IF(AND(OR(I369="Exit ramp",I369="Entrance ramp"),'Input data'!AA384&gt;10),'Input data'!AA384,"Irrelevant"))</f>
        <v>Irrelevant</v>
      </c>
      <c r="AA369" s="4" t="str">
        <f>IF(X369="Irrelevant","Irrelevant",IF(AND(OR(I369="Exit ramp",I369="Entrance ramp"),OR('Input data'!AB384="",'Input data'!AB384&gt;(G369*1000-X369))),G369*1000-X369,IF(AND(OR(I369="Exit ramp",I369="Entrance ramp"),'Input data'!AB384&gt;0),'Input data'!AB384,"Irrelevant")))</f>
        <v>Irrelevant</v>
      </c>
      <c r="AB369" s="4" t="str">
        <f>IF(AND(I369="Exit ramp",'Input data'!AC384=""),60,IF(AND(I369="Entrance ramp",'Input data'!AC384=""),80,IF(AND(OR(I369="Exit ramp",I369="Entrance ramp"),'Input data'!AC384&gt;4,'Input data'!AC384&lt;200),'Input data'!AC384,"Irrelevant")))</f>
        <v>Irrelevant</v>
      </c>
      <c r="AC369" s="4" t="str">
        <f>IF(AND(OR(I369="Motorway link",I369="Exit diverge",I369="Entrance merge"),'Input data'!AD384=""),"No",IF(OR(I369="Motorway link",I369="Exit diverge",I369="Entrance merge"),'Input data'!AD384,"Irrelevant"))</f>
        <v>Irrelevant</v>
      </c>
      <c r="AD369" s="4" t="str">
        <f>IF(AND(OR(I369="Motorway link",I369="Exit diverge",I369="Entrance merge"),'Input data'!AE384=""),"130 kph",IF(OR(I369="Motorway link",I369="Exit diverge",I369="Entrance merge"),'Input data'!AE384,"Irrelevant"))</f>
        <v>Irrelevant</v>
      </c>
      <c r="AE369" s="4" t="str">
        <f>IF(AND(I369="Entrance merge",'Input data'!AF384=""),"No",IF(I369="Entrance merge",'Input data'!AF384,"Irrelevant"))</f>
        <v>Irrelevant</v>
      </c>
      <c r="AF369" s="4" t="str">
        <f>IF(AND(AE369="Yes",'Input data'!AG384&gt;0,'Input data'!AG384&lt;1.00000001),'Input data'!AG384,IF(OR(AE369="No",AE369="Yes"),0,"Irrelevant"))</f>
        <v>Irrelevant</v>
      </c>
    </row>
    <row r="370" spans="1:32" x14ac:dyDescent="0.3">
      <c r="A370" s="4" t="str">
        <f>IF('Input data'!A385="","",'Input data'!A385)</f>
        <v/>
      </c>
      <c r="B370" s="4" t="str">
        <f>IF('Input data'!B385="","",'Input data'!B385)</f>
        <v/>
      </c>
      <c r="C370" s="4" t="str">
        <f>IF('Input data'!C385="","",'Input data'!C385)</f>
        <v/>
      </c>
      <c r="D370" s="4" t="str">
        <f>IF('Input data'!D385="","",'Input data'!D385)</f>
        <v/>
      </c>
      <c r="E370" s="4" t="str">
        <f>IF('Input data'!E385="","",'Input data'!E385)</f>
        <v/>
      </c>
      <c r="F370" s="4" t="str">
        <f>IF('Input data'!F385="","",'Input data'!F385)</f>
        <v/>
      </c>
      <c r="G370" s="4">
        <f>IF('Input data'!G385="","",'Input data'!G385)</f>
        <v>0</v>
      </c>
      <c r="H370" s="4" t="str">
        <f>IF('Input data'!H385&gt;0.5,'Input data'!H385,"")</f>
        <v/>
      </c>
      <c r="I370" s="4" t="str">
        <f>IF('Input data'!I385="","",'Input data'!I385)</f>
        <v/>
      </c>
      <c r="J370" s="4" t="str">
        <f>IF(AND(OR(I370="Motorway link",I370="Exit diverge",I370="Entrance merge"),'Input data'!K385=""),2,IF(AND(OR(I370="Motorway link",I370="Exit diverge",I370="Entrance merge"),'Input data'!K385&gt;0.5,'Input data'!K385&lt;21),'Input data'!K385,"Irrelevant"))</f>
        <v>Irrelevant</v>
      </c>
      <c r="K370" s="4" t="str">
        <f>IF(AND(OR(I370="Motorway link",I370="Exit diverge",I370="Entrance merge",I370="Exit ramp",I370="Entrance ramp"),'Input data'!L385=""),3.5,IF(AND(OR(I370="Motorway link",I370="Exit diverge",I370="Entrance merge",I370="Exit ramp",I370="Entrance ramp"),'Input data'!L385&gt;1.5,'Input data'!L385&lt;11),'Input data'!L385,"Irrelevant"))</f>
        <v>Irrelevant</v>
      </c>
      <c r="L370" s="4" t="str">
        <f>IF(AND(I370="Motorway link",'Input data'!M385=""),"No",IF(I370="Motorway link",'Input data'!M385,"Irrelevant"))</f>
        <v>Irrelevant</v>
      </c>
      <c r="M370" s="4" t="str">
        <f>IF(AND(L370="Yes",'Input data'!N385&gt;0,'Input data'!N385&lt;1.00000001),'Input data'!N385,IF(OR(L370="No",L370="Yes"),0,"Irrelevant"))</f>
        <v>Irrelevant</v>
      </c>
      <c r="N370" s="4" t="str">
        <f>IF(AND(OR(I370="Motorway link",I370="Exit diverge",I370="Entrance merge"),'Input data'!O385=""),3,IF(AND(OR(I370="Motorway link",I370="Exit diverge",I370="Entrance merge"),'Input data'!O385&lt;11,'Input data'!O385&gt;-0.00000001),'Input data'!O385,"Irrelevant"))</f>
        <v>Irrelevant</v>
      </c>
      <c r="O370" s="4" t="str">
        <f>IF(AND(OR(I370="Motorway link",I370="Exit diverge",I370="Entrance merge",I370="Exit ramp",I370="Entrance ramp"),'Input data'!P385=""),0.5,IF(AND(OR(I370="Motorway link",I370="Exit diverge",I370="Entrance merge",I370="Exit ramp",I370="Entrance ramp"),'Input data'!P385&gt;-0.00000001,'Input data'!P385&lt;11),'Input data'!P385,"Irrelevant"))</f>
        <v>Irrelevant</v>
      </c>
      <c r="P370" s="4" t="str">
        <f>IF(AND(OR(I370="Motorway link",I370="Exit diverge",I370="Entrance merge"),'Input data'!Q385=""),5,IF(AND(OR(I370="Motorway link",I370="Exit diverge",I370="Entrance merge"),'Input data'!Q385&gt;-0.00000001,'Input data'!Q385&lt;101),'Input data'!Q385,"Irrelevant"))</f>
        <v>Irrelevant</v>
      </c>
      <c r="Q370" s="4" t="str">
        <f>IF(AND(OR(I370="Motorway link",I370="Exit diverge",I370="Entrance merge"),'Input data'!R385=""),"Straight",IF(AND(OR(I370="Motorway link",I370="Exit diverge",I370="Entrance merge"),'Input data'!R385&gt;10),'Input data'!R385,"Irrelevant"))</f>
        <v>Irrelevant</v>
      </c>
      <c r="R370" s="4" t="str">
        <f>IF(Q370="Straight",0,IF(AND(OR(I370="Motorway link",I370="Exit diverge",I370="Entrance merge"),OR('Input data'!S385="",'Input data'!S385&gt;(G370*1000))),G370*1000,IF(AND(OR(I370="Motorway link",I370="Exit diverge",I370="Entrance merge"),'Input data'!S385&gt;0),'Input data'!S385,"Irrelevant")))</f>
        <v>Irrelevant</v>
      </c>
      <c r="S370" s="4" t="str">
        <f>IF(AND(OR(I370="Motorway link",I370="Exit diverge",I370="Entrance merge"),'Input data'!T385=""),"Straight",IF(AND(OR(I370="Motorway link",I370="Exit diverge",I370="Entrance merge"),'Input data'!T385&gt;10),'Input data'!T385,"Irrelevant"))</f>
        <v>Irrelevant</v>
      </c>
      <c r="T370" s="4" t="str">
        <f>IF(S370="Straight",0,IF(R370="Irrelevant","Irrelevant",IF(AND(OR(I370="Motorway link",I370="Exit diverge",I370="Entrance merge"),OR('Input data'!U385="",'Input data'!U385&gt;(G370*1000-R370))),G370*1000-R370,IF(AND(OR(I370="Motorway link",I370="Exit diverge",I370="Entrance merge"),'Input data'!U385&gt;0),'Input data'!U385,"Irrelevant"))))</f>
        <v>Irrelevant</v>
      </c>
      <c r="U370" s="4" t="str">
        <f>IF(AND(OR(I370="Motorway link",I370="Exit diverge",I370="Entrance merge",I370="Exit ramp",I370="Entrance ramp"),'Input data'!V385=""),"No",IF(OR(I370="Motorway link",I370="Exit diverge",I370="Entrance merge",I370="Exit ramp",I370="Entrance ramp"),'Input data'!V385,"Irrelevant"))</f>
        <v>Irrelevant</v>
      </c>
      <c r="V370" s="4" t="str">
        <f>IF(W370="Straight",IF(AND(OR(I370="Exit ramp",I370="Entrance ramp"),'Input data'!W385=""),"Straight diamond ramp",IF(OR(I370="Exit ramp",I370="Entrance ramp"),'Input data'!W385,"Irrelevant")),"Irrelevant")</f>
        <v>Irrelevant</v>
      </c>
      <c r="W370" s="4" t="str">
        <f>IF(AND(OR(I370="Exit ramp",I370="Entrance ramp"),'Input data'!X385=""),"Straight",IF(AND(OR(I370="Exit ramp",I370="Entrance ramp"),'Input data'!X385&gt;10),'Input data'!X385,"Irrelevant"))</f>
        <v>Irrelevant</v>
      </c>
      <c r="X370" s="4" t="str">
        <f>IF(AND(OR(I370="Exit ramp",I370="Entrance ramp"),OR('Input data'!Y385="",'Input data'!Y385&gt;(G370*1000))),G370*1000,IF(AND(OR(I370="Exit ramp",I370="Entrance ramp"),'Input data'!Y385&gt;0),'Input data'!Y385,"Irrelevant"))</f>
        <v>Irrelevant</v>
      </c>
      <c r="Y370" s="4" t="str">
        <f>IF(AND(I370="Exit ramp",'Input data'!Z385=""),95,IF(AND(I370="Entrance ramp",'Input data'!Z385=""),45,IF(AND(OR(I370="Exit ramp",I370="Entrance ramp"),'Input data'!Z385&gt;4,'Input data'!Z385&lt;200),'Input data'!Z385,"Irrelevant")))</f>
        <v>Irrelevant</v>
      </c>
      <c r="Z370" s="4" t="str">
        <f>IF(AND(OR(I370="Exit ramp",I370="Entrance ramp"),'Input data'!AA385=""),"Straight",IF(AND(OR(I370="Exit ramp",I370="Entrance ramp"),'Input data'!AA385&gt;10),'Input data'!AA385,"Irrelevant"))</f>
        <v>Irrelevant</v>
      </c>
      <c r="AA370" s="4" t="str">
        <f>IF(X370="Irrelevant","Irrelevant",IF(AND(OR(I370="Exit ramp",I370="Entrance ramp"),OR('Input data'!AB385="",'Input data'!AB385&gt;(G370*1000-X370))),G370*1000-X370,IF(AND(OR(I370="Exit ramp",I370="Entrance ramp"),'Input data'!AB385&gt;0),'Input data'!AB385,"Irrelevant")))</f>
        <v>Irrelevant</v>
      </c>
      <c r="AB370" s="4" t="str">
        <f>IF(AND(I370="Exit ramp",'Input data'!AC385=""),60,IF(AND(I370="Entrance ramp",'Input data'!AC385=""),80,IF(AND(OR(I370="Exit ramp",I370="Entrance ramp"),'Input data'!AC385&gt;4,'Input data'!AC385&lt;200),'Input data'!AC385,"Irrelevant")))</f>
        <v>Irrelevant</v>
      </c>
      <c r="AC370" s="4" t="str">
        <f>IF(AND(OR(I370="Motorway link",I370="Exit diverge",I370="Entrance merge"),'Input data'!AD385=""),"No",IF(OR(I370="Motorway link",I370="Exit diverge",I370="Entrance merge"),'Input data'!AD385,"Irrelevant"))</f>
        <v>Irrelevant</v>
      </c>
      <c r="AD370" s="4" t="str">
        <f>IF(AND(OR(I370="Motorway link",I370="Exit diverge",I370="Entrance merge"),'Input data'!AE385=""),"130 kph",IF(OR(I370="Motorway link",I370="Exit diverge",I370="Entrance merge"),'Input data'!AE385,"Irrelevant"))</f>
        <v>Irrelevant</v>
      </c>
      <c r="AE370" s="4" t="str">
        <f>IF(AND(I370="Entrance merge",'Input data'!AF385=""),"No",IF(I370="Entrance merge",'Input data'!AF385,"Irrelevant"))</f>
        <v>Irrelevant</v>
      </c>
      <c r="AF370" s="4" t="str">
        <f>IF(AND(AE370="Yes",'Input data'!AG385&gt;0,'Input data'!AG385&lt;1.00000001),'Input data'!AG385,IF(OR(AE370="No",AE370="Yes"),0,"Irrelevant"))</f>
        <v>Irrelevant</v>
      </c>
    </row>
    <row r="371" spans="1:32" x14ac:dyDescent="0.3">
      <c r="A371" s="4" t="str">
        <f>IF('Input data'!A386="","",'Input data'!A386)</f>
        <v/>
      </c>
      <c r="B371" s="4" t="str">
        <f>IF('Input data'!B386="","",'Input data'!B386)</f>
        <v/>
      </c>
      <c r="C371" s="4" t="str">
        <f>IF('Input data'!C386="","",'Input data'!C386)</f>
        <v/>
      </c>
      <c r="D371" s="4" t="str">
        <f>IF('Input data'!D386="","",'Input data'!D386)</f>
        <v/>
      </c>
      <c r="E371" s="4" t="str">
        <f>IF('Input data'!E386="","",'Input data'!E386)</f>
        <v/>
      </c>
      <c r="F371" s="4" t="str">
        <f>IF('Input data'!F386="","",'Input data'!F386)</f>
        <v/>
      </c>
      <c r="G371" s="4">
        <f>IF('Input data'!G386="","",'Input data'!G386)</f>
        <v>0</v>
      </c>
      <c r="H371" s="4" t="str">
        <f>IF('Input data'!H386&gt;0.5,'Input data'!H386,"")</f>
        <v/>
      </c>
      <c r="I371" s="4" t="str">
        <f>IF('Input data'!I386="","",'Input data'!I386)</f>
        <v/>
      </c>
      <c r="J371" s="4" t="str">
        <f>IF(AND(OR(I371="Motorway link",I371="Exit diverge",I371="Entrance merge"),'Input data'!K386=""),2,IF(AND(OR(I371="Motorway link",I371="Exit diverge",I371="Entrance merge"),'Input data'!K386&gt;0.5,'Input data'!K386&lt;21),'Input data'!K386,"Irrelevant"))</f>
        <v>Irrelevant</v>
      </c>
      <c r="K371" s="4" t="str">
        <f>IF(AND(OR(I371="Motorway link",I371="Exit diverge",I371="Entrance merge",I371="Exit ramp",I371="Entrance ramp"),'Input data'!L386=""),3.5,IF(AND(OR(I371="Motorway link",I371="Exit diverge",I371="Entrance merge",I371="Exit ramp",I371="Entrance ramp"),'Input data'!L386&gt;1.5,'Input data'!L386&lt;11),'Input data'!L386,"Irrelevant"))</f>
        <v>Irrelevant</v>
      </c>
      <c r="L371" s="4" t="str">
        <f>IF(AND(I371="Motorway link",'Input data'!M386=""),"No",IF(I371="Motorway link",'Input data'!M386,"Irrelevant"))</f>
        <v>Irrelevant</v>
      </c>
      <c r="M371" s="4" t="str">
        <f>IF(AND(L371="Yes",'Input data'!N386&gt;0,'Input data'!N386&lt;1.00000001),'Input data'!N386,IF(OR(L371="No",L371="Yes"),0,"Irrelevant"))</f>
        <v>Irrelevant</v>
      </c>
      <c r="N371" s="4" t="str">
        <f>IF(AND(OR(I371="Motorway link",I371="Exit diverge",I371="Entrance merge"),'Input data'!O386=""),3,IF(AND(OR(I371="Motorway link",I371="Exit diverge",I371="Entrance merge"),'Input data'!O386&lt;11,'Input data'!O386&gt;-0.00000001),'Input data'!O386,"Irrelevant"))</f>
        <v>Irrelevant</v>
      </c>
      <c r="O371" s="4" t="str">
        <f>IF(AND(OR(I371="Motorway link",I371="Exit diverge",I371="Entrance merge",I371="Exit ramp",I371="Entrance ramp"),'Input data'!P386=""),0.5,IF(AND(OR(I371="Motorway link",I371="Exit diverge",I371="Entrance merge",I371="Exit ramp",I371="Entrance ramp"),'Input data'!P386&gt;-0.00000001,'Input data'!P386&lt;11),'Input data'!P386,"Irrelevant"))</f>
        <v>Irrelevant</v>
      </c>
      <c r="P371" s="4" t="str">
        <f>IF(AND(OR(I371="Motorway link",I371="Exit diverge",I371="Entrance merge"),'Input data'!Q386=""),5,IF(AND(OR(I371="Motorway link",I371="Exit diverge",I371="Entrance merge"),'Input data'!Q386&gt;-0.00000001,'Input data'!Q386&lt;101),'Input data'!Q386,"Irrelevant"))</f>
        <v>Irrelevant</v>
      </c>
      <c r="Q371" s="4" t="str">
        <f>IF(AND(OR(I371="Motorway link",I371="Exit diverge",I371="Entrance merge"),'Input data'!R386=""),"Straight",IF(AND(OR(I371="Motorway link",I371="Exit diverge",I371="Entrance merge"),'Input data'!R386&gt;10),'Input data'!R386,"Irrelevant"))</f>
        <v>Irrelevant</v>
      </c>
      <c r="R371" s="4" t="str">
        <f>IF(Q371="Straight",0,IF(AND(OR(I371="Motorway link",I371="Exit diverge",I371="Entrance merge"),OR('Input data'!S386="",'Input data'!S386&gt;(G371*1000))),G371*1000,IF(AND(OR(I371="Motorway link",I371="Exit diverge",I371="Entrance merge"),'Input data'!S386&gt;0),'Input data'!S386,"Irrelevant")))</f>
        <v>Irrelevant</v>
      </c>
      <c r="S371" s="4" t="str">
        <f>IF(AND(OR(I371="Motorway link",I371="Exit diverge",I371="Entrance merge"),'Input data'!T386=""),"Straight",IF(AND(OR(I371="Motorway link",I371="Exit diverge",I371="Entrance merge"),'Input data'!T386&gt;10),'Input data'!T386,"Irrelevant"))</f>
        <v>Irrelevant</v>
      </c>
      <c r="T371" s="4" t="str">
        <f>IF(S371="Straight",0,IF(R371="Irrelevant","Irrelevant",IF(AND(OR(I371="Motorway link",I371="Exit diverge",I371="Entrance merge"),OR('Input data'!U386="",'Input data'!U386&gt;(G371*1000-R371))),G371*1000-R371,IF(AND(OR(I371="Motorway link",I371="Exit diverge",I371="Entrance merge"),'Input data'!U386&gt;0),'Input data'!U386,"Irrelevant"))))</f>
        <v>Irrelevant</v>
      </c>
      <c r="U371" s="4" t="str">
        <f>IF(AND(OR(I371="Motorway link",I371="Exit diverge",I371="Entrance merge",I371="Exit ramp",I371="Entrance ramp"),'Input data'!V386=""),"No",IF(OR(I371="Motorway link",I371="Exit diverge",I371="Entrance merge",I371="Exit ramp",I371="Entrance ramp"),'Input data'!V386,"Irrelevant"))</f>
        <v>Irrelevant</v>
      </c>
      <c r="V371" s="4" t="str">
        <f>IF(W371="Straight",IF(AND(OR(I371="Exit ramp",I371="Entrance ramp"),'Input data'!W386=""),"Straight diamond ramp",IF(OR(I371="Exit ramp",I371="Entrance ramp"),'Input data'!W386,"Irrelevant")),"Irrelevant")</f>
        <v>Irrelevant</v>
      </c>
      <c r="W371" s="4" t="str">
        <f>IF(AND(OR(I371="Exit ramp",I371="Entrance ramp"),'Input data'!X386=""),"Straight",IF(AND(OR(I371="Exit ramp",I371="Entrance ramp"),'Input data'!X386&gt;10),'Input data'!X386,"Irrelevant"))</f>
        <v>Irrelevant</v>
      </c>
      <c r="X371" s="4" t="str">
        <f>IF(AND(OR(I371="Exit ramp",I371="Entrance ramp"),OR('Input data'!Y386="",'Input data'!Y386&gt;(G371*1000))),G371*1000,IF(AND(OR(I371="Exit ramp",I371="Entrance ramp"),'Input data'!Y386&gt;0),'Input data'!Y386,"Irrelevant"))</f>
        <v>Irrelevant</v>
      </c>
      <c r="Y371" s="4" t="str">
        <f>IF(AND(I371="Exit ramp",'Input data'!Z386=""),95,IF(AND(I371="Entrance ramp",'Input data'!Z386=""),45,IF(AND(OR(I371="Exit ramp",I371="Entrance ramp"),'Input data'!Z386&gt;4,'Input data'!Z386&lt;200),'Input data'!Z386,"Irrelevant")))</f>
        <v>Irrelevant</v>
      </c>
      <c r="Z371" s="4" t="str">
        <f>IF(AND(OR(I371="Exit ramp",I371="Entrance ramp"),'Input data'!AA386=""),"Straight",IF(AND(OR(I371="Exit ramp",I371="Entrance ramp"),'Input data'!AA386&gt;10),'Input data'!AA386,"Irrelevant"))</f>
        <v>Irrelevant</v>
      </c>
      <c r="AA371" s="4" t="str">
        <f>IF(X371="Irrelevant","Irrelevant",IF(AND(OR(I371="Exit ramp",I371="Entrance ramp"),OR('Input data'!AB386="",'Input data'!AB386&gt;(G371*1000-X371))),G371*1000-X371,IF(AND(OR(I371="Exit ramp",I371="Entrance ramp"),'Input data'!AB386&gt;0),'Input data'!AB386,"Irrelevant")))</f>
        <v>Irrelevant</v>
      </c>
      <c r="AB371" s="4" t="str">
        <f>IF(AND(I371="Exit ramp",'Input data'!AC386=""),60,IF(AND(I371="Entrance ramp",'Input data'!AC386=""),80,IF(AND(OR(I371="Exit ramp",I371="Entrance ramp"),'Input data'!AC386&gt;4,'Input data'!AC386&lt;200),'Input data'!AC386,"Irrelevant")))</f>
        <v>Irrelevant</v>
      </c>
      <c r="AC371" s="4" t="str">
        <f>IF(AND(OR(I371="Motorway link",I371="Exit diverge",I371="Entrance merge"),'Input data'!AD386=""),"No",IF(OR(I371="Motorway link",I371="Exit diverge",I371="Entrance merge"),'Input data'!AD386,"Irrelevant"))</f>
        <v>Irrelevant</v>
      </c>
      <c r="AD371" s="4" t="str">
        <f>IF(AND(OR(I371="Motorway link",I371="Exit diverge",I371="Entrance merge"),'Input data'!AE386=""),"130 kph",IF(OR(I371="Motorway link",I371="Exit diverge",I371="Entrance merge"),'Input data'!AE386,"Irrelevant"))</f>
        <v>Irrelevant</v>
      </c>
      <c r="AE371" s="4" t="str">
        <f>IF(AND(I371="Entrance merge",'Input data'!AF386=""),"No",IF(I371="Entrance merge",'Input data'!AF386,"Irrelevant"))</f>
        <v>Irrelevant</v>
      </c>
      <c r="AF371" s="4" t="str">
        <f>IF(AND(AE371="Yes",'Input data'!AG386&gt;0,'Input data'!AG386&lt;1.00000001),'Input data'!AG386,IF(OR(AE371="No",AE371="Yes"),0,"Irrelevant"))</f>
        <v>Irrelevant</v>
      </c>
    </row>
    <row r="372" spans="1:32" x14ac:dyDescent="0.3">
      <c r="A372" s="4" t="str">
        <f>IF('Input data'!A387="","",'Input data'!A387)</f>
        <v/>
      </c>
      <c r="B372" s="4" t="str">
        <f>IF('Input data'!B387="","",'Input data'!B387)</f>
        <v/>
      </c>
      <c r="C372" s="4" t="str">
        <f>IF('Input data'!C387="","",'Input data'!C387)</f>
        <v/>
      </c>
      <c r="D372" s="4" t="str">
        <f>IF('Input data'!D387="","",'Input data'!D387)</f>
        <v/>
      </c>
      <c r="E372" s="4" t="str">
        <f>IF('Input data'!E387="","",'Input data'!E387)</f>
        <v/>
      </c>
      <c r="F372" s="4" t="str">
        <f>IF('Input data'!F387="","",'Input data'!F387)</f>
        <v/>
      </c>
      <c r="G372" s="4">
        <f>IF('Input data'!G387="","",'Input data'!G387)</f>
        <v>0</v>
      </c>
      <c r="H372" s="4" t="str">
        <f>IF('Input data'!H387&gt;0.5,'Input data'!H387,"")</f>
        <v/>
      </c>
      <c r="I372" s="4" t="str">
        <f>IF('Input data'!I387="","",'Input data'!I387)</f>
        <v/>
      </c>
      <c r="J372" s="4" t="str">
        <f>IF(AND(OR(I372="Motorway link",I372="Exit diverge",I372="Entrance merge"),'Input data'!K387=""),2,IF(AND(OR(I372="Motorway link",I372="Exit diverge",I372="Entrance merge"),'Input data'!K387&gt;0.5,'Input data'!K387&lt;21),'Input data'!K387,"Irrelevant"))</f>
        <v>Irrelevant</v>
      </c>
      <c r="K372" s="4" t="str">
        <f>IF(AND(OR(I372="Motorway link",I372="Exit diverge",I372="Entrance merge",I372="Exit ramp",I372="Entrance ramp"),'Input data'!L387=""),3.5,IF(AND(OR(I372="Motorway link",I372="Exit diverge",I372="Entrance merge",I372="Exit ramp",I372="Entrance ramp"),'Input data'!L387&gt;1.5,'Input data'!L387&lt;11),'Input data'!L387,"Irrelevant"))</f>
        <v>Irrelevant</v>
      </c>
      <c r="L372" s="4" t="str">
        <f>IF(AND(I372="Motorway link",'Input data'!M387=""),"No",IF(I372="Motorway link",'Input data'!M387,"Irrelevant"))</f>
        <v>Irrelevant</v>
      </c>
      <c r="M372" s="4" t="str">
        <f>IF(AND(L372="Yes",'Input data'!N387&gt;0,'Input data'!N387&lt;1.00000001),'Input data'!N387,IF(OR(L372="No",L372="Yes"),0,"Irrelevant"))</f>
        <v>Irrelevant</v>
      </c>
      <c r="N372" s="4" t="str">
        <f>IF(AND(OR(I372="Motorway link",I372="Exit diverge",I372="Entrance merge"),'Input data'!O387=""),3,IF(AND(OR(I372="Motorway link",I372="Exit diverge",I372="Entrance merge"),'Input data'!O387&lt;11,'Input data'!O387&gt;-0.00000001),'Input data'!O387,"Irrelevant"))</f>
        <v>Irrelevant</v>
      </c>
      <c r="O372" s="4" t="str">
        <f>IF(AND(OR(I372="Motorway link",I372="Exit diverge",I372="Entrance merge",I372="Exit ramp",I372="Entrance ramp"),'Input data'!P387=""),0.5,IF(AND(OR(I372="Motorway link",I372="Exit diverge",I372="Entrance merge",I372="Exit ramp",I372="Entrance ramp"),'Input data'!P387&gt;-0.00000001,'Input data'!P387&lt;11),'Input data'!P387,"Irrelevant"))</f>
        <v>Irrelevant</v>
      </c>
      <c r="P372" s="4" t="str">
        <f>IF(AND(OR(I372="Motorway link",I372="Exit diverge",I372="Entrance merge"),'Input data'!Q387=""),5,IF(AND(OR(I372="Motorway link",I372="Exit diverge",I372="Entrance merge"),'Input data'!Q387&gt;-0.00000001,'Input data'!Q387&lt;101),'Input data'!Q387,"Irrelevant"))</f>
        <v>Irrelevant</v>
      </c>
      <c r="Q372" s="4" t="str">
        <f>IF(AND(OR(I372="Motorway link",I372="Exit diverge",I372="Entrance merge"),'Input data'!R387=""),"Straight",IF(AND(OR(I372="Motorway link",I372="Exit diverge",I372="Entrance merge"),'Input data'!R387&gt;10),'Input data'!R387,"Irrelevant"))</f>
        <v>Irrelevant</v>
      </c>
      <c r="R372" s="4" t="str">
        <f>IF(Q372="Straight",0,IF(AND(OR(I372="Motorway link",I372="Exit diverge",I372="Entrance merge"),OR('Input data'!S387="",'Input data'!S387&gt;(G372*1000))),G372*1000,IF(AND(OR(I372="Motorway link",I372="Exit diverge",I372="Entrance merge"),'Input data'!S387&gt;0),'Input data'!S387,"Irrelevant")))</f>
        <v>Irrelevant</v>
      </c>
      <c r="S372" s="4" t="str">
        <f>IF(AND(OR(I372="Motorway link",I372="Exit diverge",I372="Entrance merge"),'Input data'!T387=""),"Straight",IF(AND(OR(I372="Motorway link",I372="Exit diverge",I372="Entrance merge"),'Input data'!T387&gt;10),'Input data'!T387,"Irrelevant"))</f>
        <v>Irrelevant</v>
      </c>
      <c r="T372" s="4" t="str">
        <f>IF(S372="Straight",0,IF(R372="Irrelevant","Irrelevant",IF(AND(OR(I372="Motorway link",I372="Exit diverge",I372="Entrance merge"),OR('Input data'!U387="",'Input data'!U387&gt;(G372*1000-R372))),G372*1000-R372,IF(AND(OR(I372="Motorway link",I372="Exit diverge",I372="Entrance merge"),'Input data'!U387&gt;0),'Input data'!U387,"Irrelevant"))))</f>
        <v>Irrelevant</v>
      </c>
      <c r="U372" s="4" t="str">
        <f>IF(AND(OR(I372="Motorway link",I372="Exit diverge",I372="Entrance merge",I372="Exit ramp",I372="Entrance ramp"),'Input data'!V387=""),"No",IF(OR(I372="Motorway link",I372="Exit diverge",I372="Entrance merge",I372="Exit ramp",I372="Entrance ramp"),'Input data'!V387,"Irrelevant"))</f>
        <v>Irrelevant</v>
      </c>
      <c r="V372" s="4" t="str">
        <f>IF(W372="Straight",IF(AND(OR(I372="Exit ramp",I372="Entrance ramp"),'Input data'!W387=""),"Straight diamond ramp",IF(OR(I372="Exit ramp",I372="Entrance ramp"),'Input data'!W387,"Irrelevant")),"Irrelevant")</f>
        <v>Irrelevant</v>
      </c>
      <c r="W372" s="4" t="str">
        <f>IF(AND(OR(I372="Exit ramp",I372="Entrance ramp"),'Input data'!X387=""),"Straight",IF(AND(OR(I372="Exit ramp",I372="Entrance ramp"),'Input data'!X387&gt;10),'Input data'!X387,"Irrelevant"))</f>
        <v>Irrelevant</v>
      </c>
      <c r="X372" s="4" t="str">
        <f>IF(AND(OR(I372="Exit ramp",I372="Entrance ramp"),OR('Input data'!Y387="",'Input data'!Y387&gt;(G372*1000))),G372*1000,IF(AND(OR(I372="Exit ramp",I372="Entrance ramp"),'Input data'!Y387&gt;0),'Input data'!Y387,"Irrelevant"))</f>
        <v>Irrelevant</v>
      </c>
      <c r="Y372" s="4" t="str">
        <f>IF(AND(I372="Exit ramp",'Input data'!Z387=""),95,IF(AND(I372="Entrance ramp",'Input data'!Z387=""),45,IF(AND(OR(I372="Exit ramp",I372="Entrance ramp"),'Input data'!Z387&gt;4,'Input data'!Z387&lt;200),'Input data'!Z387,"Irrelevant")))</f>
        <v>Irrelevant</v>
      </c>
      <c r="Z372" s="4" t="str">
        <f>IF(AND(OR(I372="Exit ramp",I372="Entrance ramp"),'Input data'!AA387=""),"Straight",IF(AND(OR(I372="Exit ramp",I372="Entrance ramp"),'Input data'!AA387&gt;10),'Input data'!AA387,"Irrelevant"))</f>
        <v>Irrelevant</v>
      </c>
      <c r="AA372" s="4" t="str">
        <f>IF(X372="Irrelevant","Irrelevant",IF(AND(OR(I372="Exit ramp",I372="Entrance ramp"),OR('Input data'!AB387="",'Input data'!AB387&gt;(G372*1000-X372))),G372*1000-X372,IF(AND(OR(I372="Exit ramp",I372="Entrance ramp"),'Input data'!AB387&gt;0),'Input data'!AB387,"Irrelevant")))</f>
        <v>Irrelevant</v>
      </c>
      <c r="AB372" s="4" t="str">
        <f>IF(AND(I372="Exit ramp",'Input data'!AC387=""),60,IF(AND(I372="Entrance ramp",'Input data'!AC387=""),80,IF(AND(OR(I372="Exit ramp",I372="Entrance ramp"),'Input data'!AC387&gt;4,'Input data'!AC387&lt;200),'Input data'!AC387,"Irrelevant")))</f>
        <v>Irrelevant</v>
      </c>
      <c r="AC372" s="4" t="str">
        <f>IF(AND(OR(I372="Motorway link",I372="Exit diverge",I372="Entrance merge"),'Input data'!AD387=""),"No",IF(OR(I372="Motorway link",I372="Exit diverge",I372="Entrance merge"),'Input data'!AD387,"Irrelevant"))</f>
        <v>Irrelevant</v>
      </c>
      <c r="AD372" s="4" t="str">
        <f>IF(AND(OR(I372="Motorway link",I372="Exit diverge",I372="Entrance merge"),'Input data'!AE387=""),"130 kph",IF(OR(I372="Motorway link",I372="Exit diverge",I372="Entrance merge"),'Input data'!AE387,"Irrelevant"))</f>
        <v>Irrelevant</v>
      </c>
      <c r="AE372" s="4" t="str">
        <f>IF(AND(I372="Entrance merge",'Input data'!AF387=""),"No",IF(I372="Entrance merge",'Input data'!AF387,"Irrelevant"))</f>
        <v>Irrelevant</v>
      </c>
      <c r="AF372" s="4" t="str">
        <f>IF(AND(AE372="Yes",'Input data'!AG387&gt;0,'Input data'!AG387&lt;1.00000001),'Input data'!AG387,IF(OR(AE372="No",AE372="Yes"),0,"Irrelevant"))</f>
        <v>Irrelevant</v>
      </c>
    </row>
    <row r="373" spans="1:32" x14ac:dyDescent="0.3">
      <c r="A373" s="4" t="str">
        <f>IF('Input data'!A388="","",'Input data'!A388)</f>
        <v/>
      </c>
      <c r="B373" s="4" t="str">
        <f>IF('Input data'!B388="","",'Input data'!B388)</f>
        <v/>
      </c>
      <c r="C373" s="4" t="str">
        <f>IF('Input data'!C388="","",'Input data'!C388)</f>
        <v/>
      </c>
      <c r="D373" s="4" t="str">
        <f>IF('Input data'!D388="","",'Input data'!D388)</f>
        <v/>
      </c>
      <c r="E373" s="4" t="str">
        <f>IF('Input data'!E388="","",'Input data'!E388)</f>
        <v/>
      </c>
      <c r="F373" s="4" t="str">
        <f>IF('Input data'!F388="","",'Input data'!F388)</f>
        <v/>
      </c>
      <c r="G373" s="4">
        <f>IF('Input data'!G388="","",'Input data'!G388)</f>
        <v>0</v>
      </c>
      <c r="H373" s="4" t="str">
        <f>IF('Input data'!H388&gt;0.5,'Input data'!H388,"")</f>
        <v/>
      </c>
      <c r="I373" s="4" t="str">
        <f>IF('Input data'!I388="","",'Input data'!I388)</f>
        <v/>
      </c>
      <c r="J373" s="4" t="str">
        <f>IF(AND(OR(I373="Motorway link",I373="Exit diverge",I373="Entrance merge"),'Input data'!K388=""),2,IF(AND(OR(I373="Motorway link",I373="Exit diverge",I373="Entrance merge"),'Input data'!K388&gt;0.5,'Input data'!K388&lt;21),'Input data'!K388,"Irrelevant"))</f>
        <v>Irrelevant</v>
      </c>
      <c r="K373" s="4" t="str">
        <f>IF(AND(OR(I373="Motorway link",I373="Exit diverge",I373="Entrance merge",I373="Exit ramp",I373="Entrance ramp"),'Input data'!L388=""),3.5,IF(AND(OR(I373="Motorway link",I373="Exit diverge",I373="Entrance merge",I373="Exit ramp",I373="Entrance ramp"),'Input data'!L388&gt;1.5,'Input data'!L388&lt;11),'Input data'!L388,"Irrelevant"))</f>
        <v>Irrelevant</v>
      </c>
      <c r="L373" s="4" t="str">
        <f>IF(AND(I373="Motorway link",'Input data'!M388=""),"No",IF(I373="Motorway link",'Input data'!M388,"Irrelevant"))</f>
        <v>Irrelevant</v>
      </c>
      <c r="M373" s="4" t="str">
        <f>IF(AND(L373="Yes",'Input data'!N388&gt;0,'Input data'!N388&lt;1.00000001),'Input data'!N388,IF(OR(L373="No",L373="Yes"),0,"Irrelevant"))</f>
        <v>Irrelevant</v>
      </c>
      <c r="N373" s="4" t="str">
        <f>IF(AND(OR(I373="Motorway link",I373="Exit diverge",I373="Entrance merge"),'Input data'!O388=""),3,IF(AND(OR(I373="Motorway link",I373="Exit diverge",I373="Entrance merge"),'Input data'!O388&lt;11,'Input data'!O388&gt;-0.00000001),'Input data'!O388,"Irrelevant"))</f>
        <v>Irrelevant</v>
      </c>
      <c r="O373" s="4" t="str">
        <f>IF(AND(OR(I373="Motorway link",I373="Exit diverge",I373="Entrance merge",I373="Exit ramp",I373="Entrance ramp"),'Input data'!P388=""),0.5,IF(AND(OR(I373="Motorway link",I373="Exit diverge",I373="Entrance merge",I373="Exit ramp",I373="Entrance ramp"),'Input data'!P388&gt;-0.00000001,'Input data'!P388&lt;11),'Input data'!P388,"Irrelevant"))</f>
        <v>Irrelevant</v>
      </c>
      <c r="P373" s="4" t="str">
        <f>IF(AND(OR(I373="Motorway link",I373="Exit diverge",I373="Entrance merge"),'Input data'!Q388=""),5,IF(AND(OR(I373="Motorway link",I373="Exit diverge",I373="Entrance merge"),'Input data'!Q388&gt;-0.00000001,'Input data'!Q388&lt;101),'Input data'!Q388,"Irrelevant"))</f>
        <v>Irrelevant</v>
      </c>
      <c r="Q373" s="4" t="str">
        <f>IF(AND(OR(I373="Motorway link",I373="Exit diverge",I373="Entrance merge"),'Input data'!R388=""),"Straight",IF(AND(OR(I373="Motorway link",I373="Exit diverge",I373="Entrance merge"),'Input data'!R388&gt;10),'Input data'!R388,"Irrelevant"))</f>
        <v>Irrelevant</v>
      </c>
      <c r="R373" s="4" t="str">
        <f>IF(Q373="Straight",0,IF(AND(OR(I373="Motorway link",I373="Exit diverge",I373="Entrance merge"),OR('Input data'!S388="",'Input data'!S388&gt;(G373*1000))),G373*1000,IF(AND(OR(I373="Motorway link",I373="Exit diverge",I373="Entrance merge"),'Input data'!S388&gt;0),'Input data'!S388,"Irrelevant")))</f>
        <v>Irrelevant</v>
      </c>
      <c r="S373" s="4" t="str">
        <f>IF(AND(OR(I373="Motorway link",I373="Exit diverge",I373="Entrance merge"),'Input data'!T388=""),"Straight",IF(AND(OR(I373="Motorway link",I373="Exit diverge",I373="Entrance merge"),'Input data'!T388&gt;10),'Input data'!T388,"Irrelevant"))</f>
        <v>Irrelevant</v>
      </c>
      <c r="T373" s="4" t="str">
        <f>IF(S373="Straight",0,IF(R373="Irrelevant","Irrelevant",IF(AND(OR(I373="Motorway link",I373="Exit diverge",I373="Entrance merge"),OR('Input data'!U388="",'Input data'!U388&gt;(G373*1000-R373))),G373*1000-R373,IF(AND(OR(I373="Motorway link",I373="Exit diverge",I373="Entrance merge"),'Input data'!U388&gt;0),'Input data'!U388,"Irrelevant"))))</f>
        <v>Irrelevant</v>
      </c>
      <c r="U373" s="4" t="str">
        <f>IF(AND(OR(I373="Motorway link",I373="Exit diverge",I373="Entrance merge",I373="Exit ramp",I373="Entrance ramp"),'Input data'!V388=""),"No",IF(OR(I373="Motorway link",I373="Exit diverge",I373="Entrance merge",I373="Exit ramp",I373="Entrance ramp"),'Input data'!V388,"Irrelevant"))</f>
        <v>Irrelevant</v>
      </c>
      <c r="V373" s="4" t="str">
        <f>IF(W373="Straight",IF(AND(OR(I373="Exit ramp",I373="Entrance ramp"),'Input data'!W388=""),"Straight diamond ramp",IF(OR(I373="Exit ramp",I373="Entrance ramp"),'Input data'!W388,"Irrelevant")),"Irrelevant")</f>
        <v>Irrelevant</v>
      </c>
      <c r="W373" s="4" t="str">
        <f>IF(AND(OR(I373="Exit ramp",I373="Entrance ramp"),'Input data'!X388=""),"Straight",IF(AND(OR(I373="Exit ramp",I373="Entrance ramp"),'Input data'!X388&gt;10),'Input data'!X388,"Irrelevant"))</f>
        <v>Irrelevant</v>
      </c>
      <c r="X373" s="4" t="str">
        <f>IF(AND(OR(I373="Exit ramp",I373="Entrance ramp"),OR('Input data'!Y388="",'Input data'!Y388&gt;(G373*1000))),G373*1000,IF(AND(OR(I373="Exit ramp",I373="Entrance ramp"),'Input data'!Y388&gt;0),'Input data'!Y388,"Irrelevant"))</f>
        <v>Irrelevant</v>
      </c>
      <c r="Y373" s="4" t="str">
        <f>IF(AND(I373="Exit ramp",'Input data'!Z388=""),95,IF(AND(I373="Entrance ramp",'Input data'!Z388=""),45,IF(AND(OR(I373="Exit ramp",I373="Entrance ramp"),'Input data'!Z388&gt;4,'Input data'!Z388&lt;200),'Input data'!Z388,"Irrelevant")))</f>
        <v>Irrelevant</v>
      </c>
      <c r="Z373" s="4" t="str">
        <f>IF(AND(OR(I373="Exit ramp",I373="Entrance ramp"),'Input data'!AA388=""),"Straight",IF(AND(OR(I373="Exit ramp",I373="Entrance ramp"),'Input data'!AA388&gt;10),'Input data'!AA388,"Irrelevant"))</f>
        <v>Irrelevant</v>
      </c>
      <c r="AA373" s="4" t="str">
        <f>IF(X373="Irrelevant","Irrelevant",IF(AND(OR(I373="Exit ramp",I373="Entrance ramp"),OR('Input data'!AB388="",'Input data'!AB388&gt;(G373*1000-X373))),G373*1000-X373,IF(AND(OR(I373="Exit ramp",I373="Entrance ramp"),'Input data'!AB388&gt;0),'Input data'!AB388,"Irrelevant")))</f>
        <v>Irrelevant</v>
      </c>
      <c r="AB373" s="4" t="str">
        <f>IF(AND(I373="Exit ramp",'Input data'!AC388=""),60,IF(AND(I373="Entrance ramp",'Input data'!AC388=""),80,IF(AND(OR(I373="Exit ramp",I373="Entrance ramp"),'Input data'!AC388&gt;4,'Input data'!AC388&lt;200),'Input data'!AC388,"Irrelevant")))</f>
        <v>Irrelevant</v>
      </c>
      <c r="AC373" s="4" t="str">
        <f>IF(AND(OR(I373="Motorway link",I373="Exit diverge",I373="Entrance merge"),'Input data'!AD388=""),"No",IF(OR(I373="Motorway link",I373="Exit diverge",I373="Entrance merge"),'Input data'!AD388,"Irrelevant"))</f>
        <v>Irrelevant</v>
      </c>
      <c r="AD373" s="4" t="str">
        <f>IF(AND(OR(I373="Motorway link",I373="Exit diverge",I373="Entrance merge"),'Input data'!AE388=""),"130 kph",IF(OR(I373="Motorway link",I373="Exit diverge",I373="Entrance merge"),'Input data'!AE388,"Irrelevant"))</f>
        <v>Irrelevant</v>
      </c>
      <c r="AE373" s="4" t="str">
        <f>IF(AND(I373="Entrance merge",'Input data'!AF388=""),"No",IF(I373="Entrance merge",'Input data'!AF388,"Irrelevant"))</f>
        <v>Irrelevant</v>
      </c>
      <c r="AF373" s="4" t="str">
        <f>IF(AND(AE373="Yes",'Input data'!AG388&gt;0,'Input data'!AG388&lt;1.00000001),'Input data'!AG388,IF(OR(AE373="No",AE373="Yes"),0,"Irrelevant"))</f>
        <v>Irrelevant</v>
      </c>
    </row>
    <row r="374" spans="1:32" x14ac:dyDescent="0.3">
      <c r="A374" s="4" t="str">
        <f>IF('Input data'!A389="","",'Input data'!A389)</f>
        <v/>
      </c>
      <c r="B374" s="4" t="str">
        <f>IF('Input data'!B389="","",'Input data'!B389)</f>
        <v/>
      </c>
      <c r="C374" s="4" t="str">
        <f>IF('Input data'!C389="","",'Input data'!C389)</f>
        <v/>
      </c>
      <c r="D374" s="4" t="str">
        <f>IF('Input data'!D389="","",'Input data'!D389)</f>
        <v/>
      </c>
      <c r="E374" s="4" t="str">
        <f>IF('Input data'!E389="","",'Input data'!E389)</f>
        <v/>
      </c>
      <c r="F374" s="4" t="str">
        <f>IF('Input data'!F389="","",'Input data'!F389)</f>
        <v/>
      </c>
      <c r="G374" s="4">
        <f>IF('Input data'!G389="","",'Input data'!G389)</f>
        <v>0</v>
      </c>
      <c r="H374" s="4" t="str">
        <f>IF('Input data'!H389&gt;0.5,'Input data'!H389,"")</f>
        <v/>
      </c>
      <c r="I374" s="4" t="str">
        <f>IF('Input data'!I389="","",'Input data'!I389)</f>
        <v/>
      </c>
      <c r="J374" s="4" t="str">
        <f>IF(AND(OR(I374="Motorway link",I374="Exit diverge",I374="Entrance merge"),'Input data'!K389=""),2,IF(AND(OR(I374="Motorway link",I374="Exit diverge",I374="Entrance merge"),'Input data'!K389&gt;0.5,'Input data'!K389&lt;21),'Input data'!K389,"Irrelevant"))</f>
        <v>Irrelevant</v>
      </c>
      <c r="K374" s="4" t="str">
        <f>IF(AND(OR(I374="Motorway link",I374="Exit diverge",I374="Entrance merge",I374="Exit ramp",I374="Entrance ramp"),'Input data'!L389=""),3.5,IF(AND(OR(I374="Motorway link",I374="Exit diverge",I374="Entrance merge",I374="Exit ramp",I374="Entrance ramp"),'Input data'!L389&gt;1.5,'Input data'!L389&lt;11),'Input data'!L389,"Irrelevant"))</f>
        <v>Irrelevant</v>
      </c>
      <c r="L374" s="4" t="str">
        <f>IF(AND(I374="Motorway link",'Input data'!M389=""),"No",IF(I374="Motorway link",'Input data'!M389,"Irrelevant"))</f>
        <v>Irrelevant</v>
      </c>
      <c r="M374" s="4" t="str">
        <f>IF(AND(L374="Yes",'Input data'!N389&gt;0,'Input data'!N389&lt;1.00000001),'Input data'!N389,IF(OR(L374="No",L374="Yes"),0,"Irrelevant"))</f>
        <v>Irrelevant</v>
      </c>
      <c r="N374" s="4" t="str">
        <f>IF(AND(OR(I374="Motorway link",I374="Exit diverge",I374="Entrance merge"),'Input data'!O389=""),3,IF(AND(OR(I374="Motorway link",I374="Exit diverge",I374="Entrance merge"),'Input data'!O389&lt;11,'Input data'!O389&gt;-0.00000001),'Input data'!O389,"Irrelevant"))</f>
        <v>Irrelevant</v>
      </c>
      <c r="O374" s="4" t="str">
        <f>IF(AND(OR(I374="Motorway link",I374="Exit diverge",I374="Entrance merge",I374="Exit ramp",I374="Entrance ramp"),'Input data'!P389=""),0.5,IF(AND(OR(I374="Motorway link",I374="Exit diverge",I374="Entrance merge",I374="Exit ramp",I374="Entrance ramp"),'Input data'!P389&gt;-0.00000001,'Input data'!P389&lt;11),'Input data'!P389,"Irrelevant"))</f>
        <v>Irrelevant</v>
      </c>
      <c r="P374" s="4" t="str">
        <f>IF(AND(OR(I374="Motorway link",I374="Exit diverge",I374="Entrance merge"),'Input data'!Q389=""),5,IF(AND(OR(I374="Motorway link",I374="Exit diverge",I374="Entrance merge"),'Input data'!Q389&gt;-0.00000001,'Input data'!Q389&lt;101),'Input data'!Q389,"Irrelevant"))</f>
        <v>Irrelevant</v>
      </c>
      <c r="Q374" s="4" t="str">
        <f>IF(AND(OR(I374="Motorway link",I374="Exit diverge",I374="Entrance merge"),'Input data'!R389=""),"Straight",IF(AND(OR(I374="Motorway link",I374="Exit diverge",I374="Entrance merge"),'Input data'!R389&gt;10),'Input data'!R389,"Irrelevant"))</f>
        <v>Irrelevant</v>
      </c>
      <c r="R374" s="4" t="str">
        <f>IF(Q374="Straight",0,IF(AND(OR(I374="Motorway link",I374="Exit diverge",I374="Entrance merge"),OR('Input data'!S389="",'Input data'!S389&gt;(G374*1000))),G374*1000,IF(AND(OR(I374="Motorway link",I374="Exit diverge",I374="Entrance merge"),'Input data'!S389&gt;0),'Input data'!S389,"Irrelevant")))</f>
        <v>Irrelevant</v>
      </c>
      <c r="S374" s="4" t="str">
        <f>IF(AND(OR(I374="Motorway link",I374="Exit diverge",I374="Entrance merge"),'Input data'!T389=""),"Straight",IF(AND(OR(I374="Motorway link",I374="Exit diverge",I374="Entrance merge"),'Input data'!T389&gt;10),'Input data'!T389,"Irrelevant"))</f>
        <v>Irrelevant</v>
      </c>
      <c r="T374" s="4" t="str">
        <f>IF(S374="Straight",0,IF(R374="Irrelevant","Irrelevant",IF(AND(OR(I374="Motorway link",I374="Exit diverge",I374="Entrance merge"),OR('Input data'!U389="",'Input data'!U389&gt;(G374*1000-R374))),G374*1000-R374,IF(AND(OR(I374="Motorway link",I374="Exit diverge",I374="Entrance merge"),'Input data'!U389&gt;0),'Input data'!U389,"Irrelevant"))))</f>
        <v>Irrelevant</v>
      </c>
      <c r="U374" s="4" t="str">
        <f>IF(AND(OR(I374="Motorway link",I374="Exit diverge",I374="Entrance merge",I374="Exit ramp",I374="Entrance ramp"),'Input data'!V389=""),"No",IF(OR(I374="Motorway link",I374="Exit diverge",I374="Entrance merge",I374="Exit ramp",I374="Entrance ramp"),'Input data'!V389,"Irrelevant"))</f>
        <v>Irrelevant</v>
      </c>
      <c r="V374" s="4" t="str">
        <f>IF(W374="Straight",IF(AND(OR(I374="Exit ramp",I374="Entrance ramp"),'Input data'!W389=""),"Straight diamond ramp",IF(OR(I374="Exit ramp",I374="Entrance ramp"),'Input data'!W389,"Irrelevant")),"Irrelevant")</f>
        <v>Irrelevant</v>
      </c>
      <c r="W374" s="4" t="str">
        <f>IF(AND(OR(I374="Exit ramp",I374="Entrance ramp"),'Input data'!X389=""),"Straight",IF(AND(OR(I374="Exit ramp",I374="Entrance ramp"),'Input data'!X389&gt;10),'Input data'!X389,"Irrelevant"))</f>
        <v>Irrelevant</v>
      </c>
      <c r="X374" s="4" t="str">
        <f>IF(AND(OR(I374="Exit ramp",I374="Entrance ramp"),OR('Input data'!Y389="",'Input data'!Y389&gt;(G374*1000))),G374*1000,IF(AND(OR(I374="Exit ramp",I374="Entrance ramp"),'Input data'!Y389&gt;0),'Input data'!Y389,"Irrelevant"))</f>
        <v>Irrelevant</v>
      </c>
      <c r="Y374" s="4" t="str">
        <f>IF(AND(I374="Exit ramp",'Input data'!Z389=""),95,IF(AND(I374="Entrance ramp",'Input data'!Z389=""),45,IF(AND(OR(I374="Exit ramp",I374="Entrance ramp"),'Input data'!Z389&gt;4,'Input data'!Z389&lt;200),'Input data'!Z389,"Irrelevant")))</f>
        <v>Irrelevant</v>
      </c>
      <c r="Z374" s="4" t="str">
        <f>IF(AND(OR(I374="Exit ramp",I374="Entrance ramp"),'Input data'!AA389=""),"Straight",IF(AND(OR(I374="Exit ramp",I374="Entrance ramp"),'Input data'!AA389&gt;10),'Input data'!AA389,"Irrelevant"))</f>
        <v>Irrelevant</v>
      </c>
      <c r="AA374" s="4" t="str">
        <f>IF(X374="Irrelevant","Irrelevant",IF(AND(OR(I374="Exit ramp",I374="Entrance ramp"),OR('Input data'!AB389="",'Input data'!AB389&gt;(G374*1000-X374))),G374*1000-X374,IF(AND(OR(I374="Exit ramp",I374="Entrance ramp"),'Input data'!AB389&gt;0),'Input data'!AB389,"Irrelevant")))</f>
        <v>Irrelevant</v>
      </c>
      <c r="AB374" s="4" t="str">
        <f>IF(AND(I374="Exit ramp",'Input data'!AC389=""),60,IF(AND(I374="Entrance ramp",'Input data'!AC389=""),80,IF(AND(OR(I374="Exit ramp",I374="Entrance ramp"),'Input data'!AC389&gt;4,'Input data'!AC389&lt;200),'Input data'!AC389,"Irrelevant")))</f>
        <v>Irrelevant</v>
      </c>
      <c r="AC374" s="4" t="str">
        <f>IF(AND(OR(I374="Motorway link",I374="Exit diverge",I374="Entrance merge"),'Input data'!AD389=""),"No",IF(OR(I374="Motorway link",I374="Exit diverge",I374="Entrance merge"),'Input data'!AD389,"Irrelevant"))</f>
        <v>Irrelevant</v>
      </c>
      <c r="AD374" s="4" t="str">
        <f>IF(AND(OR(I374="Motorway link",I374="Exit diverge",I374="Entrance merge"),'Input data'!AE389=""),"130 kph",IF(OR(I374="Motorway link",I374="Exit diverge",I374="Entrance merge"),'Input data'!AE389,"Irrelevant"))</f>
        <v>Irrelevant</v>
      </c>
      <c r="AE374" s="4" t="str">
        <f>IF(AND(I374="Entrance merge",'Input data'!AF389=""),"No",IF(I374="Entrance merge",'Input data'!AF389,"Irrelevant"))</f>
        <v>Irrelevant</v>
      </c>
      <c r="AF374" s="4" t="str">
        <f>IF(AND(AE374="Yes",'Input data'!AG389&gt;0,'Input data'!AG389&lt;1.00000001),'Input data'!AG389,IF(OR(AE374="No",AE374="Yes"),0,"Irrelevant"))</f>
        <v>Irrelevant</v>
      </c>
    </row>
    <row r="375" spans="1:32" x14ac:dyDescent="0.3">
      <c r="A375" s="4" t="str">
        <f>IF('Input data'!A390="","",'Input data'!A390)</f>
        <v/>
      </c>
      <c r="B375" s="4" t="str">
        <f>IF('Input data'!B390="","",'Input data'!B390)</f>
        <v/>
      </c>
      <c r="C375" s="4" t="str">
        <f>IF('Input data'!C390="","",'Input data'!C390)</f>
        <v/>
      </c>
      <c r="D375" s="4" t="str">
        <f>IF('Input data'!D390="","",'Input data'!D390)</f>
        <v/>
      </c>
      <c r="E375" s="4" t="str">
        <f>IF('Input data'!E390="","",'Input data'!E390)</f>
        <v/>
      </c>
      <c r="F375" s="4" t="str">
        <f>IF('Input data'!F390="","",'Input data'!F390)</f>
        <v/>
      </c>
      <c r="G375" s="4">
        <f>IF('Input data'!G390="","",'Input data'!G390)</f>
        <v>0</v>
      </c>
      <c r="H375" s="4" t="str">
        <f>IF('Input data'!H390&gt;0.5,'Input data'!H390,"")</f>
        <v/>
      </c>
      <c r="I375" s="4" t="str">
        <f>IF('Input data'!I390="","",'Input data'!I390)</f>
        <v/>
      </c>
      <c r="J375" s="4" t="str">
        <f>IF(AND(OR(I375="Motorway link",I375="Exit diverge",I375="Entrance merge"),'Input data'!K390=""),2,IF(AND(OR(I375="Motorway link",I375="Exit diverge",I375="Entrance merge"),'Input data'!K390&gt;0.5,'Input data'!K390&lt;21),'Input data'!K390,"Irrelevant"))</f>
        <v>Irrelevant</v>
      </c>
      <c r="K375" s="4" t="str">
        <f>IF(AND(OR(I375="Motorway link",I375="Exit diverge",I375="Entrance merge",I375="Exit ramp",I375="Entrance ramp"),'Input data'!L390=""),3.5,IF(AND(OR(I375="Motorway link",I375="Exit diverge",I375="Entrance merge",I375="Exit ramp",I375="Entrance ramp"),'Input data'!L390&gt;1.5,'Input data'!L390&lt;11),'Input data'!L390,"Irrelevant"))</f>
        <v>Irrelevant</v>
      </c>
      <c r="L375" s="4" t="str">
        <f>IF(AND(I375="Motorway link",'Input data'!M390=""),"No",IF(I375="Motorway link",'Input data'!M390,"Irrelevant"))</f>
        <v>Irrelevant</v>
      </c>
      <c r="M375" s="4" t="str">
        <f>IF(AND(L375="Yes",'Input data'!N390&gt;0,'Input data'!N390&lt;1.00000001),'Input data'!N390,IF(OR(L375="No",L375="Yes"),0,"Irrelevant"))</f>
        <v>Irrelevant</v>
      </c>
      <c r="N375" s="4" t="str">
        <f>IF(AND(OR(I375="Motorway link",I375="Exit diverge",I375="Entrance merge"),'Input data'!O390=""),3,IF(AND(OR(I375="Motorway link",I375="Exit diverge",I375="Entrance merge"),'Input data'!O390&lt;11,'Input data'!O390&gt;-0.00000001),'Input data'!O390,"Irrelevant"))</f>
        <v>Irrelevant</v>
      </c>
      <c r="O375" s="4" t="str">
        <f>IF(AND(OR(I375="Motorway link",I375="Exit diverge",I375="Entrance merge",I375="Exit ramp",I375="Entrance ramp"),'Input data'!P390=""),0.5,IF(AND(OR(I375="Motorway link",I375="Exit diverge",I375="Entrance merge",I375="Exit ramp",I375="Entrance ramp"),'Input data'!P390&gt;-0.00000001,'Input data'!P390&lt;11),'Input data'!P390,"Irrelevant"))</f>
        <v>Irrelevant</v>
      </c>
      <c r="P375" s="4" t="str">
        <f>IF(AND(OR(I375="Motorway link",I375="Exit diverge",I375="Entrance merge"),'Input data'!Q390=""),5,IF(AND(OR(I375="Motorway link",I375="Exit diverge",I375="Entrance merge"),'Input data'!Q390&gt;-0.00000001,'Input data'!Q390&lt;101),'Input data'!Q390,"Irrelevant"))</f>
        <v>Irrelevant</v>
      </c>
      <c r="Q375" s="4" t="str">
        <f>IF(AND(OR(I375="Motorway link",I375="Exit diverge",I375="Entrance merge"),'Input data'!R390=""),"Straight",IF(AND(OR(I375="Motorway link",I375="Exit diverge",I375="Entrance merge"),'Input data'!R390&gt;10),'Input data'!R390,"Irrelevant"))</f>
        <v>Irrelevant</v>
      </c>
      <c r="R375" s="4" t="str">
        <f>IF(Q375="Straight",0,IF(AND(OR(I375="Motorway link",I375="Exit diverge",I375="Entrance merge"),OR('Input data'!S390="",'Input data'!S390&gt;(G375*1000))),G375*1000,IF(AND(OR(I375="Motorway link",I375="Exit diverge",I375="Entrance merge"),'Input data'!S390&gt;0),'Input data'!S390,"Irrelevant")))</f>
        <v>Irrelevant</v>
      </c>
      <c r="S375" s="4" t="str">
        <f>IF(AND(OR(I375="Motorway link",I375="Exit diverge",I375="Entrance merge"),'Input data'!T390=""),"Straight",IF(AND(OR(I375="Motorway link",I375="Exit diverge",I375="Entrance merge"),'Input data'!T390&gt;10),'Input data'!T390,"Irrelevant"))</f>
        <v>Irrelevant</v>
      </c>
      <c r="T375" s="4" t="str">
        <f>IF(S375="Straight",0,IF(R375="Irrelevant","Irrelevant",IF(AND(OR(I375="Motorway link",I375="Exit diverge",I375="Entrance merge"),OR('Input data'!U390="",'Input data'!U390&gt;(G375*1000-R375))),G375*1000-R375,IF(AND(OR(I375="Motorway link",I375="Exit diverge",I375="Entrance merge"),'Input data'!U390&gt;0),'Input data'!U390,"Irrelevant"))))</f>
        <v>Irrelevant</v>
      </c>
      <c r="U375" s="4" t="str">
        <f>IF(AND(OR(I375="Motorway link",I375="Exit diverge",I375="Entrance merge",I375="Exit ramp",I375="Entrance ramp"),'Input data'!V390=""),"No",IF(OR(I375="Motorway link",I375="Exit diverge",I375="Entrance merge",I375="Exit ramp",I375="Entrance ramp"),'Input data'!V390,"Irrelevant"))</f>
        <v>Irrelevant</v>
      </c>
      <c r="V375" s="4" t="str">
        <f>IF(W375="Straight",IF(AND(OR(I375="Exit ramp",I375="Entrance ramp"),'Input data'!W390=""),"Straight diamond ramp",IF(OR(I375="Exit ramp",I375="Entrance ramp"),'Input data'!W390,"Irrelevant")),"Irrelevant")</f>
        <v>Irrelevant</v>
      </c>
      <c r="W375" s="4" t="str">
        <f>IF(AND(OR(I375="Exit ramp",I375="Entrance ramp"),'Input data'!X390=""),"Straight",IF(AND(OR(I375="Exit ramp",I375="Entrance ramp"),'Input data'!X390&gt;10),'Input data'!X390,"Irrelevant"))</f>
        <v>Irrelevant</v>
      </c>
      <c r="X375" s="4" t="str">
        <f>IF(AND(OR(I375="Exit ramp",I375="Entrance ramp"),OR('Input data'!Y390="",'Input data'!Y390&gt;(G375*1000))),G375*1000,IF(AND(OR(I375="Exit ramp",I375="Entrance ramp"),'Input data'!Y390&gt;0),'Input data'!Y390,"Irrelevant"))</f>
        <v>Irrelevant</v>
      </c>
      <c r="Y375" s="4" t="str">
        <f>IF(AND(I375="Exit ramp",'Input data'!Z390=""),95,IF(AND(I375="Entrance ramp",'Input data'!Z390=""),45,IF(AND(OR(I375="Exit ramp",I375="Entrance ramp"),'Input data'!Z390&gt;4,'Input data'!Z390&lt;200),'Input data'!Z390,"Irrelevant")))</f>
        <v>Irrelevant</v>
      </c>
      <c r="Z375" s="4" t="str">
        <f>IF(AND(OR(I375="Exit ramp",I375="Entrance ramp"),'Input data'!AA390=""),"Straight",IF(AND(OR(I375="Exit ramp",I375="Entrance ramp"),'Input data'!AA390&gt;10),'Input data'!AA390,"Irrelevant"))</f>
        <v>Irrelevant</v>
      </c>
      <c r="AA375" s="4" t="str">
        <f>IF(X375="Irrelevant","Irrelevant",IF(AND(OR(I375="Exit ramp",I375="Entrance ramp"),OR('Input data'!AB390="",'Input data'!AB390&gt;(G375*1000-X375))),G375*1000-X375,IF(AND(OR(I375="Exit ramp",I375="Entrance ramp"),'Input data'!AB390&gt;0),'Input data'!AB390,"Irrelevant")))</f>
        <v>Irrelevant</v>
      </c>
      <c r="AB375" s="4" t="str">
        <f>IF(AND(I375="Exit ramp",'Input data'!AC390=""),60,IF(AND(I375="Entrance ramp",'Input data'!AC390=""),80,IF(AND(OR(I375="Exit ramp",I375="Entrance ramp"),'Input data'!AC390&gt;4,'Input data'!AC390&lt;200),'Input data'!AC390,"Irrelevant")))</f>
        <v>Irrelevant</v>
      </c>
      <c r="AC375" s="4" t="str">
        <f>IF(AND(OR(I375="Motorway link",I375="Exit diverge",I375="Entrance merge"),'Input data'!AD390=""),"No",IF(OR(I375="Motorway link",I375="Exit diverge",I375="Entrance merge"),'Input data'!AD390,"Irrelevant"))</f>
        <v>Irrelevant</v>
      </c>
      <c r="AD375" s="4" t="str">
        <f>IF(AND(OR(I375="Motorway link",I375="Exit diverge",I375="Entrance merge"),'Input data'!AE390=""),"130 kph",IF(OR(I375="Motorway link",I375="Exit diverge",I375="Entrance merge"),'Input data'!AE390,"Irrelevant"))</f>
        <v>Irrelevant</v>
      </c>
      <c r="AE375" s="4" t="str">
        <f>IF(AND(I375="Entrance merge",'Input data'!AF390=""),"No",IF(I375="Entrance merge",'Input data'!AF390,"Irrelevant"))</f>
        <v>Irrelevant</v>
      </c>
      <c r="AF375" s="4" t="str">
        <f>IF(AND(AE375="Yes",'Input data'!AG390&gt;0,'Input data'!AG390&lt;1.00000001),'Input data'!AG390,IF(OR(AE375="No",AE375="Yes"),0,"Irrelevant"))</f>
        <v>Irrelevant</v>
      </c>
    </row>
    <row r="376" spans="1:32" x14ac:dyDescent="0.3">
      <c r="A376" s="4" t="str">
        <f>IF('Input data'!A391="","",'Input data'!A391)</f>
        <v/>
      </c>
      <c r="B376" s="4" t="str">
        <f>IF('Input data'!B391="","",'Input data'!B391)</f>
        <v/>
      </c>
      <c r="C376" s="4" t="str">
        <f>IF('Input data'!C391="","",'Input data'!C391)</f>
        <v/>
      </c>
      <c r="D376" s="4" t="str">
        <f>IF('Input data'!D391="","",'Input data'!D391)</f>
        <v/>
      </c>
      <c r="E376" s="4" t="str">
        <f>IF('Input data'!E391="","",'Input data'!E391)</f>
        <v/>
      </c>
      <c r="F376" s="4" t="str">
        <f>IF('Input data'!F391="","",'Input data'!F391)</f>
        <v/>
      </c>
      <c r="G376" s="4">
        <f>IF('Input data'!G391="","",'Input data'!G391)</f>
        <v>0</v>
      </c>
      <c r="H376" s="4" t="str">
        <f>IF('Input data'!H391&gt;0.5,'Input data'!H391,"")</f>
        <v/>
      </c>
      <c r="I376" s="4" t="str">
        <f>IF('Input data'!I391="","",'Input data'!I391)</f>
        <v/>
      </c>
      <c r="J376" s="4" t="str">
        <f>IF(AND(OR(I376="Motorway link",I376="Exit diverge",I376="Entrance merge"),'Input data'!K391=""),2,IF(AND(OR(I376="Motorway link",I376="Exit diverge",I376="Entrance merge"),'Input data'!K391&gt;0.5,'Input data'!K391&lt;21),'Input data'!K391,"Irrelevant"))</f>
        <v>Irrelevant</v>
      </c>
      <c r="K376" s="4" t="str">
        <f>IF(AND(OR(I376="Motorway link",I376="Exit diverge",I376="Entrance merge",I376="Exit ramp",I376="Entrance ramp"),'Input data'!L391=""),3.5,IF(AND(OR(I376="Motorway link",I376="Exit diverge",I376="Entrance merge",I376="Exit ramp",I376="Entrance ramp"),'Input data'!L391&gt;1.5,'Input data'!L391&lt;11),'Input data'!L391,"Irrelevant"))</f>
        <v>Irrelevant</v>
      </c>
      <c r="L376" s="4" t="str">
        <f>IF(AND(I376="Motorway link",'Input data'!M391=""),"No",IF(I376="Motorway link",'Input data'!M391,"Irrelevant"))</f>
        <v>Irrelevant</v>
      </c>
      <c r="M376" s="4" t="str">
        <f>IF(AND(L376="Yes",'Input data'!N391&gt;0,'Input data'!N391&lt;1.00000001),'Input data'!N391,IF(OR(L376="No",L376="Yes"),0,"Irrelevant"))</f>
        <v>Irrelevant</v>
      </c>
      <c r="N376" s="4" t="str">
        <f>IF(AND(OR(I376="Motorway link",I376="Exit diverge",I376="Entrance merge"),'Input data'!O391=""),3,IF(AND(OR(I376="Motorway link",I376="Exit diverge",I376="Entrance merge"),'Input data'!O391&lt;11,'Input data'!O391&gt;-0.00000001),'Input data'!O391,"Irrelevant"))</f>
        <v>Irrelevant</v>
      </c>
      <c r="O376" s="4" t="str">
        <f>IF(AND(OR(I376="Motorway link",I376="Exit diverge",I376="Entrance merge",I376="Exit ramp",I376="Entrance ramp"),'Input data'!P391=""),0.5,IF(AND(OR(I376="Motorway link",I376="Exit diverge",I376="Entrance merge",I376="Exit ramp",I376="Entrance ramp"),'Input data'!P391&gt;-0.00000001,'Input data'!P391&lt;11),'Input data'!P391,"Irrelevant"))</f>
        <v>Irrelevant</v>
      </c>
      <c r="P376" s="4" t="str">
        <f>IF(AND(OR(I376="Motorway link",I376="Exit diverge",I376="Entrance merge"),'Input data'!Q391=""),5,IF(AND(OR(I376="Motorway link",I376="Exit diverge",I376="Entrance merge"),'Input data'!Q391&gt;-0.00000001,'Input data'!Q391&lt;101),'Input data'!Q391,"Irrelevant"))</f>
        <v>Irrelevant</v>
      </c>
      <c r="Q376" s="4" t="str">
        <f>IF(AND(OR(I376="Motorway link",I376="Exit diverge",I376="Entrance merge"),'Input data'!R391=""),"Straight",IF(AND(OR(I376="Motorway link",I376="Exit diverge",I376="Entrance merge"),'Input data'!R391&gt;10),'Input data'!R391,"Irrelevant"))</f>
        <v>Irrelevant</v>
      </c>
      <c r="R376" s="4" t="str">
        <f>IF(Q376="Straight",0,IF(AND(OR(I376="Motorway link",I376="Exit diverge",I376="Entrance merge"),OR('Input data'!S391="",'Input data'!S391&gt;(G376*1000))),G376*1000,IF(AND(OR(I376="Motorway link",I376="Exit diverge",I376="Entrance merge"),'Input data'!S391&gt;0),'Input data'!S391,"Irrelevant")))</f>
        <v>Irrelevant</v>
      </c>
      <c r="S376" s="4" t="str">
        <f>IF(AND(OR(I376="Motorway link",I376="Exit diverge",I376="Entrance merge"),'Input data'!T391=""),"Straight",IF(AND(OR(I376="Motorway link",I376="Exit diverge",I376="Entrance merge"),'Input data'!T391&gt;10),'Input data'!T391,"Irrelevant"))</f>
        <v>Irrelevant</v>
      </c>
      <c r="T376" s="4" t="str">
        <f>IF(S376="Straight",0,IF(R376="Irrelevant","Irrelevant",IF(AND(OR(I376="Motorway link",I376="Exit diverge",I376="Entrance merge"),OR('Input data'!U391="",'Input data'!U391&gt;(G376*1000-R376))),G376*1000-R376,IF(AND(OR(I376="Motorway link",I376="Exit diverge",I376="Entrance merge"),'Input data'!U391&gt;0),'Input data'!U391,"Irrelevant"))))</f>
        <v>Irrelevant</v>
      </c>
      <c r="U376" s="4" t="str">
        <f>IF(AND(OR(I376="Motorway link",I376="Exit diverge",I376="Entrance merge",I376="Exit ramp",I376="Entrance ramp"),'Input data'!V391=""),"No",IF(OR(I376="Motorway link",I376="Exit diverge",I376="Entrance merge",I376="Exit ramp",I376="Entrance ramp"),'Input data'!V391,"Irrelevant"))</f>
        <v>Irrelevant</v>
      </c>
      <c r="V376" s="4" t="str">
        <f>IF(W376="Straight",IF(AND(OR(I376="Exit ramp",I376="Entrance ramp"),'Input data'!W391=""),"Straight diamond ramp",IF(OR(I376="Exit ramp",I376="Entrance ramp"),'Input data'!W391,"Irrelevant")),"Irrelevant")</f>
        <v>Irrelevant</v>
      </c>
      <c r="W376" s="4" t="str">
        <f>IF(AND(OR(I376="Exit ramp",I376="Entrance ramp"),'Input data'!X391=""),"Straight",IF(AND(OR(I376="Exit ramp",I376="Entrance ramp"),'Input data'!X391&gt;10),'Input data'!X391,"Irrelevant"))</f>
        <v>Irrelevant</v>
      </c>
      <c r="X376" s="4" t="str">
        <f>IF(AND(OR(I376="Exit ramp",I376="Entrance ramp"),OR('Input data'!Y391="",'Input data'!Y391&gt;(G376*1000))),G376*1000,IF(AND(OR(I376="Exit ramp",I376="Entrance ramp"),'Input data'!Y391&gt;0),'Input data'!Y391,"Irrelevant"))</f>
        <v>Irrelevant</v>
      </c>
      <c r="Y376" s="4" t="str">
        <f>IF(AND(I376="Exit ramp",'Input data'!Z391=""),95,IF(AND(I376="Entrance ramp",'Input data'!Z391=""),45,IF(AND(OR(I376="Exit ramp",I376="Entrance ramp"),'Input data'!Z391&gt;4,'Input data'!Z391&lt;200),'Input data'!Z391,"Irrelevant")))</f>
        <v>Irrelevant</v>
      </c>
      <c r="Z376" s="4" t="str">
        <f>IF(AND(OR(I376="Exit ramp",I376="Entrance ramp"),'Input data'!AA391=""),"Straight",IF(AND(OR(I376="Exit ramp",I376="Entrance ramp"),'Input data'!AA391&gt;10),'Input data'!AA391,"Irrelevant"))</f>
        <v>Irrelevant</v>
      </c>
      <c r="AA376" s="4" t="str">
        <f>IF(X376="Irrelevant","Irrelevant",IF(AND(OR(I376="Exit ramp",I376="Entrance ramp"),OR('Input data'!AB391="",'Input data'!AB391&gt;(G376*1000-X376))),G376*1000-X376,IF(AND(OR(I376="Exit ramp",I376="Entrance ramp"),'Input data'!AB391&gt;0),'Input data'!AB391,"Irrelevant")))</f>
        <v>Irrelevant</v>
      </c>
      <c r="AB376" s="4" t="str">
        <f>IF(AND(I376="Exit ramp",'Input data'!AC391=""),60,IF(AND(I376="Entrance ramp",'Input data'!AC391=""),80,IF(AND(OR(I376="Exit ramp",I376="Entrance ramp"),'Input data'!AC391&gt;4,'Input data'!AC391&lt;200),'Input data'!AC391,"Irrelevant")))</f>
        <v>Irrelevant</v>
      </c>
      <c r="AC376" s="4" t="str">
        <f>IF(AND(OR(I376="Motorway link",I376="Exit diverge",I376="Entrance merge"),'Input data'!AD391=""),"No",IF(OR(I376="Motorway link",I376="Exit diverge",I376="Entrance merge"),'Input data'!AD391,"Irrelevant"))</f>
        <v>Irrelevant</v>
      </c>
      <c r="AD376" s="4" t="str">
        <f>IF(AND(OR(I376="Motorway link",I376="Exit diverge",I376="Entrance merge"),'Input data'!AE391=""),"130 kph",IF(OR(I376="Motorway link",I376="Exit diverge",I376="Entrance merge"),'Input data'!AE391,"Irrelevant"))</f>
        <v>Irrelevant</v>
      </c>
      <c r="AE376" s="4" t="str">
        <f>IF(AND(I376="Entrance merge",'Input data'!AF391=""),"No",IF(I376="Entrance merge",'Input data'!AF391,"Irrelevant"))</f>
        <v>Irrelevant</v>
      </c>
      <c r="AF376" s="4" t="str">
        <f>IF(AND(AE376="Yes",'Input data'!AG391&gt;0,'Input data'!AG391&lt;1.00000001),'Input data'!AG391,IF(OR(AE376="No",AE376="Yes"),0,"Irrelevant"))</f>
        <v>Irrelevant</v>
      </c>
    </row>
    <row r="377" spans="1:32" x14ac:dyDescent="0.3">
      <c r="A377" s="4" t="str">
        <f>IF('Input data'!A392="","",'Input data'!A392)</f>
        <v/>
      </c>
      <c r="B377" s="4" t="str">
        <f>IF('Input data'!B392="","",'Input data'!B392)</f>
        <v/>
      </c>
      <c r="C377" s="4" t="str">
        <f>IF('Input data'!C392="","",'Input data'!C392)</f>
        <v/>
      </c>
      <c r="D377" s="4" t="str">
        <f>IF('Input data'!D392="","",'Input data'!D392)</f>
        <v/>
      </c>
      <c r="E377" s="4" t="str">
        <f>IF('Input data'!E392="","",'Input data'!E392)</f>
        <v/>
      </c>
      <c r="F377" s="4" t="str">
        <f>IF('Input data'!F392="","",'Input data'!F392)</f>
        <v/>
      </c>
      <c r="G377" s="4">
        <f>IF('Input data'!G392="","",'Input data'!G392)</f>
        <v>0</v>
      </c>
      <c r="H377" s="4" t="str">
        <f>IF('Input data'!H392&gt;0.5,'Input data'!H392,"")</f>
        <v/>
      </c>
      <c r="I377" s="4" t="str">
        <f>IF('Input data'!I392="","",'Input data'!I392)</f>
        <v/>
      </c>
      <c r="J377" s="4" t="str">
        <f>IF(AND(OR(I377="Motorway link",I377="Exit diverge",I377="Entrance merge"),'Input data'!K392=""),2,IF(AND(OR(I377="Motorway link",I377="Exit diverge",I377="Entrance merge"),'Input data'!K392&gt;0.5,'Input data'!K392&lt;21),'Input data'!K392,"Irrelevant"))</f>
        <v>Irrelevant</v>
      </c>
      <c r="K377" s="4" t="str">
        <f>IF(AND(OR(I377="Motorway link",I377="Exit diverge",I377="Entrance merge",I377="Exit ramp",I377="Entrance ramp"),'Input data'!L392=""),3.5,IF(AND(OR(I377="Motorway link",I377="Exit diverge",I377="Entrance merge",I377="Exit ramp",I377="Entrance ramp"),'Input data'!L392&gt;1.5,'Input data'!L392&lt;11),'Input data'!L392,"Irrelevant"))</f>
        <v>Irrelevant</v>
      </c>
      <c r="L377" s="4" t="str">
        <f>IF(AND(I377="Motorway link",'Input data'!M392=""),"No",IF(I377="Motorway link",'Input data'!M392,"Irrelevant"))</f>
        <v>Irrelevant</v>
      </c>
      <c r="M377" s="4" t="str">
        <f>IF(AND(L377="Yes",'Input data'!N392&gt;0,'Input data'!N392&lt;1.00000001),'Input data'!N392,IF(OR(L377="No",L377="Yes"),0,"Irrelevant"))</f>
        <v>Irrelevant</v>
      </c>
      <c r="N377" s="4" t="str">
        <f>IF(AND(OR(I377="Motorway link",I377="Exit diverge",I377="Entrance merge"),'Input data'!O392=""),3,IF(AND(OR(I377="Motorway link",I377="Exit diverge",I377="Entrance merge"),'Input data'!O392&lt;11,'Input data'!O392&gt;-0.00000001),'Input data'!O392,"Irrelevant"))</f>
        <v>Irrelevant</v>
      </c>
      <c r="O377" s="4" t="str">
        <f>IF(AND(OR(I377="Motorway link",I377="Exit diverge",I377="Entrance merge",I377="Exit ramp",I377="Entrance ramp"),'Input data'!P392=""),0.5,IF(AND(OR(I377="Motorway link",I377="Exit diverge",I377="Entrance merge",I377="Exit ramp",I377="Entrance ramp"),'Input data'!P392&gt;-0.00000001,'Input data'!P392&lt;11),'Input data'!P392,"Irrelevant"))</f>
        <v>Irrelevant</v>
      </c>
      <c r="P377" s="4" t="str">
        <f>IF(AND(OR(I377="Motorway link",I377="Exit diverge",I377="Entrance merge"),'Input data'!Q392=""),5,IF(AND(OR(I377="Motorway link",I377="Exit diverge",I377="Entrance merge"),'Input data'!Q392&gt;-0.00000001,'Input data'!Q392&lt;101),'Input data'!Q392,"Irrelevant"))</f>
        <v>Irrelevant</v>
      </c>
      <c r="Q377" s="4" t="str">
        <f>IF(AND(OR(I377="Motorway link",I377="Exit diverge",I377="Entrance merge"),'Input data'!R392=""),"Straight",IF(AND(OR(I377="Motorway link",I377="Exit diverge",I377="Entrance merge"),'Input data'!R392&gt;10),'Input data'!R392,"Irrelevant"))</f>
        <v>Irrelevant</v>
      </c>
      <c r="R377" s="4" t="str">
        <f>IF(Q377="Straight",0,IF(AND(OR(I377="Motorway link",I377="Exit diverge",I377="Entrance merge"),OR('Input data'!S392="",'Input data'!S392&gt;(G377*1000))),G377*1000,IF(AND(OR(I377="Motorway link",I377="Exit diverge",I377="Entrance merge"),'Input data'!S392&gt;0),'Input data'!S392,"Irrelevant")))</f>
        <v>Irrelevant</v>
      </c>
      <c r="S377" s="4" t="str">
        <f>IF(AND(OR(I377="Motorway link",I377="Exit diverge",I377="Entrance merge"),'Input data'!T392=""),"Straight",IF(AND(OR(I377="Motorway link",I377="Exit diverge",I377="Entrance merge"),'Input data'!T392&gt;10),'Input data'!T392,"Irrelevant"))</f>
        <v>Irrelevant</v>
      </c>
      <c r="T377" s="4" t="str">
        <f>IF(S377="Straight",0,IF(R377="Irrelevant","Irrelevant",IF(AND(OR(I377="Motorway link",I377="Exit diverge",I377="Entrance merge"),OR('Input data'!U392="",'Input data'!U392&gt;(G377*1000-R377))),G377*1000-R377,IF(AND(OR(I377="Motorway link",I377="Exit diverge",I377="Entrance merge"),'Input data'!U392&gt;0),'Input data'!U392,"Irrelevant"))))</f>
        <v>Irrelevant</v>
      </c>
      <c r="U377" s="4" t="str">
        <f>IF(AND(OR(I377="Motorway link",I377="Exit diverge",I377="Entrance merge",I377="Exit ramp",I377="Entrance ramp"),'Input data'!V392=""),"No",IF(OR(I377="Motorway link",I377="Exit diverge",I377="Entrance merge",I377="Exit ramp",I377="Entrance ramp"),'Input data'!V392,"Irrelevant"))</f>
        <v>Irrelevant</v>
      </c>
      <c r="V377" s="4" t="str">
        <f>IF(W377="Straight",IF(AND(OR(I377="Exit ramp",I377="Entrance ramp"),'Input data'!W392=""),"Straight diamond ramp",IF(OR(I377="Exit ramp",I377="Entrance ramp"),'Input data'!W392,"Irrelevant")),"Irrelevant")</f>
        <v>Irrelevant</v>
      </c>
      <c r="W377" s="4" t="str">
        <f>IF(AND(OR(I377="Exit ramp",I377="Entrance ramp"),'Input data'!X392=""),"Straight",IF(AND(OR(I377="Exit ramp",I377="Entrance ramp"),'Input data'!X392&gt;10),'Input data'!X392,"Irrelevant"))</f>
        <v>Irrelevant</v>
      </c>
      <c r="X377" s="4" t="str">
        <f>IF(AND(OR(I377="Exit ramp",I377="Entrance ramp"),OR('Input data'!Y392="",'Input data'!Y392&gt;(G377*1000))),G377*1000,IF(AND(OR(I377="Exit ramp",I377="Entrance ramp"),'Input data'!Y392&gt;0),'Input data'!Y392,"Irrelevant"))</f>
        <v>Irrelevant</v>
      </c>
      <c r="Y377" s="4" t="str">
        <f>IF(AND(I377="Exit ramp",'Input data'!Z392=""),95,IF(AND(I377="Entrance ramp",'Input data'!Z392=""),45,IF(AND(OR(I377="Exit ramp",I377="Entrance ramp"),'Input data'!Z392&gt;4,'Input data'!Z392&lt;200),'Input data'!Z392,"Irrelevant")))</f>
        <v>Irrelevant</v>
      </c>
      <c r="Z377" s="4" t="str">
        <f>IF(AND(OR(I377="Exit ramp",I377="Entrance ramp"),'Input data'!AA392=""),"Straight",IF(AND(OR(I377="Exit ramp",I377="Entrance ramp"),'Input data'!AA392&gt;10),'Input data'!AA392,"Irrelevant"))</f>
        <v>Irrelevant</v>
      </c>
      <c r="AA377" s="4" t="str">
        <f>IF(X377="Irrelevant","Irrelevant",IF(AND(OR(I377="Exit ramp",I377="Entrance ramp"),OR('Input data'!AB392="",'Input data'!AB392&gt;(G377*1000-X377))),G377*1000-X377,IF(AND(OR(I377="Exit ramp",I377="Entrance ramp"),'Input data'!AB392&gt;0),'Input data'!AB392,"Irrelevant")))</f>
        <v>Irrelevant</v>
      </c>
      <c r="AB377" s="4" t="str">
        <f>IF(AND(I377="Exit ramp",'Input data'!AC392=""),60,IF(AND(I377="Entrance ramp",'Input data'!AC392=""),80,IF(AND(OR(I377="Exit ramp",I377="Entrance ramp"),'Input data'!AC392&gt;4,'Input data'!AC392&lt;200),'Input data'!AC392,"Irrelevant")))</f>
        <v>Irrelevant</v>
      </c>
      <c r="AC377" s="4" t="str">
        <f>IF(AND(OR(I377="Motorway link",I377="Exit diverge",I377="Entrance merge"),'Input data'!AD392=""),"No",IF(OR(I377="Motorway link",I377="Exit diverge",I377="Entrance merge"),'Input data'!AD392,"Irrelevant"))</f>
        <v>Irrelevant</v>
      </c>
      <c r="AD377" s="4" t="str">
        <f>IF(AND(OR(I377="Motorway link",I377="Exit diverge",I377="Entrance merge"),'Input data'!AE392=""),"130 kph",IF(OR(I377="Motorway link",I377="Exit diverge",I377="Entrance merge"),'Input data'!AE392,"Irrelevant"))</f>
        <v>Irrelevant</v>
      </c>
      <c r="AE377" s="4" t="str">
        <f>IF(AND(I377="Entrance merge",'Input data'!AF392=""),"No",IF(I377="Entrance merge",'Input data'!AF392,"Irrelevant"))</f>
        <v>Irrelevant</v>
      </c>
      <c r="AF377" s="4" t="str">
        <f>IF(AND(AE377="Yes",'Input data'!AG392&gt;0,'Input data'!AG392&lt;1.00000001),'Input data'!AG392,IF(OR(AE377="No",AE377="Yes"),0,"Irrelevant"))</f>
        <v>Irrelevant</v>
      </c>
    </row>
    <row r="378" spans="1:32" x14ac:dyDescent="0.3">
      <c r="A378" s="4" t="str">
        <f>IF('Input data'!A393="","",'Input data'!A393)</f>
        <v/>
      </c>
      <c r="B378" s="4" t="str">
        <f>IF('Input data'!B393="","",'Input data'!B393)</f>
        <v/>
      </c>
      <c r="C378" s="4" t="str">
        <f>IF('Input data'!C393="","",'Input data'!C393)</f>
        <v/>
      </c>
      <c r="D378" s="4" t="str">
        <f>IF('Input data'!D393="","",'Input data'!D393)</f>
        <v/>
      </c>
      <c r="E378" s="4" t="str">
        <f>IF('Input data'!E393="","",'Input data'!E393)</f>
        <v/>
      </c>
      <c r="F378" s="4" t="str">
        <f>IF('Input data'!F393="","",'Input data'!F393)</f>
        <v/>
      </c>
      <c r="G378" s="4">
        <f>IF('Input data'!G393="","",'Input data'!G393)</f>
        <v>0</v>
      </c>
      <c r="H378" s="4" t="str">
        <f>IF('Input data'!H393&gt;0.5,'Input data'!H393,"")</f>
        <v/>
      </c>
      <c r="I378" s="4" t="str">
        <f>IF('Input data'!I393="","",'Input data'!I393)</f>
        <v/>
      </c>
      <c r="J378" s="4" t="str">
        <f>IF(AND(OR(I378="Motorway link",I378="Exit diverge",I378="Entrance merge"),'Input data'!K393=""),2,IF(AND(OR(I378="Motorway link",I378="Exit diverge",I378="Entrance merge"),'Input data'!K393&gt;0.5,'Input data'!K393&lt;21),'Input data'!K393,"Irrelevant"))</f>
        <v>Irrelevant</v>
      </c>
      <c r="K378" s="4" t="str">
        <f>IF(AND(OR(I378="Motorway link",I378="Exit diverge",I378="Entrance merge",I378="Exit ramp",I378="Entrance ramp"),'Input data'!L393=""),3.5,IF(AND(OR(I378="Motorway link",I378="Exit diverge",I378="Entrance merge",I378="Exit ramp",I378="Entrance ramp"),'Input data'!L393&gt;1.5,'Input data'!L393&lt;11),'Input data'!L393,"Irrelevant"))</f>
        <v>Irrelevant</v>
      </c>
      <c r="L378" s="4" t="str">
        <f>IF(AND(I378="Motorway link",'Input data'!M393=""),"No",IF(I378="Motorway link",'Input data'!M393,"Irrelevant"))</f>
        <v>Irrelevant</v>
      </c>
      <c r="M378" s="4" t="str">
        <f>IF(AND(L378="Yes",'Input data'!N393&gt;0,'Input data'!N393&lt;1.00000001),'Input data'!N393,IF(OR(L378="No",L378="Yes"),0,"Irrelevant"))</f>
        <v>Irrelevant</v>
      </c>
      <c r="N378" s="4" t="str">
        <f>IF(AND(OR(I378="Motorway link",I378="Exit diverge",I378="Entrance merge"),'Input data'!O393=""),3,IF(AND(OR(I378="Motorway link",I378="Exit diverge",I378="Entrance merge"),'Input data'!O393&lt;11,'Input data'!O393&gt;-0.00000001),'Input data'!O393,"Irrelevant"))</f>
        <v>Irrelevant</v>
      </c>
      <c r="O378" s="4" t="str">
        <f>IF(AND(OR(I378="Motorway link",I378="Exit diverge",I378="Entrance merge",I378="Exit ramp",I378="Entrance ramp"),'Input data'!P393=""),0.5,IF(AND(OR(I378="Motorway link",I378="Exit diverge",I378="Entrance merge",I378="Exit ramp",I378="Entrance ramp"),'Input data'!P393&gt;-0.00000001,'Input data'!P393&lt;11),'Input data'!P393,"Irrelevant"))</f>
        <v>Irrelevant</v>
      </c>
      <c r="P378" s="4" t="str">
        <f>IF(AND(OR(I378="Motorway link",I378="Exit diverge",I378="Entrance merge"),'Input data'!Q393=""),5,IF(AND(OR(I378="Motorway link",I378="Exit diverge",I378="Entrance merge"),'Input data'!Q393&gt;-0.00000001,'Input data'!Q393&lt;101),'Input data'!Q393,"Irrelevant"))</f>
        <v>Irrelevant</v>
      </c>
      <c r="Q378" s="4" t="str">
        <f>IF(AND(OR(I378="Motorway link",I378="Exit diverge",I378="Entrance merge"),'Input data'!R393=""),"Straight",IF(AND(OR(I378="Motorway link",I378="Exit diverge",I378="Entrance merge"),'Input data'!R393&gt;10),'Input data'!R393,"Irrelevant"))</f>
        <v>Irrelevant</v>
      </c>
      <c r="R378" s="4" t="str">
        <f>IF(Q378="Straight",0,IF(AND(OR(I378="Motorway link",I378="Exit diverge",I378="Entrance merge"),OR('Input data'!S393="",'Input data'!S393&gt;(G378*1000))),G378*1000,IF(AND(OR(I378="Motorway link",I378="Exit diverge",I378="Entrance merge"),'Input data'!S393&gt;0),'Input data'!S393,"Irrelevant")))</f>
        <v>Irrelevant</v>
      </c>
      <c r="S378" s="4" t="str">
        <f>IF(AND(OR(I378="Motorway link",I378="Exit diverge",I378="Entrance merge"),'Input data'!T393=""),"Straight",IF(AND(OR(I378="Motorway link",I378="Exit diverge",I378="Entrance merge"),'Input data'!T393&gt;10),'Input data'!T393,"Irrelevant"))</f>
        <v>Irrelevant</v>
      </c>
      <c r="T378" s="4" t="str">
        <f>IF(S378="Straight",0,IF(R378="Irrelevant","Irrelevant",IF(AND(OR(I378="Motorway link",I378="Exit diverge",I378="Entrance merge"),OR('Input data'!U393="",'Input data'!U393&gt;(G378*1000-R378))),G378*1000-R378,IF(AND(OR(I378="Motorway link",I378="Exit diverge",I378="Entrance merge"),'Input data'!U393&gt;0),'Input data'!U393,"Irrelevant"))))</f>
        <v>Irrelevant</v>
      </c>
      <c r="U378" s="4" t="str">
        <f>IF(AND(OR(I378="Motorway link",I378="Exit diverge",I378="Entrance merge",I378="Exit ramp",I378="Entrance ramp"),'Input data'!V393=""),"No",IF(OR(I378="Motorway link",I378="Exit diverge",I378="Entrance merge",I378="Exit ramp",I378="Entrance ramp"),'Input data'!V393,"Irrelevant"))</f>
        <v>Irrelevant</v>
      </c>
      <c r="V378" s="4" t="str">
        <f>IF(W378="Straight",IF(AND(OR(I378="Exit ramp",I378="Entrance ramp"),'Input data'!W393=""),"Straight diamond ramp",IF(OR(I378="Exit ramp",I378="Entrance ramp"),'Input data'!W393,"Irrelevant")),"Irrelevant")</f>
        <v>Irrelevant</v>
      </c>
      <c r="W378" s="4" t="str">
        <f>IF(AND(OR(I378="Exit ramp",I378="Entrance ramp"),'Input data'!X393=""),"Straight",IF(AND(OR(I378="Exit ramp",I378="Entrance ramp"),'Input data'!X393&gt;10),'Input data'!X393,"Irrelevant"))</f>
        <v>Irrelevant</v>
      </c>
      <c r="X378" s="4" t="str">
        <f>IF(AND(OR(I378="Exit ramp",I378="Entrance ramp"),OR('Input data'!Y393="",'Input data'!Y393&gt;(G378*1000))),G378*1000,IF(AND(OR(I378="Exit ramp",I378="Entrance ramp"),'Input data'!Y393&gt;0),'Input data'!Y393,"Irrelevant"))</f>
        <v>Irrelevant</v>
      </c>
      <c r="Y378" s="4" t="str">
        <f>IF(AND(I378="Exit ramp",'Input data'!Z393=""),95,IF(AND(I378="Entrance ramp",'Input data'!Z393=""),45,IF(AND(OR(I378="Exit ramp",I378="Entrance ramp"),'Input data'!Z393&gt;4,'Input data'!Z393&lt;200),'Input data'!Z393,"Irrelevant")))</f>
        <v>Irrelevant</v>
      </c>
      <c r="Z378" s="4" t="str">
        <f>IF(AND(OR(I378="Exit ramp",I378="Entrance ramp"),'Input data'!AA393=""),"Straight",IF(AND(OR(I378="Exit ramp",I378="Entrance ramp"),'Input data'!AA393&gt;10),'Input data'!AA393,"Irrelevant"))</f>
        <v>Irrelevant</v>
      </c>
      <c r="AA378" s="4" t="str">
        <f>IF(X378="Irrelevant","Irrelevant",IF(AND(OR(I378="Exit ramp",I378="Entrance ramp"),OR('Input data'!AB393="",'Input data'!AB393&gt;(G378*1000-X378))),G378*1000-X378,IF(AND(OR(I378="Exit ramp",I378="Entrance ramp"),'Input data'!AB393&gt;0),'Input data'!AB393,"Irrelevant")))</f>
        <v>Irrelevant</v>
      </c>
      <c r="AB378" s="4" t="str">
        <f>IF(AND(I378="Exit ramp",'Input data'!AC393=""),60,IF(AND(I378="Entrance ramp",'Input data'!AC393=""),80,IF(AND(OR(I378="Exit ramp",I378="Entrance ramp"),'Input data'!AC393&gt;4,'Input data'!AC393&lt;200),'Input data'!AC393,"Irrelevant")))</f>
        <v>Irrelevant</v>
      </c>
      <c r="AC378" s="4" t="str">
        <f>IF(AND(OR(I378="Motorway link",I378="Exit diverge",I378="Entrance merge"),'Input data'!AD393=""),"No",IF(OR(I378="Motorway link",I378="Exit diverge",I378="Entrance merge"),'Input data'!AD393,"Irrelevant"))</f>
        <v>Irrelevant</v>
      </c>
      <c r="AD378" s="4" t="str">
        <f>IF(AND(OR(I378="Motorway link",I378="Exit diverge",I378="Entrance merge"),'Input data'!AE393=""),"130 kph",IF(OR(I378="Motorway link",I378="Exit diverge",I378="Entrance merge"),'Input data'!AE393,"Irrelevant"))</f>
        <v>Irrelevant</v>
      </c>
      <c r="AE378" s="4" t="str">
        <f>IF(AND(I378="Entrance merge",'Input data'!AF393=""),"No",IF(I378="Entrance merge",'Input data'!AF393,"Irrelevant"))</f>
        <v>Irrelevant</v>
      </c>
      <c r="AF378" s="4" t="str">
        <f>IF(AND(AE378="Yes",'Input data'!AG393&gt;0,'Input data'!AG393&lt;1.00000001),'Input data'!AG393,IF(OR(AE378="No",AE378="Yes"),0,"Irrelevant"))</f>
        <v>Irrelevant</v>
      </c>
    </row>
    <row r="379" spans="1:32" x14ac:dyDescent="0.3">
      <c r="A379" s="4" t="str">
        <f>IF('Input data'!A394="","",'Input data'!A394)</f>
        <v/>
      </c>
      <c r="B379" s="4" t="str">
        <f>IF('Input data'!B394="","",'Input data'!B394)</f>
        <v/>
      </c>
      <c r="C379" s="4" t="str">
        <f>IF('Input data'!C394="","",'Input data'!C394)</f>
        <v/>
      </c>
      <c r="D379" s="4" t="str">
        <f>IF('Input data'!D394="","",'Input data'!D394)</f>
        <v/>
      </c>
      <c r="E379" s="4" t="str">
        <f>IF('Input data'!E394="","",'Input data'!E394)</f>
        <v/>
      </c>
      <c r="F379" s="4" t="str">
        <f>IF('Input data'!F394="","",'Input data'!F394)</f>
        <v/>
      </c>
      <c r="G379" s="4">
        <f>IF('Input data'!G394="","",'Input data'!G394)</f>
        <v>0</v>
      </c>
      <c r="H379" s="4" t="str">
        <f>IF('Input data'!H394&gt;0.5,'Input data'!H394,"")</f>
        <v/>
      </c>
      <c r="I379" s="4" t="str">
        <f>IF('Input data'!I394="","",'Input data'!I394)</f>
        <v/>
      </c>
      <c r="J379" s="4" t="str">
        <f>IF(AND(OR(I379="Motorway link",I379="Exit diverge",I379="Entrance merge"),'Input data'!K394=""),2,IF(AND(OR(I379="Motorway link",I379="Exit diverge",I379="Entrance merge"),'Input data'!K394&gt;0.5,'Input data'!K394&lt;21),'Input data'!K394,"Irrelevant"))</f>
        <v>Irrelevant</v>
      </c>
      <c r="K379" s="4" t="str">
        <f>IF(AND(OR(I379="Motorway link",I379="Exit diverge",I379="Entrance merge",I379="Exit ramp",I379="Entrance ramp"),'Input data'!L394=""),3.5,IF(AND(OR(I379="Motorway link",I379="Exit diverge",I379="Entrance merge",I379="Exit ramp",I379="Entrance ramp"),'Input data'!L394&gt;1.5,'Input data'!L394&lt;11),'Input data'!L394,"Irrelevant"))</f>
        <v>Irrelevant</v>
      </c>
      <c r="L379" s="4" t="str">
        <f>IF(AND(I379="Motorway link",'Input data'!M394=""),"No",IF(I379="Motorway link",'Input data'!M394,"Irrelevant"))</f>
        <v>Irrelevant</v>
      </c>
      <c r="M379" s="4" t="str">
        <f>IF(AND(L379="Yes",'Input data'!N394&gt;0,'Input data'!N394&lt;1.00000001),'Input data'!N394,IF(OR(L379="No",L379="Yes"),0,"Irrelevant"))</f>
        <v>Irrelevant</v>
      </c>
      <c r="N379" s="4" t="str">
        <f>IF(AND(OR(I379="Motorway link",I379="Exit diverge",I379="Entrance merge"),'Input data'!O394=""),3,IF(AND(OR(I379="Motorway link",I379="Exit diverge",I379="Entrance merge"),'Input data'!O394&lt;11,'Input data'!O394&gt;-0.00000001),'Input data'!O394,"Irrelevant"))</f>
        <v>Irrelevant</v>
      </c>
      <c r="O379" s="4" t="str">
        <f>IF(AND(OR(I379="Motorway link",I379="Exit diverge",I379="Entrance merge",I379="Exit ramp",I379="Entrance ramp"),'Input data'!P394=""),0.5,IF(AND(OR(I379="Motorway link",I379="Exit diverge",I379="Entrance merge",I379="Exit ramp",I379="Entrance ramp"),'Input data'!P394&gt;-0.00000001,'Input data'!P394&lt;11),'Input data'!P394,"Irrelevant"))</f>
        <v>Irrelevant</v>
      </c>
      <c r="P379" s="4" t="str">
        <f>IF(AND(OR(I379="Motorway link",I379="Exit diverge",I379="Entrance merge"),'Input data'!Q394=""),5,IF(AND(OR(I379="Motorway link",I379="Exit diverge",I379="Entrance merge"),'Input data'!Q394&gt;-0.00000001,'Input data'!Q394&lt;101),'Input data'!Q394,"Irrelevant"))</f>
        <v>Irrelevant</v>
      </c>
      <c r="Q379" s="4" t="str">
        <f>IF(AND(OR(I379="Motorway link",I379="Exit diverge",I379="Entrance merge"),'Input data'!R394=""),"Straight",IF(AND(OR(I379="Motorway link",I379="Exit diverge",I379="Entrance merge"),'Input data'!R394&gt;10),'Input data'!R394,"Irrelevant"))</f>
        <v>Irrelevant</v>
      </c>
      <c r="R379" s="4" t="str">
        <f>IF(Q379="Straight",0,IF(AND(OR(I379="Motorway link",I379="Exit diverge",I379="Entrance merge"),OR('Input data'!S394="",'Input data'!S394&gt;(G379*1000))),G379*1000,IF(AND(OR(I379="Motorway link",I379="Exit diverge",I379="Entrance merge"),'Input data'!S394&gt;0),'Input data'!S394,"Irrelevant")))</f>
        <v>Irrelevant</v>
      </c>
      <c r="S379" s="4" t="str">
        <f>IF(AND(OR(I379="Motorway link",I379="Exit diverge",I379="Entrance merge"),'Input data'!T394=""),"Straight",IF(AND(OR(I379="Motorway link",I379="Exit diverge",I379="Entrance merge"),'Input data'!T394&gt;10),'Input data'!T394,"Irrelevant"))</f>
        <v>Irrelevant</v>
      </c>
      <c r="T379" s="4" t="str">
        <f>IF(S379="Straight",0,IF(R379="Irrelevant","Irrelevant",IF(AND(OR(I379="Motorway link",I379="Exit diverge",I379="Entrance merge"),OR('Input data'!U394="",'Input data'!U394&gt;(G379*1000-R379))),G379*1000-R379,IF(AND(OR(I379="Motorway link",I379="Exit diverge",I379="Entrance merge"),'Input data'!U394&gt;0),'Input data'!U394,"Irrelevant"))))</f>
        <v>Irrelevant</v>
      </c>
      <c r="U379" s="4" t="str">
        <f>IF(AND(OR(I379="Motorway link",I379="Exit diverge",I379="Entrance merge",I379="Exit ramp",I379="Entrance ramp"),'Input data'!V394=""),"No",IF(OR(I379="Motorway link",I379="Exit diverge",I379="Entrance merge",I379="Exit ramp",I379="Entrance ramp"),'Input data'!V394,"Irrelevant"))</f>
        <v>Irrelevant</v>
      </c>
      <c r="V379" s="4" t="str">
        <f>IF(W379="Straight",IF(AND(OR(I379="Exit ramp",I379="Entrance ramp"),'Input data'!W394=""),"Straight diamond ramp",IF(OR(I379="Exit ramp",I379="Entrance ramp"),'Input data'!W394,"Irrelevant")),"Irrelevant")</f>
        <v>Irrelevant</v>
      </c>
      <c r="W379" s="4" t="str">
        <f>IF(AND(OR(I379="Exit ramp",I379="Entrance ramp"),'Input data'!X394=""),"Straight",IF(AND(OR(I379="Exit ramp",I379="Entrance ramp"),'Input data'!X394&gt;10),'Input data'!X394,"Irrelevant"))</f>
        <v>Irrelevant</v>
      </c>
      <c r="X379" s="4" t="str">
        <f>IF(AND(OR(I379="Exit ramp",I379="Entrance ramp"),OR('Input data'!Y394="",'Input data'!Y394&gt;(G379*1000))),G379*1000,IF(AND(OR(I379="Exit ramp",I379="Entrance ramp"),'Input data'!Y394&gt;0),'Input data'!Y394,"Irrelevant"))</f>
        <v>Irrelevant</v>
      </c>
      <c r="Y379" s="4" t="str">
        <f>IF(AND(I379="Exit ramp",'Input data'!Z394=""),95,IF(AND(I379="Entrance ramp",'Input data'!Z394=""),45,IF(AND(OR(I379="Exit ramp",I379="Entrance ramp"),'Input data'!Z394&gt;4,'Input data'!Z394&lt;200),'Input data'!Z394,"Irrelevant")))</f>
        <v>Irrelevant</v>
      </c>
      <c r="Z379" s="4" t="str">
        <f>IF(AND(OR(I379="Exit ramp",I379="Entrance ramp"),'Input data'!AA394=""),"Straight",IF(AND(OR(I379="Exit ramp",I379="Entrance ramp"),'Input data'!AA394&gt;10),'Input data'!AA394,"Irrelevant"))</f>
        <v>Irrelevant</v>
      </c>
      <c r="AA379" s="4" t="str">
        <f>IF(X379="Irrelevant","Irrelevant",IF(AND(OR(I379="Exit ramp",I379="Entrance ramp"),OR('Input data'!AB394="",'Input data'!AB394&gt;(G379*1000-X379))),G379*1000-X379,IF(AND(OR(I379="Exit ramp",I379="Entrance ramp"),'Input data'!AB394&gt;0),'Input data'!AB394,"Irrelevant")))</f>
        <v>Irrelevant</v>
      </c>
      <c r="AB379" s="4" t="str">
        <f>IF(AND(I379="Exit ramp",'Input data'!AC394=""),60,IF(AND(I379="Entrance ramp",'Input data'!AC394=""),80,IF(AND(OR(I379="Exit ramp",I379="Entrance ramp"),'Input data'!AC394&gt;4,'Input data'!AC394&lt;200),'Input data'!AC394,"Irrelevant")))</f>
        <v>Irrelevant</v>
      </c>
      <c r="AC379" s="4" t="str">
        <f>IF(AND(OR(I379="Motorway link",I379="Exit diverge",I379="Entrance merge"),'Input data'!AD394=""),"No",IF(OR(I379="Motorway link",I379="Exit diverge",I379="Entrance merge"),'Input data'!AD394,"Irrelevant"))</f>
        <v>Irrelevant</v>
      </c>
      <c r="AD379" s="4" t="str">
        <f>IF(AND(OR(I379="Motorway link",I379="Exit diverge",I379="Entrance merge"),'Input data'!AE394=""),"130 kph",IF(OR(I379="Motorway link",I379="Exit diverge",I379="Entrance merge"),'Input data'!AE394,"Irrelevant"))</f>
        <v>Irrelevant</v>
      </c>
      <c r="AE379" s="4" t="str">
        <f>IF(AND(I379="Entrance merge",'Input data'!AF394=""),"No",IF(I379="Entrance merge",'Input data'!AF394,"Irrelevant"))</f>
        <v>Irrelevant</v>
      </c>
      <c r="AF379" s="4" t="str">
        <f>IF(AND(AE379="Yes",'Input data'!AG394&gt;0,'Input data'!AG394&lt;1.00000001),'Input data'!AG394,IF(OR(AE379="No",AE379="Yes"),0,"Irrelevant"))</f>
        <v>Irrelevant</v>
      </c>
    </row>
    <row r="380" spans="1:32" x14ac:dyDescent="0.3">
      <c r="A380" s="4" t="str">
        <f>IF('Input data'!A395="","",'Input data'!A395)</f>
        <v/>
      </c>
      <c r="B380" s="4" t="str">
        <f>IF('Input data'!B395="","",'Input data'!B395)</f>
        <v/>
      </c>
      <c r="C380" s="4" t="str">
        <f>IF('Input data'!C395="","",'Input data'!C395)</f>
        <v/>
      </c>
      <c r="D380" s="4" t="str">
        <f>IF('Input data'!D395="","",'Input data'!D395)</f>
        <v/>
      </c>
      <c r="E380" s="4" t="str">
        <f>IF('Input data'!E395="","",'Input data'!E395)</f>
        <v/>
      </c>
      <c r="F380" s="4" t="str">
        <f>IF('Input data'!F395="","",'Input data'!F395)</f>
        <v/>
      </c>
      <c r="G380" s="4">
        <f>IF('Input data'!G395="","",'Input data'!G395)</f>
        <v>0</v>
      </c>
      <c r="H380" s="4" t="str">
        <f>IF('Input data'!H395&gt;0.5,'Input data'!H395,"")</f>
        <v/>
      </c>
      <c r="I380" s="4" t="str">
        <f>IF('Input data'!I395="","",'Input data'!I395)</f>
        <v/>
      </c>
      <c r="J380" s="4" t="str">
        <f>IF(AND(OR(I380="Motorway link",I380="Exit diverge",I380="Entrance merge"),'Input data'!K395=""),2,IF(AND(OR(I380="Motorway link",I380="Exit diverge",I380="Entrance merge"),'Input data'!K395&gt;0.5,'Input data'!K395&lt;21),'Input data'!K395,"Irrelevant"))</f>
        <v>Irrelevant</v>
      </c>
      <c r="K380" s="4" t="str">
        <f>IF(AND(OR(I380="Motorway link",I380="Exit diverge",I380="Entrance merge",I380="Exit ramp",I380="Entrance ramp"),'Input data'!L395=""),3.5,IF(AND(OR(I380="Motorway link",I380="Exit diverge",I380="Entrance merge",I380="Exit ramp",I380="Entrance ramp"),'Input data'!L395&gt;1.5,'Input data'!L395&lt;11),'Input data'!L395,"Irrelevant"))</f>
        <v>Irrelevant</v>
      </c>
      <c r="L380" s="4" t="str">
        <f>IF(AND(I380="Motorway link",'Input data'!M395=""),"No",IF(I380="Motorway link",'Input data'!M395,"Irrelevant"))</f>
        <v>Irrelevant</v>
      </c>
      <c r="M380" s="4" t="str">
        <f>IF(AND(L380="Yes",'Input data'!N395&gt;0,'Input data'!N395&lt;1.00000001),'Input data'!N395,IF(OR(L380="No",L380="Yes"),0,"Irrelevant"))</f>
        <v>Irrelevant</v>
      </c>
      <c r="N380" s="4" t="str">
        <f>IF(AND(OR(I380="Motorway link",I380="Exit diverge",I380="Entrance merge"),'Input data'!O395=""),3,IF(AND(OR(I380="Motorway link",I380="Exit diverge",I380="Entrance merge"),'Input data'!O395&lt;11,'Input data'!O395&gt;-0.00000001),'Input data'!O395,"Irrelevant"))</f>
        <v>Irrelevant</v>
      </c>
      <c r="O380" s="4" t="str">
        <f>IF(AND(OR(I380="Motorway link",I380="Exit diverge",I380="Entrance merge",I380="Exit ramp",I380="Entrance ramp"),'Input data'!P395=""),0.5,IF(AND(OR(I380="Motorway link",I380="Exit diverge",I380="Entrance merge",I380="Exit ramp",I380="Entrance ramp"),'Input data'!P395&gt;-0.00000001,'Input data'!P395&lt;11),'Input data'!P395,"Irrelevant"))</f>
        <v>Irrelevant</v>
      </c>
      <c r="P380" s="4" t="str">
        <f>IF(AND(OR(I380="Motorway link",I380="Exit diverge",I380="Entrance merge"),'Input data'!Q395=""),5,IF(AND(OR(I380="Motorway link",I380="Exit diverge",I380="Entrance merge"),'Input data'!Q395&gt;-0.00000001,'Input data'!Q395&lt;101),'Input data'!Q395,"Irrelevant"))</f>
        <v>Irrelevant</v>
      </c>
      <c r="Q380" s="4" t="str">
        <f>IF(AND(OR(I380="Motorway link",I380="Exit diverge",I380="Entrance merge"),'Input data'!R395=""),"Straight",IF(AND(OR(I380="Motorway link",I380="Exit diverge",I380="Entrance merge"),'Input data'!R395&gt;10),'Input data'!R395,"Irrelevant"))</f>
        <v>Irrelevant</v>
      </c>
      <c r="R380" s="4" t="str">
        <f>IF(Q380="Straight",0,IF(AND(OR(I380="Motorway link",I380="Exit diverge",I380="Entrance merge"),OR('Input data'!S395="",'Input data'!S395&gt;(G380*1000))),G380*1000,IF(AND(OR(I380="Motorway link",I380="Exit diverge",I380="Entrance merge"),'Input data'!S395&gt;0),'Input data'!S395,"Irrelevant")))</f>
        <v>Irrelevant</v>
      </c>
      <c r="S380" s="4" t="str">
        <f>IF(AND(OR(I380="Motorway link",I380="Exit diverge",I380="Entrance merge"),'Input data'!T395=""),"Straight",IF(AND(OR(I380="Motorway link",I380="Exit diverge",I380="Entrance merge"),'Input data'!T395&gt;10),'Input data'!T395,"Irrelevant"))</f>
        <v>Irrelevant</v>
      </c>
      <c r="T380" s="4" t="str">
        <f>IF(S380="Straight",0,IF(R380="Irrelevant","Irrelevant",IF(AND(OR(I380="Motorway link",I380="Exit diverge",I380="Entrance merge"),OR('Input data'!U395="",'Input data'!U395&gt;(G380*1000-R380))),G380*1000-R380,IF(AND(OR(I380="Motorway link",I380="Exit diverge",I380="Entrance merge"),'Input data'!U395&gt;0),'Input data'!U395,"Irrelevant"))))</f>
        <v>Irrelevant</v>
      </c>
      <c r="U380" s="4" t="str">
        <f>IF(AND(OR(I380="Motorway link",I380="Exit diverge",I380="Entrance merge",I380="Exit ramp",I380="Entrance ramp"),'Input data'!V395=""),"No",IF(OR(I380="Motorway link",I380="Exit diverge",I380="Entrance merge",I380="Exit ramp",I380="Entrance ramp"),'Input data'!V395,"Irrelevant"))</f>
        <v>Irrelevant</v>
      </c>
      <c r="V380" s="4" t="str">
        <f>IF(W380="Straight",IF(AND(OR(I380="Exit ramp",I380="Entrance ramp"),'Input data'!W395=""),"Straight diamond ramp",IF(OR(I380="Exit ramp",I380="Entrance ramp"),'Input data'!W395,"Irrelevant")),"Irrelevant")</f>
        <v>Irrelevant</v>
      </c>
      <c r="W380" s="4" t="str">
        <f>IF(AND(OR(I380="Exit ramp",I380="Entrance ramp"),'Input data'!X395=""),"Straight",IF(AND(OR(I380="Exit ramp",I380="Entrance ramp"),'Input data'!X395&gt;10),'Input data'!X395,"Irrelevant"))</f>
        <v>Irrelevant</v>
      </c>
      <c r="X380" s="4" t="str">
        <f>IF(AND(OR(I380="Exit ramp",I380="Entrance ramp"),OR('Input data'!Y395="",'Input data'!Y395&gt;(G380*1000))),G380*1000,IF(AND(OR(I380="Exit ramp",I380="Entrance ramp"),'Input data'!Y395&gt;0),'Input data'!Y395,"Irrelevant"))</f>
        <v>Irrelevant</v>
      </c>
      <c r="Y380" s="4" t="str">
        <f>IF(AND(I380="Exit ramp",'Input data'!Z395=""),95,IF(AND(I380="Entrance ramp",'Input data'!Z395=""),45,IF(AND(OR(I380="Exit ramp",I380="Entrance ramp"),'Input data'!Z395&gt;4,'Input data'!Z395&lt;200),'Input data'!Z395,"Irrelevant")))</f>
        <v>Irrelevant</v>
      </c>
      <c r="Z380" s="4" t="str">
        <f>IF(AND(OR(I380="Exit ramp",I380="Entrance ramp"),'Input data'!AA395=""),"Straight",IF(AND(OR(I380="Exit ramp",I380="Entrance ramp"),'Input data'!AA395&gt;10),'Input data'!AA395,"Irrelevant"))</f>
        <v>Irrelevant</v>
      </c>
      <c r="AA380" s="4" t="str">
        <f>IF(X380="Irrelevant","Irrelevant",IF(AND(OR(I380="Exit ramp",I380="Entrance ramp"),OR('Input data'!AB395="",'Input data'!AB395&gt;(G380*1000-X380))),G380*1000-X380,IF(AND(OR(I380="Exit ramp",I380="Entrance ramp"),'Input data'!AB395&gt;0),'Input data'!AB395,"Irrelevant")))</f>
        <v>Irrelevant</v>
      </c>
      <c r="AB380" s="4" t="str">
        <f>IF(AND(I380="Exit ramp",'Input data'!AC395=""),60,IF(AND(I380="Entrance ramp",'Input data'!AC395=""),80,IF(AND(OR(I380="Exit ramp",I380="Entrance ramp"),'Input data'!AC395&gt;4,'Input data'!AC395&lt;200),'Input data'!AC395,"Irrelevant")))</f>
        <v>Irrelevant</v>
      </c>
      <c r="AC380" s="4" t="str">
        <f>IF(AND(OR(I380="Motorway link",I380="Exit diverge",I380="Entrance merge"),'Input data'!AD395=""),"No",IF(OR(I380="Motorway link",I380="Exit diverge",I380="Entrance merge"),'Input data'!AD395,"Irrelevant"))</f>
        <v>Irrelevant</v>
      </c>
      <c r="AD380" s="4" t="str">
        <f>IF(AND(OR(I380="Motorway link",I380="Exit diverge",I380="Entrance merge"),'Input data'!AE395=""),"130 kph",IF(OR(I380="Motorway link",I380="Exit diverge",I380="Entrance merge"),'Input data'!AE395,"Irrelevant"))</f>
        <v>Irrelevant</v>
      </c>
      <c r="AE380" s="4" t="str">
        <f>IF(AND(I380="Entrance merge",'Input data'!AF395=""),"No",IF(I380="Entrance merge",'Input data'!AF395,"Irrelevant"))</f>
        <v>Irrelevant</v>
      </c>
      <c r="AF380" s="4" t="str">
        <f>IF(AND(AE380="Yes",'Input data'!AG395&gt;0,'Input data'!AG395&lt;1.00000001),'Input data'!AG395,IF(OR(AE380="No",AE380="Yes"),0,"Irrelevant"))</f>
        <v>Irrelevant</v>
      </c>
    </row>
    <row r="381" spans="1:32" x14ac:dyDescent="0.3">
      <c r="A381" s="4" t="str">
        <f>IF('Input data'!A396="","",'Input data'!A396)</f>
        <v/>
      </c>
      <c r="B381" s="4" t="str">
        <f>IF('Input data'!B396="","",'Input data'!B396)</f>
        <v/>
      </c>
      <c r="C381" s="4" t="str">
        <f>IF('Input data'!C396="","",'Input data'!C396)</f>
        <v/>
      </c>
      <c r="D381" s="4" t="str">
        <f>IF('Input data'!D396="","",'Input data'!D396)</f>
        <v/>
      </c>
      <c r="E381" s="4" t="str">
        <f>IF('Input data'!E396="","",'Input data'!E396)</f>
        <v/>
      </c>
      <c r="F381" s="4" t="str">
        <f>IF('Input data'!F396="","",'Input data'!F396)</f>
        <v/>
      </c>
      <c r="G381" s="4">
        <f>IF('Input data'!G396="","",'Input data'!G396)</f>
        <v>0</v>
      </c>
      <c r="H381" s="4" t="str">
        <f>IF('Input data'!H396&gt;0.5,'Input data'!H396,"")</f>
        <v/>
      </c>
      <c r="I381" s="4" t="str">
        <f>IF('Input data'!I396="","",'Input data'!I396)</f>
        <v/>
      </c>
      <c r="J381" s="4" t="str">
        <f>IF(AND(OR(I381="Motorway link",I381="Exit diverge",I381="Entrance merge"),'Input data'!K396=""),2,IF(AND(OR(I381="Motorway link",I381="Exit diverge",I381="Entrance merge"),'Input data'!K396&gt;0.5,'Input data'!K396&lt;21),'Input data'!K396,"Irrelevant"))</f>
        <v>Irrelevant</v>
      </c>
      <c r="K381" s="4" t="str">
        <f>IF(AND(OR(I381="Motorway link",I381="Exit diverge",I381="Entrance merge",I381="Exit ramp",I381="Entrance ramp"),'Input data'!L396=""),3.5,IF(AND(OR(I381="Motorway link",I381="Exit diverge",I381="Entrance merge",I381="Exit ramp",I381="Entrance ramp"),'Input data'!L396&gt;1.5,'Input data'!L396&lt;11),'Input data'!L396,"Irrelevant"))</f>
        <v>Irrelevant</v>
      </c>
      <c r="L381" s="4" t="str">
        <f>IF(AND(I381="Motorway link",'Input data'!M396=""),"No",IF(I381="Motorway link",'Input data'!M396,"Irrelevant"))</f>
        <v>Irrelevant</v>
      </c>
      <c r="M381" s="4" t="str">
        <f>IF(AND(L381="Yes",'Input data'!N396&gt;0,'Input data'!N396&lt;1.00000001),'Input data'!N396,IF(OR(L381="No",L381="Yes"),0,"Irrelevant"))</f>
        <v>Irrelevant</v>
      </c>
      <c r="N381" s="4" t="str">
        <f>IF(AND(OR(I381="Motorway link",I381="Exit diverge",I381="Entrance merge"),'Input data'!O396=""),3,IF(AND(OR(I381="Motorway link",I381="Exit diverge",I381="Entrance merge"),'Input data'!O396&lt;11,'Input data'!O396&gt;-0.00000001),'Input data'!O396,"Irrelevant"))</f>
        <v>Irrelevant</v>
      </c>
      <c r="O381" s="4" t="str">
        <f>IF(AND(OR(I381="Motorway link",I381="Exit diverge",I381="Entrance merge",I381="Exit ramp",I381="Entrance ramp"),'Input data'!P396=""),0.5,IF(AND(OR(I381="Motorway link",I381="Exit diverge",I381="Entrance merge",I381="Exit ramp",I381="Entrance ramp"),'Input data'!P396&gt;-0.00000001,'Input data'!P396&lt;11),'Input data'!P396,"Irrelevant"))</f>
        <v>Irrelevant</v>
      </c>
      <c r="P381" s="4" t="str">
        <f>IF(AND(OR(I381="Motorway link",I381="Exit diverge",I381="Entrance merge"),'Input data'!Q396=""),5,IF(AND(OR(I381="Motorway link",I381="Exit diverge",I381="Entrance merge"),'Input data'!Q396&gt;-0.00000001,'Input data'!Q396&lt;101),'Input data'!Q396,"Irrelevant"))</f>
        <v>Irrelevant</v>
      </c>
      <c r="Q381" s="4" t="str">
        <f>IF(AND(OR(I381="Motorway link",I381="Exit diverge",I381="Entrance merge"),'Input data'!R396=""),"Straight",IF(AND(OR(I381="Motorway link",I381="Exit diverge",I381="Entrance merge"),'Input data'!R396&gt;10),'Input data'!R396,"Irrelevant"))</f>
        <v>Irrelevant</v>
      </c>
      <c r="R381" s="4" t="str">
        <f>IF(Q381="Straight",0,IF(AND(OR(I381="Motorway link",I381="Exit diverge",I381="Entrance merge"),OR('Input data'!S396="",'Input data'!S396&gt;(G381*1000))),G381*1000,IF(AND(OR(I381="Motorway link",I381="Exit diverge",I381="Entrance merge"),'Input data'!S396&gt;0),'Input data'!S396,"Irrelevant")))</f>
        <v>Irrelevant</v>
      </c>
      <c r="S381" s="4" t="str">
        <f>IF(AND(OR(I381="Motorway link",I381="Exit diverge",I381="Entrance merge"),'Input data'!T396=""),"Straight",IF(AND(OR(I381="Motorway link",I381="Exit diverge",I381="Entrance merge"),'Input data'!T396&gt;10),'Input data'!T396,"Irrelevant"))</f>
        <v>Irrelevant</v>
      </c>
      <c r="T381" s="4" t="str">
        <f>IF(S381="Straight",0,IF(R381="Irrelevant","Irrelevant",IF(AND(OR(I381="Motorway link",I381="Exit diverge",I381="Entrance merge"),OR('Input data'!U396="",'Input data'!U396&gt;(G381*1000-R381))),G381*1000-R381,IF(AND(OR(I381="Motorway link",I381="Exit diverge",I381="Entrance merge"),'Input data'!U396&gt;0),'Input data'!U396,"Irrelevant"))))</f>
        <v>Irrelevant</v>
      </c>
      <c r="U381" s="4" t="str">
        <f>IF(AND(OR(I381="Motorway link",I381="Exit diverge",I381="Entrance merge",I381="Exit ramp",I381="Entrance ramp"),'Input data'!V396=""),"No",IF(OR(I381="Motorway link",I381="Exit diverge",I381="Entrance merge",I381="Exit ramp",I381="Entrance ramp"),'Input data'!V396,"Irrelevant"))</f>
        <v>Irrelevant</v>
      </c>
      <c r="V381" s="4" t="str">
        <f>IF(W381="Straight",IF(AND(OR(I381="Exit ramp",I381="Entrance ramp"),'Input data'!W396=""),"Straight diamond ramp",IF(OR(I381="Exit ramp",I381="Entrance ramp"),'Input data'!W396,"Irrelevant")),"Irrelevant")</f>
        <v>Irrelevant</v>
      </c>
      <c r="W381" s="4" t="str">
        <f>IF(AND(OR(I381="Exit ramp",I381="Entrance ramp"),'Input data'!X396=""),"Straight",IF(AND(OR(I381="Exit ramp",I381="Entrance ramp"),'Input data'!X396&gt;10),'Input data'!X396,"Irrelevant"))</f>
        <v>Irrelevant</v>
      </c>
      <c r="X381" s="4" t="str">
        <f>IF(AND(OR(I381="Exit ramp",I381="Entrance ramp"),OR('Input data'!Y396="",'Input data'!Y396&gt;(G381*1000))),G381*1000,IF(AND(OR(I381="Exit ramp",I381="Entrance ramp"),'Input data'!Y396&gt;0),'Input data'!Y396,"Irrelevant"))</f>
        <v>Irrelevant</v>
      </c>
      <c r="Y381" s="4" t="str">
        <f>IF(AND(I381="Exit ramp",'Input data'!Z396=""),95,IF(AND(I381="Entrance ramp",'Input data'!Z396=""),45,IF(AND(OR(I381="Exit ramp",I381="Entrance ramp"),'Input data'!Z396&gt;4,'Input data'!Z396&lt;200),'Input data'!Z396,"Irrelevant")))</f>
        <v>Irrelevant</v>
      </c>
      <c r="Z381" s="4" t="str">
        <f>IF(AND(OR(I381="Exit ramp",I381="Entrance ramp"),'Input data'!AA396=""),"Straight",IF(AND(OR(I381="Exit ramp",I381="Entrance ramp"),'Input data'!AA396&gt;10),'Input data'!AA396,"Irrelevant"))</f>
        <v>Irrelevant</v>
      </c>
      <c r="AA381" s="4" t="str">
        <f>IF(X381="Irrelevant","Irrelevant",IF(AND(OR(I381="Exit ramp",I381="Entrance ramp"),OR('Input data'!AB396="",'Input data'!AB396&gt;(G381*1000-X381))),G381*1000-X381,IF(AND(OR(I381="Exit ramp",I381="Entrance ramp"),'Input data'!AB396&gt;0),'Input data'!AB396,"Irrelevant")))</f>
        <v>Irrelevant</v>
      </c>
      <c r="AB381" s="4" t="str">
        <f>IF(AND(I381="Exit ramp",'Input data'!AC396=""),60,IF(AND(I381="Entrance ramp",'Input data'!AC396=""),80,IF(AND(OR(I381="Exit ramp",I381="Entrance ramp"),'Input data'!AC396&gt;4,'Input data'!AC396&lt;200),'Input data'!AC396,"Irrelevant")))</f>
        <v>Irrelevant</v>
      </c>
      <c r="AC381" s="4" t="str">
        <f>IF(AND(OR(I381="Motorway link",I381="Exit diverge",I381="Entrance merge"),'Input data'!AD396=""),"No",IF(OR(I381="Motorway link",I381="Exit diverge",I381="Entrance merge"),'Input data'!AD396,"Irrelevant"))</f>
        <v>Irrelevant</v>
      </c>
      <c r="AD381" s="4" t="str">
        <f>IF(AND(OR(I381="Motorway link",I381="Exit diverge",I381="Entrance merge"),'Input data'!AE396=""),"130 kph",IF(OR(I381="Motorway link",I381="Exit diverge",I381="Entrance merge"),'Input data'!AE396,"Irrelevant"))</f>
        <v>Irrelevant</v>
      </c>
      <c r="AE381" s="4" t="str">
        <f>IF(AND(I381="Entrance merge",'Input data'!AF396=""),"No",IF(I381="Entrance merge",'Input data'!AF396,"Irrelevant"))</f>
        <v>Irrelevant</v>
      </c>
      <c r="AF381" s="4" t="str">
        <f>IF(AND(AE381="Yes",'Input data'!AG396&gt;0,'Input data'!AG396&lt;1.00000001),'Input data'!AG396,IF(OR(AE381="No",AE381="Yes"),0,"Irrelevant"))</f>
        <v>Irrelevant</v>
      </c>
    </row>
    <row r="382" spans="1:32" x14ac:dyDescent="0.3">
      <c r="A382" s="4" t="str">
        <f>IF('Input data'!A397="","",'Input data'!A397)</f>
        <v/>
      </c>
      <c r="B382" s="4" t="str">
        <f>IF('Input data'!B397="","",'Input data'!B397)</f>
        <v/>
      </c>
      <c r="C382" s="4" t="str">
        <f>IF('Input data'!C397="","",'Input data'!C397)</f>
        <v/>
      </c>
      <c r="D382" s="4" t="str">
        <f>IF('Input data'!D397="","",'Input data'!D397)</f>
        <v/>
      </c>
      <c r="E382" s="4" t="str">
        <f>IF('Input data'!E397="","",'Input data'!E397)</f>
        <v/>
      </c>
      <c r="F382" s="4" t="str">
        <f>IF('Input data'!F397="","",'Input data'!F397)</f>
        <v/>
      </c>
      <c r="G382" s="4">
        <f>IF('Input data'!G397="","",'Input data'!G397)</f>
        <v>0</v>
      </c>
      <c r="H382" s="4" t="str">
        <f>IF('Input data'!H397&gt;0.5,'Input data'!H397,"")</f>
        <v/>
      </c>
      <c r="I382" s="4" t="str">
        <f>IF('Input data'!I397="","",'Input data'!I397)</f>
        <v/>
      </c>
      <c r="J382" s="4" t="str">
        <f>IF(AND(OR(I382="Motorway link",I382="Exit diverge",I382="Entrance merge"),'Input data'!K397=""),2,IF(AND(OR(I382="Motorway link",I382="Exit diverge",I382="Entrance merge"),'Input data'!K397&gt;0.5,'Input data'!K397&lt;21),'Input data'!K397,"Irrelevant"))</f>
        <v>Irrelevant</v>
      </c>
      <c r="K382" s="4" t="str">
        <f>IF(AND(OR(I382="Motorway link",I382="Exit diverge",I382="Entrance merge",I382="Exit ramp",I382="Entrance ramp"),'Input data'!L397=""),3.5,IF(AND(OR(I382="Motorway link",I382="Exit diverge",I382="Entrance merge",I382="Exit ramp",I382="Entrance ramp"),'Input data'!L397&gt;1.5,'Input data'!L397&lt;11),'Input data'!L397,"Irrelevant"))</f>
        <v>Irrelevant</v>
      </c>
      <c r="L382" s="4" t="str">
        <f>IF(AND(I382="Motorway link",'Input data'!M397=""),"No",IF(I382="Motorway link",'Input data'!M397,"Irrelevant"))</f>
        <v>Irrelevant</v>
      </c>
      <c r="M382" s="4" t="str">
        <f>IF(AND(L382="Yes",'Input data'!N397&gt;0,'Input data'!N397&lt;1.00000001),'Input data'!N397,IF(OR(L382="No",L382="Yes"),0,"Irrelevant"))</f>
        <v>Irrelevant</v>
      </c>
      <c r="N382" s="4" t="str">
        <f>IF(AND(OR(I382="Motorway link",I382="Exit diverge",I382="Entrance merge"),'Input data'!O397=""),3,IF(AND(OR(I382="Motorway link",I382="Exit diverge",I382="Entrance merge"),'Input data'!O397&lt;11,'Input data'!O397&gt;-0.00000001),'Input data'!O397,"Irrelevant"))</f>
        <v>Irrelevant</v>
      </c>
      <c r="O382" s="4" t="str">
        <f>IF(AND(OR(I382="Motorway link",I382="Exit diverge",I382="Entrance merge",I382="Exit ramp",I382="Entrance ramp"),'Input data'!P397=""),0.5,IF(AND(OR(I382="Motorway link",I382="Exit diverge",I382="Entrance merge",I382="Exit ramp",I382="Entrance ramp"),'Input data'!P397&gt;-0.00000001,'Input data'!P397&lt;11),'Input data'!P397,"Irrelevant"))</f>
        <v>Irrelevant</v>
      </c>
      <c r="P382" s="4" t="str">
        <f>IF(AND(OR(I382="Motorway link",I382="Exit diverge",I382="Entrance merge"),'Input data'!Q397=""),5,IF(AND(OR(I382="Motorway link",I382="Exit diverge",I382="Entrance merge"),'Input data'!Q397&gt;-0.00000001,'Input data'!Q397&lt;101),'Input data'!Q397,"Irrelevant"))</f>
        <v>Irrelevant</v>
      </c>
      <c r="Q382" s="4" t="str">
        <f>IF(AND(OR(I382="Motorway link",I382="Exit diverge",I382="Entrance merge"),'Input data'!R397=""),"Straight",IF(AND(OR(I382="Motorway link",I382="Exit diverge",I382="Entrance merge"),'Input data'!R397&gt;10),'Input data'!R397,"Irrelevant"))</f>
        <v>Irrelevant</v>
      </c>
      <c r="R382" s="4" t="str">
        <f>IF(Q382="Straight",0,IF(AND(OR(I382="Motorway link",I382="Exit diverge",I382="Entrance merge"),OR('Input data'!S397="",'Input data'!S397&gt;(G382*1000))),G382*1000,IF(AND(OR(I382="Motorway link",I382="Exit diverge",I382="Entrance merge"),'Input data'!S397&gt;0),'Input data'!S397,"Irrelevant")))</f>
        <v>Irrelevant</v>
      </c>
      <c r="S382" s="4" t="str">
        <f>IF(AND(OR(I382="Motorway link",I382="Exit diverge",I382="Entrance merge"),'Input data'!T397=""),"Straight",IF(AND(OR(I382="Motorway link",I382="Exit diverge",I382="Entrance merge"),'Input data'!T397&gt;10),'Input data'!T397,"Irrelevant"))</f>
        <v>Irrelevant</v>
      </c>
      <c r="T382" s="4" t="str">
        <f>IF(S382="Straight",0,IF(R382="Irrelevant","Irrelevant",IF(AND(OR(I382="Motorway link",I382="Exit diverge",I382="Entrance merge"),OR('Input data'!U397="",'Input data'!U397&gt;(G382*1000-R382))),G382*1000-R382,IF(AND(OR(I382="Motorway link",I382="Exit diverge",I382="Entrance merge"),'Input data'!U397&gt;0),'Input data'!U397,"Irrelevant"))))</f>
        <v>Irrelevant</v>
      </c>
      <c r="U382" s="4" t="str">
        <f>IF(AND(OR(I382="Motorway link",I382="Exit diverge",I382="Entrance merge",I382="Exit ramp",I382="Entrance ramp"),'Input data'!V397=""),"No",IF(OR(I382="Motorway link",I382="Exit diverge",I382="Entrance merge",I382="Exit ramp",I382="Entrance ramp"),'Input data'!V397,"Irrelevant"))</f>
        <v>Irrelevant</v>
      </c>
      <c r="V382" s="4" t="str">
        <f>IF(W382="Straight",IF(AND(OR(I382="Exit ramp",I382="Entrance ramp"),'Input data'!W397=""),"Straight diamond ramp",IF(OR(I382="Exit ramp",I382="Entrance ramp"),'Input data'!W397,"Irrelevant")),"Irrelevant")</f>
        <v>Irrelevant</v>
      </c>
      <c r="W382" s="4" t="str">
        <f>IF(AND(OR(I382="Exit ramp",I382="Entrance ramp"),'Input data'!X397=""),"Straight",IF(AND(OR(I382="Exit ramp",I382="Entrance ramp"),'Input data'!X397&gt;10),'Input data'!X397,"Irrelevant"))</f>
        <v>Irrelevant</v>
      </c>
      <c r="X382" s="4" t="str">
        <f>IF(AND(OR(I382="Exit ramp",I382="Entrance ramp"),OR('Input data'!Y397="",'Input data'!Y397&gt;(G382*1000))),G382*1000,IF(AND(OR(I382="Exit ramp",I382="Entrance ramp"),'Input data'!Y397&gt;0),'Input data'!Y397,"Irrelevant"))</f>
        <v>Irrelevant</v>
      </c>
      <c r="Y382" s="4" t="str">
        <f>IF(AND(I382="Exit ramp",'Input data'!Z397=""),95,IF(AND(I382="Entrance ramp",'Input data'!Z397=""),45,IF(AND(OR(I382="Exit ramp",I382="Entrance ramp"),'Input data'!Z397&gt;4,'Input data'!Z397&lt;200),'Input data'!Z397,"Irrelevant")))</f>
        <v>Irrelevant</v>
      </c>
      <c r="Z382" s="4" t="str">
        <f>IF(AND(OR(I382="Exit ramp",I382="Entrance ramp"),'Input data'!AA397=""),"Straight",IF(AND(OR(I382="Exit ramp",I382="Entrance ramp"),'Input data'!AA397&gt;10),'Input data'!AA397,"Irrelevant"))</f>
        <v>Irrelevant</v>
      </c>
      <c r="AA382" s="4" t="str">
        <f>IF(X382="Irrelevant","Irrelevant",IF(AND(OR(I382="Exit ramp",I382="Entrance ramp"),OR('Input data'!AB397="",'Input data'!AB397&gt;(G382*1000-X382))),G382*1000-X382,IF(AND(OR(I382="Exit ramp",I382="Entrance ramp"),'Input data'!AB397&gt;0),'Input data'!AB397,"Irrelevant")))</f>
        <v>Irrelevant</v>
      </c>
      <c r="AB382" s="4" t="str">
        <f>IF(AND(I382="Exit ramp",'Input data'!AC397=""),60,IF(AND(I382="Entrance ramp",'Input data'!AC397=""),80,IF(AND(OR(I382="Exit ramp",I382="Entrance ramp"),'Input data'!AC397&gt;4,'Input data'!AC397&lt;200),'Input data'!AC397,"Irrelevant")))</f>
        <v>Irrelevant</v>
      </c>
      <c r="AC382" s="4" t="str">
        <f>IF(AND(OR(I382="Motorway link",I382="Exit diverge",I382="Entrance merge"),'Input data'!AD397=""),"No",IF(OR(I382="Motorway link",I382="Exit diverge",I382="Entrance merge"),'Input data'!AD397,"Irrelevant"))</f>
        <v>Irrelevant</v>
      </c>
      <c r="AD382" s="4" t="str">
        <f>IF(AND(OR(I382="Motorway link",I382="Exit diverge",I382="Entrance merge"),'Input data'!AE397=""),"130 kph",IF(OR(I382="Motorway link",I382="Exit diverge",I382="Entrance merge"),'Input data'!AE397,"Irrelevant"))</f>
        <v>Irrelevant</v>
      </c>
      <c r="AE382" s="4" t="str">
        <f>IF(AND(I382="Entrance merge",'Input data'!AF397=""),"No",IF(I382="Entrance merge",'Input data'!AF397,"Irrelevant"))</f>
        <v>Irrelevant</v>
      </c>
      <c r="AF382" s="4" t="str">
        <f>IF(AND(AE382="Yes",'Input data'!AG397&gt;0,'Input data'!AG397&lt;1.00000001),'Input data'!AG397,IF(OR(AE382="No",AE382="Yes"),0,"Irrelevant"))</f>
        <v>Irrelevant</v>
      </c>
    </row>
    <row r="383" spans="1:32" x14ac:dyDescent="0.3">
      <c r="A383" s="4" t="str">
        <f>IF('Input data'!A398="","",'Input data'!A398)</f>
        <v/>
      </c>
      <c r="B383" s="4" t="str">
        <f>IF('Input data'!B398="","",'Input data'!B398)</f>
        <v/>
      </c>
      <c r="C383" s="4" t="str">
        <f>IF('Input data'!C398="","",'Input data'!C398)</f>
        <v/>
      </c>
      <c r="D383" s="4" t="str">
        <f>IF('Input data'!D398="","",'Input data'!D398)</f>
        <v/>
      </c>
      <c r="E383" s="4" t="str">
        <f>IF('Input data'!E398="","",'Input data'!E398)</f>
        <v/>
      </c>
      <c r="F383" s="4" t="str">
        <f>IF('Input data'!F398="","",'Input data'!F398)</f>
        <v/>
      </c>
      <c r="G383" s="4">
        <f>IF('Input data'!G398="","",'Input data'!G398)</f>
        <v>0</v>
      </c>
      <c r="H383" s="4" t="str">
        <f>IF('Input data'!H398&gt;0.5,'Input data'!H398,"")</f>
        <v/>
      </c>
      <c r="I383" s="4" t="str">
        <f>IF('Input data'!I398="","",'Input data'!I398)</f>
        <v/>
      </c>
      <c r="J383" s="4" t="str">
        <f>IF(AND(OR(I383="Motorway link",I383="Exit diverge",I383="Entrance merge"),'Input data'!K398=""),2,IF(AND(OR(I383="Motorway link",I383="Exit diverge",I383="Entrance merge"),'Input data'!K398&gt;0.5,'Input data'!K398&lt;21),'Input data'!K398,"Irrelevant"))</f>
        <v>Irrelevant</v>
      </c>
      <c r="K383" s="4" t="str">
        <f>IF(AND(OR(I383="Motorway link",I383="Exit diverge",I383="Entrance merge",I383="Exit ramp",I383="Entrance ramp"),'Input data'!L398=""),3.5,IF(AND(OR(I383="Motorway link",I383="Exit diverge",I383="Entrance merge",I383="Exit ramp",I383="Entrance ramp"),'Input data'!L398&gt;1.5,'Input data'!L398&lt;11),'Input data'!L398,"Irrelevant"))</f>
        <v>Irrelevant</v>
      </c>
      <c r="L383" s="4" t="str">
        <f>IF(AND(I383="Motorway link",'Input data'!M398=""),"No",IF(I383="Motorway link",'Input data'!M398,"Irrelevant"))</f>
        <v>Irrelevant</v>
      </c>
      <c r="M383" s="4" t="str">
        <f>IF(AND(L383="Yes",'Input data'!N398&gt;0,'Input data'!N398&lt;1.00000001),'Input data'!N398,IF(OR(L383="No",L383="Yes"),0,"Irrelevant"))</f>
        <v>Irrelevant</v>
      </c>
      <c r="N383" s="4" t="str">
        <f>IF(AND(OR(I383="Motorway link",I383="Exit diverge",I383="Entrance merge"),'Input data'!O398=""),3,IF(AND(OR(I383="Motorway link",I383="Exit diverge",I383="Entrance merge"),'Input data'!O398&lt;11,'Input data'!O398&gt;-0.00000001),'Input data'!O398,"Irrelevant"))</f>
        <v>Irrelevant</v>
      </c>
      <c r="O383" s="4" t="str">
        <f>IF(AND(OR(I383="Motorway link",I383="Exit diverge",I383="Entrance merge",I383="Exit ramp",I383="Entrance ramp"),'Input data'!P398=""),0.5,IF(AND(OR(I383="Motorway link",I383="Exit diverge",I383="Entrance merge",I383="Exit ramp",I383="Entrance ramp"),'Input data'!P398&gt;-0.00000001,'Input data'!P398&lt;11),'Input data'!P398,"Irrelevant"))</f>
        <v>Irrelevant</v>
      </c>
      <c r="P383" s="4" t="str">
        <f>IF(AND(OR(I383="Motorway link",I383="Exit diverge",I383="Entrance merge"),'Input data'!Q398=""),5,IF(AND(OR(I383="Motorway link",I383="Exit diverge",I383="Entrance merge"),'Input data'!Q398&gt;-0.00000001,'Input data'!Q398&lt;101),'Input data'!Q398,"Irrelevant"))</f>
        <v>Irrelevant</v>
      </c>
      <c r="Q383" s="4" t="str">
        <f>IF(AND(OR(I383="Motorway link",I383="Exit diverge",I383="Entrance merge"),'Input data'!R398=""),"Straight",IF(AND(OR(I383="Motorway link",I383="Exit diverge",I383="Entrance merge"),'Input data'!R398&gt;10),'Input data'!R398,"Irrelevant"))</f>
        <v>Irrelevant</v>
      </c>
      <c r="R383" s="4" t="str">
        <f>IF(Q383="Straight",0,IF(AND(OR(I383="Motorway link",I383="Exit diverge",I383="Entrance merge"),OR('Input data'!S398="",'Input data'!S398&gt;(G383*1000))),G383*1000,IF(AND(OR(I383="Motorway link",I383="Exit diverge",I383="Entrance merge"),'Input data'!S398&gt;0),'Input data'!S398,"Irrelevant")))</f>
        <v>Irrelevant</v>
      </c>
      <c r="S383" s="4" t="str">
        <f>IF(AND(OR(I383="Motorway link",I383="Exit diverge",I383="Entrance merge"),'Input data'!T398=""),"Straight",IF(AND(OR(I383="Motorway link",I383="Exit diverge",I383="Entrance merge"),'Input data'!T398&gt;10),'Input data'!T398,"Irrelevant"))</f>
        <v>Irrelevant</v>
      </c>
      <c r="T383" s="4" t="str">
        <f>IF(S383="Straight",0,IF(R383="Irrelevant","Irrelevant",IF(AND(OR(I383="Motorway link",I383="Exit diverge",I383="Entrance merge"),OR('Input data'!U398="",'Input data'!U398&gt;(G383*1000-R383))),G383*1000-R383,IF(AND(OR(I383="Motorway link",I383="Exit diverge",I383="Entrance merge"),'Input data'!U398&gt;0),'Input data'!U398,"Irrelevant"))))</f>
        <v>Irrelevant</v>
      </c>
      <c r="U383" s="4" t="str">
        <f>IF(AND(OR(I383="Motorway link",I383="Exit diverge",I383="Entrance merge",I383="Exit ramp",I383="Entrance ramp"),'Input data'!V398=""),"No",IF(OR(I383="Motorway link",I383="Exit diverge",I383="Entrance merge",I383="Exit ramp",I383="Entrance ramp"),'Input data'!V398,"Irrelevant"))</f>
        <v>Irrelevant</v>
      </c>
      <c r="V383" s="4" t="str">
        <f>IF(W383="Straight",IF(AND(OR(I383="Exit ramp",I383="Entrance ramp"),'Input data'!W398=""),"Straight diamond ramp",IF(OR(I383="Exit ramp",I383="Entrance ramp"),'Input data'!W398,"Irrelevant")),"Irrelevant")</f>
        <v>Irrelevant</v>
      </c>
      <c r="W383" s="4" t="str">
        <f>IF(AND(OR(I383="Exit ramp",I383="Entrance ramp"),'Input data'!X398=""),"Straight",IF(AND(OR(I383="Exit ramp",I383="Entrance ramp"),'Input data'!X398&gt;10),'Input data'!X398,"Irrelevant"))</f>
        <v>Irrelevant</v>
      </c>
      <c r="X383" s="4" t="str">
        <f>IF(AND(OR(I383="Exit ramp",I383="Entrance ramp"),OR('Input data'!Y398="",'Input data'!Y398&gt;(G383*1000))),G383*1000,IF(AND(OR(I383="Exit ramp",I383="Entrance ramp"),'Input data'!Y398&gt;0),'Input data'!Y398,"Irrelevant"))</f>
        <v>Irrelevant</v>
      </c>
      <c r="Y383" s="4" t="str">
        <f>IF(AND(I383="Exit ramp",'Input data'!Z398=""),95,IF(AND(I383="Entrance ramp",'Input data'!Z398=""),45,IF(AND(OR(I383="Exit ramp",I383="Entrance ramp"),'Input data'!Z398&gt;4,'Input data'!Z398&lt;200),'Input data'!Z398,"Irrelevant")))</f>
        <v>Irrelevant</v>
      </c>
      <c r="Z383" s="4" t="str">
        <f>IF(AND(OR(I383="Exit ramp",I383="Entrance ramp"),'Input data'!AA398=""),"Straight",IF(AND(OR(I383="Exit ramp",I383="Entrance ramp"),'Input data'!AA398&gt;10),'Input data'!AA398,"Irrelevant"))</f>
        <v>Irrelevant</v>
      </c>
      <c r="AA383" s="4" t="str">
        <f>IF(X383="Irrelevant","Irrelevant",IF(AND(OR(I383="Exit ramp",I383="Entrance ramp"),OR('Input data'!AB398="",'Input data'!AB398&gt;(G383*1000-X383))),G383*1000-X383,IF(AND(OR(I383="Exit ramp",I383="Entrance ramp"),'Input data'!AB398&gt;0),'Input data'!AB398,"Irrelevant")))</f>
        <v>Irrelevant</v>
      </c>
      <c r="AB383" s="4" t="str">
        <f>IF(AND(I383="Exit ramp",'Input data'!AC398=""),60,IF(AND(I383="Entrance ramp",'Input data'!AC398=""),80,IF(AND(OR(I383="Exit ramp",I383="Entrance ramp"),'Input data'!AC398&gt;4,'Input data'!AC398&lt;200),'Input data'!AC398,"Irrelevant")))</f>
        <v>Irrelevant</v>
      </c>
      <c r="AC383" s="4" t="str">
        <f>IF(AND(OR(I383="Motorway link",I383="Exit diverge",I383="Entrance merge"),'Input data'!AD398=""),"No",IF(OR(I383="Motorway link",I383="Exit diverge",I383="Entrance merge"),'Input data'!AD398,"Irrelevant"))</f>
        <v>Irrelevant</v>
      </c>
      <c r="AD383" s="4" t="str">
        <f>IF(AND(OR(I383="Motorway link",I383="Exit diverge",I383="Entrance merge"),'Input data'!AE398=""),"130 kph",IF(OR(I383="Motorway link",I383="Exit diverge",I383="Entrance merge"),'Input data'!AE398,"Irrelevant"))</f>
        <v>Irrelevant</v>
      </c>
      <c r="AE383" s="4" t="str">
        <f>IF(AND(I383="Entrance merge",'Input data'!AF398=""),"No",IF(I383="Entrance merge",'Input data'!AF398,"Irrelevant"))</f>
        <v>Irrelevant</v>
      </c>
      <c r="AF383" s="4" t="str">
        <f>IF(AND(AE383="Yes",'Input data'!AG398&gt;0,'Input data'!AG398&lt;1.00000001),'Input data'!AG398,IF(OR(AE383="No",AE383="Yes"),0,"Irrelevant"))</f>
        <v>Irrelevant</v>
      </c>
    </row>
    <row r="384" spans="1:32" x14ac:dyDescent="0.3">
      <c r="A384" s="4" t="str">
        <f>IF('Input data'!A399="","",'Input data'!A399)</f>
        <v/>
      </c>
      <c r="B384" s="4" t="str">
        <f>IF('Input data'!B399="","",'Input data'!B399)</f>
        <v/>
      </c>
      <c r="C384" s="4" t="str">
        <f>IF('Input data'!C399="","",'Input data'!C399)</f>
        <v/>
      </c>
      <c r="D384" s="4" t="str">
        <f>IF('Input data'!D399="","",'Input data'!D399)</f>
        <v/>
      </c>
      <c r="E384" s="4" t="str">
        <f>IF('Input data'!E399="","",'Input data'!E399)</f>
        <v/>
      </c>
      <c r="F384" s="4" t="str">
        <f>IF('Input data'!F399="","",'Input data'!F399)</f>
        <v/>
      </c>
      <c r="G384" s="4">
        <f>IF('Input data'!G399="","",'Input data'!G399)</f>
        <v>0</v>
      </c>
      <c r="H384" s="4" t="str">
        <f>IF('Input data'!H399&gt;0.5,'Input data'!H399,"")</f>
        <v/>
      </c>
      <c r="I384" s="4" t="str">
        <f>IF('Input data'!I399="","",'Input data'!I399)</f>
        <v/>
      </c>
      <c r="J384" s="4" t="str">
        <f>IF(AND(OR(I384="Motorway link",I384="Exit diverge",I384="Entrance merge"),'Input data'!K399=""),2,IF(AND(OR(I384="Motorway link",I384="Exit diverge",I384="Entrance merge"),'Input data'!K399&gt;0.5,'Input data'!K399&lt;21),'Input data'!K399,"Irrelevant"))</f>
        <v>Irrelevant</v>
      </c>
      <c r="K384" s="4" t="str">
        <f>IF(AND(OR(I384="Motorway link",I384="Exit diverge",I384="Entrance merge",I384="Exit ramp",I384="Entrance ramp"),'Input data'!L399=""),3.5,IF(AND(OR(I384="Motorway link",I384="Exit diverge",I384="Entrance merge",I384="Exit ramp",I384="Entrance ramp"),'Input data'!L399&gt;1.5,'Input data'!L399&lt;11),'Input data'!L399,"Irrelevant"))</f>
        <v>Irrelevant</v>
      </c>
      <c r="L384" s="4" t="str">
        <f>IF(AND(I384="Motorway link",'Input data'!M399=""),"No",IF(I384="Motorway link",'Input data'!M399,"Irrelevant"))</f>
        <v>Irrelevant</v>
      </c>
      <c r="M384" s="4" t="str">
        <f>IF(AND(L384="Yes",'Input data'!N399&gt;0,'Input data'!N399&lt;1.00000001),'Input data'!N399,IF(OR(L384="No",L384="Yes"),0,"Irrelevant"))</f>
        <v>Irrelevant</v>
      </c>
      <c r="N384" s="4" t="str">
        <f>IF(AND(OR(I384="Motorway link",I384="Exit diverge",I384="Entrance merge"),'Input data'!O399=""),3,IF(AND(OR(I384="Motorway link",I384="Exit diverge",I384="Entrance merge"),'Input data'!O399&lt;11,'Input data'!O399&gt;-0.00000001),'Input data'!O399,"Irrelevant"))</f>
        <v>Irrelevant</v>
      </c>
      <c r="O384" s="4" t="str">
        <f>IF(AND(OR(I384="Motorway link",I384="Exit diverge",I384="Entrance merge",I384="Exit ramp",I384="Entrance ramp"),'Input data'!P399=""),0.5,IF(AND(OR(I384="Motorway link",I384="Exit diverge",I384="Entrance merge",I384="Exit ramp",I384="Entrance ramp"),'Input data'!P399&gt;-0.00000001,'Input data'!P399&lt;11),'Input data'!P399,"Irrelevant"))</f>
        <v>Irrelevant</v>
      </c>
      <c r="P384" s="4" t="str">
        <f>IF(AND(OR(I384="Motorway link",I384="Exit diverge",I384="Entrance merge"),'Input data'!Q399=""),5,IF(AND(OR(I384="Motorway link",I384="Exit diverge",I384="Entrance merge"),'Input data'!Q399&gt;-0.00000001,'Input data'!Q399&lt;101),'Input data'!Q399,"Irrelevant"))</f>
        <v>Irrelevant</v>
      </c>
      <c r="Q384" s="4" t="str">
        <f>IF(AND(OR(I384="Motorway link",I384="Exit diverge",I384="Entrance merge"),'Input data'!R399=""),"Straight",IF(AND(OR(I384="Motorway link",I384="Exit diverge",I384="Entrance merge"),'Input data'!R399&gt;10),'Input data'!R399,"Irrelevant"))</f>
        <v>Irrelevant</v>
      </c>
      <c r="R384" s="4" t="str">
        <f>IF(Q384="Straight",0,IF(AND(OR(I384="Motorway link",I384="Exit diverge",I384="Entrance merge"),OR('Input data'!S399="",'Input data'!S399&gt;(G384*1000))),G384*1000,IF(AND(OR(I384="Motorway link",I384="Exit diverge",I384="Entrance merge"),'Input data'!S399&gt;0),'Input data'!S399,"Irrelevant")))</f>
        <v>Irrelevant</v>
      </c>
      <c r="S384" s="4" t="str">
        <f>IF(AND(OR(I384="Motorway link",I384="Exit diverge",I384="Entrance merge"),'Input data'!T399=""),"Straight",IF(AND(OR(I384="Motorway link",I384="Exit diverge",I384="Entrance merge"),'Input data'!T399&gt;10),'Input data'!T399,"Irrelevant"))</f>
        <v>Irrelevant</v>
      </c>
      <c r="T384" s="4" t="str">
        <f>IF(S384="Straight",0,IF(R384="Irrelevant","Irrelevant",IF(AND(OR(I384="Motorway link",I384="Exit diverge",I384="Entrance merge"),OR('Input data'!U399="",'Input data'!U399&gt;(G384*1000-R384))),G384*1000-R384,IF(AND(OR(I384="Motorway link",I384="Exit diverge",I384="Entrance merge"),'Input data'!U399&gt;0),'Input data'!U399,"Irrelevant"))))</f>
        <v>Irrelevant</v>
      </c>
      <c r="U384" s="4" t="str">
        <f>IF(AND(OR(I384="Motorway link",I384="Exit diverge",I384="Entrance merge",I384="Exit ramp",I384="Entrance ramp"),'Input data'!V399=""),"No",IF(OR(I384="Motorway link",I384="Exit diverge",I384="Entrance merge",I384="Exit ramp",I384="Entrance ramp"),'Input data'!V399,"Irrelevant"))</f>
        <v>Irrelevant</v>
      </c>
      <c r="V384" s="4" t="str">
        <f>IF(W384="Straight",IF(AND(OR(I384="Exit ramp",I384="Entrance ramp"),'Input data'!W399=""),"Straight diamond ramp",IF(OR(I384="Exit ramp",I384="Entrance ramp"),'Input data'!W399,"Irrelevant")),"Irrelevant")</f>
        <v>Irrelevant</v>
      </c>
      <c r="W384" s="4" t="str">
        <f>IF(AND(OR(I384="Exit ramp",I384="Entrance ramp"),'Input data'!X399=""),"Straight",IF(AND(OR(I384="Exit ramp",I384="Entrance ramp"),'Input data'!X399&gt;10),'Input data'!X399,"Irrelevant"))</f>
        <v>Irrelevant</v>
      </c>
      <c r="X384" s="4" t="str">
        <f>IF(AND(OR(I384="Exit ramp",I384="Entrance ramp"),OR('Input data'!Y399="",'Input data'!Y399&gt;(G384*1000))),G384*1000,IF(AND(OR(I384="Exit ramp",I384="Entrance ramp"),'Input data'!Y399&gt;0),'Input data'!Y399,"Irrelevant"))</f>
        <v>Irrelevant</v>
      </c>
      <c r="Y384" s="4" t="str">
        <f>IF(AND(I384="Exit ramp",'Input data'!Z399=""),95,IF(AND(I384="Entrance ramp",'Input data'!Z399=""),45,IF(AND(OR(I384="Exit ramp",I384="Entrance ramp"),'Input data'!Z399&gt;4,'Input data'!Z399&lt;200),'Input data'!Z399,"Irrelevant")))</f>
        <v>Irrelevant</v>
      </c>
      <c r="Z384" s="4" t="str">
        <f>IF(AND(OR(I384="Exit ramp",I384="Entrance ramp"),'Input data'!AA399=""),"Straight",IF(AND(OR(I384="Exit ramp",I384="Entrance ramp"),'Input data'!AA399&gt;10),'Input data'!AA399,"Irrelevant"))</f>
        <v>Irrelevant</v>
      </c>
      <c r="AA384" s="4" t="str">
        <f>IF(X384="Irrelevant","Irrelevant",IF(AND(OR(I384="Exit ramp",I384="Entrance ramp"),OR('Input data'!AB399="",'Input data'!AB399&gt;(G384*1000-X384))),G384*1000-X384,IF(AND(OR(I384="Exit ramp",I384="Entrance ramp"),'Input data'!AB399&gt;0),'Input data'!AB399,"Irrelevant")))</f>
        <v>Irrelevant</v>
      </c>
      <c r="AB384" s="4" t="str">
        <f>IF(AND(I384="Exit ramp",'Input data'!AC399=""),60,IF(AND(I384="Entrance ramp",'Input data'!AC399=""),80,IF(AND(OR(I384="Exit ramp",I384="Entrance ramp"),'Input data'!AC399&gt;4,'Input data'!AC399&lt;200),'Input data'!AC399,"Irrelevant")))</f>
        <v>Irrelevant</v>
      </c>
      <c r="AC384" s="4" t="str">
        <f>IF(AND(OR(I384="Motorway link",I384="Exit diverge",I384="Entrance merge"),'Input data'!AD399=""),"No",IF(OR(I384="Motorway link",I384="Exit diverge",I384="Entrance merge"),'Input data'!AD399,"Irrelevant"))</f>
        <v>Irrelevant</v>
      </c>
      <c r="AD384" s="4" t="str">
        <f>IF(AND(OR(I384="Motorway link",I384="Exit diverge",I384="Entrance merge"),'Input data'!AE399=""),"130 kph",IF(OR(I384="Motorway link",I384="Exit diverge",I384="Entrance merge"),'Input data'!AE399,"Irrelevant"))</f>
        <v>Irrelevant</v>
      </c>
      <c r="AE384" s="4" t="str">
        <f>IF(AND(I384="Entrance merge",'Input data'!AF399=""),"No",IF(I384="Entrance merge",'Input data'!AF399,"Irrelevant"))</f>
        <v>Irrelevant</v>
      </c>
      <c r="AF384" s="4" t="str">
        <f>IF(AND(AE384="Yes",'Input data'!AG399&gt;0,'Input data'!AG399&lt;1.00000001),'Input data'!AG399,IF(OR(AE384="No",AE384="Yes"),0,"Irrelevant"))</f>
        <v>Irrelevant</v>
      </c>
    </row>
    <row r="385" spans="1:32" x14ac:dyDescent="0.3">
      <c r="A385" s="4" t="str">
        <f>IF('Input data'!A400="","",'Input data'!A400)</f>
        <v/>
      </c>
      <c r="B385" s="4" t="str">
        <f>IF('Input data'!B400="","",'Input data'!B400)</f>
        <v/>
      </c>
      <c r="C385" s="4" t="str">
        <f>IF('Input data'!C400="","",'Input data'!C400)</f>
        <v/>
      </c>
      <c r="D385" s="4" t="str">
        <f>IF('Input data'!D400="","",'Input data'!D400)</f>
        <v/>
      </c>
      <c r="E385" s="4" t="str">
        <f>IF('Input data'!E400="","",'Input data'!E400)</f>
        <v/>
      </c>
      <c r="F385" s="4" t="str">
        <f>IF('Input data'!F400="","",'Input data'!F400)</f>
        <v/>
      </c>
      <c r="G385" s="4">
        <f>IF('Input data'!G400="","",'Input data'!G400)</f>
        <v>0</v>
      </c>
      <c r="H385" s="4" t="str">
        <f>IF('Input data'!H400&gt;0.5,'Input data'!H400,"")</f>
        <v/>
      </c>
      <c r="I385" s="4" t="str">
        <f>IF('Input data'!I400="","",'Input data'!I400)</f>
        <v/>
      </c>
      <c r="J385" s="4" t="str">
        <f>IF(AND(OR(I385="Motorway link",I385="Exit diverge",I385="Entrance merge"),'Input data'!K400=""),2,IF(AND(OR(I385="Motorway link",I385="Exit diverge",I385="Entrance merge"),'Input data'!K400&gt;0.5,'Input data'!K400&lt;21),'Input data'!K400,"Irrelevant"))</f>
        <v>Irrelevant</v>
      </c>
      <c r="K385" s="4" t="str">
        <f>IF(AND(OR(I385="Motorway link",I385="Exit diverge",I385="Entrance merge",I385="Exit ramp",I385="Entrance ramp"),'Input data'!L400=""),3.5,IF(AND(OR(I385="Motorway link",I385="Exit diverge",I385="Entrance merge",I385="Exit ramp",I385="Entrance ramp"),'Input data'!L400&gt;1.5,'Input data'!L400&lt;11),'Input data'!L400,"Irrelevant"))</f>
        <v>Irrelevant</v>
      </c>
      <c r="L385" s="4" t="str">
        <f>IF(AND(I385="Motorway link",'Input data'!M400=""),"No",IF(I385="Motorway link",'Input data'!M400,"Irrelevant"))</f>
        <v>Irrelevant</v>
      </c>
      <c r="M385" s="4" t="str">
        <f>IF(AND(L385="Yes",'Input data'!N400&gt;0,'Input data'!N400&lt;1.00000001),'Input data'!N400,IF(OR(L385="No",L385="Yes"),0,"Irrelevant"))</f>
        <v>Irrelevant</v>
      </c>
      <c r="N385" s="4" t="str">
        <f>IF(AND(OR(I385="Motorway link",I385="Exit diverge",I385="Entrance merge"),'Input data'!O400=""),3,IF(AND(OR(I385="Motorway link",I385="Exit diverge",I385="Entrance merge"),'Input data'!O400&lt;11,'Input data'!O400&gt;-0.00000001),'Input data'!O400,"Irrelevant"))</f>
        <v>Irrelevant</v>
      </c>
      <c r="O385" s="4" t="str">
        <f>IF(AND(OR(I385="Motorway link",I385="Exit diverge",I385="Entrance merge",I385="Exit ramp",I385="Entrance ramp"),'Input data'!P400=""),0.5,IF(AND(OR(I385="Motorway link",I385="Exit diverge",I385="Entrance merge",I385="Exit ramp",I385="Entrance ramp"),'Input data'!P400&gt;-0.00000001,'Input data'!P400&lt;11),'Input data'!P400,"Irrelevant"))</f>
        <v>Irrelevant</v>
      </c>
      <c r="P385" s="4" t="str">
        <f>IF(AND(OR(I385="Motorway link",I385="Exit diverge",I385="Entrance merge"),'Input data'!Q400=""),5,IF(AND(OR(I385="Motorway link",I385="Exit diverge",I385="Entrance merge"),'Input data'!Q400&gt;-0.00000001,'Input data'!Q400&lt;101),'Input data'!Q400,"Irrelevant"))</f>
        <v>Irrelevant</v>
      </c>
      <c r="Q385" s="4" t="str">
        <f>IF(AND(OR(I385="Motorway link",I385="Exit diverge",I385="Entrance merge"),'Input data'!R400=""),"Straight",IF(AND(OR(I385="Motorway link",I385="Exit diverge",I385="Entrance merge"),'Input data'!R400&gt;10),'Input data'!R400,"Irrelevant"))</f>
        <v>Irrelevant</v>
      </c>
      <c r="R385" s="4" t="str">
        <f>IF(Q385="Straight",0,IF(AND(OR(I385="Motorway link",I385="Exit diverge",I385="Entrance merge"),OR('Input data'!S400="",'Input data'!S400&gt;(G385*1000))),G385*1000,IF(AND(OR(I385="Motorway link",I385="Exit diverge",I385="Entrance merge"),'Input data'!S400&gt;0),'Input data'!S400,"Irrelevant")))</f>
        <v>Irrelevant</v>
      </c>
      <c r="S385" s="4" t="str">
        <f>IF(AND(OR(I385="Motorway link",I385="Exit diverge",I385="Entrance merge"),'Input data'!T400=""),"Straight",IF(AND(OR(I385="Motorway link",I385="Exit diverge",I385="Entrance merge"),'Input data'!T400&gt;10),'Input data'!T400,"Irrelevant"))</f>
        <v>Irrelevant</v>
      </c>
      <c r="T385" s="4" t="str">
        <f>IF(S385="Straight",0,IF(R385="Irrelevant","Irrelevant",IF(AND(OR(I385="Motorway link",I385="Exit diverge",I385="Entrance merge"),OR('Input data'!U400="",'Input data'!U400&gt;(G385*1000-R385))),G385*1000-R385,IF(AND(OR(I385="Motorway link",I385="Exit diverge",I385="Entrance merge"),'Input data'!U400&gt;0),'Input data'!U400,"Irrelevant"))))</f>
        <v>Irrelevant</v>
      </c>
      <c r="U385" s="4" t="str">
        <f>IF(AND(OR(I385="Motorway link",I385="Exit diverge",I385="Entrance merge",I385="Exit ramp",I385="Entrance ramp"),'Input data'!V400=""),"No",IF(OR(I385="Motorway link",I385="Exit diverge",I385="Entrance merge",I385="Exit ramp",I385="Entrance ramp"),'Input data'!V400,"Irrelevant"))</f>
        <v>Irrelevant</v>
      </c>
      <c r="V385" s="4" t="str">
        <f>IF(W385="Straight",IF(AND(OR(I385="Exit ramp",I385="Entrance ramp"),'Input data'!W400=""),"Straight diamond ramp",IF(OR(I385="Exit ramp",I385="Entrance ramp"),'Input data'!W400,"Irrelevant")),"Irrelevant")</f>
        <v>Irrelevant</v>
      </c>
      <c r="W385" s="4" t="str">
        <f>IF(AND(OR(I385="Exit ramp",I385="Entrance ramp"),'Input data'!X400=""),"Straight",IF(AND(OR(I385="Exit ramp",I385="Entrance ramp"),'Input data'!X400&gt;10),'Input data'!X400,"Irrelevant"))</f>
        <v>Irrelevant</v>
      </c>
      <c r="X385" s="4" t="str">
        <f>IF(AND(OR(I385="Exit ramp",I385="Entrance ramp"),OR('Input data'!Y400="",'Input data'!Y400&gt;(G385*1000))),G385*1000,IF(AND(OR(I385="Exit ramp",I385="Entrance ramp"),'Input data'!Y400&gt;0),'Input data'!Y400,"Irrelevant"))</f>
        <v>Irrelevant</v>
      </c>
      <c r="Y385" s="4" t="str">
        <f>IF(AND(I385="Exit ramp",'Input data'!Z400=""),95,IF(AND(I385="Entrance ramp",'Input data'!Z400=""),45,IF(AND(OR(I385="Exit ramp",I385="Entrance ramp"),'Input data'!Z400&gt;4,'Input data'!Z400&lt;200),'Input data'!Z400,"Irrelevant")))</f>
        <v>Irrelevant</v>
      </c>
      <c r="Z385" s="4" t="str">
        <f>IF(AND(OR(I385="Exit ramp",I385="Entrance ramp"),'Input data'!AA400=""),"Straight",IF(AND(OR(I385="Exit ramp",I385="Entrance ramp"),'Input data'!AA400&gt;10),'Input data'!AA400,"Irrelevant"))</f>
        <v>Irrelevant</v>
      </c>
      <c r="AA385" s="4" t="str">
        <f>IF(X385="Irrelevant","Irrelevant",IF(AND(OR(I385="Exit ramp",I385="Entrance ramp"),OR('Input data'!AB400="",'Input data'!AB400&gt;(G385*1000-X385))),G385*1000-X385,IF(AND(OR(I385="Exit ramp",I385="Entrance ramp"),'Input data'!AB400&gt;0),'Input data'!AB400,"Irrelevant")))</f>
        <v>Irrelevant</v>
      </c>
      <c r="AB385" s="4" t="str">
        <f>IF(AND(I385="Exit ramp",'Input data'!AC400=""),60,IF(AND(I385="Entrance ramp",'Input data'!AC400=""),80,IF(AND(OR(I385="Exit ramp",I385="Entrance ramp"),'Input data'!AC400&gt;4,'Input data'!AC400&lt;200),'Input data'!AC400,"Irrelevant")))</f>
        <v>Irrelevant</v>
      </c>
      <c r="AC385" s="4" t="str">
        <f>IF(AND(OR(I385="Motorway link",I385="Exit diverge",I385="Entrance merge"),'Input data'!AD400=""),"No",IF(OR(I385="Motorway link",I385="Exit diverge",I385="Entrance merge"),'Input data'!AD400,"Irrelevant"))</f>
        <v>Irrelevant</v>
      </c>
      <c r="AD385" s="4" t="str">
        <f>IF(AND(OR(I385="Motorway link",I385="Exit diverge",I385="Entrance merge"),'Input data'!AE400=""),"130 kph",IF(OR(I385="Motorway link",I385="Exit diverge",I385="Entrance merge"),'Input data'!AE400,"Irrelevant"))</f>
        <v>Irrelevant</v>
      </c>
      <c r="AE385" s="4" t="str">
        <f>IF(AND(I385="Entrance merge",'Input data'!AF400=""),"No",IF(I385="Entrance merge",'Input data'!AF400,"Irrelevant"))</f>
        <v>Irrelevant</v>
      </c>
      <c r="AF385" s="4" t="str">
        <f>IF(AND(AE385="Yes",'Input data'!AG400&gt;0,'Input data'!AG400&lt;1.00000001),'Input data'!AG400,IF(OR(AE385="No",AE385="Yes"),0,"Irrelevant"))</f>
        <v>Irrelevant</v>
      </c>
    </row>
    <row r="386" spans="1:32" x14ac:dyDescent="0.3">
      <c r="A386" s="4" t="str">
        <f>IF('Input data'!A401="","",'Input data'!A401)</f>
        <v/>
      </c>
      <c r="B386" s="4" t="str">
        <f>IF('Input data'!B401="","",'Input data'!B401)</f>
        <v/>
      </c>
      <c r="C386" s="4" t="str">
        <f>IF('Input data'!C401="","",'Input data'!C401)</f>
        <v/>
      </c>
      <c r="D386" s="4" t="str">
        <f>IF('Input data'!D401="","",'Input data'!D401)</f>
        <v/>
      </c>
      <c r="E386" s="4" t="str">
        <f>IF('Input data'!E401="","",'Input data'!E401)</f>
        <v/>
      </c>
      <c r="F386" s="4" t="str">
        <f>IF('Input data'!F401="","",'Input data'!F401)</f>
        <v/>
      </c>
      <c r="G386" s="4">
        <f>IF('Input data'!G401="","",'Input data'!G401)</f>
        <v>0</v>
      </c>
      <c r="H386" s="4" t="str">
        <f>IF('Input data'!H401&gt;0.5,'Input data'!H401,"")</f>
        <v/>
      </c>
      <c r="I386" s="4" t="str">
        <f>IF('Input data'!I401="","",'Input data'!I401)</f>
        <v/>
      </c>
      <c r="J386" s="4" t="str">
        <f>IF(AND(OR(I386="Motorway link",I386="Exit diverge",I386="Entrance merge"),'Input data'!K401=""),2,IF(AND(OR(I386="Motorway link",I386="Exit diverge",I386="Entrance merge"),'Input data'!K401&gt;0.5,'Input data'!K401&lt;21),'Input data'!K401,"Irrelevant"))</f>
        <v>Irrelevant</v>
      </c>
      <c r="K386" s="4" t="str">
        <f>IF(AND(OR(I386="Motorway link",I386="Exit diverge",I386="Entrance merge",I386="Exit ramp",I386="Entrance ramp"),'Input data'!L401=""),3.5,IF(AND(OR(I386="Motorway link",I386="Exit diverge",I386="Entrance merge",I386="Exit ramp",I386="Entrance ramp"),'Input data'!L401&gt;1.5,'Input data'!L401&lt;11),'Input data'!L401,"Irrelevant"))</f>
        <v>Irrelevant</v>
      </c>
      <c r="L386" s="4" t="str">
        <f>IF(AND(I386="Motorway link",'Input data'!M401=""),"No",IF(I386="Motorway link",'Input data'!M401,"Irrelevant"))</f>
        <v>Irrelevant</v>
      </c>
      <c r="M386" s="4" t="str">
        <f>IF(AND(L386="Yes",'Input data'!N401&gt;0,'Input data'!N401&lt;1.00000001),'Input data'!N401,IF(OR(L386="No",L386="Yes"),0,"Irrelevant"))</f>
        <v>Irrelevant</v>
      </c>
      <c r="N386" s="4" t="str">
        <f>IF(AND(OR(I386="Motorway link",I386="Exit diverge",I386="Entrance merge"),'Input data'!O401=""),3,IF(AND(OR(I386="Motorway link",I386="Exit diverge",I386="Entrance merge"),'Input data'!O401&lt;11,'Input data'!O401&gt;-0.00000001),'Input data'!O401,"Irrelevant"))</f>
        <v>Irrelevant</v>
      </c>
      <c r="O386" s="4" t="str">
        <f>IF(AND(OR(I386="Motorway link",I386="Exit diverge",I386="Entrance merge",I386="Exit ramp",I386="Entrance ramp"),'Input data'!P401=""),0.5,IF(AND(OR(I386="Motorway link",I386="Exit diverge",I386="Entrance merge",I386="Exit ramp",I386="Entrance ramp"),'Input data'!P401&gt;-0.00000001,'Input data'!P401&lt;11),'Input data'!P401,"Irrelevant"))</f>
        <v>Irrelevant</v>
      </c>
      <c r="P386" s="4" t="str">
        <f>IF(AND(OR(I386="Motorway link",I386="Exit diverge",I386="Entrance merge"),'Input data'!Q401=""),5,IF(AND(OR(I386="Motorway link",I386="Exit diverge",I386="Entrance merge"),'Input data'!Q401&gt;-0.00000001,'Input data'!Q401&lt;101),'Input data'!Q401,"Irrelevant"))</f>
        <v>Irrelevant</v>
      </c>
      <c r="Q386" s="4" t="str">
        <f>IF(AND(OR(I386="Motorway link",I386="Exit diverge",I386="Entrance merge"),'Input data'!R401=""),"Straight",IF(AND(OR(I386="Motorway link",I386="Exit diverge",I386="Entrance merge"),'Input data'!R401&gt;10),'Input data'!R401,"Irrelevant"))</f>
        <v>Irrelevant</v>
      </c>
      <c r="R386" s="4" t="str">
        <f>IF(Q386="Straight",0,IF(AND(OR(I386="Motorway link",I386="Exit diverge",I386="Entrance merge"),OR('Input data'!S401="",'Input data'!S401&gt;(G386*1000))),G386*1000,IF(AND(OR(I386="Motorway link",I386="Exit diverge",I386="Entrance merge"),'Input data'!S401&gt;0),'Input data'!S401,"Irrelevant")))</f>
        <v>Irrelevant</v>
      </c>
      <c r="S386" s="4" t="str">
        <f>IF(AND(OR(I386="Motorway link",I386="Exit diverge",I386="Entrance merge"),'Input data'!T401=""),"Straight",IF(AND(OR(I386="Motorway link",I386="Exit diverge",I386="Entrance merge"),'Input data'!T401&gt;10),'Input data'!T401,"Irrelevant"))</f>
        <v>Irrelevant</v>
      </c>
      <c r="T386" s="4" t="str">
        <f>IF(S386="Straight",0,IF(R386="Irrelevant","Irrelevant",IF(AND(OR(I386="Motorway link",I386="Exit diverge",I386="Entrance merge"),OR('Input data'!U401="",'Input data'!U401&gt;(G386*1000-R386))),G386*1000-R386,IF(AND(OR(I386="Motorway link",I386="Exit diverge",I386="Entrance merge"),'Input data'!U401&gt;0),'Input data'!U401,"Irrelevant"))))</f>
        <v>Irrelevant</v>
      </c>
      <c r="U386" s="4" t="str">
        <f>IF(AND(OR(I386="Motorway link",I386="Exit diverge",I386="Entrance merge",I386="Exit ramp",I386="Entrance ramp"),'Input data'!V401=""),"No",IF(OR(I386="Motorway link",I386="Exit diverge",I386="Entrance merge",I386="Exit ramp",I386="Entrance ramp"),'Input data'!V401,"Irrelevant"))</f>
        <v>Irrelevant</v>
      </c>
      <c r="V386" s="4" t="str">
        <f>IF(W386="Straight",IF(AND(OR(I386="Exit ramp",I386="Entrance ramp"),'Input data'!W401=""),"Straight diamond ramp",IF(OR(I386="Exit ramp",I386="Entrance ramp"),'Input data'!W401,"Irrelevant")),"Irrelevant")</f>
        <v>Irrelevant</v>
      </c>
      <c r="W386" s="4" t="str">
        <f>IF(AND(OR(I386="Exit ramp",I386="Entrance ramp"),'Input data'!X401=""),"Straight",IF(AND(OR(I386="Exit ramp",I386="Entrance ramp"),'Input data'!X401&gt;10),'Input data'!X401,"Irrelevant"))</f>
        <v>Irrelevant</v>
      </c>
      <c r="X386" s="4" t="str">
        <f>IF(AND(OR(I386="Exit ramp",I386="Entrance ramp"),OR('Input data'!Y401="",'Input data'!Y401&gt;(G386*1000))),G386*1000,IF(AND(OR(I386="Exit ramp",I386="Entrance ramp"),'Input data'!Y401&gt;0),'Input data'!Y401,"Irrelevant"))</f>
        <v>Irrelevant</v>
      </c>
      <c r="Y386" s="4" t="str">
        <f>IF(AND(I386="Exit ramp",'Input data'!Z401=""),95,IF(AND(I386="Entrance ramp",'Input data'!Z401=""),45,IF(AND(OR(I386="Exit ramp",I386="Entrance ramp"),'Input data'!Z401&gt;4,'Input data'!Z401&lt;200),'Input data'!Z401,"Irrelevant")))</f>
        <v>Irrelevant</v>
      </c>
      <c r="Z386" s="4" t="str">
        <f>IF(AND(OR(I386="Exit ramp",I386="Entrance ramp"),'Input data'!AA401=""),"Straight",IF(AND(OR(I386="Exit ramp",I386="Entrance ramp"),'Input data'!AA401&gt;10),'Input data'!AA401,"Irrelevant"))</f>
        <v>Irrelevant</v>
      </c>
      <c r="AA386" s="4" t="str">
        <f>IF(X386="Irrelevant","Irrelevant",IF(AND(OR(I386="Exit ramp",I386="Entrance ramp"),OR('Input data'!AB401="",'Input data'!AB401&gt;(G386*1000-X386))),G386*1000-X386,IF(AND(OR(I386="Exit ramp",I386="Entrance ramp"),'Input data'!AB401&gt;0),'Input data'!AB401,"Irrelevant")))</f>
        <v>Irrelevant</v>
      </c>
      <c r="AB386" s="4" t="str">
        <f>IF(AND(I386="Exit ramp",'Input data'!AC401=""),60,IF(AND(I386="Entrance ramp",'Input data'!AC401=""),80,IF(AND(OR(I386="Exit ramp",I386="Entrance ramp"),'Input data'!AC401&gt;4,'Input data'!AC401&lt;200),'Input data'!AC401,"Irrelevant")))</f>
        <v>Irrelevant</v>
      </c>
      <c r="AC386" s="4" t="str">
        <f>IF(AND(OR(I386="Motorway link",I386="Exit diverge",I386="Entrance merge"),'Input data'!AD401=""),"No",IF(OR(I386="Motorway link",I386="Exit diverge",I386="Entrance merge"),'Input data'!AD401,"Irrelevant"))</f>
        <v>Irrelevant</v>
      </c>
      <c r="AD386" s="4" t="str">
        <f>IF(AND(OR(I386="Motorway link",I386="Exit diverge",I386="Entrance merge"),'Input data'!AE401=""),"130 kph",IF(OR(I386="Motorway link",I386="Exit diverge",I386="Entrance merge"),'Input data'!AE401,"Irrelevant"))</f>
        <v>Irrelevant</v>
      </c>
      <c r="AE386" s="4" t="str">
        <f>IF(AND(I386="Entrance merge",'Input data'!AF401=""),"No",IF(I386="Entrance merge",'Input data'!AF401,"Irrelevant"))</f>
        <v>Irrelevant</v>
      </c>
      <c r="AF386" s="4" t="str">
        <f>IF(AND(AE386="Yes",'Input data'!AG401&gt;0,'Input data'!AG401&lt;1.00000001),'Input data'!AG401,IF(OR(AE386="No",AE386="Yes"),0,"Irrelevant"))</f>
        <v>Irrelevant</v>
      </c>
    </row>
    <row r="387" spans="1:32" x14ac:dyDescent="0.3">
      <c r="A387" s="4" t="str">
        <f>IF('Input data'!A402="","",'Input data'!A402)</f>
        <v/>
      </c>
      <c r="B387" s="4" t="str">
        <f>IF('Input data'!B402="","",'Input data'!B402)</f>
        <v/>
      </c>
      <c r="C387" s="4" t="str">
        <f>IF('Input data'!C402="","",'Input data'!C402)</f>
        <v/>
      </c>
      <c r="D387" s="4" t="str">
        <f>IF('Input data'!D402="","",'Input data'!D402)</f>
        <v/>
      </c>
      <c r="E387" s="4" t="str">
        <f>IF('Input data'!E402="","",'Input data'!E402)</f>
        <v/>
      </c>
      <c r="F387" s="4" t="str">
        <f>IF('Input data'!F402="","",'Input data'!F402)</f>
        <v/>
      </c>
      <c r="G387" s="4">
        <f>IF('Input data'!G402="","",'Input data'!G402)</f>
        <v>0</v>
      </c>
      <c r="H387" s="4" t="str">
        <f>IF('Input data'!H402&gt;0.5,'Input data'!H402,"")</f>
        <v/>
      </c>
      <c r="I387" s="4" t="str">
        <f>IF('Input data'!I402="","",'Input data'!I402)</f>
        <v/>
      </c>
      <c r="J387" s="4" t="str">
        <f>IF(AND(OR(I387="Motorway link",I387="Exit diverge",I387="Entrance merge"),'Input data'!K402=""),2,IF(AND(OR(I387="Motorway link",I387="Exit diverge",I387="Entrance merge"),'Input data'!K402&gt;0.5,'Input data'!K402&lt;21),'Input data'!K402,"Irrelevant"))</f>
        <v>Irrelevant</v>
      </c>
      <c r="K387" s="4" t="str">
        <f>IF(AND(OR(I387="Motorway link",I387="Exit diverge",I387="Entrance merge",I387="Exit ramp",I387="Entrance ramp"),'Input data'!L402=""),3.5,IF(AND(OR(I387="Motorway link",I387="Exit diverge",I387="Entrance merge",I387="Exit ramp",I387="Entrance ramp"),'Input data'!L402&gt;1.5,'Input data'!L402&lt;11),'Input data'!L402,"Irrelevant"))</f>
        <v>Irrelevant</v>
      </c>
      <c r="L387" s="4" t="str">
        <f>IF(AND(I387="Motorway link",'Input data'!M402=""),"No",IF(I387="Motorway link",'Input data'!M402,"Irrelevant"))</f>
        <v>Irrelevant</v>
      </c>
      <c r="M387" s="4" t="str">
        <f>IF(AND(L387="Yes",'Input data'!N402&gt;0,'Input data'!N402&lt;1.00000001),'Input data'!N402,IF(OR(L387="No",L387="Yes"),0,"Irrelevant"))</f>
        <v>Irrelevant</v>
      </c>
      <c r="N387" s="4" t="str">
        <f>IF(AND(OR(I387="Motorway link",I387="Exit diverge",I387="Entrance merge"),'Input data'!O402=""),3,IF(AND(OR(I387="Motorway link",I387="Exit diverge",I387="Entrance merge"),'Input data'!O402&lt;11,'Input data'!O402&gt;-0.00000001),'Input data'!O402,"Irrelevant"))</f>
        <v>Irrelevant</v>
      </c>
      <c r="O387" s="4" t="str">
        <f>IF(AND(OR(I387="Motorway link",I387="Exit diverge",I387="Entrance merge",I387="Exit ramp",I387="Entrance ramp"),'Input data'!P402=""),0.5,IF(AND(OR(I387="Motorway link",I387="Exit diverge",I387="Entrance merge",I387="Exit ramp",I387="Entrance ramp"),'Input data'!P402&gt;-0.00000001,'Input data'!P402&lt;11),'Input data'!P402,"Irrelevant"))</f>
        <v>Irrelevant</v>
      </c>
      <c r="P387" s="4" t="str">
        <f>IF(AND(OR(I387="Motorway link",I387="Exit diverge",I387="Entrance merge"),'Input data'!Q402=""),5,IF(AND(OR(I387="Motorway link",I387="Exit diverge",I387="Entrance merge"),'Input data'!Q402&gt;-0.00000001,'Input data'!Q402&lt;101),'Input data'!Q402,"Irrelevant"))</f>
        <v>Irrelevant</v>
      </c>
      <c r="Q387" s="4" t="str">
        <f>IF(AND(OR(I387="Motorway link",I387="Exit diverge",I387="Entrance merge"),'Input data'!R402=""),"Straight",IF(AND(OR(I387="Motorway link",I387="Exit diverge",I387="Entrance merge"),'Input data'!R402&gt;10),'Input data'!R402,"Irrelevant"))</f>
        <v>Irrelevant</v>
      </c>
      <c r="R387" s="4" t="str">
        <f>IF(Q387="Straight",0,IF(AND(OR(I387="Motorway link",I387="Exit diverge",I387="Entrance merge"),OR('Input data'!S402="",'Input data'!S402&gt;(G387*1000))),G387*1000,IF(AND(OR(I387="Motorway link",I387="Exit diverge",I387="Entrance merge"),'Input data'!S402&gt;0),'Input data'!S402,"Irrelevant")))</f>
        <v>Irrelevant</v>
      </c>
      <c r="S387" s="4" t="str">
        <f>IF(AND(OR(I387="Motorway link",I387="Exit diverge",I387="Entrance merge"),'Input data'!T402=""),"Straight",IF(AND(OR(I387="Motorway link",I387="Exit diverge",I387="Entrance merge"),'Input data'!T402&gt;10),'Input data'!T402,"Irrelevant"))</f>
        <v>Irrelevant</v>
      </c>
      <c r="T387" s="4" t="str">
        <f>IF(S387="Straight",0,IF(R387="Irrelevant","Irrelevant",IF(AND(OR(I387="Motorway link",I387="Exit diverge",I387="Entrance merge"),OR('Input data'!U402="",'Input data'!U402&gt;(G387*1000-R387))),G387*1000-R387,IF(AND(OR(I387="Motorway link",I387="Exit diverge",I387="Entrance merge"),'Input data'!U402&gt;0),'Input data'!U402,"Irrelevant"))))</f>
        <v>Irrelevant</v>
      </c>
      <c r="U387" s="4" t="str">
        <f>IF(AND(OR(I387="Motorway link",I387="Exit diverge",I387="Entrance merge",I387="Exit ramp",I387="Entrance ramp"),'Input data'!V402=""),"No",IF(OR(I387="Motorway link",I387="Exit diverge",I387="Entrance merge",I387="Exit ramp",I387="Entrance ramp"),'Input data'!V402,"Irrelevant"))</f>
        <v>Irrelevant</v>
      </c>
      <c r="V387" s="4" t="str">
        <f>IF(W387="Straight",IF(AND(OR(I387="Exit ramp",I387="Entrance ramp"),'Input data'!W402=""),"Straight diamond ramp",IF(OR(I387="Exit ramp",I387="Entrance ramp"),'Input data'!W402,"Irrelevant")),"Irrelevant")</f>
        <v>Irrelevant</v>
      </c>
      <c r="W387" s="4" t="str">
        <f>IF(AND(OR(I387="Exit ramp",I387="Entrance ramp"),'Input data'!X402=""),"Straight",IF(AND(OR(I387="Exit ramp",I387="Entrance ramp"),'Input data'!X402&gt;10),'Input data'!X402,"Irrelevant"))</f>
        <v>Irrelevant</v>
      </c>
      <c r="X387" s="4" t="str">
        <f>IF(AND(OR(I387="Exit ramp",I387="Entrance ramp"),OR('Input data'!Y402="",'Input data'!Y402&gt;(G387*1000))),G387*1000,IF(AND(OR(I387="Exit ramp",I387="Entrance ramp"),'Input data'!Y402&gt;0),'Input data'!Y402,"Irrelevant"))</f>
        <v>Irrelevant</v>
      </c>
      <c r="Y387" s="4" t="str">
        <f>IF(AND(I387="Exit ramp",'Input data'!Z402=""),95,IF(AND(I387="Entrance ramp",'Input data'!Z402=""),45,IF(AND(OR(I387="Exit ramp",I387="Entrance ramp"),'Input data'!Z402&gt;4,'Input data'!Z402&lt;200),'Input data'!Z402,"Irrelevant")))</f>
        <v>Irrelevant</v>
      </c>
      <c r="Z387" s="4" t="str">
        <f>IF(AND(OR(I387="Exit ramp",I387="Entrance ramp"),'Input data'!AA402=""),"Straight",IF(AND(OR(I387="Exit ramp",I387="Entrance ramp"),'Input data'!AA402&gt;10),'Input data'!AA402,"Irrelevant"))</f>
        <v>Irrelevant</v>
      </c>
      <c r="AA387" s="4" t="str">
        <f>IF(X387="Irrelevant","Irrelevant",IF(AND(OR(I387="Exit ramp",I387="Entrance ramp"),OR('Input data'!AB402="",'Input data'!AB402&gt;(G387*1000-X387))),G387*1000-X387,IF(AND(OR(I387="Exit ramp",I387="Entrance ramp"),'Input data'!AB402&gt;0),'Input data'!AB402,"Irrelevant")))</f>
        <v>Irrelevant</v>
      </c>
      <c r="AB387" s="4" t="str">
        <f>IF(AND(I387="Exit ramp",'Input data'!AC402=""),60,IF(AND(I387="Entrance ramp",'Input data'!AC402=""),80,IF(AND(OR(I387="Exit ramp",I387="Entrance ramp"),'Input data'!AC402&gt;4,'Input data'!AC402&lt;200),'Input data'!AC402,"Irrelevant")))</f>
        <v>Irrelevant</v>
      </c>
      <c r="AC387" s="4" t="str">
        <f>IF(AND(OR(I387="Motorway link",I387="Exit diverge",I387="Entrance merge"),'Input data'!AD402=""),"No",IF(OR(I387="Motorway link",I387="Exit diverge",I387="Entrance merge"),'Input data'!AD402,"Irrelevant"))</f>
        <v>Irrelevant</v>
      </c>
      <c r="AD387" s="4" t="str">
        <f>IF(AND(OR(I387="Motorway link",I387="Exit diverge",I387="Entrance merge"),'Input data'!AE402=""),"130 kph",IF(OR(I387="Motorway link",I387="Exit diverge",I387="Entrance merge"),'Input data'!AE402,"Irrelevant"))</f>
        <v>Irrelevant</v>
      </c>
      <c r="AE387" s="4" t="str">
        <f>IF(AND(I387="Entrance merge",'Input data'!AF402=""),"No",IF(I387="Entrance merge",'Input data'!AF402,"Irrelevant"))</f>
        <v>Irrelevant</v>
      </c>
      <c r="AF387" s="4" t="str">
        <f>IF(AND(AE387="Yes",'Input data'!AG402&gt;0,'Input data'!AG402&lt;1.00000001),'Input data'!AG402,IF(OR(AE387="No",AE387="Yes"),0,"Irrelevant"))</f>
        <v>Irrelevant</v>
      </c>
    </row>
    <row r="388" spans="1:32" x14ac:dyDescent="0.3">
      <c r="A388" s="4" t="str">
        <f>IF('Input data'!A403="","",'Input data'!A403)</f>
        <v/>
      </c>
      <c r="B388" s="4" t="str">
        <f>IF('Input data'!B403="","",'Input data'!B403)</f>
        <v/>
      </c>
      <c r="C388" s="4" t="str">
        <f>IF('Input data'!C403="","",'Input data'!C403)</f>
        <v/>
      </c>
      <c r="D388" s="4" t="str">
        <f>IF('Input data'!D403="","",'Input data'!D403)</f>
        <v/>
      </c>
      <c r="E388" s="4" t="str">
        <f>IF('Input data'!E403="","",'Input data'!E403)</f>
        <v/>
      </c>
      <c r="F388" s="4" t="str">
        <f>IF('Input data'!F403="","",'Input data'!F403)</f>
        <v/>
      </c>
      <c r="G388" s="4">
        <f>IF('Input data'!G403="","",'Input data'!G403)</f>
        <v>0</v>
      </c>
      <c r="H388" s="4" t="str">
        <f>IF('Input data'!H403&gt;0.5,'Input data'!H403,"")</f>
        <v/>
      </c>
      <c r="I388" s="4" t="str">
        <f>IF('Input data'!I403="","",'Input data'!I403)</f>
        <v/>
      </c>
      <c r="J388" s="4" t="str">
        <f>IF(AND(OR(I388="Motorway link",I388="Exit diverge",I388="Entrance merge"),'Input data'!K403=""),2,IF(AND(OR(I388="Motorway link",I388="Exit diverge",I388="Entrance merge"),'Input data'!K403&gt;0.5,'Input data'!K403&lt;21),'Input data'!K403,"Irrelevant"))</f>
        <v>Irrelevant</v>
      </c>
      <c r="K388" s="4" t="str">
        <f>IF(AND(OR(I388="Motorway link",I388="Exit diverge",I388="Entrance merge",I388="Exit ramp",I388="Entrance ramp"),'Input data'!L403=""),3.5,IF(AND(OR(I388="Motorway link",I388="Exit diverge",I388="Entrance merge",I388="Exit ramp",I388="Entrance ramp"),'Input data'!L403&gt;1.5,'Input data'!L403&lt;11),'Input data'!L403,"Irrelevant"))</f>
        <v>Irrelevant</v>
      </c>
      <c r="L388" s="4" t="str">
        <f>IF(AND(I388="Motorway link",'Input data'!M403=""),"No",IF(I388="Motorway link",'Input data'!M403,"Irrelevant"))</f>
        <v>Irrelevant</v>
      </c>
      <c r="M388" s="4" t="str">
        <f>IF(AND(L388="Yes",'Input data'!N403&gt;0,'Input data'!N403&lt;1.00000001),'Input data'!N403,IF(OR(L388="No",L388="Yes"),0,"Irrelevant"))</f>
        <v>Irrelevant</v>
      </c>
      <c r="N388" s="4" t="str">
        <f>IF(AND(OR(I388="Motorway link",I388="Exit diverge",I388="Entrance merge"),'Input data'!O403=""),3,IF(AND(OR(I388="Motorway link",I388="Exit diverge",I388="Entrance merge"),'Input data'!O403&lt;11,'Input data'!O403&gt;-0.00000001),'Input data'!O403,"Irrelevant"))</f>
        <v>Irrelevant</v>
      </c>
      <c r="O388" s="4" t="str">
        <f>IF(AND(OR(I388="Motorway link",I388="Exit diverge",I388="Entrance merge",I388="Exit ramp",I388="Entrance ramp"),'Input data'!P403=""),0.5,IF(AND(OR(I388="Motorway link",I388="Exit diverge",I388="Entrance merge",I388="Exit ramp",I388="Entrance ramp"),'Input data'!P403&gt;-0.00000001,'Input data'!P403&lt;11),'Input data'!P403,"Irrelevant"))</f>
        <v>Irrelevant</v>
      </c>
      <c r="P388" s="4" t="str">
        <f>IF(AND(OR(I388="Motorway link",I388="Exit diverge",I388="Entrance merge"),'Input data'!Q403=""),5,IF(AND(OR(I388="Motorway link",I388="Exit diverge",I388="Entrance merge"),'Input data'!Q403&gt;-0.00000001,'Input data'!Q403&lt;101),'Input data'!Q403,"Irrelevant"))</f>
        <v>Irrelevant</v>
      </c>
      <c r="Q388" s="4" t="str">
        <f>IF(AND(OR(I388="Motorway link",I388="Exit diverge",I388="Entrance merge"),'Input data'!R403=""),"Straight",IF(AND(OR(I388="Motorway link",I388="Exit diverge",I388="Entrance merge"),'Input data'!R403&gt;10),'Input data'!R403,"Irrelevant"))</f>
        <v>Irrelevant</v>
      </c>
      <c r="R388" s="4" t="str">
        <f>IF(Q388="Straight",0,IF(AND(OR(I388="Motorway link",I388="Exit diverge",I388="Entrance merge"),OR('Input data'!S403="",'Input data'!S403&gt;(G388*1000))),G388*1000,IF(AND(OR(I388="Motorway link",I388="Exit diverge",I388="Entrance merge"),'Input data'!S403&gt;0),'Input data'!S403,"Irrelevant")))</f>
        <v>Irrelevant</v>
      </c>
      <c r="S388" s="4" t="str">
        <f>IF(AND(OR(I388="Motorway link",I388="Exit diverge",I388="Entrance merge"),'Input data'!T403=""),"Straight",IF(AND(OR(I388="Motorway link",I388="Exit diverge",I388="Entrance merge"),'Input data'!T403&gt;10),'Input data'!T403,"Irrelevant"))</f>
        <v>Irrelevant</v>
      </c>
      <c r="T388" s="4" t="str">
        <f>IF(S388="Straight",0,IF(R388="Irrelevant","Irrelevant",IF(AND(OR(I388="Motorway link",I388="Exit diverge",I388="Entrance merge"),OR('Input data'!U403="",'Input data'!U403&gt;(G388*1000-R388))),G388*1000-R388,IF(AND(OR(I388="Motorway link",I388="Exit diverge",I388="Entrance merge"),'Input data'!U403&gt;0),'Input data'!U403,"Irrelevant"))))</f>
        <v>Irrelevant</v>
      </c>
      <c r="U388" s="4" t="str">
        <f>IF(AND(OR(I388="Motorway link",I388="Exit diverge",I388="Entrance merge",I388="Exit ramp",I388="Entrance ramp"),'Input data'!V403=""),"No",IF(OR(I388="Motorway link",I388="Exit diverge",I388="Entrance merge",I388="Exit ramp",I388="Entrance ramp"),'Input data'!V403,"Irrelevant"))</f>
        <v>Irrelevant</v>
      </c>
      <c r="V388" s="4" t="str">
        <f>IF(W388="Straight",IF(AND(OR(I388="Exit ramp",I388="Entrance ramp"),'Input data'!W403=""),"Straight diamond ramp",IF(OR(I388="Exit ramp",I388="Entrance ramp"),'Input data'!W403,"Irrelevant")),"Irrelevant")</f>
        <v>Irrelevant</v>
      </c>
      <c r="W388" s="4" t="str">
        <f>IF(AND(OR(I388="Exit ramp",I388="Entrance ramp"),'Input data'!X403=""),"Straight",IF(AND(OR(I388="Exit ramp",I388="Entrance ramp"),'Input data'!X403&gt;10),'Input data'!X403,"Irrelevant"))</f>
        <v>Irrelevant</v>
      </c>
      <c r="X388" s="4" t="str">
        <f>IF(AND(OR(I388="Exit ramp",I388="Entrance ramp"),OR('Input data'!Y403="",'Input data'!Y403&gt;(G388*1000))),G388*1000,IF(AND(OR(I388="Exit ramp",I388="Entrance ramp"),'Input data'!Y403&gt;0),'Input data'!Y403,"Irrelevant"))</f>
        <v>Irrelevant</v>
      </c>
      <c r="Y388" s="4" t="str">
        <f>IF(AND(I388="Exit ramp",'Input data'!Z403=""),95,IF(AND(I388="Entrance ramp",'Input data'!Z403=""),45,IF(AND(OR(I388="Exit ramp",I388="Entrance ramp"),'Input data'!Z403&gt;4,'Input data'!Z403&lt;200),'Input data'!Z403,"Irrelevant")))</f>
        <v>Irrelevant</v>
      </c>
      <c r="Z388" s="4" t="str">
        <f>IF(AND(OR(I388="Exit ramp",I388="Entrance ramp"),'Input data'!AA403=""),"Straight",IF(AND(OR(I388="Exit ramp",I388="Entrance ramp"),'Input data'!AA403&gt;10),'Input data'!AA403,"Irrelevant"))</f>
        <v>Irrelevant</v>
      </c>
      <c r="AA388" s="4" t="str">
        <f>IF(X388="Irrelevant","Irrelevant",IF(AND(OR(I388="Exit ramp",I388="Entrance ramp"),OR('Input data'!AB403="",'Input data'!AB403&gt;(G388*1000-X388))),G388*1000-X388,IF(AND(OR(I388="Exit ramp",I388="Entrance ramp"),'Input data'!AB403&gt;0),'Input data'!AB403,"Irrelevant")))</f>
        <v>Irrelevant</v>
      </c>
      <c r="AB388" s="4" t="str">
        <f>IF(AND(I388="Exit ramp",'Input data'!AC403=""),60,IF(AND(I388="Entrance ramp",'Input data'!AC403=""),80,IF(AND(OR(I388="Exit ramp",I388="Entrance ramp"),'Input data'!AC403&gt;4,'Input data'!AC403&lt;200),'Input data'!AC403,"Irrelevant")))</f>
        <v>Irrelevant</v>
      </c>
      <c r="AC388" s="4" t="str">
        <f>IF(AND(OR(I388="Motorway link",I388="Exit diverge",I388="Entrance merge"),'Input data'!AD403=""),"No",IF(OR(I388="Motorway link",I388="Exit diverge",I388="Entrance merge"),'Input data'!AD403,"Irrelevant"))</f>
        <v>Irrelevant</v>
      </c>
      <c r="AD388" s="4" t="str">
        <f>IF(AND(OR(I388="Motorway link",I388="Exit diverge",I388="Entrance merge"),'Input data'!AE403=""),"130 kph",IF(OR(I388="Motorway link",I388="Exit diverge",I388="Entrance merge"),'Input data'!AE403,"Irrelevant"))</f>
        <v>Irrelevant</v>
      </c>
      <c r="AE388" s="4" t="str">
        <f>IF(AND(I388="Entrance merge",'Input data'!AF403=""),"No",IF(I388="Entrance merge",'Input data'!AF403,"Irrelevant"))</f>
        <v>Irrelevant</v>
      </c>
      <c r="AF388" s="4" t="str">
        <f>IF(AND(AE388="Yes",'Input data'!AG403&gt;0,'Input data'!AG403&lt;1.00000001),'Input data'!AG403,IF(OR(AE388="No",AE388="Yes"),0,"Irrelevant"))</f>
        <v>Irrelevant</v>
      </c>
    </row>
    <row r="389" spans="1:32" x14ac:dyDescent="0.3">
      <c r="A389" s="4" t="str">
        <f>IF('Input data'!A404="","",'Input data'!A404)</f>
        <v/>
      </c>
      <c r="B389" s="4" t="str">
        <f>IF('Input data'!B404="","",'Input data'!B404)</f>
        <v/>
      </c>
      <c r="C389" s="4" t="str">
        <f>IF('Input data'!C404="","",'Input data'!C404)</f>
        <v/>
      </c>
      <c r="D389" s="4" t="str">
        <f>IF('Input data'!D404="","",'Input data'!D404)</f>
        <v/>
      </c>
      <c r="E389" s="4" t="str">
        <f>IF('Input data'!E404="","",'Input data'!E404)</f>
        <v/>
      </c>
      <c r="F389" s="4" t="str">
        <f>IF('Input data'!F404="","",'Input data'!F404)</f>
        <v/>
      </c>
      <c r="G389" s="4">
        <f>IF('Input data'!G404="","",'Input data'!G404)</f>
        <v>0</v>
      </c>
      <c r="H389" s="4" t="str">
        <f>IF('Input data'!H404&gt;0.5,'Input data'!H404,"")</f>
        <v/>
      </c>
      <c r="I389" s="4" t="str">
        <f>IF('Input data'!I404="","",'Input data'!I404)</f>
        <v/>
      </c>
      <c r="J389" s="4" t="str">
        <f>IF(AND(OR(I389="Motorway link",I389="Exit diverge",I389="Entrance merge"),'Input data'!K404=""),2,IF(AND(OR(I389="Motorway link",I389="Exit diverge",I389="Entrance merge"),'Input data'!K404&gt;0.5,'Input data'!K404&lt;21),'Input data'!K404,"Irrelevant"))</f>
        <v>Irrelevant</v>
      </c>
      <c r="K389" s="4" t="str">
        <f>IF(AND(OR(I389="Motorway link",I389="Exit diverge",I389="Entrance merge",I389="Exit ramp",I389="Entrance ramp"),'Input data'!L404=""),3.5,IF(AND(OR(I389="Motorway link",I389="Exit diverge",I389="Entrance merge",I389="Exit ramp",I389="Entrance ramp"),'Input data'!L404&gt;1.5,'Input data'!L404&lt;11),'Input data'!L404,"Irrelevant"))</f>
        <v>Irrelevant</v>
      </c>
      <c r="L389" s="4" t="str">
        <f>IF(AND(I389="Motorway link",'Input data'!M404=""),"No",IF(I389="Motorway link",'Input data'!M404,"Irrelevant"))</f>
        <v>Irrelevant</v>
      </c>
      <c r="M389" s="4" t="str">
        <f>IF(AND(L389="Yes",'Input data'!N404&gt;0,'Input data'!N404&lt;1.00000001),'Input data'!N404,IF(OR(L389="No",L389="Yes"),0,"Irrelevant"))</f>
        <v>Irrelevant</v>
      </c>
      <c r="N389" s="4" t="str">
        <f>IF(AND(OR(I389="Motorway link",I389="Exit diverge",I389="Entrance merge"),'Input data'!O404=""),3,IF(AND(OR(I389="Motorway link",I389="Exit diverge",I389="Entrance merge"),'Input data'!O404&lt;11,'Input data'!O404&gt;-0.00000001),'Input data'!O404,"Irrelevant"))</f>
        <v>Irrelevant</v>
      </c>
      <c r="O389" s="4" t="str">
        <f>IF(AND(OR(I389="Motorway link",I389="Exit diverge",I389="Entrance merge",I389="Exit ramp",I389="Entrance ramp"),'Input data'!P404=""),0.5,IF(AND(OR(I389="Motorway link",I389="Exit diverge",I389="Entrance merge",I389="Exit ramp",I389="Entrance ramp"),'Input data'!P404&gt;-0.00000001,'Input data'!P404&lt;11),'Input data'!P404,"Irrelevant"))</f>
        <v>Irrelevant</v>
      </c>
      <c r="P389" s="4" t="str">
        <f>IF(AND(OR(I389="Motorway link",I389="Exit diverge",I389="Entrance merge"),'Input data'!Q404=""),5,IF(AND(OR(I389="Motorway link",I389="Exit diverge",I389="Entrance merge"),'Input data'!Q404&gt;-0.00000001,'Input data'!Q404&lt;101),'Input data'!Q404,"Irrelevant"))</f>
        <v>Irrelevant</v>
      </c>
      <c r="Q389" s="4" t="str">
        <f>IF(AND(OR(I389="Motorway link",I389="Exit diverge",I389="Entrance merge"),'Input data'!R404=""),"Straight",IF(AND(OR(I389="Motorway link",I389="Exit diverge",I389="Entrance merge"),'Input data'!R404&gt;10),'Input data'!R404,"Irrelevant"))</f>
        <v>Irrelevant</v>
      </c>
      <c r="R389" s="4" t="str">
        <f>IF(Q389="Straight",0,IF(AND(OR(I389="Motorway link",I389="Exit diverge",I389="Entrance merge"),OR('Input data'!S404="",'Input data'!S404&gt;(G389*1000))),G389*1000,IF(AND(OR(I389="Motorway link",I389="Exit diverge",I389="Entrance merge"),'Input data'!S404&gt;0),'Input data'!S404,"Irrelevant")))</f>
        <v>Irrelevant</v>
      </c>
      <c r="S389" s="4" t="str">
        <f>IF(AND(OR(I389="Motorway link",I389="Exit diverge",I389="Entrance merge"),'Input data'!T404=""),"Straight",IF(AND(OR(I389="Motorway link",I389="Exit diverge",I389="Entrance merge"),'Input data'!T404&gt;10),'Input data'!T404,"Irrelevant"))</f>
        <v>Irrelevant</v>
      </c>
      <c r="T389" s="4" t="str">
        <f>IF(S389="Straight",0,IF(R389="Irrelevant","Irrelevant",IF(AND(OR(I389="Motorway link",I389="Exit diverge",I389="Entrance merge"),OR('Input data'!U404="",'Input data'!U404&gt;(G389*1000-R389))),G389*1000-R389,IF(AND(OR(I389="Motorway link",I389="Exit diverge",I389="Entrance merge"),'Input data'!U404&gt;0),'Input data'!U404,"Irrelevant"))))</f>
        <v>Irrelevant</v>
      </c>
      <c r="U389" s="4" t="str">
        <f>IF(AND(OR(I389="Motorway link",I389="Exit diverge",I389="Entrance merge",I389="Exit ramp",I389="Entrance ramp"),'Input data'!V404=""),"No",IF(OR(I389="Motorway link",I389="Exit diverge",I389="Entrance merge",I389="Exit ramp",I389="Entrance ramp"),'Input data'!V404,"Irrelevant"))</f>
        <v>Irrelevant</v>
      </c>
      <c r="V389" s="4" t="str">
        <f>IF(W389="Straight",IF(AND(OR(I389="Exit ramp",I389="Entrance ramp"),'Input data'!W404=""),"Straight diamond ramp",IF(OR(I389="Exit ramp",I389="Entrance ramp"),'Input data'!W404,"Irrelevant")),"Irrelevant")</f>
        <v>Irrelevant</v>
      </c>
      <c r="W389" s="4" t="str">
        <f>IF(AND(OR(I389="Exit ramp",I389="Entrance ramp"),'Input data'!X404=""),"Straight",IF(AND(OR(I389="Exit ramp",I389="Entrance ramp"),'Input data'!X404&gt;10),'Input data'!X404,"Irrelevant"))</f>
        <v>Irrelevant</v>
      </c>
      <c r="X389" s="4" t="str">
        <f>IF(AND(OR(I389="Exit ramp",I389="Entrance ramp"),OR('Input data'!Y404="",'Input data'!Y404&gt;(G389*1000))),G389*1000,IF(AND(OR(I389="Exit ramp",I389="Entrance ramp"),'Input data'!Y404&gt;0),'Input data'!Y404,"Irrelevant"))</f>
        <v>Irrelevant</v>
      </c>
      <c r="Y389" s="4" t="str">
        <f>IF(AND(I389="Exit ramp",'Input data'!Z404=""),95,IF(AND(I389="Entrance ramp",'Input data'!Z404=""),45,IF(AND(OR(I389="Exit ramp",I389="Entrance ramp"),'Input data'!Z404&gt;4,'Input data'!Z404&lt;200),'Input data'!Z404,"Irrelevant")))</f>
        <v>Irrelevant</v>
      </c>
      <c r="Z389" s="4" t="str">
        <f>IF(AND(OR(I389="Exit ramp",I389="Entrance ramp"),'Input data'!AA404=""),"Straight",IF(AND(OR(I389="Exit ramp",I389="Entrance ramp"),'Input data'!AA404&gt;10),'Input data'!AA404,"Irrelevant"))</f>
        <v>Irrelevant</v>
      </c>
      <c r="AA389" s="4" t="str">
        <f>IF(X389="Irrelevant","Irrelevant",IF(AND(OR(I389="Exit ramp",I389="Entrance ramp"),OR('Input data'!AB404="",'Input data'!AB404&gt;(G389*1000-X389))),G389*1000-X389,IF(AND(OR(I389="Exit ramp",I389="Entrance ramp"),'Input data'!AB404&gt;0),'Input data'!AB404,"Irrelevant")))</f>
        <v>Irrelevant</v>
      </c>
      <c r="AB389" s="4" t="str">
        <f>IF(AND(I389="Exit ramp",'Input data'!AC404=""),60,IF(AND(I389="Entrance ramp",'Input data'!AC404=""),80,IF(AND(OR(I389="Exit ramp",I389="Entrance ramp"),'Input data'!AC404&gt;4,'Input data'!AC404&lt;200),'Input data'!AC404,"Irrelevant")))</f>
        <v>Irrelevant</v>
      </c>
      <c r="AC389" s="4" t="str">
        <f>IF(AND(OR(I389="Motorway link",I389="Exit diverge",I389="Entrance merge"),'Input data'!AD404=""),"No",IF(OR(I389="Motorway link",I389="Exit diverge",I389="Entrance merge"),'Input data'!AD404,"Irrelevant"))</f>
        <v>Irrelevant</v>
      </c>
      <c r="AD389" s="4" t="str">
        <f>IF(AND(OR(I389="Motorway link",I389="Exit diverge",I389="Entrance merge"),'Input data'!AE404=""),"130 kph",IF(OR(I389="Motorway link",I389="Exit diverge",I389="Entrance merge"),'Input data'!AE404,"Irrelevant"))</f>
        <v>Irrelevant</v>
      </c>
      <c r="AE389" s="4" t="str">
        <f>IF(AND(I389="Entrance merge",'Input data'!AF404=""),"No",IF(I389="Entrance merge",'Input data'!AF404,"Irrelevant"))</f>
        <v>Irrelevant</v>
      </c>
      <c r="AF389" s="4" t="str">
        <f>IF(AND(AE389="Yes",'Input data'!AG404&gt;0,'Input data'!AG404&lt;1.00000001),'Input data'!AG404,IF(OR(AE389="No",AE389="Yes"),0,"Irrelevant"))</f>
        <v>Irrelevant</v>
      </c>
    </row>
    <row r="390" spans="1:32" x14ac:dyDescent="0.3">
      <c r="A390" s="4" t="str">
        <f>IF('Input data'!A405="","",'Input data'!A405)</f>
        <v/>
      </c>
      <c r="B390" s="4" t="str">
        <f>IF('Input data'!B405="","",'Input data'!B405)</f>
        <v/>
      </c>
      <c r="C390" s="4" t="str">
        <f>IF('Input data'!C405="","",'Input data'!C405)</f>
        <v/>
      </c>
      <c r="D390" s="4" t="str">
        <f>IF('Input data'!D405="","",'Input data'!D405)</f>
        <v/>
      </c>
      <c r="E390" s="4" t="str">
        <f>IF('Input data'!E405="","",'Input data'!E405)</f>
        <v/>
      </c>
      <c r="F390" s="4" t="str">
        <f>IF('Input data'!F405="","",'Input data'!F405)</f>
        <v/>
      </c>
      <c r="G390" s="4">
        <f>IF('Input data'!G405="","",'Input data'!G405)</f>
        <v>0</v>
      </c>
      <c r="H390" s="4" t="str">
        <f>IF('Input data'!H405&gt;0.5,'Input data'!H405,"")</f>
        <v/>
      </c>
      <c r="I390" s="4" t="str">
        <f>IF('Input data'!I405="","",'Input data'!I405)</f>
        <v/>
      </c>
      <c r="J390" s="4" t="str">
        <f>IF(AND(OR(I390="Motorway link",I390="Exit diverge",I390="Entrance merge"),'Input data'!K405=""),2,IF(AND(OR(I390="Motorway link",I390="Exit diverge",I390="Entrance merge"),'Input data'!K405&gt;0.5,'Input data'!K405&lt;21),'Input data'!K405,"Irrelevant"))</f>
        <v>Irrelevant</v>
      </c>
      <c r="K390" s="4" t="str">
        <f>IF(AND(OR(I390="Motorway link",I390="Exit diverge",I390="Entrance merge",I390="Exit ramp",I390="Entrance ramp"),'Input data'!L405=""),3.5,IF(AND(OR(I390="Motorway link",I390="Exit diverge",I390="Entrance merge",I390="Exit ramp",I390="Entrance ramp"),'Input data'!L405&gt;1.5,'Input data'!L405&lt;11),'Input data'!L405,"Irrelevant"))</f>
        <v>Irrelevant</v>
      </c>
      <c r="L390" s="4" t="str">
        <f>IF(AND(I390="Motorway link",'Input data'!M405=""),"No",IF(I390="Motorway link",'Input data'!M405,"Irrelevant"))</f>
        <v>Irrelevant</v>
      </c>
      <c r="M390" s="4" t="str">
        <f>IF(AND(L390="Yes",'Input data'!N405&gt;0,'Input data'!N405&lt;1.00000001),'Input data'!N405,IF(OR(L390="No",L390="Yes"),0,"Irrelevant"))</f>
        <v>Irrelevant</v>
      </c>
      <c r="N390" s="4" t="str">
        <f>IF(AND(OR(I390="Motorway link",I390="Exit diverge",I390="Entrance merge"),'Input data'!O405=""),3,IF(AND(OR(I390="Motorway link",I390="Exit diverge",I390="Entrance merge"),'Input data'!O405&lt;11,'Input data'!O405&gt;-0.00000001),'Input data'!O405,"Irrelevant"))</f>
        <v>Irrelevant</v>
      </c>
      <c r="O390" s="4" t="str">
        <f>IF(AND(OR(I390="Motorway link",I390="Exit diverge",I390="Entrance merge",I390="Exit ramp",I390="Entrance ramp"),'Input data'!P405=""),0.5,IF(AND(OR(I390="Motorway link",I390="Exit diverge",I390="Entrance merge",I390="Exit ramp",I390="Entrance ramp"),'Input data'!P405&gt;-0.00000001,'Input data'!P405&lt;11),'Input data'!P405,"Irrelevant"))</f>
        <v>Irrelevant</v>
      </c>
      <c r="P390" s="4" t="str">
        <f>IF(AND(OR(I390="Motorway link",I390="Exit diverge",I390="Entrance merge"),'Input data'!Q405=""),5,IF(AND(OR(I390="Motorway link",I390="Exit diverge",I390="Entrance merge"),'Input data'!Q405&gt;-0.00000001,'Input data'!Q405&lt;101),'Input data'!Q405,"Irrelevant"))</f>
        <v>Irrelevant</v>
      </c>
      <c r="Q390" s="4" t="str">
        <f>IF(AND(OR(I390="Motorway link",I390="Exit diverge",I390="Entrance merge"),'Input data'!R405=""),"Straight",IF(AND(OR(I390="Motorway link",I390="Exit diverge",I390="Entrance merge"),'Input data'!R405&gt;10),'Input data'!R405,"Irrelevant"))</f>
        <v>Irrelevant</v>
      </c>
      <c r="R390" s="4" t="str">
        <f>IF(Q390="Straight",0,IF(AND(OR(I390="Motorway link",I390="Exit diverge",I390="Entrance merge"),OR('Input data'!S405="",'Input data'!S405&gt;(G390*1000))),G390*1000,IF(AND(OR(I390="Motorway link",I390="Exit diverge",I390="Entrance merge"),'Input data'!S405&gt;0),'Input data'!S405,"Irrelevant")))</f>
        <v>Irrelevant</v>
      </c>
      <c r="S390" s="4" t="str">
        <f>IF(AND(OR(I390="Motorway link",I390="Exit diverge",I390="Entrance merge"),'Input data'!T405=""),"Straight",IF(AND(OR(I390="Motorway link",I390="Exit diverge",I390="Entrance merge"),'Input data'!T405&gt;10),'Input data'!T405,"Irrelevant"))</f>
        <v>Irrelevant</v>
      </c>
      <c r="T390" s="4" t="str">
        <f>IF(S390="Straight",0,IF(R390="Irrelevant","Irrelevant",IF(AND(OR(I390="Motorway link",I390="Exit diverge",I390="Entrance merge"),OR('Input data'!U405="",'Input data'!U405&gt;(G390*1000-R390))),G390*1000-R390,IF(AND(OR(I390="Motorway link",I390="Exit diverge",I390="Entrance merge"),'Input data'!U405&gt;0),'Input data'!U405,"Irrelevant"))))</f>
        <v>Irrelevant</v>
      </c>
      <c r="U390" s="4" t="str">
        <f>IF(AND(OR(I390="Motorway link",I390="Exit diverge",I390="Entrance merge",I390="Exit ramp",I390="Entrance ramp"),'Input data'!V405=""),"No",IF(OR(I390="Motorway link",I390="Exit diverge",I390="Entrance merge",I390="Exit ramp",I390="Entrance ramp"),'Input data'!V405,"Irrelevant"))</f>
        <v>Irrelevant</v>
      </c>
      <c r="V390" s="4" t="str">
        <f>IF(W390="Straight",IF(AND(OR(I390="Exit ramp",I390="Entrance ramp"),'Input data'!W405=""),"Straight diamond ramp",IF(OR(I390="Exit ramp",I390="Entrance ramp"),'Input data'!W405,"Irrelevant")),"Irrelevant")</f>
        <v>Irrelevant</v>
      </c>
      <c r="W390" s="4" t="str">
        <f>IF(AND(OR(I390="Exit ramp",I390="Entrance ramp"),'Input data'!X405=""),"Straight",IF(AND(OR(I390="Exit ramp",I390="Entrance ramp"),'Input data'!X405&gt;10),'Input data'!X405,"Irrelevant"))</f>
        <v>Irrelevant</v>
      </c>
      <c r="X390" s="4" t="str">
        <f>IF(AND(OR(I390="Exit ramp",I390="Entrance ramp"),OR('Input data'!Y405="",'Input data'!Y405&gt;(G390*1000))),G390*1000,IF(AND(OR(I390="Exit ramp",I390="Entrance ramp"),'Input data'!Y405&gt;0),'Input data'!Y405,"Irrelevant"))</f>
        <v>Irrelevant</v>
      </c>
      <c r="Y390" s="4" t="str">
        <f>IF(AND(I390="Exit ramp",'Input data'!Z405=""),95,IF(AND(I390="Entrance ramp",'Input data'!Z405=""),45,IF(AND(OR(I390="Exit ramp",I390="Entrance ramp"),'Input data'!Z405&gt;4,'Input data'!Z405&lt;200),'Input data'!Z405,"Irrelevant")))</f>
        <v>Irrelevant</v>
      </c>
      <c r="Z390" s="4" t="str">
        <f>IF(AND(OR(I390="Exit ramp",I390="Entrance ramp"),'Input data'!AA405=""),"Straight",IF(AND(OR(I390="Exit ramp",I390="Entrance ramp"),'Input data'!AA405&gt;10),'Input data'!AA405,"Irrelevant"))</f>
        <v>Irrelevant</v>
      </c>
      <c r="AA390" s="4" t="str">
        <f>IF(X390="Irrelevant","Irrelevant",IF(AND(OR(I390="Exit ramp",I390="Entrance ramp"),OR('Input data'!AB405="",'Input data'!AB405&gt;(G390*1000-X390))),G390*1000-X390,IF(AND(OR(I390="Exit ramp",I390="Entrance ramp"),'Input data'!AB405&gt;0),'Input data'!AB405,"Irrelevant")))</f>
        <v>Irrelevant</v>
      </c>
      <c r="AB390" s="4" t="str">
        <f>IF(AND(I390="Exit ramp",'Input data'!AC405=""),60,IF(AND(I390="Entrance ramp",'Input data'!AC405=""),80,IF(AND(OR(I390="Exit ramp",I390="Entrance ramp"),'Input data'!AC405&gt;4,'Input data'!AC405&lt;200),'Input data'!AC405,"Irrelevant")))</f>
        <v>Irrelevant</v>
      </c>
      <c r="AC390" s="4" t="str">
        <f>IF(AND(OR(I390="Motorway link",I390="Exit diverge",I390="Entrance merge"),'Input data'!AD405=""),"No",IF(OR(I390="Motorway link",I390="Exit diverge",I390="Entrance merge"),'Input data'!AD405,"Irrelevant"))</f>
        <v>Irrelevant</v>
      </c>
      <c r="AD390" s="4" t="str">
        <f>IF(AND(OR(I390="Motorway link",I390="Exit diverge",I390="Entrance merge"),'Input data'!AE405=""),"130 kph",IF(OR(I390="Motorway link",I390="Exit diverge",I390="Entrance merge"),'Input data'!AE405,"Irrelevant"))</f>
        <v>Irrelevant</v>
      </c>
      <c r="AE390" s="4" t="str">
        <f>IF(AND(I390="Entrance merge",'Input data'!AF405=""),"No",IF(I390="Entrance merge",'Input data'!AF405,"Irrelevant"))</f>
        <v>Irrelevant</v>
      </c>
      <c r="AF390" s="4" t="str">
        <f>IF(AND(AE390="Yes",'Input data'!AG405&gt;0,'Input data'!AG405&lt;1.00000001),'Input data'!AG405,IF(OR(AE390="No",AE390="Yes"),0,"Irrelevant"))</f>
        <v>Irrelevant</v>
      </c>
    </row>
    <row r="391" spans="1:32" x14ac:dyDescent="0.3">
      <c r="A391" s="4" t="str">
        <f>IF('Input data'!A406="","",'Input data'!A406)</f>
        <v/>
      </c>
      <c r="B391" s="4" t="str">
        <f>IF('Input data'!B406="","",'Input data'!B406)</f>
        <v/>
      </c>
      <c r="C391" s="4" t="str">
        <f>IF('Input data'!C406="","",'Input data'!C406)</f>
        <v/>
      </c>
      <c r="D391" s="4" t="str">
        <f>IF('Input data'!D406="","",'Input data'!D406)</f>
        <v/>
      </c>
      <c r="E391" s="4" t="str">
        <f>IF('Input data'!E406="","",'Input data'!E406)</f>
        <v/>
      </c>
      <c r="F391" s="4" t="str">
        <f>IF('Input data'!F406="","",'Input data'!F406)</f>
        <v/>
      </c>
      <c r="G391" s="4">
        <f>IF('Input data'!G406="","",'Input data'!G406)</f>
        <v>0</v>
      </c>
      <c r="H391" s="4" t="str">
        <f>IF('Input data'!H406&gt;0.5,'Input data'!H406,"")</f>
        <v/>
      </c>
      <c r="I391" s="4" t="str">
        <f>IF('Input data'!I406="","",'Input data'!I406)</f>
        <v/>
      </c>
      <c r="J391" s="4" t="str">
        <f>IF(AND(OR(I391="Motorway link",I391="Exit diverge",I391="Entrance merge"),'Input data'!K406=""),2,IF(AND(OR(I391="Motorway link",I391="Exit diverge",I391="Entrance merge"),'Input data'!K406&gt;0.5,'Input data'!K406&lt;21),'Input data'!K406,"Irrelevant"))</f>
        <v>Irrelevant</v>
      </c>
      <c r="K391" s="4" t="str">
        <f>IF(AND(OR(I391="Motorway link",I391="Exit diverge",I391="Entrance merge",I391="Exit ramp",I391="Entrance ramp"),'Input data'!L406=""),3.5,IF(AND(OR(I391="Motorway link",I391="Exit diverge",I391="Entrance merge",I391="Exit ramp",I391="Entrance ramp"),'Input data'!L406&gt;1.5,'Input data'!L406&lt;11),'Input data'!L406,"Irrelevant"))</f>
        <v>Irrelevant</v>
      </c>
      <c r="L391" s="4" t="str">
        <f>IF(AND(I391="Motorway link",'Input data'!M406=""),"No",IF(I391="Motorway link",'Input data'!M406,"Irrelevant"))</f>
        <v>Irrelevant</v>
      </c>
      <c r="M391" s="4" t="str">
        <f>IF(AND(L391="Yes",'Input data'!N406&gt;0,'Input data'!N406&lt;1.00000001),'Input data'!N406,IF(OR(L391="No",L391="Yes"),0,"Irrelevant"))</f>
        <v>Irrelevant</v>
      </c>
      <c r="N391" s="4" t="str">
        <f>IF(AND(OR(I391="Motorway link",I391="Exit diverge",I391="Entrance merge"),'Input data'!O406=""),3,IF(AND(OR(I391="Motorway link",I391="Exit diverge",I391="Entrance merge"),'Input data'!O406&lt;11,'Input data'!O406&gt;-0.00000001),'Input data'!O406,"Irrelevant"))</f>
        <v>Irrelevant</v>
      </c>
      <c r="O391" s="4" t="str">
        <f>IF(AND(OR(I391="Motorway link",I391="Exit diverge",I391="Entrance merge",I391="Exit ramp",I391="Entrance ramp"),'Input data'!P406=""),0.5,IF(AND(OR(I391="Motorway link",I391="Exit diverge",I391="Entrance merge",I391="Exit ramp",I391="Entrance ramp"),'Input data'!P406&gt;-0.00000001,'Input data'!P406&lt;11),'Input data'!P406,"Irrelevant"))</f>
        <v>Irrelevant</v>
      </c>
      <c r="P391" s="4" t="str">
        <f>IF(AND(OR(I391="Motorway link",I391="Exit diverge",I391="Entrance merge"),'Input data'!Q406=""),5,IF(AND(OR(I391="Motorway link",I391="Exit diverge",I391="Entrance merge"),'Input data'!Q406&gt;-0.00000001,'Input data'!Q406&lt;101),'Input data'!Q406,"Irrelevant"))</f>
        <v>Irrelevant</v>
      </c>
      <c r="Q391" s="4" t="str">
        <f>IF(AND(OR(I391="Motorway link",I391="Exit diverge",I391="Entrance merge"),'Input data'!R406=""),"Straight",IF(AND(OR(I391="Motorway link",I391="Exit diverge",I391="Entrance merge"),'Input data'!R406&gt;10),'Input data'!R406,"Irrelevant"))</f>
        <v>Irrelevant</v>
      </c>
      <c r="R391" s="4" t="str">
        <f>IF(Q391="Straight",0,IF(AND(OR(I391="Motorway link",I391="Exit diverge",I391="Entrance merge"),OR('Input data'!S406="",'Input data'!S406&gt;(G391*1000))),G391*1000,IF(AND(OR(I391="Motorway link",I391="Exit diverge",I391="Entrance merge"),'Input data'!S406&gt;0),'Input data'!S406,"Irrelevant")))</f>
        <v>Irrelevant</v>
      </c>
      <c r="S391" s="4" t="str">
        <f>IF(AND(OR(I391="Motorway link",I391="Exit diverge",I391="Entrance merge"),'Input data'!T406=""),"Straight",IF(AND(OR(I391="Motorway link",I391="Exit diverge",I391="Entrance merge"),'Input data'!T406&gt;10),'Input data'!T406,"Irrelevant"))</f>
        <v>Irrelevant</v>
      </c>
      <c r="T391" s="4" t="str">
        <f>IF(S391="Straight",0,IF(R391="Irrelevant","Irrelevant",IF(AND(OR(I391="Motorway link",I391="Exit diverge",I391="Entrance merge"),OR('Input data'!U406="",'Input data'!U406&gt;(G391*1000-R391))),G391*1000-R391,IF(AND(OR(I391="Motorway link",I391="Exit diverge",I391="Entrance merge"),'Input data'!U406&gt;0),'Input data'!U406,"Irrelevant"))))</f>
        <v>Irrelevant</v>
      </c>
      <c r="U391" s="4" t="str">
        <f>IF(AND(OR(I391="Motorway link",I391="Exit diverge",I391="Entrance merge",I391="Exit ramp",I391="Entrance ramp"),'Input data'!V406=""),"No",IF(OR(I391="Motorway link",I391="Exit diverge",I391="Entrance merge",I391="Exit ramp",I391="Entrance ramp"),'Input data'!V406,"Irrelevant"))</f>
        <v>Irrelevant</v>
      </c>
      <c r="V391" s="4" t="str">
        <f>IF(W391="Straight",IF(AND(OR(I391="Exit ramp",I391="Entrance ramp"),'Input data'!W406=""),"Straight diamond ramp",IF(OR(I391="Exit ramp",I391="Entrance ramp"),'Input data'!W406,"Irrelevant")),"Irrelevant")</f>
        <v>Irrelevant</v>
      </c>
      <c r="W391" s="4" t="str">
        <f>IF(AND(OR(I391="Exit ramp",I391="Entrance ramp"),'Input data'!X406=""),"Straight",IF(AND(OR(I391="Exit ramp",I391="Entrance ramp"),'Input data'!X406&gt;10),'Input data'!X406,"Irrelevant"))</f>
        <v>Irrelevant</v>
      </c>
      <c r="X391" s="4" t="str">
        <f>IF(AND(OR(I391="Exit ramp",I391="Entrance ramp"),OR('Input data'!Y406="",'Input data'!Y406&gt;(G391*1000))),G391*1000,IF(AND(OR(I391="Exit ramp",I391="Entrance ramp"),'Input data'!Y406&gt;0),'Input data'!Y406,"Irrelevant"))</f>
        <v>Irrelevant</v>
      </c>
      <c r="Y391" s="4" t="str">
        <f>IF(AND(I391="Exit ramp",'Input data'!Z406=""),95,IF(AND(I391="Entrance ramp",'Input data'!Z406=""),45,IF(AND(OR(I391="Exit ramp",I391="Entrance ramp"),'Input data'!Z406&gt;4,'Input data'!Z406&lt;200),'Input data'!Z406,"Irrelevant")))</f>
        <v>Irrelevant</v>
      </c>
      <c r="Z391" s="4" t="str">
        <f>IF(AND(OR(I391="Exit ramp",I391="Entrance ramp"),'Input data'!AA406=""),"Straight",IF(AND(OR(I391="Exit ramp",I391="Entrance ramp"),'Input data'!AA406&gt;10),'Input data'!AA406,"Irrelevant"))</f>
        <v>Irrelevant</v>
      </c>
      <c r="AA391" s="4" t="str">
        <f>IF(X391="Irrelevant","Irrelevant",IF(AND(OR(I391="Exit ramp",I391="Entrance ramp"),OR('Input data'!AB406="",'Input data'!AB406&gt;(G391*1000-X391))),G391*1000-X391,IF(AND(OR(I391="Exit ramp",I391="Entrance ramp"),'Input data'!AB406&gt;0),'Input data'!AB406,"Irrelevant")))</f>
        <v>Irrelevant</v>
      </c>
      <c r="AB391" s="4" t="str">
        <f>IF(AND(I391="Exit ramp",'Input data'!AC406=""),60,IF(AND(I391="Entrance ramp",'Input data'!AC406=""),80,IF(AND(OR(I391="Exit ramp",I391="Entrance ramp"),'Input data'!AC406&gt;4,'Input data'!AC406&lt;200),'Input data'!AC406,"Irrelevant")))</f>
        <v>Irrelevant</v>
      </c>
      <c r="AC391" s="4" t="str">
        <f>IF(AND(OR(I391="Motorway link",I391="Exit diverge",I391="Entrance merge"),'Input data'!AD406=""),"No",IF(OR(I391="Motorway link",I391="Exit diverge",I391="Entrance merge"),'Input data'!AD406,"Irrelevant"))</f>
        <v>Irrelevant</v>
      </c>
      <c r="AD391" s="4" t="str">
        <f>IF(AND(OR(I391="Motorway link",I391="Exit diverge",I391="Entrance merge"),'Input data'!AE406=""),"130 kph",IF(OR(I391="Motorway link",I391="Exit diverge",I391="Entrance merge"),'Input data'!AE406,"Irrelevant"))</f>
        <v>Irrelevant</v>
      </c>
      <c r="AE391" s="4" t="str">
        <f>IF(AND(I391="Entrance merge",'Input data'!AF406=""),"No",IF(I391="Entrance merge",'Input data'!AF406,"Irrelevant"))</f>
        <v>Irrelevant</v>
      </c>
      <c r="AF391" s="4" t="str">
        <f>IF(AND(AE391="Yes",'Input data'!AG406&gt;0,'Input data'!AG406&lt;1.00000001),'Input data'!AG406,IF(OR(AE391="No",AE391="Yes"),0,"Irrelevant"))</f>
        <v>Irrelevant</v>
      </c>
    </row>
    <row r="392" spans="1:32" x14ac:dyDescent="0.3">
      <c r="A392" s="4" t="str">
        <f>IF('Input data'!A407="","",'Input data'!A407)</f>
        <v/>
      </c>
      <c r="B392" s="4" t="str">
        <f>IF('Input data'!B407="","",'Input data'!B407)</f>
        <v/>
      </c>
      <c r="C392" s="4" t="str">
        <f>IF('Input data'!C407="","",'Input data'!C407)</f>
        <v/>
      </c>
      <c r="D392" s="4" t="str">
        <f>IF('Input data'!D407="","",'Input data'!D407)</f>
        <v/>
      </c>
      <c r="E392" s="4" t="str">
        <f>IF('Input data'!E407="","",'Input data'!E407)</f>
        <v/>
      </c>
      <c r="F392" s="4" t="str">
        <f>IF('Input data'!F407="","",'Input data'!F407)</f>
        <v/>
      </c>
      <c r="G392" s="4">
        <f>IF('Input data'!G407="","",'Input data'!G407)</f>
        <v>0</v>
      </c>
      <c r="H392" s="4" t="str">
        <f>IF('Input data'!H407&gt;0.5,'Input data'!H407,"")</f>
        <v/>
      </c>
      <c r="I392" s="4" t="str">
        <f>IF('Input data'!I407="","",'Input data'!I407)</f>
        <v/>
      </c>
      <c r="J392" s="4" t="str">
        <f>IF(AND(OR(I392="Motorway link",I392="Exit diverge",I392="Entrance merge"),'Input data'!K407=""),2,IF(AND(OR(I392="Motorway link",I392="Exit diverge",I392="Entrance merge"),'Input data'!K407&gt;0.5,'Input data'!K407&lt;21),'Input data'!K407,"Irrelevant"))</f>
        <v>Irrelevant</v>
      </c>
      <c r="K392" s="4" t="str">
        <f>IF(AND(OR(I392="Motorway link",I392="Exit diverge",I392="Entrance merge",I392="Exit ramp",I392="Entrance ramp"),'Input data'!L407=""),3.5,IF(AND(OR(I392="Motorway link",I392="Exit diverge",I392="Entrance merge",I392="Exit ramp",I392="Entrance ramp"),'Input data'!L407&gt;1.5,'Input data'!L407&lt;11),'Input data'!L407,"Irrelevant"))</f>
        <v>Irrelevant</v>
      </c>
      <c r="L392" s="4" t="str">
        <f>IF(AND(I392="Motorway link",'Input data'!M407=""),"No",IF(I392="Motorway link",'Input data'!M407,"Irrelevant"))</f>
        <v>Irrelevant</v>
      </c>
      <c r="M392" s="4" t="str">
        <f>IF(AND(L392="Yes",'Input data'!N407&gt;0,'Input data'!N407&lt;1.00000001),'Input data'!N407,IF(OR(L392="No",L392="Yes"),0,"Irrelevant"))</f>
        <v>Irrelevant</v>
      </c>
      <c r="N392" s="4" t="str">
        <f>IF(AND(OR(I392="Motorway link",I392="Exit diverge",I392="Entrance merge"),'Input data'!O407=""),3,IF(AND(OR(I392="Motorway link",I392="Exit diverge",I392="Entrance merge"),'Input data'!O407&lt;11,'Input data'!O407&gt;-0.00000001),'Input data'!O407,"Irrelevant"))</f>
        <v>Irrelevant</v>
      </c>
      <c r="O392" s="4" t="str">
        <f>IF(AND(OR(I392="Motorway link",I392="Exit diverge",I392="Entrance merge",I392="Exit ramp",I392="Entrance ramp"),'Input data'!P407=""),0.5,IF(AND(OR(I392="Motorway link",I392="Exit diverge",I392="Entrance merge",I392="Exit ramp",I392="Entrance ramp"),'Input data'!P407&gt;-0.00000001,'Input data'!P407&lt;11),'Input data'!P407,"Irrelevant"))</f>
        <v>Irrelevant</v>
      </c>
      <c r="P392" s="4" t="str">
        <f>IF(AND(OR(I392="Motorway link",I392="Exit diverge",I392="Entrance merge"),'Input data'!Q407=""),5,IF(AND(OR(I392="Motorway link",I392="Exit diverge",I392="Entrance merge"),'Input data'!Q407&gt;-0.00000001,'Input data'!Q407&lt;101),'Input data'!Q407,"Irrelevant"))</f>
        <v>Irrelevant</v>
      </c>
      <c r="Q392" s="4" t="str">
        <f>IF(AND(OR(I392="Motorway link",I392="Exit diverge",I392="Entrance merge"),'Input data'!R407=""),"Straight",IF(AND(OR(I392="Motorway link",I392="Exit diverge",I392="Entrance merge"),'Input data'!R407&gt;10),'Input data'!R407,"Irrelevant"))</f>
        <v>Irrelevant</v>
      </c>
      <c r="R392" s="4" t="str">
        <f>IF(Q392="Straight",0,IF(AND(OR(I392="Motorway link",I392="Exit diverge",I392="Entrance merge"),OR('Input data'!S407="",'Input data'!S407&gt;(G392*1000))),G392*1000,IF(AND(OR(I392="Motorway link",I392="Exit diverge",I392="Entrance merge"),'Input data'!S407&gt;0),'Input data'!S407,"Irrelevant")))</f>
        <v>Irrelevant</v>
      </c>
      <c r="S392" s="4" t="str">
        <f>IF(AND(OR(I392="Motorway link",I392="Exit diverge",I392="Entrance merge"),'Input data'!T407=""),"Straight",IF(AND(OR(I392="Motorway link",I392="Exit diverge",I392="Entrance merge"),'Input data'!T407&gt;10),'Input data'!T407,"Irrelevant"))</f>
        <v>Irrelevant</v>
      </c>
      <c r="T392" s="4" t="str">
        <f>IF(S392="Straight",0,IF(R392="Irrelevant","Irrelevant",IF(AND(OR(I392="Motorway link",I392="Exit diverge",I392="Entrance merge"),OR('Input data'!U407="",'Input data'!U407&gt;(G392*1000-R392))),G392*1000-R392,IF(AND(OR(I392="Motorway link",I392="Exit diverge",I392="Entrance merge"),'Input data'!U407&gt;0),'Input data'!U407,"Irrelevant"))))</f>
        <v>Irrelevant</v>
      </c>
      <c r="U392" s="4" t="str">
        <f>IF(AND(OR(I392="Motorway link",I392="Exit diverge",I392="Entrance merge",I392="Exit ramp",I392="Entrance ramp"),'Input data'!V407=""),"No",IF(OR(I392="Motorway link",I392="Exit diverge",I392="Entrance merge",I392="Exit ramp",I392="Entrance ramp"),'Input data'!V407,"Irrelevant"))</f>
        <v>Irrelevant</v>
      </c>
      <c r="V392" s="4" t="str">
        <f>IF(W392="Straight",IF(AND(OR(I392="Exit ramp",I392="Entrance ramp"),'Input data'!W407=""),"Straight diamond ramp",IF(OR(I392="Exit ramp",I392="Entrance ramp"),'Input data'!W407,"Irrelevant")),"Irrelevant")</f>
        <v>Irrelevant</v>
      </c>
      <c r="W392" s="4" t="str">
        <f>IF(AND(OR(I392="Exit ramp",I392="Entrance ramp"),'Input data'!X407=""),"Straight",IF(AND(OR(I392="Exit ramp",I392="Entrance ramp"),'Input data'!X407&gt;10),'Input data'!X407,"Irrelevant"))</f>
        <v>Irrelevant</v>
      </c>
      <c r="X392" s="4" t="str">
        <f>IF(AND(OR(I392="Exit ramp",I392="Entrance ramp"),OR('Input data'!Y407="",'Input data'!Y407&gt;(G392*1000))),G392*1000,IF(AND(OR(I392="Exit ramp",I392="Entrance ramp"),'Input data'!Y407&gt;0),'Input data'!Y407,"Irrelevant"))</f>
        <v>Irrelevant</v>
      </c>
      <c r="Y392" s="4" t="str">
        <f>IF(AND(I392="Exit ramp",'Input data'!Z407=""),95,IF(AND(I392="Entrance ramp",'Input data'!Z407=""),45,IF(AND(OR(I392="Exit ramp",I392="Entrance ramp"),'Input data'!Z407&gt;4,'Input data'!Z407&lt;200),'Input data'!Z407,"Irrelevant")))</f>
        <v>Irrelevant</v>
      </c>
      <c r="Z392" s="4" t="str">
        <f>IF(AND(OR(I392="Exit ramp",I392="Entrance ramp"),'Input data'!AA407=""),"Straight",IF(AND(OR(I392="Exit ramp",I392="Entrance ramp"),'Input data'!AA407&gt;10),'Input data'!AA407,"Irrelevant"))</f>
        <v>Irrelevant</v>
      </c>
      <c r="AA392" s="4" t="str">
        <f>IF(X392="Irrelevant","Irrelevant",IF(AND(OR(I392="Exit ramp",I392="Entrance ramp"),OR('Input data'!AB407="",'Input data'!AB407&gt;(G392*1000-X392))),G392*1000-X392,IF(AND(OR(I392="Exit ramp",I392="Entrance ramp"),'Input data'!AB407&gt;0),'Input data'!AB407,"Irrelevant")))</f>
        <v>Irrelevant</v>
      </c>
      <c r="AB392" s="4" t="str">
        <f>IF(AND(I392="Exit ramp",'Input data'!AC407=""),60,IF(AND(I392="Entrance ramp",'Input data'!AC407=""),80,IF(AND(OR(I392="Exit ramp",I392="Entrance ramp"),'Input data'!AC407&gt;4,'Input data'!AC407&lt;200),'Input data'!AC407,"Irrelevant")))</f>
        <v>Irrelevant</v>
      </c>
      <c r="AC392" s="4" t="str">
        <f>IF(AND(OR(I392="Motorway link",I392="Exit diverge",I392="Entrance merge"),'Input data'!AD407=""),"No",IF(OR(I392="Motorway link",I392="Exit diverge",I392="Entrance merge"),'Input data'!AD407,"Irrelevant"))</f>
        <v>Irrelevant</v>
      </c>
      <c r="AD392" s="4" t="str">
        <f>IF(AND(OR(I392="Motorway link",I392="Exit diverge",I392="Entrance merge"),'Input data'!AE407=""),"130 kph",IF(OR(I392="Motorway link",I392="Exit diverge",I392="Entrance merge"),'Input data'!AE407,"Irrelevant"))</f>
        <v>Irrelevant</v>
      </c>
      <c r="AE392" s="4" t="str">
        <f>IF(AND(I392="Entrance merge",'Input data'!AF407=""),"No",IF(I392="Entrance merge",'Input data'!AF407,"Irrelevant"))</f>
        <v>Irrelevant</v>
      </c>
      <c r="AF392" s="4" t="str">
        <f>IF(AND(AE392="Yes",'Input data'!AG407&gt;0,'Input data'!AG407&lt;1.00000001),'Input data'!AG407,IF(OR(AE392="No",AE392="Yes"),0,"Irrelevant"))</f>
        <v>Irrelevant</v>
      </c>
    </row>
    <row r="393" spans="1:32" x14ac:dyDescent="0.3">
      <c r="A393" s="4" t="str">
        <f>IF('Input data'!A408="","",'Input data'!A408)</f>
        <v/>
      </c>
      <c r="B393" s="4" t="str">
        <f>IF('Input data'!B408="","",'Input data'!B408)</f>
        <v/>
      </c>
      <c r="C393" s="4" t="str">
        <f>IF('Input data'!C408="","",'Input data'!C408)</f>
        <v/>
      </c>
      <c r="D393" s="4" t="str">
        <f>IF('Input data'!D408="","",'Input data'!D408)</f>
        <v/>
      </c>
      <c r="E393" s="4" t="str">
        <f>IF('Input data'!E408="","",'Input data'!E408)</f>
        <v/>
      </c>
      <c r="F393" s="4" t="str">
        <f>IF('Input data'!F408="","",'Input data'!F408)</f>
        <v/>
      </c>
      <c r="G393" s="4">
        <f>IF('Input data'!G408="","",'Input data'!G408)</f>
        <v>0</v>
      </c>
      <c r="H393" s="4" t="str">
        <f>IF('Input data'!H408&gt;0.5,'Input data'!H408,"")</f>
        <v/>
      </c>
      <c r="I393" s="4" t="str">
        <f>IF('Input data'!I408="","",'Input data'!I408)</f>
        <v/>
      </c>
      <c r="J393" s="4" t="str">
        <f>IF(AND(OR(I393="Motorway link",I393="Exit diverge",I393="Entrance merge"),'Input data'!K408=""),2,IF(AND(OR(I393="Motorway link",I393="Exit diverge",I393="Entrance merge"),'Input data'!K408&gt;0.5,'Input data'!K408&lt;21),'Input data'!K408,"Irrelevant"))</f>
        <v>Irrelevant</v>
      </c>
      <c r="K393" s="4" t="str">
        <f>IF(AND(OR(I393="Motorway link",I393="Exit diverge",I393="Entrance merge",I393="Exit ramp",I393="Entrance ramp"),'Input data'!L408=""),3.5,IF(AND(OR(I393="Motorway link",I393="Exit diverge",I393="Entrance merge",I393="Exit ramp",I393="Entrance ramp"),'Input data'!L408&gt;1.5,'Input data'!L408&lt;11),'Input data'!L408,"Irrelevant"))</f>
        <v>Irrelevant</v>
      </c>
      <c r="L393" s="4" t="str">
        <f>IF(AND(I393="Motorway link",'Input data'!M408=""),"No",IF(I393="Motorway link",'Input data'!M408,"Irrelevant"))</f>
        <v>Irrelevant</v>
      </c>
      <c r="M393" s="4" t="str">
        <f>IF(AND(L393="Yes",'Input data'!N408&gt;0,'Input data'!N408&lt;1.00000001),'Input data'!N408,IF(OR(L393="No",L393="Yes"),0,"Irrelevant"))</f>
        <v>Irrelevant</v>
      </c>
      <c r="N393" s="4" t="str">
        <f>IF(AND(OR(I393="Motorway link",I393="Exit diverge",I393="Entrance merge"),'Input data'!O408=""),3,IF(AND(OR(I393="Motorway link",I393="Exit diverge",I393="Entrance merge"),'Input data'!O408&lt;11,'Input data'!O408&gt;-0.00000001),'Input data'!O408,"Irrelevant"))</f>
        <v>Irrelevant</v>
      </c>
      <c r="O393" s="4" t="str">
        <f>IF(AND(OR(I393="Motorway link",I393="Exit diverge",I393="Entrance merge",I393="Exit ramp",I393="Entrance ramp"),'Input data'!P408=""),0.5,IF(AND(OR(I393="Motorway link",I393="Exit diverge",I393="Entrance merge",I393="Exit ramp",I393="Entrance ramp"),'Input data'!P408&gt;-0.00000001,'Input data'!P408&lt;11),'Input data'!P408,"Irrelevant"))</f>
        <v>Irrelevant</v>
      </c>
      <c r="P393" s="4" t="str">
        <f>IF(AND(OR(I393="Motorway link",I393="Exit diverge",I393="Entrance merge"),'Input data'!Q408=""),5,IF(AND(OR(I393="Motorway link",I393="Exit diverge",I393="Entrance merge"),'Input data'!Q408&gt;-0.00000001,'Input data'!Q408&lt;101),'Input data'!Q408,"Irrelevant"))</f>
        <v>Irrelevant</v>
      </c>
      <c r="Q393" s="4" t="str">
        <f>IF(AND(OR(I393="Motorway link",I393="Exit diverge",I393="Entrance merge"),'Input data'!R408=""),"Straight",IF(AND(OR(I393="Motorway link",I393="Exit diverge",I393="Entrance merge"),'Input data'!R408&gt;10),'Input data'!R408,"Irrelevant"))</f>
        <v>Irrelevant</v>
      </c>
      <c r="R393" s="4" t="str">
        <f>IF(Q393="Straight",0,IF(AND(OR(I393="Motorway link",I393="Exit diverge",I393="Entrance merge"),OR('Input data'!S408="",'Input data'!S408&gt;(G393*1000))),G393*1000,IF(AND(OR(I393="Motorway link",I393="Exit diverge",I393="Entrance merge"),'Input data'!S408&gt;0),'Input data'!S408,"Irrelevant")))</f>
        <v>Irrelevant</v>
      </c>
      <c r="S393" s="4" t="str">
        <f>IF(AND(OR(I393="Motorway link",I393="Exit diverge",I393="Entrance merge"),'Input data'!T408=""),"Straight",IF(AND(OR(I393="Motorway link",I393="Exit diverge",I393="Entrance merge"),'Input data'!T408&gt;10),'Input data'!T408,"Irrelevant"))</f>
        <v>Irrelevant</v>
      </c>
      <c r="T393" s="4" t="str">
        <f>IF(S393="Straight",0,IF(R393="Irrelevant","Irrelevant",IF(AND(OR(I393="Motorway link",I393="Exit diverge",I393="Entrance merge"),OR('Input data'!U408="",'Input data'!U408&gt;(G393*1000-R393))),G393*1000-R393,IF(AND(OR(I393="Motorway link",I393="Exit diverge",I393="Entrance merge"),'Input data'!U408&gt;0),'Input data'!U408,"Irrelevant"))))</f>
        <v>Irrelevant</v>
      </c>
      <c r="U393" s="4" t="str">
        <f>IF(AND(OR(I393="Motorway link",I393="Exit diverge",I393="Entrance merge",I393="Exit ramp",I393="Entrance ramp"),'Input data'!V408=""),"No",IF(OR(I393="Motorway link",I393="Exit diverge",I393="Entrance merge",I393="Exit ramp",I393="Entrance ramp"),'Input data'!V408,"Irrelevant"))</f>
        <v>Irrelevant</v>
      </c>
      <c r="V393" s="4" t="str">
        <f>IF(W393="Straight",IF(AND(OR(I393="Exit ramp",I393="Entrance ramp"),'Input data'!W408=""),"Straight diamond ramp",IF(OR(I393="Exit ramp",I393="Entrance ramp"),'Input data'!W408,"Irrelevant")),"Irrelevant")</f>
        <v>Irrelevant</v>
      </c>
      <c r="W393" s="4" t="str">
        <f>IF(AND(OR(I393="Exit ramp",I393="Entrance ramp"),'Input data'!X408=""),"Straight",IF(AND(OR(I393="Exit ramp",I393="Entrance ramp"),'Input data'!X408&gt;10),'Input data'!X408,"Irrelevant"))</f>
        <v>Irrelevant</v>
      </c>
      <c r="X393" s="4" t="str">
        <f>IF(AND(OR(I393="Exit ramp",I393="Entrance ramp"),OR('Input data'!Y408="",'Input data'!Y408&gt;(G393*1000))),G393*1000,IF(AND(OR(I393="Exit ramp",I393="Entrance ramp"),'Input data'!Y408&gt;0),'Input data'!Y408,"Irrelevant"))</f>
        <v>Irrelevant</v>
      </c>
      <c r="Y393" s="4" t="str">
        <f>IF(AND(I393="Exit ramp",'Input data'!Z408=""),95,IF(AND(I393="Entrance ramp",'Input data'!Z408=""),45,IF(AND(OR(I393="Exit ramp",I393="Entrance ramp"),'Input data'!Z408&gt;4,'Input data'!Z408&lt;200),'Input data'!Z408,"Irrelevant")))</f>
        <v>Irrelevant</v>
      </c>
      <c r="Z393" s="4" t="str">
        <f>IF(AND(OR(I393="Exit ramp",I393="Entrance ramp"),'Input data'!AA408=""),"Straight",IF(AND(OR(I393="Exit ramp",I393="Entrance ramp"),'Input data'!AA408&gt;10),'Input data'!AA408,"Irrelevant"))</f>
        <v>Irrelevant</v>
      </c>
      <c r="AA393" s="4" t="str">
        <f>IF(X393="Irrelevant","Irrelevant",IF(AND(OR(I393="Exit ramp",I393="Entrance ramp"),OR('Input data'!AB408="",'Input data'!AB408&gt;(G393*1000-X393))),G393*1000-X393,IF(AND(OR(I393="Exit ramp",I393="Entrance ramp"),'Input data'!AB408&gt;0),'Input data'!AB408,"Irrelevant")))</f>
        <v>Irrelevant</v>
      </c>
      <c r="AB393" s="4" t="str">
        <f>IF(AND(I393="Exit ramp",'Input data'!AC408=""),60,IF(AND(I393="Entrance ramp",'Input data'!AC408=""),80,IF(AND(OR(I393="Exit ramp",I393="Entrance ramp"),'Input data'!AC408&gt;4,'Input data'!AC408&lt;200),'Input data'!AC408,"Irrelevant")))</f>
        <v>Irrelevant</v>
      </c>
      <c r="AC393" s="4" t="str">
        <f>IF(AND(OR(I393="Motorway link",I393="Exit diverge",I393="Entrance merge"),'Input data'!AD408=""),"No",IF(OR(I393="Motorway link",I393="Exit diverge",I393="Entrance merge"),'Input data'!AD408,"Irrelevant"))</f>
        <v>Irrelevant</v>
      </c>
      <c r="AD393" s="4" t="str">
        <f>IF(AND(OR(I393="Motorway link",I393="Exit diverge",I393="Entrance merge"),'Input data'!AE408=""),"130 kph",IF(OR(I393="Motorway link",I393="Exit diverge",I393="Entrance merge"),'Input data'!AE408,"Irrelevant"))</f>
        <v>Irrelevant</v>
      </c>
      <c r="AE393" s="4" t="str">
        <f>IF(AND(I393="Entrance merge",'Input data'!AF408=""),"No",IF(I393="Entrance merge",'Input data'!AF408,"Irrelevant"))</f>
        <v>Irrelevant</v>
      </c>
      <c r="AF393" s="4" t="str">
        <f>IF(AND(AE393="Yes",'Input data'!AG408&gt;0,'Input data'!AG408&lt;1.00000001),'Input data'!AG408,IF(OR(AE393="No",AE393="Yes"),0,"Irrelevant"))</f>
        <v>Irrelevant</v>
      </c>
    </row>
    <row r="394" spans="1:32" x14ac:dyDescent="0.3">
      <c r="A394" s="4" t="str">
        <f>IF('Input data'!A409="","",'Input data'!A409)</f>
        <v/>
      </c>
      <c r="B394" s="4" t="str">
        <f>IF('Input data'!B409="","",'Input data'!B409)</f>
        <v/>
      </c>
      <c r="C394" s="4" t="str">
        <f>IF('Input data'!C409="","",'Input data'!C409)</f>
        <v/>
      </c>
      <c r="D394" s="4" t="str">
        <f>IF('Input data'!D409="","",'Input data'!D409)</f>
        <v/>
      </c>
      <c r="E394" s="4" t="str">
        <f>IF('Input data'!E409="","",'Input data'!E409)</f>
        <v/>
      </c>
      <c r="F394" s="4" t="str">
        <f>IF('Input data'!F409="","",'Input data'!F409)</f>
        <v/>
      </c>
      <c r="G394" s="4">
        <f>IF('Input data'!G409="","",'Input data'!G409)</f>
        <v>0</v>
      </c>
      <c r="H394" s="4" t="str">
        <f>IF('Input data'!H409&gt;0.5,'Input data'!H409,"")</f>
        <v/>
      </c>
      <c r="I394" s="4" t="str">
        <f>IF('Input data'!I409="","",'Input data'!I409)</f>
        <v/>
      </c>
      <c r="J394" s="4" t="str">
        <f>IF(AND(OR(I394="Motorway link",I394="Exit diverge",I394="Entrance merge"),'Input data'!K409=""),2,IF(AND(OR(I394="Motorway link",I394="Exit diverge",I394="Entrance merge"),'Input data'!K409&gt;0.5,'Input data'!K409&lt;21),'Input data'!K409,"Irrelevant"))</f>
        <v>Irrelevant</v>
      </c>
      <c r="K394" s="4" t="str">
        <f>IF(AND(OR(I394="Motorway link",I394="Exit diverge",I394="Entrance merge",I394="Exit ramp",I394="Entrance ramp"),'Input data'!L409=""),3.5,IF(AND(OR(I394="Motorway link",I394="Exit diverge",I394="Entrance merge",I394="Exit ramp",I394="Entrance ramp"),'Input data'!L409&gt;1.5,'Input data'!L409&lt;11),'Input data'!L409,"Irrelevant"))</f>
        <v>Irrelevant</v>
      </c>
      <c r="L394" s="4" t="str">
        <f>IF(AND(I394="Motorway link",'Input data'!M409=""),"No",IF(I394="Motorway link",'Input data'!M409,"Irrelevant"))</f>
        <v>Irrelevant</v>
      </c>
      <c r="M394" s="4" t="str">
        <f>IF(AND(L394="Yes",'Input data'!N409&gt;0,'Input data'!N409&lt;1.00000001),'Input data'!N409,IF(OR(L394="No",L394="Yes"),0,"Irrelevant"))</f>
        <v>Irrelevant</v>
      </c>
      <c r="N394" s="4" t="str">
        <f>IF(AND(OR(I394="Motorway link",I394="Exit diverge",I394="Entrance merge"),'Input data'!O409=""),3,IF(AND(OR(I394="Motorway link",I394="Exit diverge",I394="Entrance merge"),'Input data'!O409&lt;11,'Input data'!O409&gt;-0.00000001),'Input data'!O409,"Irrelevant"))</f>
        <v>Irrelevant</v>
      </c>
      <c r="O394" s="4" t="str">
        <f>IF(AND(OR(I394="Motorway link",I394="Exit diverge",I394="Entrance merge",I394="Exit ramp",I394="Entrance ramp"),'Input data'!P409=""),0.5,IF(AND(OR(I394="Motorway link",I394="Exit diverge",I394="Entrance merge",I394="Exit ramp",I394="Entrance ramp"),'Input data'!P409&gt;-0.00000001,'Input data'!P409&lt;11),'Input data'!P409,"Irrelevant"))</f>
        <v>Irrelevant</v>
      </c>
      <c r="P394" s="4" t="str">
        <f>IF(AND(OR(I394="Motorway link",I394="Exit diverge",I394="Entrance merge"),'Input data'!Q409=""),5,IF(AND(OR(I394="Motorway link",I394="Exit diverge",I394="Entrance merge"),'Input data'!Q409&gt;-0.00000001,'Input data'!Q409&lt;101),'Input data'!Q409,"Irrelevant"))</f>
        <v>Irrelevant</v>
      </c>
      <c r="Q394" s="4" t="str">
        <f>IF(AND(OR(I394="Motorway link",I394="Exit diverge",I394="Entrance merge"),'Input data'!R409=""),"Straight",IF(AND(OR(I394="Motorway link",I394="Exit diverge",I394="Entrance merge"),'Input data'!R409&gt;10),'Input data'!R409,"Irrelevant"))</f>
        <v>Irrelevant</v>
      </c>
      <c r="R394" s="4" t="str">
        <f>IF(Q394="Straight",0,IF(AND(OR(I394="Motorway link",I394="Exit diverge",I394="Entrance merge"),OR('Input data'!S409="",'Input data'!S409&gt;(G394*1000))),G394*1000,IF(AND(OR(I394="Motorway link",I394="Exit diverge",I394="Entrance merge"),'Input data'!S409&gt;0),'Input data'!S409,"Irrelevant")))</f>
        <v>Irrelevant</v>
      </c>
      <c r="S394" s="4" t="str">
        <f>IF(AND(OR(I394="Motorway link",I394="Exit diverge",I394="Entrance merge"),'Input data'!T409=""),"Straight",IF(AND(OR(I394="Motorway link",I394="Exit diverge",I394="Entrance merge"),'Input data'!T409&gt;10),'Input data'!T409,"Irrelevant"))</f>
        <v>Irrelevant</v>
      </c>
      <c r="T394" s="4" t="str">
        <f>IF(S394="Straight",0,IF(R394="Irrelevant","Irrelevant",IF(AND(OR(I394="Motorway link",I394="Exit diverge",I394="Entrance merge"),OR('Input data'!U409="",'Input data'!U409&gt;(G394*1000-R394))),G394*1000-R394,IF(AND(OR(I394="Motorway link",I394="Exit diverge",I394="Entrance merge"),'Input data'!U409&gt;0),'Input data'!U409,"Irrelevant"))))</f>
        <v>Irrelevant</v>
      </c>
      <c r="U394" s="4" t="str">
        <f>IF(AND(OR(I394="Motorway link",I394="Exit diverge",I394="Entrance merge",I394="Exit ramp",I394="Entrance ramp"),'Input data'!V409=""),"No",IF(OR(I394="Motorway link",I394="Exit diverge",I394="Entrance merge",I394="Exit ramp",I394="Entrance ramp"),'Input data'!V409,"Irrelevant"))</f>
        <v>Irrelevant</v>
      </c>
      <c r="V394" s="4" t="str">
        <f>IF(W394="Straight",IF(AND(OR(I394="Exit ramp",I394="Entrance ramp"),'Input data'!W409=""),"Straight diamond ramp",IF(OR(I394="Exit ramp",I394="Entrance ramp"),'Input data'!W409,"Irrelevant")),"Irrelevant")</f>
        <v>Irrelevant</v>
      </c>
      <c r="W394" s="4" t="str">
        <f>IF(AND(OR(I394="Exit ramp",I394="Entrance ramp"),'Input data'!X409=""),"Straight",IF(AND(OR(I394="Exit ramp",I394="Entrance ramp"),'Input data'!X409&gt;10),'Input data'!X409,"Irrelevant"))</f>
        <v>Irrelevant</v>
      </c>
      <c r="X394" s="4" t="str">
        <f>IF(AND(OR(I394="Exit ramp",I394="Entrance ramp"),OR('Input data'!Y409="",'Input data'!Y409&gt;(G394*1000))),G394*1000,IF(AND(OR(I394="Exit ramp",I394="Entrance ramp"),'Input data'!Y409&gt;0),'Input data'!Y409,"Irrelevant"))</f>
        <v>Irrelevant</v>
      </c>
      <c r="Y394" s="4" t="str">
        <f>IF(AND(I394="Exit ramp",'Input data'!Z409=""),95,IF(AND(I394="Entrance ramp",'Input data'!Z409=""),45,IF(AND(OR(I394="Exit ramp",I394="Entrance ramp"),'Input data'!Z409&gt;4,'Input data'!Z409&lt;200),'Input data'!Z409,"Irrelevant")))</f>
        <v>Irrelevant</v>
      </c>
      <c r="Z394" s="4" t="str">
        <f>IF(AND(OR(I394="Exit ramp",I394="Entrance ramp"),'Input data'!AA409=""),"Straight",IF(AND(OR(I394="Exit ramp",I394="Entrance ramp"),'Input data'!AA409&gt;10),'Input data'!AA409,"Irrelevant"))</f>
        <v>Irrelevant</v>
      </c>
      <c r="AA394" s="4" t="str">
        <f>IF(X394="Irrelevant","Irrelevant",IF(AND(OR(I394="Exit ramp",I394="Entrance ramp"),OR('Input data'!AB409="",'Input data'!AB409&gt;(G394*1000-X394))),G394*1000-X394,IF(AND(OR(I394="Exit ramp",I394="Entrance ramp"),'Input data'!AB409&gt;0),'Input data'!AB409,"Irrelevant")))</f>
        <v>Irrelevant</v>
      </c>
      <c r="AB394" s="4" t="str">
        <f>IF(AND(I394="Exit ramp",'Input data'!AC409=""),60,IF(AND(I394="Entrance ramp",'Input data'!AC409=""),80,IF(AND(OR(I394="Exit ramp",I394="Entrance ramp"),'Input data'!AC409&gt;4,'Input data'!AC409&lt;200),'Input data'!AC409,"Irrelevant")))</f>
        <v>Irrelevant</v>
      </c>
      <c r="AC394" s="4" t="str">
        <f>IF(AND(OR(I394="Motorway link",I394="Exit diverge",I394="Entrance merge"),'Input data'!AD409=""),"No",IF(OR(I394="Motorway link",I394="Exit diverge",I394="Entrance merge"),'Input data'!AD409,"Irrelevant"))</f>
        <v>Irrelevant</v>
      </c>
      <c r="AD394" s="4" t="str">
        <f>IF(AND(OR(I394="Motorway link",I394="Exit diverge",I394="Entrance merge"),'Input data'!AE409=""),"130 kph",IF(OR(I394="Motorway link",I394="Exit diverge",I394="Entrance merge"),'Input data'!AE409,"Irrelevant"))</f>
        <v>Irrelevant</v>
      </c>
      <c r="AE394" s="4" t="str">
        <f>IF(AND(I394="Entrance merge",'Input data'!AF409=""),"No",IF(I394="Entrance merge",'Input data'!AF409,"Irrelevant"))</f>
        <v>Irrelevant</v>
      </c>
      <c r="AF394" s="4" t="str">
        <f>IF(AND(AE394="Yes",'Input data'!AG409&gt;0,'Input data'!AG409&lt;1.00000001),'Input data'!AG409,IF(OR(AE394="No",AE394="Yes"),0,"Irrelevant"))</f>
        <v>Irrelevant</v>
      </c>
    </row>
    <row r="395" spans="1:32" x14ac:dyDescent="0.3">
      <c r="A395" s="4" t="str">
        <f>IF('Input data'!A410="","",'Input data'!A410)</f>
        <v/>
      </c>
      <c r="B395" s="4" t="str">
        <f>IF('Input data'!B410="","",'Input data'!B410)</f>
        <v/>
      </c>
      <c r="C395" s="4" t="str">
        <f>IF('Input data'!C410="","",'Input data'!C410)</f>
        <v/>
      </c>
      <c r="D395" s="4" t="str">
        <f>IF('Input data'!D410="","",'Input data'!D410)</f>
        <v/>
      </c>
      <c r="E395" s="4" t="str">
        <f>IF('Input data'!E410="","",'Input data'!E410)</f>
        <v/>
      </c>
      <c r="F395" s="4" t="str">
        <f>IF('Input data'!F410="","",'Input data'!F410)</f>
        <v/>
      </c>
      <c r="G395" s="4">
        <f>IF('Input data'!G410="","",'Input data'!G410)</f>
        <v>0</v>
      </c>
      <c r="H395" s="4" t="str">
        <f>IF('Input data'!H410&gt;0.5,'Input data'!H410,"")</f>
        <v/>
      </c>
      <c r="I395" s="4" t="str">
        <f>IF('Input data'!I410="","",'Input data'!I410)</f>
        <v/>
      </c>
      <c r="J395" s="4" t="str">
        <f>IF(AND(OR(I395="Motorway link",I395="Exit diverge",I395="Entrance merge"),'Input data'!K410=""),2,IF(AND(OR(I395="Motorway link",I395="Exit diverge",I395="Entrance merge"),'Input data'!K410&gt;0.5,'Input data'!K410&lt;21),'Input data'!K410,"Irrelevant"))</f>
        <v>Irrelevant</v>
      </c>
      <c r="K395" s="4" t="str">
        <f>IF(AND(OR(I395="Motorway link",I395="Exit diverge",I395="Entrance merge",I395="Exit ramp",I395="Entrance ramp"),'Input data'!L410=""),3.5,IF(AND(OR(I395="Motorway link",I395="Exit diverge",I395="Entrance merge",I395="Exit ramp",I395="Entrance ramp"),'Input data'!L410&gt;1.5,'Input data'!L410&lt;11),'Input data'!L410,"Irrelevant"))</f>
        <v>Irrelevant</v>
      </c>
      <c r="L395" s="4" t="str">
        <f>IF(AND(I395="Motorway link",'Input data'!M410=""),"No",IF(I395="Motorway link",'Input data'!M410,"Irrelevant"))</f>
        <v>Irrelevant</v>
      </c>
      <c r="M395" s="4" t="str">
        <f>IF(AND(L395="Yes",'Input data'!N410&gt;0,'Input data'!N410&lt;1.00000001),'Input data'!N410,IF(OR(L395="No",L395="Yes"),0,"Irrelevant"))</f>
        <v>Irrelevant</v>
      </c>
      <c r="N395" s="4" t="str">
        <f>IF(AND(OR(I395="Motorway link",I395="Exit diverge",I395="Entrance merge"),'Input data'!O410=""),3,IF(AND(OR(I395="Motorway link",I395="Exit diverge",I395="Entrance merge"),'Input data'!O410&lt;11,'Input data'!O410&gt;-0.00000001),'Input data'!O410,"Irrelevant"))</f>
        <v>Irrelevant</v>
      </c>
      <c r="O395" s="4" t="str">
        <f>IF(AND(OR(I395="Motorway link",I395="Exit diverge",I395="Entrance merge",I395="Exit ramp",I395="Entrance ramp"),'Input data'!P410=""),0.5,IF(AND(OR(I395="Motorway link",I395="Exit diverge",I395="Entrance merge",I395="Exit ramp",I395="Entrance ramp"),'Input data'!P410&gt;-0.00000001,'Input data'!P410&lt;11),'Input data'!P410,"Irrelevant"))</f>
        <v>Irrelevant</v>
      </c>
      <c r="P395" s="4" t="str">
        <f>IF(AND(OR(I395="Motorway link",I395="Exit diverge",I395="Entrance merge"),'Input data'!Q410=""),5,IF(AND(OR(I395="Motorway link",I395="Exit diverge",I395="Entrance merge"),'Input data'!Q410&gt;-0.00000001,'Input data'!Q410&lt;101),'Input data'!Q410,"Irrelevant"))</f>
        <v>Irrelevant</v>
      </c>
      <c r="Q395" s="4" t="str">
        <f>IF(AND(OR(I395="Motorway link",I395="Exit diverge",I395="Entrance merge"),'Input data'!R410=""),"Straight",IF(AND(OR(I395="Motorway link",I395="Exit diverge",I395="Entrance merge"),'Input data'!R410&gt;10),'Input data'!R410,"Irrelevant"))</f>
        <v>Irrelevant</v>
      </c>
      <c r="R395" s="4" t="str">
        <f>IF(Q395="Straight",0,IF(AND(OR(I395="Motorway link",I395="Exit diverge",I395="Entrance merge"),OR('Input data'!S410="",'Input data'!S410&gt;(G395*1000))),G395*1000,IF(AND(OR(I395="Motorway link",I395="Exit diverge",I395="Entrance merge"),'Input data'!S410&gt;0),'Input data'!S410,"Irrelevant")))</f>
        <v>Irrelevant</v>
      </c>
      <c r="S395" s="4" t="str">
        <f>IF(AND(OR(I395="Motorway link",I395="Exit diverge",I395="Entrance merge"),'Input data'!T410=""),"Straight",IF(AND(OR(I395="Motorway link",I395="Exit diverge",I395="Entrance merge"),'Input data'!T410&gt;10),'Input data'!T410,"Irrelevant"))</f>
        <v>Irrelevant</v>
      </c>
      <c r="T395" s="4" t="str">
        <f>IF(S395="Straight",0,IF(R395="Irrelevant","Irrelevant",IF(AND(OR(I395="Motorway link",I395="Exit diverge",I395="Entrance merge"),OR('Input data'!U410="",'Input data'!U410&gt;(G395*1000-R395))),G395*1000-R395,IF(AND(OR(I395="Motorway link",I395="Exit diverge",I395="Entrance merge"),'Input data'!U410&gt;0),'Input data'!U410,"Irrelevant"))))</f>
        <v>Irrelevant</v>
      </c>
      <c r="U395" s="4" t="str">
        <f>IF(AND(OR(I395="Motorway link",I395="Exit diverge",I395="Entrance merge",I395="Exit ramp",I395="Entrance ramp"),'Input data'!V410=""),"No",IF(OR(I395="Motorway link",I395="Exit diverge",I395="Entrance merge",I395="Exit ramp",I395="Entrance ramp"),'Input data'!V410,"Irrelevant"))</f>
        <v>Irrelevant</v>
      </c>
      <c r="V395" s="4" t="str">
        <f>IF(W395="Straight",IF(AND(OR(I395="Exit ramp",I395="Entrance ramp"),'Input data'!W410=""),"Straight diamond ramp",IF(OR(I395="Exit ramp",I395="Entrance ramp"),'Input data'!W410,"Irrelevant")),"Irrelevant")</f>
        <v>Irrelevant</v>
      </c>
      <c r="W395" s="4" t="str">
        <f>IF(AND(OR(I395="Exit ramp",I395="Entrance ramp"),'Input data'!X410=""),"Straight",IF(AND(OR(I395="Exit ramp",I395="Entrance ramp"),'Input data'!X410&gt;10),'Input data'!X410,"Irrelevant"))</f>
        <v>Irrelevant</v>
      </c>
      <c r="X395" s="4" t="str">
        <f>IF(AND(OR(I395="Exit ramp",I395="Entrance ramp"),OR('Input data'!Y410="",'Input data'!Y410&gt;(G395*1000))),G395*1000,IF(AND(OR(I395="Exit ramp",I395="Entrance ramp"),'Input data'!Y410&gt;0),'Input data'!Y410,"Irrelevant"))</f>
        <v>Irrelevant</v>
      </c>
      <c r="Y395" s="4" t="str">
        <f>IF(AND(I395="Exit ramp",'Input data'!Z410=""),95,IF(AND(I395="Entrance ramp",'Input data'!Z410=""),45,IF(AND(OR(I395="Exit ramp",I395="Entrance ramp"),'Input data'!Z410&gt;4,'Input data'!Z410&lt;200),'Input data'!Z410,"Irrelevant")))</f>
        <v>Irrelevant</v>
      </c>
      <c r="Z395" s="4" t="str">
        <f>IF(AND(OR(I395="Exit ramp",I395="Entrance ramp"),'Input data'!AA410=""),"Straight",IF(AND(OR(I395="Exit ramp",I395="Entrance ramp"),'Input data'!AA410&gt;10),'Input data'!AA410,"Irrelevant"))</f>
        <v>Irrelevant</v>
      </c>
      <c r="AA395" s="4" t="str">
        <f>IF(X395="Irrelevant","Irrelevant",IF(AND(OR(I395="Exit ramp",I395="Entrance ramp"),OR('Input data'!AB410="",'Input data'!AB410&gt;(G395*1000-X395))),G395*1000-X395,IF(AND(OR(I395="Exit ramp",I395="Entrance ramp"),'Input data'!AB410&gt;0),'Input data'!AB410,"Irrelevant")))</f>
        <v>Irrelevant</v>
      </c>
      <c r="AB395" s="4" t="str">
        <f>IF(AND(I395="Exit ramp",'Input data'!AC410=""),60,IF(AND(I395="Entrance ramp",'Input data'!AC410=""),80,IF(AND(OR(I395="Exit ramp",I395="Entrance ramp"),'Input data'!AC410&gt;4,'Input data'!AC410&lt;200),'Input data'!AC410,"Irrelevant")))</f>
        <v>Irrelevant</v>
      </c>
      <c r="AC395" s="4" t="str">
        <f>IF(AND(OR(I395="Motorway link",I395="Exit diverge",I395="Entrance merge"),'Input data'!AD410=""),"No",IF(OR(I395="Motorway link",I395="Exit diverge",I395="Entrance merge"),'Input data'!AD410,"Irrelevant"))</f>
        <v>Irrelevant</v>
      </c>
      <c r="AD395" s="4" t="str">
        <f>IF(AND(OR(I395="Motorway link",I395="Exit diverge",I395="Entrance merge"),'Input data'!AE410=""),"130 kph",IF(OR(I395="Motorway link",I395="Exit diverge",I395="Entrance merge"),'Input data'!AE410,"Irrelevant"))</f>
        <v>Irrelevant</v>
      </c>
      <c r="AE395" s="4" t="str">
        <f>IF(AND(I395="Entrance merge",'Input data'!AF410=""),"No",IF(I395="Entrance merge",'Input data'!AF410,"Irrelevant"))</f>
        <v>Irrelevant</v>
      </c>
      <c r="AF395" s="4" t="str">
        <f>IF(AND(AE395="Yes",'Input data'!AG410&gt;0,'Input data'!AG410&lt;1.00000001),'Input data'!AG410,IF(OR(AE395="No",AE395="Yes"),0,"Irrelevant"))</f>
        <v>Irrelevant</v>
      </c>
    </row>
    <row r="396" spans="1:32" x14ac:dyDescent="0.3">
      <c r="A396" s="4" t="str">
        <f>IF('Input data'!A411="","",'Input data'!A411)</f>
        <v/>
      </c>
      <c r="B396" s="4" t="str">
        <f>IF('Input data'!B411="","",'Input data'!B411)</f>
        <v/>
      </c>
      <c r="C396" s="4" t="str">
        <f>IF('Input data'!C411="","",'Input data'!C411)</f>
        <v/>
      </c>
      <c r="D396" s="4" t="str">
        <f>IF('Input data'!D411="","",'Input data'!D411)</f>
        <v/>
      </c>
      <c r="E396" s="4" t="str">
        <f>IF('Input data'!E411="","",'Input data'!E411)</f>
        <v/>
      </c>
      <c r="F396" s="4" t="str">
        <f>IF('Input data'!F411="","",'Input data'!F411)</f>
        <v/>
      </c>
      <c r="G396" s="4">
        <f>IF('Input data'!G411="","",'Input data'!G411)</f>
        <v>0</v>
      </c>
      <c r="H396" s="4" t="str">
        <f>IF('Input data'!H411&gt;0.5,'Input data'!H411,"")</f>
        <v/>
      </c>
      <c r="I396" s="4" t="str">
        <f>IF('Input data'!I411="","",'Input data'!I411)</f>
        <v/>
      </c>
      <c r="J396" s="4" t="str">
        <f>IF(AND(OR(I396="Motorway link",I396="Exit diverge",I396="Entrance merge"),'Input data'!K411=""),2,IF(AND(OR(I396="Motorway link",I396="Exit diverge",I396="Entrance merge"),'Input data'!K411&gt;0.5,'Input data'!K411&lt;21),'Input data'!K411,"Irrelevant"))</f>
        <v>Irrelevant</v>
      </c>
      <c r="K396" s="4" t="str">
        <f>IF(AND(OR(I396="Motorway link",I396="Exit diverge",I396="Entrance merge",I396="Exit ramp",I396="Entrance ramp"),'Input data'!L411=""),3.5,IF(AND(OR(I396="Motorway link",I396="Exit diverge",I396="Entrance merge",I396="Exit ramp",I396="Entrance ramp"),'Input data'!L411&gt;1.5,'Input data'!L411&lt;11),'Input data'!L411,"Irrelevant"))</f>
        <v>Irrelevant</v>
      </c>
      <c r="L396" s="4" t="str">
        <f>IF(AND(I396="Motorway link",'Input data'!M411=""),"No",IF(I396="Motorway link",'Input data'!M411,"Irrelevant"))</f>
        <v>Irrelevant</v>
      </c>
      <c r="M396" s="4" t="str">
        <f>IF(AND(L396="Yes",'Input data'!N411&gt;0,'Input data'!N411&lt;1.00000001),'Input data'!N411,IF(OR(L396="No",L396="Yes"),0,"Irrelevant"))</f>
        <v>Irrelevant</v>
      </c>
      <c r="N396" s="4" t="str">
        <f>IF(AND(OR(I396="Motorway link",I396="Exit diverge",I396="Entrance merge"),'Input data'!O411=""),3,IF(AND(OR(I396="Motorway link",I396="Exit diverge",I396="Entrance merge"),'Input data'!O411&lt;11,'Input data'!O411&gt;-0.00000001),'Input data'!O411,"Irrelevant"))</f>
        <v>Irrelevant</v>
      </c>
      <c r="O396" s="4" t="str">
        <f>IF(AND(OR(I396="Motorway link",I396="Exit diverge",I396="Entrance merge",I396="Exit ramp",I396="Entrance ramp"),'Input data'!P411=""),0.5,IF(AND(OR(I396="Motorway link",I396="Exit diverge",I396="Entrance merge",I396="Exit ramp",I396="Entrance ramp"),'Input data'!P411&gt;-0.00000001,'Input data'!P411&lt;11),'Input data'!P411,"Irrelevant"))</f>
        <v>Irrelevant</v>
      </c>
      <c r="P396" s="4" t="str">
        <f>IF(AND(OR(I396="Motorway link",I396="Exit diverge",I396="Entrance merge"),'Input data'!Q411=""),5,IF(AND(OR(I396="Motorway link",I396="Exit diverge",I396="Entrance merge"),'Input data'!Q411&gt;-0.00000001,'Input data'!Q411&lt;101),'Input data'!Q411,"Irrelevant"))</f>
        <v>Irrelevant</v>
      </c>
      <c r="Q396" s="4" t="str">
        <f>IF(AND(OR(I396="Motorway link",I396="Exit diverge",I396="Entrance merge"),'Input data'!R411=""),"Straight",IF(AND(OR(I396="Motorway link",I396="Exit diverge",I396="Entrance merge"),'Input data'!R411&gt;10),'Input data'!R411,"Irrelevant"))</f>
        <v>Irrelevant</v>
      </c>
      <c r="R396" s="4" t="str">
        <f>IF(Q396="Straight",0,IF(AND(OR(I396="Motorway link",I396="Exit diverge",I396="Entrance merge"),OR('Input data'!S411="",'Input data'!S411&gt;(G396*1000))),G396*1000,IF(AND(OR(I396="Motorway link",I396="Exit diverge",I396="Entrance merge"),'Input data'!S411&gt;0),'Input data'!S411,"Irrelevant")))</f>
        <v>Irrelevant</v>
      </c>
      <c r="S396" s="4" t="str">
        <f>IF(AND(OR(I396="Motorway link",I396="Exit diverge",I396="Entrance merge"),'Input data'!T411=""),"Straight",IF(AND(OR(I396="Motorway link",I396="Exit diverge",I396="Entrance merge"),'Input data'!T411&gt;10),'Input data'!T411,"Irrelevant"))</f>
        <v>Irrelevant</v>
      </c>
      <c r="T396" s="4" t="str">
        <f>IF(S396="Straight",0,IF(R396="Irrelevant","Irrelevant",IF(AND(OR(I396="Motorway link",I396="Exit diverge",I396="Entrance merge"),OR('Input data'!U411="",'Input data'!U411&gt;(G396*1000-R396))),G396*1000-R396,IF(AND(OR(I396="Motorway link",I396="Exit diverge",I396="Entrance merge"),'Input data'!U411&gt;0),'Input data'!U411,"Irrelevant"))))</f>
        <v>Irrelevant</v>
      </c>
      <c r="U396" s="4" t="str">
        <f>IF(AND(OR(I396="Motorway link",I396="Exit diverge",I396="Entrance merge",I396="Exit ramp",I396="Entrance ramp"),'Input data'!V411=""),"No",IF(OR(I396="Motorway link",I396="Exit diverge",I396="Entrance merge",I396="Exit ramp",I396="Entrance ramp"),'Input data'!V411,"Irrelevant"))</f>
        <v>Irrelevant</v>
      </c>
      <c r="V396" s="4" t="str">
        <f>IF(W396="Straight",IF(AND(OR(I396="Exit ramp",I396="Entrance ramp"),'Input data'!W411=""),"Straight diamond ramp",IF(OR(I396="Exit ramp",I396="Entrance ramp"),'Input data'!W411,"Irrelevant")),"Irrelevant")</f>
        <v>Irrelevant</v>
      </c>
      <c r="W396" s="4" t="str">
        <f>IF(AND(OR(I396="Exit ramp",I396="Entrance ramp"),'Input data'!X411=""),"Straight",IF(AND(OR(I396="Exit ramp",I396="Entrance ramp"),'Input data'!X411&gt;10),'Input data'!X411,"Irrelevant"))</f>
        <v>Irrelevant</v>
      </c>
      <c r="X396" s="4" t="str">
        <f>IF(AND(OR(I396="Exit ramp",I396="Entrance ramp"),OR('Input data'!Y411="",'Input data'!Y411&gt;(G396*1000))),G396*1000,IF(AND(OR(I396="Exit ramp",I396="Entrance ramp"),'Input data'!Y411&gt;0),'Input data'!Y411,"Irrelevant"))</f>
        <v>Irrelevant</v>
      </c>
      <c r="Y396" s="4" t="str">
        <f>IF(AND(I396="Exit ramp",'Input data'!Z411=""),95,IF(AND(I396="Entrance ramp",'Input data'!Z411=""),45,IF(AND(OR(I396="Exit ramp",I396="Entrance ramp"),'Input data'!Z411&gt;4,'Input data'!Z411&lt;200),'Input data'!Z411,"Irrelevant")))</f>
        <v>Irrelevant</v>
      </c>
      <c r="Z396" s="4" t="str">
        <f>IF(AND(OR(I396="Exit ramp",I396="Entrance ramp"),'Input data'!AA411=""),"Straight",IF(AND(OR(I396="Exit ramp",I396="Entrance ramp"),'Input data'!AA411&gt;10),'Input data'!AA411,"Irrelevant"))</f>
        <v>Irrelevant</v>
      </c>
      <c r="AA396" s="4" t="str">
        <f>IF(X396="Irrelevant","Irrelevant",IF(AND(OR(I396="Exit ramp",I396="Entrance ramp"),OR('Input data'!AB411="",'Input data'!AB411&gt;(G396*1000-X396))),G396*1000-X396,IF(AND(OR(I396="Exit ramp",I396="Entrance ramp"),'Input data'!AB411&gt;0),'Input data'!AB411,"Irrelevant")))</f>
        <v>Irrelevant</v>
      </c>
      <c r="AB396" s="4" t="str">
        <f>IF(AND(I396="Exit ramp",'Input data'!AC411=""),60,IF(AND(I396="Entrance ramp",'Input data'!AC411=""),80,IF(AND(OR(I396="Exit ramp",I396="Entrance ramp"),'Input data'!AC411&gt;4,'Input data'!AC411&lt;200),'Input data'!AC411,"Irrelevant")))</f>
        <v>Irrelevant</v>
      </c>
      <c r="AC396" s="4" t="str">
        <f>IF(AND(OR(I396="Motorway link",I396="Exit diverge",I396="Entrance merge"),'Input data'!AD411=""),"No",IF(OR(I396="Motorway link",I396="Exit diverge",I396="Entrance merge"),'Input data'!AD411,"Irrelevant"))</f>
        <v>Irrelevant</v>
      </c>
      <c r="AD396" s="4" t="str">
        <f>IF(AND(OR(I396="Motorway link",I396="Exit diverge",I396="Entrance merge"),'Input data'!AE411=""),"130 kph",IF(OR(I396="Motorway link",I396="Exit diverge",I396="Entrance merge"),'Input data'!AE411,"Irrelevant"))</f>
        <v>Irrelevant</v>
      </c>
      <c r="AE396" s="4" t="str">
        <f>IF(AND(I396="Entrance merge",'Input data'!AF411=""),"No",IF(I396="Entrance merge",'Input data'!AF411,"Irrelevant"))</f>
        <v>Irrelevant</v>
      </c>
      <c r="AF396" s="4" t="str">
        <f>IF(AND(AE396="Yes",'Input data'!AG411&gt;0,'Input data'!AG411&lt;1.00000001),'Input data'!AG411,IF(OR(AE396="No",AE396="Yes"),0,"Irrelevant"))</f>
        <v>Irrelevant</v>
      </c>
    </row>
    <row r="397" spans="1:32" x14ac:dyDescent="0.3">
      <c r="A397" s="4" t="str">
        <f>IF('Input data'!A412="","",'Input data'!A412)</f>
        <v/>
      </c>
      <c r="B397" s="4" t="str">
        <f>IF('Input data'!B412="","",'Input data'!B412)</f>
        <v/>
      </c>
      <c r="C397" s="4" t="str">
        <f>IF('Input data'!C412="","",'Input data'!C412)</f>
        <v/>
      </c>
      <c r="D397" s="4" t="str">
        <f>IF('Input data'!D412="","",'Input data'!D412)</f>
        <v/>
      </c>
      <c r="E397" s="4" t="str">
        <f>IF('Input data'!E412="","",'Input data'!E412)</f>
        <v/>
      </c>
      <c r="F397" s="4" t="str">
        <f>IF('Input data'!F412="","",'Input data'!F412)</f>
        <v/>
      </c>
      <c r="G397" s="4">
        <f>IF('Input data'!G412="","",'Input data'!G412)</f>
        <v>0</v>
      </c>
      <c r="H397" s="4" t="str">
        <f>IF('Input data'!H412&gt;0.5,'Input data'!H412,"")</f>
        <v/>
      </c>
      <c r="I397" s="4" t="str">
        <f>IF('Input data'!I412="","",'Input data'!I412)</f>
        <v/>
      </c>
      <c r="J397" s="4" t="str">
        <f>IF(AND(OR(I397="Motorway link",I397="Exit diverge",I397="Entrance merge"),'Input data'!K412=""),2,IF(AND(OR(I397="Motorway link",I397="Exit diverge",I397="Entrance merge"),'Input data'!K412&gt;0.5,'Input data'!K412&lt;21),'Input data'!K412,"Irrelevant"))</f>
        <v>Irrelevant</v>
      </c>
      <c r="K397" s="4" t="str">
        <f>IF(AND(OR(I397="Motorway link",I397="Exit diverge",I397="Entrance merge",I397="Exit ramp",I397="Entrance ramp"),'Input data'!L412=""),3.5,IF(AND(OR(I397="Motorway link",I397="Exit diverge",I397="Entrance merge",I397="Exit ramp",I397="Entrance ramp"),'Input data'!L412&gt;1.5,'Input data'!L412&lt;11),'Input data'!L412,"Irrelevant"))</f>
        <v>Irrelevant</v>
      </c>
      <c r="L397" s="4" t="str">
        <f>IF(AND(I397="Motorway link",'Input data'!M412=""),"No",IF(I397="Motorway link",'Input data'!M412,"Irrelevant"))</f>
        <v>Irrelevant</v>
      </c>
      <c r="M397" s="4" t="str">
        <f>IF(AND(L397="Yes",'Input data'!N412&gt;0,'Input data'!N412&lt;1.00000001),'Input data'!N412,IF(OR(L397="No",L397="Yes"),0,"Irrelevant"))</f>
        <v>Irrelevant</v>
      </c>
      <c r="N397" s="4" t="str">
        <f>IF(AND(OR(I397="Motorway link",I397="Exit diverge",I397="Entrance merge"),'Input data'!O412=""),3,IF(AND(OR(I397="Motorway link",I397="Exit diverge",I397="Entrance merge"),'Input data'!O412&lt;11,'Input data'!O412&gt;-0.00000001),'Input data'!O412,"Irrelevant"))</f>
        <v>Irrelevant</v>
      </c>
      <c r="O397" s="4" t="str">
        <f>IF(AND(OR(I397="Motorway link",I397="Exit diverge",I397="Entrance merge",I397="Exit ramp",I397="Entrance ramp"),'Input data'!P412=""),0.5,IF(AND(OR(I397="Motorway link",I397="Exit diverge",I397="Entrance merge",I397="Exit ramp",I397="Entrance ramp"),'Input data'!P412&gt;-0.00000001,'Input data'!P412&lt;11),'Input data'!P412,"Irrelevant"))</f>
        <v>Irrelevant</v>
      </c>
      <c r="P397" s="4" t="str">
        <f>IF(AND(OR(I397="Motorway link",I397="Exit diverge",I397="Entrance merge"),'Input data'!Q412=""),5,IF(AND(OR(I397="Motorway link",I397="Exit diverge",I397="Entrance merge"),'Input data'!Q412&gt;-0.00000001,'Input data'!Q412&lt;101),'Input data'!Q412,"Irrelevant"))</f>
        <v>Irrelevant</v>
      </c>
      <c r="Q397" s="4" t="str">
        <f>IF(AND(OR(I397="Motorway link",I397="Exit diverge",I397="Entrance merge"),'Input data'!R412=""),"Straight",IF(AND(OR(I397="Motorway link",I397="Exit diverge",I397="Entrance merge"),'Input data'!R412&gt;10),'Input data'!R412,"Irrelevant"))</f>
        <v>Irrelevant</v>
      </c>
      <c r="R397" s="4" t="str">
        <f>IF(Q397="Straight",0,IF(AND(OR(I397="Motorway link",I397="Exit diverge",I397="Entrance merge"),OR('Input data'!S412="",'Input data'!S412&gt;(G397*1000))),G397*1000,IF(AND(OR(I397="Motorway link",I397="Exit diverge",I397="Entrance merge"),'Input data'!S412&gt;0),'Input data'!S412,"Irrelevant")))</f>
        <v>Irrelevant</v>
      </c>
      <c r="S397" s="4" t="str">
        <f>IF(AND(OR(I397="Motorway link",I397="Exit diverge",I397="Entrance merge"),'Input data'!T412=""),"Straight",IF(AND(OR(I397="Motorway link",I397="Exit diverge",I397="Entrance merge"),'Input data'!T412&gt;10),'Input data'!T412,"Irrelevant"))</f>
        <v>Irrelevant</v>
      </c>
      <c r="T397" s="4" t="str">
        <f>IF(S397="Straight",0,IF(R397="Irrelevant","Irrelevant",IF(AND(OR(I397="Motorway link",I397="Exit diverge",I397="Entrance merge"),OR('Input data'!U412="",'Input data'!U412&gt;(G397*1000-R397))),G397*1000-R397,IF(AND(OR(I397="Motorway link",I397="Exit diverge",I397="Entrance merge"),'Input data'!U412&gt;0),'Input data'!U412,"Irrelevant"))))</f>
        <v>Irrelevant</v>
      </c>
      <c r="U397" s="4" t="str">
        <f>IF(AND(OR(I397="Motorway link",I397="Exit diverge",I397="Entrance merge",I397="Exit ramp",I397="Entrance ramp"),'Input data'!V412=""),"No",IF(OR(I397="Motorway link",I397="Exit diverge",I397="Entrance merge",I397="Exit ramp",I397="Entrance ramp"),'Input data'!V412,"Irrelevant"))</f>
        <v>Irrelevant</v>
      </c>
      <c r="V397" s="4" t="str">
        <f>IF(W397="Straight",IF(AND(OR(I397="Exit ramp",I397="Entrance ramp"),'Input data'!W412=""),"Straight diamond ramp",IF(OR(I397="Exit ramp",I397="Entrance ramp"),'Input data'!W412,"Irrelevant")),"Irrelevant")</f>
        <v>Irrelevant</v>
      </c>
      <c r="W397" s="4" t="str">
        <f>IF(AND(OR(I397="Exit ramp",I397="Entrance ramp"),'Input data'!X412=""),"Straight",IF(AND(OR(I397="Exit ramp",I397="Entrance ramp"),'Input data'!X412&gt;10),'Input data'!X412,"Irrelevant"))</f>
        <v>Irrelevant</v>
      </c>
      <c r="X397" s="4" t="str">
        <f>IF(AND(OR(I397="Exit ramp",I397="Entrance ramp"),OR('Input data'!Y412="",'Input data'!Y412&gt;(G397*1000))),G397*1000,IF(AND(OR(I397="Exit ramp",I397="Entrance ramp"),'Input data'!Y412&gt;0),'Input data'!Y412,"Irrelevant"))</f>
        <v>Irrelevant</v>
      </c>
      <c r="Y397" s="4" t="str">
        <f>IF(AND(I397="Exit ramp",'Input data'!Z412=""),95,IF(AND(I397="Entrance ramp",'Input data'!Z412=""),45,IF(AND(OR(I397="Exit ramp",I397="Entrance ramp"),'Input data'!Z412&gt;4,'Input data'!Z412&lt;200),'Input data'!Z412,"Irrelevant")))</f>
        <v>Irrelevant</v>
      </c>
      <c r="Z397" s="4" t="str">
        <f>IF(AND(OR(I397="Exit ramp",I397="Entrance ramp"),'Input data'!AA412=""),"Straight",IF(AND(OR(I397="Exit ramp",I397="Entrance ramp"),'Input data'!AA412&gt;10),'Input data'!AA412,"Irrelevant"))</f>
        <v>Irrelevant</v>
      </c>
      <c r="AA397" s="4" t="str">
        <f>IF(X397="Irrelevant","Irrelevant",IF(AND(OR(I397="Exit ramp",I397="Entrance ramp"),OR('Input data'!AB412="",'Input data'!AB412&gt;(G397*1000-X397))),G397*1000-X397,IF(AND(OR(I397="Exit ramp",I397="Entrance ramp"),'Input data'!AB412&gt;0),'Input data'!AB412,"Irrelevant")))</f>
        <v>Irrelevant</v>
      </c>
      <c r="AB397" s="4" t="str">
        <f>IF(AND(I397="Exit ramp",'Input data'!AC412=""),60,IF(AND(I397="Entrance ramp",'Input data'!AC412=""),80,IF(AND(OR(I397="Exit ramp",I397="Entrance ramp"),'Input data'!AC412&gt;4,'Input data'!AC412&lt;200),'Input data'!AC412,"Irrelevant")))</f>
        <v>Irrelevant</v>
      </c>
      <c r="AC397" s="4" t="str">
        <f>IF(AND(OR(I397="Motorway link",I397="Exit diverge",I397="Entrance merge"),'Input data'!AD412=""),"No",IF(OR(I397="Motorway link",I397="Exit diverge",I397="Entrance merge"),'Input data'!AD412,"Irrelevant"))</f>
        <v>Irrelevant</v>
      </c>
      <c r="AD397" s="4" t="str">
        <f>IF(AND(OR(I397="Motorway link",I397="Exit diverge",I397="Entrance merge"),'Input data'!AE412=""),"130 kph",IF(OR(I397="Motorway link",I397="Exit diverge",I397="Entrance merge"),'Input data'!AE412,"Irrelevant"))</f>
        <v>Irrelevant</v>
      </c>
      <c r="AE397" s="4" t="str">
        <f>IF(AND(I397="Entrance merge",'Input data'!AF412=""),"No",IF(I397="Entrance merge",'Input data'!AF412,"Irrelevant"))</f>
        <v>Irrelevant</v>
      </c>
      <c r="AF397" s="4" t="str">
        <f>IF(AND(AE397="Yes",'Input data'!AG412&gt;0,'Input data'!AG412&lt;1.00000001),'Input data'!AG412,IF(OR(AE397="No",AE397="Yes"),0,"Irrelevant"))</f>
        <v>Irrelevant</v>
      </c>
    </row>
    <row r="398" spans="1:32" x14ac:dyDescent="0.3">
      <c r="A398" s="4" t="str">
        <f>IF('Input data'!A413="","",'Input data'!A413)</f>
        <v/>
      </c>
      <c r="B398" s="4" t="str">
        <f>IF('Input data'!B413="","",'Input data'!B413)</f>
        <v/>
      </c>
      <c r="C398" s="4" t="str">
        <f>IF('Input data'!C413="","",'Input data'!C413)</f>
        <v/>
      </c>
      <c r="D398" s="4" t="str">
        <f>IF('Input data'!D413="","",'Input data'!D413)</f>
        <v/>
      </c>
      <c r="E398" s="4" t="str">
        <f>IF('Input data'!E413="","",'Input data'!E413)</f>
        <v/>
      </c>
      <c r="F398" s="4" t="str">
        <f>IF('Input data'!F413="","",'Input data'!F413)</f>
        <v/>
      </c>
      <c r="G398" s="4">
        <f>IF('Input data'!G413="","",'Input data'!G413)</f>
        <v>0</v>
      </c>
      <c r="H398" s="4" t="str">
        <f>IF('Input data'!H413&gt;0.5,'Input data'!H413,"")</f>
        <v/>
      </c>
      <c r="I398" s="4" t="str">
        <f>IF('Input data'!I413="","",'Input data'!I413)</f>
        <v/>
      </c>
      <c r="J398" s="4" t="str">
        <f>IF(AND(OR(I398="Motorway link",I398="Exit diverge",I398="Entrance merge"),'Input data'!K413=""),2,IF(AND(OR(I398="Motorway link",I398="Exit diverge",I398="Entrance merge"),'Input data'!K413&gt;0.5,'Input data'!K413&lt;21),'Input data'!K413,"Irrelevant"))</f>
        <v>Irrelevant</v>
      </c>
      <c r="K398" s="4" t="str">
        <f>IF(AND(OR(I398="Motorway link",I398="Exit diverge",I398="Entrance merge",I398="Exit ramp",I398="Entrance ramp"),'Input data'!L413=""),3.5,IF(AND(OR(I398="Motorway link",I398="Exit diverge",I398="Entrance merge",I398="Exit ramp",I398="Entrance ramp"),'Input data'!L413&gt;1.5,'Input data'!L413&lt;11),'Input data'!L413,"Irrelevant"))</f>
        <v>Irrelevant</v>
      </c>
      <c r="L398" s="4" t="str">
        <f>IF(AND(I398="Motorway link",'Input data'!M413=""),"No",IF(I398="Motorway link",'Input data'!M413,"Irrelevant"))</f>
        <v>Irrelevant</v>
      </c>
      <c r="M398" s="4" t="str">
        <f>IF(AND(L398="Yes",'Input data'!N413&gt;0,'Input data'!N413&lt;1.00000001),'Input data'!N413,IF(OR(L398="No",L398="Yes"),0,"Irrelevant"))</f>
        <v>Irrelevant</v>
      </c>
      <c r="N398" s="4" t="str">
        <f>IF(AND(OR(I398="Motorway link",I398="Exit diverge",I398="Entrance merge"),'Input data'!O413=""),3,IF(AND(OR(I398="Motorway link",I398="Exit diverge",I398="Entrance merge"),'Input data'!O413&lt;11,'Input data'!O413&gt;-0.00000001),'Input data'!O413,"Irrelevant"))</f>
        <v>Irrelevant</v>
      </c>
      <c r="O398" s="4" t="str">
        <f>IF(AND(OR(I398="Motorway link",I398="Exit diverge",I398="Entrance merge",I398="Exit ramp",I398="Entrance ramp"),'Input data'!P413=""),0.5,IF(AND(OR(I398="Motorway link",I398="Exit diverge",I398="Entrance merge",I398="Exit ramp",I398="Entrance ramp"),'Input data'!P413&gt;-0.00000001,'Input data'!P413&lt;11),'Input data'!P413,"Irrelevant"))</f>
        <v>Irrelevant</v>
      </c>
      <c r="P398" s="4" t="str">
        <f>IF(AND(OR(I398="Motorway link",I398="Exit diverge",I398="Entrance merge"),'Input data'!Q413=""),5,IF(AND(OR(I398="Motorway link",I398="Exit diverge",I398="Entrance merge"),'Input data'!Q413&gt;-0.00000001,'Input data'!Q413&lt;101),'Input data'!Q413,"Irrelevant"))</f>
        <v>Irrelevant</v>
      </c>
      <c r="Q398" s="4" t="str">
        <f>IF(AND(OR(I398="Motorway link",I398="Exit diverge",I398="Entrance merge"),'Input data'!R413=""),"Straight",IF(AND(OR(I398="Motorway link",I398="Exit diverge",I398="Entrance merge"),'Input data'!R413&gt;10),'Input data'!R413,"Irrelevant"))</f>
        <v>Irrelevant</v>
      </c>
      <c r="R398" s="4" t="str">
        <f>IF(Q398="Straight",0,IF(AND(OR(I398="Motorway link",I398="Exit diverge",I398="Entrance merge"),OR('Input data'!S413="",'Input data'!S413&gt;(G398*1000))),G398*1000,IF(AND(OR(I398="Motorway link",I398="Exit diverge",I398="Entrance merge"),'Input data'!S413&gt;0),'Input data'!S413,"Irrelevant")))</f>
        <v>Irrelevant</v>
      </c>
      <c r="S398" s="4" t="str">
        <f>IF(AND(OR(I398="Motorway link",I398="Exit diverge",I398="Entrance merge"),'Input data'!T413=""),"Straight",IF(AND(OR(I398="Motorway link",I398="Exit diverge",I398="Entrance merge"),'Input data'!T413&gt;10),'Input data'!T413,"Irrelevant"))</f>
        <v>Irrelevant</v>
      </c>
      <c r="T398" s="4" t="str">
        <f>IF(S398="Straight",0,IF(R398="Irrelevant","Irrelevant",IF(AND(OR(I398="Motorway link",I398="Exit diverge",I398="Entrance merge"),OR('Input data'!U413="",'Input data'!U413&gt;(G398*1000-R398))),G398*1000-R398,IF(AND(OR(I398="Motorway link",I398="Exit diverge",I398="Entrance merge"),'Input data'!U413&gt;0),'Input data'!U413,"Irrelevant"))))</f>
        <v>Irrelevant</v>
      </c>
      <c r="U398" s="4" t="str">
        <f>IF(AND(OR(I398="Motorway link",I398="Exit diverge",I398="Entrance merge",I398="Exit ramp",I398="Entrance ramp"),'Input data'!V413=""),"No",IF(OR(I398="Motorway link",I398="Exit diverge",I398="Entrance merge",I398="Exit ramp",I398="Entrance ramp"),'Input data'!V413,"Irrelevant"))</f>
        <v>Irrelevant</v>
      </c>
      <c r="V398" s="4" t="str">
        <f>IF(W398="Straight",IF(AND(OR(I398="Exit ramp",I398="Entrance ramp"),'Input data'!W413=""),"Straight diamond ramp",IF(OR(I398="Exit ramp",I398="Entrance ramp"),'Input data'!W413,"Irrelevant")),"Irrelevant")</f>
        <v>Irrelevant</v>
      </c>
      <c r="W398" s="4" t="str">
        <f>IF(AND(OR(I398="Exit ramp",I398="Entrance ramp"),'Input data'!X413=""),"Straight",IF(AND(OR(I398="Exit ramp",I398="Entrance ramp"),'Input data'!X413&gt;10),'Input data'!X413,"Irrelevant"))</f>
        <v>Irrelevant</v>
      </c>
      <c r="X398" s="4" t="str">
        <f>IF(AND(OR(I398="Exit ramp",I398="Entrance ramp"),OR('Input data'!Y413="",'Input data'!Y413&gt;(G398*1000))),G398*1000,IF(AND(OR(I398="Exit ramp",I398="Entrance ramp"),'Input data'!Y413&gt;0),'Input data'!Y413,"Irrelevant"))</f>
        <v>Irrelevant</v>
      </c>
      <c r="Y398" s="4" t="str">
        <f>IF(AND(I398="Exit ramp",'Input data'!Z413=""),95,IF(AND(I398="Entrance ramp",'Input data'!Z413=""),45,IF(AND(OR(I398="Exit ramp",I398="Entrance ramp"),'Input data'!Z413&gt;4,'Input data'!Z413&lt;200),'Input data'!Z413,"Irrelevant")))</f>
        <v>Irrelevant</v>
      </c>
      <c r="Z398" s="4" t="str">
        <f>IF(AND(OR(I398="Exit ramp",I398="Entrance ramp"),'Input data'!AA413=""),"Straight",IF(AND(OR(I398="Exit ramp",I398="Entrance ramp"),'Input data'!AA413&gt;10),'Input data'!AA413,"Irrelevant"))</f>
        <v>Irrelevant</v>
      </c>
      <c r="AA398" s="4" t="str">
        <f>IF(X398="Irrelevant","Irrelevant",IF(AND(OR(I398="Exit ramp",I398="Entrance ramp"),OR('Input data'!AB413="",'Input data'!AB413&gt;(G398*1000-X398))),G398*1000-X398,IF(AND(OR(I398="Exit ramp",I398="Entrance ramp"),'Input data'!AB413&gt;0),'Input data'!AB413,"Irrelevant")))</f>
        <v>Irrelevant</v>
      </c>
      <c r="AB398" s="4" t="str">
        <f>IF(AND(I398="Exit ramp",'Input data'!AC413=""),60,IF(AND(I398="Entrance ramp",'Input data'!AC413=""),80,IF(AND(OR(I398="Exit ramp",I398="Entrance ramp"),'Input data'!AC413&gt;4,'Input data'!AC413&lt;200),'Input data'!AC413,"Irrelevant")))</f>
        <v>Irrelevant</v>
      </c>
      <c r="AC398" s="4" t="str">
        <f>IF(AND(OR(I398="Motorway link",I398="Exit diverge",I398="Entrance merge"),'Input data'!AD413=""),"No",IF(OR(I398="Motorway link",I398="Exit diverge",I398="Entrance merge"),'Input data'!AD413,"Irrelevant"))</f>
        <v>Irrelevant</v>
      </c>
      <c r="AD398" s="4" t="str">
        <f>IF(AND(OR(I398="Motorway link",I398="Exit diverge",I398="Entrance merge"),'Input data'!AE413=""),"130 kph",IF(OR(I398="Motorway link",I398="Exit diverge",I398="Entrance merge"),'Input data'!AE413,"Irrelevant"))</f>
        <v>Irrelevant</v>
      </c>
      <c r="AE398" s="4" t="str">
        <f>IF(AND(I398="Entrance merge",'Input data'!AF413=""),"No",IF(I398="Entrance merge",'Input data'!AF413,"Irrelevant"))</f>
        <v>Irrelevant</v>
      </c>
      <c r="AF398" s="4" t="str">
        <f>IF(AND(AE398="Yes",'Input data'!AG413&gt;0,'Input data'!AG413&lt;1.00000001),'Input data'!AG413,IF(OR(AE398="No",AE398="Yes"),0,"Irrelevant"))</f>
        <v>Irrelevant</v>
      </c>
    </row>
    <row r="399" spans="1:32" x14ac:dyDescent="0.3">
      <c r="A399" s="4" t="str">
        <f>IF('Input data'!A414="","",'Input data'!A414)</f>
        <v/>
      </c>
      <c r="B399" s="4" t="str">
        <f>IF('Input data'!B414="","",'Input data'!B414)</f>
        <v/>
      </c>
      <c r="C399" s="4" t="str">
        <f>IF('Input data'!C414="","",'Input data'!C414)</f>
        <v/>
      </c>
      <c r="D399" s="4" t="str">
        <f>IF('Input data'!D414="","",'Input data'!D414)</f>
        <v/>
      </c>
      <c r="E399" s="4" t="str">
        <f>IF('Input data'!E414="","",'Input data'!E414)</f>
        <v/>
      </c>
      <c r="F399" s="4" t="str">
        <f>IF('Input data'!F414="","",'Input data'!F414)</f>
        <v/>
      </c>
      <c r="G399" s="4">
        <f>IF('Input data'!G414="","",'Input data'!G414)</f>
        <v>0</v>
      </c>
      <c r="H399" s="4" t="str">
        <f>IF('Input data'!H414&gt;0.5,'Input data'!H414,"")</f>
        <v/>
      </c>
      <c r="I399" s="4" t="str">
        <f>IF('Input data'!I414="","",'Input data'!I414)</f>
        <v/>
      </c>
      <c r="J399" s="4" t="str">
        <f>IF(AND(OR(I399="Motorway link",I399="Exit diverge",I399="Entrance merge"),'Input data'!K414=""),2,IF(AND(OR(I399="Motorway link",I399="Exit diverge",I399="Entrance merge"),'Input data'!K414&gt;0.5,'Input data'!K414&lt;21),'Input data'!K414,"Irrelevant"))</f>
        <v>Irrelevant</v>
      </c>
      <c r="K399" s="4" t="str">
        <f>IF(AND(OR(I399="Motorway link",I399="Exit diverge",I399="Entrance merge",I399="Exit ramp",I399="Entrance ramp"),'Input data'!L414=""),3.5,IF(AND(OR(I399="Motorway link",I399="Exit diverge",I399="Entrance merge",I399="Exit ramp",I399="Entrance ramp"),'Input data'!L414&gt;1.5,'Input data'!L414&lt;11),'Input data'!L414,"Irrelevant"))</f>
        <v>Irrelevant</v>
      </c>
      <c r="L399" s="4" t="str">
        <f>IF(AND(I399="Motorway link",'Input data'!M414=""),"No",IF(I399="Motorway link",'Input data'!M414,"Irrelevant"))</f>
        <v>Irrelevant</v>
      </c>
      <c r="M399" s="4" t="str">
        <f>IF(AND(L399="Yes",'Input data'!N414&gt;0,'Input data'!N414&lt;1.00000001),'Input data'!N414,IF(OR(L399="No",L399="Yes"),0,"Irrelevant"))</f>
        <v>Irrelevant</v>
      </c>
      <c r="N399" s="4" t="str">
        <f>IF(AND(OR(I399="Motorway link",I399="Exit diverge",I399="Entrance merge"),'Input data'!O414=""),3,IF(AND(OR(I399="Motorway link",I399="Exit diverge",I399="Entrance merge"),'Input data'!O414&lt;11,'Input data'!O414&gt;-0.00000001),'Input data'!O414,"Irrelevant"))</f>
        <v>Irrelevant</v>
      </c>
      <c r="O399" s="4" t="str">
        <f>IF(AND(OR(I399="Motorway link",I399="Exit diverge",I399="Entrance merge",I399="Exit ramp",I399="Entrance ramp"),'Input data'!P414=""),0.5,IF(AND(OR(I399="Motorway link",I399="Exit diverge",I399="Entrance merge",I399="Exit ramp",I399="Entrance ramp"),'Input data'!P414&gt;-0.00000001,'Input data'!P414&lt;11),'Input data'!P414,"Irrelevant"))</f>
        <v>Irrelevant</v>
      </c>
      <c r="P399" s="4" t="str">
        <f>IF(AND(OR(I399="Motorway link",I399="Exit diverge",I399="Entrance merge"),'Input data'!Q414=""),5,IF(AND(OR(I399="Motorway link",I399="Exit diverge",I399="Entrance merge"),'Input data'!Q414&gt;-0.00000001,'Input data'!Q414&lt;101),'Input data'!Q414,"Irrelevant"))</f>
        <v>Irrelevant</v>
      </c>
      <c r="Q399" s="4" t="str">
        <f>IF(AND(OR(I399="Motorway link",I399="Exit diverge",I399="Entrance merge"),'Input data'!R414=""),"Straight",IF(AND(OR(I399="Motorway link",I399="Exit diverge",I399="Entrance merge"),'Input data'!R414&gt;10),'Input data'!R414,"Irrelevant"))</f>
        <v>Irrelevant</v>
      </c>
      <c r="R399" s="4" t="str">
        <f>IF(Q399="Straight",0,IF(AND(OR(I399="Motorway link",I399="Exit diverge",I399="Entrance merge"),OR('Input data'!S414="",'Input data'!S414&gt;(G399*1000))),G399*1000,IF(AND(OR(I399="Motorway link",I399="Exit diverge",I399="Entrance merge"),'Input data'!S414&gt;0),'Input data'!S414,"Irrelevant")))</f>
        <v>Irrelevant</v>
      </c>
      <c r="S399" s="4" t="str">
        <f>IF(AND(OR(I399="Motorway link",I399="Exit diverge",I399="Entrance merge"),'Input data'!T414=""),"Straight",IF(AND(OR(I399="Motorway link",I399="Exit diverge",I399="Entrance merge"),'Input data'!T414&gt;10),'Input data'!T414,"Irrelevant"))</f>
        <v>Irrelevant</v>
      </c>
      <c r="T399" s="4" t="str">
        <f>IF(S399="Straight",0,IF(R399="Irrelevant","Irrelevant",IF(AND(OR(I399="Motorway link",I399="Exit diverge",I399="Entrance merge"),OR('Input data'!U414="",'Input data'!U414&gt;(G399*1000-R399))),G399*1000-R399,IF(AND(OR(I399="Motorway link",I399="Exit diverge",I399="Entrance merge"),'Input data'!U414&gt;0),'Input data'!U414,"Irrelevant"))))</f>
        <v>Irrelevant</v>
      </c>
      <c r="U399" s="4" t="str">
        <f>IF(AND(OR(I399="Motorway link",I399="Exit diverge",I399="Entrance merge",I399="Exit ramp",I399="Entrance ramp"),'Input data'!V414=""),"No",IF(OR(I399="Motorway link",I399="Exit diverge",I399="Entrance merge",I399="Exit ramp",I399="Entrance ramp"),'Input data'!V414,"Irrelevant"))</f>
        <v>Irrelevant</v>
      </c>
      <c r="V399" s="4" t="str">
        <f>IF(W399="Straight",IF(AND(OR(I399="Exit ramp",I399="Entrance ramp"),'Input data'!W414=""),"Straight diamond ramp",IF(OR(I399="Exit ramp",I399="Entrance ramp"),'Input data'!W414,"Irrelevant")),"Irrelevant")</f>
        <v>Irrelevant</v>
      </c>
      <c r="W399" s="4" t="str">
        <f>IF(AND(OR(I399="Exit ramp",I399="Entrance ramp"),'Input data'!X414=""),"Straight",IF(AND(OR(I399="Exit ramp",I399="Entrance ramp"),'Input data'!X414&gt;10),'Input data'!X414,"Irrelevant"))</f>
        <v>Irrelevant</v>
      </c>
      <c r="X399" s="4" t="str">
        <f>IF(AND(OR(I399="Exit ramp",I399="Entrance ramp"),OR('Input data'!Y414="",'Input data'!Y414&gt;(G399*1000))),G399*1000,IF(AND(OR(I399="Exit ramp",I399="Entrance ramp"),'Input data'!Y414&gt;0),'Input data'!Y414,"Irrelevant"))</f>
        <v>Irrelevant</v>
      </c>
      <c r="Y399" s="4" t="str">
        <f>IF(AND(I399="Exit ramp",'Input data'!Z414=""),95,IF(AND(I399="Entrance ramp",'Input data'!Z414=""),45,IF(AND(OR(I399="Exit ramp",I399="Entrance ramp"),'Input data'!Z414&gt;4,'Input data'!Z414&lt;200),'Input data'!Z414,"Irrelevant")))</f>
        <v>Irrelevant</v>
      </c>
      <c r="Z399" s="4" t="str">
        <f>IF(AND(OR(I399="Exit ramp",I399="Entrance ramp"),'Input data'!AA414=""),"Straight",IF(AND(OR(I399="Exit ramp",I399="Entrance ramp"),'Input data'!AA414&gt;10),'Input data'!AA414,"Irrelevant"))</f>
        <v>Irrelevant</v>
      </c>
      <c r="AA399" s="4" t="str">
        <f>IF(X399="Irrelevant","Irrelevant",IF(AND(OR(I399="Exit ramp",I399="Entrance ramp"),OR('Input data'!AB414="",'Input data'!AB414&gt;(G399*1000-X399))),G399*1000-X399,IF(AND(OR(I399="Exit ramp",I399="Entrance ramp"),'Input data'!AB414&gt;0),'Input data'!AB414,"Irrelevant")))</f>
        <v>Irrelevant</v>
      </c>
      <c r="AB399" s="4" t="str">
        <f>IF(AND(I399="Exit ramp",'Input data'!AC414=""),60,IF(AND(I399="Entrance ramp",'Input data'!AC414=""),80,IF(AND(OR(I399="Exit ramp",I399="Entrance ramp"),'Input data'!AC414&gt;4,'Input data'!AC414&lt;200),'Input data'!AC414,"Irrelevant")))</f>
        <v>Irrelevant</v>
      </c>
      <c r="AC399" s="4" t="str">
        <f>IF(AND(OR(I399="Motorway link",I399="Exit diverge",I399="Entrance merge"),'Input data'!AD414=""),"No",IF(OR(I399="Motorway link",I399="Exit diverge",I399="Entrance merge"),'Input data'!AD414,"Irrelevant"))</f>
        <v>Irrelevant</v>
      </c>
      <c r="AD399" s="4" t="str">
        <f>IF(AND(OR(I399="Motorway link",I399="Exit diverge",I399="Entrance merge"),'Input data'!AE414=""),"130 kph",IF(OR(I399="Motorway link",I399="Exit diverge",I399="Entrance merge"),'Input data'!AE414,"Irrelevant"))</f>
        <v>Irrelevant</v>
      </c>
      <c r="AE399" s="4" t="str">
        <f>IF(AND(I399="Entrance merge",'Input data'!AF414=""),"No",IF(I399="Entrance merge",'Input data'!AF414,"Irrelevant"))</f>
        <v>Irrelevant</v>
      </c>
      <c r="AF399" s="4" t="str">
        <f>IF(AND(AE399="Yes",'Input data'!AG414&gt;0,'Input data'!AG414&lt;1.00000001),'Input data'!AG414,IF(OR(AE399="No",AE399="Yes"),0,"Irrelevant"))</f>
        <v>Irrelevant</v>
      </c>
    </row>
    <row r="400" spans="1:32" x14ac:dyDescent="0.3">
      <c r="A400" s="4" t="str">
        <f>IF('Input data'!A415="","",'Input data'!A415)</f>
        <v/>
      </c>
      <c r="B400" s="4" t="str">
        <f>IF('Input data'!B415="","",'Input data'!B415)</f>
        <v/>
      </c>
      <c r="C400" s="4" t="str">
        <f>IF('Input data'!C415="","",'Input data'!C415)</f>
        <v/>
      </c>
      <c r="D400" s="4" t="str">
        <f>IF('Input data'!D415="","",'Input data'!D415)</f>
        <v/>
      </c>
      <c r="E400" s="4" t="str">
        <f>IF('Input data'!E415="","",'Input data'!E415)</f>
        <v/>
      </c>
      <c r="F400" s="4" t="str">
        <f>IF('Input data'!F415="","",'Input data'!F415)</f>
        <v/>
      </c>
      <c r="G400" s="4">
        <f>IF('Input data'!G415="","",'Input data'!G415)</f>
        <v>0</v>
      </c>
      <c r="H400" s="4" t="str">
        <f>IF('Input data'!H415&gt;0.5,'Input data'!H415,"")</f>
        <v/>
      </c>
      <c r="I400" s="4" t="str">
        <f>IF('Input data'!I415="","",'Input data'!I415)</f>
        <v/>
      </c>
      <c r="J400" s="4" t="str">
        <f>IF(AND(OR(I400="Motorway link",I400="Exit diverge",I400="Entrance merge"),'Input data'!K415=""),2,IF(AND(OR(I400="Motorway link",I400="Exit diverge",I400="Entrance merge"),'Input data'!K415&gt;0.5,'Input data'!K415&lt;21),'Input data'!K415,"Irrelevant"))</f>
        <v>Irrelevant</v>
      </c>
      <c r="K400" s="4" t="str">
        <f>IF(AND(OR(I400="Motorway link",I400="Exit diverge",I400="Entrance merge",I400="Exit ramp",I400="Entrance ramp"),'Input data'!L415=""),3.5,IF(AND(OR(I400="Motorway link",I400="Exit diverge",I400="Entrance merge",I400="Exit ramp",I400="Entrance ramp"),'Input data'!L415&gt;1.5,'Input data'!L415&lt;11),'Input data'!L415,"Irrelevant"))</f>
        <v>Irrelevant</v>
      </c>
      <c r="L400" s="4" t="str">
        <f>IF(AND(I400="Motorway link",'Input data'!M415=""),"No",IF(I400="Motorway link",'Input data'!M415,"Irrelevant"))</f>
        <v>Irrelevant</v>
      </c>
      <c r="M400" s="4" t="str">
        <f>IF(AND(L400="Yes",'Input data'!N415&gt;0,'Input data'!N415&lt;1.00000001),'Input data'!N415,IF(OR(L400="No",L400="Yes"),0,"Irrelevant"))</f>
        <v>Irrelevant</v>
      </c>
      <c r="N400" s="4" t="str">
        <f>IF(AND(OR(I400="Motorway link",I400="Exit diverge",I400="Entrance merge"),'Input data'!O415=""),3,IF(AND(OR(I400="Motorway link",I400="Exit diverge",I400="Entrance merge"),'Input data'!O415&lt;11,'Input data'!O415&gt;-0.00000001),'Input data'!O415,"Irrelevant"))</f>
        <v>Irrelevant</v>
      </c>
      <c r="O400" s="4" t="str">
        <f>IF(AND(OR(I400="Motorway link",I400="Exit diverge",I400="Entrance merge",I400="Exit ramp",I400="Entrance ramp"),'Input data'!P415=""),0.5,IF(AND(OR(I400="Motorway link",I400="Exit diverge",I400="Entrance merge",I400="Exit ramp",I400="Entrance ramp"),'Input data'!P415&gt;-0.00000001,'Input data'!P415&lt;11),'Input data'!P415,"Irrelevant"))</f>
        <v>Irrelevant</v>
      </c>
      <c r="P400" s="4" t="str">
        <f>IF(AND(OR(I400="Motorway link",I400="Exit diverge",I400="Entrance merge"),'Input data'!Q415=""),5,IF(AND(OR(I400="Motorway link",I400="Exit diverge",I400="Entrance merge"),'Input data'!Q415&gt;-0.00000001,'Input data'!Q415&lt;101),'Input data'!Q415,"Irrelevant"))</f>
        <v>Irrelevant</v>
      </c>
      <c r="Q400" s="4" t="str">
        <f>IF(AND(OR(I400="Motorway link",I400="Exit diverge",I400="Entrance merge"),'Input data'!R415=""),"Straight",IF(AND(OR(I400="Motorway link",I400="Exit diverge",I400="Entrance merge"),'Input data'!R415&gt;10),'Input data'!R415,"Irrelevant"))</f>
        <v>Irrelevant</v>
      </c>
      <c r="R400" s="4" t="str">
        <f>IF(Q400="Straight",0,IF(AND(OR(I400="Motorway link",I400="Exit diverge",I400="Entrance merge"),OR('Input data'!S415="",'Input data'!S415&gt;(G400*1000))),G400*1000,IF(AND(OR(I400="Motorway link",I400="Exit diverge",I400="Entrance merge"),'Input data'!S415&gt;0),'Input data'!S415,"Irrelevant")))</f>
        <v>Irrelevant</v>
      </c>
      <c r="S400" s="4" t="str">
        <f>IF(AND(OR(I400="Motorway link",I400="Exit diverge",I400="Entrance merge"),'Input data'!T415=""),"Straight",IF(AND(OR(I400="Motorway link",I400="Exit diverge",I400="Entrance merge"),'Input data'!T415&gt;10),'Input data'!T415,"Irrelevant"))</f>
        <v>Irrelevant</v>
      </c>
      <c r="T400" s="4" t="str">
        <f>IF(S400="Straight",0,IF(R400="Irrelevant","Irrelevant",IF(AND(OR(I400="Motorway link",I400="Exit diverge",I400="Entrance merge"),OR('Input data'!U415="",'Input data'!U415&gt;(G400*1000-R400))),G400*1000-R400,IF(AND(OR(I400="Motorway link",I400="Exit diverge",I400="Entrance merge"),'Input data'!U415&gt;0),'Input data'!U415,"Irrelevant"))))</f>
        <v>Irrelevant</v>
      </c>
      <c r="U400" s="4" t="str">
        <f>IF(AND(OR(I400="Motorway link",I400="Exit diverge",I400="Entrance merge",I400="Exit ramp",I400="Entrance ramp"),'Input data'!V415=""),"No",IF(OR(I400="Motorway link",I400="Exit diverge",I400="Entrance merge",I400="Exit ramp",I400="Entrance ramp"),'Input data'!V415,"Irrelevant"))</f>
        <v>Irrelevant</v>
      </c>
      <c r="V400" s="4" t="str">
        <f>IF(W400="Straight",IF(AND(OR(I400="Exit ramp",I400="Entrance ramp"),'Input data'!W415=""),"Straight diamond ramp",IF(OR(I400="Exit ramp",I400="Entrance ramp"),'Input data'!W415,"Irrelevant")),"Irrelevant")</f>
        <v>Irrelevant</v>
      </c>
      <c r="W400" s="4" t="str">
        <f>IF(AND(OR(I400="Exit ramp",I400="Entrance ramp"),'Input data'!X415=""),"Straight",IF(AND(OR(I400="Exit ramp",I400="Entrance ramp"),'Input data'!X415&gt;10),'Input data'!X415,"Irrelevant"))</f>
        <v>Irrelevant</v>
      </c>
      <c r="X400" s="4" t="str">
        <f>IF(AND(OR(I400="Exit ramp",I400="Entrance ramp"),OR('Input data'!Y415="",'Input data'!Y415&gt;(G400*1000))),G400*1000,IF(AND(OR(I400="Exit ramp",I400="Entrance ramp"),'Input data'!Y415&gt;0),'Input data'!Y415,"Irrelevant"))</f>
        <v>Irrelevant</v>
      </c>
      <c r="Y400" s="4" t="str">
        <f>IF(AND(I400="Exit ramp",'Input data'!Z415=""),95,IF(AND(I400="Entrance ramp",'Input data'!Z415=""),45,IF(AND(OR(I400="Exit ramp",I400="Entrance ramp"),'Input data'!Z415&gt;4,'Input data'!Z415&lt;200),'Input data'!Z415,"Irrelevant")))</f>
        <v>Irrelevant</v>
      </c>
      <c r="Z400" s="4" t="str">
        <f>IF(AND(OR(I400="Exit ramp",I400="Entrance ramp"),'Input data'!AA415=""),"Straight",IF(AND(OR(I400="Exit ramp",I400="Entrance ramp"),'Input data'!AA415&gt;10),'Input data'!AA415,"Irrelevant"))</f>
        <v>Irrelevant</v>
      </c>
      <c r="AA400" s="4" t="str">
        <f>IF(X400="Irrelevant","Irrelevant",IF(AND(OR(I400="Exit ramp",I400="Entrance ramp"),OR('Input data'!AB415="",'Input data'!AB415&gt;(G400*1000-X400))),G400*1000-X400,IF(AND(OR(I400="Exit ramp",I400="Entrance ramp"),'Input data'!AB415&gt;0),'Input data'!AB415,"Irrelevant")))</f>
        <v>Irrelevant</v>
      </c>
      <c r="AB400" s="4" t="str">
        <f>IF(AND(I400="Exit ramp",'Input data'!AC415=""),60,IF(AND(I400="Entrance ramp",'Input data'!AC415=""),80,IF(AND(OR(I400="Exit ramp",I400="Entrance ramp"),'Input data'!AC415&gt;4,'Input data'!AC415&lt;200),'Input data'!AC415,"Irrelevant")))</f>
        <v>Irrelevant</v>
      </c>
      <c r="AC400" s="4" t="str">
        <f>IF(AND(OR(I400="Motorway link",I400="Exit diverge",I400="Entrance merge"),'Input data'!AD415=""),"No",IF(OR(I400="Motorway link",I400="Exit diverge",I400="Entrance merge"),'Input data'!AD415,"Irrelevant"))</f>
        <v>Irrelevant</v>
      </c>
      <c r="AD400" s="4" t="str">
        <f>IF(AND(OR(I400="Motorway link",I400="Exit diverge",I400="Entrance merge"),'Input data'!AE415=""),"130 kph",IF(OR(I400="Motorway link",I400="Exit diverge",I400="Entrance merge"),'Input data'!AE415,"Irrelevant"))</f>
        <v>Irrelevant</v>
      </c>
      <c r="AE400" s="4" t="str">
        <f>IF(AND(I400="Entrance merge",'Input data'!AF415=""),"No",IF(I400="Entrance merge",'Input data'!AF415,"Irrelevant"))</f>
        <v>Irrelevant</v>
      </c>
      <c r="AF400" s="4" t="str">
        <f>IF(AND(AE400="Yes",'Input data'!AG415&gt;0,'Input data'!AG415&lt;1.00000001),'Input data'!AG415,IF(OR(AE400="No",AE400="Yes"),0,"Irrelevant"))</f>
        <v>Irrelevant</v>
      </c>
    </row>
    <row r="401" spans="1:32" x14ac:dyDescent="0.3">
      <c r="A401" s="4" t="str">
        <f>IF('Input data'!A416="","",'Input data'!A416)</f>
        <v/>
      </c>
      <c r="B401" s="4" t="str">
        <f>IF('Input data'!B416="","",'Input data'!B416)</f>
        <v/>
      </c>
      <c r="C401" s="4" t="str">
        <f>IF('Input data'!C416="","",'Input data'!C416)</f>
        <v/>
      </c>
      <c r="D401" s="4" t="str">
        <f>IF('Input data'!D416="","",'Input data'!D416)</f>
        <v/>
      </c>
      <c r="E401" s="4" t="str">
        <f>IF('Input data'!E416="","",'Input data'!E416)</f>
        <v/>
      </c>
      <c r="F401" s="4" t="str">
        <f>IF('Input data'!F416="","",'Input data'!F416)</f>
        <v/>
      </c>
      <c r="G401" s="4">
        <f>IF('Input data'!G416="","",'Input data'!G416)</f>
        <v>0</v>
      </c>
      <c r="H401" s="4" t="str">
        <f>IF('Input data'!H416&gt;0.5,'Input data'!H416,"")</f>
        <v/>
      </c>
      <c r="I401" s="4" t="str">
        <f>IF('Input data'!I416="","",'Input data'!I416)</f>
        <v/>
      </c>
      <c r="J401" s="4" t="str">
        <f>IF(AND(OR(I401="Motorway link",I401="Exit diverge",I401="Entrance merge"),'Input data'!K416=""),2,IF(AND(OR(I401="Motorway link",I401="Exit diverge",I401="Entrance merge"),'Input data'!K416&gt;0.5,'Input data'!K416&lt;21),'Input data'!K416,"Irrelevant"))</f>
        <v>Irrelevant</v>
      </c>
      <c r="K401" s="4" t="str">
        <f>IF(AND(OR(I401="Motorway link",I401="Exit diverge",I401="Entrance merge",I401="Exit ramp",I401="Entrance ramp"),'Input data'!L416=""),3.5,IF(AND(OR(I401="Motorway link",I401="Exit diverge",I401="Entrance merge",I401="Exit ramp",I401="Entrance ramp"),'Input data'!L416&gt;1.5,'Input data'!L416&lt;11),'Input data'!L416,"Irrelevant"))</f>
        <v>Irrelevant</v>
      </c>
      <c r="L401" s="4" t="str">
        <f>IF(AND(I401="Motorway link",'Input data'!M416=""),"No",IF(I401="Motorway link",'Input data'!M416,"Irrelevant"))</f>
        <v>Irrelevant</v>
      </c>
      <c r="M401" s="4" t="str">
        <f>IF(AND(L401="Yes",'Input data'!N416&gt;0,'Input data'!N416&lt;1.00000001),'Input data'!N416,IF(OR(L401="No",L401="Yes"),0,"Irrelevant"))</f>
        <v>Irrelevant</v>
      </c>
      <c r="N401" s="4" t="str">
        <f>IF(AND(OR(I401="Motorway link",I401="Exit diverge",I401="Entrance merge"),'Input data'!O416=""),3,IF(AND(OR(I401="Motorway link",I401="Exit diverge",I401="Entrance merge"),'Input data'!O416&lt;11,'Input data'!O416&gt;-0.00000001),'Input data'!O416,"Irrelevant"))</f>
        <v>Irrelevant</v>
      </c>
      <c r="O401" s="4" t="str">
        <f>IF(AND(OR(I401="Motorway link",I401="Exit diverge",I401="Entrance merge",I401="Exit ramp",I401="Entrance ramp"),'Input data'!P416=""),0.5,IF(AND(OR(I401="Motorway link",I401="Exit diverge",I401="Entrance merge",I401="Exit ramp",I401="Entrance ramp"),'Input data'!P416&gt;-0.00000001,'Input data'!P416&lt;11),'Input data'!P416,"Irrelevant"))</f>
        <v>Irrelevant</v>
      </c>
      <c r="P401" s="4" t="str">
        <f>IF(AND(OR(I401="Motorway link",I401="Exit diverge",I401="Entrance merge"),'Input data'!Q416=""),5,IF(AND(OR(I401="Motorway link",I401="Exit diverge",I401="Entrance merge"),'Input data'!Q416&gt;-0.00000001,'Input data'!Q416&lt;101),'Input data'!Q416,"Irrelevant"))</f>
        <v>Irrelevant</v>
      </c>
      <c r="Q401" s="4" t="str">
        <f>IF(AND(OR(I401="Motorway link",I401="Exit diverge",I401="Entrance merge"),'Input data'!R416=""),"Straight",IF(AND(OR(I401="Motorway link",I401="Exit diverge",I401="Entrance merge"),'Input data'!R416&gt;10),'Input data'!R416,"Irrelevant"))</f>
        <v>Irrelevant</v>
      </c>
      <c r="R401" s="4" t="str">
        <f>IF(Q401="Straight",0,IF(AND(OR(I401="Motorway link",I401="Exit diverge",I401="Entrance merge"),OR('Input data'!S416="",'Input data'!S416&gt;(G401*1000))),G401*1000,IF(AND(OR(I401="Motorway link",I401="Exit diverge",I401="Entrance merge"),'Input data'!S416&gt;0),'Input data'!S416,"Irrelevant")))</f>
        <v>Irrelevant</v>
      </c>
      <c r="S401" s="4" t="str">
        <f>IF(AND(OR(I401="Motorway link",I401="Exit diverge",I401="Entrance merge"),'Input data'!T416=""),"Straight",IF(AND(OR(I401="Motorway link",I401="Exit diverge",I401="Entrance merge"),'Input data'!T416&gt;10),'Input data'!T416,"Irrelevant"))</f>
        <v>Irrelevant</v>
      </c>
      <c r="T401" s="4" t="str">
        <f>IF(S401="Straight",0,IF(R401="Irrelevant","Irrelevant",IF(AND(OR(I401="Motorway link",I401="Exit diverge",I401="Entrance merge"),OR('Input data'!U416="",'Input data'!U416&gt;(G401*1000-R401))),G401*1000-R401,IF(AND(OR(I401="Motorway link",I401="Exit diverge",I401="Entrance merge"),'Input data'!U416&gt;0),'Input data'!U416,"Irrelevant"))))</f>
        <v>Irrelevant</v>
      </c>
      <c r="U401" s="4" t="str">
        <f>IF(AND(OR(I401="Motorway link",I401="Exit diverge",I401="Entrance merge",I401="Exit ramp",I401="Entrance ramp"),'Input data'!V416=""),"No",IF(OR(I401="Motorway link",I401="Exit diverge",I401="Entrance merge",I401="Exit ramp",I401="Entrance ramp"),'Input data'!V416,"Irrelevant"))</f>
        <v>Irrelevant</v>
      </c>
      <c r="V401" s="4" t="str">
        <f>IF(W401="Straight",IF(AND(OR(I401="Exit ramp",I401="Entrance ramp"),'Input data'!W416=""),"Straight diamond ramp",IF(OR(I401="Exit ramp",I401="Entrance ramp"),'Input data'!W416,"Irrelevant")),"Irrelevant")</f>
        <v>Irrelevant</v>
      </c>
      <c r="W401" s="4" t="str">
        <f>IF(AND(OR(I401="Exit ramp",I401="Entrance ramp"),'Input data'!X416=""),"Straight",IF(AND(OR(I401="Exit ramp",I401="Entrance ramp"),'Input data'!X416&gt;10),'Input data'!X416,"Irrelevant"))</f>
        <v>Irrelevant</v>
      </c>
      <c r="X401" s="4" t="str">
        <f>IF(AND(OR(I401="Exit ramp",I401="Entrance ramp"),OR('Input data'!Y416="",'Input data'!Y416&gt;(G401*1000))),G401*1000,IF(AND(OR(I401="Exit ramp",I401="Entrance ramp"),'Input data'!Y416&gt;0),'Input data'!Y416,"Irrelevant"))</f>
        <v>Irrelevant</v>
      </c>
      <c r="Y401" s="4" t="str">
        <f>IF(AND(I401="Exit ramp",'Input data'!Z416=""),95,IF(AND(I401="Entrance ramp",'Input data'!Z416=""),45,IF(AND(OR(I401="Exit ramp",I401="Entrance ramp"),'Input data'!Z416&gt;4,'Input data'!Z416&lt;200),'Input data'!Z416,"Irrelevant")))</f>
        <v>Irrelevant</v>
      </c>
      <c r="Z401" s="4" t="str">
        <f>IF(AND(OR(I401="Exit ramp",I401="Entrance ramp"),'Input data'!AA416=""),"Straight",IF(AND(OR(I401="Exit ramp",I401="Entrance ramp"),'Input data'!AA416&gt;10),'Input data'!AA416,"Irrelevant"))</f>
        <v>Irrelevant</v>
      </c>
      <c r="AA401" s="4" t="str">
        <f>IF(X401="Irrelevant","Irrelevant",IF(AND(OR(I401="Exit ramp",I401="Entrance ramp"),OR('Input data'!AB416="",'Input data'!AB416&gt;(G401*1000-X401))),G401*1000-X401,IF(AND(OR(I401="Exit ramp",I401="Entrance ramp"),'Input data'!AB416&gt;0),'Input data'!AB416,"Irrelevant")))</f>
        <v>Irrelevant</v>
      </c>
      <c r="AB401" s="4" t="str">
        <f>IF(AND(I401="Exit ramp",'Input data'!AC416=""),60,IF(AND(I401="Entrance ramp",'Input data'!AC416=""),80,IF(AND(OR(I401="Exit ramp",I401="Entrance ramp"),'Input data'!AC416&gt;4,'Input data'!AC416&lt;200),'Input data'!AC416,"Irrelevant")))</f>
        <v>Irrelevant</v>
      </c>
      <c r="AC401" s="4" t="str">
        <f>IF(AND(OR(I401="Motorway link",I401="Exit diverge",I401="Entrance merge"),'Input data'!AD416=""),"No",IF(OR(I401="Motorway link",I401="Exit diverge",I401="Entrance merge"),'Input data'!AD416,"Irrelevant"))</f>
        <v>Irrelevant</v>
      </c>
      <c r="AD401" s="4" t="str">
        <f>IF(AND(OR(I401="Motorway link",I401="Exit diverge",I401="Entrance merge"),'Input data'!AE416=""),"130 kph",IF(OR(I401="Motorway link",I401="Exit diverge",I401="Entrance merge"),'Input data'!AE416,"Irrelevant"))</f>
        <v>Irrelevant</v>
      </c>
      <c r="AE401" s="4" t="str">
        <f>IF(AND(I401="Entrance merge",'Input data'!AF416=""),"No",IF(I401="Entrance merge",'Input data'!AF416,"Irrelevant"))</f>
        <v>Irrelevant</v>
      </c>
      <c r="AF401" s="4" t="str">
        <f>IF(AND(AE401="Yes",'Input data'!AG416&gt;0,'Input data'!AG416&lt;1.00000001),'Input data'!AG416,IF(OR(AE401="No",AE401="Yes"),0,"Irrelevant"))</f>
        <v>Irrelevant</v>
      </c>
    </row>
    <row r="402" spans="1:32" x14ac:dyDescent="0.3">
      <c r="A402" s="4" t="str">
        <f>IF('Input data'!A417="","",'Input data'!A417)</f>
        <v/>
      </c>
      <c r="B402" s="4" t="str">
        <f>IF('Input data'!B417="","",'Input data'!B417)</f>
        <v/>
      </c>
      <c r="C402" s="4" t="str">
        <f>IF('Input data'!C417="","",'Input data'!C417)</f>
        <v/>
      </c>
      <c r="D402" s="4" t="str">
        <f>IF('Input data'!D417="","",'Input data'!D417)</f>
        <v/>
      </c>
      <c r="E402" s="4" t="str">
        <f>IF('Input data'!E417="","",'Input data'!E417)</f>
        <v/>
      </c>
      <c r="F402" s="4" t="str">
        <f>IF('Input data'!F417="","",'Input data'!F417)</f>
        <v/>
      </c>
      <c r="G402" s="4">
        <f>IF('Input data'!G417="","",'Input data'!G417)</f>
        <v>0</v>
      </c>
      <c r="H402" s="4" t="str">
        <f>IF('Input data'!H417&gt;0.5,'Input data'!H417,"")</f>
        <v/>
      </c>
      <c r="I402" s="4" t="str">
        <f>IF('Input data'!I417="","",'Input data'!I417)</f>
        <v/>
      </c>
      <c r="J402" s="4" t="str">
        <f>IF(AND(OR(I402="Motorway link",I402="Exit diverge",I402="Entrance merge"),'Input data'!K417=""),2,IF(AND(OR(I402="Motorway link",I402="Exit diverge",I402="Entrance merge"),'Input data'!K417&gt;0.5,'Input data'!K417&lt;21),'Input data'!K417,"Irrelevant"))</f>
        <v>Irrelevant</v>
      </c>
      <c r="K402" s="4" t="str">
        <f>IF(AND(OR(I402="Motorway link",I402="Exit diverge",I402="Entrance merge",I402="Exit ramp",I402="Entrance ramp"),'Input data'!L417=""),3.5,IF(AND(OR(I402="Motorway link",I402="Exit diverge",I402="Entrance merge",I402="Exit ramp",I402="Entrance ramp"),'Input data'!L417&gt;1.5,'Input data'!L417&lt;11),'Input data'!L417,"Irrelevant"))</f>
        <v>Irrelevant</v>
      </c>
      <c r="L402" s="4" t="str">
        <f>IF(AND(I402="Motorway link",'Input data'!M417=""),"No",IF(I402="Motorway link",'Input data'!M417,"Irrelevant"))</f>
        <v>Irrelevant</v>
      </c>
      <c r="M402" s="4" t="str">
        <f>IF(AND(L402="Yes",'Input data'!N417&gt;0,'Input data'!N417&lt;1.00000001),'Input data'!N417,IF(OR(L402="No",L402="Yes"),0,"Irrelevant"))</f>
        <v>Irrelevant</v>
      </c>
      <c r="N402" s="4" t="str">
        <f>IF(AND(OR(I402="Motorway link",I402="Exit diverge",I402="Entrance merge"),'Input data'!O417=""),3,IF(AND(OR(I402="Motorway link",I402="Exit diverge",I402="Entrance merge"),'Input data'!O417&lt;11,'Input data'!O417&gt;-0.00000001),'Input data'!O417,"Irrelevant"))</f>
        <v>Irrelevant</v>
      </c>
      <c r="O402" s="4" t="str">
        <f>IF(AND(OR(I402="Motorway link",I402="Exit diverge",I402="Entrance merge",I402="Exit ramp",I402="Entrance ramp"),'Input data'!P417=""),0.5,IF(AND(OR(I402="Motorway link",I402="Exit diverge",I402="Entrance merge",I402="Exit ramp",I402="Entrance ramp"),'Input data'!P417&gt;-0.00000001,'Input data'!P417&lt;11),'Input data'!P417,"Irrelevant"))</f>
        <v>Irrelevant</v>
      </c>
      <c r="P402" s="4" t="str">
        <f>IF(AND(OR(I402="Motorway link",I402="Exit diverge",I402="Entrance merge"),'Input data'!Q417=""),5,IF(AND(OR(I402="Motorway link",I402="Exit diverge",I402="Entrance merge"),'Input data'!Q417&gt;-0.00000001,'Input data'!Q417&lt;101),'Input data'!Q417,"Irrelevant"))</f>
        <v>Irrelevant</v>
      </c>
      <c r="Q402" s="4" t="str">
        <f>IF(AND(OR(I402="Motorway link",I402="Exit diverge",I402="Entrance merge"),'Input data'!R417=""),"Straight",IF(AND(OR(I402="Motorway link",I402="Exit diverge",I402="Entrance merge"),'Input data'!R417&gt;10),'Input data'!R417,"Irrelevant"))</f>
        <v>Irrelevant</v>
      </c>
      <c r="R402" s="4" t="str">
        <f>IF(Q402="Straight",0,IF(AND(OR(I402="Motorway link",I402="Exit diverge",I402="Entrance merge"),OR('Input data'!S417="",'Input data'!S417&gt;(G402*1000))),G402*1000,IF(AND(OR(I402="Motorway link",I402="Exit diverge",I402="Entrance merge"),'Input data'!S417&gt;0),'Input data'!S417,"Irrelevant")))</f>
        <v>Irrelevant</v>
      </c>
      <c r="S402" s="4" t="str">
        <f>IF(AND(OR(I402="Motorway link",I402="Exit diverge",I402="Entrance merge"),'Input data'!T417=""),"Straight",IF(AND(OR(I402="Motorway link",I402="Exit diverge",I402="Entrance merge"),'Input data'!T417&gt;10),'Input data'!T417,"Irrelevant"))</f>
        <v>Irrelevant</v>
      </c>
      <c r="T402" s="4" t="str">
        <f>IF(S402="Straight",0,IF(R402="Irrelevant","Irrelevant",IF(AND(OR(I402="Motorway link",I402="Exit diverge",I402="Entrance merge"),OR('Input data'!U417="",'Input data'!U417&gt;(G402*1000-R402))),G402*1000-R402,IF(AND(OR(I402="Motorway link",I402="Exit diverge",I402="Entrance merge"),'Input data'!U417&gt;0),'Input data'!U417,"Irrelevant"))))</f>
        <v>Irrelevant</v>
      </c>
      <c r="U402" s="4" t="str">
        <f>IF(AND(OR(I402="Motorway link",I402="Exit diverge",I402="Entrance merge",I402="Exit ramp",I402="Entrance ramp"),'Input data'!V417=""),"No",IF(OR(I402="Motorway link",I402="Exit diverge",I402="Entrance merge",I402="Exit ramp",I402="Entrance ramp"),'Input data'!V417,"Irrelevant"))</f>
        <v>Irrelevant</v>
      </c>
      <c r="V402" s="4" t="str">
        <f>IF(W402="Straight",IF(AND(OR(I402="Exit ramp",I402="Entrance ramp"),'Input data'!W417=""),"Straight diamond ramp",IF(OR(I402="Exit ramp",I402="Entrance ramp"),'Input data'!W417,"Irrelevant")),"Irrelevant")</f>
        <v>Irrelevant</v>
      </c>
      <c r="W402" s="4" t="str">
        <f>IF(AND(OR(I402="Exit ramp",I402="Entrance ramp"),'Input data'!X417=""),"Straight",IF(AND(OR(I402="Exit ramp",I402="Entrance ramp"),'Input data'!X417&gt;10),'Input data'!X417,"Irrelevant"))</f>
        <v>Irrelevant</v>
      </c>
      <c r="X402" s="4" t="str">
        <f>IF(AND(OR(I402="Exit ramp",I402="Entrance ramp"),OR('Input data'!Y417="",'Input data'!Y417&gt;(G402*1000))),G402*1000,IF(AND(OR(I402="Exit ramp",I402="Entrance ramp"),'Input data'!Y417&gt;0),'Input data'!Y417,"Irrelevant"))</f>
        <v>Irrelevant</v>
      </c>
      <c r="Y402" s="4" t="str">
        <f>IF(AND(I402="Exit ramp",'Input data'!Z417=""),95,IF(AND(I402="Entrance ramp",'Input data'!Z417=""),45,IF(AND(OR(I402="Exit ramp",I402="Entrance ramp"),'Input data'!Z417&gt;4,'Input data'!Z417&lt;200),'Input data'!Z417,"Irrelevant")))</f>
        <v>Irrelevant</v>
      </c>
      <c r="Z402" s="4" t="str">
        <f>IF(AND(OR(I402="Exit ramp",I402="Entrance ramp"),'Input data'!AA417=""),"Straight",IF(AND(OR(I402="Exit ramp",I402="Entrance ramp"),'Input data'!AA417&gt;10),'Input data'!AA417,"Irrelevant"))</f>
        <v>Irrelevant</v>
      </c>
      <c r="AA402" s="4" t="str">
        <f>IF(X402="Irrelevant","Irrelevant",IF(AND(OR(I402="Exit ramp",I402="Entrance ramp"),OR('Input data'!AB417="",'Input data'!AB417&gt;(G402*1000-X402))),G402*1000-X402,IF(AND(OR(I402="Exit ramp",I402="Entrance ramp"),'Input data'!AB417&gt;0),'Input data'!AB417,"Irrelevant")))</f>
        <v>Irrelevant</v>
      </c>
      <c r="AB402" s="4" t="str">
        <f>IF(AND(I402="Exit ramp",'Input data'!AC417=""),60,IF(AND(I402="Entrance ramp",'Input data'!AC417=""),80,IF(AND(OR(I402="Exit ramp",I402="Entrance ramp"),'Input data'!AC417&gt;4,'Input data'!AC417&lt;200),'Input data'!AC417,"Irrelevant")))</f>
        <v>Irrelevant</v>
      </c>
      <c r="AC402" s="4" t="str">
        <f>IF(AND(OR(I402="Motorway link",I402="Exit diverge",I402="Entrance merge"),'Input data'!AD417=""),"No",IF(OR(I402="Motorway link",I402="Exit diverge",I402="Entrance merge"),'Input data'!AD417,"Irrelevant"))</f>
        <v>Irrelevant</v>
      </c>
      <c r="AD402" s="4" t="str">
        <f>IF(AND(OR(I402="Motorway link",I402="Exit diverge",I402="Entrance merge"),'Input data'!AE417=""),"130 kph",IF(OR(I402="Motorway link",I402="Exit diverge",I402="Entrance merge"),'Input data'!AE417,"Irrelevant"))</f>
        <v>Irrelevant</v>
      </c>
      <c r="AE402" s="4" t="str">
        <f>IF(AND(I402="Entrance merge",'Input data'!AF417=""),"No",IF(I402="Entrance merge",'Input data'!AF417,"Irrelevant"))</f>
        <v>Irrelevant</v>
      </c>
      <c r="AF402" s="4" t="str">
        <f>IF(AND(AE402="Yes",'Input data'!AG417&gt;0,'Input data'!AG417&lt;1.00000001),'Input data'!AG417,IF(OR(AE402="No",AE402="Yes"),0,"Irrelevant"))</f>
        <v>Irrelevant</v>
      </c>
    </row>
    <row r="403" spans="1:32" x14ac:dyDescent="0.3">
      <c r="A403" s="4" t="str">
        <f>IF('Input data'!A418="","",'Input data'!A418)</f>
        <v/>
      </c>
      <c r="B403" s="4" t="str">
        <f>IF('Input data'!B418="","",'Input data'!B418)</f>
        <v/>
      </c>
      <c r="C403" s="4" t="str">
        <f>IF('Input data'!C418="","",'Input data'!C418)</f>
        <v/>
      </c>
      <c r="D403" s="4" t="str">
        <f>IF('Input data'!D418="","",'Input data'!D418)</f>
        <v/>
      </c>
      <c r="E403" s="4" t="str">
        <f>IF('Input data'!E418="","",'Input data'!E418)</f>
        <v/>
      </c>
      <c r="F403" s="4" t="str">
        <f>IF('Input data'!F418="","",'Input data'!F418)</f>
        <v/>
      </c>
      <c r="G403" s="4">
        <f>IF('Input data'!G418="","",'Input data'!G418)</f>
        <v>0</v>
      </c>
      <c r="H403" s="4" t="str">
        <f>IF('Input data'!H418&gt;0.5,'Input data'!H418,"")</f>
        <v/>
      </c>
      <c r="I403" s="4" t="str">
        <f>IF('Input data'!I418="","",'Input data'!I418)</f>
        <v/>
      </c>
      <c r="J403" s="4" t="str">
        <f>IF(AND(OR(I403="Motorway link",I403="Exit diverge",I403="Entrance merge"),'Input data'!K418=""),2,IF(AND(OR(I403="Motorway link",I403="Exit diverge",I403="Entrance merge"),'Input data'!K418&gt;0.5,'Input data'!K418&lt;21),'Input data'!K418,"Irrelevant"))</f>
        <v>Irrelevant</v>
      </c>
      <c r="K403" s="4" t="str">
        <f>IF(AND(OR(I403="Motorway link",I403="Exit diverge",I403="Entrance merge",I403="Exit ramp",I403="Entrance ramp"),'Input data'!L418=""),3.5,IF(AND(OR(I403="Motorway link",I403="Exit diverge",I403="Entrance merge",I403="Exit ramp",I403="Entrance ramp"),'Input data'!L418&gt;1.5,'Input data'!L418&lt;11),'Input data'!L418,"Irrelevant"))</f>
        <v>Irrelevant</v>
      </c>
      <c r="L403" s="4" t="str">
        <f>IF(AND(I403="Motorway link",'Input data'!M418=""),"No",IF(I403="Motorway link",'Input data'!M418,"Irrelevant"))</f>
        <v>Irrelevant</v>
      </c>
      <c r="M403" s="4" t="str">
        <f>IF(AND(L403="Yes",'Input data'!N418&gt;0,'Input data'!N418&lt;1.00000001),'Input data'!N418,IF(OR(L403="No",L403="Yes"),0,"Irrelevant"))</f>
        <v>Irrelevant</v>
      </c>
      <c r="N403" s="4" t="str">
        <f>IF(AND(OR(I403="Motorway link",I403="Exit diverge",I403="Entrance merge"),'Input data'!O418=""),3,IF(AND(OR(I403="Motorway link",I403="Exit diverge",I403="Entrance merge"),'Input data'!O418&lt;11,'Input data'!O418&gt;-0.00000001),'Input data'!O418,"Irrelevant"))</f>
        <v>Irrelevant</v>
      </c>
      <c r="O403" s="4" t="str">
        <f>IF(AND(OR(I403="Motorway link",I403="Exit diverge",I403="Entrance merge",I403="Exit ramp",I403="Entrance ramp"),'Input data'!P418=""),0.5,IF(AND(OR(I403="Motorway link",I403="Exit diverge",I403="Entrance merge",I403="Exit ramp",I403="Entrance ramp"),'Input data'!P418&gt;-0.00000001,'Input data'!P418&lt;11),'Input data'!P418,"Irrelevant"))</f>
        <v>Irrelevant</v>
      </c>
      <c r="P403" s="4" t="str">
        <f>IF(AND(OR(I403="Motorway link",I403="Exit diverge",I403="Entrance merge"),'Input data'!Q418=""),5,IF(AND(OR(I403="Motorway link",I403="Exit diverge",I403="Entrance merge"),'Input data'!Q418&gt;-0.00000001,'Input data'!Q418&lt;101),'Input data'!Q418,"Irrelevant"))</f>
        <v>Irrelevant</v>
      </c>
      <c r="Q403" s="4" t="str">
        <f>IF(AND(OR(I403="Motorway link",I403="Exit diverge",I403="Entrance merge"),'Input data'!R418=""),"Straight",IF(AND(OR(I403="Motorway link",I403="Exit diverge",I403="Entrance merge"),'Input data'!R418&gt;10),'Input data'!R418,"Irrelevant"))</f>
        <v>Irrelevant</v>
      </c>
      <c r="R403" s="4" t="str">
        <f>IF(Q403="Straight",0,IF(AND(OR(I403="Motorway link",I403="Exit diverge",I403="Entrance merge"),OR('Input data'!S418="",'Input data'!S418&gt;(G403*1000))),G403*1000,IF(AND(OR(I403="Motorway link",I403="Exit diverge",I403="Entrance merge"),'Input data'!S418&gt;0),'Input data'!S418,"Irrelevant")))</f>
        <v>Irrelevant</v>
      </c>
      <c r="S403" s="4" t="str">
        <f>IF(AND(OR(I403="Motorway link",I403="Exit diverge",I403="Entrance merge"),'Input data'!T418=""),"Straight",IF(AND(OR(I403="Motorway link",I403="Exit diverge",I403="Entrance merge"),'Input data'!T418&gt;10),'Input data'!T418,"Irrelevant"))</f>
        <v>Irrelevant</v>
      </c>
      <c r="T403" s="4" t="str">
        <f>IF(S403="Straight",0,IF(R403="Irrelevant","Irrelevant",IF(AND(OR(I403="Motorway link",I403="Exit diverge",I403="Entrance merge"),OR('Input data'!U418="",'Input data'!U418&gt;(G403*1000-R403))),G403*1000-R403,IF(AND(OR(I403="Motorway link",I403="Exit diverge",I403="Entrance merge"),'Input data'!U418&gt;0),'Input data'!U418,"Irrelevant"))))</f>
        <v>Irrelevant</v>
      </c>
      <c r="U403" s="4" t="str">
        <f>IF(AND(OR(I403="Motorway link",I403="Exit diverge",I403="Entrance merge",I403="Exit ramp",I403="Entrance ramp"),'Input data'!V418=""),"No",IF(OR(I403="Motorway link",I403="Exit diverge",I403="Entrance merge",I403="Exit ramp",I403="Entrance ramp"),'Input data'!V418,"Irrelevant"))</f>
        <v>Irrelevant</v>
      </c>
      <c r="V403" s="4" t="str">
        <f>IF(W403="Straight",IF(AND(OR(I403="Exit ramp",I403="Entrance ramp"),'Input data'!W418=""),"Straight diamond ramp",IF(OR(I403="Exit ramp",I403="Entrance ramp"),'Input data'!W418,"Irrelevant")),"Irrelevant")</f>
        <v>Irrelevant</v>
      </c>
      <c r="W403" s="4" t="str">
        <f>IF(AND(OR(I403="Exit ramp",I403="Entrance ramp"),'Input data'!X418=""),"Straight",IF(AND(OR(I403="Exit ramp",I403="Entrance ramp"),'Input data'!X418&gt;10),'Input data'!X418,"Irrelevant"))</f>
        <v>Irrelevant</v>
      </c>
      <c r="X403" s="4" t="str">
        <f>IF(AND(OR(I403="Exit ramp",I403="Entrance ramp"),OR('Input data'!Y418="",'Input data'!Y418&gt;(G403*1000))),G403*1000,IF(AND(OR(I403="Exit ramp",I403="Entrance ramp"),'Input data'!Y418&gt;0),'Input data'!Y418,"Irrelevant"))</f>
        <v>Irrelevant</v>
      </c>
      <c r="Y403" s="4" t="str">
        <f>IF(AND(I403="Exit ramp",'Input data'!Z418=""),95,IF(AND(I403="Entrance ramp",'Input data'!Z418=""),45,IF(AND(OR(I403="Exit ramp",I403="Entrance ramp"),'Input data'!Z418&gt;4,'Input data'!Z418&lt;200),'Input data'!Z418,"Irrelevant")))</f>
        <v>Irrelevant</v>
      </c>
      <c r="Z403" s="4" t="str">
        <f>IF(AND(OR(I403="Exit ramp",I403="Entrance ramp"),'Input data'!AA418=""),"Straight",IF(AND(OR(I403="Exit ramp",I403="Entrance ramp"),'Input data'!AA418&gt;10),'Input data'!AA418,"Irrelevant"))</f>
        <v>Irrelevant</v>
      </c>
      <c r="AA403" s="4" t="str">
        <f>IF(X403="Irrelevant","Irrelevant",IF(AND(OR(I403="Exit ramp",I403="Entrance ramp"),OR('Input data'!AB418="",'Input data'!AB418&gt;(G403*1000-X403))),G403*1000-X403,IF(AND(OR(I403="Exit ramp",I403="Entrance ramp"),'Input data'!AB418&gt;0),'Input data'!AB418,"Irrelevant")))</f>
        <v>Irrelevant</v>
      </c>
      <c r="AB403" s="4" t="str">
        <f>IF(AND(I403="Exit ramp",'Input data'!AC418=""),60,IF(AND(I403="Entrance ramp",'Input data'!AC418=""),80,IF(AND(OR(I403="Exit ramp",I403="Entrance ramp"),'Input data'!AC418&gt;4,'Input data'!AC418&lt;200),'Input data'!AC418,"Irrelevant")))</f>
        <v>Irrelevant</v>
      </c>
      <c r="AC403" s="4" t="str">
        <f>IF(AND(OR(I403="Motorway link",I403="Exit diverge",I403="Entrance merge"),'Input data'!AD418=""),"No",IF(OR(I403="Motorway link",I403="Exit diverge",I403="Entrance merge"),'Input data'!AD418,"Irrelevant"))</f>
        <v>Irrelevant</v>
      </c>
      <c r="AD403" s="4" t="str">
        <f>IF(AND(OR(I403="Motorway link",I403="Exit diverge",I403="Entrance merge"),'Input data'!AE418=""),"130 kph",IF(OR(I403="Motorway link",I403="Exit diverge",I403="Entrance merge"),'Input data'!AE418,"Irrelevant"))</f>
        <v>Irrelevant</v>
      </c>
      <c r="AE403" s="4" t="str">
        <f>IF(AND(I403="Entrance merge",'Input data'!AF418=""),"No",IF(I403="Entrance merge",'Input data'!AF418,"Irrelevant"))</f>
        <v>Irrelevant</v>
      </c>
      <c r="AF403" s="4" t="str">
        <f>IF(AND(AE403="Yes",'Input data'!AG418&gt;0,'Input data'!AG418&lt;1.00000001),'Input data'!AG418,IF(OR(AE403="No",AE403="Yes"),0,"Irrelevant"))</f>
        <v>Irrelevant</v>
      </c>
    </row>
    <row r="404" spans="1:32" x14ac:dyDescent="0.3">
      <c r="A404" s="4" t="str">
        <f>IF('Input data'!A419="","",'Input data'!A419)</f>
        <v/>
      </c>
      <c r="B404" s="4" t="str">
        <f>IF('Input data'!B419="","",'Input data'!B419)</f>
        <v/>
      </c>
      <c r="C404" s="4" t="str">
        <f>IF('Input data'!C419="","",'Input data'!C419)</f>
        <v/>
      </c>
      <c r="D404" s="4" t="str">
        <f>IF('Input data'!D419="","",'Input data'!D419)</f>
        <v/>
      </c>
      <c r="E404" s="4" t="str">
        <f>IF('Input data'!E419="","",'Input data'!E419)</f>
        <v/>
      </c>
      <c r="F404" s="4" t="str">
        <f>IF('Input data'!F419="","",'Input data'!F419)</f>
        <v/>
      </c>
      <c r="G404" s="4">
        <f>IF('Input data'!G419="","",'Input data'!G419)</f>
        <v>0</v>
      </c>
      <c r="H404" s="4" t="str">
        <f>IF('Input data'!H419&gt;0.5,'Input data'!H419,"")</f>
        <v/>
      </c>
      <c r="I404" s="4" t="str">
        <f>IF('Input data'!I419="","",'Input data'!I419)</f>
        <v/>
      </c>
      <c r="J404" s="4" t="str">
        <f>IF(AND(OR(I404="Motorway link",I404="Exit diverge",I404="Entrance merge"),'Input data'!K419=""),2,IF(AND(OR(I404="Motorway link",I404="Exit diverge",I404="Entrance merge"),'Input data'!K419&gt;0.5,'Input data'!K419&lt;21),'Input data'!K419,"Irrelevant"))</f>
        <v>Irrelevant</v>
      </c>
      <c r="K404" s="4" t="str">
        <f>IF(AND(OR(I404="Motorway link",I404="Exit diverge",I404="Entrance merge",I404="Exit ramp",I404="Entrance ramp"),'Input data'!L419=""),3.5,IF(AND(OR(I404="Motorway link",I404="Exit diverge",I404="Entrance merge",I404="Exit ramp",I404="Entrance ramp"),'Input data'!L419&gt;1.5,'Input data'!L419&lt;11),'Input data'!L419,"Irrelevant"))</f>
        <v>Irrelevant</v>
      </c>
      <c r="L404" s="4" t="str">
        <f>IF(AND(I404="Motorway link",'Input data'!M419=""),"No",IF(I404="Motorway link",'Input data'!M419,"Irrelevant"))</f>
        <v>Irrelevant</v>
      </c>
      <c r="M404" s="4" t="str">
        <f>IF(AND(L404="Yes",'Input data'!N419&gt;0,'Input data'!N419&lt;1.00000001),'Input data'!N419,IF(OR(L404="No",L404="Yes"),0,"Irrelevant"))</f>
        <v>Irrelevant</v>
      </c>
      <c r="N404" s="4" t="str">
        <f>IF(AND(OR(I404="Motorway link",I404="Exit diverge",I404="Entrance merge"),'Input data'!O419=""),3,IF(AND(OR(I404="Motorway link",I404="Exit diverge",I404="Entrance merge"),'Input data'!O419&lt;11,'Input data'!O419&gt;-0.00000001),'Input data'!O419,"Irrelevant"))</f>
        <v>Irrelevant</v>
      </c>
      <c r="O404" s="4" t="str">
        <f>IF(AND(OR(I404="Motorway link",I404="Exit diverge",I404="Entrance merge",I404="Exit ramp",I404="Entrance ramp"),'Input data'!P419=""),0.5,IF(AND(OR(I404="Motorway link",I404="Exit diverge",I404="Entrance merge",I404="Exit ramp",I404="Entrance ramp"),'Input data'!P419&gt;-0.00000001,'Input data'!P419&lt;11),'Input data'!P419,"Irrelevant"))</f>
        <v>Irrelevant</v>
      </c>
      <c r="P404" s="4" t="str">
        <f>IF(AND(OR(I404="Motorway link",I404="Exit diverge",I404="Entrance merge"),'Input data'!Q419=""),5,IF(AND(OR(I404="Motorway link",I404="Exit diverge",I404="Entrance merge"),'Input data'!Q419&gt;-0.00000001,'Input data'!Q419&lt;101),'Input data'!Q419,"Irrelevant"))</f>
        <v>Irrelevant</v>
      </c>
      <c r="Q404" s="4" t="str">
        <f>IF(AND(OR(I404="Motorway link",I404="Exit diverge",I404="Entrance merge"),'Input data'!R419=""),"Straight",IF(AND(OR(I404="Motorway link",I404="Exit diverge",I404="Entrance merge"),'Input data'!R419&gt;10),'Input data'!R419,"Irrelevant"))</f>
        <v>Irrelevant</v>
      </c>
      <c r="R404" s="4" t="str">
        <f>IF(Q404="Straight",0,IF(AND(OR(I404="Motorway link",I404="Exit diverge",I404="Entrance merge"),OR('Input data'!S419="",'Input data'!S419&gt;(G404*1000))),G404*1000,IF(AND(OR(I404="Motorway link",I404="Exit diverge",I404="Entrance merge"),'Input data'!S419&gt;0),'Input data'!S419,"Irrelevant")))</f>
        <v>Irrelevant</v>
      </c>
      <c r="S404" s="4" t="str">
        <f>IF(AND(OR(I404="Motorway link",I404="Exit diverge",I404="Entrance merge"),'Input data'!T419=""),"Straight",IF(AND(OR(I404="Motorway link",I404="Exit diverge",I404="Entrance merge"),'Input data'!T419&gt;10),'Input data'!T419,"Irrelevant"))</f>
        <v>Irrelevant</v>
      </c>
      <c r="T404" s="4" t="str">
        <f>IF(S404="Straight",0,IF(R404="Irrelevant","Irrelevant",IF(AND(OR(I404="Motorway link",I404="Exit diverge",I404="Entrance merge"),OR('Input data'!U419="",'Input data'!U419&gt;(G404*1000-R404))),G404*1000-R404,IF(AND(OR(I404="Motorway link",I404="Exit diverge",I404="Entrance merge"),'Input data'!U419&gt;0),'Input data'!U419,"Irrelevant"))))</f>
        <v>Irrelevant</v>
      </c>
      <c r="U404" s="4" t="str">
        <f>IF(AND(OR(I404="Motorway link",I404="Exit diverge",I404="Entrance merge",I404="Exit ramp",I404="Entrance ramp"),'Input data'!V419=""),"No",IF(OR(I404="Motorway link",I404="Exit diverge",I404="Entrance merge",I404="Exit ramp",I404="Entrance ramp"),'Input data'!V419,"Irrelevant"))</f>
        <v>Irrelevant</v>
      </c>
      <c r="V404" s="4" t="str">
        <f>IF(W404="Straight",IF(AND(OR(I404="Exit ramp",I404="Entrance ramp"),'Input data'!W419=""),"Straight diamond ramp",IF(OR(I404="Exit ramp",I404="Entrance ramp"),'Input data'!W419,"Irrelevant")),"Irrelevant")</f>
        <v>Irrelevant</v>
      </c>
      <c r="W404" s="4" t="str">
        <f>IF(AND(OR(I404="Exit ramp",I404="Entrance ramp"),'Input data'!X419=""),"Straight",IF(AND(OR(I404="Exit ramp",I404="Entrance ramp"),'Input data'!X419&gt;10),'Input data'!X419,"Irrelevant"))</f>
        <v>Irrelevant</v>
      </c>
      <c r="X404" s="4" t="str">
        <f>IF(AND(OR(I404="Exit ramp",I404="Entrance ramp"),OR('Input data'!Y419="",'Input data'!Y419&gt;(G404*1000))),G404*1000,IF(AND(OR(I404="Exit ramp",I404="Entrance ramp"),'Input data'!Y419&gt;0),'Input data'!Y419,"Irrelevant"))</f>
        <v>Irrelevant</v>
      </c>
      <c r="Y404" s="4" t="str">
        <f>IF(AND(I404="Exit ramp",'Input data'!Z419=""),95,IF(AND(I404="Entrance ramp",'Input data'!Z419=""),45,IF(AND(OR(I404="Exit ramp",I404="Entrance ramp"),'Input data'!Z419&gt;4,'Input data'!Z419&lt;200),'Input data'!Z419,"Irrelevant")))</f>
        <v>Irrelevant</v>
      </c>
      <c r="Z404" s="4" t="str">
        <f>IF(AND(OR(I404="Exit ramp",I404="Entrance ramp"),'Input data'!AA419=""),"Straight",IF(AND(OR(I404="Exit ramp",I404="Entrance ramp"),'Input data'!AA419&gt;10),'Input data'!AA419,"Irrelevant"))</f>
        <v>Irrelevant</v>
      </c>
      <c r="AA404" s="4" t="str">
        <f>IF(X404="Irrelevant","Irrelevant",IF(AND(OR(I404="Exit ramp",I404="Entrance ramp"),OR('Input data'!AB419="",'Input data'!AB419&gt;(G404*1000-X404))),G404*1000-X404,IF(AND(OR(I404="Exit ramp",I404="Entrance ramp"),'Input data'!AB419&gt;0),'Input data'!AB419,"Irrelevant")))</f>
        <v>Irrelevant</v>
      </c>
      <c r="AB404" s="4" t="str">
        <f>IF(AND(I404="Exit ramp",'Input data'!AC419=""),60,IF(AND(I404="Entrance ramp",'Input data'!AC419=""),80,IF(AND(OR(I404="Exit ramp",I404="Entrance ramp"),'Input data'!AC419&gt;4,'Input data'!AC419&lt;200),'Input data'!AC419,"Irrelevant")))</f>
        <v>Irrelevant</v>
      </c>
      <c r="AC404" s="4" t="str">
        <f>IF(AND(OR(I404="Motorway link",I404="Exit diverge",I404="Entrance merge"),'Input data'!AD419=""),"No",IF(OR(I404="Motorway link",I404="Exit diverge",I404="Entrance merge"),'Input data'!AD419,"Irrelevant"))</f>
        <v>Irrelevant</v>
      </c>
      <c r="AD404" s="4" t="str">
        <f>IF(AND(OR(I404="Motorway link",I404="Exit diverge",I404="Entrance merge"),'Input data'!AE419=""),"130 kph",IF(OR(I404="Motorway link",I404="Exit diverge",I404="Entrance merge"),'Input data'!AE419,"Irrelevant"))</f>
        <v>Irrelevant</v>
      </c>
      <c r="AE404" s="4" t="str">
        <f>IF(AND(I404="Entrance merge",'Input data'!AF419=""),"No",IF(I404="Entrance merge",'Input data'!AF419,"Irrelevant"))</f>
        <v>Irrelevant</v>
      </c>
      <c r="AF404" s="4" t="str">
        <f>IF(AND(AE404="Yes",'Input data'!AG419&gt;0,'Input data'!AG419&lt;1.00000001),'Input data'!AG419,IF(OR(AE404="No",AE404="Yes"),0,"Irrelevant"))</f>
        <v>Irrelevant</v>
      </c>
    </row>
    <row r="405" spans="1:32" x14ac:dyDescent="0.3">
      <c r="A405" s="4" t="str">
        <f>IF('Input data'!A420="","",'Input data'!A420)</f>
        <v/>
      </c>
      <c r="B405" s="4" t="str">
        <f>IF('Input data'!B420="","",'Input data'!B420)</f>
        <v/>
      </c>
      <c r="C405" s="4" t="str">
        <f>IF('Input data'!C420="","",'Input data'!C420)</f>
        <v/>
      </c>
      <c r="D405" s="4" t="str">
        <f>IF('Input data'!D420="","",'Input data'!D420)</f>
        <v/>
      </c>
      <c r="E405" s="4" t="str">
        <f>IF('Input data'!E420="","",'Input data'!E420)</f>
        <v/>
      </c>
      <c r="F405" s="4" t="str">
        <f>IF('Input data'!F420="","",'Input data'!F420)</f>
        <v/>
      </c>
      <c r="G405" s="4">
        <f>IF('Input data'!G420="","",'Input data'!G420)</f>
        <v>0</v>
      </c>
      <c r="H405" s="4" t="str">
        <f>IF('Input data'!H420&gt;0.5,'Input data'!H420,"")</f>
        <v/>
      </c>
      <c r="I405" s="4" t="str">
        <f>IF('Input data'!I420="","",'Input data'!I420)</f>
        <v/>
      </c>
      <c r="J405" s="4" t="str">
        <f>IF(AND(OR(I405="Motorway link",I405="Exit diverge",I405="Entrance merge"),'Input data'!K420=""),2,IF(AND(OR(I405="Motorway link",I405="Exit diverge",I405="Entrance merge"),'Input data'!K420&gt;0.5,'Input data'!K420&lt;21),'Input data'!K420,"Irrelevant"))</f>
        <v>Irrelevant</v>
      </c>
      <c r="K405" s="4" t="str">
        <f>IF(AND(OR(I405="Motorway link",I405="Exit diverge",I405="Entrance merge",I405="Exit ramp",I405="Entrance ramp"),'Input data'!L420=""),3.5,IF(AND(OR(I405="Motorway link",I405="Exit diverge",I405="Entrance merge",I405="Exit ramp",I405="Entrance ramp"),'Input data'!L420&gt;1.5,'Input data'!L420&lt;11),'Input data'!L420,"Irrelevant"))</f>
        <v>Irrelevant</v>
      </c>
      <c r="L405" s="4" t="str">
        <f>IF(AND(I405="Motorway link",'Input data'!M420=""),"No",IF(I405="Motorway link",'Input data'!M420,"Irrelevant"))</f>
        <v>Irrelevant</v>
      </c>
      <c r="M405" s="4" t="str">
        <f>IF(AND(L405="Yes",'Input data'!N420&gt;0,'Input data'!N420&lt;1.00000001),'Input data'!N420,IF(OR(L405="No",L405="Yes"),0,"Irrelevant"))</f>
        <v>Irrelevant</v>
      </c>
      <c r="N405" s="4" t="str">
        <f>IF(AND(OR(I405="Motorway link",I405="Exit diverge",I405="Entrance merge"),'Input data'!O420=""),3,IF(AND(OR(I405="Motorway link",I405="Exit diverge",I405="Entrance merge"),'Input data'!O420&lt;11,'Input data'!O420&gt;-0.00000001),'Input data'!O420,"Irrelevant"))</f>
        <v>Irrelevant</v>
      </c>
      <c r="O405" s="4" t="str">
        <f>IF(AND(OR(I405="Motorway link",I405="Exit diverge",I405="Entrance merge",I405="Exit ramp",I405="Entrance ramp"),'Input data'!P420=""),0.5,IF(AND(OR(I405="Motorway link",I405="Exit diverge",I405="Entrance merge",I405="Exit ramp",I405="Entrance ramp"),'Input data'!P420&gt;-0.00000001,'Input data'!P420&lt;11),'Input data'!P420,"Irrelevant"))</f>
        <v>Irrelevant</v>
      </c>
      <c r="P405" s="4" t="str">
        <f>IF(AND(OR(I405="Motorway link",I405="Exit diverge",I405="Entrance merge"),'Input data'!Q420=""),5,IF(AND(OR(I405="Motorway link",I405="Exit diverge",I405="Entrance merge"),'Input data'!Q420&gt;-0.00000001,'Input data'!Q420&lt;101),'Input data'!Q420,"Irrelevant"))</f>
        <v>Irrelevant</v>
      </c>
      <c r="Q405" s="4" t="str">
        <f>IF(AND(OR(I405="Motorway link",I405="Exit diverge",I405="Entrance merge"),'Input data'!R420=""),"Straight",IF(AND(OR(I405="Motorway link",I405="Exit diverge",I405="Entrance merge"),'Input data'!R420&gt;10),'Input data'!R420,"Irrelevant"))</f>
        <v>Irrelevant</v>
      </c>
      <c r="R405" s="4" t="str">
        <f>IF(Q405="Straight",0,IF(AND(OR(I405="Motorway link",I405="Exit diverge",I405="Entrance merge"),OR('Input data'!S420="",'Input data'!S420&gt;(G405*1000))),G405*1000,IF(AND(OR(I405="Motorway link",I405="Exit diverge",I405="Entrance merge"),'Input data'!S420&gt;0),'Input data'!S420,"Irrelevant")))</f>
        <v>Irrelevant</v>
      </c>
      <c r="S405" s="4" t="str">
        <f>IF(AND(OR(I405="Motorway link",I405="Exit diverge",I405="Entrance merge"),'Input data'!T420=""),"Straight",IF(AND(OR(I405="Motorway link",I405="Exit diverge",I405="Entrance merge"),'Input data'!T420&gt;10),'Input data'!T420,"Irrelevant"))</f>
        <v>Irrelevant</v>
      </c>
      <c r="T405" s="4" t="str">
        <f>IF(S405="Straight",0,IF(R405="Irrelevant","Irrelevant",IF(AND(OR(I405="Motorway link",I405="Exit diverge",I405="Entrance merge"),OR('Input data'!U420="",'Input data'!U420&gt;(G405*1000-R405))),G405*1000-R405,IF(AND(OR(I405="Motorway link",I405="Exit diverge",I405="Entrance merge"),'Input data'!U420&gt;0),'Input data'!U420,"Irrelevant"))))</f>
        <v>Irrelevant</v>
      </c>
      <c r="U405" s="4" t="str">
        <f>IF(AND(OR(I405="Motorway link",I405="Exit diverge",I405="Entrance merge",I405="Exit ramp",I405="Entrance ramp"),'Input data'!V420=""),"No",IF(OR(I405="Motorway link",I405="Exit diverge",I405="Entrance merge",I405="Exit ramp",I405="Entrance ramp"),'Input data'!V420,"Irrelevant"))</f>
        <v>Irrelevant</v>
      </c>
      <c r="V405" s="4" t="str">
        <f>IF(W405="Straight",IF(AND(OR(I405="Exit ramp",I405="Entrance ramp"),'Input data'!W420=""),"Straight diamond ramp",IF(OR(I405="Exit ramp",I405="Entrance ramp"),'Input data'!W420,"Irrelevant")),"Irrelevant")</f>
        <v>Irrelevant</v>
      </c>
      <c r="W405" s="4" t="str">
        <f>IF(AND(OR(I405="Exit ramp",I405="Entrance ramp"),'Input data'!X420=""),"Straight",IF(AND(OR(I405="Exit ramp",I405="Entrance ramp"),'Input data'!X420&gt;10),'Input data'!X420,"Irrelevant"))</f>
        <v>Irrelevant</v>
      </c>
      <c r="X405" s="4" t="str">
        <f>IF(AND(OR(I405="Exit ramp",I405="Entrance ramp"),OR('Input data'!Y420="",'Input data'!Y420&gt;(G405*1000))),G405*1000,IF(AND(OR(I405="Exit ramp",I405="Entrance ramp"),'Input data'!Y420&gt;0),'Input data'!Y420,"Irrelevant"))</f>
        <v>Irrelevant</v>
      </c>
      <c r="Y405" s="4" t="str">
        <f>IF(AND(I405="Exit ramp",'Input data'!Z420=""),95,IF(AND(I405="Entrance ramp",'Input data'!Z420=""),45,IF(AND(OR(I405="Exit ramp",I405="Entrance ramp"),'Input data'!Z420&gt;4,'Input data'!Z420&lt;200),'Input data'!Z420,"Irrelevant")))</f>
        <v>Irrelevant</v>
      </c>
      <c r="Z405" s="4" t="str">
        <f>IF(AND(OR(I405="Exit ramp",I405="Entrance ramp"),'Input data'!AA420=""),"Straight",IF(AND(OR(I405="Exit ramp",I405="Entrance ramp"),'Input data'!AA420&gt;10),'Input data'!AA420,"Irrelevant"))</f>
        <v>Irrelevant</v>
      </c>
      <c r="AA405" s="4" t="str">
        <f>IF(X405="Irrelevant","Irrelevant",IF(AND(OR(I405="Exit ramp",I405="Entrance ramp"),OR('Input data'!AB420="",'Input data'!AB420&gt;(G405*1000-X405))),G405*1000-X405,IF(AND(OR(I405="Exit ramp",I405="Entrance ramp"),'Input data'!AB420&gt;0),'Input data'!AB420,"Irrelevant")))</f>
        <v>Irrelevant</v>
      </c>
      <c r="AB405" s="4" t="str">
        <f>IF(AND(I405="Exit ramp",'Input data'!AC420=""),60,IF(AND(I405="Entrance ramp",'Input data'!AC420=""),80,IF(AND(OR(I405="Exit ramp",I405="Entrance ramp"),'Input data'!AC420&gt;4,'Input data'!AC420&lt;200),'Input data'!AC420,"Irrelevant")))</f>
        <v>Irrelevant</v>
      </c>
      <c r="AC405" s="4" t="str">
        <f>IF(AND(OR(I405="Motorway link",I405="Exit diverge",I405="Entrance merge"),'Input data'!AD420=""),"No",IF(OR(I405="Motorway link",I405="Exit diverge",I405="Entrance merge"),'Input data'!AD420,"Irrelevant"))</f>
        <v>Irrelevant</v>
      </c>
      <c r="AD405" s="4" t="str">
        <f>IF(AND(OR(I405="Motorway link",I405="Exit diverge",I405="Entrance merge"),'Input data'!AE420=""),"130 kph",IF(OR(I405="Motorway link",I405="Exit diverge",I405="Entrance merge"),'Input data'!AE420,"Irrelevant"))</f>
        <v>Irrelevant</v>
      </c>
      <c r="AE405" s="4" t="str">
        <f>IF(AND(I405="Entrance merge",'Input data'!AF420=""),"No",IF(I405="Entrance merge",'Input data'!AF420,"Irrelevant"))</f>
        <v>Irrelevant</v>
      </c>
      <c r="AF405" s="4" t="str">
        <f>IF(AND(AE405="Yes",'Input data'!AG420&gt;0,'Input data'!AG420&lt;1.00000001),'Input data'!AG420,IF(OR(AE405="No",AE405="Yes"),0,"Irrelevant"))</f>
        <v>Irrelevant</v>
      </c>
    </row>
    <row r="406" spans="1:32" x14ac:dyDescent="0.3">
      <c r="A406" s="4" t="str">
        <f>IF('Input data'!A421="","",'Input data'!A421)</f>
        <v/>
      </c>
      <c r="B406" s="4" t="str">
        <f>IF('Input data'!B421="","",'Input data'!B421)</f>
        <v/>
      </c>
      <c r="C406" s="4" t="str">
        <f>IF('Input data'!C421="","",'Input data'!C421)</f>
        <v/>
      </c>
      <c r="D406" s="4" t="str">
        <f>IF('Input data'!D421="","",'Input data'!D421)</f>
        <v/>
      </c>
      <c r="E406" s="4" t="str">
        <f>IF('Input data'!E421="","",'Input data'!E421)</f>
        <v/>
      </c>
      <c r="F406" s="4" t="str">
        <f>IF('Input data'!F421="","",'Input data'!F421)</f>
        <v/>
      </c>
      <c r="G406" s="4">
        <f>IF('Input data'!G421="","",'Input data'!G421)</f>
        <v>0</v>
      </c>
      <c r="H406" s="4" t="str">
        <f>IF('Input data'!H421&gt;0.5,'Input data'!H421,"")</f>
        <v/>
      </c>
      <c r="I406" s="4" t="str">
        <f>IF('Input data'!I421="","",'Input data'!I421)</f>
        <v/>
      </c>
      <c r="J406" s="4" t="str">
        <f>IF(AND(OR(I406="Motorway link",I406="Exit diverge",I406="Entrance merge"),'Input data'!K421=""),2,IF(AND(OR(I406="Motorway link",I406="Exit diverge",I406="Entrance merge"),'Input data'!K421&gt;0.5,'Input data'!K421&lt;21),'Input data'!K421,"Irrelevant"))</f>
        <v>Irrelevant</v>
      </c>
      <c r="K406" s="4" t="str">
        <f>IF(AND(OR(I406="Motorway link",I406="Exit diverge",I406="Entrance merge",I406="Exit ramp",I406="Entrance ramp"),'Input data'!L421=""),3.5,IF(AND(OR(I406="Motorway link",I406="Exit diverge",I406="Entrance merge",I406="Exit ramp",I406="Entrance ramp"),'Input data'!L421&gt;1.5,'Input data'!L421&lt;11),'Input data'!L421,"Irrelevant"))</f>
        <v>Irrelevant</v>
      </c>
      <c r="L406" s="4" t="str">
        <f>IF(AND(I406="Motorway link",'Input data'!M421=""),"No",IF(I406="Motorway link",'Input data'!M421,"Irrelevant"))</f>
        <v>Irrelevant</v>
      </c>
      <c r="M406" s="4" t="str">
        <f>IF(AND(L406="Yes",'Input data'!N421&gt;0,'Input data'!N421&lt;1.00000001),'Input data'!N421,IF(OR(L406="No",L406="Yes"),0,"Irrelevant"))</f>
        <v>Irrelevant</v>
      </c>
      <c r="N406" s="4" t="str">
        <f>IF(AND(OR(I406="Motorway link",I406="Exit diverge",I406="Entrance merge"),'Input data'!O421=""),3,IF(AND(OR(I406="Motorway link",I406="Exit diverge",I406="Entrance merge"),'Input data'!O421&lt;11,'Input data'!O421&gt;-0.00000001),'Input data'!O421,"Irrelevant"))</f>
        <v>Irrelevant</v>
      </c>
      <c r="O406" s="4" t="str">
        <f>IF(AND(OR(I406="Motorway link",I406="Exit diverge",I406="Entrance merge",I406="Exit ramp",I406="Entrance ramp"),'Input data'!P421=""),0.5,IF(AND(OR(I406="Motorway link",I406="Exit diverge",I406="Entrance merge",I406="Exit ramp",I406="Entrance ramp"),'Input data'!P421&gt;-0.00000001,'Input data'!P421&lt;11),'Input data'!P421,"Irrelevant"))</f>
        <v>Irrelevant</v>
      </c>
      <c r="P406" s="4" t="str">
        <f>IF(AND(OR(I406="Motorway link",I406="Exit diverge",I406="Entrance merge"),'Input data'!Q421=""),5,IF(AND(OR(I406="Motorway link",I406="Exit diverge",I406="Entrance merge"),'Input data'!Q421&gt;-0.00000001,'Input data'!Q421&lt;101),'Input data'!Q421,"Irrelevant"))</f>
        <v>Irrelevant</v>
      </c>
      <c r="Q406" s="4" t="str">
        <f>IF(AND(OR(I406="Motorway link",I406="Exit diverge",I406="Entrance merge"),'Input data'!R421=""),"Straight",IF(AND(OR(I406="Motorway link",I406="Exit diverge",I406="Entrance merge"),'Input data'!R421&gt;10),'Input data'!R421,"Irrelevant"))</f>
        <v>Irrelevant</v>
      </c>
      <c r="R406" s="4" t="str">
        <f>IF(Q406="Straight",0,IF(AND(OR(I406="Motorway link",I406="Exit diverge",I406="Entrance merge"),OR('Input data'!S421="",'Input data'!S421&gt;(G406*1000))),G406*1000,IF(AND(OR(I406="Motorway link",I406="Exit diverge",I406="Entrance merge"),'Input data'!S421&gt;0),'Input data'!S421,"Irrelevant")))</f>
        <v>Irrelevant</v>
      </c>
      <c r="S406" s="4" t="str">
        <f>IF(AND(OR(I406="Motorway link",I406="Exit diverge",I406="Entrance merge"),'Input data'!T421=""),"Straight",IF(AND(OR(I406="Motorway link",I406="Exit diverge",I406="Entrance merge"),'Input data'!T421&gt;10),'Input data'!T421,"Irrelevant"))</f>
        <v>Irrelevant</v>
      </c>
      <c r="T406" s="4" t="str">
        <f>IF(S406="Straight",0,IF(R406="Irrelevant","Irrelevant",IF(AND(OR(I406="Motorway link",I406="Exit diverge",I406="Entrance merge"),OR('Input data'!U421="",'Input data'!U421&gt;(G406*1000-R406))),G406*1000-R406,IF(AND(OR(I406="Motorway link",I406="Exit diverge",I406="Entrance merge"),'Input data'!U421&gt;0),'Input data'!U421,"Irrelevant"))))</f>
        <v>Irrelevant</v>
      </c>
      <c r="U406" s="4" t="str">
        <f>IF(AND(OR(I406="Motorway link",I406="Exit diverge",I406="Entrance merge",I406="Exit ramp",I406="Entrance ramp"),'Input data'!V421=""),"No",IF(OR(I406="Motorway link",I406="Exit diverge",I406="Entrance merge",I406="Exit ramp",I406="Entrance ramp"),'Input data'!V421,"Irrelevant"))</f>
        <v>Irrelevant</v>
      </c>
      <c r="V406" s="4" t="str">
        <f>IF(W406="Straight",IF(AND(OR(I406="Exit ramp",I406="Entrance ramp"),'Input data'!W421=""),"Straight diamond ramp",IF(OR(I406="Exit ramp",I406="Entrance ramp"),'Input data'!W421,"Irrelevant")),"Irrelevant")</f>
        <v>Irrelevant</v>
      </c>
      <c r="W406" s="4" t="str">
        <f>IF(AND(OR(I406="Exit ramp",I406="Entrance ramp"),'Input data'!X421=""),"Straight",IF(AND(OR(I406="Exit ramp",I406="Entrance ramp"),'Input data'!X421&gt;10),'Input data'!X421,"Irrelevant"))</f>
        <v>Irrelevant</v>
      </c>
      <c r="X406" s="4" t="str">
        <f>IF(AND(OR(I406="Exit ramp",I406="Entrance ramp"),OR('Input data'!Y421="",'Input data'!Y421&gt;(G406*1000))),G406*1000,IF(AND(OR(I406="Exit ramp",I406="Entrance ramp"),'Input data'!Y421&gt;0),'Input data'!Y421,"Irrelevant"))</f>
        <v>Irrelevant</v>
      </c>
      <c r="Y406" s="4" t="str">
        <f>IF(AND(I406="Exit ramp",'Input data'!Z421=""),95,IF(AND(I406="Entrance ramp",'Input data'!Z421=""),45,IF(AND(OR(I406="Exit ramp",I406="Entrance ramp"),'Input data'!Z421&gt;4,'Input data'!Z421&lt;200),'Input data'!Z421,"Irrelevant")))</f>
        <v>Irrelevant</v>
      </c>
      <c r="Z406" s="4" t="str">
        <f>IF(AND(OR(I406="Exit ramp",I406="Entrance ramp"),'Input data'!AA421=""),"Straight",IF(AND(OR(I406="Exit ramp",I406="Entrance ramp"),'Input data'!AA421&gt;10),'Input data'!AA421,"Irrelevant"))</f>
        <v>Irrelevant</v>
      </c>
      <c r="AA406" s="4" t="str">
        <f>IF(X406="Irrelevant","Irrelevant",IF(AND(OR(I406="Exit ramp",I406="Entrance ramp"),OR('Input data'!AB421="",'Input data'!AB421&gt;(G406*1000-X406))),G406*1000-X406,IF(AND(OR(I406="Exit ramp",I406="Entrance ramp"),'Input data'!AB421&gt;0),'Input data'!AB421,"Irrelevant")))</f>
        <v>Irrelevant</v>
      </c>
      <c r="AB406" s="4" t="str">
        <f>IF(AND(I406="Exit ramp",'Input data'!AC421=""),60,IF(AND(I406="Entrance ramp",'Input data'!AC421=""),80,IF(AND(OR(I406="Exit ramp",I406="Entrance ramp"),'Input data'!AC421&gt;4,'Input data'!AC421&lt;200),'Input data'!AC421,"Irrelevant")))</f>
        <v>Irrelevant</v>
      </c>
      <c r="AC406" s="4" t="str">
        <f>IF(AND(OR(I406="Motorway link",I406="Exit diverge",I406="Entrance merge"),'Input data'!AD421=""),"No",IF(OR(I406="Motorway link",I406="Exit diverge",I406="Entrance merge"),'Input data'!AD421,"Irrelevant"))</f>
        <v>Irrelevant</v>
      </c>
      <c r="AD406" s="4" t="str">
        <f>IF(AND(OR(I406="Motorway link",I406="Exit diverge",I406="Entrance merge"),'Input data'!AE421=""),"130 kph",IF(OR(I406="Motorway link",I406="Exit diverge",I406="Entrance merge"),'Input data'!AE421,"Irrelevant"))</f>
        <v>Irrelevant</v>
      </c>
      <c r="AE406" s="4" t="str">
        <f>IF(AND(I406="Entrance merge",'Input data'!AF421=""),"No",IF(I406="Entrance merge",'Input data'!AF421,"Irrelevant"))</f>
        <v>Irrelevant</v>
      </c>
      <c r="AF406" s="4" t="str">
        <f>IF(AND(AE406="Yes",'Input data'!AG421&gt;0,'Input data'!AG421&lt;1.00000001),'Input data'!AG421,IF(OR(AE406="No",AE406="Yes"),0,"Irrelevant"))</f>
        <v>Irrelevant</v>
      </c>
    </row>
    <row r="407" spans="1:32" x14ac:dyDescent="0.3">
      <c r="A407" s="4" t="str">
        <f>IF('Input data'!A422="","",'Input data'!A422)</f>
        <v/>
      </c>
      <c r="B407" s="4" t="str">
        <f>IF('Input data'!B422="","",'Input data'!B422)</f>
        <v/>
      </c>
      <c r="C407" s="4" t="str">
        <f>IF('Input data'!C422="","",'Input data'!C422)</f>
        <v/>
      </c>
      <c r="D407" s="4" t="str">
        <f>IF('Input data'!D422="","",'Input data'!D422)</f>
        <v/>
      </c>
      <c r="E407" s="4" t="str">
        <f>IF('Input data'!E422="","",'Input data'!E422)</f>
        <v/>
      </c>
      <c r="F407" s="4" t="str">
        <f>IF('Input data'!F422="","",'Input data'!F422)</f>
        <v/>
      </c>
      <c r="G407" s="4">
        <f>IF('Input data'!G422="","",'Input data'!G422)</f>
        <v>0</v>
      </c>
      <c r="H407" s="4" t="str">
        <f>IF('Input data'!H422&gt;0.5,'Input data'!H422,"")</f>
        <v/>
      </c>
      <c r="I407" s="4" t="str">
        <f>IF('Input data'!I422="","",'Input data'!I422)</f>
        <v/>
      </c>
      <c r="J407" s="4" t="str">
        <f>IF(AND(OR(I407="Motorway link",I407="Exit diverge",I407="Entrance merge"),'Input data'!K422=""),2,IF(AND(OR(I407="Motorway link",I407="Exit diverge",I407="Entrance merge"),'Input data'!K422&gt;0.5,'Input data'!K422&lt;21),'Input data'!K422,"Irrelevant"))</f>
        <v>Irrelevant</v>
      </c>
      <c r="K407" s="4" t="str">
        <f>IF(AND(OR(I407="Motorway link",I407="Exit diverge",I407="Entrance merge",I407="Exit ramp",I407="Entrance ramp"),'Input data'!L422=""),3.5,IF(AND(OR(I407="Motorway link",I407="Exit diverge",I407="Entrance merge",I407="Exit ramp",I407="Entrance ramp"),'Input data'!L422&gt;1.5,'Input data'!L422&lt;11),'Input data'!L422,"Irrelevant"))</f>
        <v>Irrelevant</v>
      </c>
      <c r="L407" s="4" t="str">
        <f>IF(AND(I407="Motorway link",'Input data'!M422=""),"No",IF(I407="Motorway link",'Input data'!M422,"Irrelevant"))</f>
        <v>Irrelevant</v>
      </c>
      <c r="M407" s="4" t="str">
        <f>IF(AND(L407="Yes",'Input data'!N422&gt;0,'Input data'!N422&lt;1.00000001),'Input data'!N422,IF(OR(L407="No",L407="Yes"),0,"Irrelevant"))</f>
        <v>Irrelevant</v>
      </c>
      <c r="N407" s="4" t="str">
        <f>IF(AND(OR(I407="Motorway link",I407="Exit diverge",I407="Entrance merge"),'Input data'!O422=""),3,IF(AND(OR(I407="Motorway link",I407="Exit diverge",I407="Entrance merge"),'Input data'!O422&lt;11,'Input data'!O422&gt;-0.00000001),'Input data'!O422,"Irrelevant"))</f>
        <v>Irrelevant</v>
      </c>
      <c r="O407" s="4" t="str">
        <f>IF(AND(OR(I407="Motorway link",I407="Exit diverge",I407="Entrance merge",I407="Exit ramp",I407="Entrance ramp"),'Input data'!P422=""),0.5,IF(AND(OR(I407="Motorway link",I407="Exit diverge",I407="Entrance merge",I407="Exit ramp",I407="Entrance ramp"),'Input data'!P422&gt;-0.00000001,'Input data'!P422&lt;11),'Input data'!P422,"Irrelevant"))</f>
        <v>Irrelevant</v>
      </c>
      <c r="P407" s="4" t="str">
        <f>IF(AND(OR(I407="Motorway link",I407="Exit diverge",I407="Entrance merge"),'Input data'!Q422=""),5,IF(AND(OR(I407="Motorway link",I407="Exit diverge",I407="Entrance merge"),'Input data'!Q422&gt;-0.00000001,'Input data'!Q422&lt;101),'Input data'!Q422,"Irrelevant"))</f>
        <v>Irrelevant</v>
      </c>
      <c r="Q407" s="4" t="str">
        <f>IF(AND(OR(I407="Motorway link",I407="Exit diverge",I407="Entrance merge"),'Input data'!R422=""),"Straight",IF(AND(OR(I407="Motorway link",I407="Exit diverge",I407="Entrance merge"),'Input data'!R422&gt;10),'Input data'!R422,"Irrelevant"))</f>
        <v>Irrelevant</v>
      </c>
      <c r="R407" s="4" t="str">
        <f>IF(Q407="Straight",0,IF(AND(OR(I407="Motorway link",I407="Exit diverge",I407="Entrance merge"),OR('Input data'!S422="",'Input data'!S422&gt;(G407*1000))),G407*1000,IF(AND(OR(I407="Motorway link",I407="Exit diverge",I407="Entrance merge"),'Input data'!S422&gt;0),'Input data'!S422,"Irrelevant")))</f>
        <v>Irrelevant</v>
      </c>
      <c r="S407" s="4" t="str">
        <f>IF(AND(OR(I407="Motorway link",I407="Exit diverge",I407="Entrance merge"),'Input data'!T422=""),"Straight",IF(AND(OR(I407="Motorway link",I407="Exit diverge",I407="Entrance merge"),'Input data'!T422&gt;10),'Input data'!T422,"Irrelevant"))</f>
        <v>Irrelevant</v>
      </c>
      <c r="T407" s="4" t="str">
        <f>IF(S407="Straight",0,IF(R407="Irrelevant","Irrelevant",IF(AND(OR(I407="Motorway link",I407="Exit diverge",I407="Entrance merge"),OR('Input data'!U422="",'Input data'!U422&gt;(G407*1000-R407))),G407*1000-R407,IF(AND(OR(I407="Motorway link",I407="Exit diverge",I407="Entrance merge"),'Input data'!U422&gt;0),'Input data'!U422,"Irrelevant"))))</f>
        <v>Irrelevant</v>
      </c>
      <c r="U407" s="4" t="str">
        <f>IF(AND(OR(I407="Motorway link",I407="Exit diverge",I407="Entrance merge",I407="Exit ramp",I407="Entrance ramp"),'Input data'!V422=""),"No",IF(OR(I407="Motorway link",I407="Exit diverge",I407="Entrance merge",I407="Exit ramp",I407="Entrance ramp"),'Input data'!V422,"Irrelevant"))</f>
        <v>Irrelevant</v>
      </c>
      <c r="V407" s="4" t="str">
        <f>IF(W407="Straight",IF(AND(OR(I407="Exit ramp",I407="Entrance ramp"),'Input data'!W422=""),"Straight diamond ramp",IF(OR(I407="Exit ramp",I407="Entrance ramp"),'Input data'!W422,"Irrelevant")),"Irrelevant")</f>
        <v>Irrelevant</v>
      </c>
      <c r="W407" s="4" t="str">
        <f>IF(AND(OR(I407="Exit ramp",I407="Entrance ramp"),'Input data'!X422=""),"Straight",IF(AND(OR(I407="Exit ramp",I407="Entrance ramp"),'Input data'!X422&gt;10),'Input data'!X422,"Irrelevant"))</f>
        <v>Irrelevant</v>
      </c>
      <c r="X407" s="4" t="str">
        <f>IF(AND(OR(I407="Exit ramp",I407="Entrance ramp"),OR('Input data'!Y422="",'Input data'!Y422&gt;(G407*1000))),G407*1000,IF(AND(OR(I407="Exit ramp",I407="Entrance ramp"),'Input data'!Y422&gt;0),'Input data'!Y422,"Irrelevant"))</f>
        <v>Irrelevant</v>
      </c>
      <c r="Y407" s="4" t="str">
        <f>IF(AND(I407="Exit ramp",'Input data'!Z422=""),95,IF(AND(I407="Entrance ramp",'Input data'!Z422=""),45,IF(AND(OR(I407="Exit ramp",I407="Entrance ramp"),'Input data'!Z422&gt;4,'Input data'!Z422&lt;200),'Input data'!Z422,"Irrelevant")))</f>
        <v>Irrelevant</v>
      </c>
      <c r="Z407" s="4" t="str">
        <f>IF(AND(OR(I407="Exit ramp",I407="Entrance ramp"),'Input data'!AA422=""),"Straight",IF(AND(OR(I407="Exit ramp",I407="Entrance ramp"),'Input data'!AA422&gt;10),'Input data'!AA422,"Irrelevant"))</f>
        <v>Irrelevant</v>
      </c>
      <c r="AA407" s="4" t="str">
        <f>IF(X407="Irrelevant","Irrelevant",IF(AND(OR(I407="Exit ramp",I407="Entrance ramp"),OR('Input data'!AB422="",'Input data'!AB422&gt;(G407*1000-X407))),G407*1000-X407,IF(AND(OR(I407="Exit ramp",I407="Entrance ramp"),'Input data'!AB422&gt;0),'Input data'!AB422,"Irrelevant")))</f>
        <v>Irrelevant</v>
      </c>
      <c r="AB407" s="4" t="str">
        <f>IF(AND(I407="Exit ramp",'Input data'!AC422=""),60,IF(AND(I407="Entrance ramp",'Input data'!AC422=""),80,IF(AND(OR(I407="Exit ramp",I407="Entrance ramp"),'Input data'!AC422&gt;4,'Input data'!AC422&lt;200),'Input data'!AC422,"Irrelevant")))</f>
        <v>Irrelevant</v>
      </c>
      <c r="AC407" s="4" t="str">
        <f>IF(AND(OR(I407="Motorway link",I407="Exit diverge",I407="Entrance merge"),'Input data'!AD422=""),"No",IF(OR(I407="Motorway link",I407="Exit diverge",I407="Entrance merge"),'Input data'!AD422,"Irrelevant"))</f>
        <v>Irrelevant</v>
      </c>
      <c r="AD407" s="4" t="str">
        <f>IF(AND(OR(I407="Motorway link",I407="Exit diverge",I407="Entrance merge"),'Input data'!AE422=""),"130 kph",IF(OR(I407="Motorway link",I407="Exit diverge",I407="Entrance merge"),'Input data'!AE422,"Irrelevant"))</f>
        <v>Irrelevant</v>
      </c>
      <c r="AE407" s="4" t="str">
        <f>IF(AND(I407="Entrance merge",'Input data'!AF422=""),"No",IF(I407="Entrance merge",'Input data'!AF422,"Irrelevant"))</f>
        <v>Irrelevant</v>
      </c>
      <c r="AF407" s="4" t="str">
        <f>IF(AND(AE407="Yes",'Input data'!AG422&gt;0,'Input data'!AG422&lt;1.00000001),'Input data'!AG422,IF(OR(AE407="No",AE407="Yes"),0,"Irrelevant"))</f>
        <v>Irrelevant</v>
      </c>
    </row>
    <row r="408" spans="1:32" x14ac:dyDescent="0.3">
      <c r="A408" s="4" t="str">
        <f>IF('Input data'!A423="","",'Input data'!A423)</f>
        <v/>
      </c>
      <c r="B408" s="4" t="str">
        <f>IF('Input data'!B423="","",'Input data'!B423)</f>
        <v/>
      </c>
      <c r="C408" s="4" t="str">
        <f>IF('Input data'!C423="","",'Input data'!C423)</f>
        <v/>
      </c>
      <c r="D408" s="4" t="str">
        <f>IF('Input data'!D423="","",'Input data'!D423)</f>
        <v/>
      </c>
      <c r="E408" s="4" t="str">
        <f>IF('Input data'!E423="","",'Input data'!E423)</f>
        <v/>
      </c>
      <c r="F408" s="4" t="str">
        <f>IF('Input data'!F423="","",'Input data'!F423)</f>
        <v/>
      </c>
      <c r="G408" s="4">
        <f>IF('Input data'!G423="","",'Input data'!G423)</f>
        <v>0</v>
      </c>
      <c r="H408" s="4" t="str">
        <f>IF('Input data'!H423&gt;0.5,'Input data'!H423,"")</f>
        <v/>
      </c>
      <c r="I408" s="4" t="str">
        <f>IF('Input data'!I423="","",'Input data'!I423)</f>
        <v/>
      </c>
      <c r="J408" s="4" t="str">
        <f>IF(AND(OR(I408="Motorway link",I408="Exit diverge",I408="Entrance merge"),'Input data'!K423=""),2,IF(AND(OR(I408="Motorway link",I408="Exit diverge",I408="Entrance merge"),'Input data'!K423&gt;0.5,'Input data'!K423&lt;21),'Input data'!K423,"Irrelevant"))</f>
        <v>Irrelevant</v>
      </c>
      <c r="K408" s="4" t="str">
        <f>IF(AND(OR(I408="Motorway link",I408="Exit diverge",I408="Entrance merge",I408="Exit ramp",I408="Entrance ramp"),'Input data'!L423=""),3.5,IF(AND(OR(I408="Motorway link",I408="Exit diverge",I408="Entrance merge",I408="Exit ramp",I408="Entrance ramp"),'Input data'!L423&gt;1.5,'Input data'!L423&lt;11),'Input data'!L423,"Irrelevant"))</f>
        <v>Irrelevant</v>
      </c>
      <c r="L408" s="4" t="str">
        <f>IF(AND(I408="Motorway link",'Input data'!M423=""),"No",IF(I408="Motorway link",'Input data'!M423,"Irrelevant"))</f>
        <v>Irrelevant</v>
      </c>
      <c r="M408" s="4" t="str">
        <f>IF(AND(L408="Yes",'Input data'!N423&gt;0,'Input data'!N423&lt;1.00000001),'Input data'!N423,IF(OR(L408="No",L408="Yes"),0,"Irrelevant"))</f>
        <v>Irrelevant</v>
      </c>
      <c r="N408" s="4" t="str">
        <f>IF(AND(OR(I408="Motorway link",I408="Exit diverge",I408="Entrance merge"),'Input data'!O423=""),3,IF(AND(OR(I408="Motorway link",I408="Exit diverge",I408="Entrance merge"),'Input data'!O423&lt;11,'Input data'!O423&gt;-0.00000001),'Input data'!O423,"Irrelevant"))</f>
        <v>Irrelevant</v>
      </c>
      <c r="O408" s="4" t="str">
        <f>IF(AND(OR(I408="Motorway link",I408="Exit diverge",I408="Entrance merge",I408="Exit ramp",I408="Entrance ramp"),'Input data'!P423=""),0.5,IF(AND(OR(I408="Motorway link",I408="Exit diverge",I408="Entrance merge",I408="Exit ramp",I408="Entrance ramp"),'Input data'!P423&gt;-0.00000001,'Input data'!P423&lt;11),'Input data'!P423,"Irrelevant"))</f>
        <v>Irrelevant</v>
      </c>
      <c r="P408" s="4" t="str">
        <f>IF(AND(OR(I408="Motorway link",I408="Exit diverge",I408="Entrance merge"),'Input data'!Q423=""),5,IF(AND(OR(I408="Motorway link",I408="Exit diverge",I408="Entrance merge"),'Input data'!Q423&gt;-0.00000001,'Input data'!Q423&lt;101),'Input data'!Q423,"Irrelevant"))</f>
        <v>Irrelevant</v>
      </c>
      <c r="Q408" s="4" t="str">
        <f>IF(AND(OR(I408="Motorway link",I408="Exit diverge",I408="Entrance merge"),'Input data'!R423=""),"Straight",IF(AND(OR(I408="Motorway link",I408="Exit diverge",I408="Entrance merge"),'Input data'!R423&gt;10),'Input data'!R423,"Irrelevant"))</f>
        <v>Irrelevant</v>
      </c>
      <c r="R408" s="4" t="str">
        <f>IF(Q408="Straight",0,IF(AND(OR(I408="Motorway link",I408="Exit diverge",I408="Entrance merge"),OR('Input data'!S423="",'Input data'!S423&gt;(G408*1000))),G408*1000,IF(AND(OR(I408="Motorway link",I408="Exit diverge",I408="Entrance merge"),'Input data'!S423&gt;0),'Input data'!S423,"Irrelevant")))</f>
        <v>Irrelevant</v>
      </c>
      <c r="S408" s="4" t="str">
        <f>IF(AND(OR(I408="Motorway link",I408="Exit diverge",I408="Entrance merge"),'Input data'!T423=""),"Straight",IF(AND(OR(I408="Motorway link",I408="Exit diverge",I408="Entrance merge"),'Input data'!T423&gt;10),'Input data'!T423,"Irrelevant"))</f>
        <v>Irrelevant</v>
      </c>
      <c r="T408" s="4" t="str">
        <f>IF(S408="Straight",0,IF(R408="Irrelevant","Irrelevant",IF(AND(OR(I408="Motorway link",I408="Exit diverge",I408="Entrance merge"),OR('Input data'!U423="",'Input data'!U423&gt;(G408*1000-R408))),G408*1000-R408,IF(AND(OR(I408="Motorway link",I408="Exit diverge",I408="Entrance merge"),'Input data'!U423&gt;0),'Input data'!U423,"Irrelevant"))))</f>
        <v>Irrelevant</v>
      </c>
      <c r="U408" s="4" t="str">
        <f>IF(AND(OR(I408="Motorway link",I408="Exit diverge",I408="Entrance merge",I408="Exit ramp",I408="Entrance ramp"),'Input data'!V423=""),"No",IF(OR(I408="Motorway link",I408="Exit diverge",I408="Entrance merge",I408="Exit ramp",I408="Entrance ramp"),'Input data'!V423,"Irrelevant"))</f>
        <v>Irrelevant</v>
      </c>
      <c r="V408" s="4" t="str">
        <f>IF(W408="Straight",IF(AND(OR(I408="Exit ramp",I408="Entrance ramp"),'Input data'!W423=""),"Straight diamond ramp",IF(OR(I408="Exit ramp",I408="Entrance ramp"),'Input data'!W423,"Irrelevant")),"Irrelevant")</f>
        <v>Irrelevant</v>
      </c>
      <c r="W408" s="4" t="str">
        <f>IF(AND(OR(I408="Exit ramp",I408="Entrance ramp"),'Input data'!X423=""),"Straight",IF(AND(OR(I408="Exit ramp",I408="Entrance ramp"),'Input data'!X423&gt;10),'Input data'!X423,"Irrelevant"))</f>
        <v>Irrelevant</v>
      </c>
      <c r="X408" s="4" t="str">
        <f>IF(AND(OR(I408="Exit ramp",I408="Entrance ramp"),OR('Input data'!Y423="",'Input data'!Y423&gt;(G408*1000))),G408*1000,IF(AND(OR(I408="Exit ramp",I408="Entrance ramp"),'Input data'!Y423&gt;0),'Input data'!Y423,"Irrelevant"))</f>
        <v>Irrelevant</v>
      </c>
      <c r="Y408" s="4" t="str">
        <f>IF(AND(I408="Exit ramp",'Input data'!Z423=""),95,IF(AND(I408="Entrance ramp",'Input data'!Z423=""),45,IF(AND(OR(I408="Exit ramp",I408="Entrance ramp"),'Input data'!Z423&gt;4,'Input data'!Z423&lt;200),'Input data'!Z423,"Irrelevant")))</f>
        <v>Irrelevant</v>
      </c>
      <c r="Z408" s="4" t="str">
        <f>IF(AND(OR(I408="Exit ramp",I408="Entrance ramp"),'Input data'!AA423=""),"Straight",IF(AND(OR(I408="Exit ramp",I408="Entrance ramp"),'Input data'!AA423&gt;10),'Input data'!AA423,"Irrelevant"))</f>
        <v>Irrelevant</v>
      </c>
      <c r="AA408" s="4" t="str">
        <f>IF(X408="Irrelevant","Irrelevant",IF(AND(OR(I408="Exit ramp",I408="Entrance ramp"),OR('Input data'!AB423="",'Input data'!AB423&gt;(G408*1000-X408))),G408*1000-X408,IF(AND(OR(I408="Exit ramp",I408="Entrance ramp"),'Input data'!AB423&gt;0),'Input data'!AB423,"Irrelevant")))</f>
        <v>Irrelevant</v>
      </c>
      <c r="AB408" s="4" t="str">
        <f>IF(AND(I408="Exit ramp",'Input data'!AC423=""),60,IF(AND(I408="Entrance ramp",'Input data'!AC423=""),80,IF(AND(OR(I408="Exit ramp",I408="Entrance ramp"),'Input data'!AC423&gt;4,'Input data'!AC423&lt;200),'Input data'!AC423,"Irrelevant")))</f>
        <v>Irrelevant</v>
      </c>
      <c r="AC408" s="4" t="str">
        <f>IF(AND(OR(I408="Motorway link",I408="Exit diverge",I408="Entrance merge"),'Input data'!AD423=""),"No",IF(OR(I408="Motorway link",I408="Exit diverge",I408="Entrance merge"),'Input data'!AD423,"Irrelevant"))</f>
        <v>Irrelevant</v>
      </c>
      <c r="AD408" s="4" t="str">
        <f>IF(AND(OR(I408="Motorway link",I408="Exit diverge",I408="Entrance merge"),'Input data'!AE423=""),"130 kph",IF(OR(I408="Motorway link",I408="Exit diverge",I408="Entrance merge"),'Input data'!AE423,"Irrelevant"))</f>
        <v>Irrelevant</v>
      </c>
      <c r="AE408" s="4" t="str">
        <f>IF(AND(I408="Entrance merge",'Input data'!AF423=""),"No",IF(I408="Entrance merge",'Input data'!AF423,"Irrelevant"))</f>
        <v>Irrelevant</v>
      </c>
      <c r="AF408" s="4" t="str">
        <f>IF(AND(AE408="Yes",'Input data'!AG423&gt;0,'Input data'!AG423&lt;1.00000001),'Input data'!AG423,IF(OR(AE408="No",AE408="Yes"),0,"Irrelevant"))</f>
        <v>Irrelevant</v>
      </c>
    </row>
    <row r="409" spans="1:32" x14ac:dyDescent="0.3">
      <c r="A409" s="4" t="str">
        <f>IF('Input data'!A424="","",'Input data'!A424)</f>
        <v/>
      </c>
      <c r="B409" s="4" t="str">
        <f>IF('Input data'!B424="","",'Input data'!B424)</f>
        <v/>
      </c>
      <c r="C409" s="4" t="str">
        <f>IF('Input data'!C424="","",'Input data'!C424)</f>
        <v/>
      </c>
      <c r="D409" s="4" t="str">
        <f>IF('Input data'!D424="","",'Input data'!D424)</f>
        <v/>
      </c>
      <c r="E409" s="4" t="str">
        <f>IF('Input data'!E424="","",'Input data'!E424)</f>
        <v/>
      </c>
      <c r="F409" s="4" t="str">
        <f>IF('Input data'!F424="","",'Input data'!F424)</f>
        <v/>
      </c>
      <c r="G409" s="4">
        <f>IF('Input data'!G424="","",'Input data'!G424)</f>
        <v>0</v>
      </c>
      <c r="H409" s="4" t="str">
        <f>IF('Input data'!H424&gt;0.5,'Input data'!H424,"")</f>
        <v/>
      </c>
      <c r="I409" s="4" t="str">
        <f>IF('Input data'!I424="","",'Input data'!I424)</f>
        <v/>
      </c>
      <c r="J409" s="4" t="str">
        <f>IF(AND(OR(I409="Motorway link",I409="Exit diverge",I409="Entrance merge"),'Input data'!K424=""),2,IF(AND(OR(I409="Motorway link",I409="Exit diverge",I409="Entrance merge"),'Input data'!K424&gt;0.5,'Input data'!K424&lt;21),'Input data'!K424,"Irrelevant"))</f>
        <v>Irrelevant</v>
      </c>
      <c r="K409" s="4" t="str">
        <f>IF(AND(OR(I409="Motorway link",I409="Exit diverge",I409="Entrance merge",I409="Exit ramp",I409="Entrance ramp"),'Input data'!L424=""),3.5,IF(AND(OR(I409="Motorway link",I409="Exit diverge",I409="Entrance merge",I409="Exit ramp",I409="Entrance ramp"),'Input data'!L424&gt;1.5,'Input data'!L424&lt;11),'Input data'!L424,"Irrelevant"))</f>
        <v>Irrelevant</v>
      </c>
      <c r="L409" s="4" t="str">
        <f>IF(AND(I409="Motorway link",'Input data'!M424=""),"No",IF(I409="Motorway link",'Input data'!M424,"Irrelevant"))</f>
        <v>Irrelevant</v>
      </c>
      <c r="M409" s="4" t="str">
        <f>IF(AND(L409="Yes",'Input data'!N424&gt;0,'Input data'!N424&lt;1.00000001),'Input data'!N424,IF(OR(L409="No",L409="Yes"),0,"Irrelevant"))</f>
        <v>Irrelevant</v>
      </c>
      <c r="N409" s="4" t="str">
        <f>IF(AND(OR(I409="Motorway link",I409="Exit diverge",I409="Entrance merge"),'Input data'!O424=""),3,IF(AND(OR(I409="Motorway link",I409="Exit diverge",I409="Entrance merge"),'Input data'!O424&lt;11,'Input data'!O424&gt;-0.00000001),'Input data'!O424,"Irrelevant"))</f>
        <v>Irrelevant</v>
      </c>
      <c r="O409" s="4" t="str">
        <f>IF(AND(OR(I409="Motorway link",I409="Exit diverge",I409="Entrance merge",I409="Exit ramp",I409="Entrance ramp"),'Input data'!P424=""),0.5,IF(AND(OR(I409="Motorway link",I409="Exit diverge",I409="Entrance merge",I409="Exit ramp",I409="Entrance ramp"),'Input data'!P424&gt;-0.00000001,'Input data'!P424&lt;11),'Input data'!P424,"Irrelevant"))</f>
        <v>Irrelevant</v>
      </c>
      <c r="P409" s="4" t="str">
        <f>IF(AND(OR(I409="Motorway link",I409="Exit diverge",I409="Entrance merge"),'Input data'!Q424=""),5,IF(AND(OR(I409="Motorway link",I409="Exit diverge",I409="Entrance merge"),'Input data'!Q424&gt;-0.00000001,'Input data'!Q424&lt;101),'Input data'!Q424,"Irrelevant"))</f>
        <v>Irrelevant</v>
      </c>
      <c r="Q409" s="4" t="str">
        <f>IF(AND(OR(I409="Motorway link",I409="Exit diverge",I409="Entrance merge"),'Input data'!R424=""),"Straight",IF(AND(OR(I409="Motorway link",I409="Exit diverge",I409="Entrance merge"),'Input data'!R424&gt;10),'Input data'!R424,"Irrelevant"))</f>
        <v>Irrelevant</v>
      </c>
      <c r="R409" s="4" t="str">
        <f>IF(Q409="Straight",0,IF(AND(OR(I409="Motorway link",I409="Exit diverge",I409="Entrance merge"),OR('Input data'!S424="",'Input data'!S424&gt;(G409*1000))),G409*1000,IF(AND(OR(I409="Motorway link",I409="Exit diverge",I409="Entrance merge"),'Input data'!S424&gt;0),'Input data'!S424,"Irrelevant")))</f>
        <v>Irrelevant</v>
      </c>
      <c r="S409" s="4" t="str">
        <f>IF(AND(OR(I409="Motorway link",I409="Exit diverge",I409="Entrance merge"),'Input data'!T424=""),"Straight",IF(AND(OR(I409="Motorway link",I409="Exit diverge",I409="Entrance merge"),'Input data'!T424&gt;10),'Input data'!T424,"Irrelevant"))</f>
        <v>Irrelevant</v>
      </c>
      <c r="T409" s="4" t="str">
        <f>IF(S409="Straight",0,IF(R409="Irrelevant","Irrelevant",IF(AND(OR(I409="Motorway link",I409="Exit diverge",I409="Entrance merge"),OR('Input data'!U424="",'Input data'!U424&gt;(G409*1000-R409))),G409*1000-R409,IF(AND(OR(I409="Motorway link",I409="Exit diverge",I409="Entrance merge"),'Input data'!U424&gt;0),'Input data'!U424,"Irrelevant"))))</f>
        <v>Irrelevant</v>
      </c>
      <c r="U409" s="4" t="str">
        <f>IF(AND(OR(I409="Motorway link",I409="Exit diverge",I409="Entrance merge",I409="Exit ramp",I409="Entrance ramp"),'Input data'!V424=""),"No",IF(OR(I409="Motorway link",I409="Exit diverge",I409="Entrance merge",I409="Exit ramp",I409="Entrance ramp"),'Input data'!V424,"Irrelevant"))</f>
        <v>Irrelevant</v>
      </c>
      <c r="V409" s="4" t="str">
        <f>IF(W409="Straight",IF(AND(OR(I409="Exit ramp",I409="Entrance ramp"),'Input data'!W424=""),"Straight diamond ramp",IF(OR(I409="Exit ramp",I409="Entrance ramp"),'Input data'!W424,"Irrelevant")),"Irrelevant")</f>
        <v>Irrelevant</v>
      </c>
      <c r="W409" s="4" t="str">
        <f>IF(AND(OR(I409="Exit ramp",I409="Entrance ramp"),'Input data'!X424=""),"Straight",IF(AND(OR(I409="Exit ramp",I409="Entrance ramp"),'Input data'!X424&gt;10),'Input data'!X424,"Irrelevant"))</f>
        <v>Irrelevant</v>
      </c>
      <c r="X409" s="4" t="str">
        <f>IF(AND(OR(I409="Exit ramp",I409="Entrance ramp"),OR('Input data'!Y424="",'Input data'!Y424&gt;(G409*1000))),G409*1000,IF(AND(OR(I409="Exit ramp",I409="Entrance ramp"),'Input data'!Y424&gt;0),'Input data'!Y424,"Irrelevant"))</f>
        <v>Irrelevant</v>
      </c>
      <c r="Y409" s="4" t="str">
        <f>IF(AND(I409="Exit ramp",'Input data'!Z424=""),95,IF(AND(I409="Entrance ramp",'Input data'!Z424=""),45,IF(AND(OR(I409="Exit ramp",I409="Entrance ramp"),'Input data'!Z424&gt;4,'Input data'!Z424&lt;200),'Input data'!Z424,"Irrelevant")))</f>
        <v>Irrelevant</v>
      </c>
      <c r="Z409" s="4" t="str">
        <f>IF(AND(OR(I409="Exit ramp",I409="Entrance ramp"),'Input data'!AA424=""),"Straight",IF(AND(OR(I409="Exit ramp",I409="Entrance ramp"),'Input data'!AA424&gt;10),'Input data'!AA424,"Irrelevant"))</f>
        <v>Irrelevant</v>
      </c>
      <c r="AA409" s="4" t="str">
        <f>IF(X409="Irrelevant","Irrelevant",IF(AND(OR(I409="Exit ramp",I409="Entrance ramp"),OR('Input data'!AB424="",'Input data'!AB424&gt;(G409*1000-X409))),G409*1000-X409,IF(AND(OR(I409="Exit ramp",I409="Entrance ramp"),'Input data'!AB424&gt;0),'Input data'!AB424,"Irrelevant")))</f>
        <v>Irrelevant</v>
      </c>
      <c r="AB409" s="4" t="str">
        <f>IF(AND(I409="Exit ramp",'Input data'!AC424=""),60,IF(AND(I409="Entrance ramp",'Input data'!AC424=""),80,IF(AND(OR(I409="Exit ramp",I409="Entrance ramp"),'Input data'!AC424&gt;4,'Input data'!AC424&lt;200),'Input data'!AC424,"Irrelevant")))</f>
        <v>Irrelevant</v>
      </c>
      <c r="AC409" s="4" t="str">
        <f>IF(AND(OR(I409="Motorway link",I409="Exit diverge",I409="Entrance merge"),'Input data'!AD424=""),"No",IF(OR(I409="Motorway link",I409="Exit diverge",I409="Entrance merge"),'Input data'!AD424,"Irrelevant"))</f>
        <v>Irrelevant</v>
      </c>
      <c r="AD409" s="4" t="str">
        <f>IF(AND(OR(I409="Motorway link",I409="Exit diverge",I409="Entrance merge"),'Input data'!AE424=""),"130 kph",IF(OR(I409="Motorway link",I409="Exit diverge",I409="Entrance merge"),'Input data'!AE424,"Irrelevant"))</f>
        <v>Irrelevant</v>
      </c>
      <c r="AE409" s="4" t="str">
        <f>IF(AND(I409="Entrance merge",'Input data'!AF424=""),"No",IF(I409="Entrance merge",'Input data'!AF424,"Irrelevant"))</f>
        <v>Irrelevant</v>
      </c>
      <c r="AF409" s="4" t="str">
        <f>IF(AND(AE409="Yes",'Input data'!AG424&gt;0,'Input data'!AG424&lt;1.00000001),'Input data'!AG424,IF(OR(AE409="No",AE409="Yes"),0,"Irrelevant"))</f>
        <v>Irrelevant</v>
      </c>
    </row>
    <row r="410" spans="1:32" x14ac:dyDescent="0.3">
      <c r="A410" s="4" t="str">
        <f>IF('Input data'!A425="","",'Input data'!A425)</f>
        <v/>
      </c>
      <c r="B410" s="4" t="str">
        <f>IF('Input data'!B425="","",'Input data'!B425)</f>
        <v/>
      </c>
      <c r="C410" s="4" t="str">
        <f>IF('Input data'!C425="","",'Input data'!C425)</f>
        <v/>
      </c>
      <c r="D410" s="4" t="str">
        <f>IF('Input data'!D425="","",'Input data'!D425)</f>
        <v/>
      </c>
      <c r="E410" s="4" t="str">
        <f>IF('Input data'!E425="","",'Input data'!E425)</f>
        <v/>
      </c>
      <c r="F410" s="4" t="str">
        <f>IF('Input data'!F425="","",'Input data'!F425)</f>
        <v/>
      </c>
      <c r="G410" s="4">
        <f>IF('Input data'!G425="","",'Input data'!G425)</f>
        <v>0</v>
      </c>
      <c r="H410" s="4" t="str">
        <f>IF('Input data'!H425&gt;0.5,'Input data'!H425,"")</f>
        <v/>
      </c>
      <c r="I410" s="4" t="str">
        <f>IF('Input data'!I425="","",'Input data'!I425)</f>
        <v/>
      </c>
      <c r="J410" s="4" t="str">
        <f>IF(AND(OR(I410="Motorway link",I410="Exit diverge",I410="Entrance merge"),'Input data'!K425=""),2,IF(AND(OR(I410="Motorway link",I410="Exit diverge",I410="Entrance merge"),'Input data'!K425&gt;0.5,'Input data'!K425&lt;21),'Input data'!K425,"Irrelevant"))</f>
        <v>Irrelevant</v>
      </c>
      <c r="K410" s="4" t="str">
        <f>IF(AND(OR(I410="Motorway link",I410="Exit diverge",I410="Entrance merge",I410="Exit ramp",I410="Entrance ramp"),'Input data'!L425=""),3.5,IF(AND(OR(I410="Motorway link",I410="Exit diverge",I410="Entrance merge",I410="Exit ramp",I410="Entrance ramp"),'Input data'!L425&gt;1.5,'Input data'!L425&lt;11),'Input data'!L425,"Irrelevant"))</f>
        <v>Irrelevant</v>
      </c>
      <c r="L410" s="4" t="str">
        <f>IF(AND(I410="Motorway link",'Input data'!M425=""),"No",IF(I410="Motorway link",'Input data'!M425,"Irrelevant"))</f>
        <v>Irrelevant</v>
      </c>
      <c r="M410" s="4" t="str">
        <f>IF(AND(L410="Yes",'Input data'!N425&gt;0,'Input data'!N425&lt;1.00000001),'Input data'!N425,IF(OR(L410="No",L410="Yes"),0,"Irrelevant"))</f>
        <v>Irrelevant</v>
      </c>
      <c r="N410" s="4" t="str">
        <f>IF(AND(OR(I410="Motorway link",I410="Exit diverge",I410="Entrance merge"),'Input data'!O425=""),3,IF(AND(OR(I410="Motorway link",I410="Exit diverge",I410="Entrance merge"),'Input data'!O425&lt;11,'Input data'!O425&gt;-0.00000001),'Input data'!O425,"Irrelevant"))</f>
        <v>Irrelevant</v>
      </c>
      <c r="O410" s="4" t="str">
        <f>IF(AND(OR(I410="Motorway link",I410="Exit diverge",I410="Entrance merge",I410="Exit ramp",I410="Entrance ramp"),'Input data'!P425=""),0.5,IF(AND(OR(I410="Motorway link",I410="Exit diverge",I410="Entrance merge",I410="Exit ramp",I410="Entrance ramp"),'Input data'!P425&gt;-0.00000001,'Input data'!P425&lt;11),'Input data'!P425,"Irrelevant"))</f>
        <v>Irrelevant</v>
      </c>
      <c r="P410" s="4" t="str">
        <f>IF(AND(OR(I410="Motorway link",I410="Exit diverge",I410="Entrance merge"),'Input data'!Q425=""),5,IF(AND(OR(I410="Motorway link",I410="Exit diverge",I410="Entrance merge"),'Input data'!Q425&gt;-0.00000001,'Input data'!Q425&lt;101),'Input data'!Q425,"Irrelevant"))</f>
        <v>Irrelevant</v>
      </c>
      <c r="Q410" s="4" t="str">
        <f>IF(AND(OR(I410="Motorway link",I410="Exit diverge",I410="Entrance merge"),'Input data'!R425=""),"Straight",IF(AND(OR(I410="Motorway link",I410="Exit diverge",I410="Entrance merge"),'Input data'!R425&gt;10),'Input data'!R425,"Irrelevant"))</f>
        <v>Irrelevant</v>
      </c>
      <c r="R410" s="4" t="str">
        <f>IF(Q410="Straight",0,IF(AND(OR(I410="Motorway link",I410="Exit diverge",I410="Entrance merge"),OR('Input data'!S425="",'Input data'!S425&gt;(G410*1000))),G410*1000,IF(AND(OR(I410="Motorway link",I410="Exit diverge",I410="Entrance merge"),'Input data'!S425&gt;0),'Input data'!S425,"Irrelevant")))</f>
        <v>Irrelevant</v>
      </c>
      <c r="S410" s="4" t="str">
        <f>IF(AND(OR(I410="Motorway link",I410="Exit diverge",I410="Entrance merge"),'Input data'!T425=""),"Straight",IF(AND(OR(I410="Motorway link",I410="Exit diverge",I410="Entrance merge"),'Input data'!T425&gt;10),'Input data'!T425,"Irrelevant"))</f>
        <v>Irrelevant</v>
      </c>
      <c r="T410" s="4" t="str">
        <f>IF(S410="Straight",0,IF(R410="Irrelevant","Irrelevant",IF(AND(OR(I410="Motorway link",I410="Exit diverge",I410="Entrance merge"),OR('Input data'!U425="",'Input data'!U425&gt;(G410*1000-R410))),G410*1000-R410,IF(AND(OR(I410="Motorway link",I410="Exit diverge",I410="Entrance merge"),'Input data'!U425&gt;0),'Input data'!U425,"Irrelevant"))))</f>
        <v>Irrelevant</v>
      </c>
      <c r="U410" s="4" t="str">
        <f>IF(AND(OR(I410="Motorway link",I410="Exit diverge",I410="Entrance merge",I410="Exit ramp",I410="Entrance ramp"),'Input data'!V425=""),"No",IF(OR(I410="Motorway link",I410="Exit diverge",I410="Entrance merge",I410="Exit ramp",I410="Entrance ramp"),'Input data'!V425,"Irrelevant"))</f>
        <v>Irrelevant</v>
      </c>
      <c r="V410" s="4" t="str">
        <f>IF(W410="Straight",IF(AND(OR(I410="Exit ramp",I410="Entrance ramp"),'Input data'!W425=""),"Straight diamond ramp",IF(OR(I410="Exit ramp",I410="Entrance ramp"),'Input data'!W425,"Irrelevant")),"Irrelevant")</f>
        <v>Irrelevant</v>
      </c>
      <c r="W410" s="4" t="str">
        <f>IF(AND(OR(I410="Exit ramp",I410="Entrance ramp"),'Input data'!X425=""),"Straight",IF(AND(OR(I410="Exit ramp",I410="Entrance ramp"),'Input data'!X425&gt;10),'Input data'!X425,"Irrelevant"))</f>
        <v>Irrelevant</v>
      </c>
      <c r="X410" s="4" t="str">
        <f>IF(AND(OR(I410="Exit ramp",I410="Entrance ramp"),OR('Input data'!Y425="",'Input data'!Y425&gt;(G410*1000))),G410*1000,IF(AND(OR(I410="Exit ramp",I410="Entrance ramp"),'Input data'!Y425&gt;0),'Input data'!Y425,"Irrelevant"))</f>
        <v>Irrelevant</v>
      </c>
      <c r="Y410" s="4" t="str">
        <f>IF(AND(I410="Exit ramp",'Input data'!Z425=""),95,IF(AND(I410="Entrance ramp",'Input data'!Z425=""),45,IF(AND(OR(I410="Exit ramp",I410="Entrance ramp"),'Input data'!Z425&gt;4,'Input data'!Z425&lt;200),'Input data'!Z425,"Irrelevant")))</f>
        <v>Irrelevant</v>
      </c>
      <c r="Z410" s="4" t="str">
        <f>IF(AND(OR(I410="Exit ramp",I410="Entrance ramp"),'Input data'!AA425=""),"Straight",IF(AND(OR(I410="Exit ramp",I410="Entrance ramp"),'Input data'!AA425&gt;10),'Input data'!AA425,"Irrelevant"))</f>
        <v>Irrelevant</v>
      </c>
      <c r="AA410" s="4" t="str">
        <f>IF(X410="Irrelevant","Irrelevant",IF(AND(OR(I410="Exit ramp",I410="Entrance ramp"),OR('Input data'!AB425="",'Input data'!AB425&gt;(G410*1000-X410))),G410*1000-X410,IF(AND(OR(I410="Exit ramp",I410="Entrance ramp"),'Input data'!AB425&gt;0),'Input data'!AB425,"Irrelevant")))</f>
        <v>Irrelevant</v>
      </c>
      <c r="AB410" s="4" t="str">
        <f>IF(AND(I410="Exit ramp",'Input data'!AC425=""),60,IF(AND(I410="Entrance ramp",'Input data'!AC425=""),80,IF(AND(OR(I410="Exit ramp",I410="Entrance ramp"),'Input data'!AC425&gt;4,'Input data'!AC425&lt;200),'Input data'!AC425,"Irrelevant")))</f>
        <v>Irrelevant</v>
      </c>
      <c r="AC410" s="4" t="str">
        <f>IF(AND(OR(I410="Motorway link",I410="Exit diverge",I410="Entrance merge"),'Input data'!AD425=""),"No",IF(OR(I410="Motorway link",I410="Exit diverge",I410="Entrance merge"),'Input data'!AD425,"Irrelevant"))</f>
        <v>Irrelevant</v>
      </c>
      <c r="AD410" s="4" t="str">
        <f>IF(AND(OR(I410="Motorway link",I410="Exit diverge",I410="Entrance merge"),'Input data'!AE425=""),"130 kph",IF(OR(I410="Motorway link",I410="Exit diverge",I410="Entrance merge"),'Input data'!AE425,"Irrelevant"))</f>
        <v>Irrelevant</v>
      </c>
      <c r="AE410" s="4" t="str">
        <f>IF(AND(I410="Entrance merge",'Input data'!AF425=""),"No",IF(I410="Entrance merge",'Input data'!AF425,"Irrelevant"))</f>
        <v>Irrelevant</v>
      </c>
      <c r="AF410" s="4" t="str">
        <f>IF(AND(AE410="Yes",'Input data'!AG425&gt;0,'Input data'!AG425&lt;1.00000001),'Input data'!AG425,IF(OR(AE410="No",AE410="Yes"),0,"Irrelevant"))</f>
        <v>Irrelevant</v>
      </c>
    </row>
    <row r="411" spans="1:32" x14ac:dyDescent="0.3">
      <c r="A411" s="4" t="str">
        <f>IF('Input data'!A426="","",'Input data'!A426)</f>
        <v/>
      </c>
      <c r="B411" s="4" t="str">
        <f>IF('Input data'!B426="","",'Input data'!B426)</f>
        <v/>
      </c>
      <c r="C411" s="4" t="str">
        <f>IF('Input data'!C426="","",'Input data'!C426)</f>
        <v/>
      </c>
      <c r="D411" s="4" t="str">
        <f>IF('Input data'!D426="","",'Input data'!D426)</f>
        <v/>
      </c>
      <c r="E411" s="4" t="str">
        <f>IF('Input data'!E426="","",'Input data'!E426)</f>
        <v/>
      </c>
      <c r="F411" s="4" t="str">
        <f>IF('Input data'!F426="","",'Input data'!F426)</f>
        <v/>
      </c>
      <c r="G411" s="4">
        <f>IF('Input data'!G426="","",'Input data'!G426)</f>
        <v>0</v>
      </c>
      <c r="H411" s="4" t="str">
        <f>IF('Input data'!H426&gt;0.5,'Input data'!H426,"")</f>
        <v/>
      </c>
      <c r="I411" s="4" t="str">
        <f>IF('Input data'!I426="","",'Input data'!I426)</f>
        <v/>
      </c>
      <c r="J411" s="4" t="str">
        <f>IF(AND(OR(I411="Motorway link",I411="Exit diverge",I411="Entrance merge"),'Input data'!K426=""),2,IF(AND(OR(I411="Motorway link",I411="Exit diverge",I411="Entrance merge"),'Input data'!K426&gt;0.5,'Input data'!K426&lt;21),'Input data'!K426,"Irrelevant"))</f>
        <v>Irrelevant</v>
      </c>
      <c r="K411" s="4" t="str">
        <f>IF(AND(OR(I411="Motorway link",I411="Exit diverge",I411="Entrance merge",I411="Exit ramp",I411="Entrance ramp"),'Input data'!L426=""),3.5,IF(AND(OR(I411="Motorway link",I411="Exit diverge",I411="Entrance merge",I411="Exit ramp",I411="Entrance ramp"),'Input data'!L426&gt;1.5,'Input data'!L426&lt;11),'Input data'!L426,"Irrelevant"))</f>
        <v>Irrelevant</v>
      </c>
      <c r="L411" s="4" t="str">
        <f>IF(AND(I411="Motorway link",'Input data'!M426=""),"No",IF(I411="Motorway link",'Input data'!M426,"Irrelevant"))</f>
        <v>Irrelevant</v>
      </c>
      <c r="M411" s="4" t="str">
        <f>IF(AND(L411="Yes",'Input data'!N426&gt;0,'Input data'!N426&lt;1.00000001),'Input data'!N426,IF(OR(L411="No",L411="Yes"),0,"Irrelevant"))</f>
        <v>Irrelevant</v>
      </c>
      <c r="N411" s="4" t="str">
        <f>IF(AND(OR(I411="Motorway link",I411="Exit diverge",I411="Entrance merge"),'Input data'!O426=""),3,IF(AND(OR(I411="Motorway link",I411="Exit diverge",I411="Entrance merge"),'Input data'!O426&lt;11,'Input data'!O426&gt;-0.00000001),'Input data'!O426,"Irrelevant"))</f>
        <v>Irrelevant</v>
      </c>
      <c r="O411" s="4" t="str">
        <f>IF(AND(OR(I411="Motorway link",I411="Exit diverge",I411="Entrance merge",I411="Exit ramp",I411="Entrance ramp"),'Input data'!P426=""),0.5,IF(AND(OR(I411="Motorway link",I411="Exit diverge",I411="Entrance merge",I411="Exit ramp",I411="Entrance ramp"),'Input data'!P426&gt;-0.00000001,'Input data'!P426&lt;11),'Input data'!P426,"Irrelevant"))</f>
        <v>Irrelevant</v>
      </c>
      <c r="P411" s="4" t="str">
        <f>IF(AND(OR(I411="Motorway link",I411="Exit diverge",I411="Entrance merge"),'Input data'!Q426=""),5,IF(AND(OR(I411="Motorway link",I411="Exit diverge",I411="Entrance merge"),'Input data'!Q426&gt;-0.00000001,'Input data'!Q426&lt;101),'Input data'!Q426,"Irrelevant"))</f>
        <v>Irrelevant</v>
      </c>
      <c r="Q411" s="4" t="str">
        <f>IF(AND(OR(I411="Motorway link",I411="Exit diverge",I411="Entrance merge"),'Input data'!R426=""),"Straight",IF(AND(OR(I411="Motorway link",I411="Exit diverge",I411="Entrance merge"),'Input data'!R426&gt;10),'Input data'!R426,"Irrelevant"))</f>
        <v>Irrelevant</v>
      </c>
      <c r="R411" s="4" t="str">
        <f>IF(Q411="Straight",0,IF(AND(OR(I411="Motorway link",I411="Exit diverge",I411="Entrance merge"),OR('Input data'!S426="",'Input data'!S426&gt;(G411*1000))),G411*1000,IF(AND(OR(I411="Motorway link",I411="Exit diverge",I411="Entrance merge"),'Input data'!S426&gt;0),'Input data'!S426,"Irrelevant")))</f>
        <v>Irrelevant</v>
      </c>
      <c r="S411" s="4" t="str">
        <f>IF(AND(OR(I411="Motorway link",I411="Exit diverge",I411="Entrance merge"),'Input data'!T426=""),"Straight",IF(AND(OR(I411="Motorway link",I411="Exit diverge",I411="Entrance merge"),'Input data'!T426&gt;10),'Input data'!T426,"Irrelevant"))</f>
        <v>Irrelevant</v>
      </c>
      <c r="T411" s="4" t="str">
        <f>IF(S411="Straight",0,IF(R411="Irrelevant","Irrelevant",IF(AND(OR(I411="Motorway link",I411="Exit diverge",I411="Entrance merge"),OR('Input data'!U426="",'Input data'!U426&gt;(G411*1000-R411))),G411*1000-R411,IF(AND(OR(I411="Motorway link",I411="Exit diverge",I411="Entrance merge"),'Input data'!U426&gt;0),'Input data'!U426,"Irrelevant"))))</f>
        <v>Irrelevant</v>
      </c>
      <c r="U411" s="4" t="str">
        <f>IF(AND(OR(I411="Motorway link",I411="Exit diverge",I411="Entrance merge",I411="Exit ramp",I411="Entrance ramp"),'Input data'!V426=""),"No",IF(OR(I411="Motorway link",I411="Exit diverge",I411="Entrance merge",I411="Exit ramp",I411="Entrance ramp"),'Input data'!V426,"Irrelevant"))</f>
        <v>Irrelevant</v>
      </c>
      <c r="V411" s="4" t="str">
        <f>IF(W411="Straight",IF(AND(OR(I411="Exit ramp",I411="Entrance ramp"),'Input data'!W426=""),"Straight diamond ramp",IF(OR(I411="Exit ramp",I411="Entrance ramp"),'Input data'!W426,"Irrelevant")),"Irrelevant")</f>
        <v>Irrelevant</v>
      </c>
      <c r="W411" s="4" t="str">
        <f>IF(AND(OR(I411="Exit ramp",I411="Entrance ramp"),'Input data'!X426=""),"Straight",IF(AND(OR(I411="Exit ramp",I411="Entrance ramp"),'Input data'!X426&gt;10),'Input data'!X426,"Irrelevant"))</f>
        <v>Irrelevant</v>
      </c>
      <c r="X411" s="4" t="str">
        <f>IF(AND(OR(I411="Exit ramp",I411="Entrance ramp"),OR('Input data'!Y426="",'Input data'!Y426&gt;(G411*1000))),G411*1000,IF(AND(OR(I411="Exit ramp",I411="Entrance ramp"),'Input data'!Y426&gt;0),'Input data'!Y426,"Irrelevant"))</f>
        <v>Irrelevant</v>
      </c>
      <c r="Y411" s="4" t="str">
        <f>IF(AND(I411="Exit ramp",'Input data'!Z426=""),95,IF(AND(I411="Entrance ramp",'Input data'!Z426=""),45,IF(AND(OR(I411="Exit ramp",I411="Entrance ramp"),'Input data'!Z426&gt;4,'Input data'!Z426&lt;200),'Input data'!Z426,"Irrelevant")))</f>
        <v>Irrelevant</v>
      </c>
      <c r="Z411" s="4" t="str">
        <f>IF(AND(OR(I411="Exit ramp",I411="Entrance ramp"),'Input data'!AA426=""),"Straight",IF(AND(OR(I411="Exit ramp",I411="Entrance ramp"),'Input data'!AA426&gt;10),'Input data'!AA426,"Irrelevant"))</f>
        <v>Irrelevant</v>
      </c>
      <c r="AA411" s="4" t="str">
        <f>IF(X411="Irrelevant","Irrelevant",IF(AND(OR(I411="Exit ramp",I411="Entrance ramp"),OR('Input data'!AB426="",'Input data'!AB426&gt;(G411*1000-X411))),G411*1000-X411,IF(AND(OR(I411="Exit ramp",I411="Entrance ramp"),'Input data'!AB426&gt;0),'Input data'!AB426,"Irrelevant")))</f>
        <v>Irrelevant</v>
      </c>
      <c r="AB411" s="4" t="str">
        <f>IF(AND(I411="Exit ramp",'Input data'!AC426=""),60,IF(AND(I411="Entrance ramp",'Input data'!AC426=""),80,IF(AND(OR(I411="Exit ramp",I411="Entrance ramp"),'Input data'!AC426&gt;4,'Input data'!AC426&lt;200),'Input data'!AC426,"Irrelevant")))</f>
        <v>Irrelevant</v>
      </c>
      <c r="AC411" s="4" t="str">
        <f>IF(AND(OR(I411="Motorway link",I411="Exit diverge",I411="Entrance merge"),'Input data'!AD426=""),"No",IF(OR(I411="Motorway link",I411="Exit diverge",I411="Entrance merge"),'Input data'!AD426,"Irrelevant"))</f>
        <v>Irrelevant</v>
      </c>
      <c r="AD411" s="4" t="str">
        <f>IF(AND(OR(I411="Motorway link",I411="Exit diverge",I411="Entrance merge"),'Input data'!AE426=""),"130 kph",IF(OR(I411="Motorway link",I411="Exit diverge",I411="Entrance merge"),'Input data'!AE426,"Irrelevant"))</f>
        <v>Irrelevant</v>
      </c>
      <c r="AE411" s="4" t="str">
        <f>IF(AND(I411="Entrance merge",'Input data'!AF426=""),"No",IF(I411="Entrance merge",'Input data'!AF426,"Irrelevant"))</f>
        <v>Irrelevant</v>
      </c>
      <c r="AF411" s="4" t="str">
        <f>IF(AND(AE411="Yes",'Input data'!AG426&gt;0,'Input data'!AG426&lt;1.00000001),'Input data'!AG426,IF(OR(AE411="No",AE411="Yes"),0,"Irrelevant"))</f>
        <v>Irrelevant</v>
      </c>
    </row>
    <row r="412" spans="1:32" x14ac:dyDescent="0.3">
      <c r="A412" s="4" t="str">
        <f>IF('Input data'!A427="","",'Input data'!A427)</f>
        <v/>
      </c>
      <c r="B412" s="4" t="str">
        <f>IF('Input data'!B427="","",'Input data'!B427)</f>
        <v/>
      </c>
      <c r="C412" s="4" t="str">
        <f>IF('Input data'!C427="","",'Input data'!C427)</f>
        <v/>
      </c>
      <c r="D412" s="4" t="str">
        <f>IF('Input data'!D427="","",'Input data'!D427)</f>
        <v/>
      </c>
      <c r="E412" s="4" t="str">
        <f>IF('Input data'!E427="","",'Input data'!E427)</f>
        <v/>
      </c>
      <c r="F412" s="4" t="str">
        <f>IF('Input data'!F427="","",'Input data'!F427)</f>
        <v/>
      </c>
      <c r="G412" s="4">
        <f>IF('Input data'!G427="","",'Input data'!G427)</f>
        <v>0</v>
      </c>
      <c r="H412" s="4" t="str">
        <f>IF('Input data'!H427&gt;0.5,'Input data'!H427,"")</f>
        <v/>
      </c>
      <c r="I412" s="4" t="str">
        <f>IF('Input data'!I427="","",'Input data'!I427)</f>
        <v/>
      </c>
      <c r="J412" s="4" t="str">
        <f>IF(AND(OR(I412="Motorway link",I412="Exit diverge",I412="Entrance merge"),'Input data'!K427=""),2,IF(AND(OR(I412="Motorway link",I412="Exit diverge",I412="Entrance merge"),'Input data'!K427&gt;0.5,'Input data'!K427&lt;21),'Input data'!K427,"Irrelevant"))</f>
        <v>Irrelevant</v>
      </c>
      <c r="K412" s="4" t="str">
        <f>IF(AND(OR(I412="Motorway link",I412="Exit diverge",I412="Entrance merge",I412="Exit ramp",I412="Entrance ramp"),'Input data'!L427=""),3.5,IF(AND(OR(I412="Motorway link",I412="Exit diverge",I412="Entrance merge",I412="Exit ramp",I412="Entrance ramp"),'Input data'!L427&gt;1.5,'Input data'!L427&lt;11),'Input data'!L427,"Irrelevant"))</f>
        <v>Irrelevant</v>
      </c>
      <c r="L412" s="4" t="str">
        <f>IF(AND(I412="Motorway link",'Input data'!M427=""),"No",IF(I412="Motorway link",'Input data'!M427,"Irrelevant"))</f>
        <v>Irrelevant</v>
      </c>
      <c r="M412" s="4" t="str">
        <f>IF(AND(L412="Yes",'Input data'!N427&gt;0,'Input data'!N427&lt;1.00000001),'Input data'!N427,IF(OR(L412="No",L412="Yes"),0,"Irrelevant"))</f>
        <v>Irrelevant</v>
      </c>
      <c r="N412" s="4" t="str">
        <f>IF(AND(OR(I412="Motorway link",I412="Exit diverge",I412="Entrance merge"),'Input data'!O427=""),3,IF(AND(OR(I412="Motorway link",I412="Exit diverge",I412="Entrance merge"),'Input data'!O427&lt;11,'Input data'!O427&gt;-0.00000001),'Input data'!O427,"Irrelevant"))</f>
        <v>Irrelevant</v>
      </c>
      <c r="O412" s="4" t="str">
        <f>IF(AND(OR(I412="Motorway link",I412="Exit diverge",I412="Entrance merge",I412="Exit ramp",I412="Entrance ramp"),'Input data'!P427=""),0.5,IF(AND(OR(I412="Motorway link",I412="Exit diverge",I412="Entrance merge",I412="Exit ramp",I412="Entrance ramp"),'Input data'!P427&gt;-0.00000001,'Input data'!P427&lt;11),'Input data'!P427,"Irrelevant"))</f>
        <v>Irrelevant</v>
      </c>
      <c r="P412" s="4" t="str">
        <f>IF(AND(OR(I412="Motorway link",I412="Exit diverge",I412="Entrance merge"),'Input data'!Q427=""),5,IF(AND(OR(I412="Motorway link",I412="Exit diverge",I412="Entrance merge"),'Input data'!Q427&gt;-0.00000001,'Input data'!Q427&lt;101),'Input data'!Q427,"Irrelevant"))</f>
        <v>Irrelevant</v>
      </c>
      <c r="Q412" s="4" t="str">
        <f>IF(AND(OR(I412="Motorway link",I412="Exit diverge",I412="Entrance merge"),'Input data'!R427=""),"Straight",IF(AND(OR(I412="Motorway link",I412="Exit diverge",I412="Entrance merge"),'Input data'!R427&gt;10),'Input data'!R427,"Irrelevant"))</f>
        <v>Irrelevant</v>
      </c>
      <c r="R412" s="4" t="str">
        <f>IF(Q412="Straight",0,IF(AND(OR(I412="Motorway link",I412="Exit diverge",I412="Entrance merge"),OR('Input data'!S427="",'Input data'!S427&gt;(G412*1000))),G412*1000,IF(AND(OR(I412="Motorway link",I412="Exit diverge",I412="Entrance merge"),'Input data'!S427&gt;0),'Input data'!S427,"Irrelevant")))</f>
        <v>Irrelevant</v>
      </c>
      <c r="S412" s="4" t="str">
        <f>IF(AND(OR(I412="Motorway link",I412="Exit diverge",I412="Entrance merge"),'Input data'!T427=""),"Straight",IF(AND(OR(I412="Motorway link",I412="Exit diverge",I412="Entrance merge"),'Input data'!T427&gt;10),'Input data'!T427,"Irrelevant"))</f>
        <v>Irrelevant</v>
      </c>
      <c r="T412" s="4" t="str">
        <f>IF(S412="Straight",0,IF(R412="Irrelevant","Irrelevant",IF(AND(OR(I412="Motorway link",I412="Exit diverge",I412="Entrance merge"),OR('Input data'!U427="",'Input data'!U427&gt;(G412*1000-R412))),G412*1000-R412,IF(AND(OR(I412="Motorway link",I412="Exit diverge",I412="Entrance merge"),'Input data'!U427&gt;0),'Input data'!U427,"Irrelevant"))))</f>
        <v>Irrelevant</v>
      </c>
      <c r="U412" s="4" t="str">
        <f>IF(AND(OR(I412="Motorway link",I412="Exit diverge",I412="Entrance merge",I412="Exit ramp",I412="Entrance ramp"),'Input data'!V427=""),"No",IF(OR(I412="Motorway link",I412="Exit diverge",I412="Entrance merge",I412="Exit ramp",I412="Entrance ramp"),'Input data'!V427,"Irrelevant"))</f>
        <v>Irrelevant</v>
      </c>
      <c r="V412" s="4" t="str">
        <f>IF(W412="Straight",IF(AND(OR(I412="Exit ramp",I412="Entrance ramp"),'Input data'!W427=""),"Straight diamond ramp",IF(OR(I412="Exit ramp",I412="Entrance ramp"),'Input data'!W427,"Irrelevant")),"Irrelevant")</f>
        <v>Irrelevant</v>
      </c>
      <c r="W412" s="4" t="str">
        <f>IF(AND(OR(I412="Exit ramp",I412="Entrance ramp"),'Input data'!X427=""),"Straight",IF(AND(OR(I412="Exit ramp",I412="Entrance ramp"),'Input data'!X427&gt;10),'Input data'!X427,"Irrelevant"))</f>
        <v>Irrelevant</v>
      </c>
      <c r="X412" s="4" t="str">
        <f>IF(AND(OR(I412="Exit ramp",I412="Entrance ramp"),OR('Input data'!Y427="",'Input data'!Y427&gt;(G412*1000))),G412*1000,IF(AND(OR(I412="Exit ramp",I412="Entrance ramp"),'Input data'!Y427&gt;0),'Input data'!Y427,"Irrelevant"))</f>
        <v>Irrelevant</v>
      </c>
      <c r="Y412" s="4" t="str">
        <f>IF(AND(I412="Exit ramp",'Input data'!Z427=""),95,IF(AND(I412="Entrance ramp",'Input data'!Z427=""),45,IF(AND(OR(I412="Exit ramp",I412="Entrance ramp"),'Input data'!Z427&gt;4,'Input data'!Z427&lt;200),'Input data'!Z427,"Irrelevant")))</f>
        <v>Irrelevant</v>
      </c>
      <c r="Z412" s="4" t="str">
        <f>IF(AND(OR(I412="Exit ramp",I412="Entrance ramp"),'Input data'!AA427=""),"Straight",IF(AND(OR(I412="Exit ramp",I412="Entrance ramp"),'Input data'!AA427&gt;10),'Input data'!AA427,"Irrelevant"))</f>
        <v>Irrelevant</v>
      </c>
      <c r="AA412" s="4" t="str">
        <f>IF(X412="Irrelevant","Irrelevant",IF(AND(OR(I412="Exit ramp",I412="Entrance ramp"),OR('Input data'!AB427="",'Input data'!AB427&gt;(G412*1000-X412))),G412*1000-X412,IF(AND(OR(I412="Exit ramp",I412="Entrance ramp"),'Input data'!AB427&gt;0),'Input data'!AB427,"Irrelevant")))</f>
        <v>Irrelevant</v>
      </c>
      <c r="AB412" s="4" t="str">
        <f>IF(AND(I412="Exit ramp",'Input data'!AC427=""),60,IF(AND(I412="Entrance ramp",'Input data'!AC427=""),80,IF(AND(OR(I412="Exit ramp",I412="Entrance ramp"),'Input data'!AC427&gt;4,'Input data'!AC427&lt;200),'Input data'!AC427,"Irrelevant")))</f>
        <v>Irrelevant</v>
      </c>
      <c r="AC412" s="4" t="str">
        <f>IF(AND(OR(I412="Motorway link",I412="Exit diverge",I412="Entrance merge"),'Input data'!AD427=""),"No",IF(OR(I412="Motorway link",I412="Exit diverge",I412="Entrance merge"),'Input data'!AD427,"Irrelevant"))</f>
        <v>Irrelevant</v>
      </c>
      <c r="AD412" s="4" t="str">
        <f>IF(AND(OR(I412="Motorway link",I412="Exit diverge",I412="Entrance merge"),'Input data'!AE427=""),"130 kph",IF(OR(I412="Motorway link",I412="Exit diverge",I412="Entrance merge"),'Input data'!AE427,"Irrelevant"))</f>
        <v>Irrelevant</v>
      </c>
      <c r="AE412" s="4" t="str">
        <f>IF(AND(I412="Entrance merge",'Input data'!AF427=""),"No",IF(I412="Entrance merge",'Input data'!AF427,"Irrelevant"))</f>
        <v>Irrelevant</v>
      </c>
      <c r="AF412" s="4" t="str">
        <f>IF(AND(AE412="Yes",'Input data'!AG427&gt;0,'Input data'!AG427&lt;1.00000001),'Input data'!AG427,IF(OR(AE412="No",AE412="Yes"),0,"Irrelevant"))</f>
        <v>Irrelevant</v>
      </c>
    </row>
    <row r="413" spans="1:32" x14ac:dyDescent="0.3">
      <c r="A413" s="4" t="str">
        <f>IF('Input data'!A428="","",'Input data'!A428)</f>
        <v/>
      </c>
      <c r="B413" s="4" t="str">
        <f>IF('Input data'!B428="","",'Input data'!B428)</f>
        <v/>
      </c>
      <c r="C413" s="4" t="str">
        <f>IF('Input data'!C428="","",'Input data'!C428)</f>
        <v/>
      </c>
      <c r="D413" s="4" t="str">
        <f>IF('Input data'!D428="","",'Input data'!D428)</f>
        <v/>
      </c>
      <c r="E413" s="4" t="str">
        <f>IF('Input data'!E428="","",'Input data'!E428)</f>
        <v/>
      </c>
      <c r="F413" s="4" t="str">
        <f>IF('Input data'!F428="","",'Input data'!F428)</f>
        <v/>
      </c>
      <c r="G413" s="4">
        <f>IF('Input data'!G428="","",'Input data'!G428)</f>
        <v>0</v>
      </c>
      <c r="H413" s="4" t="str">
        <f>IF('Input data'!H428&gt;0.5,'Input data'!H428,"")</f>
        <v/>
      </c>
      <c r="I413" s="4" t="str">
        <f>IF('Input data'!I428="","",'Input data'!I428)</f>
        <v/>
      </c>
      <c r="J413" s="4" t="str">
        <f>IF(AND(OR(I413="Motorway link",I413="Exit diverge",I413="Entrance merge"),'Input data'!K428=""),2,IF(AND(OR(I413="Motorway link",I413="Exit diverge",I413="Entrance merge"),'Input data'!K428&gt;0.5,'Input data'!K428&lt;21),'Input data'!K428,"Irrelevant"))</f>
        <v>Irrelevant</v>
      </c>
      <c r="K413" s="4" t="str">
        <f>IF(AND(OR(I413="Motorway link",I413="Exit diverge",I413="Entrance merge",I413="Exit ramp",I413="Entrance ramp"),'Input data'!L428=""),3.5,IF(AND(OR(I413="Motorway link",I413="Exit diverge",I413="Entrance merge",I413="Exit ramp",I413="Entrance ramp"),'Input data'!L428&gt;1.5,'Input data'!L428&lt;11),'Input data'!L428,"Irrelevant"))</f>
        <v>Irrelevant</v>
      </c>
      <c r="L413" s="4" t="str">
        <f>IF(AND(I413="Motorway link",'Input data'!M428=""),"No",IF(I413="Motorway link",'Input data'!M428,"Irrelevant"))</f>
        <v>Irrelevant</v>
      </c>
      <c r="M413" s="4" t="str">
        <f>IF(AND(L413="Yes",'Input data'!N428&gt;0,'Input data'!N428&lt;1.00000001),'Input data'!N428,IF(OR(L413="No",L413="Yes"),0,"Irrelevant"))</f>
        <v>Irrelevant</v>
      </c>
      <c r="N413" s="4" t="str">
        <f>IF(AND(OR(I413="Motorway link",I413="Exit diverge",I413="Entrance merge"),'Input data'!O428=""),3,IF(AND(OR(I413="Motorway link",I413="Exit diverge",I413="Entrance merge"),'Input data'!O428&lt;11,'Input data'!O428&gt;-0.00000001),'Input data'!O428,"Irrelevant"))</f>
        <v>Irrelevant</v>
      </c>
      <c r="O413" s="4" t="str">
        <f>IF(AND(OR(I413="Motorway link",I413="Exit diverge",I413="Entrance merge",I413="Exit ramp",I413="Entrance ramp"),'Input data'!P428=""),0.5,IF(AND(OR(I413="Motorway link",I413="Exit diverge",I413="Entrance merge",I413="Exit ramp",I413="Entrance ramp"),'Input data'!P428&gt;-0.00000001,'Input data'!P428&lt;11),'Input data'!P428,"Irrelevant"))</f>
        <v>Irrelevant</v>
      </c>
      <c r="P413" s="4" t="str">
        <f>IF(AND(OR(I413="Motorway link",I413="Exit diverge",I413="Entrance merge"),'Input data'!Q428=""),5,IF(AND(OR(I413="Motorway link",I413="Exit diverge",I413="Entrance merge"),'Input data'!Q428&gt;-0.00000001,'Input data'!Q428&lt;101),'Input data'!Q428,"Irrelevant"))</f>
        <v>Irrelevant</v>
      </c>
      <c r="Q413" s="4" t="str">
        <f>IF(AND(OR(I413="Motorway link",I413="Exit diverge",I413="Entrance merge"),'Input data'!R428=""),"Straight",IF(AND(OR(I413="Motorway link",I413="Exit diverge",I413="Entrance merge"),'Input data'!R428&gt;10),'Input data'!R428,"Irrelevant"))</f>
        <v>Irrelevant</v>
      </c>
      <c r="R413" s="4" t="str">
        <f>IF(Q413="Straight",0,IF(AND(OR(I413="Motorway link",I413="Exit diverge",I413="Entrance merge"),OR('Input data'!S428="",'Input data'!S428&gt;(G413*1000))),G413*1000,IF(AND(OR(I413="Motorway link",I413="Exit diverge",I413="Entrance merge"),'Input data'!S428&gt;0),'Input data'!S428,"Irrelevant")))</f>
        <v>Irrelevant</v>
      </c>
      <c r="S413" s="4" t="str">
        <f>IF(AND(OR(I413="Motorway link",I413="Exit diverge",I413="Entrance merge"),'Input data'!T428=""),"Straight",IF(AND(OR(I413="Motorway link",I413="Exit diverge",I413="Entrance merge"),'Input data'!T428&gt;10),'Input data'!T428,"Irrelevant"))</f>
        <v>Irrelevant</v>
      </c>
      <c r="T413" s="4" t="str">
        <f>IF(S413="Straight",0,IF(R413="Irrelevant","Irrelevant",IF(AND(OR(I413="Motorway link",I413="Exit diverge",I413="Entrance merge"),OR('Input data'!U428="",'Input data'!U428&gt;(G413*1000-R413))),G413*1000-R413,IF(AND(OR(I413="Motorway link",I413="Exit diverge",I413="Entrance merge"),'Input data'!U428&gt;0),'Input data'!U428,"Irrelevant"))))</f>
        <v>Irrelevant</v>
      </c>
      <c r="U413" s="4" t="str">
        <f>IF(AND(OR(I413="Motorway link",I413="Exit diverge",I413="Entrance merge",I413="Exit ramp",I413="Entrance ramp"),'Input data'!V428=""),"No",IF(OR(I413="Motorway link",I413="Exit diverge",I413="Entrance merge",I413="Exit ramp",I413="Entrance ramp"),'Input data'!V428,"Irrelevant"))</f>
        <v>Irrelevant</v>
      </c>
      <c r="V413" s="4" t="str">
        <f>IF(W413="Straight",IF(AND(OR(I413="Exit ramp",I413="Entrance ramp"),'Input data'!W428=""),"Straight diamond ramp",IF(OR(I413="Exit ramp",I413="Entrance ramp"),'Input data'!W428,"Irrelevant")),"Irrelevant")</f>
        <v>Irrelevant</v>
      </c>
      <c r="W413" s="4" t="str">
        <f>IF(AND(OR(I413="Exit ramp",I413="Entrance ramp"),'Input data'!X428=""),"Straight",IF(AND(OR(I413="Exit ramp",I413="Entrance ramp"),'Input data'!X428&gt;10),'Input data'!X428,"Irrelevant"))</f>
        <v>Irrelevant</v>
      </c>
      <c r="X413" s="4" t="str">
        <f>IF(AND(OR(I413="Exit ramp",I413="Entrance ramp"),OR('Input data'!Y428="",'Input data'!Y428&gt;(G413*1000))),G413*1000,IF(AND(OR(I413="Exit ramp",I413="Entrance ramp"),'Input data'!Y428&gt;0),'Input data'!Y428,"Irrelevant"))</f>
        <v>Irrelevant</v>
      </c>
      <c r="Y413" s="4" t="str">
        <f>IF(AND(I413="Exit ramp",'Input data'!Z428=""),95,IF(AND(I413="Entrance ramp",'Input data'!Z428=""),45,IF(AND(OR(I413="Exit ramp",I413="Entrance ramp"),'Input data'!Z428&gt;4,'Input data'!Z428&lt;200),'Input data'!Z428,"Irrelevant")))</f>
        <v>Irrelevant</v>
      </c>
      <c r="Z413" s="4" t="str">
        <f>IF(AND(OR(I413="Exit ramp",I413="Entrance ramp"),'Input data'!AA428=""),"Straight",IF(AND(OR(I413="Exit ramp",I413="Entrance ramp"),'Input data'!AA428&gt;10),'Input data'!AA428,"Irrelevant"))</f>
        <v>Irrelevant</v>
      </c>
      <c r="AA413" s="4" t="str">
        <f>IF(X413="Irrelevant","Irrelevant",IF(AND(OR(I413="Exit ramp",I413="Entrance ramp"),OR('Input data'!AB428="",'Input data'!AB428&gt;(G413*1000-X413))),G413*1000-X413,IF(AND(OR(I413="Exit ramp",I413="Entrance ramp"),'Input data'!AB428&gt;0),'Input data'!AB428,"Irrelevant")))</f>
        <v>Irrelevant</v>
      </c>
      <c r="AB413" s="4" t="str">
        <f>IF(AND(I413="Exit ramp",'Input data'!AC428=""),60,IF(AND(I413="Entrance ramp",'Input data'!AC428=""),80,IF(AND(OR(I413="Exit ramp",I413="Entrance ramp"),'Input data'!AC428&gt;4,'Input data'!AC428&lt;200),'Input data'!AC428,"Irrelevant")))</f>
        <v>Irrelevant</v>
      </c>
      <c r="AC413" s="4" t="str">
        <f>IF(AND(OR(I413="Motorway link",I413="Exit diverge",I413="Entrance merge"),'Input data'!AD428=""),"No",IF(OR(I413="Motorway link",I413="Exit diverge",I413="Entrance merge"),'Input data'!AD428,"Irrelevant"))</f>
        <v>Irrelevant</v>
      </c>
      <c r="AD413" s="4" t="str">
        <f>IF(AND(OR(I413="Motorway link",I413="Exit diverge",I413="Entrance merge"),'Input data'!AE428=""),"130 kph",IF(OR(I413="Motorway link",I413="Exit diverge",I413="Entrance merge"),'Input data'!AE428,"Irrelevant"))</f>
        <v>Irrelevant</v>
      </c>
      <c r="AE413" s="4" t="str">
        <f>IF(AND(I413="Entrance merge",'Input data'!AF428=""),"No",IF(I413="Entrance merge",'Input data'!AF428,"Irrelevant"))</f>
        <v>Irrelevant</v>
      </c>
      <c r="AF413" s="4" t="str">
        <f>IF(AND(AE413="Yes",'Input data'!AG428&gt;0,'Input data'!AG428&lt;1.00000001),'Input data'!AG428,IF(OR(AE413="No",AE413="Yes"),0,"Irrelevant"))</f>
        <v>Irrelevant</v>
      </c>
    </row>
    <row r="414" spans="1:32" x14ac:dyDescent="0.3">
      <c r="A414" s="4" t="str">
        <f>IF('Input data'!A429="","",'Input data'!A429)</f>
        <v/>
      </c>
      <c r="B414" s="4" t="str">
        <f>IF('Input data'!B429="","",'Input data'!B429)</f>
        <v/>
      </c>
      <c r="C414" s="4" t="str">
        <f>IF('Input data'!C429="","",'Input data'!C429)</f>
        <v/>
      </c>
      <c r="D414" s="4" t="str">
        <f>IF('Input data'!D429="","",'Input data'!D429)</f>
        <v/>
      </c>
      <c r="E414" s="4" t="str">
        <f>IF('Input data'!E429="","",'Input data'!E429)</f>
        <v/>
      </c>
      <c r="F414" s="4" t="str">
        <f>IF('Input data'!F429="","",'Input data'!F429)</f>
        <v/>
      </c>
      <c r="G414" s="4">
        <f>IF('Input data'!G429="","",'Input data'!G429)</f>
        <v>0</v>
      </c>
      <c r="H414" s="4" t="str">
        <f>IF('Input data'!H429&gt;0.5,'Input data'!H429,"")</f>
        <v/>
      </c>
      <c r="I414" s="4" t="str">
        <f>IF('Input data'!I429="","",'Input data'!I429)</f>
        <v/>
      </c>
      <c r="J414" s="4" t="str">
        <f>IF(AND(OR(I414="Motorway link",I414="Exit diverge",I414="Entrance merge"),'Input data'!K429=""),2,IF(AND(OR(I414="Motorway link",I414="Exit diverge",I414="Entrance merge"),'Input data'!K429&gt;0.5,'Input data'!K429&lt;21),'Input data'!K429,"Irrelevant"))</f>
        <v>Irrelevant</v>
      </c>
      <c r="K414" s="4" t="str">
        <f>IF(AND(OR(I414="Motorway link",I414="Exit diverge",I414="Entrance merge",I414="Exit ramp",I414="Entrance ramp"),'Input data'!L429=""),3.5,IF(AND(OR(I414="Motorway link",I414="Exit diverge",I414="Entrance merge",I414="Exit ramp",I414="Entrance ramp"),'Input data'!L429&gt;1.5,'Input data'!L429&lt;11),'Input data'!L429,"Irrelevant"))</f>
        <v>Irrelevant</v>
      </c>
      <c r="L414" s="4" t="str">
        <f>IF(AND(I414="Motorway link",'Input data'!M429=""),"No",IF(I414="Motorway link",'Input data'!M429,"Irrelevant"))</f>
        <v>Irrelevant</v>
      </c>
      <c r="M414" s="4" t="str">
        <f>IF(AND(L414="Yes",'Input data'!N429&gt;0,'Input data'!N429&lt;1.00000001),'Input data'!N429,IF(OR(L414="No",L414="Yes"),0,"Irrelevant"))</f>
        <v>Irrelevant</v>
      </c>
      <c r="N414" s="4" t="str">
        <f>IF(AND(OR(I414="Motorway link",I414="Exit diverge",I414="Entrance merge"),'Input data'!O429=""),3,IF(AND(OR(I414="Motorway link",I414="Exit diverge",I414="Entrance merge"),'Input data'!O429&lt;11,'Input data'!O429&gt;-0.00000001),'Input data'!O429,"Irrelevant"))</f>
        <v>Irrelevant</v>
      </c>
      <c r="O414" s="4" t="str">
        <f>IF(AND(OR(I414="Motorway link",I414="Exit diverge",I414="Entrance merge",I414="Exit ramp",I414="Entrance ramp"),'Input data'!P429=""),0.5,IF(AND(OR(I414="Motorway link",I414="Exit diverge",I414="Entrance merge",I414="Exit ramp",I414="Entrance ramp"),'Input data'!P429&gt;-0.00000001,'Input data'!P429&lt;11),'Input data'!P429,"Irrelevant"))</f>
        <v>Irrelevant</v>
      </c>
      <c r="P414" s="4" t="str">
        <f>IF(AND(OR(I414="Motorway link",I414="Exit diverge",I414="Entrance merge"),'Input data'!Q429=""),5,IF(AND(OR(I414="Motorway link",I414="Exit diverge",I414="Entrance merge"),'Input data'!Q429&gt;-0.00000001,'Input data'!Q429&lt;101),'Input data'!Q429,"Irrelevant"))</f>
        <v>Irrelevant</v>
      </c>
      <c r="Q414" s="4" t="str">
        <f>IF(AND(OR(I414="Motorway link",I414="Exit diverge",I414="Entrance merge"),'Input data'!R429=""),"Straight",IF(AND(OR(I414="Motorway link",I414="Exit diverge",I414="Entrance merge"),'Input data'!R429&gt;10),'Input data'!R429,"Irrelevant"))</f>
        <v>Irrelevant</v>
      </c>
      <c r="R414" s="4" t="str">
        <f>IF(Q414="Straight",0,IF(AND(OR(I414="Motorway link",I414="Exit diverge",I414="Entrance merge"),OR('Input data'!S429="",'Input data'!S429&gt;(G414*1000))),G414*1000,IF(AND(OR(I414="Motorway link",I414="Exit diverge",I414="Entrance merge"),'Input data'!S429&gt;0),'Input data'!S429,"Irrelevant")))</f>
        <v>Irrelevant</v>
      </c>
      <c r="S414" s="4" t="str">
        <f>IF(AND(OR(I414="Motorway link",I414="Exit diverge",I414="Entrance merge"),'Input data'!T429=""),"Straight",IF(AND(OR(I414="Motorway link",I414="Exit diverge",I414="Entrance merge"),'Input data'!T429&gt;10),'Input data'!T429,"Irrelevant"))</f>
        <v>Irrelevant</v>
      </c>
      <c r="T414" s="4" t="str">
        <f>IF(S414="Straight",0,IF(R414="Irrelevant","Irrelevant",IF(AND(OR(I414="Motorway link",I414="Exit diverge",I414="Entrance merge"),OR('Input data'!U429="",'Input data'!U429&gt;(G414*1000-R414))),G414*1000-R414,IF(AND(OR(I414="Motorway link",I414="Exit diverge",I414="Entrance merge"),'Input data'!U429&gt;0),'Input data'!U429,"Irrelevant"))))</f>
        <v>Irrelevant</v>
      </c>
      <c r="U414" s="4" t="str">
        <f>IF(AND(OR(I414="Motorway link",I414="Exit diverge",I414="Entrance merge",I414="Exit ramp",I414="Entrance ramp"),'Input data'!V429=""),"No",IF(OR(I414="Motorway link",I414="Exit diverge",I414="Entrance merge",I414="Exit ramp",I414="Entrance ramp"),'Input data'!V429,"Irrelevant"))</f>
        <v>Irrelevant</v>
      </c>
      <c r="V414" s="4" t="str">
        <f>IF(W414="Straight",IF(AND(OR(I414="Exit ramp",I414="Entrance ramp"),'Input data'!W429=""),"Straight diamond ramp",IF(OR(I414="Exit ramp",I414="Entrance ramp"),'Input data'!W429,"Irrelevant")),"Irrelevant")</f>
        <v>Irrelevant</v>
      </c>
      <c r="W414" s="4" t="str">
        <f>IF(AND(OR(I414="Exit ramp",I414="Entrance ramp"),'Input data'!X429=""),"Straight",IF(AND(OR(I414="Exit ramp",I414="Entrance ramp"),'Input data'!X429&gt;10),'Input data'!X429,"Irrelevant"))</f>
        <v>Irrelevant</v>
      </c>
      <c r="X414" s="4" t="str">
        <f>IF(AND(OR(I414="Exit ramp",I414="Entrance ramp"),OR('Input data'!Y429="",'Input data'!Y429&gt;(G414*1000))),G414*1000,IF(AND(OR(I414="Exit ramp",I414="Entrance ramp"),'Input data'!Y429&gt;0),'Input data'!Y429,"Irrelevant"))</f>
        <v>Irrelevant</v>
      </c>
      <c r="Y414" s="4" t="str">
        <f>IF(AND(I414="Exit ramp",'Input data'!Z429=""),95,IF(AND(I414="Entrance ramp",'Input data'!Z429=""),45,IF(AND(OR(I414="Exit ramp",I414="Entrance ramp"),'Input data'!Z429&gt;4,'Input data'!Z429&lt;200),'Input data'!Z429,"Irrelevant")))</f>
        <v>Irrelevant</v>
      </c>
      <c r="Z414" s="4" t="str">
        <f>IF(AND(OR(I414="Exit ramp",I414="Entrance ramp"),'Input data'!AA429=""),"Straight",IF(AND(OR(I414="Exit ramp",I414="Entrance ramp"),'Input data'!AA429&gt;10),'Input data'!AA429,"Irrelevant"))</f>
        <v>Irrelevant</v>
      </c>
      <c r="AA414" s="4" t="str">
        <f>IF(X414="Irrelevant","Irrelevant",IF(AND(OR(I414="Exit ramp",I414="Entrance ramp"),OR('Input data'!AB429="",'Input data'!AB429&gt;(G414*1000-X414))),G414*1000-X414,IF(AND(OR(I414="Exit ramp",I414="Entrance ramp"),'Input data'!AB429&gt;0),'Input data'!AB429,"Irrelevant")))</f>
        <v>Irrelevant</v>
      </c>
      <c r="AB414" s="4" t="str">
        <f>IF(AND(I414="Exit ramp",'Input data'!AC429=""),60,IF(AND(I414="Entrance ramp",'Input data'!AC429=""),80,IF(AND(OR(I414="Exit ramp",I414="Entrance ramp"),'Input data'!AC429&gt;4,'Input data'!AC429&lt;200),'Input data'!AC429,"Irrelevant")))</f>
        <v>Irrelevant</v>
      </c>
      <c r="AC414" s="4" t="str">
        <f>IF(AND(OR(I414="Motorway link",I414="Exit diverge",I414="Entrance merge"),'Input data'!AD429=""),"No",IF(OR(I414="Motorway link",I414="Exit diverge",I414="Entrance merge"),'Input data'!AD429,"Irrelevant"))</f>
        <v>Irrelevant</v>
      </c>
      <c r="AD414" s="4" t="str">
        <f>IF(AND(OR(I414="Motorway link",I414="Exit diverge",I414="Entrance merge"),'Input data'!AE429=""),"130 kph",IF(OR(I414="Motorway link",I414="Exit diverge",I414="Entrance merge"),'Input data'!AE429,"Irrelevant"))</f>
        <v>Irrelevant</v>
      </c>
      <c r="AE414" s="4" t="str">
        <f>IF(AND(I414="Entrance merge",'Input data'!AF429=""),"No",IF(I414="Entrance merge",'Input data'!AF429,"Irrelevant"))</f>
        <v>Irrelevant</v>
      </c>
      <c r="AF414" s="4" t="str">
        <f>IF(AND(AE414="Yes",'Input data'!AG429&gt;0,'Input data'!AG429&lt;1.00000001),'Input data'!AG429,IF(OR(AE414="No",AE414="Yes"),0,"Irrelevant"))</f>
        <v>Irrelevant</v>
      </c>
    </row>
    <row r="415" spans="1:32" x14ac:dyDescent="0.3">
      <c r="A415" s="4" t="str">
        <f>IF('Input data'!A430="","",'Input data'!A430)</f>
        <v/>
      </c>
      <c r="B415" s="4" t="str">
        <f>IF('Input data'!B430="","",'Input data'!B430)</f>
        <v/>
      </c>
      <c r="C415" s="4" t="str">
        <f>IF('Input data'!C430="","",'Input data'!C430)</f>
        <v/>
      </c>
      <c r="D415" s="4" t="str">
        <f>IF('Input data'!D430="","",'Input data'!D430)</f>
        <v/>
      </c>
      <c r="E415" s="4" t="str">
        <f>IF('Input data'!E430="","",'Input data'!E430)</f>
        <v/>
      </c>
      <c r="F415" s="4" t="str">
        <f>IF('Input data'!F430="","",'Input data'!F430)</f>
        <v/>
      </c>
      <c r="G415" s="4">
        <f>IF('Input data'!G430="","",'Input data'!G430)</f>
        <v>0</v>
      </c>
      <c r="H415" s="4" t="str">
        <f>IF('Input data'!H430&gt;0.5,'Input data'!H430,"")</f>
        <v/>
      </c>
      <c r="I415" s="4" t="str">
        <f>IF('Input data'!I430="","",'Input data'!I430)</f>
        <v/>
      </c>
      <c r="J415" s="4" t="str">
        <f>IF(AND(OR(I415="Motorway link",I415="Exit diverge",I415="Entrance merge"),'Input data'!K430=""),2,IF(AND(OR(I415="Motorway link",I415="Exit diverge",I415="Entrance merge"),'Input data'!K430&gt;0.5,'Input data'!K430&lt;21),'Input data'!K430,"Irrelevant"))</f>
        <v>Irrelevant</v>
      </c>
      <c r="K415" s="4" t="str">
        <f>IF(AND(OR(I415="Motorway link",I415="Exit diverge",I415="Entrance merge",I415="Exit ramp",I415="Entrance ramp"),'Input data'!L430=""),3.5,IF(AND(OR(I415="Motorway link",I415="Exit diverge",I415="Entrance merge",I415="Exit ramp",I415="Entrance ramp"),'Input data'!L430&gt;1.5,'Input data'!L430&lt;11),'Input data'!L430,"Irrelevant"))</f>
        <v>Irrelevant</v>
      </c>
      <c r="L415" s="4" t="str">
        <f>IF(AND(I415="Motorway link",'Input data'!M430=""),"No",IF(I415="Motorway link",'Input data'!M430,"Irrelevant"))</f>
        <v>Irrelevant</v>
      </c>
      <c r="M415" s="4" t="str">
        <f>IF(AND(L415="Yes",'Input data'!N430&gt;0,'Input data'!N430&lt;1.00000001),'Input data'!N430,IF(OR(L415="No",L415="Yes"),0,"Irrelevant"))</f>
        <v>Irrelevant</v>
      </c>
      <c r="N415" s="4" t="str">
        <f>IF(AND(OR(I415="Motorway link",I415="Exit diverge",I415="Entrance merge"),'Input data'!O430=""),3,IF(AND(OR(I415="Motorway link",I415="Exit diverge",I415="Entrance merge"),'Input data'!O430&lt;11,'Input data'!O430&gt;-0.00000001),'Input data'!O430,"Irrelevant"))</f>
        <v>Irrelevant</v>
      </c>
      <c r="O415" s="4" t="str">
        <f>IF(AND(OR(I415="Motorway link",I415="Exit diverge",I415="Entrance merge",I415="Exit ramp",I415="Entrance ramp"),'Input data'!P430=""),0.5,IF(AND(OR(I415="Motorway link",I415="Exit diverge",I415="Entrance merge",I415="Exit ramp",I415="Entrance ramp"),'Input data'!P430&gt;-0.00000001,'Input data'!P430&lt;11),'Input data'!P430,"Irrelevant"))</f>
        <v>Irrelevant</v>
      </c>
      <c r="P415" s="4" t="str">
        <f>IF(AND(OR(I415="Motorway link",I415="Exit diverge",I415="Entrance merge"),'Input data'!Q430=""),5,IF(AND(OR(I415="Motorway link",I415="Exit diverge",I415="Entrance merge"),'Input data'!Q430&gt;-0.00000001,'Input data'!Q430&lt;101),'Input data'!Q430,"Irrelevant"))</f>
        <v>Irrelevant</v>
      </c>
      <c r="Q415" s="4" t="str">
        <f>IF(AND(OR(I415="Motorway link",I415="Exit diverge",I415="Entrance merge"),'Input data'!R430=""),"Straight",IF(AND(OR(I415="Motorway link",I415="Exit diverge",I415="Entrance merge"),'Input data'!R430&gt;10),'Input data'!R430,"Irrelevant"))</f>
        <v>Irrelevant</v>
      </c>
      <c r="R415" s="4" t="str">
        <f>IF(Q415="Straight",0,IF(AND(OR(I415="Motorway link",I415="Exit diverge",I415="Entrance merge"),OR('Input data'!S430="",'Input data'!S430&gt;(G415*1000))),G415*1000,IF(AND(OR(I415="Motorway link",I415="Exit diverge",I415="Entrance merge"),'Input data'!S430&gt;0),'Input data'!S430,"Irrelevant")))</f>
        <v>Irrelevant</v>
      </c>
      <c r="S415" s="4" t="str">
        <f>IF(AND(OR(I415="Motorway link",I415="Exit diverge",I415="Entrance merge"),'Input data'!T430=""),"Straight",IF(AND(OR(I415="Motorway link",I415="Exit diverge",I415="Entrance merge"),'Input data'!T430&gt;10),'Input data'!T430,"Irrelevant"))</f>
        <v>Irrelevant</v>
      </c>
      <c r="T415" s="4" t="str">
        <f>IF(S415="Straight",0,IF(R415="Irrelevant","Irrelevant",IF(AND(OR(I415="Motorway link",I415="Exit diverge",I415="Entrance merge"),OR('Input data'!U430="",'Input data'!U430&gt;(G415*1000-R415))),G415*1000-R415,IF(AND(OR(I415="Motorway link",I415="Exit diverge",I415="Entrance merge"),'Input data'!U430&gt;0),'Input data'!U430,"Irrelevant"))))</f>
        <v>Irrelevant</v>
      </c>
      <c r="U415" s="4" t="str">
        <f>IF(AND(OR(I415="Motorway link",I415="Exit diverge",I415="Entrance merge",I415="Exit ramp",I415="Entrance ramp"),'Input data'!V430=""),"No",IF(OR(I415="Motorway link",I415="Exit diverge",I415="Entrance merge",I415="Exit ramp",I415="Entrance ramp"),'Input data'!V430,"Irrelevant"))</f>
        <v>Irrelevant</v>
      </c>
      <c r="V415" s="4" t="str">
        <f>IF(W415="Straight",IF(AND(OR(I415="Exit ramp",I415="Entrance ramp"),'Input data'!W430=""),"Straight diamond ramp",IF(OR(I415="Exit ramp",I415="Entrance ramp"),'Input data'!W430,"Irrelevant")),"Irrelevant")</f>
        <v>Irrelevant</v>
      </c>
      <c r="W415" s="4" t="str">
        <f>IF(AND(OR(I415="Exit ramp",I415="Entrance ramp"),'Input data'!X430=""),"Straight",IF(AND(OR(I415="Exit ramp",I415="Entrance ramp"),'Input data'!X430&gt;10),'Input data'!X430,"Irrelevant"))</f>
        <v>Irrelevant</v>
      </c>
      <c r="X415" s="4" t="str">
        <f>IF(AND(OR(I415="Exit ramp",I415="Entrance ramp"),OR('Input data'!Y430="",'Input data'!Y430&gt;(G415*1000))),G415*1000,IF(AND(OR(I415="Exit ramp",I415="Entrance ramp"),'Input data'!Y430&gt;0),'Input data'!Y430,"Irrelevant"))</f>
        <v>Irrelevant</v>
      </c>
      <c r="Y415" s="4" t="str">
        <f>IF(AND(I415="Exit ramp",'Input data'!Z430=""),95,IF(AND(I415="Entrance ramp",'Input data'!Z430=""),45,IF(AND(OR(I415="Exit ramp",I415="Entrance ramp"),'Input data'!Z430&gt;4,'Input data'!Z430&lt;200),'Input data'!Z430,"Irrelevant")))</f>
        <v>Irrelevant</v>
      </c>
      <c r="Z415" s="4" t="str">
        <f>IF(AND(OR(I415="Exit ramp",I415="Entrance ramp"),'Input data'!AA430=""),"Straight",IF(AND(OR(I415="Exit ramp",I415="Entrance ramp"),'Input data'!AA430&gt;10),'Input data'!AA430,"Irrelevant"))</f>
        <v>Irrelevant</v>
      </c>
      <c r="AA415" s="4" t="str">
        <f>IF(X415="Irrelevant","Irrelevant",IF(AND(OR(I415="Exit ramp",I415="Entrance ramp"),OR('Input data'!AB430="",'Input data'!AB430&gt;(G415*1000-X415))),G415*1000-X415,IF(AND(OR(I415="Exit ramp",I415="Entrance ramp"),'Input data'!AB430&gt;0),'Input data'!AB430,"Irrelevant")))</f>
        <v>Irrelevant</v>
      </c>
      <c r="AB415" s="4" t="str">
        <f>IF(AND(I415="Exit ramp",'Input data'!AC430=""),60,IF(AND(I415="Entrance ramp",'Input data'!AC430=""),80,IF(AND(OR(I415="Exit ramp",I415="Entrance ramp"),'Input data'!AC430&gt;4,'Input data'!AC430&lt;200),'Input data'!AC430,"Irrelevant")))</f>
        <v>Irrelevant</v>
      </c>
      <c r="AC415" s="4" t="str">
        <f>IF(AND(OR(I415="Motorway link",I415="Exit diverge",I415="Entrance merge"),'Input data'!AD430=""),"No",IF(OR(I415="Motorway link",I415="Exit diverge",I415="Entrance merge"),'Input data'!AD430,"Irrelevant"))</f>
        <v>Irrelevant</v>
      </c>
      <c r="AD415" s="4" t="str">
        <f>IF(AND(OR(I415="Motorway link",I415="Exit diverge",I415="Entrance merge"),'Input data'!AE430=""),"130 kph",IF(OR(I415="Motorway link",I415="Exit diverge",I415="Entrance merge"),'Input data'!AE430,"Irrelevant"))</f>
        <v>Irrelevant</v>
      </c>
      <c r="AE415" s="4" t="str">
        <f>IF(AND(I415="Entrance merge",'Input data'!AF430=""),"No",IF(I415="Entrance merge",'Input data'!AF430,"Irrelevant"))</f>
        <v>Irrelevant</v>
      </c>
      <c r="AF415" s="4" t="str">
        <f>IF(AND(AE415="Yes",'Input data'!AG430&gt;0,'Input data'!AG430&lt;1.00000001),'Input data'!AG430,IF(OR(AE415="No",AE415="Yes"),0,"Irrelevant"))</f>
        <v>Irrelevant</v>
      </c>
    </row>
    <row r="416" spans="1:32" x14ac:dyDescent="0.3">
      <c r="A416" s="4" t="str">
        <f>IF('Input data'!A431="","",'Input data'!A431)</f>
        <v/>
      </c>
      <c r="B416" s="4" t="str">
        <f>IF('Input data'!B431="","",'Input data'!B431)</f>
        <v/>
      </c>
      <c r="C416" s="4" t="str">
        <f>IF('Input data'!C431="","",'Input data'!C431)</f>
        <v/>
      </c>
      <c r="D416" s="4" t="str">
        <f>IF('Input data'!D431="","",'Input data'!D431)</f>
        <v/>
      </c>
      <c r="E416" s="4" t="str">
        <f>IF('Input data'!E431="","",'Input data'!E431)</f>
        <v/>
      </c>
      <c r="F416" s="4" t="str">
        <f>IF('Input data'!F431="","",'Input data'!F431)</f>
        <v/>
      </c>
      <c r="G416" s="4">
        <f>IF('Input data'!G431="","",'Input data'!G431)</f>
        <v>0</v>
      </c>
      <c r="H416" s="4" t="str">
        <f>IF('Input data'!H431&gt;0.5,'Input data'!H431,"")</f>
        <v/>
      </c>
      <c r="I416" s="4" t="str">
        <f>IF('Input data'!I431="","",'Input data'!I431)</f>
        <v/>
      </c>
      <c r="J416" s="4" t="str">
        <f>IF(AND(OR(I416="Motorway link",I416="Exit diverge",I416="Entrance merge"),'Input data'!K431=""),2,IF(AND(OR(I416="Motorway link",I416="Exit diverge",I416="Entrance merge"),'Input data'!K431&gt;0.5,'Input data'!K431&lt;21),'Input data'!K431,"Irrelevant"))</f>
        <v>Irrelevant</v>
      </c>
      <c r="K416" s="4" t="str">
        <f>IF(AND(OR(I416="Motorway link",I416="Exit diverge",I416="Entrance merge",I416="Exit ramp",I416="Entrance ramp"),'Input data'!L431=""),3.5,IF(AND(OR(I416="Motorway link",I416="Exit diverge",I416="Entrance merge",I416="Exit ramp",I416="Entrance ramp"),'Input data'!L431&gt;1.5,'Input data'!L431&lt;11),'Input data'!L431,"Irrelevant"))</f>
        <v>Irrelevant</v>
      </c>
      <c r="L416" s="4" t="str">
        <f>IF(AND(I416="Motorway link",'Input data'!M431=""),"No",IF(I416="Motorway link",'Input data'!M431,"Irrelevant"))</f>
        <v>Irrelevant</v>
      </c>
      <c r="M416" s="4" t="str">
        <f>IF(AND(L416="Yes",'Input data'!N431&gt;0,'Input data'!N431&lt;1.00000001),'Input data'!N431,IF(OR(L416="No",L416="Yes"),0,"Irrelevant"))</f>
        <v>Irrelevant</v>
      </c>
      <c r="N416" s="4" t="str">
        <f>IF(AND(OR(I416="Motorway link",I416="Exit diverge",I416="Entrance merge"),'Input data'!O431=""),3,IF(AND(OR(I416="Motorway link",I416="Exit diverge",I416="Entrance merge"),'Input data'!O431&lt;11,'Input data'!O431&gt;-0.00000001),'Input data'!O431,"Irrelevant"))</f>
        <v>Irrelevant</v>
      </c>
      <c r="O416" s="4" t="str">
        <f>IF(AND(OR(I416="Motorway link",I416="Exit diverge",I416="Entrance merge",I416="Exit ramp",I416="Entrance ramp"),'Input data'!P431=""),0.5,IF(AND(OR(I416="Motorway link",I416="Exit diverge",I416="Entrance merge",I416="Exit ramp",I416="Entrance ramp"),'Input data'!P431&gt;-0.00000001,'Input data'!P431&lt;11),'Input data'!P431,"Irrelevant"))</f>
        <v>Irrelevant</v>
      </c>
      <c r="P416" s="4" t="str">
        <f>IF(AND(OR(I416="Motorway link",I416="Exit diverge",I416="Entrance merge"),'Input data'!Q431=""),5,IF(AND(OR(I416="Motorway link",I416="Exit diverge",I416="Entrance merge"),'Input data'!Q431&gt;-0.00000001,'Input data'!Q431&lt;101),'Input data'!Q431,"Irrelevant"))</f>
        <v>Irrelevant</v>
      </c>
      <c r="Q416" s="4" t="str">
        <f>IF(AND(OR(I416="Motorway link",I416="Exit diverge",I416="Entrance merge"),'Input data'!R431=""),"Straight",IF(AND(OR(I416="Motorway link",I416="Exit diverge",I416="Entrance merge"),'Input data'!R431&gt;10),'Input data'!R431,"Irrelevant"))</f>
        <v>Irrelevant</v>
      </c>
      <c r="R416" s="4" t="str">
        <f>IF(Q416="Straight",0,IF(AND(OR(I416="Motorway link",I416="Exit diverge",I416="Entrance merge"),OR('Input data'!S431="",'Input data'!S431&gt;(G416*1000))),G416*1000,IF(AND(OR(I416="Motorway link",I416="Exit diverge",I416="Entrance merge"),'Input data'!S431&gt;0),'Input data'!S431,"Irrelevant")))</f>
        <v>Irrelevant</v>
      </c>
      <c r="S416" s="4" t="str">
        <f>IF(AND(OR(I416="Motorway link",I416="Exit diverge",I416="Entrance merge"),'Input data'!T431=""),"Straight",IF(AND(OR(I416="Motorway link",I416="Exit diverge",I416="Entrance merge"),'Input data'!T431&gt;10),'Input data'!T431,"Irrelevant"))</f>
        <v>Irrelevant</v>
      </c>
      <c r="T416" s="4" t="str">
        <f>IF(S416="Straight",0,IF(R416="Irrelevant","Irrelevant",IF(AND(OR(I416="Motorway link",I416="Exit diverge",I416="Entrance merge"),OR('Input data'!U431="",'Input data'!U431&gt;(G416*1000-R416))),G416*1000-R416,IF(AND(OR(I416="Motorway link",I416="Exit diverge",I416="Entrance merge"),'Input data'!U431&gt;0),'Input data'!U431,"Irrelevant"))))</f>
        <v>Irrelevant</v>
      </c>
      <c r="U416" s="4" t="str">
        <f>IF(AND(OR(I416="Motorway link",I416="Exit diverge",I416="Entrance merge",I416="Exit ramp",I416="Entrance ramp"),'Input data'!V431=""),"No",IF(OR(I416="Motorway link",I416="Exit diverge",I416="Entrance merge",I416="Exit ramp",I416="Entrance ramp"),'Input data'!V431,"Irrelevant"))</f>
        <v>Irrelevant</v>
      </c>
      <c r="V416" s="4" t="str">
        <f>IF(W416="Straight",IF(AND(OR(I416="Exit ramp",I416="Entrance ramp"),'Input data'!W431=""),"Straight diamond ramp",IF(OR(I416="Exit ramp",I416="Entrance ramp"),'Input data'!W431,"Irrelevant")),"Irrelevant")</f>
        <v>Irrelevant</v>
      </c>
      <c r="W416" s="4" t="str">
        <f>IF(AND(OR(I416="Exit ramp",I416="Entrance ramp"),'Input data'!X431=""),"Straight",IF(AND(OR(I416="Exit ramp",I416="Entrance ramp"),'Input data'!X431&gt;10),'Input data'!X431,"Irrelevant"))</f>
        <v>Irrelevant</v>
      </c>
      <c r="X416" s="4" t="str">
        <f>IF(AND(OR(I416="Exit ramp",I416="Entrance ramp"),OR('Input data'!Y431="",'Input data'!Y431&gt;(G416*1000))),G416*1000,IF(AND(OR(I416="Exit ramp",I416="Entrance ramp"),'Input data'!Y431&gt;0),'Input data'!Y431,"Irrelevant"))</f>
        <v>Irrelevant</v>
      </c>
      <c r="Y416" s="4" t="str">
        <f>IF(AND(I416="Exit ramp",'Input data'!Z431=""),95,IF(AND(I416="Entrance ramp",'Input data'!Z431=""),45,IF(AND(OR(I416="Exit ramp",I416="Entrance ramp"),'Input data'!Z431&gt;4,'Input data'!Z431&lt;200),'Input data'!Z431,"Irrelevant")))</f>
        <v>Irrelevant</v>
      </c>
      <c r="Z416" s="4" t="str">
        <f>IF(AND(OR(I416="Exit ramp",I416="Entrance ramp"),'Input data'!AA431=""),"Straight",IF(AND(OR(I416="Exit ramp",I416="Entrance ramp"),'Input data'!AA431&gt;10),'Input data'!AA431,"Irrelevant"))</f>
        <v>Irrelevant</v>
      </c>
      <c r="AA416" s="4" t="str">
        <f>IF(X416="Irrelevant","Irrelevant",IF(AND(OR(I416="Exit ramp",I416="Entrance ramp"),OR('Input data'!AB431="",'Input data'!AB431&gt;(G416*1000-X416))),G416*1000-X416,IF(AND(OR(I416="Exit ramp",I416="Entrance ramp"),'Input data'!AB431&gt;0),'Input data'!AB431,"Irrelevant")))</f>
        <v>Irrelevant</v>
      </c>
      <c r="AB416" s="4" t="str">
        <f>IF(AND(I416="Exit ramp",'Input data'!AC431=""),60,IF(AND(I416="Entrance ramp",'Input data'!AC431=""),80,IF(AND(OR(I416="Exit ramp",I416="Entrance ramp"),'Input data'!AC431&gt;4,'Input data'!AC431&lt;200),'Input data'!AC431,"Irrelevant")))</f>
        <v>Irrelevant</v>
      </c>
      <c r="AC416" s="4" t="str">
        <f>IF(AND(OR(I416="Motorway link",I416="Exit diverge",I416="Entrance merge"),'Input data'!AD431=""),"No",IF(OR(I416="Motorway link",I416="Exit diverge",I416="Entrance merge"),'Input data'!AD431,"Irrelevant"))</f>
        <v>Irrelevant</v>
      </c>
      <c r="AD416" s="4" t="str">
        <f>IF(AND(OR(I416="Motorway link",I416="Exit diverge",I416="Entrance merge"),'Input data'!AE431=""),"130 kph",IF(OR(I416="Motorway link",I416="Exit diverge",I416="Entrance merge"),'Input data'!AE431,"Irrelevant"))</f>
        <v>Irrelevant</v>
      </c>
      <c r="AE416" s="4" t="str">
        <f>IF(AND(I416="Entrance merge",'Input data'!AF431=""),"No",IF(I416="Entrance merge",'Input data'!AF431,"Irrelevant"))</f>
        <v>Irrelevant</v>
      </c>
      <c r="AF416" s="4" t="str">
        <f>IF(AND(AE416="Yes",'Input data'!AG431&gt;0,'Input data'!AG431&lt;1.00000001),'Input data'!AG431,IF(OR(AE416="No",AE416="Yes"),0,"Irrelevant"))</f>
        <v>Irrelevant</v>
      </c>
    </row>
    <row r="417" spans="1:32" x14ac:dyDescent="0.3">
      <c r="A417" s="4" t="str">
        <f>IF('Input data'!A432="","",'Input data'!A432)</f>
        <v/>
      </c>
      <c r="B417" s="4" t="str">
        <f>IF('Input data'!B432="","",'Input data'!B432)</f>
        <v/>
      </c>
      <c r="C417" s="4" t="str">
        <f>IF('Input data'!C432="","",'Input data'!C432)</f>
        <v/>
      </c>
      <c r="D417" s="4" t="str">
        <f>IF('Input data'!D432="","",'Input data'!D432)</f>
        <v/>
      </c>
      <c r="E417" s="4" t="str">
        <f>IF('Input data'!E432="","",'Input data'!E432)</f>
        <v/>
      </c>
      <c r="F417" s="4" t="str">
        <f>IF('Input data'!F432="","",'Input data'!F432)</f>
        <v/>
      </c>
      <c r="G417" s="4">
        <f>IF('Input data'!G432="","",'Input data'!G432)</f>
        <v>0</v>
      </c>
      <c r="H417" s="4" t="str">
        <f>IF('Input data'!H432&gt;0.5,'Input data'!H432,"")</f>
        <v/>
      </c>
      <c r="I417" s="4" t="str">
        <f>IF('Input data'!I432="","",'Input data'!I432)</f>
        <v/>
      </c>
      <c r="J417" s="4" t="str">
        <f>IF(AND(OR(I417="Motorway link",I417="Exit diverge",I417="Entrance merge"),'Input data'!K432=""),2,IF(AND(OR(I417="Motorway link",I417="Exit diverge",I417="Entrance merge"),'Input data'!K432&gt;0.5,'Input data'!K432&lt;21),'Input data'!K432,"Irrelevant"))</f>
        <v>Irrelevant</v>
      </c>
      <c r="K417" s="4" t="str">
        <f>IF(AND(OR(I417="Motorway link",I417="Exit diverge",I417="Entrance merge",I417="Exit ramp",I417="Entrance ramp"),'Input data'!L432=""),3.5,IF(AND(OR(I417="Motorway link",I417="Exit diverge",I417="Entrance merge",I417="Exit ramp",I417="Entrance ramp"),'Input data'!L432&gt;1.5,'Input data'!L432&lt;11),'Input data'!L432,"Irrelevant"))</f>
        <v>Irrelevant</v>
      </c>
      <c r="L417" s="4" t="str">
        <f>IF(AND(I417="Motorway link",'Input data'!M432=""),"No",IF(I417="Motorway link",'Input data'!M432,"Irrelevant"))</f>
        <v>Irrelevant</v>
      </c>
      <c r="M417" s="4" t="str">
        <f>IF(AND(L417="Yes",'Input data'!N432&gt;0,'Input data'!N432&lt;1.00000001),'Input data'!N432,IF(OR(L417="No",L417="Yes"),0,"Irrelevant"))</f>
        <v>Irrelevant</v>
      </c>
      <c r="N417" s="4" t="str">
        <f>IF(AND(OR(I417="Motorway link",I417="Exit diverge",I417="Entrance merge"),'Input data'!O432=""),3,IF(AND(OR(I417="Motorway link",I417="Exit diverge",I417="Entrance merge"),'Input data'!O432&lt;11,'Input data'!O432&gt;-0.00000001),'Input data'!O432,"Irrelevant"))</f>
        <v>Irrelevant</v>
      </c>
      <c r="O417" s="4" t="str">
        <f>IF(AND(OR(I417="Motorway link",I417="Exit diverge",I417="Entrance merge",I417="Exit ramp",I417="Entrance ramp"),'Input data'!P432=""),0.5,IF(AND(OR(I417="Motorway link",I417="Exit diverge",I417="Entrance merge",I417="Exit ramp",I417="Entrance ramp"),'Input data'!P432&gt;-0.00000001,'Input data'!P432&lt;11),'Input data'!P432,"Irrelevant"))</f>
        <v>Irrelevant</v>
      </c>
      <c r="P417" s="4" t="str">
        <f>IF(AND(OR(I417="Motorway link",I417="Exit diverge",I417="Entrance merge"),'Input data'!Q432=""),5,IF(AND(OR(I417="Motorway link",I417="Exit diverge",I417="Entrance merge"),'Input data'!Q432&gt;-0.00000001,'Input data'!Q432&lt;101),'Input data'!Q432,"Irrelevant"))</f>
        <v>Irrelevant</v>
      </c>
      <c r="Q417" s="4" t="str">
        <f>IF(AND(OR(I417="Motorway link",I417="Exit diverge",I417="Entrance merge"),'Input data'!R432=""),"Straight",IF(AND(OR(I417="Motorway link",I417="Exit diverge",I417="Entrance merge"),'Input data'!R432&gt;10),'Input data'!R432,"Irrelevant"))</f>
        <v>Irrelevant</v>
      </c>
      <c r="R417" s="4" t="str">
        <f>IF(Q417="Straight",0,IF(AND(OR(I417="Motorway link",I417="Exit diverge",I417="Entrance merge"),OR('Input data'!S432="",'Input data'!S432&gt;(G417*1000))),G417*1000,IF(AND(OR(I417="Motorway link",I417="Exit diverge",I417="Entrance merge"),'Input data'!S432&gt;0),'Input data'!S432,"Irrelevant")))</f>
        <v>Irrelevant</v>
      </c>
      <c r="S417" s="4" t="str">
        <f>IF(AND(OR(I417="Motorway link",I417="Exit diverge",I417="Entrance merge"),'Input data'!T432=""),"Straight",IF(AND(OR(I417="Motorway link",I417="Exit diverge",I417="Entrance merge"),'Input data'!T432&gt;10),'Input data'!T432,"Irrelevant"))</f>
        <v>Irrelevant</v>
      </c>
      <c r="T417" s="4" t="str">
        <f>IF(S417="Straight",0,IF(R417="Irrelevant","Irrelevant",IF(AND(OR(I417="Motorway link",I417="Exit diverge",I417="Entrance merge"),OR('Input data'!U432="",'Input data'!U432&gt;(G417*1000-R417))),G417*1000-R417,IF(AND(OR(I417="Motorway link",I417="Exit diverge",I417="Entrance merge"),'Input data'!U432&gt;0),'Input data'!U432,"Irrelevant"))))</f>
        <v>Irrelevant</v>
      </c>
      <c r="U417" s="4" t="str">
        <f>IF(AND(OR(I417="Motorway link",I417="Exit diverge",I417="Entrance merge",I417="Exit ramp",I417="Entrance ramp"),'Input data'!V432=""),"No",IF(OR(I417="Motorway link",I417="Exit diverge",I417="Entrance merge",I417="Exit ramp",I417="Entrance ramp"),'Input data'!V432,"Irrelevant"))</f>
        <v>Irrelevant</v>
      </c>
      <c r="V417" s="4" t="str">
        <f>IF(W417="Straight",IF(AND(OR(I417="Exit ramp",I417="Entrance ramp"),'Input data'!W432=""),"Straight diamond ramp",IF(OR(I417="Exit ramp",I417="Entrance ramp"),'Input data'!W432,"Irrelevant")),"Irrelevant")</f>
        <v>Irrelevant</v>
      </c>
      <c r="W417" s="4" t="str">
        <f>IF(AND(OR(I417="Exit ramp",I417="Entrance ramp"),'Input data'!X432=""),"Straight",IF(AND(OR(I417="Exit ramp",I417="Entrance ramp"),'Input data'!X432&gt;10),'Input data'!X432,"Irrelevant"))</f>
        <v>Irrelevant</v>
      </c>
      <c r="X417" s="4" t="str">
        <f>IF(AND(OR(I417="Exit ramp",I417="Entrance ramp"),OR('Input data'!Y432="",'Input data'!Y432&gt;(G417*1000))),G417*1000,IF(AND(OR(I417="Exit ramp",I417="Entrance ramp"),'Input data'!Y432&gt;0),'Input data'!Y432,"Irrelevant"))</f>
        <v>Irrelevant</v>
      </c>
      <c r="Y417" s="4" t="str">
        <f>IF(AND(I417="Exit ramp",'Input data'!Z432=""),95,IF(AND(I417="Entrance ramp",'Input data'!Z432=""),45,IF(AND(OR(I417="Exit ramp",I417="Entrance ramp"),'Input data'!Z432&gt;4,'Input data'!Z432&lt;200),'Input data'!Z432,"Irrelevant")))</f>
        <v>Irrelevant</v>
      </c>
      <c r="Z417" s="4" t="str">
        <f>IF(AND(OR(I417="Exit ramp",I417="Entrance ramp"),'Input data'!AA432=""),"Straight",IF(AND(OR(I417="Exit ramp",I417="Entrance ramp"),'Input data'!AA432&gt;10),'Input data'!AA432,"Irrelevant"))</f>
        <v>Irrelevant</v>
      </c>
      <c r="AA417" s="4" t="str">
        <f>IF(X417="Irrelevant","Irrelevant",IF(AND(OR(I417="Exit ramp",I417="Entrance ramp"),OR('Input data'!AB432="",'Input data'!AB432&gt;(G417*1000-X417))),G417*1000-X417,IF(AND(OR(I417="Exit ramp",I417="Entrance ramp"),'Input data'!AB432&gt;0),'Input data'!AB432,"Irrelevant")))</f>
        <v>Irrelevant</v>
      </c>
      <c r="AB417" s="4" t="str">
        <f>IF(AND(I417="Exit ramp",'Input data'!AC432=""),60,IF(AND(I417="Entrance ramp",'Input data'!AC432=""),80,IF(AND(OR(I417="Exit ramp",I417="Entrance ramp"),'Input data'!AC432&gt;4,'Input data'!AC432&lt;200),'Input data'!AC432,"Irrelevant")))</f>
        <v>Irrelevant</v>
      </c>
      <c r="AC417" s="4" t="str">
        <f>IF(AND(OR(I417="Motorway link",I417="Exit diverge",I417="Entrance merge"),'Input data'!AD432=""),"No",IF(OR(I417="Motorway link",I417="Exit diverge",I417="Entrance merge"),'Input data'!AD432,"Irrelevant"))</f>
        <v>Irrelevant</v>
      </c>
      <c r="AD417" s="4" t="str">
        <f>IF(AND(OR(I417="Motorway link",I417="Exit diverge",I417="Entrance merge"),'Input data'!AE432=""),"130 kph",IF(OR(I417="Motorway link",I417="Exit diverge",I417="Entrance merge"),'Input data'!AE432,"Irrelevant"))</f>
        <v>Irrelevant</v>
      </c>
      <c r="AE417" s="4" t="str">
        <f>IF(AND(I417="Entrance merge",'Input data'!AF432=""),"No",IF(I417="Entrance merge",'Input data'!AF432,"Irrelevant"))</f>
        <v>Irrelevant</v>
      </c>
      <c r="AF417" s="4" t="str">
        <f>IF(AND(AE417="Yes",'Input data'!AG432&gt;0,'Input data'!AG432&lt;1.00000001),'Input data'!AG432,IF(OR(AE417="No",AE417="Yes"),0,"Irrelevant"))</f>
        <v>Irrelevant</v>
      </c>
    </row>
    <row r="418" spans="1:32" x14ac:dyDescent="0.3">
      <c r="A418" s="4" t="str">
        <f>IF('Input data'!A433="","",'Input data'!A433)</f>
        <v/>
      </c>
      <c r="B418" s="4" t="str">
        <f>IF('Input data'!B433="","",'Input data'!B433)</f>
        <v/>
      </c>
      <c r="C418" s="4" t="str">
        <f>IF('Input data'!C433="","",'Input data'!C433)</f>
        <v/>
      </c>
      <c r="D418" s="4" t="str">
        <f>IF('Input data'!D433="","",'Input data'!D433)</f>
        <v/>
      </c>
      <c r="E418" s="4" t="str">
        <f>IF('Input data'!E433="","",'Input data'!E433)</f>
        <v/>
      </c>
      <c r="F418" s="4" t="str">
        <f>IF('Input data'!F433="","",'Input data'!F433)</f>
        <v/>
      </c>
      <c r="G418" s="4">
        <f>IF('Input data'!G433="","",'Input data'!G433)</f>
        <v>0</v>
      </c>
      <c r="H418" s="4" t="str">
        <f>IF('Input data'!H433&gt;0.5,'Input data'!H433,"")</f>
        <v/>
      </c>
      <c r="I418" s="4" t="str">
        <f>IF('Input data'!I433="","",'Input data'!I433)</f>
        <v/>
      </c>
      <c r="J418" s="4" t="str">
        <f>IF(AND(OR(I418="Motorway link",I418="Exit diverge",I418="Entrance merge"),'Input data'!K433=""),2,IF(AND(OR(I418="Motorway link",I418="Exit diverge",I418="Entrance merge"),'Input data'!K433&gt;0.5,'Input data'!K433&lt;21),'Input data'!K433,"Irrelevant"))</f>
        <v>Irrelevant</v>
      </c>
      <c r="K418" s="4" t="str">
        <f>IF(AND(OR(I418="Motorway link",I418="Exit diverge",I418="Entrance merge",I418="Exit ramp",I418="Entrance ramp"),'Input data'!L433=""),3.5,IF(AND(OR(I418="Motorway link",I418="Exit diverge",I418="Entrance merge",I418="Exit ramp",I418="Entrance ramp"),'Input data'!L433&gt;1.5,'Input data'!L433&lt;11),'Input data'!L433,"Irrelevant"))</f>
        <v>Irrelevant</v>
      </c>
      <c r="L418" s="4" t="str">
        <f>IF(AND(I418="Motorway link",'Input data'!M433=""),"No",IF(I418="Motorway link",'Input data'!M433,"Irrelevant"))</f>
        <v>Irrelevant</v>
      </c>
      <c r="M418" s="4" t="str">
        <f>IF(AND(L418="Yes",'Input data'!N433&gt;0,'Input data'!N433&lt;1.00000001),'Input data'!N433,IF(OR(L418="No",L418="Yes"),0,"Irrelevant"))</f>
        <v>Irrelevant</v>
      </c>
      <c r="N418" s="4" t="str">
        <f>IF(AND(OR(I418="Motorway link",I418="Exit diverge",I418="Entrance merge"),'Input data'!O433=""),3,IF(AND(OR(I418="Motorway link",I418="Exit diverge",I418="Entrance merge"),'Input data'!O433&lt;11,'Input data'!O433&gt;-0.00000001),'Input data'!O433,"Irrelevant"))</f>
        <v>Irrelevant</v>
      </c>
      <c r="O418" s="4" t="str">
        <f>IF(AND(OR(I418="Motorway link",I418="Exit diverge",I418="Entrance merge",I418="Exit ramp",I418="Entrance ramp"),'Input data'!P433=""),0.5,IF(AND(OR(I418="Motorway link",I418="Exit diverge",I418="Entrance merge",I418="Exit ramp",I418="Entrance ramp"),'Input data'!P433&gt;-0.00000001,'Input data'!P433&lt;11),'Input data'!P433,"Irrelevant"))</f>
        <v>Irrelevant</v>
      </c>
      <c r="P418" s="4" t="str">
        <f>IF(AND(OR(I418="Motorway link",I418="Exit diverge",I418="Entrance merge"),'Input data'!Q433=""),5,IF(AND(OR(I418="Motorway link",I418="Exit diverge",I418="Entrance merge"),'Input data'!Q433&gt;-0.00000001,'Input data'!Q433&lt;101),'Input data'!Q433,"Irrelevant"))</f>
        <v>Irrelevant</v>
      </c>
      <c r="Q418" s="4" t="str">
        <f>IF(AND(OR(I418="Motorway link",I418="Exit diverge",I418="Entrance merge"),'Input data'!R433=""),"Straight",IF(AND(OR(I418="Motorway link",I418="Exit diverge",I418="Entrance merge"),'Input data'!R433&gt;10),'Input data'!R433,"Irrelevant"))</f>
        <v>Irrelevant</v>
      </c>
      <c r="R418" s="4" t="str">
        <f>IF(Q418="Straight",0,IF(AND(OR(I418="Motorway link",I418="Exit diverge",I418="Entrance merge"),OR('Input data'!S433="",'Input data'!S433&gt;(G418*1000))),G418*1000,IF(AND(OR(I418="Motorway link",I418="Exit diverge",I418="Entrance merge"),'Input data'!S433&gt;0),'Input data'!S433,"Irrelevant")))</f>
        <v>Irrelevant</v>
      </c>
      <c r="S418" s="4" t="str">
        <f>IF(AND(OR(I418="Motorway link",I418="Exit diverge",I418="Entrance merge"),'Input data'!T433=""),"Straight",IF(AND(OR(I418="Motorway link",I418="Exit diverge",I418="Entrance merge"),'Input data'!T433&gt;10),'Input data'!T433,"Irrelevant"))</f>
        <v>Irrelevant</v>
      </c>
      <c r="T418" s="4" t="str">
        <f>IF(S418="Straight",0,IF(R418="Irrelevant","Irrelevant",IF(AND(OR(I418="Motorway link",I418="Exit diverge",I418="Entrance merge"),OR('Input data'!U433="",'Input data'!U433&gt;(G418*1000-R418))),G418*1000-R418,IF(AND(OR(I418="Motorway link",I418="Exit diverge",I418="Entrance merge"),'Input data'!U433&gt;0),'Input data'!U433,"Irrelevant"))))</f>
        <v>Irrelevant</v>
      </c>
      <c r="U418" s="4" t="str">
        <f>IF(AND(OR(I418="Motorway link",I418="Exit diverge",I418="Entrance merge",I418="Exit ramp",I418="Entrance ramp"),'Input data'!V433=""),"No",IF(OR(I418="Motorway link",I418="Exit diverge",I418="Entrance merge",I418="Exit ramp",I418="Entrance ramp"),'Input data'!V433,"Irrelevant"))</f>
        <v>Irrelevant</v>
      </c>
      <c r="V418" s="4" t="str">
        <f>IF(W418="Straight",IF(AND(OR(I418="Exit ramp",I418="Entrance ramp"),'Input data'!W433=""),"Straight diamond ramp",IF(OR(I418="Exit ramp",I418="Entrance ramp"),'Input data'!W433,"Irrelevant")),"Irrelevant")</f>
        <v>Irrelevant</v>
      </c>
      <c r="W418" s="4" t="str">
        <f>IF(AND(OR(I418="Exit ramp",I418="Entrance ramp"),'Input data'!X433=""),"Straight",IF(AND(OR(I418="Exit ramp",I418="Entrance ramp"),'Input data'!X433&gt;10),'Input data'!X433,"Irrelevant"))</f>
        <v>Irrelevant</v>
      </c>
      <c r="X418" s="4" t="str">
        <f>IF(AND(OR(I418="Exit ramp",I418="Entrance ramp"),OR('Input data'!Y433="",'Input data'!Y433&gt;(G418*1000))),G418*1000,IF(AND(OR(I418="Exit ramp",I418="Entrance ramp"),'Input data'!Y433&gt;0),'Input data'!Y433,"Irrelevant"))</f>
        <v>Irrelevant</v>
      </c>
      <c r="Y418" s="4" t="str">
        <f>IF(AND(I418="Exit ramp",'Input data'!Z433=""),95,IF(AND(I418="Entrance ramp",'Input data'!Z433=""),45,IF(AND(OR(I418="Exit ramp",I418="Entrance ramp"),'Input data'!Z433&gt;4,'Input data'!Z433&lt;200),'Input data'!Z433,"Irrelevant")))</f>
        <v>Irrelevant</v>
      </c>
      <c r="Z418" s="4" t="str">
        <f>IF(AND(OR(I418="Exit ramp",I418="Entrance ramp"),'Input data'!AA433=""),"Straight",IF(AND(OR(I418="Exit ramp",I418="Entrance ramp"),'Input data'!AA433&gt;10),'Input data'!AA433,"Irrelevant"))</f>
        <v>Irrelevant</v>
      </c>
      <c r="AA418" s="4" t="str">
        <f>IF(X418="Irrelevant","Irrelevant",IF(AND(OR(I418="Exit ramp",I418="Entrance ramp"),OR('Input data'!AB433="",'Input data'!AB433&gt;(G418*1000-X418))),G418*1000-X418,IF(AND(OR(I418="Exit ramp",I418="Entrance ramp"),'Input data'!AB433&gt;0),'Input data'!AB433,"Irrelevant")))</f>
        <v>Irrelevant</v>
      </c>
      <c r="AB418" s="4" t="str">
        <f>IF(AND(I418="Exit ramp",'Input data'!AC433=""),60,IF(AND(I418="Entrance ramp",'Input data'!AC433=""),80,IF(AND(OR(I418="Exit ramp",I418="Entrance ramp"),'Input data'!AC433&gt;4,'Input data'!AC433&lt;200),'Input data'!AC433,"Irrelevant")))</f>
        <v>Irrelevant</v>
      </c>
      <c r="AC418" s="4" t="str">
        <f>IF(AND(OR(I418="Motorway link",I418="Exit diverge",I418="Entrance merge"),'Input data'!AD433=""),"No",IF(OR(I418="Motorway link",I418="Exit diverge",I418="Entrance merge"),'Input data'!AD433,"Irrelevant"))</f>
        <v>Irrelevant</v>
      </c>
      <c r="AD418" s="4" t="str">
        <f>IF(AND(OR(I418="Motorway link",I418="Exit diverge",I418="Entrance merge"),'Input data'!AE433=""),"130 kph",IF(OR(I418="Motorway link",I418="Exit diverge",I418="Entrance merge"),'Input data'!AE433,"Irrelevant"))</f>
        <v>Irrelevant</v>
      </c>
      <c r="AE418" s="4" t="str">
        <f>IF(AND(I418="Entrance merge",'Input data'!AF433=""),"No",IF(I418="Entrance merge",'Input data'!AF433,"Irrelevant"))</f>
        <v>Irrelevant</v>
      </c>
      <c r="AF418" s="4" t="str">
        <f>IF(AND(AE418="Yes",'Input data'!AG433&gt;0,'Input data'!AG433&lt;1.00000001),'Input data'!AG433,IF(OR(AE418="No",AE418="Yes"),0,"Irrelevant"))</f>
        <v>Irrelevant</v>
      </c>
    </row>
    <row r="419" spans="1:32" x14ac:dyDescent="0.3">
      <c r="A419" s="4" t="str">
        <f>IF('Input data'!A434="","",'Input data'!A434)</f>
        <v/>
      </c>
      <c r="B419" s="4" t="str">
        <f>IF('Input data'!B434="","",'Input data'!B434)</f>
        <v/>
      </c>
      <c r="C419" s="4" t="str">
        <f>IF('Input data'!C434="","",'Input data'!C434)</f>
        <v/>
      </c>
      <c r="D419" s="4" t="str">
        <f>IF('Input data'!D434="","",'Input data'!D434)</f>
        <v/>
      </c>
      <c r="E419" s="4" t="str">
        <f>IF('Input data'!E434="","",'Input data'!E434)</f>
        <v/>
      </c>
      <c r="F419" s="4" t="str">
        <f>IF('Input data'!F434="","",'Input data'!F434)</f>
        <v/>
      </c>
      <c r="G419" s="4">
        <f>IF('Input data'!G434="","",'Input data'!G434)</f>
        <v>0</v>
      </c>
      <c r="H419" s="4" t="str">
        <f>IF('Input data'!H434&gt;0.5,'Input data'!H434,"")</f>
        <v/>
      </c>
      <c r="I419" s="4" t="str">
        <f>IF('Input data'!I434="","",'Input data'!I434)</f>
        <v/>
      </c>
      <c r="J419" s="4" t="str">
        <f>IF(AND(OR(I419="Motorway link",I419="Exit diverge",I419="Entrance merge"),'Input data'!K434=""),2,IF(AND(OR(I419="Motorway link",I419="Exit diverge",I419="Entrance merge"),'Input data'!K434&gt;0.5,'Input data'!K434&lt;21),'Input data'!K434,"Irrelevant"))</f>
        <v>Irrelevant</v>
      </c>
      <c r="K419" s="4" t="str">
        <f>IF(AND(OR(I419="Motorway link",I419="Exit diverge",I419="Entrance merge",I419="Exit ramp",I419="Entrance ramp"),'Input data'!L434=""),3.5,IF(AND(OR(I419="Motorway link",I419="Exit diverge",I419="Entrance merge",I419="Exit ramp",I419="Entrance ramp"),'Input data'!L434&gt;1.5,'Input data'!L434&lt;11),'Input data'!L434,"Irrelevant"))</f>
        <v>Irrelevant</v>
      </c>
      <c r="L419" s="4" t="str">
        <f>IF(AND(I419="Motorway link",'Input data'!M434=""),"No",IF(I419="Motorway link",'Input data'!M434,"Irrelevant"))</f>
        <v>Irrelevant</v>
      </c>
      <c r="M419" s="4" t="str">
        <f>IF(AND(L419="Yes",'Input data'!N434&gt;0,'Input data'!N434&lt;1.00000001),'Input data'!N434,IF(OR(L419="No",L419="Yes"),0,"Irrelevant"))</f>
        <v>Irrelevant</v>
      </c>
      <c r="N419" s="4" t="str">
        <f>IF(AND(OR(I419="Motorway link",I419="Exit diverge",I419="Entrance merge"),'Input data'!O434=""),3,IF(AND(OR(I419="Motorway link",I419="Exit diverge",I419="Entrance merge"),'Input data'!O434&lt;11,'Input data'!O434&gt;-0.00000001),'Input data'!O434,"Irrelevant"))</f>
        <v>Irrelevant</v>
      </c>
      <c r="O419" s="4" t="str">
        <f>IF(AND(OR(I419="Motorway link",I419="Exit diverge",I419="Entrance merge",I419="Exit ramp",I419="Entrance ramp"),'Input data'!P434=""),0.5,IF(AND(OR(I419="Motorway link",I419="Exit diverge",I419="Entrance merge",I419="Exit ramp",I419="Entrance ramp"),'Input data'!P434&gt;-0.00000001,'Input data'!P434&lt;11),'Input data'!P434,"Irrelevant"))</f>
        <v>Irrelevant</v>
      </c>
      <c r="P419" s="4" t="str">
        <f>IF(AND(OR(I419="Motorway link",I419="Exit diverge",I419="Entrance merge"),'Input data'!Q434=""),5,IF(AND(OR(I419="Motorway link",I419="Exit diverge",I419="Entrance merge"),'Input data'!Q434&gt;-0.00000001,'Input data'!Q434&lt;101),'Input data'!Q434,"Irrelevant"))</f>
        <v>Irrelevant</v>
      </c>
      <c r="Q419" s="4" t="str">
        <f>IF(AND(OR(I419="Motorway link",I419="Exit diverge",I419="Entrance merge"),'Input data'!R434=""),"Straight",IF(AND(OR(I419="Motorway link",I419="Exit diverge",I419="Entrance merge"),'Input data'!R434&gt;10),'Input data'!R434,"Irrelevant"))</f>
        <v>Irrelevant</v>
      </c>
      <c r="R419" s="4" t="str">
        <f>IF(Q419="Straight",0,IF(AND(OR(I419="Motorway link",I419="Exit diverge",I419="Entrance merge"),OR('Input data'!S434="",'Input data'!S434&gt;(G419*1000))),G419*1000,IF(AND(OR(I419="Motorway link",I419="Exit diverge",I419="Entrance merge"),'Input data'!S434&gt;0),'Input data'!S434,"Irrelevant")))</f>
        <v>Irrelevant</v>
      </c>
      <c r="S419" s="4" t="str">
        <f>IF(AND(OR(I419="Motorway link",I419="Exit diverge",I419="Entrance merge"),'Input data'!T434=""),"Straight",IF(AND(OR(I419="Motorway link",I419="Exit diverge",I419="Entrance merge"),'Input data'!T434&gt;10),'Input data'!T434,"Irrelevant"))</f>
        <v>Irrelevant</v>
      </c>
      <c r="T419" s="4" t="str">
        <f>IF(S419="Straight",0,IF(R419="Irrelevant","Irrelevant",IF(AND(OR(I419="Motorway link",I419="Exit diverge",I419="Entrance merge"),OR('Input data'!U434="",'Input data'!U434&gt;(G419*1000-R419))),G419*1000-R419,IF(AND(OR(I419="Motorway link",I419="Exit diverge",I419="Entrance merge"),'Input data'!U434&gt;0),'Input data'!U434,"Irrelevant"))))</f>
        <v>Irrelevant</v>
      </c>
      <c r="U419" s="4" t="str">
        <f>IF(AND(OR(I419="Motorway link",I419="Exit diverge",I419="Entrance merge",I419="Exit ramp",I419="Entrance ramp"),'Input data'!V434=""),"No",IF(OR(I419="Motorway link",I419="Exit diverge",I419="Entrance merge",I419="Exit ramp",I419="Entrance ramp"),'Input data'!V434,"Irrelevant"))</f>
        <v>Irrelevant</v>
      </c>
      <c r="V419" s="4" t="str">
        <f>IF(W419="Straight",IF(AND(OR(I419="Exit ramp",I419="Entrance ramp"),'Input data'!W434=""),"Straight diamond ramp",IF(OR(I419="Exit ramp",I419="Entrance ramp"),'Input data'!W434,"Irrelevant")),"Irrelevant")</f>
        <v>Irrelevant</v>
      </c>
      <c r="W419" s="4" t="str">
        <f>IF(AND(OR(I419="Exit ramp",I419="Entrance ramp"),'Input data'!X434=""),"Straight",IF(AND(OR(I419="Exit ramp",I419="Entrance ramp"),'Input data'!X434&gt;10),'Input data'!X434,"Irrelevant"))</f>
        <v>Irrelevant</v>
      </c>
      <c r="X419" s="4" t="str">
        <f>IF(AND(OR(I419="Exit ramp",I419="Entrance ramp"),OR('Input data'!Y434="",'Input data'!Y434&gt;(G419*1000))),G419*1000,IF(AND(OR(I419="Exit ramp",I419="Entrance ramp"),'Input data'!Y434&gt;0),'Input data'!Y434,"Irrelevant"))</f>
        <v>Irrelevant</v>
      </c>
      <c r="Y419" s="4" t="str">
        <f>IF(AND(I419="Exit ramp",'Input data'!Z434=""),95,IF(AND(I419="Entrance ramp",'Input data'!Z434=""),45,IF(AND(OR(I419="Exit ramp",I419="Entrance ramp"),'Input data'!Z434&gt;4,'Input data'!Z434&lt;200),'Input data'!Z434,"Irrelevant")))</f>
        <v>Irrelevant</v>
      </c>
      <c r="Z419" s="4" t="str">
        <f>IF(AND(OR(I419="Exit ramp",I419="Entrance ramp"),'Input data'!AA434=""),"Straight",IF(AND(OR(I419="Exit ramp",I419="Entrance ramp"),'Input data'!AA434&gt;10),'Input data'!AA434,"Irrelevant"))</f>
        <v>Irrelevant</v>
      </c>
      <c r="AA419" s="4" t="str">
        <f>IF(X419="Irrelevant","Irrelevant",IF(AND(OR(I419="Exit ramp",I419="Entrance ramp"),OR('Input data'!AB434="",'Input data'!AB434&gt;(G419*1000-X419))),G419*1000-X419,IF(AND(OR(I419="Exit ramp",I419="Entrance ramp"),'Input data'!AB434&gt;0),'Input data'!AB434,"Irrelevant")))</f>
        <v>Irrelevant</v>
      </c>
      <c r="AB419" s="4" t="str">
        <f>IF(AND(I419="Exit ramp",'Input data'!AC434=""),60,IF(AND(I419="Entrance ramp",'Input data'!AC434=""),80,IF(AND(OR(I419="Exit ramp",I419="Entrance ramp"),'Input data'!AC434&gt;4,'Input data'!AC434&lt;200),'Input data'!AC434,"Irrelevant")))</f>
        <v>Irrelevant</v>
      </c>
      <c r="AC419" s="4" t="str">
        <f>IF(AND(OR(I419="Motorway link",I419="Exit diverge",I419="Entrance merge"),'Input data'!AD434=""),"No",IF(OR(I419="Motorway link",I419="Exit diverge",I419="Entrance merge"),'Input data'!AD434,"Irrelevant"))</f>
        <v>Irrelevant</v>
      </c>
      <c r="AD419" s="4" t="str">
        <f>IF(AND(OR(I419="Motorway link",I419="Exit diverge",I419="Entrance merge"),'Input data'!AE434=""),"130 kph",IF(OR(I419="Motorway link",I419="Exit diverge",I419="Entrance merge"),'Input data'!AE434,"Irrelevant"))</f>
        <v>Irrelevant</v>
      </c>
      <c r="AE419" s="4" t="str">
        <f>IF(AND(I419="Entrance merge",'Input data'!AF434=""),"No",IF(I419="Entrance merge",'Input data'!AF434,"Irrelevant"))</f>
        <v>Irrelevant</v>
      </c>
      <c r="AF419" s="4" t="str">
        <f>IF(AND(AE419="Yes",'Input data'!AG434&gt;0,'Input data'!AG434&lt;1.00000001),'Input data'!AG434,IF(OR(AE419="No",AE419="Yes"),0,"Irrelevant"))</f>
        <v>Irrelevant</v>
      </c>
    </row>
    <row r="420" spans="1:32" x14ac:dyDescent="0.3">
      <c r="A420" s="4" t="str">
        <f>IF('Input data'!A435="","",'Input data'!A435)</f>
        <v/>
      </c>
      <c r="B420" s="4" t="str">
        <f>IF('Input data'!B435="","",'Input data'!B435)</f>
        <v/>
      </c>
      <c r="C420" s="4" t="str">
        <f>IF('Input data'!C435="","",'Input data'!C435)</f>
        <v/>
      </c>
      <c r="D420" s="4" t="str">
        <f>IF('Input data'!D435="","",'Input data'!D435)</f>
        <v/>
      </c>
      <c r="E420" s="4" t="str">
        <f>IF('Input data'!E435="","",'Input data'!E435)</f>
        <v/>
      </c>
      <c r="F420" s="4" t="str">
        <f>IF('Input data'!F435="","",'Input data'!F435)</f>
        <v/>
      </c>
      <c r="G420" s="4">
        <f>IF('Input data'!G435="","",'Input data'!G435)</f>
        <v>0</v>
      </c>
      <c r="H420" s="4" t="str">
        <f>IF('Input data'!H435&gt;0.5,'Input data'!H435,"")</f>
        <v/>
      </c>
      <c r="I420" s="4" t="str">
        <f>IF('Input data'!I435="","",'Input data'!I435)</f>
        <v/>
      </c>
      <c r="J420" s="4" t="str">
        <f>IF(AND(OR(I420="Motorway link",I420="Exit diverge",I420="Entrance merge"),'Input data'!K435=""),2,IF(AND(OR(I420="Motorway link",I420="Exit diverge",I420="Entrance merge"),'Input data'!K435&gt;0.5,'Input data'!K435&lt;21),'Input data'!K435,"Irrelevant"))</f>
        <v>Irrelevant</v>
      </c>
      <c r="K420" s="4" t="str">
        <f>IF(AND(OR(I420="Motorway link",I420="Exit diverge",I420="Entrance merge",I420="Exit ramp",I420="Entrance ramp"),'Input data'!L435=""),3.5,IF(AND(OR(I420="Motorway link",I420="Exit diverge",I420="Entrance merge",I420="Exit ramp",I420="Entrance ramp"),'Input data'!L435&gt;1.5,'Input data'!L435&lt;11),'Input data'!L435,"Irrelevant"))</f>
        <v>Irrelevant</v>
      </c>
      <c r="L420" s="4" t="str">
        <f>IF(AND(I420="Motorway link",'Input data'!M435=""),"No",IF(I420="Motorway link",'Input data'!M435,"Irrelevant"))</f>
        <v>Irrelevant</v>
      </c>
      <c r="M420" s="4" t="str">
        <f>IF(AND(L420="Yes",'Input data'!N435&gt;0,'Input data'!N435&lt;1.00000001),'Input data'!N435,IF(OR(L420="No",L420="Yes"),0,"Irrelevant"))</f>
        <v>Irrelevant</v>
      </c>
      <c r="N420" s="4" t="str">
        <f>IF(AND(OR(I420="Motorway link",I420="Exit diverge",I420="Entrance merge"),'Input data'!O435=""),3,IF(AND(OR(I420="Motorway link",I420="Exit diverge",I420="Entrance merge"),'Input data'!O435&lt;11,'Input data'!O435&gt;-0.00000001),'Input data'!O435,"Irrelevant"))</f>
        <v>Irrelevant</v>
      </c>
      <c r="O420" s="4" t="str">
        <f>IF(AND(OR(I420="Motorway link",I420="Exit diverge",I420="Entrance merge",I420="Exit ramp",I420="Entrance ramp"),'Input data'!P435=""),0.5,IF(AND(OR(I420="Motorway link",I420="Exit diverge",I420="Entrance merge",I420="Exit ramp",I420="Entrance ramp"),'Input data'!P435&gt;-0.00000001,'Input data'!P435&lt;11),'Input data'!P435,"Irrelevant"))</f>
        <v>Irrelevant</v>
      </c>
      <c r="P420" s="4" t="str">
        <f>IF(AND(OR(I420="Motorway link",I420="Exit diverge",I420="Entrance merge"),'Input data'!Q435=""),5,IF(AND(OR(I420="Motorway link",I420="Exit diverge",I420="Entrance merge"),'Input data'!Q435&gt;-0.00000001,'Input data'!Q435&lt;101),'Input data'!Q435,"Irrelevant"))</f>
        <v>Irrelevant</v>
      </c>
      <c r="Q420" s="4" t="str">
        <f>IF(AND(OR(I420="Motorway link",I420="Exit diverge",I420="Entrance merge"),'Input data'!R435=""),"Straight",IF(AND(OR(I420="Motorway link",I420="Exit diverge",I420="Entrance merge"),'Input data'!R435&gt;10),'Input data'!R435,"Irrelevant"))</f>
        <v>Irrelevant</v>
      </c>
      <c r="R420" s="4" t="str">
        <f>IF(Q420="Straight",0,IF(AND(OR(I420="Motorway link",I420="Exit diverge",I420="Entrance merge"),OR('Input data'!S435="",'Input data'!S435&gt;(G420*1000))),G420*1000,IF(AND(OR(I420="Motorway link",I420="Exit diverge",I420="Entrance merge"),'Input data'!S435&gt;0),'Input data'!S435,"Irrelevant")))</f>
        <v>Irrelevant</v>
      </c>
      <c r="S420" s="4" t="str">
        <f>IF(AND(OR(I420="Motorway link",I420="Exit diverge",I420="Entrance merge"),'Input data'!T435=""),"Straight",IF(AND(OR(I420="Motorway link",I420="Exit diverge",I420="Entrance merge"),'Input data'!T435&gt;10),'Input data'!T435,"Irrelevant"))</f>
        <v>Irrelevant</v>
      </c>
      <c r="T420" s="4" t="str">
        <f>IF(S420="Straight",0,IF(R420="Irrelevant","Irrelevant",IF(AND(OR(I420="Motorway link",I420="Exit diverge",I420="Entrance merge"),OR('Input data'!U435="",'Input data'!U435&gt;(G420*1000-R420))),G420*1000-R420,IF(AND(OR(I420="Motorway link",I420="Exit diverge",I420="Entrance merge"),'Input data'!U435&gt;0),'Input data'!U435,"Irrelevant"))))</f>
        <v>Irrelevant</v>
      </c>
      <c r="U420" s="4" t="str">
        <f>IF(AND(OR(I420="Motorway link",I420="Exit diverge",I420="Entrance merge",I420="Exit ramp",I420="Entrance ramp"),'Input data'!V435=""),"No",IF(OR(I420="Motorway link",I420="Exit diverge",I420="Entrance merge",I420="Exit ramp",I420="Entrance ramp"),'Input data'!V435,"Irrelevant"))</f>
        <v>Irrelevant</v>
      </c>
      <c r="V420" s="4" t="str">
        <f>IF(W420="Straight",IF(AND(OR(I420="Exit ramp",I420="Entrance ramp"),'Input data'!W435=""),"Straight diamond ramp",IF(OR(I420="Exit ramp",I420="Entrance ramp"),'Input data'!W435,"Irrelevant")),"Irrelevant")</f>
        <v>Irrelevant</v>
      </c>
      <c r="W420" s="4" t="str">
        <f>IF(AND(OR(I420="Exit ramp",I420="Entrance ramp"),'Input data'!X435=""),"Straight",IF(AND(OR(I420="Exit ramp",I420="Entrance ramp"),'Input data'!X435&gt;10),'Input data'!X435,"Irrelevant"))</f>
        <v>Irrelevant</v>
      </c>
      <c r="X420" s="4" t="str">
        <f>IF(AND(OR(I420="Exit ramp",I420="Entrance ramp"),OR('Input data'!Y435="",'Input data'!Y435&gt;(G420*1000))),G420*1000,IF(AND(OR(I420="Exit ramp",I420="Entrance ramp"),'Input data'!Y435&gt;0),'Input data'!Y435,"Irrelevant"))</f>
        <v>Irrelevant</v>
      </c>
      <c r="Y420" s="4" t="str">
        <f>IF(AND(I420="Exit ramp",'Input data'!Z435=""),95,IF(AND(I420="Entrance ramp",'Input data'!Z435=""),45,IF(AND(OR(I420="Exit ramp",I420="Entrance ramp"),'Input data'!Z435&gt;4,'Input data'!Z435&lt;200),'Input data'!Z435,"Irrelevant")))</f>
        <v>Irrelevant</v>
      </c>
      <c r="Z420" s="4" t="str">
        <f>IF(AND(OR(I420="Exit ramp",I420="Entrance ramp"),'Input data'!AA435=""),"Straight",IF(AND(OR(I420="Exit ramp",I420="Entrance ramp"),'Input data'!AA435&gt;10),'Input data'!AA435,"Irrelevant"))</f>
        <v>Irrelevant</v>
      </c>
      <c r="AA420" s="4" t="str">
        <f>IF(X420="Irrelevant","Irrelevant",IF(AND(OR(I420="Exit ramp",I420="Entrance ramp"),OR('Input data'!AB435="",'Input data'!AB435&gt;(G420*1000-X420))),G420*1000-X420,IF(AND(OR(I420="Exit ramp",I420="Entrance ramp"),'Input data'!AB435&gt;0),'Input data'!AB435,"Irrelevant")))</f>
        <v>Irrelevant</v>
      </c>
      <c r="AB420" s="4" t="str">
        <f>IF(AND(I420="Exit ramp",'Input data'!AC435=""),60,IF(AND(I420="Entrance ramp",'Input data'!AC435=""),80,IF(AND(OR(I420="Exit ramp",I420="Entrance ramp"),'Input data'!AC435&gt;4,'Input data'!AC435&lt;200),'Input data'!AC435,"Irrelevant")))</f>
        <v>Irrelevant</v>
      </c>
      <c r="AC420" s="4" t="str">
        <f>IF(AND(OR(I420="Motorway link",I420="Exit diverge",I420="Entrance merge"),'Input data'!AD435=""),"No",IF(OR(I420="Motorway link",I420="Exit diverge",I420="Entrance merge"),'Input data'!AD435,"Irrelevant"))</f>
        <v>Irrelevant</v>
      </c>
      <c r="AD420" s="4" t="str">
        <f>IF(AND(OR(I420="Motorway link",I420="Exit diverge",I420="Entrance merge"),'Input data'!AE435=""),"130 kph",IF(OR(I420="Motorway link",I420="Exit diverge",I420="Entrance merge"),'Input data'!AE435,"Irrelevant"))</f>
        <v>Irrelevant</v>
      </c>
      <c r="AE420" s="4" t="str">
        <f>IF(AND(I420="Entrance merge",'Input data'!AF435=""),"No",IF(I420="Entrance merge",'Input data'!AF435,"Irrelevant"))</f>
        <v>Irrelevant</v>
      </c>
      <c r="AF420" s="4" t="str">
        <f>IF(AND(AE420="Yes",'Input data'!AG435&gt;0,'Input data'!AG435&lt;1.00000001),'Input data'!AG435,IF(OR(AE420="No",AE420="Yes"),0,"Irrelevant"))</f>
        <v>Irrelevant</v>
      </c>
    </row>
    <row r="421" spans="1:32" x14ac:dyDescent="0.3">
      <c r="A421" s="4" t="str">
        <f>IF('Input data'!A436="","",'Input data'!A436)</f>
        <v/>
      </c>
      <c r="B421" s="4" t="str">
        <f>IF('Input data'!B436="","",'Input data'!B436)</f>
        <v/>
      </c>
      <c r="C421" s="4" t="str">
        <f>IF('Input data'!C436="","",'Input data'!C436)</f>
        <v/>
      </c>
      <c r="D421" s="4" t="str">
        <f>IF('Input data'!D436="","",'Input data'!D436)</f>
        <v/>
      </c>
      <c r="E421" s="4" t="str">
        <f>IF('Input data'!E436="","",'Input data'!E436)</f>
        <v/>
      </c>
      <c r="F421" s="4" t="str">
        <f>IF('Input data'!F436="","",'Input data'!F436)</f>
        <v/>
      </c>
      <c r="G421" s="4">
        <f>IF('Input data'!G436="","",'Input data'!G436)</f>
        <v>0</v>
      </c>
      <c r="H421" s="4" t="str">
        <f>IF('Input data'!H436&gt;0.5,'Input data'!H436,"")</f>
        <v/>
      </c>
      <c r="I421" s="4" t="str">
        <f>IF('Input data'!I436="","",'Input data'!I436)</f>
        <v/>
      </c>
      <c r="J421" s="4" t="str">
        <f>IF(AND(OR(I421="Motorway link",I421="Exit diverge",I421="Entrance merge"),'Input data'!K436=""),2,IF(AND(OR(I421="Motorway link",I421="Exit diverge",I421="Entrance merge"),'Input data'!K436&gt;0.5,'Input data'!K436&lt;21),'Input data'!K436,"Irrelevant"))</f>
        <v>Irrelevant</v>
      </c>
      <c r="K421" s="4" t="str">
        <f>IF(AND(OR(I421="Motorway link",I421="Exit diverge",I421="Entrance merge",I421="Exit ramp",I421="Entrance ramp"),'Input data'!L436=""),3.5,IF(AND(OR(I421="Motorway link",I421="Exit diverge",I421="Entrance merge",I421="Exit ramp",I421="Entrance ramp"),'Input data'!L436&gt;1.5,'Input data'!L436&lt;11),'Input data'!L436,"Irrelevant"))</f>
        <v>Irrelevant</v>
      </c>
      <c r="L421" s="4" t="str">
        <f>IF(AND(I421="Motorway link",'Input data'!M436=""),"No",IF(I421="Motorway link",'Input data'!M436,"Irrelevant"))</f>
        <v>Irrelevant</v>
      </c>
      <c r="M421" s="4" t="str">
        <f>IF(AND(L421="Yes",'Input data'!N436&gt;0,'Input data'!N436&lt;1.00000001),'Input data'!N436,IF(OR(L421="No",L421="Yes"),0,"Irrelevant"))</f>
        <v>Irrelevant</v>
      </c>
      <c r="N421" s="4" t="str">
        <f>IF(AND(OR(I421="Motorway link",I421="Exit diverge",I421="Entrance merge"),'Input data'!O436=""),3,IF(AND(OR(I421="Motorway link",I421="Exit diverge",I421="Entrance merge"),'Input data'!O436&lt;11,'Input data'!O436&gt;-0.00000001),'Input data'!O436,"Irrelevant"))</f>
        <v>Irrelevant</v>
      </c>
      <c r="O421" s="4" t="str">
        <f>IF(AND(OR(I421="Motorway link",I421="Exit diverge",I421="Entrance merge",I421="Exit ramp",I421="Entrance ramp"),'Input data'!P436=""),0.5,IF(AND(OR(I421="Motorway link",I421="Exit diverge",I421="Entrance merge",I421="Exit ramp",I421="Entrance ramp"),'Input data'!P436&gt;-0.00000001,'Input data'!P436&lt;11),'Input data'!P436,"Irrelevant"))</f>
        <v>Irrelevant</v>
      </c>
      <c r="P421" s="4" t="str">
        <f>IF(AND(OR(I421="Motorway link",I421="Exit diverge",I421="Entrance merge"),'Input data'!Q436=""),5,IF(AND(OR(I421="Motorway link",I421="Exit diverge",I421="Entrance merge"),'Input data'!Q436&gt;-0.00000001,'Input data'!Q436&lt;101),'Input data'!Q436,"Irrelevant"))</f>
        <v>Irrelevant</v>
      </c>
      <c r="Q421" s="4" t="str">
        <f>IF(AND(OR(I421="Motorway link",I421="Exit diverge",I421="Entrance merge"),'Input data'!R436=""),"Straight",IF(AND(OR(I421="Motorway link",I421="Exit diverge",I421="Entrance merge"),'Input data'!R436&gt;10),'Input data'!R436,"Irrelevant"))</f>
        <v>Irrelevant</v>
      </c>
      <c r="R421" s="4" t="str">
        <f>IF(Q421="Straight",0,IF(AND(OR(I421="Motorway link",I421="Exit diverge",I421="Entrance merge"),OR('Input data'!S436="",'Input data'!S436&gt;(G421*1000))),G421*1000,IF(AND(OR(I421="Motorway link",I421="Exit diverge",I421="Entrance merge"),'Input data'!S436&gt;0),'Input data'!S436,"Irrelevant")))</f>
        <v>Irrelevant</v>
      </c>
      <c r="S421" s="4" t="str">
        <f>IF(AND(OR(I421="Motorway link",I421="Exit diverge",I421="Entrance merge"),'Input data'!T436=""),"Straight",IF(AND(OR(I421="Motorway link",I421="Exit diverge",I421="Entrance merge"),'Input data'!T436&gt;10),'Input data'!T436,"Irrelevant"))</f>
        <v>Irrelevant</v>
      </c>
      <c r="T421" s="4" t="str">
        <f>IF(S421="Straight",0,IF(R421="Irrelevant","Irrelevant",IF(AND(OR(I421="Motorway link",I421="Exit diverge",I421="Entrance merge"),OR('Input data'!U436="",'Input data'!U436&gt;(G421*1000-R421))),G421*1000-R421,IF(AND(OR(I421="Motorway link",I421="Exit diverge",I421="Entrance merge"),'Input data'!U436&gt;0),'Input data'!U436,"Irrelevant"))))</f>
        <v>Irrelevant</v>
      </c>
      <c r="U421" s="4" t="str">
        <f>IF(AND(OR(I421="Motorway link",I421="Exit diverge",I421="Entrance merge",I421="Exit ramp",I421="Entrance ramp"),'Input data'!V436=""),"No",IF(OR(I421="Motorway link",I421="Exit diverge",I421="Entrance merge",I421="Exit ramp",I421="Entrance ramp"),'Input data'!V436,"Irrelevant"))</f>
        <v>Irrelevant</v>
      </c>
      <c r="V421" s="4" t="str">
        <f>IF(W421="Straight",IF(AND(OR(I421="Exit ramp",I421="Entrance ramp"),'Input data'!W436=""),"Straight diamond ramp",IF(OR(I421="Exit ramp",I421="Entrance ramp"),'Input data'!W436,"Irrelevant")),"Irrelevant")</f>
        <v>Irrelevant</v>
      </c>
      <c r="W421" s="4" t="str">
        <f>IF(AND(OR(I421="Exit ramp",I421="Entrance ramp"),'Input data'!X436=""),"Straight",IF(AND(OR(I421="Exit ramp",I421="Entrance ramp"),'Input data'!X436&gt;10),'Input data'!X436,"Irrelevant"))</f>
        <v>Irrelevant</v>
      </c>
      <c r="X421" s="4" t="str">
        <f>IF(AND(OR(I421="Exit ramp",I421="Entrance ramp"),OR('Input data'!Y436="",'Input data'!Y436&gt;(G421*1000))),G421*1000,IF(AND(OR(I421="Exit ramp",I421="Entrance ramp"),'Input data'!Y436&gt;0),'Input data'!Y436,"Irrelevant"))</f>
        <v>Irrelevant</v>
      </c>
      <c r="Y421" s="4" t="str">
        <f>IF(AND(I421="Exit ramp",'Input data'!Z436=""),95,IF(AND(I421="Entrance ramp",'Input data'!Z436=""),45,IF(AND(OR(I421="Exit ramp",I421="Entrance ramp"),'Input data'!Z436&gt;4,'Input data'!Z436&lt;200),'Input data'!Z436,"Irrelevant")))</f>
        <v>Irrelevant</v>
      </c>
      <c r="Z421" s="4" t="str">
        <f>IF(AND(OR(I421="Exit ramp",I421="Entrance ramp"),'Input data'!AA436=""),"Straight",IF(AND(OR(I421="Exit ramp",I421="Entrance ramp"),'Input data'!AA436&gt;10),'Input data'!AA436,"Irrelevant"))</f>
        <v>Irrelevant</v>
      </c>
      <c r="AA421" s="4" t="str">
        <f>IF(X421="Irrelevant","Irrelevant",IF(AND(OR(I421="Exit ramp",I421="Entrance ramp"),OR('Input data'!AB436="",'Input data'!AB436&gt;(G421*1000-X421))),G421*1000-X421,IF(AND(OR(I421="Exit ramp",I421="Entrance ramp"),'Input data'!AB436&gt;0),'Input data'!AB436,"Irrelevant")))</f>
        <v>Irrelevant</v>
      </c>
      <c r="AB421" s="4" t="str">
        <f>IF(AND(I421="Exit ramp",'Input data'!AC436=""),60,IF(AND(I421="Entrance ramp",'Input data'!AC436=""),80,IF(AND(OR(I421="Exit ramp",I421="Entrance ramp"),'Input data'!AC436&gt;4,'Input data'!AC436&lt;200),'Input data'!AC436,"Irrelevant")))</f>
        <v>Irrelevant</v>
      </c>
      <c r="AC421" s="4" t="str">
        <f>IF(AND(OR(I421="Motorway link",I421="Exit diverge",I421="Entrance merge"),'Input data'!AD436=""),"No",IF(OR(I421="Motorway link",I421="Exit diverge",I421="Entrance merge"),'Input data'!AD436,"Irrelevant"))</f>
        <v>Irrelevant</v>
      </c>
      <c r="AD421" s="4" t="str">
        <f>IF(AND(OR(I421="Motorway link",I421="Exit diverge",I421="Entrance merge"),'Input data'!AE436=""),"130 kph",IF(OR(I421="Motorway link",I421="Exit diverge",I421="Entrance merge"),'Input data'!AE436,"Irrelevant"))</f>
        <v>Irrelevant</v>
      </c>
      <c r="AE421" s="4" t="str">
        <f>IF(AND(I421="Entrance merge",'Input data'!AF436=""),"No",IF(I421="Entrance merge",'Input data'!AF436,"Irrelevant"))</f>
        <v>Irrelevant</v>
      </c>
      <c r="AF421" s="4" t="str">
        <f>IF(AND(AE421="Yes",'Input data'!AG436&gt;0,'Input data'!AG436&lt;1.00000001),'Input data'!AG436,IF(OR(AE421="No",AE421="Yes"),0,"Irrelevant"))</f>
        <v>Irrelevant</v>
      </c>
    </row>
    <row r="422" spans="1:32" x14ac:dyDescent="0.3">
      <c r="A422" s="4" t="str">
        <f>IF('Input data'!A437="","",'Input data'!A437)</f>
        <v/>
      </c>
      <c r="B422" s="4" t="str">
        <f>IF('Input data'!B437="","",'Input data'!B437)</f>
        <v/>
      </c>
      <c r="C422" s="4" t="str">
        <f>IF('Input data'!C437="","",'Input data'!C437)</f>
        <v/>
      </c>
      <c r="D422" s="4" t="str">
        <f>IF('Input data'!D437="","",'Input data'!D437)</f>
        <v/>
      </c>
      <c r="E422" s="4" t="str">
        <f>IF('Input data'!E437="","",'Input data'!E437)</f>
        <v/>
      </c>
      <c r="F422" s="4" t="str">
        <f>IF('Input data'!F437="","",'Input data'!F437)</f>
        <v/>
      </c>
      <c r="G422" s="4">
        <f>IF('Input data'!G437="","",'Input data'!G437)</f>
        <v>0</v>
      </c>
      <c r="H422" s="4" t="str">
        <f>IF('Input data'!H437&gt;0.5,'Input data'!H437,"")</f>
        <v/>
      </c>
      <c r="I422" s="4" t="str">
        <f>IF('Input data'!I437="","",'Input data'!I437)</f>
        <v/>
      </c>
      <c r="J422" s="4" t="str">
        <f>IF(AND(OR(I422="Motorway link",I422="Exit diverge",I422="Entrance merge"),'Input data'!K437=""),2,IF(AND(OR(I422="Motorway link",I422="Exit diverge",I422="Entrance merge"),'Input data'!K437&gt;0.5,'Input data'!K437&lt;21),'Input data'!K437,"Irrelevant"))</f>
        <v>Irrelevant</v>
      </c>
      <c r="K422" s="4" t="str">
        <f>IF(AND(OR(I422="Motorway link",I422="Exit diverge",I422="Entrance merge",I422="Exit ramp",I422="Entrance ramp"),'Input data'!L437=""),3.5,IF(AND(OR(I422="Motorway link",I422="Exit diverge",I422="Entrance merge",I422="Exit ramp",I422="Entrance ramp"),'Input data'!L437&gt;1.5,'Input data'!L437&lt;11),'Input data'!L437,"Irrelevant"))</f>
        <v>Irrelevant</v>
      </c>
      <c r="L422" s="4" t="str">
        <f>IF(AND(I422="Motorway link",'Input data'!M437=""),"No",IF(I422="Motorway link",'Input data'!M437,"Irrelevant"))</f>
        <v>Irrelevant</v>
      </c>
      <c r="M422" s="4" t="str">
        <f>IF(AND(L422="Yes",'Input data'!N437&gt;0,'Input data'!N437&lt;1.00000001),'Input data'!N437,IF(OR(L422="No",L422="Yes"),0,"Irrelevant"))</f>
        <v>Irrelevant</v>
      </c>
      <c r="N422" s="4" t="str">
        <f>IF(AND(OR(I422="Motorway link",I422="Exit diverge",I422="Entrance merge"),'Input data'!O437=""),3,IF(AND(OR(I422="Motorway link",I422="Exit diverge",I422="Entrance merge"),'Input data'!O437&lt;11,'Input data'!O437&gt;-0.00000001),'Input data'!O437,"Irrelevant"))</f>
        <v>Irrelevant</v>
      </c>
      <c r="O422" s="4" t="str">
        <f>IF(AND(OR(I422="Motorway link",I422="Exit diverge",I422="Entrance merge",I422="Exit ramp",I422="Entrance ramp"),'Input data'!P437=""),0.5,IF(AND(OR(I422="Motorway link",I422="Exit diverge",I422="Entrance merge",I422="Exit ramp",I422="Entrance ramp"),'Input data'!P437&gt;-0.00000001,'Input data'!P437&lt;11),'Input data'!P437,"Irrelevant"))</f>
        <v>Irrelevant</v>
      </c>
      <c r="P422" s="4" t="str">
        <f>IF(AND(OR(I422="Motorway link",I422="Exit diverge",I422="Entrance merge"),'Input data'!Q437=""),5,IF(AND(OR(I422="Motorway link",I422="Exit diverge",I422="Entrance merge"),'Input data'!Q437&gt;-0.00000001,'Input data'!Q437&lt;101),'Input data'!Q437,"Irrelevant"))</f>
        <v>Irrelevant</v>
      </c>
      <c r="Q422" s="4" t="str">
        <f>IF(AND(OR(I422="Motorway link",I422="Exit diverge",I422="Entrance merge"),'Input data'!R437=""),"Straight",IF(AND(OR(I422="Motorway link",I422="Exit diverge",I422="Entrance merge"),'Input data'!R437&gt;10),'Input data'!R437,"Irrelevant"))</f>
        <v>Irrelevant</v>
      </c>
      <c r="R422" s="4" t="str">
        <f>IF(Q422="Straight",0,IF(AND(OR(I422="Motorway link",I422="Exit diverge",I422="Entrance merge"),OR('Input data'!S437="",'Input data'!S437&gt;(G422*1000))),G422*1000,IF(AND(OR(I422="Motorway link",I422="Exit diverge",I422="Entrance merge"),'Input data'!S437&gt;0),'Input data'!S437,"Irrelevant")))</f>
        <v>Irrelevant</v>
      </c>
      <c r="S422" s="4" t="str">
        <f>IF(AND(OR(I422="Motorway link",I422="Exit diverge",I422="Entrance merge"),'Input data'!T437=""),"Straight",IF(AND(OR(I422="Motorway link",I422="Exit diverge",I422="Entrance merge"),'Input data'!T437&gt;10),'Input data'!T437,"Irrelevant"))</f>
        <v>Irrelevant</v>
      </c>
      <c r="T422" s="4" t="str">
        <f>IF(S422="Straight",0,IF(R422="Irrelevant","Irrelevant",IF(AND(OR(I422="Motorway link",I422="Exit diverge",I422="Entrance merge"),OR('Input data'!U437="",'Input data'!U437&gt;(G422*1000-R422))),G422*1000-R422,IF(AND(OR(I422="Motorway link",I422="Exit diverge",I422="Entrance merge"),'Input data'!U437&gt;0),'Input data'!U437,"Irrelevant"))))</f>
        <v>Irrelevant</v>
      </c>
      <c r="U422" s="4" t="str">
        <f>IF(AND(OR(I422="Motorway link",I422="Exit diverge",I422="Entrance merge",I422="Exit ramp",I422="Entrance ramp"),'Input data'!V437=""),"No",IF(OR(I422="Motorway link",I422="Exit diverge",I422="Entrance merge",I422="Exit ramp",I422="Entrance ramp"),'Input data'!V437,"Irrelevant"))</f>
        <v>Irrelevant</v>
      </c>
      <c r="V422" s="4" t="str">
        <f>IF(W422="Straight",IF(AND(OR(I422="Exit ramp",I422="Entrance ramp"),'Input data'!W437=""),"Straight diamond ramp",IF(OR(I422="Exit ramp",I422="Entrance ramp"),'Input data'!W437,"Irrelevant")),"Irrelevant")</f>
        <v>Irrelevant</v>
      </c>
      <c r="W422" s="4" t="str">
        <f>IF(AND(OR(I422="Exit ramp",I422="Entrance ramp"),'Input data'!X437=""),"Straight",IF(AND(OR(I422="Exit ramp",I422="Entrance ramp"),'Input data'!X437&gt;10),'Input data'!X437,"Irrelevant"))</f>
        <v>Irrelevant</v>
      </c>
      <c r="X422" s="4" t="str">
        <f>IF(AND(OR(I422="Exit ramp",I422="Entrance ramp"),OR('Input data'!Y437="",'Input data'!Y437&gt;(G422*1000))),G422*1000,IF(AND(OR(I422="Exit ramp",I422="Entrance ramp"),'Input data'!Y437&gt;0),'Input data'!Y437,"Irrelevant"))</f>
        <v>Irrelevant</v>
      </c>
      <c r="Y422" s="4" t="str">
        <f>IF(AND(I422="Exit ramp",'Input data'!Z437=""),95,IF(AND(I422="Entrance ramp",'Input data'!Z437=""),45,IF(AND(OR(I422="Exit ramp",I422="Entrance ramp"),'Input data'!Z437&gt;4,'Input data'!Z437&lt;200),'Input data'!Z437,"Irrelevant")))</f>
        <v>Irrelevant</v>
      </c>
      <c r="Z422" s="4" t="str">
        <f>IF(AND(OR(I422="Exit ramp",I422="Entrance ramp"),'Input data'!AA437=""),"Straight",IF(AND(OR(I422="Exit ramp",I422="Entrance ramp"),'Input data'!AA437&gt;10),'Input data'!AA437,"Irrelevant"))</f>
        <v>Irrelevant</v>
      </c>
      <c r="AA422" s="4" t="str">
        <f>IF(X422="Irrelevant","Irrelevant",IF(AND(OR(I422="Exit ramp",I422="Entrance ramp"),OR('Input data'!AB437="",'Input data'!AB437&gt;(G422*1000-X422))),G422*1000-X422,IF(AND(OR(I422="Exit ramp",I422="Entrance ramp"),'Input data'!AB437&gt;0),'Input data'!AB437,"Irrelevant")))</f>
        <v>Irrelevant</v>
      </c>
      <c r="AB422" s="4" t="str">
        <f>IF(AND(I422="Exit ramp",'Input data'!AC437=""),60,IF(AND(I422="Entrance ramp",'Input data'!AC437=""),80,IF(AND(OR(I422="Exit ramp",I422="Entrance ramp"),'Input data'!AC437&gt;4,'Input data'!AC437&lt;200),'Input data'!AC437,"Irrelevant")))</f>
        <v>Irrelevant</v>
      </c>
      <c r="AC422" s="4" t="str">
        <f>IF(AND(OR(I422="Motorway link",I422="Exit diverge",I422="Entrance merge"),'Input data'!AD437=""),"No",IF(OR(I422="Motorway link",I422="Exit diverge",I422="Entrance merge"),'Input data'!AD437,"Irrelevant"))</f>
        <v>Irrelevant</v>
      </c>
      <c r="AD422" s="4" t="str">
        <f>IF(AND(OR(I422="Motorway link",I422="Exit diverge",I422="Entrance merge"),'Input data'!AE437=""),"130 kph",IF(OR(I422="Motorway link",I422="Exit diverge",I422="Entrance merge"),'Input data'!AE437,"Irrelevant"))</f>
        <v>Irrelevant</v>
      </c>
      <c r="AE422" s="4" t="str">
        <f>IF(AND(I422="Entrance merge",'Input data'!AF437=""),"No",IF(I422="Entrance merge",'Input data'!AF437,"Irrelevant"))</f>
        <v>Irrelevant</v>
      </c>
      <c r="AF422" s="4" t="str">
        <f>IF(AND(AE422="Yes",'Input data'!AG437&gt;0,'Input data'!AG437&lt;1.00000001),'Input data'!AG437,IF(OR(AE422="No",AE422="Yes"),0,"Irrelevant"))</f>
        <v>Irrelevant</v>
      </c>
    </row>
    <row r="423" spans="1:32" x14ac:dyDescent="0.3">
      <c r="A423" s="4" t="str">
        <f>IF('Input data'!A438="","",'Input data'!A438)</f>
        <v/>
      </c>
      <c r="B423" s="4" t="str">
        <f>IF('Input data'!B438="","",'Input data'!B438)</f>
        <v/>
      </c>
      <c r="C423" s="4" t="str">
        <f>IF('Input data'!C438="","",'Input data'!C438)</f>
        <v/>
      </c>
      <c r="D423" s="4" t="str">
        <f>IF('Input data'!D438="","",'Input data'!D438)</f>
        <v/>
      </c>
      <c r="E423" s="4" t="str">
        <f>IF('Input data'!E438="","",'Input data'!E438)</f>
        <v/>
      </c>
      <c r="F423" s="4" t="str">
        <f>IF('Input data'!F438="","",'Input data'!F438)</f>
        <v/>
      </c>
      <c r="G423" s="4">
        <f>IF('Input data'!G438="","",'Input data'!G438)</f>
        <v>0</v>
      </c>
      <c r="H423" s="4" t="str">
        <f>IF('Input data'!H438&gt;0.5,'Input data'!H438,"")</f>
        <v/>
      </c>
      <c r="I423" s="4" t="str">
        <f>IF('Input data'!I438="","",'Input data'!I438)</f>
        <v/>
      </c>
      <c r="J423" s="4" t="str">
        <f>IF(AND(OR(I423="Motorway link",I423="Exit diverge",I423="Entrance merge"),'Input data'!K438=""),2,IF(AND(OR(I423="Motorway link",I423="Exit diverge",I423="Entrance merge"),'Input data'!K438&gt;0.5,'Input data'!K438&lt;21),'Input data'!K438,"Irrelevant"))</f>
        <v>Irrelevant</v>
      </c>
      <c r="K423" s="4" t="str">
        <f>IF(AND(OR(I423="Motorway link",I423="Exit diverge",I423="Entrance merge",I423="Exit ramp",I423="Entrance ramp"),'Input data'!L438=""),3.5,IF(AND(OR(I423="Motorway link",I423="Exit diverge",I423="Entrance merge",I423="Exit ramp",I423="Entrance ramp"),'Input data'!L438&gt;1.5,'Input data'!L438&lt;11),'Input data'!L438,"Irrelevant"))</f>
        <v>Irrelevant</v>
      </c>
      <c r="L423" s="4" t="str">
        <f>IF(AND(I423="Motorway link",'Input data'!M438=""),"No",IF(I423="Motorway link",'Input data'!M438,"Irrelevant"))</f>
        <v>Irrelevant</v>
      </c>
      <c r="M423" s="4" t="str">
        <f>IF(AND(L423="Yes",'Input data'!N438&gt;0,'Input data'!N438&lt;1.00000001),'Input data'!N438,IF(OR(L423="No",L423="Yes"),0,"Irrelevant"))</f>
        <v>Irrelevant</v>
      </c>
      <c r="N423" s="4" t="str">
        <f>IF(AND(OR(I423="Motorway link",I423="Exit diverge",I423="Entrance merge"),'Input data'!O438=""),3,IF(AND(OR(I423="Motorway link",I423="Exit diverge",I423="Entrance merge"),'Input data'!O438&lt;11,'Input data'!O438&gt;-0.00000001),'Input data'!O438,"Irrelevant"))</f>
        <v>Irrelevant</v>
      </c>
      <c r="O423" s="4" t="str">
        <f>IF(AND(OR(I423="Motorway link",I423="Exit diverge",I423="Entrance merge",I423="Exit ramp",I423="Entrance ramp"),'Input data'!P438=""),0.5,IF(AND(OR(I423="Motorway link",I423="Exit diverge",I423="Entrance merge",I423="Exit ramp",I423="Entrance ramp"),'Input data'!P438&gt;-0.00000001,'Input data'!P438&lt;11),'Input data'!P438,"Irrelevant"))</f>
        <v>Irrelevant</v>
      </c>
      <c r="P423" s="4" t="str">
        <f>IF(AND(OR(I423="Motorway link",I423="Exit diverge",I423="Entrance merge"),'Input data'!Q438=""),5,IF(AND(OR(I423="Motorway link",I423="Exit diverge",I423="Entrance merge"),'Input data'!Q438&gt;-0.00000001,'Input data'!Q438&lt;101),'Input data'!Q438,"Irrelevant"))</f>
        <v>Irrelevant</v>
      </c>
      <c r="Q423" s="4" t="str">
        <f>IF(AND(OR(I423="Motorway link",I423="Exit diverge",I423="Entrance merge"),'Input data'!R438=""),"Straight",IF(AND(OR(I423="Motorway link",I423="Exit diverge",I423="Entrance merge"),'Input data'!R438&gt;10),'Input data'!R438,"Irrelevant"))</f>
        <v>Irrelevant</v>
      </c>
      <c r="R423" s="4" t="str">
        <f>IF(Q423="Straight",0,IF(AND(OR(I423="Motorway link",I423="Exit diverge",I423="Entrance merge"),OR('Input data'!S438="",'Input data'!S438&gt;(G423*1000))),G423*1000,IF(AND(OR(I423="Motorway link",I423="Exit diverge",I423="Entrance merge"),'Input data'!S438&gt;0),'Input data'!S438,"Irrelevant")))</f>
        <v>Irrelevant</v>
      </c>
      <c r="S423" s="4" t="str">
        <f>IF(AND(OR(I423="Motorway link",I423="Exit diverge",I423="Entrance merge"),'Input data'!T438=""),"Straight",IF(AND(OR(I423="Motorway link",I423="Exit diverge",I423="Entrance merge"),'Input data'!T438&gt;10),'Input data'!T438,"Irrelevant"))</f>
        <v>Irrelevant</v>
      </c>
      <c r="T423" s="4" t="str">
        <f>IF(S423="Straight",0,IF(R423="Irrelevant","Irrelevant",IF(AND(OR(I423="Motorway link",I423="Exit diverge",I423="Entrance merge"),OR('Input data'!U438="",'Input data'!U438&gt;(G423*1000-R423))),G423*1000-R423,IF(AND(OR(I423="Motorway link",I423="Exit diverge",I423="Entrance merge"),'Input data'!U438&gt;0),'Input data'!U438,"Irrelevant"))))</f>
        <v>Irrelevant</v>
      </c>
      <c r="U423" s="4" t="str">
        <f>IF(AND(OR(I423="Motorway link",I423="Exit diverge",I423="Entrance merge",I423="Exit ramp",I423="Entrance ramp"),'Input data'!V438=""),"No",IF(OR(I423="Motorway link",I423="Exit diverge",I423="Entrance merge",I423="Exit ramp",I423="Entrance ramp"),'Input data'!V438,"Irrelevant"))</f>
        <v>Irrelevant</v>
      </c>
      <c r="V423" s="4" t="str">
        <f>IF(W423="Straight",IF(AND(OR(I423="Exit ramp",I423="Entrance ramp"),'Input data'!W438=""),"Straight diamond ramp",IF(OR(I423="Exit ramp",I423="Entrance ramp"),'Input data'!W438,"Irrelevant")),"Irrelevant")</f>
        <v>Irrelevant</v>
      </c>
      <c r="W423" s="4" t="str">
        <f>IF(AND(OR(I423="Exit ramp",I423="Entrance ramp"),'Input data'!X438=""),"Straight",IF(AND(OR(I423="Exit ramp",I423="Entrance ramp"),'Input data'!X438&gt;10),'Input data'!X438,"Irrelevant"))</f>
        <v>Irrelevant</v>
      </c>
      <c r="X423" s="4" t="str">
        <f>IF(AND(OR(I423="Exit ramp",I423="Entrance ramp"),OR('Input data'!Y438="",'Input data'!Y438&gt;(G423*1000))),G423*1000,IF(AND(OR(I423="Exit ramp",I423="Entrance ramp"),'Input data'!Y438&gt;0),'Input data'!Y438,"Irrelevant"))</f>
        <v>Irrelevant</v>
      </c>
      <c r="Y423" s="4" t="str">
        <f>IF(AND(I423="Exit ramp",'Input data'!Z438=""),95,IF(AND(I423="Entrance ramp",'Input data'!Z438=""),45,IF(AND(OR(I423="Exit ramp",I423="Entrance ramp"),'Input data'!Z438&gt;4,'Input data'!Z438&lt;200),'Input data'!Z438,"Irrelevant")))</f>
        <v>Irrelevant</v>
      </c>
      <c r="Z423" s="4" t="str">
        <f>IF(AND(OR(I423="Exit ramp",I423="Entrance ramp"),'Input data'!AA438=""),"Straight",IF(AND(OR(I423="Exit ramp",I423="Entrance ramp"),'Input data'!AA438&gt;10),'Input data'!AA438,"Irrelevant"))</f>
        <v>Irrelevant</v>
      </c>
      <c r="AA423" s="4" t="str">
        <f>IF(X423="Irrelevant","Irrelevant",IF(AND(OR(I423="Exit ramp",I423="Entrance ramp"),OR('Input data'!AB438="",'Input data'!AB438&gt;(G423*1000-X423))),G423*1000-X423,IF(AND(OR(I423="Exit ramp",I423="Entrance ramp"),'Input data'!AB438&gt;0),'Input data'!AB438,"Irrelevant")))</f>
        <v>Irrelevant</v>
      </c>
      <c r="AB423" s="4" t="str">
        <f>IF(AND(I423="Exit ramp",'Input data'!AC438=""),60,IF(AND(I423="Entrance ramp",'Input data'!AC438=""),80,IF(AND(OR(I423="Exit ramp",I423="Entrance ramp"),'Input data'!AC438&gt;4,'Input data'!AC438&lt;200),'Input data'!AC438,"Irrelevant")))</f>
        <v>Irrelevant</v>
      </c>
      <c r="AC423" s="4" t="str">
        <f>IF(AND(OR(I423="Motorway link",I423="Exit diverge",I423="Entrance merge"),'Input data'!AD438=""),"No",IF(OR(I423="Motorway link",I423="Exit diverge",I423="Entrance merge"),'Input data'!AD438,"Irrelevant"))</f>
        <v>Irrelevant</v>
      </c>
      <c r="AD423" s="4" t="str">
        <f>IF(AND(OR(I423="Motorway link",I423="Exit diverge",I423="Entrance merge"),'Input data'!AE438=""),"130 kph",IF(OR(I423="Motorway link",I423="Exit diverge",I423="Entrance merge"),'Input data'!AE438,"Irrelevant"))</f>
        <v>Irrelevant</v>
      </c>
      <c r="AE423" s="4" t="str">
        <f>IF(AND(I423="Entrance merge",'Input data'!AF438=""),"No",IF(I423="Entrance merge",'Input data'!AF438,"Irrelevant"))</f>
        <v>Irrelevant</v>
      </c>
      <c r="AF423" s="4" t="str">
        <f>IF(AND(AE423="Yes",'Input data'!AG438&gt;0,'Input data'!AG438&lt;1.00000001),'Input data'!AG438,IF(OR(AE423="No",AE423="Yes"),0,"Irrelevant"))</f>
        <v>Irrelevant</v>
      </c>
    </row>
    <row r="424" spans="1:32" x14ac:dyDescent="0.3">
      <c r="A424" s="4" t="str">
        <f>IF('Input data'!A439="","",'Input data'!A439)</f>
        <v/>
      </c>
      <c r="B424" s="4" t="str">
        <f>IF('Input data'!B439="","",'Input data'!B439)</f>
        <v/>
      </c>
      <c r="C424" s="4" t="str">
        <f>IF('Input data'!C439="","",'Input data'!C439)</f>
        <v/>
      </c>
      <c r="D424" s="4" t="str">
        <f>IF('Input data'!D439="","",'Input data'!D439)</f>
        <v/>
      </c>
      <c r="E424" s="4" t="str">
        <f>IF('Input data'!E439="","",'Input data'!E439)</f>
        <v/>
      </c>
      <c r="F424" s="4" t="str">
        <f>IF('Input data'!F439="","",'Input data'!F439)</f>
        <v/>
      </c>
      <c r="G424" s="4">
        <f>IF('Input data'!G439="","",'Input data'!G439)</f>
        <v>0</v>
      </c>
      <c r="H424" s="4" t="str">
        <f>IF('Input data'!H439&gt;0.5,'Input data'!H439,"")</f>
        <v/>
      </c>
      <c r="I424" s="4" t="str">
        <f>IF('Input data'!I439="","",'Input data'!I439)</f>
        <v/>
      </c>
      <c r="J424" s="4" t="str">
        <f>IF(AND(OR(I424="Motorway link",I424="Exit diverge",I424="Entrance merge"),'Input data'!K439=""),2,IF(AND(OR(I424="Motorway link",I424="Exit diverge",I424="Entrance merge"),'Input data'!K439&gt;0.5,'Input data'!K439&lt;21),'Input data'!K439,"Irrelevant"))</f>
        <v>Irrelevant</v>
      </c>
      <c r="K424" s="4" t="str">
        <f>IF(AND(OR(I424="Motorway link",I424="Exit diverge",I424="Entrance merge",I424="Exit ramp",I424="Entrance ramp"),'Input data'!L439=""),3.5,IF(AND(OR(I424="Motorway link",I424="Exit diverge",I424="Entrance merge",I424="Exit ramp",I424="Entrance ramp"),'Input data'!L439&gt;1.5,'Input data'!L439&lt;11),'Input data'!L439,"Irrelevant"))</f>
        <v>Irrelevant</v>
      </c>
      <c r="L424" s="4" t="str">
        <f>IF(AND(I424="Motorway link",'Input data'!M439=""),"No",IF(I424="Motorway link",'Input data'!M439,"Irrelevant"))</f>
        <v>Irrelevant</v>
      </c>
      <c r="M424" s="4" t="str">
        <f>IF(AND(L424="Yes",'Input data'!N439&gt;0,'Input data'!N439&lt;1.00000001),'Input data'!N439,IF(OR(L424="No",L424="Yes"),0,"Irrelevant"))</f>
        <v>Irrelevant</v>
      </c>
      <c r="N424" s="4" t="str">
        <f>IF(AND(OR(I424="Motorway link",I424="Exit diverge",I424="Entrance merge"),'Input data'!O439=""),3,IF(AND(OR(I424="Motorway link",I424="Exit diverge",I424="Entrance merge"),'Input data'!O439&lt;11,'Input data'!O439&gt;-0.00000001),'Input data'!O439,"Irrelevant"))</f>
        <v>Irrelevant</v>
      </c>
      <c r="O424" s="4" t="str">
        <f>IF(AND(OR(I424="Motorway link",I424="Exit diverge",I424="Entrance merge",I424="Exit ramp",I424="Entrance ramp"),'Input data'!P439=""),0.5,IF(AND(OR(I424="Motorway link",I424="Exit diverge",I424="Entrance merge",I424="Exit ramp",I424="Entrance ramp"),'Input data'!P439&gt;-0.00000001,'Input data'!P439&lt;11),'Input data'!P439,"Irrelevant"))</f>
        <v>Irrelevant</v>
      </c>
      <c r="P424" s="4" t="str">
        <f>IF(AND(OR(I424="Motorway link",I424="Exit diverge",I424="Entrance merge"),'Input data'!Q439=""),5,IF(AND(OR(I424="Motorway link",I424="Exit diverge",I424="Entrance merge"),'Input data'!Q439&gt;-0.00000001,'Input data'!Q439&lt;101),'Input data'!Q439,"Irrelevant"))</f>
        <v>Irrelevant</v>
      </c>
      <c r="Q424" s="4" t="str">
        <f>IF(AND(OR(I424="Motorway link",I424="Exit diverge",I424="Entrance merge"),'Input data'!R439=""),"Straight",IF(AND(OR(I424="Motorway link",I424="Exit diverge",I424="Entrance merge"),'Input data'!R439&gt;10),'Input data'!R439,"Irrelevant"))</f>
        <v>Irrelevant</v>
      </c>
      <c r="R424" s="4" t="str">
        <f>IF(Q424="Straight",0,IF(AND(OR(I424="Motorway link",I424="Exit diverge",I424="Entrance merge"),OR('Input data'!S439="",'Input data'!S439&gt;(G424*1000))),G424*1000,IF(AND(OR(I424="Motorway link",I424="Exit diverge",I424="Entrance merge"),'Input data'!S439&gt;0),'Input data'!S439,"Irrelevant")))</f>
        <v>Irrelevant</v>
      </c>
      <c r="S424" s="4" t="str">
        <f>IF(AND(OR(I424="Motorway link",I424="Exit diverge",I424="Entrance merge"),'Input data'!T439=""),"Straight",IF(AND(OR(I424="Motorway link",I424="Exit diverge",I424="Entrance merge"),'Input data'!T439&gt;10),'Input data'!T439,"Irrelevant"))</f>
        <v>Irrelevant</v>
      </c>
      <c r="T424" s="4" t="str">
        <f>IF(S424="Straight",0,IF(R424="Irrelevant","Irrelevant",IF(AND(OR(I424="Motorway link",I424="Exit diverge",I424="Entrance merge"),OR('Input data'!U439="",'Input data'!U439&gt;(G424*1000-R424))),G424*1000-R424,IF(AND(OR(I424="Motorway link",I424="Exit diverge",I424="Entrance merge"),'Input data'!U439&gt;0),'Input data'!U439,"Irrelevant"))))</f>
        <v>Irrelevant</v>
      </c>
      <c r="U424" s="4" t="str">
        <f>IF(AND(OR(I424="Motorway link",I424="Exit diverge",I424="Entrance merge",I424="Exit ramp",I424="Entrance ramp"),'Input data'!V439=""),"No",IF(OR(I424="Motorway link",I424="Exit diverge",I424="Entrance merge",I424="Exit ramp",I424="Entrance ramp"),'Input data'!V439,"Irrelevant"))</f>
        <v>Irrelevant</v>
      </c>
      <c r="V424" s="4" t="str">
        <f>IF(W424="Straight",IF(AND(OR(I424="Exit ramp",I424="Entrance ramp"),'Input data'!W439=""),"Straight diamond ramp",IF(OR(I424="Exit ramp",I424="Entrance ramp"),'Input data'!W439,"Irrelevant")),"Irrelevant")</f>
        <v>Irrelevant</v>
      </c>
      <c r="W424" s="4" t="str">
        <f>IF(AND(OR(I424="Exit ramp",I424="Entrance ramp"),'Input data'!X439=""),"Straight",IF(AND(OR(I424="Exit ramp",I424="Entrance ramp"),'Input data'!X439&gt;10),'Input data'!X439,"Irrelevant"))</f>
        <v>Irrelevant</v>
      </c>
      <c r="X424" s="4" t="str">
        <f>IF(AND(OR(I424="Exit ramp",I424="Entrance ramp"),OR('Input data'!Y439="",'Input data'!Y439&gt;(G424*1000))),G424*1000,IF(AND(OR(I424="Exit ramp",I424="Entrance ramp"),'Input data'!Y439&gt;0),'Input data'!Y439,"Irrelevant"))</f>
        <v>Irrelevant</v>
      </c>
      <c r="Y424" s="4" t="str">
        <f>IF(AND(I424="Exit ramp",'Input data'!Z439=""),95,IF(AND(I424="Entrance ramp",'Input data'!Z439=""),45,IF(AND(OR(I424="Exit ramp",I424="Entrance ramp"),'Input data'!Z439&gt;4,'Input data'!Z439&lt;200),'Input data'!Z439,"Irrelevant")))</f>
        <v>Irrelevant</v>
      </c>
      <c r="Z424" s="4" t="str">
        <f>IF(AND(OR(I424="Exit ramp",I424="Entrance ramp"),'Input data'!AA439=""),"Straight",IF(AND(OR(I424="Exit ramp",I424="Entrance ramp"),'Input data'!AA439&gt;10),'Input data'!AA439,"Irrelevant"))</f>
        <v>Irrelevant</v>
      </c>
      <c r="AA424" s="4" t="str">
        <f>IF(X424="Irrelevant","Irrelevant",IF(AND(OR(I424="Exit ramp",I424="Entrance ramp"),OR('Input data'!AB439="",'Input data'!AB439&gt;(G424*1000-X424))),G424*1000-X424,IF(AND(OR(I424="Exit ramp",I424="Entrance ramp"),'Input data'!AB439&gt;0),'Input data'!AB439,"Irrelevant")))</f>
        <v>Irrelevant</v>
      </c>
      <c r="AB424" s="4" t="str">
        <f>IF(AND(I424="Exit ramp",'Input data'!AC439=""),60,IF(AND(I424="Entrance ramp",'Input data'!AC439=""),80,IF(AND(OR(I424="Exit ramp",I424="Entrance ramp"),'Input data'!AC439&gt;4,'Input data'!AC439&lt;200),'Input data'!AC439,"Irrelevant")))</f>
        <v>Irrelevant</v>
      </c>
      <c r="AC424" s="4" t="str">
        <f>IF(AND(OR(I424="Motorway link",I424="Exit diverge",I424="Entrance merge"),'Input data'!AD439=""),"No",IF(OR(I424="Motorway link",I424="Exit diverge",I424="Entrance merge"),'Input data'!AD439,"Irrelevant"))</f>
        <v>Irrelevant</v>
      </c>
      <c r="AD424" s="4" t="str">
        <f>IF(AND(OR(I424="Motorway link",I424="Exit diverge",I424="Entrance merge"),'Input data'!AE439=""),"130 kph",IF(OR(I424="Motorway link",I424="Exit diverge",I424="Entrance merge"),'Input data'!AE439,"Irrelevant"))</f>
        <v>Irrelevant</v>
      </c>
      <c r="AE424" s="4" t="str">
        <f>IF(AND(I424="Entrance merge",'Input data'!AF439=""),"No",IF(I424="Entrance merge",'Input data'!AF439,"Irrelevant"))</f>
        <v>Irrelevant</v>
      </c>
      <c r="AF424" s="4" t="str">
        <f>IF(AND(AE424="Yes",'Input data'!AG439&gt;0,'Input data'!AG439&lt;1.00000001),'Input data'!AG439,IF(OR(AE424="No",AE424="Yes"),0,"Irrelevant"))</f>
        <v>Irrelevant</v>
      </c>
    </row>
    <row r="425" spans="1:32" x14ac:dyDescent="0.3">
      <c r="A425" s="4" t="str">
        <f>IF('Input data'!A440="","",'Input data'!A440)</f>
        <v/>
      </c>
      <c r="B425" s="4" t="str">
        <f>IF('Input data'!B440="","",'Input data'!B440)</f>
        <v/>
      </c>
      <c r="C425" s="4" t="str">
        <f>IF('Input data'!C440="","",'Input data'!C440)</f>
        <v/>
      </c>
      <c r="D425" s="4" t="str">
        <f>IF('Input data'!D440="","",'Input data'!D440)</f>
        <v/>
      </c>
      <c r="E425" s="4" t="str">
        <f>IF('Input data'!E440="","",'Input data'!E440)</f>
        <v/>
      </c>
      <c r="F425" s="4" t="str">
        <f>IF('Input data'!F440="","",'Input data'!F440)</f>
        <v/>
      </c>
      <c r="G425" s="4">
        <f>IF('Input data'!G440="","",'Input data'!G440)</f>
        <v>0</v>
      </c>
      <c r="H425" s="4" t="str">
        <f>IF('Input data'!H440&gt;0.5,'Input data'!H440,"")</f>
        <v/>
      </c>
      <c r="I425" s="4" t="str">
        <f>IF('Input data'!I440="","",'Input data'!I440)</f>
        <v/>
      </c>
      <c r="J425" s="4" t="str">
        <f>IF(AND(OR(I425="Motorway link",I425="Exit diverge",I425="Entrance merge"),'Input data'!K440=""),2,IF(AND(OR(I425="Motorway link",I425="Exit diverge",I425="Entrance merge"),'Input data'!K440&gt;0.5,'Input data'!K440&lt;21),'Input data'!K440,"Irrelevant"))</f>
        <v>Irrelevant</v>
      </c>
      <c r="K425" s="4" t="str">
        <f>IF(AND(OR(I425="Motorway link",I425="Exit diverge",I425="Entrance merge",I425="Exit ramp",I425="Entrance ramp"),'Input data'!L440=""),3.5,IF(AND(OR(I425="Motorway link",I425="Exit diverge",I425="Entrance merge",I425="Exit ramp",I425="Entrance ramp"),'Input data'!L440&gt;1.5,'Input data'!L440&lt;11),'Input data'!L440,"Irrelevant"))</f>
        <v>Irrelevant</v>
      </c>
      <c r="L425" s="4" t="str">
        <f>IF(AND(I425="Motorway link",'Input data'!M440=""),"No",IF(I425="Motorway link",'Input data'!M440,"Irrelevant"))</f>
        <v>Irrelevant</v>
      </c>
      <c r="M425" s="4" t="str">
        <f>IF(AND(L425="Yes",'Input data'!N440&gt;0,'Input data'!N440&lt;1.00000001),'Input data'!N440,IF(OR(L425="No",L425="Yes"),0,"Irrelevant"))</f>
        <v>Irrelevant</v>
      </c>
      <c r="N425" s="4" t="str">
        <f>IF(AND(OR(I425="Motorway link",I425="Exit diverge",I425="Entrance merge"),'Input data'!O440=""),3,IF(AND(OR(I425="Motorway link",I425="Exit diverge",I425="Entrance merge"),'Input data'!O440&lt;11,'Input data'!O440&gt;-0.00000001),'Input data'!O440,"Irrelevant"))</f>
        <v>Irrelevant</v>
      </c>
      <c r="O425" s="4" t="str">
        <f>IF(AND(OR(I425="Motorway link",I425="Exit diverge",I425="Entrance merge",I425="Exit ramp",I425="Entrance ramp"),'Input data'!P440=""),0.5,IF(AND(OR(I425="Motorway link",I425="Exit diverge",I425="Entrance merge",I425="Exit ramp",I425="Entrance ramp"),'Input data'!P440&gt;-0.00000001,'Input data'!P440&lt;11),'Input data'!P440,"Irrelevant"))</f>
        <v>Irrelevant</v>
      </c>
      <c r="P425" s="4" t="str">
        <f>IF(AND(OR(I425="Motorway link",I425="Exit diverge",I425="Entrance merge"),'Input data'!Q440=""),5,IF(AND(OR(I425="Motorway link",I425="Exit diverge",I425="Entrance merge"),'Input data'!Q440&gt;-0.00000001,'Input data'!Q440&lt;101),'Input data'!Q440,"Irrelevant"))</f>
        <v>Irrelevant</v>
      </c>
      <c r="Q425" s="4" t="str">
        <f>IF(AND(OR(I425="Motorway link",I425="Exit diverge",I425="Entrance merge"),'Input data'!R440=""),"Straight",IF(AND(OR(I425="Motorway link",I425="Exit diverge",I425="Entrance merge"),'Input data'!R440&gt;10),'Input data'!R440,"Irrelevant"))</f>
        <v>Irrelevant</v>
      </c>
      <c r="R425" s="4" t="str">
        <f>IF(Q425="Straight",0,IF(AND(OR(I425="Motorway link",I425="Exit diverge",I425="Entrance merge"),OR('Input data'!S440="",'Input data'!S440&gt;(G425*1000))),G425*1000,IF(AND(OR(I425="Motorway link",I425="Exit diverge",I425="Entrance merge"),'Input data'!S440&gt;0),'Input data'!S440,"Irrelevant")))</f>
        <v>Irrelevant</v>
      </c>
      <c r="S425" s="4" t="str">
        <f>IF(AND(OR(I425="Motorway link",I425="Exit diverge",I425="Entrance merge"),'Input data'!T440=""),"Straight",IF(AND(OR(I425="Motorway link",I425="Exit diverge",I425="Entrance merge"),'Input data'!T440&gt;10),'Input data'!T440,"Irrelevant"))</f>
        <v>Irrelevant</v>
      </c>
      <c r="T425" s="4" t="str">
        <f>IF(S425="Straight",0,IF(R425="Irrelevant","Irrelevant",IF(AND(OR(I425="Motorway link",I425="Exit diverge",I425="Entrance merge"),OR('Input data'!U440="",'Input data'!U440&gt;(G425*1000-R425))),G425*1000-R425,IF(AND(OR(I425="Motorway link",I425="Exit diverge",I425="Entrance merge"),'Input data'!U440&gt;0),'Input data'!U440,"Irrelevant"))))</f>
        <v>Irrelevant</v>
      </c>
      <c r="U425" s="4" t="str">
        <f>IF(AND(OR(I425="Motorway link",I425="Exit diverge",I425="Entrance merge",I425="Exit ramp",I425="Entrance ramp"),'Input data'!V440=""),"No",IF(OR(I425="Motorway link",I425="Exit diverge",I425="Entrance merge",I425="Exit ramp",I425="Entrance ramp"),'Input data'!V440,"Irrelevant"))</f>
        <v>Irrelevant</v>
      </c>
      <c r="V425" s="4" t="str">
        <f>IF(W425="Straight",IF(AND(OR(I425="Exit ramp",I425="Entrance ramp"),'Input data'!W440=""),"Straight diamond ramp",IF(OR(I425="Exit ramp",I425="Entrance ramp"),'Input data'!W440,"Irrelevant")),"Irrelevant")</f>
        <v>Irrelevant</v>
      </c>
      <c r="W425" s="4" t="str">
        <f>IF(AND(OR(I425="Exit ramp",I425="Entrance ramp"),'Input data'!X440=""),"Straight",IF(AND(OR(I425="Exit ramp",I425="Entrance ramp"),'Input data'!X440&gt;10),'Input data'!X440,"Irrelevant"))</f>
        <v>Irrelevant</v>
      </c>
      <c r="X425" s="4" t="str">
        <f>IF(AND(OR(I425="Exit ramp",I425="Entrance ramp"),OR('Input data'!Y440="",'Input data'!Y440&gt;(G425*1000))),G425*1000,IF(AND(OR(I425="Exit ramp",I425="Entrance ramp"),'Input data'!Y440&gt;0),'Input data'!Y440,"Irrelevant"))</f>
        <v>Irrelevant</v>
      </c>
      <c r="Y425" s="4" t="str">
        <f>IF(AND(I425="Exit ramp",'Input data'!Z440=""),95,IF(AND(I425="Entrance ramp",'Input data'!Z440=""),45,IF(AND(OR(I425="Exit ramp",I425="Entrance ramp"),'Input data'!Z440&gt;4,'Input data'!Z440&lt;200),'Input data'!Z440,"Irrelevant")))</f>
        <v>Irrelevant</v>
      </c>
      <c r="Z425" s="4" t="str">
        <f>IF(AND(OR(I425="Exit ramp",I425="Entrance ramp"),'Input data'!AA440=""),"Straight",IF(AND(OR(I425="Exit ramp",I425="Entrance ramp"),'Input data'!AA440&gt;10),'Input data'!AA440,"Irrelevant"))</f>
        <v>Irrelevant</v>
      </c>
      <c r="AA425" s="4" t="str">
        <f>IF(X425="Irrelevant","Irrelevant",IF(AND(OR(I425="Exit ramp",I425="Entrance ramp"),OR('Input data'!AB440="",'Input data'!AB440&gt;(G425*1000-X425))),G425*1000-X425,IF(AND(OR(I425="Exit ramp",I425="Entrance ramp"),'Input data'!AB440&gt;0),'Input data'!AB440,"Irrelevant")))</f>
        <v>Irrelevant</v>
      </c>
      <c r="AB425" s="4" t="str">
        <f>IF(AND(I425="Exit ramp",'Input data'!AC440=""),60,IF(AND(I425="Entrance ramp",'Input data'!AC440=""),80,IF(AND(OR(I425="Exit ramp",I425="Entrance ramp"),'Input data'!AC440&gt;4,'Input data'!AC440&lt;200),'Input data'!AC440,"Irrelevant")))</f>
        <v>Irrelevant</v>
      </c>
      <c r="AC425" s="4" t="str">
        <f>IF(AND(OR(I425="Motorway link",I425="Exit diverge",I425="Entrance merge"),'Input data'!AD440=""),"No",IF(OR(I425="Motorway link",I425="Exit diverge",I425="Entrance merge"),'Input data'!AD440,"Irrelevant"))</f>
        <v>Irrelevant</v>
      </c>
      <c r="AD425" s="4" t="str">
        <f>IF(AND(OR(I425="Motorway link",I425="Exit diverge",I425="Entrance merge"),'Input data'!AE440=""),"130 kph",IF(OR(I425="Motorway link",I425="Exit diverge",I425="Entrance merge"),'Input data'!AE440,"Irrelevant"))</f>
        <v>Irrelevant</v>
      </c>
      <c r="AE425" s="4" t="str">
        <f>IF(AND(I425="Entrance merge",'Input data'!AF440=""),"No",IF(I425="Entrance merge",'Input data'!AF440,"Irrelevant"))</f>
        <v>Irrelevant</v>
      </c>
      <c r="AF425" s="4" t="str">
        <f>IF(AND(AE425="Yes",'Input data'!AG440&gt;0,'Input data'!AG440&lt;1.00000001),'Input data'!AG440,IF(OR(AE425="No",AE425="Yes"),0,"Irrelevant"))</f>
        <v>Irrelevant</v>
      </c>
    </row>
    <row r="426" spans="1:32" x14ac:dyDescent="0.3">
      <c r="A426" s="4" t="str">
        <f>IF('Input data'!A441="","",'Input data'!A441)</f>
        <v/>
      </c>
      <c r="B426" s="4" t="str">
        <f>IF('Input data'!B441="","",'Input data'!B441)</f>
        <v/>
      </c>
      <c r="C426" s="4" t="str">
        <f>IF('Input data'!C441="","",'Input data'!C441)</f>
        <v/>
      </c>
      <c r="D426" s="4" t="str">
        <f>IF('Input data'!D441="","",'Input data'!D441)</f>
        <v/>
      </c>
      <c r="E426" s="4" t="str">
        <f>IF('Input data'!E441="","",'Input data'!E441)</f>
        <v/>
      </c>
      <c r="F426" s="4" t="str">
        <f>IF('Input data'!F441="","",'Input data'!F441)</f>
        <v/>
      </c>
      <c r="G426" s="4">
        <f>IF('Input data'!G441="","",'Input data'!G441)</f>
        <v>0</v>
      </c>
      <c r="H426" s="4" t="str">
        <f>IF('Input data'!H441&gt;0.5,'Input data'!H441,"")</f>
        <v/>
      </c>
      <c r="I426" s="4" t="str">
        <f>IF('Input data'!I441="","",'Input data'!I441)</f>
        <v/>
      </c>
      <c r="J426" s="4" t="str">
        <f>IF(AND(OR(I426="Motorway link",I426="Exit diverge",I426="Entrance merge"),'Input data'!K441=""),2,IF(AND(OR(I426="Motorway link",I426="Exit diverge",I426="Entrance merge"),'Input data'!K441&gt;0.5,'Input data'!K441&lt;21),'Input data'!K441,"Irrelevant"))</f>
        <v>Irrelevant</v>
      </c>
      <c r="K426" s="4" t="str">
        <f>IF(AND(OR(I426="Motorway link",I426="Exit diverge",I426="Entrance merge",I426="Exit ramp",I426="Entrance ramp"),'Input data'!L441=""),3.5,IF(AND(OR(I426="Motorway link",I426="Exit diverge",I426="Entrance merge",I426="Exit ramp",I426="Entrance ramp"),'Input data'!L441&gt;1.5,'Input data'!L441&lt;11),'Input data'!L441,"Irrelevant"))</f>
        <v>Irrelevant</v>
      </c>
      <c r="L426" s="4" t="str">
        <f>IF(AND(I426="Motorway link",'Input data'!M441=""),"No",IF(I426="Motorway link",'Input data'!M441,"Irrelevant"))</f>
        <v>Irrelevant</v>
      </c>
      <c r="M426" s="4" t="str">
        <f>IF(AND(L426="Yes",'Input data'!N441&gt;0,'Input data'!N441&lt;1.00000001),'Input data'!N441,IF(OR(L426="No",L426="Yes"),0,"Irrelevant"))</f>
        <v>Irrelevant</v>
      </c>
      <c r="N426" s="4" t="str">
        <f>IF(AND(OR(I426="Motorway link",I426="Exit diverge",I426="Entrance merge"),'Input data'!O441=""),3,IF(AND(OR(I426="Motorway link",I426="Exit diverge",I426="Entrance merge"),'Input data'!O441&lt;11,'Input data'!O441&gt;-0.00000001),'Input data'!O441,"Irrelevant"))</f>
        <v>Irrelevant</v>
      </c>
      <c r="O426" s="4" t="str">
        <f>IF(AND(OR(I426="Motorway link",I426="Exit diverge",I426="Entrance merge",I426="Exit ramp",I426="Entrance ramp"),'Input data'!P441=""),0.5,IF(AND(OR(I426="Motorway link",I426="Exit diverge",I426="Entrance merge",I426="Exit ramp",I426="Entrance ramp"),'Input data'!P441&gt;-0.00000001,'Input data'!P441&lt;11),'Input data'!P441,"Irrelevant"))</f>
        <v>Irrelevant</v>
      </c>
      <c r="P426" s="4" t="str">
        <f>IF(AND(OR(I426="Motorway link",I426="Exit diverge",I426="Entrance merge"),'Input data'!Q441=""),5,IF(AND(OR(I426="Motorway link",I426="Exit diverge",I426="Entrance merge"),'Input data'!Q441&gt;-0.00000001,'Input data'!Q441&lt;101),'Input data'!Q441,"Irrelevant"))</f>
        <v>Irrelevant</v>
      </c>
      <c r="Q426" s="4" t="str">
        <f>IF(AND(OR(I426="Motorway link",I426="Exit diverge",I426="Entrance merge"),'Input data'!R441=""),"Straight",IF(AND(OR(I426="Motorway link",I426="Exit diverge",I426="Entrance merge"),'Input data'!R441&gt;10),'Input data'!R441,"Irrelevant"))</f>
        <v>Irrelevant</v>
      </c>
      <c r="R426" s="4" t="str">
        <f>IF(Q426="Straight",0,IF(AND(OR(I426="Motorway link",I426="Exit diverge",I426="Entrance merge"),OR('Input data'!S441="",'Input data'!S441&gt;(G426*1000))),G426*1000,IF(AND(OR(I426="Motorway link",I426="Exit diverge",I426="Entrance merge"),'Input data'!S441&gt;0),'Input data'!S441,"Irrelevant")))</f>
        <v>Irrelevant</v>
      </c>
      <c r="S426" s="4" t="str">
        <f>IF(AND(OR(I426="Motorway link",I426="Exit diverge",I426="Entrance merge"),'Input data'!T441=""),"Straight",IF(AND(OR(I426="Motorway link",I426="Exit diverge",I426="Entrance merge"),'Input data'!T441&gt;10),'Input data'!T441,"Irrelevant"))</f>
        <v>Irrelevant</v>
      </c>
      <c r="T426" s="4" t="str">
        <f>IF(S426="Straight",0,IF(R426="Irrelevant","Irrelevant",IF(AND(OR(I426="Motorway link",I426="Exit diverge",I426="Entrance merge"),OR('Input data'!U441="",'Input data'!U441&gt;(G426*1000-R426))),G426*1000-R426,IF(AND(OR(I426="Motorway link",I426="Exit diverge",I426="Entrance merge"),'Input data'!U441&gt;0),'Input data'!U441,"Irrelevant"))))</f>
        <v>Irrelevant</v>
      </c>
      <c r="U426" s="4" t="str">
        <f>IF(AND(OR(I426="Motorway link",I426="Exit diverge",I426="Entrance merge",I426="Exit ramp",I426="Entrance ramp"),'Input data'!V441=""),"No",IF(OR(I426="Motorway link",I426="Exit diverge",I426="Entrance merge",I426="Exit ramp",I426="Entrance ramp"),'Input data'!V441,"Irrelevant"))</f>
        <v>Irrelevant</v>
      </c>
      <c r="V426" s="4" t="str">
        <f>IF(W426="Straight",IF(AND(OR(I426="Exit ramp",I426="Entrance ramp"),'Input data'!W441=""),"Straight diamond ramp",IF(OR(I426="Exit ramp",I426="Entrance ramp"),'Input data'!W441,"Irrelevant")),"Irrelevant")</f>
        <v>Irrelevant</v>
      </c>
      <c r="W426" s="4" t="str">
        <f>IF(AND(OR(I426="Exit ramp",I426="Entrance ramp"),'Input data'!X441=""),"Straight",IF(AND(OR(I426="Exit ramp",I426="Entrance ramp"),'Input data'!X441&gt;10),'Input data'!X441,"Irrelevant"))</f>
        <v>Irrelevant</v>
      </c>
      <c r="X426" s="4" t="str">
        <f>IF(AND(OR(I426="Exit ramp",I426="Entrance ramp"),OR('Input data'!Y441="",'Input data'!Y441&gt;(G426*1000))),G426*1000,IF(AND(OR(I426="Exit ramp",I426="Entrance ramp"),'Input data'!Y441&gt;0),'Input data'!Y441,"Irrelevant"))</f>
        <v>Irrelevant</v>
      </c>
      <c r="Y426" s="4" t="str">
        <f>IF(AND(I426="Exit ramp",'Input data'!Z441=""),95,IF(AND(I426="Entrance ramp",'Input data'!Z441=""),45,IF(AND(OR(I426="Exit ramp",I426="Entrance ramp"),'Input data'!Z441&gt;4,'Input data'!Z441&lt;200),'Input data'!Z441,"Irrelevant")))</f>
        <v>Irrelevant</v>
      </c>
      <c r="Z426" s="4" t="str">
        <f>IF(AND(OR(I426="Exit ramp",I426="Entrance ramp"),'Input data'!AA441=""),"Straight",IF(AND(OR(I426="Exit ramp",I426="Entrance ramp"),'Input data'!AA441&gt;10),'Input data'!AA441,"Irrelevant"))</f>
        <v>Irrelevant</v>
      </c>
      <c r="AA426" s="4" t="str">
        <f>IF(X426="Irrelevant","Irrelevant",IF(AND(OR(I426="Exit ramp",I426="Entrance ramp"),OR('Input data'!AB441="",'Input data'!AB441&gt;(G426*1000-X426))),G426*1000-X426,IF(AND(OR(I426="Exit ramp",I426="Entrance ramp"),'Input data'!AB441&gt;0),'Input data'!AB441,"Irrelevant")))</f>
        <v>Irrelevant</v>
      </c>
      <c r="AB426" s="4" t="str">
        <f>IF(AND(I426="Exit ramp",'Input data'!AC441=""),60,IF(AND(I426="Entrance ramp",'Input data'!AC441=""),80,IF(AND(OR(I426="Exit ramp",I426="Entrance ramp"),'Input data'!AC441&gt;4,'Input data'!AC441&lt;200),'Input data'!AC441,"Irrelevant")))</f>
        <v>Irrelevant</v>
      </c>
      <c r="AC426" s="4" t="str">
        <f>IF(AND(OR(I426="Motorway link",I426="Exit diverge",I426="Entrance merge"),'Input data'!AD441=""),"No",IF(OR(I426="Motorway link",I426="Exit diverge",I426="Entrance merge"),'Input data'!AD441,"Irrelevant"))</f>
        <v>Irrelevant</v>
      </c>
      <c r="AD426" s="4" t="str">
        <f>IF(AND(OR(I426="Motorway link",I426="Exit diverge",I426="Entrance merge"),'Input data'!AE441=""),"130 kph",IF(OR(I426="Motorway link",I426="Exit diverge",I426="Entrance merge"),'Input data'!AE441,"Irrelevant"))</f>
        <v>Irrelevant</v>
      </c>
      <c r="AE426" s="4" t="str">
        <f>IF(AND(I426="Entrance merge",'Input data'!AF441=""),"No",IF(I426="Entrance merge",'Input data'!AF441,"Irrelevant"))</f>
        <v>Irrelevant</v>
      </c>
      <c r="AF426" s="4" t="str">
        <f>IF(AND(AE426="Yes",'Input data'!AG441&gt;0,'Input data'!AG441&lt;1.00000001),'Input data'!AG441,IF(OR(AE426="No",AE426="Yes"),0,"Irrelevant"))</f>
        <v>Irrelevant</v>
      </c>
    </row>
    <row r="427" spans="1:32" x14ac:dyDescent="0.3">
      <c r="A427" s="4" t="str">
        <f>IF('Input data'!A442="","",'Input data'!A442)</f>
        <v/>
      </c>
      <c r="B427" s="4" t="str">
        <f>IF('Input data'!B442="","",'Input data'!B442)</f>
        <v/>
      </c>
      <c r="C427" s="4" t="str">
        <f>IF('Input data'!C442="","",'Input data'!C442)</f>
        <v/>
      </c>
      <c r="D427" s="4" t="str">
        <f>IF('Input data'!D442="","",'Input data'!D442)</f>
        <v/>
      </c>
      <c r="E427" s="4" t="str">
        <f>IF('Input data'!E442="","",'Input data'!E442)</f>
        <v/>
      </c>
      <c r="F427" s="4" t="str">
        <f>IF('Input data'!F442="","",'Input data'!F442)</f>
        <v/>
      </c>
      <c r="G427" s="4">
        <f>IF('Input data'!G442="","",'Input data'!G442)</f>
        <v>0</v>
      </c>
      <c r="H427" s="4" t="str">
        <f>IF('Input data'!H442&gt;0.5,'Input data'!H442,"")</f>
        <v/>
      </c>
      <c r="I427" s="4" t="str">
        <f>IF('Input data'!I442="","",'Input data'!I442)</f>
        <v/>
      </c>
      <c r="J427" s="4" t="str">
        <f>IF(AND(OR(I427="Motorway link",I427="Exit diverge",I427="Entrance merge"),'Input data'!K442=""),2,IF(AND(OR(I427="Motorway link",I427="Exit diverge",I427="Entrance merge"),'Input data'!K442&gt;0.5,'Input data'!K442&lt;21),'Input data'!K442,"Irrelevant"))</f>
        <v>Irrelevant</v>
      </c>
      <c r="K427" s="4" t="str">
        <f>IF(AND(OR(I427="Motorway link",I427="Exit diverge",I427="Entrance merge",I427="Exit ramp",I427="Entrance ramp"),'Input data'!L442=""),3.5,IF(AND(OR(I427="Motorway link",I427="Exit diverge",I427="Entrance merge",I427="Exit ramp",I427="Entrance ramp"),'Input data'!L442&gt;1.5,'Input data'!L442&lt;11),'Input data'!L442,"Irrelevant"))</f>
        <v>Irrelevant</v>
      </c>
      <c r="L427" s="4" t="str">
        <f>IF(AND(I427="Motorway link",'Input data'!M442=""),"No",IF(I427="Motorway link",'Input data'!M442,"Irrelevant"))</f>
        <v>Irrelevant</v>
      </c>
      <c r="M427" s="4" t="str">
        <f>IF(AND(L427="Yes",'Input data'!N442&gt;0,'Input data'!N442&lt;1.00000001),'Input data'!N442,IF(OR(L427="No",L427="Yes"),0,"Irrelevant"))</f>
        <v>Irrelevant</v>
      </c>
      <c r="N427" s="4" t="str">
        <f>IF(AND(OR(I427="Motorway link",I427="Exit diverge",I427="Entrance merge"),'Input data'!O442=""),3,IF(AND(OR(I427="Motorway link",I427="Exit diverge",I427="Entrance merge"),'Input data'!O442&lt;11,'Input data'!O442&gt;-0.00000001),'Input data'!O442,"Irrelevant"))</f>
        <v>Irrelevant</v>
      </c>
      <c r="O427" s="4" t="str">
        <f>IF(AND(OR(I427="Motorway link",I427="Exit diverge",I427="Entrance merge",I427="Exit ramp",I427="Entrance ramp"),'Input data'!P442=""),0.5,IF(AND(OR(I427="Motorway link",I427="Exit diverge",I427="Entrance merge",I427="Exit ramp",I427="Entrance ramp"),'Input data'!P442&gt;-0.00000001,'Input data'!P442&lt;11),'Input data'!P442,"Irrelevant"))</f>
        <v>Irrelevant</v>
      </c>
      <c r="P427" s="4" t="str">
        <f>IF(AND(OR(I427="Motorway link",I427="Exit diverge",I427="Entrance merge"),'Input data'!Q442=""),5,IF(AND(OR(I427="Motorway link",I427="Exit diverge",I427="Entrance merge"),'Input data'!Q442&gt;-0.00000001,'Input data'!Q442&lt;101),'Input data'!Q442,"Irrelevant"))</f>
        <v>Irrelevant</v>
      </c>
      <c r="Q427" s="4" t="str">
        <f>IF(AND(OR(I427="Motorway link",I427="Exit diverge",I427="Entrance merge"),'Input data'!R442=""),"Straight",IF(AND(OR(I427="Motorway link",I427="Exit diverge",I427="Entrance merge"),'Input data'!R442&gt;10),'Input data'!R442,"Irrelevant"))</f>
        <v>Irrelevant</v>
      </c>
      <c r="R427" s="4" t="str">
        <f>IF(Q427="Straight",0,IF(AND(OR(I427="Motorway link",I427="Exit diverge",I427="Entrance merge"),OR('Input data'!S442="",'Input data'!S442&gt;(G427*1000))),G427*1000,IF(AND(OR(I427="Motorway link",I427="Exit diverge",I427="Entrance merge"),'Input data'!S442&gt;0),'Input data'!S442,"Irrelevant")))</f>
        <v>Irrelevant</v>
      </c>
      <c r="S427" s="4" t="str">
        <f>IF(AND(OR(I427="Motorway link",I427="Exit diverge",I427="Entrance merge"),'Input data'!T442=""),"Straight",IF(AND(OR(I427="Motorway link",I427="Exit diverge",I427="Entrance merge"),'Input data'!T442&gt;10),'Input data'!T442,"Irrelevant"))</f>
        <v>Irrelevant</v>
      </c>
      <c r="T427" s="4" t="str">
        <f>IF(S427="Straight",0,IF(R427="Irrelevant","Irrelevant",IF(AND(OR(I427="Motorway link",I427="Exit diverge",I427="Entrance merge"),OR('Input data'!U442="",'Input data'!U442&gt;(G427*1000-R427))),G427*1000-R427,IF(AND(OR(I427="Motorway link",I427="Exit diverge",I427="Entrance merge"),'Input data'!U442&gt;0),'Input data'!U442,"Irrelevant"))))</f>
        <v>Irrelevant</v>
      </c>
      <c r="U427" s="4" t="str">
        <f>IF(AND(OR(I427="Motorway link",I427="Exit diverge",I427="Entrance merge",I427="Exit ramp",I427="Entrance ramp"),'Input data'!V442=""),"No",IF(OR(I427="Motorway link",I427="Exit diverge",I427="Entrance merge",I427="Exit ramp",I427="Entrance ramp"),'Input data'!V442,"Irrelevant"))</f>
        <v>Irrelevant</v>
      </c>
      <c r="V427" s="4" t="str">
        <f>IF(W427="Straight",IF(AND(OR(I427="Exit ramp",I427="Entrance ramp"),'Input data'!W442=""),"Straight diamond ramp",IF(OR(I427="Exit ramp",I427="Entrance ramp"),'Input data'!W442,"Irrelevant")),"Irrelevant")</f>
        <v>Irrelevant</v>
      </c>
      <c r="W427" s="4" t="str">
        <f>IF(AND(OR(I427="Exit ramp",I427="Entrance ramp"),'Input data'!X442=""),"Straight",IF(AND(OR(I427="Exit ramp",I427="Entrance ramp"),'Input data'!X442&gt;10),'Input data'!X442,"Irrelevant"))</f>
        <v>Irrelevant</v>
      </c>
      <c r="X427" s="4" t="str">
        <f>IF(AND(OR(I427="Exit ramp",I427="Entrance ramp"),OR('Input data'!Y442="",'Input data'!Y442&gt;(G427*1000))),G427*1000,IF(AND(OR(I427="Exit ramp",I427="Entrance ramp"),'Input data'!Y442&gt;0),'Input data'!Y442,"Irrelevant"))</f>
        <v>Irrelevant</v>
      </c>
      <c r="Y427" s="4" t="str">
        <f>IF(AND(I427="Exit ramp",'Input data'!Z442=""),95,IF(AND(I427="Entrance ramp",'Input data'!Z442=""),45,IF(AND(OR(I427="Exit ramp",I427="Entrance ramp"),'Input data'!Z442&gt;4,'Input data'!Z442&lt;200),'Input data'!Z442,"Irrelevant")))</f>
        <v>Irrelevant</v>
      </c>
      <c r="Z427" s="4" t="str">
        <f>IF(AND(OR(I427="Exit ramp",I427="Entrance ramp"),'Input data'!AA442=""),"Straight",IF(AND(OR(I427="Exit ramp",I427="Entrance ramp"),'Input data'!AA442&gt;10),'Input data'!AA442,"Irrelevant"))</f>
        <v>Irrelevant</v>
      </c>
      <c r="AA427" s="4" t="str">
        <f>IF(X427="Irrelevant","Irrelevant",IF(AND(OR(I427="Exit ramp",I427="Entrance ramp"),OR('Input data'!AB442="",'Input data'!AB442&gt;(G427*1000-X427))),G427*1000-X427,IF(AND(OR(I427="Exit ramp",I427="Entrance ramp"),'Input data'!AB442&gt;0),'Input data'!AB442,"Irrelevant")))</f>
        <v>Irrelevant</v>
      </c>
      <c r="AB427" s="4" t="str">
        <f>IF(AND(I427="Exit ramp",'Input data'!AC442=""),60,IF(AND(I427="Entrance ramp",'Input data'!AC442=""),80,IF(AND(OR(I427="Exit ramp",I427="Entrance ramp"),'Input data'!AC442&gt;4,'Input data'!AC442&lt;200),'Input data'!AC442,"Irrelevant")))</f>
        <v>Irrelevant</v>
      </c>
      <c r="AC427" s="4" t="str">
        <f>IF(AND(OR(I427="Motorway link",I427="Exit diverge",I427="Entrance merge"),'Input data'!AD442=""),"No",IF(OR(I427="Motorway link",I427="Exit diverge",I427="Entrance merge"),'Input data'!AD442,"Irrelevant"))</f>
        <v>Irrelevant</v>
      </c>
      <c r="AD427" s="4" t="str">
        <f>IF(AND(OR(I427="Motorway link",I427="Exit diverge",I427="Entrance merge"),'Input data'!AE442=""),"130 kph",IF(OR(I427="Motorway link",I427="Exit diverge",I427="Entrance merge"),'Input data'!AE442,"Irrelevant"))</f>
        <v>Irrelevant</v>
      </c>
      <c r="AE427" s="4" t="str">
        <f>IF(AND(I427="Entrance merge",'Input data'!AF442=""),"No",IF(I427="Entrance merge",'Input data'!AF442,"Irrelevant"))</f>
        <v>Irrelevant</v>
      </c>
      <c r="AF427" s="4" t="str">
        <f>IF(AND(AE427="Yes",'Input data'!AG442&gt;0,'Input data'!AG442&lt;1.00000001),'Input data'!AG442,IF(OR(AE427="No",AE427="Yes"),0,"Irrelevant"))</f>
        <v>Irrelevant</v>
      </c>
    </row>
    <row r="428" spans="1:32" x14ac:dyDescent="0.3">
      <c r="A428" s="4" t="str">
        <f>IF('Input data'!A443="","",'Input data'!A443)</f>
        <v/>
      </c>
      <c r="B428" s="4" t="str">
        <f>IF('Input data'!B443="","",'Input data'!B443)</f>
        <v/>
      </c>
      <c r="C428" s="4" t="str">
        <f>IF('Input data'!C443="","",'Input data'!C443)</f>
        <v/>
      </c>
      <c r="D428" s="4" t="str">
        <f>IF('Input data'!D443="","",'Input data'!D443)</f>
        <v/>
      </c>
      <c r="E428" s="4" t="str">
        <f>IF('Input data'!E443="","",'Input data'!E443)</f>
        <v/>
      </c>
      <c r="F428" s="4" t="str">
        <f>IF('Input data'!F443="","",'Input data'!F443)</f>
        <v/>
      </c>
      <c r="G428" s="4">
        <f>IF('Input data'!G443="","",'Input data'!G443)</f>
        <v>0</v>
      </c>
      <c r="H428" s="4" t="str">
        <f>IF('Input data'!H443&gt;0.5,'Input data'!H443,"")</f>
        <v/>
      </c>
      <c r="I428" s="4" t="str">
        <f>IF('Input data'!I443="","",'Input data'!I443)</f>
        <v/>
      </c>
      <c r="J428" s="4" t="str">
        <f>IF(AND(OR(I428="Motorway link",I428="Exit diverge",I428="Entrance merge"),'Input data'!K443=""),2,IF(AND(OR(I428="Motorway link",I428="Exit diverge",I428="Entrance merge"),'Input data'!K443&gt;0.5,'Input data'!K443&lt;21),'Input data'!K443,"Irrelevant"))</f>
        <v>Irrelevant</v>
      </c>
      <c r="K428" s="4" t="str">
        <f>IF(AND(OR(I428="Motorway link",I428="Exit diverge",I428="Entrance merge",I428="Exit ramp",I428="Entrance ramp"),'Input data'!L443=""),3.5,IF(AND(OR(I428="Motorway link",I428="Exit diverge",I428="Entrance merge",I428="Exit ramp",I428="Entrance ramp"),'Input data'!L443&gt;1.5,'Input data'!L443&lt;11),'Input data'!L443,"Irrelevant"))</f>
        <v>Irrelevant</v>
      </c>
      <c r="L428" s="4" t="str">
        <f>IF(AND(I428="Motorway link",'Input data'!M443=""),"No",IF(I428="Motorway link",'Input data'!M443,"Irrelevant"))</f>
        <v>Irrelevant</v>
      </c>
      <c r="M428" s="4" t="str">
        <f>IF(AND(L428="Yes",'Input data'!N443&gt;0,'Input data'!N443&lt;1.00000001),'Input data'!N443,IF(OR(L428="No",L428="Yes"),0,"Irrelevant"))</f>
        <v>Irrelevant</v>
      </c>
      <c r="N428" s="4" t="str">
        <f>IF(AND(OR(I428="Motorway link",I428="Exit diverge",I428="Entrance merge"),'Input data'!O443=""),3,IF(AND(OR(I428="Motorway link",I428="Exit diverge",I428="Entrance merge"),'Input data'!O443&lt;11,'Input data'!O443&gt;-0.00000001),'Input data'!O443,"Irrelevant"))</f>
        <v>Irrelevant</v>
      </c>
      <c r="O428" s="4" t="str">
        <f>IF(AND(OR(I428="Motorway link",I428="Exit diverge",I428="Entrance merge",I428="Exit ramp",I428="Entrance ramp"),'Input data'!P443=""),0.5,IF(AND(OR(I428="Motorway link",I428="Exit diverge",I428="Entrance merge",I428="Exit ramp",I428="Entrance ramp"),'Input data'!P443&gt;-0.00000001,'Input data'!P443&lt;11),'Input data'!P443,"Irrelevant"))</f>
        <v>Irrelevant</v>
      </c>
      <c r="P428" s="4" t="str">
        <f>IF(AND(OR(I428="Motorway link",I428="Exit diverge",I428="Entrance merge"),'Input data'!Q443=""),5,IF(AND(OR(I428="Motorway link",I428="Exit diverge",I428="Entrance merge"),'Input data'!Q443&gt;-0.00000001,'Input data'!Q443&lt;101),'Input data'!Q443,"Irrelevant"))</f>
        <v>Irrelevant</v>
      </c>
      <c r="Q428" s="4" t="str">
        <f>IF(AND(OR(I428="Motorway link",I428="Exit diverge",I428="Entrance merge"),'Input data'!R443=""),"Straight",IF(AND(OR(I428="Motorway link",I428="Exit diverge",I428="Entrance merge"),'Input data'!R443&gt;10),'Input data'!R443,"Irrelevant"))</f>
        <v>Irrelevant</v>
      </c>
      <c r="R428" s="4" t="str">
        <f>IF(Q428="Straight",0,IF(AND(OR(I428="Motorway link",I428="Exit diverge",I428="Entrance merge"),OR('Input data'!S443="",'Input data'!S443&gt;(G428*1000))),G428*1000,IF(AND(OR(I428="Motorway link",I428="Exit diverge",I428="Entrance merge"),'Input data'!S443&gt;0),'Input data'!S443,"Irrelevant")))</f>
        <v>Irrelevant</v>
      </c>
      <c r="S428" s="4" t="str">
        <f>IF(AND(OR(I428="Motorway link",I428="Exit diverge",I428="Entrance merge"),'Input data'!T443=""),"Straight",IF(AND(OR(I428="Motorway link",I428="Exit diverge",I428="Entrance merge"),'Input data'!T443&gt;10),'Input data'!T443,"Irrelevant"))</f>
        <v>Irrelevant</v>
      </c>
      <c r="T428" s="4" t="str">
        <f>IF(S428="Straight",0,IF(R428="Irrelevant","Irrelevant",IF(AND(OR(I428="Motorway link",I428="Exit diverge",I428="Entrance merge"),OR('Input data'!U443="",'Input data'!U443&gt;(G428*1000-R428))),G428*1000-R428,IF(AND(OR(I428="Motorway link",I428="Exit diverge",I428="Entrance merge"),'Input data'!U443&gt;0),'Input data'!U443,"Irrelevant"))))</f>
        <v>Irrelevant</v>
      </c>
      <c r="U428" s="4" t="str">
        <f>IF(AND(OR(I428="Motorway link",I428="Exit diverge",I428="Entrance merge",I428="Exit ramp",I428="Entrance ramp"),'Input data'!V443=""),"No",IF(OR(I428="Motorway link",I428="Exit diverge",I428="Entrance merge",I428="Exit ramp",I428="Entrance ramp"),'Input data'!V443,"Irrelevant"))</f>
        <v>Irrelevant</v>
      </c>
      <c r="V428" s="4" t="str">
        <f>IF(W428="Straight",IF(AND(OR(I428="Exit ramp",I428="Entrance ramp"),'Input data'!W443=""),"Straight diamond ramp",IF(OR(I428="Exit ramp",I428="Entrance ramp"),'Input data'!W443,"Irrelevant")),"Irrelevant")</f>
        <v>Irrelevant</v>
      </c>
      <c r="W428" s="4" t="str">
        <f>IF(AND(OR(I428="Exit ramp",I428="Entrance ramp"),'Input data'!X443=""),"Straight",IF(AND(OR(I428="Exit ramp",I428="Entrance ramp"),'Input data'!X443&gt;10),'Input data'!X443,"Irrelevant"))</f>
        <v>Irrelevant</v>
      </c>
      <c r="X428" s="4" t="str">
        <f>IF(AND(OR(I428="Exit ramp",I428="Entrance ramp"),OR('Input data'!Y443="",'Input data'!Y443&gt;(G428*1000))),G428*1000,IF(AND(OR(I428="Exit ramp",I428="Entrance ramp"),'Input data'!Y443&gt;0),'Input data'!Y443,"Irrelevant"))</f>
        <v>Irrelevant</v>
      </c>
      <c r="Y428" s="4" t="str">
        <f>IF(AND(I428="Exit ramp",'Input data'!Z443=""),95,IF(AND(I428="Entrance ramp",'Input data'!Z443=""),45,IF(AND(OR(I428="Exit ramp",I428="Entrance ramp"),'Input data'!Z443&gt;4,'Input data'!Z443&lt;200),'Input data'!Z443,"Irrelevant")))</f>
        <v>Irrelevant</v>
      </c>
      <c r="Z428" s="4" t="str">
        <f>IF(AND(OR(I428="Exit ramp",I428="Entrance ramp"),'Input data'!AA443=""),"Straight",IF(AND(OR(I428="Exit ramp",I428="Entrance ramp"),'Input data'!AA443&gt;10),'Input data'!AA443,"Irrelevant"))</f>
        <v>Irrelevant</v>
      </c>
      <c r="AA428" s="4" t="str">
        <f>IF(X428="Irrelevant","Irrelevant",IF(AND(OR(I428="Exit ramp",I428="Entrance ramp"),OR('Input data'!AB443="",'Input data'!AB443&gt;(G428*1000-X428))),G428*1000-X428,IF(AND(OR(I428="Exit ramp",I428="Entrance ramp"),'Input data'!AB443&gt;0),'Input data'!AB443,"Irrelevant")))</f>
        <v>Irrelevant</v>
      </c>
      <c r="AB428" s="4" t="str">
        <f>IF(AND(I428="Exit ramp",'Input data'!AC443=""),60,IF(AND(I428="Entrance ramp",'Input data'!AC443=""),80,IF(AND(OR(I428="Exit ramp",I428="Entrance ramp"),'Input data'!AC443&gt;4,'Input data'!AC443&lt;200),'Input data'!AC443,"Irrelevant")))</f>
        <v>Irrelevant</v>
      </c>
      <c r="AC428" s="4" t="str">
        <f>IF(AND(OR(I428="Motorway link",I428="Exit diverge",I428="Entrance merge"),'Input data'!AD443=""),"No",IF(OR(I428="Motorway link",I428="Exit diverge",I428="Entrance merge"),'Input data'!AD443,"Irrelevant"))</f>
        <v>Irrelevant</v>
      </c>
      <c r="AD428" s="4" t="str">
        <f>IF(AND(OR(I428="Motorway link",I428="Exit diverge",I428="Entrance merge"),'Input data'!AE443=""),"130 kph",IF(OR(I428="Motorway link",I428="Exit diverge",I428="Entrance merge"),'Input data'!AE443,"Irrelevant"))</f>
        <v>Irrelevant</v>
      </c>
      <c r="AE428" s="4" t="str">
        <f>IF(AND(I428="Entrance merge",'Input data'!AF443=""),"No",IF(I428="Entrance merge",'Input data'!AF443,"Irrelevant"))</f>
        <v>Irrelevant</v>
      </c>
      <c r="AF428" s="4" t="str">
        <f>IF(AND(AE428="Yes",'Input data'!AG443&gt;0,'Input data'!AG443&lt;1.00000001),'Input data'!AG443,IF(OR(AE428="No",AE428="Yes"),0,"Irrelevant"))</f>
        <v>Irrelevant</v>
      </c>
    </row>
    <row r="429" spans="1:32" x14ac:dyDescent="0.3">
      <c r="A429" s="4" t="str">
        <f>IF('Input data'!A444="","",'Input data'!A444)</f>
        <v/>
      </c>
      <c r="B429" s="4" t="str">
        <f>IF('Input data'!B444="","",'Input data'!B444)</f>
        <v/>
      </c>
      <c r="C429" s="4" t="str">
        <f>IF('Input data'!C444="","",'Input data'!C444)</f>
        <v/>
      </c>
      <c r="D429" s="4" t="str">
        <f>IF('Input data'!D444="","",'Input data'!D444)</f>
        <v/>
      </c>
      <c r="E429" s="4" t="str">
        <f>IF('Input data'!E444="","",'Input data'!E444)</f>
        <v/>
      </c>
      <c r="F429" s="4" t="str">
        <f>IF('Input data'!F444="","",'Input data'!F444)</f>
        <v/>
      </c>
      <c r="G429" s="4">
        <f>IF('Input data'!G444="","",'Input data'!G444)</f>
        <v>0</v>
      </c>
      <c r="H429" s="4" t="str">
        <f>IF('Input data'!H444&gt;0.5,'Input data'!H444,"")</f>
        <v/>
      </c>
      <c r="I429" s="4" t="str">
        <f>IF('Input data'!I444="","",'Input data'!I444)</f>
        <v/>
      </c>
      <c r="J429" s="4" t="str">
        <f>IF(AND(OR(I429="Motorway link",I429="Exit diverge",I429="Entrance merge"),'Input data'!K444=""),2,IF(AND(OR(I429="Motorway link",I429="Exit diverge",I429="Entrance merge"),'Input data'!K444&gt;0.5,'Input data'!K444&lt;21),'Input data'!K444,"Irrelevant"))</f>
        <v>Irrelevant</v>
      </c>
      <c r="K429" s="4" t="str">
        <f>IF(AND(OR(I429="Motorway link",I429="Exit diverge",I429="Entrance merge",I429="Exit ramp",I429="Entrance ramp"),'Input data'!L444=""),3.5,IF(AND(OR(I429="Motorway link",I429="Exit diverge",I429="Entrance merge",I429="Exit ramp",I429="Entrance ramp"),'Input data'!L444&gt;1.5,'Input data'!L444&lt;11),'Input data'!L444,"Irrelevant"))</f>
        <v>Irrelevant</v>
      </c>
      <c r="L429" s="4" t="str">
        <f>IF(AND(I429="Motorway link",'Input data'!M444=""),"No",IF(I429="Motorway link",'Input data'!M444,"Irrelevant"))</f>
        <v>Irrelevant</v>
      </c>
      <c r="M429" s="4" t="str">
        <f>IF(AND(L429="Yes",'Input data'!N444&gt;0,'Input data'!N444&lt;1.00000001),'Input data'!N444,IF(OR(L429="No",L429="Yes"),0,"Irrelevant"))</f>
        <v>Irrelevant</v>
      </c>
      <c r="N429" s="4" t="str">
        <f>IF(AND(OR(I429="Motorway link",I429="Exit diverge",I429="Entrance merge"),'Input data'!O444=""),3,IF(AND(OR(I429="Motorway link",I429="Exit diverge",I429="Entrance merge"),'Input data'!O444&lt;11,'Input data'!O444&gt;-0.00000001),'Input data'!O444,"Irrelevant"))</f>
        <v>Irrelevant</v>
      </c>
      <c r="O429" s="4" t="str">
        <f>IF(AND(OR(I429="Motorway link",I429="Exit diverge",I429="Entrance merge",I429="Exit ramp",I429="Entrance ramp"),'Input data'!P444=""),0.5,IF(AND(OR(I429="Motorway link",I429="Exit diverge",I429="Entrance merge",I429="Exit ramp",I429="Entrance ramp"),'Input data'!P444&gt;-0.00000001,'Input data'!P444&lt;11),'Input data'!P444,"Irrelevant"))</f>
        <v>Irrelevant</v>
      </c>
      <c r="P429" s="4" t="str">
        <f>IF(AND(OR(I429="Motorway link",I429="Exit diverge",I429="Entrance merge"),'Input data'!Q444=""),5,IF(AND(OR(I429="Motorway link",I429="Exit diverge",I429="Entrance merge"),'Input data'!Q444&gt;-0.00000001,'Input data'!Q444&lt;101),'Input data'!Q444,"Irrelevant"))</f>
        <v>Irrelevant</v>
      </c>
      <c r="Q429" s="4" t="str">
        <f>IF(AND(OR(I429="Motorway link",I429="Exit diverge",I429="Entrance merge"),'Input data'!R444=""),"Straight",IF(AND(OR(I429="Motorway link",I429="Exit diverge",I429="Entrance merge"),'Input data'!R444&gt;10),'Input data'!R444,"Irrelevant"))</f>
        <v>Irrelevant</v>
      </c>
      <c r="R429" s="4" t="str">
        <f>IF(Q429="Straight",0,IF(AND(OR(I429="Motorway link",I429="Exit diverge",I429="Entrance merge"),OR('Input data'!S444="",'Input data'!S444&gt;(G429*1000))),G429*1000,IF(AND(OR(I429="Motorway link",I429="Exit diverge",I429="Entrance merge"),'Input data'!S444&gt;0),'Input data'!S444,"Irrelevant")))</f>
        <v>Irrelevant</v>
      </c>
      <c r="S429" s="4" t="str">
        <f>IF(AND(OR(I429="Motorway link",I429="Exit diverge",I429="Entrance merge"),'Input data'!T444=""),"Straight",IF(AND(OR(I429="Motorway link",I429="Exit diverge",I429="Entrance merge"),'Input data'!T444&gt;10),'Input data'!T444,"Irrelevant"))</f>
        <v>Irrelevant</v>
      </c>
      <c r="T429" s="4" t="str">
        <f>IF(S429="Straight",0,IF(R429="Irrelevant","Irrelevant",IF(AND(OR(I429="Motorway link",I429="Exit diverge",I429="Entrance merge"),OR('Input data'!U444="",'Input data'!U444&gt;(G429*1000-R429))),G429*1000-R429,IF(AND(OR(I429="Motorway link",I429="Exit diverge",I429="Entrance merge"),'Input data'!U444&gt;0),'Input data'!U444,"Irrelevant"))))</f>
        <v>Irrelevant</v>
      </c>
      <c r="U429" s="4" t="str">
        <f>IF(AND(OR(I429="Motorway link",I429="Exit diverge",I429="Entrance merge",I429="Exit ramp",I429="Entrance ramp"),'Input data'!V444=""),"No",IF(OR(I429="Motorway link",I429="Exit diverge",I429="Entrance merge",I429="Exit ramp",I429="Entrance ramp"),'Input data'!V444,"Irrelevant"))</f>
        <v>Irrelevant</v>
      </c>
      <c r="V429" s="4" t="str">
        <f>IF(W429="Straight",IF(AND(OR(I429="Exit ramp",I429="Entrance ramp"),'Input data'!W444=""),"Straight diamond ramp",IF(OR(I429="Exit ramp",I429="Entrance ramp"),'Input data'!W444,"Irrelevant")),"Irrelevant")</f>
        <v>Irrelevant</v>
      </c>
      <c r="W429" s="4" t="str">
        <f>IF(AND(OR(I429="Exit ramp",I429="Entrance ramp"),'Input data'!X444=""),"Straight",IF(AND(OR(I429="Exit ramp",I429="Entrance ramp"),'Input data'!X444&gt;10),'Input data'!X444,"Irrelevant"))</f>
        <v>Irrelevant</v>
      </c>
      <c r="X429" s="4" t="str">
        <f>IF(AND(OR(I429="Exit ramp",I429="Entrance ramp"),OR('Input data'!Y444="",'Input data'!Y444&gt;(G429*1000))),G429*1000,IF(AND(OR(I429="Exit ramp",I429="Entrance ramp"),'Input data'!Y444&gt;0),'Input data'!Y444,"Irrelevant"))</f>
        <v>Irrelevant</v>
      </c>
      <c r="Y429" s="4" t="str">
        <f>IF(AND(I429="Exit ramp",'Input data'!Z444=""),95,IF(AND(I429="Entrance ramp",'Input data'!Z444=""),45,IF(AND(OR(I429="Exit ramp",I429="Entrance ramp"),'Input data'!Z444&gt;4,'Input data'!Z444&lt;200),'Input data'!Z444,"Irrelevant")))</f>
        <v>Irrelevant</v>
      </c>
      <c r="Z429" s="4" t="str">
        <f>IF(AND(OR(I429="Exit ramp",I429="Entrance ramp"),'Input data'!AA444=""),"Straight",IF(AND(OR(I429="Exit ramp",I429="Entrance ramp"),'Input data'!AA444&gt;10),'Input data'!AA444,"Irrelevant"))</f>
        <v>Irrelevant</v>
      </c>
      <c r="AA429" s="4" t="str">
        <f>IF(X429="Irrelevant","Irrelevant",IF(AND(OR(I429="Exit ramp",I429="Entrance ramp"),OR('Input data'!AB444="",'Input data'!AB444&gt;(G429*1000-X429))),G429*1000-X429,IF(AND(OR(I429="Exit ramp",I429="Entrance ramp"),'Input data'!AB444&gt;0),'Input data'!AB444,"Irrelevant")))</f>
        <v>Irrelevant</v>
      </c>
      <c r="AB429" s="4" t="str">
        <f>IF(AND(I429="Exit ramp",'Input data'!AC444=""),60,IF(AND(I429="Entrance ramp",'Input data'!AC444=""),80,IF(AND(OR(I429="Exit ramp",I429="Entrance ramp"),'Input data'!AC444&gt;4,'Input data'!AC444&lt;200),'Input data'!AC444,"Irrelevant")))</f>
        <v>Irrelevant</v>
      </c>
      <c r="AC429" s="4" t="str">
        <f>IF(AND(OR(I429="Motorway link",I429="Exit diverge",I429="Entrance merge"),'Input data'!AD444=""),"No",IF(OR(I429="Motorway link",I429="Exit diverge",I429="Entrance merge"),'Input data'!AD444,"Irrelevant"))</f>
        <v>Irrelevant</v>
      </c>
      <c r="AD429" s="4" t="str">
        <f>IF(AND(OR(I429="Motorway link",I429="Exit diverge",I429="Entrance merge"),'Input data'!AE444=""),"130 kph",IF(OR(I429="Motorway link",I429="Exit diverge",I429="Entrance merge"),'Input data'!AE444,"Irrelevant"))</f>
        <v>Irrelevant</v>
      </c>
      <c r="AE429" s="4" t="str">
        <f>IF(AND(I429="Entrance merge",'Input data'!AF444=""),"No",IF(I429="Entrance merge",'Input data'!AF444,"Irrelevant"))</f>
        <v>Irrelevant</v>
      </c>
      <c r="AF429" s="4" t="str">
        <f>IF(AND(AE429="Yes",'Input data'!AG444&gt;0,'Input data'!AG444&lt;1.00000001),'Input data'!AG444,IF(OR(AE429="No",AE429="Yes"),0,"Irrelevant"))</f>
        <v>Irrelevant</v>
      </c>
    </row>
    <row r="430" spans="1:32" x14ac:dyDescent="0.3">
      <c r="A430" s="4" t="str">
        <f>IF('Input data'!A445="","",'Input data'!A445)</f>
        <v/>
      </c>
      <c r="B430" s="4" t="str">
        <f>IF('Input data'!B445="","",'Input data'!B445)</f>
        <v/>
      </c>
      <c r="C430" s="4" t="str">
        <f>IF('Input data'!C445="","",'Input data'!C445)</f>
        <v/>
      </c>
      <c r="D430" s="4" t="str">
        <f>IF('Input data'!D445="","",'Input data'!D445)</f>
        <v/>
      </c>
      <c r="E430" s="4" t="str">
        <f>IF('Input data'!E445="","",'Input data'!E445)</f>
        <v/>
      </c>
      <c r="F430" s="4" t="str">
        <f>IF('Input data'!F445="","",'Input data'!F445)</f>
        <v/>
      </c>
      <c r="G430" s="4">
        <f>IF('Input data'!G445="","",'Input data'!G445)</f>
        <v>0</v>
      </c>
      <c r="H430" s="4" t="str">
        <f>IF('Input data'!H445&gt;0.5,'Input data'!H445,"")</f>
        <v/>
      </c>
      <c r="I430" s="4" t="str">
        <f>IF('Input data'!I445="","",'Input data'!I445)</f>
        <v/>
      </c>
      <c r="J430" s="4" t="str">
        <f>IF(AND(OR(I430="Motorway link",I430="Exit diverge",I430="Entrance merge"),'Input data'!K445=""),2,IF(AND(OR(I430="Motorway link",I430="Exit diverge",I430="Entrance merge"),'Input data'!K445&gt;0.5,'Input data'!K445&lt;21),'Input data'!K445,"Irrelevant"))</f>
        <v>Irrelevant</v>
      </c>
      <c r="K430" s="4" t="str">
        <f>IF(AND(OR(I430="Motorway link",I430="Exit diverge",I430="Entrance merge",I430="Exit ramp",I430="Entrance ramp"),'Input data'!L445=""),3.5,IF(AND(OR(I430="Motorway link",I430="Exit diverge",I430="Entrance merge",I430="Exit ramp",I430="Entrance ramp"),'Input data'!L445&gt;1.5,'Input data'!L445&lt;11),'Input data'!L445,"Irrelevant"))</f>
        <v>Irrelevant</v>
      </c>
      <c r="L430" s="4" t="str">
        <f>IF(AND(I430="Motorway link",'Input data'!M445=""),"No",IF(I430="Motorway link",'Input data'!M445,"Irrelevant"))</f>
        <v>Irrelevant</v>
      </c>
      <c r="M430" s="4" t="str">
        <f>IF(AND(L430="Yes",'Input data'!N445&gt;0,'Input data'!N445&lt;1.00000001),'Input data'!N445,IF(OR(L430="No",L430="Yes"),0,"Irrelevant"))</f>
        <v>Irrelevant</v>
      </c>
      <c r="N430" s="4" t="str">
        <f>IF(AND(OR(I430="Motorway link",I430="Exit diverge",I430="Entrance merge"),'Input data'!O445=""),3,IF(AND(OR(I430="Motorway link",I430="Exit diverge",I430="Entrance merge"),'Input data'!O445&lt;11,'Input data'!O445&gt;-0.00000001),'Input data'!O445,"Irrelevant"))</f>
        <v>Irrelevant</v>
      </c>
      <c r="O430" s="4" t="str">
        <f>IF(AND(OR(I430="Motorway link",I430="Exit diverge",I430="Entrance merge",I430="Exit ramp",I430="Entrance ramp"),'Input data'!P445=""),0.5,IF(AND(OR(I430="Motorway link",I430="Exit diverge",I430="Entrance merge",I430="Exit ramp",I430="Entrance ramp"),'Input data'!P445&gt;-0.00000001,'Input data'!P445&lt;11),'Input data'!P445,"Irrelevant"))</f>
        <v>Irrelevant</v>
      </c>
      <c r="P430" s="4" t="str">
        <f>IF(AND(OR(I430="Motorway link",I430="Exit diverge",I430="Entrance merge"),'Input data'!Q445=""),5,IF(AND(OR(I430="Motorway link",I430="Exit diverge",I430="Entrance merge"),'Input data'!Q445&gt;-0.00000001,'Input data'!Q445&lt;101),'Input data'!Q445,"Irrelevant"))</f>
        <v>Irrelevant</v>
      </c>
      <c r="Q430" s="4" t="str">
        <f>IF(AND(OR(I430="Motorway link",I430="Exit diverge",I430="Entrance merge"),'Input data'!R445=""),"Straight",IF(AND(OR(I430="Motorway link",I430="Exit diverge",I430="Entrance merge"),'Input data'!R445&gt;10),'Input data'!R445,"Irrelevant"))</f>
        <v>Irrelevant</v>
      </c>
      <c r="R430" s="4" t="str">
        <f>IF(Q430="Straight",0,IF(AND(OR(I430="Motorway link",I430="Exit diverge",I430="Entrance merge"),OR('Input data'!S445="",'Input data'!S445&gt;(G430*1000))),G430*1000,IF(AND(OR(I430="Motorway link",I430="Exit diverge",I430="Entrance merge"),'Input data'!S445&gt;0),'Input data'!S445,"Irrelevant")))</f>
        <v>Irrelevant</v>
      </c>
      <c r="S430" s="4" t="str">
        <f>IF(AND(OR(I430="Motorway link",I430="Exit diverge",I430="Entrance merge"),'Input data'!T445=""),"Straight",IF(AND(OR(I430="Motorway link",I430="Exit diverge",I430="Entrance merge"),'Input data'!T445&gt;10),'Input data'!T445,"Irrelevant"))</f>
        <v>Irrelevant</v>
      </c>
      <c r="T430" s="4" t="str">
        <f>IF(S430="Straight",0,IF(R430="Irrelevant","Irrelevant",IF(AND(OR(I430="Motorway link",I430="Exit diverge",I430="Entrance merge"),OR('Input data'!U445="",'Input data'!U445&gt;(G430*1000-R430))),G430*1000-R430,IF(AND(OR(I430="Motorway link",I430="Exit diverge",I430="Entrance merge"),'Input data'!U445&gt;0),'Input data'!U445,"Irrelevant"))))</f>
        <v>Irrelevant</v>
      </c>
      <c r="U430" s="4" t="str">
        <f>IF(AND(OR(I430="Motorway link",I430="Exit diverge",I430="Entrance merge",I430="Exit ramp",I430="Entrance ramp"),'Input data'!V445=""),"No",IF(OR(I430="Motorway link",I430="Exit diverge",I430="Entrance merge",I430="Exit ramp",I430="Entrance ramp"),'Input data'!V445,"Irrelevant"))</f>
        <v>Irrelevant</v>
      </c>
      <c r="V430" s="4" t="str">
        <f>IF(W430="Straight",IF(AND(OR(I430="Exit ramp",I430="Entrance ramp"),'Input data'!W445=""),"Straight diamond ramp",IF(OR(I430="Exit ramp",I430="Entrance ramp"),'Input data'!W445,"Irrelevant")),"Irrelevant")</f>
        <v>Irrelevant</v>
      </c>
      <c r="W430" s="4" t="str">
        <f>IF(AND(OR(I430="Exit ramp",I430="Entrance ramp"),'Input data'!X445=""),"Straight",IF(AND(OR(I430="Exit ramp",I430="Entrance ramp"),'Input data'!X445&gt;10),'Input data'!X445,"Irrelevant"))</f>
        <v>Irrelevant</v>
      </c>
      <c r="X430" s="4" t="str">
        <f>IF(AND(OR(I430="Exit ramp",I430="Entrance ramp"),OR('Input data'!Y445="",'Input data'!Y445&gt;(G430*1000))),G430*1000,IF(AND(OR(I430="Exit ramp",I430="Entrance ramp"),'Input data'!Y445&gt;0),'Input data'!Y445,"Irrelevant"))</f>
        <v>Irrelevant</v>
      </c>
      <c r="Y430" s="4" t="str">
        <f>IF(AND(I430="Exit ramp",'Input data'!Z445=""),95,IF(AND(I430="Entrance ramp",'Input data'!Z445=""),45,IF(AND(OR(I430="Exit ramp",I430="Entrance ramp"),'Input data'!Z445&gt;4,'Input data'!Z445&lt;200),'Input data'!Z445,"Irrelevant")))</f>
        <v>Irrelevant</v>
      </c>
      <c r="Z430" s="4" t="str">
        <f>IF(AND(OR(I430="Exit ramp",I430="Entrance ramp"),'Input data'!AA445=""),"Straight",IF(AND(OR(I430="Exit ramp",I430="Entrance ramp"),'Input data'!AA445&gt;10),'Input data'!AA445,"Irrelevant"))</f>
        <v>Irrelevant</v>
      </c>
      <c r="AA430" s="4" t="str">
        <f>IF(X430="Irrelevant","Irrelevant",IF(AND(OR(I430="Exit ramp",I430="Entrance ramp"),OR('Input data'!AB445="",'Input data'!AB445&gt;(G430*1000-X430))),G430*1000-X430,IF(AND(OR(I430="Exit ramp",I430="Entrance ramp"),'Input data'!AB445&gt;0),'Input data'!AB445,"Irrelevant")))</f>
        <v>Irrelevant</v>
      </c>
      <c r="AB430" s="4" t="str">
        <f>IF(AND(I430="Exit ramp",'Input data'!AC445=""),60,IF(AND(I430="Entrance ramp",'Input data'!AC445=""),80,IF(AND(OR(I430="Exit ramp",I430="Entrance ramp"),'Input data'!AC445&gt;4,'Input data'!AC445&lt;200),'Input data'!AC445,"Irrelevant")))</f>
        <v>Irrelevant</v>
      </c>
      <c r="AC430" s="4" t="str">
        <f>IF(AND(OR(I430="Motorway link",I430="Exit diverge",I430="Entrance merge"),'Input data'!AD445=""),"No",IF(OR(I430="Motorway link",I430="Exit diverge",I430="Entrance merge"),'Input data'!AD445,"Irrelevant"))</f>
        <v>Irrelevant</v>
      </c>
      <c r="AD430" s="4" t="str">
        <f>IF(AND(OR(I430="Motorway link",I430="Exit diverge",I430="Entrance merge"),'Input data'!AE445=""),"130 kph",IF(OR(I430="Motorway link",I430="Exit diverge",I430="Entrance merge"),'Input data'!AE445,"Irrelevant"))</f>
        <v>Irrelevant</v>
      </c>
      <c r="AE430" s="4" t="str">
        <f>IF(AND(I430="Entrance merge",'Input data'!AF445=""),"No",IF(I430="Entrance merge",'Input data'!AF445,"Irrelevant"))</f>
        <v>Irrelevant</v>
      </c>
      <c r="AF430" s="4" t="str">
        <f>IF(AND(AE430="Yes",'Input data'!AG445&gt;0,'Input data'!AG445&lt;1.00000001),'Input data'!AG445,IF(OR(AE430="No",AE430="Yes"),0,"Irrelevant"))</f>
        <v>Irrelevant</v>
      </c>
    </row>
    <row r="431" spans="1:32" x14ac:dyDescent="0.3">
      <c r="A431" s="4" t="str">
        <f>IF('Input data'!A446="","",'Input data'!A446)</f>
        <v/>
      </c>
      <c r="B431" s="4" t="str">
        <f>IF('Input data'!B446="","",'Input data'!B446)</f>
        <v/>
      </c>
      <c r="C431" s="4" t="str">
        <f>IF('Input data'!C446="","",'Input data'!C446)</f>
        <v/>
      </c>
      <c r="D431" s="4" t="str">
        <f>IF('Input data'!D446="","",'Input data'!D446)</f>
        <v/>
      </c>
      <c r="E431" s="4" t="str">
        <f>IF('Input data'!E446="","",'Input data'!E446)</f>
        <v/>
      </c>
      <c r="F431" s="4" t="str">
        <f>IF('Input data'!F446="","",'Input data'!F446)</f>
        <v/>
      </c>
      <c r="G431" s="4">
        <f>IF('Input data'!G446="","",'Input data'!G446)</f>
        <v>0</v>
      </c>
      <c r="H431" s="4" t="str">
        <f>IF('Input data'!H446&gt;0.5,'Input data'!H446,"")</f>
        <v/>
      </c>
      <c r="I431" s="4" t="str">
        <f>IF('Input data'!I446="","",'Input data'!I446)</f>
        <v/>
      </c>
      <c r="J431" s="4" t="str">
        <f>IF(AND(OR(I431="Motorway link",I431="Exit diverge",I431="Entrance merge"),'Input data'!K446=""),2,IF(AND(OR(I431="Motorway link",I431="Exit diverge",I431="Entrance merge"),'Input data'!K446&gt;0.5,'Input data'!K446&lt;21),'Input data'!K446,"Irrelevant"))</f>
        <v>Irrelevant</v>
      </c>
      <c r="K431" s="4" t="str">
        <f>IF(AND(OR(I431="Motorway link",I431="Exit diverge",I431="Entrance merge",I431="Exit ramp",I431="Entrance ramp"),'Input data'!L446=""),3.5,IF(AND(OR(I431="Motorway link",I431="Exit diverge",I431="Entrance merge",I431="Exit ramp",I431="Entrance ramp"),'Input data'!L446&gt;1.5,'Input data'!L446&lt;11),'Input data'!L446,"Irrelevant"))</f>
        <v>Irrelevant</v>
      </c>
      <c r="L431" s="4" t="str">
        <f>IF(AND(I431="Motorway link",'Input data'!M446=""),"No",IF(I431="Motorway link",'Input data'!M446,"Irrelevant"))</f>
        <v>Irrelevant</v>
      </c>
      <c r="M431" s="4" t="str">
        <f>IF(AND(L431="Yes",'Input data'!N446&gt;0,'Input data'!N446&lt;1.00000001),'Input data'!N446,IF(OR(L431="No",L431="Yes"),0,"Irrelevant"))</f>
        <v>Irrelevant</v>
      </c>
      <c r="N431" s="4" t="str">
        <f>IF(AND(OR(I431="Motorway link",I431="Exit diverge",I431="Entrance merge"),'Input data'!O446=""),3,IF(AND(OR(I431="Motorway link",I431="Exit diverge",I431="Entrance merge"),'Input data'!O446&lt;11,'Input data'!O446&gt;-0.00000001),'Input data'!O446,"Irrelevant"))</f>
        <v>Irrelevant</v>
      </c>
      <c r="O431" s="4" t="str">
        <f>IF(AND(OR(I431="Motorway link",I431="Exit diverge",I431="Entrance merge",I431="Exit ramp",I431="Entrance ramp"),'Input data'!P446=""),0.5,IF(AND(OR(I431="Motorway link",I431="Exit diverge",I431="Entrance merge",I431="Exit ramp",I431="Entrance ramp"),'Input data'!P446&gt;-0.00000001,'Input data'!P446&lt;11),'Input data'!P446,"Irrelevant"))</f>
        <v>Irrelevant</v>
      </c>
      <c r="P431" s="4" t="str">
        <f>IF(AND(OR(I431="Motorway link",I431="Exit diverge",I431="Entrance merge"),'Input data'!Q446=""),5,IF(AND(OR(I431="Motorway link",I431="Exit diverge",I431="Entrance merge"),'Input data'!Q446&gt;-0.00000001,'Input data'!Q446&lt;101),'Input data'!Q446,"Irrelevant"))</f>
        <v>Irrelevant</v>
      </c>
      <c r="Q431" s="4" t="str">
        <f>IF(AND(OR(I431="Motorway link",I431="Exit diverge",I431="Entrance merge"),'Input data'!R446=""),"Straight",IF(AND(OR(I431="Motorway link",I431="Exit diverge",I431="Entrance merge"),'Input data'!R446&gt;10),'Input data'!R446,"Irrelevant"))</f>
        <v>Irrelevant</v>
      </c>
      <c r="R431" s="4" t="str">
        <f>IF(Q431="Straight",0,IF(AND(OR(I431="Motorway link",I431="Exit diverge",I431="Entrance merge"),OR('Input data'!S446="",'Input data'!S446&gt;(G431*1000))),G431*1000,IF(AND(OR(I431="Motorway link",I431="Exit diverge",I431="Entrance merge"),'Input data'!S446&gt;0),'Input data'!S446,"Irrelevant")))</f>
        <v>Irrelevant</v>
      </c>
      <c r="S431" s="4" t="str">
        <f>IF(AND(OR(I431="Motorway link",I431="Exit diverge",I431="Entrance merge"),'Input data'!T446=""),"Straight",IF(AND(OR(I431="Motorway link",I431="Exit diverge",I431="Entrance merge"),'Input data'!T446&gt;10),'Input data'!T446,"Irrelevant"))</f>
        <v>Irrelevant</v>
      </c>
      <c r="T431" s="4" t="str">
        <f>IF(S431="Straight",0,IF(R431="Irrelevant","Irrelevant",IF(AND(OR(I431="Motorway link",I431="Exit diverge",I431="Entrance merge"),OR('Input data'!U446="",'Input data'!U446&gt;(G431*1000-R431))),G431*1000-R431,IF(AND(OR(I431="Motorway link",I431="Exit diverge",I431="Entrance merge"),'Input data'!U446&gt;0),'Input data'!U446,"Irrelevant"))))</f>
        <v>Irrelevant</v>
      </c>
      <c r="U431" s="4" t="str">
        <f>IF(AND(OR(I431="Motorway link",I431="Exit diverge",I431="Entrance merge",I431="Exit ramp",I431="Entrance ramp"),'Input data'!V446=""),"No",IF(OR(I431="Motorway link",I431="Exit diverge",I431="Entrance merge",I431="Exit ramp",I431="Entrance ramp"),'Input data'!V446,"Irrelevant"))</f>
        <v>Irrelevant</v>
      </c>
      <c r="V431" s="4" t="str">
        <f>IF(W431="Straight",IF(AND(OR(I431="Exit ramp",I431="Entrance ramp"),'Input data'!W446=""),"Straight diamond ramp",IF(OR(I431="Exit ramp",I431="Entrance ramp"),'Input data'!W446,"Irrelevant")),"Irrelevant")</f>
        <v>Irrelevant</v>
      </c>
      <c r="W431" s="4" t="str">
        <f>IF(AND(OR(I431="Exit ramp",I431="Entrance ramp"),'Input data'!X446=""),"Straight",IF(AND(OR(I431="Exit ramp",I431="Entrance ramp"),'Input data'!X446&gt;10),'Input data'!X446,"Irrelevant"))</f>
        <v>Irrelevant</v>
      </c>
      <c r="X431" s="4" t="str">
        <f>IF(AND(OR(I431="Exit ramp",I431="Entrance ramp"),OR('Input data'!Y446="",'Input data'!Y446&gt;(G431*1000))),G431*1000,IF(AND(OR(I431="Exit ramp",I431="Entrance ramp"),'Input data'!Y446&gt;0),'Input data'!Y446,"Irrelevant"))</f>
        <v>Irrelevant</v>
      </c>
      <c r="Y431" s="4" t="str">
        <f>IF(AND(I431="Exit ramp",'Input data'!Z446=""),95,IF(AND(I431="Entrance ramp",'Input data'!Z446=""),45,IF(AND(OR(I431="Exit ramp",I431="Entrance ramp"),'Input data'!Z446&gt;4,'Input data'!Z446&lt;200),'Input data'!Z446,"Irrelevant")))</f>
        <v>Irrelevant</v>
      </c>
      <c r="Z431" s="4" t="str">
        <f>IF(AND(OR(I431="Exit ramp",I431="Entrance ramp"),'Input data'!AA446=""),"Straight",IF(AND(OR(I431="Exit ramp",I431="Entrance ramp"),'Input data'!AA446&gt;10),'Input data'!AA446,"Irrelevant"))</f>
        <v>Irrelevant</v>
      </c>
      <c r="AA431" s="4" t="str">
        <f>IF(X431="Irrelevant","Irrelevant",IF(AND(OR(I431="Exit ramp",I431="Entrance ramp"),OR('Input data'!AB446="",'Input data'!AB446&gt;(G431*1000-X431))),G431*1000-X431,IF(AND(OR(I431="Exit ramp",I431="Entrance ramp"),'Input data'!AB446&gt;0),'Input data'!AB446,"Irrelevant")))</f>
        <v>Irrelevant</v>
      </c>
      <c r="AB431" s="4" t="str">
        <f>IF(AND(I431="Exit ramp",'Input data'!AC446=""),60,IF(AND(I431="Entrance ramp",'Input data'!AC446=""),80,IF(AND(OR(I431="Exit ramp",I431="Entrance ramp"),'Input data'!AC446&gt;4,'Input data'!AC446&lt;200),'Input data'!AC446,"Irrelevant")))</f>
        <v>Irrelevant</v>
      </c>
      <c r="AC431" s="4" t="str">
        <f>IF(AND(OR(I431="Motorway link",I431="Exit diverge",I431="Entrance merge"),'Input data'!AD446=""),"No",IF(OR(I431="Motorway link",I431="Exit diverge",I431="Entrance merge"),'Input data'!AD446,"Irrelevant"))</f>
        <v>Irrelevant</v>
      </c>
      <c r="AD431" s="4" t="str">
        <f>IF(AND(OR(I431="Motorway link",I431="Exit diverge",I431="Entrance merge"),'Input data'!AE446=""),"130 kph",IF(OR(I431="Motorway link",I431="Exit diverge",I431="Entrance merge"),'Input data'!AE446,"Irrelevant"))</f>
        <v>Irrelevant</v>
      </c>
      <c r="AE431" s="4" t="str">
        <f>IF(AND(I431="Entrance merge",'Input data'!AF446=""),"No",IF(I431="Entrance merge",'Input data'!AF446,"Irrelevant"))</f>
        <v>Irrelevant</v>
      </c>
      <c r="AF431" s="4" t="str">
        <f>IF(AND(AE431="Yes",'Input data'!AG446&gt;0,'Input data'!AG446&lt;1.00000001),'Input data'!AG446,IF(OR(AE431="No",AE431="Yes"),0,"Irrelevant"))</f>
        <v>Irrelevant</v>
      </c>
    </row>
    <row r="432" spans="1:32" x14ac:dyDescent="0.3">
      <c r="A432" s="4" t="str">
        <f>IF('Input data'!A447="","",'Input data'!A447)</f>
        <v/>
      </c>
      <c r="B432" s="4" t="str">
        <f>IF('Input data'!B447="","",'Input data'!B447)</f>
        <v/>
      </c>
      <c r="C432" s="4" t="str">
        <f>IF('Input data'!C447="","",'Input data'!C447)</f>
        <v/>
      </c>
      <c r="D432" s="4" t="str">
        <f>IF('Input data'!D447="","",'Input data'!D447)</f>
        <v/>
      </c>
      <c r="E432" s="4" t="str">
        <f>IF('Input data'!E447="","",'Input data'!E447)</f>
        <v/>
      </c>
      <c r="F432" s="4" t="str">
        <f>IF('Input data'!F447="","",'Input data'!F447)</f>
        <v/>
      </c>
      <c r="G432" s="4">
        <f>IF('Input data'!G447="","",'Input data'!G447)</f>
        <v>0</v>
      </c>
      <c r="H432" s="4" t="str">
        <f>IF('Input data'!H447&gt;0.5,'Input data'!H447,"")</f>
        <v/>
      </c>
      <c r="I432" s="4" t="str">
        <f>IF('Input data'!I447="","",'Input data'!I447)</f>
        <v/>
      </c>
      <c r="J432" s="4" t="str">
        <f>IF(AND(OR(I432="Motorway link",I432="Exit diverge",I432="Entrance merge"),'Input data'!K447=""),2,IF(AND(OR(I432="Motorway link",I432="Exit diverge",I432="Entrance merge"),'Input data'!K447&gt;0.5,'Input data'!K447&lt;21),'Input data'!K447,"Irrelevant"))</f>
        <v>Irrelevant</v>
      </c>
      <c r="K432" s="4" t="str">
        <f>IF(AND(OR(I432="Motorway link",I432="Exit diverge",I432="Entrance merge",I432="Exit ramp",I432="Entrance ramp"),'Input data'!L447=""),3.5,IF(AND(OR(I432="Motorway link",I432="Exit diverge",I432="Entrance merge",I432="Exit ramp",I432="Entrance ramp"),'Input data'!L447&gt;1.5,'Input data'!L447&lt;11),'Input data'!L447,"Irrelevant"))</f>
        <v>Irrelevant</v>
      </c>
      <c r="L432" s="4" t="str">
        <f>IF(AND(I432="Motorway link",'Input data'!M447=""),"No",IF(I432="Motorway link",'Input data'!M447,"Irrelevant"))</f>
        <v>Irrelevant</v>
      </c>
      <c r="M432" s="4" t="str">
        <f>IF(AND(L432="Yes",'Input data'!N447&gt;0,'Input data'!N447&lt;1.00000001),'Input data'!N447,IF(OR(L432="No",L432="Yes"),0,"Irrelevant"))</f>
        <v>Irrelevant</v>
      </c>
      <c r="N432" s="4" t="str">
        <f>IF(AND(OR(I432="Motorway link",I432="Exit diverge",I432="Entrance merge"),'Input data'!O447=""),3,IF(AND(OR(I432="Motorway link",I432="Exit diverge",I432="Entrance merge"),'Input data'!O447&lt;11,'Input data'!O447&gt;-0.00000001),'Input data'!O447,"Irrelevant"))</f>
        <v>Irrelevant</v>
      </c>
      <c r="O432" s="4" t="str">
        <f>IF(AND(OR(I432="Motorway link",I432="Exit diverge",I432="Entrance merge",I432="Exit ramp",I432="Entrance ramp"),'Input data'!P447=""),0.5,IF(AND(OR(I432="Motorway link",I432="Exit diverge",I432="Entrance merge",I432="Exit ramp",I432="Entrance ramp"),'Input data'!P447&gt;-0.00000001,'Input data'!P447&lt;11),'Input data'!P447,"Irrelevant"))</f>
        <v>Irrelevant</v>
      </c>
      <c r="P432" s="4" t="str">
        <f>IF(AND(OR(I432="Motorway link",I432="Exit diverge",I432="Entrance merge"),'Input data'!Q447=""),5,IF(AND(OR(I432="Motorway link",I432="Exit diverge",I432="Entrance merge"),'Input data'!Q447&gt;-0.00000001,'Input data'!Q447&lt;101),'Input data'!Q447,"Irrelevant"))</f>
        <v>Irrelevant</v>
      </c>
      <c r="Q432" s="4" t="str">
        <f>IF(AND(OR(I432="Motorway link",I432="Exit diverge",I432="Entrance merge"),'Input data'!R447=""),"Straight",IF(AND(OR(I432="Motorway link",I432="Exit diverge",I432="Entrance merge"),'Input data'!R447&gt;10),'Input data'!R447,"Irrelevant"))</f>
        <v>Irrelevant</v>
      </c>
      <c r="R432" s="4" t="str">
        <f>IF(Q432="Straight",0,IF(AND(OR(I432="Motorway link",I432="Exit diverge",I432="Entrance merge"),OR('Input data'!S447="",'Input data'!S447&gt;(G432*1000))),G432*1000,IF(AND(OR(I432="Motorway link",I432="Exit diverge",I432="Entrance merge"),'Input data'!S447&gt;0),'Input data'!S447,"Irrelevant")))</f>
        <v>Irrelevant</v>
      </c>
      <c r="S432" s="4" t="str">
        <f>IF(AND(OR(I432="Motorway link",I432="Exit diverge",I432="Entrance merge"),'Input data'!T447=""),"Straight",IF(AND(OR(I432="Motorway link",I432="Exit diverge",I432="Entrance merge"),'Input data'!T447&gt;10),'Input data'!T447,"Irrelevant"))</f>
        <v>Irrelevant</v>
      </c>
      <c r="T432" s="4" t="str">
        <f>IF(S432="Straight",0,IF(R432="Irrelevant","Irrelevant",IF(AND(OR(I432="Motorway link",I432="Exit diverge",I432="Entrance merge"),OR('Input data'!U447="",'Input data'!U447&gt;(G432*1000-R432))),G432*1000-R432,IF(AND(OR(I432="Motorway link",I432="Exit diverge",I432="Entrance merge"),'Input data'!U447&gt;0),'Input data'!U447,"Irrelevant"))))</f>
        <v>Irrelevant</v>
      </c>
      <c r="U432" s="4" t="str">
        <f>IF(AND(OR(I432="Motorway link",I432="Exit diverge",I432="Entrance merge",I432="Exit ramp",I432="Entrance ramp"),'Input data'!V447=""),"No",IF(OR(I432="Motorway link",I432="Exit diverge",I432="Entrance merge",I432="Exit ramp",I432="Entrance ramp"),'Input data'!V447,"Irrelevant"))</f>
        <v>Irrelevant</v>
      </c>
      <c r="V432" s="4" t="str">
        <f>IF(W432="Straight",IF(AND(OR(I432="Exit ramp",I432="Entrance ramp"),'Input data'!W447=""),"Straight diamond ramp",IF(OR(I432="Exit ramp",I432="Entrance ramp"),'Input data'!W447,"Irrelevant")),"Irrelevant")</f>
        <v>Irrelevant</v>
      </c>
      <c r="W432" s="4" t="str">
        <f>IF(AND(OR(I432="Exit ramp",I432="Entrance ramp"),'Input data'!X447=""),"Straight",IF(AND(OR(I432="Exit ramp",I432="Entrance ramp"),'Input data'!X447&gt;10),'Input data'!X447,"Irrelevant"))</f>
        <v>Irrelevant</v>
      </c>
      <c r="X432" s="4" t="str">
        <f>IF(AND(OR(I432="Exit ramp",I432="Entrance ramp"),OR('Input data'!Y447="",'Input data'!Y447&gt;(G432*1000))),G432*1000,IF(AND(OR(I432="Exit ramp",I432="Entrance ramp"),'Input data'!Y447&gt;0),'Input data'!Y447,"Irrelevant"))</f>
        <v>Irrelevant</v>
      </c>
      <c r="Y432" s="4" t="str">
        <f>IF(AND(I432="Exit ramp",'Input data'!Z447=""),95,IF(AND(I432="Entrance ramp",'Input data'!Z447=""),45,IF(AND(OR(I432="Exit ramp",I432="Entrance ramp"),'Input data'!Z447&gt;4,'Input data'!Z447&lt;200),'Input data'!Z447,"Irrelevant")))</f>
        <v>Irrelevant</v>
      </c>
      <c r="Z432" s="4" t="str">
        <f>IF(AND(OR(I432="Exit ramp",I432="Entrance ramp"),'Input data'!AA447=""),"Straight",IF(AND(OR(I432="Exit ramp",I432="Entrance ramp"),'Input data'!AA447&gt;10),'Input data'!AA447,"Irrelevant"))</f>
        <v>Irrelevant</v>
      </c>
      <c r="AA432" s="4" t="str">
        <f>IF(X432="Irrelevant","Irrelevant",IF(AND(OR(I432="Exit ramp",I432="Entrance ramp"),OR('Input data'!AB447="",'Input data'!AB447&gt;(G432*1000-X432))),G432*1000-X432,IF(AND(OR(I432="Exit ramp",I432="Entrance ramp"),'Input data'!AB447&gt;0),'Input data'!AB447,"Irrelevant")))</f>
        <v>Irrelevant</v>
      </c>
      <c r="AB432" s="4" t="str">
        <f>IF(AND(I432="Exit ramp",'Input data'!AC447=""),60,IF(AND(I432="Entrance ramp",'Input data'!AC447=""),80,IF(AND(OR(I432="Exit ramp",I432="Entrance ramp"),'Input data'!AC447&gt;4,'Input data'!AC447&lt;200),'Input data'!AC447,"Irrelevant")))</f>
        <v>Irrelevant</v>
      </c>
      <c r="AC432" s="4" t="str">
        <f>IF(AND(OR(I432="Motorway link",I432="Exit diverge",I432="Entrance merge"),'Input data'!AD447=""),"No",IF(OR(I432="Motorway link",I432="Exit diverge",I432="Entrance merge"),'Input data'!AD447,"Irrelevant"))</f>
        <v>Irrelevant</v>
      </c>
      <c r="AD432" s="4" t="str">
        <f>IF(AND(OR(I432="Motorway link",I432="Exit diverge",I432="Entrance merge"),'Input data'!AE447=""),"130 kph",IF(OR(I432="Motorway link",I432="Exit diverge",I432="Entrance merge"),'Input data'!AE447,"Irrelevant"))</f>
        <v>Irrelevant</v>
      </c>
      <c r="AE432" s="4" t="str">
        <f>IF(AND(I432="Entrance merge",'Input data'!AF447=""),"No",IF(I432="Entrance merge",'Input data'!AF447,"Irrelevant"))</f>
        <v>Irrelevant</v>
      </c>
      <c r="AF432" s="4" t="str">
        <f>IF(AND(AE432="Yes",'Input data'!AG447&gt;0,'Input data'!AG447&lt;1.00000001),'Input data'!AG447,IF(OR(AE432="No",AE432="Yes"),0,"Irrelevant"))</f>
        <v>Irrelevant</v>
      </c>
    </row>
    <row r="433" spans="1:32" x14ac:dyDescent="0.3">
      <c r="A433" s="4" t="str">
        <f>IF('Input data'!A448="","",'Input data'!A448)</f>
        <v/>
      </c>
      <c r="B433" s="4" t="str">
        <f>IF('Input data'!B448="","",'Input data'!B448)</f>
        <v/>
      </c>
      <c r="C433" s="4" t="str">
        <f>IF('Input data'!C448="","",'Input data'!C448)</f>
        <v/>
      </c>
      <c r="D433" s="4" t="str">
        <f>IF('Input data'!D448="","",'Input data'!D448)</f>
        <v/>
      </c>
      <c r="E433" s="4" t="str">
        <f>IF('Input data'!E448="","",'Input data'!E448)</f>
        <v/>
      </c>
      <c r="F433" s="4" t="str">
        <f>IF('Input data'!F448="","",'Input data'!F448)</f>
        <v/>
      </c>
      <c r="G433" s="4">
        <f>IF('Input data'!G448="","",'Input data'!G448)</f>
        <v>0</v>
      </c>
      <c r="H433" s="4" t="str">
        <f>IF('Input data'!H448&gt;0.5,'Input data'!H448,"")</f>
        <v/>
      </c>
      <c r="I433" s="4" t="str">
        <f>IF('Input data'!I448="","",'Input data'!I448)</f>
        <v/>
      </c>
      <c r="J433" s="4" t="str">
        <f>IF(AND(OR(I433="Motorway link",I433="Exit diverge",I433="Entrance merge"),'Input data'!K448=""),2,IF(AND(OR(I433="Motorway link",I433="Exit diverge",I433="Entrance merge"),'Input data'!K448&gt;0.5,'Input data'!K448&lt;21),'Input data'!K448,"Irrelevant"))</f>
        <v>Irrelevant</v>
      </c>
      <c r="K433" s="4" t="str">
        <f>IF(AND(OR(I433="Motorway link",I433="Exit diverge",I433="Entrance merge",I433="Exit ramp",I433="Entrance ramp"),'Input data'!L448=""),3.5,IF(AND(OR(I433="Motorway link",I433="Exit diverge",I433="Entrance merge",I433="Exit ramp",I433="Entrance ramp"),'Input data'!L448&gt;1.5,'Input data'!L448&lt;11),'Input data'!L448,"Irrelevant"))</f>
        <v>Irrelevant</v>
      </c>
      <c r="L433" s="4" t="str">
        <f>IF(AND(I433="Motorway link",'Input data'!M448=""),"No",IF(I433="Motorway link",'Input data'!M448,"Irrelevant"))</f>
        <v>Irrelevant</v>
      </c>
      <c r="M433" s="4" t="str">
        <f>IF(AND(L433="Yes",'Input data'!N448&gt;0,'Input data'!N448&lt;1.00000001),'Input data'!N448,IF(OR(L433="No",L433="Yes"),0,"Irrelevant"))</f>
        <v>Irrelevant</v>
      </c>
      <c r="N433" s="4" t="str">
        <f>IF(AND(OR(I433="Motorway link",I433="Exit diverge",I433="Entrance merge"),'Input data'!O448=""),3,IF(AND(OR(I433="Motorway link",I433="Exit diverge",I433="Entrance merge"),'Input data'!O448&lt;11,'Input data'!O448&gt;-0.00000001),'Input data'!O448,"Irrelevant"))</f>
        <v>Irrelevant</v>
      </c>
      <c r="O433" s="4" t="str">
        <f>IF(AND(OR(I433="Motorway link",I433="Exit diverge",I433="Entrance merge",I433="Exit ramp",I433="Entrance ramp"),'Input data'!P448=""),0.5,IF(AND(OR(I433="Motorway link",I433="Exit diverge",I433="Entrance merge",I433="Exit ramp",I433="Entrance ramp"),'Input data'!P448&gt;-0.00000001,'Input data'!P448&lt;11),'Input data'!P448,"Irrelevant"))</f>
        <v>Irrelevant</v>
      </c>
      <c r="P433" s="4" t="str">
        <f>IF(AND(OR(I433="Motorway link",I433="Exit diverge",I433="Entrance merge"),'Input data'!Q448=""),5,IF(AND(OR(I433="Motorway link",I433="Exit diverge",I433="Entrance merge"),'Input data'!Q448&gt;-0.00000001,'Input data'!Q448&lt;101),'Input data'!Q448,"Irrelevant"))</f>
        <v>Irrelevant</v>
      </c>
      <c r="Q433" s="4" t="str">
        <f>IF(AND(OR(I433="Motorway link",I433="Exit diverge",I433="Entrance merge"),'Input data'!R448=""),"Straight",IF(AND(OR(I433="Motorway link",I433="Exit diverge",I433="Entrance merge"),'Input data'!R448&gt;10),'Input data'!R448,"Irrelevant"))</f>
        <v>Irrelevant</v>
      </c>
      <c r="R433" s="4" t="str">
        <f>IF(Q433="Straight",0,IF(AND(OR(I433="Motorway link",I433="Exit diverge",I433="Entrance merge"),OR('Input data'!S448="",'Input data'!S448&gt;(G433*1000))),G433*1000,IF(AND(OR(I433="Motorway link",I433="Exit diverge",I433="Entrance merge"),'Input data'!S448&gt;0),'Input data'!S448,"Irrelevant")))</f>
        <v>Irrelevant</v>
      </c>
      <c r="S433" s="4" t="str">
        <f>IF(AND(OR(I433="Motorway link",I433="Exit diverge",I433="Entrance merge"),'Input data'!T448=""),"Straight",IF(AND(OR(I433="Motorway link",I433="Exit diverge",I433="Entrance merge"),'Input data'!T448&gt;10),'Input data'!T448,"Irrelevant"))</f>
        <v>Irrelevant</v>
      </c>
      <c r="T433" s="4" t="str">
        <f>IF(S433="Straight",0,IF(R433="Irrelevant","Irrelevant",IF(AND(OR(I433="Motorway link",I433="Exit diverge",I433="Entrance merge"),OR('Input data'!U448="",'Input data'!U448&gt;(G433*1000-R433))),G433*1000-R433,IF(AND(OR(I433="Motorway link",I433="Exit diverge",I433="Entrance merge"),'Input data'!U448&gt;0),'Input data'!U448,"Irrelevant"))))</f>
        <v>Irrelevant</v>
      </c>
      <c r="U433" s="4" t="str">
        <f>IF(AND(OR(I433="Motorway link",I433="Exit diverge",I433="Entrance merge",I433="Exit ramp",I433="Entrance ramp"),'Input data'!V448=""),"No",IF(OR(I433="Motorway link",I433="Exit diverge",I433="Entrance merge",I433="Exit ramp",I433="Entrance ramp"),'Input data'!V448,"Irrelevant"))</f>
        <v>Irrelevant</v>
      </c>
      <c r="V433" s="4" t="str">
        <f>IF(W433="Straight",IF(AND(OR(I433="Exit ramp",I433="Entrance ramp"),'Input data'!W448=""),"Straight diamond ramp",IF(OR(I433="Exit ramp",I433="Entrance ramp"),'Input data'!W448,"Irrelevant")),"Irrelevant")</f>
        <v>Irrelevant</v>
      </c>
      <c r="W433" s="4" t="str">
        <f>IF(AND(OR(I433="Exit ramp",I433="Entrance ramp"),'Input data'!X448=""),"Straight",IF(AND(OR(I433="Exit ramp",I433="Entrance ramp"),'Input data'!X448&gt;10),'Input data'!X448,"Irrelevant"))</f>
        <v>Irrelevant</v>
      </c>
      <c r="X433" s="4" t="str">
        <f>IF(AND(OR(I433="Exit ramp",I433="Entrance ramp"),OR('Input data'!Y448="",'Input data'!Y448&gt;(G433*1000))),G433*1000,IF(AND(OR(I433="Exit ramp",I433="Entrance ramp"),'Input data'!Y448&gt;0),'Input data'!Y448,"Irrelevant"))</f>
        <v>Irrelevant</v>
      </c>
      <c r="Y433" s="4" t="str">
        <f>IF(AND(I433="Exit ramp",'Input data'!Z448=""),95,IF(AND(I433="Entrance ramp",'Input data'!Z448=""),45,IF(AND(OR(I433="Exit ramp",I433="Entrance ramp"),'Input data'!Z448&gt;4,'Input data'!Z448&lt;200),'Input data'!Z448,"Irrelevant")))</f>
        <v>Irrelevant</v>
      </c>
      <c r="Z433" s="4" t="str">
        <f>IF(AND(OR(I433="Exit ramp",I433="Entrance ramp"),'Input data'!AA448=""),"Straight",IF(AND(OR(I433="Exit ramp",I433="Entrance ramp"),'Input data'!AA448&gt;10),'Input data'!AA448,"Irrelevant"))</f>
        <v>Irrelevant</v>
      </c>
      <c r="AA433" s="4" t="str">
        <f>IF(X433="Irrelevant","Irrelevant",IF(AND(OR(I433="Exit ramp",I433="Entrance ramp"),OR('Input data'!AB448="",'Input data'!AB448&gt;(G433*1000-X433))),G433*1000-X433,IF(AND(OR(I433="Exit ramp",I433="Entrance ramp"),'Input data'!AB448&gt;0),'Input data'!AB448,"Irrelevant")))</f>
        <v>Irrelevant</v>
      </c>
      <c r="AB433" s="4" t="str">
        <f>IF(AND(I433="Exit ramp",'Input data'!AC448=""),60,IF(AND(I433="Entrance ramp",'Input data'!AC448=""),80,IF(AND(OR(I433="Exit ramp",I433="Entrance ramp"),'Input data'!AC448&gt;4,'Input data'!AC448&lt;200),'Input data'!AC448,"Irrelevant")))</f>
        <v>Irrelevant</v>
      </c>
      <c r="AC433" s="4" t="str">
        <f>IF(AND(OR(I433="Motorway link",I433="Exit diverge",I433="Entrance merge"),'Input data'!AD448=""),"No",IF(OR(I433="Motorway link",I433="Exit diverge",I433="Entrance merge"),'Input data'!AD448,"Irrelevant"))</f>
        <v>Irrelevant</v>
      </c>
      <c r="AD433" s="4" t="str">
        <f>IF(AND(OR(I433="Motorway link",I433="Exit diverge",I433="Entrance merge"),'Input data'!AE448=""),"130 kph",IF(OR(I433="Motorway link",I433="Exit diverge",I433="Entrance merge"),'Input data'!AE448,"Irrelevant"))</f>
        <v>Irrelevant</v>
      </c>
      <c r="AE433" s="4" t="str">
        <f>IF(AND(I433="Entrance merge",'Input data'!AF448=""),"No",IF(I433="Entrance merge",'Input data'!AF448,"Irrelevant"))</f>
        <v>Irrelevant</v>
      </c>
      <c r="AF433" s="4" t="str">
        <f>IF(AND(AE433="Yes",'Input data'!AG448&gt;0,'Input data'!AG448&lt;1.00000001),'Input data'!AG448,IF(OR(AE433="No",AE433="Yes"),0,"Irrelevant"))</f>
        <v>Irrelevant</v>
      </c>
    </row>
    <row r="434" spans="1:32" x14ac:dyDescent="0.3">
      <c r="A434" s="4" t="str">
        <f>IF('Input data'!A449="","",'Input data'!A449)</f>
        <v/>
      </c>
      <c r="B434" s="4" t="str">
        <f>IF('Input data'!B449="","",'Input data'!B449)</f>
        <v/>
      </c>
      <c r="C434" s="4" t="str">
        <f>IF('Input data'!C449="","",'Input data'!C449)</f>
        <v/>
      </c>
      <c r="D434" s="4" t="str">
        <f>IF('Input data'!D449="","",'Input data'!D449)</f>
        <v/>
      </c>
      <c r="E434" s="4" t="str">
        <f>IF('Input data'!E449="","",'Input data'!E449)</f>
        <v/>
      </c>
      <c r="F434" s="4" t="str">
        <f>IF('Input data'!F449="","",'Input data'!F449)</f>
        <v/>
      </c>
      <c r="G434" s="4">
        <f>IF('Input data'!G449="","",'Input data'!G449)</f>
        <v>0</v>
      </c>
      <c r="H434" s="4" t="str">
        <f>IF('Input data'!H449&gt;0.5,'Input data'!H449,"")</f>
        <v/>
      </c>
      <c r="I434" s="4" t="str">
        <f>IF('Input data'!I449="","",'Input data'!I449)</f>
        <v/>
      </c>
      <c r="J434" s="4" t="str">
        <f>IF(AND(OR(I434="Motorway link",I434="Exit diverge",I434="Entrance merge"),'Input data'!K449=""),2,IF(AND(OR(I434="Motorway link",I434="Exit diverge",I434="Entrance merge"),'Input data'!K449&gt;0.5,'Input data'!K449&lt;21),'Input data'!K449,"Irrelevant"))</f>
        <v>Irrelevant</v>
      </c>
      <c r="K434" s="4" t="str">
        <f>IF(AND(OR(I434="Motorway link",I434="Exit diverge",I434="Entrance merge",I434="Exit ramp",I434="Entrance ramp"),'Input data'!L449=""),3.5,IF(AND(OR(I434="Motorway link",I434="Exit diverge",I434="Entrance merge",I434="Exit ramp",I434="Entrance ramp"),'Input data'!L449&gt;1.5,'Input data'!L449&lt;11),'Input data'!L449,"Irrelevant"))</f>
        <v>Irrelevant</v>
      </c>
      <c r="L434" s="4" t="str">
        <f>IF(AND(I434="Motorway link",'Input data'!M449=""),"No",IF(I434="Motorway link",'Input data'!M449,"Irrelevant"))</f>
        <v>Irrelevant</v>
      </c>
      <c r="M434" s="4" t="str">
        <f>IF(AND(L434="Yes",'Input data'!N449&gt;0,'Input data'!N449&lt;1.00000001),'Input data'!N449,IF(OR(L434="No",L434="Yes"),0,"Irrelevant"))</f>
        <v>Irrelevant</v>
      </c>
      <c r="N434" s="4" t="str">
        <f>IF(AND(OR(I434="Motorway link",I434="Exit diverge",I434="Entrance merge"),'Input data'!O449=""),3,IF(AND(OR(I434="Motorway link",I434="Exit diverge",I434="Entrance merge"),'Input data'!O449&lt;11,'Input data'!O449&gt;-0.00000001),'Input data'!O449,"Irrelevant"))</f>
        <v>Irrelevant</v>
      </c>
      <c r="O434" s="4" t="str">
        <f>IF(AND(OR(I434="Motorway link",I434="Exit diverge",I434="Entrance merge",I434="Exit ramp",I434="Entrance ramp"),'Input data'!P449=""),0.5,IF(AND(OR(I434="Motorway link",I434="Exit diverge",I434="Entrance merge",I434="Exit ramp",I434="Entrance ramp"),'Input data'!P449&gt;-0.00000001,'Input data'!P449&lt;11),'Input data'!P449,"Irrelevant"))</f>
        <v>Irrelevant</v>
      </c>
      <c r="P434" s="4" t="str">
        <f>IF(AND(OR(I434="Motorway link",I434="Exit diverge",I434="Entrance merge"),'Input data'!Q449=""),5,IF(AND(OR(I434="Motorway link",I434="Exit diverge",I434="Entrance merge"),'Input data'!Q449&gt;-0.00000001,'Input data'!Q449&lt;101),'Input data'!Q449,"Irrelevant"))</f>
        <v>Irrelevant</v>
      </c>
      <c r="Q434" s="4" t="str">
        <f>IF(AND(OR(I434="Motorway link",I434="Exit diverge",I434="Entrance merge"),'Input data'!R449=""),"Straight",IF(AND(OR(I434="Motorway link",I434="Exit diverge",I434="Entrance merge"),'Input data'!R449&gt;10),'Input data'!R449,"Irrelevant"))</f>
        <v>Irrelevant</v>
      </c>
      <c r="R434" s="4" t="str">
        <f>IF(Q434="Straight",0,IF(AND(OR(I434="Motorway link",I434="Exit diverge",I434="Entrance merge"),OR('Input data'!S449="",'Input data'!S449&gt;(G434*1000))),G434*1000,IF(AND(OR(I434="Motorway link",I434="Exit diverge",I434="Entrance merge"),'Input data'!S449&gt;0),'Input data'!S449,"Irrelevant")))</f>
        <v>Irrelevant</v>
      </c>
      <c r="S434" s="4" t="str">
        <f>IF(AND(OR(I434="Motorway link",I434="Exit diverge",I434="Entrance merge"),'Input data'!T449=""),"Straight",IF(AND(OR(I434="Motorway link",I434="Exit diverge",I434="Entrance merge"),'Input data'!T449&gt;10),'Input data'!T449,"Irrelevant"))</f>
        <v>Irrelevant</v>
      </c>
      <c r="T434" s="4" t="str">
        <f>IF(S434="Straight",0,IF(R434="Irrelevant","Irrelevant",IF(AND(OR(I434="Motorway link",I434="Exit diverge",I434="Entrance merge"),OR('Input data'!U449="",'Input data'!U449&gt;(G434*1000-R434))),G434*1000-R434,IF(AND(OR(I434="Motorway link",I434="Exit diverge",I434="Entrance merge"),'Input data'!U449&gt;0),'Input data'!U449,"Irrelevant"))))</f>
        <v>Irrelevant</v>
      </c>
      <c r="U434" s="4" t="str">
        <f>IF(AND(OR(I434="Motorway link",I434="Exit diverge",I434="Entrance merge",I434="Exit ramp",I434="Entrance ramp"),'Input data'!V449=""),"No",IF(OR(I434="Motorway link",I434="Exit diverge",I434="Entrance merge",I434="Exit ramp",I434="Entrance ramp"),'Input data'!V449,"Irrelevant"))</f>
        <v>Irrelevant</v>
      </c>
      <c r="V434" s="4" t="str">
        <f>IF(W434="Straight",IF(AND(OR(I434="Exit ramp",I434="Entrance ramp"),'Input data'!W449=""),"Straight diamond ramp",IF(OR(I434="Exit ramp",I434="Entrance ramp"),'Input data'!W449,"Irrelevant")),"Irrelevant")</f>
        <v>Irrelevant</v>
      </c>
      <c r="W434" s="4" t="str">
        <f>IF(AND(OR(I434="Exit ramp",I434="Entrance ramp"),'Input data'!X449=""),"Straight",IF(AND(OR(I434="Exit ramp",I434="Entrance ramp"),'Input data'!X449&gt;10),'Input data'!X449,"Irrelevant"))</f>
        <v>Irrelevant</v>
      </c>
      <c r="X434" s="4" t="str">
        <f>IF(AND(OR(I434="Exit ramp",I434="Entrance ramp"),OR('Input data'!Y449="",'Input data'!Y449&gt;(G434*1000))),G434*1000,IF(AND(OR(I434="Exit ramp",I434="Entrance ramp"),'Input data'!Y449&gt;0),'Input data'!Y449,"Irrelevant"))</f>
        <v>Irrelevant</v>
      </c>
      <c r="Y434" s="4" t="str">
        <f>IF(AND(I434="Exit ramp",'Input data'!Z449=""),95,IF(AND(I434="Entrance ramp",'Input data'!Z449=""),45,IF(AND(OR(I434="Exit ramp",I434="Entrance ramp"),'Input data'!Z449&gt;4,'Input data'!Z449&lt;200),'Input data'!Z449,"Irrelevant")))</f>
        <v>Irrelevant</v>
      </c>
      <c r="Z434" s="4" t="str">
        <f>IF(AND(OR(I434="Exit ramp",I434="Entrance ramp"),'Input data'!AA449=""),"Straight",IF(AND(OR(I434="Exit ramp",I434="Entrance ramp"),'Input data'!AA449&gt;10),'Input data'!AA449,"Irrelevant"))</f>
        <v>Irrelevant</v>
      </c>
      <c r="AA434" s="4" t="str">
        <f>IF(X434="Irrelevant","Irrelevant",IF(AND(OR(I434="Exit ramp",I434="Entrance ramp"),OR('Input data'!AB449="",'Input data'!AB449&gt;(G434*1000-X434))),G434*1000-X434,IF(AND(OR(I434="Exit ramp",I434="Entrance ramp"),'Input data'!AB449&gt;0),'Input data'!AB449,"Irrelevant")))</f>
        <v>Irrelevant</v>
      </c>
      <c r="AB434" s="4" t="str">
        <f>IF(AND(I434="Exit ramp",'Input data'!AC449=""),60,IF(AND(I434="Entrance ramp",'Input data'!AC449=""),80,IF(AND(OR(I434="Exit ramp",I434="Entrance ramp"),'Input data'!AC449&gt;4,'Input data'!AC449&lt;200),'Input data'!AC449,"Irrelevant")))</f>
        <v>Irrelevant</v>
      </c>
      <c r="AC434" s="4" t="str">
        <f>IF(AND(OR(I434="Motorway link",I434="Exit diverge",I434="Entrance merge"),'Input data'!AD449=""),"No",IF(OR(I434="Motorway link",I434="Exit diverge",I434="Entrance merge"),'Input data'!AD449,"Irrelevant"))</f>
        <v>Irrelevant</v>
      </c>
      <c r="AD434" s="4" t="str">
        <f>IF(AND(OR(I434="Motorway link",I434="Exit diverge",I434="Entrance merge"),'Input data'!AE449=""),"130 kph",IF(OR(I434="Motorway link",I434="Exit diverge",I434="Entrance merge"),'Input data'!AE449,"Irrelevant"))</f>
        <v>Irrelevant</v>
      </c>
      <c r="AE434" s="4" t="str">
        <f>IF(AND(I434="Entrance merge",'Input data'!AF449=""),"No",IF(I434="Entrance merge",'Input data'!AF449,"Irrelevant"))</f>
        <v>Irrelevant</v>
      </c>
      <c r="AF434" s="4" t="str">
        <f>IF(AND(AE434="Yes",'Input data'!AG449&gt;0,'Input data'!AG449&lt;1.00000001),'Input data'!AG449,IF(OR(AE434="No",AE434="Yes"),0,"Irrelevant"))</f>
        <v>Irrelevant</v>
      </c>
    </row>
    <row r="435" spans="1:32" x14ac:dyDescent="0.3">
      <c r="A435" s="4" t="str">
        <f>IF('Input data'!A450="","",'Input data'!A450)</f>
        <v/>
      </c>
      <c r="B435" s="4" t="str">
        <f>IF('Input data'!B450="","",'Input data'!B450)</f>
        <v/>
      </c>
      <c r="C435" s="4" t="str">
        <f>IF('Input data'!C450="","",'Input data'!C450)</f>
        <v/>
      </c>
      <c r="D435" s="4" t="str">
        <f>IF('Input data'!D450="","",'Input data'!D450)</f>
        <v/>
      </c>
      <c r="E435" s="4" t="str">
        <f>IF('Input data'!E450="","",'Input data'!E450)</f>
        <v/>
      </c>
      <c r="F435" s="4" t="str">
        <f>IF('Input data'!F450="","",'Input data'!F450)</f>
        <v/>
      </c>
      <c r="G435" s="4">
        <f>IF('Input data'!G450="","",'Input data'!G450)</f>
        <v>0</v>
      </c>
      <c r="H435" s="4" t="str">
        <f>IF('Input data'!H450&gt;0.5,'Input data'!H450,"")</f>
        <v/>
      </c>
      <c r="I435" s="4" t="str">
        <f>IF('Input data'!I450="","",'Input data'!I450)</f>
        <v/>
      </c>
      <c r="J435" s="4" t="str">
        <f>IF(AND(OR(I435="Motorway link",I435="Exit diverge",I435="Entrance merge"),'Input data'!K450=""),2,IF(AND(OR(I435="Motorway link",I435="Exit diverge",I435="Entrance merge"),'Input data'!K450&gt;0.5,'Input data'!K450&lt;21),'Input data'!K450,"Irrelevant"))</f>
        <v>Irrelevant</v>
      </c>
      <c r="K435" s="4" t="str">
        <f>IF(AND(OR(I435="Motorway link",I435="Exit diverge",I435="Entrance merge",I435="Exit ramp",I435="Entrance ramp"),'Input data'!L450=""),3.5,IF(AND(OR(I435="Motorway link",I435="Exit diverge",I435="Entrance merge",I435="Exit ramp",I435="Entrance ramp"),'Input data'!L450&gt;1.5,'Input data'!L450&lt;11),'Input data'!L450,"Irrelevant"))</f>
        <v>Irrelevant</v>
      </c>
      <c r="L435" s="4" t="str">
        <f>IF(AND(I435="Motorway link",'Input data'!M450=""),"No",IF(I435="Motorway link",'Input data'!M450,"Irrelevant"))</f>
        <v>Irrelevant</v>
      </c>
      <c r="M435" s="4" t="str">
        <f>IF(AND(L435="Yes",'Input data'!N450&gt;0,'Input data'!N450&lt;1.00000001),'Input data'!N450,IF(OR(L435="No",L435="Yes"),0,"Irrelevant"))</f>
        <v>Irrelevant</v>
      </c>
      <c r="N435" s="4" t="str">
        <f>IF(AND(OR(I435="Motorway link",I435="Exit diverge",I435="Entrance merge"),'Input data'!O450=""),3,IF(AND(OR(I435="Motorway link",I435="Exit diverge",I435="Entrance merge"),'Input data'!O450&lt;11,'Input data'!O450&gt;-0.00000001),'Input data'!O450,"Irrelevant"))</f>
        <v>Irrelevant</v>
      </c>
      <c r="O435" s="4" t="str">
        <f>IF(AND(OR(I435="Motorway link",I435="Exit diverge",I435="Entrance merge",I435="Exit ramp",I435="Entrance ramp"),'Input data'!P450=""),0.5,IF(AND(OR(I435="Motorway link",I435="Exit diverge",I435="Entrance merge",I435="Exit ramp",I435="Entrance ramp"),'Input data'!P450&gt;-0.00000001,'Input data'!P450&lt;11),'Input data'!P450,"Irrelevant"))</f>
        <v>Irrelevant</v>
      </c>
      <c r="P435" s="4" t="str">
        <f>IF(AND(OR(I435="Motorway link",I435="Exit diverge",I435="Entrance merge"),'Input data'!Q450=""),5,IF(AND(OR(I435="Motorway link",I435="Exit diverge",I435="Entrance merge"),'Input data'!Q450&gt;-0.00000001,'Input data'!Q450&lt;101),'Input data'!Q450,"Irrelevant"))</f>
        <v>Irrelevant</v>
      </c>
      <c r="Q435" s="4" t="str">
        <f>IF(AND(OR(I435="Motorway link",I435="Exit diverge",I435="Entrance merge"),'Input data'!R450=""),"Straight",IF(AND(OR(I435="Motorway link",I435="Exit diverge",I435="Entrance merge"),'Input data'!R450&gt;10),'Input data'!R450,"Irrelevant"))</f>
        <v>Irrelevant</v>
      </c>
      <c r="R435" s="4" t="str">
        <f>IF(Q435="Straight",0,IF(AND(OR(I435="Motorway link",I435="Exit diverge",I435="Entrance merge"),OR('Input data'!S450="",'Input data'!S450&gt;(G435*1000))),G435*1000,IF(AND(OR(I435="Motorway link",I435="Exit diverge",I435="Entrance merge"),'Input data'!S450&gt;0),'Input data'!S450,"Irrelevant")))</f>
        <v>Irrelevant</v>
      </c>
      <c r="S435" s="4" t="str">
        <f>IF(AND(OR(I435="Motorway link",I435="Exit diverge",I435="Entrance merge"),'Input data'!T450=""),"Straight",IF(AND(OR(I435="Motorway link",I435="Exit diverge",I435="Entrance merge"),'Input data'!T450&gt;10),'Input data'!T450,"Irrelevant"))</f>
        <v>Irrelevant</v>
      </c>
      <c r="T435" s="4" t="str">
        <f>IF(S435="Straight",0,IF(R435="Irrelevant","Irrelevant",IF(AND(OR(I435="Motorway link",I435="Exit diverge",I435="Entrance merge"),OR('Input data'!U450="",'Input data'!U450&gt;(G435*1000-R435))),G435*1000-R435,IF(AND(OR(I435="Motorway link",I435="Exit diverge",I435="Entrance merge"),'Input data'!U450&gt;0),'Input data'!U450,"Irrelevant"))))</f>
        <v>Irrelevant</v>
      </c>
      <c r="U435" s="4" t="str">
        <f>IF(AND(OR(I435="Motorway link",I435="Exit diverge",I435="Entrance merge",I435="Exit ramp",I435="Entrance ramp"),'Input data'!V450=""),"No",IF(OR(I435="Motorway link",I435="Exit diverge",I435="Entrance merge",I435="Exit ramp",I435="Entrance ramp"),'Input data'!V450,"Irrelevant"))</f>
        <v>Irrelevant</v>
      </c>
      <c r="V435" s="4" t="str">
        <f>IF(W435="Straight",IF(AND(OR(I435="Exit ramp",I435="Entrance ramp"),'Input data'!W450=""),"Straight diamond ramp",IF(OR(I435="Exit ramp",I435="Entrance ramp"),'Input data'!W450,"Irrelevant")),"Irrelevant")</f>
        <v>Irrelevant</v>
      </c>
      <c r="W435" s="4" t="str">
        <f>IF(AND(OR(I435="Exit ramp",I435="Entrance ramp"),'Input data'!X450=""),"Straight",IF(AND(OR(I435="Exit ramp",I435="Entrance ramp"),'Input data'!X450&gt;10),'Input data'!X450,"Irrelevant"))</f>
        <v>Irrelevant</v>
      </c>
      <c r="X435" s="4" t="str">
        <f>IF(AND(OR(I435="Exit ramp",I435="Entrance ramp"),OR('Input data'!Y450="",'Input data'!Y450&gt;(G435*1000))),G435*1000,IF(AND(OR(I435="Exit ramp",I435="Entrance ramp"),'Input data'!Y450&gt;0),'Input data'!Y450,"Irrelevant"))</f>
        <v>Irrelevant</v>
      </c>
      <c r="Y435" s="4" t="str">
        <f>IF(AND(I435="Exit ramp",'Input data'!Z450=""),95,IF(AND(I435="Entrance ramp",'Input data'!Z450=""),45,IF(AND(OR(I435="Exit ramp",I435="Entrance ramp"),'Input data'!Z450&gt;4,'Input data'!Z450&lt;200),'Input data'!Z450,"Irrelevant")))</f>
        <v>Irrelevant</v>
      </c>
      <c r="Z435" s="4" t="str">
        <f>IF(AND(OR(I435="Exit ramp",I435="Entrance ramp"),'Input data'!AA450=""),"Straight",IF(AND(OR(I435="Exit ramp",I435="Entrance ramp"),'Input data'!AA450&gt;10),'Input data'!AA450,"Irrelevant"))</f>
        <v>Irrelevant</v>
      </c>
      <c r="AA435" s="4" t="str">
        <f>IF(X435="Irrelevant","Irrelevant",IF(AND(OR(I435="Exit ramp",I435="Entrance ramp"),OR('Input data'!AB450="",'Input data'!AB450&gt;(G435*1000-X435))),G435*1000-X435,IF(AND(OR(I435="Exit ramp",I435="Entrance ramp"),'Input data'!AB450&gt;0),'Input data'!AB450,"Irrelevant")))</f>
        <v>Irrelevant</v>
      </c>
      <c r="AB435" s="4" t="str">
        <f>IF(AND(I435="Exit ramp",'Input data'!AC450=""),60,IF(AND(I435="Entrance ramp",'Input data'!AC450=""),80,IF(AND(OR(I435="Exit ramp",I435="Entrance ramp"),'Input data'!AC450&gt;4,'Input data'!AC450&lt;200),'Input data'!AC450,"Irrelevant")))</f>
        <v>Irrelevant</v>
      </c>
      <c r="AC435" s="4" t="str">
        <f>IF(AND(OR(I435="Motorway link",I435="Exit diverge",I435="Entrance merge"),'Input data'!AD450=""),"No",IF(OR(I435="Motorway link",I435="Exit diverge",I435="Entrance merge"),'Input data'!AD450,"Irrelevant"))</f>
        <v>Irrelevant</v>
      </c>
      <c r="AD435" s="4" t="str">
        <f>IF(AND(OR(I435="Motorway link",I435="Exit diverge",I435="Entrance merge"),'Input data'!AE450=""),"130 kph",IF(OR(I435="Motorway link",I435="Exit diverge",I435="Entrance merge"),'Input data'!AE450,"Irrelevant"))</f>
        <v>Irrelevant</v>
      </c>
      <c r="AE435" s="4" t="str">
        <f>IF(AND(I435="Entrance merge",'Input data'!AF450=""),"No",IF(I435="Entrance merge",'Input data'!AF450,"Irrelevant"))</f>
        <v>Irrelevant</v>
      </c>
      <c r="AF435" s="4" t="str">
        <f>IF(AND(AE435="Yes",'Input data'!AG450&gt;0,'Input data'!AG450&lt;1.00000001),'Input data'!AG450,IF(OR(AE435="No",AE435="Yes"),0,"Irrelevant"))</f>
        <v>Irrelevant</v>
      </c>
    </row>
    <row r="436" spans="1:32" x14ac:dyDescent="0.3">
      <c r="A436" s="4" t="str">
        <f>IF('Input data'!A451="","",'Input data'!A451)</f>
        <v/>
      </c>
      <c r="B436" s="4" t="str">
        <f>IF('Input data'!B451="","",'Input data'!B451)</f>
        <v/>
      </c>
      <c r="C436" s="4" t="str">
        <f>IF('Input data'!C451="","",'Input data'!C451)</f>
        <v/>
      </c>
      <c r="D436" s="4" t="str">
        <f>IF('Input data'!D451="","",'Input data'!D451)</f>
        <v/>
      </c>
      <c r="E436" s="4" t="str">
        <f>IF('Input data'!E451="","",'Input data'!E451)</f>
        <v/>
      </c>
      <c r="F436" s="4" t="str">
        <f>IF('Input data'!F451="","",'Input data'!F451)</f>
        <v/>
      </c>
      <c r="G436" s="4">
        <f>IF('Input data'!G451="","",'Input data'!G451)</f>
        <v>0</v>
      </c>
      <c r="H436" s="4" t="str">
        <f>IF('Input data'!H451&gt;0.5,'Input data'!H451,"")</f>
        <v/>
      </c>
      <c r="I436" s="4" t="str">
        <f>IF('Input data'!I451="","",'Input data'!I451)</f>
        <v/>
      </c>
      <c r="J436" s="4" t="str">
        <f>IF(AND(OR(I436="Motorway link",I436="Exit diverge",I436="Entrance merge"),'Input data'!K451=""),2,IF(AND(OR(I436="Motorway link",I436="Exit diverge",I436="Entrance merge"),'Input data'!K451&gt;0.5,'Input data'!K451&lt;21),'Input data'!K451,"Irrelevant"))</f>
        <v>Irrelevant</v>
      </c>
      <c r="K436" s="4" t="str">
        <f>IF(AND(OR(I436="Motorway link",I436="Exit diverge",I436="Entrance merge",I436="Exit ramp",I436="Entrance ramp"),'Input data'!L451=""),3.5,IF(AND(OR(I436="Motorway link",I436="Exit diverge",I436="Entrance merge",I436="Exit ramp",I436="Entrance ramp"),'Input data'!L451&gt;1.5,'Input data'!L451&lt;11),'Input data'!L451,"Irrelevant"))</f>
        <v>Irrelevant</v>
      </c>
      <c r="L436" s="4" t="str">
        <f>IF(AND(I436="Motorway link",'Input data'!M451=""),"No",IF(I436="Motorway link",'Input data'!M451,"Irrelevant"))</f>
        <v>Irrelevant</v>
      </c>
      <c r="M436" s="4" t="str">
        <f>IF(AND(L436="Yes",'Input data'!N451&gt;0,'Input data'!N451&lt;1.00000001),'Input data'!N451,IF(OR(L436="No",L436="Yes"),0,"Irrelevant"))</f>
        <v>Irrelevant</v>
      </c>
      <c r="N436" s="4" t="str">
        <f>IF(AND(OR(I436="Motorway link",I436="Exit diverge",I436="Entrance merge"),'Input data'!O451=""),3,IF(AND(OR(I436="Motorway link",I436="Exit diverge",I436="Entrance merge"),'Input data'!O451&lt;11,'Input data'!O451&gt;-0.00000001),'Input data'!O451,"Irrelevant"))</f>
        <v>Irrelevant</v>
      </c>
      <c r="O436" s="4" t="str">
        <f>IF(AND(OR(I436="Motorway link",I436="Exit diverge",I436="Entrance merge",I436="Exit ramp",I436="Entrance ramp"),'Input data'!P451=""),0.5,IF(AND(OR(I436="Motorway link",I436="Exit diverge",I436="Entrance merge",I436="Exit ramp",I436="Entrance ramp"),'Input data'!P451&gt;-0.00000001,'Input data'!P451&lt;11),'Input data'!P451,"Irrelevant"))</f>
        <v>Irrelevant</v>
      </c>
      <c r="P436" s="4" t="str">
        <f>IF(AND(OR(I436="Motorway link",I436="Exit diverge",I436="Entrance merge"),'Input data'!Q451=""),5,IF(AND(OR(I436="Motorway link",I436="Exit diverge",I436="Entrance merge"),'Input data'!Q451&gt;-0.00000001,'Input data'!Q451&lt;101),'Input data'!Q451,"Irrelevant"))</f>
        <v>Irrelevant</v>
      </c>
      <c r="Q436" s="4" t="str">
        <f>IF(AND(OR(I436="Motorway link",I436="Exit diverge",I436="Entrance merge"),'Input data'!R451=""),"Straight",IF(AND(OR(I436="Motorway link",I436="Exit diverge",I436="Entrance merge"),'Input data'!R451&gt;10),'Input data'!R451,"Irrelevant"))</f>
        <v>Irrelevant</v>
      </c>
      <c r="R436" s="4" t="str">
        <f>IF(Q436="Straight",0,IF(AND(OR(I436="Motorway link",I436="Exit diverge",I436="Entrance merge"),OR('Input data'!S451="",'Input data'!S451&gt;(G436*1000))),G436*1000,IF(AND(OR(I436="Motorway link",I436="Exit diverge",I436="Entrance merge"),'Input data'!S451&gt;0),'Input data'!S451,"Irrelevant")))</f>
        <v>Irrelevant</v>
      </c>
      <c r="S436" s="4" t="str">
        <f>IF(AND(OR(I436="Motorway link",I436="Exit diverge",I436="Entrance merge"),'Input data'!T451=""),"Straight",IF(AND(OR(I436="Motorway link",I436="Exit diverge",I436="Entrance merge"),'Input data'!T451&gt;10),'Input data'!T451,"Irrelevant"))</f>
        <v>Irrelevant</v>
      </c>
      <c r="T436" s="4" t="str">
        <f>IF(S436="Straight",0,IF(R436="Irrelevant","Irrelevant",IF(AND(OR(I436="Motorway link",I436="Exit diverge",I436="Entrance merge"),OR('Input data'!U451="",'Input data'!U451&gt;(G436*1000-R436))),G436*1000-R436,IF(AND(OR(I436="Motorway link",I436="Exit diverge",I436="Entrance merge"),'Input data'!U451&gt;0),'Input data'!U451,"Irrelevant"))))</f>
        <v>Irrelevant</v>
      </c>
      <c r="U436" s="4" t="str">
        <f>IF(AND(OR(I436="Motorway link",I436="Exit diverge",I436="Entrance merge",I436="Exit ramp",I436="Entrance ramp"),'Input data'!V451=""),"No",IF(OR(I436="Motorway link",I436="Exit diverge",I436="Entrance merge",I436="Exit ramp",I436="Entrance ramp"),'Input data'!V451,"Irrelevant"))</f>
        <v>Irrelevant</v>
      </c>
      <c r="V436" s="4" t="str">
        <f>IF(W436="Straight",IF(AND(OR(I436="Exit ramp",I436="Entrance ramp"),'Input data'!W451=""),"Straight diamond ramp",IF(OR(I436="Exit ramp",I436="Entrance ramp"),'Input data'!W451,"Irrelevant")),"Irrelevant")</f>
        <v>Irrelevant</v>
      </c>
      <c r="W436" s="4" t="str">
        <f>IF(AND(OR(I436="Exit ramp",I436="Entrance ramp"),'Input data'!X451=""),"Straight",IF(AND(OR(I436="Exit ramp",I436="Entrance ramp"),'Input data'!X451&gt;10),'Input data'!X451,"Irrelevant"))</f>
        <v>Irrelevant</v>
      </c>
      <c r="X436" s="4" t="str">
        <f>IF(AND(OR(I436="Exit ramp",I436="Entrance ramp"),OR('Input data'!Y451="",'Input data'!Y451&gt;(G436*1000))),G436*1000,IF(AND(OR(I436="Exit ramp",I436="Entrance ramp"),'Input data'!Y451&gt;0),'Input data'!Y451,"Irrelevant"))</f>
        <v>Irrelevant</v>
      </c>
      <c r="Y436" s="4" t="str">
        <f>IF(AND(I436="Exit ramp",'Input data'!Z451=""),95,IF(AND(I436="Entrance ramp",'Input data'!Z451=""),45,IF(AND(OR(I436="Exit ramp",I436="Entrance ramp"),'Input data'!Z451&gt;4,'Input data'!Z451&lt;200),'Input data'!Z451,"Irrelevant")))</f>
        <v>Irrelevant</v>
      </c>
      <c r="Z436" s="4" t="str">
        <f>IF(AND(OR(I436="Exit ramp",I436="Entrance ramp"),'Input data'!AA451=""),"Straight",IF(AND(OR(I436="Exit ramp",I436="Entrance ramp"),'Input data'!AA451&gt;10),'Input data'!AA451,"Irrelevant"))</f>
        <v>Irrelevant</v>
      </c>
      <c r="AA436" s="4" t="str">
        <f>IF(X436="Irrelevant","Irrelevant",IF(AND(OR(I436="Exit ramp",I436="Entrance ramp"),OR('Input data'!AB451="",'Input data'!AB451&gt;(G436*1000-X436))),G436*1000-X436,IF(AND(OR(I436="Exit ramp",I436="Entrance ramp"),'Input data'!AB451&gt;0),'Input data'!AB451,"Irrelevant")))</f>
        <v>Irrelevant</v>
      </c>
      <c r="AB436" s="4" t="str">
        <f>IF(AND(I436="Exit ramp",'Input data'!AC451=""),60,IF(AND(I436="Entrance ramp",'Input data'!AC451=""),80,IF(AND(OR(I436="Exit ramp",I436="Entrance ramp"),'Input data'!AC451&gt;4,'Input data'!AC451&lt;200),'Input data'!AC451,"Irrelevant")))</f>
        <v>Irrelevant</v>
      </c>
      <c r="AC436" s="4" t="str">
        <f>IF(AND(OR(I436="Motorway link",I436="Exit diverge",I436="Entrance merge"),'Input data'!AD451=""),"No",IF(OR(I436="Motorway link",I436="Exit diverge",I436="Entrance merge"),'Input data'!AD451,"Irrelevant"))</f>
        <v>Irrelevant</v>
      </c>
      <c r="AD436" s="4" t="str">
        <f>IF(AND(OR(I436="Motorway link",I436="Exit diverge",I436="Entrance merge"),'Input data'!AE451=""),"130 kph",IF(OR(I436="Motorway link",I436="Exit diverge",I436="Entrance merge"),'Input data'!AE451,"Irrelevant"))</f>
        <v>Irrelevant</v>
      </c>
      <c r="AE436" s="4" t="str">
        <f>IF(AND(I436="Entrance merge",'Input data'!AF451=""),"No",IF(I436="Entrance merge",'Input data'!AF451,"Irrelevant"))</f>
        <v>Irrelevant</v>
      </c>
      <c r="AF436" s="4" t="str">
        <f>IF(AND(AE436="Yes",'Input data'!AG451&gt;0,'Input data'!AG451&lt;1.00000001),'Input data'!AG451,IF(OR(AE436="No",AE436="Yes"),0,"Irrelevant"))</f>
        <v>Irrelevant</v>
      </c>
    </row>
    <row r="437" spans="1:32" x14ac:dyDescent="0.3">
      <c r="A437" s="4" t="str">
        <f>IF('Input data'!A452="","",'Input data'!A452)</f>
        <v/>
      </c>
      <c r="B437" s="4" t="str">
        <f>IF('Input data'!B452="","",'Input data'!B452)</f>
        <v/>
      </c>
      <c r="C437" s="4" t="str">
        <f>IF('Input data'!C452="","",'Input data'!C452)</f>
        <v/>
      </c>
      <c r="D437" s="4" t="str">
        <f>IF('Input data'!D452="","",'Input data'!D452)</f>
        <v/>
      </c>
      <c r="E437" s="4" t="str">
        <f>IF('Input data'!E452="","",'Input data'!E452)</f>
        <v/>
      </c>
      <c r="F437" s="4" t="str">
        <f>IF('Input data'!F452="","",'Input data'!F452)</f>
        <v/>
      </c>
      <c r="G437" s="4">
        <f>IF('Input data'!G452="","",'Input data'!G452)</f>
        <v>0</v>
      </c>
      <c r="H437" s="4" t="str">
        <f>IF('Input data'!H452&gt;0.5,'Input data'!H452,"")</f>
        <v/>
      </c>
      <c r="I437" s="4" t="str">
        <f>IF('Input data'!I452="","",'Input data'!I452)</f>
        <v/>
      </c>
      <c r="J437" s="4" t="str">
        <f>IF(AND(OR(I437="Motorway link",I437="Exit diverge",I437="Entrance merge"),'Input data'!K452=""),2,IF(AND(OR(I437="Motorway link",I437="Exit diverge",I437="Entrance merge"),'Input data'!K452&gt;0.5,'Input data'!K452&lt;21),'Input data'!K452,"Irrelevant"))</f>
        <v>Irrelevant</v>
      </c>
      <c r="K437" s="4" t="str">
        <f>IF(AND(OR(I437="Motorway link",I437="Exit diverge",I437="Entrance merge",I437="Exit ramp",I437="Entrance ramp"),'Input data'!L452=""),3.5,IF(AND(OR(I437="Motorway link",I437="Exit diverge",I437="Entrance merge",I437="Exit ramp",I437="Entrance ramp"),'Input data'!L452&gt;1.5,'Input data'!L452&lt;11),'Input data'!L452,"Irrelevant"))</f>
        <v>Irrelevant</v>
      </c>
      <c r="L437" s="4" t="str">
        <f>IF(AND(I437="Motorway link",'Input data'!M452=""),"No",IF(I437="Motorway link",'Input data'!M452,"Irrelevant"))</f>
        <v>Irrelevant</v>
      </c>
      <c r="M437" s="4" t="str">
        <f>IF(AND(L437="Yes",'Input data'!N452&gt;0,'Input data'!N452&lt;1.00000001),'Input data'!N452,IF(OR(L437="No",L437="Yes"),0,"Irrelevant"))</f>
        <v>Irrelevant</v>
      </c>
      <c r="N437" s="4" t="str">
        <f>IF(AND(OR(I437="Motorway link",I437="Exit diverge",I437="Entrance merge"),'Input data'!O452=""),3,IF(AND(OR(I437="Motorway link",I437="Exit diverge",I437="Entrance merge"),'Input data'!O452&lt;11,'Input data'!O452&gt;-0.00000001),'Input data'!O452,"Irrelevant"))</f>
        <v>Irrelevant</v>
      </c>
      <c r="O437" s="4" t="str">
        <f>IF(AND(OR(I437="Motorway link",I437="Exit diverge",I437="Entrance merge",I437="Exit ramp",I437="Entrance ramp"),'Input data'!P452=""),0.5,IF(AND(OR(I437="Motorway link",I437="Exit diverge",I437="Entrance merge",I437="Exit ramp",I437="Entrance ramp"),'Input data'!P452&gt;-0.00000001,'Input data'!P452&lt;11),'Input data'!P452,"Irrelevant"))</f>
        <v>Irrelevant</v>
      </c>
      <c r="P437" s="4" t="str">
        <f>IF(AND(OR(I437="Motorway link",I437="Exit diverge",I437="Entrance merge"),'Input data'!Q452=""),5,IF(AND(OR(I437="Motorway link",I437="Exit diverge",I437="Entrance merge"),'Input data'!Q452&gt;-0.00000001,'Input data'!Q452&lt;101),'Input data'!Q452,"Irrelevant"))</f>
        <v>Irrelevant</v>
      </c>
      <c r="Q437" s="4" t="str">
        <f>IF(AND(OR(I437="Motorway link",I437="Exit diverge",I437="Entrance merge"),'Input data'!R452=""),"Straight",IF(AND(OR(I437="Motorway link",I437="Exit diverge",I437="Entrance merge"),'Input data'!R452&gt;10),'Input data'!R452,"Irrelevant"))</f>
        <v>Irrelevant</v>
      </c>
      <c r="R437" s="4" t="str">
        <f>IF(Q437="Straight",0,IF(AND(OR(I437="Motorway link",I437="Exit diverge",I437="Entrance merge"),OR('Input data'!S452="",'Input data'!S452&gt;(G437*1000))),G437*1000,IF(AND(OR(I437="Motorway link",I437="Exit diverge",I437="Entrance merge"),'Input data'!S452&gt;0),'Input data'!S452,"Irrelevant")))</f>
        <v>Irrelevant</v>
      </c>
      <c r="S437" s="4" t="str">
        <f>IF(AND(OR(I437="Motorway link",I437="Exit diverge",I437="Entrance merge"),'Input data'!T452=""),"Straight",IF(AND(OR(I437="Motorway link",I437="Exit diverge",I437="Entrance merge"),'Input data'!T452&gt;10),'Input data'!T452,"Irrelevant"))</f>
        <v>Irrelevant</v>
      </c>
      <c r="T437" s="4" t="str">
        <f>IF(S437="Straight",0,IF(R437="Irrelevant","Irrelevant",IF(AND(OR(I437="Motorway link",I437="Exit diverge",I437="Entrance merge"),OR('Input data'!U452="",'Input data'!U452&gt;(G437*1000-R437))),G437*1000-R437,IF(AND(OR(I437="Motorway link",I437="Exit diverge",I437="Entrance merge"),'Input data'!U452&gt;0),'Input data'!U452,"Irrelevant"))))</f>
        <v>Irrelevant</v>
      </c>
      <c r="U437" s="4" t="str">
        <f>IF(AND(OR(I437="Motorway link",I437="Exit diverge",I437="Entrance merge",I437="Exit ramp",I437="Entrance ramp"),'Input data'!V452=""),"No",IF(OR(I437="Motorway link",I437="Exit diverge",I437="Entrance merge",I437="Exit ramp",I437="Entrance ramp"),'Input data'!V452,"Irrelevant"))</f>
        <v>Irrelevant</v>
      </c>
      <c r="V437" s="4" t="str">
        <f>IF(W437="Straight",IF(AND(OR(I437="Exit ramp",I437="Entrance ramp"),'Input data'!W452=""),"Straight diamond ramp",IF(OR(I437="Exit ramp",I437="Entrance ramp"),'Input data'!W452,"Irrelevant")),"Irrelevant")</f>
        <v>Irrelevant</v>
      </c>
      <c r="W437" s="4" t="str">
        <f>IF(AND(OR(I437="Exit ramp",I437="Entrance ramp"),'Input data'!X452=""),"Straight",IF(AND(OR(I437="Exit ramp",I437="Entrance ramp"),'Input data'!X452&gt;10),'Input data'!X452,"Irrelevant"))</f>
        <v>Irrelevant</v>
      </c>
      <c r="X437" s="4" t="str">
        <f>IF(AND(OR(I437="Exit ramp",I437="Entrance ramp"),OR('Input data'!Y452="",'Input data'!Y452&gt;(G437*1000))),G437*1000,IF(AND(OR(I437="Exit ramp",I437="Entrance ramp"),'Input data'!Y452&gt;0),'Input data'!Y452,"Irrelevant"))</f>
        <v>Irrelevant</v>
      </c>
      <c r="Y437" s="4" t="str">
        <f>IF(AND(I437="Exit ramp",'Input data'!Z452=""),95,IF(AND(I437="Entrance ramp",'Input data'!Z452=""),45,IF(AND(OR(I437="Exit ramp",I437="Entrance ramp"),'Input data'!Z452&gt;4,'Input data'!Z452&lt;200),'Input data'!Z452,"Irrelevant")))</f>
        <v>Irrelevant</v>
      </c>
      <c r="Z437" s="4" t="str">
        <f>IF(AND(OR(I437="Exit ramp",I437="Entrance ramp"),'Input data'!AA452=""),"Straight",IF(AND(OR(I437="Exit ramp",I437="Entrance ramp"),'Input data'!AA452&gt;10),'Input data'!AA452,"Irrelevant"))</f>
        <v>Irrelevant</v>
      </c>
      <c r="AA437" s="4" t="str">
        <f>IF(X437="Irrelevant","Irrelevant",IF(AND(OR(I437="Exit ramp",I437="Entrance ramp"),OR('Input data'!AB452="",'Input data'!AB452&gt;(G437*1000-X437))),G437*1000-X437,IF(AND(OR(I437="Exit ramp",I437="Entrance ramp"),'Input data'!AB452&gt;0),'Input data'!AB452,"Irrelevant")))</f>
        <v>Irrelevant</v>
      </c>
      <c r="AB437" s="4" t="str">
        <f>IF(AND(I437="Exit ramp",'Input data'!AC452=""),60,IF(AND(I437="Entrance ramp",'Input data'!AC452=""),80,IF(AND(OR(I437="Exit ramp",I437="Entrance ramp"),'Input data'!AC452&gt;4,'Input data'!AC452&lt;200),'Input data'!AC452,"Irrelevant")))</f>
        <v>Irrelevant</v>
      </c>
      <c r="AC437" s="4" t="str">
        <f>IF(AND(OR(I437="Motorway link",I437="Exit diverge",I437="Entrance merge"),'Input data'!AD452=""),"No",IF(OR(I437="Motorway link",I437="Exit diverge",I437="Entrance merge"),'Input data'!AD452,"Irrelevant"))</f>
        <v>Irrelevant</v>
      </c>
      <c r="AD437" s="4" t="str">
        <f>IF(AND(OR(I437="Motorway link",I437="Exit diverge",I437="Entrance merge"),'Input data'!AE452=""),"130 kph",IF(OR(I437="Motorway link",I437="Exit diverge",I437="Entrance merge"),'Input data'!AE452,"Irrelevant"))</f>
        <v>Irrelevant</v>
      </c>
      <c r="AE437" s="4" t="str">
        <f>IF(AND(I437="Entrance merge",'Input data'!AF452=""),"No",IF(I437="Entrance merge",'Input data'!AF452,"Irrelevant"))</f>
        <v>Irrelevant</v>
      </c>
      <c r="AF437" s="4" t="str">
        <f>IF(AND(AE437="Yes",'Input data'!AG452&gt;0,'Input data'!AG452&lt;1.00000001),'Input data'!AG452,IF(OR(AE437="No",AE437="Yes"),0,"Irrelevant"))</f>
        <v>Irrelevant</v>
      </c>
    </row>
    <row r="438" spans="1:32" x14ac:dyDescent="0.3">
      <c r="A438" s="4" t="str">
        <f>IF('Input data'!A453="","",'Input data'!A453)</f>
        <v/>
      </c>
      <c r="B438" s="4" t="str">
        <f>IF('Input data'!B453="","",'Input data'!B453)</f>
        <v/>
      </c>
      <c r="C438" s="4" t="str">
        <f>IF('Input data'!C453="","",'Input data'!C453)</f>
        <v/>
      </c>
      <c r="D438" s="4" t="str">
        <f>IF('Input data'!D453="","",'Input data'!D453)</f>
        <v/>
      </c>
      <c r="E438" s="4" t="str">
        <f>IF('Input data'!E453="","",'Input data'!E453)</f>
        <v/>
      </c>
      <c r="F438" s="4" t="str">
        <f>IF('Input data'!F453="","",'Input data'!F453)</f>
        <v/>
      </c>
      <c r="G438" s="4">
        <f>IF('Input data'!G453="","",'Input data'!G453)</f>
        <v>0</v>
      </c>
      <c r="H438" s="4" t="str">
        <f>IF('Input data'!H453&gt;0.5,'Input data'!H453,"")</f>
        <v/>
      </c>
      <c r="I438" s="4" t="str">
        <f>IF('Input data'!I453="","",'Input data'!I453)</f>
        <v/>
      </c>
      <c r="J438" s="4" t="str">
        <f>IF(AND(OR(I438="Motorway link",I438="Exit diverge",I438="Entrance merge"),'Input data'!K453=""),2,IF(AND(OR(I438="Motorway link",I438="Exit diverge",I438="Entrance merge"),'Input data'!K453&gt;0.5,'Input data'!K453&lt;21),'Input data'!K453,"Irrelevant"))</f>
        <v>Irrelevant</v>
      </c>
      <c r="K438" s="4" t="str">
        <f>IF(AND(OR(I438="Motorway link",I438="Exit diverge",I438="Entrance merge",I438="Exit ramp",I438="Entrance ramp"),'Input data'!L453=""),3.5,IF(AND(OR(I438="Motorway link",I438="Exit diverge",I438="Entrance merge",I438="Exit ramp",I438="Entrance ramp"),'Input data'!L453&gt;1.5,'Input data'!L453&lt;11),'Input data'!L453,"Irrelevant"))</f>
        <v>Irrelevant</v>
      </c>
      <c r="L438" s="4" t="str">
        <f>IF(AND(I438="Motorway link",'Input data'!M453=""),"No",IF(I438="Motorway link",'Input data'!M453,"Irrelevant"))</f>
        <v>Irrelevant</v>
      </c>
      <c r="M438" s="4" t="str">
        <f>IF(AND(L438="Yes",'Input data'!N453&gt;0,'Input data'!N453&lt;1.00000001),'Input data'!N453,IF(OR(L438="No",L438="Yes"),0,"Irrelevant"))</f>
        <v>Irrelevant</v>
      </c>
      <c r="N438" s="4" t="str">
        <f>IF(AND(OR(I438="Motorway link",I438="Exit diverge",I438="Entrance merge"),'Input data'!O453=""),3,IF(AND(OR(I438="Motorway link",I438="Exit diverge",I438="Entrance merge"),'Input data'!O453&lt;11,'Input data'!O453&gt;-0.00000001),'Input data'!O453,"Irrelevant"))</f>
        <v>Irrelevant</v>
      </c>
      <c r="O438" s="4" t="str">
        <f>IF(AND(OR(I438="Motorway link",I438="Exit diverge",I438="Entrance merge",I438="Exit ramp",I438="Entrance ramp"),'Input data'!P453=""),0.5,IF(AND(OR(I438="Motorway link",I438="Exit diverge",I438="Entrance merge",I438="Exit ramp",I438="Entrance ramp"),'Input data'!P453&gt;-0.00000001,'Input data'!P453&lt;11),'Input data'!P453,"Irrelevant"))</f>
        <v>Irrelevant</v>
      </c>
      <c r="P438" s="4" t="str">
        <f>IF(AND(OR(I438="Motorway link",I438="Exit diverge",I438="Entrance merge"),'Input data'!Q453=""),5,IF(AND(OR(I438="Motorway link",I438="Exit diverge",I438="Entrance merge"),'Input data'!Q453&gt;-0.00000001,'Input data'!Q453&lt;101),'Input data'!Q453,"Irrelevant"))</f>
        <v>Irrelevant</v>
      </c>
      <c r="Q438" s="4" t="str">
        <f>IF(AND(OR(I438="Motorway link",I438="Exit diverge",I438="Entrance merge"),'Input data'!R453=""),"Straight",IF(AND(OR(I438="Motorway link",I438="Exit diverge",I438="Entrance merge"),'Input data'!R453&gt;10),'Input data'!R453,"Irrelevant"))</f>
        <v>Irrelevant</v>
      </c>
      <c r="R438" s="4" t="str">
        <f>IF(Q438="Straight",0,IF(AND(OR(I438="Motorway link",I438="Exit diverge",I438="Entrance merge"),OR('Input data'!S453="",'Input data'!S453&gt;(G438*1000))),G438*1000,IF(AND(OR(I438="Motorway link",I438="Exit diverge",I438="Entrance merge"),'Input data'!S453&gt;0),'Input data'!S453,"Irrelevant")))</f>
        <v>Irrelevant</v>
      </c>
      <c r="S438" s="4" t="str">
        <f>IF(AND(OR(I438="Motorway link",I438="Exit diverge",I438="Entrance merge"),'Input data'!T453=""),"Straight",IF(AND(OR(I438="Motorway link",I438="Exit diverge",I438="Entrance merge"),'Input data'!T453&gt;10),'Input data'!T453,"Irrelevant"))</f>
        <v>Irrelevant</v>
      </c>
      <c r="T438" s="4" t="str">
        <f>IF(S438="Straight",0,IF(R438="Irrelevant","Irrelevant",IF(AND(OR(I438="Motorway link",I438="Exit diverge",I438="Entrance merge"),OR('Input data'!U453="",'Input data'!U453&gt;(G438*1000-R438))),G438*1000-R438,IF(AND(OR(I438="Motorway link",I438="Exit diverge",I438="Entrance merge"),'Input data'!U453&gt;0),'Input data'!U453,"Irrelevant"))))</f>
        <v>Irrelevant</v>
      </c>
      <c r="U438" s="4" t="str">
        <f>IF(AND(OR(I438="Motorway link",I438="Exit diverge",I438="Entrance merge",I438="Exit ramp",I438="Entrance ramp"),'Input data'!V453=""),"No",IF(OR(I438="Motorway link",I438="Exit diverge",I438="Entrance merge",I438="Exit ramp",I438="Entrance ramp"),'Input data'!V453,"Irrelevant"))</f>
        <v>Irrelevant</v>
      </c>
      <c r="V438" s="4" t="str">
        <f>IF(W438="Straight",IF(AND(OR(I438="Exit ramp",I438="Entrance ramp"),'Input data'!W453=""),"Straight diamond ramp",IF(OR(I438="Exit ramp",I438="Entrance ramp"),'Input data'!W453,"Irrelevant")),"Irrelevant")</f>
        <v>Irrelevant</v>
      </c>
      <c r="W438" s="4" t="str">
        <f>IF(AND(OR(I438="Exit ramp",I438="Entrance ramp"),'Input data'!X453=""),"Straight",IF(AND(OR(I438="Exit ramp",I438="Entrance ramp"),'Input data'!X453&gt;10),'Input data'!X453,"Irrelevant"))</f>
        <v>Irrelevant</v>
      </c>
      <c r="X438" s="4" t="str">
        <f>IF(AND(OR(I438="Exit ramp",I438="Entrance ramp"),OR('Input data'!Y453="",'Input data'!Y453&gt;(G438*1000))),G438*1000,IF(AND(OR(I438="Exit ramp",I438="Entrance ramp"),'Input data'!Y453&gt;0),'Input data'!Y453,"Irrelevant"))</f>
        <v>Irrelevant</v>
      </c>
      <c r="Y438" s="4" t="str">
        <f>IF(AND(I438="Exit ramp",'Input data'!Z453=""),95,IF(AND(I438="Entrance ramp",'Input data'!Z453=""),45,IF(AND(OR(I438="Exit ramp",I438="Entrance ramp"),'Input data'!Z453&gt;4,'Input data'!Z453&lt;200),'Input data'!Z453,"Irrelevant")))</f>
        <v>Irrelevant</v>
      </c>
      <c r="Z438" s="4" t="str">
        <f>IF(AND(OR(I438="Exit ramp",I438="Entrance ramp"),'Input data'!AA453=""),"Straight",IF(AND(OR(I438="Exit ramp",I438="Entrance ramp"),'Input data'!AA453&gt;10),'Input data'!AA453,"Irrelevant"))</f>
        <v>Irrelevant</v>
      </c>
      <c r="AA438" s="4" t="str">
        <f>IF(X438="Irrelevant","Irrelevant",IF(AND(OR(I438="Exit ramp",I438="Entrance ramp"),OR('Input data'!AB453="",'Input data'!AB453&gt;(G438*1000-X438))),G438*1000-X438,IF(AND(OR(I438="Exit ramp",I438="Entrance ramp"),'Input data'!AB453&gt;0),'Input data'!AB453,"Irrelevant")))</f>
        <v>Irrelevant</v>
      </c>
      <c r="AB438" s="4" t="str">
        <f>IF(AND(I438="Exit ramp",'Input data'!AC453=""),60,IF(AND(I438="Entrance ramp",'Input data'!AC453=""),80,IF(AND(OR(I438="Exit ramp",I438="Entrance ramp"),'Input data'!AC453&gt;4,'Input data'!AC453&lt;200),'Input data'!AC453,"Irrelevant")))</f>
        <v>Irrelevant</v>
      </c>
      <c r="AC438" s="4" t="str">
        <f>IF(AND(OR(I438="Motorway link",I438="Exit diverge",I438="Entrance merge"),'Input data'!AD453=""),"No",IF(OR(I438="Motorway link",I438="Exit diverge",I438="Entrance merge"),'Input data'!AD453,"Irrelevant"))</f>
        <v>Irrelevant</v>
      </c>
      <c r="AD438" s="4" t="str">
        <f>IF(AND(OR(I438="Motorway link",I438="Exit diverge",I438="Entrance merge"),'Input data'!AE453=""),"130 kph",IF(OR(I438="Motorway link",I438="Exit diverge",I438="Entrance merge"),'Input data'!AE453,"Irrelevant"))</f>
        <v>Irrelevant</v>
      </c>
      <c r="AE438" s="4" t="str">
        <f>IF(AND(I438="Entrance merge",'Input data'!AF453=""),"No",IF(I438="Entrance merge",'Input data'!AF453,"Irrelevant"))</f>
        <v>Irrelevant</v>
      </c>
      <c r="AF438" s="4" t="str">
        <f>IF(AND(AE438="Yes",'Input data'!AG453&gt;0,'Input data'!AG453&lt;1.00000001),'Input data'!AG453,IF(OR(AE438="No",AE438="Yes"),0,"Irrelevant"))</f>
        <v>Irrelevant</v>
      </c>
    </row>
    <row r="439" spans="1:32" x14ac:dyDescent="0.3">
      <c r="A439" s="4" t="str">
        <f>IF('Input data'!A454="","",'Input data'!A454)</f>
        <v/>
      </c>
      <c r="B439" s="4" t="str">
        <f>IF('Input data'!B454="","",'Input data'!B454)</f>
        <v/>
      </c>
      <c r="C439" s="4" t="str">
        <f>IF('Input data'!C454="","",'Input data'!C454)</f>
        <v/>
      </c>
      <c r="D439" s="4" t="str">
        <f>IF('Input data'!D454="","",'Input data'!D454)</f>
        <v/>
      </c>
      <c r="E439" s="4" t="str">
        <f>IF('Input data'!E454="","",'Input data'!E454)</f>
        <v/>
      </c>
      <c r="F439" s="4" t="str">
        <f>IF('Input data'!F454="","",'Input data'!F454)</f>
        <v/>
      </c>
      <c r="G439" s="4">
        <f>IF('Input data'!G454="","",'Input data'!G454)</f>
        <v>0</v>
      </c>
      <c r="H439" s="4" t="str">
        <f>IF('Input data'!H454&gt;0.5,'Input data'!H454,"")</f>
        <v/>
      </c>
      <c r="I439" s="4" t="str">
        <f>IF('Input data'!I454="","",'Input data'!I454)</f>
        <v/>
      </c>
      <c r="J439" s="4" t="str">
        <f>IF(AND(OR(I439="Motorway link",I439="Exit diverge",I439="Entrance merge"),'Input data'!K454=""),2,IF(AND(OR(I439="Motorway link",I439="Exit diverge",I439="Entrance merge"),'Input data'!K454&gt;0.5,'Input data'!K454&lt;21),'Input data'!K454,"Irrelevant"))</f>
        <v>Irrelevant</v>
      </c>
      <c r="K439" s="4" t="str">
        <f>IF(AND(OR(I439="Motorway link",I439="Exit diverge",I439="Entrance merge",I439="Exit ramp",I439="Entrance ramp"),'Input data'!L454=""),3.5,IF(AND(OR(I439="Motorway link",I439="Exit diverge",I439="Entrance merge",I439="Exit ramp",I439="Entrance ramp"),'Input data'!L454&gt;1.5,'Input data'!L454&lt;11),'Input data'!L454,"Irrelevant"))</f>
        <v>Irrelevant</v>
      </c>
      <c r="L439" s="4" t="str">
        <f>IF(AND(I439="Motorway link",'Input data'!M454=""),"No",IF(I439="Motorway link",'Input data'!M454,"Irrelevant"))</f>
        <v>Irrelevant</v>
      </c>
      <c r="M439" s="4" t="str">
        <f>IF(AND(L439="Yes",'Input data'!N454&gt;0,'Input data'!N454&lt;1.00000001),'Input data'!N454,IF(OR(L439="No",L439="Yes"),0,"Irrelevant"))</f>
        <v>Irrelevant</v>
      </c>
      <c r="N439" s="4" t="str">
        <f>IF(AND(OR(I439="Motorway link",I439="Exit diverge",I439="Entrance merge"),'Input data'!O454=""),3,IF(AND(OR(I439="Motorway link",I439="Exit diverge",I439="Entrance merge"),'Input data'!O454&lt;11,'Input data'!O454&gt;-0.00000001),'Input data'!O454,"Irrelevant"))</f>
        <v>Irrelevant</v>
      </c>
      <c r="O439" s="4" t="str">
        <f>IF(AND(OR(I439="Motorway link",I439="Exit diverge",I439="Entrance merge",I439="Exit ramp",I439="Entrance ramp"),'Input data'!P454=""),0.5,IF(AND(OR(I439="Motorway link",I439="Exit diverge",I439="Entrance merge",I439="Exit ramp",I439="Entrance ramp"),'Input data'!P454&gt;-0.00000001,'Input data'!P454&lt;11),'Input data'!P454,"Irrelevant"))</f>
        <v>Irrelevant</v>
      </c>
      <c r="P439" s="4" t="str">
        <f>IF(AND(OR(I439="Motorway link",I439="Exit diverge",I439="Entrance merge"),'Input data'!Q454=""),5,IF(AND(OR(I439="Motorway link",I439="Exit diverge",I439="Entrance merge"),'Input data'!Q454&gt;-0.00000001,'Input data'!Q454&lt;101),'Input data'!Q454,"Irrelevant"))</f>
        <v>Irrelevant</v>
      </c>
      <c r="Q439" s="4" t="str">
        <f>IF(AND(OR(I439="Motorway link",I439="Exit diverge",I439="Entrance merge"),'Input data'!R454=""),"Straight",IF(AND(OR(I439="Motorway link",I439="Exit diverge",I439="Entrance merge"),'Input data'!R454&gt;10),'Input data'!R454,"Irrelevant"))</f>
        <v>Irrelevant</v>
      </c>
      <c r="R439" s="4" t="str">
        <f>IF(Q439="Straight",0,IF(AND(OR(I439="Motorway link",I439="Exit diverge",I439="Entrance merge"),OR('Input data'!S454="",'Input data'!S454&gt;(G439*1000))),G439*1000,IF(AND(OR(I439="Motorway link",I439="Exit diverge",I439="Entrance merge"),'Input data'!S454&gt;0),'Input data'!S454,"Irrelevant")))</f>
        <v>Irrelevant</v>
      </c>
      <c r="S439" s="4" t="str">
        <f>IF(AND(OR(I439="Motorway link",I439="Exit diverge",I439="Entrance merge"),'Input data'!T454=""),"Straight",IF(AND(OR(I439="Motorway link",I439="Exit diverge",I439="Entrance merge"),'Input data'!T454&gt;10),'Input data'!T454,"Irrelevant"))</f>
        <v>Irrelevant</v>
      </c>
      <c r="T439" s="4" t="str">
        <f>IF(S439="Straight",0,IF(R439="Irrelevant","Irrelevant",IF(AND(OR(I439="Motorway link",I439="Exit diverge",I439="Entrance merge"),OR('Input data'!U454="",'Input data'!U454&gt;(G439*1000-R439))),G439*1000-R439,IF(AND(OR(I439="Motorway link",I439="Exit diverge",I439="Entrance merge"),'Input data'!U454&gt;0),'Input data'!U454,"Irrelevant"))))</f>
        <v>Irrelevant</v>
      </c>
      <c r="U439" s="4" t="str">
        <f>IF(AND(OR(I439="Motorway link",I439="Exit diverge",I439="Entrance merge",I439="Exit ramp",I439="Entrance ramp"),'Input data'!V454=""),"No",IF(OR(I439="Motorway link",I439="Exit diverge",I439="Entrance merge",I439="Exit ramp",I439="Entrance ramp"),'Input data'!V454,"Irrelevant"))</f>
        <v>Irrelevant</v>
      </c>
      <c r="V439" s="4" t="str">
        <f>IF(W439="Straight",IF(AND(OR(I439="Exit ramp",I439="Entrance ramp"),'Input data'!W454=""),"Straight diamond ramp",IF(OR(I439="Exit ramp",I439="Entrance ramp"),'Input data'!W454,"Irrelevant")),"Irrelevant")</f>
        <v>Irrelevant</v>
      </c>
      <c r="W439" s="4" t="str">
        <f>IF(AND(OR(I439="Exit ramp",I439="Entrance ramp"),'Input data'!X454=""),"Straight",IF(AND(OR(I439="Exit ramp",I439="Entrance ramp"),'Input data'!X454&gt;10),'Input data'!X454,"Irrelevant"))</f>
        <v>Irrelevant</v>
      </c>
      <c r="X439" s="4" t="str">
        <f>IF(AND(OR(I439="Exit ramp",I439="Entrance ramp"),OR('Input data'!Y454="",'Input data'!Y454&gt;(G439*1000))),G439*1000,IF(AND(OR(I439="Exit ramp",I439="Entrance ramp"),'Input data'!Y454&gt;0),'Input data'!Y454,"Irrelevant"))</f>
        <v>Irrelevant</v>
      </c>
      <c r="Y439" s="4" t="str">
        <f>IF(AND(I439="Exit ramp",'Input data'!Z454=""),95,IF(AND(I439="Entrance ramp",'Input data'!Z454=""),45,IF(AND(OR(I439="Exit ramp",I439="Entrance ramp"),'Input data'!Z454&gt;4,'Input data'!Z454&lt;200),'Input data'!Z454,"Irrelevant")))</f>
        <v>Irrelevant</v>
      </c>
      <c r="Z439" s="4" t="str">
        <f>IF(AND(OR(I439="Exit ramp",I439="Entrance ramp"),'Input data'!AA454=""),"Straight",IF(AND(OR(I439="Exit ramp",I439="Entrance ramp"),'Input data'!AA454&gt;10),'Input data'!AA454,"Irrelevant"))</f>
        <v>Irrelevant</v>
      </c>
      <c r="AA439" s="4" t="str">
        <f>IF(X439="Irrelevant","Irrelevant",IF(AND(OR(I439="Exit ramp",I439="Entrance ramp"),OR('Input data'!AB454="",'Input data'!AB454&gt;(G439*1000-X439))),G439*1000-X439,IF(AND(OR(I439="Exit ramp",I439="Entrance ramp"),'Input data'!AB454&gt;0),'Input data'!AB454,"Irrelevant")))</f>
        <v>Irrelevant</v>
      </c>
      <c r="AB439" s="4" t="str">
        <f>IF(AND(I439="Exit ramp",'Input data'!AC454=""),60,IF(AND(I439="Entrance ramp",'Input data'!AC454=""),80,IF(AND(OR(I439="Exit ramp",I439="Entrance ramp"),'Input data'!AC454&gt;4,'Input data'!AC454&lt;200),'Input data'!AC454,"Irrelevant")))</f>
        <v>Irrelevant</v>
      </c>
      <c r="AC439" s="4" t="str">
        <f>IF(AND(OR(I439="Motorway link",I439="Exit diverge",I439="Entrance merge"),'Input data'!AD454=""),"No",IF(OR(I439="Motorway link",I439="Exit diverge",I439="Entrance merge"),'Input data'!AD454,"Irrelevant"))</f>
        <v>Irrelevant</v>
      </c>
      <c r="AD439" s="4" t="str">
        <f>IF(AND(OR(I439="Motorway link",I439="Exit diverge",I439="Entrance merge"),'Input data'!AE454=""),"130 kph",IF(OR(I439="Motorway link",I439="Exit diverge",I439="Entrance merge"),'Input data'!AE454,"Irrelevant"))</f>
        <v>Irrelevant</v>
      </c>
      <c r="AE439" s="4" t="str">
        <f>IF(AND(I439="Entrance merge",'Input data'!AF454=""),"No",IF(I439="Entrance merge",'Input data'!AF454,"Irrelevant"))</f>
        <v>Irrelevant</v>
      </c>
      <c r="AF439" s="4" t="str">
        <f>IF(AND(AE439="Yes",'Input data'!AG454&gt;0,'Input data'!AG454&lt;1.00000001),'Input data'!AG454,IF(OR(AE439="No",AE439="Yes"),0,"Irrelevant"))</f>
        <v>Irrelevant</v>
      </c>
    </row>
    <row r="440" spans="1:32" x14ac:dyDescent="0.3">
      <c r="A440" s="4" t="str">
        <f>IF('Input data'!A455="","",'Input data'!A455)</f>
        <v/>
      </c>
      <c r="B440" s="4" t="str">
        <f>IF('Input data'!B455="","",'Input data'!B455)</f>
        <v/>
      </c>
      <c r="C440" s="4" t="str">
        <f>IF('Input data'!C455="","",'Input data'!C455)</f>
        <v/>
      </c>
      <c r="D440" s="4" t="str">
        <f>IF('Input data'!D455="","",'Input data'!D455)</f>
        <v/>
      </c>
      <c r="E440" s="4" t="str">
        <f>IF('Input data'!E455="","",'Input data'!E455)</f>
        <v/>
      </c>
      <c r="F440" s="4" t="str">
        <f>IF('Input data'!F455="","",'Input data'!F455)</f>
        <v/>
      </c>
      <c r="G440" s="4">
        <f>IF('Input data'!G455="","",'Input data'!G455)</f>
        <v>0</v>
      </c>
      <c r="H440" s="4" t="str">
        <f>IF('Input data'!H455&gt;0.5,'Input data'!H455,"")</f>
        <v/>
      </c>
      <c r="I440" s="4" t="str">
        <f>IF('Input data'!I455="","",'Input data'!I455)</f>
        <v/>
      </c>
      <c r="J440" s="4" t="str">
        <f>IF(AND(OR(I440="Motorway link",I440="Exit diverge",I440="Entrance merge"),'Input data'!K455=""),2,IF(AND(OR(I440="Motorway link",I440="Exit diverge",I440="Entrance merge"),'Input data'!K455&gt;0.5,'Input data'!K455&lt;21),'Input data'!K455,"Irrelevant"))</f>
        <v>Irrelevant</v>
      </c>
      <c r="K440" s="4" t="str">
        <f>IF(AND(OR(I440="Motorway link",I440="Exit diverge",I440="Entrance merge",I440="Exit ramp",I440="Entrance ramp"),'Input data'!L455=""),3.5,IF(AND(OR(I440="Motorway link",I440="Exit diverge",I440="Entrance merge",I440="Exit ramp",I440="Entrance ramp"),'Input data'!L455&gt;1.5,'Input data'!L455&lt;11),'Input data'!L455,"Irrelevant"))</f>
        <v>Irrelevant</v>
      </c>
      <c r="L440" s="4" t="str">
        <f>IF(AND(I440="Motorway link",'Input data'!M455=""),"No",IF(I440="Motorway link",'Input data'!M455,"Irrelevant"))</f>
        <v>Irrelevant</v>
      </c>
      <c r="M440" s="4" t="str">
        <f>IF(AND(L440="Yes",'Input data'!N455&gt;0,'Input data'!N455&lt;1.00000001),'Input data'!N455,IF(OR(L440="No",L440="Yes"),0,"Irrelevant"))</f>
        <v>Irrelevant</v>
      </c>
      <c r="N440" s="4" t="str">
        <f>IF(AND(OR(I440="Motorway link",I440="Exit diverge",I440="Entrance merge"),'Input data'!O455=""),3,IF(AND(OR(I440="Motorway link",I440="Exit diverge",I440="Entrance merge"),'Input data'!O455&lt;11,'Input data'!O455&gt;-0.00000001),'Input data'!O455,"Irrelevant"))</f>
        <v>Irrelevant</v>
      </c>
      <c r="O440" s="4" t="str">
        <f>IF(AND(OR(I440="Motorway link",I440="Exit diverge",I440="Entrance merge",I440="Exit ramp",I440="Entrance ramp"),'Input data'!P455=""),0.5,IF(AND(OR(I440="Motorway link",I440="Exit diverge",I440="Entrance merge",I440="Exit ramp",I440="Entrance ramp"),'Input data'!P455&gt;-0.00000001,'Input data'!P455&lt;11),'Input data'!P455,"Irrelevant"))</f>
        <v>Irrelevant</v>
      </c>
      <c r="P440" s="4" t="str">
        <f>IF(AND(OR(I440="Motorway link",I440="Exit diverge",I440="Entrance merge"),'Input data'!Q455=""),5,IF(AND(OR(I440="Motorway link",I440="Exit diverge",I440="Entrance merge"),'Input data'!Q455&gt;-0.00000001,'Input data'!Q455&lt;101),'Input data'!Q455,"Irrelevant"))</f>
        <v>Irrelevant</v>
      </c>
      <c r="Q440" s="4" t="str">
        <f>IF(AND(OR(I440="Motorway link",I440="Exit diverge",I440="Entrance merge"),'Input data'!R455=""),"Straight",IF(AND(OR(I440="Motorway link",I440="Exit diverge",I440="Entrance merge"),'Input data'!R455&gt;10),'Input data'!R455,"Irrelevant"))</f>
        <v>Irrelevant</v>
      </c>
      <c r="R440" s="4" t="str">
        <f>IF(Q440="Straight",0,IF(AND(OR(I440="Motorway link",I440="Exit diverge",I440="Entrance merge"),OR('Input data'!S455="",'Input data'!S455&gt;(G440*1000))),G440*1000,IF(AND(OR(I440="Motorway link",I440="Exit diverge",I440="Entrance merge"),'Input data'!S455&gt;0),'Input data'!S455,"Irrelevant")))</f>
        <v>Irrelevant</v>
      </c>
      <c r="S440" s="4" t="str">
        <f>IF(AND(OR(I440="Motorway link",I440="Exit diverge",I440="Entrance merge"),'Input data'!T455=""),"Straight",IF(AND(OR(I440="Motorway link",I440="Exit diverge",I440="Entrance merge"),'Input data'!T455&gt;10),'Input data'!T455,"Irrelevant"))</f>
        <v>Irrelevant</v>
      </c>
      <c r="T440" s="4" t="str">
        <f>IF(S440="Straight",0,IF(R440="Irrelevant","Irrelevant",IF(AND(OR(I440="Motorway link",I440="Exit diverge",I440="Entrance merge"),OR('Input data'!U455="",'Input data'!U455&gt;(G440*1000-R440))),G440*1000-R440,IF(AND(OR(I440="Motorway link",I440="Exit diverge",I440="Entrance merge"),'Input data'!U455&gt;0),'Input data'!U455,"Irrelevant"))))</f>
        <v>Irrelevant</v>
      </c>
      <c r="U440" s="4" t="str">
        <f>IF(AND(OR(I440="Motorway link",I440="Exit diverge",I440="Entrance merge",I440="Exit ramp",I440="Entrance ramp"),'Input data'!V455=""),"No",IF(OR(I440="Motorway link",I440="Exit diverge",I440="Entrance merge",I440="Exit ramp",I440="Entrance ramp"),'Input data'!V455,"Irrelevant"))</f>
        <v>Irrelevant</v>
      </c>
      <c r="V440" s="4" t="str">
        <f>IF(W440="Straight",IF(AND(OR(I440="Exit ramp",I440="Entrance ramp"),'Input data'!W455=""),"Straight diamond ramp",IF(OR(I440="Exit ramp",I440="Entrance ramp"),'Input data'!W455,"Irrelevant")),"Irrelevant")</f>
        <v>Irrelevant</v>
      </c>
      <c r="W440" s="4" t="str">
        <f>IF(AND(OR(I440="Exit ramp",I440="Entrance ramp"),'Input data'!X455=""),"Straight",IF(AND(OR(I440="Exit ramp",I440="Entrance ramp"),'Input data'!X455&gt;10),'Input data'!X455,"Irrelevant"))</f>
        <v>Irrelevant</v>
      </c>
      <c r="X440" s="4" t="str">
        <f>IF(AND(OR(I440="Exit ramp",I440="Entrance ramp"),OR('Input data'!Y455="",'Input data'!Y455&gt;(G440*1000))),G440*1000,IF(AND(OR(I440="Exit ramp",I440="Entrance ramp"),'Input data'!Y455&gt;0),'Input data'!Y455,"Irrelevant"))</f>
        <v>Irrelevant</v>
      </c>
      <c r="Y440" s="4" t="str">
        <f>IF(AND(I440="Exit ramp",'Input data'!Z455=""),95,IF(AND(I440="Entrance ramp",'Input data'!Z455=""),45,IF(AND(OR(I440="Exit ramp",I440="Entrance ramp"),'Input data'!Z455&gt;4,'Input data'!Z455&lt;200),'Input data'!Z455,"Irrelevant")))</f>
        <v>Irrelevant</v>
      </c>
      <c r="Z440" s="4" t="str">
        <f>IF(AND(OR(I440="Exit ramp",I440="Entrance ramp"),'Input data'!AA455=""),"Straight",IF(AND(OR(I440="Exit ramp",I440="Entrance ramp"),'Input data'!AA455&gt;10),'Input data'!AA455,"Irrelevant"))</f>
        <v>Irrelevant</v>
      </c>
      <c r="AA440" s="4" t="str">
        <f>IF(X440="Irrelevant","Irrelevant",IF(AND(OR(I440="Exit ramp",I440="Entrance ramp"),OR('Input data'!AB455="",'Input data'!AB455&gt;(G440*1000-X440))),G440*1000-X440,IF(AND(OR(I440="Exit ramp",I440="Entrance ramp"),'Input data'!AB455&gt;0),'Input data'!AB455,"Irrelevant")))</f>
        <v>Irrelevant</v>
      </c>
      <c r="AB440" s="4" t="str">
        <f>IF(AND(I440="Exit ramp",'Input data'!AC455=""),60,IF(AND(I440="Entrance ramp",'Input data'!AC455=""),80,IF(AND(OR(I440="Exit ramp",I440="Entrance ramp"),'Input data'!AC455&gt;4,'Input data'!AC455&lt;200),'Input data'!AC455,"Irrelevant")))</f>
        <v>Irrelevant</v>
      </c>
      <c r="AC440" s="4" t="str">
        <f>IF(AND(OR(I440="Motorway link",I440="Exit diverge",I440="Entrance merge"),'Input data'!AD455=""),"No",IF(OR(I440="Motorway link",I440="Exit diverge",I440="Entrance merge"),'Input data'!AD455,"Irrelevant"))</f>
        <v>Irrelevant</v>
      </c>
      <c r="AD440" s="4" t="str">
        <f>IF(AND(OR(I440="Motorway link",I440="Exit diverge",I440="Entrance merge"),'Input data'!AE455=""),"130 kph",IF(OR(I440="Motorway link",I440="Exit diverge",I440="Entrance merge"),'Input data'!AE455,"Irrelevant"))</f>
        <v>Irrelevant</v>
      </c>
      <c r="AE440" s="4" t="str">
        <f>IF(AND(I440="Entrance merge",'Input data'!AF455=""),"No",IF(I440="Entrance merge",'Input data'!AF455,"Irrelevant"))</f>
        <v>Irrelevant</v>
      </c>
      <c r="AF440" s="4" t="str">
        <f>IF(AND(AE440="Yes",'Input data'!AG455&gt;0,'Input data'!AG455&lt;1.00000001),'Input data'!AG455,IF(OR(AE440="No",AE440="Yes"),0,"Irrelevant"))</f>
        <v>Irrelevant</v>
      </c>
    </row>
    <row r="441" spans="1:32" x14ac:dyDescent="0.3">
      <c r="A441" s="4" t="str">
        <f>IF('Input data'!A456="","",'Input data'!A456)</f>
        <v/>
      </c>
      <c r="B441" s="4" t="str">
        <f>IF('Input data'!B456="","",'Input data'!B456)</f>
        <v/>
      </c>
      <c r="C441" s="4" t="str">
        <f>IF('Input data'!C456="","",'Input data'!C456)</f>
        <v/>
      </c>
      <c r="D441" s="4" t="str">
        <f>IF('Input data'!D456="","",'Input data'!D456)</f>
        <v/>
      </c>
      <c r="E441" s="4" t="str">
        <f>IF('Input data'!E456="","",'Input data'!E456)</f>
        <v/>
      </c>
      <c r="F441" s="4" t="str">
        <f>IF('Input data'!F456="","",'Input data'!F456)</f>
        <v/>
      </c>
      <c r="G441" s="4">
        <f>IF('Input data'!G456="","",'Input data'!G456)</f>
        <v>0</v>
      </c>
      <c r="H441" s="4" t="str">
        <f>IF('Input data'!H456&gt;0.5,'Input data'!H456,"")</f>
        <v/>
      </c>
      <c r="I441" s="4" t="str">
        <f>IF('Input data'!I456="","",'Input data'!I456)</f>
        <v/>
      </c>
      <c r="J441" s="4" t="str">
        <f>IF(AND(OR(I441="Motorway link",I441="Exit diverge",I441="Entrance merge"),'Input data'!K456=""),2,IF(AND(OR(I441="Motorway link",I441="Exit diverge",I441="Entrance merge"),'Input data'!K456&gt;0.5,'Input data'!K456&lt;21),'Input data'!K456,"Irrelevant"))</f>
        <v>Irrelevant</v>
      </c>
      <c r="K441" s="4" t="str">
        <f>IF(AND(OR(I441="Motorway link",I441="Exit diverge",I441="Entrance merge",I441="Exit ramp",I441="Entrance ramp"),'Input data'!L456=""),3.5,IF(AND(OR(I441="Motorway link",I441="Exit diverge",I441="Entrance merge",I441="Exit ramp",I441="Entrance ramp"),'Input data'!L456&gt;1.5,'Input data'!L456&lt;11),'Input data'!L456,"Irrelevant"))</f>
        <v>Irrelevant</v>
      </c>
      <c r="L441" s="4" t="str">
        <f>IF(AND(I441="Motorway link",'Input data'!M456=""),"No",IF(I441="Motorway link",'Input data'!M456,"Irrelevant"))</f>
        <v>Irrelevant</v>
      </c>
      <c r="M441" s="4" t="str">
        <f>IF(AND(L441="Yes",'Input data'!N456&gt;0,'Input data'!N456&lt;1.00000001),'Input data'!N456,IF(OR(L441="No",L441="Yes"),0,"Irrelevant"))</f>
        <v>Irrelevant</v>
      </c>
      <c r="N441" s="4" t="str">
        <f>IF(AND(OR(I441="Motorway link",I441="Exit diverge",I441="Entrance merge"),'Input data'!O456=""),3,IF(AND(OR(I441="Motorway link",I441="Exit diverge",I441="Entrance merge"),'Input data'!O456&lt;11,'Input data'!O456&gt;-0.00000001),'Input data'!O456,"Irrelevant"))</f>
        <v>Irrelevant</v>
      </c>
      <c r="O441" s="4" t="str">
        <f>IF(AND(OR(I441="Motorway link",I441="Exit diverge",I441="Entrance merge",I441="Exit ramp",I441="Entrance ramp"),'Input data'!P456=""),0.5,IF(AND(OR(I441="Motorway link",I441="Exit diverge",I441="Entrance merge",I441="Exit ramp",I441="Entrance ramp"),'Input data'!P456&gt;-0.00000001,'Input data'!P456&lt;11),'Input data'!P456,"Irrelevant"))</f>
        <v>Irrelevant</v>
      </c>
      <c r="P441" s="4" t="str">
        <f>IF(AND(OR(I441="Motorway link",I441="Exit diverge",I441="Entrance merge"),'Input data'!Q456=""),5,IF(AND(OR(I441="Motorway link",I441="Exit diverge",I441="Entrance merge"),'Input data'!Q456&gt;-0.00000001,'Input data'!Q456&lt;101),'Input data'!Q456,"Irrelevant"))</f>
        <v>Irrelevant</v>
      </c>
      <c r="Q441" s="4" t="str">
        <f>IF(AND(OR(I441="Motorway link",I441="Exit diverge",I441="Entrance merge"),'Input data'!R456=""),"Straight",IF(AND(OR(I441="Motorway link",I441="Exit diverge",I441="Entrance merge"),'Input data'!R456&gt;10),'Input data'!R456,"Irrelevant"))</f>
        <v>Irrelevant</v>
      </c>
      <c r="R441" s="4" t="str">
        <f>IF(Q441="Straight",0,IF(AND(OR(I441="Motorway link",I441="Exit diverge",I441="Entrance merge"),OR('Input data'!S456="",'Input data'!S456&gt;(G441*1000))),G441*1000,IF(AND(OR(I441="Motorway link",I441="Exit diverge",I441="Entrance merge"),'Input data'!S456&gt;0),'Input data'!S456,"Irrelevant")))</f>
        <v>Irrelevant</v>
      </c>
      <c r="S441" s="4" t="str">
        <f>IF(AND(OR(I441="Motorway link",I441="Exit diverge",I441="Entrance merge"),'Input data'!T456=""),"Straight",IF(AND(OR(I441="Motorway link",I441="Exit diverge",I441="Entrance merge"),'Input data'!T456&gt;10),'Input data'!T456,"Irrelevant"))</f>
        <v>Irrelevant</v>
      </c>
      <c r="T441" s="4" t="str">
        <f>IF(S441="Straight",0,IF(R441="Irrelevant","Irrelevant",IF(AND(OR(I441="Motorway link",I441="Exit diverge",I441="Entrance merge"),OR('Input data'!U456="",'Input data'!U456&gt;(G441*1000-R441))),G441*1000-R441,IF(AND(OR(I441="Motorway link",I441="Exit diverge",I441="Entrance merge"),'Input data'!U456&gt;0),'Input data'!U456,"Irrelevant"))))</f>
        <v>Irrelevant</v>
      </c>
      <c r="U441" s="4" t="str">
        <f>IF(AND(OR(I441="Motorway link",I441="Exit diverge",I441="Entrance merge",I441="Exit ramp",I441="Entrance ramp"),'Input data'!V456=""),"No",IF(OR(I441="Motorway link",I441="Exit diverge",I441="Entrance merge",I441="Exit ramp",I441="Entrance ramp"),'Input data'!V456,"Irrelevant"))</f>
        <v>Irrelevant</v>
      </c>
      <c r="V441" s="4" t="str">
        <f>IF(W441="Straight",IF(AND(OR(I441="Exit ramp",I441="Entrance ramp"),'Input data'!W456=""),"Straight diamond ramp",IF(OR(I441="Exit ramp",I441="Entrance ramp"),'Input data'!W456,"Irrelevant")),"Irrelevant")</f>
        <v>Irrelevant</v>
      </c>
      <c r="W441" s="4" t="str">
        <f>IF(AND(OR(I441="Exit ramp",I441="Entrance ramp"),'Input data'!X456=""),"Straight",IF(AND(OR(I441="Exit ramp",I441="Entrance ramp"),'Input data'!X456&gt;10),'Input data'!X456,"Irrelevant"))</f>
        <v>Irrelevant</v>
      </c>
      <c r="X441" s="4" t="str">
        <f>IF(AND(OR(I441="Exit ramp",I441="Entrance ramp"),OR('Input data'!Y456="",'Input data'!Y456&gt;(G441*1000))),G441*1000,IF(AND(OR(I441="Exit ramp",I441="Entrance ramp"),'Input data'!Y456&gt;0),'Input data'!Y456,"Irrelevant"))</f>
        <v>Irrelevant</v>
      </c>
      <c r="Y441" s="4" t="str">
        <f>IF(AND(I441="Exit ramp",'Input data'!Z456=""),95,IF(AND(I441="Entrance ramp",'Input data'!Z456=""),45,IF(AND(OR(I441="Exit ramp",I441="Entrance ramp"),'Input data'!Z456&gt;4,'Input data'!Z456&lt;200),'Input data'!Z456,"Irrelevant")))</f>
        <v>Irrelevant</v>
      </c>
      <c r="Z441" s="4" t="str">
        <f>IF(AND(OR(I441="Exit ramp",I441="Entrance ramp"),'Input data'!AA456=""),"Straight",IF(AND(OR(I441="Exit ramp",I441="Entrance ramp"),'Input data'!AA456&gt;10),'Input data'!AA456,"Irrelevant"))</f>
        <v>Irrelevant</v>
      </c>
      <c r="AA441" s="4" t="str">
        <f>IF(X441="Irrelevant","Irrelevant",IF(AND(OR(I441="Exit ramp",I441="Entrance ramp"),OR('Input data'!AB456="",'Input data'!AB456&gt;(G441*1000-X441))),G441*1000-X441,IF(AND(OR(I441="Exit ramp",I441="Entrance ramp"),'Input data'!AB456&gt;0),'Input data'!AB456,"Irrelevant")))</f>
        <v>Irrelevant</v>
      </c>
      <c r="AB441" s="4" t="str">
        <f>IF(AND(I441="Exit ramp",'Input data'!AC456=""),60,IF(AND(I441="Entrance ramp",'Input data'!AC456=""),80,IF(AND(OR(I441="Exit ramp",I441="Entrance ramp"),'Input data'!AC456&gt;4,'Input data'!AC456&lt;200),'Input data'!AC456,"Irrelevant")))</f>
        <v>Irrelevant</v>
      </c>
      <c r="AC441" s="4" t="str">
        <f>IF(AND(OR(I441="Motorway link",I441="Exit diverge",I441="Entrance merge"),'Input data'!AD456=""),"No",IF(OR(I441="Motorway link",I441="Exit diverge",I441="Entrance merge"),'Input data'!AD456,"Irrelevant"))</f>
        <v>Irrelevant</v>
      </c>
      <c r="AD441" s="4" t="str">
        <f>IF(AND(OR(I441="Motorway link",I441="Exit diverge",I441="Entrance merge"),'Input data'!AE456=""),"130 kph",IF(OR(I441="Motorway link",I441="Exit diverge",I441="Entrance merge"),'Input data'!AE456,"Irrelevant"))</f>
        <v>Irrelevant</v>
      </c>
      <c r="AE441" s="4" t="str">
        <f>IF(AND(I441="Entrance merge",'Input data'!AF456=""),"No",IF(I441="Entrance merge",'Input data'!AF456,"Irrelevant"))</f>
        <v>Irrelevant</v>
      </c>
      <c r="AF441" s="4" t="str">
        <f>IF(AND(AE441="Yes",'Input data'!AG456&gt;0,'Input data'!AG456&lt;1.00000001),'Input data'!AG456,IF(OR(AE441="No",AE441="Yes"),0,"Irrelevant"))</f>
        <v>Irrelevant</v>
      </c>
    </row>
    <row r="442" spans="1:32" x14ac:dyDescent="0.3">
      <c r="A442" s="4" t="str">
        <f>IF('Input data'!A457="","",'Input data'!A457)</f>
        <v/>
      </c>
      <c r="B442" s="4" t="str">
        <f>IF('Input data'!B457="","",'Input data'!B457)</f>
        <v/>
      </c>
      <c r="C442" s="4" t="str">
        <f>IF('Input data'!C457="","",'Input data'!C457)</f>
        <v/>
      </c>
      <c r="D442" s="4" t="str">
        <f>IF('Input data'!D457="","",'Input data'!D457)</f>
        <v/>
      </c>
      <c r="E442" s="4" t="str">
        <f>IF('Input data'!E457="","",'Input data'!E457)</f>
        <v/>
      </c>
      <c r="F442" s="4" t="str">
        <f>IF('Input data'!F457="","",'Input data'!F457)</f>
        <v/>
      </c>
      <c r="G442" s="4">
        <f>IF('Input data'!G457="","",'Input data'!G457)</f>
        <v>0</v>
      </c>
      <c r="H442" s="4" t="str">
        <f>IF('Input data'!H457&gt;0.5,'Input data'!H457,"")</f>
        <v/>
      </c>
      <c r="I442" s="4" t="str">
        <f>IF('Input data'!I457="","",'Input data'!I457)</f>
        <v/>
      </c>
      <c r="J442" s="4" t="str">
        <f>IF(AND(OR(I442="Motorway link",I442="Exit diverge",I442="Entrance merge"),'Input data'!K457=""),2,IF(AND(OR(I442="Motorway link",I442="Exit diverge",I442="Entrance merge"),'Input data'!K457&gt;0.5,'Input data'!K457&lt;21),'Input data'!K457,"Irrelevant"))</f>
        <v>Irrelevant</v>
      </c>
      <c r="K442" s="4" t="str">
        <f>IF(AND(OR(I442="Motorway link",I442="Exit diverge",I442="Entrance merge",I442="Exit ramp",I442="Entrance ramp"),'Input data'!L457=""),3.5,IF(AND(OR(I442="Motorway link",I442="Exit diverge",I442="Entrance merge",I442="Exit ramp",I442="Entrance ramp"),'Input data'!L457&gt;1.5,'Input data'!L457&lt;11),'Input data'!L457,"Irrelevant"))</f>
        <v>Irrelevant</v>
      </c>
      <c r="L442" s="4" t="str">
        <f>IF(AND(I442="Motorway link",'Input data'!M457=""),"No",IF(I442="Motorway link",'Input data'!M457,"Irrelevant"))</f>
        <v>Irrelevant</v>
      </c>
      <c r="M442" s="4" t="str">
        <f>IF(AND(L442="Yes",'Input data'!N457&gt;0,'Input data'!N457&lt;1.00000001),'Input data'!N457,IF(OR(L442="No",L442="Yes"),0,"Irrelevant"))</f>
        <v>Irrelevant</v>
      </c>
      <c r="N442" s="4" t="str">
        <f>IF(AND(OR(I442="Motorway link",I442="Exit diverge",I442="Entrance merge"),'Input data'!O457=""),3,IF(AND(OR(I442="Motorway link",I442="Exit diverge",I442="Entrance merge"),'Input data'!O457&lt;11,'Input data'!O457&gt;-0.00000001),'Input data'!O457,"Irrelevant"))</f>
        <v>Irrelevant</v>
      </c>
      <c r="O442" s="4" t="str">
        <f>IF(AND(OR(I442="Motorway link",I442="Exit diverge",I442="Entrance merge",I442="Exit ramp",I442="Entrance ramp"),'Input data'!P457=""),0.5,IF(AND(OR(I442="Motorway link",I442="Exit diverge",I442="Entrance merge",I442="Exit ramp",I442="Entrance ramp"),'Input data'!P457&gt;-0.00000001,'Input data'!P457&lt;11),'Input data'!P457,"Irrelevant"))</f>
        <v>Irrelevant</v>
      </c>
      <c r="P442" s="4" t="str">
        <f>IF(AND(OR(I442="Motorway link",I442="Exit diverge",I442="Entrance merge"),'Input data'!Q457=""),5,IF(AND(OR(I442="Motorway link",I442="Exit diverge",I442="Entrance merge"),'Input data'!Q457&gt;-0.00000001,'Input data'!Q457&lt;101),'Input data'!Q457,"Irrelevant"))</f>
        <v>Irrelevant</v>
      </c>
      <c r="Q442" s="4" t="str">
        <f>IF(AND(OR(I442="Motorway link",I442="Exit diverge",I442="Entrance merge"),'Input data'!R457=""),"Straight",IF(AND(OR(I442="Motorway link",I442="Exit diverge",I442="Entrance merge"),'Input data'!R457&gt;10),'Input data'!R457,"Irrelevant"))</f>
        <v>Irrelevant</v>
      </c>
      <c r="R442" s="4" t="str">
        <f>IF(Q442="Straight",0,IF(AND(OR(I442="Motorway link",I442="Exit diverge",I442="Entrance merge"),OR('Input data'!S457="",'Input data'!S457&gt;(G442*1000))),G442*1000,IF(AND(OR(I442="Motorway link",I442="Exit diverge",I442="Entrance merge"),'Input data'!S457&gt;0),'Input data'!S457,"Irrelevant")))</f>
        <v>Irrelevant</v>
      </c>
      <c r="S442" s="4" t="str">
        <f>IF(AND(OR(I442="Motorway link",I442="Exit diverge",I442="Entrance merge"),'Input data'!T457=""),"Straight",IF(AND(OR(I442="Motorway link",I442="Exit diverge",I442="Entrance merge"),'Input data'!T457&gt;10),'Input data'!T457,"Irrelevant"))</f>
        <v>Irrelevant</v>
      </c>
      <c r="T442" s="4" t="str">
        <f>IF(S442="Straight",0,IF(R442="Irrelevant","Irrelevant",IF(AND(OR(I442="Motorway link",I442="Exit diverge",I442="Entrance merge"),OR('Input data'!U457="",'Input data'!U457&gt;(G442*1000-R442))),G442*1000-R442,IF(AND(OR(I442="Motorway link",I442="Exit diverge",I442="Entrance merge"),'Input data'!U457&gt;0),'Input data'!U457,"Irrelevant"))))</f>
        <v>Irrelevant</v>
      </c>
      <c r="U442" s="4" t="str">
        <f>IF(AND(OR(I442="Motorway link",I442="Exit diverge",I442="Entrance merge",I442="Exit ramp",I442="Entrance ramp"),'Input data'!V457=""),"No",IF(OR(I442="Motorway link",I442="Exit diverge",I442="Entrance merge",I442="Exit ramp",I442="Entrance ramp"),'Input data'!V457,"Irrelevant"))</f>
        <v>Irrelevant</v>
      </c>
      <c r="V442" s="4" t="str">
        <f>IF(W442="Straight",IF(AND(OR(I442="Exit ramp",I442="Entrance ramp"),'Input data'!W457=""),"Straight diamond ramp",IF(OR(I442="Exit ramp",I442="Entrance ramp"),'Input data'!W457,"Irrelevant")),"Irrelevant")</f>
        <v>Irrelevant</v>
      </c>
      <c r="W442" s="4" t="str">
        <f>IF(AND(OR(I442="Exit ramp",I442="Entrance ramp"),'Input data'!X457=""),"Straight",IF(AND(OR(I442="Exit ramp",I442="Entrance ramp"),'Input data'!X457&gt;10),'Input data'!X457,"Irrelevant"))</f>
        <v>Irrelevant</v>
      </c>
      <c r="X442" s="4" t="str">
        <f>IF(AND(OR(I442="Exit ramp",I442="Entrance ramp"),OR('Input data'!Y457="",'Input data'!Y457&gt;(G442*1000))),G442*1000,IF(AND(OR(I442="Exit ramp",I442="Entrance ramp"),'Input data'!Y457&gt;0),'Input data'!Y457,"Irrelevant"))</f>
        <v>Irrelevant</v>
      </c>
      <c r="Y442" s="4" t="str">
        <f>IF(AND(I442="Exit ramp",'Input data'!Z457=""),95,IF(AND(I442="Entrance ramp",'Input data'!Z457=""),45,IF(AND(OR(I442="Exit ramp",I442="Entrance ramp"),'Input data'!Z457&gt;4,'Input data'!Z457&lt;200),'Input data'!Z457,"Irrelevant")))</f>
        <v>Irrelevant</v>
      </c>
      <c r="Z442" s="4" t="str">
        <f>IF(AND(OR(I442="Exit ramp",I442="Entrance ramp"),'Input data'!AA457=""),"Straight",IF(AND(OR(I442="Exit ramp",I442="Entrance ramp"),'Input data'!AA457&gt;10),'Input data'!AA457,"Irrelevant"))</f>
        <v>Irrelevant</v>
      </c>
      <c r="AA442" s="4" t="str">
        <f>IF(X442="Irrelevant","Irrelevant",IF(AND(OR(I442="Exit ramp",I442="Entrance ramp"),OR('Input data'!AB457="",'Input data'!AB457&gt;(G442*1000-X442))),G442*1000-X442,IF(AND(OR(I442="Exit ramp",I442="Entrance ramp"),'Input data'!AB457&gt;0),'Input data'!AB457,"Irrelevant")))</f>
        <v>Irrelevant</v>
      </c>
      <c r="AB442" s="4" t="str">
        <f>IF(AND(I442="Exit ramp",'Input data'!AC457=""),60,IF(AND(I442="Entrance ramp",'Input data'!AC457=""),80,IF(AND(OR(I442="Exit ramp",I442="Entrance ramp"),'Input data'!AC457&gt;4,'Input data'!AC457&lt;200),'Input data'!AC457,"Irrelevant")))</f>
        <v>Irrelevant</v>
      </c>
      <c r="AC442" s="4" t="str">
        <f>IF(AND(OR(I442="Motorway link",I442="Exit diverge",I442="Entrance merge"),'Input data'!AD457=""),"No",IF(OR(I442="Motorway link",I442="Exit diverge",I442="Entrance merge"),'Input data'!AD457,"Irrelevant"))</f>
        <v>Irrelevant</v>
      </c>
      <c r="AD442" s="4" t="str">
        <f>IF(AND(OR(I442="Motorway link",I442="Exit diverge",I442="Entrance merge"),'Input data'!AE457=""),"130 kph",IF(OR(I442="Motorway link",I442="Exit diverge",I442="Entrance merge"),'Input data'!AE457,"Irrelevant"))</f>
        <v>Irrelevant</v>
      </c>
      <c r="AE442" s="4" t="str">
        <f>IF(AND(I442="Entrance merge",'Input data'!AF457=""),"No",IF(I442="Entrance merge",'Input data'!AF457,"Irrelevant"))</f>
        <v>Irrelevant</v>
      </c>
      <c r="AF442" s="4" t="str">
        <f>IF(AND(AE442="Yes",'Input data'!AG457&gt;0,'Input data'!AG457&lt;1.00000001),'Input data'!AG457,IF(OR(AE442="No",AE442="Yes"),0,"Irrelevant"))</f>
        <v>Irrelevant</v>
      </c>
    </row>
    <row r="443" spans="1:32" x14ac:dyDescent="0.3">
      <c r="A443" s="4" t="str">
        <f>IF('Input data'!A458="","",'Input data'!A458)</f>
        <v/>
      </c>
      <c r="B443" s="4" t="str">
        <f>IF('Input data'!B458="","",'Input data'!B458)</f>
        <v/>
      </c>
      <c r="C443" s="4" t="str">
        <f>IF('Input data'!C458="","",'Input data'!C458)</f>
        <v/>
      </c>
      <c r="D443" s="4" t="str">
        <f>IF('Input data'!D458="","",'Input data'!D458)</f>
        <v/>
      </c>
      <c r="E443" s="4" t="str">
        <f>IF('Input data'!E458="","",'Input data'!E458)</f>
        <v/>
      </c>
      <c r="F443" s="4" t="str">
        <f>IF('Input data'!F458="","",'Input data'!F458)</f>
        <v/>
      </c>
      <c r="G443" s="4">
        <f>IF('Input data'!G458="","",'Input data'!G458)</f>
        <v>0</v>
      </c>
      <c r="H443" s="4" t="str">
        <f>IF('Input data'!H458&gt;0.5,'Input data'!H458,"")</f>
        <v/>
      </c>
      <c r="I443" s="4" t="str">
        <f>IF('Input data'!I458="","",'Input data'!I458)</f>
        <v/>
      </c>
      <c r="J443" s="4" t="str">
        <f>IF(AND(OR(I443="Motorway link",I443="Exit diverge",I443="Entrance merge"),'Input data'!K458=""),2,IF(AND(OR(I443="Motorway link",I443="Exit diverge",I443="Entrance merge"),'Input data'!K458&gt;0.5,'Input data'!K458&lt;21),'Input data'!K458,"Irrelevant"))</f>
        <v>Irrelevant</v>
      </c>
      <c r="K443" s="4" t="str">
        <f>IF(AND(OR(I443="Motorway link",I443="Exit diverge",I443="Entrance merge",I443="Exit ramp",I443="Entrance ramp"),'Input data'!L458=""),3.5,IF(AND(OR(I443="Motorway link",I443="Exit diverge",I443="Entrance merge",I443="Exit ramp",I443="Entrance ramp"),'Input data'!L458&gt;1.5,'Input data'!L458&lt;11),'Input data'!L458,"Irrelevant"))</f>
        <v>Irrelevant</v>
      </c>
      <c r="L443" s="4" t="str">
        <f>IF(AND(I443="Motorway link",'Input data'!M458=""),"No",IF(I443="Motorway link",'Input data'!M458,"Irrelevant"))</f>
        <v>Irrelevant</v>
      </c>
      <c r="M443" s="4" t="str">
        <f>IF(AND(L443="Yes",'Input data'!N458&gt;0,'Input data'!N458&lt;1.00000001),'Input data'!N458,IF(OR(L443="No",L443="Yes"),0,"Irrelevant"))</f>
        <v>Irrelevant</v>
      </c>
      <c r="N443" s="4" t="str">
        <f>IF(AND(OR(I443="Motorway link",I443="Exit diverge",I443="Entrance merge"),'Input data'!O458=""),3,IF(AND(OR(I443="Motorway link",I443="Exit diverge",I443="Entrance merge"),'Input data'!O458&lt;11,'Input data'!O458&gt;-0.00000001),'Input data'!O458,"Irrelevant"))</f>
        <v>Irrelevant</v>
      </c>
      <c r="O443" s="4" t="str">
        <f>IF(AND(OR(I443="Motorway link",I443="Exit diverge",I443="Entrance merge",I443="Exit ramp",I443="Entrance ramp"),'Input data'!P458=""),0.5,IF(AND(OR(I443="Motorway link",I443="Exit diverge",I443="Entrance merge",I443="Exit ramp",I443="Entrance ramp"),'Input data'!P458&gt;-0.00000001,'Input data'!P458&lt;11),'Input data'!P458,"Irrelevant"))</f>
        <v>Irrelevant</v>
      </c>
      <c r="P443" s="4" t="str">
        <f>IF(AND(OR(I443="Motorway link",I443="Exit diverge",I443="Entrance merge"),'Input data'!Q458=""),5,IF(AND(OR(I443="Motorway link",I443="Exit diverge",I443="Entrance merge"),'Input data'!Q458&gt;-0.00000001,'Input data'!Q458&lt;101),'Input data'!Q458,"Irrelevant"))</f>
        <v>Irrelevant</v>
      </c>
      <c r="Q443" s="4" t="str">
        <f>IF(AND(OR(I443="Motorway link",I443="Exit diverge",I443="Entrance merge"),'Input data'!R458=""),"Straight",IF(AND(OR(I443="Motorway link",I443="Exit diverge",I443="Entrance merge"),'Input data'!R458&gt;10),'Input data'!R458,"Irrelevant"))</f>
        <v>Irrelevant</v>
      </c>
      <c r="R443" s="4" t="str">
        <f>IF(Q443="Straight",0,IF(AND(OR(I443="Motorway link",I443="Exit diverge",I443="Entrance merge"),OR('Input data'!S458="",'Input data'!S458&gt;(G443*1000))),G443*1000,IF(AND(OR(I443="Motorway link",I443="Exit diverge",I443="Entrance merge"),'Input data'!S458&gt;0),'Input data'!S458,"Irrelevant")))</f>
        <v>Irrelevant</v>
      </c>
      <c r="S443" s="4" t="str">
        <f>IF(AND(OR(I443="Motorway link",I443="Exit diverge",I443="Entrance merge"),'Input data'!T458=""),"Straight",IF(AND(OR(I443="Motorway link",I443="Exit diverge",I443="Entrance merge"),'Input data'!T458&gt;10),'Input data'!T458,"Irrelevant"))</f>
        <v>Irrelevant</v>
      </c>
      <c r="T443" s="4" t="str">
        <f>IF(S443="Straight",0,IF(R443="Irrelevant","Irrelevant",IF(AND(OR(I443="Motorway link",I443="Exit diverge",I443="Entrance merge"),OR('Input data'!U458="",'Input data'!U458&gt;(G443*1000-R443))),G443*1000-R443,IF(AND(OR(I443="Motorway link",I443="Exit diverge",I443="Entrance merge"),'Input data'!U458&gt;0),'Input data'!U458,"Irrelevant"))))</f>
        <v>Irrelevant</v>
      </c>
      <c r="U443" s="4" t="str">
        <f>IF(AND(OR(I443="Motorway link",I443="Exit diverge",I443="Entrance merge",I443="Exit ramp",I443="Entrance ramp"),'Input data'!V458=""),"No",IF(OR(I443="Motorway link",I443="Exit diverge",I443="Entrance merge",I443="Exit ramp",I443="Entrance ramp"),'Input data'!V458,"Irrelevant"))</f>
        <v>Irrelevant</v>
      </c>
      <c r="V443" s="4" t="str">
        <f>IF(W443="Straight",IF(AND(OR(I443="Exit ramp",I443="Entrance ramp"),'Input data'!W458=""),"Straight diamond ramp",IF(OR(I443="Exit ramp",I443="Entrance ramp"),'Input data'!W458,"Irrelevant")),"Irrelevant")</f>
        <v>Irrelevant</v>
      </c>
      <c r="W443" s="4" t="str">
        <f>IF(AND(OR(I443="Exit ramp",I443="Entrance ramp"),'Input data'!X458=""),"Straight",IF(AND(OR(I443="Exit ramp",I443="Entrance ramp"),'Input data'!X458&gt;10),'Input data'!X458,"Irrelevant"))</f>
        <v>Irrelevant</v>
      </c>
      <c r="X443" s="4" t="str">
        <f>IF(AND(OR(I443="Exit ramp",I443="Entrance ramp"),OR('Input data'!Y458="",'Input data'!Y458&gt;(G443*1000))),G443*1000,IF(AND(OR(I443="Exit ramp",I443="Entrance ramp"),'Input data'!Y458&gt;0),'Input data'!Y458,"Irrelevant"))</f>
        <v>Irrelevant</v>
      </c>
      <c r="Y443" s="4" t="str">
        <f>IF(AND(I443="Exit ramp",'Input data'!Z458=""),95,IF(AND(I443="Entrance ramp",'Input data'!Z458=""),45,IF(AND(OR(I443="Exit ramp",I443="Entrance ramp"),'Input data'!Z458&gt;4,'Input data'!Z458&lt;200),'Input data'!Z458,"Irrelevant")))</f>
        <v>Irrelevant</v>
      </c>
      <c r="Z443" s="4" t="str">
        <f>IF(AND(OR(I443="Exit ramp",I443="Entrance ramp"),'Input data'!AA458=""),"Straight",IF(AND(OR(I443="Exit ramp",I443="Entrance ramp"),'Input data'!AA458&gt;10),'Input data'!AA458,"Irrelevant"))</f>
        <v>Irrelevant</v>
      </c>
      <c r="AA443" s="4" t="str">
        <f>IF(X443="Irrelevant","Irrelevant",IF(AND(OR(I443="Exit ramp",I443="Entrance ramp"),OR('Input data'!AB458="",'Input data'!AB458&gt;(G443*1000-X443))),G443*1000-X443,IF(AND(OR(I443="Exit ramp",I443="Entrance ramp"),'Input data'!AB458&gt;0),'Input data'!AB458,"Irrelevant")))</f>
        <v>Irrelevant</v>
      </c>
      <c r="AB443" s="4" t="str">
        <f>IF(AND(I443="Exit ramp",'Input data'!AC458=""),60,IF(AND(I443="Entrance ramp",'Input data'!AC458=""),80,IF(AND(OR(I443="Exit ramp",I443="Entrance ramp"),'Input data'!AC458&gt;4,'Input data'!AC458&lt;200),'Input data'!AC458,"Irrelevant")))</f>
        <v>Irrelevant</v>
      </c>
      <c r="AC443" s="4" t="str">
        <f>IF(AND(OR(I443="Motorway link",I443="Exit diverge",I443="Entrance merge"),'Input data'!AD458=""),"No",IF(OR(I443="Motorway link",I443="Exit diverge",I443="Entrance merge"),'Input data'!AD458,"Irrelevant"))</f>
        <v>Irrelevant</v>
      </c>
      <c r="AD443" s="4" t="str">
        <f>IF(AND(OR(I443="Motorway link",I443="Exit diverge",I443="Entrance merge"),'Input data'!AE458=""),"130 kph",IF(OR(I443="Motorway link",I443="Exit diverge",I443="Entrance merge"),'Input data'!AE458,"Irrelevant"))</f>
        <v>Irrelevant</v>
      </c>
      <c r="AE443" s="4" t="str">
        <f>IF(AND(I443="Entrance merge",'Input data'!AF458=""),"No",IF(I443="Entrance merge",'Input data'!AF458,"Irrelevant"))</f>
        <v>Irrelevant</v>
      </c>
      <c r="AF443" s="4" t="str">
        <f>IF(AND(AE443="Yes",'Input data'!AG458&gt;0,'Input data'!AG458&lt;1.00000001),'Input data'!AG458,IF(OR(AE443="No",AE443="Yes"),0,"Irrelevant"))</f>
        <v>Irrelevant</v>
      </c>
    </row>
    <row r="444" spans="1:32" x14ac:dyDescent="0.3">
      <c r="A444" s="4" t="str">
        <f>IF('Input data'!A459="","",'Input data'!A459)</f>
        <v/>
      </c>
      <c r="B444" s="4" t="str">
        <f>IF('Input data'!B459="","",'Input data'!B459)</f>
        <v/>
      </c>
      <c r="C444" s="4" t="str">
        <f>IF('Input data'!C459="","",'Input data'!C459)</f>
        <v/>
      </c>
      <c r="D444" s="4" t="str">
        <f>IF('Input data'!D459="","",'Input data'!D459)</f>
        <v/>
      </c>
      <c r="E444" s="4" t="str">
        <f>IF('Input data'!E459="","",'Input data'!E459)</f>
        <v/>
      </c>
      <c r="F444" s="4" t="str">
        <f>IF('Input data'!F459="","",'Input data'!F459)</f>
        <v/>
      </c>
      <c r="G444" s="4">
        <f>IF('Input data'!G459="","",'Input data'!G459)</f>
        <v>0</v>
      </c>
      <c r="H444" s="4" t="str">
        <f>IF('Input data'!H459&gt;0.5,'Input data'!H459,"")</f>
        <v/>
      </c>
      <c r="I444" s="4" t="str">
        <f>IF('Input data'!I459="","",'Input data'!I459)</f>
        <v/>
      </c>
      <c r="J444" s="4" t="str">
        <f>IF(AND(OR(I444="Motorway link",I444="Exit diverge",I444="Entrance merge"),'Input data'!K459=""),2,IF(AND(OR(I444="Motorway link",I444="Exit diverge",I444="Entrance merge"),'Input data'!K459&gt;0.5,'Input data'!K459&lt;21),'Input data'!K459,"Irrelevant"))</f>
        <v>Irrelevant</v>
      </c>
      <c r="K444" s="4" t="str">
        <f>IF(AND(OR(I444="Motorway link",I444="Exit diverge",I444="Entrance merge",I444="Exit ramp",I444="Entrance ramp"),'Input data'!L459=""),3.5,IF(AND(OR(I444="Motorway link",I444="Exit diverge",I444="Entrance merge",I444="Exit ramp",I444="Entrance ramp"),'Input data'!L459&gt;1.5,'Input data'!L459&lt;11),'Input data'!L459,"Irrelevant"))</f>
        <v>Irrelevant</v>
      </c>
      <c r="L444" s="4" t="str">
        <f>IF(AND(I444="Motorway link",'Input data'!M459=""),"No",IF(I444="Motorway link",'Input data'!M459,"Irrelevant"))</f>
        <v>Irrelevant</v>
      </c>
      <c r="M444" s="4" t="str">
        <f>IF(AND(L444="Yes",'Input data'!N459&gt;0,'Input data'!N459&lt;1.00000001),'Input data'!N459,IF(OR(L444="No",L444="Yes"),0,"Irrelevant"))</f>
        <v>Irrelevant</v>
      </c>
      <c r="N444" s="4" t="str">
        <f>IF(AND(OR(I444="Motorway link",I444="Exit diverge",I444="Entrance merge"),'Input data'!O459=""),3,IF(AND(OR(I444="Motorway link",I444="Exit diverge",I444="Entrance merge"),'Input data'!O459&lt;11,'Input data'!O459&gt;-0.00000001),'Input data'!O459,"Irrelevant"))</f>
        <v>Irrelevant</v>
      </c>
      <c r="O444" s="4" t="str">
        <f>IF(AND(OR(I444="Motorway link",I444="Exit diverge",I444="Entrance merge",I444="Exit ramp",I444="Entrance ramp"),'Input data'!P459=""),0.5,IF(AND(OR(I444="Motorway link",I444="Exit diverge",I444="Entrance merge",I444="Exit ramp",I444="Entrance ramp"),'Input data'!P459&gt;-0.00000001,'Input data'!P459&lt;11),'Input data'!P459,"Irrelevant"))</f>
        <v>Irrelevant</v>
      </c>
      <c r="P444" s="4" t="str">
        <f>IF(AND(OR(I444="Motorway link",I444="Exit diverge",I444="Entrance merge"),'Input data'!Q459=""),5,IF(AND(OR(I444="Motorway link",I444="Exit diverge",I444="Entrance merge"),'Input data'!Q459&gt;-0.00000001,'Input data'!Q459&lt;101),'Input data'!Q459,"Irrelevant"))</f>
        <v>Irrelevant</v>
      </c>
      <c r="Q444" s="4" t="str">
        <f>IF(AND(OR(I444="Motorway link",I444="Exit diverge",I444="Entrance merge"),'Input data'!R459=""),"Straight",IF(AND(OR(I444="Motorway link",I444="Exit diverge",I444="Entrance merge"),'Input data'!R459&gt;10),'Input data'!R459,"Irrelevant"))</f>
        <v>Irrelevant</v>
      </c>
      <c r="R444" s="4" t="str">
        <f>IF(Q444="Straight",0,IF(AND(OR(I444="Motorway link",I444="Exit diverge",I444="Entrance merge"),OR('Input data'!S459="",'Input data'!S459&gt;(G444*1000))),G444*1000,IF(AND(OR(I444="Motorway link",I444="Exit diverge",I444="Entrance merge"),'Input data'!S459&gt;0),'Input data'!S459,"Irrelevant")))</f>
        <v>Irrelevant</v>
      </c>
      <c r="S444" s="4" t="str">
        <f>IF(AND(OR(I444="Motorway link",I444="Exit diverge",I444="Entrance merge"),'Input data'!T459=""),"Straight",IF(AND(OR(I444="Motorway link",I444="Exit diverge",I444="Entrance merge"),'Input data'!T459&gt;10),'Input data'!T459,"Irrelevant"))</f>
        <v>Irrelevant</v>
      </c>
      <c r="T444" s="4" t="str">
        <f>IF(S444="Straight",0,IF(R444="Irrelevant","Irrelevant",IF(AND(OR(I444="Motorway link",I444="Exit diverge",I444="Entrance merge"),OR('Input data'!U459="",'Input data'!U459&gt;(G444*1000-R444))),G444*1000-R444,IF(AND(OR(I444="Motorway link",I444="Exit diverge",I444="Entrance merge"),'Input data'!U459&gt;0),'Input data'!U459,"Irrelevant"))))</f>
        <v>Irrelevant</v>
      </c>
      <c r="U444" s="4" t="str">
        <f>IF(AND(OR(I444="Motorway link",I444="Exit diverge",I444="Entrance merge",I444="Exit ramp",I444="Entrance ramp"),'Input data'!V459=""),"No",IF(OR(I444="Motorway link",I444="Exit diverge",I444="Entrance merge",I444="Exit ramp",I444="Entrance ramp"),'Input data'!V459,"Irrelevant"))</f>
        <v>Irrelevant</v>
      </c>
      <c r="V444" s="4" t="str">
        <f>IF(W444="Straight",IF(AND(OR(I444="Exit ramp",I444="Entrance ramp"),'Input data'!W459=""),"Straight diamond ramp",IF(OR(I444="Exit ramp",I444="Entrance ramp"),'Input data'!W459,"Irrelevant")),"Irrelevant")</f>
        <v>Irrelevant</v>
      </c>
      <c r="W444" s="4" t="str">
        <f>IF(AND(OR(I444="Exit ramp",I444="Entrance ramp"),'Input data'!X459=""),"Straight",IF(AND(OR(I444="Exit ramp",I444="Entrance ramp"),'Input data'!X459&gt;10),'Input data'!X459,"Irrelevant"))</f>
        <v>Irrelevant</v>
      </c>
      <c r="X444" s="4" t="str">
        <f>IF(AND(OR(I444="Exit ramp",I444="Entrance ramp"),OR('Input data'!Y459="",'Input data'!Y459&gt;(G444*1000))),G444*1000,IF(AND(OR(I444="Exit ramp",I444="Entrance ramp"),'Input data'!Y459&gt;0),'Input data'!Y459,"Irrelevant"))</f>
        <v>Irrelevant</v>
      </c>
      <c r="Y444" s="4" t="str">
        <f>IF(AND(I444="Exit ramp",'Input data'!Z459=""),95,IF(AND(I444="Entrance ramp",'Input data'!Z459=""),45,IF(AND(OR(I444="Exit ramp",I444="Entrance ramp"),'Input data'!Z459&gt;4,'Input data'!Z459&lt;200),'Input data'!Z459,"Irrelevant")))</f>
        <v>Irrelevant</v>
      </c>
      <c r="Z444" s="4" t="str">
        <f>IF(AND(OR(I444="Exit ramp",I444="Entrance ramp"),'Input data'!AA459=""),"Straight",IF(AND(OR(I444="Exit ramp",I444="Entrance ramp"),'Input data'!AA459&gt;10),'Input data'!AA459,"Irrelevant"))</f>
        <v>Irrelevant</v>
      </c>
      <c r="AA444" s="4" t="str">
        <f>IF(X444="Irrelevant","Irrelevant",IF(AND(OR(I444="Exit ramp",I444="Entrance ramp"),OR('Input data'!AB459="",'Input data'!AB459&gt;(G444*1000-X444))),G444*1000-X444,IF(AND(OR(I444="Exit ramp",I444="Entrance ramp"),'Input data'!AB459&gt;0),'Input data'!AB459,"Irrelevant")))</f>
        <v>Irrelevant</v>
      </c>
      <c r="AB444" s="4" t="str">
        <f>IF(AND(I444="Exit ramp",'Input data'!AC459=""),60,IF(AND(I444="Entrance ramp",'Input data'!AC459=""),80,IF(AND(OR(I444="Exit ramp",I444="Entrance ramp"),'Input data'!AC459&gt;4,'Input data'!AC459&lt;200),'Input data'!AC459,"Irrelevant")))</f>
        <v>Irrelevant</v>
      </c>
      <c r="AC444" s="4" t="str">
        <f>IF(AND(OR(I444="Motorway link",I444="Exit diverge",I444="Entrance merge"),'Input data'!AD459=""),"No",IF(OR(I444="Motorway link",I444="Exit diverge",I444="Entrance merge"),'Input data'!AD459,"Irrelevant"))</f>
        <v>Irrelevant</v>
      </c>
      <c r="AD444" s="4" t="str">
        <f>IF(AND(OR(I444="Motorway link",I444="Exit diverge",I444="Entrance merge"),'Input data'!AE459=""),"130 kph",IF(OR(I444="Motorway link",I444="Exit diverge",I444="Entrance merge"),'Input data'!AE459,"Irrelevant"))</f>
        <v>Irrelevant</v>
      </c>
      <c r="AE444" s="4" t="str">
        <f>IF(AND(I444="Entrance merge",'Input data'!AF459=""),"No",IF(I444="Entrance merge",'Input data'!AF459,"Irrelevant"))</f>
        <v>Irrelevant</v>
      </c>
      <c r="AF444" s="4" t="str">
        <f>IF(AND(AE444="Yes",'Input data'!AG459&gt;0,'Input data'!AG459&lt;1.00000001),'Input data'!AG459,IF(OR(AE444="No",AE444="Yes"),0,"Irrelevant"))</f>
        <v>Irrelevant</v>
      </c>
    </row>
    <row r="445" spans="1:32" x14ac:dyDescent="0.3">
      <c r="A445" s="4" t="str">
        <f>IF('Input data'!A460="","",'Input data'!A460)</f>
        <v/>
      </c>
      <c r="B445" s="4" t="str">
        <f>IF('Input data'!B460="","",'Input data'!B460)</f>
        <v/>
      </c>
      <c r="C445" s="4" t="str">
        <f>IF('Input data'!C460="","",'Input data'!C460)</f>
        <v/>
      </c>
      <c r="D445" s="4" t="str">
        <f>IF('Input data'!D460="","",'Input data'!D460)</f>
        <v/>
      </c>
      <c r="E445" s="4" t="str">
        <f>IF('Input data'!E460="","",'Input data'!E460)</f>
        <v/>
      </c>
      <c r="F445" s="4" t="str">
        <f>IF('Input data'!F460="","",'Input data'!F460)</f>
        <v/>
      </c>
      <c r="G445" s="4">
        <f>IF('Input data'!G460="","",'Input data'!G460)</f>
        <v>0</v>
      </c>
      <c r="H445" s="4" t="str">
        <f>IF('Input data'!H460&gt;0.5,'Input data'!H460,"")</f>
        <v/>
      </c>
      <c r="I445" s="4" t="str">
        <f>IF('Input data'!I460="","",'Input data'!I460)</f>
        <v/>
      </c>
      <c r="J445" s="4" t="str">
        <f>IF(AND(OR(I445="Motorway link",I445="Exit diverge",I445="Entrance merge"),'Input data'!K460=""),2,IF(AND(OR(I445="Motorway link",I445="Exit diverge",I445="Entrance merge"),'Input data'!K460&gt;0.5,'Input data'!K460&lt;21),'Input data'!K460,"Irrelevant"))</f>
        <v>Irrelevant</v>
      </c>
      <c r="K445" s="4" t="str">
        <f>IF(AND(OR(I445="Motorway link",I445="Exit diverge",I445="Entrance merge",I445="Exit ramp",I445="Entrance ramp"),'Input data'!L460=""),3.5,IF(AND(OR(I445="Motorway link",I445="Exit diverge",I445="Entrance merge",I445="Exit ramp",I445="Entrance ramp"),'Input data'!L460&gt;1.5,'Input data'!L460&lt;11),'Input data'!L460,"Irrelevant"))</f>
        <v>Irrelevant</v>
      </c>
      <c r="L445" s="4" t="str">
        <f>IF(AND(I445="Motorway link",'Input data'!M460=""),"No",IF(I445="Motorway link",'Input data'!M460,"Irrelevant"))</f>
        <v>Irrelevant</v>
      </c>
      <c r="M445" s="4" t="str">
        <f>IF(AND(L445="Yes",'Input data'!N460&gt;0,'Input data'!N460&lt;1.00000001),'Input data'!N460,IF(OR(L445="No",L445="Yes"),0,"Irrelevant"))</f>
        <v>Irrelevant</v>
      </c>
      <c r="N445" s="4" t="str">
        <f>IF(AND(OR(I445="Motorway link",I445="Exit diverge",I445="Entrance merge"),'Input data'!O460=""),3,IF(AND(OR(I445="Motorway link",I445="Exit diverge",I445="Entrance merge"),'Input data'!O460&lt;11,'Input data'!O460&gt;-0.00000001),'Input data'!O460,"Irrelevant"))</f>
        <v>Irrelevant</v>
      </c>
      <c r="O445" s="4" t="str">
        <f>IF(AND(OR(I445="Motorway link",I445="Exit diverge",I445="Entrance merge",I445="Exit ramp",I445="Entrance ramp"),'Input data'!P460=""),0.5,IF(AND(OR(I445="Motorway link",I445="Exit diverge",I445="Entrance merge",I445="Exit ramp",I445="Entrance ramp"),'Input data'!P460&gt;-0.00000001,'Input data'!P460&lt;11),'Input data'!P460,"Irrelevant"))</f>
        <v>Irrelevant</v>
      </c>
      <c r="P445" s="4" t="str">
        <f>IF(AND(OR(I445="Motorway link",I445="Exit diverge",I445="Entrance merge"),'Input data'!Q460=""),5,IF(AND(OR(I445="Motorway link",I445="Exit diverge",I445="Entrance merge"),'Input data'!Q460&gt;-0.00000001,'Input data'!Q460&lt;101),'Input data'!Q460,"Irrelevant"))</f>
        <v>Irrelevant</v>
      </c>
      <c r="Q445" s="4" t="str">
        <f>IF(AND(OR(I445="Motorway link",I445="Exit diverge",I445="Entrance merge"),'Input data'!R460=""),"Straight",IF(AND(OR(I445="Motorway link",I445="Exit diverge",I445="Entrance merge"),'Input data'!R460&gt;10),'Input data'!R460,"Irrelevant"))</f>
        <v>Irrelevant</v>
      </c>
      <c r="R445" s="4" t="str">
        <f>IF(Q445="Straight",0,IF(AND(OR(I445="Motorway link",I445="Exit diverge",I445="Entrance merge"),OR('Input data'!S460="",'Input data'!S460&gt;(G445*1000))),G445*1000,IF(AND(OR(I445="Motorway link",I445="Exit diverge",I445="Entrance merge"),'Input data'!S460&gt;0),'Input data'!S460,"Irrelevant")))</f>
        <v>Irrelevant</v>
      </c>
      <c r="S445" s="4" t="str">
        <f>IF(AND(OR(I445="Motorway link",I445="Exit diverge",I445="Entrance merge"),'Input data'!T460=""),"Straight",IF(AND(OR(I445="Motorway link",I445="Exit diverge",I445="Entrance merge"),'Input data'!T460&gt;10),'Input data'!T460,"Irrelevant"))</f>
        <v>Irrelevant</v>
      </c>
      <c r="T445" s="4" t="str">
        <f>IF(S445="Straight",0,IF(R445="Irrelevant","Irrelevant",IF(AND(OR(I445="Motorway link",I445="Exit diverge",I445="Entrance merge"),OR('Input data'!U460="",'Input data'!U460&gt;(G445*1000-R445))),G445*1000-R445,IF(AND(OR(I445="Motorway link",I445="Exit diverge",I445="Entrance merge"),'Input data'!U460&gt;0),'Input data'!U460,"Irrelevant"))))</f>
        <v>Irrelevant</v>
      </c>
      <c r="U445" s="4" t="str">
        <f>IF(AND(OR(I445="Motorway link",I445="Exit diverge",I445="Entrance merge",I445="Exit ramp",I445="Entrance ramp"),'Input data'!V460=""),"No",IF(OR(I445="Motorway link",I445="Exit diverge",I445="Entrance merge",I445="Exit ramp",I445="Entrance ramp"),'Input data'!V460,"Irrelevant"))</f>
        <v>Irrelevant</v>
      </c>
      <c r="V445" s="4" t="str">
        <f>IF(W445="Straight",IF(AND(OR(I445="Exit ramp",I445="Entrance ramp"),'Input data'!W460=""),"Straight diamond ramp",IF(OR(I445="Exit ramp",I445="Entrance ramp"),'Input data'!W460,"Irrelevant")),"Irrelevant")</f>
        <v>Irrelevant</v>
      </c>
      <c r="W445" s="4" t="str">
        <f>IF(AND(OR(I445="Exit ramp",I445="Entrance ramp"),'Input data'!X460=""),"Straight",IF(AND(OR(I445="Exit ramp",I445="Entrance ramp"),'Input data'!X460&gt;10),'Input data'!X460,"Irrelevant"))</f>
        <v>Irrelevant</v>
      </c>
      <c r="X445" s="4" t="str">
        <f>IF(AND(OR(I445="Exit ramp",I445="Entrance ramp"),OR('Input data'!Y460="",'Input data'!Y460&gt;(G445*1000))),G445*1000,IF(AND(OR(I445="Exit ramp",I445="Entrance ramp"),'Input data'!Y460&gt;0),'Input data'!Y460,"Irrelevant"))</f>
        <v>Irrelevant</v>
      </c>
      <c r="Y445" s="4" t="str">
        <f>IF(AND(I445="Exit ramp",'Input data'!Z460=""),95,IF(AND(I445="Entrance ramp",'Input data'!Z460=""),45,IF(AND(OR(I445="Exit ramp",I445="Entrance ramp"),'Input data'!Z460&gt;4,'Input data'!Z460&lt;200),'Input data'!Z460,"Irrelevant")))</f>
        <v>Irrelevant</v>
      </c>
      <c r="Z445" s="4" t="str">
        <f>IF(AND(OR(I445="Exit ramp",I445="Entrance ramp"),'Input data'!AA460=""),"Straight",IF(AND(OR(I445="Exit ramp",I445="Entrance ramp"),'Input data'!AA460&gt;10),'Input data'!AA460,"Irrelevant"))</f>
        <v>Irrelevant</v>
      </c>
      <c r="AA445" s="4" t="str">
        <f>IF(X445="Irrelevant","Irrelevant",IF(AND(OR(I445="Exit ramp",I445="Entrance ramp"),OR('Input data'!AB460="",'Input data'!AB460&gt;(G445*1000-X445))),G445*1000-X445,IF(AND(OR(I445="Exit ramp",I445="Entrance ramp"),'Input data'!AB460&gt;0),'Input data'!AB460,"Irrelevant")))</f>
        <v>Irrelevant</v>
      </c>
      <c r="AB445" s="4" t="str">
        <f>IF(AND(I445="Exit ramp",'Input data'!AC460=""),60,IF(AND(I445="Entrance ramp",'Input data'!AC460=""),80,IF(AND(OR(I445="Exit ramp",I445="Entrance ramp"),'Input data'!AC460&gt;4,'Input data'!AC460&lt;200),'Input data'!AC460,"Irrelevant")))</f>
        <v>Irrelevant</v>
      </c>
      <c r="AC445" s="4" t="str">
        <f>IF(AND(OR(I445="Motorway link",I445="Exit diverge",I445="Entrance merge"),'Input data'!AD460=""),"No",IF(OR(I445="Motorway link",I445="Exit diverge",I445="Entrance merge"),'Input data'!AD460,"Irrelevant"))</f>
        <v>Irrelevant</v>
      </c>
      <c r="AD445" s="4" t="str">
        <f>IF(AND(OR(I445="Motorway link",I445="Exit diverge",I445="Entrance merge"),'Input data'!AE460=""),"130 kph",IF(OR(I445="Motorway link",I445="Exit diverge",I445="Entrance merge"),'Input data'!AE460,"Irrelevant"))</f>
        <v>Irrelevant</v>
      </c>
      <c r="AE445" s="4" t="str">
        <f>IF(AND(I445="Entrance merge",'Input data'!AF460=""),"No",IF(I445="Entrance merge",'Input data'!AF460,"Irrelevant"))</f>
        <v>Irrelevant</v>
      </c>
      <c r="AF445" s="4" t="str">
        <f>IF(AND(AE445="Yes",'Input data'!AG460&gt;0,'Input data'!AG460&lt;1.00000001),'Input data'!AG460,IF(OR(AE445="No",AE445="Yes"),0,"Irrelevant"))</f>
        <v>Irrelevant</v>
      </c>
    </row>
    <row r="446" spans="1:32" x14ac:dyDescent="0.3">
      <c r="A446" s="4" t="str">
        <f>IF('Input data'!A461="","",'Input data'!A461)</f>
        <v/>
      </c>
      <c r="B446" s="4" t="str">
        <f>IF('Input data'!B461="","",'Input data'!B461)</f>
        <v/>
      </c>
      <c r="C446" s="4" t="str">
        <f>IF('Input data'!C461="","",'Input data'!C461)</f>
        <v/>
      </c>
      <c r="D446" s="4" t="str">
        <f>IF('Input data'!D461="","",'Input data'!D461)</f>
        <v/>
      </c>
      <c r="E446" s="4" t="str">
        <f>IF('Input data'!E461="","",'Input data'!E461)</f>
        <v/>
      </c>
      <c r="F446" s="4" t="str">
        <f>IF('Input data'!F461="","",'Input data'!F461)</f>
        <v/>
      </c>
      <c r="G446" s="4">
        <f>IF('Input data'!G461="","",'Input data'!G461)</f>
        <v>0</v>
      </c>
      <c r="H446" s="4" t="str">
        <f>IF('Input data'!H461&gt;0.5,'Input data'!H461,"")</f>
        <v/>
      </c>
      <c r="I446" s="4" t="str">
        <f>IF('Input data'!I461="","",'Input data'!I461)</f>
        <v/>
      </c>
      <c r="J446" s="4" t="str">
        <f>IF(AND(OR(I446="Motorway link",I446="Exit diverge",I446="Entrance merge"),'Input data'!K461=""),2,IF(AND(OR(I446="Motorway link",I446="Exit diverge",I446="Entrance merge"),'Input data'!K461&gt;0.5,'Input data'!K461&lt;21),'Input data'!K461,"Irrelevant"))</f>
        <v>Irrelevant</v>
      </c>
      <c r="K446" s="4" t="str">
        <f>IF(AND(OR(I446="Motorway link",I446="Exit diverge",I446="Entrance merge",I446="Exit ramp",I446="Entrance ramp"),'Input data'!L461=""),3.5,IF(AND(OR(I446="Motorway link",I446="Exit diverge",I446="Entrance merge",I446="Exit ramp",I446="Entrance ramp"),'Input data'!L461&gt;1.5,'Input data'!L461&lt;11),'Input data'!L461,"Irrelevant"))</f>
        <v>Irrelevant</v>
      </c>
      <c r="L446" s="4" t="str">
        <f>IF(AND(I446="Motorway link",'Input data'!M461=""),"No",IF(I446="Motorway link",'Input data'!M461,"Irrelevant"))</f>
        <v>Irrelevant</v>
      </c>
      <c r="M446" s="4" t="str">
        <f>IF(AND(L446="Yes",'Input data'!N461&gt;0,'Input data'!N461&lt;1.00000001),'Input data'!N461,IF(OR(L446="No",L446="Yes"),0,"Irrelevant"))</f>
        <v>Irrelevant</v>
      </c>
      <c r="N446" s="4" t="str">
        <f>IF(AND(OR(I446="Motorway link",I446="Exit diverge",I446="Entrance merge"),'Input data'!O461=""),3,IF(AND(OR(I446="Motorway link",I446="Exit diverge",I446="Entrance merge"),'Input data'!O461&lt;11,'Input data'!O461&gt;-0.00000001),'Input data'!O461,"Irrelevant"))</f>
        <v>Irrelevant</v>
      </c>
      <c r="O446" s="4" t="str">
        <f>IF(AND(OR(I446="Motorway link",I446="Exit diverge",I446="Entrance merge",I446="Exit ramp",I446="Entrance ramp"),'Input data'!P461=""),0.5,IF(AND(OR(I446="Motorway link",I446="Exit diverge",I446="Entrance merge",I446="Exit ramp",I446="Entrance ramp"),'Input data'!P461&gt;-0.00000001,'Input data'!P461&lt;11),'Input data'!P461,"Irrelevant"))</f>
        <v>Irrelevant</v>
      </c>
      <c r="P446" s="4" t="str">
        <f>IF(AND(OR(I446="Motorway link",I446="Exit diverge",I446="Entrance merge"),'Input data'!Q461=""),5,IF(AND(OR(I446="Motorway link",I446="Exit diverge",I446="Entrance merge"),'Input data'!Q461&gt;-0.00000001,'Input data'!Q461&lt;101),'Input data'!Q461,"Irrelevant"))</f>
        <v>Irrelevant</v>
      </c>
      <c r="Q446" s="4" t="str">
        <f>IF(AND(OR(I446="Motorway link",I446="Exit diverge",I446="Entrance merge"),'Input data'!R461=""),"Straight",IF(AND(OR(I446="Motorway link",I446="Exit diverge",I446="Entrance merge"),'Input data'!R461&gt;10),'Input data'!R461,"Irrelevant"))</f>
        <v>Irrelevant</v>
      </c>
      <c r="R446" s="4" t="str">
        <f>IF(Q446="Straight",0,IF(AND(OR(I446="Motorway link",I446="Exit diverge",I446="Entrance merge"),OR('Input data'!S461="",'Input data'!S461&gt;(G446*1000))),G446*1000,IF(AND(OR(I446="Motorway link",I446="Exit diverge",I446="Entrance merge"),'Input data'!S461&gt;0),'Input data'!S461,"Irrelevant")))</f>
        <v>Irrelevant</v>
      </c>
      <c r="S446" s="4" t="str">
        <f>IF(AND(OR(I446="Motorway link",I446="Exit diverge",I446="Entrance merge"),'Input data'!T461=""),"Straight",IF(AND(OR(I446="Motorway link",I446="Exit diverge",I446="Entrance merge"),'Input data'!T461&gt;10),'Input data'!T461,"Irrelevant"))</f>
        <v>Irrelevant</v>
      </c>
      <c r="T446" s="4" t="str">
        <f>IF(S446="Straight",0,IF(R446="Irrelevant","Irrelevant",IF(AND(OR(I446="Motorway link",I446="Exit diverge",I446="Entrance merge"),OR('Input data'!U461="",'Input data'!U461&gt;(G446*1000-R446))),G446*1000-R446,IF(AND(OR(I446="Motorway link",I446="Exit diverge",I446="Entrance merge"),'Input data'!U461&gt;0),'Input data'!U461,"Irrelevant"))))</f>
        <v>Irrelevant</v>
      </c>
      <c r="U446" s="4" t="str">
        <f>IF(AND(OR(I446="Motorway link",I446="Exit diverge",I446="Entrance merge",I446="Exit ramp",I446="Entrance ramp"),'Input data'!V461=""),"No",IF(OR(I446="Motorway link",I446="Exit diverge",I446="Entrance merge",I446="Exit ramp",I446="Entrance ramp"),'Input data'!V461,"Irrelevant"))</f>
        <v>Irrelevant</v>
      </c>
      <c r="V446" s="4" t="str">
        <f>IF(W446="Straight",IF(AND(OR(I446="Exit ramp",I446="Entrance ramp"),'Input data'!W461=""),"Straight diamond ramp",IF(OR(I446="Exit ramp",I446="Entrance ramp"),'Input data'!W461,"Irrelevant")),"Irrelevant")</f>
        <v>Irrelevant</v>
      </c>
      <c r="W446" s="4" t="str">
        <f>IF(AND(OR(I446="Exit ramp",I446="Entrance ramp"),'Input data'!X461=""),"Straight",IF(AND(OR(I446="Exit ramp",I446="Entrance ramp"),'Input data'!X461&gt;10),'Input data'!X461,"Irrelevant"))</f>
        <v>Irrelevant</v>
      </c>
      <c r="X446" s="4" t="str">
        <f>IF(AND(OR(I446="Exit ramp",I446="Entrance ramp"),OR('Input data'!Y461="",'Input data'!Y461&gt;(G446*1000))),G446*1000,IF(AND(OR(I446="Exit ramp",I446="Entrance ramp"),'Input data'!Y461&gt;0),'Input data'!Y461,"Irrelevant"))</f>
        <v>Irrelevant</v>
      </c>
      <c r="Y446" s="4" t="str">
        <f>IF(AND(I446="Exit ramp",'Input data'!Z461=""),95,IF(AND(I446="Entrance ramp",'Input data'!Z461=""),45,IF(AND(OR(I446="Exit ramp",I446="Entrance ramp"),'Input data'!Z461&gt;4,'Input data'!Z461&lt;200),'Input data'!Z461,"Irrelevant")))</f>
        <v>Irrelevant</v>
      </c>
      <c r="Z446" s="4" t="str">
        <f>IF(AND(OR(I446="Exit ramp",I446="Entrance ramp"),'Input data'!AA461=""),"Straight",IF(AND(OR(I446="Exit ramp",I446="Entrance ramp"),'Input data'!AA461&gt;10),'Input data'!AA461,"Irrelevant"))</f>
        <v>Irrelevant</v>
      </c>
      <c r="AA446" s="4" t="str">
        <f>IF(X446="Irrelevant","Irrelevant",IF(AND(OR(I446="Exit ramp",I446="Entrance ramp"),OR('Input data'!AB461="",'Input data'!AB461&gt;(G446*1000-X446))),G446*1000-X446,IF(AND(OR(I446="Exit ramp",I446="Entrance ramp"),'Input data'!AB461&gt;0),'Input data'!AB461,"Irrelevant")))</f>
        <v>Irrelevant</v>
      </c>
      <c r="AB446" s="4" t="str">
        <f>IF(AND(I446="Exit ramp",'Input data'!AC461=""),60,IF(AND(I446="Entrance ramp",'Input data'!AC461=""),80,IF(AND(OR(I446="Exit ramp",I446="Entrance ramp"),'Input data'!AC461&gt;4,'Input data'!AC461&lt;200),'Input data'!AC461,"Irrelevant")))</f>
        <v>Irrelevant</v>
      </c>
      <c r="AC446" s="4" t="str">
        <f>IF(AND(OR(I446="Motorway link",I446="Exit diverge",I446="Entrance merge"),'Input data'!AD461=""),"No",IF(OR(I446="Motorway link",I446="Exit diverge",I446="Entrance merge"),'Input data'!AD461,"Irrelevant"))</f>
        <v>Irrelevant</v>
      </c>
      <c r="AD446" s="4" t="str">
        <f>IF(AND(OR(I446="Motorway link",I446="Exit diverge",I446="Entrance merge"),'Input data'!AE461=""),"130 kph",IF(OR(I446="Motorway link",I446="Exit diverge",I446="Entrance merge"),'Input data'!AE461,"Irrelevant"))</f>
        <v>Irrelevant</v>
      </c>
      <c r="AE446" s="4" t="str">
        <f>IF(AND(I446="Entrance merge",'Input data'!AF461=""),"No",IF(I446="Entrance merge",'Input data'!AF461,"Irrelevant"))</f>
        <v>Irrelevant</v>
      </c>
      <c r="AF446" s="4" t="str">
        <f>IF(AND(AE446="Yes",'Input data'!AG461&gt;0,'Input data'!AG461&lt;1.00000001),'Input data'!AG461,IF(OR(AE446="No",AE446="Yes"),0,"Irrelevant"))</f>
        <v>Irrelevant</v>
      </c>
    </row>
    <row r="447" spans="1:32" x14ac:dyDescent="0.3">
      <c r="A447" s="4" t="str">
        <f>IF('Input data'!A462="","",'Input data'!A462)</f>
        <v/>
      </c>
      <c r="B447" s="4" t="str">
        <f>IF('Input data'!B462="","",'Input data'!B462)</f>
        <v/>
      </c>
      <c r="C447" s="4" t="str">
        <f>IF('Input data'!C462="","",'Input data'!C462)</f>
        <v/>
      </c>
      <c r="D447" s="4" t="str">
        <f>IF('Input data'!D462="","",'Input data'!D462)</f>
        <v/>
      </c>
      <c r="E447" s="4" t="str">
        <f>IF('Input data'!E462="","",'Input data'!E462)</f>
        <v/>
      </c>
      <c r="F447" s="4" t="str">
        <f>IF('Input data'!F462="","",'Input data'!F462)</f>
        <v/>
      </c>
      <c r="G447" s="4">
        <f>IF('Input data'!G462="","",'Input data'!G462)</f>
        <v>0</v>
      </c>
      <c r="H447" s="4" t="str">
        <f>IF('Input data'!H462&gt;0.5,'Input data'!H462,"")</f>
        <v/>
      </c>
      <c r="I447" s="4" t="str">
        <f>IF('Input data'!I462="","",'Input data'!I462)</f>
        <v/>
      </c>
      <c r="J447" s="4" t="str">
        <f>IF(AND(OR(I447="Motorway link",I447="Exit diverge",I447="Entrance merge"),'Input data'!K462=""),2,IF(AND(OR(I447="Motorway link",I447="Exit diverge",I447="Entrance merge"),'Input data'!K462&gt;0.5,'Input data'!K462&lt;21),'Input data'!K462,"Irrelevant"))</f>
        <v>Irrelevant</v>
      </c>
      <c r="K447" s="4" t="str">
        <f>IF(AND(OR(I447="Motorway link",I447="Exit diverge",I447="Entrance merge",I447="Exit ramp",I447="Entrance ramp"),'Input data'!L462=""),3.5,IF(AND(OR(I447="Motorway link",I447="Exit diverge",I447="Entrance merge",I447="Exit ramp",I447="Entrance ramp"),'Input data'!L462&gt;1.5,'Input data'!L462&lt;11),'Input data'!L462,"Irrelevant"))</f>
        <v>Irrelevant</v>
      </c>
      <c r="L447" s="4" t="str">
        <f>IF(AND(I447="Motorway link",'Input data'!M462=""),"No",IF(I447="Motorway link",'Input data'!M462,"Irrelevant"))</f>
        <v>Irrelevant</v>
      </c>
      <c r="M447" s="4" t="str">
        <f>IF(AND(L447="Yes",'Input data'!N462&gt;0,'Input data'!N462&lt;1.00000001),'Input data'!N462,IF(OR(L447="No",L447="Yes"),0,"Irrelevant"))</f>
        <v>Irrelevant</v>
      </c>
      <c r="N447" s="4" t="str">
        <f>IF(AND(OR(I447="Motorway link",I447="Exit diverge",I447="Entrance merge"),'Input data'!O462=""),3,IF(AND(OR(I447="Motorway link",I447="Exit diverge",I447="Entrance merge"),'Input data'!O462&lt;11,'Input data'!O462&gt;-0.00000001),'Input data'!O462,"Irrelevant"))</f>
        <v>Irrelevant</v>
      </c>
      <c r="O447" s="4" t="str">
        <f>IF(AND(OR(I447="Motorway link",I447="Exit diverge",I447="Entrance merge",I447="Exit ramp",I447="Entrance ramp"),'Input data'!P462=""),0.5,IF(AND(OR(I447="Motorway link",I447="Exit diverge",I447="Entrance merge",I447="Exit ramp",I447="Entrance ramp"),'Input data'!P462&gt;-0.00000001,'Input data'!P462&lt;11),'Input data'!P462,"Irrelevant"))</f>
        <v>Irrelevant</v>
      </c>
      <c r="P447" s="4" t="str">
        <f>IF(AND(OR(I447="Motorway link",I447="Exit diverge",I447="Entrance merge"),'Input data'!Q462=""),5,IF(AND(OR(I447="Motorway link",I447="Exit diverge",I447="Entrance merge"),'Input data'!Q462&gt;-0.00000001,'Input data'!Q462&lt;101),'Input data'!Q462,"Irrelevant"))</f>
        <v>Irrelevant</v>
      </c>
      <c r="Q447" s="4" t="str">
        <f>IF(AND(OR(I447="Motorway link",I447="Exit diverge",I447="Entrance merge"),'Input data'!R462=""),"Straight",IF(AND(OR(I447="Motorway link",I447="Exit diverge",I447="Entrance merge"),'Input data'!R462&gt;10),'Input data'!R462,"Irrelevant"))</f>
        <v>Irrelevant</v>
      </c>
      <c r="R447" s="4" t="str">
        <f>IF(Q447="Straight",0,IF(AND(OR(I447="Motorway link",I447="Exit diverge",I447="Entrance merge"),OR('Input data'!S462="",'Input data'!S462&gt;(G447*1000))),G447*1000,IF(AND(OR(I447="Motorway link",I447="Exit diverge",I447="Entrance merge"),'Input data'!S462&gt;0),'Input data'!S462,"Irrelevant")))</f>
        <v>Irrelevant</v>
      </c>
      <c r="S447" s="4" t="str">
        <f>IF(AND(OR(I447="Motorway link",I447="Exit diverge",I447="Entrance merge"),'Input data'!T462=""),"Straight",IF(AND(OR(I447="Motorway link",I447="Exit diverge",I447="Entrance merge"),'Input data'!T462&gt;10),'Input data'!T462,"Irrelevant"))</f>
        <v>Irrelevant</v>
      </c>
      <c r="T447" s="4" t="str">
        <f>IF(S447="Straight",0,IF(R447="Irrelevant","Irrelevant",IF(AND(OR(I447="Motorway link",I447="Exit diverge",I447="Entrance merge"),OR('Input data'!U462="",'Input data'!U462&gt;(G447*1000-R447))),G447*1000-R447,IF(AND(OR(I447="Motorway link",I447="Exit diverge",I447="Entrance merge"),'Input data'!U462&gt;0),'Input data'!U462,"Irrelevant"))))</f>
        <v>Irrelevant</v>
      </c>
      <c r="U447" s="4" t="str">
        <f>IF(AND(OR(I447="Motorway link",I447="Exit diverge",I447="Entrance merge",I447="Exit ramp",I447="Entrance ramp"),'Input data'!V462=""),"No",IF(OR(I447="Motorway link",I447="Exit diverge",I447="Entrance merge",I447="Exit ramp",I447="Entrance ramp"),'Input data'!V462,"Irrelevant"))</f>
        <v>Irrelevant</v>
      </c>
      <c r="V447" s="4" t="str">
        <f>IF(W447="Straight",IF(AND(OR(I447="Exit ramp",I447="Entrance ramp"),'Input data'!W462=""),"Straight diamond ramp",IF(OR(I447="Exit ramp",I447="Entrance ramp"),'Input data'!W462,"Irrelevant")),"Irrelevant")</f>
        <v>Irrelevant</v>
      </c>
      <c r="W447" s="4" t="str">
        <f>IF(AND(OR(I447="Exit ramp",I447="Entrance ramp"),'Input data'!X462=""),"Straight",IF(AND(OR(I447="Exit ramp",I447="Entrance ramp"),'Input data'!X462&gt;10),'Input data'!X462,"Irrelevant"))</f>
        <v>Irrelevant</v>
      </c>
      <c r="X447" s="4" t="str">
        <f>IF(AND(OR(I447="Exit ramp",I447="Entrance ramp"),OR('Input data'!Y462="",'Input data'!Y462&gt;(G447*1000))),G447*1000,IF(AND(OR(I447="Exit ramp",I447="Entrance ramp"),'Input data'!Y462&gt;0),'Input data'!Y462,"Irrelevant"))</f>
        <v>Irrelevant</v>
      </c>
      <c r="Y447" s="4" t="str">
        <f>IF(AND(I447="Exit ramp",'Input data'!Z462=""),95,IF(AND(I447="Entrance ramp",'Input data'!Z462=""),45,IF(AND(OR(I447="Exit ramp",I447="Entrance ramp"),'Input data'!Z462&gt;4,'Input data'!Z462&lt;200),'Input data'!Z462,"Irrelevant")))</f>
        <v>Irrelevant</v>
      </c>
      <c r="Z447" s="4" t="str">
        <f>IF(AND(OR(I447="Exit ramp",I447="Entrance ramp"),'Input data'!AA462=""),"Straight",IF(AND(OR(I447="Exit ramp",I447="Entrance ramp"),'Input data'!AA462&gt;10),'Input data'!AA462,"Irrelevant"))</f>
        <v>Irrelevant</v>
      </c>
      <c r="AA447" s="4" t="str">
        <f>IF(X447="Irrelevant","Irrelevant",IF(AND(OR(I447="Exit ramp",I447="Entrance ramp"),OR('Input data'!AB462="",'Input data'!AB462&gt;(G447*1000-X447))),G447*1000-X447,IF(AND(OR(I447="Exit ramp",I447="Entrance ramp"),'Input data'!AB462&gt;0),'Input data'!AB462,"Irrelevant")))</f>
        <v>Irrelevant</v>
      </c>
      <c r="AB447" s="4" t="str">
        <f>IF(AND(I447="Exit ramp",'Input data'!AC462=""),60,IF(AND(I447="Entrance ramp",'Input data'!AC462=""),80,IF(AND(OR(I447="Exit ramp",I447="Entrance ramp"),'Input data'!AC462&gt;4,'Input data'!AC462&lt;200),'Input data'!AC462,"Irrelevant")))</f>
        <v>Irrelevant</v>
      </c>
      <c r="AC447" s="4" t="str">
        <f>IF(AND(OR(I447="Motorway link",I447="Exit diverge",I447="Entrance merge"),'Input data'!AD462=""),"No",IF(OR(I447="Motorway link",I447="Exit diverge",I447="Entrance merge"),'Input data'!AD462,"Irrelevant"))</f>
        <v>Irrelevant</v>
      </c>
      <c r="AD447" s="4" t="str">
        <f>IF(AND(OR(I447="Motorway link",I447="Exit diverge",I447="Entrance merge"),'Input data'!AE462=""),"130 kph",IF(OR(I447="Motorway link",I447="Exit diverge",I447="Entrance merge"),'Input data'!AE462,"Irrelevant"))</f>
        <v>Irrelevant</v>
      </c>
      <c r="AE447" s="4" t="str">
        <f>IF(AND(I447="Entrance merge",'Input data'!AF462=""),"No",IF(I447="Entrance merge",'Input data'!AF462,"Irrelevant"))</f>
        <v>Irrelevant</v>
      </c>
      <c r="AF447" s="4" t="str">
        <f>IF(AND(AE447="Yes",'Input data'!AG462&gt;0,'Input data'!AG462&lt;1.00000001),'Input data'!AG462,IF(OR(AE447="No",AE447="Yes"),0,"Irrelevant"))</f>
        <v>Irrelevant</v>
      </c>
    </row>
    <row r="448" spans="1:32" x14ac:dyDescent="0.3">
      <c r="A448" s="4" t="str">
        <f>IF('Input data'!A463="","",'Input data'!A463)</f>
        <v/>
      </c>
      <c r="B448" s="4" t="str">
        <f>IF('Input data'!B463="","",'Input data'!B463)</f>
        <v/>
      </c>
      <c r="C448" s="4" t="str">
        <f>IF('Input data'!C463="","",'Input data'!C463)</f>
        <v/>
      </c>
      <c r="D448" s="4" t="str">
        <f>IF('Input data'!D463="","",'Input data'!D463)</f>
        <v/>
      </c>
      <c r="E448" s="4" t="str">
        <f>IF('Input data'!E463="","",'Input data'!E463)</f>
        <v/>
      </c>
      <c r="F448" s="4" t="str">
        <f>IF('Input data'!F463="","",'Input data'!F463)</f>
        <v/>
      </c>
      <c r="G448" s="4">
        <f>IF('Input data'!G463="","",'Input data'!G463)</f>
        <v>0</v>
      </c>
      <c r="H448" s="4" t="str">
        <f>IF('Input data'!H463&gt;0.5,'Input data'!H463,"")</f>
        <v/>
      </c>
      <c r="I448" s="4" t="str">
        <f>IF('Input data'!I463="","",'Input data'!I463)</f>
        <v/>
      </c>
      <c r="J448" s="4" t="str">
        <f>IF(AND(OR(I448="Motorway link",I448="Exit diverge",I448="Entrance merge"),'Input data'!K463=""),2,IF(AND(OR(I448="Motorway link",I448="Exit diverge",I448="Entrance merge"),'Input data'!K463&gt;0.5,'Input data'!K463&lt;21),'Input data'!K463,"Irrelevant"))</f>
        <v>Irrelevant</v>
      </c>
      <c r="K448" s="4" t="str">
        <f>IF(AND(OR(I448="Motorway link",I448="Exit diverge",I448="Entrance merge",I448="Exit ramp",I448="Entrance ramp"),'Input data'!L463=""),3.5,IF(AND(OR(I448="Motorway link",I448="Exit diverge",I448="Entrance merge",I448="Exit ramp",I448="Entrance ramp"),'Input data'!L463&gt;1.5,'Input data'!L463&lt;11),'Input data'!L463,"Irrelevant"))</f>
        <v>Irrelevant</v>
      </c>
      <c r="L448" s="4" t="str">
        <f>IF(AND(I448="Motorway link",'Input data'!M463=""),"No",IF(I448="Motorway link",'Input data'!M463,"Irrelevant"))</f>
        <v>Irrelevant</v>
      </c>
      <c r="M448" s="4" t="str">
        <f>IF(AND(L448="Yes",'Input data'!N463&gt;0,'Input data'!N463&lt;1.00000001),'Input data'!N463,IF(OR(L448="No",L448="Yes"),0,"Irrelevant"))</f>
        <v>Irrelevant</v>
      </c>
      <c r="N448" s="4" t="str">
        <f>IF(AND(OR(I448="Motorway link",I448="Exit diverge",I448="Entrance merge"),'Input data'!O463=""),3,IF(AND(OR(I448="Motorway link",I448="Exit diverge",I448="Entrance merge"),'Input data'!O463&lt;11,'Input data'!O463&gt;-0.00000001),'Input data'!O463,"Irrelevant"))</f>
        <v>Irrelevant</v>
      </c>
      <c r="O448" s="4" t="str">
        <f>IF(AND(OR(I448="Motorway link",I448="Exit diverge",I448="Entrance merge",I448="Exit ramp",I448="Entrance ramp"),'Input data'!P463=""),0.5,IF(AND(OR(I448="Motorway link",I448="Exit diverge",I448="Entrance merge",I448="Exit ramp",I448="Entrance ramp"),'Input data'!P463&gt;-0.00000001,'Input data'!P463&lt;11),'Input data'!P463,"Irrelevant"))</f>
        <v>Irrelevant</v>
      </c>
      <c r="P448" s="4" t="str">
        <f>IF(AND(OR(I448="Motorway link",I448="Exit diverge",I448="Entrance merge"),'Input data'!Q463=""),5,IF(AND(OR(I448="Motorway link",I448="Exit diverge",I448="Entrance merge"),'Input data'!Q463&gt;-0.00000001,'Input data'!Q463&lt;101),'Input data'!Q463,"Irrelevant"))</f>
        <v>Irrelevant</v>
      </c>
      <c r="Q448" s="4" t="str">
        <f>IF(AND(OR(I448="Motorway link",I448="Exit diverge",I448="Entrance merge"),'Input data'!R463=""),"Straight",IF(AND(OR(I448="Motorway link",I448="Exit diverge",I448="Entrance merge"),'Input data'!R463&gt;10),'Input data'!R463,"Irrelevant"))</f>
        <v>Irrelevant</v>
      </c>
      <c r="R448" s="4" t="str">
        <f>IF(Q448="Straight",0,IF(AND(OR(I448="Motorway link",I448="Exit diverge",I448="Entrance merge"),OR('Input data'!S463="",'Input data'!S463&gt;(G448*1000))),G448*1000,IF(AND(OR(I448="Motorway link",I448="Exit diverge",I448="Entrance merge"),'Input data'!S463&gt;0),'Input data'!S463,"Irrelevant")))</f>
        <v>Irrelevant</v>
      </c>
      <c r="S448" s="4" t="str">
        <f>IF(AND(OR(I448="Motorway link",I448="Exit diverge",I448="Entrance merge"),'Input data'!T463=""),"Straight",IF(AND(OR(I448="Motorway link",I448="Exit diverge",I448="Entrance merge"),'Input data'!T463&gt;10),'Input data'!T463,"Irrelevant"))</f>
        <v>Irrelevant</v>
      </c>
      <c r="T448" s="4" t="str">
        <f>IF(S448="Straight",0,IF(R448="Irrelevant","Irrelevant",IF(AND(OR(I448="Motorway link",I448="Exit diverge",I448="Entrance merge"),OR('Input data'!U463="",'Input data'!U463&gt;(G448*1000-R448))),G448*1000-R448,IF(AND(OR(I448="Motorway link",I448="Exit diverge",I448="Entrance merge"),'Input data'!U463&gt;0),'Input data'!U463,"Irrelevant"))))</f>
        <v>Irrelevant</v>
      </c>
      <c r="U448" s="4" t="str">
        <f>IF(AND(OR(I448="Motorway link",I448="Exit diverge",I448="Entrance merge",I448="Exit ramp",I448="Entrance ramp"),'Input data'!V463=""),"No",IF(OR(I448="Motorway link",I448="Exit diverge",I448="Entrance merge",I448="Exit ramp",I448="Entrance ramp"),'Input data'!V463,"Irrelevant"))</f>
        <v>Irrelevant</v>
      </c>
      <c r="V448" s="4" t="str">
        <f>IF(W448="Straight",IF(AND(OR(I448="Exit ramp",I448="Entrance ramp"),'Input data'!W463=""),"Straight diamond ramp",IF(OR(I448="Exit ramp",I448="Entrance ramp"),'Input data'!W463,"Irrelevant")),"Irrelevant")</f>
        <v>Irrelevant</v>
      </c>
      <c r="W448" s="4" t="str">
        <f>IF(AND(OR(I448="Exit ramp",I448="Entrance ramp"),'Input data'!X463=""),"Straight",IF(AND(OR(I448="Exit ramp",I448="Entrance ramp"),'Input data'!X463&gt;10),'Input data'!X463,"Irrelevant"))</f>
        <v>Irrelevant</v>
      </c>
      <c r="X448" s="4" t="str">
        <f>IF(AND(OR(I448="Exit ramp",I448="Entrance ramp"),OR('Input data'!Y463="",'Input data'!Y463&gt;(G448*1000))),G448*1000,IF(AND(OR(I448="Exit ramp",I448="Entrance ramp"),'Input data'!Y463&gt;0),'Input data'!Y463,"Irrelevant"))</f>
        <v>Irrelevant</v>
      </c>
      <c r="Y448" s="4" t="str">
        <f>IF(AND(I448="Exit ramp",'Input data'!Z463=""),95,IF(AND(I448="Entrance ramp",'Input data'!Z463=""),45,IF(AND(OR(I448="Exit ramp",I448="Entrance ramp"),'Input data'!Z463&gt;4,'Input data'!Z463&lt;200),'Input data'!Z463,"Irrelevant")))</f>
        <v>Irrelevant</v>
      </c>
      <c r="Z448" s="4" t="str">
        <f>IF(AND(OR(I448="Exit ramp",I448="Entrance ramp"),'Input data'!AA463=""),"Straight",IF(AND(OR(I448="Exit ramp",I448="Entrance ramp"),'Input data'!AA463&gt;10),'Input data'!AA463,"Irrelevant"))</f>
        <v>Irrelevant</v>
      </c>
      <c r="AA448" s="4" t="str">
        <f>IF(X448="Irrelevant","Irrelevant",IF(AND(OR(I448="Exit ramp",I448="Entrance ramp"),OR('Input data'!AB463="",'Input data'!AB463&gt;(G448*1000-X448))),G448*1000-X448,IF(AND(OR(I448="Exit ramp",I448="Entrance ramp"),'Input data'!AB463&gt;0),'Input data'!AB463,"Irrelevant")))</f>
        <v>Irrelevant</v>
      </c>
      <c r="AB448" s="4" t="str">
        <f>IF(AND(I448="Exit ramp",'Input data'!AC463=""),60,IF(AND(I448="Entrance ramp",'Input data'!AC463=""),80,IF(AND(OR(I448="Exit ramp",I448="Entrance ramp"),'Input data'!AC463&gt;4,'Input data'!AC463&lt;200),'Input data'!AC463,"Irrelevant")))</f>
        <v>Irrelevant</v>
      </c>
      <c r="AC448" s="4" t="str">
        <f>IF(AND(OR(I448="Motorway link",I448="Exit diverge",I448="Entrance merge"),'Input data'!AD463=""),"No",IF(OR(I448="Motorway link",I448="Exit diverge",I448="Entrance merge"),'Input data'!AD463,"Irrelevant"))</f>
        <v>Irrelevant</v>
      </c>
      <c r="AD448" s="4" t="str">
        <f>IF(AND(OR(I448="Motorway link",I448="Exit diverge",I448="Entrance merge"),'Input data'!AE463=""),"130 kph",IF(OR(I448="Motorway link",I448="Exit diverge",I448="Entrance merge"),'Input data'!AE463,"Irrelevant"))</f>
        <v>Irrelevant</v>
      </c>
      <c r="AE448" s="4" t="str">
        <f>IF(AND(I448="Entrance merge",'Input data'!AF463=""),"No",IF(I448="Entrance merge",'Input data'!AF463,"Irrelevant"))</f>
        <v>Irrelevant</v>
      </c>
      <c r="AF448" s="4" t="str">
        <f>IF(AND(AE448="Yes",'Input data'!AG463&gt;0,'Input data'!AG463&lt;1.00000001),'Input data'!AG463,IF(OR(AE448="No",AE448="Yes"),0,"Irrelevant"))</f>
        <v>Irrelevant</v>
      </c>
    </row>
    <row r="449" spans="1:32" x14ac:dyDescent="0.3">
      <c r="A449" s="4" t="str">
        <f>IF('Input data'!A464="","",'Input data'!A464)</f>
        <v/>
      </c>
      <c r="B449" s="4" t="str">
        <f>IF('Input data'!B464="","",'Input data'!B464)</f>
        <v/>
      </c>
      <c r="C449" s="4" t="str">
        <f>IF('Input data'!C464="","",'Input data'!C464)</f>
        <v/>
      </c>
      <c r="D449" s="4" t="str">
        <f>IF('Input data'!D464="","",'Input data'!D464)</f>
        <v/>
      </c>
      <c r="E449" s="4" t="str">
        <f>IF('Input data'!E464="","",'Input data'!E464)</f>
        <v/>
      </c>
      <c r="F449" s="4" t="str">
        <f>IF('Input data'!F464="","",'Input data'!F464)</f>
        <v/>
      </c>
      <c r="G449" s="4">
        <f>IF('Input data'!G464="","",'Input data'!G464)</f>
        <v>0</v>
      </c>
      <c r="H449" s="4" t="str">
        <f>IF('Input data'!H464&gt;0.5,'Input data'!H464,"")</f>
        <v/>
      </c>
      <c r="I449" s="4" t="str">
        <f>IF('Input data'!I464="","",'Input data'!I464)</f>
        <v/>
      </c>
      <c r="J449" s="4" t="str">
        <f>IF(AND(OR(I449="Motorway link",I449="Exit diverge",I449="Entrance merge"),'Input data'!K464=""),2,IF(AND(OR(I449="Motorway link",I449="Exit diverge",I449="Entrance merge"),'Input data'!K464&gt;0.5,'Input data'!K464&lt;21),'Input data'!K464,"Irrelevant"))</f>
        <v>Irrelevant</v>
      </c>
      <c r="K449" s="4" t="str">
        <f>IF(AND(OR(I449="Motorway link",I449="Exit diverge",I449="Entrance merge",I449="Exit ramp",I449="Entrance ramp"),'Input data'!L464=""),3.5,IF(AND(OR(I449="Motorway link",I449="Exit diverge",I449="Entrance merge",I449="Exit ramp",I449="Entrance ramp"),'Input data'!L464&gt;1.5,'Input data'!L464&lt;11),'Input data'!L464,"Irrelevant"))</f>
        <v>Irrelevant</v>
      </c>
      <c r="L449" s="4" t="str">
        <f>IF(AND(I449="Motorway link",'Input data'!M464=""),"No",IF(I449="Motorway link",'Input data'!M464,"Irrelevant"))</f>
        <v>Irrelevant</v>
      </c>
      <c r="M449" s="4" t="str">
        <f>IF(AND(L449="Yes",'Input data'!N464&gt;0,'Input data'!N464&lt;1.00000001),'Input data'!N464,IF(OR(L449="No",L449="Yes"),0,"Irrelevant"))</f>
        <v>Irrelevant</v>
      </c>
      <c r="N449" s="4" t="str">
        <f>IF(AND(OR(I449="Motorway link",I449="Exit diverge",I449="Entrance merge"),'Input data'!O464=""),3,IF(AND(OR(I449="Motorway link",I449="Exit diverge",I449="Entrance merge"),'Input data'!O464&lt;11,'Input data'!O464&gt;-0.00000001),'Input data'!O464,"Irrelevant"))</f>
        <v>Irrelevant</v>
      </c>
      <c r="O449" s="4" t="str">
        <f>IF(AND(OR(I449="Motorway link",I449="Exit diverge",I449="Entrance merge",I449="Exit ramp",I449="Entrance ramp"),'Input data'!P464=""),0.5,IF(AND(OR(I449="Motorway link",I449="Exit diverge",I449="Entrance merge",I449="Exit ramp",I449="Entrance ramp"),'Input data'!P464&gt;-0.00000001,'Input data'!P464&lt;11),'Input data'!P464,"Irrelevant"))</f>
        <v>Irrelevant</v>
      </c>
      <c r="P449" s="4" t="str">
        <f>IF(AND(OR(I449="Motorway link",I449="Exit diverge",I449="Entrance merge"),'Input data'!Q464=""),5,IF(AND(OR(I449="Motorway link",I449="Exit diverge",I449="Entrance merge"),'Input data'!Q464&gt;-0.00000001,'Input data'!Q464&lt;101),'Input data'!Q464,"Irrelevant"))</f>
        <v>Irrelevant</v>
      </c>
      <c r="Q449" s="4" t="str">
        <f>IF(AND(OR(I449="Motorway link",I449="Exit diverge",I449="Entrance merge"),'Input data'!R464=""),"Straight",IF(AND(OR(I449="Motorway link",I449="Exit diverge",I449="Entrance merge"),'Input data'!R464&gt;10),'Input data'!R464,"Irrelevant"))</f>
        <v>Irrelevant</v>
      </c>
      <c r="R449" s="4" t="str">
        <f>IF(Q449="Straight",0,IF(AND(OR(I449="Motorway link",I449="Exit diverge",I449="Entrance merge"),OR('Input data'!S464="",'Input data'!S464&gt;(G449*1000))),G449*1000,IF(AND(OR(I449="Motorway link",I449="Exit diverge",I449="Entrance merge"),'Input data'!S464&gt;0),'Input data'!S464,"Irrelevant")))</f>
        <v>Irrelevant</v>
      </c>
      <c r="S449" s="4" t="str">
        <f>IF(AND(OR(I449="Motorway link",I449="Exit diverge",I449="Entrance merge"),'Input data'!T464=""),"Straight",IF(AND(OR(I449="Motorway link",I449="Exit diverge",I449="Entrance merge"),'Input data'!T464&gt;10),'Input data'!T464,"Irrelevant"))</f>
        <v>Irrelevant</v>
      </c>
      <c r="T449" s="4" t="str">
        <f>IF(S449="Straight",0,IF(R449="Irrelevant","Irrelevant",IF(AND(OR(I449="Motorway link",I449="Exit diverge",I449="Entrance merge"),OR('Input data'!U464="",'Input data'!U464&gt;(G449*1000-R449))),G449*1000-R449,IF(AND(OR(I449="Motorway link",I449="Exit diverge",I449="Entrance merge"),'Input data'!U464&gt;0),'Input data'!U464,"Irrelevant"))))</f>
        <v>Irrelevant</v>
      </c>
      <c r="U449" s="4" t="str">
        <f>IF(AND(OR(I449="Motorway link",I449="Exit diverge",I449="Entrance merge",I449="Exit ramp",I449="Entrance ramp"),'Input data'!V464=""),"No",IF(OR(I449="Motorway link",I449="Exit diverge",I449="Entrance merge",I449="Exit ramp",I449="Entrance ramp"),'Input data'!V464,"Irrelevant"))</f>
        <v>Irrelevant</v>
      </c>
      <c r="V449" s="4" t="str">
        <f>IF(W449="Straight",IF(AND(OR(I449="Exit ramp",I449="Entrance ramp"),'Input data'!W464=""),"Straight diamond ramp",IF(OR(I449="Exit ramp",I449="Entrance ramp"),'Input data'!W464,"Irrelevant")),"Irrelevant")</f>
        <v>Irrelevant</v>
      </c>
      <c r="W449" s="4" t="str">
        <f>IF(AND(OR(I449="Exit ramp",I449="Entrance ramp"),'Input data'!X464=""),"Straight",IF(AND(OR(I449="Exit ramp",I449="Entrance ramp"),'Input data'!X464&gt;10),'Input data'!X464,"Irrelevant"))</f>
        <v>Irrelevant</v>
      </c>
      <c r="X449" s="4" t="str">
        <f>IF(AND(OR(I449="Exit ramp",I449="Entrance ramp"),OR('Input data'!Y464="",'Input data'!Y464&gt;(G449*1000))),G449*1000,IF(AND(OR(I449="Exit ramp",I449="Entrance ramp"),'Input data'!Y464&gt;0),'Input data'!Y464,"Irrelevant"))</f>
        <v>Irrelevant</v>
      </c>
      <c r="Y449" s="4" t="str">
        <f>IF(AND(I449="Exit ramp",'Input data'!Z464=""),95,IF(AND(I449="Entrance ramp",'Input data'!Z464=""),45,IF(AND(OR(I449="Exit ramp",I449="Entrance ramp"),'Input data'!Z464&gt;4,'Input data'!Z464&lt;200),'Input data'!Z464,"Irrelevant")))</f>
        <v>Irrelevant</v>
      </c>
      <c r="Z449" s="4" t="str">
        <f>IF(AND(OR(I449="Exit ramp",I449="Entrance ramp"),'Input data'!AA464=""),"Straight",IF(AND(OR(I449="Exit ramp",I449="Entrance ramp"),'Input data'!AA464&gt;10),'Input data'!AA464,"Irrelevant"))</f>
        <v>Irrelevant</v>
      </c>
      <c r="AA449" s="4" t="str">
        <f>IF(X449="Irrelevant","Irrelevant",IF(AND(OR(I449="Exit ramp",I449="Entrance ramp"),OR('Input data'!AB464="",'Input data'!AB464&gt;(G449*1000-X449))),G449*1000-X449,IF(AND(OR(I449="Exit ramp",I449="Entrance ramp"),'Input data'!AB464&gt;0),'Input data'!AB464,"Irrelevant")))</f>
        <v>Irrelevant</v>
      </c>
      <c r="AB449" s="4" t="str">
        <f>IF(AND(I449="Exit ramp",'Input data'!AC464=""),60,IF(AND(I449="Entrance ramp",'Input data'!AC464=""),80,IF(AND(OR(I449="Exit ramp",I449="Entrance ramp"),'Input data'!AC464&gt;4,'Input data'!AC464&lt;200),'Input data'!AC464,"Irrelevant")))</f>
        <v>Irrelevant</v>
      </c>
      <c r="AC449" s="4" t="str">
        <f>IF(AND(OR(I449="Motorway link",I449="Exit diverge",I449="Entrance merge"),'Input data'!AD464=""),"No",IF(OR(I449="Motorway link",I449="Exit diverge",I449="Entrance merge"),'Input data'!AD464,"Irrelevant"))</f>
        <v>Irrelevant</v>
      </c>
      <c r="AD449" s="4" t="str">
        <f>IF(AND(OR(I449="Motorway link",I449="Exit diverge",I449="Entrance merge"),'Input data'!AE464=""),"130 kph",IF(OR(I449="Motorway link",I449="Exit diverge",I449="Entrance merge"),'Input data'!AE464,"Irrelevant"))</f>
        <v>Irrelevant</v>
      </c>
      <c r="AE449" s="4" t="str">
        <f>IF(AND(I449="Entrance merge",'Input data'!AF464=""),"No",IF(I449="Entrance merge",'Input data'!AF464,"Irrelevant"))</f>
        <v>Irrelevant</v>
      </c>
      <c r="AF449" s="4" t="str">
        <f>IF(AND(AE449="Yes",'Input data'!AG464&gt;0,'Input data'!AG464&lt;1.00000001),'Input data'!AG464,IF(OR(AE449="No",AE449="Yes"),0,"Irrelevant"))</f>
        <v>Irrelevant</v>
      </c>
    </row>
    <row r="450" spans="1:32" x14ac:dyDescent="0.3">
      <c r="A450" s="4" t="str">
        <f>IF('Input data'!A465="","",'Input data'!A465)</f>
        <v/>
      </c>
      <c r="B450" s="4" t="str">
        <f>IF('Input data'!B465="","",'Input data'!B465)</f>
        <v/>
      </c>
      <c r="C450" s="4" t="str">
        <f>IF('Input data'!C465="","",'Input data'!C465)</f>
        <v/>
      </c>
      <c r="D450" s="4" t="str">
        <f>IF('Input data'!D465="","",'Input data'!D465)</f>
        <v/>
      </c>
      <c r="E450" s="4" t="str">
        <f>IF('Input data'!E465="","",'Input data'!E465)</f>
        <v/>
      </c>
      <c r="F450" s="4" t="str">
        <f>IF('Input data'!F465="","",'Input data'!F465)</f>
        <v/>
      </c>
      <c r="G450" s="4">
        <f>IF('Input data'!G465="","",'Input data'!G465)</f>
        <v>0</v>
      </c>
      <c r="H450" s="4" t="str">
        <f>IF('Input data'!H465&gt;0.5,'Input data'!H465,"")</f>
        <v/>
      </c>
      <c r="I450" s="4" t="str">
        <f>IF('Input data'!I465="","",'Input data'!I465)</f>
        <v/>
      </c>
      <c r="J450" s="4" t="str">
        <f>IF(AND(OR(I450="Motorway link",I450="Exit diverge",I450="Entrance merge"),'Input data'!K465=""),2,IF(AND(OR(I450="Motorway link",I450="Exit diverge",I450="Entrance merge"),'Input data'!K465&gt;0.5,'Input data'!K465&lt;21),'Input data'!K465,"Irrelevant"))</f>
        <v>Irrelevant</v>
      </c>
      <c r="K450" s="4" t="str">
        <f>IF(AND(OR(I450="Motorway link",I450="Exit diverge",I450="Entrance merge",I450="Exit ramp",I450="Entrance ramp"),'Input data'!L465=""),3.5,IF(AND(OR(I450="Motorway link",I450="Exit diverge",I450="Entrance merge",I450="Exit ramp",I450="Entrance ramp"),'Input data'!L465&gt;1.5,'Input data'!L465&lt;11),'Input data'!L465,"Irrelevant"))</f>
        <v>Irrelevant</v>
      </c>
      <c r="L450" s="4" t="str">
        <f>IF(AND(I450="Motorway link",'Input data'!M465=""),"No",IF(I450="Motorway link",'Input data'!M465,"Irrelevant"))</f>
        <v>Irrelevant</v>
      </c>
      <c r="M450" s="4" t="str">
        <f>IF(AND(L450="Yes",'Input data'!N465&gt;0,'Input data'!N465&lt;1.00000001),'Input data'!N465,IF(OR(L450="No",L450="Yes"),0,"Irrelevant"))</f>
        <v>Irrelevant</v>
      </c>
      <c r="N450" s="4" t="str">
        <f>IF(AND(OR(I450="Motorway link",I450="Exit diverge",I450="Entrance merge"),'Input data'!O465=""),3,IF(AND(OR(I450="Motorway link",I450="Exit diverge",I450="Entrance merge"),'Input data'!O465&lt;11,'Input data'!O465&gt;-0.00000001),'Input data'!O465,"Irrelevant"))</f>
        <v>Irrelevant</v>
      </c>
      <c r="O450" s="4" t="str">
        <f>IF(AND(OR(I450="Motorway link",I450="Exit diverge",I450="Entrance merge",I450="Exit ramp",I450="Entrance ramp"),'Input data'!P465=""),0.5,IF(AND(OR(I450="Motorway link",I450="Exit diverge",I450="Entrance merge",I450="Exit ramp",I450="Entrance ramp"),'Input data'!P465&gt;-0.00000001,'Input data'!P465&lt;11),'Input data'!P465,"Irrelevant"))</f>
        <v>Irrelevant</v>
      </c>
      <c r="P450" s="4" t="str">
        <f>IF(AND(OR(I450="Motorway link",I450="Exit diverge",I450="Entrance merge"),'Input data'!Q465=""),5,IF(AND(OR(I450="Motorway link",I450="Exit diverge",I450="Entrance merge"),'Input data'!Q465&gt;-0.00000001,'Input data'!Q465&lt;101),'Input data'!Q465,"Irrelevant"))</f>
        <v>Irrelevant</v>
      </c>
      <c r="Q450" s="4" t="str">
        <f>IF(AND(OR(I450="Motorway link",I450="Exit diverge",I450="Entrance merge"),'Input data'!R465=""),"Straight",IF(AND(OR(I450="Motorway link",I450="Exit diverge",I450="Entrance merge"),'Input data'!R465&gt;10),'Input data'!R465,"Irrelevant"))</f>
        <v>Irrelevant</v>
      </c>
      <c r="R450" s="4" t="str">
        <f>IF(Q450="Straight",0,IF(AND(OR(I450="Motorway link",I450="Exit diverge",I450="Entrance merge"),OR('Input data'!S465="",'Input data'!S465&gt;(G450*1000))),G450*1000,IF(AND(OR(I450="Motorway link",I450="Exit diverge",I450="Entrance merge"),'Input data'!S465&gt;0),'Input data'!S465,"Irrelevant")))</f>
        <v>Irrelevant</v>
      </c>
      <c r="S450" s="4" t="str">
        <f>IF(AND(OR(I450="Motorway link",I450="Exit diverge",I450="Entrance merge"),'Input data'!T465=""),"Straight",IF(AND(OR(I450="Motorway link",I450="Exit diverge",I450="Entrance merge"),'Input data'!T465&gt;10),'Input data'!T465,"Irrelevant"))</f>
        <v>Irrelevant</v>
      </c>
      <c r="T450" s="4" t="str">
        <f>IF(S450="Straight",0,IF(R450="Irrelevant","Irrelevant",IF(AND(OR(I450="Motorway link",I450="Exit diverge",I450="Entrance merge"),OR('Input data'!U465="",'Input data'!U465&gt;(G450*1000-R450))),G450*1000-R450,IF(AND(OR(I450="Motorway link",I450="Exit diverge",I450="Entrance merge"),'Input data'!U465&gt;0),'Input data'!U465,"Irrelevant"))))</f>
        <v>Irrelevant</v>
      </c>
      <c r="U450" s="4" t="str">
        <f>IF(AND(OR(I450="Motorway link",I450="Exit diverge",I450="Entrance merge",I450="Exit ramp",I450="Entrance ramp"),'Input data'!V465=""),"No",IF(OR(I450="Motorway link",I450="Exit diverge",I450="Entrance merge",I450="Exit ramp",I450="Entrance ramp"),'Input data'!V465,"Irrelevant"))</f>
        <v>Irrelevant</v>
      </c>
      <c r="V450" s="4" t="str">
        <f>IF(W450="Straight",IF(AND(OR(I450="Exit ramp",I450="Entrance ramp"),'Input data'!W465=""),"Straight diamond ramp",IF(OR(I450="Exit ramp",I450="Entrance ramp"),'Input data'!W465,"Irrelevant")),"Irrelevant")</f>
        <v>Irrelevant</v>
      </c>
      <c r="W450" s="4" t="str">
        <f>IF(AND(OR(I450="Exit ramp",I450="Entrance ramp"),'Input data'!X465=""),"Straight",IF(AND(OR(I450="Exit ramp",I450="Entrance ramp"),'Input data'!X465&gt;10),'Input data'!X465,"Irrelevant"))</f>
        <v>Irrelevant</v>
      </c>
      <c r="X450" s="4" t="str">
        <f>IF(AND(OR(I450="Exit ramp",I450="Entrance ramp"),OR('Input data'!Y465="",'Input data'!Y465&gt;(G450*1000))),G450*1000,IF(AND(OR(I450="Exit ramp",I450="Entrance ramp"),'Input data'!Y465&gt;0),'Input data'!Y465,"Irrelevant"))</f>
        <v>Irrelevant</v>
      </c>
      <c r="Y450" s="4" t="str">
        <f>IF(AND(I450="Exit ramp",'Input data'!Z465=""),95,IF(AND(I450="Entrance ramp",'Input data'!Z465=""),45,IF(AND(OR(I450="Exit ramp",I450="Entrance ramp"),'Input data'!Z465&gt;4,'Input data'!Z465&lt;200),'Input data'!Z465,"Irrelevant")))</f>
        <v>Irrelevant</v>
      </c>
      <c r="Z450" s="4" t="str">
        <f>IF(AND(OR(I450="Exit ramp",I450="Entrance ramp"),'Input data'!AA465=""),"Straight",IF(AND(OR(I450="Exit ramp",I450="Entrance ramp"),'Input data'!AA465&gt;10),'Input data'!AA465,"Irrelevant"))</f>
        <v>Irrelevant</v>
      </c>
      <c r="AA450" s="4" t="str">
        <f>IF(X450="Irrelevant","Irrelevant",IF(AND(OR(I450="Exit ramp",I450="Entrance ramp"),OR('Input data'!AB465="",'Input data'!AB465&gt;(G450*1000-X450))),G450*1000-X450,IF(AND(OR(I450="Exit ramp",I450="Entrance ramp"),'Input data'!AB465&gt;0),'Input data'!AB465,"Irrelevant")))</f>
        <v>Irrelevant</v>
      </c>
      <c r="AB450" s="4" t="str">
        <f>IF(AND(I450="Exit ramp",'Input data'!AC465=""),60,IF(AND(I450="Entrance ramp",'Input data'!AC465=""),80,IF(AND(OR(I450="Exit ramp",I450="Entrance ramp"),'Input data'!AC465&gt;4,'Input data'!AC465&lt;200),'Input data'!AC465,"Irrelevant")))</f>
        <v>Irrelevant</v>
      </c>
      <c r="AC450" s="4" t="str">
        <f>IF(AND(OR(I450="Motorway link",I450="Exit diverge",I450="Entrance merge"),'Input data'!AD465=""),"No",IF(OR(I450="Motorway link",I450="Exit diverge",I450="Entrance merge"),'Input data'!AD465,"Irrelevant"))</f>
        <v>Irrelevant</v>
      </c>
      <c r="AD450" s="4" t="str">
        <f>IF(AND(OR(I450="Motorway link",I450="Exit diverge",I450="Entrance merge"),'Input data'!AE465=""),"130 kph",IF(OR(I450="Motorway link",I450="Exit diverge",I450="Entrance merge"),'Input data'!AE465,"Irrelevant"))</f>
        <v>Irrelevant</v>
      </c>
      <c r="AE450" s="4" t="str">
        <f>IF(AND(I450="Entrance merge",'Input data'!AF465=""),"No",IF(I450="Entrance merge",'Input data'!AF465,"Irrelevant"))</f>
        <v>Irrelevant</v>
      </c>
      <c r="AF450" s="4" t="str">
        <f>IF(AND(AE450="Yes",'Input data'!AG465&gt;0,'Input data'!AG465&lt;1.00000001),'Input data'!AG465,IF(OR(AE450="No",AE450="Yes"),0,"Irrelevant"))</f>
        <v>Irrelevant</v>
      </c>
    </row>
    <row r="451" spans="1:32" x14ac:dyDescent="0.3">
      <c r="A451" s="4" t="str">
        <f>IF('Input data'!A466="","",'Input data'!A466)</f>
        <v/>
      </c>
      <c r="B451" s="4" t="str">
        <f>IF('Input data'!B466="","",'Input data'!B466)</f>
        <v/>
      </c>
      <c r="C451" s="4" t="str">
        <f>IF('Input data'!C466="","",'Input data'!C466)</f>
        <v/>
      </c>
      <c r="D451" s="4" t="str">
        <f>IF('Input data'!D466="","",'Input data'!D466)</f>
        <v/>
      </c>
      <c r="E451" s="4" t="str">
        <f>IF('Input data'!E466="","",'Input data'!E466)</f>
        <v/>
      </c>
      <c r="F451" s="4" t="str">
        <f>IF('Input data'!F466="","",'Input data'!F466)</f>
        <v/>
      </c>
      <c r="G451" s="4">
        <f>IF('Input data'!G466="","",'Input data'!G466)</f>
        <v>0</v>
      </c>
      <c r="H451" s="4" t="str">
        <f>IF('Input data'!H466&gt;0.5,'Input data'!H466,"")</f>
        <v/>
      </c>
      <c r="I451" s="4" t="str">
        <f>IF('Input data'!I466="","",'Input data'!I466)</f>
        <v/>
      </c>
      <c r="J451" s="4" t="str">
        <f>IF(AND(OR(I451="Motorway link",I451="Exit diverge",I451="Entrance merge"),'Input data'!K466=""),2,IF(AND(OR(I451="Motorway link",I451="Exit diverge",I451="Entrance merge"),'Input data'!K466&gt;0.5,'Input data'!K466&lt;21),'Input data'!K466,"Irrelevant"))</f>
        <v>Irrelevant</v>
      </c>
      <c r="K451" s="4" t="str">
        <f>IF(AND(OR(I451="Motorway link",I451="Exit diverge",I451="Entrance merge",I451="Exit ramp",I451="Entrance ramp"),'Input data'!L466=""),3.5,IF(AND(OR(I451="Motorway link",I451="Exit diverge",I451="Entrance merge",I451="Exit ramp",I451="Entrance ramp"),'Input data'!L466&gt;1.5,'Input data'!L466&lt;11),'Input data'!L466,"Irrelevant"))</f>
        <v>Irrelevant</v>
      </c>
      <c r="L451" s="4" t="str">
        <f>IF(AND(I451="Motorway link",'Input data'!M466=""),"No",IF(I451="Motorway link",'Input data'!M466,"Irrelevant"))</f>
        <v>Irrelevant</v>
      </c>
      <c r="M451" s="4" t="str">
        <f>IF(AND(L451="Yes",'Input data'!N466&gt;0,'Input data'!N466&lt;1.00000001),'Input data'!N466,IF(OR(L451="No",L451="Yes"),0,"Irrelevant"))</f>
        <v>Irrelevant</v>
      </c>
      <c r="N451" s="4" t="str">
        <f>IF(AND(OR(I451="Motorway link",I451="Exit diverge",I451="Entrance merge"),'Input data'!O466=""),3,IF(AND(OR(I451="Motorway link",I451="Exit diverge",I451="Entrance merge"),'Input data'!O466&lt;11,'Input data'!O466&gt;-0.00000001),'Input data'!O466,"Irrelevant"))</f>
        <v>Irrelevant</v>
      </c>
      <c r="O451" s="4" t="str">
        <f>IF(AND(OR(I451="Motorway link",I451="Exit diverge",I451="Entrance merge",I451="Exit ramp",I451="Entrance ramp"),'Input data'!P466=""),0.5,IF(AND(OR(I451="Motorway link",I451="Exit diverge",I451="Entrance merge",I451="Exit ramp",I451="Entrance ramp"),'Input data'!P466&gt;-0.00000001,'Input data'!P466&lt;11),'Input data'!P466,"Irrelevant"))</f>
        <v>Irrelevant</v>
      </c>
      <c r="P451" s="4" t="str">
        <f>IF(AND(OR(I451="Motorway link",I451="Exit diverge",I451="Entrance merge"),'Input data'!Q466=""),5,IF(AND(OR(I451="Motorway link",I451="Exit diverge",I451="Entrance merge"),'Input data'!Q466&gt;-0.00000001,'Input data'!Q466&lt;101),'Input data'!Q466,"Irrelevant"))</f>
        <v>Irrelevant</v>
      </c>
      <c r="Q451" s="4" t="str">
        <f>IF(AND(OR(I451="Motorway link",I451="Exit diverge",I451="Entrance merge"),'Input data'!R466=""),"Straight",IF(AND(OR(I451="Motorway link",I451="Exit diverge",I451="Entrance merge"),'Input data'!R466&gt;10),'Input data'!R466,"Irrelevant"))</f>
        <v>Irrelevant</v>
      </c>
      <c r="R451" s="4" t="str">
        <f>IF(Q451="Straight",0,IF(AND(OR(I451="Motorway link",I451="Exit diverge",I451="Entrance merge"),OR('Input data'!S466="",'Input data'!S466&gt;(G451*1000))),G451*1000,IF(AND(OR(I451="Motorway link",I451="Exit diverge",I451="Entrance merge"),'Input data'!S466&gt;0),'Input data'!S466,"Irrelevant")))</f>
        <v>Irrelevant</v>
      </c>
      <c r="S451" s="4" t="str">
        <f>IF(AND(OR(I451="Motorway link",I451="Exit diverge",I451="Entrance merge"),'Input data'!T466=""),"Straight",IF(AND(OR(I451="Motorway link",I451="Exit diverge",I451="Entrance merge"),'Input data'!T466&gt;10),'Input data'!T466,"Irrelevant"))</f>
        <v>Irrelevant</v>
      </c>
      <c r="T451" s="4" t="str">
        <f>IF(S451="Straight",0,IF(R451="Irrelevant","Irrelevant",IF(AND(OR(I451="Motorway link",I451="Exit diverge",I451="Entrance merge"),OR('Input data'!U466="",'Input data'!U466&gt;(G451*1000-R451))),G451*1000-R451,IF(AND(OR(I451="Motorway link",I451="Exit diverge",I451="Entrance merge"),'Input data'!U466&gt;0),'Input data'!U466,"Irrelevant"))))</f>
        <v>Irrelevant</v>
      </c>
      <c r="U451" s="4" t="str">
        <f>IF(AND(OR(I451="Motorway link",I451="Exit diverge",I451="Entrance merge",I451="Exit ramp",I451="Entrance ramp"),'Input data'!V466=""),"No",IF(OR(I451="Motorway link",I451="Exit diverge",I451="Entrance merge",I451="Exit ramp",I451="Entrance ramp"),'Input data'!V466,"Irrelevant"))</f>
        <v>Irrelevant</v>
      </c>
      <c r="V451" s="4" t="str">
        <f>IF(W451="Straight",IF(AND(OR(I451="Exit ramp",I451="Entrance ramp"),'Input data'!W466=""),"Straight diamond ramp",IF(OR(I451="Exit ramp",I451="Entrance ramp"),'Input data'!W466,"Irrelevant")),"Irrelevant")</f>
        <v>Irrelevant</v>
      </c>
      <c r="W451" s="4" t="str">
        <f>IF(AND(OR(I451="Exit ramp",I451="Entrance ramp"),'Input data'!X466=""),"Straight",IF(AND(OR(I451="Exit ramp",I451="Entrance ramp"),'Input data'!X466&gt;10),'Input data'!X466,"Irrelevant"))</f>
        <v>Irrelevant</v>
      </c>
      <c r="X451" s="4" t="str">
        <f>IF(AND(OR(I451="Exit ramp",I451="Entrance ramp"),OR('Input data'!Y466="",'Input data'!Y466&gt;(G451*1000))),G451*1000,IF(AND(OR(I451="Exit ramp",I451="Entrance ramp"),'Input data'!Y466&gt;0),'Input data'!Y466,"Irrelevant"))</f>
        <v>Irrelevant</v>
      </c>
      <c r="Y451" s="4" t="str">
        <f>IF(AND(I451="Exit ramp",'Input data'!Z466=""),95,IF(AND(I451="Entrance ramp",'Input data'!Z466=""),45,IF(AND(OR(I451="Exit ramp",I451="Entrance ramp"),'Input data'!Z466&gt;4,'Input data'!Z466&lt;200),'Input data'!Z466,"Irrelevant")))</f>
        <v>Irrelevant</v>
      </c>
      <c r="Z451" s="4" t="str">
        <f>IF(AND(OR(I451="Exit ramp",I451="Entrance ramp"),'Input data'!AA466=""),"Straight",IF(AND(OR(I451="Exit ramp",I451="Entrance ramp"),'Input data'!AA466&gt;10),'Input data'!AA466,"Irrelevant"))</f>
        <v>Irrelevant</v>
      </c>
      <c r="AA451" s="4" t="str">
        <f>IF(X451="Irrelevant","Irrelevant",IF(AND(OR(I451="Exit ramp",I451="Entrance ramp"),OR('Input data'!AB466="",'Input data'!AB466&gt;(G451*1000-X451))),G451*1000-X451,IF(AND(OR(I451="Exit ramp",I451="Entrance ramp"),'Input data'!AB466&gt;0),'Input data'!AB466,"Irrelevant")))</f>
        <v>Irrelevant</v>
      </c>
      <c r="AB451" s="4" t="str">
        <f>IF(AND(I451="Exit ramp",'Input data'!AC466=""),60,IF(AND(I451="Entrance ramp",'Input data'!AC466=""),80,IF(AND(OR(I451="Exit ramp",I451="Entrance ramp"),'Input data'!AC466&gt;4,'Input data'!AC466&lt;200),'Input data'!AC466,"Irrelevant")))</f>
        <v>Irrelevant</v>
      </c>
      <c r="AC451" s="4" t="str">
        <f>IF(AND(OR(I451="Motorway link",I451="Exit diverge",I451="Entrance merge"),'Input data'!AD466=""),"No",IF(OR(I451="Motorway link",I451="Exit diverge",I451="Entrance merge"),'Input data'!AD466,"Irrelevant"))</f>
        <v>Irrelevant</v>
      </c>
      <c r="AD451" s="4" t="str">
        <f>IF(AND(OR(I451="Motorway link",I451="Exit diverge",I451="Entrance merge"),'Input data'!AE466=""),"130 kph",IF(OR(I451="Motorway link",I451="Exit diverge",I451="Entrance merge"),'Input data'!AE466,"Irrelevant"))</f>
        <v>Irrelevant</v>
      </c>
      <c r="AE451" s="4" t="str">
        <f>IF(AND(I451="Entrance merge",'Input data'!AF466=""),"No",IF(I451="Entrance merge",'Input data'!AF466,"Irrelevant"))</f>
        <v>Irrelevant</v>
      </c>
      <c r="AF451" s="4" t="str">
        <f>IF(AND(AE451="Yes",'Input data'!AG466&gt;0,'Input data'!AG466&lt;1.00000001),'Input data'!AG466,IF(OR(AE451="No",AE451="Yes"),0,"Irrelevant"))</f>
        <v>Irrelevant</v>
      </c>
    </row>
    <row r="452" spans="1:32" x14ac:dyDescent="0.3">
      <c r="A452" s="4" t="str">
        <f>IF('Input data'!A467="","",'Input data'!A467)</f>
        <v/>
      </c>
      <c r="B452" s="4" t="str">
        <f>IF('Input data'!B467="","",'Input data'!B467)</f>
        <v/>
      </c>
      <c r="C452" s="4" t="str">
        <f>IF('Input data'!C467="","",'Input data'!C467)</f>
        <v/>
      </c>
      <c r="D452" s="4" t="str">
        <f>IF('Input data'!D467="","",'Input data'!D467)</f>
        <v/>
      </c>
      <c r="E452" s="4" t="str">
        <f>IF('Input data'!E467="","",'Input data'!E467)</f>
        <v/>
      </c>
      <c r="F452" s="4" t="str">
        <f>IF('Input data'!F467="","",'Input data'!F467)</f>
        <v/>
      </c>
      <c r="G452" s="4">
        <f>IF('Input data'!G467="","",'Input data'!G467)</f>
        <v>0</v>
      </c>
      <c r="H452" s="4" t="str">
        <f>IF('Input data'!H467&gt;0.5,'Input data'!H467,"")</f>
        <v/>
      </c>
      <c r="I452" s="4" t="str">
        <f>IF('Input data'!I467="","",'Input data'!I467)</f>
        <v/>
      </c>
      <c r="J452" s="4" t="str">
        <f>IF(AND(OR(I452="Motorway link",I452="Exit diverge",I452="Entrance merge"),'Input data'!K467=""),2,IF(AND(OR(I452="Motorway link",I452="Exit diverge",I452="Entrance merge"),'Input data'!K467&gt;0.5,'Input data'!K467&lt;21),'Input data'!K467,"Irrelevant"))</f>
        <v>Irrelevant</v>
      </c>
      <c r="K452" s="4" t="str">
        <f>IF(AND(OR(I452="Motorway link",I452="Exit diverge",I452="Entrance merge",I452="Exit ramp",I452="Entrance ramp"),'Input data'!L467=""),3.5,IF(AND(OR(I452="Motorway link",I452="Exit diverge",I452="Entrance merge",I452="Exit ramp",I452="Entrance ramp"),'Input data'!L467&gt;1.5,'Input data'!L467&lt;11),'Input data'!L467,"Irrelevant"))</f>
        <v>Irrelevant</v>
      </c>
      <c r="L452" s="4" t="str">
        <f>IF(AND(I452="Motorway link",'Input data'!M467=""),"No",IF(I452="Motorway link",'Input data'!M467,"Irrelevant"))</f>
        <v>Irrelevant</v>
      </c>
      <c r="M452" s="4" t="str">
        <f>IF(AND(L452="Yes",'Input data'!N467&gt;0,'Input data'!N467&lt;1.00000001),'Input data'!N467,IF(OR(L452="No",L452="Yes"),0,"Irrelevant"))</f>
        <v>Irrelevant</v>
      </c>
      <c r="N452" s="4" t="str">
        <f>IF(AND(OR(I452="Motorway link",I452="Exit diverge",I452="Entrance merge"),'Input data'!O467=""),3,IF(AND(OR(I452="Motorway link",I452="Exit diverge",I452="Entrance merge"),'Input data'!O467&lt;11,'Input data'!O467&gt;-0.00000001),'Input data'!O467,"Irrelevant"))</f>
        <v>Irrelevant</v>
      </c>
      <c r="O452" s="4" t="str">
        <f>IF(AND(OR(I452="Motorway link",I452="Exit diverge",I452="Entrance merge",I452="Exit ramp",I452="Entrance ramp"),'Input data'!P467=""),0.5,IF(AND(OR(I452="Motorway link",I452="Exit diverge",I452="Entrance merge",I452="Exit ramp",I452="Entrance ramp"),'Input data'!P467&gt;-0.00000001,'Input data'!P467&lt;11),'Input data'!P467,"Irrelevant"))</f>
        <v>Irrelevant</v>
      </c>
      <c r="P452" s="4" t="str">
        <f>IF(AND(OR(I452="Motorway link",I452="Exit diverge",I452="Entrance merge"),'Input data'!Q467=""),5,IF(AND(OR(I452="Motorway link",I452="Exit diverge",I452="Entrance merge"),'Input data'!Q467&gt;-0.00000001,'Input data'!Q467&lt;101),'Input data'!Q467,"Irrelevant"))</f>
        <v>Irrelevant</v>
      </c>
      <c r="Q452" s="4" t="str">
        <f>IF(AND(OR(I452="Motorway link",I452="Exit diverge",I452="Entrance merge"),'Input data'!R467=""),"Straight",IF(AND(OR(I452="Motorway link",I452="Exit diverge",I452="Entrance merge"),'Input data'!R467&gt;10),'Input data'!R467,"Irrelevant"))</f>
        <v>Irrelevant</v>
      </c>
      <c r="R452" s="4" t="str">
        <f>IF(Q452="Straight",0,IF(AND(OR(I452="Motorway link",I452="Exit diverge",I452="Entrance merge"),OR('Input data'!S467="",'Input data'!S467&gt;(G452*1000))),G452*1000,IF(AND(OR(I452="Motorway link",I452="Exit diverge",I452="Entrance merge"),'Input data'!S467&gt;0),'Input data'!S467,"Irrelevant")))</f>
        <v>Irrelevant</v>
      </c>
      <c r="S452" s="4" t="str">
        <f>IF(AND(OR(I452="Motorway link",I452="Exit diverge",I452="Entrance merge"),'Input data'!T467=""),"Straight",IF(AND(OR(I452="Motorway link",I452="Exit diverge",I452="Entrance merge"),'Input data'!T467&gt;10),'Input data'!T467,"Irrelevant"))</f>
        <v>Irrelevant</v>
      </c>
      <c r="T452" s="4" t="str">
        <f>IF(S452="Straight",0,IF(R452="Irrelevant","Irrelevant",IF(AND(OR(I452="Motorway link",I452="Exit diverge",I452="Entrance merge"),OR('Input data'!U467="",'Input data'!U467&gt;(G452*1000-R452))),G452*1000-R452,IF(AND(OR(I452="Motorway link",I452="Exit diverge",I452="Entrance merge"),'Input data'!U467&gt;0),'Input data'!U467,"Irrelevant"))))</f>
        <v>Irrelevant</v>
      </c>
      <c r="U452" s="4" t="str">
        <f>IF(AND(OR(I452="Motorway link",I452="Exit diverge",I452="Entrance merge",I452="Exit ramp",I452="Entrance ramp"),'Input data'!V467=""),"No",IF(OR(I452="Motorway link",I452="Exit diverge",I452="Entrance merge",I452="Exit ramp",I452="Entrance ramp"),'Input data'!V467,"Irrelevant"))</f>
        <v>Irrelevant</v>
      </c>
      <c r="V452" s="4" t="str">
        <f>IF(W452="Straight",IF(AND(OR(I452="Exit ramp",I452="Entrance ramp"),'Input data'!W467=""),"Straight diamond ramp",IF(OR(I452="Exit ramp",I452="Entrance ramp"),'Input data'!W467,"Irrelevant")),"Irrelevant")</f>
        <v>Irrelevant</v>
      </c>
      <c r="W452" s="4" t="str">
        <f>IF(AND(OR(I452="Exit ramp",I452="Entrance ramp"),'Input data'!X467=""),"Straight",IF(AND(OR(I452="Exit ramp",I452="Entrance ramp"),'Input data'!X467&gt;10),'Input data'!X467,"Irrelevant"))</f>
        <v>Irrelevant</v>
      </c>
      <c r="X452" s="4" t="str">
        <f>IF(AND(OR(I452="Exit ramp",I452="Entrance ramp"),OR('Input data'!Y467="",'Input data'!Y467&gt;(G452*1000))),G452*1000,IF(AND(OR(I452="Exit ramp",I452="Entrance ramp"),'Input data'!Y467&gt;0),'Input data'!Y467,"Irrelevant"))</f>
        <v>Irrelevant</v>
      </c>
      <c r="Y452" s="4" t="str">
        <f>IF(AND(I452="Exit ramp",'Input data'!Z467=""),95,IF(AND(I452="Entrance ramp",'Input data'!Z467=""),45,IF(AND(OR(I452="Exit ramp",I452="Entrance ramp"),'Input data'!Z467&gt;4,'Input data'!Z467&lt;200),'Input data'!Z467,"Irrelevant")))</f>
        <v>Irrelevant</v>
      </c>
      <c r="Z452" s="4" t="str">
        <f>IF(AND(OR(I452="Exit ramp",I452="Entrance ramp"),'Input data'!AA467=""),"Straight",IF(AND(OR(I452="Exit ramp",I452="Entrance ramp"),'Input data'!AA467&gt;10),'Input data'!AA467,"Irrelevant"))</f>
        <v>Irrelevant</v>
      </c>
      <c r="AA452" s="4" t="str">
        <f>IF(X452="Irrelevant","Irrelevant",IF(AND(OR(I452="Exit ramp",I452="Entrance ramp"),OR('Input data'!AB467="",'Input data'!AB467&gt;(G452*1000-X452))),G452*1000-X452,IF(AND(OR(I452="Exit ramp",I452="Entrance ramp"),'Input data'!AB467&gt;0),'Input data'!AB467,"Irrelevant")))</f>
        <v>Irrelevant</v>
      </c>
      <c r="AB452" s="4" t="str">
        <f>IF(AND(I452="Exit ramp",'Input data'!AC467=""),60,IF(AND(I452="Entrance ramp",'Input data'!AC467=""),80,IF(AND(OR(I452="Exit ramp",I452="Entrance ramp"),'Input data'!AC467&gt;4,'Input data'!AC467&lt;200),'Input data'!AC467,"Irrelevant")))</f>
        <v>Irrelevant</v>
      </c>
      <c r="AC452" s="4" t="str">
        <f>IF(AND(OR(I452="Motorway link",I452="Exit diverge",I452="Entrance merge"),'Input data'!AD467=""),"No",IF(OR(I452="Motorway link",I452="Exit diverge",I452="Entrance merge"),'Input data'!AD467,"Irrelevant"))</f>
        <v>Irrelevant</v>
      </c>
      <c r="AD452" s="4" t="str">
        <f>IF(AND(OR(I452="Motorway link",I452="Exit diverge",I452="Entrance merge"),'Input data'!AE467=""),"130 kph",IF(OR(I452="Motorway link",I452="Exit diverge",I452="Entrance merge"),'Input data'!AE467,"Irrelevant"))</f>
        <v>Irrelevant</v>
      </c>
      <c r="AE452" s="4" t="str">
        <f>IF(AND(I452="Entrance merge",'Input data'!AF467=""),"No",IF(I452="Entrance merge",'Input data'!AF467,"Irrelevant"))</f>
        <v>Irrelevant</v>
      </c>
      <c r="AF452" s="4" t="str">
        <f>IF(AND(AE452="Yes",'Input data'!AG467&gt;0,'Input data'!AG467&lt;1.00000001),'Input data'!AG467,IF(OR(AE452="No",AE452="Yes"),0,"Irrelevant"))</f>
        <v>Irrelevant</v>
      </c>
    </row>
    <row r="453" spans="1:32" x14ac:dyDescent="0.3">
      <c r="A453" s="4" t="str">
        <f>IF('Input data'!A468="","",'Input data'!A468)</f>
        <v/>
      </c>
      <c r="B453" s="4" t="str">
        <f>IF('Input data'!B468="","",'Input data'!B468)</f>
        <v/>
      </c>
      <c r="C453" s="4" t="str">
        <f>IF('Input data'!C468="","",'Input data'!C468)</f>
        <v/>
      </c>
      <c r="D453" s="4" t="str">
        <f>IF('Input data'!D468="","",'Input data'!D468)</f>
        <v/>
      </c>
      <c r="E453" s="4" t="str">
        <f>IF('Input data'!E468="","",'Input data'!E468)</f>
        <v/>
      </c>
      <c r="F453" s="4" t="str">
        <f>IF('Input data'!F468="","",'Input data'!F468)</f>
        <v/>
      </c>
      <c r="G453" s="4">
        <f>IF('Input data'!G468="","",'Input data'!G468)</f>
        <v>0</v>
      </c>
      <c r="H453" s="4" t="str">
        <f>IF('Input data'!H468&gt;0.5,'Input data'!H468,"")</f>
        <v/>
      </c>
      <c r="I453" s="4" t="str">
        <f>IF('Input data'!I468="","",'Input data'!I468)</f>
        <v/>
      </c>
      <c r="J453" s="4" t="str">
        <f>IF(AND(OR(I453="Motorway link",I453="Exit diverge",I453="Entrance merge"),'Input data'!K468=""),2,IF(AND(OR(I453="Motorway link",I453="Exit diverge",I453="Entrance merge"),'Input data'!K468&gt;0.5,'Input data'!K468&lt;21),'Input data'!K468,"Irrelevant"))</f>
        <v>Irrelevant</v>
      </c>
      <c r="K453" s="4" t="str">
        <f>IF(AND(OR(I453="Motorway link",I453="Exit diverge",I453="Entrance merge",I453="Exit ramp",I453="Entrance ramp"),'Input data'!L468=""),3.5,IF(AND(OR(I453="Motorway link",I453="Exit diverge",I453="Entrance merge",I453="Exit ramp",I453="Entrance ramp"),'Input data'!L468&gt;1.5,'Input data'!L468&lt;11),'Input data'!L468,"Irrelevant"))</f>
        <v>Irrelevant</v>
      </c>
      <c r="L453" s="4" t="str">
        <f>IF(AND(I453="Motorway link",'Input data'!M468=""),"No",IF(I453="Motorway link",'Input data'!M468,"Irrelevant"))</f>
        <v>Irrelevant</v>
      </c>
      <c r="M453" s="4" t="str">
        <f>IF(AND(L453="Yes",'Input data'!N468&gt;0,'Input data'!N468&lt;1.00000001),'Input data'!N468,IF(OR(L453="No",L453="Yes"),0,"Irrelevant"))</f>
        <v>Irrelevant</v>
      </c>
      <c r="N453" s="4" t="str">
        <f>IF(AND(OR(I453="Motorway link",I453="Exit diverge",I453="Entrance merge"),'Input data'!O468=""),3,IF(AND(OR(I453="Motorway link",I453="Exit diverge",I453="Entrance merge"),'Input data'!O468&lt;11,'Input data'!O468&gt;-0.00000001),'Input data'!O468,"Irrelevant"))</f>
        <v>Irrelevant</v>
      </c>
      <c r="O453" s="4" t="str">
        <f>IF(AND(OR(I453="Motorway link",I453="Exit diverge",I453="Entrance merge",I453="Exit ramp",I453="Entrance ramp"),'Input data'!P468=""),0.5,IF(AND(OR(I453="Motorway link",I453="Exit diverge",I453="Entrance merge",I453="Exit ramp",I453="Entrance ramp"),'Input data'!P468&gt;-0.00000001,'Input data'!P468&lt;11),'Input data'!P468,"Irrelevant"))</f>
        <v>Irrelevant</v>
      </c>
      <c r="P453" s="4" t="str">
        <f>IF(AND(OR(I453="Motorway link",I453="Exit diverge",I453="Entrance merge"),'Input data'!Q468=""),5,IF(AND(OR(I453="Motorway link",I453="Exit diverge",I453="Entrance merge"),'Input data'!Q468&gt;-0.00000001,'Input data'!Q468&lt;101),'Input data'!Q468,"Irrelevant"))</f>
        <v>Irrelevant</v>
      </c>
      <c r="Q453" s="4" t="str">
        <f>IF(AND(OR(I453="Motorway link",I453="Exit diverge",I453="Entrance merge"),'Input data'!R468=""),"Straight",IF(AND(OR(I453="Motorway link",I453="Exit diverge",I453="Entrance merge"),'Input data'!R468&gt;10),'Input data'!R468,"Irrelevant"))</f>
        <v>Irrelevant</v>
      </c>
      <c r="R453" s="4" t="str">
        <f>IF(Q453="Straight",0,IF(AND(OR(I453="Motorway link",I453="Exit diverge",I453="Entrance merge"),OR('Input data'!S468="",'Input data'!S468&gt;(G453*1000))),G453*1000,IF(AND(OR(I453="Motorway link",I453="Exit diverge",I453="Entrance merge"),'Input data'!S468&gt;0),'Input data'!S468,"Irrelevant")))</f>
        <v>Irrelevant</v>
      </c>
      <c r="S453" s="4" t="str">
        <f>IF(AND(OR(I453="Motorway link",I453="Exit diverge",I453="Entrance merge"),'Input data'!T468=""),"Straight",IF(AND(OR(I453="Motorway link",I453="Exit diverge",I453="Entrance merge"),'Input data'!T468&gt;10),'Input data'!T468,"Irrelevant"))</f>
        <v>Irrelevant</v>
      </c>
      <c r="T453" s="4" t="str">
        <f>IF(S453="Straight",0,IF(R453="Irrelevant","Irrelevant",IF(AND(OR(I453="Motorway link",I453="Exit diverge",I453="Entrance merge"),OR('Input data'!U468="",'Input data'!U468&gt;(G453*1000-R453))),G453*1000-R453,IF(AND(OR(I453="Motorway link",I453="Exit diverge",I453="Entrance merge"),'Input data'!U468&gt;0),'Input data'!U468,"Irrelevant"))))</f>
        <v>Irrelevant</v>
      </c>
      <c r="U453" s="4" t="str">
        <f>IF(AND(OR(I453="Motorway link",I453="Exit diverge",I453="Entrance merge",I453="Exit ramp",I453="Entrance ramp"),'Input data'!V468=""),"No",IF(OR(I453="Motorway link",I453="Exit diverge",I453="Entrance merge",I453="Exit ramp",I453="Entrance ramp"),'Input data'!V468,"Irrelevant"))</f>
        <v>Irrelevant</v>
      </c>
      <c r="V453" s="4" t="str">
        <f>IF(W453="Straight",IF(AND(OR(I453="Exit ramp",I453="Entrance ramp"),'Input data'!W468=""),"Straight diamond ramp",IF(OR(I453="Exit ramp",I453="Entrance ramp"),'Input data'!W468,"Irrelevant")),"Irrelevant")</f>
        <v>Irrelevant</v>
      </c>
      <c r="W453" s="4" t="str">
        <f>IF(AND(OR(I453="Exit ramp",I453="Entrance ramp"),'Input data'!X468=""),"Straight",IF(AND(OR(I453="Exit ramp",I453="Entrance ramp"),'Input data'!X468&gt;10),'Input data'!X468,"Irrelevant"))</f>
        <v>Irrelevant</v>
      </c>
      <c r="X453" s="4" t="str">
        <f>IF(AND(OR(I453="Exit ramp",I453="Entrance ramp"),OR('Input data'!Y468="",'Input data'!Y468&gt;(G453*1000))),G453*1000,IF(AND(OR(I453="Exit ramp",I453="Entrance ramp"),'Input data'!Y468&gt;0),'Input data'!Y468,"Irrelevant"))</f>
        <v>Irrelevant</v>
      </c>
      <c r="Y453" s="4" t="str">
        <f>IF(AND(I453="Exit ramp",'Input data'!Z468=""),95,IF(AND(I453="Entrance ramp",'Input data'!Z468=""),45,IF(AND(OR(I453="Exit ramp",I453="Entrance ramp"),'Input data'!Z468&gt;4,'Input data'!Z468&lt;200),'Input data'!Z468,"Irrelevant")))</f>
        <v>Irrelevant</v>
      </c>
      <c r="Z453" s="4" t="str">
        <f>IF(AND(OR(I453="Exit ramp",I453="Entrance ramp"),'Input data'!AA468=""),"Straight",IF(AND(OR(I453="Exit ramp",I453="Entrance ramp"),'Input data'!AA468&gt;10),'Input data'!AA468,"Irrelevant"))</f>
        <v>Irrelevant</v>
      </c>
      <c r="AA453" s="4" t="str">
        <f>IF(X453="Irrelevant","Irrelevant",IF(AND(OR(I453="Exit ramp",I453="Entrance ramp"),OR('Input data'!AB468="",'Input data'!AB468&gt;(G453*1000-X453))),G453*1000-X453,IF(AND(OR(I453="Exit ramp",I453="Entrance ramp"),'Input data'!AB468&gt;0),'Input data'!AB468,"Irrelevant")))</f>
        <v>Irrelevant</v>
      </c>
      <c r="AB453" s="4" t="str">
        <f>IF(AND(I453="Exit ramp",'Input data'!AC468=""),60,IF(AND(I453="Entrance ramp",'Input data'!AC468=""),80,IF(AND(OR(I453="Exit ramp",I453="Entrance ramp"),'Input data'!AC468&gt;4,'Input data'!AC468&lt;200),'Input data'!AC468,"Irrelevant")))</f>
        <v>Irrelevant</v>
      </c>
      <c r="AC453" s="4" t="str">
        <f>IF(AND(OR(I453="Motorway link",I453="Exit diverge",I453="Entrance merge"),'Input data'!AD468=""),"No",IF(OR(I453="Motorway link",I453="Exit diverge",I453="Entrance merge"),'Input data'!AD468,"Irrelevant"))</f>
        <v>Irrelevant</v>
      </c>
      <c r="AD453" s="4" t="str">
        <f>IF(AND(OR(I453="Motorway link",I453="Exit diverge",I453="Entrance merge"),'Input data'!AE468=""),"130 kph",IF(OR(I453="Motorway link",I453="Exit diverge",I453="Entrance merge"),'Input data'!AE468,"Irrelevant"))</f>
        <v>Irrelevant</v>
      </c>
      <c r="AE453" s="4" t="str">
        <f>IF(AND(I453="Entrance merge",'Input data'!AF468=""),"No",IF(I453="Entrance merge",'Input data'!AF468,"Irrelevant"))</f>
        <v>Irrelevant</v>
      </c>
      <c r="AF453" s="4" t="str">
        <f>IF(AND(AE453="Yes",'Input data'!AG468&gt;0,'Input data'!AG468&lt;1.00000001),'Input data'!AG468,IF(OR(AE453="No",AE453="Yes"),0,"Irrelevant"))</f>
        <v>Irrelevant</v>
      </c>
    </row>
    <row r="454" spans="1:32" x14ac:dyDescent="0.3">
      <c r="A454" s="4" t="str">
        <f>IF('Input data'!A469="","",'Input data'!A469)</f>
        <v/>
      </c>
      <c r="B454" s="4" t="str">
        <f>IF('Input data'!B469="","",'Input data'!B469)</f>
        <v/>
      </c>
      <c r="C454" s="4" t="str">
        <f>IF('Input data'!C469="","",'Input data'!C469)</f>
        <v/>
      </c>
      <c r="D454" s="4" t="str">
        <f>IF('Input data'!D469="","",'Input data'!D469)</f>
        <v/>
      </c>
      <c r="E454" s="4" t="str">
        <f>IF('Input data'!E469="","",'Input data'!E469)</f>
        <v/>
      </c>
      <c r="F454" s="4" t="str">
        <f>IF('Input data'!F469="","",'Input data'!F469)</f>
        <v/>
      </c>
      <c r="G454" s="4">
        <f>IF('Input data'!G469="","",'Input data'!G469)</f>
        <v>0</v>
      </c>
      <c r="H454" s="4" t="str">
        <f>IF('Input data'!H469&gt;0.5,'Input data'!H469,"")</f>
        <v/>
      </c>
      <c r="I454" s="4" t="str">
        <f>IF('Input data'!I469="","",'Input data'!I469)</f>
        <v/>
      </c>
      <c r="J454" s="4" t="str">
        <f>IF(AND(OR(I454="Motorway link",I454="Exit diverge",I454="Entrance merge"),'Input data'!K469=""),2,IF(AND(OR(I454="Motorway link",I454="Exit diverge",I454="Entrance merge"),'Input data'!K469&gt;0.5,'Input data'!K469&lt;21),'Input data'!K469,"Irrelevant"))</f>
        <v>Irrelevant</v>
      </c>
      <c r="K454" s="4" t="str">
        <f>IF(AND(OR(I454="Motorway link",I454="Exit diverge",I454="Entrance merge",I454="Exit ramp",I454="Entrance ramp"),'Input data'!L469=""),3.5,IF(AND(OR(I454="Motorway link",I454="Exit diverge",I454="Entrance merge",I454="Exit ramp",I454="Entrance ramp"),'Input data'!L469&gt;1.5,'Input data'!L469&lt;11),'Input data'!L469,"Irrelevant"))</f>
        <v>Irrelevant</v>
      </c>
      <c r="L454" s="4" t="str">
        <f>IF(AND(I454="Motorway link",'Input data'!M469=""),"No",IF(I454="Motorway link",'Input data'!M469,"Irrelevant"))</f>
        <v>Irrelevant</v>
      </c>
      <c r="M454" s="4" t="str">
        <f>IF(AND(L454="Yes",'Input data'!N469&gt;0,'Input data'!N469&lt;1.00000001),'Input data'!N469,IF(OR(L454="No",L454="Yes"),0,"Irrelevant"))</f>
        <v>Irrelevant</v>
      </c>
      <c r="N454" s="4" t="str">
        <f>IF(AND(OR(I454="Motorway link",I454="Exit diverge",I454="Entrance merge"),'Input data'!O469=""),3,IF(AND(OR(I454="Motorway link",I454="Exit diverge",I454="Entrance merge"),'Input data'!O469&lt;11,'Input data'!O469&gt;-0.00000001),'Input data'!O469,"Irrelevant"))</f>
        <v>Irrelevant</v>
      </c>
      <c r="O454" s="4" t="str">
        <f>IF(AND(OR(I454="Motorway link",I454="Exit diverge",I454="Entrance merge",I454="Exit ramp",I454="Entrance ramp"),'Input data'!P469=""),0.5,IF(AND(OR(I454="Motorway link",I454="Exit diverge",I454="Entrance merge",I454="Exit ramp",I454="Entrance ramp"),'Input data'!P469&gt;-0.00000001,'Input data'!P469&lt;11),'Input data'!P469,"Irrelevant"))</f>
        <v>Irrelevant</v>
      </c>
      <c r="P454" s="4" t="str">
        <f>IF(AND(OR(I454="Motorway link",I454="Exit diverge",I454="Entrance merge"),'Input data'!Q469=""),5,IF(AND(OR(I454="Motorway link",I454="Exit diverge",I454="Entrance merge"),'Input data'!Q469&gt;-0.00000001,'Input data'!Q469&lt;101),'Input data'!Q469,"Irrelevant"))</f>
        <v>Irrelevant</v>
      </c>
      <c r="Q454" s="4" t="str">
        <f>IF(AND(OR(I454="Motorway link",I454="Exit diverge",I454="Entrance merge"),'Input data'!R469=""),"Straight",IF(AND(OR(I454="Motorway link",I454="Exit diverge",I454="Entrance merge"),'Input data'!R469&gt;10),'Input data'!R469,"Irrelevant"))</f>
        <v>Irrelevant</v>
      </c>
      <c r="R454" s="4" t="str">
        <f>IF(Q454="Straight",0,IF(AND(OR(I454="Motorway link",I454="Exit diverge",I454="Entrance merge"),OR('Input data'!S469="",'Input data'!S469&gt;(G454*1000))),G454*1000,IF(AND(OR(I454="Motorway link",I454="Exit diverge",I454="Entrance merge"),'Input data'!S469&gt;0),'Input data'!S469,"Irrelevant")))</f>
        <v>Irrelevant</v>
      </c>
      <c r="S454" s="4" t="str">
        <f>IF(AND(OR(I454="Motorway link",I454="Exit diverge",I454="Entrance merge"),'Input data'!T469=""),"Straight",IF(AND(OR(I454="Motorway link",I454="Exit diverge",I454="Entrance merge"),'Input data'!T469&gt;10),'Input data'!T469,"Irrelevant"))</f>
        <v>Irrelevant</v>
      </c>
      <c r="T454" s="4" t="str">
        <f>IF(S454="Straight",0,IF(R454="Irrelevant","Irrelevant",IF(AND(OR(I454="Motorway link",I454="Exit diverge",I454="Entrance merge"),OR('Input data'!U469="",'Input data'!U469&gt;(G454*1000-R454))),G454*1000-R454,IF(AND(OR(I454="Motorway link",I454="Exit diverge",I454="Entrance merge"),'Input data'!U469&gt;0),'Input data'!U469,"Irrelevant"))))</f>
        <v>Irrelevant</v>
      </c>
      <c r="U454" s="4" t="str">
        <f>IF(AND(OR(I454="Motorway link",I454="Exit diverge",I454="Entrance merge",I454="Exit ramp",I454="Entrance ramp"),'Input data'!V469=""),"No",IF(OR(I454="Motorway link",I454="Exit diverge",I454="Entrance merge",I454="Exit ramp",I454="Entrance ramp"),'Input data'!V469,"Irrelevant"))</f>
        <v>Irrelevant</v>
      </c>
      <c r="V454" s="4" t="str">
        <f>IF(W454="Straight",IF(AND(OR(I454="Exit ramp",I454="Entrance ramp"),'Input data'!W469=""),"Straight diamond ramp",IF(OR(I454="Exit ramp",I454="Entrance ramp"),'Input data'!W469,"Irrelevant")),"Irrelevant")</f>
        <v>Irrelevant</v>
      </c>
      <c r="W454" s="4" t="str">
        <f>IF(AND(OR(I454="Exit ramp",I454="Entrance ramp"),'Input data'!X469=""),"Straight",IF(AND(OR(I454="Exit ramp",I454="Entrance ramp"),'Input data'!X469&gt;10),'Input data'!X469,"Irrelevant"))</f>
        <v>Irrelevant</v>
      </c>
      <c r="X454" s="4" t="str">
        <f>IF(AND(OR(I454="Exit ramp",I454="Entrance ramp"),OR('Input data'!Y469="",'Input data'!Y469&gt;(G454*1000))),G454*1000,IF(AND(OR(I454="Exit ramp",I454="Entrance ramp"),'Input data'!Y469&gt;0),'Input data'!Y469,"Irrelevant"))</f>
        <v>Irrelevant</v>
      </c>
      <c r="Y454" s="4" t="str">
        <f>IF(AND(I454="Exit ramp",'Input data'!Z469=""),95,IF(AND(I454="Entrance ramp",'Input data'!Z469=""),45,IF(AND(OR(I454="Exit ramp",I454="Entrance ramp"),'Input data'!Z469&gt;4,'Input data'!Z469&lt;200),'Input data'!Z469,"Irrelevant")))</f>
        <v>Irrelevant</v>
      </c>
      <c r="Z454" s="4" t="str">
        <f>IF(AND(OR(I454="Exit ramp",I454="Entrance ramp"),'Input data'!AA469=""),"Straight",IF(AND(OR(I454="Exit ramp",I454="Entrance ramp"),'Input data'!AA469&gt;10),'Input data'!AA469,"Irrelevant"))</f>
        <v>Irrelevant</v>
      </c>
      <c r="AA454" s="4" t="str">
        <f>IF(X454="Irrelevant","Irrelevant",IF(AND(OR(I454="Exit ramp",I454="Entrance ramp"),OR('Input data'!AB469="",'Input data'!AB469&gt;(G454*1000-X454))),G454*1000-X454,IF(AND(OR(I454="Exit ramp",I454="Entrance ramp"),'Input data'!AB469&gt;0),'Input data'!AB469,"Irrelevant")))</f>
        <v>Irrelevant</v>
      </c>
      <c r="AB454" s="4" t="str">
        <f>IF(AND(I454="Exit ramp",'Input data'!AC469=""),60,IF(AND(I454="Entrance ramp",'Input data'!AC469=""),80,IF(AND(OR(I454="Exit ramp",I454="Entrance ramp"),'Input data'!AC469&gt;4,'Input data'!AC469&lt;200),'Input data'!AC469,"Irrelevant")))</f>
        <v>Irrelevant</v>
      </c>
      <c r="AC454" s="4" t="str">
        <f>IF(AND(OR(I454="Motorway link",I454="Exit diverge",I454="Entrance merge"),'Input data'!AD469=""),"No",IF(OR(I454="Motorway link",I454="Exit diverge",I454="Entrance merge"),'Input data'!AD469,"Irrelevant"))</f>
        <v>Irrelevant</v>
      </c>
      <c r="AD454" s="4" t="str">
        <f>IF(AND(OR(I454="Motorway link",I454="Exit diverge",I454="Entrance merge"),'Input data'!AE469=""),"130 kph",IF(OR(I454="Motorway link",I454="Exit diverge",I454="Entrance merge"),'Input data'!AE469,"Irrelevant"))</f>
        <v>Irrelevant</v>
      </c>
      <c r="AE454" s="4" t="str">
        <f>IF(AND(I454="Entrance merge",'Input data'!AF469=""),"No",IF(I454="Entrance merge",'Input data'!AF469,"Irrelevant"))</f>
        <v>Irrelevant</v>
      </c>
      <c r="AF454" s="4" t="str">
        <f>IF(AND(AE454="Yes",'Input data'!AG469&gt;0,'Input data'!AG469&lt;1.00000001),'Input data'!AG469,IF(OR(AE454="No",AE454="Yes"),0,"Irrelevant"))</f>
        <v>Irrelevant</v>
      </c>
    </row>
    <row r="455" spans="1:32" x14ac:dyDescent="0.3">
      <c r="A455" s="4" t="str">
        <f>IF('Input data'!A470="","",'Input data'!A470)</f>
        <v/>
      </c>
      <c r="B455" s="4" t="str">
        <f>IF('Input data'!B470="","",'Input data'!B470)</f>
        <v/>
      </c>
      <c r="C455" s="4" t="str">
        <f>IF('Input data'!C470="","",'Input data'!C470)</f>
        <v/>
      </c>
      <c r="D455" s="4" t="str">
        <f>IF('Input data'!D470="","",'Input data'!D470)</f>
        <v/>
      </c>
      <c r="E455" s="4" t="str">
        <f>IF('Input data'!E470="","",'Input data'!E470)</f>
        <v/>
      </c>
      <c r="F455" s="4" t="str">
        <f>IF('Input data'!F470="","",'Input data'!F470)</f>
        <v/>
      </c>
      <c r="G455" s="4">
        <f>IF('Input data'!G470="","",'Input data'!G470)</f>
        <v>0</v>
      </c>
      <c r="H455" s="4" t="str">
        <f>IF('Input data'!H470&gt;0.5,'Input data'!H470,"")</f>
        <v/>
      </c>
      <c r="I455" s="4" t="str">
        <f>IF('Input data'!I470="","",'Input data'!I470)</f>
        <v/>
      </c>
      <c r="J455" s="4" t="str">
        <f>IF(AND(OR(I455="Motorway link",I455="Exit diverge",I455="Entrance merge"),'Input data'!K470=""),2,IF(AND(OR(I455="Motorway link",I455="Exit diverge",I455="Entrance merge"),'Input data'!K470&gt;0.5,'Input data'!K470&lt;21),'Input data'!K470,"Irrelevant"))</f>
        <v>Irrelevant</v>
      </c>
      <c r="K455" s="4" t="str">
        <f>IF(AND(OR(I455="Motorway link",I455="Exit diverge",I455="Entrance merge",I455="Exit ramp",I455="Entrance ramp"),'Input data'!L470=""),3.5,IF(AND(OR(I455="Motorway link",I455="Exit diverge",I455="Entrance merge",I455="Exit ramp",I455="Entrance ramp"),'Input data'!L470&gt;1.5,'Input data'!L470&lt;11),'Input data'!L470,"Irrelevant"))</f>
        <v>Irrelevant</v>
      </c>
      <c r="L455" s="4" t="str">
        <f>IF(AND(I455="Motorway link",'Input data'!M470=""),"No",IF(I455="Motorway link",'Input data'!M470,"Irrelevant"))</f>
        <v>Irrelevant</v>
      </c>
      <c r="M455" s="4" t="str">
        <f>IF(AND(L455="Yes",'Input data'!N470&gt;0,'Input data'!N470&lt;1.00000001),'Input data'!N470,IF(OR(L455="No",L455="Yes"),0,"Irrelevant"))</f>
        <v>Irrelevant</v>
      </c>
      <c r="N455" s="4" t="str">
        <f>IF(AND(OR(I455="Motorway link",I455="Exit diverge",I455="Entrance merge"),'Input data'!O470=""),3,IF(AND(OR(I455="Motorway link",I455="Exit diverge",I455="Entrance merge"),'Input data'!O470&lt;11,'Input data'!O470&gt;-0.00000001),'Input data'!O470,"Irrelevant"))</f>
        <v>Irrelevant</v>
      </c>
      <c r="O455" s="4" t="str">
        <f>IF(AND(OR(I455="Motorway link",I455="Exit diverge",I455="Entrance merge",I455="Exit ramp",I455="Entrance ramp"),'Input data'!P470=""),0.5,IF(AND(OR(I455="Motorway link",I455="Exit diverge",I455="Entrance merge",I455="Exit ramp",I455="Entrance ramp"),'Input data'!P470&gt;-0.00000001,'Input data'!P470&lt;11),'Input data'!P470,"Irrelevant"))</f>
        <v>Irrelevant</v>
      </c>
      <c r="P455" s="4" t="str">
        <f>IF(AND(OR(I455="Motorway link",I455="Exit diverge",I455="Entrance merge"),'Input data'!Q470=""),5,IF(AND(OR(I455="Motorway link",I455="Exit diverge",I455="Entrance merge"),'Input data'!Q470&gt;-0.00000001,'Input data'!Q470&lt;101),'Input data'!Q470,"Irrelevant"))</f>
        <v>Irrelevant</v>
      </c>
      <c r="Q455" s="4" t="str">
        <f>IF(AND(OR(I455="Motorway link",I455="Exit diverge",I455="Entrance merge"),'Input data'!R470=""),"Straight",IF(AND(OR(I455="Motorway link",I455="Exit diverge",I455="Entrance merge"),'Input data'!R470&gt;10),'Input data'!R470,"Irrelevant"))</f>
        <v>Irrelevant</v>
      </c>
      <c r="R455" s="4" t="str">
        <f>IF(Q455="Straight",0,IF(AND(OR(I455="Motorway link",I455="Exit diverge",I455="Entrance merge"),OR('Input data'!S470="",'Input data'!S470&gt;(G455*1000))),G455*1000,IF(AND(OR(I455="Motorway link",I455="Exit diverge",I455="Entrance merge"),'Input data'!S470&gt;0),'Input data'!S470,"Irrelevant")))</f>
        <v>Irrelevant</v>
      </c>
      <c r="S455" s="4" t="str">
        <f>IF(AND(OR(I455="Motorway link",I455="Exit diverge",I455="Entrance merge"),'Input data'!T470=""),"Straight",IF(AND(OR(I455="Motorway link",I455="Exit diverge",I455="Entrance merge"),'Input data'!T470&gt;10),'Input data'!T470,"Irrelevant"))</f>
        <v>Irrelevant</v>
      </c>
      <c r="T455" s="4" t="str">
        <f>IF(S455="Straight",0,IF(R455="Irrelevant","Irrelevant",IF(AND(OR(I455="Motorway link",I455="Exit diverge",I455="Entrance merge"),OR('Input data'!U470="",'Input data'!U470&gt;(G455*1000-R455))),G455*1000-R455,IF(AND(OR(I455="Motorway link",I455="Exit diverge",I455="Entrance merge"),'Input data'!U470&gt;0),'Input data'!U470,"Irrelevant"))))</f>
        <v>Irrelevant</v>
      </c>
      <c r="U455" s="4" t="str">
        <f>IF(AND(OR(I455="Motorway link",I455="Exit diverge",I455="Entrance merge",I455="Exit ramp",I455="Entrance ramp"),'Input data'!V470=""),"No",IF(OR(I455="Motorway link",I455="Exit diverge",I455="Entrance merge",I455="Exit ramp",I455="Entrance ramp"),'Input data'!V470,"Irrelevant"))</f>
        <v>Irrelevant</v>
      </c>
      <c r="V455" s="4" t="str">
        <f>IF(W455="Straight",IF(AND(OR(I455="Exit ramp",I455="Entrance ramp"),'Input data'!W470=""),"Straight diamond ramp",IF(OR(I455="Exit ramp",I455="Entrance ramp"),'Input data'!W470,"Irrelevant")),"Irrelevant")</f>
        <v>Irrelevant</v>
      </c>
      <c r="W455" s="4" t="str">
        <f>IF(AND(OR(I455="Exit ramp",I455="Entrance ramp"),'Input data'!X470=""),"Straight",IF(AND(OR(I455="Exit ramp",I455="Entrance ramp"),'Input data'!X470&gt;10),'Input data'!X470,"Irrelevant"))</f>
        <v>Irrelevant</v>
      </c>
      <c r="X455" s="4" t="str">
        <f>IF(AND(OR(I455="Exit ramp",I455="Entrance ramp"),OR('Input data'!Y470="",'Input data'!Y470&gt;(G455*1000))),G455*1000,IF(AND(OR(I455="Exit ramp",I455="Entrance ramp"),'Input data'!Y470&gt;0),'Input data'!Y470,"Irrelevant"))</f>
        <v>Irrelevant</v>
      </c>
      <c r="Y455" s="4" t="str">
        <f>IF(AND(I455="Exit ramp",'Input data'!Z470=""),95,IF(AND(I455="Entrance ramp",'Input data'!Z470=""),45,IF(AND(OR(I455="Exit ramp",I455="Entrance ramp"),'Input data'!Z470&gt;4,'Input data'!Z470&lt;200),'Input data'!Z470,"Irrelevant")))</f>
        <v>Irrelevant</v>
      </c>
      <c r="Z455" s="4" t="str">
        <f>IF(AND(OR(I455="Exit ramp",I455="Entrance ramp"),'Input data'!AA470=""),"Straight",IF(AND(OR(I455="Exit ramp",I455="Entrance ramp"),'Input data'!AA470&gt;10),'Input data'!AA470,"Irrelevant"))</f>
        <v>Irrelevant</v>
      </c>
      <c r="AA455" s="4" t="str">
        <f>IF(X455="Irrelevant","Irrelevant",IF(AND(OR(I455="Exit ramp",I455="Entrance ramp"),OR('Input data'!AB470="",'Input data'!AB470&gt;(G455*1000-X455))),G455*1000-X455,IF(AND(OR(I455="Exit ramp",I455="Entrance ramp"),'Input data'!AB470&gt;0),'Input data'!AB470,"Irrelevant")))</f>
        <v>Irrelevant</v>
      </c>
      <c r="AB455" s="4" t="str">
        <f>IF(AND(I455="Exit ramp",'Input data'!AC470=""),60,IF(AND(I455="Entrance ramp",'Input data'!AC470=""),80,IF(AND(OR(I455="Exit ramp",I455="Entrance ramp"),'Input data'!AC470&gt;4,'Input data'!AC470&lt;200),'Input data'!AC470,"Irrelevant")))</f>
        <v>Irrelevant</v>
      </c>
      <c r="AC455" s="4" t="str">
        <f>IF(AND(OR(I455="Motorway link",I455="Exit diverge",I455="Entrance merge"),'Input data'!AD470=""),"No",IF(OR(I455="Motorway link",I455="Exit diverge",I455="Entrance merge"),'Input data'!AD470,"Irrelevant"))</f>
        <v>Irrelevant</v>
      </c>
      <c r="AD455" s="4" t="str">
        <f>IF(AND(OR(I455="Motorway link",I455="Exit diverge",I455="Entrance merge"),'Input data'!AE470=""),"130 kph",IF(OR(I455="Motorway link",I455="Exit diverge",I455="Entrance merge"),'Input data'!AE470,"Irrelevant"))</f>
        <v>Irrelevant</v>
      </c>
      <c r="AE455" s="4" t="str">
        <f>IF(AND(I455="Entrance merge",'Input data'!AF470=""),"No",IF(I455="Entrance merge",'Input data'!AF470,"Irrelevant"))</f>
        <v>Irrelevant</v>
      </c>
      <c r="AF455" s="4" t="str">
        <f>IF(AND(AE455="Yes",'Input data'!AG470&gt;0,'Input data'!AG470&lt;1.00000001),'Input data'!AG470,IF(OR(AE455="No",AE455="Yes"),0,"Irrelevant"))</f>
        <v>Irrelevant</v>
      </c>
    </row>
    <row r="456" spans="1:32" x14ac:dyDescent="0.3">
      <c r="A456" s="4" t="str">
        <f>IF('Input data'!A471="","",'Input data'!A471)</f>
        <v/>
      </c>
      <c r="B456" s="4" t="str">
        <f>IF('Input data'!B471="","",'Input data'!B471)</f>
        <v/>
      </c>
      <c r="C456" s="4" t="str">
        <f>IF('Input data'!C471="","",'Input data'!C471)</f>
        <v/>
      </c>
      <c r="D456" s="4" t="str">
        <f>IF('Input data'!D471="","",'Input data'!D471)</f>
        <v/>
      </c>
      <c r="E456" s="4" t="str">
        <f>IF('Input data'!E471="","",'Input data'!E471)</f>
        <v/>
      </c>
      <c r="F456" s="4" t="str">
        <f>IF('Input data'!F471="","",'Input data'!F471)</f>
        <v/>
      </c>
      <c r="G456" s="4">
        <f>IF('Input data'!G471="","",'Input data'!G471)</f>
        <v>0</v>
      </c>
      <c r="H456" s="4" t="str">
        <f>IF('Input data'!H471&gt;0.5,'Input data'!H471,"")</f>
        <v/>
      </c>
      <c r="I456" s="4" t="str">
        <f>IF('Input data'!I471="","",'Input data'!I471)</f>
        <v/>
      </c>
      <c r="J456" s="4" t="str">
        <f>IF(AND(OR(I456="Motorway link",I456="Exit diverge",I456="Entrance merge"),'Input data'!K471=""),2,IF(AND(OR(I456="Motorway link",I456="Exit diverge",I456="Entrance merge"),'Input data'!K471&gt;0.5,'Input data'!K471&lt;21),'Input data'!K471,"Irrelevant"))</f>
        <v>Irrelevant</v>
      </c>
      <c r="K456" s="4" t="str">
        <f>IF(AND(OR(I456="Motorway link",I456="Exit diverge",I456="Entrance merge",I456="Exit ramp",I456="Entrance ramp"),'Input data'!L471=""),3.5,IF(AND(OR(I456="Motorway link",I456="Exit diverge",I456="Entrance merge",I456="Exit ramp",I456="Entrance ramp"),'Input data'!L471&gt;1.5,'Input data'!L471&lt;11),'Input data'!L471,"Irrelevant"))</f>
        <v>Irrelevant</v>
      </c>
      <c r="L456" s="4" t="str">
        <f>IF(AND(I456="Motorway link",'Input data'!M471=""),"No",IF(I456="Motorway link",'Input data'!M471,"Irrelevant"))</f>
        <v>Irrelevant</v>
      </c>
      <c r="M456" s="4" t="str">
        <f>IF(AND(L456="Yes",'Input data'!N471&gt;0,'Input data'!N471&lt;1.00000001),'Input data'!N471,IF(OR(L456="No",L456="Yes"),0,"Irrelevant"))</f>
        <v>Irrelevant</v>
      </c>
      <c r="N456" s="4" t="str">
        <f>IF(AND(OR(I456="Motorway link",I456="Exit diverge",I456="Entrance merge"),'Input data'!O471=""),3,IF(AND(OR(I456="Motorway link",I456="Exit diverge",I456="Entrance merge"),'Input data'!O471&lt;11,'Input data'!O471&gt;-0.00000001),'Input data'!O471,"Irrelevant"))</f>
        <v>Irrelevant</v>
      </c>
      <c r="O456" s="4" t="str">
        <f>IF(AND(OR(I456="Motorway link",I456="Exit diverge",I456="Entrance merge",I456="Exit ramp",I456="Entrance ramp"),'Input data'!P471=""),0.5,IF(AND(OR(I456="Motorway link",I456="Exit diverge",I456="Entrance merge",I456="Exit ramp",I456="Entrance ramp"),'Input data'!P471&gt;-0.00000001,'Input data'!P471&lt;11),'Input data'!P471,"Irrelevant"))</f>
        <v>Irrelevant</v>
      </c>
      <c r="P456" s="4" t="str">
        <f>IF(AND(OR(I456="Motorway link",I456="Exit diverge",I456="Entrance merge"),'Input data'!Q471=""),5,IF(AND(OR(I456="Motorway link",I456="Exit diverge",I456="Entrance merge"),'Input data'!Q471&gt;-0.00000001,'Input data'!Q471&lt;101),'Input data'!Q471,"Irrelevant"))</f>
        <v>Irrelevant</v>
      </c>
      <c r="Q456" s="4" t="str">
        <f>IF(AND(OR(I456="Motorway link",I456="Exit diverge",I456="Entrance merge"),'Input data'!R471=""),"Straight",IF(AND(OR(I456="Motorway link",I456="Exit diverge",I456="Entrance merge"),'Input data'!R471&gt;10),'Input data'!R471,"Irrelevant"))</f>
        <v>Irrelevant</v>
      </c>
      <c r="R456" s="4" t="str">
        <f>IF(Q456="Straight",0,IF(AND(OR(I456="Motorway link",I456="Exit diverge",I456="Entrance merge"),OR('Input data'!S471="",'Input data'!S471&gt;(G456*1000))),G456*1000,IF(AND(OR(I456="Motorway link",I456="Exit diverge",I456="Entrance merge"),'Input data'!S471&gt;0),'Input data'!S471,"Irrelevant")))</f>
        <v>Irrelevant</v>
      </c>
      <c r="S456" s="4" t="str">
        <f>IF(AND(OR(I456="Motorway link",I456="Exit diverge",I456="Entrance merge"),'Input data'!T471=""),"Straight",IF(AND(OR(I456="Motorway link",I456="Exit diverge",I456="Entrance merge"),'Input data'!T471&gt;10),'Input data'!T471,"Irrelevant"))</f>
        <v>Irrelevant</v>
      </c>
      <c r="T456" s="4" t="str">
        <f>IF(S456="Straight",0,IF(R456="Irrelevant","Irrelevant",IF(AND(OR(I456="Motorway link",I456="Exit diverge",I456="Entrance merge"),OR('Input data'!U471="",'Input data'!U471&gt;(G456*1000-R456))),G456*1000-R456,IF(AND(OR(I456="Motorway link",I456="Exit diverge",I456="Entrance merge"),'Input data'!U471&gt;0),'Input data'!U471,"Irrelevant"))))</f>
        <v>Irrelevant</v>
      </c>
      <c r="U456" s="4" t="str">
        <f>IF(AND(OR(I456="Motorway link",I456="Exit diverge",I456="Entrance merge",I456="Exit ramp",I456="Entrance ramp"),'Input data'!V471=""),"No",IF(OR(I456="Motorway link",I456="Exit diverge",I456="Entrance merge",I456="Exit ramp",I456="Entrance ramp"),'Input data'!V471,"Irrelevant"))</f>
        <v>Irrelevant</v>
      </c>
      <c r="V456" s="4" t="str">
        <f>IF(W456="Straight",IF(AND(OR(I456="Exit ramp",I456="Entrance ramp"),'Input data'!W471=""),"Straight diamond ramp",IF(OR(I456="Exit ramp",I456="Entrance ramp"),'Input data'!W471,"Irrelevant")),"Irrelevant")</f>
        <v>Irrelevant</v>
      </c>
      <c r="W456" s="4" t="str">
        <f>IF(AND(OR(I456="Exit ramp",I456="Entrance ramp"),'Input data'!X471=""),"Straight",IF(AND(OR(I456="Exit ramp",I456="Entrance ramp"),'Input data'!X471&gt;10),'Input data'!X471,"Irrelevant"))</f>
        <v>Irrelevant</v>
      </c>
      <c r="X456" s="4" t="str">
        <f>IF(AND(OR(I456="Exit ramp",I456="Entrance ramp"),OR('Input data'!Y471="",'Input data'!Y471&gt;(G456*1000))),G456*1000,IF(AND(OR(I456="Exit ramp",I456="Entrance ramp"),'Input data'!Y471&gt;0),'Input data'!Y471,"Irrelevant"))</f>
        <v>Irrelevant</v>
      </c>
      <c r="Y456" s="4" t="str">
        <f>IF(AND(I456="Exit ramp",'Input data'!Z471=""),95,IF(AND(I456="Entrance ramp",'Input data'!Z471=""),45,IF(AND(OR(I456="Exit ramp",I456="Entrance ramp"),'Input data'!Z471&gt;4,'Input data'!Z471&lt;200),'Input data'!Z471,"Irrelevant")))</f>
        <v>Irrelevant</v>
      </c>
      <c r="Z456" s="4" t="str">
        <f>IF(AND(OR(I456="Exit ramp",I456="Entrance ramp"),'Input data'!AA471=""),"Straight",IF(AND(OR(I456="Exit ramp",I456="Entrance ramp"),'Input data'!AA471&gt;10),'Input data'!AA471,"Irrelevant"))</f>
        <v>Irrelevant</v>
      </c>
      <c r="AA456" s="4" t="str">
        <f>IF(X456="Irrelevant","Irrelevant",IF(AND(OR(I456="Exit ramp",I456="Entrance ramp"),OR('Input data'!AB471="",'Input data'!AB471&gt;(G456*1000-X456))),G456*1000-X456,IF(AND(OR(I456="Exit ramp",I456="Entrance ramp"),'Input data'!AB471&gt;0),'Input data'!AB471,"Irrelevant")))</f>
        <v>Irrelevant</v>
      </c>
      <c r="AB456" s="4" t="str">
        <f>IF(AND(I456="Exit ramp",'Input data'!AC471=""),60,IF(AND(I456="Entrance ramp",'Input data'!AC471=""),80,IF(AND(OR(I456="Exit ramp",I456="Entrance ramp"),'Input data'!AC471&gt;4,'Input data'!AC471&lt;200),'Input data'!AC471,"Irrelevant")))</f>
        <v>Irrelevant</v>
      </c>
      <c r="AC456" s="4" t="str">
        <f>IF(AND(OR(I456="Motorway link",I456="Exit diverge",I456="Entrance merge"),'Input data'!AD471=""),"No",IF(OR(I456="Motorway link",I456="Exit diverge",I456="Entrance merge"),'Input data'!AD471,"Irrelevant"))</f>
        <v>Irrelevant</v>
      </c>
      <c r="AD456" s="4" t="str">
        <f>IF(AND(OR(I456="Motorway link",I456="Exit diverge",I456="Entrance merge"),'Input data'!AE471=""),"130 kph",IF(OR(I456="Motorway link",I456="Exit diverge",I456="Entrance merge"),'Input data'!AE471,"Irrelevant"))</f>
        <v>Irrelevant</v>
      </c>
      <c r="AE456" s="4" t="str">
        <f>IF(AND(I456="Entrance merge",'Input data'!AF471=""),"No",IF(I456="Entrance merge",'Input data'!AF471,"Irrelevant"))</f>
        <v>Irrelevant</v>
      </c>
      <c r="AF456" s="4" t="str">
        <f>IF(AND(AE456="Yes",'Input data'!AG471&gt;0,'Input data'!AG471&lt;1.00000001),'Input data'!AG471,IF(OR(AE456="No",AE456="Yes"),0,"Irrelevant"))</f>
        <v>Irrelevant</v>
      </c>
    </row>
    <row r="457" spans="1:32" x14ac:dyDescent="0.3">
      <c r="A457" s="4" t="str">
        <f>IF('Input data'!A472="","",'Input data'!A472)</f>
        <v/>
      </c>
      <c r="B457" s="4" t="str">
        <f>IF('Input data'!B472="","",'Input data'!B472)</f>
        <v/>
      </c>
      <c r="C457" s="4" t="str">
        <f>IF('Input data'!C472="","",'Input data'!C472)</f>
        <v/>
      </c>
      <c r="D457" s="4" t="str">
        <f>IF('Input data'!D472="","",'Input data'!D472)</f>
        <v/>
      </c>
      <c r="E457" s="4" t="str">
        <f>IF('Input data'!E472="","",'Input data'!E472)</f>
        <v/>
      </c>
      <c r="F457" s="4" t="str">
        <f>IF('Input data'!F472="","",'Input data'!F472)</f>
        <v/>
      </c>
      <c r="G457" s="4">
        <f>IF('Input data'!G472="","",'Input data'!G472)</f>
        <v>0</v>
      </c>
      <c r="H457" s="4" t="str">
        <f>IF('Input data'!H472&gt;0.5,'Input data'!H472,"")</f>
        <v/>
      </c>
      <c r="I457" s="4" t="str">
        <f>IF('Input data'!I472="","",'Input data'!I472)</f>
        <v/>
      </c>
      <c r="J457" s="4" t="str">
        <f>IF(AND(OR(I457="Motorway link",I457="Exit diverge",I457="Entrance merge"),'Input data'!K472=""),2,IF(AND(OR(I457="Motorway link",I457="Exit diverge",I457="Entrance merge"),'Input data'!K472&gt;0.5,'Input data'!K472&lt;21),'Input data'!K472,"Irrelevant"))</f>
        <v>Irrelevant</v>
      </c>
      <c r="K457" s="4" t="str">
        <f>IF(AND(OR(I457="Motorway link",I457="Exit diverge",I457="Entrance merge",I457="Exit ramp",I457="Entrance ramp"),'Input data'!L472=""),3.5,IF(AND(OR(I457="Motorway link",I457="Exit diverge",I457="Entrance merge",I457="Exit ramp",I457="Entrance ramp"),'Input data'!L472&gt;1.5,'Input data'!L472&lt;11),'Input data'!L472,"Irrelevant"))</f>
        <v>Irrelevant</v>
      </c>
      <c r="L457" s="4" t="str">
        <f>IF(AND(I457="Motorway link",'Input data'!M472=""),"No",IF(I457="Motorway link",'Input data'!M472,"Irrelevant"))</f>
        <v>Irrelevant</v>
      </c>
      <c r="M457" s="4" t="str">
        <f>IF(AND(L457="Yes",'Input data'!N472&gt;0,'Input data'!N472&lt;1.00000001),'Input data'!N472,IF(OR(L457="No",L457="Yes"),0,"Irrelevant"))</f>
        <v>Irrelevant</v>
      </c>
      <c r="N457" s="4" t="str">
        <f>IF(AND(OR(I457="Motorway link",I457="Exit diverge",I457="Entrance merge"),'Input data'!O472=""),3,IF(AND(OR(I457="Motorway link",I457="Exit diverge",I457="Entrance merge"),'Input data'!O472&lt;11,'Input data'!O472&gt;-0.00000001),'Input data'!O472,"Irrelevant"))</f>
        <v>Irrelevant</v>
      </c>
      <c r="O457" s="4" t="str">
        <f>IF(AND(OR(I457="Motorway link",I457="Exit diverge",I457="Entrance merge",I457="Exit ramp",I457="Entrance ramp"),'Input data'!P472=""),0.5,IF(AND(OR(I457="Motorway link",I457="Exit diverge",I457="Entrance merge",I457="Exit ramp",I457="Entrance ramp"),'Input data'!P472&gt;-0.00000001,'Input data'!P472&lt;11),'Input data'!P472,"Irrelevant"))</f>
        <v>Irrelevant</v>
      </c>
      <c r="P457" s="4" t="str">
        <f>IF(AND(OR(I457="Motorway link",I457="Exit diverge",I457="Entrance merge"),'Input data'!Q472=""),5,IF(AND(OR(I457="Motorway link",I457="Exit diverge",I457="Entrance merge"),'Input data'!Q472&gt;-0.00000001,'Input data'!Q472&lt;101),'Input data'!Q472,"Irrelevant"))</f>
        <v>Irrelevant</v>
      </c>
      <c r="Q457" s="4" t="str">
        <f>IF(AND(OR(I457="Motorway link",I457="Exit diverge",I457="Entrance merge"),'Input data'!R472=""),"Straight",IF(AND(OR(I457="Motorway link",I457="Exit diverge",I457="Entrance merge"),'Input data'!R472&gt;10),'Input data'!R472,"Irrelevant"))</f>
        <v>Irrelevant</v>
      </c>
      <c r="R457" s="4" t="str">
        <f>IF(Q457="Straight",0,IF(AND(OR(I457="Motorway link",I457="Exit diverge",I457="Entrance merge"),OR('Input data'!S472="",'Input data'!S472&gt;(G457*1000))),G457*1000,IF(AND(OR(I457="Motorway link",I457="Exit diverge",I457="Entrance merge"),'Input data'!S472&gt;0),'Input data'!S472,"Irrelevant")))</f>
        <v>Irrelevant</v>
      </c>
      <c r="S457" s="4" t="str">
        <f>IF(AND(OR(I457="Motorway link",I457="Exit diverge",I457="Entrance merge"),'Input data'!T472=""),"Straight",IF(AND(OR(I457="Motorway link",I457="Exit diverge",I457="Entrance merge"),'Input data'!T472&gt;10),'Input data'!T472,"Irrelevant"))</f>
        <v>Irrelevant</v>
      </c>
      <c r="T457" s="4" t="str">
        <f>IF(S457="Straight",0,IF(R457="Irrelevant","Irrelevant",IF(AND(OR(I457="Motorway link",I457="Exit diverge",I457="Entrance merge"),OR('Input data'!U472="",'Input data'!U472&gt;(G457*1000-R457))),G457*1000-R457,IF(AND(OR(I457="Motorway link",I457="Exit diverge",I457="Entrance merge"),'Input data'!U472&gt;0),'Input data'!U472,"Irrelevant"))))</f>
        <v>Irrelevant</v>
      </c>
      <c r="U457" s="4" t="str">
        <f>IF(AND(OR(I457="Motorway link",I457="Exit diverge",I457="Entrance merge",I457="Exit ramp",I457="Entrance ramp"),'Input data'!V472=""),"No",IF(OR(I457="Motorway link",I457="Exit diverge",I457="Entrance merge",I457="Exit ramp",I457="Entrance ramp"),'Input data'!V472,"Irrelevant"))</f>
        <v>Irrelevant</v>
      </c>
      <c r="V457" s="4" t="str">
        <f>IF(W457="Straight",IF(AND(OR(I457="Exit ramp",I457="Entrance ramp"),'Input data'!W472=""),"Straight diamond ramp",IF(OR(I457="Exit ramp",I457="Entrance ramp"),'Input data'!W472,"Irrelevant")),"Irrelevant")</f>
        <v>Irrelevant</v>
      </c>
      <c r="W457" s="4" t="str">
        <f>IF(AND(OR(I457="Exit ramp",I457="Entrance ramp"),'Input data'!X472=""),"Straight",IF(AND(OR(I457="Exit ramp",I457="Entrance ramp"),'Input data'!X472&gt;10),'Input data'!X472,"Irrelevant"))</f>
        <v>Irrelevant</v>
      </c>
      <c r="X457" s="4" t="str">
        <f>IF(AND(OR(I457="Exit ramp",I457="Entrance ramp"),OR('Input data'!Y472="",'Input data'!Y472&gt;(G457*1000))),G457*1000,IF(AND(OR(I457="Exit ramp",I457="Entrance ramp"),'Input data'!Y472&gt;0),'Input data'!Y472,"Irrelevant"))</f>
        <v>Irrelevant</v>
      </c>
      <c r="Y457" s="4" t="str">
        <f>IF(AND(I457="Exit ramp",'Input data'!Z472=""),95,IF(AND(I457="Entrance ramp",'Input data'!Z472=""),45,IF(AND(OR(I457="Exit ramp",I457="Entrance ramp"),'Input data'!Z472&gt;4,'Input data'!Z472&lt;200),'Input data'!Z472,"Irrelevant")))</f>
        <v>Irrelevant</v>
      </c>
      <c r="Z457" s="4" t="str">
        <f>IF(AND(OR(I457="Exit ramp",I457="Entrance ramp"),'Input data'!AA472=""),"Straight",IF(AND(OR(I457="Exit ramp",I457="Entrance ramp"),'Input data'!AA472&gt;10),'Input data'!AA472,"Irrelevant"))</f>
        <v>Irrelevant</v>
      </c>
      <c r="AA457" s="4" t="str">
        <f>IF(X457="Irrelevant","Irrelevant",IF(AND(OR(I457="Exit ramp",I457="Entrance ramp"),OR('Input data'!AB472="",'Input data'!AB472&gt;(G457*1000-X457))),G457*1000-X457,IF(AND(OR(I457="Exit ramp",I457="Entrance ramp"),'Input data'!AB472&gt;0),'Input data'!AB472,"Irrelevant")))</f>
        <v>Irrelevant</v>
      </c>
      <c r="AB457" s="4" t="str">
        <f>IF(AND(I457="Exit ramp",'Input data'!AC472=""),60,IF(AND(I457="Entrance ramp",'Input data'!AC472=""),80,IF(AND(OR(I457="Exit ramp",I457="Entrance ramp"),'Input data'!AC472&gt;4,'Input data'!AC472&lt;200),'Input data'!AC472,"Irrelevant")))</f>
        <v>Irrelevant</v>
      </c>
      <c r="AC457" s="4" t="str">
        <f>IF(AND(OR(I457="Motorway link",I457="Exit diverge",I457="Entrance merge"),'Input data'!AD472=""),"No",IF(OR(I457="Motorway link",I457="Exit diverge",I457="Entrance merge"),'Input data'!AD472,"Irrelevant"))</f>
        <v>Irrelevant</v>
      </c>
      <c r="AD457" s="4" t="str">
        <f>IF(AND(OR(I457="Motorway link",I457="Exit diverge",I457="Entrance merge"),'Input data'!AE472=""),"130 kph",IF(OR(I457="Motorway link",I457="Exit diverge",I457="Entrance merge"),'Input data'!AE472,"Irrelevant"))</f>
        <v>Irrelevant</v>
      </c>
      <c r="AE457" s="4" t="str">
        <f>IF(AND(I457="Entrance merge",'Input data'!AF472=""),"No",IF(I457="Entrance merge",'Input data'!AF472,"Irrelevant"))</f>
        <v>Irrelevant</v>
      </c>
      <c r="AF457" s="4" t="str">
        <f>IF(AND(AE457="Yes",'Input data'!AG472&gt;0,'Input data'!AG472&lt;1.00000001),'Input data'!AG472,IF(OR(AE457="No",AE457="Yes"),0,"Irrelevant"))</f>
        <v>Irrelevant</v>
      </c>
    </row>
    <row r="458" spans="1:32" x14ac:dyDescent="0.3">
      <c r="A458" s="4" t="str">
        <f>IF('Input data'!A473="","",'Input data'!A473)</f>
        <v/>
      </c>
      <c r="B458" s="4" t="str">
        <f>IF('Input data'!B473="","",'Input data'!B473)</f>
        <v/>
      </c>
      <c r="C458" s="4" t="str">
        <f>IF('Input data'!C473="","",'Input data'!C473)</f>
        <v/>
      </c>
      <c r="D458" s="4" t="str">
        <f>IF('Input data'!D473="","",'Input data'!D473)</f>
        <v/>
      </c>
      <c r="E458" s="4" t="str">
        <f>IF('Input data'!E473="","",'Input data'!E473)</f>
        <v/>
      </c>
      <c r="F458" s="4" t="str">
        <f>IF('Input data'!F473="","",'Input data'!F473)</f>
        <v/>
      </c>
      <c r="G458" s="4">
        <f>IF('Input data'!G473="","",'Input data'!G473)</f>
        <v>0</v>
      </c>
      <c r="H458" s="4" t="str">
        <f>IF('Input data'!H473&gt;0.5,'Input data'!H473,"")</f>
        <v/>
      </c>
      <c r="I458" s="4" t="str">
        <f>IF('Input data'!I473="","",'Input data'!I473)</f>
        <v/>
      </c>
      <c r="J458" s="4" t="str">
        <f>IF(AND(OR(I458="Motorway link",I458="Exit diverge",I458="Entrance merge"),'Input data'!K473=""),2,IF(AND(OR(I458="Motorway link",I458="Exit diverge",I458="Entrance merge"),'Input data'!K473&gt;0.5,'Input data'!K473&lt;21),'Input data'!K473,"Irrelevant"))</f>
        <v>Irrelevant</v>
      </c>
      <c r="K458" s="4" t="str">
        <f>IF(AND(OR(I458="Motorway link",I458="Exit diverge",I458="Entrance merge",I458="Exit ramp",I458="Entrance ramp"),'Input data'!L473=""),3.5,IF(AND(OR(I458="Motorway link",I458="Exit diverge",I458="Entrance merge",I458="Exit ramp",I458="Entrance ramp"),'Input data'!L473&gt;1.5,'Input data'!L473&lt;11),'Input data'!L473,"Irrelevant"))</f>
        <v>Irrelevant</v>
      </c>
      <c r="L458" s="4" t="str">
        <f>IF(AND(I458="Motorway link",'Input data'!M473=""),"No",IF(I458="Motorway link",'Input data'!M473,"Irrelevant"))</f>
        <v>Irrelevant</v>
      </c>
      <c r="M458" s="4" t="str">
        <f>IF(AND(L458="Yes",'Input data'!N473&gt;0,'Input data'!N473&lt;1.00000001),'Input data'!N473,IF(OR(L458="No",L458="Yes"),0,"Irrelevant"))</f>
        <v>Irrelevant</v>
      </c>
      <c r="N458" s="4" t="str">
        <f>IF(AND(OR(I458="Motorway link",I458="Exit diverge",I458="Entrance merge"),'Input data'!O473=""),3,IF(AND(OR(I458="Motorway link",I458="Exit diverge",I458="Entrance merge"),'Input data'!O473&lt;11,'Input data'!O473&gt;-0.00000001),'Input data'!O473,"Irrelevant"))</f>
        <v>Irrelevant</v>
      </c>
      <c r="O458" s="4" t="str">
        <f>IF(AND(OR(I458="Motorway link",I458="Exit diverge",I458="Entrance merge",I458="Exit ramp",I458="Entrance ramp"),'Input data'!P473=""),0.5,IF(AND(OR(I458="Motorway link",I458="Exit diverge",I458="Entrance merge",I458="Exit ramp",I458="Entrance ramp"),'Input data'!P473&gt;-0.00000001,'Input data'!P473&lt;11),'Input data'!P473,"Irrelevant"))</f>
        <v>Irrelevant</v>
      </c>
      <c r="P458" s="4" t="str">
        <f>IF(AND(OR(I458="Motorway link",I458="Exit diverge",I458="Entrance merge"),'Input data'!Q473=""),5,IF(AND(OR(I458="Motorway link",I458="Exit diverge",I458="Entrance merge"),'Input data'!Q473&gt;-0.00000001,'Input data'!Q473&lt;101),'Input data'!Q473,"Irrelevant"))</f>
        <v>Irrelevant</v>
      </c>
      <c r="Q458" s="4" t="str">
        <f>IF(AND(OR(I458="Motorway link",I458="Exit diverge",I458="Entrance merge"),'Input data'!R473=""),"Straight",IF(AND(OR(I458="Motorway link",I458="Exit diverge",I458="Entrance merge"),'Input data'!R473&gt;10),'Input data'!R473,"Irrelevant"))</f>
        <v>Irrelevant</v>
      </c>
      <c r="R458" s="4" t="str">
        <f>IF(Q458="Straight",0,IF(AND(OR(I458="Motorway link",I458="Exit diverge",I458="Entrance merge"),OR('Input data'!S473="",'Input data'!S473&gt;(G458*1000))),G458*1000,IF(AND(OR(I458="Motorway link",I458="Exit diverge",I458="Entrance merge"),'Input data'!S473&gt;0),'Input data'!S473,"Irrelevant")))</f>
        <v>Irrelevant</v>
      </c>
      <c r="S458" s="4" t="str">
        <f>IF(AND(OR(I458="Motorway link",I458="Exit diverge",I458="Entrance merge"),'Input data'!T473=""),"Straight",IF(AND(OR(I458="Motorway link",I458="Exit diverge",I458="Entrance merge"),'Input data'!T473&gt;10),'Input data'!T473,"Irrelevant"))</f>
        <v>Irrelevant</v>
      </c>
      <c r="T458" s="4" t="str">
        <f>IF(S458="Straight",0,IF(R458="Irrelevant","Irrelevant",IF(AND(OR(I458="Motorway link",I458="Exit diverge",I458="Entrance merge"),OR('Input data'!U473="",'Input data'!U473&gt;(G458*1000-R458))),G458*1000-R458,IF(AND(OR(I458="Motorway link",I458="Exit diverge",I458="Entrance merge"),'Input data'!U473&gt;0),'Input data'!U473,"Irrelevant"))))</f>
        <v>Irrelevant</v>
      </c>
      <c r="U458" s="4" t="str">
        <f>IF(AND(OR(I458="Motorway link",I458="Exit diverge",I458="Entrance merge",I458="Exit ramp",I458="Entrance ramp"),'Input data'!V473=""),"No",IF(OR(I458="Motorway link",I458="Exit diverge",I458="Entrance merge",I458="Exit ramp",I458="Entrance ramp"),'Input data'!V473,"Irrelevant"))</f>
        <v>Irrelevant</v>
      </c>
      <c r="V458" s="4" t="str">
        <f>IF(W458="Straight",IF(AND(OR(I458="Exit ramp",I458="Entrance ramp"),'Input data'!W473=""),"Straight diamond ramp",IF(OR(I458="Exit ramp",I458="Entrance ramp"),'Input data'!W473,"Irrelevant")),"Irrelevant")</f>
        <v>Irrelevant</v>
      </c>
      <c r="W458" s="4" t="str">
        <f>IF(AND(OR(I458="Exit ramp",I458="Entrance ramp"),'Input data'!X473=""),"Straight",IF(AND(OR(I458="Exit ramp",I458="Entrance ramp"),'Input data'!X473&gt;10),'Input data'!X473,"Irrelevant"))</f>
        <v>Irrelevant</v>
      </c>
      <c r="X458" s="4" t="str">
        <f>IF(AND(OR(I458="Exit ramp",I458="Entrance ramp"),OR('Input data'!Y473="",'Input data'!Y473&gt;(G458*1000))),G458*1000,IF(AND(OR(I458="Exit ramp",I458="Entrance ramp"),'Input data'!Y473&gt;0),'Input data'!Y473,"Irrelevant"))</f>
        <v>Irrelevant</v>
      </c>
      <c r="Y458" s="4" t="str">
        <f>IF(AND(I458="Exit ramp",'Input data'!Z473=""),95,IF(AND(I458="Entrance ramp",'Input data'!Z473=""),45,IF(AND(OR(I458="Exit ramp",I458="Entrance ramp"),'Input data'!Z473&gt;4,'Input data'!Z473&lt;200),'Input data'!Z473,"Irrelevant")))</f>
        <v>Irrelevant</v>
      </c>
      <c r="Z458" s="4" t="str">
        <f>IF(AND(OR(I458="Exit ramp",I458="Entrance ramp"),'Input data'!AA473=""),"Straight",IF(AND(OR(I458="Exit ramp",I458="Entrance ramp"),'Input data'!AA473&gt;10),'Input data'!AA473,"Irrelevant"))</f>
        <v>Irrelevant</v>
      </c>
      <c r="AA458" s="4" t="str">
        <f>IF(X458="Irrelevant","Irrelevant",IF(AND(OR(I458="Exit ramp",I458="Entrance ramp"),OR('Input data'!AB473="",'Input data'!AB473&gt;(G458*1000-X458))),G458*1000-X458,IF(AND(OR(I458="Exit ramp",I458="Entrance ramp"),'Input data'!AB473&gt;0),'Input data'!AB473,"Irrelevant")))</f>
        <v>Irrelevant</v>
      </c>
      <c r="AB458" s="4" t="str">
        <f>IF(AND(I458="Exit ramp",'Input data'!AC473=""),60,IF(AND(I458="Entrance ramp",'Input data'!AC473=""),80,IF(AND(OR(I458="Exit ramp",I458="Entrance ramp"),'Input data'!AC473&gt;4,'Input data'!AC473&lt;200),'Input data'!AC473,"Irrelevant")))</f>
        <v>Irrelevant</v>
      </c>
      <c r="AC458" s="4" t="str">
        <f>IF(AND(OR(I458="Motorway link",I458="Exit diverge",I458="Entrance merge"),'Input data'!AD473=""),"No",IF(OR(I458="Motorway link",I458="Exit diverge",I458="Entrance merge"),'Input data'!AD473,"Irrelevant"))</f>
        <v>Irrelevant</v>
      </c>
      <c r="AD458" s="4" t="str">
        <f>IF(AND(OR(I458="Motorway link",I458="Exit diverge",I458="Entrance merge"),'Input data'!AE473=""),"130 kph",IF(OR(I458="Motorway link",I458="Exit diverge",I458="Entrance merge"),'Input data'!AE473,"Irrelevant"))</f>
        <v>Irrelevant</v>
      </c>
      <c r="AE458" s="4" t="str">
        <f>IF(AND(I458="Entrance merge",'Input data'!AF473=""),"No",IF(I458="Entrance merge",'Input data'!AF473,"Irrelevant"))</f>
        <v>Irrelevant</v>
      </c>
      <c r="AF458" s="4" t="str">
        <f>IF(AND(AE458="Yes",'Input data'!AG473&gt;0,'Input data'!AG473&lt;1.00000001),'Input data'!AG473,IF(OR(AE458="No",AE458="Yes"),0,"Irrelevant"))</f>
        <v>Irrelevant</v>
      </c>
    </row>
    <row r="459" spans="1:32" x14ac:dyDescent="0.3">
      <c r="A459" s="4" t="str">
        <f>IF('Input data'!A474="","",'Input data'!A474)</f>
        <v/>
      </c>
      <c r="B459" s="4" t="str">
        <f>IF('Input data'!B474="","",'Input data'!B474)</f>
        <v/>
      </c>
      <c r="C459" s="4" t="str">
        <f>IF('Input data'!C474="","",'Input data'!C474)</f>
        <v/>
      </c>
      <c r="D459" s="4" t="str">
        <f>IF('Input data'!D474="","",'Input data'!D474)</f>
        <v/>
      </c>
      <c r="E459" s="4" t="str">
        <f>IF('Input data'!E474="","",'Input data'!E474)</f>
        <v/>
      </c>
      <c r="F459" s="4" t="str">
        <f>IF('Input data'!F474="","",'Input data'!F474)</f>
        <v/>
      </c>
      <c r="G459" s="4">
        <f>IF('Input data'!G474="","",'Input data'!G474)</f>
        <v>0</v>
      </c>
      <c r="H459" s="4" t="str">
        <f>IF('Input data'!H474&gt;0.5,'Input data'!H474,"")</f>
        <v/>
      </c>
      <c r="I459" s="4" t="str">
        <f>IF('Input data'!I474="","",'Input data'!I474)</f>
        <v/>
      </c>
      <c r="J459" s="4" t="str">
        <f>IF(AND(OR(I459="Motorway link",I459="Exit diverge",I459="Entrance merge"),'Input data'!K474=""),2,IF(AND(OR(I459="Motorway link",I459="Exit diverge",I459="Entrance merge"),'Input data'!K474&gt;0.5,'Input data'!K474&lt;21),'Input data'!K474,"Irrelevant"))</f>
        <v>Irrelevant</v>
      </c>
      <c r="K459" s="4" t="str">
        <f>IF(AND(OR(I459="Motorway link",I459="Exit diverge",I459="Entrance merge",I459="Exit ramp",I459="Entrance ramp"),'Input data'!L474=""),3.5,IF(AND(OR(I459="Motorway link",I459="Exit diverge",I459="Entrance merge",I459="Exit ramp",I459="Entrance ramp"),'Input data'!L474&gt;1.5,'Input data'!L474&lt;11),'Input data'!L474,"Irrelevant"))</f>
        <v>Irrelevant</v>
      </c>
      <c r="L459" s="4" t="str">
        <f>IF(AND(I459="Motorway link",'Input data'!M474=""),"No",IF(I459="Motorway link",'Input data'!M474,"Irrelevant"))</f>
        <v>Irrelevant</v>
      </c>
      <c r="M459" s="4" t="str">
        <f>IF(AND(L459="Yes",'Input data'!N474&gt;0,'Input data'!N474&lt;1.00000001),'Input data'!N474,IF(OR(L459="No",L459="Yes"),0,"Irrelevant"))</f>
        <v>Irrelevant</v>
      </c>
      <c r="N459" s="4" t="str">
        <f>IF(AND(OR(I459="Motorway link",I459="Exit diverge",I459="Entrance merge"),'Input data'!O474=""),3,IF(AND(OR(I459="Motorway link",I459="Exit diverge",I459="Entrance merge"),'Input data'!O474&lt;11,'Input data'!O474&gt;-0.00000001),'Input data'!O474,"Irrelevant"))</f>
        <v>Irrelevant</v>
      </c>
      <c r="O459" s="4" t="str">
        <f>IF(AND(OR(I459="Motorway link",I459="Exit diverge",I459="Entrance merge",I459="Exit ramp",I459="Entrance ramp"),'Input data'!P474=""),0.5,IF(AND(OR(I459="Motorway link",I459="Exit diverge",I459="Entrance merge",I459="Exit ramp",I459="Entrance ramp"),'Input data'!P474&gt;-0.00000001,'Input data'!P474&lt;11),'Input data'!P474,"Irrelevant"))</f>
        <v>Irrelevant</v>
      </c>
      <c r="P459" s="4" t="str">
        <f>IF(AND(OR(I459="Motorway link",I459="Exit diverge",I459="Entrance merge"),'Input data'!Q474=""),5,IF(AND(OR(I459="Motorway link",I459="Exit diverge",I459="Entrance merge"),'Input data'!Q474&gt;-0.00000001,'Input data'!Q474&lt;101),'Input data'!Q474,"Irrelevant"))</f>
        <v>Irrelevant</v>
      </c>
      <c r="Q459" s="4" t="str">
        <f>IF(AND(OR(I459="Motorway link",I459="Exit diverge",I459="Entrance merge"),'Input data'!R474=""),"Straight",IF(AND(OR(I459="Motorway link",I459="Exit diverge",I459="Entrance merge"),'Input data'!R474&gt;10),'Input data'!R474,"Irrelevant"))</f>
        <v>Irrelevant</v>
      </c>
      <c r="R459" s="4" t="str">
        <f>IF(Q459="Straight",0,IF(AND(OR(I459="Motorway link",I459="Exit diverge",I459="Entrance merge"),OR('Input data'!S474="",'Input data'!S474&gt;(G459*1000))),G459*1000,IF(AND(OR(I459="Motorway link",I459="Exit diverge",I459="Entrance merge"),'Input data'!S474&gt;0),'Input data'!S474,"Irrelevant")))</f>
        <v>Irrelevant</v>
      </c>
      <c r="S459" s="4" t="str">
        <f>IF(AND(OR(I459="Motorway link",I459="Exit diverge",I459="Entrance merge"),'Input data'!T474=""),"Straight",IF(AND(OR(I459="Motorway link",I459="Exit diverge",I459="Entrance merge"),'Input data'!T474&gt;10),'Input data'!T474,"Irrelevant"))</f>
        <v>Irrelevant</v>
      </c>
      <c r="T459" s="4" t="str">
        <f>IF(S459="Straight",0,IF(R459="Irrelevant","Irrelevant",IF(AND(OR(I459="Motorway link",I459="Exit diverge",I459="Entrance merge"),OR('Input data'!U474="",'Input data'!U474&gt;(G459*1000-R459))),G459*1000-R459,IF(AND(OR(I459="Motorway link",I459="Exit diverge",I459="Entrance merge"),'Input data'!U474&gt;0),'Input data'!U474,"Irrelevant"))))</f>
        <v>Irrelevant</v>
      </c>
      <c r="U459" s="4" t="str">
        <f>IF(AND(OR(I459="Motorway link",I459="Exit diverge",I459="Entrance merge",I459="Exit ramp",I459="Entrance ramp"),'Input data'!V474=""),"No",IF(OR(I459="Motorway link",I459="Exit diverge",I459="Entrance merge",I459="Exit ramp",I459="Entrance ramp"),'Input data'!V474,"Irrelevant"))</f>
        <v>Irrelevant</v>
      </c>
      <c r="V459" s="4" t="str">
        <f>IF(W459="Straight",IF(AND(OR(I459="Exit ramp",I459="Entrance ramp"),'Input data'!W474=""),"Straight diamond ramp",IF(OR(I459="Exit ramp",I459="Entrance ramp"),'Input data'!W474,"Irrelevant")),"Irrelevant")</f>
        <v>Irrelevant</v>
      </c>
      <c r="W459" s="4" t="str">
        <f>IF(AND(OR(I459="Exit ramp",I459="Entrance ramp"),'Input data'!X474=""),"Straight",IF(AND(OR(I459="Exit ramp",I459="Entrance ramp"),'Input data'!X474&gt;10),'Input data'!X474,"Irrelevant"))</f>
        <v>Irrelevant</v>
      </c>
      <c r="X459" s="4" t="str">
        <f>IF(AND(OR(I459="Exit ramp",I459="Entrance ramp"),OR('Input data'!Y474="",'Input data'!Y474&gt;(G459*1000))),G459*1000,IF(AND(OR(I459="Exit ramp",I459="Entrance ramp"),'Input data'!Y474&gt;0),'Input data'!Y474,"Irrelevant"))</f>
        <v>Irrelevant</v>
      </c>
      <c r="Y459" s="4" t="str">
        <f>IF(AND(I459="Exit ramp",'Input data'!Z474=""),95,IF(AND(I459="Entrance ramp",'Input data'!Z474=""),45,IF(AND(OR(I459="Exit ramp",I459="Entrance ramp"),'Input data'!Z474&gt;4,'Input data'!Z474&lt;200),'Input data'!Z474,"Irrelevant")))</f>
        <v>Irrelevant</v>
      </c>
      <c r="Z459" s="4" t="str">
        <f>IF(AND(OR(I459="Exit ramp",I459="Entrance ramp"),'Input data'!AA474=""),"Straight",IF(AND(OR(I459="Exit ramp",I459="Entrance ramp"),'Input data'!AA474&gt;10),'Input data'!AA474,"Irrelevant"))</f>
        <v>Irrelevant</v>
      </c>
      <c r="AA459" s="4" t="str">
        <f>IF(X459="Irrelevant","Irrelevant",IF(AND(OR(I459="Exit ramp",I459="Entrance ramp"),OR('Input data'!AB474="",'Input data'!AB474&gt;(G459*1000-X459))),G459*1000-X459,IF(AND(OR(I459="Exit ramp",I459="Entrance ramp"),'Input data'!AB474&gt;0),'Input data'!AB474,"Irrelevant")))</f>
        <v>Irrelevant</v>
      </c>
      <c r="AB459" s="4" t="str">
        <f>IF(AND(I459="Exit ramp",'Input data'!AC474=""),60,IF(AND(I459="Entrance ramp",'Input data'!AC474=""),80,IF(AND(OR(I459="Exit ramp",I459="Entrance ramp"),'Input data'!AC474&gt;4,'Input data'!AC474&lt;200),'Input data'!AC474,"Irrelevant")))</f>
        <v>Irrelevant</v>
      </c>
      <c r="AC459" s="4" t="str">
        <f>IF(AND(OR(I459="Motorway link",I459="Exit diverge",I459="Entrance merge"),'Input data'!AD474=""),"No",IF(OR(I459="Motorway link",I459="Exit diverge",I459="Entrance merge"),'Input data'!AD474,"Irrelevant"))</f>
        <v>Irrelevant</v>
      </c>
      <c r="AD459" s="4" t="str">
        <f>IF(AND(OR(I459="Motorway link",I459="Exit diverge",I459="Entrance merge"),'Input data'!AE474=""),"130 kph",IF(OR(I459="Motorway link",I459="Exit diverge",I459="Entrance merge"),'Input data'!AE474,"Irrelevant"))</f>
        <v>Irrelevant</v>
      </c>
      <c r="AE459" s="4" t="str">
        <f>IF(AND(I459="Entrance merge",'Input data'!AF474=""),"No",IF(I459="Entrance merge",'Input data'!AF474,"Irrelevant"))</f>
        <v>Irrelevant</v>
      </c>
      <c r="AF459" s="4" t="str">
        <f>IF(AND(AE459="Yes",'Input data'!AG474&gt;0,'Input data'!AG474&lt;1.00000001),'Input data'!AG474,IF(OR(AE459="No",AE459="Yes"),0,"Irrelevant"))</f>
        <v>Irrelevant</v>
      </c>
    </row>
    <row r="460" spans="1:32" x14ac:dyDescent="0.3">
      <c r="A460" s="4" t="str">
        <f>IF('Input data'!A475="","",'Input data'!A475)</f>
        <v/>
      </c>
      <c r="B460" s="4" t="str">
        <f>IF('Input data'!B475="","",'Input data'!B475)</f>
        <v/>
      </c>
      <c r="C460" s="4" t="str">
        <f>IF('Input data'!C475="","",'Input data'!C475)</f>
        <v/>
      </c>
      <c r="D460" s="4" t="str">
        <f>IF('Input data'!D475="","",'Input data'!D475)</f>
        <v/>
      </c>
      <c r="E460" s="4" t="str">
        <f>IF('Input data'!E475="","",'Input data'!E475)</f>
        <v/>
      </c>
      <c r="F460" s="4" t="str">
        <f>IF('Input data'!F475="","",'Input data'!F475)</f>
        <v/>
      </c>
      <c r="G460" s="4">
        <f>IF('Input data'!G475="","",'Input data'!G475)</f>
        <v>0</v>
      </c>
      <c r="H460" s="4" t="str">
        <f>IF('Input data'!H475&gt;0.5,'Input data'!H475,"")</f>
        <v/>
      </c>
      <c r="I460" s="4" t="str">
        <f>IF('Input data'!I475="","",'Input data'!I475)</f>
        <v/>
      </c>
      <c r="J460" s="4" t="str">
        <f>IF(AND(OR(I460="Motorway link",I460="Exit diverge",I460="Entrance merge"),'Input data'!K475=""),2,IF(AND(OR(I460="Motorway link",I460="Exit diverge",I460="Entrance merge"),'Input data'!K475&gt;0.5,'Input data'!K475&lt;21),'Input data'!K475,"Irrelevant"))</f>
        <v>Irrelevant</v>
      </c>
      <c r="K460" s="4" t="str">
        <f>IF(AND(OR(I460="Motorway link",I460="Exit diverge",I460="Entrance merge",I460="Exit ramp",I460="Entrance ramp"),'Input data'!L475=""),3.5,IF(AND(OR(I460="Motorway link",I460="Exit diverge",I460="Entrance merge",I460="Exit ramp",I460="Entrance ramp"),'Input data'!L475&gt;1.5,'Input data'!L475&lt;11),'Input data'!L475,"Irrelevant"))</f>
        <v>Irrelevant</v>
      </c>
      <c r="L460" s="4" t="str">
        <f>IF(AND(I460="Motorway link",'Input data'!M475=""),"No",IF(I460="Motorway link",'Input data'!M475,"Irrelevant"))</f>
        <v>Irrelevant</v>
      </c>
      <c r="M460" s="4" t="str">
        <f>IF(AND(L460="Yes",'Input data'!N475&gt;0,'Input data'!N475&lt;1.00000001),'Input data'!N475,IF(OR(L460="No",L460="Yes"),0,"Irrelevant"))</f>
        <v>Irrelevant</v>
      </c>
      <c r="N460" s="4" t="str">
        <f>IF(AND(OR(I460="Motorway link",I460="Exit diverge",I460="Entrance merge"),'Input data'!O475=""),3,IF(AND(OR(I460="Motorway link",I460="Exit diverge",I460="Entrance merge"),'Input data'!O475&lt;11,'Input data'!O475&gt;-0.00000001),'Input data'!O475,"Irrelevant"))</f>
        <v>Irrelevant</v>
      </c>
      <c r="O460" s="4" t="str">
        <f>IF(AND(OR(I460="Motorway link",I460="Exit diverge",I460="Entrance merge",I460="Exit ramp",I460="Entrance ramp"),'Input data'!P475=""),0.5,IF(AND(OR(I460="Motorway link",I460="Exit diverge",I460="Entrance merge",I460="Exit ramp",I460="Entrance ramp"),'Input data'!P475&gt;-0.00000001,'Input data'!P475&lt;11),'Input data'!P475,"Irrelevant"))</f>
        <v>Irrelevant</v>
      </c>
      <c r="P460" s="4" t="str">
        <f>IF(AND(OR(I460="Motorway link",I460="Exit diverge",I460="Entrance merge"),'Input data'!Q475=""),5,IF(AND(OR(I460="Motorway link",I460="Exit diverge",I460="Entrance merge"),'Input data'!Q475&gt;-0.00000001,'Input data'!Q475&lt;101),'Input data'!Q475,"Irrelevant"))</f>
        <v>Irrelevant</v>
      </c>
      <c r="Q460" s="4" t="str">
        <f>IF(AND(OR(I460="Motorway link",I460="Exit diverge",I460="Entrance merge"),'Input data'!R475=""),"Straight",IF(AND(OR(I460="Motorway link",I460="Exit diverge",I460="Entrance merge"),'Input data'!R475&gt;10),'Input data'!R475,"Irrelevant"))</f>
        <v>Irrelevant</v>
      </c>
      <c r="R460" s="4" t="str">
        <f>IF(Q460="Straight",0,IF(AND(OR(I460="Motorway link",I460="Exit diverge",I460="Entrance merge"),OR('Input data'!S475="",'Input data'!S475&gt;(G460*1000))),G460*1000,IF(AND(OR(I460="Motorway link",I460="Exit diverge",I460="Entrance merge"),'Input data'!S475&gt;0),'Input data'!S475,"Irrelevant")))</f>
        <v>Irrelevant</v>
      </c>
      <c r="S460" s="4" t="str">
        <f>IF(AND(OR(I460="Motorway link",I460="Exit diverge",I460="Entrance merge"),'Input data'!T475=""),"Straight",IF(AND(OR(I460="Motorway link",I460="Exit diverge",I460="Entrance merge"),'Input data'!T475&gt;10),'Input data'!T475,"Irrelevant"))</f>
        <v>Irrelevant</v>
      </c>
      <c r="T460" s="4" t="str">
        <f>IF(S460="Straight",0,IF(R460="Irrelevant","Irrelevant",IF(AND(OR(I460="Motorway link",I460="Exit diverge",I460="Entrance merge"),OR('Input data'!U475="",'Input data'!U475&gt;(G460*1000-R460))),G460*1000-R460,IF(AND(OR(I460="Motorway link",I460="Exit diverge",I460="Entrance merge"),'Input data'!U475&gt;0),'Input data'!U475,"Irrelevant"))))</f>
        <v>Irrelevant</v>
      </c>
      <c r="U460" s="4" t="str">
        <f>IF(AND(OR(I460="Motorway link",I460="Exit diverge",I460="Entrance merge",I460="Exit ramp",I460="Entrance ramp"),'Input data'!V475=""),"No",IF(OR(I460="Motorway link",I460="Exit diverge",I460="Entrance merge",I460="Exit ramp",I460="Entrance ramp"),'Input data'!V475,"Irrelevant"))</f>
        <v>Irrelevant</v>
      </c>
      <c r="V460" s="4" t="str">
        <f>IF(W460="Straight",IF(AND(OR(I460="Exit ramp",I460="Entrance ramp"),'Input data'!W475=""),"Straight diamond ramp",IF(OR(I460="Exit ramp",I460="Entrance ramp"),'Input data'!W475,"Irrelevant")),"Irrelevant")</f>
        <v>Irrelevant</v>
      </c>
      <c r="W460" s="4" t="str">
        <f>IF(AND(OR(I460="Exit ramp",I460="Entrance ramp"),'Input data'!X475=""),"Straight",IF(AND(OR(I460="Exit ramp",I460="Entrance ramp"),'Input data'!X475&gt;10),'Input data'!X475,"Irrelevant"))</f>
        <v>Irrelevant</v>
      </c>
      <c r="X460" s="4" t="str">
        <f>IF(AND(OR(I460="Exit ramp",I460="Entrance ramp"),OR('Input data'!Y475="",'Input data'!Y475&gt;(G460*1000))),G460*1000,IF(AND(OR(I460="Exit ramp",I460="Entrance ramp"),'Input data'!Y475&gt;0),'Input data'!Y475,"Irrelevant"))</f>
        <v>Irrelevant</v>
      </c>
      <c r="Y460" s="4" t="str">
        <f>IF(AND(I460="Exit ramp",'Input data'!Z475=""),95,IF(AND(I460="Entrance ramp",'Input data'!Z475=""),45,IF(AND(OR(I460="Exit ramp",I460="Entrance ramp"),'Input data'!Z475&gt;4,'Input data'!Z475&lt;200),'Input data'!Z475,"Irrelevant")))</f>
        <v>Irrelevant</v>
      </c>
      <c r="Z460" s="4" t="str">
        <f>IF(AND(OR(I460="Exit ramp",I460="Entrance ramp"),'Input data'!AA475=""),"Straight",IF(AND(OR(I460="Exit ramp",I460="Entrance ramp"),'Input data'!AA475&gt;10),'Input data'!AA475,"Irrelevant"))</f>
        <v>Irrelevant</v>
      </c>
      <c r="AA460" s="4" t="str">
        <f>IF(X460="Irrelevant","Irrelevant",IF(AND(OR(I460="Exit ramp",I460="Entrance ramp"),OR('Input data'!AB475="",'Input data'!AB475&gt;(G460*1000-X460))),G460*1000-X460,IF(AND(OR(I460="Exit ramp",I460="Entrance ramp"),'Input data'!AB475&gt;0),'Input data'!AB475,"Irrelevant")))</f>
        <v>Irrelevant</v>
      </c>
      <c r="AB460" s="4" t="str">
        <f>IF(AND(I460="Exit ramp",'Input data'!AC475=""),60,IF(AND(I460="Entrance ramp",'Input data'!AC475=""),80,IF(AND(OR(I460="Exit ramp",I460="Entrance ramp"),'Input data'!AC475&gt;4,'Input data'!AC475&lt;200),'Input data'!AC475,"Irrelevant")))</f>
        <v>Irrelevant</v>
      </c>
      <c r="AC460" s="4" t="str">
        <f>IF(AND(OR(I460="Motorway link",I460="Exit diverge",I460="Entrance merge"),'Input data'!AD475=""),"No",IF(OR(I460="Motorway link",I460="Exit diverge",I460="Entrance merge"),'Input data'!AD475,"Irrelevant"))</f>
        <v>Irrelevant</v>
      </c>
      <c r="AD460" s="4" t="str">
        <f>IF(AND(OR(I460="Motorway link",I460="Exit diverge",I460="Entrance merge"),'Input data'!AE475=""),"130 kph",IF(OR(I460="Motorway link",I460="Exit diverge",I460="Entrance merge"),'Input data'!AE475,"Irrelevant"))</f>
        <v>Irrelevant</v>
      </c>
      <c r="AE460" s="4" t="str">
        <f>IF(AND(I460="Entrance merge",'Input data'!AF475=""),"No",IF(I460="Entrance merge",'Input data'!AF475,"Irrelevant"))</f>
        <v>Irrelevant</v>
      </c>
      <c r="AF460" s="4" t="str">
        <f>IF(AND(AE460="Yes",'Input data'!AG475&gt;0,'Input data'!AG475&lt;1.00000001),'Input data'!AG475,IF(OR(AE460="No",AE460="Yes"),0,"Irrelevant"))</f>
        <v>Irrelevant</v>
      </c>
    </row>
    <row r="461" spans="1:32" x14ac:dyDescent="0.3">
      <c r="A461" s="4" t="str">
        <f>IF('Input data'!A476="","",'Input data'!A476)</f>
        <v/>
      </c>
      <c r="B461" s="4" t="str">
        <f>IF('Input data'!B476="","",'Input data'!B476)</f>
        <v/>
      </c>
      <c r="C461" s="4" t="str">
        <f>IF('Input data'!C476="","",'Input data'!C476)</f>
        <v/>
      </c>
      <c r="D461" s="4" t="str">
        <f>IF('Input data'!D476="","",'Input data'!D476)</f>
        <v/>
      </c>
      <c r="E461" s="4" t="str">
        <f>IF('Input data'!E476="","",'Input data'!E476)</f>
        <v/>
      </c>
      <c r="F461" s="4" t="str">
        <f>IF('Input data'!F476="","",'Input data'!F476)</f>
        <v/>
      </c>
      <c r="G461" s="4">
        <f>IF('Input data'!G476="","",'Input data'!G476)</f>
        <v>0</v>
      </c>
      <c r="H461" s="4" t="str">
        <f>IF('Input data'!H476&gt;0.5,'Input data'!H476,"")</f>
        <v/>
      </c>
      <c r="I461" s="4" t="str">
        <f>IF('Input data'!I476="","",'Input data'!I476)</f>
        <v/>
      </c>
      <c r="J461" s="4" t="str">
        <f>IF(AND(OR(I461="Motorway link",I461="Exit diverge",I461="Entrance merge"),'Input data'!K476=""),2,IF(AND(OR(I461="Motorway link",I461="Exit diverge",I461="Entrance merge"),'Input data'!K476&gt;0.5,'Input data'!K476&lt;21),'Input data'!K476,"Irrelevant"))</f>
        <v>Irrelevant</v>
      </c>
      <c r="K461" s="4" t="str">
        <f>IF(AND(OR(I461="Motorway link",I461="Exit diverge",I461="Entrance merge",I461="Exit ramp",I461="Entrance ramp"),'Input data'!L476=""),3.5,IF(AND(OR(I461="Motorway link",I461="Exit diverge",I461="Entrance merge",I461="Exit ramp",I461="Entrance ramp"),'Input data'!L476&gt;1.5,'Input data'!L476&lt;11),'Input data'!L476,"Irrelevant"))</f>
        <v>Irrelevant</v>
      </c>
      <c r="L461" s="4" t="str">
        <f>IF(AND(I461="Motorway link",'Input data'!M476=""),"No",IF(I461="Motorway link",'Input data'!M476,"Irrelevant"))</f>
        <v>Irrelevant</v>
      </c>
      <c r="M461" s="4" t="str">
        <f>IF(AND(L461="Yes",'Input data'!N476&gt;0,'Input data'!N476&lt;1.00000001),'Input data'!N476,IF(OR(L461="No",L461="Yes"),0,"Irrelevant"))</f>
        <v>Irrelevant</v>
      </c>
      <c r="N461" s="4" t="str">
        <f>IF(AND(OR(I461="Motorway link",I461="Exit diverge",I461="Entrance merge"),'Input data'!O476=""),3,IF(AND(OR(I461="Motorway link",I461="Exit diverge",I461="Entrance merge"),'Input data'!O476&lt;11,'Input data'!O476&gt;-0.00000001),'Input data'!O476,"Irrelevant"))</f>
        <v>Irrelevant</v>
      </c>
      <c r="O461" s="4" t="str">
        <f>IF(AND(OR(I461="Motorway link",I461="Exit diverge",I461="Entrance merge",I461="Exit ramp",I461="Entrance ramp"),'Input data'!P476=""),0.5,IF(AND(OR(I461="Motorway link",I461="Exit diverge",I461="Entrance merge",I461="Exit ramp",I461="Entrance ramp"),'Input data'!P476&gt;-0.00000001,'Input data'!P476&lt;11),'Input data'!P476,"Irrelevant"))</f>
        <v>Irrelevant</v>
      </c>
      <c r="P461" s="4" t="str">
        <f>IF(AND(OR(I461="Motorway link",I461="Exit diverge",I461="Entrance merge"),'Input data'!Q476=""),5,IF(AND(OR(I461="Motorway link",I461="Exit diverge",I461="Entrance merge"),'Input data'!Q476&gt;-0.00000001,'Input data'!Q476&lt;101),'Input data'!Q476,"Irrelevant"))</f>
        <v>Irrelevant</v>
      </c>
      <c r="Q461" s="4" t="str">
        <f>IF(AND(OR(I461="Motorway link",I461="Exit diverge",I461="Entrance merge"),'Input data'!R476=""),"Straight",IF(AND(OR(I461="Motorway link",I461="Exit diverge",I461="Entrance merge"),'Input data'!R476&gt;10),'Input data'!R476,"Irrelevant"))</f>
        <v>Irrelevant</v>
      </c>
      <c r="R461" s="4" t="str">
        <f>IF(Q461="Straight",0,IF(AND(OR(I461="Motorway link",I461="Exit diverge",I461="Entrance merge"),OR('Input data'!S476="",'Input data'!S476&gt;(G461*1000))),G461*1000,IF(AND(OR(I461="Motorway link",I461="Exit diverge",I461="Entrance merge"),'Input data'!S476&gt;0),'Input data'!S476,"Irrelevant")))</f>
        <v>Irrelevant</v>
      </c>
      <c r="S461" s="4" t="str">
        <f>IF(AND(OR(I461="Motorway link",I461="Exit diverge",I461="Entrance merge"),'Input data'!T476=""),"Straight",IF(AND(OR(I461="Motorway link",I461="Exit diverge",I461="Entrance merge"),'Input data'!T476&gt;10),'Input data'!T476,"Irrelevant"))</f>
        <v>Irrelevant</v>
      </c>
      <c r="T461" s="4" t="str">
        <f>IF(S461="Straight",0,IF(R461="Irrelevant","Irrelevant",IF(AND(OR(I461="Motorway link",I461="Exit diverge",I461="Entrance merge"),OR('Input data'!U476="",'Input data'!U476&gt;(G461*1000-R461))),G461*1000-R461,IF(AND(OR(I461="Motorway link",I461="Exit diverge",I461="Entrance merge"),'Input data'!U476&gt;0),'Input data'!U476,"Irrelevant"))))</f>
        <v>Irrelevant</v>
      </c>
      <c r="U461" s="4" t="str">
        <f>IF(AND(OR(I461="Motorway link",I461="Exit diverge",I461="Entrance merge",I461="Exit ramp",I461="Entrance ramp"),'Input data'!V476=""),"No",IF(OR(I461="Motorway link",I461="Exit diverge",I461="Entrance merge",I461="Exit ramp",I461="Entrance ramp"),'Input data'!V476,"Irrelevant"))</f>
        <v>Irrelevant</v>
      </c>
      <c r="V461" s="4" t="str">
        <f>IF(W461="Straight",IF(AND(OR(I461="Exit ramp",I461="Entrance ramp"),'Input data'!W476=""),"Straight diamond ramp",IF(OR(I461="Exit ramp",I461="Entrance ramp"),'Input data'!W476,"Irrelevant")),"Irrelevant")</f>
        <v>Irrelevant</v>
      </c>
      <c r="W461" s="4" t="str">
        <f>IF(AND(OR(I461="Exit ramp",I461="Entrance ramp"),'Input data'!X476=""),"Straight",IF(AND(OR(I461="Exit ramp",I461="Entrance ramp"),'Input data'!X476&gt;10),'Input data'!X476,"Irrelevant"))</f>
        <v>Irrelevant</v>
      </c>
      <c r="X461" s="4" t="str">
        <f>IF(AND(OR(I461="Exit ramp",I461="Entrance ramp"),OR('Input data'!Y476="",'Input data'!Y476&gt;(G461*1000))),G461*1000,IF(AND(OR(I461="Exit ramp",I461="Entrance ramp"),'Input data'!Y476&gt;0),'Input data'!Y476,"Irrelevant"))</f>
        <v>Irrelevant</v>
      </c>
      <c r="Y461" s="4" t="str">
        <f>IF(AND(I461="Exit ramp",'Input data'!Z476=""),95,IF(AND(I461="Entrance ramp",'Input data'!Z476=""),45,IF(AND(OR(I461="Exit ramp",I461="Entrance ramp"),'Input data'!Z476&gt;4,'Input data'!Z476&lt;200),'Input data'!Z476,"Irrelevant")))</f>
        <v>Irrelevant</v>
      </c>
      <c r="Z461" s="4" t="str">
        <f>IF(AND(OR(I461="Exit ramp",I461="Entrance ramp"),'Input data'!AA476=""),"Straight",IF(AND(OR(I461="Exit ramp",I461="Entrance ramp"),'Input data'!AA476&gt;10),'Input data'!AA476,"Irrelevant"))</f>
        <v>Irrelevant</v>
      </c>
      <c r="AA461" s="4" t="str">
        <f>IF(X461="Irrelevant","Irrelevant",IF(AND(OR(I461="Exit ramp",I461="Entrance ramp"),OR('Input data'!AB476="",'Input data'!AB476&gt;(G461*1000-X461))),G461*1000-X461,IF(AND(OR(I461="Exit ramp",I461="Entrance ramp"),'Input data'!AB476&gt;0),'Input data'!AB476,"Irrelevant")))</f>
        <v>Irrelevant</v>
      </c>
      <c r="AB461" s="4" t="str">
        <f>IF(AND(I461="Exit ramp",'Input data'!AC476=""),60,IF(AND(I461="Entrance ramp",'Input data'!AC476=""),80,IF(AND(OR(I461="Exit ramp",I461="Entrance ramp"),'Input data'!AC476&gt;4,'Input data'!AC476&lt;200),'Input data'!AC476,"Irrelevant")))</f>
        <v>Irrelevant</v>
      </c>
      <c r="AC461" s="4" t="str">
        <f>IF(AND(OR(I461="Motorway link",I461="Exit diverge",I461="Entrance merge"),'Input data'!AD476=""),"No",IF(OR(I461="Motorway link",I461="Exit diverge",I461="Entrance merge"),'Input data'!AD476,"Irrelevant"))</f>
        <v>Irrelevant</v>
      </c>
      <c r="AD461" s="4" t="str">
        <f>IF(AND(OR(I461="Motorway link",I461="Exit diverge",I461="Entrance merge"),'Input data'!AE476=""),"130 kph",IF(OR(I461="Motorway link",I461="Exit diverge",I461="Entrance merge"),'Input data'!AE476,"Irrelevant"))</f>
        <v>Irrelevant</v>
      </c>
      <c r="AE461" s="4" t="str">
        <f>IF(AND(I461="Entrance merge",'Input data'!AF476=""),"No",IF(I461="Entrance merge",'Input data'!AF476,"Irrelevant"))</f>
        <v>Irrelevant</v>
      </c>
      <c r="AF461" s="4" t="str">
        <f>IF(AND(AE461="Yes",'Input data'!AG476&gt;0,'Input data'!AG476&lt;1.00000001),'Input data'!AG476,IF(OR(AE461="No",AE461="Yes"),0,"Irrelevant"))</f>
        <v>Irrelevant</v>
      </c>
    </row>
    <row r="462" spans="1:32" x14ac:dyDescent="0.3">
      <c r="A462" s="4" t="str">
        <f>IF('Input data'!A477="","",'Input data'!A477)</f>
        <v/>
      </c>
      <c r="B462" s="4" t="str">
        <f>IF('Input data'!B477="","",'Input data'!B477)</f>
        <v/>
      </c>
      <c r="C462" s="4" t="str">
        <f>IF('Input data'!C477="","",'Input data'!C477)</f>
        <v/>
      </c>
      <c r="D462" s="4" t="str">
        <f>IF('Input data'!D477="","",'Input data'!D477)</f>
        <v/>
      </c>
      <c r="E462" s="4" t="str">
        <f>IF('Input data'!E477="","",'Input data'!E477)</f>
        <v/>
      </c>
      <c r="F462" s="4" t="str">
        <f>IF('Input data'!F477="","",'Input data'!F477)</f>
        <v/>
      </c>
      <c r="G462" s="4">
        <f>IF('Input data'!G477="","",'Input data'!G477)</f>
        <v>0</v>
      </c>
      <c r="H462" s="4" t="str">
        <f>IF('Input data'!H477&gt;0.5,'Input data'!H477,"")</f>
        <v/>
      </c>
      <c r="I462" s="4" t="str">
        <f>IF('Input data'!I477="","",'Input data'!I477)</f>
        <v/>
      </c>
      <c r="J462" s="4" t="str">
        <f>IF(AND(OR(I462="Motorway link",I462="Exit diverge",I462="Entrance merge"),'Input data'!K477=""),2,IF(AND(OR(I462="Motorway link",I462="Exit diverge",I462="Entrance merge"),'Input data'!K477&gt;0.5,'Input data'!K477&lt;21),'Input data'!K477,"Irrelevant"))</f>
        <v>Irrelevant</v>
      </c>
      <c r="K462" s="4" t="str">
        <f>IF(AND(OR(I462="Motorway link",I462="Exit diverge",I462="Entrance merge",I462="Exit ramp",I462="Entrance ramp"),'Input data'!L477=""),3.5,IF(AND(OR(I462="Motorway link",I462="Exit diverge",I462="Entrance merge",I462="Exit ramp",I462="Entrance ramp"),'Input data'!L477&gt;1.5,'Input data'!L477&lt;11),'Input data'!L477,"Irrelevant"))</f>
        <v>Irrelevant</v>
      </c>
      <c r="L462" s="4" t="str">
        <f>IF(AND(I462="Motorway link",'Input data'!M477=""),"No",IF(I462="Motorway link",'Input data'!M477,"Irrelevant"))</f>
        <v>Irrelevant</v>
      </c>
      <c r="M462" s="4" t="str">
        <f>IF(AND(L462="Yes",'Input data'!N477&gt;0,'Input data'!N477&lt;1.00000001),'Input data'!N477,IF(OR(L462="No",L462="Yes"),0,"Irrelevant"))</f>
        <v>Irrelevant</v>
      </c>
      <c r="N462" s="4" t="str">
        <f>IF(AND(OR(I462="Motorway link",I462="Exit diverge",I462="Entrance merge"),'Input data'!O477=""),3,IF(AND(OR(I462="Motorway link",I462="Exit diverge",I462="Entrance merge"),'Input data'!O477&lt;11,'Input data'!O477&gt;-0.00000001),'Input data'!O477,"Irrelevant"))</f>
        <v>Irrelevant</v>
      </c>
      <c r="O462" s="4" t="str">
        <f>IF(AND(OR(I462="Motorway link",I462="Exit diverge",I462="Entrance merge",I462="Exit ramp",I462="Entrance ramp"),'Input data'!P477=""),0.5,IF(AND(OR(I462="Motorway link",I462="Exit diverge",I462="Entrance merge",I462="Exit ramp",I462="Entrance ramp"),'Input data'!P477&gt;-0.00000001,'Input data'!P477&lt;11),'Input data'!P477,"Irrelevant"))</f>
        <v>Irrelevant</v>
      </c>
      <c r="P462" s="4" t="str">
        <f>IF(AND(OR(I462="Motorway link",I462="Exit diverge",I462="Entrance merge"),'Input data'!Q477=""),5,IF(AND(OR(I462="Motorway link",I462="Exit diverge",I462="Entrance merge"),'Input data'!Q477&gt;-0.00000001,'Input data'!Q477&lt;101),'Input data'!Q477,"Irrelevant"))</f>
        <v>Irrelevant</v>
      </c>
      <c r="Q462" s="4" t="str">
        <f>IF(AND(OR(I462="Motorway link",I462="Exit diverge",I462="Entrance merge"),'Input data'!R477=""),"Straight",IF(AND(OR(I462="Motorway link",I462="Exit diverge",I462="Entrance merge"),'Input data'!R477&gt;10),'Input data'!R477,"Irrelevant"))</f>
        <v>Irrelevant</v>
      </c>
      <c r="R462" s="4" t="str">
        <f>IF(Q462="Straight",0,IF(AND(OR(I462="Motorway link",I462="Exit diverge",I462="Entrance merge"),OR('Input data'!S477="",'Input data'!S477&gt;(G462*1000))),G462*1000,IF(AND(OR(I462="Motorway link",I462="Exit diverge",I462="Entrance merge"),'Input data'!S477&gt;0),'Input data'!S477,"Irrelevant")))</f>
        <v>Irrelevant</v>
      </c>
      <c r="S462" s="4" t="str">
        <f>IF(AND(OR(I462="Motorway link",I462="Exit diverge",I462="Entrance merge"),'Input data'!T477=""),"Straight",IF(AND(OR(I462="Motorway link",I462="Exit diverge",I462="Entrance merge"),'Input data'!T477&gt;10),'Input data'!T477,"Irrelevant"))</f>
        <v>Irrelevant</v>
      </c>
      <c r="T462" s="4" t="str">
        <f>IF(S462="Straight",0,IF(R462="Irrelevant","Irrelevant",IF(AND(OR(I462="Motorway link",I462="Exit diverge",I462="Entrance merge"),OR('Input data'!U477="",'Input data'!U477&gt;(G462*1000-R462))),G462*1000-R462,IF(AND(OR(I462="Motorway link",I462="Exit diverge",I462="Entrance merge"),'Input data'!U477&gt;0),'Input data'!U477,"Irrelevant"))))</f>
        <v>Irrelevant</v>
      </c>
      <c r="U462" s="4" t="str">
        <f>IF(AND(OR(I462="Motorway link",I462="Exit diverge",I462="Entrance merge",I462="Exit ramp",I462="Entrance ramp"),'Input data'!V477=""),"No",IF(OR(I462="Motorway link",I462="Exit diverge",I462="Entrance merge",I462="Exit ramp",I462="Entrance ramp"),'Input data'!V477,"Irrelevant"))</f>
        <v>Irrelevant</v>
      </c>
      <c r="V462" s="4" t="str">
        <f>IF(W462="Straight",IF(AND(OR(I462="Exit ramp",I462="Entrance ramp"),'Input data'!W477=""),"Straight diamond ramp",IF(OR(I462="Exit ramp",I462="Entrance ramp"),'Input data'!W477,"Irrelevant")),"Irrelevant")</f>
        <v>Irrelevant</v>
      </c>
      <c r="W462" s="4" t="str">
        <f>IF(AND(OR(I462="Exit ramp",I462="Entrance ramp"),'Input data'!X477=""),"Straight",IF(AND(OR(I462="Exit ramp",I462="Entrance ramp"),'Input data'!X477&gt;10),'Input data'!X477,"Irrelevant"))</f>
        <v>Irrelevant</v>
      </c>
      <c r="X462" s="4" t="str">
        <f>IF(AND(OR(I462="Exit ramp",I462="Entrance ramp"),OR('Input data'!Y477="",'Input data'!Y477&gt;(G462*1000))),G462*1000,IF(AND(OR(I462="Exit ramp",I462="Entrance ramp"),'Input data'!Y477&gt;0),'Input data'!Y477,"Irrelevant"))</f>
        <v>Irrelevant</v>
      </c>
      <c r="Y462" s="4" t="str">
        <f>IF(AND(I462="Exit ramp",'Input data'!Z477=""),95,IF(AND(I462="Entrance ramp",'Input data'!Z477=""),45,IF(AND(OR(I462="Exit ramp",I462="Entrance ramp"),'Input data'!Z477&gt;4,'Input data'!Z477&lt;200),'Input data'!Z477,"Irrelevant")))</f>
        <v>Irrelevant</v>
      </c>
      <c r="Z462" s="4" t="str">
        <f>IF(AND(OR(I462="Exit ramp",I462="Entrance ramp"),'Input data'!AA477=""),"Straight",IF(AND(OR(I462="Exit ramp",I462="Entrance ramp"),'Input data'!AA477&gt;10),'Input data'!AA477,"Irrelevant"))</f>
        <v>Irrelevant</v>
      </c>
      <c r="AA462" s="4" t="str">
        <f>IF(X462="Irrelevant","Irrelevant",IF(AND(OR(I462="Exit ramp",I462="Entrance ramp"),OR('Input data'!AB477="",'Input data'!AB477&gt;(G462*1000-X462))),G462*1000-X462,IF(AND(OR(I462="Exit ramp",I462="Entrance ramp"),'Input data'!AB477&gt;0),'Input data'!AB477,"Irrelevant")))</f>
        <v>Irrelevant</v>
      </c>
      <c r="AB462" s="4" t="str">
        <f>IF(AND(I462="Exit ramp",'Input data'!AC477=""),60,IF(AND(I462="Entrance ramp",'Input data'!AC477=""),80,IF(AND(OR(I462="Exit ramp",I462="Entrance ramp"),'Input data'!AC477&gt;4,'Input data'!AC477&lt;200),'Input data'!AC477,"Irrelevant")))</f>
        <v>Irrelevant</v>
      </c>
      <c r="AC462" s="4" t="str">
        <f>IF(AND(OR(I462="Motorway link",I462="Exit diverge",I462="Entrance merge"),'Input data'!AD477=""),"No",IF(OR(I462="Motorway link",I462="Exit diverge",I462="Entrance merge"),'Input data'!AD477,"Irrelevant"))</f>
        <v>Irrelevant</v>
      </c>
      <c r="AD462" s="4" t="str">
        <f>IF(AND(OR(I462="Motorway link",I462="Exit diverge",I462="Entrance merge"),'Input data'!AE477=""),"130 kph",IF(OR(I462="Motorway link",I462="Exit diverge",I462="Entrance merge"),'Input data'!AE477,"Irrelevant"))</f>
        <v>Irrelevant</v>
      </c>
      <c r="AE462" s="4" t="str">
        <f>IF(AND(I462="Entrance merge",'Input data'!AF477=""),"No",IF(I462="Entrance merge",'Input data'!AF477,"Irrelevant"))</f>
        <v>Irrelevant</v>
      </c>
      <c r="AF462" s="4" t="str">
        <f>IF(AND(AE462="Yes",'Input data'!AG477&gt;0,'Input data'!AG477&lt;1.00000001),'Input data'!AG477,IF(OR(AE462="No",AE462="Yes"),0,"Irrelevant"))</f>
        <v>Irrelevant</v>
      </c>
    </row>
    <row r="463" spans="1:32" x14ac:dyDescent="0.3">
      <c r="A463" s="4" t="str">
        <f>IF('Input data'!A478="","",'Input data'!A478)</f>
        <v/>
      </c>
      <c r="B463" s="4" t="str">
        <f>IF('Input data'!B478="","",'Input data'!B478)</f>
        <v/>
      </c>
      <c r="C463" s="4" t="str">
        <f>IF('Input data'!C478="","",'Input data'!C478)</f>
        <v/>
      </c>
      <c r="D463" s="4" t="str">
        <f>IF('Input data'!D478="","",'Input data'!D478)</f>
        <v/>
      </c>
      <c r="E463" s="4" t="str">
        <f>IF('Input data'!E478="","",'Input data'!E478)</f>
        <v/>
      </c>
      <c r="F463" s="4" t="str">
        <f>IF('Input data'!F478="","",'Input data'!F478)</f>
        <v/>
      </c>
      <c r="G463" s="4">
        <f>IF('Input data'!G478="","",'Input data'!G478)</f>
        <v>0</v>
      </c>
      <c r="H463" s="4" t="str">
        <f>IF('Input data'!H478&gt;0.5,'Input data'!H478,"")</f>
        <v/>
      </c>
      <c r="I463" s="4" t="str">
        <f>IF('Input data'!I478="","",'Input data'!I478)</f>
        <v/>
      </c>
      <c r="J463" s="4" t="str">
        <f>IF(AND(OR(I463="Motorway link",I463="Exit diverge",I463="Entrance merge"),'Input data'!K478=""),2,IF(AND(OR(I463="Motorway link",I463="Exit diverge",I463="Entrance merge"),'Input data'!K478&gt;0.5,'Input data'!K478&lt;21),'Input data'!K478,"Irrelevant"))</f>
        <v>Irrelevant</v>
      </c>
      <c r="K463" s="4" t="str">
        <f>IF(AND(OR(I463="Motorway link",I463="Exit diverge",I463="Entrance merge",I463="Exit ramp",I463="Entrance ramp"),'Input data'!L478=""),3.5,IF(AND(OR(I463="Motorway link",I463="Exit diverge",I463="Entrance merge",I463="Exit ramp",I463="Entrance ramp"),'Input data'!L478&gt;1.5,'Input data'!L478&lt;11),'Input data'!L478,"Irrelevant"))</f>
        <v>Irrelevant</v>
      </c>
      <c r="L463" s="4" t="str">
        <f>IF(AND(I463="Motorway link",'Input data'!M478=""),"No",IF(I463="Motorway link",'Input data'!M478,"Irrelevant"))</f>
        <v>Irrelevant</v>
      </c>
      <c r="M463" s="4" t="str">
        <f>IF(AND(L463="Yes",'Input data'!N478&gt;0,'Input data'!N478&lt;1.00000001),'Input data'!N478,IF(OR(L463="No",L463="Yes"),0,"Irrelevant"))</f>
        <v>Irrelevant</v>
      </c>
      <c r="N463" s="4" t="str">
        <f>IF(AND(OR(I463="Motorway link",I463="Exit diverge",I463="Entrance merge"),'Input data'!O478=""),3,IF(AND(OR(I463="Motorway link",I463="Exit diverge",I463="Entrance merge"),'Input data'!O478&lt;11,'Input data'!O478&gt;-0.00000001),'Input data'!O478,"Irrelevant"))</f>
        <v>Irrelevant</v>
      </c>
      <c r="O463" s="4" t="str">
        <f>IF(AND(OR(I463="Motorway link",I463="Exit diverge",I463="Entrance merge",I463="Exit ramp",I463="Entrance ramp"),'Input data'!P478=""),0.5,IF(AND(OR(I463="Motorway link",I463="Exit diverge",I463="Entrance merge",I463="Exit ramp",I463="Entrance ramp"),'Input data'!P478&gt;-0.00000001,'Input data'!P478&lt;11),'Input data'!P478,"Irrelevant"))</f>
        <v>Irrelevant</v>
      </c>
      <c r="P463" s="4" t="str">
        <f>IF(AND(OR(I463="Motorway link",I463="Exit diverge",I463="Entrance merge"),'Input data'!Q478=""),5,IF(AND(OR(I463="Motorway link",I463="Exit diverge",I463="Entrance merge"),'Input data'!Q478&gt;-0.00000001,'Input data'!Q478&lt;101),'Input data'!Q478,"Irrelevant"))</f>
        <v>Irrelevant</v>
      </c>
      <c r="Q463" s="4" t="str">
        <f>IF(AND(OR(I463="Motorway link",I463="Exit diverge",I463="Entrance merge"),'Input data'!R478=""),"Straight",IF(AND(OR(I463="Motorway link",I463="Exit diverge",I463="Entrance merge"),'Input data'!R478&gt;10),'Input data'!R478,"Irrelevant"))</f>
        <v>Irrelevant</v>
      </c>
      <c r="R463" s="4" t="str">
        <f>IF(Q463="Straight",0,IF(AND(OR(I463="Motorway link",I463="Exit diverge",I463="Entrance merge"),OR('Input data'!S478="",'Input data'!S478&gt;(G463*1000))),G463*1000,IF(AND(OR(I463="Motorway link",I463="Exit diverge",I463="Entrance merge"),'Input data'!S478&gt;0),'Input data'!S478,"Irrelevant")))</f>
        <v>Irrelevant</v>
      </c>
      <c r="S463" s="4" t="str">
        <f>IF(AND(OR(I463="Motorway link",I463="Exit diverge",I463="Entrance merge"),'Input data'!T478=""),"Straight",IF(AND(OR(I463="Motorway link",I463="Exit diverge",I463="Entrance merge"),'Input data'!T478&gt;10),'Input data'!T478,"Irrelevant"))</f>
        <v>Irrelevant</v>
      </c>
      <c r="T463" s="4" t="str">
        <f>IF(S463="Straight",0,IF(R463="Irrelevant","Irrelevant",IF(AND(OR(I463="Motorway link",I463="Exit diverge",I463="Entrance merge"),OR('Input data'!U478="",'Input data'!U478&gt;(G463*1000-R463))),G463*1000-R463,IF(AND(OR(I463="Motorway link",I463="Exit diverge",I463="Entrance merge"),'Input data'!U478&gt;0),'Input data'!U478,"Irrelevant"))))</f>
        <v>Irrelevant</v>
      </c>
      <c r="U463" s="4" t="str">
        <f>IF(AND(OR(I463="Motorway link",I463="Exit diverge",I463="Entrance merge",I463="Exit ramp",I463="Entrance ramp"),'Input data'!V478=""),"No",IF(OR(I463="Motorway link",I463="Exit diverge",I463="Entrance merge",I463="Exit ramp",I463="Entrance ramp"),'Input data'!V478,"Irrelevant"))</f>
        <v>Irrelevant</v>
      </c>
      <c r="V463" s="4" t="str">
        <f>IF(W463="Straight",IF(AND(OR(I463="Exit ramp",I463="Entrance ramp"),'Input data'!W478=""),"Straight diamond ramp",IF(OR(I463="Exit ramp",I463="Entrance ramp"),'Input data'!W478,"Irrelevant")),"Irrelevant")</f>
        <v>Irrelevant</v>
      </c>
      <c r="W463" s="4" t="str">
        <f>IF(AND(OR(I463="Exit ramp",I463="Entrance ramp"),'Input data'!X478=""),"Straight",IF(AND(OR(I463="Exit ramp",I463="Entrance ramp"),'Input data'!X478&gt;10),'Input data'!X478,"Irrelevant"))</f>
        <v>Irrelevant</v>
      </c>
      <c r="X463" s="4" t="str">
        <f>IF(AND(OR(I463="Exit ramp",I463="Entrance ramp"),OR('Input data'!Y478="",'Input data'!Y478&gt;(G463*1000))),G463*1000,IF(AND(OR(I463="Exit ramp",I463="Entrance ramp"),'Input data'!Y478&gt;0),'Input data'!Y478,"Irrelevant"))</f>
        <v>Irrelevant</v>
      </c>
      <c r="Y463" s="4" t="str">
        <f>IF(AND(I463="Exit ramp",'Input data'!Z478=""),95,IF(AND(I463="Entrance ramp",'Input data'!Z478=""),45,IF(AND(OR(I463="Exit ramp",I463="Entrance ramp"),'Input data'!Z478&gt;4,'Input data'!Z478&lt;200),'Input data'!Z478,"Irrelevant")))</f>
        <v>Irrelevant</v>
      </c>
      <c r="Z463" s="4" t="str">
        <f>IF(AND(OR(I463="Exit ramp",I463="Entrance ramp"),'Input data'!AA478=""),"Straight",IF(AND(OR(I463="Exit ramp",I463="Entrance ramp"),'Input data'!AA478&gt;10),'Input data'!AA478,"Irrelevant"))</f>
        <v>Irrelevant</v>
      </c>
      <c r="AA463" s="4" t="str">
        <f>IF(X463="Irrelevant","Irrelevant",IF(AND(OR(I463="Exit ramp",I463="Entrance ramp"),OR('Input data'!AB478="",'Input data'!AB478&gt;(G463*1000-X463))),G463*1000-X463,IF(AND(OR(I463="Exit ramp",I463="Entrance ramp"),'Input data'!AB478&gt;0),'Input data'!AB478,"Irrelevant")))</f>
        <v>Irrelevant</v>
      </c>
      <c r="AB463" s="4" t="str">
        <f>IF(AND(I463="Exit ramp",'Input data'!AC478=""),60,IF(AND(I463="Entrance ramp",'Input data'!AC478=""),80,IF(AND(OR(I463="Exit ramp",I463="Entrance ramp"),'Input data'!AC478&gt;4,'Input data'!AC478&lt;200),'Input data'!AC478,"Irrelevant")))</f>
        <v>Irrelevant</v>
      </c>
      <c r="AC463" s="4" t="str">
        <f>IF(AND(OR(I463="Motorway link",I463="Exit diverge",I463="Entrance merge"),'Input data'!AD478=""),"No",IF(OR(I463="Motorway link",I463="Exit diverge",I463="Entrance merge"),'Input data'!AD478,"Irrelevant"))</f>
        <v>Irrelevant</v>
      </c>
      <c r="AD463" s="4" t="str">
        <f>IF(AND(OR(I463="Motorway link",I463="Exit diverge",I463="Entrance merge"),'Input data'!AE478=""),"130 kph",IF(OR(I463="Motorway link",I463="Exit diverge",I463="Entrance merge"),'Input data'!AE478,"Irrelevant"))</f>
        <v>Irrelevant</v>
      </c>
      <c r="AE463" s="4" t="str">
        <f>IF(AND(I463="Entrance merge",'Input data'!AF478=""),"No",IF(I463="Entrance merge",'Input data'!AF478,"Irrelevant"))</f>
        <v>Irrelevant</v>
      </c>
      <c r="AF463" s="4" t="str">
        <f>IF(AND(AE463="Yes",'Input data'!AG478&gt;0,'Input data'!AG478&lt;1.00000001),'Input data'!AG478,IF(OR(AE463="No",AE463="Yes"),0,"Irrelevant"))</f>
        <v>Irrelevant</v>
      </c>
    </row>
    <row r="464" spans="1:32" x14ac:dyDescent="0.3">
      <c r="A464" s="4" t="str">
        <f>IF('Input data'!A479="","",'Input data'!A479)</f>
        <v/>
      </c>
      <c r="B464" s="4" t="str">
        <f>IF('Input data'!B479="","",'Input data'!B479)</f>
        <v/>
      </c>
      <c r="C464" s="4" t="str">
        <f>IF('Input data'!C479="","",'Input data'!C479)</f>
        <v/>
      </c>
      <c r="D464" s="4" t="str">
        <f>IF('Input data'!D479="","",'Input data'!D479)</f>
        <v/>
      </c>
      <c r="E464" s="4" t="str">
        <f>IF('Input data'!E479="","",'Input data'!E479)</f>
        <v/>
      </c>
      <c r="F464" s="4" t="str">
        <f>IF('Input data'!F479="","",'Input data'!F479)</f>
        <v/>
      </c>
      <c r="G464" s="4">
        <f>IF('Input data'!G479="","",'Input data'!G479)</f>
        <v>0</v>
      </c>
      <c r="H464" s="4" t="str">
        <f>IF('Input data'!H479&gt;0.5,'Input data'!H479,"")</f>
        <v/>
      </c>
      <c r="I464" s="4" t="str">
        <f>IF('Input data'!I479="","",'Input data'!I479)</f>
        <v/>
      </c>
      <c r="J464" s="4" t="str">
        <f>IF(AND(OR(I464="Motorway link",I464="Exit diverge",I464="Entrance merge"),'Input data'!K479=""),2,IF(AND(OR(I464="Motorway link",I464="Exit diverge",I464="Entrance merge"),'Input data'!K479&gt;0.5,'Input data'!K479&lt;21),'Input data'!K479,"Irrelevant"))</f>
        <v>Irrelevant</v>
      </c>
      <c r="K464" s="4" t="str">
        <f>IF(AND(OR(I464="Motorway link",I464="Exit diverge",I464="Entrance merge",I464="Exit ramp",I464="Entrance ramp"),'Input data'!L479=""),3.5,IF(AND(OR(I464="Motorway link",I464="Exit diverge",I464="Entrance merge",I464="Exit ramp",I464="Entrance ramp"),'Input data'!L479&gt;1.5,'Input data'!L479&lt;11),'Input data'!L479,"Irrelevant"))</f>
        <v>Irrelevant</v>
      </c>
      <c r="L464" s="4" t="str">
        <f>IF(AND(I464="Motorway link",'Input data'!M479=""),"No",IF(I464="Motorway link",'Input data'!M479,"Irrelevant"))</f>
        <v>Irrelevant</v>
      </c>
      <c r="M464" s="4" t="str">
        <f>IF(AND(L464="Yes",'Input data'!N479&gt;0,'Input data'!N479&lt;1.00000001),'Input data'!N479,IF(OR(L464="No",L464="Yes"),0,"Irrelevant"))</f>
        <v>Irrelevant</v>
      </c>
      <c r="N464" s="4" t="str">
        <f>IF(AND(OR(I464="Motorway link",I464="Exit diverge",I464="Entrance merge"),'Input data'!O479=""),3,IF(AND(OR(I464="Motorway link",I464="Exit diverge",I464="Entrance merge"),'Input data'!O479&lt;11,'Input data'!O479&gt;-0.00000001),'Input data'!O479,"Irrelevant"))</f>
        <v>Irrelevant</v>
      </c>
      <c r="O464" s="4" t="str">
        <f>IF(AND(OR(I464="Motorway link",I464="Exit diverge",I464="Entrance merge",I464="Exit ramp",I464="Entrance ramp"),'Input data'!P479=""),0.5,IF(AND(OR(I464="Motorway link",I464="Exit diverge",I464="Entrance merge",I464="Exit ramp",I464="Entrance ramp"),'Input data'!P479&gt;-0.00000001,'Input data'!P479&lt;11),'Input data'!P479,"Irrelevant"))</f>
        <v>Irrelevant</v>
      </c>
      <c r="P464" s="4" t="str">
        <f>IF(AND(OR(I464="Motorway link",I464="Exit diverge",I464="Entrance merge"),'Input data'!Q479=""),5,IF(AND(OR(I464="Motorway link",I464="Exit diverge",I464="Entrance merge"),'Input data'!Q479&gt;-0.00000001,'Input data'!Q479&lt;101),'Input data'!Q479,"Irrelevant"))</f>
        <v>Irrelevant</v>
      </c>
      <c r="Q464" s="4" t="str">
        <f>IF(AND(OR(I464="Motorway link",I464="Exit diverge",I464="Entrance merge"),'Input data'!R479=""),"Straight",IF(AND(OR(I464="Motorway link",I464="Exit diverge",I464="Entrance merge"),'Input data'!R479&gt;10),'Input data'!R479,"Irrelevant"))</f>
        <v>Irrelevant</v>
      </c>
      <c r="R464" s="4" t="str">
        <f>IF(Q464="Straight",0,IF(AND(OR(I464="Motorway link",I464="Exit diverge",I464="Entrance merge"),OR('Input data'!S479="",'Input data'!S479&gt;(G464*1000))),G464*1000,IF(AND(OR(I464="Motorway link",I464="Exit diverge",I464="Entrance merge"),'Input data'!S479&gt;0),'Input data'!S479,"Irrelevant")))</f>
        <v>Irrelevant</v>
      </c>
      <c r="S464" s="4" t="str">
        <f>IF(AND(OR(I464="Motorway link",I464="Exit diverge",I464="Entrance merge"),'Input data'!T479=""),"Straight",IF(AND(OR(I464="Motorway link",I464="Exit diverge",I464="Entrance merge"),'Input data'!T479&gt;10),'Input data'!T479,"Irrelevant"))</f>
        <v>Irrelevant</v>
      </c>
      <c r="T464" s="4" t="str">
        <f>IF(S464="Straight",0,IF(R464="Irrelevant","Irrelevant",IF(AND(OR(I464="Motorway link",I464="Exit diverge",I464="Entrance merge"),OR('Input data'!U479="",'Input data'!U479&gt;(G464*1000-R464))),G464*1000-R464,IF(AND(OR(I464="Motorway link",I464="Exit diverge",I464="Entrance merge"),'Input data'!U479&gt;0),'Input data'!U479,"Irrelevant"))))</f>
        <v>Irrelevant</v>
      </c>
      <c r="U464" s="4" t="str">
        <f>IF(AND(OR(I464="Motorway link",I464="Exit diverge",I464="Entrance merge",I464="Exit ramp",I464="Entrance ramp"),'Input data'!V479=""),"No",IF(OR(I464="Motorway link",I464="Exit diverge",I464="Entrance merge",I464="Exit ramp",I464="Entrance ramp"),'Input data'!V479,"Irrelevant"))</f>
        <v>Irrelevant</v>
      </c>
      <c r="V464" s="4" t="str">
        <f>IF(W464="Straight",IF(AND(OR(I464="Exit ramp",I464="Entrance ramp"),'Input data'!W479=""),"Straight diamond ramp",IF(OR(I464="Exit ramp",I464="Entrance ramp"),'Input data'!W479,"Irrelevant")),"Irrelevant")</f>
        <v>Irrelevant</v>
      </c>
      <c r="W464" s="4" t="str">
        <f>IF(AND(OR(I464="Exit ramp",I464="Entrance ramp"),'Input data'!X479=""),"Straight",IF(AND(OR(I464="Exit ramp",I464="Entrance ramp"),'Input data'!X479&gt;10),'Input data'!X479,"Irrelevant"))</f>
        <v>Irrelevant</v>
      </c>
      <c r="X464" s="4" t="str">
        <f>IF(AND(OR(I464="Exit ramp",I464="Entrance ramp"),OR('Input data'!Y479="",'Input data'!Y479&gt;(G464*1000))),G464*1000,IF(AND(OR(I464="Exit ramp",I464="Entrance ramp"),'Input data'!Y479&gt;0),'Input data'!Y479,"Irrelevant"))</f>
        <v>Irrelevant</v>
      </c>
      <c r="Y464" s="4" t="str">
        <f>IF(AND(I464="Exit ramp",'Input data'!Z479=""),95,IF(AND(I464="Entrance ramp",'Input data'!Z479=""),45,IF(AND(OR(I464="Exit ramp",I464="Entrance ramp"),'Input data'!Z479&gt;4,'Input data'!Z479&lt;200),'Input data'!Z479,"Irrelevant")))</f>
        <v>Irrelevant</v>
      </c>
      <c r="Z464" s="4" t="str">
        <f>IF(AND(OR(I464="Exit ramp",I464="Entrance ramp"),'Input data'!AA479=""),"Straight",IF(AND(OR(I464="Exit ramp",I464="Entrance ramp"),'Input data'!AA479&gt;10),'Input data'!AA479,"Irrelevant"))</f>
        <v>Irrelevant</v>
      </c>
      <c r="AA464" s="4" t="str">
        <f>IF(X464="Irrelevant","Irrelevant",IF(AND(OR(I464="Exit ramp",I464="Entrance ramp"),OR('Input data'!AB479="",'Input data'!AB479&gt;(G464*1000-X464))),G464*1000-X464,IF(AND(OR(I464="Exit ramp",I464="Entrance ramp"),'Input data'!AB479&gt;0),'Input data'!AB479,"Irrelevant")))</f>
        <v>Irrelevant</v>
      </c>
      <c r="AB464" s="4" t="str">
        <f>IF(AND(I464="Exit ramp",'Input data'!AC479=""),60,IF(AND(I464="Entrance ramp",'Input data'!AC479=""),80,IF(AND(OR(I464="Exit ramp",I464="Entrance ramp"),'Input data'!AC479&gt;4,'Input data'!AC479&lt;200),'Input data'!AC479,"Irrelevant")))</f>
        <v>Irrelevant</v>
      </c>
      <c r="AC464" s="4" t="str">
        <f>IF(AND(OR(I464="Motorway link",I464="Exit diverge",I464="Entrance merge"),'Input data'!AD479=""),"No",IF(OR(I464="Motorway link",I464="Exit diverge",I464="Entrance merge"),'Input data'!AD479,"Irrelevant"))</f>
        <v>Irrelevant</v>
      </c>
      <c r="AD464" s="4" t="str">
        <f>IF(AND(OR(I464="Motorway link",I464="Exit diverge",I464="Entrance merge"),'Input data'!AE479=""),"130 kph",IF(OR(I464="Motorway link",I464="Exit diverge",I464="Entrance merge"),'Input data'!AE479,"Irrelevant"))</f>
        <v>Irrelevant</v>
      </c>
      <c r="AE464" s="4" t="str">
        <f>IF(AND(I464="Entrance merge",'Input data'!AF479=""),"No",IF(I464="Entrance merge",'Input data'!AF479,"Irrelevant"))</f>
        <v>Irrelevant</v>
      </c>
      <c r="AF464" s="4" t="str">
        <f>IF(AND(AE464="Yes",'Input data'!AG479&gt;0,'Input data'!AG479&lt;1.00000001),'Input data'!AG479,IF(OR(AE464="No",AE464="Yes"),0,"Irrelevant"))</f>
        <v>Irrelevant</v>
      </c>
    </row>
    <row r="465" spans="1:32" x14ac:dyDescent="0.3">
      <c r="A465" s="4" t="str">
        <f>IF('Input data'!A480="","",'Input data'!A480)</f>
        <v/>
      </c>
      <c r="B465" s="4" t="str">
        <f>IF('Input data'!B480="","",'Input data'!B480)</f>
        <v/>
      </c>
      <c r="C465" s="4" t="str">
        <f>IF('Input data'!C480="","",'Input data'!C480)</f>
        <v/>
      </c>
      <c r="D465" s="4" t="str">
        <f>IF('Input data'!D480="","",'Input data'!D480)</f>
        <v/>
      </c>
      <c r="E465" s="4" t="str">
        <f>IF('Input data'!E480="","",'Input data'!E480)</f>
        <v/>
      </c>
      <c r="F465" s="4" t="str">
        <f>IF('Input data'!F480="","",'Input data'!F480)</f>
        <v/>
      </c>
      <c r="G465" s="4">
        <f>IF('Input data'!G480="","",'Input data'!G480)</f>
        <v>0</v>
      </c>
      <c r="H465" s="4" t="str">
        <f>IF('Input data'!H480&gt;0.5,'Input data'!H480,"")</f>
        <v/>
      </c>
      <c r="I465" s="4" t="str">
        <f>IF('Input data'!I480="","",'Input data'!I480)</f>
        <v/>
      </c>
      <c r="J465" s="4" t="str">
        <f>IF(AND(OR(I465="Motorway link",I465="Exit diverge",I465="Entrance merge"),'Input data'!K480=""),2,IF(AND(OR(I465="Motorway link",I465="Exit diverge",I465="Entrance merge"),'Input data'!K480&gt;0.5,'Input data'!K480&lt;21),'Input data'!K480,"Irrelevant"))</f>
        <v>Irrelevant</v>
      </c>
      <c r="K465" s="4" t="str">
        <f>IF(AND(OR(I465="Motorway link",I465="Exit diverge",I465="Entrance merge",I465="Exit ramp",I465="Entrance ramp"),'Input data'!L480=""),3.5,IF(AND(OR(I465="Motorway link",I465="Exit diverge",I465="Entrance merge",I465="Exit ramp",I465="Entrance ramp"),'Input data'!L480&gt;1.5,'Input data'!L480&lt;11),'Input data'!L480,"Irrelevant"))</f>
        <v>Irrelevant</v>
      </c>
      <c r="L465" s="4" t="str">
        <f>IF(AND(I465="Motorway link",'Input data'!M480=""),"No",IF(I465="Motorway link",'Input data'!M480,"Irrelevant"))</f>
        <v>Irrelevant</v>
      </c>
      <c r="M465" s="4" t="str">
        <f>IF(AND(L465="Yes",'Input data'!N480&gt;0,'Input data'!N480&lt;1.00000001),'Input data'!N480,IF(OR(L465="No",L465="Yes"),0,"Irrelevant"))</f>
        <v>Irrelevant</v>
      </c>
      <c r="N465" s="4" t="str">
        <f>IF(AND(OR(I465="Motorway link",I465="Exit diverge",I465="Entrance merge"),'Input data'!O480=""),3,IF(AND(OR(I465="Motorway link",I465="Exit diverge",I465="Entrance merge"),'Input data'!O480&lt;11,'Input data'!O480&gt;-0.00000001),'Input data'!O480,"Irrelevant"))</f>
        <v>Irrelevant</v>
      </c>
      <c r="O465" s="4" t="str">
        <f>IF(AND(OR(I465="Motorway link",I465="Exit diverge",I465="Entrance merge",I465="Exit ramp",I465="Entrance ramp"),'Input data'!P480=""),0.5,IF(AND(OR(I465="Motorway link",I465="Exit diverge",I465="Entrance merge",I465="Exit ramp",I465="Entrance ramp"),'Input data'!P480&gt;-0.00000001,'Input data'!P480&lt;11),'Input data'!P480,"Irrelevant"))</f>
        <v>Irrelevant</v>
      </c>
      <c r="P465" s="4" t="str">
        <f>IF(AND(OR(I465="Motorway link",I465="Exit diverge",I465="Entrance merge"),'Input data'!Q480=""),5,IF(AND(OR(I465="Motorway link",I465="Exit diverge",I465="Entrance merge"),'Input data'!Q480&gt;-0.00000001,'Input data'!Q480&lt;101),'Input data'!Q480,"Irrelevant"))</f>
        <v>Irrelevant</v>
      </c>
      <c r="Q465" s="4" t="str">
        <f>IF(AND(OR(I465="Motorway link",I465="Exit diverge",I465="Entrance merge"),'Input data'!R480=""),"Straight",IF(AND(OR(I465="Motorway link",I465="Exit diverge",I465="Entrance merge"),'Input data'!R480&gt;10),'Input data'!R480,"Irrelevant"))</f>
        <v>Irrelevant</v>
      </c>
      <c r="R465" s="4" t="str">
        <f>IF(Q465="Straight",0,IF(AND(OR(I465="Motorway link",I465="Exit diverge",I465="Entrance merge"),OR('Input data'!S480="",'Input data'!S480&gt;(G465*1000))),G465*1000,IF(AND(OR(I465="Motorway link",I465="Exit diverge",I465="Entrance merge"),'Input data'!S480&gt;0),'Input data'!S480,"Irrelevant")))</f>
        <v>Irrelevant</v>
      </c>
      <c r="S465" s="4" t="str">
        <f>IF(AND(OR(I465="Motorway link",I465="Exit diverge",I465="Entrance merge"),'Input data'!T480=""),"Straight",IF(AND(OR(I465="Motorway link",I465="Exit diverge",I465="Entrance merge"),'Input data'!T480&gt;10),'Input data'!T480,"Irrelevant"))</f>
        <v>Irrelevant</v>
      </c>
      <c r="T465" s="4" t="str">
        <f>IF(S465="Straight",0,IF(R465="Irrelevant","Irrelevant",IF(AND(OR(I465="Motorway link",I465="Exit diverge",I465="Entrance merge"),OR('Input data'!U480="",'Input data'!U480&gt;(G465*1000-R465))),G465*1000-R465,IF(AND(OR(I465="Motorway link",I465="Exit diverge",I465="Entrance merge"),'Input data'!U480&gt;0),'Input data'!U480,"Irrelevant"))))</f>
        <v>Irrelevant</v>
      </c>
      <c r="U465" s="4" t="str">
        <f>IF(AND(OR(I465="Motorway link",I465="Exit diverge",I465="Entrance merge",I465="Exit ramp",I465="Entrance ramp"),'Input data'!V480=""),"No",IF(OR(I465="Motorway link",I465="Exit diverge",I465="Entrance merge",I465="Exit ramp",I465="Entrance ramp"),'Input data'!V480,"Irrelevant"))</f>
        <v>Irrelevant</v>
      </c>
      <c r="V465" s="4" t="str">
        <f>IF(W465="Straight",IF(AND(OR(I465="Exit ramp",I465="Entrance ramp"),'Input data'!W480=""),"Straight diamond ramp",IF(OR(I465="Exit ramp",I465="Entrance ramp"),'Input data'!W480,"Irrelevant")),"Irrelevant")</f>
        <v>Irrelevant</v>
      </c>
      <c r="W465" s="4" t="str">
        <f>IF(AND(OR(I465="Exit ramp",I465="Entrance ramp"),'Input data'!X480=""),"Straight",IF(AND(OR(I465="Exit ramp",I465="Entrance ramp"),'Input data'!X480&gt;10),'Input data'!X480,"Irrelevant"))</f>
        <v>Irrelevant</v>
      </c>
      <c r="X465" s="4" t="str">
        <f>IF(AND(OR(I465="Exit ramp",I465="Entrance ramp"),OR('Input data'!Y480="",'Input data'!Y480&gt;(G465*1000))),G465*1000,IF(AND(OR(I465="Exit ramp",I465="Entrance ramp"),'Input data'!Y480&gt;0),'Input data'!Y480,"Irrelevant"))</f>
        <v>Irrelevant</v>
      </c>
      <c r="Y465" s="4" t="str">
        <f>IF(AND(I465="Exit ramp",'Input data'!Z480=""),95,IF(AND(I465="Entrance ramp",'Input data'!Z480=""),45,IF(AND(OR(I465="Exit ramp",I465="Entrance ramp"),'Input data'!Z480&gt;4,'Input data'!Z480&lt;200),'Input data'!Z480,"Irrelevant")))</f>
        <v>Irrelevant</v>
      </c>
      <c r="Z465" s="4" t="str">
        <f>IF(AND(OR(I465="Exit ramp",I465="Entrance ramp"),'Input data'!AA480=""),"Straight",IF(AND(OR(I465="Exit ramp",I465="Entrance ramp"),'Input data'!AA480&gt;10),'Input data'!AA480,"Irrelevant"))</f>
        <v>Irrelevant</v>
      </c>
      <c r="AA465" s="4" t="str">
        <f>IF(X465="Irrelevant","Irrelevant",IF(AND(OR(I465="Exit ramp",I465="Entrance ramp"),OR('Input data'!AB480="",'Input data'!AB480&gt;(G465*1000-X465))),G465*1000-X465,IF(AND(OR(I465="Exit ramp",I465="Entrance ramp"),'Input data'!AB480&gt;0),'Input data'!AB480,"Irrelevant")))</f>
        <v>Irrelevant</v>
      </c>
      <c r="AB465" s="4" t="str">
        <f>IF(AND(I465="Exit ramp",'Input data'!AC480=""),60,IF(AND(I465="Entrance ramp",'Input data'!AC480=""),80,IF(AND(OR(I465="Exit ramp",I465="Entrance ramp"),'Input data'!AC480&gt;4,'Input data'!AC480&lt;200),'Input data'!AC480,"Irrelevant")))</f>
        <v>Irrelevant</v>
      </c>
      <c r="AC465" s="4" t="str">
        <f>IF(AND(OR(I465="Motorway link",I465="Exit diverge",I465="Entrance merge"),'Input data'!AD480=""),"No",IF(OR(I465="Motorway link",I465="Exit diverge",I465="Entrance merge"),'Input data'!AD480,"Irrelevant"))</f>
        <v>Irrelevant</v>
      </c>
      <c r="AD465" s="4" t="str">
        <f>IF(AND(OR(I465="Motorway link",I465="Exit diverge",I465="Entrance merge"),'Input data'!AE480=""),"130 kph",IF(OR(I465="Motorway link",I465="Exit diverge",I465="Entrance merge"),'Input data'!AE480,"Irrelevant"))</f>
        <v>Irrelevant</v>
      </c>
      <c r="AE465" s="4" t="str">
        <f>IF(AND(I465="Entrance merge",'Input data'!AF480=""),"No",IF(I465="Entrance merge",'Input data'!AF480,"Irrelevant"))</f>
        <v>Irrelevant</v>
      </c>
      <c r="AF465" s="4" t="str">
        <f>IF(AND(AE465="Yes",'Input data'!AG480&gt;0,'Input data'!AG480&lt;1.00000001),'Input data'!AG480,IF(OR(AE465="No",AE465="Yes"),0,"Irrelevant"))</f>
        <v>Irrelevant</v>
      </c>
    </row>
    <row r="466" spans="1:32" x14ac:dyDescent="0.3">
      <c r="A466" s="4" t="str">
        <f>IF('Input data'!A481="","",'Input data'!A481)</f>
        <v/>
      </c>
      <c r="B466" s="4" t="str">
        <f>IF('Input data'!B481="","",'Input data'!B481)</f>
        <v/>
      </c>
      <c r="C466" s="4" t="str">
        <f>IF('Input data'!C481="","",'Input data'!C481)</f>
        <v/>
      </c>
      <c r="D466" s="4" t="str">
        <f>IF('Input data'!D481="","",'Input data'!D481)</f>
        <v/>
      </c>
      <c r="E466" s="4" t="str">
        <f>IF('Input data'!E481="","",'Input data'!E481)</f>
        <v/>
      </c>
      <c r="F466" s="4" t="str">
        <f>IF('Input data'!F481="","",'Input data'!F481)</f>
        <v/>
      </c>
      <c r="G466" s="4">
        <f>IF('Input data'!G481="","",'Input data'!G481)</f>
        <v>0</v>
      </c>
      <c r="H466" s="4" t="str">
        <f>IF('Input data'!H481&gt;0.5,'Input data'!H481,"")</f>
        <v/>
      </c>
      <c r="I466" s="4" t="str">
        <f>IF('Input data'!I481="","",'Input data'!I481)</f>
        <v/>
      </c>
      <c r="J466" s="4" t="str">
        <f>IF(AND(OR(I466="Motorway link",I466="Exit diverge",I466="Entrance merge"),'Input data'!K481=""),2,IF(AND(OR(I466="Motorway link",I466="Exit diverge",I466="Entrance merge"),'Input data'!K481&gt;0.5,'Input data'!K481&lt;21),'Input data'!K481,"Irrelevant"))</f>
        <v>Irrelevant</v>
      </c>
      <c r="K466" s="4" t="str">
        <f>IF(AND(OR(I466="Motorway link",I466="Exit diverge",I466="Entrance merge",I466="Exit ramp",I466="Entrance ramp"),'Input data'!L481=""),3.5,IF(AND(OR(I466="Motorway link",I466="Exit diverge",I466="Entrance merge",I466="Exit ramp",I466="Entrance ramp"),'Input data'!L481&gt;1.5,'Input data'!L481&lt;11),'Input data'!L481,"Irrelevant"))</f>
        <v>Irrelevant</v>
      </c>
      <c r="L466" s="4" t="str">
        <f>IF(AND(I466="Motorway link",'Input data'!M481=""),"No",IF(I466="Motorway link",'Input data'!M481,"Irrelevant"))</f>
        <v>Irrelevant</v>
      </c>
      <c r="M466" s="4" t="str">
        <f>IF(AND(L466="Yes",'Input data'!N481&gt;0,'Input data'!N481&lt;1.00000001),'Input data'!N481,IF(OR(L466="No",L466="Yes"),0,"Irrelevant"))</f>
        <v>Irrelevant</v>
      </c>
      <c r="N466" s="4" t="str">
        <f>IF(AND(OR(I466="Motorway link",I466="Exit diverge",I466="Entrance merge"),'Input data'!O481=""),3,IF(AND(OR(I466="Motorway link",I466="Exit diverge",I466="Entrance merge"),'Input data'!O481&lt;11,'Input data'!O481&gt;-0.00000001),'Input data'!O481,"Irrelevant"))</f>
        <v>Irrelevant</v>
      </c>
      <c r="O466" s="4" t="str">
        <f>IF(AND(OR(I466="Motorway link",I466="Exit diverge",I466="Entrance merge",I466="Exit ramp",I466="Entrance ramp"),'Input data'!P481=""),0.5,IF(AND(OR(I466="Motorway link",I466="Exit diverge",I466="Entrance merge",I466="Exit ramp",I466="Entrance ramp"),'Input data'!P481&gt;-0.00000001,'Input data'!P481&lt;11),'Input data'!P481,"Irrelevant"))</f>
        <v>Irrelevant</v>
      </c>
      <c r="P466" s="4" t="str">
        <f>IF(AND(OR(I466="Motorway link",I466="Exit diverge",I466="Entrance merge"),'Input data'!Q481=""),5,IF(AND(OR(I466="Motorway link",I466="Exit diverge",I466="Entrance merge"),'Input data'!Q481&gt;-0.00000001,'Input data'!Q481&lt;101),'Input data'!Q481,"Irrelevant"))</f>
        <v>Irrelevant</v>
      </c>
      <c r="Q466" s="4" t="str">
        <f>IF(AND(OR(I466="Motorway link",I466="Exit diverge",I466="Entrance merge"),'Input data'!R481=""),"Straight",IF(AND(OR(I466="Motorway link",I466="Exit diverge",I466="Entrance merge"),'Input data'!R481&gt;10),'Input data'!R481,"Irrelevant"))</f>
        <v>Irrelevant</v>
      </c>
      <c r="R466" s="4" t="str">
        <f>IF(Q466="Straight",0,IF(AND(OR(I466="Motorway link",I466="Exit diverge",I466="Entrance merge"),OR('Input data'!S481="",'Input data'!S481&gt;(G466*1000))),G466*1000,IF(AND(OR(I466="Motorway link",I466="Exit diverge",I466="Entrance merge"),'Input data'!S481&gt;0),'Input data'!S481,"Irrelevant")))</f>
        <v>Irrelevant</v>
      </c>
      <c r="S466" s="4" t="str">
        <f>IF(AND(OR(I466="Motorway link",I466="Exit diverge",I466="Entrance merge"),'Input data'!T481=""),"Straight",IF(AND(OR(I466="Motorway link",I466="Exit diverge",I466="Entrance merge"),'Input data'!T481&gt;10),'Input data'!T481,"Irrelevant"))</f>
        <v>Irrelevant</v>
      </c>
      <c r="T466" s="4" t="str">
        <f>IF(S466="Straight",0,IF(R466="Irrelevant","Irrelevant",IF(AND(OR(I466="Motorway link",I466="Exit diverge",I466="Entrance merge"),OR('Input data'!U481="",'Input data'!U481&gt;(G466*1000-R466))),G466*1000-R466,IF(AND(OR(I466="Motorway link",I466="Exit diverge",I466="Entrance merge"),'Input data'!U481&gt;0),'Input data'!U481,"Irrelevant"))))</f>
        <v>Irrelevant</v>
      </c>
      <c r="U466" s="4" t="str">
        <f>IF(AND(OR(I466="Motorway link",I466="Exit diverge",I466="Entrance merge",I466="Exit ramp",I466="Entrance ramp"),'Input data'!V481=""),"No",IF(OR(I466="Motorway link",I466="Exit diverge",I466="Entrance merge",I466="Exit ramp",I466="Entrance ramp"),'Input data'!V481,"Irrelevant"))</f>
        <v>Irrelevant</v>
      </c>
      <c r="V466" s="4" t="str">
        <f>IF(W466="Straight",IF(AND(OR(I466="Exit ramp",I466="Entrance ramp"),'Input data'!W481=""),"Straight diamond ramp",IF(OR(I466="Exit ramp",I466="Entrance ramp"),'Input data'!W481,"Irrelevant")),"Irrelevant")</f>
        <v>Irrelevant</v>
      </c>
      <c r="W466" s="4" t="str">
        <f>IF(AND(OR(I466="Exit ramp",I466="Entrance ramp"),'Input data'!X481=""),"Straight",IF(AND(OR(I466="Exit ramp",I466="Entrance ramp"),'Input data'!X481&gt;10),'Input data'!X481,"Irrelevant"))</f>
        <v>Irrelevant</v>
      </c>
      <c r="X466" s="4" t="str">
        <f>IF(AND(OR(I466="Exit ramp",I466="Entrance ramp"),OR('Input data'!Y481="",'Input data'!Y481&gt;(G466*1000))),G466*1000,IF(AND(OR(I466="Exit ramp",I466="Entrance ramp"),'Input data'!Y481&gt;0),'Input data'!Y481,"Irrelevant"))</f>
        <v>Irrelevant</v>
      </c>
      <c r="Y466" s="4" t="str">
        <f>IF(AND(I466="Exit ramp",'Input data'!Z481=""),95,IF(AND(I466="Entrance ramp",'Input data'!Z481=""),45,IF(AND(OR(I466="Exit ramp",I466="Entrance ramp"),'Input data'!Z481&gt;4,'Input data'!Z481&lt;200),'Input data'!Z481,"Irrelevant")))</f>
        <v>Irrelevant</v>
      </c>
      <c r="Z466" s="4" t="str">
        <f>IF(AND(OR(I466="Exit ramp",I466="Entrance ramp"),'Input data'!AA481=""),"Straight",IF(AND(OR(I466="Exit ramp",I466="Entrance ramp"),'Input data'!AA481&gt;10),'Input data'!AA481,"Irrelevant"))</f>
        <v>Irrelevant</v>
      </c>
      <c r="AA466" s="4" t="str">
        <f>IF(X466="Irrelevant","Irrelevant",IF(AND(OR(I466="Exit ramp",I466="Entrance ramp"),OR('Input data'!AB481="",'Input data'!AB481&gt;(G466*1000-X466))),G466*1000-X466,IF(AND(OR(I466="Exit ramp",I466="Entrance ramp"),'Input data'!AB481&gt;0),'Input data'!AB481,"Irrelevant")))</f>
        <v>Irrelevant</v>
      </c>
      <c r="AB466" s="4" t="str">
        <f>IF(AND(I466="Exit ramp",'Input data'!AC481=""),60,IF(AND(I466="Entrance ramp",'Input data'!AC481=""),80,IF(AND(OR(I466="Exit ramp",I466="Entrance ramp"),'Input data'!AC481&gt;4,'Input data'!AC481&lt;200),'Input data'!AC481,"Irrelevant")))</f>
        <v>Irrelevant</v>
      </c>
      <c r="AC466" s="4" t="str">
        <f>IF(AND(OR(I466="Motorway link",I466="Exit diverge",I466="Entrance merge"),'Input data'!AD481=""),"No",IF(OR(I466="Motorway link",I466="Exit diverge",I466="Entrance merge"),'Input data'!AD481,"Irrelevant"))</f>
        <v>Irrelevant</v>
      </c>
      <c r="AD466" s="4" t="str">
        <f>IF(AND(OR(I466="Motorway link",I466="Exit diverge",I466="Entrance merge"),'Input data'!AE481=""),"130 kph",IF(OR(I466="Motorway link",I466="Exit diverge",I466="Entrance merge"),'Input data'!AE481,"Irrelevant"))</f>
        <v>Irrelevant</v>
      </c>
      <c r="AE466" s="4" t="str">
        <f>IF(AND(I466="Entrance merge",'Input data'!AF481=""),"No",IF(I466="Entrance merge",'Input data'!AF481,"Irrelevant"))</f>
        <v>Irrelevant</v>
      </c>
      <c r="AF466" s="4" t="str">
        <f>IF(AND(AE466="Yes",'Input data'!AG481&gt;0,'Input data'!AG481&lt;1.00000001),'Input data'!AG481,IF(OR(AE466="No",AE466="Yes"),0,"Irrelevant"))</f>
        <v>Irrelevant</v>
      </c>
    </row>
    <row r="467" spans="1:32" x14ac:dyDescent="0.3">
      <c r="A467" s="4" t="str">
        <f>IF('Input data'!A482="","",'Input data'!A482)</f>
        <v/>
      </c>
      <c r="B467" s="4" t="str">
        <f>IF('Input data'!B482="","",'Input data'!B482)</f>
        <v/>
      </c>
      <c r="C467" s="4" t="str">
        <f>IF('Input data'!C482="","",'Input data'!C482)</f>
        <v/>
      </c>
      <c r="D467" s="4" t="str">
        <f>IF('Input data'!D482="","",'Input data'!D482)</f>
        <v/>
      </c>
      <c r="E467" s="4" t="str">
        <f>IF('Input data'!E482="","",'Input data'!E482)</f>
        <v/>
      </c>
      <c r="F467" s="4" t="str">
        <f>IF('Input data'!F482="","",'Input data'!F482)</f>
        <v/>
      </c>
      <c r="G467" s="4">
        <f>IF('Input data'!G482="","",'Input data'!G482)</f>
        <v>0</v>
      </c>
      <c r="H467" s="4" t="str">
        <f>IF('Input data'!H482&gt;0.5,'Input data'!H482,"")</f>
        <v/>
      </c>
      <c r="I467" s="4" t="str">
        <f>IF('Input data'!I482="","",'Input data'!I482)</f>
        <v/>
      </c>
      <c r="J467" s="4" t="str">
        <f>IF(AND(OR(I467="Motorway link",I467="Exit diverge",I467="Entrance merge"),'Input data'!K482=""),2,IF(AND(OR(I467="Motorway link",I467="Exit diverge",I467="Entrance merge"),'Input data'!K482&gt;0.5,'Input data'!K482&lt;21),'Input data'!K482,"Irrelevant"))</f>
        <v>Irrelevant</v>
      </c>
      <c r="K467" s="4" t="str">
        <f>IF(AND(OR(I467="Motorway link",I467="Exit diverge",I467="Entrance merge",I467="Exit ramp",I467="Entrance ramp"),'Input data'!L482=""),3.5,IF(AND(OR(I467="Motorway link",I467="Exit diverge",I467="Entrance merge",I467="Exit ramp",I467="Entrance ramp"),'Input data'!L482&gt;1.5,'Input data'!L482&lt;11),'Input data'!L482,"Irrelevant"))</f>
        <v>Irrelevant</v>
      </c>
      <c r="L467" s="4" t="str">
        <f>IF(AND(I467="Motorway link",'Input data'!M482=""),"No",IF(I467="Motorway link",'Input data'!M482,"Irrelevant"))</f>
        <v>Irrelevant</v>
      </c>
      <c r="M467" s="4" t="str">
        <f>IF(AND(L467="Yes",'Input data'!N482&gt;0,'Input data'!N482&lt;1.00000001),'Input data'!N482,IF(OR(L467="No",L467="Yes"),0,"Irrelevant"))</f>
        <v>Irrelevant</v>
      </c>
      <c r="N467" s="4" t="str">
        <f>IF(AND(OR(I467="Motorway link",I467="Exit diverge",I467="Entrance merge"),'Input data'!O482=""),3,IF(AND(OR(I467="Motorway link",I467="Exit diverge",I467="Entrance merge"),'Input data'!O482&lt;11,'Input data'!O482&gt;-0.00000001),'Input data'!O482,"Irrelevant"))</f>
        <v>Irrelevant</v>
      </c>
      <c r="O467" s="4" t="str">
        <f>IF(AND(OR(I467="Motorway link",I467="Exit diverge",I467="Entrance merge",I467="Exit ramp",I467="Entrance ramp"),'Input data'!P482=""),0.5,IF(AND(OR(I467="Motorway link",I467="Exit diverge",I467="Entrance merge",I467="Exit ramp",I467="Entrance ramp"),'Input data'!P482&gt;-0.00000001,'Input data'!P482&lt;11),'Input data'!P482,"Irrelevant"))</f>
        <v>Irrelevant</v>
      </c>
      <c r="P467" s="4" t="str">
        <f>IF(AND(OR(I467="Motorway link",I467="Exit diverge",I467="Entrance merge"),'Input data'!Q482=""),5,IF(AND(OR(I467="Motorway link",I467="Exit diverge",I467="Entrance merge"),'Input data'!Q482&gt;-0.00000001,'Input data'!Q482&lt;101),'Input data'!Q482,"Irrelevant"))</f>
        <v>Irrelevant</v>
      </c>
      <c r="Q467" s="4" t="str">
        <f>IF(AND(OR(I467="Motorway link",I467="Exit diverge",I467="Entrance merge"),'Input data'!R482=""),"Straight",IF(AND(OR(I467="Motorway link",I467="Exit diverge",I467="Entrance merge"),'Input data'!R482&gt;10),'Input data'!R482,"Irrelevant"))</f>
        <v>Irrelevant</v>
      </c>
      <c r="R467" s="4" t="str">
        <f>IF(Q467="Straight",0,IF(AND(OR(I467="Motorway link",I467="Exit diverge",I467="Entrance merge"),OR('Input data'!S482="",'Input data'!S482&gt;(G467*1000))),G467*1000,IF(AND(OR(I467="Motorway link",I467="Exit diverge",I467="Entrance merge"),'Input data'!S482&gt;0),'Input data'!S482,"Irrelevant")))</f>
        <v>Irrelevant</v>
      </c>
      <c r="S467" s="4" t="str">
        <f>IF(AND(OR(I467="Motorway link",I467="Exit diverge",I467="Entrance merge"),'Input data'!T482=""),"Straight",IF(AND(OR(I467="Motorway link",I467="Exit diverge",I467="Entrance merge"),'Input data'!T482&gt;10),'Input data'!T482,"Irrelevant"))</f>
        <v>Irrelevant</v>
      </c>
      <c r="T467" s="4" t="str">
        <f>IF(S467="Straight",0,IF(R467="Irrelevant","Irrelevant",IF(AND(OR(I467="Motorway link",I467="Exit diverge",I467="Entrance merge"),OR('Input data'!U482="",'Input data'!U482&gt;(G467*1000-R467))),G467*1000-R467,IF(AND(OR(I467="Motorway link",I467="Exit diverge",I467="Entrance merge"),'Input data'!U482&gt;0),'Input data'!U482,"Irrelevant"))))</f>
        <v>Irrelevant</v>
      </c>
      <c r="U467" s="4" t="str">
        <f>IF(AND(OR(I467="Motorway link",I467="Exit diverge",I467="Entrance merge",I467="Exit ramp",I467="Entrance ramp"),'Input data'!V482=""),"No",IF(OR(I467="Motorway link",I467="Exit diverge",I467="Entrance merge",I467="Exit ramp",I467="Entrance ramp"),'Input data'!V482,"Irrelevant"))</f>
        <v>Irrelevant</v>
      </c>
      <c r="V467" s="4" t="str">
        <f>IF(W467="Straight",IF(AND(OR(I467="Exit ramp",I467="Entrance ramp"),'Input data'!W482=""),"Straight diamond ramp",IF(OR(I467="Exit ramp",I467="Entrance ramp"),'Input data'!W482,"Irrelevant")),"Irrelevant")</f>
        <v>Irrelevant</v>
      </c>
      <c r="W467" s="4" t="str">
        <f>IF(AND(OR(I467="Exit ramp",I467="Entrance ramp"),'Input data'!X482=""),"Straight",IF(AND(OR(I467="Exit ramp",I467="Entrance ramp"),'Input data'!X482&gt;10),'Input data'!X482,"Irrelevant"))</f>
        <v>Irrelevant</v>
      </c>
      <c r="X467" s="4" t="str">
        <f>IF(AND(OR(I467="Exit ramp",I467="Entrance ramp"),OR('Input data'!Y482="",'Input data'!Y482&gt;(G467*1000))),G467*1000,IF(AND(OR(I467="Exit ramp",I467="Entrance ramp"),'Input data'!Y482&gt;0),'Input data'!Y482,"Irrelevant"))</f>
        <v>Irrelevant</v>
      </c>
      <c r="Y467" s="4" t="str">
        <f>IF(AND(I467="Exit ramp",'Input data'!Z482=""),95,IF(AND(I467="Entrance ramp",'Input data'!Z482=""),45,IF(AND(OR(I467="Exit ramp",I467="Entrance ramp"),'Input data'!Z482&gt;4,'Input data'!Z482&lt;200),'Input data'!Z482,"Irrelevant")))</f>
        <v>Irrelevant</v>
      </c>
      <c r="Z467" s="4" t="str">
        <f>IF(AND(OR(I467="Exit ramp",I467="Entrance ramp"),'Input data'!AA482=""),"Straight",IF(AND(OR(I467="Exit ramp",I467="Entrance ramp"),'Input data'!AA482&gt;10),'Input data'!AA482,"Irrelevant"))</f>
        <v>Irrelevant</v>
      </c>
      <c r="AA467" s="4" t="str">
        <f>IF(X467="Irrelevant","Irrelevant",IF(AND(OR(I467="Exit ramp",I467="Entrance ramp"),OR('Input data'!AB482="",'Input data'!AB482&gt;(G467*1000-X467))),G467*1000-X467,IF(AND(OR(I467="Exit ramp",I467="Entrance ramp"),'Input data'!AB482&gt;0),'Input data'!AB482,"Irrelevant")))</f>
        <v>Irrelevant</v>
      </c>
      <c r="AB467" s="4" t="str">
        <f>IF(AND(I467="Exit ramp",'Input data'!AC482=""),60,IF(AND(I467="Entrance ramp",'Input data'!AC482=""),80,IF(AND(OR(I467="Exit ramp",I467="Entrance ramp"),'Input data'!AC482&gt;4,'Input data'!AC482&lt;200),'Input data'!AC482,"Irrelevant")))</f>
        <v>Irrelevant</v>
      </c>
      <c r="AC467" s="4" t="str">
        <f>IF(AND(OR(I467="Motorway link",I467="Exit diverge",I467="Entrance merge"),'Input data'!AD482=""),"No",IF(OR(I467="Motorway link",I467="Exit diverge",I467="Entrance merge"),'Input data'!AD482,"Irrelevant"))</f>
        <v>Irrelevant</v>
      </c>
      <c r="AD467" s="4" t="str">
        <f>IF(AND(OR(I467="Motorway link",I467="Exit diverge",I467="Entrance merge"),'Input data'!AE482=""),"130 kph",IF(OR(I467="Motorway link",I467="Exit diverge",I467="Entrance merge"),'Input data'!AE482,"Irrelevant"))</f>
        <v>Irrelevant</v>
      </c>
      <c r="AE467" s="4" t="str">
        <f>IF(AND(I467="Entrance merge",'Input data'!AF482=""),"No",IF(I467="Entrance merge",'Input data'!AF482,"Irrelevant"))</f>
        <v>Irrelevant</v>
      </c>
      <c r="AF467" s="4" t="str">
        <f>IF(AND(AE467="Yes",'Input data'!AG482&gt;0,'Input data'!AG482&lt;1.00000001),'Input data'!AG482,IF(OR(AE467="No",AE467="Yes"),0,"Irrelevant"))</f>
        <v>Irrelevant</v>
      </c>
    </row>
    <row r="468" spans="1:32" x14ac:dyDescent="0.3">
      <c r="A468" s="4" t="str">
        <f>IF('Input data'!A483="","",'Input data'!A483)</f>
        <v/>
      </c>
      <c r="B468" s="4" t="str">
        <f>IF('Input data'!B483="","",'Input data'!B483)</f>
        <v/>
      </c>
      <c r="C468" s="4" t="str">
        <f>IF('Input data'!C483="","",'Input data'!C483)</f>
        <v/>
      </c>
      <c r="D468" s="4" t="str">
        <f>IF('Input data'!D483="","",'Input data'!D483)</f>
        <v/>
      </c>
      <c r="E468" s="4" t="str">
        <f>IF('Input data'!E483="","",'Input data'!E483)</f>
        <v/>
      </c>
      <c r="F468" s="4" t="str">
        <f>IF('Input data'!F483="","",'Input data'!F483)</f>
        <v/>
      </c>
      <c r="G468" s="4">
        <f>IF('Input data'!G483="","",'Input data'!G483)</f>
        <v>0</v>
      </c>
      <c r="H468" s="4" t="str">
        <f>IF('Input data'!H483&gt;0.5,'Input data'!H483,"")</f>
        <v/>
      </c>
      <c r="I468" s="4" t="str">
        <f>IF('Input data'!I483="","",'Input data'!I483)</f>
        <v/>
      </c>
      <c r="J468" s="4" t="str">
        <f>IF(AND(OR(I468="Motorway link",I468="Exit diverge",I468="Entrance merge"),'Input data'!K483=""),2,IF(AND(OR(I468="Motorway link",I468="Exit diverge",I468="Entrance merge"),'Input data'!K483&gt;0.5,'Input data'!K483&lt;21),'Input data'!K483,"Irrelevant"))</f>
        <v>Irrelevant</v>
      </c>
      <c r="K468" s="4" t="str">
        <f>IF(AND(OR(I468="Motorway link",I468="Exit diverge",I468="Entrance merge",I468="Exit ramp",I468="Entrance ramp"),'Input data'!L483=""),3.5,IF(AND(OR(I468="Motorway link",I468="Exit diverge",I468="Entrance merge",I468="Exit ramp",I468="Entrance ramp"),'Input data'!L483&gt;1.5,'Input data'!L483&lt;11),'Input data'!L483,"Irrelevant"))</f>
        <v>Irrelevant</v>
      </c>
      <c r="L468" s="4" t="str">
        <f>IF(AND(I468="Motorway link",'Input data'!M483=""),"No",IF(I468="Motorway link",'Input data'!M483,"Irrelevant"))</f>
        <v>Irrelevant</v>
      </c>
      <c r="M468" s="4" t="str">
        <f>IF(AND(L468="Yes",'Input data'!N483&gt;0,'Input data'!N483&lt;1.00000001),'Input data'!N483,IF(OR(L468="No",L468="Yes"),0,"Irrelevant"))</f>
        <v>Irrelevant</v>
      </c>
      <c r="N468" s="4" t="str">
        <f>IF(AND(OR(I468="Motorway link",I468="Exit diverge",I468="Entrance merge"),'Input data'!O483=""),3,IF(AND(OR(I468="Motorway link",I468="Exit diverge",I468="Entrance merge"),'Input data'!O483&lt;11,'Input data'!O483&gt;-0.00000001),'Input data'!O483,"Irrelevant"))</f>
        <v>Irrelevant</v>
      </c>
      <c r="O468" s="4" t="str">
        <f>IF(AND(OR(I468="Motorway link",I468="Exit diverge",I468="Entrance merge",I468="Exit ramp",I468="Entrance ramp"),'Input data'!P483=""),0.5,IF(AND(OR(I468="Motorway link",I468="Exit diverge",I468="Entrance merge",I468="Exit ramp",I468="Entrance ramp"),'Input data'!P483&gt;-0.00000001,'Input data'!P483&lt;11),'Input data'!P483,"Irrelevant"))</f>
        <v>Irrelevant</v>
      </c>
      <c r="P468" s="4" t="str">
        <f>IF(AND(OR(I468="Motorway link",I468="Exit diverge",I468="Entrance merge"),'Input data'!Q483=""),5,IF(AND(OR(I468="Motorway link",I468="Exit diverge",I468="Entrance merge"),'Input data'!Q483&gt;-0.00000001,'Input data'!Q483&lt;101),'Input data'!Q483,"Irrelevant"))</f>
        <v>Irrelevant</v>
      </c>
      <c r="Q468" s="4" t="str">
        <f>IF(AND(OR(I468="Motorway link",I468="Exit diverge",I468="Entrance merge"),'Input data'!R483=""),"Straight",IF(AND(OR(I468="Motorway link",I468="Exit diverge",I468="Entrance merge"),'Input data'!R483&gt;10),'Input data'!R483,"Irrelevant"))</f>
        <v>Irrelevant</v>
      </c>
      <c r="R468" s="4" t="str">
        <f>IF(Q468="Straight",0,IF(AND(OR(I468="Motorway link",I468="Exit diverge",I468="Entrance merge"),OR('Input data'!S483="",'Input data'!S483&gt;(G468*1000))),G468*1000,IF(AND(OR(I468="Motorway link",I468="Exit diverge",I468="Entrance merge"),'Input data'!S483&gt;0),'Input data'!S483,"Irrelevant")))</f>
        <v>Irrelevant</v>
      </c>
      <c r="S468" s="4" t="str">
        <f>IF(AND(OR(I468="Motorway link",I468="Exit diverge",I468="Entrance merge"),'Input data'!T483=""),"Straight",IF(AND(OR(I468="Motorway link",I468="Exit diverge",I468="Entrance merge"),'Input data'!T483&gt;10),'Input data'!T483,"Irrelevant"))</f>
        <v>Irrelevant</v>
      </c>
      <c r="T468" s="4" t="str">
        <f>IF(S468="Straight",0,IF(R468="Irrelevant","Irrelevant",IF(AND(OR(I468="Motorway link",I468="Exit diverge",I468="Entrance merge"),OR('Input data'!U483="",'Input data'!U483&gt;(G468*1000-R468))),G468*1000-R468,IF(AND(OR(I468="Motorway link",I468="Exit diverge",I468="Entrance merge"),'Input data'!U483&gt;0),'Input data'!U483,"Irrelevant"))))</f>
        <v>Irrelevant</v>
      </c>
      <c r="U468" s="4" t="str">
        <f>IF(AND(OR(I468="Motorway link",I468="Exit diverge",I468="Entrance merge",I468="Exit ramp",I468="Entrance ramp"),'Input data'!V483=""),"No",IF(OR(I468="Motorway link",I468="Exit diverge",I468="Entrance merge",I468="Exit ramp",I468="Entrance ramp"),'Input data'!V483,"Irrelevant"))</f>
        <v>Irrelevant</v>
      </c>
      <c r="V468" s="4" t="str">
        <f>IF(W468="Straight",IF(AND(OR(I468="Exit ramp",I468="Entrance ramp"),'Input data'!W483=""),"Straight diamond ramp",IF(OR(I468="Exit ramp",I468="Entrance ramp"),'Input data'!W483,"Irrelevant")),"Irrelevant")</f>
        <v>Irrelevant</v>
      </c>
      <c r="W468" s="4" t="str">
        <f>IF(AND(OR(I468="Exit ramp",I468="Entrance ramp"),'Input data'!X483=""),"Straight",IF(AND(OR(I468="Exit ramp",I468="Entrance ramp"),'Input data'!X483&gt;10),'Input data'!X483,"Irrelevant"))</f>
        <v>Irrelevant</v>
      </c>
      <c r="X468" s="4" t="str">
        <f>IF(AND(OR(I468="Exit ramp",I468="Entrance ramp"),OR('Input data'!Y483="",'Input data'!Y483&gt;(G468*1000))),G468*1000,IF(AND(OR(I468="Exit ramp",I468="Entrance ramp"),'Input data'!Y483&gt;0),'Input data'!Y483,"Irrelevant"))</f>
        <v>Irrelevant</v>
      </c>
      <c r="Y468" s="4" t="str">
        <f>IF(AND(I468="Exit ramp",'Input data'!Z483=""),95,IF(AND(I468="Entrance ramp",'Input data'!Z483=""),45,IF(AND(OR(I468="Exit ramp",I468="Entrance ramp"),'Input data'!Z483&gt;4,'Input data'!Z483&lt;200),'Input data'!Z483,"Irrelevant")))</f>
        <v>Irrelevant</v>
      </c>
      <c r="Z468" s="4" t="str">
        <f>IF(AND(OR(I468="Exit ramp",I468="Entrance ramp"),'Input data'!AA483=""),"Straight",IF(AND(OR(I468="Exit ramp",I468="Entrance ramp"),'Input data'!AA483&gt;10),'Input data'!AA483,"Irrelevant"))</f>
        <v>Irrelevant</v>
      </c>
      <c r="AA468" s="4" t="str">
        <f>IF(X468="Irrelevant","Irrelevant",IF(AND(OR(I468="Exit ramp",I468="Entrance ramp"),OR('Input data'!AB483="",'Input data'!AB483&gt;(G468*1000-X468))),G468*1000-X468,IF(AND(OR(I468="Exit ramp",I468="Entrance ramp"),'Input data'!AB483&gt;0),'Input data'!AB483,"Irrelevant")))</f>
        <v>Irrelevant</v>
      </c>
      <c r="AB468" s="4" t="str">
        <f>IF(AND(I468="Exit ramp",'Input data'!AC483=""),60,IF(AND(I468="Entrance ramp",'Input data'!AC483=""),80,IF(AND(OR(I468="Exit ramp",I468="Entrance ramp"),'Input data'!AC483&gt;4,'Input data'!AC483&lt;200),'Input data'!AC483,"Irrelevant")))</f>
        <v>Irrelevant</v>
      </c>
      <c r="AC468" s="4" t="str">
        <f>IF(AND(OR(I468="Motorway link",I468="Exit diverge",I468="Entrance merge"),'Input data'!AD483=""),"No",IF(OR(I468="Motorway link",I468="Exit diverge",I468="Entrance merge"),'Input data'!AD483,"Irrelevant"))</f>
        <v>Irrelevant</v>
      </c>
      <c r="AD468" s="4" t="str">
        <f>IF(AND(OR(I468="Motorway link",I468="Exit diverge",I468="Entrance merge"),'Input data'!AE483=""),"130 kph",IF(OR(I468="Motorway link",I468="Exit diverge",I468="Entrance merge"),'Input data'!AE483,"Irrelevant"))</f>
        <v>Irrelevant</v>
      </c>
      <c r="AE468" s="4" t="str">
        <f>IF(AND(I468="Entrance merge",'Input data'!AF483=""),"No",IF(I468="Entrance merge",'Input data'!AF483,"Irrelevant"))</f>
        <v>Irrelevant</v>
      </c>
      <c r="AF468" s="4" t="str">
        <f>IF(AND(AE468="Yes",'Input data'!AG483&gt;0,'Input data'!AG483&lt;1.00000001),'Input data'!AG483,IF(OR(AE468="No",AE468="Yes"),0,"Irrelevant"))</f>
        <v>Irrelevant</v>
      </c>
    </row>
    <row r="469" spans="1:32" x14ac:dyDescent="0.3">
      <c r="A469" s="4" t="str">
        <f>IF('Input data'!A484="","",'Input data'!A484)</f>
        <v/>
      </c>
      <c r="B469" s="4" t="str">
        <f>IF('Input data'!B484="","",'Input data'!B484)</f>
        <v/>
      </c>
      <c r="C469" s="4" t="str">
        <f>IF('Input data'!C484="","",'Input data'!C484)</f>
        <v/>
      </c>
      <c r="D469" s="4" t="str">
        <f>IF('Input data'!D484="","",'Input data'!D484)</f>
        <v/>
      </c>
      <c r="E469" s="4" t="str">
        <f>IF('Input data'!E484="","",'Input data'!E484)</f>
        <v/>
      </c>
      <c r="F469" s="4" t="str">
        <f>IF('Input data'!F484="","",'Input data'!F484)</f>
        <v/>
      </c>
      <c r="G469" s="4">
        <f>IF('Input data'!G484="","",'Input data'!G484)</f>
        <v>0</v>
      </c>
      <c r="H469" s="4" t="str">
        <f>IF('Input data'!H484&gt;0.5,'Input data'!H484,"")</f>
        <v/>
      </c>
      <c r="I469" s="4" t="str">
        <f>IF('Input data'!I484="","",'Input data'!I484)</f>
        <v/>
      </c>
      <c r="J469" s="4" t="str">
        <f>IF(AND(OR(I469="Motorway link",I469="Exit diverge",I469="Entrance merge"),'Input data'!K484=""),2,IF(AND(OR(I469="Motorway link",I469="Exit diverge",I469="Entrance merge"),'Input data'!K484&gt;0.5,'Input data'!K484&lt;21),'Input data'!K484,"Irrelevant"))</f>
        <v>Irrelevant</v>
      </c>
      <c r="K469" s="4" t="str">
        <f>IF(AND(OR(I469="Motorway link",I469="Exit diverge",I469="Entrance merge",I469="Exit ramp",I469="Entrance ramp"),'Input data'!L484=""),3.5,IF(AND(OR(I469="Motorway link",I469="Exit diverge",I469="Entrance merge",I469="Exit ramp",I469="Entrance ramp"),'Input data'!L484&gt;1.5,'Input data'!L484&lt;11),'Input data'!L484,"Irrelevant"))</f>
        <v>Irrelevant</v>
      </c>
      <c r="L469" s="4" t="str">
        <f>IF(AND(I469="Motorway link",'Input data'!M484=""),"No",IF(I469="Motorway link",'Input data'!M484,"Irrelevant"))</f>
        <v>Irrelevant</v>
      </c>
      <c r="M469" s="4" t="str">
        <f>IF(AND(L469="Yes",'Input data'!N484&gt;0,'Input data'!N484&lt;1.00000001),'Input data'!N484,IF(OR(L469="No",L469="Yes"),0,"Irrelevant"))</f>
        <v>Irrelevant</v>
      </c>
      <c r="N469" s="4" t="str">
        <f>IF(AND(OR(I469="Motorway link",I469="Exit diverge",I469="Entrance merge"),'Input data'!O484=""),3,IF(AND(OR(I469="Motorway link",I469="Exit diverge",I469="Entrance merge"),'Input data'!O484&lt;11,'Input data'!O484&gt;-0.00000001),'Input data'!O484,"Irrelevant"))</f>
        <v>Irrelevant</v>
      </c>
      <c r="O469" s="4" t="str">
        <f>IF(AND(OR(I469="Motorway link",I469="Exit diverge",I469="Entrance merge",I469="Exit ramp",I469="Entrance ramp"),'Input data'!P484=""),0.5,IF(AND(OR(I469="Motorway link",I469="Exit diverge",I469="Entrance merge",I469="Exit ramp",I469="Entrance ramp"),'Input data'!P484&gt;-0.00000001,'Input data'!P484&lt;11),'Input data'!P484,"Irrelevant"))</f>
        <v>Irrelevant</v>
      </c>
      <c r="P469" s="4" t="str">
        <f>IF(AND(OR(I469="Motorway link",I469="Exit diverge",I469="Entrance merge"),'Input data'!Q484=""),5,IF(AND(OR(I469="Motorway link",I469="Exit diverge",I469="Entrance merge"),'Input data'!Q484&gt;-0.00000001,'Input data'!Q484&lt;101),'Input data'!Q484,"Irrelevant"))</f>
        <v>Irrelevant</v>
      </c>
      <c r="Q469" s="4" t="str">
        <f>IF(AND(OR(I469="Motorway link",I469="Exit diverge",I469="Entrance merge"),'Input data'!R484=""),"Straight",IF(AND(OR(I469="Motorway link",I469="Exit diverge",I469="Entrance merge"),'Input data'!R484&gt;10),'Input data'!R484,"Irrelevant"))</f>
        <v>Irrelevant</v>
      </c>
      <c r="R469" s="4" t="str">
        <f>IF(Q469="Straight",0,IF(AND(OR(I469="Motorway link",I469="Exit diverge",I469="Entrance merge"),OR('Input data'!S484="",'Input data'!S484&gt;(G469*1000))),G469*1000,IF(AND(OR(I469="Motorway link",I469="Exit diverge",I469="Entrance merge"),'Input data'!S484&gt;0),'Input data'!S484,"Irrelevant")))</f>
        <v>Irrelevant</v>
      </c>
      <c r="S469" s="4" t="str">
        <f>IF(AND(OR(I469="Motorway link",I469="Exit diverge",I469="Entrance merge"),'Input data'!T484=""),"Straight",IF(AND(OR(I469="Motorway link",I469="Exit diverge",I469="Entrance merge"),'Input data'!T484&gt;10),'Input data'!T484,"Irrelevant"))</f>
        <v>Irrelevant</v>
      </c>
      <c r="T469" s="4" t="str">
        <f>IF(S469="Straight",0,IF(R469="Irrelevant","Irrelevant",IF(AND(OR(I469="Motorway link",I469="Exit diverge",I469="Entrance merge"),OR('Input data'!U484="",'Input data'!U484&gt;(G469*1000-R469))),G469*1000-R469,IF(AND(OR(I469="Motorway link",I469="Exit diverge",I469="Entrance merge"),'Input data'!U484&gt;0),'Input data'!U484,"Irrelevant"))))</f>
        <v>Irrelevant</v>
      </c>
      <c r="U469" s="4" t="str">
        <f>IF(AND(OR(I469="Motorway link",I469="Exit diverge",I469="Entrance merge",I469="Exit ramp",I469="Entrance ramp"),'Input data'!V484=""),"No",IF(OR(I469="Motorway link",I469="Exit diverge",I469="Entrance merge",I469="Exit ramp",I469="Entrance ramp"),'Input data'!V484,"Irrelevant"))</f>
        <v>Irrelevant</v>
      </c>
      <c r="V469" s="4" t="str">
        <f>IF(W469="Straight",IF(AND(OR(I469="Exit ramp",I469="Entrance ramp"),'Input data'!W484=""),"Straight diamond ramp",IF(OR(I469="Exit ramp",I469="Entrance ramp"),'Input data'!W484,"Irrelevant")),"Irrelevant")</f>
        <v>Irrelevant</v>
      </c>
      <c r="W469" s="4" t="str">
        <f>IF(AND(OR(I469="Exit ramp",I469="Entrance ramp"),'Input data'!X484=""),"Straight",IF(AND(OR(I469="Exit ramp",I469="Entrance ramp"),'Input data'!X484&gt;10),'Input data'!X484,"Irrelevant"))</f>
        <v>Irrelevant</v>
      </c>
      <c r="X469" s="4" t="str">
        <f>IF(AND(OR(I469="Exit ramp",I469="Entrance ramp"),OR('Input data'!Y484="",'Input data'!Y484&gt;(G469*1000))),G469*1000,IF(AND(OR(I469="Exit ramp",I469="Entrance ramp"),'Input data'!Y484&gt;0),'Input data'!Y484,"Irrelevant"))</f>
        <v>Irrelevant</v>
      </c>
      <c r="Y469" s="4" t="str">
        <f>IF(AND(I469="Exit ramp",'Input data'!Z484=""),95,IF(AND(I469="Entrance ramp",'Input data'!Z484=""),45,IF(AND(OR(I469="Exit ramp",I469="Entrance ramp"),'Input data'!Z484&gt;4,'Input data'!Z484&lt;200),'Input data'!Z484,"Irrelevant")))</f>
        <v>Irrelevant</v>
      </c>
      <c r="Z469" s="4" t="str">
        <f>IF(AND(OR(I469="Exit ramp",I469="Entrance ramp"),'Input data'!AA484=""),"Straight",IF(AND(OR(I469="Exit ramp",I469="Entrance ramp"),'Input data'!AA484&gt;10),'Input data'!AA484,"Irrelevant"))</f>
        <v>Irrelevant</v>
      </c>
      <c r="AA469" s="4" t="str">
        <f>IF(X469="Irrelevant","Irrelevant",IF(AND(OR(I469="Exit ramp",I469="Entrance ramp"),OR('Input data'!AB484="",'Input data'!AB484&gt;(G469*1000-X469))),G469*1000-X469,IF(AND(OR(I469="Exit ramp",I469="Entrance ramp"),'Input data'!AB484&gt;0),'Input data'!AB484,"Irrelevant")))</f>
        <v>Irrelevant</v>
      </c>
      <c r="AB469" s="4" t="str">
        <f>IF(AND(I469="Exit ramp",'Input data'!AC484=""),60,IF(AND(I469="Entrance ramp",'Input data'!AC484=""),80,IF(AND(OR(I469="Exit ramp",I469="Entrance ramp"),'Input data'!AC484&gt;4,'Input data'!AC484&lt;200),'Input data'!AC484,"Irrelevant")))</f>
        <v>Irrelevant</v>
      </c>
      <c r="AC469" s="4" t="str">
        <f>IF(AND(OR(I469="Motorway link",I469="Exit diverge",I469="Entrance merge"),'Input data'!AD484=""),"No",IF(OR(I469="Motorway link",I469="Exit diverge",I469="Entrance merge"),'Input data'!AD484,"Irrelevant"))</f>
        <v>Irrelevant</v>
      </c>
      <c r="AD469" s="4" t="str">
        <f>IF(AND(OR(I469="Motorway link",I469="Exit diverge",I469="Entrance merge"),'Input data'!AE484=""),"130 kph",IF(OR(I469="Motorway link",I469="Exit diverge",I469="Entrance merge"),'Input data'!AE484,"Irrelevant"))</f>
        <v>Irrelevant</v>
      </c>
      <c r="AE469" s="4" t="str">
        <f>IF(AND(I469="Entrance merge",'Input data'!AF484=""),"No",IF(I469="Entrance merge",'Input data'!AF484,"Irrelevant"))</f>
        <v>Irrelevant</v>
      </c>
      <c r="AF469" s="4" t="str">
        <f>IF(AND(AE469="Yes",'Input data'!AG484&gt;0,'Input data'!AG484&lt;1.00000001),'Input data'!AG484,IF(OR(AE469="No",AE469="Yes"),0,"Irrelevant"))</f>
        <v>Irrelevant</v>
      </c>
    </row>
    <row r="470" spans="1:32" x14ac:dyDescent="0.3">
      <c r="A470" s="4" t="str">
        <f>IF('Input data'!A485="","",'Input data'!A485)</f>
        <v/>
      </c>
      <c r="B470" s="4" t="str">
        <f>IF('Input data'!B485="","",'Input data'!B485)</f>
        <v/>
      </c>
      <c r="C470" s="4" t="str">
        <f>IF('Input data'!C485="","",'Input data'!C485)</f>
        <v/>
      </c>
      <c r="D470" s="4" t="str">
        <f>IF('Input data'!D485="","",'Input data'!D485)</f>
        <v/>
      </c>
      <c r="E470" s="4" t="str">
        <f>IF('Input data'!E485="","",'Input data'!E485)</f>
        <v/>
      </c>
      <c r="F470" s="4" t="str">
        <f>IF('Input data'!F485="","",'Input data'!F485)</f>
        <v/>
      </c>
      <c r="G470" s="4">
        <f>IF('Input data'!G485="","",'Input data'!G485)</f>
        <v>0</v>
      </c>
      <c r="H470" s="4" t="str">
        <f>IF('Input data'!H485&gt;0.5,'Input data'!H485,"")</f>
        <v/>
      </c>
      <c r="I470" s="4" t="str">
        <f>IF('Input data'!I485="","",'Input data'!I485)</f>
        <v/>
      </c>
      <c r="J470" s="4" t="str">
        <f>IF(AND(OR(I470="Motorway link",I470="Exit diverge",I470="Entrance merge"),'Input data'!K485=""),2,IF(AND(OR(I470="Motorway link",I470="Exit diverge",I470="Entrance merge"),'Input data'!K485&gt;0.5,'Input data'!K485&lt;21),'Input data'!K485,"Irrelevant"))</f>
        <v>Irrelevant</v>
      </c>
      <c r="K470" s="4" t="str">
        <f>IF(AND(OR(I470="Motorway link",I470="Exit diverge",I470="Entrance merge",I470="Exit ramp",I470="Entrance ramp"),'Input data'!L485=""),3.5,IF(AND(OR(I470="Motorway link",I470="Exit diverge",I470="Entrance merge",I470="Exit ramp",I470="Entrance ramp"),'Input data'!L485&gt;1.5,'Input data'!L485&lt;11),'Input data'!L485,"Irrelevant"))</f>
        <v>Irrelevant</v>
      </c>
      <c r="L470" s="4" t="str">
        <f>IF(AND(I470="Motorway link",'Input data'!M485=""),"No",IF(I470="Motorway link",'Input data'!M485,"Irrelevant"))</f>
        <v>Irrelevant</v>
      </c>
      <c r="M470" s="4" t="str">
        <f>IF(AND(L470="Yes",'Input data'!N485&gt;0,'Input data'!N485&lt;1.00000001),'Input data'!N485,IF(OR(L470="No",L470="Yes"),0,"Irrelevant"))</f>
        <v>Irrelevant</v>
      </c>
      <c r="N470" s="4" t="str">
        <f>IF(AND(OR(I470="Motorway link",I470="Exit diverge",I470="Entrance merge"),'Input data'!O485=""),3,IF(AND(OR(I470="Motorway link",I470="Exit diverge",I470="Entrance merge"),'Input data'!O485&lt;11,'Input data'!O485&gt;-0.00000001),'Input data'!O485,"Irrelevant"))</f>
        <v>Irrelevant</v>
      </c>
      <c r="O470" s="4" t="str">
        <f>IF(AND(OR(I470="Motorway link",I470="Exit diverge",I470="Entrance merge",I470="Exit ramp",I470="Entrance ramp"),'Input data'!P485=""),0.5,IF(AND(OR(I470="Motorway link",I470="Exit diverge",I470="Entrance merge",I470="Exit ramp",I470="Entrance ramp"),'Input data'!P485&gt;-0.00000001,'Input data'!P485&lt;11),'Input data'!P485,"Irrelevant"))</f>
        <v>Irrelevant</v>
      </c>
      <c r="P470" s="4" t="str">
        <f>IF(AND(OR(I470="Motorway link",I470="Exit diverge",I470="Entrance merge"),'Input data'!Q485=""),5,IF(AND(OR(I470="Motorway link",I470="Exit diverge",I470="Entrance merge"),'Input data'!Q485&gt;-0.00000001,'Input data'!Q485&lt;101),'Input data'!Q485,"Irrelevant"))</f>
        <v>Irrelevant</v>
      </c>
      <c r="Q470" s="4" t="str">
        <f>IF(AND(OR(I470="Motorway link",I470="Exit diverge",I470="Entrance merge"),'Input data'!R485=""),"Straight",IF(AND(OR(I470="Motorway link",I470="Exit diverge",I470="Entrance merge"),'Input data'!R485&gt;10),'Input data'!R485,"Irrelevant"))</f>
        <v>Irrelevant</v>
      </c>
      <c r="R470" s="4" t="str">
        <f>IF(Q470="Straight",0,IF(AND(OR(I470="Motorway link",I470="Exit diverge",I470="Entrance merge"),OR('Input data'!S485="",'Input data'!S485&gt;(G470*1000))),G470*1000,IF(AND(OR(I470="Motorway link",I470="Exit diverge",I470="Entrance merge"),'Input data'!S485&gt;0),'Input data'!S485,"Irrelevant")))</f>
        <v>Irrelevant</v>
      </c>
      <c r="S470" s="4" t="str">
        <f>IF(AND(OR(I470="Motorway link",I470="Exit diverge",I470="Entrance merge"),'Input data'!T485=""),"Straight",IF(AND(OR(I470="Motorway link",I470="Exit diverge",I470="Entrance merge"),'Input data'!T485&gt;10),'Input data'!T485,"Irrelevant"))</f>
        <v>Irrelevant</v>
      </c>
      <c r="T470" s="4" t="str">
        <f>IF(S470="Straight",0,IF(R470="Irrelevant","Irrelevant",IF(AND(OR(I470="Motorway link",I470="Exit diverge",I470="Entrance merge"),OR('Input data'!U485="",'Input data'!U485&gt;(G470*1000-R470))),G470*1000-R470,IF(AND(OR(I470="Motorway link",I470="Exit diverge",I470="Entrance merge"),'Input data'!U485&gt;0),'Input data'!U485,"Irrelevant"))))</f>
        <v>Irrelevant</v>
      </c>
      <c r="U470" s="4" t="str">
        <f>IF(AND(OR(I470="Motorway link",I470="Exit diverge",I470="Entrance merge",I470="Exit ramp",I470="Entrance ramp"),'Input data'!V485=""),"No",IF(OR(I470="Motorway link",I470="Exit diverge",I470="Entrance merge",I470="Exit ramp",I470="Entrance ramp"),'Input data'!V485,"Irrelevant"))</f>
        <v>Irrelevant</v>
      </c>
      <c r="V470" s="4" t="str">
        <f>IF(W470="Straight",IF(AND(OR(I470="Exit ramp",I470="Entrance ramp"),'Input data'!W485=""),"Straight diamond ramp",IF(OR(I470="Exit ramp",I470="Entrance ramp"),'Input data'!W485,"Irrelevant")),"Irrelevant")</f>
        <v>Irrelevant</v>
      </c>
      <c r="W470" s="4" t="str">
        <f>IF(AND(OR(I470="Exit ramp",I470="Entrance ramp"),'Input data'!X485=""),"Straight",IF(AND(OR(I470="Exit ramp",I470="Entrance ramp"),'Input data'!X485&gt;10),'Input data'!X485,"Irrelevant"))</f>
        <v>Irrelevant</v>
      </c>
      <c r="X470" s="4" t="str">
        <f>IF(AND(OR(I470="Exit ramp",I470="Entrance ramp"),OR('Input data'!Y485="",'Input data'!Y485&gt;(G470*1000))),G470*1000,IF(AND(OR(I470="Exit ramp",I470="Entrance ramp"),'Input data'!Y485&gt;0),'Input data'!Y485,"Irrelevant"))</f>
        <v>Irrelevant</v>
      </c>
      <c r="Y470" s="4" t="str">
        <f>IF(AND(I470="Exit ramp",'Input data'!Z485=""),95,IF(AND(I470="Entrance ramp",'Input data'!Z485=""),45,IF(AND(OR(I470="Exit ramp",I470="Entrance ramp"),'Input data'!Z485&gt;4,'Input data'!Z485&lt;200),'Input data'!Z485,"Irrelevant")))</f>
        <v>Irrelevant</v>
      </c>
      <c r="Z470" s="4" t="str">
        <f>IF(AND(OR(I470="Exit ramp",I470="Entrance ramp"),'Input data'!AA485=""),"Straight",IF(AND(OR(I470="Exit ramp",I470="Entrance ramp"),'Input data'!AA485&gt;10),'Input data'!AA485,"Irrelevant"))</f>
        <v>Irrelevant</v>
      </c>
      <c r="AA470" s="4" t="str">
        <f>IF(X470="Irrelevant","Irrelevant",IF(AND(OR(I470="Exit ramp",I470="Entrance ramp"),OR('Input data'!AB485="",'Input data'!AB485&gt;(G470*1000-X470))),G470*1000-X470,IF(AND(OR(I470="Exit ramp",I470="Entrance ramp"),'Input data'!AB485&gt;0),'Input data'!AB485,"Irrelevant")))</f>
        <v>Irrelevant</v>
      </c>
      <c r="AB470" s="4" t="str">
        <f>IF(AND(I470="Exit ramp",'Input data'!AC485=""),60,IF(AND(I470="Entrance ramp",'Input data'!AC485=""),80,IF(AND(OR(I470="Exit ramp",I470="Entrance ramp"),'Input data'!AC485&gt;4,'Input data'!AC485&lt;200),'Input data'!AC485,"Irrelevant")))</f>
        <v>Irrelevant</v>
      </c>
      <c r="AC470" s="4" t="str">
        <f>IF(AND(OR(I470="Motorway link",I470="Exit diverge",I470="Entrance merge"),'Input data'!AD485=""),"No",IF(OR(I470="Motorway link",I470="Exit diverge",I470="Entrance merge"),'Input data'!AD485,"Irrelevant"))</f>
        <v>Irrelevant</v>
      </c>
      <c r="AD470" s="4" t="str">
        <f>IF(AND(OR(I470="Motorway link",I470="Exit diverge",I470="Entrance merge"),'Input data'!AE485=""),"130 kph",IF(OR(I470="Motorway link",I470="Exit diverge",I470="Entrance merge"),'Input data'!AE485,"Irrelevant"))</f>
        <v>Irrelevant</v>
      </c>
      <c r="AE470" s="4" t="str">
        <f>IF(AND(I470="Entrance merge",'Input data'!AF485=""),"No",IF(I470="Entrance merge",'Input data'!AF485,"Irrelevant"))</f>
        <v>Irrelevant</v>
      </c>
      <c r="AF470" s="4" t="str">
        <f>IF(AND(AE470="Yes",'Input data'!AG485&gt;0,'Input data'!AG485&lt;1.00000001),'Input data'!AG485,IF(OR(AE470="No",AE470="Yes"),0,"Irrelevant"))</f>
        <v>Irrelevant</v>
      </c>
    </row>
    <row r="471" spans="1:32" x14ac:dyDescent="0.3">
      <c r="A471" s="4" t="str">
        <f>IF('Input data'!A486="","",'Input data'!A486)</f>
        <v/>
      </c>
      <c r="B471" s="4" t="str">
        <f>IF('Input data'!B486="","",'Input data'!B486)</f>
        <v/>
      </c>
      <c r="C471" s="4" t="str">
        <f>IF('Input data'!C486="","",'Input data'!C486)</f>
        <v/>
      </c>
      <c r="D471" s="4" t="str">
        <f>IF('Input data'!D486="","",'Input data'!D486)</f>
        <v/>
      </c>
      <c r="E471" s="4" t="str">
        <f>IF('Input data'!E486="","",'Input data'!E486)</f>
        <v/>
      </c>
      <c r="F471" s="4" t="str">
        <f>IF('Input data'!F486="","",'Input data'!F486)</f>
        <v/>
      </c>
      <c r="G471" s="4">
        <f>IF('Input data'!G486="","",'Input data'!G486)</f>
        <v>0</v>
      </c>
      <c r="H471" s="4" t="str">
        <f>IF('Input data'!H486&gt;0.5,'Input data'!H486,"")</f>
        <v/>
      </c>
      <c r="I471" s="4" t="str">
        <f>IF('Input data'!I486="","",'Input data'!I486)</f>
        <v/>
      </c>
      <c r="J471" s="4" t="str">
        <f>IF(AND(OR(I471="Motorway link",I471="Exit diverge",I471="Entrance merge"),'Input data'!K486=""),2,IF(AND(OR(I471="Motorway link",I471="Exit diverge",I471="Entrance merge"),'Input data'!K486&gt;0.5,'Input data'!K486&lt;21),'Input data'!K486,"Irrelevant"))</f>
        <v>Irrelevant</v>
      </c>
      <c r="K471" s="4" t="str">
        <f>IF(AND(OR(I471="Motorway link",I471="Exit diverge",I471="Entrance merge",I471="Exit ramp",I471="Entrance ramp"),'Input data'!L486=""),3.5,IF(AND(OR(I471="Motorway link",I471="Exit diverge",I471="Entrance merge",I471="Exit ramp",I471="Entrance ramp"),'Input data'!L486&gt;1.5,'Input data'!L486&lt;11),'Input data'!L486,"Irrelevant"))</f>
        <v>Irrelevant</v>
      </c>
      <c r="L471" s="4" t="str">
        <f>IF(AND(I471="Motorway link",'Input data'!M486=""),"No",IF(I471="Motorway link",'Input data'!M486,"Irrelevant"))</f>
        <v>Irrelevant</v>
      </c>
      <c r="M471" s="4" t="str">
        <f>IF(AND(L471="Yes",'Input data'!N486&gt;0,'Input data'!N486&lt;1.00000001),'Input data'!N486,IF(OR(L471="No",L471="Yes"),0,"Irrelevant"))</f>
        <v>Irrelevant</v>
      </c>
      <c r="N471" s="4" t="str">
        <f>IF(AND(OR(I471="Motorway link",I471="Exit diverge",I471="Entrance merge"),'Input data'!O486=""),3,IF(AND(OR(I471="Motorway link",I471="Exit diverge",I471="Entrance merge"),'Input data'!O486&lt;11,'Input data'!O486&gt;-0.00000001),'Input data'!O486,"Irrelevant"))</f>
        <v>Irrelevant</v>
      </c>
      <c r="O471" s="4" t="str">
        <f>IF(AND(OR(I471="Motorway link",I471="Exit diverge",I471="Entrance merge",I471="Exit ramp",I471="Entrance ramp"),'Input data'!P486=""),0.5,IF(AND(OR(I471="Motorway link",I471="Exit diverge",I471="Entrance merge",I471="Exit ramp",I471="Entrance ramp"),'Input data'!P486&gt;-0.00000001,'Input data'!P486&lt;11),'Input data'!P486,"Irrelevant"))</f>
        <v>Irrelevant</v>
      </c>
      <c r="P471" s="4" t="str">
        <f>IF(AND(OR(I471="Motorway link",I471="Exit diverge",I471="Entrance merge"),'Input data'!Q486=""),5,IF(AND(OR(I471="Motorway link",I471="Exit diverge",I471="Entrance merge"),'Input data'!Q486&gt;-0.00000001,'Input data'!Q486&lt;101),'Input data'!Q486,"Irrelevant"))</f>
        <v>Irrelevant</v>
      </c>
      <c r="Q471" s="4" t="str">
        <f>IF(AND(OR(I471="Motorway link",I471="Exit diverge",I471="Entrance merge"),'Input data'!R486=""),"Straight",IF(AND(OR(I471="Motorway link",I471="Exit diverge",I471="Entrance merge"),'Input data'!R486&gt;10),'Input data'!R486,"Irrelevant"))</f>
        <v>Irrelevant</v>
      </c>
      <c r="R471" s="4" t="str">
        <f>IF(Q471="Straight",0,IF(AND(OR(I471="Motorway link",I471="Exit diverge",I471="Entrance merge"),OR('Input data'!S486="",'Input data'!S486&gt;(G471*1000))),G471*1000,IF(AND(OR(I471="Motorway link",I471="Exit diverge",I471="Entrance merge"),'Input data'!S486&gt;0),'Input data'!S486,"Irrelevant")))</f>
        <v>Irrelevant</v>
      </c>
      <c r="S471" s="4" t="str">
        <f>IF(AND(OR(I471="Motorway link",I471="Exit diverge",I471="Entrance merge"),'Input data'!T486=""),"Straight",IF(AND(OR(I471="Motorway link",I471="Exit diverge",I471="Entrance merge"),'Input data'!T486&gt;10),'Input data'!T486,"Irrelevant"))</f>
        <v>Irrelevant</v>
      </c>
      <c r="T471" s="4" t="str">
        <f>IF(S471="Straight",0,IF(R471="Irrelevant","Irrelevant",IF(AND(OR(I471="Motorway link",I471="Exit diverge",I471="Entrance merge"),OR('Input data'!U486="",'Input data'!U486&gt;(G471*1000-R471))),G471*1000-R471,IF(AND(OR(I471="Motorway link",I471="Exit diverge",I471="Entrance merge"),'Input data'!U486&gt;0),'Input data'!U486,"Irrelevant"))))</f>
        <v>Irrelevant</v>
      </c>
      <c r="U471" s="4" t="str">
        <f>IF(AND(OR(I471="Motorway link",I471="Exit diverge",I471="Entrance merge",I471="Exit ramp",I471="Entrance ramp"),'Input data'!V486=""),"No",IF(OR(I471="Motorway link",I471="Exit diverge",I471="Entrance merge",I471="Exit ramp",I471="Entrance ramp"),'Input data'!V486,"Irrelevant"))</f>
        <v>Irrelevant</v>
      </c>
      <c r="V471" s="4" t="str">
        <f>IF(W471="Straight",IF(AND(OR(I471="Exit ramp",I471="Entrance ramp"),'Input data'!W486=""),"Straight diamond ramp",IF(OR(I471="Exit ramp",I471="Entrance ramp"),'Input data'!W486,"Irrelevant")),"Irrelevant")</f>
        <v>Irrelevant</v>
      </c>
      <c r="W471" s="4" t="str">
        <f>IF(AND(OR(I471="Exit ramp",I471="Entrance ramp"),'Input data'!X486=""),"Straight",IF(AND(OR(I471="Exit ramp",I471="Entrance ramp"),'Input data'!X486&gt;10),'Input data'!X486,"Irrelevant"))</f>
        <v>Irrelevant</v>
      </c>
      <c r="X471" s="4" t="str">
        <f>IF(AND(OR(I471="Exit ramp",I471="Entrance ramp"),OR('Input data'!Y486="",'Input data'!Y486&gt;(G471*1000))),G471*1000,IF(AND(OR(I471="Exit ramp",I471="Entrance ramp"),'Input data'!Y486&gt;0),'Input data'!Y486,"Irrelevant"))</f>
        <v>Irrelevant</v>
      </c>
      <c r="Y471" s="4" t="str">
        <f>IF(AND(I471="Exit ramp",'Input data'!Z486=""),95,IF(AND(I471="Entrance ramp",'Input data'!Z486=""),45,IF(AND(OR(I471="Exit ramp",I471="Entrance ramp"),'Input data'!Z486&gt;4,'Input data'!Z486&lt;200),'Input data'!Z486,"Irrelevant")))</f>
        <v>Irrelevant</v>
      </c>
      <c r="Z471" s="4" t="str">
        <f>IF(AND(OR(I471="Exit ramp",I471="Entrance ramp"),'Input data'!AA486=""),"Straight",IF(AND(OR(I471="Exit ramp",I471="Entrance ramp"),'Input data'!AA486&gt;10),'Input data'!AA486,"Irrelevant"))</f>
        <v>Irrelevant</v>
      </c>
      <c r="AA471" s="4" t="str">
        <f>IF(X471="Irrelevant","Irrelevant",IF(AND(OR(I471="Exit ramp",I471="Entrance ramp"),OR('Input data'!AB486="",'Input data'!AB486&gt;(G471*1000-X471))),G471*1000-X471,IF(AND(OR(I471="Exit ramp",I471="Entrance ramp"),'Input data'!AB486&gt;0),'Input data'!AB486,"Irrelevant")))</f>
        <v>Irrelevant</v>
      </c>
      <c r="AB471" s="4" t="str">
        <f>IF(AND(I471="Exit ramp",'Input data'!AC486=""),60,IF(AND(I471="Entrance ramp",'Input data'!AC486=""),80,IF(AND(OR(I471="Exit ramp",I471="Entrance ramp"),'Input data'!AC486&gt;4,'Input data'!AC486&lt;200),'Input data'!AC486,"Irrelevant")))</f>
        <v>Irrelevant</v>
      </c>
      <c r="AC471" s="4" t="str">
        <f>IF(AND(OR(I471="Motorway link",I471="Exit diverge",I471="Entrance merge"),'Input data'!AD486=""),"No",IF(OR(I471="Motorway link",I471="Exit diverge",I471="Entrance merge"),'Input data'!AD486,"Irrelevant"))</f>
        <v>Irrelevant</v>
      </c>
      <c r="AD471" s="4" t="str">
        <f>IF(AND(OR(I471="Motorway link",I471="Exit diverge",I471="Entrance merge"),'Input data'!AE486=""),"130 kph",IF(OR(I471="Motorway link",I471="Exit diverge",I471="Entrance merge"),'Input data'!AE486,"Irrelevant"))</f>
        <v>Irrelevant</v>
      </c>
      <c r="AE471" s="4" t="str">
        <f>IF(AND(I471="Entrance merge",'Input data'!AF486=""),"No",IF(I471="Entrance merge",'Input data'!AF486,"Irrelevant"))</f>
        <v>Irrelevant</v>
      </c>
      <c r="AF471" s="4" t="str">
        <f>IF(AND(AE471="Yes",'Input data'!AG486&gt;0,'Input data'!AG486&lt;1.00000001),'Input data'!AG486,IF(OR(AE471="No",AE471="Yes"),0,"Irrelevant"))</f>
        <v>Irrelevant</v>
      </c>
    </row>
    <row r="472" spans="1:32" x14ac:dyDescent="0.3">
      <c r="A472" s="4" t="str">
        <f>IF('Input data'!A487="","",'Input data'!A487)</f>
        <v/>
      </c>
      <c r="B472" s="4" t="str">
        <f>IF('Input data'!B487="","",'Input data'!B487)</f>
        <v/>
      </c>
      <c r="C472" s="4" t="str">
        <f>IF('Input data'!C487="","",'Input data'!C487)</f>
        <v/>
      </c>
      <c r="D472" s="4" t="str">
        <f>IF('Input data'!D487="","",'Input data'!D487)</f>
        <v/>
      </c>
      <c r="E472" s="4" t="str">
        <f>IF('Input data'!E487="","",'Input data'!E487)</f>
        <v/>
      </c>
      <c r="F472" s="4" t="str">
        <f>IF('Input data'!F487="","",'Input data'!F487)</f>
        <v/>
      </c>
      <c r="G472" s="4">
        <f>IF('Input data'!G487="","",'Input data'!G487)</f>
        <v>0</v>
      </c>
      <c r="H472" s="4" t="str">
        <f>IF('Input data'!H487&gt;0.5,'Input data'!H487,"")</f>
        <v/>
      </c>
      <c r="I472" s="4" t="str">
        <f>IF('Input data'!I487="","",'Input data'!I487)</f>
        <v/>
      </c>
      <c r="J472" s="4" t="str">
        <f>IF(AND(OR(I472="Motorway link",I472="Exit diverge",I472="Entrance merge"),'Input data'!K487=""),2,IF(AND(OR(I472="Motorway link",I472="Exit diverge",I472="Entrance merge"),'Input data'!K487&gt;0.5,'Input data'!K487&lt;21),'Input data'!K487,"Irrelevant"))</f>
        <v>Irrelevant</v>
      </c>
      <c r="K472" s="4" t="str">
        <f>IF(AND(OR(I472="Motorway link",I472="Exit diverge",I472="Entrance merge",I472="Exit ramp",I472="Entrance ramp"),'Input data'!L487=""),3.5,IF(AND(OR(I472="Motorway link",I472="Exit diverge",I472="Entrance merge",I472="Exit ramp",I472="Entrance ramp"),'Input data'!L487&gt;1.5,'Input data'!L487&lt;11),'Input data'!L487,"Irrelevant"))</f>
        <v>Irrelevant</v>
      </c>
      <c r="L472" s="4" t="str">
        <f>IF(AND(I472="Motorway link",'Input data'!M487=""),"No",IF(I472="Motorway link",'Input data'!M487,"Irrelevant"))</f>
        <v>Irrelevant</v>
      </c>
      <c r="M472" s="4" t="str">
        <f>IF(AND(L472="Yes",'Input data'!N487&gt;0,'Input data'!N487&lt;1.00000001),'Input data'!N487,IF(OR(L472="No",L472="Yes"),0,"Irrelevant"))</f>
        <v>Irrelevant</v>
      </c>
      <c r="N472" s="4" t="str">
        <f>IF(AND(OR(I472="Motorway link",I472="Exit diverge",I472="Entrance merge"),'Input data'!O487=""),3,IF(AND(OR(I472="Motorway link",I472="Exit diverge",I472="Entrance merge"),'Input data'!O487&lt;11,'Input data'!O487&gt;-0.00000001),'Input data'!O487,"Irrelevant"))</f>
        <v>Irrelevant</v>
      </c>
      <c r="O472" s="4" t="str">
        <f>IF(AND(OR(I472="Motorway link",I472="Exit diverge",I472="Entrance merge",I472="Exit ramp",I472="Entrance ramp"),'Input data'!P487=""),0.5,IF(AND(OR(I472="Motorway link",I472="Exit diverge",I472="Entrance merge",I472="Exit ramp",I472="Entrance ramp"),'Input data'!P487&gt;-0.00000001,'Input data'!P487&lt;11),'Input data'!P487,"Irrelevant"))</f>
        <v>Irrelevant</v>
      </c>
      <c r="P472" s="4" t="str">
        <f>IF(AND(OR(I472="Motorway link",I472="Exit diverge",I472="Entrance merge"),'Input data'!Q487=""),5,IF(AND(OR(I472="Motorway link",I472="Exit diverge",I472="Entrance merge"),'Input data'!Q487&gt;-0.00000001,'Input data'!Q487&lt;101),'Input data'!Q487,"Irrelevant"))</f>
        <v>Irrelevant</v>
      </c>
      <c r="Q472" s="4" t="str">
        <f>IF(AND(OR(I472="Motorway link",I472="Exit diverge",I472="Entrance merge"),'Input data'!R487=""),"Straight",IF(AND(OR(I472="Motorway link",I472="Exit diverge",I472="Entrance merge"),'Input data'!R487&gt;10),'Input data'!R487,"Irrelevant"))</f>
        <v>Irrelevant</v>
      </c>
      <c r="R472" s="4" t="str">
        <f>IF(Q472="Straight",0,IF(AND(OR(I472="Motorway link",I472="Exit diverge",I472="Entrance merge"),OR('Input data'!S487="",'Input data'!S487&gt;(G472*1000))),G472*1000,IF(AND(OR(I472="Motorway link",I472="Exit diverge",I472="Entrance merge"),'Input data'!S487&gt;0),'Input data'!S487,"Irrelevant")))</f>
        <v>Irrelevant</v>
      </c>
      <c r="S472" s="4" t="str">
        <f>IF(AND(OR(I472="Motorway link",I472="Exit diverge",I472="Entrance merge"),'Input data'!T487=""),"Straight",IF(AND(OR(I472="Motorway link",I472="Exit diverge",I472="Entrance merge"),'Input data'!T487&gt;10),'Input data'!T487,"Irrelevant"))</f>
        <v>Irrelevant</v>
      </c>
      <c r="T472" s="4" t="str">
        <f>IF(S472="Straight",0,IF(R472="Irrelevant","Irrelevant",IF(AND(OR(I472="Motorway link",I472="Exit diverge",I472="Entrance merge"),OR('Input data'!U487="",'Input data'!U487&gt;(G472*1000-R472))),G472*1000-R472,IF(AND(OR(I472="Motorway link",I472="Exit diverge",I472="Entrance merge"),'Input data'!U487&gt;0),'Input data'!U487,"Irrelevant"))))</f>
        <v>Irrelevant</v>
      </c>
      <c r="U472" s="4" t="str">
        <f>IF(AND(OR(I472="Motorway link",I472="Exit diverge",I472="Entrance merge",I472="Exit ramp",I472="Entrance ramp"),'Input data'!V487=""),"No",IF(OR(I472="Motorway link",I472="Exit diverge",I472="Entrance merge",I472="Exit ramp",I472="Entrance ramp"),'Input data'!V487,"Irrelevant"))</f>
        <v>Irrelevant</v>
      </c>
      <c r="V472" s="4" t="str">
        <f>IF(W472="Straight",IF(AND(OR(I472="Exit ramp",I472="Entrance ramp"),'Input data'!W487=""),"Straight diamond ramp",IF(OR(I472="Exit ramp",I472="Entrance ramp"),'Input data'!W487,"Irrelevant")),"Irrelevant")</f>
        <v>Irrelevant</v>
      </c>
      <c r="W472" s="4" t="str">
        <f>IF(AND(OR(I472="Exit ramp",I472="Entrance ramp"),'Input data'!X487=""),"Straight",IF(AND(OR(I472="Exit ramp",I472="Entrance ramp"),'Input data'!X487&gt;10),'Input data'!X487,"Irrelevant"))</f>
        <v>Irrelevant</v>
      </c>
      <c r="X472" s="4" t="str">
        <f>IF(AND(OR(I472="Exit ramp",I472="Entrance ramp"),OR('Input data'!Y487="",'Input data'!Y487&gt;(G472*1000))),G472*1000,IF(AND(OR(I472="Exit ramp",I472="Entrance ramp"),'Input data'!Y487&gt;0),'Input data'!Y487,"Irrelevant"))</f>
        <v>Irrelevant</v>
      </c>
      <c r="Y472" s="4" t="str">
        <f>IF(AND(I472="Exit ramp",'Input data'!Z487=""),95,IF(AND(I472="Entrance ramp",'Input data'!Z487=""),45,IF(AND(OR(I472="Exit ramp",I472="Entrance ramp"),'Input data'!Z487&gt;4,'Input data'!Z487&lt;200),'Input data'!Z487,"Irrelevant")))</f>
        <v>Irrelevant</v>
      </c>
      <c r="Z472" s="4" t="str">
        <f>IF(AND(OR(I472="Exit ramp",I472="Entrance ramp"),'Input data'!AA487=""),"Straight",IF(AND(OR(I472="Exit ramp",I472="Entrance ramp"),'Input data'!AA487&gt;10),'Input data'!AA487,"Irrelevant"))</f>
        <v>Irrelevant</v>
      </c>
      <c r="AA472" s="4" t="str">
        <f>IF(X472="Irrelevant","Irrelevant",IF(AND(OR(I472="Exit ramp",I472="Entrance ramp"),OR('Input data'!AB487="",'Input data'!AB487&gt;(G472*1000-X472))),G472*1000-X472,IF(AND(OR(I472="Exit ramp",I472="Entrance ramp"),'Input data'!AB487&gt;0),'Input data'!AB487,"Irrelevant")))</f>
        <v>Irrelevant</v>
      </c>
      <c r="AB472" s="4" t="str">
        <f>IF(AND(I472="Exit ramp",'Input data'!AC487=""),60,IF(AND(I472="Entrance ramp",'Input data'!AC487=""),80,IF(AND(OR(I472="Exit ramp",I472="Entrance ramp"),'Input data'!AC487&gt;4,'Input data'!AC487&lt;200),'Input data'!AC487,"Irrelevant")))</f>
        <v>Irrelevant</v>
      </c>
      <c r="AC472" s="4" t="str">
        <f>IF(AND(OR(I472="Motorway link",I472="Exit diverge",I472="Entrance merge"),'Input data'!AD487=""),"No",IF(OR(I472="Motorway link",I472="Exit diverge",I472="Entrance merge"),'Input data'!AD487,"Irrelevant"))</f>
        <v>Irrelevant</v>
      </c>
      <c r="AD472" s="4" t="str">
        <f>IF(AND(OR(I472="Motorway link",I472="Exit diverge",I472="Entrance merge"),'Input data'!AE487=""),"130 kph",IF(OR(I472="Motorway link",I472="Exit diverge",I472="Entrance merge"),'Input data'!AE487,"Irrelevant"))</f>
        <v>Irrelevant</v>
      </c>
      <c r="AE472" s="4" t="str">
        <f>IF(AND(I472="Entrance merge",'Input data'!AF487=""),"No",IF(I472="Entrance merge",'Input data'!AF487,"Irrelevant"))</f>
        <v>Irrelevant</v>
      </c>
      <c r="AF472" s="4" t="str">
        <f>IF(AND(AE472="Yes",'Input data'!AG487&gt;0,'Input data'!AG487&lt;1.00000001),'Input data'!AG487,IF(OR(AE472="No",AE472="Yes"),0,"Irrelevant"))</f>
        <v>Irrelevant</v>
      </c>
    </row>
    <row r="473" spans="1:32" x14ac:dyDescent="0.3">
      <c r="A473" s="4" t="str">
        <f>IF('Input data'!A488="","",'Input data'!A488)</f>
        <v/>
      </c>
      <c r="B473" s="4" t="str">
        <f>IF('Input data'!B488="","",'Input data'!B488)</f>
        <v/>
      </c>
      <c r="C473" s="4" t="str">
        <f>IF('Input data'!C488="","",'Input data'!C488)</f>
        <v/>
      </c>
      <c r="D473" s="4" t="str">
        <f>IF('Input data'!D488="","",'Input data'!D488)</f>
        <v/>
      </c>
      <c r="E473" s="4" t="str">
        <f>IF('Input data'!E488="","",'Input data'!E488)</f>
        <v/>
      </c>
      <c r="F473" s="4" t="str">
        <f>IF('Input data'!F488="","",'Input data'!F488)</f>
        <v/>
      </c>
      <c r="G473" s="4">
        <f>IF('Input data'!G488="","",'Input data'!G488)</f>
        <v>0</v>
      </c>
      <c r="H473" s="4" t="str">
        <f>IF('Input data'!H488&gt;0.5,'Input data'!H488,"")</f>
        <v/>
      </c>
      <c r="I473" s="4" t="str">
        <f>IF('Input data'!I488="","",'Input data'!I488)</f>
        <v/>
      </c>
      <c r="J473" s="4" t="str">
        <f>IF(AND(OR(I473="Motorway link",I473="Exit diverge",I473="Entrance merge"),'Input data'!K488=""),2,IF(AND(OR(I473="Motorway link",I473="Exit diverge",I473="Entrance merge"),'Input data'!K488&gt;0.5,'Input data'!K488&lt;21),'Input data'!K488,"Irrelevant"))</f>
        <v>Irrelevant</v>
      </c>
      <c r="K473" s="4" t="str">
        <f>IF(AND(OR(I473="Motorway link",I473="Exit diverge",I473="Entrance merge",I473="Exit ramp",I473="Entrance ramp"),'Input data'!L488=""),3.5,IF(AND(OR(I473="Motorway link",I473="Exit diverge",I473="Entrance merge",I473="Exit ramp",I473="Entrance ramp"),'Input data'!L488&gt;1.5,'Input data'!L488&lt;11),'Input data'!L488,"Irrelevant"))</f>
        <v>Irrelevant</v>
      </c>
      <c r="L473" s="4" t="str">
        <f>IF(AND(I473="Motorway link",'Input data'!M488=""),"No",IF(I473="Motorway link",'Input data'!M488,"Irrelevant"))</f>
        <v>Irrelevant</v>
      </c>
      <c r="M473" s="4" t="str">
        <f>IF(AND(L473="Yes",'Input data'!N488&gt;0,'Input data'!N488&lt;1.00000001),'Input data'!N488,IF(OR(L473="No",L473="Yes"),0,"Irrelevant"))</f>
        <v>Irrelevant</v>
      </c>
      <c r="N473" s="4" t="str">
        <f>IF(AND(OR(I473="Motorway link",I473="Exit diverge",I473="Entrance merge"),'Input data'!O488=""),3,IF(AND(OR(I473="Motorway link",I473="Exit diverge",I473="Entrance merge"),'Input data'!O488&lt;11,'Input data'!O488&gt;-0.00000001),'Input data'!O488,"Irrelevant"))</f>
        <v>Irrelevant</v>
      </c>
      <c r="O473" s="4" t="str">
        <f>IF(AND(OR(I473="Motorway link",I473="Exit diverge",I473="Entrance merge",I473="Exit ramp",I473="Entrance ramp"),'Input data'!P488=""),0.5,IF(AND(OR(I473="Motorway link",I473="Exit diverge",I473="Entrance merge",I473="Exit ramp",I473="Entrance ramp"),'Input data'!P488&gt;-0.00000001,'Input data'!P488&lt;11),'Input data'!P488,"Irrelevant"))</f>
        <v>Irrelevant</v>
      </c>
      <c r="P473" s="4" t="str">
        <f>IF(AND(OR(I473="Motorway link",I473="Exit diverge",I473="Entrance merge"),'Input data'!Q488=""),5,IF(AND(OR(I473="Motorway link",I473="Exit diverge",I473="Entrance merge"),'Input data'!Q488&gt;-0.00000001,'Input data'!Q488&lt;101),'Input data'!Q488,"Irrelevant"))</f>
        <v>Irrelevant</v>
      </c>
      <c r="Q473" s="4" t="str">
        <f>IF(AND(OR(I473="Motorway link",I473="Exit diverge",I473="Entrance merge"),'Input data'!R488=""),"Straight",IF(AND(OR(I473="Motorway link",I473="Exit diverge",I473="Entrance merge"),'Input data'!R488&gt;10),'Input data'!R488,"Irrelevant"))</f>
        <v>Irrelevant</v>
      </c>
      <c r="R473" s="4" t="str">
        <f>IF(Q473="Straight",0,IF(AND(OR(I473="Motorway link",I473="Exit diverge",I473="Entrance merge"),OR('Input data'!S488="",'Input data'!S488&gt;(G473*1000))),G473*1000,IF(AND(OR(I473="Motorway link",I473="Exit diverge",I473="Entrance merge"),'Input data'!S488&gt;0),'Input data'!S488,"Irrelevant")))</f>
        <v>Irrelevant</v>
      </c>
      <c r="S473" s="4" t="str">
        <f>IF(AND(OR(I473="Motorway link",I473="Exit diverge",I473="Entrance merge"),'Input data'!T488=""),"Straight",IF(AND(OR(I473="Motorway link",I473="Exit diverge",I473="Entrance merge"),'Input data'!T488&gt;10),'Input data'!T488,"Irrelevant"))</f>
        <v>Irrelevant</v>
      </c>
      <c r="T473" s="4" t="str">
        <f>IF(S473="Straight",0,IF(R473="Irrelevant","Irrelevant",IF(AND(OR(I473="Motorway link",I473="Exit diverge",I473="Entrance merge"),OR('Input data'!U488="",'Input data'!U488&gt;(G473*1000-R473))),G473*1000-R473,IF(AND(OR(I473="Motorway link",I473="Exit diverge",I473="Entrance merge"),'Input data'!U488&gt;0),'Input data'!U488,"Irrelevant"))))</f>
        <v>Irrelevant</v>
      </c>
      <c r="U473" s="4" t="str">
        <f>IF(AND(OR(I473="Motorway link",I473="Exit diverge",I473="Entrance merge",I473="Exit ramp",I473="Entrance ramp"),'Input data'!V488=""),"No",IF(OR(I473="Motorway link",I473="Exit diverge",I473="Entrance merge",I473="Exit ramp",I473="Entrance ramp"),'Input data'!V488,"Irrelevant"))</f>
        <v>Irrelevant</v>
      </c>
      <c r="V473" s="4" t="str">
        <f>IF(W473="Straight",IF(AND(OR(I473="Exit ramp",I473="Entrance ramp"),'Input data'!W488=""),"Straight diamond ramp",IF(OR(I473="Exit ramp",I473="Entrance ramp"),'Input data'!W488,"Irrelevant")),"Irrelevant")</f>
        <v>Irrelevant</v>
      </c>
      <c r="W473" s="4" t="str">
        <f>IF(AND(OR(I473="Exit ramp",I473="Entrance ramp"),'Input data'!X488=""),"Straight",IF(AND(OR(I473="Exit ramp",I473="Entrance ramp"),'Input data'!X488&gt;10),'Input data'!X488,"Irrelevant"))</f>
        <v>Irrelevant</v>
      </c>
      <c r="X473" s="4" t="str">
        <f>IF(AND(OR(I473="Exit ramp",I473="Entrance ramp"),OR('Input data'!Y488="",'Input data'!Y488&gt;(G473*1000))),G473*1000,IF(AND(OR(I473="Exit ramp",I473="Entrance ramp"),'Input data'!Y488&gt;0),'Input data'!Y488,"Irrelevant"))</f>
        <v>Irrelevant</v>
      </c>
      <c r="Y473" s="4" t="str">
        <f>IF(AND(I473="Exit ramp",'Input data'!Z488=""),95,IF(AND(I473="Entrance ramp",'Input data'!Z488=""),45,IF(AND(OR(I473="Exit ramp",I473="Entrance ramp"),'Input data'!Z488&gt;4,'Input data'!Z488&lt;200),'Input data'!Z488,"Irrelevant")))</f>
        <v>Irrelevant</v>
      </c>
      <c r="Z473" s="4" t="str">
        <f>IF(AND(OR(I473="Exit ramp",I473="Entrance ramp"),'Input data'!AA488=""),"Straight",IF(AND(OR(I473="Exit ramp",I473="Entrance ramp"),'Input data'!AA488&gt;10),'Input data'!AA488,"Irrelevant"))</f>
        <v>Irrelevant</v>
      </c>
      <c r="AA473" s="4" t="str">
        <f>IF(X473="Irrelevant","Irrelevant",IF(AND(OR(I473="Exit ramp",I473="Entrance ramp"),OR('Input data'!AB488="",'Input data'!AB488&gt;(G473*1000-X473))),G473*1000-X473,IF(AND(OR(I473="Exit ramp",I473="Entrance ramp"),'Input data'!AB488&gt;0),'Input data'!AB488,"Irrelevant")))</f>
        <v>Irrelevant</v>
      </c>
      <c r="AB473" s="4" t="str">
        <f>IF(AND(I473="Exit ramp",'Input data'!AC488=""),60,IF(AND(I473="Entrance ramp",'Input data'!AC488=""),80,IF(AND(OR(I473="Exit ramp",I473="Entrance ramp"),'Input data'!AC488&gt;4,'Input data'!AC488&lt;200),'Input data'!AC488,"Irrelevant")))</f>
        <v>Irrelevant</v>
      </c>
      <c r="AC473" s="4" t="str">
        <f>IF(AND(OR(I473="Motorway link",I473="Exit diverge",I473="Entrance merge"),'Input data'!AD488=""),"No",IF(OR(I473="Motorway link",I473="Exit diverge",I473="Entrance merge"),'Input data'!AD488,"Irrelevant"))</f>
        <v>Irrelevant</v>
      </c>
      <c r="AD473" s="4" t="str">
        <f>IF(AND(OR(I473="Motorway link",I473="Exit diverge",I473="Entrance merge"),'Input data'!AE488=""),"130 kph",IF(OR(I473="Motorway link",I473="Exit diverge",I473="Entrance merge"),'Input data'!AE488,"Irrelevant"))</f>
        <v>Irrelevant</v>
      </c>
      <c r="AE473" s="4" t="str">
        <f>IF(AND(I473="Entrance merge",'Input data'!AF488=""),"No",IF(I473="Entrance merge",'Input data'!AF488,"Irrelevant"))</f>
        <v>Irrelevant</v>
      </c>
      <c r="AF473" s="4" t="str">
        <f>IF(AND(AE473="Yes",'Input data'!AG488&gt;0,'Input data'!AG488&lt;1.00000001),'Input data'!AG488,IF(OR(AE473="No",AE473="Yes"),0,"Irrelevant"))</f>
        <v>Irrelevant</v>
      </c>
    </row>
    <row r="474" spans="1:32" x14ac:dyDescent="0.3">
      <c r="A474" s="4" t="str">
        <f>IF('Input data'!A489="","",'Input data'!A489)</f>
        <v/>
      </c>
      <c r="B474" s="4" t="str">
        <f>IF('Input data'!B489="","",'Input data'!B489)</f>
        <v/>
      </c>
      <c r="C474" s="4" t="str">
        <f>IF('Input data'!C489="","",'Input data'!C489)</f>
        <v/>
      </c>
      <c r="D474" s="4" t="str">
        <f>IF('Input data'!D489="","",'Input data'!D489)</f>
        <v/>
      </c>
      <c r="E474" s="4" t="str">
        <f>IF('Input data'!E489="","",'Input data'!E489)</f>
        <v/>
      </c>
      <c r="F474" s="4" t="str">
        <f>IF('Input data'!F489="","",'Input data'!F489)</f>
        <v/>
      </c>
      <c r="G474" s="4">
        <f>IF('Input data'!G489="","",'Input data'!G489)</f>
        <v>0</v>
      </c>
      <c r="H474" s="4" t="str">
        <f>IF('Input data'!H489&gt;0.5,'Input data'!H489,"")</f>
        <v/>
      </c>
      <c r="I474" s="4" t="str">
        <f>IF('Input data'!I489="","",'Input data'!I489)</f>
        <v/>
      </c>
      <c r="J474" s="4" t="str">
        <f>IF(AND(OR(I474="Motorway link",I474="Exit diverge",I474="Entrance merge"),'Input data'!K489=""),2,IF(AND(OR(I474="Motorway link",I474="Exit diverge",I474="Entrance merge"),'Input data'!K489&gt;0.5,'Input data'!K489&lt;21),'Input data'!K489,"Irrelevant"))</f>
        <v>Irrelevant</v>
      </c>
      <c r="K474" s="4" t="str">
        <f>IF(AND(OR(I474="Motorway link",I474="Exit diverge",I474="Entrance merge",I474="Exit ramp",I474="Entrance ramp"),'Input data'!L489=""),3.5,IF(AND(OR(I474="Motorway link",I474="Exit diverge",I474="Entrance merge",I474="Exit ramp",I474="Entrance ramp"),'Input data'!L489&gt;1.5,'Input data'!L489&lt;11),'Input data'!L489,"Irrelevant"))</f>
        <v>Irrelevant</v>
      </c>
      <c r="L474" s="4" t="str">
        <f>IF(AND(I474="Motorway link",'Input data'!M489=""),"No",IF(I474="Motorway link",'Input data'!M489,"Irrelevant"))</f>
        <v>Irrelevant</v>
      </c>
      <c r="M474" s="4" t="str">
        <f>IF(AND(L474="Yes",'Input data'!N489&gt;0,'Input data'!N489&lt;1.00000001),'Input data'!N489,IF(OR(L474="No",L474="Yes"),0,"Irrelevant"))</f>
        <v>Irrelevant</v>
      </c>
      <c r="N474" s="4" t="str">
        <f>IF(AND(OR(I474="Motorway link",I474="Exit diverge",I474="Entrance merge"),'Input data'!O489=""),3,IF(AND(OR(I474="Motorway link",I474="Exit diverge",I474="Entrance merge"),'Input data'!O489&lt;11,'Input data'!O489&gt;-0.00000001),'Input data'!O489,"Irrelevant"))</f>
        <v>Irrelevant</v>
      </c>
      <c r="O474" s="4" t="str">
        <f>IF(AND(OR(I474="Motorway link",I474="Exit diverge",I474="Entrance merge",I474="Exit ramp",I474="Entrance ramp"),'Input data'!P489=""),0.5,IF(AND(OR(I474="Motorway link",I474="Exit diverge",I474="Entrance merge",I474="Exit ramp",I474="Entrance ramp"),'Input data'!P489&gt;-0.00000001,'Input data'!P489&lt;11),'Input data'!P489,"Irrelevant"))</f>
        <v>Irrelevant</v>
      </c>
      <c r="P474" s="4" t="str">
        <f>IF(AND(OR(I474="Motorway link",I474="Exit diverge",I474="Entrance merge"),'Input data'!Q489=""),5,IF(AND(OR(I474="Motorway link",I474="Exit diverge",I474="Entrance merge"),'Input data'!Q489&gt;-0.00000001,'Input data'!Q489&lt;101),'Input data'!Q489,"Irrelevant"))</f>
        <v>Irrelevant</v>
      </c>
      <c r="Q474" s="4" t="str">
        <f>IF(AND(OR(I474="Motorway link",I474="Exit diverge",I474="Entrance merge"),'Input data'!R489=""),"Straight",IF(AND(OR(I474="Motorway link",I474="Exit diverge",I474="Entrance merge"),'Input data'!R489&gt;10),'Input data'!R489,"Irrelevant"))</f>
        <v>Irrelevant</v>
      </c>
      <c r="R474" s="4" t="str">
        <f>IF(Q474="Straight",0,IF(AND(OR(I474="Motorway link",I474="Exit diverge",I474="Entrance merge"),OR('Input data'!S489="",'Input data'!S489&gt;(G474*1000))),G474*1000,IF(AND(OR(I474="Motorway link",I474="Exit diverge",I474="Entrance merge"),'Input data'!S489&gt;0),'Input data'!S489,"Irrelevant")))</f>
        <v>Irrelevant</v>
      </c>
      <c r="S474" s="4" t="str">
        <f>IF(AND(OR(I474="Motorway link",I474="Exit diverge",I474="Entrance merge"),'Input data'!T489=""),"Straight",IF(AND(OR(I474="Motorway link",I474="Exit diverge",I474="Entrance merge"),'Input data'!T489&gt;10),'Input data'!T489,"Irrelevant"))</f>
        <v>Irrelevant</v>
      </c>
      <c r="T474" s="4" t="str">
        <f>IF(S474="Straight",0,IF(R474="Irrelevant","Irrelevant",IF(AND(OR(I474="Motorway link",I474="Exit diverge",I474="Entrance merge"),OR('Input data'!U489="",'Input data'!U489&gt;(G474*1000-R474))),G474*1000-R474,IF(AND(OR(I474="Motorway link",I474="Exit diverge",I474="Entrance merge"),'Input data'!U489&gt;0),'Input data'!U489,"Irrelevant"))))</f>
        <v>Irrelevant</v>
      </c>
      <c r="U474" s="4" t="str">
        <f>IF(AND(OR(I474="Motorway link",I474="Exit diverge",I474="Entrance merge",I474="Exit ramp",I474="Entrance ramp"),'Input data'!V489=""),"No",IF(OR(I474="Motorway link",I474="Exit diverge",I474="Entrance merge",I474="Exit ramp",I474="Entrance ramp"),'Input data'!V489,"Irrelevant"))</f>
        <v>Irrelevant</v>
      </c>
      <c r="V474" s="4" t="str">
        <f>IF(W474="Straight",IF(AND(OR(I474="Exit ramp",I474="Entrance ramp"),'Input data'!W489=""),"Straight diamond ramp",IF(OR(I474="Exit ramp",I474="Entrance ramp"),'Input data'!W489,"Irrelevant")),"Irrelevant")</f>
        <v>Irrelevant</v>
      </c>
      <c r="W474" s="4" t="str">
        <f>IF(AND(OR(I474="Exit ramp",I474="Entrance ramp"),'Input data'!X489=""),"Straight",IF(AND(OR(I474="Exit ramp",I474="Entrance ramp"),'Input data'!X489&gt;10),'Input data'!X489,"Irrelevant"))</f>
        <v>Irrelevant</v>
      </c>
      <c r="X474" s="4" t="str">
        <f>IF(AND(OR(I474="Exit ramp",I474="Entrance ramp"),OR('Input data'!Y489="",'Input data'!Y489&gt;(G474*1000))),G474*1000,IF(AND(OR(I474="Exit ramp",I474="Entrance ramp"),'Input data'!Y489&gt;0),'Input data'!Y489,"Irrelevant"))</f>
        <v>Irrelevant</v>
      </c>
      <c r="Y474" s="4" t="str">
        <f>IF(AND(I474="Exit ramp",'Input data'!Z489=""),95,IF(AND(I474="Entrance ramp",'Input data'!Z489=""),45,IF(AND(OR(I474="Exit ramp",I474="Entrance ramp"),'Input data'!Z489&gt;4,'Input data'!Z489&lt;200),'Input data'!Z489,"Irrelevant")))</f>
        <v>Irrelevant</v>
      </c>
      <c r="Z474" s="4" t="str">
        <f>IF(AND(OR(I474="Exit ramp",I474="Entrance ramp"),'Input data'!AA489=""),"Straight",IF(AND(OR(I474="Exit ramp",I474="Entrance ramp"),'Input data'!AA489&gt;10),'Input data'!AA489,"Irrelevant"))</f>
        <v>Irrelevant</v>
      </c>
      <c r="AA474" s="4" t="str">
        <f>IF(X474="Irrelevant","Irrelevant",IF(AND(OR(I474="Exit ramp",I474="Entrance ramp"),OR('Input data'!AB489="",'Input data'!AB489&gt;(G474*1000-X474))),G474*1000-X474,IF(AND(OR(I474="Exit ramp",I474="Entrance ramp"),'Input data'!AB489&gt;0),'Input data'!AB489,"Irrelevant")))</f>
        <v>Irrelevant</v>
      </c>
      <c r="AB474" s="4" t="str">
        <f>IF(AND(I474="Exit ramp",'Input data'!AC489=""),60,IF(AND(I474="Entrance ramp",'Input data'!AC489=""),80,IF(AND(OR(I474="Exit ramp",I474="Entrance ramp"),'Input data'!AC489&gt;4,'Input data'!AC489&lt;200),'Input data'!AC489,"Irrelevant")))</f>
        <v>Irrelevant</v>
      </c>
      <c r="AC474" s="4" t="str">
        <f>IF(AND(OR(I474="Motorway link",I474="Exit diverge",I474="Entrance merge"),'Input data'!AD489=""),"No",IF(OR(I474="Motorway link",I474="Exit diverge",I474="Entrance merge"),'Input data'!AD489,"Irrelevant"))</f>
        <v>Irrelevant</v>
      </c>
      <c r="AD474" s="4" t="str">
        <f>IF(AND(OR(I474="Motorway link",I474="Exit diverge",I474="Entrance merge"),'Input data'!AE489=""),"130 kph",IF(OR(I474="Motorway link",I474="Exit diverge",I474="Entrance merge"),'Input data'!AE489,"Irrelevant"))</f>
        <v>Irrelevant</v>
      </c>
      <c r="AE474" s="4" t="str">
        <f>IF(AND(I474="Entrance merge",'Input data'!AF489=""),"No",IF(I474="Entrance merge",'Input data'!AF489,"Irrelevant"))</f>
        <v>Irrelevant</v>
      </c>
      <c r="AF474" s="4" t="str">
        <f>IF(AND(AE474="Yes",'Input data'!AG489&gt;0,'Input data'!AG489&lt;1.00000001),'Input data'!AG489,IF(OR(AE474="No",AE474="Yes"),0,"Irrelevant"))</f>
        <v>Irrelevant</v>
      </c>
    </row>
    <row r="475" spans="1:32" x14ac:dyDescent="0.3">
      <c r="A475" s="4" t="str">
        <f>IF('Input data'!A490="","",'Input data'!A490)</f>
        <v/>
      </c>
      <c r="B475" s="4" t="str">
        <f>IF('Input data'!B490="","",'Input data'!B490)</f>
        <v/>
      </c>
      <c r="C475" s="4" t="str">
        <f>IF('Input data'!C490="","",'Input data'!C490)</f>
        <v/>
      </c>
      <c r="D475" s="4" t="str">
        <f>IF('Input data'!D490="","",'Input data'!D490)</f>
        <v/>
      </c>
      <c r="E475" s="4" t="str">
        <f>IF('Input data'!E490="","",'Input data'!E490)</f>
        <v/>
      </c>
      <c r="F475" s="4" t="str">
        <f>IF('Input data'!F490="","",'Input data'!F490)</f>
        <v/>
      </c>
      <c r="G475" s="4">
        <f>IF('Input data'!G490="","",'Input data'!G490)</f>
        <v>0</v>
      </c>
      <c r="H475" s="4" t="str">
        <f>IF('Input data'!H490&gt;0.5,'Input data'!H490,"")</f>
        <v/>
      </c>
      <c r="I475" s="4" t="str">
        <f>IF('Input data'!I490="","",'Input data'!I490)</f>
        <v/>
      </c>
      <c r="J475" s="4" t="str">
        <f>IF(AND(OR(I475="Motorway link",I475="Exit diverge",I475="Entrance merge"),'Input data'!K490=""),2,IF(AND(OR(I475="Motorway link",I475="Exit diverge",I475="Entrance merge"),'Input data'!K490&gt;0.5,'Input data'!K490&lt;21),'Input data'!K490,"Irrelevant"))</f>
        <v>Irrelevant</v>
      </c>
      <c r="K475" s="4" t="str">
        <f>IF(AND(OR(I475="Motorway link",I475="Exit diverge",I475="Entrance merge",I475="Exit ramp",I475="Entrance ramp"),'Input data'!L490=""),3.5,IF(AND(OR(I475="Motorway link",I475="Exit diverge",I475="Entrance merge",I475="Exit ramp",I475="Entrance ramp"),'Input data'!L490&gt;1.5,'Input data'!L490&lt;11),'Input data'!L490,"Irrelevant"))</f>
        <v>Irrelevant</v>
      </c>
      <c r="L475" s="4" t="str">
        <f>IF(AND(I475="Motorway link",'Input data'!M490=""),"No",IF(I475="Motorway link",'Input data'!M490,"Irrelevant"))</f>
        <v>Irrelevant</v>
      </c>
      <c r="M475" s="4" t="str">
        <f>IF(AND(L475="Yes",'Input data'!N490&gt;0,'Input data'!N490&lt;1.00000001),'Input data'!N490,IF(OR(L475="No",L475="Yes"),0,"Irrelevant"))</f>
        <v>Irrelevant</v>
      </c>
      <c r="N475" s="4" t="str">
        <f>IF(AND(OR(I475="Motorway link",I475="Exit diverge",I475="Entrance merge"),'Input data'!O490=""),3,IF(AND(OR(I475="Motorway link",I475="Exit diverge",I475="Entrance merge"),'Input data'!O490&lt;11,'Input data'!O490&gt;-0.00000001),'Input data'!O490,"Irrelevant"))</f>
        <v>Irrelevant</v>
      </c>
      <c r="O475" s="4" t="str">
        <f>IF(AND(OR(I475="Motorway link",I475="Exit diverge",I475="Entrance merge",I475="Exit ramp",I475="Entrance ramp"),'Input data'!P490=""),0.5,IF(AND(OR(I475="Motorway link",I475="Exit diverge",I475="Entrance merge",I475="Exit ramp",I475="Entrance ramp"),'Input data'!P490&gt;-0.00000001,'Input data'!P490&lt;11),'Input data'!P490,"Irrelevant"))</f>
        <v>Irrelevant</v>
      </c>
      <c r="P475" s="4" t="str">
        <f>IF(AND(OR(I475="Motorway link",I475="Exit diverge",I475="Entrance merge"),'Input data'!Q490=""),5,IF(AND(OR(I475="Motorway link",I475="Exit diverge",I475="Entrance merge"),'Input data'!Q490&gt;-0.00000001,'Input data'!Q490&lt;101),'Input data'!Q490,"Irrelevant"))</f>
        <v>Irrelevant</v>
      </c>
      <c r="Q475" s="4" t="str">
        <f>IF(AND(OR(I475="Motorway link",I475="Exit diverge",I475="Entrance merge"),'Input data'!R490=""),"Straight",IF(AND(OR(I475="Motorway link",I475="Exit diverge",I475="Entrance merge"),'Input data'!R490&gt;10),'Input data'!R490,"Irrelevant"))</f>
        <v>Irrelevant</v>
      </c>
      <c r="R475" s="4" t="str">
        <f>IF(Q475="Straight",0,IF(AND(OR(I475="Motorway link",I475="Exit diverge",I475="Entrance merge"),OR('Input data'!S490="",'Input data'!S490&gt;(G475*1000))),G475*1000,IF(AND(OR(I475="Motorway link",I475="Exit diverge",I475="Entrance merge"),'Input data'!S490&gt;0),'Input data'!S490,"Irrelevant")))</f>
        <v>Irrelevant</v>
      </c>
      <c r="S475" s="4" t="str">
        <f>IF(AND(OR(I475="Motorway link",I475="Exit diverge",I475="Entrance merge"),'Input data'!T490=""),"Straight",IF(AND(OR(I475="Motorway link",I475="Exit diverge",I475="Entrance merge"),'Input data'!T490&gt;10),'Input data'!T490,"Irrelevant"))</f>
        <v>Irrelevant</v>
      </c>
      <c r="T475" s="4" t="str">
        <f>IF(S475="Straight",0,IF(R475="Irrelevant","Irrelevant",IF(AND(OR(I475="Motorway link",I475="Exit diverge",I475="Entrance merge"),OR('Input data'!U490="",'Input data'!U490&gt;(G475*1000-R475))),G475*1000-R475,IF(AND(OR(I475="Motorway link",I475="Exit diverge",I475="Entrance merge"),'Input data'!U490&gt;0),'Input data'!U490,"Irrelevant"))))</f>
        <v>Irrelevant</v>
      </c>
      <c r="U475" s="4" t="str">
        <f>IF(AND(OR(I475="Motorway link",I475="Exit diverge",I475="Entrance merge",I475="Exit ramp",I475="Entrance ramp"),'Input data'!V490=""),"No",IF(OR(I475="Motorway link",I475="Exit diverge",I475="Entrance merge",I475="Exit ramp",I475="Entrance ramp"),'Input data'!V490,"Irrelevant"))</f>
        <v>Irrelevant</v>
      </c>
      <c r="V475" s="4" t="str">
        <f>IF(W475="Straight",IF(AND(OR(I475="Exit ramp",I475="Entrance ramp"),'Input data'!W490=""),"Straight diamond ramp",IF(OR(I475="Exit ramp",I475="Entrance ramp"),'Input data'!W490,"Irrelevant")),"Irrelevant")</f>
        <v>Irrelevant</v>
      </c>
      <c r="W475" s="4" t="str">
        <f>IF(AND(OR(I475="Exit ramp",I475="Entrance ramp"),'Input data'!X490=""),"Straight",IF(AND(OR(I475="Exit ramp",I475="Entrance ramp"),'Input data'!X490&gt;10),'Input data'!X490,"Irrelevant"))</f>
        <v>Irrelevant</v>
      </c>
      <c r="X475" s="4" t="str">
        <f>IF(AND(OR(I475="Exit ramp",I475="Entrance ramp"),OR('Input data'!Y490="",'Input data'!Y490&gt;(G475*1000))),G475*1000,IF(AND(OR(I475="Exit ramp",I475="Entrance ramp"),'Input data'!Y490&gt;0),'Input data'!Y490,"Irrelevant"))</f>
        <v>Irrelevant</v>
      </c>
      <c r="Y475" s="4" t="str">
        <f>IF(AND(I475="Exit ramp",'Input data'!Z490=""),95,IF(AND(I475="Entrance ramp",'Input data'!Z490=""),45,IF(AND(OR(I475="Exit ramp",I475="Entrance ramp"),'Input data'!Z490&gt;4,'Input data'!Z490&lt;200),'Input data'!Z490,"Irrelevant")))</f>
        <v>Irrelevant</v>
      </c>
      <c r="Z475" s="4" t="str">
        <f>IF(AND(OR(I475="Exit ramp",I475="Entrance ramp"),'Input data'!AA490=""),"Straight",IF(AND(OR(I475="Exit ramp",I475="Entrance ramp"),'Input data'!AA490&gt;10),'Input data'!AA490,"Irrelevant"))</f>
        <v>Irrelevant</v>
      </c>
      <c r="AA475" s="4" t="str">
        <f>IF(X475="Irrelevant","Irrelevant",IF(AND(OR(I475="Exit ramp",I475="Entrance ramp"),OR('Input data'!AB490="",'Input data'!AB490&gt;(G475*1000-X475))),G475*1000-X475,IF(AND(OR(I475="Exit ramp",I475="Entrance ramp"),'Input data'!AB490&gt;0),'Input data'!AB490,"Irrelevant")))</f>
        <v>Irrelevant</v>
      </c>
      <c r="AB475" s="4" t="str">
        <f>IF(AND(I475="Exit ramp",'Input data'!AC490=""),60,IF(AND(I475="Entrance ramp",'Input data'!AC490=""),80,IF(AND(OR(I475="Exit ramp",I475="Entrance ramp"),'Input data'!AC490&gt;4,'Input data'!AC490&lt;200),'Input data'!AC490,"Irrelevant")))</f>
        <v>Irrelevant</v>
      </c>
      <c r="AC475" s="4" t="str">
        <f>IF(AND(OR(I475="Motorway link",I475="Exit diverge",I475="Entrance merge"),'Input data'!AD490=""),"No",IF(OR(I475="Motorway link",I475="Exit diverge",I475="Entrance merge"),'Input data'!AD490,"Irrelevant"))</f>
        <v>Irrelevant</v>
      </c>
      <c r="AD475" s="4" t="str">
        <f>IF(AND(OR(I475="Motorway link",I475="Exit diverge",I475="Entrance merge"),'Input data'!AE490=""),"130 kph",IF(OR(I475="Motorway link",I475="Exit diverge",I475="Entrance merge"),'Input data'!AE490,"Irrelevant"))</f>
        <v>Irrelevant</v>
      </c>
      <c r="AE475" s="4" t="str">
        <f>IF(AND(I475="Entrance merge",'Input data'!AF490=""),"No",IF(I475="Entrance merge",'Input data'!AF490,"Irrelevant"))</f>
        <v>Irrelevant</v>
      </c>
      <c r="AF475" s="4" t="str">
        <f>IF(AND(AE475="Yes",'Input data'!AG490&gt;0,'Input data'!AG490&lt;1.00000001),'Input data'!AG490,IF(OR(AE475="No",AE475="Yes"),0,"Irrelevant"))</f>
        <v>Irrelevant</v>
      </c>
    </row>
    <row r="476" spans="1:32" x14ac:dyDescent="0.3">
      <c r="A476" s="4" t="str">
        <f>IF('Input data'!A491="","",'Input data'!A491)</f>
        <v/>
      </c>
      <c r="B476" s="4" t="str">
        <f>IF('Input data'!B491="","",'Input data'!B491)</f>
        <v/>
      </c>
      <c r="C476" s="4" t="str">
        <f>IF('Input data'!C491="","",'Input data'!C491)</f>
        <v/>
      </c>
      <c r="D476" s="4" t="str">
        <f>IF('Input data'!D491="","",'Input data'!D491)</f>
        <v/>
      </c>
      <c r="E476" s="4" t="str">
        <f>IF('Input data'!E491="","",'Input data'!E491)</f>
        <v/>
      </c>
      <c r="F476" s="4" t="str">
        <f>IF('Input data'!F491="","",'Input data'!F491)</f>
        <v/>
      </c>
      <c r="G476" s="4">
        <f>IF('Input data'!G491="","",'Input data'!G491)</f>
        <v>0</v>
      </c>
      <c r="H476" s="4" t="str">
        <f>IF('Input data'!H491&gt;0.5,'Input data'!H491,"")</f>
        <v/>
      </c>
      <c r="I476" s="4" t="str">
        <f>IF('Input data'!I491="","",'Input data'!I491)</f>
        <v/>
      </c>
      <c r="J476" s="4" t="str">
        <f>IF(AND(OR(I476="Motorway link",I476="Exit diverge",I476="Entrance merge"),'Input data'!K491=""),2,IF(AND(OR(I476="Motorway link",I476="Exit diverge",I476="Entrance merge"),'Input data'!K491&gt;0.5,'Input data'!K491&lt;21),'Input data'!K491,"Irrelevant"))</f>
        <v>Irrelevant</v>
      </c>
      <c r="K476" s="4" t="str">
        <f>IF(AND(OR(I476="Motorway link",I476="Exit diverge",I476="Entrance merge",I476="Exit ramp",I476="Entrance ramp"),'Input data'!L491=""),3.5,IF(AND(OR(I476="Motorway link",I476="Exit diverge",I476="Entrance merge",I476="Exit ramp",I476="Entrance ramp"),'Input data'!L491&gt;1.5,'Input data'!L491&lt;11),'Input data'!L491,"Irrelevant"))</f>
        <v>Irrelevant</v>
      </c>
      <c r="L476" s="4" t="str">
        <f>IF(AND(I476="Motorway link",'Input data'!M491=""),"No",IF(I476="Motorway link",'Input data'!M491,"Irrelevant"))</f>
        <v>Irrelevant</v>
      </c>
      <c r="M476" s="4" t="str">
        <f>IF(AND(L476="Yes",'Input data'!N491&gt;0,'Input data'!N491&lt;1.00000001),'Input data'!N491,IF(OR(L476="No",L476="Yes"),0,"Irrelevant"))</f>
        <v>Irrelevant</v>
      </c>
      <c r="N476" s="4" t="str">
        <f>IF(AND(OR(I476="Motorway link",I476="Exit diverge",I476="Entrance merge"),'Input data'!O491=""),3,IF(AND(OR(I476="Motorway link",I476="Exit diverge",I476="Entrance merge"),'Input data'!O491&lt;11,'Input data'!O491&gt;-0.00000001),'Input data'!O491,"Irrelevant"))</f>
        <v>Irrelevant</v>
      </c>
      <c r="O476" s="4" t="str">
        <f>IF(AND(OR(I476="Motorway link",I476="Exit diverge",I476="Entrance merge",I476="Exit ramp",I476="Entrance ramp"),'Input data'!P491=""),0.5,IF(AND(OR(I476="Motorway link",I476="Exit diverge",I476="Entrance merge",I476="Exit ramp",I476="Entrance ramp"),'Input data'!P491&gt;-0.00000001,'Input data'!P491&lt;11),'Input data'!P491,"Irrelevant"))</f>
        <v>Irrelevant</v>
      </c>
      <c r="P476" s="4" t="str">
        <f>IF(AND(OR(I476="Motorway link",I476="Exit diverge",I476="Entrance merge"),'Input data'!Q491=""),5,IF(AND(OR(I476="Motorway link",I476="Exit diverge",I476="Entrance merge"),'Input data'!Q491&gt;-0.00000001,'Input data'!Q491&lt;101),'Input data'!Q491,"Irrelevant"))</f>
        <v>Irrelevant</v>
      </c>
      <c r="Q476" s="4" t="str">
        <f>IF(AND(OR(I476="Motorway link",I476="Exit diverge",I476="Entrance merge"),'Input data'!R491=""),"Straight",IF(AND(OR(I476="Motorway link",I476="Exit diverge",I476="Entrance merge"),'Input data'!R491&gt;10),'Input data'!R491,"Irrelevant"))</f>
        <v>Irrelevant</v>
      </c>
      <c r="R476" s="4" t="str">
        <f>IF(Q476="Straight",0,IF(AND(OR(I476="Motorway link",I476="Exit diverge",I476="Entrance merge"),OR('Input data'!S491="",'Input data'!S491&gt;(G476*1000))),G476*1000,IF(AND(OR(I476="Motorway link",I476="Exit diverge",I476="Entrance merge"),'Input data'!S491&gt;0),'Input data'!S491,"Irrelevant")))</f>
        <v>Irrelevant</v>
      </c>
      <c r="S476" s="4" t="str">
        <f>IF(AND(OR(I476="Motorway link",I476="Exit diverge",I476="Entrance merge"),'Input data'!T491=""),"Straight",IF(AND(OR(I476="Motorway link",I476="Exit diverge",I476="Entrance merge"),'Input data'!T491&gt;10),'Input data'!T491,"Irrelevant"))</f>
        <v>Irrelevant</v>
      </c>
      <c r="T476" s="4" t="str">
        <f>IF(S476="Straight",0,IF(R476="Irrelevant","Irrelevant",IF(AND(OR(I476="Motorway link",I476="Exit diverge",I476="Entrance merge"),OR('Input data'!U491="",'Input data'!U491&gt;(G476*1000-R476))),G476*1000-R476,IF(AND(OR(I476="Motorway link",I476="Exit diverge",I476="Entrance merge"),'Input data'!U491&gt;0),'Input data'!U491,"Irrelevant"))))</f>
        <v>Irrelevant</v>
      </c>
      <c r="U476" s="4" t="str">
        <f>IF(AND(OR(I476="Motorway link",I476="Exit diverge",I476="Entrance merge",I476="Exit ramp",I476="Entrance ramp"),'Input data'!V491=""),"No",IF(OR(I476="Motorway link",I476="Exit diverge",I476="Entrance merge",I476="Exit ramp",I476="Entrance ramp"),'Input data'!V491,"Irrelevant"))</f>
        <v>Irrelevant</v>
      </c>
      <c r="V476" s="4" t="str">
        <f>IF(W476="Straight",IF(AND(OR(I476="Exit ramp",I476="Entrance ramp"),'Input data'!W491=""),"Straight diamond ramp",IF(OR(I476="Exit ramp",I476="Entrance ramp"),'Input data'!W491,"Irrelevant")),"Irrelevant")</f>
        <v>Irrelevant</v>
      </c>
      <c r="W476" s="4" t="str">
        <f>IF(AND(OR(I476="Exit ramp",I476="Entrance ramp"),'Input data'!X491=""),"Straight",IF(AND(OR(I476="Exit ramp",I476="Entrance ramp"),'Input data'!X491&gt;10),'Input data'!X491,"Irrelevant"))</f>
        <v>Irrelevant</v>
      </c>
      <c r="X476" s="4" t="str">
        <f>IF(AND(OR(I476="Exit ramp",I476="Entrance ramp"),OR('Input data'!Y491="",'Input data'!Y491&gt;(G476*1000))),G476*1000,IF(AND(OR(I476="Exit ramp",I476="Entrance ramp"),'Input data'!Y491&gt;0),'Input data'!Y491,"Irrelevant"))</f>
        <v>Irrelevant</v>
      </c>
      <c r="Y476" s="4" t="str">
        <f>IF(AND(I476="Exit ramp",'Input data'!Z491=""),95,IF(AND(I476="Entrance ramp",'Input data'!Z491=""),45,IF(AND(OR(I476="Exit ramp",I476="Entrance ramp"),'Input data'!Z491&gt;4,'Input data'!Z491&lt;200),'Input data'!Z491,"Irrelevant")))</f>
        <v>Irrelevant</v>
      </c>
      <c r="Z476" s="4" t="str">
        <f>IF(AND(OR(I476="Exit ramp",I476="Entrance ramp"),'Input data'!AA491=""),"Straight",IF(AND(OR(I476="Exit ramp",I476="Entrance ramp"),'Input data'!AA491&gt;10),'Input data'!AA491,"Irrelevant"))</f>
        <v>Irrelevant</v>
      </c>
      <c r="AA476" s="4" t="str">
        <f>IF(X476="Irrelevant","Irrelevant",IF(AND(OR(I476="Exit ramp",I476="Entrance ramp"),OR('Input data'!AB491="",'Input data'!AB491&gt;(G476*1000-X476))),G476*1000-X476,IF(AND(OR(I476="Exit ramp",I476="Entrance ramp"),'Input data'!AB491&gt;0),'Input data'!AB491,"Irrelevant")))</f>
        <v>Irrelevant</v>
      </c>
      <c r="AB476" s="4" t="str">
        <f>IF(AND(I476="Exit ramp",'Input data'!AC491=""),60,IF(AND(I476="Entrance ramp",'Input data'!AC491=""),80,IF(AND(OR(I476="Exit ramp",I476="Entrance ramp"),'Input data'!AC491&gt;4,'Input data'!AC491&lt;200),'Input data'!AC491,"Irrelevant")))</f>
        <v>Irrelevant</v>
      </c>
      <c r="AC476" s="4" t="str">
        <f>IF(AND(OR(I476="Motorway link",I476="Exit diverge",I476="Entrance merge"),'Input data'!AD491=""),"No",IF(OR(I476="Motorway link",I476="Exit diverge",I476="Entrance merge"),'Input data'!AD491,"Irrelevant"))</f>
        <v>Irrelevant</v>
      </c>
      <c r="AD476" s="4" t="str">
        <f>IF(AND(OR(I476="Motorway link",I476="Exit diverge",I476="Entrance merge"),'Input data'!AE491=""),"130 kph",IF(OR(I476="Motorway link",I476="Exit diverge",I476="Entrance merge"),'Input data'!AE491,"Irrelevant"))</f>
        <v>Irrelevant</v>
      </c>
      <c r="AE476" s="4" t="str">
        <f>IF(AND(I476="Entrance merge",'Input data'!AF491=""),"No",IF(I476="Entrance merge",'Input data'!AF491,"Irrelevant"))</f>
        <v>Irrelevant</v>
      </c>
      <c r="AF476" s="4" t="str">
        <f>IF(AND(AE476="Yes",'Input data'!AG491&gt;0,'Input data'!AG491&lt;1.00000001),'Input data'!AG491,IF(OR(AE476="No",AE476="Yes"),0,"Irrelevant"))</f>
        <v>Irrelevant</v>
      </c>
    </row>
    <row r="477" spans="1:32" x14ac:dyDescent="0.3">
      <c r="A477" s="4" t="str">
        <f>IF('Input data'!A492="","",'Input data'!A492)</f>
        <v/>
      </c>
      <c r="B477" s="4" t="str">
        <f>IF('Input data'!B492="","",'Input data'!B492)</f>
        <v/>
      </c>
      <c r="C477" s="4" t="str">
        <f>IF('Input data'!C492="","",'Input data'!C492)</f>
        <v/>
      </c>
      <c r="D477" s="4" t="str">
        <f>IF('Input data'!D492="","",'Input data'!D492)</f>
        <v/>
      </c>
      <c r="E477" s="4" t="str">
        <f>IF('Input data'!E492="","",'Input data'!E492)</f>
        <v/>
      </c>
      <c r="F477" s="4" t="str">
        <f>IF('Input data'!F492="","",'Input data'!F492)</f>
        <v/>
      </c>
      <c r="G477" s="4">
        <f>IF('Input data'!G492="","",'Input data'!G492)</f>
        <v>0</v>
      </c>
      <c r="H477" s="4" t="str">
        <f>IF('Input data'!H492&gt;0.5,'Input data'!H492,"")</f>
        <v/>
      </c>
      <c r="I477" s="4" t="str">
        <f>IF('Input data'!I492="","",'Input data'!I492)</f>
        <v/>
      </c>
      <c r="J477" s="4" t="str">
        <f>IF(AND(OR(I477="Motorway link",I477="Exit diverge",I477="Entrance merge"),'Input data'!K492=""),2,IF(AND(OR(I477="Motorway link",I477="Exit diverge",I477="Entrance merge"),'Input data'!K492&gt;0.5,'Input data'!K492&lt;21),'Input data'!K492,"Irrelevant"))</f>
        <v>Irrelevant</v>
      </c>
      <c r="K477" s="4" t="str">
        <f>IF(AND(OR(I477="Motorway link",I477="Exit diverge",I477="Entrance merge",I477="Exit ramp",I477="Entrance ramp"),'Input data'!L492=""),3.5,IF(AND(OR(I477="Motorway link",I477="Exit diverge",I477="Entrance merge",I477="Exit ramp",I477="Entrance ramp"),'Input data'!L492&gt;1.5,'Input data'!L492&lt;11),'Input data'!L492,"Irrelevant"))</f>
        <v>Irrelevant</v>
      </c>
      <c r="L477" s="4" t="str">
        <f>IF(AND(I477="Motorway link",'Input data'!M492=""),"No",IF(I477="Motorway link",'Input data'!M492,"Irrelevant"))</f>
        <v>Irrelevant</v>
      </c>
      <c r="M477" s="4" t="str">
        <f>IF(AND(L477="Yes",'Input data'!N492&gt;0,'Input data'!N492&lt;1.00000001),'Input data'!N492,IF(OR(L477="No",L477="Yes"),0,"Irrelevant"))</f>
        <v>Irrelevant</v>
      </c>
      <c r="N477" s="4" t="str">
        <f>IF(AND(OR(I477="Motorway link",I477="Exit diverge",I477="Entrance merge"),'Input data'!O492=""),3,IF(AND(OR(I477="Motorway link",I477="Exit diverge",I477="Entrance merge"),'Input data'!O492&lt;11,'Input data'!O492&gt;-0.00000001),'Input data'!O492,"Irrelevant"))</f>
        <v>Irrelevant</v>
      </c>
      <c r="O477" s="4" t="str">
        <f>IF(AND(OR(I477="Motorway link",I477="Exit diverge",I477="Entrance merge",I477="Exit ramp",I477="Entrance ramp"),'Input data'!P492=""),0.5,IF(AND(OR(I477="Motorway link",I477="Exit diverge",I477="Entrance merge",I477="Exit ramp",I477="Entrance ramp"),'Input data'!P492&gt;-0.00000001,'Input data'!P492&lt;11),'Input data'!P492,"Irrelevant"))</f>
        <v>Irrelevant</v>
      </c>
      <c r="P477" s="4" t="str">
        <f>IF(AND(OR(I477="Motorway link",I477="Exit diverge",I477="Entrance merge"),'Input data'!Q492=""),5,IF(AND(OR(I477="Motorway link",I477="Exit diverge",I477="Entrance merge"),'Input data'!Q492&gt;-0.00000001,'Input data'!Q492&lt;101),'Input data'!Q492,"Irrelevant"))</f>
        <v>Irrelevant</v>
      </c>
      <c r="Q477" s="4" t="str">
        <f>IF(AND(OR(I477="Motorway link",I477="Exit diverge",I477="Entrance merge"),'Input data'!R492=""),"Straight",IF(AND(OR(I477="Motorway link",I477="Exit diverge",I477="Entrance merge"),'Input data'!R492&gt;10),'Input data'!R492,"Irrelevant"))</f>
        <v>Irrelevant</v>
      </c>
      <c r="R477" s="4" t="str">
        <f>IF(Q477="Straight",0,IF(AND(OR(I477="Motorway link",I477="Exit diverge",I477="Entrance merge"),OR('Input data'!S492="",'Input data'!S492&gt;(G477*1000))),G477*1000,IF(AND(OR(I477="Motorway link",I477="Exit diverge",I477="Entrance merge"),'Input data'!S492&gt;0),'Input data'!S492,"Irrelevant")))</f>
        <v>Irrelevant</v>
      </c>
      <c r="S477" s="4" t="str">
        <f>IF(AND(OR(I477="Motorway link",I477="Exit diverge",I477="Entrance merge"),'Input data'!T492=""),"Straight",IF(AND(OR(I477="Motorway link",I477="Exit diverge",I477="Entrance merge"),'Input data'!T492&gt;10),'Input data'!T492,"Irrelevant"))</f>
        <v>Irrelevant</v>
      </c>
      <c r="T477" s="4" t="str">
        <f>IF(S477="Straight",0,IF(R477="Irrelevant","Irrelevant",IF(AND(OR(I477="Motorway link",I477="Exit diverge",I477="Entrance merge"),OR('Input data'!U492="",'Input data'!U492&gt;(G477*1000-R477))),G477*1000-R477,IF(AND(OR(I477="Motorway link",I477="Exit diverge",I477="Entrance merge"),'Input data'!U492&gt;0),'Input data'!U492,"Irrelevant"))))</f>
        <v>Irrelevant</v>
      </c>
      <c r="U477" s="4" t="str">
        <f>IF(AND(OR(I477="Motorway link",I477="Exit diverge",I477="Entrance merge",I477="Exit ramp",I477="Entrance ramp"),'Input data'!V492=""),"No",IF(OR(I477="Motorway link",I477="Exit diverge",I477="Entrance merge",I477="Exit ramp",I477="Entrance ramp"),'Input data'!V492,"Irrelevant"))</f>
        <v>Irrelevant</v>
      </c>
      <c r="V477" s="4" t="str">
        <f>IF(W477="Straight",IF(AND(OR(I477="Exit ramp",I477="Entrance ramp"),'Input data'!W492=""),"Straight diamond ramp",IF(OR(I477="Exit ramp",I477="Entrance ramp"),'Input data'!W492,"Irrelevant")),"Irrelevant")</f>
        <v>Irrelevant</v>
      </c>
      <c r="W477" s="4" t="str">
        <f>IF(AND(OR(I477="Exit ramp",I477="Entrance ramp"),'Input data'!X492=""),"Straight",IF(AND(OR(I477="Exit ramp",I477="Entrance ramp"),'Input data'!X492&gt;10),'Input data'!X492,"Irrelevant"))</f>
        <v>Irrelevant</v>
      </c>
      <c r="X477" s="4" t="str">
        <f>IF(AND(OR(I477="Exit ramp",I477="Entrance ramp"),OR('Input data'!Y492="",'Input data'!Y492&gt;(G477*1000))),G477*1000,IF(AND(OR(I477="Exit ramp",I477="Entrance ramp"),'Input data'!Y492&gt;0),'Input data'!Y492,"Irrelevant"))</f>
        <v>Irrelevant</v>
      </c>
      <c r="Y477" s="4" t="str">
        <f>IF(AND(I477="Exit ramp",'Input data'!Z492=""),95,IF(AND(I477="Entrance ramp",'Input data'!Z492=""),45,IF(AND(OR(I477="Exit ramp",I477="Entrance ramp"),'Input data'!Z492&gt;4,'Input data'!Z492&lt;200),'Input data'!Z492,"Irrelevant")))</f>
        <v>Irrelevant</v>
      </c>
      <c r="Z477" s="4" t="str">
        <f>IF(AND(OR(I477="Exit ramp",I477="Entrance ramp"),'Input data'!AA492=""),"Straight",IF(AND(OR(I477="Exit ramp",I477="Entrance ramp"),'Input data'!AA492&gt;10),'Input data'!AA492,"Irrelevant"))</f>
        <v>Irrelevant</v>
      </c>
      <c r="AA477" s="4" t="str">
        <f>IF(X477="Irrelevant","Irrelevant",IF(AND(OR(I477="Exit ramp",I477="Entrance ramp"),OR('Input data'!AB492="",'Input data'!AB492&gt;(G477*1000-X477))),G477*1000-X477,IF(AND(OR(I477="Exit ramp",I477="Entrance ramp"),'Input data'!AB492&gt;0),'Input data'!AB492,"Irrelevant")))</f>
        <v>Irrelevant</v>
      </c>
      <c r="AB477" s="4" t="str">
        <f>IF(AND(I477="Exit ramp",'Input data'!AC492=""),60,IF(AND(I477="Entrance ramp",'Input data'!AC492=""),80,IF(AND(OR(I477="Exit ramp",I477="Entrance ramp"),'Input data'!AC492&gt;4,'Input data'!AC492&lt;200),'Input data'!AC492,"Irrelevant")))</f>
        <v>Irrelevant</v>
      </c>
      <c r="AC477" s="4" t="str">
        <f>IF(AND(OR(I477="Motorway link",I477="Exit diverge",I477="Entrance merge"),'Input data'!AD492=""),"No",IF(OR(I477="Motorway link",I477="Exit diverge",I477="Entrance merge"),'Input data'!AD492,"Irrelevant"))</f>
        <v>Irrelevant</v>
      </c>
      <c r="AD477" s="4" t="str">
        <f>IF(AND(OR(I477="Motorway link",I477="Exit diverge",I477="Entrance merge"),'Input data'!AE492=""),"130 kph",IF(OR(I477="Motorway link",I477="Exit diverge",I477="Entrance merge"),'Input data'!AE492,"Irrelevant"))</f>
        <v>Irrelevant</v>
      </c>
      <c r="AE477" s="4" t="str">
        <f>IF(AND(I477="Entrance merge",'Input data'!AF492=""),"No",IF(I477="Entrance merge",'Input data'!AF492,"Irrelevant"))</f>
        <v>Irrelevant</v>
      </c>
      <c r="AF477" s="4" t="str">
        <f>IF(AND(AE477="Yes",'Input data'!AG492&gt;0,'Input data'!AG492&lt;1.00000001),'Input data'!AG492,IF(OR(AE477="No",AE477="Yes"),0,"Irrelevant"))</f>
        <v>Irrelevant</v>
      </c>
    </row>
    <row r="478" spans="1:32" x14ac:dyDescent="0.3">
      <c r="A478" s="4" t="str">
        <f>IF('Input data'!A493="","",'Input data'!A493)</f>
        <v/>
      </c>
      <c r="B478" s="4" t="str">
        <f>IF('Input data'!B493="","",'Input data'!B493)</f>
        <v/>
      </c>
      <c r="C478" s="4" t="str">
        <f>IF('Input data'!C493="","",'Input data'!C493)</f>
        <v/>
      </c>
      <c r="D478" s="4" t="str">
        <f>IF('Input data'!D493="","",'Input data'!D493)</f>
        <v/>
      </c>
      <c r="E478" s="4" t="str">
        <f>IF('Input data'!E493="","",'Input data'!E493)</f>
        <v/>
      </c>
      <c r="F478" s="4" t="str">
        <f>IF('Input data'!F493="","",'Input data'!F493)</f>
        <v/>
      </c>
      <c r="G478" s="4">
        <f>IF('Input data'!G493="","",'Input data'!G493)</f>
        <v>0</v>
      </c>
      <c r="H478" s="4" t="str">
        <f>IF('Input data'!H493&gt;0.5,'Input data'!H493,"")</f>
        <v/>
      </c>
      <c r="I478" s="4" t="str">
        <f>IF('Input data'!I493="","",'Input data'!I493)</f>
        <v/>
      </c>
      <c r="J478" s="4" t="str">
        <f>IF(AND(OR(I478="Motorway link",I478="Exit diverge",I478="Entrance merge"),'Input data'!K493=""),2,IF(AND(OR(I478="Motorway link",I478="Exit diverge",I478="Entrance merge"),'Input data'!K493&gt;0.5,'Input data'!K493&lt;21),'Input data'!K493,"Irrelevant"))</f>
        <v>Irrelevant</v>
      </c>
      <c r="K478" s="4" t="str">
        <f>IF(AND(OR(I478="Motorway link",I478="Exit diverge",I478="Entrance merge",I478="Exit ramp",I478="Entrance ramp"),'Input data'!L493=""),3.5,IF(AND(OR(I478="Motorway link",I478="Exit diverge",I478="Entrance merge",I478="Exit ramp",I478="Entrance ramp"),'Input data'!L493&gt;1.5,'Input data'!L493&lt;11),'Input data'!L493,"Irrelevant"))</f>
        <v>Irrelevant</v>
      </c>
      <c r="L478" s="4" t="str">
        <f>IF(AND(I478="Motorway link",'Input data'!M493=""),"No",IF(I478="Motorway link",'Input data'!M493,"Irrelevant"))</f>
        <v>Irrelevant</v>
      </c>
      <c r="M478" s="4" t="str">
        <f>IF(AND(L478="Yes",'Input data'!N493&gt;0,'Input data'!N493&lt;1.00000001),'Input data'!N493,IF(OR(L478="No",L478="Yes"),0,"Irrelevant"))</f>
        <v>Irrelevant</v>
      </c>
      <c r="N478" s="4" t="str">
        <f>IF(AND(OR(I478="Motorway link",I478="Exit diverge",I478="Entrance merge"),'Input data'!O493=""),3,IF(AND(OR(I478="Motorway link",I478="Exit diverge",I478="Entrance merge"),'Input data'!O493&lt;11,'Input data'!O493&gt;-0.00000001),'Input data'!O493,"Irrelevant"))</f>
        <v>Irrelevant</v>
      </c>
      <c r="O478" s="4" t="str">
        <f>IF(AND(OR(I478="Motorway link",I478="Exit diverge",I478="Entrance merge",I478="Exit ramp",I478="Entrance ramp"),'Input data'!P493=""),0.5,IF(AND(OR(I478="Motorway link",I478="Exit diverge",I478="Entrance merge",I478="Exit ramp",I478="Entrance ramp"),'Input data'!P493&gt;-0.00000001,'Input data'!P493&lt;11),'Input data'!P493,"Irrelevant"))</f>
        <v>Irrelevant</v>
      </c>
      <c r="P478" s="4" t="str">
        <f>IF(AND(OR(I478="Motorway link",I478="Exit diverge",I478="Entrance merge"),'Input data'!Q493=""),5,IF(AND(OR(I478="Motorway link",I478="Exit diverge",I478="Entrance merge"),'Input data'!Q493&gt;-0.00000001,'Input data'!Q493&lt;101),'Input data'!Q493,"Irrelevant"))</f>
        <v>Irrelevant</v>
      </c>
      <c r="Q478" s="4" t="str">
        <f>IF(AND(OR(I478="Motorway link",I478="Exit diverge",I478="Entrance merge"),'Input data'!R493=""),"Straight",IF(AND(OR(I478="Motorway link",I478="Exit diverge",I478="Entrance merge"),'Input data'!R493&gt;10),'Input data'!R493,"Irrelevant"))</f>
        <v>Irrelevant</v>
      </c>
      <c r="R478" s="4" t="str">
        <f>IF(Q478="Straight",0,IF(AND(OR(I478="Motorway link",I478="Exit diverge",I478="Entrance merge"),OR('Input data'!S493="",'Input data'!S493&gt;(G478*1000))),G478*1000,IF(AND(OR(I478="Motorway link",I478="Exit diverge",I478="Entrance merge"),'Input data'!S493&gt;0),'Input data'!S493,"Irrelevant")))</f>
        <v>Irrelevant</v>
      </c>
      <c r="S478" s="4" t="str">
        <f>IF(AND(OR(I478="Motorway link",I478="Exit diverge",I478="Entrance merge"),'Input data'!T493=""),"Straight",IF(AND(OR(I478="Motorway link",I478="Exit diverge",I478="Entrance merge"),'Input data'!T493&gt;10),'Input data'!T493,"Irrelevant"))</f>
        <v>Irrelevant</v>
      </c>
      <c r="T478" s="4" t="str">
        <f>IF(S478="Straight",0,IF(R478="Irrelevant","Irrelevant",IF(AND(OR(I478="Motorway link",I478="Exit diverge",I478="Entrance merge"),OR('Input data'!U493="",'Input data'!U493&gt;(G478*1000-R478))),G478*1000-R478,IF(AND(OR(I478="Motorway link",I478="Exit diverge",I478="Entrance merge"),'Input data'!U493&gt;0),'Input data'!U493,"Irrelevant"))))</f>
        <v>Irrelevant</v>
      </c>
      <c r="U478" s="4" t="str">
        <f>IF(AND(OR(I478="Motorway link",I478="Exit diverge",I478="Entrance merge",I478="Exit ramp",I478="Entrance ramp"),'Input data'!V493=""),"No",IF(OR(I478="Motorway link",I478="Exit diverge",I478="Entrance merge",I478="Exit ramp",I478="Entrance ramp"),'Input data'!V493,"Irrelevant"))</f>
        <v>Irrelevant</v>
      </c>
      <c r="V478" s="4" t="str">
        <f>IF(W478="Straight",IF(AND(OR(I478="Exit ramp",I478="Entrance ramp"),'Input data'!W493=""),"Straight diamond ramp",IF(OR(I478="Exit ramp",I478="Entrance ramp"),'Input data'!W493,"Irrelevant")),"Irrelevant")</f>
        <v>Irrelevant</v>
      </c>
      <c r="W478" s="4" t="str">
        <f>IF(AND(OR(I478="Exit ramp",I478="Entrance ramp"),'Input data'!X493=""),"Straight",IF(AND(OR(I478="Exit ramp",I478="Entrance ramp"),'Input data'!X493&gt;10),'Input data'!X493,"Irrelevant"))</f>
        <v>Irrelevant</v>
      </c>
      <c r="X478" s="4" t="str">
        <f>IF(AND(OR(I478="Exit ramp",I478="Entrance ramp"),OR('Input data'!Y493="",'Input data'!Y493&gt;(G478*1000))),G478*1000,IF(AND(OR(I478="Exit ramp",I478="Entrance ramp"),'Input data'!Y493&gt;0),'Input data'!Y493,"Irrelevant"))</f>
        <v>Irrelevant</v>
      </c>
      <c r="Y478" s="4" t="str">
        <f>IF(AND(I478="Exit ramp",'Input data'!Z493=""),95,IF(AND(I478="Entrance ramp",'Input data'!Z493=""),45,IF(AND(OR(I478="Exit ramp",I478="Entrance ramp"),'Input data'!Z493&gt;4,'Input data'!Z493&lt;200),'Input data'!Z493,"Irrelevant")))</f>
        <v>Irrelevant</v>
      </c>
      <c r="Z478" s="4" t="str">
        <f>IF(AND(OR(I478="Exit ramp",I478="Entrance ramp"),'Input data'!AA493=""),"Straight",IF(AND(OR(I478="Exit ramp",I478="Entrance ramp"),'Input data'!AA493&gt;10),'Input data'!AA493,"Irrelevant"))</f>
        <v>Irrelevant</v>
      </c>
      <c r="AA478" s="4" t="str">
        <f>IF(X478="Irrelevant","Irrelevant",IF(AND(OR(I478="Exit ramp",I478="Entrance ramp"),OR('Input data'!AB493="",'Input data'!AB493&gt;(G478*1000-X478))),G478*1000-X478,IF(AND(OR(I478="Exit ramp",I478="Entrance ramp"),'Input data'!AB493&gt;0),'Input data'!AB493,"Irrelevant")))</f>
        <v>Irrelevant</v>
      </c>
      <c r="AB478" s="4" t="str">
        <f>IF(AND(I478="Exit ramp",'Input data'!AC493=""),60,IF(AND(I478="Entrance ramp",'Input data'!AC493=""),80,IF(AND(OR(I478="Exit ramp",I478="Entrance ramp"),'Input data'!AC493&gt;4,'Input data'!AC493&lt;200),'Input data'!AC493,"Irrelevant")))</f>
        <v>Irrelevant</v>
      </c>
      <c r="AC478" s="4" t="str">
        <f>IF(AND(OR(I478="Motorway link",I478="Exit diverge",I478="Entrance merge"),'Input data'!AD493=""),"No",IF(OR(I478="Motorway link",I478="Exit diverge",I478="Entrance merge"),'Input data'!AD493,"Irrelevant"))</f>
        <v>Irrelevant</v>
      </c>
      <c r="AD478" s="4" t="str">
        <f>IF(AND(OR(I478="Motorway link",I478="Exit diverge",I478="Entrance merge"),'Input data'!AE493=""),"130 kph",IF(OR(I478="Motorway link",I478="Exit diverge",I478="Entrance merge"),'Input data'!AE493,"Irrelevant"))</f>
        <v>Irrelevant</v>
      </c>
      <c r="AE478" s="4" t="str">
        <f>IF(AND(I478="Entrance merge",'Input data'!AF493=""),"No",IF(I478="Entrance merge",'Input data'!AF493,"Irrelevant"))</f>
        <v>Irrelevant</v>
      </c>
      <c r="AF478" s="4" t="str">
        <f>IF(AND(AE478="Yes",'Input data'!AG493&gt;0,'Input data'!AG493&lt;1.00000001),'Input data'!AG493,IF(OR(AE478="No",AE478="Yes"),0,"Irrelevant"))</f>
        <v>Irrelevant</v>
      </c>
    </row>
    <row r="479" spans="1:32" x14ac:dyDescent="0.3">
      <c r="A479" s="4" t="str">
        <f>IF('Input data'!A494="","",'Input data'!A494)</f>
        <v/>
      </c>
      <c r="B479" s="4" t="str">
        <f>IF('Input data'!B494="","",'Input data'!B494)</f>
        <v/>
      </c>
      <c r="C479" s="4" t="str">
        <f>IF('Input data'!C494="","",'Input data'!C494)</f>
        <v/>
      </c>
      <c r="D479" s="4" t="str">
        <f>IF('Input data'!D494="","",'Input data'!D494)</f>
        <v/>
      </c>
      <c r="E479" s="4" t="str">
        <f>IF('Input data'!E494="","",'Input data'!E494)</f>
        <v/>
      </c>
      <c r="F479" s="4" t="str">
        <f>IF('Input data'!F494="","",'Input data'!F494)</f>
        <v/>
      </c>
      <c r="G479" s="4">
        <f>IF('Input data'!G494="","",'Input data'!G494)</f>
        <v>0</v>
      </c>
      <c r="H479" s="4" t="str">
        <f>IF('Input data'!H494&gt;0.5,'Input data'!H494,"")</f>
        <v/>
      </c>
      <c r="I479" s="4" t="str">
        <f>IF('Input data'!I494="","",'Input data'!I494)</f>
        <v/>
      </c>
      <c r="J479" s="4" t="str">
        <f>IF(AND(OR(I479="Motorway link",I479="Exit diverge",I479="Entrance merge"),'Input data'!K494=""),2,IF(AND(OR(I479="Motorway link",I479="Exit diverge",I479="Entrance merge"),'Input data'!K494&gt;0.5,'Input data'!K494&lt;21),'Input data'!K494,"Irrelevant"))</f>
        <v>Irrelevant</v>
      </c>
      <c r="K479" s="4" t="str">
        <f>IF(AND(OR(I479="Motorway link",I479="Exit diverge",I479="Entrance merge",I479="Exit ramp",I479="Entrance ramp"),'Input data'!L494=""),3.5,IF(AND(OR(I479="Motorway link",I479="Exit diverge",I479="Entrance merge",I479="Exit ramp",I479="Entrance ramp"),'Input data'!L494&gt;1.5,'Input data'!L494&lt;11),'Input data'!L494,"Irrelevant"))</f>
        <v>Irrelevant</v>
      </c>
      <c r="L479" s="4" t="str">
        <f>IF(AND(I479="Motorway link",'Input data'!M494=""),"No",IF(I479="Motorway link",'Input data'!M494,"Irrelevant"))</f>
        <v>Irrelevant</v>
      </c>
      <c r="M479" s="4" t="str">
        <f>IF(AND(L479="Yes",'Input data'!N494&gt;0,'Input data'!N494&lt;1.00000001),'Input data'!N494,IF(OR(L479="No",L479="Yes"),0,"Irrelevant"))</f>
        <v>Irrelevant</v>
      </c>
      <c r="N479" s="4" t="str">
        <f>IF(AND(OR(I479="Motorway link",I479="Exit diverge",I479="Entrance merge"),'Input data'!O494=""),3,IF(AND(OR(I479="Motorway link",I479="Exit diverge",I479="Entrance merge"),'Input data'!O494&lt;11,'Input data'!O494&gt;-0.00000001),'Input data'!O494,"Irrelevant"))</f>
        <v>Irrelevant</v>
      </c>
      <c r="O479" s="4" t="str">
        <f>IF(AND(OR(I479="Motorway link",I479="Exit diverge",I479="Entrance merge",I479="Exit ramp",I479="Entrance ramp"),'Input data'!P494=""),0.5,IF(AND(OR(I479="Motorway link",I479="Exit diverge",I479="Entrance merge",I479="Exit ramp",I479="Entrance ramp"),'Input data'!P494&gt;-0.00000001,'Input data'!P494&lt;11),'Input data'!P494,"Irrelevant"))</f>
        <v>Irrelevant</v>
      </c>
      <c r="P479" s="4" t="str">
        <f>IF(AND(OR(I479="Motorway link",I479="Exit diverge",I479="Entrance merge"),'Input data'!Q494=""),5,IF(AND(OR(I479="Motorway link",I479="Exit diverge",I479="Entrance merge"),'Input data'!Q494&gt;-0.00000001,'Input data'!Q494&lt;101),'Input data'!Q494,"Irrelevant"))</f>
        <v>Irrelevant</v>
      </c>
      <c r="Q479" s="4" t="str">
        <f>IF(AND(OR(I479="Motorway link",I479="Exit diverge",I479="Entrance merge"),'Input data'!R494=""),"Straight",IF(AND(OR(I479="Motorway link",I479="Exit diverge",I479="Entrance merge"),'Input data'!R494&gt;10),'Input data'!R494,"Irrelevant"))</f>
        <v>Irrelevant</v>
      </c>
      <c r="R479" s="4" t="str">
        <f>IF(Q479="Straight",0,IF(AND(OR(I479="Motorway link",I479="Exit diverge",I479="Entrance merge"),OR('Input data'!S494="",'Input data'!S494&gt;(G479*1000))),G479*1000,IF(AND(OR(I479="Motorway link",I479="Exit diverge",I479="Entrance merge"),'Input data'!S494&gt;0),'Input data'!S494,"Irrelevant")))</f>
        <v>Irrelevant</v>
      </c>
      <c r="S479" s="4" t="str">
        <f>IF(AND(OR(I479="Motorway link",I479="Exit diverge",I479="Entrance merge"),'Input data'!T494=""),"Straight",IF(AND(OR(I479="Motorway link",I479="Exit diverge",I479="Entrance merge"),'Input data'!T494&gt;10),'Input data'!T494,"Irrelevant"))</f>
        <v>Irrelevant</v>
      </c>
      <c r="T479" s="4" t="str">
        <f>IF(S479="Straight",0,IF(R479="Irrelevant","Irrelevant",IF(AND(OR(I479="Motorway link",I479="Exit diverge",I479="Entrance merge"),OR('Input data'!U494="",'Input data'!U494&gt;(G479*1000-R479))),G479*1000-R479,IF(AND(OR(I479="Motorway link",I479="Exit diverge",I479="Entrance merge"),'Input data'!U494&gt;0),'Input data'!U494,"Irrelevant"))))</f>
        <v>Irrelevant</v>
      </c>
      <c r="U479" s="4" t="str">
        <f>IF(AND(OR(I479="Motorway link",I479="Exit diverge",I479="Entrance merge",I479="Exit ramp",I479="Entrance ramp"),'Input data'!V494=""),"No",IF(OR(I479="Motorway link",I479="Exit diverge",I479="Entrance merge",I479="Exit ramp",I479="Entrance ramp"),'Input data'!V494,"Irrelevant"))</f>
        <v>Irrelevant</v>
      </c>
      <c r="V479" s="4" t="str">
        <f>IF(W479="Straight",IF(AND(OR(I479="Exit ramp",I479="Entrance ramp"),'Input data'!W494=""),"Straight diamond ramp",IF(OR(I479="Exit ramp",I479="Entrance ramp"),'Input data'!W494,"Irrelevant")),"Irrelevant")</f>
        <v>Irrelevant</v>
      </c>
      <c r="W479" s="4" t="str">
        <f>IF(AND(OR(I479="Exit ramp",I479="Entrance ramp"),'Input data'!X494=""),"Straight",IF(AND(OR(I479="Exit ramp",I479="Entrance ramp"),'Input data'!X494&gt;10),'Input data'!X494,"Irrelevant"))</f>
        <v>Irrelevant</v>
      </c>
      <c r="X479" s="4" t="str">
        <f>IF(AND(OR(I479="Exit ramp",I479="Entrance ramp"),OR('Input data'!Y494="",'Input data'!Y494&gt;(G479*1000))),G479*1000,IF(AND(OR(I479="Exit ramp",I479="Entrance ramp"),'Input data'!Y494&gt;0),'Input data'!Y494,"Irrelevant"))</f>
        <v>Irrelevant</v>
      </c>
      <c r="Y479" s="4" t="str">
        <f>IF(AND(I479="Exit ramp",'Input data'!Z494=""),95,IF(AND(I479="Entrance ramp",'Input data'!Z494=""),45,IF(AND(OR(I479="Exit ramp",I479="Entrance ramp"),'Input data'!Z494&gt;4,'Input data'!Z494&lt;200),'Input data'!Z494,"Irrelevant")))</f>
        <v>Irrelevant</v>
      </c>
      <c r="Z479" s="4" t="str">
        <f>IF(AND(OR(I479="Exit ramp",I479="Entrance ramp"),'Input data'!AA494=""),"Straight",IF(AND(OR(I479="Exit ramp",I479="Entrance ramp"),'Input data'!AA494&gt;10),'Input data'!AA494,"Irrelevant"))</f>
        <v>Irrelevant</v>
      </c>
      <c r="AA479" s="4" t="str">
        <f>IF(X479="Irrelevant","Irrelevant",IF(AND(OR(I479="Exit ramp",I479="Entrance ramp"),OR('Input data'!AB494="",'Input data'!AB494&gt;(G479*1000-X479))),G479*1000-X479,IF(AND(OR(I479="Exit ramp",I479="Entrance ramp"),'Input data'!AB494&gt;0),'Input data'!AB494,"Irrelevant")))</f>
        <v>Irrelevant</v>
      </c>
      <c r="AB479" s="4" t="str">
        <f>IF(AND(I479="Exit ramp",'Input data'!AC494=""),60,IF(AND(I479="Entrance ramp",'Input data'!AC494=""),80,IF(AND(OR(I479="Exit ramp",I479="Entrance ramp"),'Input data'!AC494&gt;4,'Input data'!AC494&lt;200),'Input data'!AC494,"Irrelevant")))</f>
        <v>Irrelevant</v>
      </c>
      <c r="AC479" s="4" t="str">
        <f>IF(AND(OR(I479="Motorway link",I479="Exit diverge",I479="Entrance merge"),'Input data'!AD494=""),"No",IF(OR(I479="Motorway link",I479="Exit diverge",I479="Entrance merge"),'Input data'!AD494,"Irrelevant"))</f>
        <v>Irrelevant</v>
      </c>
      <c r="AD479" s="4" t="str">
        <f>IF(AND(OR(I479="Motorway link",I479="Exit diverge",I479="Entrance merge"),'Input data'!AE494=""),"130 kph",IF(OR(I479="Motorway link",I479="Exit diverge",I479="Entrance merge"),'Input data'!AE494,"Irrelevant"))</f>
        <v>Irrelevant</v>
      </c>
      <c r="AE479" s="4" t="str">
        <f>IF(AND(I479="Entrance merge",'Input data'!AF494=""),"No",IF(I479="Entrance merge",'Input data'!AF494,"Irrelevant"))</f>
        <v>Irrelevant</v>
      </c>
      <c r="AF479" s="4" t="str">
        <f>IF(AND(AE479="Yes",'Input data'!AG494&gt;0,'Input data'!AG494&lt;1.00000001),'Input data'!AG494,IF(OR(AE479="No",AE479="Yes"),0,"Irrelevant"))</f>
        <v>Irrelevant</v>
      </c>
    </row>
    <row r="480" spans="1:32" x14ac:dyDescent="0.3">
      <c r="A480" s="4" t="str">
        <f>IF('Input data'!A495="","",'Input data'!A495)</f>
        <v/>
      </c>
      <c r="B480" s="4" t="str">
        <f>IF('Input data'!B495="","",'Input data'!B495)</f>
        <v/>
      </c>
      <c r="C480" s="4" t="str">
        <f>IF('Input data'!C495="","",'Input data'!C495)</f>
        <v/>
      </c>
      <c r="D480" s="4" t="str">
        <f>IF('Input data'!D495="","",'Input data'!D495)</f>
        <v/>
      </c>
      <c r="E480" s="4" t="str">
        <f>IF('Input data'!E495="","",'Input data'!E495)</f>
        <v/>
      </c>
      <c r="F480" s="4" t="str">
        <f>IF('Input data'!F495="","",'Input data'!F495)</f>
        <v/>
      </c>
      <c r="G480" s="4">
        <f>IF('Input data'!G495="","",'Input data'!G495)</f>
        <v>0</v>
      </c>
      <c r="H480" s="4" t="str">
        <f>IF('Input data'!H495&gt;0.5,'Input data'!H495,"")</f>
        <v/>
      </c>
      <c r="I480" s="4" t="str">
        <f>IF('Input data'!I495="","",'Input data'!I495)</f>
        <v/>
      </c>
      <c r="J480" s="4" t="str">
        <f>IF(AND(OR(I480="Motorway link",I480="Exit diverge",I480="Entrance merge"),'Input data'!K495=""),2,IF(AND(OR(I480="Motorway link",I480="Exit diverge",I480="Entrance merge"),'Input data'!K495&gt;0.5,'Input data'!K495&lt;21),'Input data'!K495,"Irrelevant"))</f>
        <v>Irrelevant</v>
      </c>
      <c r="K480" s="4" t="str">
        <f>IF(AND(OR(I480="Motorway link",I480="Exit diverge",I480="Entrance merge",I480="Exit ramp",I480="Entrance ramp"),'Input data'!L495=""),3.5,IF(AND(OR(I480="Motorway link",I480="Exit diverge",I480="Entrance merge",I480="Exit ramp",I480="Entrance ramp"),'Input data'!L495&gt;1.5,'Input data'!L495&lt;11),'Input data'!L495,"Irrelevant"))</f>
        <v>Irrelevant</v>
      </c>
      <c r="L480" s="4" t="str">
        <f>IF(AND(I480="Motorway link",'Input data'!M495=""),"No",IF(I480="Motorway link",'Input data'!M495,"Irrelevant"))</f>
        <v>Irrelevant</v>
      </c>
      <c r="M480" s="4" t="str">
        <f>IF(AND(L480="Yes",'Input data'!N495&gt;0,'Input data'!N495&lt;1.00000001),'Input data'!N495,IF(OR(L480="No",L480="Yes"),0,"Irrelevant"))</f>
        <v>Irrelevant</v>
      </c>
      <c r="N480" s="4" t="str">
        <f>IF(AND(OR(I480="Motorway link",I480="Exit diverge",I480="Entrance merge"),'Input data'!O495=""),3,IF(AND(OR(I480="Motorway link",I480="Exit diverge",I480="Entrance merge"),'Input data'!O495&lt;11,'Input data'!O495&gt;-0.00000001),'Input data'!O495,"Irrelevant"))</f>
        <v>Irrelevant</v>
      </c>
      <c r="O480" s="4" t="str">
        <f>IF(AND(OR(I480="Motorway link",I480="Exit diverge",I480="Entrance merge",I480="Exit ramp",I480="Entrance ramp"),'Input data'!P495=""),0.5,IF(AND(OR(I480="Motorway link",I480="Exit diverge",I480="Entrance merge",I480="Exit ramp",I480="Entrance ramp"),'Input data'!P495&gt;-0.00000001,'Input data'!P495&lt;11),'Input data'!P495,"Irrelevant"))</f>
        <v>Irrelevant</v>
      </c>
      <c r="P480" s="4" t="str">
        <f>IF(AND(OR(I480="Motorway link",I480="Exit diverge",I480="Entrance merge"),'Input data'!Q495=""),5,IF(AND(OR(I480="Motorway link",I480="Exit diverge",I480="Entrance merge"),'Input data'!Q495&gt;-0.00000001,'Input data'!Q495&lt;101),'Input data'!Q495,"Irrelevant"))</f>
        <v>Irrelevant</v>
      </c>
      <c r="Q480" s="4" t="str">
        <f>IF(AND(OR(I480="Motorway link",I480="Exit diverge",I480="Entrance merge"),'Input data'!R495=""),"Straight",IF(AND(OR(I480="Motorway link",I480="Exit diverge",I480="Entrance merge"),'Input data'!R495&gt;10),'Input data'!R495,"Irrelevant"))</f>
        <v>Irrelevant</v>
      </c>
      <c r="R480" s="4" t="str">
        <f>IF(Q480="Straight",0,IF(AND(OR(I480="Motorway link",I480="Exit diverge",I480="Entrance merge"),OR('Input data'!S495="",'Input data'!S495&gt;(G480*1000))),G480*1000,IF(AND(OR(I480="Motorway link",I480="Exit diverge",I480="Entrance merge"),'Input data'!S495&gt;0),'Input data'!S495,"Irrelevant")))</f>
        <v>Irrelevant</v>
      </c>
      <c r="S480" s="4" t="str">
        <f>IF(AND(OR(I480="Motorway link",I480="Exit diverge",I480="Entrance merge"),'Input data'!T495=""),"Straight",IF(AND(OR(I480="Motorway link",I480="Exit diverge",I480="Entrance merge"),'Input data'!T495&gt;10),'Input data'!T495,"Irrelevant"))</f>
        <v>Irrelevant</v>
      </c>
      <c r="T480" s="4" t="str">
        <f>IF(S480="Straight",0,IF(R480="Irrelevant","Irrelevant",IF(AND(OR(I480="Motorway link",I480="Exit diverge",I480="Entrance merge"),OR('Input data'!U495="",'Input data'!U495&gt;(G480*1000-R480))),G480*1000-R480,IF(AND(OR(I480="Motorway link",I480="Exit diverge",I480="Entrance merge"),'Input data'!U495&gt;0),'Input data'!U495,"Irrelevant"))))</f>
        <v>Irrelevant</v>
      </c>
      <c r="U480" s="4" t="str">
        <f>IF(AND(OR(I480="Motorway link",I480="Exit diverge",I480="Entrance merge",I480="Exit ramp",I480="Entrance ramp"),'Input data'!V495=""),"No",IF(OR(I480="Motorway link",I480="Exit diverge",I480="Entrance merge",I480="Exit ramp",I480="Entrance ramp"),'Input data'!V495,"Irrelevant"))</f>
        <v>Irrelevant</v>
      </c>
      <c r="V480" s="4" t="str">
        <f>IF(W480="Straight",IF(AND(OR(I480="Exit ramp",I480="Entrance ramp"),'Input data'!W495=""),"Straight diamond ramp",IF(OR(I480="Exit ramp",I480="Entrance ramp"),'Input data'!W495,"Irrelevant")),"Irrelevant")</f>
        <v>Irrelevant</v>
      </c>
      <c r="W480" s="4" t="str">
        <f>IF(AND(OR(I480="Exit ramp",I480="Entrance ramp"),'Input data'!X495=""),"Straight",IF(AND(OR(I480="Exit ramp",I480="Entrance ramp"),'Input data'!X495&gt;10),'Input data'!X495,"Irrelevant"))</f>
        <v>Irrelevant</v>
      </c>
      <c r="X480" s="4" t="str">
        <f>IF(AND(OR(I480="Exit ramp",I480="Entrance ramp"),OR('Input data'!Y495="",'Input data'!Y495&gt;(G480*1000))),G480*1000,IF(AND(OR(I480="Exit ramp",I480="Entrance ramp"),'Input data'!Y495&gt;0),'Input data'!Y495,"Irrelevant"))</f>
        <v>Irrelevant</v>
      </c>
      <c r="Y480" s="4" t="str">
        <f>IF(AND(I480="Exit ramp",'Input data'!Z495=""),95,IF(AND(I480="Entrance ramp",'Input data'!Z495=""),45,IF(AND(OR(I480="Exit ramp",I480="Entrance ramp"),'Input data'!Z495&gt;4,'Input data'!Z495&lt;200),'Input data'!Z495,"Irrelevant")))</f>
        <v>Irrelevant</v>
      </c>
      <c r="Z480" s="4" t="str">
        <f>IF(AND(OR(I480="Exit ramp",I480="Entrance ramp"),'Input data'!AA495=""),"Straight",IF(AND(OR(I480="Exit ramp",I480="Entrance ramp"),'Input data'!AA495&gt;10),'Input data'!AA495,"Irrelevant"))</f>
        <v>Irrelevant</v>
      </c>
      <c r="AA480" s="4" t="str">
        <f>IF(X480="Irrelevant","Irrelevant",IF(AND(OR(I480="Exit ramp",I480="Entrance ramp"),OR('Input data'!AB495="",'Input data'!AB495&gt;(G480*1000-X480))),G480*1000-X480,IF(AND(OR(I480="Exit ramp",I480="Entrance ramp"),'Input data'!AB495&gt;0),'Input data'!AB495,"Irrelevant")))</f>
        <v>Irrelevant</v>
      </c>
      <c r="AB480" s="4" t="str">
        <f>IF(AND(I480="Exit ramp",'Input data'!AC495=""),60,IF(AND(I480="Entrance ramp",'Input data'!AC495=""),80,IF(AND(OR(I480="Exit ramp",I480="Entrance ramp"),'Input data'!AC495&gt;4,'Input data'!AC495&lt;200),'Input data'!AC495,"Irrelevant")))</f>
        <v>Irrelevant</v>
      </c>
      <c r="AC480" s="4" t="str">
        <f>IF(AND(OR(I480="Motorway link",I480="Exit diverge",I480="Entrance merge"),'Input data'!AD495=""),"No",IF(OR(I480="Motorway link",I480="Exit diverge",I480="Entrance merge"),'Input data'!AD495,"Irrelevant"))</f>
        <v>Irrelevant</v>
      </c>
      <c r="AD480" s="4" t="str">
        <f>IF(AND(OR(I480="Motorway link",I480="Exit diverge",I480="Entrance merge"),'Input data'!AE495=""),"130 kph",IF(OR(I480="Motorway link",I480="Exit diverge",I480="Entrance merge"),'Input data'!AE495,"Irrelevant"))</f>
        <v>Irrelevant</v>
      </c>
      <c r="AE480" s="4" t="str">
        <f>IF(AND(I480="Entrance merge",'Input data'!AF495=""),"No",IF(I480="Entrance merge",'Input data'!AF495,"Irrelevant"))</f>
        <v>Irrelevant</v>
      </c>
      <c r="AF480" s="4" t="str">
        <f>IF(AND(AE480="Yes",'Input data'!AG495&gt;0,'Input data'!AG495&lt;1.00000001),'Input data'!AG495,IF(OR(AE480="No",AE480="Yes"),0,"Irrelevant"))</f>
        <v>Irrelevant</v>
      </c>
    </row>
    <row r="481" spans="1:32" x14ac:dyDescent="0.3">
      <c r="A481" s="4" t="str">
        <f>IF('Input data'!A496="","",'Input data'!A496)</f>
        <v/>
      </c>
      <c r="B481" s="4" t="str">
        <f>IF('Input data'!B496="","",'Input data'!B496)</f>
        <v/>
      </c>
      <c r="C481" s="4" t="str">
        <f>IF('Input data'!C496="","",'Input data'!C496)</f>
        <v/>
      </c>
      <c r="D481" s="4" t="str">
        <f>IF('Input data'!D496="","",'Input data'!D496)</f>
        <v/>
      </c>
      <c r="E481" s="4" t="str">
        <f>IF('Input data'!E496="","",'Input data'!E496)</f>
        <v/>
      </c>
      <c r="F481" s="4" t="str">
        <f>IF('Input data'!F496="","",'Input data'!F496)</f>
        <v/>
      </c>
      <c r="G481" s="4">
        <f>IF('Input data'!G496="","",'Input data'!G496)</f>
        <v>0</v>
      </c>
      <c r="H481" s="4" t="str">
        <f>IF('Input data'!H496&gt;0.5,'Input data'!H496,"")</f>
        <v/>
      </c>
      <c r="I481" s="4" t="str">
        <f>IF('Input data'!I496="","",'Input data'!I496)</f>
        <v/>
      </c>
      <c r="J481" s="4" t="str">
        <f>IF(AND(OR(I481="Motorway link",I481="Exit diverge",I481="Entrance merge"),'Input data'!K496=""),2,IF(AND(OR(I481="Motorway link",I481="Exit diverge",I481="Entrance merge"),'Input data'!K496&gt;0.5,'Input data'!K496&lt;21),'Input data'!K496,"Irrelevant"))</f>
        <v>Irrelevant</v>
      </c>
      <c r="K481" s="4" t="str">
        <f>IF(AND(OR(I481="Motorway link",I481="Exit diverge",I481="Entrance merge",I481="Exit ramp",I481="Entrance ramp"),'Input data'!L496=""),3.5,IF(AND(OR(I481="Motorway link",I481="Exit diverge",I481="Entrance merge",I481="Exit ramp",I481="Entrance ramp"),'Input data'!L496&gt;1.5,'Input data'!L496&lt;11),'Input data'!L496,"Irrelevant"))</f>
        <v>Irrelevant</v>
      </c>
      <c r="L481" s="4" t="str">
        <f>IF(AND(I481="Motorway link",'Input data'!M496=""),"No",IF(I481="Motorway link",'Input data'!M496,"Irrelevant"))</f>
        <v>Irrelevant</v>
      </c>
      <c r="M481" s="4" t="str">
        <f>IF(AND(L481="Yes",'Input data'!N496&gt;0,'Input data'!N496&lt;1.00000001),'Input data'!N496,IF(OR(L481="No",L481="Yes"),0,"Irrelevant"))</f>
        <v>Irrelevant</v>
      </c>
      <c r="N481" s="4" t="str">
        <f>IF(AND(OR(I481="Motorway link",I481="Exit diverge",I481="Entrance merge"),'Input data'!O496=""),3,IF(AND(OR(I481="Motorway link",I481="Exit diverge",I481="Entrance merge"),'Input data'!O496&lt;11,'Input data'!O496&gt;-0.00000001),'Input data'!O496,"Irrelevant"))</f>
        <v>Irrelevant</v>
      </c>
      <c r="O481" s="4" t="str">
        <f>IF(AND(OR(I481="Motorway link",I481="Exit diverge",I481="Entrance merge",I481="Exit ramp",I481="Entrance ramp"),'Input data'!P496=""),0.5,IF(AND(OR(I481="Motorway link",I481="Exit diverge",I481="Entrance merge",I481="Exit ramp",I481="Entrance ramp"),'Input data'!P496&gt;-0.00000001,'Input data'!P496&lt;11),'Input data'!P496,"Irrelevant"))</f>
        <v>Irrelevant</v>
      </c>
      <c r="P481" s="4" t="str">
        <f>IF(AND(OR(I481="Motorway link",I481="Exit diverge",I481="Entrance merge"),'Input data'!Q496=""),5,IF(AND(OR(I481="Motorway link",I481="Exit diverge",I481="Entrance merge"),'Input data'!Q496&gt;-0.00000001,'Input data'!Q496&lt;101),'Input data'!Q496,"Irrelevant"))</f>
        <v>Irrelevant</v>
      </c>
      <c r="Q481" s="4" t="str">
        <f>IF(AND(OR(I481="Motorway link",I481="Exit diverge",I481="Entrance merge"),'Input data'!R496=""),"Straight",IF(AND(OR(I481="Motorway link",I481="Exit diverge",I481="Entrance merge"),'Input data'!R496&gt;10),'Input data'!R496,"Irrelevant"))</f>
        <v>Irrelevant</v>
      </c>
      <c r="R481" s="4" t="str">
        <f>IF(Q481="Straight",0,IF(AND(OR(I481="Motorway link",I481="Exit diverge",I481="Entrance merge"),OR('Input data'!S496="",'Input data'!S496&gt;(G481*1000))),G481*1000,IF(AND(OR(I481="Motorway link",I481="Exit diverge",I481="Entrance merge"),'Input data'!S496&gt;0),'Input data'!S496,"Irrelevant")))</f>
        <v>Irrelevant</v>
      </c>
      <c r="S481" s="4" t="str">
        <f>IF(AND(OR(I481="Motorway link",I481="Exit diverge",I481="Entrance merge"),'Input data'!T496=""),"Straight",IF(AND(OR(I481="Motorway link",I481="Exit diverge",I481="Entrance merge"),'Input data'!T496&gt;10),'Input data'!T496,"Irrelevant"))</f>
        <v>Irrelevant</v>
      </c>
      <c r="T481" s="4" t="str">
        <f>IF(S481="Straight",0,IF(R481="Irrelevant","Irrelevant",IF(AND(OR(I481="Motorway link",I481="Exit diverge",I481="Entrance merge"),OR('Input data'!U496="",'Input data'!U496&gt;(G481*1000-R481))),G481*1000-R481,IF(AND(OR(I481="Motorway link",I481="Exit diverge",I481="Entrance merge"),'Input data'!U496&gt;0),'Input data'!U496,"Irrelevant"))))</f>
        <v>Irrelevant</v>
      </c>
      <c r="U481" s="4" t="str">
        <f>IF(AND(OR(I481="Motorway link",I481="Exit diverge",I481="Entrance merge",I481="Exit ramp",I481="Entrance ramp"),'Input data'!V496=""),"No",IF(OR(I481="Motorway link",I481="Exit diverge",I481="Entrance merge",I481="Exit ramp",I481="Entrance ramp"),'Input data'!V496,"Irrelevant"))</f>
        <v>Irrelevant</v>
      </c>
      <c r="V481" s="4" t="str">
        <f>IF(W481="Straight",IF(AND(OR(I481="Exit ramp",I481="Entrance ramp"),'Input data'!W496=""),"Straight diamond ramp",IF(OR(I481="Exit ramp",I481="Entrance ramp"),'Input data'!W496,"Irrelevant")),"Irrelevant")</f>
        <v>Irrelevant</v>
      </c>
      <c r="W481" s="4" t="str">
        <f>IF(AND(OR(I481="Exit ramp",I481="Entrance ramp"),'Input data'!X496=""),"Straight",IF(AND(OR(I481="Exit ramp",I481="Entrance ramp"),'Input data'!X496&gt;10),'Input data'!X496,"Irrelevant"))</f>
        <v>Irrelevant</v>
      </c>
      <c r="X481" s="4" t="str">
        <f>IF(AND(OR(I481="Exit ramp",I481="Entrance ramp"),OR('Input data'!Y496="",'Input data'!Y496&gt;(G481*1000))),G481*1000,IF(AND(OR(I481="Exit ramp",I481="Entrance ramp"),'Input data'!Y496&gt;0),'Input data'!Y496,"Irrelevant"))</f>
        <v>Irrelevant</v>
      </c>
      <c r="Y481" s="4" t="str">
        <f>IF(AND(I481="Exit ramp",'Input data'!Z496=""),95,IF(AND(I481="Entrance ramp",'Input data'!Z496=""),45,IF(AND(OR(I481="Exit ramp",I481="Entrance ramp"),'Input data'!Z496&gt;4,'Input data'!Z496&lt;200),'Input data'!Z496,"Irrelevant")))</f>
        <v>Irrelevant</v>
      </c>
      <c r="Z481" s="4" t="str">
        <f>IF(AND(OR(I481="Exit ramp",I481="Entrance ramp"),'Input data'!AA496=""),"Straight",IF(AND(OR(I481="Exit ramp",I481="Entrance ramp"),'Input data'!AA496&gt;10),'Input data'!AA496,"Irrelevant"))</f>
        <v>Irrelevant</v>
      </c>
      <c r="AA481" s="4" t="str">
        <f>IF(X481="Irrelevant","Irrelevant",IF(AND(OR(I481="Exit ramp",I481="Entrance ramp"),OR('Input data'!AB496="",'Input data'!AB496&gt;(G481*1000-X481))),G481*1000-X481,IF(AND(OR(I481="Exit ramp",I481="Entrance ramp"),'Input data'!AB496&gt;0),'Input data'!AB496,"Irrelevant")))</f>
        <v>Irrelevant</v>
      </c>
      <c r="AB481" s="4" t="str">
        <f>IF(AND(I481="Exit ramp",'Input data'!AC496=""),60,IF(AND(I481="Entrance ramp",'Input data'!AC496=""),80,IF(AND(OR(I481="Exit ramp",I481="Entrance ramp"),'Input data'!AC496&gt;4,'Input data'!AC496&lt;200),'Input data'!AC496,"Irrelevant")))</f>
        <v>Irrelevant</v>
      </c>
      <c r="AC481" s="4" t="str">
        <f>IF(AND(OR(I481="Motorway link",I481="Exit diverge",I481="Entrance merge"),'Input data'!AD496=""),"No",IF(OR(I481="Motorway link",I481="Exit diverge",I481="Entrance merge"),'Input data'!AD496,"Irrelevant"))</f>
        <v>Irrelevant</v>
      </c>
      <c r="AD481" s="4" t="str">
        <f>IF(AND(OR(I481="Motorway link",I481="Exit diverge",I481="Entrance merge"),'Input data'!AE496=""),"130 kph",IF(OR(I481="Motorway link",I481="Exit diverge",I481="Entrance merge"),'Input data'!AE496,"Irrelevant"))</f>
        <v>Irrelevant</v>
      </c>
      <c r="AE481" s="4" t="str">
        <f>IF(AND(I481="Entrance merge",'Input data'!AF496=""),"No",IF(I481="Entrance merge",'Input data'!AF496,"Irrelevant"))</f>
        <v>Irrelevant</v>
      </c>
      <c r="AF481" s="4" t="str">
        <f>IF(AND(AE481="Yes",'Input data'!AG496&gt;0,'Input data'!AG496&lt;1.00000001),'Input data'!AG496,IF(OR(AE481="No",AE481="Yes"),0,"Irrelevant"))</f>
        <v>Irrelevant</v>
      </c>
    </row>
    <row r="482" spans="1:32" x14ac:dyDescent="0.3">
      <c r="A482" s="4" t="str">
        <f>IF('Input data'!A497="","",'Input data'!A497)</f>
        <v/>
      </c>
      <c r="B482" s="4" t="str">
        <f>IF('Input data'!B497="","",'Input data'!B497)</f>
        <v/>
      </c>
      <c r="C482" s="4" t="str">
        <f>IF('Input data'!C497="","",'Input data'!C497)</f>
        <v/>
      </c>
      <c r="D482" s="4" t="str">
        <f>IF('Input data'!D497="","",'Input data'!D497)</f>
        <v/>
      </c>
      <c r="E482" s="4" t="str">
        <f>IF('Input data'!E497="","",'Input data'!E497)</f>
        <v/>
      </c>
      <c r="F482" s="4" t="str">
        <f>IF('Input data'!F497="","",'Input data'!F497)</f>
        <v/>
      </c>
      <c r="G482" s="4">
        <f>IF('Input data'!G497="","",'Input data'!G497)</f>
        <v>0</v>
      </c>
      <c r="H482" s="4" t="str">
        <f>IF('Input data'!H497&gt;0.5,'Input data'!H497,"")</f>
        <v/>
      </c>
      <c r="I482" s="4" t="str">
        <f>IF('Input data'!I497="","",'Input data'!I497)</f>
        <v/>
      </c>
      <c r="J482" s="4" t="str">
        <f>IF(AND(OR(I482="Motorway link",I482="Exit diverge",I482="Entrance merge"),'Input data'!K497=""),2,IF(AND(OR(I482="Motorway link",I482="Exit diverge",I482="Entrance merge"),'Input data'!K497&gt;0.5,'Input data'!K497&lt;21),'Input data'!K497,"Irrelevant"))</f>
        <v>Irrelevant</v>
      </c>
      <c r="K482" s="4" t="str">
        <f>IF(AND(OR(I482="Motorway link",I482="Exit diverge",I482="Entrance merge",I482="Exit ramp",I482="Entrance ramp"),'Input data'!L497=""),3.5,IF(AND(OR(I482="Motorway link",I482="Exit diverge",I482="Entrance merge",I482="Exit ramp",I482="Entrance ramp"),'Input data'!L497&gt;1.5,'Input data'!L497&lt;11),'Input data'!L497,"Irrelevant"))</f>
        <v>Irrelevant</v>
      </c>
      <c r="L482" s="4" t="str">
        <f>IF(AND(I482="Motorway link",'Input data'!M497=""),"No",IF(I482="Motorway link",'Input data'!M497,"Irrelevant"))</f>
        <v>Irrelevant</v>
      </c>
      <c r="M482" s="4" t="str">
        <f>IF(AND(L482="Yes",'Input data'!N497&gt;0,'Input data'!N497&lt;1.00000001),'Input data'!N497,IF(OR(L482="No",L482="Yes"),0,"Irrelevant"))</f>
        <v>Irrelevant</v>
      </c>
      <c r="N482" s="4" t="str">
        <f>IF(AND(OR(I482="Motorway link",I482="Exit diverge",I482="Entrance merge"),'Input data'!O497=""),3,IF(AND(OR(I482="Motorway link",I482="Exit diverge",I482="Entrance merge"),'Input data'!O497&lt;11,'Input data'!O497&gt;-0.00000001),'Input data'!O497,"Irrelevant"))</f>
        <v>Irrelevant</v>
      </c>
      <c r="O482" s="4" t="str">
        <f>IF(AND(OR(I482="Motorway link",I482="Exit diverge",I482="Entrance merge",I482="Exit ramp",I482="Entrance ramp"),'Input data'!P497=""),0.5,IF(AND(OR(I482="Motorway link",I482="Exit diverge",I482="Entrance merge",I482="Exit ramp",I482="Entrance ramp"),'Input data'!P497&gt;-0.00000001,'Input data'!P497&lt;11),'Input data'!P497,"Irrelevant"))</f>
        <v>Irrelevant</v>
      </c>
      <c r="P482" s="4" t="str">
        <f>IF(AND(OR(I482="Motorway link",I482="Exit diverge",I482="Entrance merge"),'Input data'!Q497=""),5,IF(AND(OR(I482="Motorway link",I482="Exit diverge",I482="Entrance merge"),'Input data'!Q497&gt;-0.00000001,'Input data'!Q497&lt;101),'Input data'!Q497,"Irrelevant"))</f>
        <v>Irrelevant</v>
      </c>
      <c r="Q482" s="4" t="str">
        <f>IF(AND(OR(I482="Motorway link",I482="Exit diverge",I482="Entrance merge"),'Input data'!R497=""),"Straight",IF(AND(OR(I482="Motorway link",I482="Exit diverge",I482="Entrance merge"),'Input data'!R497&gt;10),'Input data'!R497,"Irrelevant"))</f>
        <v>Irrelevant</v>
      </c>
      <c r="R482" s="4" t="str">
        <f>IF(Q482="Straight",0,IF(AND(OR(I482="Motorway link",I482="Exit diverge",I482="Entrance merge"),OR('Input data'!S497="",'Input data'!S497&gt;(G482*1000))),G482*1000,IF(AND(OR(I482="Motorway link",I482="Exit diverge",I482="Entrance merge"),'Input data'!S497&gt;0),'Input data'!S497,"Irrelevant")))</f>
        <v>Irrelevant</v>
      </c>
      <c r="S482" s="4" t="str">
        <f>IF(AND(OR(I482="Motorway link",I482="Exit diverge",I482="Entrance merge"),'Input data'!T497=""),"Straight",IF(AND(OR(I482="Motorway link",I482="Exit diverge",I482="Entrance merge"),'Input data'!T497&gt;10),'Input data'!T497,"Irrelevant"))</f>
        <v>Irrelevant</v>
      </c>
      <c r="T482" s="4" t="str">
        <f>IF(S482="Straight",0,IF(R482="Irrelevant","Irrelevant",IF(AND(OR(I482="Motorway link",I482="Exit diverge",I482="Entrance merge"),OR('Input data'!U497="",'Input data'!U497&gt;(G482*1000-R482))),G482*1000-R482,IF(AND(OR(I482="Motorway link",I482="Exit diverge",I482="Entrance merge"),'Input data'!U497&gt;0),'Input data'!U497,"Irrelevant"))))</f>
        <v>Irrelevant</v>
      </c>
      <c r="U482" s="4" t="str">
        <f>IF(AND(OR(I482="Motorway link",I482="Exit diverge",I482="Entrance merge",I482="Exit ramp",I482="Entrance ramp"),'Input data'!V497=""),"No",IF(OR(I482="Motorway link",I482="Exit diverge",I482="Entrance merge",I482="Exit ramp",I482="Entrance ramp"),'Input data'!V497,"Irrelevant"))</f>
        <v>Irrelevant</v>
      </c>
      <c r="V482" s="4" t="str">
        <f>IF(W482="Straight",IF(AND(OR(I482="Exit ramp",I482="Entrance ramp"),'Input data'!W497=""),"Straight diamond ramp",IF(OR(I482="Exit ramp",I482="Entrance ramp"),'Input data'!W497,"Irrelevant")),"Irrelevant")</f>
        <v>Irrelevant</v>
      </c>
      <c r="W482" s="4" t="str">
        <f>IF(AND(OR(I482="Exit ramp",I482="Entrance ramp"),'Input data'!X497=""),"Straight",IF(AND(OR(I482="Exit ramp",I482="Entrance ramp"),'Input data'!X497&gt;10),'Input data'!X497,"Irrelevant"))</f>
        <v>Irrelevant</v>
      </c>
      <c r="X482" s="4" t="str">
        <f>IF(AND(OR(I482="Exit ramp",I482="Entrance ramp"),OR('Input data'!Y497="",'Input data'!Y497&gt;(G482*1000))),G482*1000,IF(AND(OR(I482="Exit ramp",I482="Entrance ramp"),'Input data'!Y497&gt;0),'Input data'!Y497,"Irrelevant"))</f>
        <v>Irrelevant</v>
      </c>
      <c r="Y482" s="4" t="str">
        <f>IF(AND(I482="Exit ramp",'Input data'!Z497=""),95,IF(AND(I482="Entrance ramp",'Input data'!Z497=""),45,IF(AND(OR(I482="Exit ramp",I482="Entrance ramp"),'Input data'!Z497&gt;4,'Input data'!Z497&lt;200),'Input data'!Z497,"Irrelevant")))</f>
        <v>Irrelevant</v>
      </c>
      <c r="Z482" s="4" t="str">
        <f>IF(AND(OR(I482="Exit ramp",I482="Entrance ramp"),'Input data'!AA497=""),"Straight",IF(AND(OR(I482="Exit ramp",I482="Entrance ramp"),'Input data'!AA497&gt;10),'Input data'!AA497,"Irrelevant"))</f>
        <v>Irrelevant</v>
      </c>
      <c r="AA482" s="4" t="str">
        <f>IF(X482="Irrelevant","Irrelevant",IF(AND(OR(I482="Exit ramp",I482="Entrance ramp"),OR('Input data'!AB497="",'Input data'!AB497&gt;(G482*1000-X482))),G482*1000-X482,IF(AND(OR(I482="Exit ramp",I482="Entrance ramp"),'Input data'!AB497&gt;0),'Input data'!AB497,"Irrelevant")))</f>
        <v>Irrelevant</v>
      </c>
      <c r="AB482" s="4" t="str">
        <f>IF(AND(I482="Exit ramp",'Input data'!AC497=""),60,IF(AND(I482="Entrance ramp",'Input data'!AC497=""),80,IF(AND(OR(I482="Exit ramp",I482="Entrance ramp"),'Input data'!AC497&gt;4,'Input data'!AC497&lt;200),'Input data'!AC497,"Irrelevant")))</f>
        <v>Irrelevant</v>
      </c>
      <c r="AC482" s="4" t="str">
        <f>IF(AND(OR(I482="Motorway link",I482="Exit diverge",I482="Entrance merge"),'Input data'!AD497=""),"No",IF(OR(I482="Motorway link",I482="Exit diverge",I482="Entrance merge"),'Input data'!AD497,"Irrelevant"))</f>
        <v>Irrelevant</v>
      </c>
      <c r="AD482" s="4" t="str">
        <f>IF(AND(OR(I482="Motorway link",I482="Exit diverge",I482="Entrance merge"),'Input data'!AE497=""),"130 kph",IF(OR(I482="Motorway link",I482="Exit diverge",I482="Entrance merge"),'Input data'!AE497,"Irrelevant"))</f>
        <v>Irrelevant</v>
      </c>
      <c r="AE482" s="4" t="str">
        <f>IF(AND(I482="Entrance merge",'Input data'!AF497=""),"No",IF(I482="Entrance merge",'Input data'!AF497,"Irrelevant"))</f>
        <v>Irrelevant</v>
      </c>
      <c r="AF482" s="4" t="str">
        <f>IF(AND(AE482="Yes",'Input data'!AG497&gt;0,'Input data'!AG497&lt;1.00000001),'Input data'!AG497,IF(OR(AE482="No",AE482="Yes"),0,"Irrelevant"))</f>
        <v>Irrelevant</v>
      </c>
    </row>
    <row r="483" spans="1:32" x14ac:dyDescent="0.3">
      <c r="A483" s="4" t="str">
        <f>IF('Input data'!A498="","",'Input data'!A498)</f>
        <v/>
      </c>
      <c r="B483" s="4" t="str">
        <f>IF('Input data'!B498="","",'Input data'!B498)</f>
        <v/>
      </c>
      <c r="C483" s="4" t="str">
        <f>IF('Input data'!C498="","",'Input data'!C498)</f>
        <v/>
      </c>
      <c r="D483" s="4" t="str">
        <f>IF('Input data'!D498="","",'Input data'!D498)</f>
        <v/>
      </c>
      <c r="E483" s="4" t="str">
        <f>IF('Input data'!E498="","",'Input data'!E498)</f>
        <v/>
      </c>
      <c r="F483" s="4" t="str">
        <f>IF('Input data'!F498="","",'Input data'!F498)</f>
        <v/>
      </c>
      <c r="G483" s="4">
        <f>IF('Input data'!G498="","",'Input data'!G498)</f>
        <v>0</v>
      </c>
      <c r="H483" s="4" t="str">
        <f>IF('Input data'!H498&gt;0.5,'Input data'!H498,"")</f>
        <v/>
      </c>
      <c r="I483" s="4" t="str">
        <f>IF('Input data'!I498="","",'Input data'!I498)</f>
        <v/>
      </c>
      <c r="J483" s="4" t="str">
        <f>IF(AND(OR(I483="Motorway link",I483="Exit diverge",I483="Entrance merge"),'Input data'!K498=""),2,IF(AND(OR(I483="Motorway link",I483="Exit diverge",I483="Entrance merge"),'Input data'!K498&gt;0.5,'Input data'!K498&lt;21),'Input data'!K498,"Irrelevant"))</f>
        <v>Irrelevant</v>
      </c>
      <c r="K483" s="4" t="str">
        <f>IF(AND(OR(I483="Motorway link",I483="Exit diverge",I483="Entrance merge",I483="Exit ramp",I483="Entrance ramp"),'Input data'!L498=""),3.5,IF(AND(OR(I483="Motorway link",I483="Exit diverge",I483="Entrance merge",I483="Exit ramp",I483="Entrance ramp"),'Input data'!L498&gt;1.5,'Input data'!L498&lt;11),'Input data'!L498,"Irrelevant"))</f>
        <v>Irrelevant</v>
      </c>
      <c r="L483" s="4" t="str">
        <f>IF(AND(I483="Motorway link",'Input data'!M498=""),"No",IF(I483="Motorway link",'Input data'!M498,"Irrelevant"))</f>
        <v>Irrelevant</v>
      </c>
      <c r="M483" s="4" t="str">
        <f>IF(AND(L483="Yes",'Input data'!N498&gt;0,'Input data'!N498&lt;1.00000001),'Input data'!N498,IF(OR(L483="No",L483="Yes"),0,"Irrelevant"))</f>
        <v>Irrelevant</v>
      </c>
      <c r="N483" s="4" t="str">
        <f>IF(AND(OR(I483="Motorway link",I483="Exit diverge",I483="Entrance merge"),'Input data'!O498=""),3,IF(AND(OR(I483="Motorway link",I483="Exit diverge",I483="Entrance merge"),'Input data'!O498&lt;11,'Input data'!O498&gt;-0.00000001),'Input data'!O498,"Irrelevant"))</f>
        <v>Irrelevant</v>
      </c>
      <c r="O483" s="4" t="str">
        <f>IF(AND(OR(I483="Motorway link",I483="Exit diverge",I483="Entrance merge",I483="Exit ramp",I483="Entrance ramp"),'Input data'!P498=""),0.5,IF(AND(OR(I483="Motorway link",I483="Exit diverge",I483="Entrance merge",I483="Exit ramp",I483="Entrance ramp"),'Input data'!P498&gt;-0.00000001,'Input data'!P498&lt;11),'Input data'!P498,"Irrelevant"))</f>
        <v>Irrelevant</v>
      </c>
      <c r="P483" s="4" t="str">
        <f>IF(AND(OR(I483="Motorway link",I483="Exit diverge",I483="Entrance merge"),'Input data'!Q498=""),5,IF(AND(OR(I483="Motorway link",I483="Exit diverge",I483="Entrance merge"),'Input data'!Q498&gt;-0.00000001,'Input data'!Q498&lt;101),'Input data'!Q498,"Irrelevant"))</f>
        <v>Irrelevant</v>
      </c>
      <c r="Q483" s="4" t="str">
        <f>IF(AND(OR(I483="Motorway link",I483="Exit diverge",I483="Entrance merge"),'Input data'!R498=""),"Straight",IF(AND(OR(I483="Motorway link",I483="Exit diverge",I483="Entrance merge"),'Input data'!R498&gt;10),'Input data'!R498,"Irrelevant"))</f>
        <v>Irrelevant</v>
      </c>
      <c r="R483" s="4" t="str">
        <f>IF(Q483="Straight",0,IF(AND(OR(I483="Motorway link",I483="Exit diverge",I483="Entrance merge"),OR('Input data'!S498="",'Input data'!S498&gt;(G483*1000))),G483*1000,IF(AND(OR(I483="Motorway link",I483="Exit diverge",I483="Entrance merge"),'Input data'!S498&gt;0),'Input data'!S498,"Irrelevant")))</f>
        <v>Irrelevant</v>
      </c>
      <c r="S483" s="4" t="str">
        <f>IF(AND(OR(I483="Motorway link",I483="Exit diverge",I483="Entrance merge"),'Input data'!T498=""),"Straight",IF(AND(OR(I483="Motorway link",I483="Exit diverge",I483="Entrance merge"),'Input data'!T498&gt;10),'Input data'!T498,"Irrelevant"))</f>
        <v>Irrelevant</v>
      </c>
      <c r="T483" s="4" t="str">
        <f>IF(S483="Straight",0,IF(R483="Irrelevant","Irrelevant",IF(AND(OR(I483="Motorway link",I483="Exit diverge",I483="Entrance merge"),OR('Input data'!U498="",'Input data'!U498&gt;(G483*1000-R483))),G483*1000-R483,IF(AND(OR(I483="Motorway link",I483="Exit diverge",I483="Entrance merge"),'Input data'!U498&gt;0),'Input data'!U498,"Irrelevant"))))</f>
        <v>Irrelevant</v>
      </c>
      <c r="U483" s="4" t="str">
        <f>IF(AND(OR(I483="Motorway link",I483="Exit diverge",I483="Entrance merge",I483="Exit ramp",I483="Entrance ramp"),'Input data'!V498=""),"No",IF(OR(I483="Motorway link",I483="Exit diverge",I483="Entrance merge",I483="Exit ramp",I483="Entrance ramp"),'Input data'!V498,"Irrelevant"))</f>
        <v>Irrelevant</v>
      </c>
      <c r="V483" s="4" t="str">
        <f>IF(W483="Straight",IF(AND(OR(I483="Exit ramp",I483="Entrance ramp"),'Input data'!W498=""),"Straight diamond ramp",IF(OR(I483="Exit ramp",I483="Entrance ramp"),'Input data'!W498,"Irrelevant")),"Irrelevant")</f>
        <v>Irrelevant</v>
      </c>
      <c r="W483" s="4" t="str">
        <f>IF(AND(OR(I483="Exit ramp",I483="Entrance ramp"),'Input data'!X498=""),"Straight",IF(AND(OR(I483="Exit ramp",I483="Entrance ramp"),'Input data'!X498&gt;10),'Input data'!X498,"Irrelevant"))</f>
        <v>Irrelevant</v>
      </c>
      <c r="X483" s="4" t="str">
        <f>IF(AND(OR(I483="Exit ramp",I483="Entrance ramp"),OR('Input data'!Y498="",'Input data'!Y498&gt;(G483*1000))),G483*1000,IF(AND(OR(I483="Exit ramp",I483="Entrance ramp"),'Input data'!Y498&gt;0),'Input data'!Y498,"Irrelevant"))</f>
        <v>Irrelevant</v>
      </c>
      <c r="Y483" s="4" t="str">
        <f>IF(AND(I483="Exit ramp",'Input data'!Z498=""),95,IF(AND(I483="Entrance ramp",'Input data'!Z498=""),45,IF(AND(OR(I483="Exit ramp",I483="Entrance ramp"),'Input data'!Z498&gt;4,'Input data'!Z498&lt;200),'Input data'!Z498,"Irrelevant")))</f>
        <v>Irrelevant</v>
      </c>
      <c r="Z483" s="4" t="str">
        <f>IF(AND(OR(I483="Exit ramp",I483="Entrance ramp"),'Input data'!AA498=""),"Straight",IF(AND(OR(I483="Exit ramp",I483="Entrance ramp"),'Input data'!AA498&gt;10),'Input data'!AA498,"Irrelevant"))</f>
        <v>Irrelevant</v>
      </c>
      <c r="AA483" s="4" t="str">
        <f>IF(X483="Irrelevant","Irrelevant",IF(AND(OR(I483="Exit ramp",I483="Entrance ramp"),OR('Input data'!AB498="",'Input data'!AB498&gt;(G483*1000-X483))),G483*1000-X483,IF(AND(OR(I483="Exit ramp",I483="Entrance ramp"),'Input data'!AB498&gt;0),'Input data'!AB498,"Irrelevant")))</f>
        <v>Irrelevant</v>
      </c>
      <c r="AB483" s="4" t="str">
        <f>IF(AND(I483="Exit ramp",'Input data'!AC498=""),60,IF(AND(I483="Entrance ramp",'Input data'!AC498=""),80,IF(AND(OR(I483="Exit ramp",I483="Entrance ramp"),'Input data'!AC498&gt;4,'Input data'!AC498&lt;200),'Input data'!AC498,"Irrelevant")))</f>
        <v>Irrelevant</v>
      </c>
      <c r="AC483" s="4" t="str">
        <f>IF(AND(OR(I483="Motorway link",I483="Exit diverge",I483="Entrance merge"),'Input data'!AD498=""),"No",IF(OR(I483="Motorway link",I483="Exit diverge",I483="Entrance merge"),'Input data'!AD498,"Irrelevant"))</f>
        <v>Irrelevant</v>
      </c>
      <c r="AD483" s="4" t="str">
        <f>IF(AND(OR(I483="Motorway link",I483="Exit diverge",I483="Entrance merge"),'Input data'!AE498=""),"130 kph",IF(OR(I483="Motorway link",I483="Exit diverge",I483="Entrance merge"),'Input data'!AE498,"Irrelevant"))</f>
        <v>Irrelevant</v>
      </c>
      <c r="AE483" s="4" t="str">
        <f>IF(AND(I483="Entrance merge",'Input data'!AF498=""),"No",IF(I483="Entrance merge",'Input data'!AF498,"Irrelevant"))</f>
        <v>Irrelevant</v>
      </c>
      <c r="AF483" s="4" t="str">
        <f>IF(AND(AE483="Yes",'Input data'!AG498&gt;0,'Input data'!AG498&lt;1.00000001),'Input data'!AG498,IF(OR(AE483="No",AE483="Yes"),0,"Irrelevant"))</f>
        <v>Irrelevant</v>
      </c>
    </row>
    <row r="484" spans="1:32" x14ac:dyDescent="0.3">
      <c r="A484" s="4" t="str">
        <f>IF('Input data'!A499="","",'Input data'!A499)</f>
        <v/>
      </c>
      <c r="B484" s="4" t="str">
        <f>IF('Input data'!B499="","",'Input data'!B499)</f>
        <v/>
      </c>
      <c r="C484" s="4" t="str">
        <f>IF('Input data'!C499="","",'Input data'!C499)</f>
        <v/>
      </c>
      <c r="D484" s="4" t="str">
        <f>IF('Input data'!D499="","",'Input data'!D499)</f>
        <v/>
      </c>
      <c r="E484" s="4" t="str">
        <f>IF('Input data'!E499="","",'Input data'!E499)</f>
        <v/>
      </c>
      <c r="F484" s="4" t="str">
        <f>IF('Input data'!F499="","",'Input data'!F499)</f>
        <v/>
      </c>
      <c r="G484" s="4">
        <f>IF('Input data'!G499="","",'Input data'!G499)</f>
        <v>0</v>
      </c>
      <c r="H484" s="4" t="str">
        <f>IF('Input data'!H499&gt;0.5,'Input data'!H499,"")</f>
        <v/>
      </c>
      <c r="I484" s="4" t="str">
        <f>IF('Input data'!I499="","",'Input data'!I499)</f>
        <v/>
      </c>
      <c r="J484" s="4" t="str">
        <f>IF(AND(OR(I484="Motorway link",I484="Exit diverge",I484="Entrance merge"),'Input data'!K499=""),2,IF(AND(OR(I484="Motorway link",I484="Exit diverge",I484="Entrance merge"),'Input data'!K499&gt;0.5,'Input data'!K499&lt;21),'Input data'!K499,"Irrelevant"))</f>
        <v>Irrelevant</v>
      </c>
      <c r="K484" s="4" t="str">
        <f>IF(AND(OR(I484="Motorway link",I484="Exit diverge",I484="Entrance merge",I484="Exit ramp",I484="Entrance ramp"),'Input data'!L499=""),3.5,IF(AND(OR(I484="Motorway link",I484="Exit diverge",I484="Entrance merge",I484="Exit ramp",I484="Entrance ramp"),'Input data'!L499&gt;1.5,'Input data'!L499&lt;11),'Input data'!L499,"Irrelevant"))</f>
        <v>Irrelevant</v>
      </c>
      <c r="L484" s="4" t="str">
        <f>IF(AND(I484="Motorway link",'Input data'!M499=""),"No",IF(I484="Motorway link",'Input data'!M499,"Irrelevant"))</f>
        <v>Irrelevant</v>
      </c>
      <c r="M484" s="4" t="str">
        <f>IF(AND(L484="Yes",'Input data'!N499&gt;0,'Input data'!N499&lt;1.00000001),'Input data'!N499,IF(OR(L484="No",L484="Yes"),0,"Irrelevant"))</f>
        <v>Irrelevant</v>
      </c>
      <c r="N484" s="4" t="str">
        <f>IF(AND(OR(I484="Motorway link",I484="Exit diverge",I484="Entrance merge"),'Input data'!O499=""),3,IF(AND(OR(I484="Motorway link",I484="Exit diverge",I484="Entrance merge"),'Input data'!O499&lt;11,'Input data'!O499&gt;-0.00000001),'Input data'!O499,"Irrelevant"))</f>
        <v>Irrelevant</v>
      </c>
      <c r="O484" s="4" t="str">
        <f>IF(AND(OR(I484="Motorway link",I484="Exit diverge",I484="Entrance merge",I484="Exit ramp",I484="Entrance ramp"),'Input data'!P499=""),0.5,IF(AND(OR(I484="Motorway link",I484="Exit diverge",I484="Entrance merge",I484="Exit ramp",I484="Entrance ramp"),'Input data'!P499&gt;-0.00000001,'Input data'!P499&lt;11),'Input data'!P499,"Irrelevant"))</f>
        <v>Irrelevant</v>
      </c>
      <c r="P484" s="4" t="str">
        <f>IF(AND(OR(I484="Motorway link",I484="Exit diverge",I484="Entrance merge"),'Input data'!Q499=""),5,IF(AND(OR(I484="Motorway link",I484="Exit diverge",I484="Entrance merge"),'Input data'!Q499&gt;-0.00000001,'Input data'!Q499&lt;101),'Input data'!Q499,"Irrelevant"))</f>
        <v>Irrelevant</v>
      </c>
      <c r="Q484" s="4" t="str">
        <f>IF(AND(OR(I484="Motorway link",I484="Exit diverge",I484="Entrance merge"),'Input data'!R499=""),"Straight",IF(AND(OR(I484="Motorway link",I484="Exit diverge",I484="Entrance merge"),'Input data'!R499&gt;10),'Input data'!R499,"Irrelevant"))</f>
        <v>Irrelevant</v>
      </c>
      <c r="R484" s="4" t="str">
        <f>IF(Q484="Straight",0,IF(AND(OR(I484="Motorway link",I484="Exit diverge",I484="Entrance merge"),OR('Input data'!S499="",'Input data'!S499&gt;(G484*1000))),G484*1000,IF(AND(OR(I484="Motorway link",I484="Exit diverge",I484="Entrance merge"),'Input data'!S499&gt;0),'Input data'!S499,"Irrelevant")))</f>
        <v>Irrelevant</v>
      </c>
      <c r="S484" s="4" t="str">
        <f>IF(AND(OR(I484="Motorway link",I484="Exit diverge",I484="Entrance merge"),'Input data'!T499=""),"Straight",IF(AND(OR(I484="Motorway link",I484="Exit diverge",I484="Entrance merge"),'Input data'!T499&gt;10),'Input data'!T499,"Irrelevant"))</f>
        <v>Irrelevant</v>
      </c>
      <c r="T484" s="4" t="str">
        <f>IF(S484="Straight",0,IF(R484="Irrelevant","Irrelevant",IF(AND(OR(I484="Motorway link",I484="Exit diverge",I484="Entrance merge"),OR('Input data'!U499="",'Input data'!U499&gt;(G484*1000-R484))),G484*1000-R484,IF(AND(OR(I484="Motorway link",I484="Exit diverge",I484="Entrance merge"),'Input data'!U499&gt;0),'Input data'!U499,"Irrelevant"))))</f>
        <v>Irrelevant</v>
      </c>
      <c r="U484" s="4" t="str">
        <f>IF(AND(OR(I484="Motorway link",I484="Exit diverge",I484="Entrance merge",I484="Exit ramp",I484="Entrance ramp"),'Input data'!V499=""),"No",IF(OR(I484="Motorway link",I484="Exit diverge",I484="Entrance merge",I484="Exit ramp",I484="Entrance ramp"),'Input data'!V499,"Irrelevant"))</f>
        <v>Irrelevant</v>
      </c>
      <c r="V484" s="4" t="str">
        <f>IF(W484="Straight",IF(AND(OR(I484="Exit ramp",I484="Entrance ramp"),'Input data'!W499=""),"Straight diamond ramp",IF(OR(I484="Exit ramp",I484="Entrance ramp"),'Input data'!W499,"Irrelevant")),"Irrelevant")</f>
        <v>Irrelevant</v>
      </c>
      <c r="W484" s="4" t="str">
        <f>IF(AND(OR(I484="Exit ramp",I484="Entrance ramp"),'Input data'!X499=""),"Straight",IF(AND(OR(I484="Exit ramp",I484="Entrance ramp"),'Input data'!X499&gt;10),'Input data'!X499,"Irrelevant"))</f>
        <v>Irrelevant</v>
      </c>
      <c r="X484" s="4" t="str">
        <f>IF(AND(OR(I484="Exit ramp",I484="Entrance ramp"),OR('Input data'!Y499="",'Input data'!Y499&gt;(G484*1000))),G484*1000,IF(AND(OR(I484="Exit ramp",I484="Entrance ramp"),'Input data'!Y499&gt;0),'Input data'!Y499,"Irrelevant"))</f>
        <v>Irrelevant</v>
      </c>
      <c r="Y484" s="4" t="str">
        <f>IF(AND(I484="Exit ramp",'Input data'!Z499=""),95,IF(AND(I484="Entrance ramp",'Input data'!Z499=""),45,IF(AND(OR(I484="Exit ramp",I484="Entrance ramp"),'Input data'!Z499&gt;4,'Input data'!Z499&lt;200),'Input data'!Z499,"Irrelevant")))</f>
        <v>Irrelevant</v>
      </c>
      <c r="Z484" s="4" t="str">
        <f>IF(AND(OR(I484="Exit ramp",I484="Entrance ramp"),'Input data'!AA499=""),"Straight",IF(AND(OR(I484="Exit ramp",I484="Entrance ramp"),'Input data'!AA499&gt;10),'Input data'!AA499,"Irrelevant"))</f>
        <v>Irrelevant</v>
      </c>
      <c r="AA484" s="4" t="str">
        <f>IF(X484="Irrelevant","Irrelevant",IF(AND(OR(I484="Exit ramp",I484="Entrance ramp"),OR('Input data'!AB499="",'Input data'!AB499&gt;(G484*1000-X484))),G484*1000-X484,IF(AND(OR(I484="Exit ramp",I484="Entrance ramp"),'Input data'!AB499&gt;0),'Input data'!AB499,"Irrelevant")))</f>
        <v>Irrelevant</v>
      </c>
      <c r="AB484" s="4" t="str">
        <f>IF(AND(I484="Exit ramp",'Input data'!AC499=""),60,IF(AND(I484="Entrance ramp",'Input data'!AC499=""),80,IF(AND(OR(I484="Exit ramp",I484="Entrance ramp"),'Input data'!AC499&gt;4,'Input data'!AC499&lt;200),'Input data'!AC499,"Irrelevant")))</f>
        <v>Irrelevant</v>
      </c>
      <c r="AC484" s="4" t="str">
        <f>IF(AND(OR(I484="Motorway link",I484="Exit diverge",I484="Entrance merge"),'Input data'!AD499=""),"No",IF(OR(I484="Motorway link",I484="Exit diverge",I484="Entrance merge"),'Input data'!AD499,"Irrelevant"))</f>
        <v>Irrelevant</v>
      </c>
      <c r="AD484" s="4" t="str">
        <f>IF(AND(OR(I484="Motorway link",I484="Exit diverge",I484="Entrance merge"),'Input data'!AE499=""),"130 kph",IF(OR(I484="Motorway link",I484="Exit diverge",I484="Entrance merge"),'Input data'!AE499,"Irrelevant"))</f>
        <v>Irrelevant</v>
      </c>
      <c r="AE484" s="4" t="str">
        <f>IF(AND(I484="Entrance merge",'Input data'!AF499=""),"No",IF(I484="Entrance merge",'Input data'!AF499,"Irrelevant"))</f>
        <v>Irrelevant</v>
      </c>
      <c r="AF484" s="4" t="str">
        <f>IF(AND(AE484="Yes",'Input data'!AG499&gt;0,'Input data'!AG499&lt;1.00000001),'Input data'!AG499,IF(OR(AE484="No",AE484="Yes"),0,"Irrelevant"))</f>
        <v>Irrelevant</v>
      </c>
    </row>
    <row r="485" spans="1:32" x14ac:dyDescent="0.3">
      <c r="A485" s="4" t="str">
        <f>IF('Input data'!A500="","",'Input data'!A500)</f>
        <v/>
      </c>
      <c r="B485" s="4" t="str">
        <f>IF('Input data'!B500="","",'Input data'!B500)</f>
        <v/>
      </c>
      <c r="C485" s="4" t="str">
        <f>IF('Input data'!C500="","",'Input data'!C500)</f>
        <v/>
      </c>
      <c r="D485" s="4" t="str">
        <f>IF('Input data'!D500="","",'Input data'!D500)</f>
        <v/>
      </c>
      <c r="E485" s="4" t="str">
        <f>IF('Input data'!E500="","",'Input data'!E500)</f>
        <v/>
      </c>
      <c r="F485" s="4" t="str">
        <f>IF('Input data'!F500="","",'Input data'!F500)</f>
        <v/>
      </c>
      <c r="G485" s="4">
        <f>IF('Input data'!G500="","",'Input data'!G500)</f>
        <v>0</v>
      </c>
      <c r="H485" s="4" t="str">
        <f>IF('Input data'!H500&gt;0.5,'Input data'!H500,"")</f>
        <v/>
      </c>
      <c r="I485" s="4" t="str">
        <f>IF('Input data'!I500="","",'Input data'!I500)</f>
        <v/>
      </c>
      <c r="J485" s="4" t="str">
        <f>IF(AND(OR(I485="Motorway link",I485="Exit diverge",I485="Entrance merge"),'Input data'!K500=""),2,IF(AND(OR(I485="Motorway link",I485="Exit diverge",I485="Entrance merge"),'Input data'!K500&gt;0.5,'Input data'!K500&lt;21),'Input data'!K500,"Irrelevant"))</f>
        <v>Irrelevant</v>
      </c>
      <c r="K485" s="4" t="str">
        <f>IF(AND(OR(I485="Motorway link",I485="Exit diverge",I485="Entrance merge",I485="Exit ramp",I485="Entrance ramp"),'Input data'!L500=""),3.5,IF(AND(OR(I485="Motorway link",I485="Exit diverge",I485="Entrance merge",I485="Exit ramp",I485="Entrance ramp"),'Input data'!L500&gt;1.5,'Input data'!L500&lt;11),'Input data'!L500,"Irrelevant"))</f>
        <v>Irrelevant</v>
      </c>
      <c r="L485" s="4" t="str">
        <f>IF(AND(I485="Motorway link",'Input data'!M500=""),"No",IF(I485="Motorway link",'Input data'!M500,"Irrelevant"))</f>
        <v>Irrelevant</v>
      </c>
      <c r="M485" s="4" t="str">
        <f>IF(AND(L485="Yes",'Input data'!N500&gt;0,'Input data'!N500&lt;1.00000001),'Input data'!N500,IF(OR(L485="No",L485="Yes"),0,"Irrelevant"))</f>
        <v>Irrelevant</v>
      </c>
      <c r="N485" s="4" t="str">
        <f>IF(AND(OR(I485="Motorway link",I485="Exit diverge",I485="Entrance merge"),'Input data'!O500=""),3,IF(AND(OR(I485="Motorway link",I485="Exit diverge",I485="Entrance merge"),'Input data'!O500&lt;11,'Input data'!O500&gt;-0.00000001),'Input data'!O500,"Irrelevant"))</f>
        <v>Irrelevant</v>
      </c>
      <c r="O485" s="4" t="str">
        <f>IF(AND(OR(I485="Motorway link",I485="Exit diverge",I485="Entrance merge",I485="Exit ramp",I485="Entrance ramp"),'Input data'!P500=""),0.5,IF(AND(OR(I485="Motorway link",I485="Exit diverge",I485="Entrance merge",I485="Exit ramp",I485="Entrance ramp"),'Input data'!P500&gt;-0.00000001,'Input data'!P500&lt;11),'Input data'!P500,"Irrelevant"))</f>
        <v>Irrelevant</v>
      </c>
      <c r="P485" s="4" t="str">
        <f>IF(AND(OR(I485="Motorway link",I485="Exit diverge",I485="Entrance merge"),'Input data'!Q500=""),5,IF(AND(OR(I485="Motorway link",I485="Exit diverge",I485="Entrance merge"),'Input data'!Q500&gt;-0.00000001,'Input data'!Q500&lt;101),'Input data'!Q500,"Irrelevant"))</f>
        <v>Irrelevant</v>
      </c>
      <c r="Q485" s="4" t="str">
        <f>IF(AND(OR(I485="Motorway link",I485="Exit diverge",I485="Entrance merge"),'Input data'!R500=""),"Straight",IF(AND(OR(I485="Motorway link",I485="Exit diverge",I485="Entrance merge"),'Input data'!R500&gt;10),'Input data'!R500,"Irrelevant"))</f>
        <v>Irrelevant</v>
      </c>
      <c r="R485" s="4" t="str">
        <f>IF(Q485="Straight",0,IF(AND(OR(I485="Motorway link",I485="Exit diverge",I485="Entrance merge"),OR('Input data'!S500="",'Input data'!S500&gt;(G485*1000))),G485*1000,IF(AND(OR(I485="Motorway link",I485="Exit diverge",I485="Entrance merge"),'Input data'!S500&gt;0),'Input data'!S500,"Irrelevant")))</f>
        <v>Irrelevant</v>
      </c>
      <c r="S485" s="4" t="str">
        <f>IF(AND(OR(I485="Motorway link",I485="Exit diverge",I485="Entrance merge"),'Input data'!T500=""),"Straight",IF(AND(OR(I485="Motorway link",I485="Exit diverge",I485="Entrance merge"),'Input data'!T500&gt;10),'Input data'!T500,"Irrelevant"))</f>
        <v>Irrelevant</v>
      </c>
      <c r="T485" s="4" t="str">
        <f>IF(S485="Straight",0,IF(R485="Irrelevant","Irrelevant",IF(AND(OR(I485="Motorway link",I485="Exit diverge",I485="Entrance merge"),OR('Input data'!U500="",'Input data'!U500&gt;(G485*1000-R485))),G485*1000-R485,IF(AND(OR(I485="Motorway link",I485="Exit diverge",I485="Entrance merge"),'Input data'!U500&gt;0),'Input data'!U500,"Irrelevant"))))</f>
        <v>Irrelevant</v>
      </c>
      <c r="U485" s="4" t="str">
        <f>IF(AND(OR(I485="Motorway link",I485="Exit diverge",I485="Entrance merge",I485="Exit ramp",I485="Entrance ramp"),'Input data'!V500=""),"No",IF(OR(I485="Motorway link",I485="Exit diverge",I485="Entrance merge",I485="Exit ramp",I485="Entrance ramp"),'Input data'!V500,"Irrelevant"))</f>
        <v>Irrelevant</v>
      </c>
      <c r="V485" s="4" t="str">
        <f>IF(W485="Straight",IF(AND(OR(I485="Exit ramp",I485="Entrance ramp"),'Input data'!W500=""),"Straight diamond ramp",IF(OR(I485="Exit ramp",I485="Entrance ramp"),'Input data'!W500,"Irrelevant")),"Irrelevant")</f>
        <v>Irrelevant</v>
      </c>
      <c r="W485" s="4" t="str">
        <f>IF(AND(OR(I485="Exit ramp",I485="Entrance ramp"),'Input data'!X500=""),"Straight",IF(AND(OR(I485="Exit ramp",I485="Entrance ramp"),'Input data'!X500&gt;10),'Input data'!X500,"Irrelevant"))</f>
        <v>Irrelevant</v>
      </c>
      <c r="X485" s="4" t="str">
        <f>IF(AND(OR(I485="Exit ramp",I485="Entrance ramp"),OR('Input data'!Y500="",'Input data'!Y500&gt;(G485*1000))),G485*1000,IF(AND(OR(I485="Exit ramp",I485="Entrance ramp"),'Input data'!Y500&gt;0),'Input data'!Y500,"Irrelevant"))</f>
        <v>Irrelevant</v>
      </c>
      <c r="Y485" s="4" t="str">
        <f>IF(AND(I485="Exit ramp",'Input data'!Z500=""),95,IF(AND(I485="Entrance ramp",'Input data'!Z500=""),45,IF(AND(OR(I485="Exit ramp",I485="Entrance ramp"),'Input data'!Z500&gt;4,'Input data'!Z500&lt;200),'Input data'!Z500,"Irrelevant")))</f>
        <v>Irrelevant</v>
      </c>
      <c r="Z485" s="4" t="str">
        <f>IF(AND(OR(I485="Exit ramp",I485="Entrance ramp"),'Input data'!AA500=""),"Straight",IF(AND(OR(I485="Exit ramp",I485="Entrance ramp"),'Input data'!AA500&gt;10),'Input data'!AA500,"Irrelevant"))</f>
        <v>Irrelevant</v>
      </c>
      <c r="AA485" s="4" t="str">
        <f>IF(X485="Irrelevant","Irrelevant",IF(AND(OR(I485="Exit ramp",I485="Entrance ramp"),OR('Input data'!AB500="",'Input data'!AB500&gt;(G485*1000-X485))),G485*1000-X485,IF(AND(OR(I485="Exit ramp",I485="Entrance ramp"),'Input data'!AB500&gt;0),'Input data'!AB500,"Irrelevant")))</f>
        <v>Irrelevant</v>
      </c>
      <c r="AB485" s="4" t="str">
        <f>IF(AND(I485="Exit ramp",'Input data'!AC500=""),60,IF(AND(I485="Entrance ramp",'Input data'!AC500=""),80,IF(AND(OR(I485="Exit ramp",I485="Entrance ramp"),'Input data'!AC500&gt;4,'Input data'!AC500&lt;200),'Input data'!AC500,"Irrelevant")))</f>
        <v>Irrelevant</v>
      </c>
      <c r="AC485" s="4" t="str">
        <f>IF(AND(OR(I485="Motorway link",I485="Exit diverge",I485="Entrance merge"),'Input data'!AD500=""),"No",IF(OR(I485="Motorway link",I485="Exit diverge",I485="Entrance merge"),'Input data'!AD500,"Irrelevant"))</f>
        <v>Irrelevant</v>
      </c>
      <c r="AD485" s="4" t="str">
        <f>IF(AND(OR(I485="Motorway link",I485="Exit diverge",I485="Entrance merge"),'Input data'!AE500=""),"130 kph",IF(OR(I485="Motorway link",I485="Exit diverge",I485="Entrance merge"),'Input data'!AE500,"Irrelevant"))</f>
        <v>Irrelevant</v>
      </c>
      <c r="AE485" s="4" t="str">
        <f>IF(AND(I485="Entrance merge",'Input data'!AF500=""),"No",IF(I485="Entrance merge",'Input data'!AF500,"Irrelevant"))</f>
        <v>Irrelevant</v>
      </c>
      <c r="AF485" s="4" t="str">
        <f>IF(AND(AE485="Yes",'Input data'!AG500&gt;0,'Input data'!AG500&lt;1.00000001),'Input data'!AG500,IF(OR(AE485="No",AE485="Yes"),0,"Irrelevant"))</f>
        <v>Irrelevant</v>
      </c>
    </row>
    <row r="486" spans="1:32" x14ac:dyDescent="0.3">
      <c r="A486" s="4" t="str">
        <f>IF('Input data'!A501="","",'Input data'!A501)</f>
        <v/>
      </c>
      <c r="B486" s="4" t="str">
        <f>IF('Input data'!B501="","",'Input data'!B501)</f>
        <v/>
      </c>
      <c r="C486" s="4" t="str">
        <f>IF('Input data'!C501="","",'Input data'!C501)</f>
        <v/>
      </c>
      <c r="D486" s="4" t="str">
        <f>IF('Input data'!D501="","",'Input data'!D501)</f>
        <v/>
      </c>
      <c r="E486" s="4" t="str">
        <f>IF('Input data'!E501="","",'Input data'!E501)</f>
        <v/>
      </c>
      <c r="F486" s="4" t="str">
        <f>IF('Input data'!F501="","",'Input data'!F501)</f>
        <v/>
      </c>
      <c r="G486" s="4">
        <f>IF('Input data'!G501="","",'Input data'!G501)</f>
        <v>0</v>
      </c>
      <c r="H486" s="4" t="str">
        <f>IF('Input data'!H501&gt;0.5,'Input data'!H501,"")</f>
        <v/>
      </c>
      <c r="I486" s="4" t="str">
        <f>IF('Input data'!I501="","",'Input data'!I501)</f>
        <v/>
      </c>
      <c r="J486" s="4" t="str">
        <f>IF(AND(OR(I486="Motorway link",I486="Exit diverge",I486="Entrance merge"),'Input data'!K501=""),2,IF(AND(OR(I486="Motorway link",I486="Exit diverge",I486="Entrance merge"),'Input data'!K501&gt;0.5,'Input data'!K501&lt;21),'Input data'!K501,"Irrelevant"))</f>
        <v>Irrelevant</v>
      </c>
      <c r="K486" s="4" t="str">
        <f>IF(AND(OR(I486="Motorway link",I486="Exit diverge",I486="Entrance merge",I486="Exit ramp",I486="Entrance ramp"),'Input data'!L501=""),3.5,IF(AND(OR(I486="Motorway link",I486="Exit diverge",I486="Entrance merge",I486="Exit ramp",I486="Entrance ramp"),'Input data'!L501&gt;1.5,'Input data'!L501&lt;11),'Input data'!L501,"Irrelevant"))</f>
        <v>Irrelevant</v>
      </c>
      <c r="L486" s="4" t="str">
        <f>IF(AND(I486="Motorway link",'Input data'!M501=""),"No",IF(I486="Motorway link",'Input data'!M501,"Irrelevant"))</f>
        <v>Irrelevant</v>
      </c>
      <c r="M486" s="4" t="str">
        <f>IF(AND(L486="Yes",'Input data'!N501&gt;0,'Input data'!N501&lt;1.00000001),'Input data'!N501,IF(OR(L486="No",L486="Yes"),0,"Irrelevant"))</f>
        <v>Irrelevant</v>
      </c>
      <c r="N486" s="4" t="str">
        <f>IF(AND(OR(I486="Motorway link",I486="Exit diverge",I486="Entrance merge"),'Input data'!O501=""),3,IF(AND(OR(I486="Motorway link",I486="Exit diverge",I486="Entrance merge"),'Input data'!O501&lt;11,'Input data'!O501&gt;-0.00000001),'Input data'!O501,"Irrelevant"))</f>
        <v>Irrelevant</v>
      </c>
      <c r="O486" s="4" t="str">
        <f>IF(AND(OR(I486="Motorway link",I486="Exit diverge",I486="Entrance merge",I486="Exit ramp",I486="Entrance ramp"),'Input data'!P501=""),0.5,IF(AND(OR(I486="Motorway link",I486="Exit diverge",I486="Entrance merge",I486="Exit ramp",I486="Entrance ramp"),'Input data'!P501&gt;-0.00000001,'Input data'!P501&lt;11),'Input data'!P501,"Irrelevant"))</f>
        <v>Irrelevant</v>
      </c>
      <c r="P486" s="4" t="str">
        <f>IF(AND(OR(I486="Motorway link",I486="Exit diverge",I486="Entrance merge"),'Input data'!Q501=""),5,IF(AND(OR(I486="Motorway link",I486="Exit diverge",I486="Entrance merge"),'Input data'!Q501&gt;-0.00000001,'Input data'!Q501&lt;101),'Input data'!Q501,"Irrelevant"))</f>
        <v>Irrelevant</v>
      </c>
      <c r="Q486" s="4" t="str">
        <f>IF(AND(OR(I486="Motorway link",I486="Exit diverge",I486="Entrance merge"),'Input data'!R501=""),"Straight",IF(AND(OR(I486="Motorway link",I486="Exit diverge",I486="Entrance merge"),'Input data'!R501&gt;10),'Input data'!R501,"Irrelevant"))</f>
        <v>Irrelevant</v>
      </c>
      <c r="R486" s="4" t="str">
        <f>IF(Q486="Straight",0,IF(AND(OR(I486="Motorway link",I486="Exit diverge",I486="Entrance merge"),OR('Input data'!S501="",'Input data'!S501&gt;(G486*1000))),G486*1000,IF(AND(OR(I486="Motorway link",I486="Exit diverge",I486="Entrance merge"),'Input data'!S501&gt;0),'Input data'!S501,"Irrelevant")))</f>
        <v>Irrelevant</v>
      </c>
      <c r="S486" s="4" t="str">
        <f>IF(AND(OR(I486="Motorway link",I486="Exit diverge",I486="Entrance merge"),'Input data'!T501=""),"Straight",IF(AND(OR(I486="Motorway link",I486="Exit diverge",I486="Entrance merge"),'Input data'!T501&gt;10),'Input data'!T501,"Irrelevant"))</f>
        <v>Irrelevant</v>
      </c>
      <c r="T486" s="4" t="str">
        <f>IF(S486="Straight",0,IF(R486="Irrelevant","Irrelevant",IF(AND(OR(I486="Motorway link",I486="Exit diverge",I486="Entrance merge"),OR('Input data'!U501="",'Input data'!U501&gt;(G486*1000-R486))),G486*1000-R486,IF(AND(OR(I486="Motorway link",I486="Exit diverge",I486="Entrance merge"),'Input data'!U501&gt;0),'Input data'!U501,"Irrelevant"))))</f>
        <v>Irrelevant</v>
      </c>
      <c r="U486" s="4" t="str">
        <f>IF(AND(OR(I486="Motorway link",I486="Exit diverge",I486="Entrance merge",I486="Exit ramp",I486="Entrance ramp"),'Input data'!V501=""),"No",IF(OR(I486="Motorway link",I486="Exit diverge",I486="Entrance merge",I486="Exit ramp",I486="Entrance ramp"),'Input data'!V501,"Irrelevant"))</f>
        <v>Irrelevant</v>
      </c>
      <c r="V486" s="4" t="str">
        <f>IF(W486="Straight",IF(AND(OR(I486="Exit ramp",I486="Entrance ramp"),'Input data'!W501=""),"Straight diamond ramp",IF(OR(I486="Exit ramp",I486="Entrance ramp"),'Input data'!W501,"Irrelevant")),"Irrelevant")</f>
        <v>Irrelevant</v>
      </c>
      <c r="W486" s="4" t="str">
        <f>IF(AND(OR(I486="Exit ramp",I486="Entrance ramp"),'Input data'!X501=""),"Straight",IF(AND(OR(I486="Exit ramp",I486="Entrance ramp"),'Input data'!X501&gt;10),'Input data'!X501,"Irrelevant"))</f>
        <v>Irrelevant</v>
      </c>
      <c r="X486" s="4" t="str">
        <f>IF(AND(OR(I486="Exit ramp",I486="Entrance ramp"),OR('Input data'!Y501="",'Input data'!Y501&gt;(G486*1000))),G486*1000,IF(AND(OR(I486="Exit ramp",I486="Entrance ramp"),'Input data'!Y501&gt;0),'Input data'!Y501,"Irrelevant"))</f>
        <v>Irrelevant</v>
      </c>
      <c r="Y486" s="4" t="str">
        <f>IF(AND(I486="Exit ramp",'Input data'!Z501=""),95,IF(AND(I486="Entrance ramp",'Input data'!Z501=""),45,IF(AND(OR(I486="Exit ramp",I486="Entrance ramp"),'Input data'!Z501&gt;4,'Input data'!Z501&lt;200),'Input data'!Z501,"Irrelevant")))</f>
        <v>Irrelevant</v>
      </c>
      <c r="Z486" s="4" t="str">
        <f>IF(AND(OR(I486="Exit ramp",I486="Entrance ramp"),'Input data'!AA501=""),"Straight",IF(AND(OR(I486="Exit ramp",I486="Entrance ramp"),'Input data'!AA501&gt;10),'Input data'!AA501,"Irrelevant"))</f>
        <v>Irrelevant</v>
      </c>
      <c r="AA486" s="4" t="str">
        <f>IF(X486="Irrelevant","Irrelevant",IF(AND(OR(I486="Exit ramp",I486="Entrance ramp"),OR('Input data'!AB501="",'Input data'!AB501&gt;(G486*1000-X486))),G486*1000-X486,IF(AND(OR(I486="Exit ramp",I486="Entrance ramp"),'Input data'!AB501&gt;0),'Input data'!AB501,"Irrelevant")))</f>
        <v>Irrelevant</v>
      </c>
      <c r="AB486" s="4" t="str">
        <f>IF(AND(I486="Exit ramp",'Input data'!AC501=""),60,IF(AND(I486="Entrance ramp",'Input data'!AC501=""),80,IF(AND(OR(I486="Exit ramp",I486="Entrance ramp"),'Input data'!AC501&gt;4,'Input data'!AC501&lt;200),'Input data'!AC501,"Irrelevant")))</f>
        <v>Irrelevant</v>
      </c>
      <c r="AC486" s="4" t="str">
        <f>IF(AND(OR(I486="Motorway link",I486="Exit diverge",I486="Entrance merge"),'Input data'!AD501=""),"No",IF(OR(I486="Motorway link",I486="Exit diverge",I486="Entrance merge"),'Input data'!AD501,"Irrelevant"))</f>
        <v>Irrelevant</v>
      </c>
      <c r="AD486" s="4" t="str">
        <f>IF(AND(OR(I486="Motorway link",I486="Exit diverge",I486="Entrance merge"),'Input data'!AE501=""),"130 kph",IF(OR(I486="Motorway link",I486="Exit diverge",I486="Entrance merge"),'Input data'!AE501,"Irrelevant"))</f>
        <v>Irrelevant</v>
      </c>
      <c r="AE486" s="4" t="str">
        <f>IF(AND(I486="Entrance merge",'Input data'!AF501=""),"No",IF(I486="Entrance merge",'Input data'!AF501,"Irrelevant"))</f>
        <v>Irrelevant</v>
      </c>
      <c r="AF486" s="4" t="str">
        <f>IF(AND(AE486="Yes",'Input data'!AG501&gt;0,'Input data'!AG501&lt;1.00000001),'Input data'!AG501,IF(OR(AE486="No",AE486="Yes"),0,"Irrelevant"))</f>
        <v>Irrelevant</v>
      </c>
    </row>
    <row r="487" spans="1:32" x14ac:dyDescent="0.3">
      <c r="A487" s="4" t="str">
        <f>IF('Input data'!A502="","",'Input data'!A502)</f>
        <v/>
      </c>
      <c r="B487" s="4" t="str">
        <f>IF('Input data'!B502="","",'Input data'!B502)</f>
        <v/>
      </c>
      <c r="C487" s="4" t="str">
        <f>IF('Input data'!C502="","",'Input data'!C502)</f>
        <v/>
      </c>
      <c r="D487" s="4" t="str">
        <f>IF('Input data'!D502="","",'Input data'!D502)</f>
        <v/>
      </c>
      <c r="E487" s="4" t="str">
        <f>IF('Input data'!E502="","",'Input data'!E502)</f>
        <v/>
      </c>
      <c r="F487" s="4" t="str">
        <f>IF('Input data'!F502="","",'Input data'!F502)</f>
        <v/>
      </c>
      <c r="G487" s="4">
        <f>IF('Input data'!G502="","",'Input data'!G502)</f>
        <v>0</v>
      </c>
      <c r="H487" s="4" t="str">
        <f>IF('Input data'!H502&gt;0.5,'Input data'!H502,"")</f>
        <v/>
      </c>
      <c r="I487" s="4" t="str">
        <f>IF('Input data'!I502="","",'Input data'!I502)</f>
        <v/>
      </c>
      <c r="J487" s="4" t="str">
        <f>IF(AND(OR(I487="Motorway link",I487="Exit diverge",I487="Entrance merge"),'Input data'!K502=""),2,IF(AND(OR(I487="Motorway link",I487="Exit diverge",I487="Entrance merge"),'Input data'!K502&gt;0.5,'Input data'!K502&lt;21),'Input data'!K502,"Irrelevant"))</f>
        <v>Irrelevant</v>
      </c>
      <c r="K487" s="4" t="str">
        <f>IF(AND(OR(I487="Motorway link",I487="Exit diverge",I487="Entrance merge",I487="Exit ramp",I487="Entrance ramp"),'Input data'!L502=""),3.5,IF(AND(OR(I487="Motorway link",I487="Exit diverge",I487="Entrance merge",I487="Exit ramp",I487="Entrance ramp"),'Input data'!L502&gt;1.5,'Input data'!L502&lt;11),'Input data'!L502,"Irrelevant"))</f>
        <v>Irrelevant</v>
      </c>
      <c r="L487" s="4" t="str">
        <f>IF(AND(I487="Motorway link",'Input data'!M502=""),"No",IF(I487="Motorway link",'Input data'!M502,"Irrelevant"))</f>
        <v>Irrelevant</v>
      </c>
      <c r="M487" s="4" t="str">
        <f>IF(AND(L487="Yes",'Input data'!N502&gt;0,'Input data'!N502&lt;1.00000001),'Input data'!N502,IF(OR(L487="No",L487="Yes"),0,"Irrelevant"))</f>
        <v>Irrelevant</v>
      </c>
      <c r="N487" s="4" t="str">
        <f>IF(AND(OR(I487="Motorway link",I487="Exit diverge",I487="Entrance merge"),'Input data'!O502=""),3,IF(AND(OR(I487="Motorway link",I487="Exit diverge",I487="Entrance merge"),'Input data'!O502&lt;11,'Input data'!O502&gt;-0.00000001),'Input data'!O502,"Irrelevant"))</f>
        <v>Irrelevant</v>
      </c>
      <c r="O487" s="4" t="str">
        <f>IF(AND(OR(I487="Motorway link",I487="Exit diverge",I487="Entrance merge",I487="Exit ramp",I487="Entrance ramp"),'Input data'!P502=""),0.5,IF(AND(OR(I487="Motorway link",I487="Exit diverge",I487="Entrance merge",I487="Exit ramp",I487="Entrance ramp"),'Input data'!P502&gt;-0.00000001,'Input data'!P502&lt;11),'Input data'!P502,"Irrelevant"))</f>
        <v>Irrelevant</v>
      </c>
      <c r="P487" s="4" t="str">
        <f>IF(AND(OR(I487="Motorway link",I487="Exit diverge",I487="Entrance merge"),'Input data'!Q502=""),5,IF(AND(OR(I487="Motorway link",I487="Exit diverge",I487="Entrance merge"),'Input data'!Q502&gt;-0.00000001,'Input data'!Q502&lt;101),'Input data'!Q502,"Irrelevant"))</f>
        <v>Irrelevant</v>
      </c>
      <c r="Q487" s="4" t="str">
        <f>IF(AND(OR(I487="Motorway link",I487="Exit diverge",I487="Entrance merge"),'Input data'!R502=""),"Straight",IF(AND(OR(I487="Motorway link",I487="Exit diverge",I487="Entrance merge"),'Input data'!R502&gt;10),'Input data'!R502,"Irrelevant"))</f>
        <v>Irrelevant</v>
      </c>
      <c r="R487" s="4" t="str">
        <f>IF(Q487="Straight",0,IF(AND(OR(I487="Motorway link",I487="Exit diverge",I487="Entrance merge"),OR('Input data'!S502="",'Input data'!S502&gt;(G487*1000))),G487*1000,IF(AND(OR(I487="Motorway link",I487="Exit diverge",I487="Entrance merge"),'Input data'!S502&gt;0),'Input data'!S502,"Irrelevant")))</f>
        <v>Irrelevant</v>
      </c>
      <c r="S487" s="4" t="str">
        <f>IF(AND(OR(I487="Motorway link",I487="Exit diverge",I487="Entrance merge"),'Input data'!T502=""),"Straight",IF(AND(OR(I487="Motorway link",I487="Exit diverge",I487="Entrance merge"),'Input data'!T502&gt;10),'Input data'!T502,"Irrelevant"))</f>
        <v>Irrelevant</v>
      </c>
      <c r="T487" s="4" t="str">
        <f>IF(S487="Straight",0,IF(R487="Irrelevant","Irrelevant",IF(AND(OR(I487="Motorway link",I487="Exit diverge",I487="Entrance merge"),OR('Input data'!U502="",'Input data'!U502&gt;(G487*1000-R487))),G487*1000-R487,IF(AND(OR(I487="Motorway link",I487="Exit diverge",I487="Entrance merge"),'Input data'!U502&gt;0),'Input data'!U502,"Irrelevant"))))</f>
        <v>Irrelevant</v>
      </c>
      <c r="U487" s="4" t="str">
        <f>IF(AND(OR(I487="Motorway link",I487="Exit diverge",I487="Entrance merge",I487="Exit ramp",I487="Entrance ramp"),'Input data'!V502=""),"No",IF(OR(I487="Motorway link",I487="Exit diverge",I487="Entrance merge",I487="Exit ramp",I487="Entrance ramp"),'Input data'!V502,"Irrelevant"))</f>
        <v>Irrelevant</v>
      </c>
      <c r="V487" s="4" t="str">
        <f>IF(W487="Straight",IF(AND(OR(I487="Exit ramp",I487="Entrance ramp"),'Input data'!W502=""),"Straight diamond ramp",IF(OR(I487="Exit ramp",I487="Entrance ramp"),'Input data'!W502,"Irrelevant")),"Irrelevant")</f>
        <v>Irrelevant</v>
      </c>
      <c r="W487" s="4" t="str">
        <f>IF(AND(OR(I487="Exit ramp",I487="Entrance ramp"),'Input data'!X502=""),"Straight",IF(AND(OR(I487="Exit ramp",I487="Entrance ramp"),'Input data'!X502&gt;10),'Input data'!X502,"Irrelevant"))</f>
        <v>Irrelevant</v>
      </c>
      <c r="X487" s="4" t="str">
        <f>IF(AND(OR(I487="Exit ramp",I487="Entrance ramp"),OR('Input data'!Y502="",'Input data'!Y502&gt;(G487*1000))),G487*1000,IF(AND(OR(I487="Exit ramp",I487="Entrance ramp"),'Input data'!Y502&gt;0),'Input data'!Y502,"Irrelevant"))</f>
        <v>Irrelevant</v>
      </c>
      <c r="Y487" s="4" t="str">
        <f>IF(AND(I487="Exit ramp",'Input data'!Z502=""),95,IF(AND(I487="Entrance ramp",'Input data'!Z502=""),45,IF(AND(OR(I487="Exit ramp",I487="Entrance ramp"),'Input data'!Z502&gt;4,'Input data'!Z502&lt;200),'Input data'!Z502,"Irrelevant")))</f>
        <v>Irrelevant</v>
      </c>
      <c r="Z487" s="4" t="str">
        <f>IF(AND(OR(I487="Exit ramp",I487="Entrance ramp"),'Input data'!AA502=""),"Straight",IF(AND(OR(I487="Exit ramp",I487="Entrance ramp"),'Input data'!AA502&gt;10),'Input data'!AA502,"Irrelevant"))</f>
        <v>Irrelevant</v>
      </c>
      <c r="AA487" s="4" t="str">
        <f>IF(X487="Irrelevant","Irrelevant",IF(AND(OR(I487="Exit ramp",I487="Entrance ramp"),OR('Input data'!AB502="",'Input data'!AB502&gt;(G487*1000-X487))),G487*1000-X487,IF(AND(OR(I487="Exit ramp",I487="Entrance ramp"),'Input data'!AB502&gt;0),'Input data'!AB502,"Irrelevant")))</f>
        <v>Irrelevant</v>
      </c>
      <c r="AB487" s="4" t="str">
        <f>IF(AND(I487="Exit ramp",'Input data'!AC502=""),60,IF(AND(I487="Entrance ramp",'Input data'!AC502=""),80,IF(AND(OR(I487="Exit ramp",I487="Entrance ramp"),'Input data'!AC502&gt;4,'Input data'!AC502&lt;200),'Input data'!AC502,"Irrelevant")))</f>
        <v>Irrelevant</v>
      </c>
      <c r="AC487" s="4" t="str">
        <f>IF(AND(OR(I487="Motorway link",I487="Exit diverge",I487="Entrance merge"),'Input data'!AD502=""),"No",IF(OR(I487="Motorway link",I487="Exit diverge",I487="Entrance merge"),'Input data'!AD502,"Irrelevant"))</f>
        <v>Irrelevant</v>
      </c>
      <c r="AD487" s="4" t="str">
        <f>IF(AND(OR(I487="Motorway link",I487="Exit diverge",I487="Entrance merge"),'Input data'!AE502=""),"130 kph",IF(OR(I487="Motorway link",I487="Exit diverge",I487="Entrance merge"),'Input data'!AE502,"Irrelevant"))</f>
        <v>Irrelevant</v>
      </c>
      <c r="AE487" s="4" t="str">
        <f>IF(AND(I487="Entrance merge",'Input data'!AF502=""),"No",IF(I487="Entrance merge",'Input data'!AF502,"Irrelevant"))</f>
        <v>Irrelevant</v>
      </c>
      <c r="AF487" s="4" t="str">
        <f>IF(AND(AE487="Yes",'Input data'!AG502&gt;0,'Input data'!AG502&lt;1.00000001),'Input data'!AG502,IF(OR(AE487="No",AE487="Yes"),0,"Irrelevant"))</f>
        <v>Irrelevant</v>
      </c>
    </row>
    <row r="488" spans="1:32" x14ac:dyDescent="0.3">
      <c r="A488" s="4" t="str">
        <f>IF('Input data'!A503="","",'Input data'!A503)</f>
        <v/>
      </c>
      <c r="B488" s="4" t="str">
        <f>IF('Input data'!B503="","",'Input data'!B503)</f>
        <v/>
      </c>
      <c r="C488" s="4" t="str">
        <f>IF('Input data'!C503="","",'Input data'!C503)</f>
        <v/>
      </c>
      <c r="D488" s="4" t="str">
        <f>IF('Input data'!D503="","",'Input data'!D503)</f>
        <v/>
      </c>
      <c r="E488" s="4" t="str">
        <f>IF('Input data'!E503="","",'Input data'!E503)</f>
        <v/>
      </c>
      <c r="F488" s="4" t="str">
        <f>IF('Input data'!F503="","",'Input data'!F503)</f>
        <v/>
      </c>
      <c r="G488" s="4">
        <f>IF('Input data'!G503="","",'Input data'!G503)</f>
        <v>0</v>
      </c>
      <c r="H488" s="4" t="str">
        <f>IF('Input data'!H503&gt;0.5,'Input data'!H503,"")</f>
        <v/>
      </c>
      <c r="I488" s="4" t="str">
        <f>IF('Input data'!I503="","",'Input data'!I503)</f>
        <v/>
      </c>
      <c r="J488" s="4" t="str">
        <f>IF(AND(OR(I488="Motorway link",I488="Exit diverge",I488="Entrance merge"),'Input data'!K503=""),2,IF(AND(OR(I488="Motorway link",I488="Exit diverge",I488="Entrance merge"),'Input data'!K503&gt;0.5,'Input data'!K503&lt;21),'Input data'!K503,"Irrelevant"))</f>
        <v>Irrelevant</v>
      </c>
      <c r="K488" s="4" t="str">
        <f>IF(AND(OR(I488="Motorway link",I488="Exit diverge",I488="Entrance merge",I488="Exit ramp",I488="Entrance ramp"),'Input data'!L503=""),3.5,IF(AND(OR(I488="Motorway link",I488="Exit diverge",I488="Entrance merge",I488="Exit ramp",I488="Entrance ramp"),'Input data'!L503&gt;1.5,'Input data'!L503&lt;11),'Input data'!L503,"Irrelevant"))</f>
        <v>Irrelevant</v>
      </c>
      <c r="L488" s="4" t="str">
        <f>IF(AND(I488="Motorway link",'Input data'!M503=""),"No",IF(I488="Motorway link",'Input data'!M503,"Irrelevant"))</f>
        <v>Irrelevant</v>
      </c>
      <c r="M488" s="4" t="str">
        <f>IF(AND(L488="Yes",'Input data'!N503&gt;0,'Input data'!N503&lt;1.00000001),'Input data'!N503,IF(OR(L488="No",L488="Yes"),0,"Irrelevant"))</f>
        <v>Irrelevant</v>
      </c>
      <c r="N488" s="4" t="str">
        <f>IF(AND(OR(I488="Motorway link",I488="Exit diverge",I488="Entrance merge"),'Input data'!O503=""),3,IF(AND(OR(I488="Motorway link",I488="Exit diverge",I488="Entrance merge"),'Input data'!O503&lt;11,'Input data'!O503&gt;-0.00000001),'Input data'!O503,"Irrelevant"))</f>
        <v>Irrelevant</v>
      </c>
      <c r="O488" s="4" t="str">
        <f>IF(AND(OR(I488="Motorway link",I488="Exit diverge",I488="Entrance merge",I488="Exit ramp",I488="Entrance ramp"),'Input data'!P503=""),0.5,IF(AND(OR(I488="Motorway link",I488="Exit diverge",I488="Entrance merge",I488="Exit ramp",I488="Entrance ramp"),'Input data'!P503&gt;-0.00000001,'Input data'!P503&lt;11),'Input data'!P503,"Irrelevant"))</f>
        <v>Irrelevant</v>
      </c>
      <c r="P488" s="4" t="str">
        <f>IF(AND(OR(I488="Motorway link",I488="Exit diverge",I488="Entrance merge"),'Input data'!Q503=""),5,IF(AND(OR(I488="Motorway link",I488="Exit diverge",I488="Entrance merge"),'Input data'!Q503&gt;-0.00000001,'Input data'!Q503&lt;101),'Input data'!Q503,"Irrelevant"))</f>
        <v>Irrelevant</v>
      </c>
      <c r="Q488" s="4" t="str">
        <f>IF(AND(OR(I488="Motorway link",I488="Exit diverge",I488="Entrance merge"),'Input data'!R503=""),"Straight",IF(AND(OR(I488="Motorway link",I488="Exit diverge",I488="Entrance merge"),'Input data'!R503&gt;10),'Input data'!R503,"Irrelevant"))</f>
        <v>Irrelevant</v>
      </c>
      <c r="R488" s="4" t="str">
        <f>IF(Q488="Straight",0,IF(AND(OR(I488="Motorway link",I488="Exit diverge",I488="Entrance merge"),OR('Input data'!S503="",'Input data'!S503&gt;(G488*1000))),G488*1000,IF(AND(OR(I488="Motorway link",I488="Exit diverge",I488="Entrance merge"),'Input data'!S503&gt;0),'Input data'!S503,"Irrelevant")))</f>
        <v>Irrelevant</v>
      </c>
      <c r="S488" s="4" t="str">
        <f>IF(AND(OR(I488="Motorway link",I488="Exit diverge",I488="Entrance merge"),'Input data'!T503=""),"Straight",IF(AND(OR(I488="Motorway link",I488="Exit diverge",I488="Entrance merge"),'Input data'!T503&gt;10),'Input data'!T503,"Irrelevant"))</f>
        <v>Irrelevant</v>
      </c>
      <c r="T488" s="4" t="str">
        <f>IF(S488="Straight",0,IF(R488="Irrelevant","Irrelevant",IF(AND(OR(I488="Motorway link",I488="Exit diverge",I488="Entrance merge"),OR('Input data'!U503="",'Input data'!U503&gt;(G488*1000-R488))),G488*1000-R488,IF(AND(OR(I488="Motorway link",I488="Exit diverge",I488="Entrance merge"),'Input data'!U503&gt;0),'Input data'!U503,"Irrelevant"))))</f>
        <v>Irrelevant</v>
      </c>
      <c r="U488" s="4" t="str">
        <f>IF(AND(OR(I488="Motorway link",I488="Exit diverge",I488="Entrance merge",I488="Exit ramp",I488="Entrance ramp"),'Input data'!V503=""),"No",IF(OR(I488="Motorway link",I488="Exit diverge",I488="Entrance merge",I488="Exit ramp",I488="Entrance ramp"),'Input data'!V503,"Irrelevant"))</f>
        <v>Irrelevant</v>
      </c>
      <c r="V488" s="4" t="str">
        <f>IF(W488="Straight",IF(AND(OR(I488="Exit ramp",I488="Entrance ramp"),'Input data'!W503=""),"Straight diamond ramp",IF(OR(I488="Exit ramp",I488="Entrance ramp"),'Input data'!W503,"Irrelevant")),"Irrelevant")</f>
        <v>Irrelevant</v>
      </c>
      <c r="W488" s="4" t="str">
        <f>IF(AND(OR(I488="Exit ramp",I488="Entrance ramp"),'Input data'!X503=""),"Straight",IF(AND(OR(I488="Exit ramp",I488="Entrance ramp"),'Input data'!X503&gt;10),'Input data'!X503,"Irrelevant"))</f>
        <v>Irrelevant</v>
      </c>
      <c r="X488" s="4" t="str">
        <f>IF(AND(OR(I488="Exit ramp",I488="Entrance ramp"),OR('Input data'!Y503="",'Input data'!Y503&gt;(G488*1000))),G488*1000,IF(AND(OR(I488="Exit ramp",I488="Entrance ramp"),'Input data'!Y503&gt;0),'Input data'!Y503,"Irrelevant"))</f>
        <v>Irrelevant</v>
      </c>
      <c r="Y488" s="4" t="str">
        <f>IF(AND(I488="Exit ramp",'Input data'!Z503=""),95,IF(AND(I488="Entrance ramp",'Input data'!Z503=""),45,IF(AND(OR(I488="Exit ramp",I488="Entrance ramp"),'Input data'!Z503&gt;4,'Input data'!Z503&lt;200),'Input data'!Z503,"Irrelevant")))</f>
        <v>Irrelevant</v>
      </c>
      <c r="Z488" s="4" t="str">
        <f>IF(AND(OR(I488="Exit ramp",I488="Entrance ramp"),'Input data'!AA503=""),"Straight",IF(AND(OR(I488="Exit ramp",I488="Entrance ramp"),'Input data'!AA503&gt;10),'Input data'!AA503,"Irrelevant"))</f>
        <v>Irrelevant</v>
      </c>
      <c r="AA488" s="4" t="str">
        <f>IF(X488="Irrelevant","Irrelevant",IF(AND(OR(I488="Exit ramp",I488="Entrance ramp"),OR('Input data'!AB503="",'Input data'!AB503&gt;(G488*1000-X488))),G488*1000-X488,IF(AND(OR(I488="Exit ramp",I488="Entrance ramp"),'Input data'!AB503&gt;0),'Input data'!AB503,"Irrelevant")))</f>
        <v>Irrelevant</v>
      </c>
      <c r="AB488" s="4" t="str">
        <f>IF(AND(I488="Exit ramp",'Input data'!AC503=""),60,IF(AND(I488="Entrance ramp",'Input data'!AC503=""),80,IF(AND(OR(I488="Exit ramp",I488="Entrance ramp"),'Input data'!AC503&gt;4,'Input data'!AC503&lt;200),'Input data'!AC503,"Irrelevant")))</f>
        <v>Irrelevant</v>
      </c>
      <c r="AC488" s="4" t="str">
        <f>IF(AND(OR(I488="Motorway link",I488="Exit diverge",I488="Entrance merge"),'Input data'!AD503=""),"No",IF(OR(I488="Motorway link",I488="Exit diverge",I488="Entrance merge"),'Input data'!AD503,"Irrelevant"))</f>
        <v>Irrelevant</v>
      </c>
      <c r="AD488" s="4" t="str">
        <f>IF(AND(OR(I488="Motorway link",I488="Exit diverge",I488="Entrance merge"),'Input data'!AE503=""),"130 kph",IF(OR(I488="Motorway link",I488="Exit diverge",I488="Entrance merge"),'Input data'!AE503,"Irrelevant"))</f>
        <v>Irrelevant</v>
      </c>
      <c r="AE488" s="4" t="str">
        <f>IF(AND(I488="Entrance merge",'Input data'!AF503=""),"No",IF(I488="Entrance merge",'Input data'!AF503,"Irrelevant"))</f>
        <v>Irrelevant</v>
      </c>
      <c r="AF488" s="4" t="str">
        <f>IF(AND(AE488="Yes",'Input data'!AG503&gt;0,'Input data'!AG503&lt;1.00000001),'Input data'!AG503,IF(OR(AE488="No",AE488="Yes"),0,"Irrelevant"))</f>
        <v>Irrelevant</v>
      </c>
    </row>
    <row r="489" spans="1:32" x14ac:dyDescent="0.3">
      <c r="A489" s="4" t="str">
        <f>IF('Input data'!A504="","",'Input data'!A504)</f>
        <v/>
      </c>
      <c r="B489" s="4" t="str">
        <f>IF('Input data'!B504="","",'Input data'!B504)</f>
        <v/>
      </c>
      <c r="C489" s="4" t="str">
        <f>IF('Input data'!C504="","",'Input data'!C504)</f>
        <v/>
      </c>
      <c r="D489" s="4" t="str">
        <f>IF('Input data'!D504="","",'Input data'!D504)</f>
        <v/>
      </c>
      <c r="E489" s="4" t="str">
        <f>IF('Input data'!E504="","",'Input data'!E504)</f>
        <v/>
      </c>
      <c r="F489" s="4" t="str">
        <f>IF('Input data'!F504="","",'Input data'!F504)</f>
        <v/>
      </c>
      <c r="G489" s="4">
        <f>IF('Input data'!G504="","",'Input data'!G504)</f>
        <v>0</v>
      </c>
      <c r="H489" s="4" t="str">
        <f>IF('Input data'!H504&gt;0.5,'Input data'!H504,"")</f>
        <v/>
      </c>
      <c r="I489" s="4" t="str">
        <f>IF('Input data'!I504="","",'Input data'!I504)</f>
        <v/>
      </c>
      <c r="J489" s="4" t="str">
        <f>IF(AND(OR(I489="Motorway link",I489="Exit diverge",I489="Entrance merge"),'Input data'!K504=""),2,IF(AND(OR(I489="Motorway link",I489="Exit diverge",I489="Entrance merge"),'Input data'!K504&gt;0.5,'Input data'!K504&lt;21),'Input data'!K504,"Irrelevant"))</f>
        <v>Irrelevant</v>
      </c>
      <c r="K489" s="4" t="str">
        <f>IF(AND(OR(I489="Motorway link",I489="Exit diverge",I489="Entrance merge",I489="Exit ramp",I489="Entrance ramp"),'Input data'!L504=""),3.5,IF(AND(OR(I489="Motorway link",I489="Exit diverge",I489="Entrance merge",I489="Exit ramp",I489="Entrance ramp"),'Input data'!L504&gt;1.5,'Input data'!L504&lt;11),'Input data'!L504,"Irrelevant"))</f>
        <v>Irrelevant</v>
      </c>
      <c r="L489" s="4" t="str">
        <f>IF(AND(I489="Motorway link",'Input data'!M504=""),"No",IF(I489="Motorway link",'Input data'!M504,"Irrelevant"))</f>
        <v>Irrelevant</v>
      </c>
      <c r="M489" s="4" t="str">
        <f>IF(AND(L489="Yes",'Input data'!N504&gt;0,'Input data'!N504&lt;1.00000001),'Input data'!N504,IF(OR(L489="No",L489="Yes"),0,"Irrelevant"))</f>
        <v>Irrelevant</v>
      </c>
      <c r="N489" s="4" t="str">
        <f>IF(AND(OR(I489="Motorway link",I489="Exit diverge",I489="Entrance merge"),'Input data'!O504=""),3,IF(AND(OR(I489="Motorway link",I489="Exit diverge",I489="Entrance merge"),'Input data'!O504&lt;11,'Input data'!O504&gt;-0.00000001),'Input data'!O504,"Irrelevant"))</f>
        <v>Irrelevant</v>
      </c>
      <c r="O489" s="4" t="str">
        <f>IF(AND(OR(I489="Motorway link",I489="Exit diverge",I489="Entrance merge",I489="Exit ramp",I489="Entrance ramp"),'Input data'!P504=""),0.5,IF(AND(OR(I489="Motorway link",I489="Exit diverge",I489="Entrance merge",I489="Exit ramp",I489="Entrance ramp"),'Input data'!P504&gt;-0.00000001,'Input data'!P504&lt;11),'Input data'!P504,"Irrelevant"))</f>
        <v>Irrelevant</v>
      </c>
      <c r="P489" s="4" t="str">
        <f>IF(AND(OR(I489="Motorway link",I489="Exit diverge",I489="Entrance merge"),'Input data'!Q504=""),5,IF(AND(OR(I489="Motorway link",I489="Exit diverge",I489="Entrance merge"),'Input data'!Q504&gt;-0.00000001,'Input data'!Q504&lt;101),'Input data'!Q504,"Irrelevant"))</f>
        <v>Irrelevant</v>
      </c>
      <c r="Q489" s="4" t="str">
        <f>IF(AND(OR(I489="Motorway link",I489="Exit diverge",I489="Entrance merge"),'Input data'!R504=""),"Straight",IF(AND(OR(I489="Motorway link",I489="Exit diverge",I489="Entrance merge"),'Input data'!R504&gt;10),'Input data'!R504,"Irrelevant"))</f>
        <v>Irrelevant</v>
      </c>
      <c r="R489" s="4" t="str">
        <f>IF(Q489="Straight",0,IF(AND(OR(I489="Motorway link",I489="Exit diverge",I489="Entrance merge"),OR('Input data'!S504="",'Input data'!S504&gt;(G489*1000))),G489*1000,IF(AND(OR(I489="Motorway link",I489="Exit diverge",I489="Entrance merge"),'Input data'!S504&gt;0),'Input data'!S504,"Irrelevant")))</f>
        <v>Irrelevant</v>
      </c>
      <c r="S489" s="4" t="str">
        <f>IF(AND(OR(I489="Motorway link",I489="Exit diverge",I489="Entrance merge"),'Input data'!T504=""),"Straight",IF(AND(OR(I489="Motorway link",I489="Exit diverge",I489="Entrance merge"),'Input data'!T504&gt;10),'Input data'!T504,"Irrelevant"))</f>
        <v>Irrelevant</v>
      </c>
      <c r="T489" s="4" t="str">
        <f>IF(S489="Straight",0,IF(R489="Irrelevant","Irrelevant",IF(AND(OR(I489="Motorway link",I489="Exit diverge",I489="Entrance merge"),OR('Input data'!U504="",'Input data'!U504&gt;(G489*1000-R489))),G489*1000-R489,IF(AND(OR(I489="Motorway link",I489="Exit diverge",I489="Entrance merge"),'Input data'!U504&gt;0),'Input data'!U504,"Irrelevant"))))</f>
        <v>Irrelevant</v>
      </c>
      <c r="U489" s="4" t="str">
        <f>IF(AND(OR(I489="Motorway link",I489="Exit diverge",I489="Entrance merge",I489="Exit ramp",I489="Entrance ramp"),'Input data'!V504=""),"No",IF(OR(I489="Motorway link",I489="Exit diverge",I489="Entrance merge",I489="Exit ramp",I489="Entrance ramp"),'Input data'!V504,"Irrelevant"))</f>
        <v>Irrelevant</v>
      </c>
      <c r="V489" s="4" t="str">
        <f>IF(W489="Straight",IF(AND(OR(I489="Exit ramp",I489="Entrance ramp"),'Input data'!W504=""),"Straight diamond ramp",IF(OR(I489="Exit ramp",I489="Entrance ramp"),'Input data'!W504,"Irrelevant")),"Irrelevant")</f>
        <v>Irrelevant</v>
      </c>
      <c r="W489" s="4" t="str">
        <f>IF(AND(OR(I489="Exit ramp",I489="Entrance ramp"),'Input data'!X504=""),"Straight",IF(AND(OR(I489="Exit ramp",I489="Entrance ramp"),'Input data'!X504&gt;10),'Input data'!X504,"Irrelevant"))</f>
        <v>Irrelevant</v>
      </c>
      <c r="X489" s="4" t="str">
        <f>IF(AND(OR(I489="Exit ramp",I489="Entrance ramp"),OR('Input data'!Y504="",'Input data'!Y504&gt;(G489*1000))),G489*1000,IF(AND(OR(I489="Exit ramp",I489="Entrance ramp"),'Input data'!Y504&gt;0),'Input data'!Y504,"Irrelevant"))</f>
        <v>Irrelevant</v>
      </c>
      <c r="Y489" s="4" t="str">
        <f>IF(AND(I489="Exit ramp",'Input data'!Z504=""),95,IF(AND(I489="Entrance ramp",'Input data'!Z504=""),45,IF(AND(OR(I489="Exit ramp",I489="Entrance ramp"),'Input data'!Z504&gt;4,'Input data'!Z504&lt;200),'Input data'!Z504,"Irrelevant")))</f>
        <v>Irrelevant</v>
      </c>
      <c r="Z489" s="4" t="str">
        <f>IF(AND(OR(I489="Exit ramp",I489="Entrance ramp"),'Input data'!AA504=""),"Straight",IF(AND(OR(I489="Exit ramp",I489="Entrance ramp"),'Input data'!AA504&gt;10),'Input data'!AA504,"Irrelevant"))</f>
        <v>Irrelevant</v>
      </c>
      <c r="AA489" s="4" t="str">
        <f>IF(X489="Irrelevant","Irrelevant",IF(AND(OR(I489="Exit ramp",I489="Entrance ramp"),OR('Input data'!AB504="",'Input data'!AB504&gt;(G489*1000-X489))),G489*1000-X489,IF(AND(OR(I489="Exit ramp",I489="Entrance ramp"),'Input data'!AB504&gt;0),'Input data'!AB504,"Irrelevant")))</f>
        <v>Irrelevant</v>
      </c>
      <c r="AB489" s="4" t="str">
        <f>IF(AND(I489="Exit ramp",'Input data'!AC504=""),60,IF(AND(I489="Entrance ramp",'Input data'!AC504=""),80,IF(AND(OR(I489="Exit ramp",I489="Entrance ramp"),'Input data'!AC504&gt;4,'Input data'!AC504&lt;200),'Input data'!AC504,"Irrelevant")))</f>
        <v>Irrelevant</v>
      </c>
      <c r="AC489" s="4" t="str">
        <f>IF(AND(OR(I489="Motorway link",I489="Exit diverge",I489="Entrance merge"),'Input data'!AD504=""),"No",IF(OR(I489="Motorway link",I489="Exit diverge",I489="Entrance merge"),'Input data'!AD504,"Irrelevant"))</f>
        <v>Irrelevant</v>
      </c>
      <c r="AD489" s="4" t="str">
        <f>IF(AND(OR(I489="Motorway link",I489="Exit diverge",I489="Entrance merge"),'Input data'!AE504=""),"130 kph",IF(OR(I489="Motorway link",I489="Exit diverge",I489="Entrance merge"),'Input data'!AE504,"Irrelevant"))</f>
        <v>Irrelevant</v>
      </c>
      <c r="AE489" s="4" t="str">
        <f>IF(AND(I489="Entrance merge",'Input data'!AF504=""),"No",IF(I489="Entrance merge",'Input data'!AF504,"Irrelevant"))</f>
        <v>Irrelevant</v>
      </c>
      <c r="AF489" s="4" t="str">
        <f>IF(AND(AE489="Yes",'Input data'!AG504&gt;0,'Input data'!AG504&lt;1.00000001),'Input data'!AG504,IF(OR(AE489="No",AE489="Yes"),0,"Irrelevant"))</f>
        <v>Irrelevant</v>
      </c>
    </row>
    <row r="490" spans="1:32" x14ac:dyDescent="0.3">
      <c r="A490" s="4" t="str">
        <f>IF('Input data'!A505="","",'Input data'!A505)</f>
        <v/>
      </c>
      <c r="B490" s="4" t="str">
        <f>IF('Input data'!B505="","",'Input data'!B505)</f>
        <v/>
      </c>
      <c r="C490" s="4" t="str">
        <f>IF('Input data'!C505="","",'Input data'!C505)</f>
        <v/>
      </c>
      <c r="D490" s="4" t="str">
        <f>IF('Input data'!D505="","",'Input data'!D505)</f>
        <v/>
      </c>
      <c r="E490" s="4" t="str">
        <f>IF('Input data'!E505="","",'Input data'!E505)</f>
        <v/>
      </c>
      <c r="F490" s="4" t="str">
        <f>IF('Input data'!F505="","",'Input data'!F505)</f>
        <v/>
      </c>
      <c r="G490" s="4">
        <f>IF('Input data'!G505="","",'Input data'!G505)</f>
        <v>0</v>
      </c>
      <c r="H490" s="4" t="str">
        <f>IF('Input data'!H505&gt;0.5,'Input data'!H505,"")</f>
        <v/>
      </c>
      <c r="I490" s="4" t="str">
        <f>IF('Input data'!I505="","",'Input data'!I505)</f>
        <v/>
      </c>
      <c r="J490" s="4" t="str">
        <f>IF(AND(OR(I490="Motorway link",I490="Exit diverge",I490="Entrance merge"),'Input data'!K505=""),2,IF(AND(OR(I490="Motorway link",I490="Exit diverge",I490="Entrance merge"),'Input data'!K505&gt;0.5,'Input data'!K505&lt;21),'Input data'!K505,"Irrelevant"))</f>
        <v>Irrelevant</v>
      </c>
      <c r="K490" s="4" t="str">
        <f>IF(AND(OR(I490="Motorway link",I490="Exit diverge",I490="Entrance merge",I490="Exit ramp",I490="Entrance ramp"),'Input data'!L505=""),3.5,IF(AND(OR(I490="Motorway link",I490="Exit diverge",I490="Entrance merge",I490="Exit ramp",I490="Entrance ramp"),'Input data'!L505&gt;1.5,'Input data'!L505&lt;11),'Input data'!L505,"Irrelevant"))</f>
        <v>Irrelevant</v>
      </c>
      <c r="L490" s="4" t="str">
        <f>IF(AND(I490="Motorway link",'Input data'!M505=""),"No",IF(I490="Motorway link",'Input data'!M505,"Irrelevant"))</f>
        <v>Irrelevant</v>
      </c>
      <c r="M490" s="4" t="str">
        <f>IF(AND(L490="Yes",'Input data'!N505&gt;0,'Input data'!N505&lt;1.00000001),'Input data'!N505,IF(OR(L490="No",L490="Yes"),0,"Irrelevant"))</f>
        <v>Irrelevant</v>
      </c>
      <c r="N490" s="4" t="str">
        <f>IF(AND(OR(I490="Motorway link",I490="Exit diverge",I490="Entrance merge"),'Input data'!O505=""),3,IF(AND(OR(I490="Motorway link",I490="Exit diverge",I490="Entrance merge"),'Input data'!O505&lt;11,'Input data'!O505&gt;-0.00000001),'Input data'!O505,"Irrelevant"))</f>
        <v>Irrelevant</v>
      </c>
      <c r="O490" s="4" t="str">
        <f>IF(AND(OR(I490="Motorway link",I490="Exit diverge",I490="Entrance merge",I490="Exit ramp",I490="Entrance ramp"),'Input data'!P505=""),0.5,IF(AND(OR(I490="Motorway link",I490="Exit diverge",I490="Entrance merge",I490="Exit ramp",I490="Entrance ramp"),'Input data'!P505&gt;-0.00000001,'Input data'!P505&lt;11),'Input data'!P505,"Irrelevant"))</f>
        <v>Irrelevant</v>
      </c>
      <c r="P490" s="4" t="str">
        <f>IF(AND(OR(I490="Motorway link",I490="Exit diverge",I490="Entrance merge"),'Input data'!Q505=""),5,IF(AND(OR(I490="Motorway link",I490="Exit diverge",I490="Entrance merge"),'Input data'!Q505&gt;-0.00000001,'Input data'!Q505&lt;101),'Input data'!Q505,"Irrelevant"))</f>
        <v>Irrelevant</v>
      </c>
      <c r="Q490" s="4" t="str">
        <f>IF(AND(OR(I490="Motorway link",I490="Exit diverge",I490="Entrance merge"),'Input data'!R505=""),"Straight",IF(AND(OR(I490="Motorway link",I490="Exit diverge",I490="Entrance merge"),'Input data'!R505&gt;10),'Input data'!R505,"Irrelevant"))</f>
        <v>Irrelevant</v>
      </c>
      <c r="R490" s="4" t="str">
        <f>IF(Q490="Straight",0,IF(AND(OR(I490="Motorway link",I490="Exit diverge",I490="Entrance merge"),OR('Input data'!S505="",'Input data'!S505&gt;(G490*1000))),G490*1000,IF(AND(OR(I490="Motorway link",I490="Exit diverge",I490="Entrance merge"),'Input data'!S505&gt;0),'Input data'!S505,"Irrelevant")))</f>
        <v>Irrelevant</v>
      </c>
      <c r="S490" s="4" t="str">
        <f>IF(AND(OR(I490="Motorway link",I490="Exit diverge",I490="Entrance merge"),'Input data'!T505=""),"Straight",IF(AND(OR(I490="Motorway link",I490="Exit diverge",I490="Entrance merge"),'Input data'!T505&gt;10),'Input data'!T505,"Irrelevant"))</f>
        <v>Irrelevant</v>
      </c>
      <c r="T490" s="4" t="str">
        <f>IF(S490="Straight",0,IF(R490="Irrelevant","Irrelevant",IF(AND(OR(I490="Motorway link",I490="Exit diverge",I490="Entrance merge"),OR('Input data'!U505="",'Input data'!U505&gt;(G490*1000-R490))),G490*1000-R490,IF(AND(OR(I490="Motorway link",I490="Exit diverge",I490="Entrance merge"),'Input data'!U505&gt;0),'Input data'!U505,"Irrelevant"))))</f>
        <v>Irrelevant</v>
      </c>
      <c r="U490" s="4" t="str">
        <f>IF(AND(OR(I490="Motorway link",I490="Exit diverge",I490="Entrance merge",I490="Exit ramp",I490="Entrance ramp"),'Input data'!V505=""),"No",IF(OR(I490="Motorway link",I490="Exit diverge",I490="Entrance merge",I490="Exit ramp",I490="Entrance ramp"),'Input data'!V505,"Irrelevant"))</f>
        <v>Irrelevant</v>
      </c>
      <c r="V490" s="4" t="str">
        <f>IF(W490="Straight",IF(AND(OR(I490="Exit ramp",I490="Entrance ramp"),'Input data'!W505=""),"Straight diamond ramp",IF(OR(I490="Exit ramp",I490="Entrance ramp"),'Input data'!W505,"Irrelevant")),"Irrelevant")</f>
        <v>Irrelevant</v>
      </c>
      <c r="W490" s="4" t="str">
        <f>IF(AND(OR(I490="Exit ramp",I490="Entrance ramp"),'Input data'!X505=""),"Straight",IF(AND(OR(I490="Exit ramp",I490="Entrance ramp"),'Input data'!X505&gt;10),'Input data'!X505,"Irrelevant"))</f>
        <v>Irrelevant</v>
      </c>
      <c r="X490" s="4" t="str">
        <f>IF(AND(OR(I490="Exit ramp",I490="Entrance ramp"),OR('Input data'!Y505="",'Input data'!Y505&gt;(G490*1000))),G490*1000,IF(AND(OR(I490="Exit ramp",I490="Entrance ramp"),'Input data'!Y505&gt;0),'Input data'!Y505,"Irrelevant"))</f>
        <v>Irrelevant</v>
      </c>
      <c r="Y490" s="4" t="str">
        <f>IF(AND(I490="Exit ramp",'Input data'!Z505=""),95,IF(AND(I490="Entrance ramp",'Input data'!Z505=""),45,IF(AND(OR(I490="Exit ramp",I490="Entrance ramp"),'Input data'!Z505&gt;4,'Input data'!Z505&lt;200),'Input data'!Z505,"Irrelevant")))</f>
        <v>Irrelevant</v>
      </c>
      <c r="Z490" s="4" t="str">
        <f>IF(AND(OR(I490="Exit ramp",I490="Entrance ramp"),'Input data'!AA505=""),"Straight",IF(AND(OR(I490="Exit ramp",I490="Entrance ramp"),'Input data'!AA505&gt;10),'Input data'!AA505,"Irrelevant"))</f>
        <v>Irrelevant</v>
      </c>
      <c r="AA490" s="4" t="str">
        <f>IF(X490="Irrelevant","Irrelevant",IF(AND(OR(I490="Exit ramp",I490="Entrance ramp"),OR('Input data'!AB505="",'Input data'!AB505&gt;(G490*1000-X490))),G490*1000-X490,IF(AND(OR(I490="Exit ramp",I490="Entrance ramp"),'Input data'!AB505&gt;0),'Input data'!AB505,"Irrelevant")))</f>
        <v>Irrelevant</v>
      </c>
      <c r="AB490" s="4" t="str">
        <f>IF(AND(I490="Exit ramp",'Input data'!AC505=""),60,IF(AND(I490="Entrance ramp",'Input data'!AC505=""),80,IF(AND(OR(I490="Exit ramp",I490="Entrance ramp"),'Input data'!AC505&gt;4,'Input data'!AC505&lt;200),'Input data'!AC505,"Irrelevant")))</f>
        <v>Irrelevant</v>
      </c>
      <c r="AC490" s="4" t="str">
        <f>IF(AND(OR(I490="Motorway link",I490="Exit diverge",I490="Entrance merge"),'Input data'!AD505=""),"No",IF(OR(I490="Motorway link",I490="Exit diverge",I490="Entrance merge"),'Input data'!AD505,"Irrelevant"))</f>
        <v>Irrelevant</v>
      </c>
      <c r="AD490" s="4" t="str">
        <f>IF(AND(OR(I490="Motorway link",I490="Exit diverge",I490="Entrance merge"),'Input data'!AE505=""),"130 kph",IF(OR(I490="Motorway link",I490="Exit diverge",I490="Entrance merge"),'Input data'!AE505,"Irrelevant"))</f>
        <v>Irrelevant</v>
      </c>
      <c r="AE490" s="4" t="str">
        <f>IF(AND(I490="Entrance merge",'Input data'!AF505=""),"No",IF(I490="Entrance merge",'Input data'!AF505,"Irrelevant"))</f>
        <v>Irrelevant</v>
      </c>
      <c r="AF490" s="4" t="str">
        <f>IF(AND(AE490="Yes",'Input data'!AG505&gt;0,'Input data'!AG505&lt;1.00000001),'Input data'!AG505,IF(OR(AE490="No",AE490="Yes"),0,"Irrelevant"))</f>
        <v>Irrelevant</v>
      </c>
    </row>
    <row r="491" spans="1:32" x14ac:dyDescent="0.3">
      <c r="A491" s="4" t="str">
        <f>IF('Input data'!A506="","",'Input data'!A506)</f>
        <v/>
      </c>
      <c r="B491" s="4" t="str">
        <f>IF('Input data'!B506="","",'Input data'!B506)</f>
        <v/>
      </c>
      <c r="C491" s="4" t="str">
        <f>IF('Input data'!C506="","",'Input data'!C506)</f>
        <v/>
      </c>
      <c r="D491" s="4" t="str">
        <f>IF('Input data'!D506="","",'Input data'!D506)</f>
        <v/>
      </c>
      <c r="E491" s="4" t="str">
        <f>IF('Input data'!E506="","",'Input data'!E506)</f>
        <v/>
      </c>
      <c r="F491" s="4" t="str">
        <f>IF('Input data'!F506="","",'Input data'!F506)</f>
        <v/>
      </c>
      <c r="G491" s="4">
        <f>IF('Input data'!G506="","",'Input data'!G506)</f>
        <v>0</v>
      </c>
      <c r="H491" s="4" t="str">
        <f>IF('Input data'!H506&gt;0.5,'Input data'!H506,"")</f>
        <v/>
      </c>
      <c r="I491" s="4" t="str">
        <f>IF('Input data'!I506="","",'Input data'!I506)</f>
        <v/>
      </c>
      <c r="J491" s="4" t="str">
        <f>IF(AND(OR(I491="Motorway link",I491="Exit diverge",I491="Entrance merge"),'Input data'!K506=""),2,IF(AND(OR(I491="Motorway link",I491="Exit diverge",I491="Entrance merge"),'Input data'!K506&gt;0.5,'Input data'!K506&lt;21),'Input data'!K506,"Irrelevant"))</f>
        <v>Irrelevant</v>
      </c>
      <c r="K491" s="4" t="str">
        <f>IF(AND(OR(I491="Motorway link",I491="Exit diverge",I491="Entrance merge",I491="Exit ramp",I491="Entrance ramp"),'Input data'!L506=""),3.5,IF(AND(OR(I491="Motorway link",I491="Exit diverge",I491="Entrance merge",I491="Exit ramp",I491="Entrance ramp"),'Input data'!L506&gt;1.5,'Input data'!L506&lt;11),'Input data'!L506,"Irrelevant"))</f>
        <v>Irrelevant</v>
      </c>
      <c r="L491" s="4" t="str">
        <f>IF(AND(I491="Motorway link",'Input data'!M506=""),"No",IF(I491="Motorway link",'Input data'!M506,"Irrelevant"))</f>
        <v>Irrelevant</v>
      </c>
      <c r="M491" s="4" t="str">
        <f>IF(AND(L491="Yes",'Input data'!N506&gt;0,'Input data'!N506&lt;1.00000001),'Input data'!N506,IF(OR(L491="No",L491="Yes"),0,"Irrelevant"))</f>
        <v>Irrelevant</v>
      </c>
      <c r="N491" s="4" t="str">
        <f>IF(AND(OR(I491="Motorway link",I491="Exit diverge",I491="Entrance merge"),'Input data'!O506=""),3,IF(AND(OR(I491="Motorway link",I491="Exit diverge",I491="Entrance merge"),'Input data'!O506&lt;11,'Input data'!O506&gt;-0.00000001),'Input data'!O506,"Irrelevant"))</f>
        <v>Irrelevant</v>
      </c>
      <c r="O491" s="4" t="str">
        <f>IF(AND(OR(I491="Motorway link",I491="Exit diverge",I491="Entrance merge",I491="Exit ramp",I491="Entrance ramp"),'Input data'!P506=""),0.5,IF(AND(OR(I491="Motorway link",I491="Exit diverge",I491="Entrance merge",I491="Exit ramp",I491="Entrance ramp"),'Input data'!P506&gt;-0.00000001,'Input data'!P506&lt;11),'Input data'!P506,"Irrelevant"))</f>
        <v>Irrelevant</v>
      </c>
      <c r="P491" s="4" t="str">
        <f>IF(AND(OR(I491="Motorway link",I491="Exit diverge",I491="Entrance merge"),'Input data'!Q506=""),5,IF(AND(OR(I491="Motorway link",I491="Exit diverge",I491="Entrance merge"),'Input data'!Q506&gt;-0.00000001,'Input data'!Q506&lt;101),'Input data'!Q506,"Irrelevant"))</f>
        <v>Irrelevant</v>
      </c>
      <c r="Q491" s="4" t="str">
        <f>IF(AND(OR(I491="Motorway link",I491="Exit diverge",I491="Entrance merge"),'Input data'!R506=""),"Straight",IF(AND(OR(I491="Motorway link",I491="Exit diverge",I491="Entrance merge"),'Input data'!R506&gt;10),'Input data'!R506,"Irrelevant"))</f>
        <v>Irrelevant</v>
      </c>
      <c r="R491" s="4" t="str">
        <f>IF(Q491="Straight",0,IF(AND(OR(I491="Motorway link",I491="Exit diverge",I491="Entrance merge"),OR('Input data'!S506="",'Input data'!S506&gt;(G491*1000))),G491*1000,IF(AND(OR(I491="Motorway link",I491="Exit diverge",I491="Entrance merge"),'Input data'!S506&gt;0),'Input data'!S506,"Irrelevant")))</f>
        <v>Irrelevant</v>
      </c>
      <c r="S491" s="4" t="str">
        <f>IF(AND(OR(I491="Motorway link",I491="Exit diverge",I491="Entrance merge"),'Input data'!T506=""),"Straight",IF(AND(OR(I491="Motorway link",I491="Exit diverge",I491="Entrance merge"),'Input data'!T506&gt;10),'Input data'!T506,"Irrelevant"))</f>
        <v>Irrelevant</v>
      </c>
      <c r="T491" s="4" t="str">
        <f>IF(S491="Straight",0,IF(R491="Irrelevant","Irrelevant",IF(AND(OR(I491="Motorway link",I491="Exit diverge",I491="Entrance merge"),OR('Input data'!U506="",'Input data'!U506&gt;(G491*1000-R491))),G491*1000-R491,IF(AND(OR(I491="Motorway link",I491="Exit diverge",I491="Entrance merge"),'Input data'!U506&gt;0),'Input data'!U506,"Irrelevant"))))</f>
        <v>Irrelevant</v>
      </c>
      <c r="U491" s="4" t="str">
        <f>IF(AND(OR(I491="Motorway link",I491="Exit diverge",I491="Entrance merge",I491="Exit ramp",I491="Entrance ramp"),'Input data'!V506=""),"No",IF(OR(I491="Motorway link",I491="Exit diverge",I491="Entrance merge",I491="Exit ramp",I491="Entrance ramp"),'Input data'!V506,"Irrelevant"))</f>
        <v>Irrelevant</v>
      </c>
      <c r="V491" s="4" t="str">
        <f>IF(W491="Straight",IF(AND(OR(I491="Exit ramp",I491="Entrance ramp"),'Input data'!W506=""),"Straight diamond ramp",IF(OR(I491="Exit ramp",I491="Entrance ramp"),'Input data'!W506,"Irrelevant")),"Irrelevant")</f>
        <v>Irrelevant</v>
      </c>
      <c r="W491" s="4" t="str">
        <f>IF(AND(OR(I491="Exit ramp",I491="Entrance ramp"),'Input data'!X506=""),"Straight",IF(AND(OR(I491="Exit ramp",I491="Entrance ramp"),'Input data'!X506&gt;10),'Input data'!X506,"Irrelevant"))</f>
        <v>Irrelevant</v>
      </c>
      <c r="X491" s="4" t="str">
        <f>IF(AND(OR(I491="Exit ramp",I491="Entrance ramp"),OR('Input data'!Y506="",'Input data'!Y506&gt;(G491*1000))),G491*1000,IF(AND(OR(I491="Exit ramp",I491="Entrance ramp"),'Input data'!Y506&gt;0),'Input data'!Y506,"Irrelevant"))</f>
        <v>Irrelevant</v>
      </c>
      <c r="Y491" s="4" t="str">
        <f>IF(AND(I491="Exit ramp",'Input data'!Z506=""),95,IF(AND(I491="Entrance ramp",'Input data'!Z506=""),45,IF(AND(OR(I491="Exit ramp",I491="Entrance ramp"),'Input data'!Z506&gt;4,'Input data'!Z506&lt;200),'Input data'!Z506,"Irrelevant")))</f>
        <v>Irrelevant</v>
      </c>
      <c r="Z491" s="4" t="str">
        <f>IF(AND(OR(I491="Exit ramp",I491="Entrance ramp"),'Input data'!AA506=""),"Straight",IF(AND(OR(I491="Exit ramp",I491="Entrance ramp"),'Input data'!AA506&gt;10),'Input data'!AA506,"Irrelevant"))</f>
        <v>Irrelevant</v>
      </c>
      <c r="AA491" s="4" t="str">
        <f>IF(X491="Irrelevant","Irrelevant",IF(AND(OR(I491="Exit ramp",I491="Entrance ramp"),OR('Input data'!AB506="",'Input data'!AB506&gt;(G491*1000-X491))),G491*1000-X491,IF(AND(OR(I491="Exit ramp",I491="Entrance ramp"),'Input data'!AB506&gt;0),'Input data'!AB506,"Irrelevant")))</f>
        <v>Irrelevant</v>
      </c>
      <c r="AB491" s="4" t="str">
        <f>IF(AND(I491="Exit ramp",'Input data'!AC506=""),60,IF(AND(I491="Entrance ramp",'Input data'!AC506=""),80,IF(AND(OR(I491="Exit ramp",I491="Entrance ramp"),'Input data'!AC506&gt;4,'Input data'!AC506&lt;200),'Input data'!AC506,"Irrelevant")))</f>
        <v>Irrelevant</v>
      </c>
      <c r="AC491" s="4" t="str">
        <f>IF(AND(OR(I491="Motorway link",I491="Exit diverge",I491="Entrance merge"),'Input data'!AD506=""),"No",IF(OR(I491="Motorway link",I491="Exit diverge",I491="Entrance merge"),'Input data'!AD506,"Irrelevant"))</f>
        <v>Irrelevant</v>
      </c>
      <c r="AD491" s="4" t="str">
        <f>IF(AND(OR(I491="Motorway link",I491="Exit diverge",I491="Entrance merge"),'Input data'!AE506=""),"130 kph",IF(OR(I491="Motorway link",I491="Exit diverge",I491="Entrance merge"),'Input data'!AE506,"Irrelevant"))</f>
        <v>Irrelevant</v>
      </c>
      <c r="AE491" s="4" t="str">
        <f>IF(AND(I491="Entrance merge",'Input data'!AF506=""),"No",IF(I491="Entrance merge",'Input data'!AF506,"Irrelevant"))</f>
        <v>Irrelevant</v>
      </c>
      <c r="AF491" s="4" t="str">
        <f>IF(AND(AE491="Yes",'Input data'!AG506&gt;0,'Input data'!AG506&lt;1.00000001),'Input data'!AG506,IF(OR(AE491="No",AE491="Yes"),0,"Irrelevant"))</f>
        <v>Irrelevant</v>
      </c>
    </row>
    <row r="492" spans="1:32" x14ac:dyDescent="0.3">
      <c r="A492" s="4" t="str">
        <f>IF('Input data'!A507="","",'Input data'!A507)</f>
        <v/>
      </c>
      <c r="B492" s="4" t="str">
        <f>IF('Input data'!B507="","",'Input data'!B507)</f>
        <v/>
      </c>
      <c r="C492" s="4" t="str">
        <f>IF('Input data'!C507="","",'Input data'!C507)</f>
        <v/>
      </c>
      <c r="D492" s="4" t="str">
        <f>IF('Input data'!D507="","",'Input data'!D507)</f>
        <v/>
      </c>
      <c r="E492" s="4" t="str">
        <f>IF('Input data'!E507="","",'Input data'!E507)</f>
        <v/>
      </c>
      <c r="F492" s="4" t="str">
        <f>IF('Input data'!F507="","",'Input data'!F507)</f>
        <v/>
      </c>
      <c r="G492" s="4">
        <f>IF('Input data'!G507="","",'Input data'!G507)</f>
        <v>0</v>
      </c>
      <c r="H492" s="4" t="str">
        <f>IF('Input data'!H507&gt;0.5,'Input data'!H507,"")</f>
        <v/>
      </c>
      <c r="I492" s="4" t="str">
        <f>IF('Input data'!I507="","",'Input data'!I507)</f>
        <v/>
      </c>
      <c r="J492" s="4" t="str">
        <f>IF(AND(OR(I492="Motorway link",I492="Exit diverge",I492="Entrance merge"),'Input data'!K507=""),2,IF(AND(OR(I492="Motorway link",I492="Exit diverge",I492="Entrance merge"),'Input data'!K507&gt;0.5,'Input data'!K507&lt;21),'Input data'!K507,"Irrelevant"))</f>
        <v>Irrelevant</v>
      </c>
      <c r="K492" s="4" t="str">
        <f>IF(AND(OR(I492="Motorway link",I492="Exit diverge",I492="Entrance merge",I492="Exit ramp",I492="Entrance ramp"),'Input data'!L507=""),3.5,IF(AND(OR(I492="Motorway link",I492="Exit diverge",I492="Entrance merge",I492="Exit ramp",I492="Entrance ramp"),'Input data'!L507&gt;1.5,'Input data'!L507&lt;11),'Input data'!L507,"Irrelevant"))</f>
        <v>Irrelevant</v>
      </c>
      <c r="L492" s="4" t="str">
        <f>IF(AND(I492="Motorway link",'Input data'!M507=""),"No",IF(I492="Motorway link",'Input data'!M507,"Irrelevant"))</f>
        <v>Irrelevant</v>
      </c>
      <c r="M492" s="4" t="str">
        <f>IF(AND(L492="Yes",'Input data'!N507&gt;0,'Input data'!N507&lt;1.00000001),'Input data'!N507,IF(OR(L492="No",L492="Yes"),0,"Irrelevant"))</f>
        <v>Irrelevant</v>
      </c>
      <c r="N492" s="4" t="str">
        <f>IF(AND(OR(I492="Motorway link",I492="Exit diverge",I492="Entrance merge"),'Input data'!O507=""),3,IF(AND(OR(I492="Motorway link",I492="Exit diverge",I492="Entrance merge"),'Input data'!O507&lt;11,'Input data'!O507&gt;-0.00000001),'Input data'!O507,"Irrelevant"))</f>
        <v>Irrelevant</v>
      </c>
      <c r="O492" s="4" t="str">
        <f>IF(AND(OR(I492="Motorway link",I492="Exit diverge",I492="Entrance merge",I492="Exit ramp",I492="Entrance ramp"),'Input data'!P507=""),0.5,IF(AND(OR(I492="Motorway link",I492="Exit diverge",I492="Entrance merge",I492="Exit ramp",I492="Entrance ramp"),'Input data'!P507&gt;-0.00000001,'Input data'!P507&lt;11),'Input data'!P507,"Irrelevant"))</f>
        <v>Irrelevant</v>
      </c>
      <c r="P492" s="4" t="str">
        <f>IF(AND(OR(I492="Motorway link",I492="Exit diverge",I492="Entrance merge"),'Input data'!Q507=""),5,IF(AND(OR(I492="Motorway link",I492="Exit diverge",I492="Entrance merge"),'Input data'!Q507&gt;-0.00000001,'Input data'!Q507&lt;101),'Input data'!Q507,"Irrelevant"))</f>
        <v>Irrelevant</v>
      </c>
      <c r="Q492" s="4" t="str">
        <f>IF(AND(OR(I492="Motorway link",I492="Exit diverge",I492="Entrance merge"),'Input data'!R507=""),"Straight",IF(AND(OR(I492="Motorway link",I492="Exit diverge",I492="Entrance merge"),'Input data'!R507&gt;10),'Input data'!R507,"Irrelevant"))</f>
        <v>Irrelevant</v>
      </c>
      <c r="R492" s="4" t="str">
        <f>IF(Q492="Straight",0,IF(AND(OR(I492="Motorway link",I492="Exit diverge",I492="Entrance merge"),OR('Input data'!S507="",'Input data'!S507&gt;(G492*1000))),G492*1000,IF(AND(OR(I492="Motorway link",I492="Exit diverge",I492="Entrance merge"),'Input data'!S507&gt;0),'Input data'!S507,"Irrelevant")))</f>
        <v>Irrelevant</v>
      </c>
      <c r="S492" s="4" t="str">
        <f>IF(AND(OR(I492="Motorway link",I492="Exit diverge",I492="Entrance merge"),'Input data'!T507=""),"Straight",IF(AND(OR(I492="Motorway link",I492="Exit diverge",I492="Entrance merge"),'Input data'!T507&gt;10),'Input data'!T507,"Irrelevant"))</f>
        <v>Irrelevant</v>
      </c>
      <c r="T492" s="4" t="str">
        <f>IF(S492="Straight",0,IF(R492="Irrelevant","Irrelevant",IF(AND(OR(I492="Motorway link",I492="Exit diverge",I492="Entrance merge"),OR('Input data'!U507="",'Input data'!U507&gt;(G492*1000-R492))),G492*1000-R492,IF(AND(OR(I492="Motorway link",I492="Exit diverge",I492="Entrance merge"),'Input data'!U507&gt;0),'Input data'!U507,"Irrelevant"))))</f>
        <v>Irrelevant</v>
      </c>
      <c r="U492" s="4" t="str">
        <f>IF(AND(OR(I492="Motorway link",I492="Exit diverge",I492="Entrance merge",I492="Exit ramp",I492="Entrance ramp"),'Input data'!V507=""),"No",IF(OR(I492="Motorway link",I492="Exit diverge",I492="Entrance merge",I492="Exit ramp",I492="Entrance ramp"),'Input data'!V507,"Irrelevant"))</f>
        <v>Irrelevant</v>
      </c>
      <c r="V492" s="4" t="str">
        <f>IF(W492="Straight",IF(AND(OR(I492="Exit ramp",I492="Entrance ramp"),'Input data'!W507=""),"Straight diamond ramp",IF(OR(I492="Exit ramp",I492="Entrance ramp"),'Input data'!W507,"Irrelevant")),"Irrelevant")</f>
        <v>Irrelevant</v>
      </c>
      <c r="W492" s="4" t="str">
        <f>IF(AND(OR(I492="Exit ramp",I492="Entrance ramp"),'Input data'!X507=""),"Straight",IF(AND(OR(I492="Exit ramp",I492="Entrance ramp"),'Input data'!X507&gt;10),'Input data'!X507,"Irrelevant"))</f>
        <v>Irrelevant</v>
      </c>
      <c r="X492" s="4" t="str">
        <f>IF(AND(OR(I492="Exit ramp",I492="Entrance ramp"),OR('Input data'!Y507="",'Input data'!Y507&gt;(G492*1000))),G492*1000,IF(AND(OR(I492="Exit ramp",I492="Entrance ramp"),'Input data'!Y507&gt;0),'Input data'!Y507,"Irrelevant"))</f>
        <v>Irrelevant</v>
      </c>
      <c r="Y492" s="4" t="str">
        <f>IF(AND(I492="Exit ramp",'Input data'!Z507=""),95,IF(AND(I492="Entrance ramp",'Input data'!Z507=""),45,IF(AND(OR(I492="Exit ramp",I492="Entrance ramp"),'Input data'!Z507&gt;4,'Input data'!Z507&lt;200),'Input data'!Z507,"Irrelevant")))</f>
        <v>Irrelevant</v>
      </c>
      <c r="Z492" s="4" t="str">
        <f>IF(AND(OR(I492="Exit ramp",I492="Entrance ramp"),'Input data'!AA507=""),"Straight",IF(AND(OR(I492="Exit ramp",I492="Entrance ramp"),'Input data'!AA507&gt;10),'Input data'!AA507,"Irrelevant"))</f>
        <v>Irrelevant</v>
      </c>
      <c r="AA492" s="4" t="str">
        <f>IF(X492="Irrelevant","Irrelevant",IF(AND(OR(I492="Exit ramp",I492="Entrance ramp"),OR('Input data'!AB507="",'Input data'!AB507&gt;(G492*1000-X492))),G492*1000-X492,IF(AND(OR(I492="Exit ramp",I492="Entrance ramp"),'Input data'!AB507&gt;0),'Input data'!AB507,"Irrelevant")))</f>
        <v>Irrelevant</v>
      </c>
      <c r="AB492" s="4" t="str">
        <f>IF(AND(I492="Exit ramp",'Input data'!AC507=""),60,IF(AND(I492="Entrance ramp",'Input data'!AC507=""),80,IF(AND(OR(I492="Exit ramp",I492="Entrance ramp"),'Input data'!AC507&gt;4,'Input data'!AC507&lt;200),'Input data'!AC507,"Irrelevant")))</f>
        <v>Irrelevant</v>
      </c>
      <c r="AC492" s="4" t="str">
        <f>IF(AND(OR(I492="Motorway link",I492="Exit diverge",I492="Entrance merge"),'Input data'!AD507=""),"No",IF(OR(I492="Motorway link",I492="Exit diverge",I492="Entrance merge"),'Input data'!AD507,"Irrelevant"))</f>
        <v>Irrelevant</v>
      </c>
      <c r="AD492" s="4" t="str">
        <f>IF(AND(OR(I492="Motorway link",I492="Exit diverge",I492="Entrance merge"),'Input data'!AE507=""),"130 kph",IF(OR(I492="Motorway link",I492="Exit diverge",I492="Entrance merge"),'Input data'!AE507,"Irrelevant"))</f>
        <v>Irrelevant</v>
      </c>
      <c r="AE492" s="4" t="str">
        <f>IF(AND(I492="Entrance merge",'Input data'!AF507=""),"No",IF(I492="Entrance merge",'Input data'!AF507,"Irrelevant"))</f>
        <v>Irrelevant</v>
      </c>
      <c r="AF492" s="4" t="str">
        <f>IF(AND(AE492="Yes",'Input data'!AG507&gt;0,'Input data'!AG507&lt;1.00000001),'Input data'!AG507,IF(OR(AE492="No",AE492="Yes"),0,"Irrelevant"))</f>
        <v>Irrelevant</v>
      </c>
    </row>
    <row r="493" spans="1:32" x14ac:dyDescent="0.3">
      <c r="A493" s="4" t="str">
        <f>IF('Input data'!A508="","",'Input data'!A508)</f>
        <v/>
      </c>
      <c r="B493" s="4" t="str">
        <f>IF('Input data'!B508="","",'Input data'!B508)</f>
        <v/>
      </c>
      <c r="C493" s="4" t="str">
        <f>IF('Input data'!C508="","",'Input data'!C508)</f>
        <v/>
      </c>
      <c r="D493" s="4" t="str">
        <f>IF('Input data'!D508="","",'Input data'!D508)</f>
        <v/>
      </c>
      <c r="E493" s="4" t="str">
        <f>IF('Input data'!E508="","",'Input data'!E508)</f>
        <v/>
      </c>
      <c r="F493" s="4" t="str">
        <f>IF('Input data'!F508="","",'Input data'!F508)</f>
        <v/>
      </c>
      <c r="G493" s="4">
        <f>IF('Input data'!G508="","",'Input data'!G508)</f>
        <v>0</v>
      </c>
      <c r="H493" s="4" t="str">
        <f>IF('Input data'!H508&gt;0.5,'Input data'!H508,"")</f>
        <v/>
      </c>
      <c r="I493" s="4" t="str">
        <f>IF('Input data'!I508="","",'Input data'!I508)</f>
        <v/>
      </c>
      <c r="J493" s="4" t="str">
        <f>IF(AND(OR(I493="Motorway link",I493="Exit diverge",I493="Entrance merge"),'Input data'!K508=""),2,IF(AND(OR(I493="Motorway link",I493="Exit diverge",I493="Entrance merge"),'Input data'!K508&gt;0.5,'Input data'!K508&lt;21),'Input data'!K508,"Irrelevant"))</f>
        <v>Irrelevant</v>
      </c>
      <c r="K493" s="4" t="str">
        <f>IF(AND(OR(I493="Motorway link",I493="Exit diverge",I493="Entrance merge",I493="Exit ramp",I493="Entrance ramp"),'Input data'!L508=""),3.5,IF(AND(OR(I493="Motorway link",I493="Exit diverge",I493="Entrance merge",I493="Exit ramp",I493="Entrance ramp"),'Input data'!L508&gt;1.5,'Input data'!L508&lt;11),'Input data'!L508,"Irrelevant"))</f>
        <v>Irrelevant</v>
      </c>
      <c r="L493" s="4" t="str">
        <f>IF(AND(I493="Motorway link",'Input data'!M508=""),"No",IF(I493="Motorway link",'Input data'!M508,"Irrelevant"))</f>
        <v>Irrelevant</v>
      </c>
      <c r="M493" s="4" t="str">
        <f>IF(AND(L493="Yes",'Input data'!N508&gt;0,'Input data'!N508&lt;1.00000001),'Input data'!N508,IF(OR(L493="No",L493="Yes"),0,"Irrelevant"))</f>
        <v>Irrelevant</v>
      </c>
      <c r="N493" s="4" t="str">
        <f>IF(AND(OR(I493="Motorway link",I493="Exit diverge",I493="Entrance merge"),'Input data'!O508=""),3,IF(AND(OR(I493="Motorway link",I493="Exit diverge",I493="Entrance merge"),'Input data'!O508&lt;11,'Input data'!O508&gt;-0.00000001),'Input data'!O508,"Irrelevant"))</f>
        <v>Irrelevant</v>
      </c>
      <c r="O493" s="4" t="str">
        <f>IF(AND(OR(I493="Motorway link",I493="Exit diverge",I493="Entrance merge",I493="Exit ramp",I493="Entrance ramp"),'Input data'!P508=""),0.5,IF(AND(OR(I493="Motorway link",I493="Exit diverge",I493="Entrance merge",I493="Exit ramp",I493="Entrance ramp"),'Input data'!P508&gt;-0.00000001,'Input data'!P508&lt;11),'Input data'!P508,"Irrelevant"))</f>
        <v>Irrelevant</v>
      </c>
      <c r="P493" s="4" t="str">
        <f>IF(AND(OR(I493="Motorway link",I493="Exit diverge",I493="Entrance merge"),'Input data'!Q508=""),5,IF(AND(OR(I493="Motorway link",I493="Exit diverge",I493="Entrance merge"),'Input data'!Q508&gt;-0.00000001,'Input data'!Q508&lt;101),'Input data'!Q508,"Irrelevant"))</f>
        <v>Irrelevant</v>
      </c>
      <c r="Q493" s="4" t="str">
        <f>IF(AND(OR(I493="Motorway link",I493="Exit diverge",I493="Entrance merge"),'Input data'!R508=""),"Straight",IF(AND(OR(I493="Motorway link",I493="Exit diverge",I493="Entrance merge"),'Input data'!R508&gt;10),'Input data'!R508,"Irrelevant"))</f>
        <v>Irrelevant</v>
      </c>
      <c r="R493" s="4" t="str">
        <f>IF(Q493="Straight",0,IF(AND(OR(I493="Motorway link",I493="Exit diverge",I493="Entrance merge"),OR('Input data'!S508="",'Input data'!S508&gt;(G493*1000))),G493*1000,IF(AND(OR(I493="Motorway link",I493="Exit diverge",I493="Entrance merge"),'Input data'!S508&gt;0),'Input data'!S508,"Irrelevant")))</f>
        <v>Irrelevant</v>
      </c>
      <c r="S493" s="4" t="str">
        <f>IF(AND(OR(I493="Motorway link",I493="Exit diverge",I493="Entrance merge"),'Input data'!T508=""),"Straight",IF(AND(OR(I493="Motorway link",I493="Exit diverge",I493="Entrance merge"),'Input data'!T508&gt;10),'Input data'!T508,"Irrelevant"))</f>
        <v>Irrelevant</v>
      </c>
      <c r="T493" s="4" t="str">
        <f>IF(S493="Straight",0,IF(R493="Irrelevant","Irrelevant",IF(AND(OR(I493="Motorway link",I493="Exit diverge",I493="Entrance merge"),OR('Input data'!U508="",'Input data'!U508&gt;(G493*1000-R493))),G493*1000-R493,IF(AND(OR(I493="Motorway link",I493="Exit diverge",I493="Entrance merge"),'Input data'!U508&gt;0),'Input data'!U508,"Irrelevant"))))</f>
        <v>Irrelevant</v>
      </c>
      <c r="U493" s="4" t="str">
        <f>IF(AND(OR(I493="Motorway link",I493="Exit diverge",I493="Entrance merge",I493="Exit ramp",I493="Entrance ramp"),'Input data'!V508=""),"No",IF(OR(I493="Motorway link",I493="Exit diverge",I493="Entrance merge",I493="Exit ramp",I493="Entrance ramp"),'Input data'!V508,"Irrelevant"))</f>
        <v>Irrelevant</v>
      </c>
      <c r="V493" s="4" t="str">
        <f>IF(W493="Straight",IF(AND(OR(I493="Exit ramp",I493="Entrance ramp"),'Input data'!W508=""),"Straight diamond ramp",IF(OR(I493="Exit ramp",I493="Entrance ramp"),'Input data'!W508,"Irrelevant")),"Irrelevant")</f>
        <v>Irrelevant</v>
      </c>
      <c r="W493" s="4" t="str">
        <f>IF(AND(OR(I493="Exit ramp",I493="Entrance ramp"),'Input data'!X508=""),"Straight",IF(AND(OR(I493="Exit ramp",I493="Entrance ramp"),'Input data'!X508&gt;10),'Input data'!X508,"Irrelevant"))</f>
        <v>Irrelevant</v>
      </c>
      <c r="X493" s="4" t="str">
        <f>IF(AND(OR(I493="Exit ramp",I493="Entrance ramp"),OR('Input data'!Y508="",'Input data'!Y508&gt;(G493*1000))),G493*1000,IF(AND(OR(I493="Exit ramp",I493="Entrance ramp"),'Input data'!Y508&gt;0),'Input data'!Y508,"Irrelevant"))</f>
        <v>Irrelevant</v>
      </c>
      <c r="Y493" s="4" t="str">
        <f>IF(AND(I493="Exit ramp",'Input data'!Z508=""),95,IF(AND(I493="Entrance ramp",'Input data'!Z508=""),45,IF(AND(OR(I493="Exit ramp",I493="Entrance ramp"),'Input data'!Z508&gt;4,'Input data'!Z508&lt;200),'Input data'!Z508,"Irrelevant")))</f>
        <v>Irrelevant</v>
      </c>
      <c r="Z493" s="4" t="str">
        <f>IF(AND(OR(I493="Exit ramp",I493="Entrance ramp"),'Input data'!AA508=""),"Straight",IF(AND(OR(I493="Exit ramp",I493="Entrance ramp"),'Input data'!AA508&gt;10),'Input data'!AA508,"Irrelevant"))</f>
        <v>Irrelevant</v>
      </c>
      <c r="AA493" s="4" t="str">
        <f>IF(X493="Irrelevant","Irrelevant",IF(AND(OR(I493="Exit ramp",I493="Entrance ramp"),OR('Input data'!AB508="",'Input data'!AB508&gt;(G493*1000-X493))),G493*1000-X493,IF(AND(OR(I493="Exit ramp",I493="Entrance ramp"),'Input data'!AB508&gt;0),'Input data'!AB508,"Irrelevant")))</f>
        <v>Irrelevant</v>
      </c>
      <c r="AB493" s="4" t="str">
        <f>IF(AND(I493="Exit ramp",'Input data'!AC508=""),60,IF(AND(I493="Entrance ramp",'Input data'!AC508=""),80,IF(AND(OR(I493="Exit ramp",I493="Entrance ramp"),'Input data'!AC508&gt;4,'Input data'!AC508&lt;200),'Input data'!AC508,"Irrelevant")))</f>
        <v>Irrelevant</v>
      </c>
      <c r="AC493" s="4" t="str">
        <f>IF(AND(OR(I493="Motorway link",I493="Exit diverge",I493="Entrance merge"),'Input data'!AD508=""),"No",IF(OR(I493="Motorway link",I493="Exit diverge",I493="Entrance merge"),'Input data'!AD508,"Irrelevant"))</f>
        <v>Irrelevant</v>
      </c>
      <c r="AD493" s="4" t="str">
        <f>IF(AND(OR(I493="Motorway link",I493="Exit diverge",I493="Entrance merge"),'Input data'!AE508=""),"130 kph",IF(OR(I493="Motorway link",I493="Exit diverge",I493="Entrance merge"),'Input data'!AE508,"Irrelevant"))</f>
        <v>Irrelevant</v>
      </c>
      <c r="AE493" s="4" t="str">
        <f>IF(AND(I493="Entrance merge",'Input data'!AF508=""),"No",IF(I493="Entrance merge",'Input data'!AF508,"Irrelevant"))</f>
        <v>Irrelevant</v>
      </c>
      <c r="AF493" s="4" t="str">
        <f>IF(AND(AE493="Yes",'Input data'!AG508&gt;0,'Input data'!AG508&lt;1.00000001),'Input data'!AG508,IF(OR(AE493="No",AE493="Yes"),0,"Irrelevant"))</f>
        <v>Irrelevant</v>
      </c>
    </row>
    <row r="494" spans="1:32" x14ac:dyDescent="0.3">
      <c r="A494" s="4" t="str">
        <f>IF('Input data'!A509="","",'Input data'!A509)</f>
        <v/>
      </c>
      <c r="B494" s="4" t="str">
        <f>IF('Input data'!B509="","",'Input data'!B509)</f>
        <v/>
      </c>
      <c r="C494" s="4" t="str">
        <f>IF('Input data'!C509="","",'Input data'!C509)</f>
        <v/>
      </c>
      <c r="D494" s="4" t="str">
        <f>IF('Input data'!D509="","",'Input data'!D509)</f>
        <v/>
      </c>
      <c r="E494" s="4" t="str">
        <f>IF('Input data'!E509="","",'Input data'!E509)</f>
        <v/>
      </c>
      <c r="F494" s="4" t="str">
        <f>IF('Input data'!F509="","",'Input data'!F509)</f>
        <v/>
      </c>
      <c r="G494" s="4">
        <f>IF('Input data'!G509="","",'Input data'!G509)</f>
        <v>0</v>
      </c>
      <c r="H494" s="4" t="str">
        <f>IF('Input data'!H509&gt;0.5,'Input data'!H509,"")</f>
        <v/>
      </c>
      <c r="I494" s="4" t="str">
        <f>IF('Input data'!I509="","",'Input data'!I509)</f>
        <v/>
      </c>
      <c r="J494" s="4" t="str">
        <f>IF(AND(OR(I494="Motorway link",I494="Exit diverge",I494="Entrance merge"),'Input data'!K509=""),2,IF(AND(OR(I494="Motorway link",I494="Exit diverge",I494="Entrance merge"),'Input data'!K509&gt;0.5,'Input data'!K509&lt;21),'Input data'!K509,"Irrelevant"))</f>
        <v>Irrelevant</v>
      </c>
      <c r="K494" s="4" t="str">
        <f>IF(AND(OR(I494="Motorway link",I494="Exit diverge",I494="Entrance merge",I494="Exit ramp",I494="Entrance ramp"),'Input data'!L509=""),3.5,IF(AND(OR(I494="Motorway link",I494="Exit diverge",I494="Entrance merge",I494="Exit ramp",I494="Entrance ramp"),'Input data'!L509&gt;1.5,'Input data'!L509&lt;11),'Input data'!L509,"Irrelevant"))</f>
        <v>Irrelevant</v>
      </c>
      <c r="L494" s="4" t="str">
        <f>IF(AND(I494="Motorway link",'Input data'!M509=""),"No",IF(I494="Motorway link",'Input data'!M509,"Irrelevant"))</f>
        <v>Irrelevant</v>
      </c>
      <c r="M494" s="4" t="str">
        <f>IF(AND(L494="Yes",'Input data'!N509&gt;0,'Input data'!N509&lt;1.00000001),'Input data'!N509,IF(OR(L494="No",L494="Yes"),0,"Irrelevant"))</f>
        <v>Irrelevant</v>
      </c>
      <c r="N494" s="4" t="str">
        <f>IF(AND(OR(I494="Motorway link",I494="Exit diverge",I494="Entrance merge"),'Input data'!O509=""),3,IF(AND(OR(I494="Motorway link",I494="Exit diverge",I494="Entrance merge"),'Input data'!O509&lt;11,'Input data'!O509&gt;-0.00000001),'Input data'!O509,"Irrelevant"))</f>
        <v>Irrelevant</v>
      </c>
      <c r="O494" s="4" t="str">
        <f>IF(AND(OR(I494="Motorway link",I494="Exit diverge",I494="Entrance merge",I494="Exit ramp",I494="Entrance ramp"),'Input data'!P509=""),0.5,IF(AND(OR(I494="Motorway link",I494="Exit diverge",I494="Entrance merge",I494="Exit ramp",I494="Entrance ramp"),'Input data'!P509&gt;-0.00000001,'Input data'!P509&lt;11),'Input data'!P509,"Irrelevant"))</f>
        <v>Irrelevant</v>
      </c>
      <c r="P494" s="4" t="str">
        <f>IF(AND(OR(I494="Motorway link",I494="Exit diverge",I494="Entrance merge"),'Input data'!Q509=""),5,IF(AND(OR(I494="Motorway link",I494="Exit diverge",I494="Entrance merge"),'Input data'!Q509&gt;-0.00000001,'Input data'!Q509&lt;101),'Input data'!Q509,"Irrelevant"))</f>
        <v>Irrelevant</v>
      </c>
      <c r="Q494" s="4" t="str">
        <f>IF(AND(OR(I494="Motorway link",I494="Exit diverge",I494="Entrance merge"),'Input data'!R509=""),"Straight",IF(AND(OR(I494="Motorway link",I494="Exit diverge",I494="Entrance merge"),'Input data'!R509&gt;10),'Input data'!R509,"Irrelevant"))</f>
        <v>Irrelevant</v>
      </c>
      <c r="R494" s="4" t="str">
        <f>IF(Q494="Straight",0,IF(AND(OR(I494="Motorway link",I494="Exit diverge",I494="Entrance merge"),OR('Input data'!S509="",'Input data'!S509&gt;(G494*1000))),G494*1000,IF(AND(OR(I494="Motorway link",I494="Exit diverge",I494="Entrance merge"),'Input data'!S509&gt;0),'Input data'!S509,"Irrelevant")))</f>
        <v>Irrelevant</v>
      </c>
      <c r="S494" s="4" t="str">
        <f>IF(AND(OR(I494="Motorway link",I494="Exit diverge",I494="Entrance merge"),'Input data'!T509=""),"Straight",IF(AND(OR(I494="Motorway link",I494="Exit diverge",I494="Entrance merge"),'Input data'!T509&gt;10),'Input data'!T509,"Irrelevant"))</f>
        <v>Irrelevant</v>
      </c>
      <c r="T494" s="4" t="str">
        <f>IF(S494="Straight",0,IF(R494="Irrelevant","Irrelevant",IF(AND(OR(I494="Motorway link",I494="Exit diverge",I494="Entrance merge"),OR('Input data'!U509="",'Input data'!U509&gt;(G494*1000-R494))),G494*1000-R494,IF(AND(OR(I494="Motorway link",I494="Exit diverge",I494="Entrance merge"),'Input data'!U509&gt;0),'Input data'!U509,"Irrelevant"))))</f>
        <v>Irrelevant</v>
      </c>
      <c r="U494" s="4" t="str">
        <f>IF(AND(OR(I494="Motorway link",I494="Exit diverge",I494="Entrance merge",I494="Exit ramp",I494="Entrance ramp"),'Input data'!V509=""),"No",IF(OR(I494="Motorway link",I494="Exit diverge",I494="Entrance merge",I494="Exit ramp",I494="Entrance ramp"),'Input data'!V509,"Irrelevant"))</f>
        <v>Irrelevant</v>
      </c>
      <c r="V494" s="4" t="str">
        <f>IF(W494="Straight",IF(AND(OR(I494="Exit ramp",I494="Entrance ramp"),'Input data'!W509=""),"Straight diamond ramp",IF(OR(I494="Exit ramp",I494="Entrance ramp"),'Input data'!W509,"Irrelevant")),"Irrelevant")</f>
        <v>Irrelevant</v>
      </c>
      <c r="W494" s="4" t="str">
        <f>IF(AND(OR(I494="Exit ramp",I494="Entrance ramp"),'Input data'!X509=""),"Straight",IF(AND(OR(I494="Exit ramp",I494="Entrance ramp"),'Input data'!X509&gt;10),'Input data'!X509,"Irrelevant"))</f>
        <v>Irrelevant</v>
      </c>
      <c r="X494" s="4" t="str">
        <f>IF(AND(OR(I494="Exit ramp",I494="Entrance ramp"),OR('Input data'!Y509="",'Input data'!Y509&gt;(G494*1000))),G494*1000,IF(AND(OR(I494="Exit ramp",I494="Entrance ramp"),'Input data'!Y509&gt;0),'Input data'!Y509,"Irrelevant"))</f>
        <v>Irrelevant</v>
      </c>
      <c r="Y494" s="4" t="str">
        <f>IF(AND(I494="Exit ramp",'Input data'!Z509=""),95,IF(AND(I494="Entrance ramp",'Input data'!Z509=""),45,IF(AND(OR(I494="Exit ramp",I494="Entrance ramp"),'Input data'!Z509&gt;4,'Input data'!Z509&lt;200),'Input data'!Z509,"Irrelevant")))</f>
        <v>Irrelevant</v>
      </c>
      <c r="Z494" s="4" t="str">
        <f>IF(AND(OR(I494="Exit ramp",I494="Entrance ramp"),'Input data'!AA509=""),"Straight",IF(AND(OR(I494="Exit ramp",I494="Entrance ramp"),'Input data'!AA509&gt;10),'Input data'!AA509,"Irrelevant"))</f>
        <v>Irrelevant</v>
      </c>
      <c r="AA494" s="4" t="str">
        <f>IF(X494="Irrelevant","Irrelevant",IF(AND(OR(I494="Exit ramp",I494="Entrance ramp"),OR('Input data'!AB509="",'Input data'!AB509&gt;(G494*1000-X494))),G494*1000-X494,IF(AND(OR(I494="Exit ramp",I494="Entrance ramp"),'Input data'!AB509&gt;0),'Input data'!AB509,"Irrelevant")))</f>
        <v>Irrelevant</v>
      </c>
      <c r="AB494" s="4" t="str">
        <f>IF(AND(I494="Exit ramp",'Input data'!AC509=""),60,IF(AND(I494="Entrance ramp",'Input data'!AC509=""),80,IF(AND(OR(I494="Exit ramp",I494="Entrance ramp"),'Input data'!AC509&gt;4,'Input data'!AC509&lt;200),'Input data'!AC509,"Irrelevant")))</f>
        <v>Irrelevant</v>
      </c>
      <c r="AC494" s="4" t="str">
        <f>IF(AND(OR(I494="Motorway link",I494="Exit diverge",I494="Entrance merge"),'Input data'!AD509=""),"No",IF(OR(I494="Motorway link",I494="Exit diverge",I494="Entrance merge"),'Input data'!AD509,"Irrelevant"))</f>
        <v>Irrelevant</v>
      </c>
      <c r="AD494" s="4" t="str">
        <f>IF(AND(OR(I494="Motorway link",I494="Exit diverge",I494="Entrance merge"),'Input data'!AE509=""),"130 kph",IF(OR(I494="Motorway link",I494="Exit diverge",I494="Entrance merge"),'Input data'!AE509,"Irrelevant"))</f>
        <v>Irrelevant</v>
      </c>
      <c r="AE494" s="4" t="str">
        <f>IF(AND(I494="Entrance merge",'Input data'!AF509=""),"No",IF(I494="Entrance merge",'Input data'!AF509,"Irrelevant"))</f>
        <v>Irrelevant</v>
      </c>
      <c r="AF494" s="4" t="str">
        <f>IF(AND(AE494="Yes",'Input data'!AG509&gt;0,'Input data'!AG509&lt;1.00000001),'Input data'!AG509,IF(OR(AE494="No",AE494="Yes"),0,"Irrelevant"))</f>
        <v>Irrelevant</v>
      </c>
    </row>
    <row r="495" spans="1:32" x14ac:dyDescent="0.3">
      <c r="A495" s="4" t="str">
        <f>IF('Input data'!A510="","",'Input data'!A510)</f>
        <v/>
      </c>
      <c r="B495" s="4" t="str">
        <f>IF('Input data'!B510="","",'Input data'!B510)</f>
        <v/>
      </c>
      <c r="C495" s="4" t="str">
        <f>IF('Input data'!C510="","",'Input data'!C510)</f>
        <v/>
      </c>
      <c r="D495" s="4" t="str">
        <f>IF('Input data'!D510="","",'Input data'!D510)</f>
        <v/>
      </c>
      <c r="E495" s="4" t="str">
        <f>IF('Input data'!E510="","",'Input data'!E510)</f>
        <v/>
      </c>
      <c r="F495" s="4" t="str">
        <f>IF('Input data'!F510="","",'Input data'!F510)</f>
        <v/>
      </c>
      <c r="G495" s="4">
        <f>IF('Input data'!G510="","",'Input data'!G510)</f>
        <v>0</v>
      </c>
      <c r="H495" s="4" t="str">
        <f>IF('Input data'!H510&gt;0.5,'Input data'!H510,"")</f>
        <v/>
      </c>
      <c r="I495" s="4" t="str">
        <f>IF('Input data'!I510="","",'Input data'!I510)</f>
        <v/>
      </c>
      <c r="J495" s="4" t="str">
        <f>IF(AND(OR(I495="Motorway link",I495="Exit diverge",I495="Entrance merge"),'Input data'!K510=""),2,IF(AND(OR(I495="Motorway link",I495="Exit diverge",I495="Entrance merge"),'Input data'!K510&gt;0.5,'Input data'!K510&lt;21),'Input data'!K510,"Irrelevant"))</f>
        <v>Irrelevant</v>
      </c>
      <c r="K495" s="4" t="str">
        <f>IF(AND(OR(I495="Motorway link",I495="Exit diverge",I495="Entrance merge",I495="Exit ramp",I495="Entrance ramp"),'Input data'!L510=""),3.5,IF(AND(OR(I495="Motorway link",I495="Exit diverge",I495="Entrance merge",I495="Exit ramp",I495="Entrance ramp"),'Input data'!L510&gt;1.5,'Input data'!L510&lt;11),'Input data'!L510,"Irrelevant"))</f>
        <v>Irrelevant</v>
      </c>
      <c r="L495" s="4" t="str">
        <f>IF(AND(I495="Motorway link",'Input data'!M510=""),"No",IF(I495="Motorway link",'Input data'!M510,"Irrelevant"))</f>
        <v>Irrelevant</v>
      </c>
      <c r="M495" s="4" t="str">
        <f>IF(AND(L495="Yes",'Input data'!N510&gt;0,'Input data'!N510&lt;1.00000001),'Input data'!N510,IF(OR(L495="No",L495="Yes"),0,"Irrelevant"))</f>
        <v>Irrelevant</v>
      </c>
      <c r="N495" s="4" t="str">
        <f>IF(AND(OR(I495="Motorway link",I495="Exit diverge",I495="Entrance merge"),'Input data'!O510=""),3,IF(AND(OR(I495="Motorway link",I495="Exit diverge",I495="Entrance merge"),'Input data'!O510&lt;11,'Input data'!O510&gt;-0.00000001),'Input data'!O510,"Irrelevant"))</f>
        <v>Irrelevant</v>
      </c>
      <c r="O495" s="4" t="str">
        <f>IF(AND(OR(I495="Motorway link",I495="Exit diverge",I495="Entrance merge",I495="Exit ramp",I495="Entrance ramp"),'Input data'!P510=""),0.5,IF(AND(OR(I495="Motorway link",I495="Exit diverge",I495="Entrance merge",I495="Exit ramp",I495="Entrance ramp"),'Input data'!P510&gt;-0.00000001,'Input data'!P510&lt;11),'Input data'!P510,"Irrelevant"))</f>
        <v>Irrelevant</v>
      </c>
      <c r="P495" s="4" t="str">
        <f>IF(AND(OR(I495="Motorway link",I495="Exit diverge",I495="Entrance merge"),'Input data'!Q510=""),5,IF(AND(OR(I495="Motorway link",I495="Exit diverge",I495="Entrance merge"),'Input data'!Q510&gt;-0.00000001,'Input data'!Q510&lt;101),'Input data'!Q510,"Irrelevant"))</f>
        <v>Irrelevant</v>
      </c>
      <c r="Q495" s="4" t="str">
        <f>IF(AND(OR(I495="Motorway link",I495="Exit diverge",I495="Entrance merge"),'Input data'!R510=""),"Straight",IF(AND(OR(I495="Motorway link",I495="Exit diverge",I495="Entrance merge"),'Input data'!R510&gt;10),'Input data'!R510,"Irrelevant"))</f>
        <v>Irrelevant</v>
      </c>
      <c r="R495" s="4" t="str">
        <f>IF(Q495="Straight",0,IF(AND(OR(I495="Motorway link",I495="Exit diverge",I495="Entrance merge"),OR('Input data'!S510="",'Input data'!S510&gt;(G495*1000))),G495*1000,IF(AND(OR(I495="Motorway link",I495="Exit diverge",I495="Entrance merge"),'Input data'!S510&gt;0),'Input data'!S510,"Irrelevant")))</f>
        <v>Irrelevant</v>
      </c>
      <c r="S495" s="4" t="str">
        <f>IF(AND(OR(I495="Motorway link",I495="Exit diverge",I495="Entrance merge"),'Input data'!T510=""),"Straight",IF(AND(OR(I495="Motorway link",I495="Exit diverge",I495="Entrance merge"),'Input data'!T510&gt;10),'Input data'!T510,"Irrelevant"))</f>
        <v>Irrelevant</v>
      </c>
      <c r="T495" s="4" t="str">
        <f>IF(S495="Straight",0,IF(R495="Irrelevant","Irrelevant",IF(AND(OR(I495="Motorway link",I495="Exit diverge",I495="Entrance merge"),OR('Input data'!U510="",'Input data'!U510&gt;(G495*1000-R495))),G495*1000-R495,IF(AND(OR(I495="Motorway link",I495="Exit diverge",I495="Entrance merge"),'Input data'!U510&gt;0),'Input data'!U510,"Irrelevant"))))</f>
        <v>Irrelevant</v>
      </c>
      <c r="U495" s="4" t="str">
        <f>IF(AND(OR(I495="Motorway link",I495="Exit diverge",I495="Entrance merge",I495="Exit ramp",I495="Entrance ramp"),'Input data'!V510=""),"No",IF(OR(I495="Motorway link",I495="Exit diverge",I495="Entrance merge",I495="Exit ramp",I495="Entrance ramp"),'Input data'!V510,"Irrelevant"))</f>
        <v>Irrelevant</v>
      </c>
      <c r="V495" s="4" t="str">
        <f>IF(W495="Straight",IF(AND(OR(I495="Exit ramp",I495="Entrance ramp"),'Input data'!W510=""),"Straight diamond ramp",IF(OR(I495="Exit ramp",I495="Entrance ramp"),'Input data'!W510,"Irrelevant")),"Irrelevant")</f>
        <v>Irrelevant</v>
      </c>
      <c r="W495" s="4" t="str">
        <f>IF(AND(OR(I495="Exit ramp",I495="Entrance ramp"),'Input data'!X510=""),"Straight",IF(AND(OR(I495="Exit ramp",I495="Entrance ramp"),'Input data'!X510&gt;10),'Input data'!X510,"Irrelevant"))</f>
        <v>Irrelevant</v>
      </c>
      <c r="X495" s="4" t="str">
        <f>IF(AND(OR(I495="Exit ramp",I495="Entrance ramp"),OR('Input data'!Y510="",'Input data'!Y510&gt;(G495*1000))),G495*1000,IF(AND(OR(I495="Exit ramp",I495="Entrance ramp"),'Input data'!Y510&gt;0),'Input data'!Y510,"Irrelevant"))</f>
        <v>Irrelevant</v>
      </c>
      <c r="Y495" s="4" t="str">
        <f>IF(AND(I495="Exit ramp",'Input data'!Z510=""),95,IF(AND(I495="Entrance ramp",'Input data'!Z510=""),45,IF(AND(OR(I495="Exit ramp",I495="Entrance ramp"),'Input data'!Z510&gt;4,'Input data'!Z510&lt;200),'Input data'!Z510,"Irrelevant")))</f>
        <v>Irrelevant</v>
      </c>
      <c r="Z495" s="4" t="str">
        <f>IF(AND(OR(I495="Exit ramp",I495="Entrance ramp"),'Input data'!AA510=""),"Straight",IF(AND(OR(I495="Exit ramp",I495="Entrance ramp"),'Input data'!AA510&gt;10),'Input data'!AA510,"Irrelevant"))</f>
        <v>Irrelevant</v>
      </c>
      <c r="AA495" s="4" t="str">
        <f>IF(X495="Irrelevant","Irrelevant",IF(AND(OR(I495="Exit ramp",I495="Entrance ramp"),OR('Input data'!AB510="",'Input data'!AB510&gt;(G495*1000-X495))),G495*1000-X495,IF(AND(OR(I495="Exit ramp",I495="Entrance ramp"),'Input data'!AB510&gt;0),'Input data'!AB510,"Irrelevant")))</f>
        <v>Irrelevant</v>
      </c>
      <c r="AB495" s="4" t="str">
        <f>IF(AND(I495="Exit ramp",'Input data'!AC510=""),60,IF(AND(I495="Entrance ramp",'Input data'!AC510=""),80,IF(AND(OR(I495="Exit ramp",I495="Entrance ramp"),'Input data'!AC510&gt;4,'Input data'!AC510&lt;200),'Input data'!AC510,"Irrelevant")))</f>
        <v>Irrelevant</v>
      </c>
      <c r="AC495" s="4" t="str">
        <f>IF(AND(OR(I495="Motorway link",I495="Exit diverge",I495="Entrance merge"),'Input data'!AD510=""),"No",IF(OR(I495="Motorway link",I495="Exit diverge",I495="Entrance merge"),'Input data'!AD510,"Irrelevant"))</f>
        <v>Irrelevant</v>
      </c>
      <c r="AD495" s="4" t="str">
        <f>IF(AND(OR(I495="Motorway link",I495="Exit diverge",I495="Entrance merge"),'Input data'!AE510=""),"130 kph",IF(OR(I495="Motorway link",I495="Exit diverge",I495="Entrance merge"),'Input data'!AE510,"Irrelevant"))</f>
        <v>Irrelevant</v>
      </c>
      <c r="AE495" s="4" t="str">
        <f>IF(AND(I495="Entrance merge",'Input data'!AF510=""),"No",IF(I495="Entrance merge",'Input data'!AF510,"Irrelevant"))</f>
        <v>Irrelevant</v>
      </c>
      <c r="AF495" s="4" t="str">
        <f>IF(AND(AE495="Yes",'Input data'!AG510&gt;0,'Input data'!AG510&lt;1.00000001),'Input data'!AG510,IF(OR(AE495="No",AE495="Yes"),0,"Irrelevant"))</f>
        <v>Irrelevant</v>
      </c>
    </row>
    <row r="496" spans="1:32" x14ac:dyDescent="0.3">
      <c r="A496" s="4" t="str">
        <f>IF('Input data'!A511="","",'Input data'!A511)</f>
        <v/>
      </c>
      <c r="B496" s="4" t="str">
        <f>IF('Input data'!B511="","",'Input data'!B511)</f>
        <v/>
      </c>
      <c r="C496" s="4" t="str">
        <f>IF('Input data'!C511="","",'Input data'!C511)</f>
        <v/>
      </c>
      <c r="D496" s="4" t="str">
        <f>IF('Input data'!D511="","",'Input data'!D511)</f>
        <v/>
      </c>
      <c r="E496" s="4" t="str">
        <f>IF('Input data'!E511="","",'Input data'!E511)</f>
        <v/>
      </c>
      <c r="F496" s="4" t="str">
        <f>IF('Input data'!F511="","",'Input data'!F511)</f>
        <v/>
      </c>
      <c r="G496" s="4">
        <f>IF('Input data'!G511="","",'Input data'!G511)</f>
        <v>0</v>
      </c>
      <c r="H496" s="4" t="str">
        <f>IF('Input data'!H511&gt;0.5,'Input data'!H511,"")</f>
        <v/>
      </c>
      <c r="I496" s="4" t="str">
        <f>IF('Input data'!I511="","",'Input data'!I511)</f>
        <v/>
      </c>
      <c r="J496" s="4" t="str">
        <f>IF(AND(OR(I496="Motorway link",I496="Exit diverge",I496="Entrance merge"),'Input data'!K511=""),2,IF(AND(OR(I496="Motorway link",I496="Exit diverge",I496="Entrance merge"),'Input data'!K511&gt;0.5,'Input data'!K511&lt;21),'Input data'!K511,"Irrelevant"))</f>
        <v>Irrelevant</v>
      </c>
      <c r="K496" s="4" t="str">
        <f>IF(AND(OR(I496="Motorway link",I496="Exit diverge",I496="Entrance merge",I496="Exit ramp",I496="Entrance ramp"),'Input data'!L511=""),3.5,IF(AND(OR(I496="Motorway link",I496="Exit diverge",I496="Entrance merge",I496="Exit ramp",I496="Entrance ramp"),'Input data'!L511&gt;1.5,'Input data'!L511&lt;11),'Input data'!L511,"Irrelevant"))</f>
        <v>Irrelevant</v>
      </c>
      <c r="L496" s="4" t="str">
        <f>IF(AND(I496="Motorway link",'Input data'!M511=""),"No",IF(I496="Motorway link",'Input data'!M511,"Irrelevant"))</f>
        <v>Irrelevant</v>
      </c>
      <c r="M496" s="4" t="str">
        <f>IF(AND(L496="Yes",'Input data'!N511&gt;0,'Input data'!N511&lt;1.00000001),'Input data'!N511,IF(OR(L496="No",L496="Yes"),0,"Irrelevant"))</f>
        <v>Irrelevant</v>
      </c>
      <c r="N496" s="4" t="str">
        <f>IF(AND(OR(I496="Motorway link",I496="Exit diverge",I496="Entrance merge"),'Input data'!O511=""),3,IF(AND(OR(I496="Motorway link",I496="Exit diverge",I496="Entrance merge"),'Input data'!O511&lt;11,'Input data'!O511&gt;-0.00000001),'Input data'!O511,"Irrelevant"))</f>
        <v>Irrelevant</v>
      </c>
      <c r="O496" s="4" t="str">
        <f>IF(AND(OR(I496="Motorway link",I496="Exit diverge",I496="Entrance merge",I496="Exit ramp",I496="Entrance ramp"),'Input data'!P511=""),0.5,IF(AND(OR(I496="Motorway link",I496="Exit diverge",I496="Entrance merge",I496="Exit ramp",I496="Entrance ramp"),'Input data'!P511&gt;-0.00000001,'Input data'!P511&lt;11),'Input data'!P511,"Irrelevant"))</f>
        <v>Irrelevant</v>
      </c>
      <c r="P496" s="4" t="str">
        <f>IF(AND(OR(I496="Motorway link",I496="Exit diverge",I496="Entrance merge"),'Input data'!Q511=""),5,IF(AND(OR(I496="Motorway link",I496="Exit diverge",I496="Entrance merge"),'Input data'!Q511&gt;-0.00000001,'Input data'!Q511&lt;101),'Input data'!Q511,"Irrelevant"))</f>
        <v>Irrelevant</v>
      </c>
      <c r="Q496" s="4" t="str">
        <f>IF(AND(OR(I496="Motorway link",I496="Exit diverge",I496="Entrance merge"),'Input data'!R511=""),"Straight",IF(AND(OR(I496="Motorway link",I496="Exit diverge",I496="Entrance merge"),'Input data'!R511&gt;10),'Input data'!R511,"Irrelevant"))</f>
        <v>Irrelevant</v>
      </c>
      <c r="R496" s="4" t="str">
        <f>IF(Q496="Straight",0,IF(AND(OR(I496="Motorway link",I496="Exit diverge",I496="Entrance merge"),OR('Input data'!S511="",'Input data'!S511&gt;(G496*1000))),G496*1000,IF(AND(OR(I496="Motorway link",I496="Exit diverge",I496="Entrance merge"),'Input data'!S511&gt;0),'Input data'!S511,"Irrelevant")))</f>
        <v>Irrelevant</v>
      </c>
      <c r="S496" s="4" t="str">
        <f>IF(AND(OR(I496="Motorway link",I496="Exit diverge",I496="Entrance merge"),'Input data'!T511=""),"Straight",IF(AND(OR(I496="Motorway link",I496="Exit diverge",I496="Entrance merge"),'Input data'!T511&gt;10),'Input data'!T511,"Irrelevant"))</f>
        <v>Irrelevant</v>
      </c>
      <c r="T496" s="4" t="str">
        <f>IF(S496="Straight",0,IF(R496="Irrelevant","Irrelevant",IF(AND(OR(I496="Motorway link",I496="Exit diverge",I496="Entrance merge"),OR('Input data'!U511="",'Input data'!U511&gt;(G496*1000-R496))),G496*1000-R496,IF(AND(OR(I496="Motorway link",I496="Exit diverge",I496="Entrance merge"),'Input data'!U511&gt;0),'Input data'!U511,"Irrelevant"))))</f>
        <v>Irrelevant</v>
      </c>
      <c r="U496" s="4" t="str">
        <f>IF(AND(OR(I496="Motorway link",I496="Exit diverge",I496="Entrance merge",I496="Exit ramp",I496="Entrance ramp"),'Input data'!V511=""),"No",IF(OR(I496="Motorway link",I496="Exit diverge",I496="Entrance merge",I496="Exit ramp",I496="Entrance ramp"),'Input data'!V511,"Irrelevant"))</f>
        <v>Irrelevant</v>
      </c>
      <c r="V496" s="4" t="str">
        <f>IF(W496="Straight",IF(AND(OR(I496="Exit ramp",I496="Entrance ramp"),'Input data'!W511=""),"Straight diamond ramp",IF(OR(I496="Exit ramp",I496="Entrance ramp"),'Input data'!W511,"Irrelevant")),"Irrelevant")</f>
        <v>Irrelevant</v>
      </c>
      <c r="W496" s="4" t="str">
        <f>IF(AND(OR(I496="Exit ramp",I496="Entrance ramp"),'Input data'!X511=""),"Straight",IF(AND(OR(I496="Exit ramp",I496="Entrance ramp"),'Input data'!X511&gt;10),'Input data'!X511,"Irrelevant"))</f>
        <v>Irrelevant</v>
      </c>
      <c r="X496" s="4" t="str">
        <f>IF(AND(OR(I496="Exit ramp",I496="Entrance ramp"),OR('Input data'!Y511="",'Input data'!Y511&gt;(G496*1000))),G496*1000,IF(AND(OR(I496="Exit ramp",I496="Entrance ramp"),'Input data'!Y511&gt;0),'Input data'!Y511,"Irrelevant"))</f>
        <v>Irrelevant</v>
      </c>
      <c r="Y496" s="4" t="str">
        <f>IF(AND(I496="Exit ramp",'Input data'!Z511=""),95,IF(AND(I496="Entrance ramp",'Input data'!Z511=""),45,IF(AND(OR(I496="Exit ramp",I496="Entrance ramp"),'Input data'!Z511&gt;4,'Input data'!Z511&lt;200),'Input data'!Z511,"Irrelevant")))</f>
        <v>Irrelevant</v>
      </c>
      <c r="Z496" s="4" t="str">
        <f>IF(AND(OR(I496="Exit ramp",I496="Entrance ramp"),'Input data'!AA511=""),"Straight",IF(AND(OR(I496="Exit ramp",I496="Entrance ramp"),'Input data'!AA511&gt;10),'Input data'!AA511,"Irrelevant"))</f>
        <v>Irrelevant</v>
      </c>
      <c r="AA496" s="4" t="str">
        <f>IF(X496="Irrelevant","Irrelevant",IF(AND(OR(I496="Exit ramp",I496="Entrance ramp"),OR('Input data'!AB511="",'Input data'!AB511&gt;(G496*1000-X496))),G496*1000-X496,IF(AND(OR(I496="Exit ramp",I496="Entrance ramp"),'Input data'!AB511&gt;0),'Input data'!AB511,"Irrelevant")))</f>
        <v>Irrelevant</v>
      </c>
      <c r="AB496" s="4" t="str">
        <f>IF(AND(I496="Exit ramp",'Input data'!AC511=""),60,IF(AND(I496="Entrance ramp",'Input data'!AC511=""),80,IF(AND(OR(I496="Exit ramp",I496="Entrance ramp"),'Input data'!AC511&gt;4,'Input data'!AC511&lt;200),'Input data'!AC511,"Irrelevant")))</f>
        <v>Irrelevant</v>
      </c>
      <c r="AC496" s="4" t="str">
        <f>IF(AND(OR(I496="Motorway link",I496="Exit diverge",I496="Entrance merge"),'Input data'!AD511=""),"No",IF(OR(I496="Motorway link",I496="Exit diverge",I496="Entrance merge"),'Input data'!AD511,"Irrelevant"))</f>
        <v>Irrelevant</v>
      </c>
      <c r="AD496" s="4" t="str">
        <f>IF(AND(OR(I496="Motorway link",I496="Exit diverge",I496="Entrance merge"),'Input data'!AE511=""),"130 kph",IF(OR(I496="Motorway link",I496="Exit diverge",I496="Entrance merge"),'Input data'!AE511,"Irrelevant"))</f>
        <v>Irrelevant</v>
      </c>
      <c r="AE496" s="4" t="str">
        <f>IF(AND(I496="Entrance merge",'Input data'!AF511=""),"No",IF(I496="Entrance merge",'Input data'!AF511,"Irrelevant"))</f>
        <v>Irrelevant</v>
      </c>
      <c r="AF496" s="4" t="str">
        <f>IF(AND(AE496="Yes",'Input data'!AG511&gt;0,'Input data'!AG511&lt;1.00000001),'Input data'!AG511,IF(OR(AE496="No",AE496="Yes"),0,"Irrelevant"))</f>
        <v>Irrelevant</v>
      </c>
    </row>
    <row r="497" spans="1:32" x14ac:dyDescent="0.3">
      <c r="A497" s="4" t="str">
        <f>IF('Input data'!A512="","",'Input data'!A512)</f>
        <v/>
      </c>
      <c r="B497" s="4" t="str">
        <f>IF('Input data'!B512="","",'Input data'!B512)</f>
        <v/>
      </c>
      <c r="C497" s="4" t="str">
        <f>IF('Input data'!C512="","",'Input data'!C512)</f>
        <v/>
      </c>
      <c r="D497" s="4" t="str">
        <f>IF('Input data'!D512="","",'Input data'!D512)</f>
        <v/>
      </c>
      <c r="E497" s="4" t="str">
        <f>IF('Input data'!E512="","",'Input data'!E512)</f>
        <v/>
      </c>
      <c r="F497" s="4" t="str">
        <f>IF('Input data'!F512="","",'Input data'!F512)</f>
        <v/>
      </c>
      <c r="G497" s="4">
        <f>IF('Input data'!G512="","",'Input data'!G512)</f>
        <v>0</v>
      </c>
      <c r="H497" s="4" t="str">
        <f>IF('Input data'!H512&gt;0.5,'Input data'!H512,"")</f>
        <v/>
      </c>
      <c r="I497" s="4" t="str">
        <f>IF('Input data'!I512="","",'Input data'!I512)</f>
        <v/>
      </c>
      <c r="J497" s="4" t="str">
        <f>IF(AND(OR(I497="Motorway link",I497="Exit diverge",I497="Entrance merge"),'Input data'!K512=""),2,IF(AND(OR(I497="Motorway link",I497="Exit diverge",I497="Entrance merge"),'Input data'!K512&gt;0.5,'Input data'!K512&lt;21),'Input data'!K512,"Irrelevant"))</f>
        <v>Irrelevant</v>
      </c>
      <c r="K497" s="4" t="str">
        <f>IF(AND(OR(I497="Motorway link",I497="Exit diverge",I497="Entrance merge",I497="Exit ramp",I497="Entrance ramp"),'Input data'!L512=""),3.5,IF(AND(OR(I497="Motorway link",I497="Exit diverge",I497="Entrance merge",I497="Exit ramp",I497="Entrance ramp"),'Input data'!L512&gt;1.5,'Input data'!L512&lt;11),'Input data'!L512,"Irrelevant"))</f>
        <v>Irrelevant</v>
      </c>
      <c r="L497" s="4" t="str">
        <f>IF(AND(I497="Motorway link",'Input data'!M512=""),"No",IF(I497="Motorway link",'Input data'!M512,"Irrelevant"))</f>
        <v>Irrelevant</v>
      </c>
      <c r="M497" s="4" t="str">
        <f>IF(AND(L497="Yes",'Input data'!N512&gt;0,'Input data'!N512&lt;1.00000001),'Input data'!N512,IF(OR(L497="No",L497="Yes"),0,"Irrelevant"))</f>
        <v>Irrelevant</v>
      </c>
      <c r="N497" s="4" t="str">
        <f>IF(AND(OR(I497="Motorway link",I497="Exit diverge",I497="Entrance merge"),'Input data'!O512=""),3,IF(AND(OR(I497="Motorway link",I497="Exit diverge",I497="Entrance merge"),'Input data'!O512&lt;11,'Input data'!O512&gt;-0.00000001),'Input data'!O512,"Irrelevant"))</f>
        <v>Irrelevant</v>
      </c>
      <c r="O497" s="4" t="str">
        <f>IF(AND(OR(I497="Motorway link",I497="Exit diverge",I497="Entrance merge",I497="Exit ramp",I497="Entrance ramp"),'Input data'!P512=""),0.5,IF(AND(OR(I497="Motorway link",I497="Exit diverge",I497="Entrance merge",I497="Exit ramp",I497="Entrance ramp"),'Input data'!P512&gt;-0.00000001,'Input data'!P512&lt;11),'Input data'!P512,"Irrelevant"))</f>
        <v>Irrelevant</v>
      </c>
      <c r="P497" s="4" t="str">
        <f>IF(AND(OR(I497="Motorway link",I497="Exit diverge",I497="Entrance merge"),'Input data'!Q512=""),5,IF(AND(OR(I497="Motorway link",I497="Exit diverge",I497="Entrance merge"),'Input data'!Q512&gt;-0.00000001,'Input data'!Q512&lt;101),'Input data'!Q512,"Irrelevant"))</f>
        <v>Irrelevant</v>
      </c>
      <c r="Q497" s="4" t="str">
        <f>IF(AND(OR(I497="Motorway link",I497="Exit diverge",I497="Entrance merge"),'Input data'!R512=""),"Straight",IF(AND(OR(I497="Motorway link",I497="Exit diverge",I497="Entrance merge"),'Input data'!R512&gt;10),'Input data'!R512,"Irrelevant"))</f>
        <v>Irrelevant</v>
      </c>
      <c r="R497" s="4" t="str">
        <f>IF(Q497="Straight",0,IF(AND(OR(I497="Motorway link",I497="Exit diverge",I497="Entrance merge"),OR('Input data'!S512="",'Input data'!S512&gt;(G497*1000))),G497*1000,IF(AND(OR(I497="Motorway link",I497="Exit diverge",I497="Entrance merge"),'Input data'!S512&gt;0),'Input data'!S512,"Irrelevant")))</f>
        <v>Irrelevant</v>
      </c>
      <c r="S497" s="4" t="str">
        <f>IF(AND(OR(I497="Motorway link",I497="Exit diverge",I497="Entrance merge"),'Input data'!T512=""),"Straight",IF(AND(OR(I497="Motorway link",I497="Exit diverge",I497="Entrance merge"),'Input data'!T512&gt;10),'Input data'!T512,"Irrelevant"))</f>
        <v>Irrelevant</v>
      </c>
      <c r="T497" s="4" t="str">
        <f>IF(S497="Straight",0,IF(R497="Irrelevant","Irrelevant",IF(AND(OR(I497="Motorway link",I497="Exit diverge",I497="Entrance merge"),OR('Input data'!U512="",'Input data'!U512&gt;(G497*1000-R497))),G497*1000-R497,IF(AND(OR(I497="Motorway link",I497="Exit diverge",I497="Entrance merge"),'Input data'!U512&gt;0),'Input data'!U512,"Irrelevant"))))</f>
        <v>Irrelevant</v>
      </c>
      <c r="U497" s="4" t="str">
        <f>IF(AND(OR(I497="Motorway link",I497="Exit diverge",I497="Entrance merge",I497="Exit ramp",I497="Entrance ramp"),'Input data'!V512=""),"No",IF(OR(I497="Motorway link",I497="Exit diverge",I497="Entrance merge",I497="Exit ramp",I497="Entrance ramp"),'Input data'!V512,"Irrelevant"))</f>
        <v>Irrelevant</v>
      </c>
      <c r="V497" s="4" t="str">
        <f>IF(W497="Straight",IF(AND(OR(I497="Exit ramp",I497="Entrance ramp"),'Input data'!W512=""),"Straight diamond ramp",IF(OR(I497="Exit ramp",I497="Entrance ramp"),'Input data'!W512,"Irrelevant")),"Irrelevant")</f>
        <v>Irrelevant</v>
      </c>
      <c r="W497" s="4" t="str">
        <f>IF(AND(OR(I497="Exit ramp",I497="Entrance ramp"),'Input data'!X512=""),"Straight",IF(AND(OR(I497="Exit ramp",I497="Entrance ramp"),'Input data'!X512&gt;10),'Input data'!X512,"Irrelevant"))</f>
        <v>Irrelevant</v>
      </c>
      <c r="X497" s="4" t="str">
        <f>IF(AND(OR(I497="Exit ramp",I497="Entrance ramp"),OR('Input data'!Y512="",'Input data'!Y512&gt;(G497*1000))),G497*1000,IF(AND(OR(I497="Exit ramp",I497="Entrance ramp"),'Input data'!Y512&gt;0),'Input data'!Y512,"Irrelevant"))</f>
        <v>Irrelevant</v>
      </c>
      <c r="Y497" s="4" t="str">
        <f>IF(AND(I497="Exit ramp",'Input data'!Z512=""),95,IF(AND(I497="Entrance ramp",'Input data'!Z512=""),45,IF(AND(OR(I497="Exit ramp",I497="Entrance ramp"),'Input data'!Z512&gt;4,'Input data'!Z512&lt;200),'Input data'!Z512,"Irrelevant")))</f>
        <v>Irrelevant</v>
      </c>
      <c r="Z497" s="4" t="str">
        <f>IF(AND(OR(I497="Exit ramp",I497="Entrance ramp"),'Input data'!AA512=""),"Straight",IF(AND(OR(I497="Exit ramp",I497="Entrance ramp"),'Input data'!AA512&gt;10),'Input data'!AA512,"Irrelevant"))</f>
        <v>Irrelevant</v>
      </c>
      <c r="AA497" s="4" t="str">
        <f>IF(X497="Irrelevant","Irrelevant",IF(AND(OR(I497="Exit ramp",I497="Entrance ramp"),OR('Input data'!AB512="",'Input data'!AB512&gt;(G497*1000-X497))),G497*1000-X497,IF(AND(OR(I497="Exit ramp",I497="Entrance ramp"),'Input data'!AB512&gt;0),'Input data'!AB512,"Irrelevant")))</f>
        <v>Irrelevant</v>
      </c>
      <c r="AB497" s="4" t="str">
        <f>IF(AND(I497="Exit ramp",'Input data'!AC512=""),60,IF(AND(I497="Entrance ramp",'Input data'!AC512=""),80,IF(AND(OR(I497="Exit ramp",I497="Entrance ramp"),'Input data'!AC512&gt;4,'Input data'!AC512&lt;200),'Input data'!AC512,"Irrelevant")))</f>
        <v>Irrelevant</v>
      </c>
      <c r="AC497" s="4" t="str">
        <f>IF(AND(OR(I497="Motorway link",I497="Exit diverge",I497="Entrance merge"),'Input data'!AD512=""),"No",IF(OR(I497="Motorway link",I497="Exit diverge",I497="Entrance merge"),'Input data'!AD512,"Irrelevant"))</f>
        <v>Irrelevant</v>
      </c>
      <c r="AD497" s="4" t="str">
        <f>IF(AND(OR(I497="Motorway link",I497="Exit diverge",I497="Entrance merge"),'Input data'!AE512=""),"130 kph",IF(OR(I497="Motorway link",I497="Exit diverge",I497="Entrance merge"),'Input data'!AE512,"Irrelevant"))</f>
        <v>Irrelevant</v>
      </c>
      <c r="AE497" s="4" t="str">
        <f>IF(AND(I497="Entrance merge",'Input data'!AF512=""),"No",IF(I497="Entrance merge",'Input data'!AF512,"Irrelevant"))</f>
        <v>Irrelevant</v>
      </c>
      <c r="AF497" s="4" t="str">
        <f>IF(AND(AE497="Yes",'Input data'!AG512&gt;0,'Input data'!AG512&lt;1.00000001),'Input data'!AG512,IF(OR(AE497="No",AE497="Yes"),0,"Irrelevant"))</f>
        <v>Irrelevant</v>
      </c>
    </row>
    <row r="498" spans="1:32" x14ac:dyDescent="0.3">
      <c r="A498" s="4" t="str">
        <f>IF('Input data'!A513="","",'Input data'!A513)</f>
        <v/>
      </c>
      <c r="B498" s="4" t="str">
        <f>IF('Input data'!B513="","",'Input data'!B513)</f>
        <v/>
      </c>
      <c r="C498" s="4" t="str">
        <f>IF('Input data'!C513="","",'Input data'!C513)</f>
        <v/>
      </c>
      <c r="D498" s="4" t="str">
        <f>IF('Input data'!D513="","",'Input data'!D513)</f>
        <v/>
      </c>
      <c r="E498" s="4" t="str">
        <f>IF('Input data'!E513="","",'Input data'!E513)</f>
        <v/>
      </c>
      <c r="F498" s="4" t="str">
        <f>IF('Input data'!F513="","",'Input data'!F513)</f>
        <v/>
      </c>
      <c r="G498" s="4">
        <f>IF('Input data'!G513="","",'Input data'!G513)</f>
        <v>0</v>
      </c>
      <c r="H498" s="4" t="str">
        <f>IF('Input data'!H513&gt;0.5,'Input data'!H513,"")</f>
        <v/>
      </c>
      <c r="I498" s="4" t="str">
        <f>IF('Input data'!I513="","",'Input data'!I513)</f>
        <v/>
      </c>
      <c r="J498" s="4" t="str">
        <f>IF(AND(OR(I498="Motorway link",I498="Exit diverge",I498="Entrance merge"),'Input data'!K513=""),2,IF(AND(OR(I498="Motorway link",I498="Exit diverge",I498="Entrance merge"),'Input data'!K513&gt;0.5,'Input data'!K513&lt;21),'Input data'!K513,"Irrelevant"))</f>
        <v>Irrelevant</v>
      </c>
      <c r="K498" s="4" t="str">
        <f>IF(AND(OR(I498="Motorway link",I498="Exit diverge",I498="Entrance merge",I498="Exit ramp",I498="Entrance ramp"),'Input data'!L513=""),3.5,IF(AND(OR(I498="Motorway link",I498="Exit diverge",I498="Entrance merge",I498="Exit ramp",I498="Entrance ramp"),'Input data'!L513&gt;1.5,'Input data'!L513&lt;11),'Input data'!L513,"Irrelevant"))</f>
        <v>Irrelevant</v>
      </c>
      <c r="L498" s="4" t="str">
        <f>IF(AND(I498="Motorway link",'Input data'!M513=""),"No",IF(I498="Motorway link",'Input data'!M513,"Irrelevant"))</f>
        <v>Irrelevant</v>
      </c>
      <c r="M498" s="4" t="str">
        <f>IF(AND(L498="Yes",'Input data'!N513&gt;0,'Input data'!N513&lt;1.00000001),'Input data'!N513,IF(OR(L498="No",L498="Yes"),0,"Irrelevant"))</f>
        <v>Irrelevant</v>
      </c>
      <c r="N498" s="4" t="str">
        <f>IF(AND(OR(I498="Motorway link",I498="Exit diverge",I498="Entrance merge"),'Input data'!O513=""),3,IF(AND(OR(I498="Motorway link",I498="Exit diverge",I498="Entrance merge"),'Input data'!O513&lt;11,'Input data'!O513&gt;-0.00000001),'Input data'!O513,"Irrelevant"))</f>
        <v>Irrelevant</v>
      </c>
      <c r="O498" s="4" t="str">
        <f>IF(AND(OR(I498="Motorway link",I498="Exit diverge",I498="Entrance merge",I498="Exit ramp",I498="Entrance ramp"),'Input data'!P513=""),0.5,IF(AND(OR(I498="Motorway link",I498="Exit diverge",I498="Entrance merge",I498="Exit ramp",I498="Entrance ramp"),'Input data'!P513&gt;-0.00000001,'Input data'!P513&lt;11),'Input data'!P513,"Irrelevant"))</f>
        <v>Irrelevant</v>
      </c>
      <c r="P498" s="4" t="str">
        <f>IF(AND(OR(I498="Motorway link",I498="Exit diverge",I498="Entrance merge"),'Input data'!Q513=""),5,IF(AND(OR(I498="Motorway link",I498="Exit diverge",I498="Entrance merge"),'Input data'!Q513&gt;-0.00000001,'Input data'!Q513&lt;101),'Input data'!Q513,"Irrelevant"))</f>
        <v>Irrelevant</v>
      </c>
      <c r="Q498" s="4" t="str">
        <f>IF(AND(OR(I498="Motorway link",I498="Exit diverge",I498="Entrance merge"),'Input data'!R513=""),"Straight",IF(AND(OR(I498="Motorway link",I498="Exit diverge",I498="Entrance merge"),'Input data'!R513&gt;10),'Input data'!R513,"Irrelevant"))</f>
        <v>Irrelevant</v>
      </c>
      <c r="R498" s="4" t="str">
        <f>IF(Q498="Straight",0,IF(AND(OR(I498="Motorway link",I498="Exit diverge",I498="Entrance merge"),OR('Input data'!S513="",'Input data'!S513&gt;(G498*1000))),G498*1000,IF(AND(OR(I498="Motorway link",I498="Exit diverge",I498="Entrance merge"),'Input data'!S513&gt;0),'Input data'!S513,"Irrelevant")))</f>
        <v>Irrelevant</v>
      </c>
      <c r="S498" s="4" t="str">
        <f>IF(AND(OR(I498="Motorway link",I498="Exit diverge",I498="Entrance merge"),'Input data'!T513=""),"Straight",IF(AND(OR(I498="Motorway link",I498="Exit diverge",I498="Entrance merge"),'Input data'!T513&gt;10),'Input data'!T513,"Irrelevant"))</f>
        <v>Irrelevant</v>
      </c>
      <c r="T498" s="4" t="str">
        <f>IF(S498="Straight",0,IF(R498="Irrelevant","Irrelevant",IF(AND(OR(I498="Motorway link",I498="Exit diverge",I498="Entrance merge"),OR('Input data'!U513="",'Input data'!U513&gt;(G498*1000-R498))),G498*1000-R498,IF(AND(OR(I498="Motorway link",I498="Exit diverge",I498="Entrance merge"),'Input data'!U513&gt;0),'Input data'!U513,"Irrelevant"))))</f>
        <v>Irrelevant</v>
      </c>
      <c r="U498" s="4" t="str">
        <f>IF(AND(OR(I498="Motorway link",I498="Exit diverge",I498="Entrance merge",I498="Exit ramp",I498="Entrance ramp"),'Input data'!V513=""),"No",IF(OR(I498="Motorway link",I498="Exit diverge",I498="Entrance merge",I498="Exit ramp",I498="Entrance ramp"),'Input data'!V513,"Irrelevant"))</f>
        <v>Irrelevant</v>
      </c>
      <c r="V498" s="4" t="str">
        <f>IF(W498="Straight",IF(AND(OR(I498="Exit ramp",I498="Entrance ramp"),'Input data'!W513=""),"Straight diamond ramp",IF(OR(I498="Exit ramp",I498="Entrance ramp"),'Input data'!W513,"Irrelevant")),"Irrelevant")</f>
        <v>Irrelevant</v>
      </c>
      <c r="W498" s="4" t="str">
        <f>IF(AND(OR(I498="Exit ramp",I498="Entrance ramp"),'Input data'!X513=""),"Straight",IF(AND(OR(I498="Exit ramp",I498="Entrance ramp"),'Input data'!X513&gt;10),'Input data'!X513,"Irrelevant"))</f>
        <v>Irrelevant</v>
      </c>
      <c r="X498" s="4" t="str">
        <f>IF(AND(OR(I498="Exit ramp",I498="Entrance ramp"),OR('Input data'!Y513="",'Input data'!Y513&gt;(G498*1000))),G498*1000,IF(AND(OR(I498="Exit ramp",I498="Entrance ramp"),'Input data'!Y513&gt;0),'Input data'!Y513,"Irrelevant"))</f>
        <v>Irrelevant</v>
      </c>
      <c r="Y498" s="4" t="str">
        <f>IF(AND(I498="Exit ramp",'Input data'!Z513=""),95,IF(AND(I498="Entrance ramp",'Input data'!Z513=""),45,IF(AND(OR(I498="Exit ramp",I498="Entrance ramp"),'Input data'!Z513&gt;4,'Input data'!Z513&lt;200),'Input data'!Z513,"Irrelevant")))</f>
        <v>Irrelevant</v>
      </c>
      <c r="Z498" s="4" t="str">
        <f>IF(AND(OR(I498="Exit ramp",I498="Entrance ramp"),'Input data'!AA513=""),"Straight",IF(AND(OR(I498="Exit ramp",I498="Entrance ramp"),'Input data'!AA513&gt;10),'Input data'!AA513,"Irrelevant"))</f>
        <v>Irrelevant</v>
      </c>
      <c r="AA498" s="4" t="str">
        <f>IF(X498="Irrelevant","Irrelevant",IF(AND(OR(I498="Exit ramp",I498="Entrance ramp"),OR('Input data'!AB513="",'Input data'!AB513&gt;(G498*1000-X498))),G498*1000-X498,IF(AND(OR(I498="Exit ramp",I498="Entrance ramp"),'Input data'!AB513&gt;0),'Input data'!AB513,"Irrelevant")))</f>
        <v>Irrelevant</v>
      </c>
      <c r="AB498" s="4" t="str">
        <f>IF(AND(I498="Exit ramp",'Input data'!AC513=""),60,IF(AND(I498="Entrance ramp",'Input data'!AC513=""),80,IF(AND(OR(I498="Exit ramp",I498="Entrance ramp"),'Input data'!AC513&gt;4,'Input data'!AC513&lt;200),'Input data'!AC513,"Irrelevant")))</f>
        <v>Irrelevant</v>
      </c>
      <c r="AC498" s="4" t="str">
        <f>IF(AND(OR(I498="Motorway link",I498="Exit diverge",I498="Entrance merge"),'Input data'!AD513=""),"No",IF(OR(I498="Motorway link",I498="Exit diverge",I498="Entrance merge"),'Input data'!AD513,"Irrelevant"))</f>
        <v>Irrelevant</v>
      </c>
      <c r="AD498" s="4" t="str">
        <f>IF(AND(OR(I498="Motorway link",I498="Exit diverge",I498="Entrance merge"),'Input data'!AE513=""),"130 kph",IF(OR(I498="Motorway link",I498="Exit diverge",I498="Entrance merge"),'Input data'!AE513,"Irrelevant"))</f>
        <v>Irrelevant</v>
      </c>
      <c r="AE498" s="4" t="str">
        <f>IF(AND(I498="Entrance merge",'Input data'!AF513=""),"No",IF(I498="Entrance merge",'Input data'!AF513,"Irrelevant"))</f>
        <v>Irrelevant</v>
      </c>
      <c r="AF498" s="4" t="str">
        <f>IF(AND(AE498="Yes",'Input data'!AG513&gt;0,'Input data'!AG513&lt;1.00000001),'Input data'!AG513,IF(OR(AE498="No",AE498="Yes"),0,"Irrelevant"))</f>
        <v>Irrelevant</v>
      </c>
    </row>
    <row r="499" spans="1:32" x14ac:dyDescent="0.3">
      <c r="A499" s="4" t="str">
        <f>IF('Input data'!A514="","",'Input data'!A514)</f>
        <v/>
      </c>
      <c r="B499" s="4" t="str">
        <f>IF('Input data'!B514="","",'Input data'!B514)</f>
        <v/>
      </c>
      <c r="C499" s="4" t="str">
        <f>IF('Input data'!C514="","",'Input data'!C514)</f>
        <v/>
      </c>
      <c r="D499" s="4" t="str">
        <f>IF('Input data'!D514="","",'Input data'!D514)</f>
        <v/>
      </c>
      <c r="E499" s="4" t="str">
        <f>IF('Input data'!E514="","",'Input data'!E514)</f>
        <v/>
      </c>
      <c r="F499" s="4" t="str">
        <f>IF('Input data'!F514="","",'Input data'!F514)</f>
        <v/>
      </c>
      <c r="G499" s="4">
        <f>IF('Input data'!G514="","",'Input data'!G514)</f>
        <v>0</v>
      </c>
      <c r="H499" s="4" t="str">
        <f>IF('Input data'!H514&gt;0.5,'Input data'!H514,"")</f>
        <v/>
      </c>
      <c r="I499" s="4" t="str">
        <f>IF('Input data'!I514="","",'Input data'!I514)</f>
        <v/>
      </c>
      <c r="J499" s="4" t="str">
        <f>IF(AND(OR(I499="Motorway link",I499="Exit diverge",I499="Entrance merge"),'Input data'!K514=""),2,IF(AND(OR(I499="Motorway link",I499="Exit diverge",I499="Entrance merge"),'Input data'!K514&gt;0.5,'Input data'!K514&lt;21),'Input data'!K514,"Irrelevant"))</f>
        <v>Irrelevant</v>
      </c>
      <c r="K499" s="4" t="str">
        <f>IF(AND(OR(I499="Motorway link",I499="Exit diverge",I499="Entrance merge",I499="Exit ramp",I499="Entrance ramp"),'Input data'!L514=""),3.5,IF(AND(OR(I499="Motorway link",I499="Exit diverge",I499="Entrance merge",I499="Exit ramp",I499="Entrance ramp"),'Input data'!L514&gt;1.5,'Input data'!L514&lt;11),'Input data'!L514,"Irrelevant"))</f>
        <v>Irrelevant</v>
      </c>
      <c r="L499" s="4" t="str">
        <f>IF(AND(I499="Motorway link",'Input data'!M514=""),"No",IF(I499="Motorway link",'Input data'!M514,"Irrelevant"))</f>
        <v>Irrelevant</v>
      </c>
      <c r="M499" s="4" t="str">
        <f>IF(AND(L499="Yes",'Input data'!N514&gt;0,'Input data'!N514&lt;1.00000001),'Input data'!N514,IF(OR(L499="No",L499="Yes"),0,"Irrelevant"))</f>
        <v>Irrelevant</v>
      </c>
      <c r="N499" s="4" t="str">
        <f>IF(AND(OR(I499="Motorway link",I499="Exit diverge",I499="Entrance merge"),'Input data'!O514=""),3,IF(AND(OR(I499="Motorway link",I499="Exit diverge",I499="Entrance merge"),'Input data'!O514&lt;11,'Input data'!O514&gt;-0.00000001),'Input data'!O514,"Irrelevant"))</f>
        <v>Irrelevant</v>
      </c>
      <c r="O499" s="4" t="str">
        <f>IF(AND(OR(I499="Motorway link",I499="Exit diverge",I499="Entrance merge",I499="Exit ramp",I499="Entrance ramp"),'Input data'!P514=""),0.5,IF(AND(OR(I499="Motorway link",I499="Exit diverge",I499="Entrance merge",I499="Exit ramp",I499="Entrance ramp"),'Input data'!P514&gt;-0.00000001,'Input data'!P514&lt;11),'Input data'!P514,"Irrelevant"))</f>
        <v>Irrelevant</v>
      </c>
      <c r="P499" s="4" t="str">
        <f>IF(AND(OR(I499="Motorway link",I499="Exit diverge",I499="Entrance merge"),'Input data'!Q514=""),5,IF(AND(OR(I499="Motorway link",I499="Exit diverge",I499="Entrance merge"),'Input data'!Q514&gt;-0.00000001,'Input data'!Q514&lt;101),'Input data'!Q514,"Irrelevant"))</f>
        <v>Irrelevant</v>
      </c>
      <c r="Q499" s="4" t="str">
        <f>IF(AND(OR(I499="Motorway link",I499="Exit diverge",I499="Entrance merge"),'Input data'!R514=""),"Straight",IF(AND(OR(I499="Motorway link",I499="Exit diverge",I499="Entrance merge"),'Input data'!R514&gt;10),'Input data'!R514,"Irrelevant"))</f>
        <v>Irrelevant</v>
      </c>
      <c r="R499" s="4" t="str">
        <f>IF(Q499="Straight",0,IF(AND(OR(I499="Motorway link",I499="Exit diverge",I499="Entrance merge"),OR('Input data'!S514="",'Input data'!S514&gt;(G499*1000))),G499*1000,IF(AND(OR(I499="Motorway link",I499="Exit diverge",I499="Entrance merge"),'Input data'!S514&gt;0),'Input data'!S514,"Irrelevant")))</f>
        <v>Irrelevant</v>
      </c>
      <c r="S499" s="4" t="str">
        <f>IF(AND(OR(I499="Motorway link",I499="Exit diverge",I499="Entrance merge"),'Input data'!T514=""),"Straight",IF(AND(OR(I499="Motorway link",I499="Exit diverge",I499="Entrance merge"),'Input data'!T514&gt;10),'Input data'!T514,"Irrelevant"))</f>
        <v>Irrelevant</v>
      </c>
      <c r="T499" s="4" t="str">
        <f>IF(S499="Straight",0,IF(R499="Irrelevant","Irrelevant",IF(AND(OR(I499="Motorway link",I499="Exit diverge",I499="Entrance merge"),OR('Input data'!U514="",'Input data'!U514&gt;(G499*1000-R499))),G499*1000-R499,IF(AND(OR(I499="Motorway link",I499="Exit diverge",I499="Entrance merge"),'Input data'!U514&gt;0),'Input data'!U514,"Irrelevant"))))</f>
        <v>Irrelevant</v>
      </c>
      <c r="U499" s="4" t="str">
        <f>IF(AND(OR(I499="Motorway link",I499="Exit diverge",I499="Entrance merge",I499="Exit ramp",I499="Entrance ramp"),'Input data'!V514=""),"No",IF(OR(I499="Motorway link",I499="Exit diverge",I499="Entrance merge",I499="Exit ramp",I499="Entrance ramp"),'Input data'!V514,"Irrelevant"))</f>
        <v>Irrelevant</v>
      </c>
      <c r="V499" s="4" t="str">
        <f>IF(W499="Straight",IF(AND(OR(I499="Exit ramp",I499="Entrance ramp"),'Input data'!W514=""),"Straight diamond ramp",IF(OR(I499="Exit ramp",I499="Entrance ramp"),'Input data'!W514,"Irrelevant")),"Irrelevant")</f>
        <v>Irrelevant</v>
      </c>
      <c r="W499" s="4" t="str">
        <f>IF(AND(OR(I499="Exit ramp",I499="Entrance ramp"),'Input data'!X514=""),"Straight",IF(AND(OR(I499="Exit ramp",I499="Entrance ramp"),'Input data'!X514&gt;10),'Input data'!X514,"Irrelevant"))</f>
        <v>Irrelevant</v>
      </c>
      <c r="X499" s="4" t="str">
        <f>IF(AND(OR(I499="Exit ramp",I499="Entrance ramp"),OR('Input data'!Y514="",'Input data'!Y514&gt;(G499*1000))),G499*1000,IF(AND(OR(I499="Exit ramp",I499="Entrance ramp"),'Input data'!Y514&gt;0),'Input data'!Y514,"Irrelevant"))</f>
        <v>Irrelevant</v>
      </c>
      <c r="Y499" s="4" t="str">
        <f>IF(AND(I499="Exit ramp",'Input data'!Z514=""),95,IF(AND(I499="Entrance ramp",'Input data'!Z514=""),45,IF(AND(OR(I499="Exit ramp",I499="Entrance ramp"),'Input data'!Z514&gt;4,'Input data'!Z514&lt;200),'Input data'!Z514,"Irrelevant")))</f>
        <v>Irrelevant</v>
      </c>
      <c r="Z499" s="4" t="str">
        <f>IF(AND(OR(I499="Exit ramp",I499="Entrance ramp"),'Input data'!AA514=""),"Straight",IF(AND(OR(I499="Exit ramp",I499="Entrance ramp"),'Input data'!AA514&gt;10),'Input data'!AA514,"Irrelevant"))</f>
        <v>Irrelevant</v>
      </c>
      <c r="AA499" s="4" t="str">
        <f>IF(X499="Irrelevant","Irrelevant",IF(AND(OR(I499="Exit ramp",I499="Entrance ramp"),OR('Input data'!AB514="",'Input data'!AB514&gt;(G499*1000-X499))),G499*1000-X499,IF(AND(OR(I499="Exit ramp",I499="Entrance ramp"),'Input data'!AB514&gt;0),'Input data'!AB514,"Irrelevant")))</f>
        <v>Irrelevant</v>
      </c>
      <c r="AB499" s="4" t="str">
        <f>IF(AND(I499="Exit ramp",'Input data'!AC514=""),60,IF(AND(I499="Entrance ramp",'Input data'!AC514=""),80,IF(AND(OR(I499="Exit ramp",I499="Entrance ramp"),'Input data'!AC514&gt;4,'Input data'!AC514&lt;200),'Input data'!AC514,"Irrelevant")))</f>
        <v>Irrelevant</v>
      </c>
      <c r="AC499" s="4" t="str">
        <f>IF(AND(OR(I499="Motorway link",I499="Exit diverge",I499="Entrance merge"),'Input data'!AD514=""),"No",IF(OR(I499="Motorway link",I499="Exit diverge",I499="Entrance merge"),'Input data'!AD514,"Irrelevant"))</f>
        <v>Irrelevant</v>
      </c>
      <c r="AD499" s="4" t="str">
        <f>IF(AND(OR(I499="Motorway link",I499="Exit diverge",I499="Entrance merge"),'Input data'!AE514=""),"130 kph",IF(OR(I499="Motorway link",I499="Exit diverge",I499="Entrance merge"),'Input data'!AE514,"Irrelevant"))</f>
        <v>Irrelevant</v>
      </c>
      <c r="AE499" s="4" t="str">
        <f>IF(AND(I499="Entrance merge",'Input data'!AF514=""),"No",IF(I499="Entrance merge",'Input data'!AF514,"Irrelevant"))</f>
        <v>Irrelevant</v>
      </c>
      <c r="AF499" s="4" t="str">
        <f>IF(AND(AE499="Yes",'Input data'!AG514&gt;0,'Input data'!AG514&lt;1.00000001),'Input data'!AG514,IF(OR(AE499="No",AE499="Yes"),0,"Irrelevant"))</f>
        <v>Irrelevant</v>
      </c>
    </row>
    <row r="500" spans="1:32" x14ac:dyDescent="0.3">
      <c r="A500" s="4" t="str">
        <f>IF('Input data'!A515="","",'Input data'!A515)</f>
        <v/>
      </c>
      <c r="B500" s="4" t="str">
        <f>IF('Input data'!B515="","",'Input data'!B515)</f>
        <v/>
      </c>
      <c r="C500" s="4" t="str">
        <f>IF('Input data'!C515="","",'Input data'!C515)</f>
        <v/>
      </c>
      <c r="D500" s="4" t="str">
        <f>IF('Input data'!D515="","",'Input data'!D515)</f>
        <v/>
      </c>
      <c r="E500" s="4" t="str">
        <f>IF('Input data'!E515="","",'Input data'!E515)</f>
        <v/>
      </c>
      <c r="F500" s="4" t="str">
        <f>IF('Input data'!F515="","",'Input data'!F515)</f>
        <v/>
      </c>
      <c r="G500" s="4">
        <f>IF('Input data'!G515="","",'Input data'!G515)</f>
        <v>0</v>
      </c>
      <c r="H500" s="4" t="str">
        <f>IF('Input data'!H515&gt;0.5,'Input data'!H515,"")</f>
        <v/>
      </c>
      <c r="I500" s="4" t="str">
        <f>IF('Input data'!I515="","",'Input data'!I515)</f>
        <v/>
      </c>
      <c r="J500" s="4" t="str">
        <f>IF(AND(OR(I500="Motorway link",I500="Exit diverge",I500="Entrance merge"),'Input data'!K515=""),2,IF(AND(OR(I500="Motorway link",I500="Exit diverge",I500="Entrance merge"),'Input data'!K515&gt;0.5,'Input data'!K515&lt;21),'Input data'!K515,"Irrelevant"))</f>
        <v>Irrelevant</v>
      </c>
      <c r="K500" s="4" t="str">
        <f>IF(AND(OR(I500="Motorway link",I500="Exit diverge",I500="Entrance merge",I500="Exit ramp",I500="Entrance ramp"),'Input data'!L515=""),3.5,IF(AND(OR(I500="Motorway link",I500="Exit diverge",I500="Entrance merge",I500="Exit ramp",I500="Entrance ramp"),'Input data'!L515&gt;1.5,'Input data'!L515&lt;11),'Input data'!L515,"Irrelevant"))</f>
        <v>Irrelevant</v>
      </c>
      <c r="L500" s="4" t="str">
        <f>IF(AND(I500="Motorway link",'Input data'!M515=""),"No",IF(I500="Motorway link",'Input data'!M515,"Irrelevant"))</f>
        <v>Irrelevant</v>
      </c>
      <c r="M500" s="4" t="str">
        <f>IF(AND(L500="Yes",'Input data'!N515&gt;0,'Input data'!N515&lt;1.00000001),'Input data'!N515,IF(OR(L500="No",L500="Yes"),0,"Irrelevant"))</f>
        <v>Irrelevant</v>
      </c>
      <c r="N500" s="4" t="str">
        <f>IF(AND(OR(I500="Motorway link",I500="Exit diverge",I500="Entrance merge"),'Input data'!O515=""),3,IF(AND(OR(I500="Motorway link",I500="Exit diverge",I500="Entrance merge"),'Input data'!O515&lt;11,'Input data'!O515&gt;-0.00000001),'Input data'!O515,"Irrelevant"))</f>
        <v>Irrelevant</v>
      </c>
      <c r="O500" s="4" t="str">
        <f>IF(AND(OR(I500="Motorway link",I500="Exit diverge",I500="Entrance merge",I500="Exit ramp",I500="Entrance ramp"),'Input data'!P515=""),0.5,IF(AND(OR(I500="Motorway link",I500="Exit diverge",I500="Entrance merge",I500="Exit ramp",I500="Entrance ramp"),'Input data'!P515&gt;-0.00000001,'Input data'!P515&lt;11),'Input data'!P515,"Irrelevant"))</f>
        <v>Irrelevant</v>
      </c>
      <c r="P500" s="4" t="str">
        <f>IF(AND(OR(I500="Motorway link",I500="Exit diverge",I500="Entrance merge"),'Input data'!Q515=""),5,IF(AND(OR(I500="Motorway link",I500="Exit diverge",I500="Entrance merge"),'Input data'!Q515&gt;-0.00000001,'Input data'!Q515&lt;101),'Input data'!Q515,"Irrelevant"))</f>
        <v>Irrelevant</v>
      </c>
      <c r="Q500" s="4" t="str">
        <f>IF(AND(OR(I500="Motorway link",I500="Exit diverge",I500="Entrance merge"),'Input data'!R515=""),"Straight",IF(AND(OR(I500="Motorway link",I500="Exit diverge",I500="Entrance merge"),'Input data'!R515&gt;10),'Input data'!R515,"Irrelevant"))</f>
        <v>Irrelevant</v>
      </c>
      <c r="R500" s="4" t="str">
        <f>IF(Q500="Straight",0,IF(AND(OR(I500="Motorway link",I500="Exit diverge",I500="Entrance merge"),OR('Input data'!S515="",'Input data'!S515&gt;(G500*1000))),G500*1000,IF(AND(OR(I500="Motorway link",I500="Exit diverge",I500="Entrance merge"),'Input data'!S515&gt;0),'Input data'!S515,"Irrelevant")))</f>
        <v>Irrelevant</v>
      </c>
      <c r="S500" s="4" t="str">
        <f>IF(AND(OR(I500="Motorway link",I500="Exit diverge",I500="Entrance merge"),'Input data'!T515=""),"Straight",IF(AND(OR(I500="Motorway link",I500="Exit diverge",I500="Entrance merge"),'Input data'!T515&gt;10),'Input data'!T515,"Irrelevant"))</f>
        <v>Irrelevant</v>
      </c>
      <c r="T500" s="4" t="str">
        <f>IF(S500="Straight",0,IF(R500="Irrelevant","Irrelevant",IF(AND(OR(I500="Motorway link",I500="Exit diverge",I500="Entrance merge"),OR('Input data'!U515="",'Input data'!U515&gt;(G500*1000-R500))),G500*1000-R500,IF(AND(OR(I500="Motorway link",I500="Exit diverge",I500="Entrance merge"),'Input data'!U515&gt;0),'Input data'!U515,"Irrelevant"))))</f>
        <v>Irrelevant</v>
      </c>
      <c r="U500" s="4" t="str">
        <f>IF(AND(OR(I500="Motorway link",I500="Exit diverge",I500="Entrance merge",I500="Exit ramp",I500="Entrance ramp"),'Input data'!V515=""),"No",IF(OR(I500="Motorway link",I500="Exit diverge",I500="Entrance merge",I500="Exit ramp",I500="Entrance ramp"),'Input data'!V515,"Irrelevant"))</f>
        <v>Irrelevant</v>
      </c>
      <c r="V500" s="4" t="str">
        <f>IF(W500="Straight",IF(AND(OR(I500="Exit ramp",I500="Entrance ramp"),'Input data'!W515=""),"Straight diamond ramp",IF(OR(I500="Exit ramp",I500="Entrance ramp"),'Input data'!W515,"Irrelevant")),"Irrelevant")</f>
        <v>Irrelevant</v>
      </c>
      <c r="W500" s="4" t="str">
        <f>IF(AND(OR(I500="Exit ramp",I500="Entrance ramp"),'Input data'!X515=""),"Straight",IF(AND(OR(I500="Exit ramp",I500="Entrance ramp"),'Input data'!X515&gt;10),'Input data'!X515,"Irrelevant"))</f>
        <v>Irrelevant</v>
      </c>
      <c r="X500" s="4" t="str">
        <f>IF(AND(OR(I500="Exit ramp",I500="Entrance ramp"),OR('Input data'!Y515="",'Input data'!Y515&gt;(G500*1000))),G500*1000,IF(AND(OR(I500="Exit ramp",I500="Entrance ramp"),'Input data'!Y515&gt;0),'Input data'!Y515,"Irrelevant"))</f>
        <v>Irrelevant</v>
      </c>
      <c r="Y500" s="4" t="str">
        <f>IF(AND(I500="Exit ramp",'Input data'!Z515=""),95,IF(AND(I500="Entrance ramp",'Input data'!Z515=""),45,IF(AND(OR(I500="Exit ramp",I500="Entrance ramp"),'Input data'!Z515&gt;4,'Input data'!Z515&lt;200),'Input data'!Z515,"Irrelevant")))</f>
        <v>Irrelevant</v>
      </c>
      <c r="Z500" s="4" t="str">
        <f>IF(AND(OR(I500="Exit ramp",I500="Entrance ramp"),'Input data'!AA515=""),"Straight",IF(AND(OR(I500="Exit ramp",I500="Entrance ramp"),'Input data'!AA515&gt;10),'Input data'!AA515,"Irrelevant"))</f>
        <v>Irrelevant</v>
      </c>
      <c r="AA500" s="4" t="str">
        <f>IF(X500="Irrelevant","Irrelevant",IF(AND(OR(I500="Exit ramp",I500="Entrance ramp"),OR('Input data'!AB515="",'Input data'!AB515&gt;(G500*1000-X500))),G500*1000-X500,IF(AND(OR(I500="Exit ramp",I500="Entrance ramp"),'Input data'!AB515&gt;0),'Input data'!AB515,"Irrelevant")))</f>
        <v>Irrelevant</v>
      </c>
      <c r="AB500" s="4" t="str">
        <f>IF(AND(I500="Exit ramp",'Input data'!AC515=""),60,IF(AND(I500="Entrance ramp",'Input data'!AC515=""),80,IF(AND(OR(I500="Exit ramp",I500="Entrance ramp"),'Input data'!AC515&gt;4,'Input data'!AC515&lt;200),'Input data'!AC515,"Irrelevant")))</f>
        <v>Irrelevant</v>
      </c>
      <c r="AC500" s="4" t="str">
        <f>IF(AND(OR(I500="Motorway link",I500="Exit diverge",I500="Entrance merge"),'Input data'!AD515=""),"No",IF(OR(I500="Motorway link",I500="Exit diverge",I500="Entrance merge"),'Input data'!AD515,"Irrelevant"))</f>
        <v>Irrelevant</v>
      </c>
      <c r="AD500" s="4" t="str">
        <f>IF(AND(OR(I500="Motorway link",I500="Exit diverge",I500="Entrance merge"),'Input data'!AE515=""),"130 kph",IF(OR(I500="Motorway link",I500="Exit diverge",I500="Entrance merge"),'Input data'!AE515,"Irrelevant"))</f>
        <v>Irrelevant</v>
      </c>
      <c r="AE500" s="4" t="str">
        <f>IF(AND(I500="Entrance merge",'Input data'!AF515=""),"No",IF(I500="Entrance merge",'Input data'!AF515,"Irrelevant"))</f>
        <v>Irrelevant</v>
      </c>
      <c r="AF500" s="4" t="str">
        <f>IF(AND(AE500="Yes",'Input data'!AG515&gt;0,'Input data'!AG515&lt;1.00000001),'Input data'!AG515,IF(OR(AE500="No",AE500="Yes"),0,"Irrelevant"))</f>
        <v>Irrelevant</v>
      </c>
    </row>
    <row r="501" spans="1:32" x14ac:dyDescent="0.3">
      <c r="A501" s="4" t="str">
        <f>IF('Input data'!A516="","",'Input data'!A516)</f>
        <v/>
      </c>
      <c r="B501" s="4" t="str">
        <f>IF('Input data'!B516="","",'Input data'!B516)</f>
        <v/>
      </c>
      <c r="C501" s="4" t="str">
        <f>IF('Input data'!C516="","",'Input data'!C516)</f>
        <v/>
      </c>
      <c r="D501" s="4" t="str">
        <f>IF('Input data'!D516="","",'Input data'!D516)</f>
        <v/>
      </c>
      <c r="E501" s="4" t="str">
        <f>IF('Input data'!E516="","",'Input data'!E516)</f>
        <v/>
      </c>
      <c r="F501" s="4" t="str">
        <f>IF('Input data'!F516="","",'Input data'!F516)</f>
        <v/>
      </c>
      <c r="G501" s="4">
        <f>IF('Input data'!G516="","",'Input data'!G516)</f>
        <v>0</v>
      </c>
      <c r="H501" s="4" t="str">
        <f>IF('Input data'!H516&gt;0.5,'Input data'!H516,"")</f>
        <v/>
      </c>
      <c r="I501" s="4" t="str">
        <f>IF('Input data'!I516="","",'Input data'!I516)</f>
        <v/>
      </c>
      <c r="J501" s="4" t="str">
        <f>IF(AND(OR(I501="Motorway link",I501="Exit diverge",I501="Entrance merge"),'Input data'!K516=""),2,IF(AND(OR(I501="Motorway link",I501="Exit diverge",I501="Entrance merge"),'Input data'!K516&gt;0.5,'Input data'!K516&lt;21),'Input data'!K516,"Irrelevant"))</f>
        <v>Irrelevant</v>
      </c>
      <c r="K501" s="4" t="str">
        <f>IF(AND(OR(I501="Motorway link",I501="Exit diverge",I501="Entrance merge",I501="Exit ramp",I501="Entrance ramp"),'Input data'!L516=""),3.5,IF(AND(OR(I501="Motorway link",I501="Exit diverge",I501="Entrance merge",I501="Exit ramp",I501="Entrance ramp"),'Input data'!L516&gt;1.5,'Input data'!L516&lt;11),'Input data'!L516,"Irrelevant"))</f>
        <v>Irrelevant</v>
      </c>
      <c r="L501" s="4" t="str">
        <f>IF(AND(I501="Motorway link",'Input data'!M516=""),"No",IF(I501="Motorway link",'Input data'!M516,"Irrelevant"))</f>
        <v>Irrelevant</v>
      </c>
      <c r="M501" s="4" t="str">
        <f>IF(AND(L501="Yes",'Input data'!N516&gt;0,'Input data'!N516&lt;1.00000001),'Input data'!N516,IF(OR(L501="No",L501="Yes"),0,"Irrelevant"))</f>
        <v>Irrelevant</v>
      </c>
      <c r="N501" s="4" t="str">
        <f>IF(AND(OR(I501="Motorway link",I501="Exit diverge",I501="Entrance merge"),'Input data'!O516=""),3,IF(AND(OR(I501="Motorway link",I501="Exit diverge",I501="Entrance merge"),'Input data'!O516&lt;11,'Input data'!O516&gt;-0.00000001),'Input data'!O516,"Irrelevant"))</f>
        <v>Irrelevant</v>
      </c>
      <c r="O501" s="4" t="str">
        <f>IF(AND(OR(I501="Motorway link",I501="Exit diverge",I501="Entrance merge",I501="Exit ramp",I501="Entrance ramp"),'Input data'!P516=""),0.5,IF(AND(OR(I501="Motorway link",I501="Exit diverge",I501="Entrance merge",I501="Exit ramp",I501="Entrance ramp"),'Input data'!P516&gt;-0.00000001,'Input data'!P516&lt;11),'Input data'!P516,"Irrelevant"))</f>
        <v>Irrelevant</v>
      </c>
      <c r="P501" s="4" t="str">
        <f>IF(AND(OR(I501="Motorway link",I501="Exit diverge",I501="Entrance merge"),'Input data'!Q516=""),5,IF(AND(OR(I501="Motorway link",I501="Exit diverge",I501="Entrance merge"),'Input data'!Q516&gt;-0.00000001,'Input data'!Q516&lt;101),'Input data'!Q516,"Irrelevant"))</f>
        <v>Irrelevant</v>
      </c>
      <c r="Q501" s="4" t="str">
        <f>IF(AND(OR(I501="Motorway link",I501="Exit diverge",I501="Entrance merge"),'Input data'!R516=""),"Straight",IF(AND(OR(I501="Motorway link",I501="Exit diverge",I501="Entrance merge"),'Input data'!R516&gt;10),'Input data'!R516,"Irrelevant"))</f>
        <v>Irrelevant</v>
      </c>
      <c r="R501" s="4" t="str">
        <f>IF(Q501="Straight",0,IF(AND(OR(I501="Motorway link",I501="Exit diverge",I501="Entrance merge"),OR('Input data'!S516="",'Input data'!S516&gt;(G501*1000))),G501*1000,IF(AND(OR(I501="Motorway link",I501="Exit diverge",I501="Entrance merge"),'Input data'!S516&gt;0),'Input data'!S516,"Irrelevant")))</f>
        <v>Irrelevant</v>
      </c>
      <c r="S501" s="4" t="str">
        <f>IF(AND(OR(I501="Motorway link",I501="Exit diverge",I501="Entrance merge"),'Input data'!T516=""),"Straight",IF(AND(OR(I501="Motorway link",I501="Exit diverge",I501="Entrance merge"),'Input data'!T516&gt;10),'Input data'!T516,"Irrelevant"))</f>
        <v>Irrelevant</v>
      </c>
      <c r="T501" s="4" t="str">
        <f>IF(S501="Straight",0,IF(R501="Irrelevant","Irrelevant",IF(AND(OR(I501="Motorway link",I501="Exit diverge",I501="Entrance merge"),OR('Input data'!U516="",'Input data'!U516&gt;(G501*1000-R501))),G501*1000-R501,IF(AND(OR(I501="Motorway link",I501="Exit diverge",I501="Entrance merge"),'Input data'!U516&gt;0),'Input data'!U516,"Irrelevant"))))</f>
        <v>Irrelevant</v>
      </c>
      <c r="U501" s="4" t="str">
        <f>IF(AND(OR(I501="Motorway link",I501="Exit diverge",I501="Entrance merge",I501="Exit ramp",I501="Entrance ramp"),'Input data'!V516=""),"No",IF(OR(I501="Motorway link",I501="Exit diverge",I501="Entrance merge",I501="Exit ramp",I501="Entrance ramp"),'Input data'!V516,"Irrelevant"))</f>
        <v>Irrelevant</v>
      </c>
      <c r="V501" s="4" t="str">
        <f>IF(W501="Straight",IF(AND(OR(I501="Exit ramp",I501="Entrance ramp"),'Input data'!W516=""),"Straight diamond ramp",IF(OR(I501="Exit ramp",I501="Entrance ramp"),'Input data'!W516,"Irrelevant")),"Irrelevant")</f>
        <v>Irrelevant</v>
      </c>
      <c r="W501" s="4" t="str">
        <f>IF(AND(OR(I501="Exit ramp",I501="Entrance ramp"),'Input data'!X516=""),"Straight",IF(AND(OR(I501="Exit ramp",I501="Entrance ramp"),'Input data'!X516&gt;10),'Input data'!X516,"Irrelevant"))</f>
        <v>Irrelevant</v>
      </c>
      <c r="X501" s="4" t="str">
        <f>IF(AND(OR(I501="Exit ramp",I501="Entrance ramp"),OR('Input data'!Y516="",'Input data'!Y516&gt;(G501*1000))),G501*1000,IF(AND(OR(I501="Exit ramp",I501="Entrance ramp"),'Input data'!Y516&gt;0),'Input data'!Y516,"Irrelevant"))</f>
        <v>Irrelevant</v>
      </c>
      <c r="Y501" s="4" t="str">
        <f>IF(AND(I501="Exit ramp",'Input data'!Z516=""),95,IF(AND(I501="Entrance ramp",'Input data'!Z516=""),45,IF(AND(OR(I501="Exit ramp",I501="Entrance ramp"),'Input data'!Z516&gt;4,'Input data'!Z516&lt;200),'Input data'!Z516,"Irrelevant")))</f>
        <v>Irrelevant</v>
      </c>
      <c r="Z501" s="4" t="str">
        <f>IF(AND(OR(I501="Exit ramp",I501="Entrance ramp"),'Input data'!AA516=""),"Straight",IF(AND(OR(I501="Exit ramp",I501="Entrance ramp"),'Input data'!AA516&gt;10),'Input data'!AA516,"Irrelevant"))</f>
        <v>Irrelevant</v>
      </c>
      <c r="AA501" s="4" t="str">
        <f>IF(X501="Irrelevant","Irrelevant",IF(AND(OR(I501="Exit ramp",I501="Entrance ramp"),OR('Input data'!AB516="",'Input data'!AB516&gt;(G501*1000-X501))),G501*1000-X501,IF(AND(OR(I501="Exit ramp",I501="Entrance ramp"),'Input data'!AB516&gt;0),'Input data'!AB516,"Irrelevant")))</f>
        <v>Irrelevant</v>
      </c>
      <c r="AB501" s="4" t="str">
        <f>IF(AND(I501="Exit ramp",'Input data'!AC516=""),60,IF(AND(I501="Entrance ramp",'Input data'!AC516=""),80,IF(AND(OR(I501="Exit ramp",I501="Entrance ramp"),'Input data'!AC516&gt;4,'Input data'!AC516&lt;200),'Input data'!AC516,"Irrelevant")))</f>
        <v>Irrelevant</v>
      </c>
      <c r="AC501" s="4" t="str">
        <f>IF(AND(OR(I501="Motorway link",I501="Exit diverge",I501="Entrance merge"),'Input data'!AD516=""),"No",IF(OR(I501="Motorway link",I501="Exit diverge",I501="Entrance merge"),'Input data'!AD516,"Irrelevant"))</f>
        <v>Irrelevant</v>
      </c>
      <c r="AD501" s="4" t="str">
        <f>IF(AND(OR(I501="Motorway link",I501="Exit diverge",I501="Entrance merge"),'Input data'!AE516=""),"130 kph",IF(OR(I501="Motorway link",I501="Exit diverge",I501="Entrance merge"),'Input data'!AE516,"Irrelevant"))</f>
        <v>Irrelevant</v>
      </c>
      <c r="AE501" s="4" t="str">
        <f>IF(AND(I501="Entrance merge",'Input data'!AF516=""),"No",IF(I501="Entrance merge",'Input data'!AF516,"Irrelevant"))</f>
        <v>Irrelevant</v>
      </c>
      <c r="AF501" s="4" t="str">
        <f>IF(AND(AE501="Yes",'Input data'!AG516&gt;0,'Input data'!AG516&lt;1.00000001),'Input data'!AG516,IF(OR(AE501="No",AE501="Yes"),0,"Irrelevant"))</f>
        <v>Irrelevant</v>
      </c>
    </row>
    <row r="502" spans="1:32" x14ac:dyDescent="0.3">
      <c r="A502" s="4" t="str">
        <f>IF('Input data'!A517="","",'Input data'!A517)</f>
        <v/>
      </c>
      <c r="B502" s="4" t="str">
        <f>IF('Input data'!B517="","",'Input data'!B517)</f>
        <v/>
      </c>
      <c r="C502" s="4" t="str">
        <f>IF('Input data'!C517="","",'Input data'!C517)</f>
        <v/>
      </c>
      <c r="D502" s="4" t="str">
        <f>IF('Input data'!D517="","",'Input data'!D517)</f>
        <v/>
      </c>
      <c r="E502" s="4" t="str">
        <f>IF('Input data'!E517="","",'Input data'!E517)</f>
        <v/>
      </c>
      <c r="F502" s="4" t="str">
        <f>IF('Input data'!F517="","",'Input data'!F517)</f>
        <v/>
      </c>
      <c r="G502" s="4">
        <f>IF('Input data'!G517="","",'Input data'!G517)</f>
        <v>0</v>
      </c>
      <c r="H502" s="4" t="str">
        <f>IF('Input data'!H517&gt;0.5,'Input data'!H517,"")</f>
        <v/>
      </c>
      <c r="I502" s="4" t="str">
        <f>IF('Input data'!I517="","",'Input data'!I517)</f>
        <v/>
      </c>
      <c r="J502" s="4" t="str">
        <f>IF(AND(OR(I502="Motorway link",I502="Exit diverge",I502="Entrance merge"),'Input data'!K517=""),2,IF(AND(OR(I502="Motorway link",I502="Exit diverge",I502="Entrance merge"),'Input data'!K517&gt;0.5,'Input data'!K517&lt;21),'Input data'!K517,"Irrelevant"))</f>
        <v>Irrelevant</v>
      </c>
      <c r="K502" s="4" t="str">
        <f>IF(AND(OR(I502="Motorway link",I502="Exit diverge",I502="Entrance merge",I502="Exit ramp",I502="Entrance ramp"),'Input data'!L517=""),3.5,IF(AND(OR(I502="Motorway link",I502="Exit diverge",I502="Entrance merge",I502="Exit ramp",I502="Entrance ramp"),'Input data'!L517&gt;1.5,'Input data'!L517&lt;11),'Input data'!L517,"Irrelevant"))</f>
        <v>Irrelevant</v>
      </c>
      <c r="L502" s="4" t="str">
        <f>IF(AND(I502="Motorway link",'Input data'!M517=""),"No",IF(I502="Motorway link",'Input data'!M517,"Irrelevant"))</f>
        <v>Irrelevant</v>
      </c>
      <c r="M502" s="4" t="str">
        <f>IF(AND(L502="Yes",'Input data'!N517&gt;0,'Input data'!N517&lt;1.00000001),'Input data'!N517,IF(OR(L502="No",L502="Yes"),0,"Irrelevant"))</f>
        <v>Irrelevant</v>
      </c>
      <c r="N502" s="4" t="str">
        <f>IF(AND(OR(I502="Motorway link",I502="Exit diverge",I502="Entrance merge"),'Input data'!O517=""),3,IF(AND(OR(I502="Motorway link",I502="Exit diverge",I502="Entrance merge"),'Input data'!O517&lt;11,'Input data'!O517&gt;-0.00000001),'Input data'!O517,"Irrelevant"))</f>
        <v>Irrelevant</v>
      </c>
      <c r="O502" s="4" t="str">
        <f>IF(AND(OR(I502="Motorway link",I502="Exit diverge",I502="Entrance merge",I502="Exit ramp",I502="Entrance ramp"),'Input data'!P517=""),0.5,IF(AND(OR(I502="Motorway link",I502="Exit diverge",I502="Entrance merge",I502="Exit ramp",I502="Entrance ramp"),'Input data'!P517&gt;-0.00000001,'Input data'!P517&lt;11),'Input data'!P517,"Irrelevant"))</f>
        <v>Irrelevant</v>
      </c>
      <c r="P502" s="4" t="str">
        <f>IF(AND(OR(I502="Motorway link",I502="Exit diverge",I502="Entrance merge"),'Input data'!Q517=""),5,IF(AND(OR(I502="Motorway link",I502="Exit diverge",I502="Entrance merge"),'Input data'!Q517&gt;-0.00000001,'Input data'!Q517&lt;101),'Input data'!Q517,"Irrelevant"))</f>
        <v>Irrelevant</v>
      </c>
      <c r="Q502" s="4" t="str">
        <f>IF(AND(OR(I502="Motorway link",I502="Exit diverge",I502="Entrance merge"),'Input data'!R517=""),"Straight",IF(AND(OR(I502="Motorway link",I502="Exit diverge",I502="Entrance merge"),'Input data'!R517&gt;10),'Input data'!R517,"Irrelevant"))</f>
        <v>Irrelevant</v>
      </c>
      <c r="R502" s="4" t="str">
        <f>IF(Q502="Straight",0,IF(AND(OR(I502="Motorway link",I502="Exit diverge",I502="Entrance merge"),OR('Input data'!S517="",'Input data'!S517&gt;(G502*1000))),G502*1000,IF(AND(OR(I502="Motorway link",I502="Exit diverge",I502="Entrance merge"),'Input data'!S517&gt;0),'Input data'!S517,"Irrelevant")))</f>
        <v>Irrelevant</v>
      </c>
      <c r="S502" s="4" t="str">
        <f>IF(AND(OR(I502="Motorway link",I502="Exit diverge",I502="Entrance merge"),'Input data'!T517=""),"Straight",IF(AND(OR(I502="Motorway link",I502="Exit diverge",I502="Entrance merge"),'Input data'!T517&gt;10),'Input data'!T517,"Irrelevant"))</f>
        <v>Irrelevant</v>
      </c>
      <c r="T502" s="4" t="str">
        <f>IF(S502="Straight",0,IF(R502="Irrelevant","Irrelevant",IF(AND(OR(I502="Motorway link",I502="Exit diverge",I502="Entrance merge"),OR('Input data'!U517="",'Input data'!U517&gt;(G502*1000-R502))),G502*1000-R502,IF(AND(OR(I502="Motorway link",I502="Exit diverge",I502="Entrance merge"),'Input data'!U517&gt;0),'Input data'!U517,"Irrelevant"))))</f>
        <v>Irrelevant</v>
      </c>
      <c r="U502" s="4" t="str">
        <f>IF(AND(OR(I502="Motorway link",I502="Exit diverge",I502="Entrance merge",I502="Exit ramp",I502="Entrance ramp"),'Input data'!V517=""),"No",IF(OR(I502="Motorway link",I502="Exit diverge",I502="Entrance merge",I502="Exit ramp",I502="Entrance ramp"),'Input data'!V517,"Irrelevant"))</f>
        <v>Irrelevant</v>
      </c>
      <c r="V502" s="4" t="str">
        <f>IF(W502="Straight",IF(AND(OR(I502="Exit ramp",I502="Entrance ramp"),'Input data'!W517=""),"Straight diamond ramp",IF(OR(I502="Exit ramp",I502="Entrance ramp"),'Input data'!W517,"Irrelevant")),"Irrelevant")</f>
        <v>Irrelevant</v>
      </c>
      <c r="W502" s="4" t="str">
        <f>IF(AND(OR(I502="Exit ramp",I502="Entrance ramp"),'Input data'!X517=""),"Straight",IF(AND(OR(I502="Exit ramp",I502="Entrance ramp"),'Input data'!X517&gt;10),'Input data'!X517,"Irrelevant"))</f>
        <v>Irrelevant</v>
      </c>
      <c r="X502" s="4" t="str">
        <f>IF(AND(OR(I502="Exit ramp",I502="Entrance ramp"),OR('Input data'!Y517="",'Input data'!Y517&gt;(G502*1000))),G502*1000,IF(AND(OR(I502="Exit ramp",I502="Entrance ramp"),'Input data'!Y517&gt;0),'Input data'!Y517,"Irrelevant"))</f>
        <v>Irrelevant</v>
      </c>
      <c r="Y502" s="4" t="str">
        <f>IF(AND(I502="Exit ramp",'Input data'!Z517=""),95,IF(AND(I502="Entrance ramp",'Input data'!Z517=""),45,IF(AND(OR(I502="Exit ramp",I502="Entrance ramp"),'Input data'!Z517&gt;4,'Input data'!Z517&lt;200),'Input data'!Z517,"Irrelevant")))</f>
        <v>Irrelevant</v>
      </c>
      <c r="Z502" s="4" t="str">
        <f>IF(AND(OR(I502="Exit ramp",I502="Entrance ramp"),'Input data'!AA517=""),"Straight",IF(AND(OR(I502="Exit ramp",I502="Entrance ramp"),'Input data'!AA517&gt;10),'Input data'!AA517,"Irrelevant"))</f>
        <v>Irrelevant</v>
      </c>
      <c r="AA502" s="4" t="str">
        <f>IF(X502="Irrelevant","Irrelevant",IF(AND(OR(I502="Exit ramp",I502="Entrance ramp"),OR('Input data'!AB517="",'Input data'!AB517&gt;(G502*1000-X502))),G502*1000-X502,IF(AND(OR(I502="Exit ramp",I502="Entrance ramp"),'Input data'!AB517&gt;0),'Input data'!AB517,"Irrelevant")))</f>
        <v>Irrelevant</v>
      </c>
      <c r="AB502" s="4" t="str">
        <f>IF(AND(I502="Exit ramp",'Input data'!AC517=""),60,IF(AND(I502="Entrance ramp",'Input data'!AC517=""),80,IF(AND(OR(I502="Exit ramp",I502="Entrance ramp"),'Input data'!AC517&gt;4,'Input data'!AC517&lt;200),'Input data'!AC517,"Irrelevant")))</f>
        <v>Irrelevant</v>
      </c>
      <c r="AC502" s="4" t="str">
        <f>IF(AND(OR(I502="Motorway link",I502="Exit diverge",I502="Entrance merge"),'Input data'!AD517=""),"No",IF(OR(I502="Motorway link",I502="Exit diverge",I502="Entrance merge"),'Input data'!AD517,"Irrelevant"))</f>
        <v>Irrelevant</v>
      </c>
      <c r="AD502" s="4" t="str">
        <f>IF(AND(OR(I502="Motorway link",I502="Exit diverge",I502="Entrance merge"),'Input data'!AE517=""),"130 kph",IF(OR(I502="Motorway link",I502="Exit diverge",I502="Entrance merge"),'Input data'!AE517,"Irrelevant"))</f>
        <v>Irrelevant</v>
      </c>
      <c r="AE502" s="4" t="str">
        <f>IF(AND(I502="Entrance merge",'Input data'!AF517=""),"No",IF(I502="Entrance merge",'Input data'!AF517,"Irrelevant"))</f>
        <v>Irrelevant</v>
      </c>
      <c r="AF502" s="4" t="str">
        <f>IF(AND(AE502="Yes",'Input data'!AG517&gt;0,'Input data'!AG517&lt;1.00000001),'Input data'!AG517,IF(OR(AE502="No",AE502="Yes"),0,"Irrelevant"))</f>
        <v>Irrelevant</v>
      </c>
    </row>
    <row r="503" spans="1:32" x14ac:dyDescent="0.3">
      <c r="A503" s="4" t="str">
        <f>IF('Input data'!A518="","",'Input data'!A518)</f>
        <v/>
      </c>
      <c r="B503" s="4" t="str">
        <f>IF('Input data'!B518="","",'Input data'!B518)</f>
        <v/>
      </c>
      <c r="C503" s="4" t="str">
        <f>IF('Input data'!C518="","",'Input data'!C518)</f>
        <v/>
      </c>
      <c r="D503" s="4" t="str">
        <f>IF('Input data'!D518="","",'Input data'!D518)</f>
        <v/>
      </c>
      <c r="E503" s="4" t="str">
        <f>IF('Input data'!E518="","",'Input data'!E518)</f>
        <v/>
      </c>
      <c r="F503" s="4" t="str">
        <f>IF('Input data'!F518="","",'Input data'!F518)</f>
        <v/>
      </c>
      <c r="G503" s="4">
        <f>IF('Input data'!G518="","",'Input data'!G518)</f>
        <v>0</v>
      </c>
      <c r="H503" s="4" t="str">
        <f>IF('Input data'!H518&gt;0.5,'Input data'!H518,"")</f>
        <v/>
      </c>
      <c r="I503" s="4" t="str">
        <f>IF('Input data'!I518="","",'Input data'!I518)</f>
        <v/>
      </c>
      <c r="J503" s="4" t="str">
        <f>IF(AND(OR(I503="Motorway link",I503="Exit diverge",I503="Entrance merge"),'Input data'!K518=""),2,IF(AND(OR(I503="Motorway link",I503="Exit diverge",I503="Entrance merge"),'Input data'!K518&gt;0.5,'Input data'!K518&lt;21),'Input data'!K518,"Irrelevant"))</f>
        <v>Irrelevant</v>
      </c>
      <c r="K503" s="4" t="str">
        <f>IF(AND(OR(I503="Motorway link",I503="Exit diverge",I503="Entrance merge",I503="Exit ramp",I503="Entrance ramp"),'Input data'!L518=""),3.5,IF(AND(OR(I503="Motorway link",I503="Exit diverge",I503="Entrance merge",I503="Exit ramp",I503="Entrance ramp"),'Input data'!L518&gt;1.5,'Input data'!L518&lt;11),'Input data'!L518,"Irrelevant"))</f>
        <v>Irrelevant</v>
      </c>
      <c r="L503" s="4" t="str">
        <f>IF(AND(I503="Motorway link",'Input data'!M518=""),"No",IF(I503="Motorway link",'Input data'!M518,"Irrelevant"))</f>
        <v>Irrelevant</v>
      </c>
      <c r="M503" s="4" t="str">
        <f>IF(AND(L503="Yes",'Input data'!N518&gt;0,'Input data'!N518&lt;1.00000001),'Input data'!N518,IF(OR(L503="No",L503="Yes"),0,"Irrelevant"))</f>
        <v>Irrelevant</v>
      </c>
      <c r="N503" s="4" t="str">
        <f>IF(AND(OR(I503="Motorway link",I503="Exit diverge",I503="Entrance merge"),'Input data'!O518=""),3,IF(AND(OR(I503="Motorway link",I503="Exit diverge",I503="Entrance merge"),'Input data'!O518&lt;11,'Input data'!O518&gt;-0.00000001),'Input data'!O518,"Irrelevant"))</f>
        <v>Irrelevant</v>
      </c>
      <c r="O503" s="4" t="str">
        <f>IF(AND(OR(I503="Motorway link",I503="Exit diverge",I503="Entrance merge",I503="Exit ramp",I503="Entrance ramp"),'Input data'!P518=""),0.5,IF(AND(OR(I503="Motorway link",I503="Exit diverge",I503="Entrance merge",I503="Exit ramp",I503="Entrance ramp"),'Input data'!P518&gt;-0.00000001,'Input data'!P518&lt;11),'Input data'!P518,"Irrelevant"))</f>
        <v>Irrelevant</v>
      </c>
      <c r="P503" s="4" t="str">
        <f>IF(AND(OR(I503="Motorway link",I503="Exit diverge",I503="Entrance merge"),'Input data'!Q518=""),5,IF(AND(OR(I503="Motorway link",I503="Exit diverge",I503="Entrance merge"),'Input data'!Q518&gt;-0.00000001,'Input data'!Q518&lt;101),'Input data'!Q518,"Irrelevant"))</f>
        <v>Irrelevant</v>
      </c>
      <c r="Q503" s="4" t="str">
        <f>IF(AND(OR(I503="Motorway link",I503="Exit diverge",I503="Entrance merge"),'Input data'!R518=""),"Straight",IF(AND(OR(I503="Motorway link",I503="Exit diverge",I503="Entrance merge"),'Input data'!R518&gt;10),'Input data'!R518,"Irrelevant"))</f>
        <v>Irrelevant</v>
      </c>
      <c r="R503" s="4" t="str">
        <f>IF(Q503="Straight",0,IF(AND(OR(I503="Motorway link",I503="Exit diverge",I503="Entrance merge"),OR('Input data'!S518="",'Input data'!S518&gt;(G503*1000))),G503*1000,IF(AND(OR(I503="Motorway link",I503="Exit diverge",I503="Entrance merge"),'Input data'!S518&gt;0),'Input data'!S518,"Irrelevant")))</f>
        <v>Irrelevant</v>
      </c>
      <c r="S503" s="4" t="str">
        <f>IF(AND(OR(I503="Motorway link",I503="Exit diverge",I503="Entrance merge"),'Input data'!T518=""),"Straight",IF(AND(OR(I503="Motorway link",I503="Exit diverge",I503="Entrance merge"),'Input data'!T518&gt;10),'Input data'!T518,"Irrelevant"))</f>
        <v>Irrelevant</v>
      </c>
      <c r="T503" s="4" t="str">
        <f>IF(S503="Straight",0,IF(R503="Irrelevant","Irrelevant",IF(AND(OR(I503="Motorway link",I503="Exit diverge",I503="Entrance merge"),OR('Input data'!U518="",'Input data'!U518&gt;(G503*1000-R503))),G503*1000-R503,IF(AND(OR(I503="Motorway link",I503="Exit diverge",I503="Entrance merge"),'Input data'!U518&gt;0),'Input data'!U518,"Irrelevant"))))</f>
        <v>Irrelevant</v>
      </c>
      <c r="U503" s="4" t="str">
        <f>IF(AND(OR(I503="Motorway link",I503="Exit diverge",I503="Entrance merge",I503="Exit ramp",I503="Entrance ramp"),'Input data'!V518=""),"No",IF(OR(I503="Motorway link",I503="Exit diverge",I503="Entrance merge",I503="Exit ramp",I503="Entrance ramp"),'Input data'!V518,"Irrelevant"))</f>
        <v>Irrelevant</v>
      </c>
      <c r="V503" s="4" t="str">
        <f>IF(W503="Straight",IF(AND(OR(I503="Exit ramp",I503="Entrance ramp"),'Input data'!W518=""),"Straight diamond ramp",IF(OR(I503="Exit ramp",I503="Entrance ramp"),'Input data'!W518,"Irrelevant")),"Irrelevant")</f>
        <v>Irrelevant</v>
      </c>
      <c r="W503" s="4" t="str">
        <f>IF(AND(OR(I503="Exit ramp",I503="Entrance ramp"),'Input data'!X518=""),"Straight",IF(AND(OR(I503="Exit ramp",I503="Entrance ramp"),'Input data'!X518&gt;10),'Input data'!X518,"Irrelevant"))</f>
        <v>Irrelevant</v>
      </c>
      <c r="X503" s="4" t="str">
        <f>IF(AND(OR(I503="Exit ramp",I503="Entrance ramp"),OR('Input data'!Y518="",'Input data'!Y518&gt;(G503*1000))),G503*1000,IF(AND(OR(I503="Exit ramp",I503="Entrance ramp"),'Input data'!Y518&gt;0),'Input data'!Y518,"Irrelevant"))</f>
        <v>Irrelevant</v>
      </c>
      <c r="Y503" s="4" t="str">
        <f>IF(AND(I503="Exit ramp",'Input data'!Z518=""),95,IF(AND(I503="Entrance ramp",'Input data'!Z518=""),45,IF(AND(OR(I503="Exit ramp",I503="Entrance ramp"),'Input data'!Z518&gt;4,'Input data'!Z518&lt;200),'Input data'!Z518,"Irrelevant")))</f>
        <v>Irrelevant</v>
      </c>
      <c r="Z503" s="4" t="str">
        <f>IF(AND(OR(I503="Exit ramp",I503="Entrance ramp"),'Input data'!AA518=""),"Straight",IF(AND(OR(I503="Exit ramp",I503="Entrance ramp"),'Input data'!AA518&gt;10),'Input data'!AA518,"Irrelevant"))</f>
        <v>Irrelevant</v>
      </c>
      <c r="AA503" s="4" t="str">
        <f>IF(X503="Irrelevant","Irrelevant",IF(AND(OR(I503="Exit ramp",I503="Entrance ramp"),OR('Input data'!AB518="",'Input data'!AB518&gt;(G503*1000-X503))),G503*1000-X503,IF(AND(OR(I503="Exit ramp",I503="Entrance ramp"),'Input data'!AB518&gt;0),'Input data'!AB518,"Irrelevant")))</f>
        <v>Irrelevant</v>
      </c>
      <c r="AB503" s="4" t="str">
        <f>IF(AND(I503="Exit ramp",'Input data'!AC518=""),60,IF(AND(I503="Entrance ramp",'Input data'!AC518=""),80,IF(AND(OR(I503="Exit ramp",I503="Entrance ramp"),'Input data'!AC518&gt;4,'Input data'!AC518&lt;200),'Input data'!AC518,"Irrelevant")))</f>
        <v>Irrelevant</v>
      </c>
      <c r="AC503" s="4" t="str">
        <f>IF(AND(OR(I503="Motorway link",I503="Exit diverge",I503="Entrance merge"),'Input data'!AD518=""),"No",IF(OR(I503="Motorway link",I503="Exit diverge",I503="Entrance merge"),'Input data'!AD518,"Irrelevant"))</f>
        <v>Irrelevant</v>
      </c>
      <c r="AD503" s="4" t="str">
        <f>IF(AND(OR(I503="Motorway link",I503="Exit diverge",I503="Entrance merge"),'Input data'!AE518=""),"130 kph",IF(OR(I503="Motorway link",I503="Exit diverge",I503="Entrance merge"),'Input data'!AE518,"Irrelevant"))</f>
        <v>Irrelevant</v>
      </c>
      <c r="AE503" s="4" t="str">
        <f>IF(AND(I503="Entrance merge",'Input data'!AF518=""),"No",IF(I503="Entrance merge",'Input data'!AF518,"Irrelevant"))</f>
        <v>Irrelevant</v>
      </c>
      <c r="AF503" s="4" t="str">
        <f>IF(AND(AE503="Yes",'Input data'!AG518&gt;0,'Input data'!AG518&lt;1.00000001),'Input data'!AG518,IF(OR(AE503="No",AE503="Yes"),0,"Irrelevant"))</f>
        <v>Irrelevant</v>
      </c>
    </row>
    <row r="504" spans="1:32" x14ac:dyDescent="0.3">
      <c r="A504" s="4" t="str">
        <f>IF('Input data'!A519="","",'Input data'!A519)</f>
        <v/>
      </c>
      <c r="B504" s="4" t="str">
        <f>IF('Input data'!B519="","",'Input data'!B519)</f>
        <v/>
      </c>
      <c r="C504" s="4" t="str">
        <f>IF('Input data'!C519="","",'Input data'!C519)</f>
        <v/>
      </c>
      <c r="D504" s="4" t="str">
        <f>IF('Input data'!D519="","",'Input data'!D519)</f>
        <v/>
      </c>
      <c r="E504" s="4" t="str">
        <f>IF('Input data'!E519="","",'Input data'!E519)</f>
        <v/>
      </c>
      <c r="F504" s="4" t="str">
        <f>IF('Input data'!F519="","",'Input data'!F519)</f>
        <v/>
      </c>
      <c r="G504" s="4">
        <f>IF('Input data'!G519="","",'Input data'!G519)</f>
        <v>0</v>
      </c>
      <c r="H504" s="4" t="str">
        <f>IF('Input data'!H519&gt;0.5,'Input data'!H519,"")</f>
        <v/>
      </c>
      <c r="I504" s="4" t="str">
        <f>IF('Input data'!I519="","",'Input data'!I519)</f>
        <v/>
      </c>
      <c r="J504" s="4" t="str">
        <f>IF(AND(OR(I504="Motorway link",I504="Exit diverge",I504="Entrance merge"),'Input data'!K519=""),2,IF(AND(OR(I504="Motorway link",I504="Exit diverge",I504="Entrance merge"),'Input data'!K519&gt;0.5,'Input data'!K519&lt;21),'Input data'!K519,"Irrelevant"))</f>
        <v>Irrelevant</v>
      </c>
      <c r="K504" s="4" t="str">
        <f>IF(AND(OR(I504="Motorway link",I504="Exit diverge",I504="Entrance merge",I504="Exit ramp",I504="Entrance ramp"),'Input data'!L519=""),3.5,IF(AND(OR(I504="Motorway link",I504="Exit diverge",I504="Entrance merge",I504="Exit ramp",I504="Entrance ramp"),'Input data'!L519&gt;1.5,'Input data'!L519&lt;11),'Input data'!L519,"Irrelevant"))</f>
        <v>Irrelevant</v>
      </c>
      <c r="L504" s="4" t="str">
        <f>IF(AND(I504="Motorway link",'Input data'!M519=""),"No",IF(I504="Motorway link",'Input data'!M519,"Irrelevant"))</f>
        <v>Irrelevant</v>
      </c>
      <c r="M504" s="4" t="str">
        <f>IF(AND(L504="Yes",'Input data'!N519&gt;0,'Input data'!N519&lt;1.00000001),'Input data'!N519,IF(OR(L504="No",L504="Yes"),0,"Irrelevant"))</f>
        <v>Irrelevant</v>
      </c>
      <c r="N504" s="4" t="str">
        <f>IF(AND(OR(I504="Motorway link",I504="Exit diverge",I504="Entrance merge"),'Input data'!O519=""),3,IF(AND(OR(I504="Motorway link",I504="Exit diverge",I504="Entrance merge"),'Input data'!O519&lt;11,'Input data'!O519&gt;-0.00000001),'Input data'!O519,"Irrelevant"))</f>
        <v>Irrelevant</v>
      </c>
      <c r="O504" s="4" t="str">
        <f>IF(AND(OR(I504="Motorway link",I504="Exit diverge",I504="Entrance merge",I504="Exit ramp",I504="Entrance ramp"),'Input data'!P519=""),0.5,IF(AND(OR(I504="Motorway link",I504="Exit diverge",I504="Entrance merge",I504="Exit ramp",I504="Entrance ramp"),'Input data'!P519&gt;-0.00000001,'Input data'!P519&lt;11),'Input data'!P519,"Irrelevant"))</f>
        <v>Irrelevant</v>
      </c>
      <c r="P504" s="4" t="str">
        <f>IF(AND(OR(I504="Motorway link",I504="Exit diverge",I504="Entrance merge"),'Input data'!Q519=""),5,IF(AND(OR(I504="Motorway link",I504="Exit diverge",I504="Entrance merge"),'Input data'!Q519&gt;-0.00000001,'Input data'!Q519&lt;101),'Input data'!Q519,"Irrelevant"))</f>
        <v>Irrelevant</v>
      </c>
      <c r="Q504" s="4" t="str">
        <f>IF(AND(OR(I504="Motorway link",I504="Exit diverge",I504="Entrance merge"),'Input data'!R519=""),"Straight",IF(AND(OR(I504="Motorway link",I504="Exit diverge",I504="Entrance merge"),'Input data'!R519&gt;10),'Input data'!R519,"Irrelevant"))</f>
        <v>Irrelevant</v>
      </c>
      <c r="R504" s="4" t="str">
        <f>IF(Q504="Straight",0,IF(AND(OR(I504="Motorway link",I504="Exit diverge",I504="Entrance merge"),OR('Input data'!S519="",'Input data'!S519&gt;(G504*1000))),G504*1000,IF(AND(OR(I504="Motorway link",I504="Exit diverge",I504="Entrance merge"),'Input data'!S519&gt;0),'Input data'!S519,"Irrelevant")))</f>
        <v>Irrelevant</v>
      </c>
      <c r="S504" s="4" t="str">
        <f>IF(AND(OR(I504="Motorway link",I504="Exit diverge",I504="Entrance merge"),'Input data'!T519=""),"Straight",IF(AND(OR(I504="Motorway link",I504="Exit diverge",I504="Entrance merge"),'Input data'!T519&gt;10),'Input data'!T519,"Irrelevant"))</f>
        <v>Irrelevant</v>
      </c>
      <c r="T504" s="4" t="str">
        <f>IF(S504="Straight",0,IF(R504="Irrelevant","Irrelevant",IF(AND(OR(I504="Motorway link",I504="Exit diverge",I504="Entrance merge"),OR('Input data'!U519="",'Input data'!U519&gt;(G504*1000-R504))),G504*1000-R504,IF(AND(OR(I504="Motorway link",I504="Exit diverge",I504="Entrance merge"),'Input data'!U519&gt;0),'Input data'!U519,"Irrelevant"))))</f>
        <v>Irrelevant</v>
      </c>
      <c r="U504" s="4" t="str">
        <f>IF(AND(OR(I504="Motorway link",I504="Exit diverge",I504="Entrance merge",I504="Exit ramp",I504="Entrance ramp"),'Input data'!V519=""),"No",IF(OR(I504="Motorway link",I504="Exit diverge",I504="Entrance merge",I504="Exit ramp",I504="Entrance ramp"),'Input data'!V519,"Irrelevant"))</f>
        <v>Irrelevant</v>
      </c>
      <c r="V504" s="4" t="str">
        <f>IF(W504="Straight",IF(AND(OR(I504="Exit ramp",I504="Entrance ramp"),'Input data'!W519=""),"Straight diamond ramp",IF(OR(I504="Exit ramp",I504="Entrance ramp"),'Input data'!W519,"Irrelevant")),"Irrelevant")</f>
        <v>Irrelevant</v>
      </c>
      <c r="W504" s="4" t="str">
        <f>IF(AND(OR(I504="Exit ramp",I504="Entrance ramp"),'Input data'!X519=""),"Straight",IF(AND(OR(I504="Exit ramp",I504="Entrance ramp"),'Input data'!X519&gt;10),'Input data'!X519,"Irrelevant"))</f>
        <v>Irrelevant</v>
      </c>
      <c r="X504" s="4" t="str">
        <f>IF(AND(OR(I504="Exit ramp",I504="Entrance ramp"),OR('Input data'!Y519="",'Input data'!Y519&gt;(G504*1000))),G504*1000,IF(AND(OR(I504="Exit ramp",I504="Entrance ramp"),'Input data'!Y519&gt;0),'Input data'!Y519,"Irrelevant"))</f>
        <v>Irrelevant</v>
      </c>
      <c r="Y504" s="4" t="str">
        <f>IF(AND(I504="Exit ramp",'Input data'!Z519=""),95,IF(AND(I504="Entrance ramp",'Input data'!Z519=""),45,IF(AND(OR(I504="Exit ramp",I504="Entrance ramp"),'Input data'!Z519&gt;4,'Input data'!Z519&lt;200),'Input data'!Z519,"Irrelevant")))</f>
        <v>Irrelevant</v>
      </c>
      <c r="Z504" s="4" t="str">
        <f>IF(AND(OR(I504="Exit ramp",I504="Entrance ramp"),'Input data'!AA519=""),"Straight",IF(AND(OR(I504="Exit ramp",I504="Entrance ramp"),'Input data'!AA519&gt;10),'Input data'!AA519,"Irrelevant"))</f>
        <v>Irrelevant</v>
      </c>
      <c r="AA504" s="4" t="str">
        <f>IF(X504="Irrelevant","Irrelevant",IF(AND(OR(I504="Exit ramp",I504="Entrance ramp"),OR('Input data'!AB519="",'Input data'!AB519&gt;(G504*1000-X504))),G504*1000-X504,IF(AND(OR(I504="Exit ramp",I504="Entrance ramp"),'Input data'!AB519&gt;0),'Input data'!AB519,"Irrelevant")))</f>
        <v>Irrelevant</v>
      </c>
      <c r="AB504" s="4" t="str">
        <f>IF(AND(I504="Exit ramp",'Input data'!AC519=""),60,IF(AND(I504="Entrance ramp",'Input data'!AC519=""),80,IF(AND(OR(I504="Exit ramp",I504="Entrance ramp"),'Input data'!AC519&gt;4,'Input data'!AC519&lt;200),'Input data'!AC519,"Irrelevant")))</f>
        <v>Irrelevant</v>
      </c>
      <c r="AC504" s="4" t="str">
        <f>IF(AND(OR(I504="Motorway link",I504="Exit diverge",I504="Entrance merge"),'Input data'!AD519=""),"No",IF(OR(I504="Motorway link",I504="Exit diverge",I504="Entrance merge"),'Input data'!AD519,"Irrelevant"))</f>
        <v>Irrelevant</v>
      </c>
      <c r="AD504" s="4" t="str">
        <f>IF(AND(OR(I504="Motorway link",I504="Exit diverge",I504="Entrance merge"),'Input data'!AE519=""),"130 kph",IF(OR(I504="Motorway link",I504="Exit diverge",I504="Entrance merge"),'Input data'!AE519,"Irrelevant"))</f>
        <v>Irrelevant</v>
      </c>
      <c r="AE504" s="4" t="str">
        <f>IF(AND(I504="Entrance merge",'Input data'!AF519=""),"No",IF(I504="Entrance merge",'Input data'!AF519,"Irrelevant"))</f>
        <v>Irrelevant</v>
      </c>
      <c r="AF504" s="4" t="str">
        <f>IF(AND(AE504="Yes",'Input data'!AG519&gt;0,'Input data'!AG519&lt;1.00000001),'Input data'!AG519,IF(OR(AE504="No",AE504="Yes"),0,"Irrelevant"))</f>
        <v>Irrelevant</v>
      </c>
    </row>
    <row r="505" spans="1:32" x14ac:dyDescent="0.3">
      <c r="A505" s="4" t="str">
        <f>IF('Input data'!A520="","",'Input data'!A520)</f>
        <v/>
      </c>
      <c r="B505" s="4" t="str">
        <f>IF('Input data'!B520="","",'Input data'!B520)</f>
        <v/>
      </c>
      <c r="C505" s="4" t="str">
        <f>IF('Input data'!C520="","",'Input data'!C520)</f>
        <v/>
      </c>
      <c r="D505" s="4" t="str">
        <f>IF('Input data'!D520="","",'Input data'!D520)</f>
        <v/>
      </c>
      <c r="E505" s="4" t="str">
        <f>IF('Input data'!E520="","",'Input data'!E520)</f>
        <v/>
      </c>
      <c r="F505" s="4" t="str">
        <f>IF('Input data'!F520="","",'Input data'!F520)</f>
        <v/>
      </c>
      <c r="G505" s="4">
        <f>IF('Input data'!G520="","",'Input data'!G520)</f>
        <v>0</v>
      </c>
      <c r="H505" s="4" t="str">
        <f>IF('Input data'!H520&gt;0.5,'Input data'!H520,"")</f>
        <v/>
      </c>
      <c r="I505" s="4" t="str">
        <f>IF('Input data'!I520="","",'Input data'!I520)</f>
        <v/>
      </c>
      <c r="J505" s="4" t="str">
        <f>IF(AND(OR(I505="Motorway link",I505="Exit diverge",I505="Entrance merge"),'Input data'!K520=""),2,IF(AND(OR(I505="Motorway link",I505="Exit diverge",I505="Entrance merge"),'Input data'!K520&gt;0.5,'Input data'!K520&lt;21),'Input data'!K520,"Irrelevant"))</f>
        <v>Irrelevant</v>
      </c>
      <c r="K505" s="4" t="str">
        <f>IF(AND(OR(I505="Motorway link",I505="Exit diverge",I505="Entrance merge",I505="Exit ramp",I505="Entrance ramp"),'Input data'!L520=""),3.5,IF(AND(OR(I505="Motorway link",I505="Exit diverge",I505="Entrance merge",I505="Exit ramp",I505="Entrance ramp"),'Input data'!L520&gt;1.5,'Input data'!L520&lt;11),'Input data'!L520,"Irrelevant"))</f>
        <v>Irrelevant</v>
      </c>
      <c r="L505" s="4" t="str">
        <f>IF(AND(I505="Motorway link",'Input data'!M520=""),"No",IF(I505="Motorway link",'Input data'!M520,"Irrelevant"))</f>
        <v>Irrelevant</v>
      </c>
      <c r="M505" s="4" t="str">
        <f>IF(AND(L505="Yes",'Input data'!N520&gt;0,'Input data'!N520&lt;1.00000001),'Input data'!N520,IF(OR(L505="No",L505="Yes"),0,"Irrelevant"))</f>
        <v>Irrelevant</v>
      </c>
      <c r="N505" s="4" t="str">
        <f>IF(AND(OR(I505="Motorway link",I505="Exit diverge",I505="Entrance merge"),'Input data'!O520=""),3,IF(AND(OR(I505="Motorway link",I505="Exit diverge",I505="Entrance merge"),'Input data'!O520&lt;11,'Input data'!O520&gt;-0.00000001),'Input data'!O520,"Irrelevant"))</f>
        <v>Irrelevant</v>
      </c>
      <c r="O505" s="4" t="str">
        <f>IF(AND(OR(I505="Motorway link",I505="Exit diverge",I505="Entrance merge",I505="Exit ramp",I505="Entrance ramp"),'Input data'!P520=""),0.5,IF(AND(OR(I505="Motorway link",I505="Exit diverge",I505="Entrance merge",I505="Exit ramp",I505="Entrance ramp"),'Input data'!P520&gt;-0.00000001,'Input data'!P520&lt;11),'Input data'!P520,"Irrelevant"))</f>
        <v>Irrelevant</v>
      </c>
      <c r="P505" s="4" t="str">
        <f>IF(AND(OR(I505="Motorway link",I505="Exit diverge",I505="Entrance merge"),'Input data'!Q520=""),5,IF(AND(OR(I505="Motorway link",I505="Exit diverge",I505="Entrance merge"),'Input data'!Q520&gt;-0.00000001,'Input data'!Q520&lt;101),'Input data'!Q520,"Irrelevant"))</f>
        <v>Irrelevant</v>
      </c>
      <c r="Q505" s="4" t="str">
        <f>IF(AND(OR(I505="Motorway link",I505="Exit diverge",I505="Entrance merge"),'Input data'!R520=""),"Straight",IF(AND(OR(I505="Motorway link",I505="Exit diverge",I505="Entrance merge"),'Input data'!R520&gt;10),'Input data'!R520,"Irrelevant"))</f>
        <v>Irrelevant</v>
      </c>
      <c r="R505" s="4" t="str">
        <f>IF(Q505="Straight",0,IF(AND(OR(I505="Motorway link",I505="Exit diverge",I505="Entrance merge"),OR('Input data'!S520="",'Input data'!S520&gt;(G505*1000))),G505*1000,IF(AND(OR(I505="Motorway link",I505="Exit diverge",I505="Entrance merge"),'Input data'!S520&gt;0),'Input data'!S520,"Irrelevant")))</f>
        <v>Irrelevant</v>
      </c>
      <c r="S505" s="4" t="str">
        <f>IF(AND(OR(I505="Motorway link",I505="Exit diverge",I505="Entrance merge"),'Input data'!T520=""),"Straight",IF(AND(OR(I505="Motorway link",I505="Exit diverge",I505="Entrance merge"),'Input data'!T520&gt;10),'Input data'!T520,"Irrelevant"))</f>
        <v>Irrelevant</v>
      </c>
      <c r="T505" s="4" t="str">
        <f>IF(S505="Straight",0,IF(R505="Irrelevant","Irrelevant",IF(AND(OR(I505="Motorway link",I505="Exit diverge",I505="Entrance merge"),OR('Input data'!U520="",'Input data'!U520&gt;(G505*1000-R505))),G505*1000-R505,IF(AND(OR(I505="Motorway link",I505="Exit diverge",I505="Entrance merge"),'Input data'!U520&gt;0),'Input data'!U520,"Irrelevant"))))</f>
        <v>Irrelevant</v>
      </c>
      <c r="U505" s="4" t="str">
        <f>IF(AND(OR(I505="Motorway link",I505="Exit diverge",I505="Entrance merge",I505="Exit ramp",I505="Entrance ramp"),'Input data'!V520=""),"No",IF(OR(I505="Motorway link",I505="Exit diverge",I505="Entrance merge",I505="Exit ramp",I505="Entrance ramp"),'Input data'!V520,"Irrelevant"))</f>
        <v>Irrelevant</v>
      </c>
      <c r="V505" s="4" t="str">
        <f>IF(W505="Straight",IF(AND(OR(I505="Exit ramp",I505="Entrance ramp"),'Input data'!W520=""),"Straight diamond ramp",IF(OR(I505="Exit ramp",I505="Entrance ramp"),'Input data'!W520,"Irrelevant")),"Irrelevant")</f>
        <v>Irrelevant</v>
      </c>
      <c r="W505" s="4" t="str">
        <f>IF(AND(OR(I505="Exit ramp",I505="Entrance ramp"),'Input data'!X520=""),"Straight",IF(AND(OR(I505="Exit ramp",I505="Entrance ramp"),'Input data'!X520&gt;10),'Input data'!X520,"Irrelevant"))</f>
        <v>Irrelevant</v>
      </c>
      <c r="X505" s="4" t="str">
        <f>IF(AND(OR(I505="Exit ramp",I505="Entrance ramp"),OR('Input data'!Y520="",'Input data'!Y520&gt;(G505*1000))),G505*1000,IF(AND(OR(I505="Exit ramp",I505="Entrance ramp"),'Input data'!Y520&gt;0),'Input data'!Y520,"Irrelevant"))</f>
        <v>Irrelevant</v>
      </c>
      <c r="Y505" s="4" t="str">
        <f>IF(AND(I505="Exit ramp",'Input data'!Z520=""),95,IF(AND(I505="Entrance ramp",'Input data'!Z520=""),45,IF(AND(OR(I505="Exit ramp",I505="Entrance ramp"),'Input data'!Z520&gt;4,'Input data'!Z520&lt;200),'Input data'!Z520,"Irrelevant")))</f>
        <v>Irrelevant</v>
      </c>
      <c r="Z505" s="4" t="str">
        <f>IF(AND(OR(I505="Exit ramp",I505="Entrance ramp"),'Input data'!AA520=""),"Straight",IF(AND(OR(I505="Exit ramp",I505="Entrance ramp"),'Input data'!AA520&gt;10),'Input data'!AA520,"Irrelevant"))</f>
        <v>Irrelevant</v>
      </c>
      <c r="AA505" s="4" t="str">
        <f>IF(X505="Irrelevant","Irrelevant",IF(AND(OR(I505="Exit ramp",I505="Entrance ramp"),OR('Input data'!AB520="",'Input data'!AB520&gt;(G505*1000-X505))),G505*1000-X505,IF(AND(OR(I505="Exit ramp",I505="Entrance ramp"),'Input data'!AB520&gt;0),'Input data'!AB520,"Irrelevant")))</f>
        <v>Irrelevant</v>
      </c>
      <c r="AB505" s="4" t="str">
        <f>IF(AND(I505="Exit ramp",'Input data'!AC520=""),60,IF(AND(I505="Entrance ramp",'Input data'!AC520=""),80,IF(AND(OR(I505="Exit ramp",I505="Entrance ramp"),'Input data'!AC520&gt;4,'Input data'!AC520&lt;200),'Input data'!AC520,"Irrelevant")))</f>
        <v>Irrelevant</v>
      </c>
      <c r="AC505" s="4" t="str">
        <f>IF(AND(OR(I505="Motorway link",I505="Exit diverge",I505="Entrance merge"),'Input data'!AD520=""),"No",IF(OR(I505="Motorway link",I505="Exit diverge",I505="Entrance merge"),'Input data'!AD520,"Irrelevant"))</f>
        <v>Irrelevant</v>
      </c>
      <c r="AD505" s="4" t="str">
        <f>IF(AND(OR(I505="Motorway link",I505="Exit diverge",I505="Entrance merge"),'Input data'!AE520=""),"130 kph",IF(OR(I505="Motorway link",I505="Exit diverge",I505="Entrance merge"),'Input data'!AE520,"Irrelevant"))</f>
        <v>Irrelevant</v>
      </c>
      <c r="AE505" s="4" t="str">
        <f>IF(AND(I505="Entrance merge",'Input data'!AF520=""),"No",IF(I505="Entrance merge",'Input data'!AF520,"Irrelevant"))</f>
        <v>Irrelevant</v>
      </c>
      <c r="AF505" s="4" t="str">
        <f>IF(AND(AE505="Yes",'Input data'!AG520&gt;0,'Input data'!AG520&lt;1.00000001),'Input data'!AG520,IF(OR(AE505="No",AE505="Yes"),0,"Irrelevant"))</f>
        <v>Irrelevant</v>
      </c>
    </row>
  </sheetData>
  <sheetProtection sheet="1" objects="1" scenarios="1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Q505"/>
  <sheetViews>
    <sheetView workbookViewId="0">
      <pane xSplit="9" ySplit="5" topLeftCell="J6" activePane="bottomRight" state="frozenSplit"/>
      <selection pane="topRight" activeCell="J1" sqref="J1"/>
      <selection pane="bottomLeft" activeCell="A2" sqref="A2"/>
      <selection pane="bottomRight" activeCell="J6" sqref="J6"/>
    </sheetView>
  </sheetViews>
  <sheetFormatPr defaultColWidth="0" defaultRowHeight="14.4" zeroHeight="1" x14ac:dyDescent="0.3"/>
  <cols>
    <col min="1" max="1" width="9.77734375" style="4" customWidth="1"/>
    <col min="2" max="2" width="12.77734375" style="4" customWidth="1"/>
    <col min="3" max="4" width="8.77734375" style="4" customWidth="1"/>
    <col min="5" max="6" width="7.77734375" style="4" customWidth="1"/>
    <col min="7" max="7" width="6.77734375" style="4" customWidth="1"/>
    <col min="8" max="8" width="13.77734375" style="4" customWidth="1"/>
    <col min="9" max="10" width="19.77734375" style="4" customWidth="1"/>
    <col min="11" max="11" width="16.77734375" style="4" customWidth="1"/>
    <col min="12" max="12" width="13.77734375" style="4" customWidth="1"/>
    <col min="13" max="13" width="12.77734375" style="4" customWidth="1"/>
    <col min="14" max="15" width="13.77734375" style="4" customWidth="1"/>
    <col min="16" max="16" width="26.77734375" style="4" customWidth="1"/>
    <col min="17" max="17" width="21.77734375" style="4" customWidth="1"/>
    <col min="18" max="19" width="13.77734375" style="4" customWidth="1"/>
    <col min="20" max="20" width="20.77734375" style="4" customWidth="1"/>
    <col min="21" max="21" width="12.77734375" style="4" customWidth="1"/>
    <col min="22" max="22" width="5.77734375" style="4" customWidth="1"/>
    <col min="23" max="23" width="11.77734375" style="4" customWidth="1"/>
    <col min="24" max="24" width="10.77734375" style="4" customWidth="1"/>
    <col min="25" max="25" width="21.77734375" style="4" customWidth="1"/>
    <col min="26" max="26" width="13.77734375" style="4" customWidth="1"/>
    <col min="27" max="27" width="12.77734375" style="4" customWidth="1"/>
    <col min="28" max="28" width="13.77734375" style="4" customWidth="1"/>
    <col min="29" max="29" width="12.77734375" style="4" customWidth="1"/>
    <col min="30" max="30" width="13.77734375" style="4" customWidth="1"/>
    <col min="31" max="31" width="12.77734375" style="4" customWidth="1"/>
    <col min="32" max="32" width="13.77734375" style="4" customWidth="1"/>
    <col min="33" max="33" width="12.77734375" style="4" customWidth="1"/>
    <col min="34" max="34" width="19.77734375" style="4" customWidth="1"/>
    <col min="35" max="35" width="10.77734375" style="4" customWidth="1"/>
    <col min="36" max="37" width="13.77734375" style="4" customWidth="1"/>
    <col min="38" max="39" width="12.77734375" style="4" customWidth="1"/>
    <col min="40" max="40" width="8.77734375" style="4" customWidth="1"/>
    <col min="41" max="41" width="12.77734375" style="4" customWidth="1"/>
    <col min="42" max="42" width="11.77734375" style="4" customWidth="1"/>
    <col min="43" max="43" width="16.77734375" style="4" customWidth="1"/>
    <col min="44" max="16384" width="9.109375" style="4" hidden="1"/>
  </cols>
  <sheetData>
    <row r="1" spans="1:43" x14ac:dyDescent="0.3">
      <c r="A1" s="1" t="s">
        <v>12</v>
      </c>
      <c r="B1" s="2" t="s">
        <v>19</v>
      </c>
      <c r="C1" s="1" t="s">
        <v>23</v>
      </c>
      <c r="D1" s="1"/>
      <c r="E1" s="2" t="s">
        <v>24</v>
      </c>
      <c r="F1" s="2"/>
      <c r="G1" s="1" t="s">
        <v>13</v>
      </c>
      <c r="H1" s="2" t="s">
        <v>14</v>
      </c>
      <c r="I1" s="1" t="s">
        <v>17</v>
      </c>
      <c r="J1" s="15" t="s">
        <v>75</v>
      </c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18" t="s">
        <v>94</v>
      </c>
      <c r="AL1" s="1"/>
      <c r="AM1" s="1"/>
      <c r="AN1" s="1"/>
      <c r="AO1" s="1"/>
      <c r="AP1" s="1"/>
      <c r="AQ1" s="1"/>
    </row>
    <row r="2" spans="1:43" x14ac:dyDescent="0.3">
      <c r="A2" s="1"/>
      <c r="B2" s="2"/>
      <c r="C2" s="1"/>
      <c r="D2" s="1"/>
      <c r="E2" s="2"/>
      <c r="F2" s="2"/>
      <c r="G2" s="1"/>
      <c r="H2" s="2" t="s">
        <v>15</v>
      </c>
      <c r="I2" s="1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1"/>
      <c r="AL2" s="1"/>
      <c r="AM2" s="1"/>
      <c r="AN2" s="1"/>
      <c r="AO2" s="1"/>
      <c r="AP2" s="1"/>
      <c r="AQ2" s="1"/>
    </row>
    <row r="3" spans="1:43" x14ac:dyDescent="0.3">
      <c r="A3" s="1"/>
      <c r="B3" s="2"/>
      <c r="C3" s="1"/>
      <c r="D3" s="1"/>
      <c r="E3" s="2"/>
      <c r="F3" s="2"/>
      <c r="G3" s="1"/>
      <c r="H3" s="2" t="s">
        <v>16</v>
      </c>
      <c r="I3" s="1"/>
      <c r="J3" s="3"/>
      <c r="K3" s="3"/>
      <c r="L3" s="3"/>
      <c r="M3" s="3"/>
      <c r="N3" s="3"/>
      <c r="O3" s="3"/>
      <c r="P3" s="3"/>
      <c r="Q3" s="3"/>
      <c r="R3" s="3"/>
      <c r="S3" s="3"/>
      <c r="T3" s="3" t="s">
        <v>25</v>
      </c>
      <c r="U3" s="3"/>
      <c r="V3" s="3"/>
      <c r="W3" s="3"/>
      <c r="X3" s="3"/>
      <c r="Y3" s="3"/>
      <c r="Z3" s="3" t="s">
        <v>27</v>
      </c>
      <c r="AA3" s="3"/>
      <c r="AB3" s="3"/>
      <c r="AC3" s="3"/>
      <c r="AD3" s="3"/>
      <c r="AE3" s="3"/>
      <c r="AF3" s="3"/>
      <c r="AG3" s="3"/>
      <c r="AH3" s="3"/>
      <c r="AI3" s="3"/>
      <c r="AJ3" s="3"/>
      <c r="AK3" s="18" t="s">
        <v>81</v>
      </c>
      <c r="AL3" s="1"/>
      <c r="AM3" s="1"/>
      <c r="AN3" s="1"/>
      <c r="AO3" s="1"/>
      <c r="AP3" s="1"/>
      <c r="AQ3" s="1"/>
    </row>
    <row r="4" spans="1:43" x14ac:dyDescent="0.3">
      <c r="A4" s="1"/>
      <c r="B4" s="2"/>
      <c r="C4" s="1"/>
      <c r="D4" s="1"/>
      <c r="E4" s="2"/>
      <c r="F4" s="2"/>
      <c r="G4" s="1"/>
      <c r="H4" s="2"/>
      <c r="I4" s="1"/>
      <c r="J4" s="5" t="s">
        <v>90</v>
      </c>
      <c r="K4" s="3" t="s">
        <v>35</v>
      </c>
      <c r="L4" s="5" t="s">
        <v>91</v>
      </c>
      <c r="M4" s="5"/>
      <c r="N4" s="3" t="s">
        <v>37</v>
      </c>
      <c r="O4" s="3"/>
      <c r="P4" s="5" t="s">
        <v>41</v>
      </c>
      <c r="Q4" s="3" t="s">
        <v>36</v>
      </c>
      <c r="R4" s="5" t="s">
        <v>26</v>
      </c>
      <c r="S4" s="5"/>
      <c r="T4" s="3" t="s">
        <v>84</v>
      </c>
      <c r="U4" s="3" t="s">
        <v>79</v>
      </c>
      <c r="V4" s="3"/>
      <c r="W4" s="3"/>
      <c r="X4" s="3"/>
      <c r="Y4" s="5" t="s">
        <v>40</v>
      </c>
      <c r="Z4" s="3" t="s">
        <v>29</v>
      </c>
      <c r="AA4" s="3"/>
      <c r="AB4" s="3" t="s">
        <v>30</v>
      </c>
      <c r="AC4" s="3"/>
      <c r="AD4" s="5" t="s">
        <v>39</v>
      </c>
      <c r="AE4" s="5"/>
      <c r="AF4" s="3" t="s">
        <v>28</v>
      </c>
      <c r="AG4" s="3"/>
      <c r="AH4" s="3"/>
      <c r="AI4" s="3"/>
      <c r="AJ4" s="5" t="s">
        <v>38</v>
      </c>
      <c r="AK4" s="1"/>
      <c r="AL4" s="2" t="s">
        <v>71</v>
      </c>
      <c r="AM4" s="1" t="s">
        <v>71</v>
      </c>
      <c r="AN4" s="2"/>
      <c r="AO4" s="1"/>
      <c r="AP4" s="2"/>
      <c r="AQ4" s="1" t="s">
        <v>82</v>
      </c>
    </row>
    <row r="5" spans="1:43" x14ac:dyDescent="0.3">
      <c r="A5" s="1"/>
      <c r="B5" s="2"/>
      <c r="C5" s="1" t="s">
        <v>0</v>
      </c>
      <c r="D5" s="1" t="s">
        <v>1</v>
      </c>
      <c r="E5" s="2" t="s">
        <v>0</v>
      </c>
      <c r="F5" s="2" t="s">
        <v>1</v>
      </c>
      <c r="G5" s="1" t="s">
        <v>2</v>
      </c>
      <c r="H5" s="2"/>
      <c r="I5" s="1"/>
      <c r="J5" s="5"/>
      <c r="K5" s="3"/>
      <c r="L5" s="5" t="s">
        <v>80</v>
      </c>
      <c r="M5" s="5" t="s">
        <v>79</v>
      </c>
      <c r="N5" s="3" t="s">
        <v>80</v>
      </c>
      <c r="O5" s="3" t="s">
        <v>79</v>
      </c>
      <c r="P5" s="5"/>
      <c r="Q5" s="3" t="s">
        <v>79</v>
      </c>
      <c r="R5" s="5" t="s">
        <v>29</v>
      </c>
      <c r="S5" s="5" t="s">
        <v>30</v>
      </c>
      <c r="T5" s="3" t="s">
        <v>92</v>
      </c>
      <c r="U5" s="3" t="s">
        <v>93</v>
      </c>
      <c r="V5" s="3" t="s">
        <v>67</v>
      </c>
      <c r="W5" s="3" t="s">
        <v>76</v>
      </c>
      <c r="X5" s="3" t="s">
        <v>77</v>
      </c>
      <c r="Y5" s="5"/>
      <c r="Z5" s="3" t="s">
        <v>80</v>
      </c>
      <c r="AA5" s="3" t="s">
        <v>79</v>
      </c>
      <c r="AB5" s="3" t="s">
        <v>80</v>
      </c>
      <c r="AC5" s="3" t="s">
        <v>79</v>
      </c>
      <c r="AD5" s="5" t="s">
        <v>80</v>
      </c>
      <c r="AE5" s="5" t="s">
        <v>79</v>
      </c>
      <c r="AF5" s="3" t="s">
        <v>80</v>
      </c>
      <c r="AG5" s="3" t="s">
        <v>79</v>
      </c>
      <c r="AH5" s="3" t="s">
        <v>78</v>
      </c>
      <c r="AI5" s="3" t="s">
        <v>77</v>
      </c>
      <c r="AJ5" s="5"/>
      <c r="AK5" s="1" t="s">
        <v>65</v>
      </c>
      <c r="AL5" s="2" t="s">
        <v>92</v>
      </c>
      <c r="AM5" s="1" t="s">
        <v>93</v>
      </c>
      <c r="AN5" s="2" t="s">
        <v>67</v>
      </c>
      <c r="AO5" s="1" t="s">
        <v>69</v>
      </c>
      <c r="AP5" s="2" t="s">
        <v>68</v>
      </c>
      <c r="AQ5" s="1" t="s">
        <v>83</v>
      </c>
    </row>
    <row r="6" spans="1:43" x14ac:dyDescent="0.3">
      <c r="A6" s="4" t="str">
        <f>IF('Input data'!A21="","",'Input data'!A21)</f>
        <v/>
      </c>
      <c r="B6" s="4" t="str">
        <f>IF('Input data'!B21="","",'Input data'!B21)</f>
        <v/>
      </c>
      <c r="C6" s="4" t="str">
        <f>IF('Input data'!C21="","",'Input data'!C21)</f>
        <v/>
      </c>
      <c r="D6" s="4" t="str">
        <f>IF('Input data'!D21="","",'Input data'!D21)</f>
        <v/>
      </c>
      <c r="E6" s="4" t="str">
        <f>IF('Input data'!E21="","",'Input data'!E21)</f>
        <v/>
      </c>
      <c r="F6" s="4" t="str">
        <f>IF('Input data'!F21="","",'Input data'!F21)</f>
        <v/>
      </c>
      <c r="G6" s="4">
        <f>IF('Input data'!G21="","",'Input data'!G21)</f>
        <v>0</v>
      </c>
      <c r="H6" s="4" t="str">
        <f>IF('Input data'!H21&gt;0.5,'Input data'!H21,"")</f>
        <v/>
      </c>
      <c r="I6" s="4" t="str">
        <f>IF('Input data'!I21="","",'Input data'!I21)</f>
        <v/>
      </c>
      <c r="J6" s="11">
        <f>IF('Used data'!J6="Irrelevant",1,IF('Used data'!J6&gt;3,1.2,1))</f>
        <v>1</v>
      </c>
      <c r="K6" s="11">
        <f>IF('Used data'!K6="Irrelevant",1,IF(AND(OR(I6="Motorway link",I6="Exit diverge",I6="Entrance merge"),'Used data'!K6&lt;3.5),1+(3.5-'Used data'!K6)*0.12,IF(AND(OR(I6="Exit ramp",I6="Entrance ramp"),'Used data'!K6&lt;3.5),1+(3.5-'Used data'!K6)*0.16,1)))</f>
        <v>1</v>
      </c>
      <c r="L6" s="11">
        <f>IF('Used data'!L6="Irrelevant",1,IF(AND('Used data'!L6="Yes",'Used data'!J6=2),0.6*'Used data'!M6+(1-'Used data'!M6),IF(AND('Used data'!L6="Yes",'Used data'!J6=3),0.7*'Used data'!M6+(1-'Used data'!M6),IF(AND('Used data'!L6="Yes",'Used data'!J6=4),0.76*'Used data'!M6+(1-'Used data'!M6),IF(AND('Used data'!L6="Yes",'Used data'!J6&gt;4.99999999),0.8*'Used data'!M6+(1-'Used data'!M6),1)))))</f>
        <v>1</v>
      </c>
      <c r="M6" s="11">
        <f>IF('Used data'!L6="Irrelevant",1,IF(AND('Used data'!L6="Yes",'Used data'!J6=2),0.8*'Used data'!M6+(1-'Used data'!M6),IF(AND('Used data'!L6="Yes",'Used data'!J6=3),0.85*'Used data'!M6+(1-'Used data'!M6),IF(AND('Used data'!L6="Yes",'Used data'!J6=4),0.88*'Used data'!M6+(1-'Used data'!M6),IF(AND('Used data'!L6="Yes",'Used data'!J6&gt;4.99999999),0.9*'Used data'!M6+(1-'Used data'!M6),1)))))</f>
        <v>1</v>
      </c>
      <c r="N6" s="11">
        <f>IF('Used data'!N6="Irrelevant",1,IF(AND(OR(I6="Motorway link",I6="Exit diverge",I6="Entrance merge"),'Used data'!N6&lt;3),1+(3-'Used data'!N6)*0.09333333,1))</f>
        <v>1</v>
      </c>
      <c r="O6" s="11">
        <f>IF('Used data'!N6="Irrelevant",1,IF(AND(OR(I6="Motorway link",I6="Exit diverge",I6="Entrance merge"),'Used data'!N6&lt;3),1+(3-'Used data'!N6)*0.19666667,1))</f>
        <v>1</v>
      </c>
      <c r="P6" s="11">
        <f>IF('Used data'!O6="Irrelevant",1,IF(AND(OR(I6="Motorway link",I6="Exit diverge",I6="Entrance merge"),'Used data'!O6&lt;3.00000001),1+(0.5-'Used data'!O6)*0.04,IF(AND(OR(I6="Exit ramp",I6="Entrance ramp"),'Used data'!O6&lt;3.00000001),1+(0.5-'Used data'!O6)*0.08,IF(OR(I6="Motorway link",I6="Exit diverge",I6="Entrance merge"),0.9,0.8))))</f>
        <v>1</v>
      </c>
      <c r="Q6" s="11">
        <f>IF('Used data'!P6="Irrelevant",1,IF(AND(OR(I6="Motorway link",I6="Exit diverge",I6="Entrance merge"),'Used data'!P6&lt;11.00000001),1+(5-'Used data'!P6)*0.01,0.94))</f>
        <v>1</v>
      </c>
      <c r="R6" s="11">
        <f>IF(OR('Used data'!Q6="Irrelevant",'Used data'!R6="Irrelevant",'Used data'!Q6="Straight"),1,IF(AND(OR(I6="Motorway link",I6="Exit diverge",I6="Entrance merge"),'Used data'!Q6&lt;4000),(EXP(0.1096*1746.5/'Used data'!Q6)/EXP(0.1096*1746.5/4000))*('Used data'!R6/1000)/G6+(G6-'Used data'!R6/1000)/G6,1))</f>
        <v>1</v>
      </c>
      <c r="S6" s="11">
        <f>IF(OR('Used data'!S6="Irrelevant",'Used data'!T6="Irrelevant",'Used data'!S6="Straight"),1,IF(AND(OR(I6="Motorway link",I6="Exit diverge",I6="Entrance merge"),'Used data'!S6&lt;4000),(EXP(0.1096*1746.5/'Used data'!S6)/EXP(0.1096*1746.5/4000))*('Used data'!T6/1000)/G6+(G6-'Used data'!T6/1000)/G6,1))</f>
        <v>1</v>
      </c>
      <c r="T6" s="11">
        <f>IF('Used data'!U6="Irrelevant",1,IF(AND(OR(I6="Motorway link",I6="Exit diverge",I6="Entrance merge",I6="Exit ramp",I6="Entrance ramp"),'Used data'!U6="Yes"),0.95,1))</f>
        <v>1</v>
      </c>
      <c r="U6" s="11">
        <f>IF('Used data'!U6="Irrelevant",1,IF(AND(OR(I6="Motorway link",I6="Exit diverge",I6="Entrance merge",I6="Exit ramp",I6="Entrance ramp"),'Used data'!U6="Yes"),0.96,1))</f>
        <v>1</v>
      </c>
      <c r="V6" s="11">
        <f>IF('Used data'!U6="Irrelevant",1,IF(AND(OR(I6="Motorway link",I6="Exit diverge",I6="Entrance merge",I6="Exit ramp",I6="Entrance ramp"),'Used data'!U6="Yes"),0.79,1))</f>
        <v>1</v>
      </c>
      <c r="W6" s="11">
        <f>IF('Used data'!U6="Irrelevant",1,IF(AND(OR(I6="Motorway link",I6="Exit diverge",I6="Entrance merge",I6="Exit ramp",I6="Entrance ramp"),'Used data'!U6="Yes"),0.94,1))</f>
        <v>1</v>
      </c>
      <c r="X6" s="11">
        <f>IF('Used data'!U6="Irrelevant",1,IF(AND(OR(I6="Motorway link",I6="Exit diverge",I6="Entrance merge",I6="Exit ramp",I6="Entrance ramp"),'Used data'!U6="Yes"),0.97,1))</f>
        <v>1</v>
      </c>
      <c r="Y6" s="11">
        <f>IF(AND(I6="Exit ramp",'Used data'!V6="2-curved diamond ramp"),1.32,IF(AND(I6="Exit ramp",'Used data'!V6="S-shaped ramp"),2.05,IF(AND(I6="Exit ramp",'Used data'!V6="U-shaped ramp"),4.11,IF(AND(I6="Exit ramp",'Used data'!V6="Flyover hook ramp"),5.15,IF(AND(I6="Exit ramp",'Used data'!V6="Directional ramp"),1.07,IF(AND(I6="Entrance ramp",'Used data'!V6="2-curved diamond ramp"),0.93,IF(AND(I6="Entrance ramp",'Used data'!V6="S-shaped ramp"),2.48,IF(AND(I6="Entrance ramp",'Used data'!V6="U-shaped ramp"),4.15,IF(AND(I6="Entrance ramp",'Used data'!V6="Flyover hook ramp"),5.26,IF(AND(I6="Entrance ramp",'Used data'!V6="Directional ramp"),1.42,1))))))))))</f>
        <v>1</v>
      </c>
      <c r="Z6" s="11">
        <f>IF(OR('Used data'!W6="Straight",'Used data'!W6="Irrelevant",'Used data'!X6="Irrelevant",'Used data'!Y6="Irrelevant"),1,1+1.545*1000/32.2*((('Used data'!Y6*3268/3600)/('Used data'!W6/0.306))^2)*('Used data'!X6/1000)/G6)</f>
        <v>1</v>
      </c>
      <c r="AA6" s="11">
        <f>IF(OR('Used data'!W6="Straight",'Used data'!W6="Irrelevant",'Used data'!X6="Irrelevant",'Used data'!Y6="Irrelevant"),1,1+1.961*1000/32.2*((('Used data'!Y6*3268/3600)/('Used data'!W6/0.306))^2)*('Used data'!X6/1000)/G6)</f>
        <v>1</v>
      </c>
      <c r="AB6" s="11">
        <f>IF(OR('Used data'!Z6="Straight",'Used data'!Z6="Irrelevant",'Used data'!AA6="Irrelevant",'Used data'!AB6="Irrelevant"),1,1+1.545*1000/32.2*((('Used data'!AB6*3268/3600)/('Used data'!Z6/0.306))^2)*('Used data'!AA6/1000)/G6)</f>
        <v>1</v>
      </c>
      <c r="AC6" s="11">
        <f>IF(OR('Used data'!Z6="Straight",'Used data'!Z6="Irrelevant",'Used data'!AA6="Irrelevant",'Used data'!AB6="Irrelevant"),1,1+1.961*1000/32.2*((('Used data'!AB6*3268/3600)/('Used data'!Z6/0.306))^2)*('Used data'!AA6/1000)/G6)</f>
        <v>1</v>
      </c>
      <c r="AD6" s="11">
        <f>IF(OR('Used data'!AC6="Irrelevant",'Used data'!AC6="No"),1,IF(AND('Used data'!AC6="Yes",OR('Used data'!Q6&lt;301,'Used data'!S6&lt;301)),1-(0.5*('Used data'!R6+'Used data'!T6)/('Used data'!G6*1000)),IF(AND('Used data'!AC6="Yes",OR('Used data'!Q6&lt;601,'Used data'!S6&lt;601)),1-(0.25*('Used data'!R6+'Used data'!T6)/('Used data'!G6*1000)),1)))</f>
        <v>1</v>
      </c>
      <c r="AE6" s="11">
        <f>IF(OR('Used data'!AC6="Irrelevant",'Used data'!AC6="No"),1,IF(AND('Used data'!AC6="Yes",OR('Used data'!Q6&lt;301,'Used data'!S6&lt;301)),1-(0.4*('Used data'!R6+'Used data'!T6)/('Used data'!G6*1000)),IF(AND('Used data'!AC6="Yes",OR('Used data'!Q6&lt;601,'Used data'!S6&lt;601)),1-(0.2*('Used data'!R6+'Used data'!T6)/('Used data'!G6*1000)),1)))</f>
        <v>1</v>
      </c>
      <c r="AF6" s="11">
        <f>IF('Used data'!AD6="110 kph",0.79,1)</f>
        <v>1</v>
      </c>
      <c r="AG6" s="11">
        <f>IF('Used data'!AD6="110 kph",0.94,1)</f>
        <v>1</v>
      </c>
      <c r="AH6" s="11">
        <f>IF('Used data'!AD6="110 kph",0.66,1)</f>
        <v>1</v>
      </c>
      <c r="AI6" s="11">
        <f>IF('Used data'!AD6="110 kph",0.82,1)</f>
        <v>1</v>
      </c>
      <c r="AJ6" s="11">
        <f>IF(AND('Used data'!AE6="Yes",I6="Entrance merge"),0.65*'Used data'!AF6+1-'Used data'!AF6,1)</f>
        <v>1</v>
      </c>
      <c r="AK6" s="12" t="str">
        <f>IF(AQ6="","",IF(I6="Motorway link",G6*EXP(-10.3773)*POWER(H6,0.8504),IF(I6="Exit diverge",G6*EXP(-8.3168)*POWER(H6,0.7365)*46/135,IF(I6="Exit ramp",G6*EXP(-5.6295)*POWER(H6,0.3195)*EXP(-0.953*LN(G6))*24/149,IF(I6="Entrance merge",G6*EXP(-10.3028)*POWER(H6,0.8287),IF(I6="Entrance ramp",G6*EXP(-8.7287)*POWER(H6,0.7477)*4/53,IF(OR(I6="Motorway diverge",I6="Motorway merge",I6="Motorway weaving"),G6*EXP(-9.5876)*POWER(H6,0.8086),IF(I6="Service area",G6*EXP(-6.3691)*POWER(H6,0.8189)*10/70,IF(I6="Dual-way ramp",G6*EXP(-6.0693)*POWER(H6,0.6877)*0.4732*37/148,IF(I6="Direct connector ramp",G6*EXP(-6.0693)*POWER(H6,0.6877)*37/148,IF(I6="Parallel ramp",G6*EXP(-6.0693)*POWER(H6,0.6877)*0.1658*37/148,IF(I6="Ramp diverge",G6*EXP(-6.0693)*POWER(H6,0.6877)*0.1791*37/148,IF(I6="Ramp merge",G6*EXP(-6.0693)*POWER(H6,0.6877)*0.7831*37/148,IF(I6="Ramp weaving",G6*EXP(-6.0693)*POWER(H6,0.6877)*0.4399*37/148,""))))))))))))))</f>
        <v/>
      </c>
      <c r="AL6" s="12" t="str">
        <f>IF(AQ6="","",IF(I6="Motorway link",G6*EXP(-8.7224)*POWER(H6,0.6383)+G6*EXP(-16.504)*POWER(H6,1.4461),IF(I6="Exit diverge",G6*EXP(-8.3168)*POWER(H6,0.7365)*89/135,IF(I6="Exit ramp",G6*EXP(-5.6295)*POWER(H6,0.3195)*EXP(-0.953*LN(G6))*36/149,IF(I6="Entrance merge",G6*EXP(-12.5258)*POWER(H6,1.117),IF(I6="Entrance ramp",G6*EXP(-8.7287)*POWER(H6,0.7477)*16/53,IF(OR(I6="Motorway diverge",I6="Motorway merge",I6="Motorway weaving"),G6*EXP(-10.6754)*POWER(H6,1.0078),IF(I6="Service area",G6*EXP(-6.3691)*POWER(H6,0.8189)*36/70,IF(I6="Dual-way ramp",G6*EXP(-6.0693)*POWER(H6,0.6877)*0.4732*38/148,IF(I6="Direct connector ramp",G6*EXP(-6.0693)*POWER(H6,0.6877)*38/148,IF(I6="Parallel ramp",G6*EXP(-6.0693)*POWER(H6,0.6877)*0.1658*38/148,IF(I6="Ramp diverge",G6*EXP(-6.0693)*POWER(H6,0.6877)*0.1791*38/148,IF(I6="Ramp merge",G6*EXP(-6.0693)*POWER(H6,0.6877)*0.7831*38/148,IF(I6="Ramp weaving",G6*EXP(-6.0693)*POWER(H6,0.6877)*0.4399*38/148,""))))))))))))))</f>
        <v/>
      </c>
      <c r="AM6" s="12" t="str">
        <f>IF(AQ6="","",IF(I6="Motorway link",G6*EXP(-7.7012)*POWER(H6,0.6384)+G6*EXP(-21.8008)*POWER(H6,2.0535),IF(I6="Exit diverge",G6*EXP(-13.3173)*POWER(H6,1.2856),IF(I6="Exit ramp",G6*EXP(-5.6295)*POWER(H6,0.3195)*EXP(-0.953*LN(G6))*89/149,IF(I6="Entrance merge",G6*EXP(-12.3736)*POWER(H6,1.18),IF(I6="Entrance ramp",G6*EXP(-8.7287)*POWER(H6,0.7477)*33/53,IF(OR(I6="Motorway diverge",I6="Motorway merge",I6="Motorway weaving"),G6*EXP(-19.9223)*POWER(H6,1.9267),IF(I6="Service area",G6*EXP(-6.3691)*POWER(H6,0.8189)*24/70,IF(I6="Dual-way ramp",G6*EXP(-6.0693)*POWER(H6,0.6877)*0.4732*73/148,IF(I6="Direct connector ramp",G6*EXP(-6.0693)*POWER(H6,0.6877)*73/148,IF(I6="Parallel ramp",G6*EXP(-6.0693)*POWER(H6,0.6877)*0.1658*73/148,IF(I6="Ramp diverge",G6*EXP(-6.0693)*POWER(H6,0.6877)*0.1791*73/148,IF(I6="Ramp merge",G6*EXP(-6.0693)*POWER(H6,0.6877)*0.7831*73/148,IF(I6="Ramp weaving",G6*EXP(-6.0693)*POWER(H6,0.6877)*0.4399*73/148,""))))))))))))))</f>
        <v/>
      </c>
      <c r="AN6" s="12" t="str">
        <f>IF(AQ6="","",IF(I6="Motorway link",G6*EXP(-9.1648)*POWER(H6,0.6906)*61/456,IF(I6="Exit diverge",G6*EXP(-8.3168)*POWER(H6,0.7365)*4/135,IF(I6="Exit ramp",G6*EXP(-5.6295)*POWER(H6,0.3195)*EXP(-0.953*LN(G6))*1/149,IF(I6="Entrance merge",G6*EXP(-10.3028)*POWER(H6,0.8287)*11/108,IF(I6="Entrance ramp",0,IF(OR(I6="Motorway diverge",I6="Motorway merge",I6="Motorway weaving"),G6*EXP(-9.5876)*POWER(H6,0.8086)*2/42,IF(I6="Service area",0,IF(I6="Dual-way ramp",G6*EXP(-6.0693)*POWER(H6,0.6877)*0.4732*6/148,IF(I6="Direct connector ramp",G6*EXP(-6.0693)*POWER(H6,0.6877)*6/148,IF(I6="Parallel ramp",G6*EXP(-6.0693)*POWER(H6,0.6877)*0.1658*6/148,IF(I6="Ramp diverge",G6*EXP(-6.0693)*POWER(H6,0.6877)*0.1791*6/148,IF(I6="Ramp merge",G6*EXP(-6.0693)*POWER(H6,0.6877)*0.7831*6/148,IF(I6="Ramp weaving",G6*EXP(-6.0693)*POWER(H6,0.6877)*0.4399*6/148,""))))))))))))))</f>
        <v/>
      </c>
      <c r="AO6" s="12" t="str">
        <f>IF(AQ6="","",IF(I6="Motorway link",G6*EXP(-9.1648)*POWER(H6,0.6906)*395/456,IF(I6="Exit diverge",G6*EXP(-8.3168)*POWER(H6,0.7365)*25/135,IF(I6="Exit ramp",G6*EXP(-5.6295)*POWER(H6,0.3195)*EXP(-0.953*LN(G6))*14/149,IF(I6="Entrance merge",G6*EXP(-10.3028)*POWER(H6,0.8287)*66/108,IF(I6="Entrance ramp",G6*EXP(-8.7287)*POWER(H6,0.7477)*3/53,IF(OR(I6="Motorway diverge",I6="Motorway merge",I6="Motorway weaving"),G6*EXP(-9.5876)*POWER(H6,0.8086)*31/42,IF(I6="Service area",G6*EXP(-6.3691)*POWER(H6,0.8189)*6/70,IF(I6="Dual-way ramp",G6*EXP(-6.0693)*POWER(H6,0.6877)*0.4732*23/148,IF(I6="Direct connector ramp",G6*EXP(-6.0693)*POWER(H6,0.6877)*23/148,IF(I6="Parallel ramp",G6*EXP(-6.0693)*POWER(H6,0.6877)*0.1658*23/148,IF(I6="Ramp diverge",G6*EXP(-6.0693)*POWER(H6,0.6877)*0.1791*23/148,IF(I6="Ramp merge",G6*EXP(-6.0693)*POWER(H6,0.6877)*0.7831*23/148,IF(I6="Ramp weaving",G6*EXP(-6.0693)*POWER(H6,0.6877)*0.4399*23/148,""))))))))))))))</f>
        <v/>
      </c>
      <c r="AP6" s="12" t="str">
        <f>IF(AQ6="","",IF(I6="Motorway link",G6*EXP(-10.4004)*POWER(H6,0.8384),IF(I6="Exit diverge",G6*EXP(-8.3168)*POWER(H6,0.7365)*42/135,IF(I6="Exit ramp",G6*EXP(-5.6295)*POWER(H6,0.3195)*EXP(-0.953*LN(G6))*11/149,IF(I6="Entrance merge",G6*EXP(-10.3028)*POWER(H6,0.8287)*90/108,IF(I6="Entrance ramp",G6*EXP(-8.7287)*POWER(H6,0.7477)*2/53,IF(OR(I6="Motorway diverge",I6="Motorway merge",I6="Motorway weaving"),G6*EXP(-9.5876)*POWER(H6,0.8086)*27/42,IF(I6="Service area",G6*EXP(-6.3691)*POWER(H6,0.8189)*4/70,IF(I6="Dual-way ramp",G6*EXP(-6.0693)*POWER(H6,0.6877)*0.4732*20/148,IF(I6="Direct connector ramp",G6*EXP(-6.0693)*POWER(H6,0.6877)*20/148,IF(I6="Parallel ramp",G6*EXP(-6.0693)*POWER(H6,0.6877)*0.1658*20/148,IF(I6="Ramp diverge",G6*EXP(-6.0693)*POWER(H6,0.6877)*0.1791*20/148,IF(I6="Ramp merge",G6*EXP(-6.0693)*POWER(H6,0.6877)*0.7831*20/148,IF(I6="Ramp weaving",G6*EXP(-6.0693)*POWER(H6,0.6877)*0.4399*20/148,""))))))))))))))</f>
        <v/>
      </c>
      <c r="AQ6" s="4" t="str">
        <f>IF(OR(G6=0,H6&lt;0.5,H6="",I6=""),"",IF(OR(I6="Motorway link",I6="Exit diverge",I6="Entrance merge",I6="Motorway diverge",I6="Motorway merge",I6="Motorway weaving",I6="Service area"),"2005-2012","1999-2012"))</f>
        <v/>
      </c>
    </row>
    <row r="7" spans="1:43" x14ac:dyDescent="0.3">
      <c r="A7" s="4" t="str">
        <f>IF('Input data'!A22="","",'Input data'!A22)</f>
        <v/>
      </c>
      <c r="B7" s="4" t="str">
        <f>IF('Input data'!B22="","",'Input data'!B22)</f>
        <v/>
      </c>
      <c r="C7" s="4" t="str">
        <f>IF('Input data'!C22="","",'Input data'!C22)</f>
        <v/>
      </c>
      <c r="D7" s="4" t="str">
        <f>IF('Input data'!D22="","",'Input data'!D22)</f>
        <v/>
      </c>
      <c r="E7" s="4" t="str">
        <f>IF('Input data'!E22="","",'Input data'!E22)</f>
        <v/>
      </c>
      <c r="F7" s="4" t="str">
        <f>IF('Input data'!F22="","",'Input data'!F22)</f>
        <v/>
      </c>
      <c r="G7" s="4">
        <f>IF('Input data'!G22="","",'Input data'!G22)</f>
        <v>0</v>
      </c>
      <c r="H7" s="4" t="str">
        <f>IF('Input data'!H22&gt;0.5,'Input data'!H22,"")</f>
        <v/>
      </c>
      <c r="I7" s="4" t="str">
        <f>IF('Input data'!I22="","",'Input data'!I22)</f>
        <v/>
      </c>
      <c r="J7" s="11">
        <f>IF('Used data'!J7="Irrelevant",1,IF('Used data'!J7&gt;3,1.2,1))</f>
        <v>1</v>
      </c>
      <c r="K7" s="11">
        <f>IF('Used data'!K7="Irrelevant",1,IF(AND(OR(I7="Motorway link",I7="Exit diverge",I7="Entrance merge"),'Used data'!K7&lt;3.5),1+(3.5-'Used data'!K7)*0.12,IF(AND(OR(I7="Exit ramp",I7="Entrance ramp"),'Used data'!K7&lt;3.5),1+(3.5-'Used data'!K7)*0.16,1)))</f>
        <v>1</v>
      </c>
      <c r="L7" s="11">
        <f>IF('Used data'!L7="Irrelevant",1,IF(AND('Used data'!L7="Yes",'Used data'!J7=2),0.6*'Used data'!M7+(1-'Used data'!M7),IF(AND('Used data'!L7="Yes",'Used data'!J7=3),0.7*'Used data'!M7+(1-'Used data'!M7),IF(AND('Used data'!L7="Yes",'Used data'!J7=4),0.76*'Used data'!M7+(1-'Used data'!M7),IF(AND('Used data'!L7="Yes",'Used data'!J7&gt;4.99999999),0.8*'Used data'!M7+(1-'Used data'!M7),1)))))</f>
        <v>1</v>
      </c>
      <c r="M7" s="11">
        <f>IF('Used data'!L7="Irrelevant",1,IF(AND('Used data'!L7="Yes",'Used data'!J7=2),0.8*'Used data'!M7+(1-'Used data'!M7),IF(AND('Used data'!L7="Yes",'Used data'!J7=3),0.85*'Used data'!M7+(1-'Used data'!M7),IF(AND('Used data'!L7="Yes",'Used data'!J7=4),0.88*'Used data'!M7+(1-'Used data'!M7),IF(AND('Used data'!L7="Yes",'Used data'!J7&gt;4.99999999),0.9*'Used data'!M7+(1-'Used data'!M7),1)))))</f>
        <v>1</v>
      </c>
      <c r="N7" s="11">
        <f>IF('Used data'!N7="Irrelevant",1,IF(AND(OR(I7="Motorway link",I7="Exit diverge",I7="Entrance merge"),'Used data'!N7&lt;3),1+(3-'Used data'!N7)*0.09333333,1))</f>
        <v>1</v>
      </c>
      <c r="O7" s="11">
        <f>IF('Used data'!N7="Irrelevant",1,IF(AND(OR(I7="Motorway link",I7="Exit diverge",I7="Entrance merge"),'Used data'!N7&lt;3),1+(3-'Used data'!N7)*0.19666667,1))</f>
        <v>1</v>
      </c>
      <c r="P7" s="11">
        <f>IF('Used data'!O7="Irrelevant",1,IF(AND(OR(I7="Motorway link",I7="Exit diverge",I7="Entrance merge"),'Used data'!O7&lt;3.00000001),1+(0.5-'Used data'!O7)*0.04,IF(AND(OR(I7="Exit ramp",I7="Entrance ramp"),'Used data'!O7&lt;3.00000001),1+(0.5-'Used data'!O7)*0.08,IF(OR(I7="Motorway link",I7="Exit diverge",I7="Entrance merge"),0.9,0.8))))</f>
        <v>1</v>
      </c>
      <c r="Q7" s="11">
        <f>IF('Used data'!P7="Irrelevant",1,IF(AND(OR(I7="Motorway link",I7="Exit diverge",I7="Entrance merge"),'Used data'!P7&lt;11.00000001),1+(5-'Used data'!P7)*0.01,0.94))</f>
        <v>1</v>
      </c>
      <c r="R7" s="11">
        <f>IF(OR('Used data'!Q7="Irrelevant",'Used data'!R7="Irrelevant",'Used data'!Q7="Straight"),1,IF(AND(OR(I7="Motorway link",I7="Exit diverge",I7="Entrance merge"),'Used data'!Q7&lt;4000),(EXP(0.1096*1746.5/'Used data'!Q7)/EXP(0.1096*1746.5/4000))*('Used data'!R7/1000)/G7+(G7-'Used data'!R7/1000)/G7,1))</f>
        <v>1</v>
      </c>
      <c r="S7" s="11">
        <f>IF(OR('Used data'!S7="Irrelevant",'Used data'!T7="Irrelevant",'Used data'!S7="Straight"),1,IF(AND(OR(I7="Motorway link",I7="Exit diverge",I7="Entrance merge"),'Used data'!S7&lt;4000),(EXP(0.1096*1746.5/'Used data'!S7)/EXP(0.1096*1746.5/4000))*('Used data'!T7/1000)/G7+(G7-'Used data'!T7/1000)/G7,1))</f>
        <v>1</v>
      </c>
      <c r="T7" s="11">
        <f>IF('Used data'!U7="Irrelevant",1,IF(AND(OR(I7="Motorway link",I7="Exit diverge",I7="Entrance merge",I7="Exit ramp",I7="Entrance ramp"),'Used data'!U7="Yes"),0.95,1))</f>
        <v>1</v>
      </c>
      <c r="U7" s="11">
        <f>IF('Used data'!U7="Irrelevant",1,IF(AND(OR(I7="Motorway link",I7="Exit diverge",I7="Entrance merge",I7="Exit ramp",I7="Entrance ramp"),'Used data'!U7="Yes"),0.96,1))</f>
        <v>1</v>
      </c>
      <c r="V7" s="11">
        <f>IF('Used data'!U7="Irrelevant",1,IF(AND(OR(I7="Motorway link",I7="Exit diverge",I7="Entrance merge",I7="Exit ramp",I7="Entrance ramp"),'Used data'!U7="Yes"),0.79,1))</f>
        <v>1</v>
      </c>
      <c r="W7" s="11">
        <f>IF('Used data'!U7="Irrelevant",1,IF(AND(OR(I7="Motorway link",I7="Exit diverge",I7="Entrance merge",I7="Exit ramp",I7="Entrance ramp"),'Used data'!U7="Yes"),0.94,1))</f>
        <v>1</v>
      </c>
      <c r="X7" s="11">
        <f>IF('Used data'!U7="Irrelevant",1,IF(AND(OR(I7="Motorway link",I7="Exit diverge",I7="Entrance merge",I7="Exit ramp",I7="Entrance ramp"),'Used data'!U7="Yes"),0.97,1))</f>
        <v>1</v>
      </c>
      <c r="Y7" s="11">
        <f>IF(AND(I7="Exit ramp",'Used data'!V7="2-curved diamond ramp"),1.32,IF(AND(I7="Exit ramp",'Used data'!V7="S-shaped ramp"),2.05,IF(AND(I7="Exit ramp",'Used data'!V7="U-shaped ramp"),4.11,IF(AND(I7="Exit ramp",'Used data'!V7="Flyover hook ramp"),5.15,IF(AND(I7="Exit ramp",'Used data'!V7="Directional ramp"),1.07,IF(AND(I7="Entrance ramp",'Used data'!V7="2-curved diamond ramp"),0.93,IF(AND(I7="Entrance ramp",'Used data'!V7="S-shaped ramp"),2.48,IF(AND(I7="Entrance ramp",'Used data'!V7="U-shaped ramp"),4.15,IF(AND(I7="Entrance ramp",'Used data'!V7="Flyover hook ramp"),5.26,IF(AND(I7="Entrance ramp",'Used data'!V7="Directional ramp"),1.42,1))))))))))</f>
        <v>1</v>
      </c>
      <c r="Z7" s="11">
        <f>IF(OR('Used data'!W7="Straight",'Used data'!W7="Irrelevant",'Used data'!X7="Irrelevant",'Used data'!Y7="Irrelevant"),1,1+1.545*1000/32.2*((('Used data'!Y7*3268/3600)/('Used data'!W7/0.306))^2)*('Used data'!X7/1000)/G7)</f>
        <v>1</v>
      </c>
      <c r="AA7" s="11">
        <f>IF(OR('Used data'!W7="Straight",'Used data'!W7="Irrelevant",'Used data'!X7="Irrelevant",'Used data'!Y7="Irrelevant"),1,1+1.961*1000/32.2*((('Used data'!Y7*3268/3600)/('Used data'!W7/0.306))^2)*('Used data'!X7/1000)/G7)</f>
        <v>1</v>
      </c>
      <c r="AB7" s="11">
        <f>IF(OR('Used data'!Z7="Straight",'Used data'!Z7="Irrelevant",'Used data'!AA7="Irrelevant",'Used data'!AB7="Irrelevant"),1,1+1.545*1000/32.2*((('Used data'!AB7*3268/3600)/('Used data'!Z7/0.306))^2)*('Used data'!AA7/1000)/G7)</f>
        <v>1</v>
      </c>
      <c r="AC7" s="11">
        <f>IF(OR('Used data'!Z7="Straight",'Used data'!Z7="Irrelevant",'Used data'!AA7="Irrelevant",'Used data'!AB7="Irrelevant"),1,1+1.961*1000/32.2*((('Used data'!AB7*3268/3600)/('Used data'!Z7/0.306))^2)*('Used data'!AA7/1000)/G7)</f>
        <v>1</v>
      </c>
      <c r="AD7" s="11">
        <f>IF(OR('Used data'!AC7="Irrelevant",'Used data'!AC7="No"),1,IF(AND('Used data'!AC7="Yes",OR('Used data'!Q7&lt;301,'Used data'!S7&lt;301)),1-(0.5*('Used data'!R7+'Used data'!T7)/('Used data'!G7*1000)),IF(AND('Used data'!AC7="Yes",OR('Used data'!Q7&lt;601,'Used data'!S7&lt;601)),1-(0.25*('Used data'!R7+'Used data'!T7)/('Used data'!G7*1000)),1)))</f>
        <v>1</v>
      </c>
      <c r="AE7" s="11">
        <f>IF(OR('Used data'!AC7="Irrelevant",'Used data'!AC7="No"),1,IF(AND('Used data'!AC7="Yes",OR('Used data'!Q7&lt;301,'Used data'!S7&lt;301)),1-(0.4*('Used data'!R7+'Used data'!T7)/('Used data'!G7*1000)),IF(AND('Used data'!AC7="Yes",OR('Used data'!Q7&lt;601,'Used data'!S7&lt;601)),1-(0.2*('Used data'!R7+'Used data'!T7)/('Used data'!G7*1000)),1)))</f>
        <v>1</v>
      </c>
      <c r="AF7" s="11">
        <f>IF('Used data'!AD7="110 kph",0.79,1)</f>
        <v>1</v>
      </c>
      <c r="AG7" s="11">
        <f>IF('Used data'!AD7="110 kph",0.94,1)</f>
        <v>1</v>
      </c>
      <c r="AH7" s="11">
        <f>IF('Used data'!AD7="110 kph",0.66,1)</f>
        <v>1</v>
      </c>
      <c r="AI7" s="11">
        <f>IF('Used data'!AD7="110 kph",0.82,1)</f>
        <v>1</v>
      </c>
      <c r="AJ7" s="11">
        <f>IF(AND('Used data'!AE7="Yes",I7="Entrance merge"),0.65*'Used data'!AF7+1-'Used data'!AF7,1)</f>
        <v>1</v>
      </c>
      <c r="AK7" s="12" t="str">
        <f t="shared" ref="AK7:AK70" si="0">IF(AQ7="","",IF(I7="Motorway link",G7*EXP(-10.3773)*POWER(H7,0.8504),IF(I7="Exit diverge",G7*EXP(-8.3168)*POWER(H7,0.7365)*46/135,IF(I7="Exit ramp",G7*EXP(-5.6295)*POWER(H7,0.3195)*EXP(-0.953*LN(G7))*24/149,IF(I7="Entrance merge",G7*EXP(-10.3028)*POWER(H7,0.8287),IF(I7="Entrance ramp",G7*EXP(-8.7287)*POWER(H7,0.7477)*4/53,IF(OR(I7="Motorway diverge",I7="Motorway merge",I7="Motorway weaving"),G7*EXP(-9.5876)*POWER(H7,0.8086),IF(I7="Service area",G7*EXP(-6.3691)*POWER(H7,0.8189)*10/70,IF(I7="Dual-way ramp",G7*EXP(-6.0693)*POWER(H7,0.6877)*0.4732*37/148,IF(I7="Direct connector ramp",G7*EXP(-6.0693)*POWER(H7,0.6877)*37/148,IF(I7="Parallel ramp",G7*EXP(-6.0693)*POWER(H7,0.6877)*0.1658*37/148,IF(I7="Ramp diverge",G7*EXP(-6.0693)*POWER(H7,0.6877)*0.1791*37/148,IF(I7="Ramp merge",G7*EXP(-6.0693)*POWER(H7,0.6877)*0.7831*37/148,IF(I7="Ramp weaving",G7*EXP(-6.0693)*POWER(H7,0.6877)*0.4399*37/148,""))))))))))))))</f>
        <v/>
      </c>
      <c r="AL7" s="12" t="str">
        <f t="shared" ref="AL7:AL70" si="1">IF(AQ7="","",IF(I7="Motorway link",G7*EXP(-8.7224)*POWER(H7,0.6383)+G7*EXP(-16.504)*POWER(H7,1.4461),IF(I7="Exit diverge",G7*EXP(-8.3168)*POWER(H7,0.7365)*89/135,IF(I7="Exit ramp",G7*EXP(-5.6295)*POWER(H7,0.3195)*EXP(-0.953*LN(G7))*36/149,IF(I7="Entrance merge",G7*EXP(-12.5258)*POWER(H7,1.117),IF(I7="Entrance ramp",G7*EXP(-8.7287)*POWER(H7,0.7477)*16/53,IF(OR(I7="Motorway diverge",I7="Motorway merge",I7="Motorway weaving"),G7*EXP(-10.6754)*POWER(H7,1.0078),IF(I7="Service area",G7*EXP(-6.3691)*POWER(H7,0.8189)*36/70,IF(I7="Dual-way ramp",G7*EXP(-6.0693)*POWER(H7,0.6877)*0.4732*38/148,IF(I7="Direct connector ramp",G7*EXP(-6.0693)*POWER(H7,0.6877)*38/148,IF(I7="Parallel ramp",G7*EXP(-6.0693)*POWER(H7,0.6877)*0.1658*38/148,IF(I7="Ramp diverge",G7*EXP(-6.0693)*POWER(H7,0.6877)*0.1791*38/148,IF(I7="Ramp merge",G7*EXP(-6.0693)*POWER(H7,0.6877)*0.7831*38/148,IF(I7="Ramp weaving",G7*EXP(-6.0693)*POWER(H7,0.6877)*0.4399*38/148,""))))))))))))))</f>
        <v/>
      </c>
      <c r="AM7" s="12" t="str">
        <f t="shared" ref="AM7:AM70" si="2">IF(AQ7="","",IF(I7="Motorway link",G7*EXP(-7.7012)*POWER(H7,0.6384)+G7*EXP(-21.8008)*POWER(H7,2.0535),IF(I7="Exit diverge",G7*EXP(-13.3173)*POWER(H7,1.2856),IF(I7="Exit ramp",G7*EXP(-5.6295)*POWER(H7,0.3195)*EXP(-0.953*LN(G7))*89/149,IF(I7="Entrance merge",G7*EXP(-12.3736)*POWER(H7,1.18),IF(I7="Entrance ramp",G7*EXP(-8.7287)*POWER(H7,0.7477)*33/53,IF(OR(I7="Motorway diverge",I7="Motorway merge",I7="Motorway weaving"),G7*EXP(-19.9223)*POWER(H7,1.9267),IF(I7="Service area",G7*EXP(-6.3691)*POWER(H7,0.8189)*24/70,IF(I7="Dual-way ramp",G7*EXP(-6.0693)*POWER(H7,0.6877)*0.4732*73/148,IF(I7="Direct connector ramp",G7*EXP(-6.0693)*POWER(H7,0.6877)*73/148,IF(I7="Parallel ramp",G7*EXP(-6.0693)*POWER(H7,0.6877)*0.1658*73/148,IF(I7="Ramp diverge",G7*EXP(-6.0693)*POWER(H7,0.6877)*0.1791*73/148,IF(I7="Ramp merge",G7*EXP(-6.0693)*POWER(H7,0.6877)*0.7831*73/148,IF(I7="Ramp weaving",G7*EXP(-6.0693)*POWER(H7,0.6877)*0.4399*73/148,""))))))))))))))</f>
        <v/>
      </c>
      <c r="AN7" s="12" t="str">
        <f t="shared" ref="AN7:AN70" si="3">IF(AQ7="","",IF(I7="Motorway link",G7*EXP(-9.1648)*POWER(H7,0.6906)*61/456,IF(I7="Exit diverge",G7*EXP(-8.3168)*POWER(H7,0.7365)*4/135,IF(I7="Exit ramp",G7*EXP(-5.6295)*POWER(H7,0.3195)*EXP(-0.953*LN(G7))*1/149,IF(I7="Entrance merge",G7*EXP(-10.3028)*POWER(H7,0.8287)*11/108,IF(I7="Entrance ramp",0,IF(OR(I7="Motorway diverge",I7="Motorway merge",I7="Motorway weaving"),G7*EXP(-9.5876)*POWER(H7,0.8086)*2/42,IF(I7="Service area",0,IF(I7="Dual-way ramp",G7*EXP(-6.0693)*POWER(H7,0.6877)*0.4732*6/148,IF(I7="Direct connector ramp",G7*EXP(-6.0693)*POWER(H7,0.6877)*6/148,IF(I7="Parallel ramp",G7*EXP(-6.0693)*POWER(H7,0.6877)*0.1658*6/148,IF(I7="Ramp diverge",G7*EXP(-6.0693)*POWER(H7,0.6877)*0.1791*6/148,IF(I7="Ramp merge",G7*EXP(-6.0693)*POWER(H7,0.6877)*0.7831*6/148,IF(I7="Ramp weaving",G7*EXP(-6.0693)*POWER(H7,0.6877)*0.4399*6/148,""))))))))))))))</f>
        <v/>
      </c>
      <c r="AO7" s="12" t="str">
        <f t="shared" ref="AO7:AO70" si="4">IF(AQ7="","",IF(I7="Motorway link",G7*EXP(-9.1648)*POWER(H7,0.6906)*395/456,IF(I7="Exit diverge",G7*EXP(-8.3168)*POWER(H7,0.7365)*25/135,IF(I7="Exit ramp",G7*EXP(-5.6295)*POWER(H7,0.3195)*EXP(-0.953*LN(G7))*14/149,IF(I7="Entrance merge",G7*EXP(-10.3028)*POWER(H7,0.8287)*66/108,IF(I7="Entrance ramp",G7*EXP(-8.7287)*POWER(H7,0.7477)*3/53,IF(OR(I7="Motorway diverge",I7="Motorway merge",I7="Motorway weaving"),G7*EXP(-9.5876)*POWER(H7,0.8086)*31/42,IF(I7="Service area",G7*EXP(-6.3691)*POWER(H7,0.8189)*6/70,IF(I7="Dual-way ramp",G7*EXP(-6.0693)*POWER(H7,0.6877)*0.4732*23/148,IF(I7="Direct connector ramp",G7*EXP(-6.0693)*POWER(H7,0.6877)*23/148,IF(I7="Parallel ramp",G7*EXP(-6.0693)*POWER(H7,0.6877)*0.1658*23/148,IF(I7="Ramp diverge",G7*EXP(-6.0693)*POWER(H7,0.6877)*0.1791*23/148,IF(I7="Ramp merge",G7*EXP(-6.0693)*POWER(H7,0.6877)*0.7831*23/148,IF(I7="Ramp weaving",G7*EXP(-6.0693)*POWER(H7,0.6877)*0.4399*23/148,""))))))))))))))</f>
        <v/>
      </c>
      <c r="AP7" s="12" t="str">
        <f t="shared" ref="AP7:AP70" si="5">IF(AQ7="","",IF(I7="Motorway link",G7*EXP(-10.4004)*POWER(H7,0.8384),IF(I7="Exit diverge",G7*EXP(-8.3168)*POWER(H7,0.7365)*42/135,IF(I7="Exit ramp",G7*EXP(-5.6295)*POWER(H7,0.3195)*EXP(-0.953*LN(G7))*11/149,IF(I7="Entrance merge",G7*EXP(-10.3028)*POWER(H7,0.8287)*90/108,IF(I7="Entrance ramp",G7*EXP(-8.7287)*POWER(H7,0.7477)*2/53,IF(OR(I7="Motorway diverge",I7="Motorway merge",I7="Motorway weaving"),G7*EXP(-9.5876)*POWER(H7,0.8086)*27/42,IF(I7="Service area",G7*EXP(-6.3691)*POWER(H7,0.8189)*4/70,IF(I7="Dual-way ramp",G7*EXP(-6.0693)*POWER(H7,0.6877)*0.4732*20/148,IF(I7="Direct connector ramp",G7*EXP(-6.0693)*POWER(H7,0.6877)*20/148,IF(I7="Parallel ramp",G7*EXP(-6.0693)*POWER(H7,0.6877)*0.1658*20/148,IF(I7="Ramp diverge",G7*EXP(-6.0693)*POWER(H7,0.6877)*0.1791*20/148,IF(I7="Ramp merge",G7*EXP(-6.0693)*POWER(H7,0.6877)*0.7831*20/148,IF(I7="Ramp weaving",G7*EXP(-6.0693)*POWER(H7,0.6877)*0.4399*20/148,""))))))))))))))</f>
        <v/>
      </c>
      <c r="AQ7" s="4" t="str">
        <f t="shared" ref="AQ7:AQ70" si="6">IF(OR(G7=0,H7&lt;0.5,H7="",I7=""),"",IF(OR(I7="Motorway link",I7="Exit diverge",I7="Entrance merge",I7="Motorway diverge",I7="Motorway merge",I7="Motorway weaving",I7="Service area"),"2005-2012","1999-2012"))</f>
        <v/>
      </c>
    </row>
    <row r="8" spans="1:43" x14ac:dyDescent="0.3">
      <c r="A8" s="4" t="str">
        <f>IF('Input data'!A23="","",'Input data'!A23)</f>
        <v/>
      </c>
      <c r="B8" s="4" t="str">
        <f>IF('Input data'!B23="","",'Input data'!B23)</f>
        <v/>
      </c>
      <c r="C8" s="4" t="str">
        <f>IF('Input data'!C23="","",'Input data'!C23)</f>
        <v/>
      </c>
      <c r="D8" s="4" t="str">
        <f>IF('Input data'!D23="","",'Input data'!D23)</f>
        <v/>
      </c>
      <c r="E8" s="4" t="str">
        <f>IF('Input data'!E23="","",'Input data'!E23)</f>
        <v/>
      </c>
      <c r="F8" s="4" t="str">
        <f>IF('Input data'!F23="","",'Input data'!F23)</f>
        <v/>
      </c>
      <c r="G8" s="4">
        <f>IF('Input data'!G23="","",'Input data'!G23)</f>
        <v>0</v>
      </c>
      <c r="H8" s="4" t="str">
        <f>IF('Input data'!H23&gt;0.5,'Input data'!H23,"")</f>
        <v/>
      </c>
      <c r="I8" s="4" t="str">
        <f>IF('Input data'!I23="","",'Input data'!I23)</f>
        <v/>
      </c>
      <c r="J8" s="11">
        <f>IF('Used data'!J8="Irrelevant",1,IF('Used data'!J8&gt;3,1.2,1))</f>
        <v>1</v>
      </c>
      <c r="K8" s="11">
        <f>IF('Used data'!K8="Irrelevant",1,IF(AND(OR(I8="Motorway link",I8="Exit diverge",I8="Entrance merge"),'Used data'!K8&lt;3.5),1+(3.5-'Used data'!K8)*0.12,IF(AND(OR(I8="Exit ramp",I8="Entrance ramp"),'Used data'!K8&lt;3.5),1+(3.5-'Used data'!K8)*0.16,1)))</f>
        <v>1</v>
      </c>
      <c r="L8" s="11">
        <f>IF('Used data'!L8="Irrelevant",1,IF(AND('Used data'!L8="Yes",'Used data'!J8=2),0.6*'Used data'!M8+(1-'Used data'!M8),IF(AND('Used data'!L8="Yes",'Used data'!J8=3),0.7*'Used data'!M8+(1-'Used data'!M8),IF(AND('Used data'!L8="Yes",'Used data'!J8=4),0.76*'Used data'!M8+(1-'Used data'!M8),IF(AND('Used data'!L8="Yes",'Used data'!J8&gt;4.99999999),0.8*'Used data'!M8+(1-'Used data'!M8),1)))))</f>
        <v>1</v>
      </c>
      <c r="M8" s="11">
        <f>IF('Used data'!L8="Irrelevant",1,IF(AND('Used data'!L8="Yes",'Used data'!J8=2),0.8*'Used data'!M8+(1-'Used data'!M8),IF(AND('Used data'!L8="Yes",'Used data'!J8=3),0.85*'Used data'!M8+(1-'Used data'!M8),IF(AND('Used data'!L8="Yes",'Used data'!J8=4),0.88*'Used data'!M8+(1-'Used data'!M8),IF(AND('Used data'!L8="Yes",'Used data'!J8&gt;4.99999999),0.9*'Used data'!M8+(1-'Used data'!M8),1)))))</f>
        <v>1</v>
      </c>
      <c r="N8" s="11">
        <f>IF('Used data'!N8="Irrelevant",1,IF(AND(OR(I8="Motorway link",I8="Exit diverge",I8="Entrance merge"),'Used data'!N8&lt;3),1+(3-'Used data'!N8)*0.09333333,1))</f>
        <v>1</v>
      </c>
      <c r="O8" s="11">
        <f>IF('Used data'!N8="Irrelevant",1,IF(AND(OR(I8="Motorway link",I8="Exit diverge",I8="Entrance merge"),'Used data'!N8&lt;3),1+(3-'Used data'!N8)*0.19666667,1))</f>
        <v>1</v>
      </c>
      <c r="P8" s="11">
        <f>IF('Used data'!O8="Irrelevant",1,IF(AND(OR(I8="Motorway link",I8="Exit diverge",I8="Entrance merge"),'Used data'!O8&lt;3.00000001),1+(0.5-'Used data'!O8)*0.04,IF(AND(OR(I8="Exit ramp",I8="Entrance ramp"),'Used data'!O8&lt;3.00000001),1+(0.5-'Used data'!O8)*0.08,IF(OR(I8="Motorway link",I8="Exit diverge",I8="Entrance merge"),0.9,0.8))))</f>
        <v>1</v>
      </c>
      <c r="Q8" s="11">
        <f>IF('Used data'!P8="Irrelevant",1,IF(AND(OR(I8="Motorway link",I8="Exit diverge",I8="Entrance merge"),'Used data'!P8&lt;11.00000001),1+(5-'Used data'!P8)*0.01,0.94))</f>
        <v>1</v>
      </c>
      <c r="R8" s="11">
        <f>IF(OR('Used data'!Q8="Irrelevant",'Used data'!R8="Irrelevant",'Used data'!Q8="Straight"),1,IF(AND(OR(I8="Motorway link",I8="Exit diverge",I8="Entrance merge"),'Used data'!Q8&lt;4000),(EXP(0.1096*1746.5/'Used data'!Q8)/EXP(0.1096*1746.5/4000))*('Used data'!R8/1000)/G8+(G8-'Used data'!R8/1000)/G8,1))</f>
        <v>1</v>
      </c>
      <c r="S8" s="11">
        <f>IF(OR('Used data'!S8="Irrelevant",'Used data'!T8="Irrelevant",'Used data'!S8="Straight"),1,IF(AND(OR(I8="Motorway link",I8="Exit diverge",I8="Entrance merge"),'Used data'!S8&lt;4000),(EXP(0.1096*1746.5/'Used data'!S8)/EXP(0.1096*1746.5/4000))*('Used data'!T8/1000)/G8+(G8-'Used data'!T8/1000)/G8,1))</f>
        <v>1</v>
      </c>
      <c r="T8" s="11">
        <f>IF('Used data'!U8="Irrelevant",1,IF(AND(OR(I8="Motorway link",I8="Exit diverge",I8="Entrance merge",I8="Exit ramp",I8="Entrance ramp"),'Used data'!U8="Yes"),0.95,1))</f>
        <v>1</v>
      </c>
      <c r="U8" s="11">
        <f>IF('Used data'!U8="Irrelevant",1,IF(AND(OR(I8="Motorway link",I8="Exit diverge",I8="Entrance merge",I8="Exit ramp",I8="Entrance ramp"),'Used data'!U8="Yes"),0.96,1))</f>
        <v>1</v>
      </c>
      <c r="V8" s="11">
        <f>IF('Used data'!U8="Irrelevant",1,IF(AND(OR(I8="Motorway link",I8="Exit diverge",I8="Entrance merge",I8="Exit ramp",I8="Entrance ramp"),'Used data'!U8="Yes"),0.79,1))</f>
        <v>1</v>
      </c>
      <c r="W8" s="11">
        <f>IF('Used data'!U8="Irrelevant",1,IF(AND(OR(I8="Motorway link",I8="Exit diverge",I8="Entrance merge",I8="Exit ramp",I8="Entrance ramp"),'Used data'!U8="Yes"),0.94,1))</f>
        <v>1</v>
      </c>
      <c r="X8" s="11">
        <f>IF('Used data'!U8="Irrelevant",1,IF(AND(OR(I8="Motorway link",I8="Exit diverge",I8="Entrance merge",I8="Exit ramp",I8="Entrance ramp"),'Used data'!U8="Yes"),0.97,1))</f>
        <v>1</v>
      </c>
      <c r="Y8" s="11">
        <f>IF(AND(I8="Exit ramp",'Used data'!V8="2-curved diamond ramp"),1.32,IF(AND(I8="Exit ramp",'Used data'!V8="S-shaped ramp"),2.05,IF(AND(I8="Exit ramp",'Used data'!V8="U-shaped ramp"),4.11,IF(AND(I8="Exit ramp",'Used data'!V8="Flyover hook ramp"),5.15,IF(AND(I8="Exit ramp",'Used data'!V8="Directional ramp"),1.07,IF(AND(I8="Entrance ramp",'Used data'!V8="2-curved diamond ramp"),0.93,IF(AND(I8="Entrance ramp",'Used data'!V8="S-shaped ramp"),2.48,IF(AND(I8="Entrance ramp",'Used data'!V8="U-shaped ramp"),4.15,IF(AND(I8="Entrance ramp",'Used data'!V8="Flyover hook ramp"),5.26,IF(AND(I8="Entrance ramp",'Used data'!V8="Directional ramp"),1.42,1))))))))))</f>
        <v>1</v>
      </c>
      <c r="Z8" s="11">
        <f>IF(OR('Used data'!W8="Straight",'Used data'!W8="Irrelevant",'Used data'!X8="Irrelevant",'Used data'!Y8="Irrelevant"),1,1+1.545*1000/32.2*((('Used data'!Y8*3268/3600)/('Used data'!W8/0.306))^2)*('Used data'!X8/1000)/G8)</f>
        <v>1</v>
      </c>
      <c r="AA8" s="11">
        <f>IF(OR('Used data'!W8="Straight",'Used data'!W8="Irrelevant",'Used data'!X8="Irrelevant",'Used data'!Y8="Irrelevant"),1,1+1.961*1000/32.2*((('Used data'!Y8*3268/3600)/('Used data'!W8/0.306))^2)*('Used data'!X8/1000)/G8)</f>
        <v>1</v>
      </c>
      <c r="AB8" s="11">
        <f>IF(OR('Used data'!Z8="Straight",'Used data'!Z8="Irrelevant",'Used data'!AA8="Irrelevant",'Used data'!AB8="Irrelevant"),1,1+1.545*1000/32.2*((('Used data'!AB8*3268/3600)/('Used data'!Z8/0.306))^2)*('Used data'!AA8/1000)/G8)</f>
        <v>1</v>
      </c>
      <c r="AC8" s="11">
        <f>IF(OR('Used data'!Z8="Straight",'Used data'!Z8="Irrelevant",'Used data'!AA8="Irrelevant",'Used data'!AB8="Irrelevant"),1,1+1.961*1000/32.2*((('Used data'!AB8*3268/3600)/('Used data'!Z8/0.306))^2)*('Used data'!AA8/1000)/G8)</f>
        <v>1</v>
      </c>
      <c r="AD8" s="11">
        <f>IF(OR('Used data'!AC8="Irrelevant",'Used data'!AC8="No"),1,IF(AND('Used data'!AC8="Yes",OR('Used data'!Q8&lt;301,'Used data'!S8&lt;301)),1-(0.5*('Used data'!R8+'Used data'!T8)/('Used data'!G8*1000)),IF(AND('Used data'!AC8="Yes",OR('Used data'!Q8&lt;601,'Used data'!S8&lt;601)),1-(0.25*('Used data'!R8+'Used data'!T8)/('Used data'!G8*1000)),1)))</f>
        <v>1</v>
      </c>
      <c r="AE8" s="11">
        <f>IF(OR('Used data'!AC8="Irrelevant",'Used data'!AC8="No"),1,IF(AND('Used data'!AC8="Yes",OR('Used data'!Q8&lt;301,'Used data'!S8&lt;301)),1-(0.4*('Used data'!R8+'Used data'!T8)/('Used data'!G8*1000)),IF(AND('Used data'!AC8="Yes",OR('Used data'!Q8&lt;601,'Used data'!S8&lt;601)),1-(0.2*('Used data'!R8+'Used data'!T8)/('Used data'!G8*1000)),1)))</f>
        <v>1</v>
      </c>
      <c r="AF8" s="11">
        <f>IF('Used data'!AD8="110 kph",0.79,1)</f>
        <v>1</v>
      </c>
      <c r="AG8" s="11">
        <f>IF('Used data'!AD8="110 kph",0.94,1)</f>
        <v>1</v>
      </c>
      <c r="AH8" s="11">
        <f>IF('Used data'!AD8="110 kph",0.66,1)</f>
        <v>1</v>
      </c>
      <c r="AI8" s="11">
        <f>IF('Used data'!AD8="110 kph",0.82,1)</f>
        <v>1</v>
      </c>
      <c r="AJ8" s="11">
        <f>IF(AND('Used data'!AE8="Yes",I8="Entrance merge"),0.65*'Used data'!AF8+1-'Used data'!AF8,1)</f>
        <v>1</v>
      </c>
      <c r="AK8" s="12" t="str">
        <f t="shared" si="0"/>
        <v/>
      </c>
      <c r="AL8" s="12" t="str">
        <f t="shared" si="1"/>
        <v/>
      </c>
      <c r="AM8" s="12" t="str">
        <f t="shared" si="2"/>
        <v/>
      </c>
      <c r="AN8" s="12" t="str">
        <f t="shared" si="3"/>
        <v/>
      </c>
      <c r="AO8" s="12" t="str">
        <f t="shared" si="4"/>
        <v/>
      </c>
      <c r="AP8" s="12" t="str">
        <f t="shared" si="5"/>
        <v/>
      </c>
      <c r="AQ8" s="4" t="str">
        <f t="shared" si="6"/>
        <v/>
      </c>
    </row>
    <row r="9" spans="1:43" x14ac:dyDescent="0.3">
      <c r="A9" s="4" t="str">
        <f>IF('Input data'!A24="","",'Input data'!A24)</f>
        <v/>
      </c>
      <c r="B9" s="4" t="str">
        <f>IF('Input data'!B24="","",'Input data'!B24)</f>
        <v/>
      </c>
      <c r="C9" s="4" t="str">
        <f>IF('Input data'!C24="","",'Input data'!C24)</f>
        <v/>
      </c>
      <c r="D9" s="4" t="str">
        <f>IF('Input data'!D24="","",'Input data'!D24)</f>
        <v/>
      </c>
      <c r="E9" s="4" t="str">
        <f>IF('Input data'!E24="","",'Input data'!E24)</f>
        <v/>
      </c>
      <c r="F9" s="4" t="str">
        <f>IF('Input data'!F24="","",'Input data'!F24)</f>
        <v/>
      </c>
      <c r="G9" s="4">
        <f>IF('Input data'!G24="","",'Input data'!G24)</f>
        <v>0</v>
      </c>
      <c r="H9" s="4" t="str">
        <f>IF('Input data'!H24&gt;0.5,'Input data'!H24,"")</f>
        <v/>
      </c>
      <c r="I9" s="4" t="str">
        <f>IF('Input data'!I24="","",'Input data'!I24)</f>
        <v/>
      </c>
      <c r="J9" s="11">
        <f>IF('Used data'!J9="Irrelevant",1,IF('Used data'!J9&gt;3,1.2,1))</f>
        <v>1</v>
      </c>
      <c r="K9" s="11">
        <f>IF('Used data'!K9="Irrelevant",1,IF(AND(OR(I9="Motorway link",I9="Exit diverge",I9="Entrance merge"),'Used data'!K9&lt;3.5),1+(3.5-'Used data'!K9)*0.12,IF(AND(OR(I9="Exit ramp",I9="Entrance ramp"),'Used data'!K9&lt;3.5),1+(3.5-'Used data'!K9)*0.16,1)))</f>
        <v>1</v>
      </c>
      <c r="L9" s="11">
        <f>IF('Used data'!L9="Irrelevant",1,IF(AND('Used data'!L9="Yes",'Used data'!J9=2),0.6*'Used data'!M9+(1-'Used data'!M9),IF(AND('Used data'!L9="Yes",'Used data'!J9=3),0.7*'Used data'!M9+(1-'Used data'!M9),IF(AND('Used data'!L9="Yes",'Used data'!J9=4),0.76*'Used data'!M9+(1-'Used data'!M9),IF(AND('Used data'!L9="Yes",'Used data'!J9&gt;4.99999999),0.8*'Used data'!M9+(1-'Used data'!M9),1)))))</f>
        <v>1</v>
      </c>
      <c r="M9" s="11">
        <f>IF('Used data'!L9="Irrelevant",1,IF(AND('Used data'!L9="Yes",'Used data'!J9=2),0.8*'Used data'!M9+(1-'Used data'!M9),IF(AND('Used data'!L9="Yes",'Used data'!J9=3),0.85*'Used data'!M9+(1-'Used data'!M9),IF(AND('Used data'!L9="Yes",'Used data'!J9=4),0.88*'Used data'!M9+(1-'Used data'!M9),IF(AND('Used data'!L9="Yes",'Used data'!J9&gt;4.99999999),0.9*'Used data'!M9+(1-'Used data'!M9),1)))))</f>
        <v>1</v>
      </c>
      <c r="N9" s="11">
        <f>IF('Used data'!N9="Irrelevant",1,IF(AND(OR(I9="Motorway link",I9="Exit diverge",I9="Entrance merge"),'Used data'!N9&lt;3),1+(3-'Used data'!N9)*0.09333333,1))</f>
        <v>1</v>
      </c>
      <c r="O9" s="11">
        <f>IF('Used data'!N9="Irrelevant",1,IF(AND(OR(I9="Motorway link",I9="Exit diverge",I9="Entrance merge"),'Used data'!N9&lt;3),1+(3-'Used data'!N9)*0.19666667,1))</f>
        <v>1</v>
      </c>
      <c r="P9" s="11">
        <f>IF('Used data'!O9="Irrelevant",1,IF(AND(OR(I9="Motorway link",I9="Exit diverge",I9="Entrance merge"),'Used data'!O9&lt;3.00000001),1+(0.5-'Used data'!O9)*0.04,IF(AND(OR(I9="Exit ramp",I9="Entrance ramp"),'Used data'!O9&lt;3.00000001),1+(0.5-'Used data'!O9)*0.08,IF(OR(I9="Motorway link",I9="Exit diverge",I9="Entrance merge"),0.9,0.8))))</f>
        <v>1</v>
      </c>
      <c r="Q9" s="11">
        <f>IF('Used data'!P9="Irrelevant",1,IF(AND(OR(I9="Motorway link",I9="Exit diverge",I9="Entrance merge"),'Used data'!P9&lt;11.00000001),1+(5-'Used data'!P9)*0.01,0.94))</f>
        <v>1</v>
      </c>
      <c r="R9" s="11">
        <f>IF(OR('Used data'!Q9="Irrelevant",'Used data'!R9="Irrelevant",'Used data'!Q9="Straight"),1,IF(AND(OR(I9="Motorway link",I9="Exit diverge",I9="Entrance merge"),'Used data'!Q9&lt;4000),(EXP(0.1096*1746.5/'Used data'!Q9)/EXP(0.1096*1746.5/4000))*('Used data'!R9/1000)/G9+(G9-'Used data'!R9/1000)/G9,1))</f>
        <v>1</v>
      </c>
      <c r="S9" s="11">
        <f>IF(OR('Used data'!S9="Irrelevant",'Used data'!T9="Irrelevant",'Used data'!S9="Straight"),1,IF(AND(OR(I9="Motorway link",I9="Exit diverge",I9="Entrance merge"),'Used data'!S9&lt;4000),(EXP(0.1096*1746.5/'Used data'!S9)/EXP(0.1096*1746.5/4000))*('Used data'!T9/1000)/G9+(G9-'Used data'!T9/1000)/G9,1))</f>
        <v>1</v>
      </c>
      <c r="T9" s="11">
        <f>IF('Used data'!U9="Irrelevant",1,IF(AND(OR(I9="Motorway link",I9="Exit diverge",I9="Entrance merge",I9="Exit ramp",I9="Entrance ramp"),'Used data'!U9="Yes"),0.95,1))</f>
        <v>1</v>
      </c>
      <c r="U9" s="11">
        <f>IF('Used data'!U9="Irrelevant",1,IF(AND(OR(I9="Motorway link",I9="Exit diverge",I9="Entrance merge",I9="Exit ramp",I9="Entrance ramp"),'Used data'!U9="Yes"),0.96,1))</f>
        <v>1</v>
      </c>
      <c r="V9" s="11">
        <f>IF('Used data'!U9="Irrelevant",1,IF(AND(OR(I9="Motorway link",I9="Exit diverge",I9="Entrance merge",I9="Exit ramp",I9="Entrance ramp"),'Used data'!U9="Yes"),0.79,1))</f>
        <v>1</v>
      </c>
      <c r="W9" s="11">
        <f>IF('Used data'!U9="Irrelevant",1,IF(AND(OR(I9="Motorway link",I9="Exit diverge",I9="Entrance merge",I9="Exit ramp",I9="Entrance ramp"),'Used data'!U9="Yes"),0.94,1))</f>
        <v>1</v>
      </c>
      <c r="X9" s="11">
        <f>IF('Used data'!U9="Irrelevant",1,IF(AND(OR(I9="Motorway link",I9="Exit diverge",I9="Entrance merge",I9="Exit ramp",I9="Entrance ramp"),'Used data'!U9="Yes"),0.97,1))</f>
        <v>1</v>
      </c>
      <c r="Y9" s="11">
        <f>IF(AND(I9="Exit ramp",'Used data'!V9="2-curved diamond ramp"),1.32,IF(AND(I9="Exit ramp",'Used data'!V9="S-shaped ramp"),2.05,IF(AND(I9="Exit ramp",'Used data'!V9="U-shaped ramp"),4.11,IF(AND(I9="Exit ramp",'Used data'!V9="Flyover hook ramp"),5.15,IF(AND(I9="Exit ramp",'Used data'!V9="Directional ramp"),1.07,IF(AND(I9="Entrance ramp",'Used data'!V9="2-curved diamond ramp"),0.93,IF(AND(I9="Entrance ramp",'Used data'!V9="S-shaped ramp"),2.48,IF(AND(I9="Entrance ramp",'Used data'!V9="U-shaped ramp"),4.15,IF(AND(I9="Entrance ramp",'Used data'!V9="Flyover hook ramp"),5.26,IF(AND(I9="Entrance ramp",'Used data'!V9="Directional ramp"),1.42,1))))))))))</f>
        <v>1</v>
      </c>
      <c r="Z9" s="11">
        <f>IF(OR('Used data'!W9="Straight",'Used data'!W9="Irrelevant",'Used data'!X9="Irrelevant",'Used data'!Y9="Irrelevant"),1,1+1.545*1000/32.2*((('Used data'!Y9*3268/3600)/('Used data'!W9/0.306))^2)*('Used data'!X9/1000)/G9)</f>
        <v>1</v>
      </c>
      <c r="AA9" s="11">
        <f>IF(OR('Used data'!W9="Straight",'Used data'!W9="Irrelevant",'Used data'!X9="Irrelevant",'Used data'!Y9="Irrelevant"),1,1+1.961*1000/32.2*((('Used data'!Y9*3268/3600)/('Used data'!W9/0.306))^2)*('Used data'!X9/1000)/G9)</f>
        <v>1</v>
      </c>
      <c r="AB9" s="11">
        <f>IF(OR('Used data'!Z9="Straight",'Used data'!Z9="Irrelevant",'Used data'!AA9="Irrelevant",'Used data'!AB9="Irrelevant"),1,1+1.545*1000/32.2*((('Used data'!AB9*3268/3600)/('Used data'!Z9/0.306))^2)*('Used data'!AA9/1000)/G9)</f>
        <v>1</v>
      </c>
      <c r="AC9" s="11">
        <f>IF(OR('Used data'!Z9="Straight",'Used data'!Z9="Irrelevant",'Used data'!AA9="Irrelevant",'Used data'!AB9="Irrelevant"),1,1+1.961*1000/32.2*((('Used data'!AB9*3268/3600)/('Used data'!Z9/0.306))^2)*('Used data'!AA9/1000)/G9)</f>
        <v>1</v>
      </c>
      <c r="AD9" s="11">
        <f>IF(OR('Used data'!AC9="Irrelevant",'Used data'!AC9="No"),1,IF(AND('Used data'!AC9="Yes",OR('Used data'!Q9&lt;301,'Used data'!S9&lt;301)),1-(0.5*('Used data'!R9+'Used data'!T9)/('Used data'!G9*1000)),IF(AND('Used data'!AC9="Yes",OR('Used data'!Q9&lt;601,'Used data'!S9&lt;601)),1-(0.25*('Used data'!R9+'Used data'!T9)/('Used data'!G9*1000)),1)))</f>
        <v>1</v>
      </c>
      <c r="AE9" s="11">
        <f>IF(OR('Used data'!AC9="Irrelevant",'Used data'!AC9="No"),1,IF(AND('Used data'!AC9="Yes",OR('Used data'!Q9&lt;301,'Used data'!S9&lt;301)),1-(0.4*('Used data'!R9+'Used data'!T9)/('Used data'!G9*1000)),IF(AND('Used data'!AC9="Yes",OR('Used data'!Q9&lt;601,'Used data'!S9&lt;601)),1-(0.2*('Used data'!R9+'Used data'!T9)/('Used data'!G9*1000)),1)))</f>
        <v>1</v>
      </c>
      <c r="AF9" s="11">
        <f>IF('Used data'!AD9="110 kph",0.79,1)</f>
        <v>1</v>
      </c>
      <c r="AG9" s="11">
        <f>IF('Used data'!AD9="110 kph",0.94,1)</f>
        <v>1</v>
      </c>
      <c r="AH9" s="11">
        <f>IF('Used data'!AD9="110 kph",0.66,1)</f>
        <v>1</v>
      </c>
      <c r="AI9" s="11">
        <f>IF('Used data'!AD9="110 kph",0.82,1)</f>
        <v>1</v>
      </c>
      <c r="AJ9" s="11">
        <f>IF(AND('Used data'!AE9="Yes",I9="Entrance merge"),0.65*'Used data'!AF9+1-'Used data'!AF9,1)</f>
        <v>1</v>
      </c>
      <c r="AK9" s="12" t="str">
        <f t="shared" si="0"/>
        <v/>
      </c>
      <c r="AL9" s="12" t="str">
        <f t="shared" si="1"/>
        <v/>
      </c>
      <c r="AM9" s="12" t="str">
        <f t="shared" si="2"/>
        <v/>
      </c>
      <c r="AN9" s="12" t="str">
        <f t="shared" si="3"/>
        <v/>
      </c>
      <c r="AO9" s="12" t="str">
        <f t="shared" si="4"/>
        <v/>
      </c>
      <c r="AP9" s="12" t="str">
        <f t="shared" si="5"/>
        <v/>
      </c>
      <c r="AQ9" s="4" t="str">
        <f t="shared" si="6"/>
        <v/>
      </c>
    </row>
    <row r="10" spans="1:43" x14ac:dyDescent="0.3">
      <c r="A10" s="4" t="str">
        <f>IF('Input data'!A25="","",'Input data'!A25)</f>
        <v/>
      </c>
      <c r="B10" s="4" t="str">
        <f>IF('Input data'!B25="","",'Input data'!B25)</f>
        <v/>
      </c>
      <c r="C10" s="4" t="str">
        <f>IF('Input data'!C25="","",'Input data'!C25)</f>
        <v/>
      </c>
      <c r="D10" s="4" t="str">
        <f>IF('Input data'!D25="","",'Input data'!D25)</f>
        <v/>
      </c>
      <c r="E10" s="4" t="str">
        <f>IF('Input data'!E25="","",'Input data'!E25)</f>
        <v/>
      </c>
      <c r="F10" s="4" t="str">
        <f>IF('Input data'!F25="","",'Input data'!F25)</f>
        <v/>
      </c>
      <c r="G10" s="4">
        <f>IF('Input data'!G25="","",'Input data'!G25)</f>
        <v>0</v>
      </c>
      <c r="H10" s="4" t="str">
        <f>IF('Input data'!H25&gt;0.5,'Input data'!H25,"")</f>
        <v/>
      </c>
      <c r="I10" s="4" t="str">
        <f>IF('Input data'!I25="","",'Input data'!I25)</f>
        <v/>
      </c>
      <c r="J10" s="11">
        <f>IF('Used data'!J10="Irrelevant",1,IF('Used data'!J10&gt;3,1.2,1))</f>
        <v>1</v>
      </c>
      <c r="K10" s="11">
        <f>IF('Used data'!K10="Irrelevant",1,IF(AND(OR(I10="Motorway link",I10="Exit diverge",I10="Entrance merge"),'Used data'!K10&lt;3.5),1+(3.5-'Used data'!K10)*0.12,IF(AND(OR(I10="Exit ramp",I10="Entrance ramp"),'Used data'!K10&lt;3.5),1+(3.5-'Used data'!K10)*0.16,1)))</f>
        <v>1</v>
      </c>
      <c r="L10" s="11">
        <f>IF('Used data'!L10="Irrelevant",1,IF(AND('Used data'!L10="Yes",'Used data'!J10=2),0.6*'Used data'!M10+(1-'Used data'!M10),IF(AND('Used data'!L10="Yes",'Used data'!J10=3),0.7*'Used data'!M10+(1-'Used data'!M10),IF(AND('Used data'!L10="Yes",'Used data'!J10=4),0.76*'Used data'!M10+(1-'Used data'!M10),IF(AND('Used data'!L10="Yes",'Used data'!J10&gt;4.99999999),0.8*'Used data'!M10+(1-'Used data'!M10),1)))))</f>
        <v>1</v>
      </c>
      <c r="M10" s="11">
        <f>IF('Used data'!L10="Irrelevant",1,IF(AND('Used data'!L10="Yes",'Used data'!J10=2),0.8*'Used data'!M10+(1-'Used data'!M10),IF(AND('Used data'!L10="Yes",'Used data'!J10=3),0.85*'Used data'!M10+(1-'Used data'!M10),IF(AND('Used data'!L10="Yes",'Used data'!J10=4),0.88*'Used data'!M10+(1-'Used data'!M10),IF(AND('Used data'!L10="Yes",'Used data'!J10&gt;4.99999999),0.9*'Used data'!M10+(1-'Used data'!M10),1)))))</f>
        <v>1</v>
      </c>
      <c r="N10" s="11">
        <f>IF('Used data'!N10="Irrelevant",1,IF(AND(OR(I10="Motorway link",I10="Exit diverge",I10="Entrance merge"),'Used data'!N10&lt;3),1+(3-'Used data'!N10)*0.09333333,1))</f>
        <v>1</v>
      </c>
      <c r="O10" s="11">
        <f>IF('Used data'!N10="Irrelevant",1,IF(AND(OR(I10="Motorway link",I10="Exit diverge",I10="Entrance merge"),'Used data'!N10&lt;3),1+(3-'Used data'!N10)*0.19666667,1))</f>
        <v>1</v>
      </c>
      <c r="P10" s="11">
        <f>IF('Used data'!O10="Irrelevant",1,IF(AND(OR(I10="Motorway link",I10="Exit diverge",I10="Entrance merge"),'Used data'!O10&lt;3.00000001),1+(0.5-'Used data'!O10)*0.04,IF(AND(OR(I10="Exit ramp",I10="Entrance ramp"),'Used data'!O10&lt;3.00000001),1+(0.5-'Used data'!O10)*0.08,IF(OR(I10="Motorway link",I10="Exit diverge",I10="Entrance merge"),0.9,0.8))))</f>
        <v>1</v>
      </c>
      <c r="Q10" s="11">
        <f>IF('Used data'!P10="Irrelevant",1,IF(AND(OR(I10="Motorway link",I10="Exit diverge",I10="Entrance merge"),'Used data'!P10&lt;11.00000001),1+(5-'Used data'!P10)*0.01,0.94))</f>
        <v>1</v>
      </c>
      <c r="R10" s="11">
        <f>IF(OR('Used data'!Q10="Irrelevant",'Used data'!R10="Irrelevant",'Used data'!Q10="Straight"),1,IF(AND(OR(I10="Motorway link",I10="Exit diverge",I10="Entrance merge"),'Used data'!Q10&lt;4000),(EXP(0.1096*1746.5/'Used data'!Q10)/EXP(0.1096*1746.5/4000))*('Used data'!R10/1000)/G10+(G10-'Used data'!R10/1000)/G10,1))</f>
        <v>1</v>
      </c>
      <c r="S10" s="11">
        <f>IF(OR('Used data'!S10="Irrelevant",'Used data'!T10="Irrelevant",'Used data'!S10="Straight"),1,IF(AND(OR(I10="Motorway link",I10="Exit diverge",I10="Entrance merge"),'Used data'!S10&lt;4000),(EXP(0.1096*1746.5/'Used data'!S10)/EXP(0.1096*1746.5/4000))*('Used data'!T10/1000)/G10+(G10-'Used data'!T10/1000)/G10,1))</f>
        <v>1</v>
      </c>
      <c r="T10" s="11">
        <f>IF('Used data'!U10="Irrelevant",1,IF(AND(OR(I10="Motorway link",I10="Exit diverge",I10="Entrance merge",I10="Exit ramp",I10="Entrance ramp"),'Used data'!U10="Yes"),0.95,1))</f>
        <v>1</v>
      </c>
      <c r="U10" s="11">
        <f>IF('Used data'!U10="Irrelevant",1,IF(AND(OR(I10="Motorway link",I10="Exit diverge",I10="Entrance merge",I10="Exit ramp",I10="Entrance ramp"),'Used data'!U10="Yes"),0.96,1))</f>
        <v>1</v>
      </c>
      <c r="V10" s="11">
        <f>IF('Used data'!U10="Irrelevant",1,IF(AND(OR(I10="Motorway link",I10="Exit diverge",I10="Entrance merge",I10="Exit ramp",I10="Entrance ramp"),'Used data'!U10="Yes"),0.79,1))</f>
        <v>1</v>
      </c>
      <c r="W10" s="11">
        <f>IF('Used data'!U10="Irrelevant",1,IF(AND(OR(I10="Motorway link",I10="Exit diverge",I10="Entrance merge",I10="Exit ramp",I10="Entrance ramp"),'Used data'!U10="Yes"),0.94,1))</f>
        <v>1</v>
      </c>
      <c r="X10" s="11">
        <f>IF('Used data'!U10="Irrelevant",1,IF(AND(OR(I10="Motorway link",I10="Exit diverge",I10="Entrance merge",I10="Exit ramp",I10="Entrance ramp"),'Used data'!U10="Yes"),0.97,1))</f>
        <v>1</v>
      </c>
      <c r="Y10" s="11">
        <f>IF(AND(I10="Exit ramp",'Used data'!V10="2-curved diamond ramp"),1.32,IF(AND(I10="Exit ramp",'Used data'!V10="S-shaped ramp"),2.05,IF(AND(I10="Exit ramp",'Used data'!V10="U-shaped ramp"),4.11,IF(AND(I10="Exit ramp",'Used data'!V10="Flyover hook ramp"),5.15,IF(AND(I10="Exit ramp",'Used data'!V10="Directional ramp"),1.07,IF(AND(I10="Entrance ramp",'Used data'!V10="2-curved diamond ramp"),0.93,IF(AND(I10="Entrance ramp",'Used data'!V10="S-shaped ramp"),2.48,IF(AND(I10="Entrance ramp",'Used data'!V10="U-shaped ramp"),4.15,IF(AND(I10="Entrance ramp",'Used data'!V10="Flyover hook ramp"),5.26,IF(AND(I10="Entrance ramp",'Used data'!V10="Directional ramp"),1.42,1))))))))))</f>
        <v>1</v>
      </c>
      <c r="Z10" s="11">
        <f>IF(OR('Used data'!W10="Straight",'Used data'!W10="Irrelevant",'Used data'!X10="Irrelevant",'Used data'!Y10="Irrelevant"),1,1+1.545*1000/32.2*((('Used data'!Y10*3268/3600)/('Used data'!W10/0.306))^2)*('Used data'!X10/1000)/G10)</f>
        <v>1</v>
      </c>
      <c r="AA10" s="11">
        <f>IF(OR('Used data'!W10="Straight",'Used data'!W10="Irrelevant",'Used data'!X10="Irrelevant",'Used data'!Y10="Irrelevant"),1,1+1.961*1000/32.2*((('Used data'!Y10*3268/3600)/('Used data'!W10/0.306))^2)*('Used data'!X10/1000)/G10)</f>
        <v>1</v>
      </c>
      <c r="AB10" s="11">
        <f>IF(OR('Used data'!Z10="Straight",'Used data'!Z10="Irrelevant",'Used data'!AA10="Irrelevant",'Used data'!AB10="Irrelevant"),1,1+1.545*1000/32.2*((('Used data'!AB10*3268/3600)/('Used data'!Z10/0.306))^2)*('Used data'!AA10/1000)/G10)</f>
        <v>1</v>
      </c>
      <c r="AC10" s="11">
        <f>IF(OR('Used data'!Z10="Straight",'Used data'!Z10="Irrelevant",'Used data'!AA10="Irrelevant",'Used data'!AB10="Irrelevant"),1,1+1.961*1000/32.2*((('Used data'!AB10*3268/3600)/('Used data'!Z10/0.306))^2)*('Used data'!AA10/1000)/G10)</f>
        <v>1</v>
      </c>
      <c r="AD10" s="11">
        <f>IF(OR('Used data'!AC10="Irrelevant",'Used data'!AC10="No"),1,IF(AND('Used data'!AC10="Yes",OR('Used data'!Q10&lt;301,'Used data'!S10&lt;301)),1-(0.5*('Used data'!R10+'Used data'!T10)/('Used data'!G10*1000)),IF(AND('Used data'!AC10="Yes",OR('Used data'!Q10&lt;601,'Used data'!S10&lt;601)),1-(0.25*('Used data'!R10+'Used data'!T10)/('Used data'!G10*1000)),1)))</f>
        <v>1</v>
      </c>
      <c r="AE10" s="11">
        <f>IF(OR('Used data'!AC10="Irrelevant",'Used data'!AC10="No"),1,IF(AND('Used data'!AC10="Yes",OR('Used data'!Q10&lt;301,'Used data'!S10&lt;301)),1-(0.4*('Used data'!R10+'Used data'!T10)/('Used data'!G10*1000)),IF(AND('Used data'!AC10="Yes",OR('Used data'!Q10&lt;601,'Used data'!S10&lt;601)),1-(0.2*('Used data'!R10+'Used data'!T10)/('Used data'!G10*1000)),1)))</f>
        <v>1</v>
      </c>
      <c r="AF10" s="11">
        <f>IF('Used data'!AD10="110 kph",0.79,1)</f>
        <v>1</v>
      </c>
      <c r="AG10" s="11">
        <f>IF('Used data'!AD10="110 kph",0.94,1)</f>
        <v>1</v>
      </c>
      <c r="AH10" s="11">
        <f>IF('Used data'!AD10="110 kph",0.66,1)</f>
        <v>1</v>
      </c>
      <c r="AI10" s="11">
        <f>IF('Used data'!AD10="110 kph",0.82,1)</f>
        <v>1</v>
      </c>
      <c r="AJ10" s="11">
        <f>IF(AND('Used data'!AE10="Yes",I10="Entrance merge"),0.65*'Used data'!AF10+1-'Used data'!AF10,1)</f>
        <v>1</v>
      </c>
      <c r="AK10" s="12" t="str">
        <f t="shared" si="0"/>
        <v/>
      </c>
      <c r="AL10" s="12" t="str">
        <f t="shared" si="1"/>
        <v/>
      </c>
      <c r="AM10" s="12" t="str">
        <f t="shared" si="2"/>
        <v/>
      </c>
      <c r="AN10" s="12" t="str">
        <f t="shared" si="3"/>
        <v/>
      </c>
      <c r="AO10" s="12" t="str">
        <f t="shared" si="4"/>
        <v/>
      </c>
      <c r="AP10" s="12" t="str">
        <f t="shared" si="5"/>
        <v/>
      </c>
      <c r="AQ10" s="4" t="str">
        <f t="shared" si="6"/>
        <v/>
      </c>
    </row>
    <row r="11" spans="1:43" x14ac:dyDescent="0.3">
      <c r="A11" s="4" t="str">
        <f>IF('Input data'!A26="","",'Input data'!A26)</f>
        <v/>
      </c>
      <c r="B11" s="4" t="str">
        <f>IF('Input data'!B26="","",'Input data'!B26)</f>
        <v/>
      </c>
      <c r="C11" s="4" t="str">
        <f>IF('Input data'!C26="","",'Input data'!C26)</f>
        <v/>
      </c>
      <c r="D11" s="4" t="str">
        <f>IF('Input data'!D26="","",'Input data'!D26)</f>
        <v/>
      </c>
      <c r="E11" s="4" t="str">
        <f>IF('Input data'!E26="","",'Input data'!E26)</f>
        <v/>
      </c>
      <c r="F11" s="4" t="str">
        <f>IF('Input data'!F26="","",'Input data'!F26)</f>
        <v/>
      </c>
      <c r="G11" s="4">
        <f>IF('Input data'!G26="","",'Input data'!G26)</f>
        <v>0</v>
      </c>
      <c r="H11" s="4" t="str">
        <f>IF('Input data'!H26&gt;0.5,'Input data'!H26,"")</f>
        <v/>
      </c>
      <c r="I11" s="4" t="str">
        <f>IF('Input data'!I26="","",'Input data'!I26)</f>
        <v/>
      </c>
      <c r="J11" s="11">
        <f>IF('Used data'!J11="Irrelevant",1,IF('Used data'!J11&gt;3,1.2,1))</f>
        <v>1</v>
      </c>
      <c r="K11" s="11">
        <f>IF('Used data'!K11="Irrelevant",1,IF(AND(OR(I11="Motorway link",I11="Exit diverge",I11="Entrance merge"),'Used data'!K11&lt;3.5),1+(3.5-'Used data'!K11)*0.12,IF(AND(OR(I11="Exit ramp",I11="Entrance ramp"),'Used data'!K11&lt;3.5),1+(3.5-'Used data'!K11)*0.16,1)))</f>
        <v>1</v>
      </c>
      <c r="L11" s="11">
        <f>IF('Used data'!L11="Irrelevant",1,IF(AND('Used data'!L11="Yes",'Used data'!J11=2),0.6*'Used data'!M11+(1-'Used data'!M11),IF(AND('Used data'!L11="Yes",'Used data'!J11=3),0.7*'Used data'!M11+(1-'Used data'!M11),IF(AND('Used data'!L11="Yes",'Used data'!J11=4),0.76*'Used data'!M11+(1-'Used data'!M11),IF(AND('Used data'!L11="Yes",'Used data'!J11&gt;4.99999999),0.8*'Used data'!M11+(1-'Used data'!M11),1)))))</f>
        <v>1</v>
      </c>
      <c r="M11" s="11">
        <f>IF('Used data'!L11="Irrelevant",1,IF(AND('Used data'!L11="Yes",'Used data'!J11=2),0.8*'Used data'!M11+(1-'Used data'!M11),IF(AND('Used data'!L11="Yes",'Used data'!J11=3),0.85*'Used data'!M11+(1-'Used data'!M11),IF(AND('Used data'!L11="Yes",'Used data'!J11=4),0.88*'Used data'!M11+(1-'Used data'!M11),IF(AND('Used data'!L11="Yes",'Used data'!J11&gt;4.99999999),0.9*'Used data'!M11+(1-'Used data'!M11),1)))))</f>
        <v>1</v>
      </c>
      <c r="N11" s="11">
        <f>IF('Used data'!N11="Irrelevant",1,IF(AND(OR(I11="Motorway link",I11="Exit diverge",I11="Entrance merge"),'Used data'!N11&lt;3),1+(3-'Used data'!N11)*0.09333333,1))</f>
        <v>1</v>
      </c>
      <c r="O11" s="11">
        <f>IF('Used data'!N11="Irrelevant",1,IF(AND(OR(I11="Motorway link",I11="Exit diverge",I11="Entrance merge"),'Used data'!N11&lt;3),1+(3-'Used data'!N11)*0.19666667,1))</f>
        <v>1</v>
      </c>
      <c r="P11" s="11">
        <f>IF('Used data'!O11="Irrelevant",1,IF(AND(OR(I11="Motorway link",I11="Exit diverge",I11="Entrance merge"),'Used data'!O11&lt;3.00000001),1+(0.5-'Used data'!O11)*0.04,IF(AND(OR(I11="Exit ramp",I11="Entrance ramp"),'Used data'!O11&lt;3.00000001),1+(0.5-'Used data'!O11)*0.08,IF(OR(I11="Motorway link",I11="Exit diverge",I11="Entrance merge"),0.9,0.8))))</f>
        <v>1</v>
      </c>
      <c r="Q11" s="11">
        <f>IF('Used data'!P11="Irrelevant",1,IF(AND(OR(I11="Motorway link",I11="Exit diverge",I11="Entrance merge"),'Used data'!P11&lt;11.00000001),1+(5-'Used data'!P11)*0.01,0.94))</f>
        <v>1</v>
      </c>
      <c r="R11" s="11">
        <f>IF(OR('Used data'!Q11="Irrelevant",'Used data'!R11="Irrelevant",'Used data'!Q11="Straight"),1,IF(AND(OR(I11="Motorway link",I11="Exit diverge",I11="Entrance merge"),'Used data'!Q11&lt;4000),(EXP(0.1096*1746.5/'Used data'!Q11)/EXP(0.1096*1746.5/4000))*('Used data'!R11/1000)/G11+(G11-'Used data'!R11/1000)/G11,1))</f>
        <v>1</v>
      </c>
      <c r="S11" s="11">
        <f>IF(OR('Used data'!S11="Irrelevant",'Used data'!T11="Irrelevant",'Used data'!S11="Straight"),1,IF(AND(OR(I11="Motorway link",I11="Exit diverge",I11="Entrance merge"),'Used data'!S11&lt;4000),(EXP(0.1096*1746.5/'Used data'!S11)/EXP(0.1096*1746.5/4000))*('Used data'!T11/1000)/G11+(G11-'Used data'!T11/1000)/G11,1))</f>
        <v>1</v>
      </c>
      <c r="T11" s="11">
        <f>IF('Used data'!U11="Irrelevant",1,IF(AND(OR(I11="Motorway link",I11="Exit diverge",I11="Entrance merge",I11="Exit ramp",I11="Entrance ramp"),'Used data'!U11="Yes"),0.95,1))</f>
        <v>1</v>
      </c>
      <c r="U11" s="11">
        <f>IF('Used data'!U11="Irrelevant",1,IF(AND(OR(I11="Motorway link",I11="Exit diverge",I11="Entrance merge",I11="Exit ramp",I11="Entrance ramp"),'Used data'!U11="Yes"),0.96,1))</f>
        <v>1</v>
      </c>
      <c r="V11" s="11">
        <f>IF('Used data'!U11="Irrelevant",1,IF(AND(OR(I11="Motorway link",I11="Exit diverge",I11="Entrance merge",I11="Exit ramp",I11="Entrance ramp"),'Used data'!U11="Yes"),0.79,1))</f>
        <v>1</v>
      </c>
      <c r="W11" s="11">
        <f>IF('Used data'!U11="Irrelevant",1,IF(AND(OR(I11="Motorway link",I11="Exit diverge",I11="Entrance merge",I11="Exit ramp",I11="Entrance ramp"),'Used data'!U11="Yes"),0.94,1))</f>
        <v>1</v>
      </c>
      <c r="X11" s="11">
        <f>IF('Used data'!U11="Irrelevant",1,IF(AND(OR(I11="Motorway link",I11="Exit diverge",I11="Entrance merge",I11="Exit ramp",I11="Entrance ramp"),'Used data'!U11="Yes"),0.97,1))</f>
        <v>1</v>
      </c>
      <c r="Y11" s="11">
        <f>IF(AND(I11="Exit ramp",'Used data'!V11="2-curved diamond ramp"),1.32,IF(AND(I11="Exit ramp",'Used data'!V11="S-shaped ramp"),2.05,IF(AND(I11="Exit ramp",'Used data'!V11="U-shaped ramp"),4.11,IF(AND(I11="Exit ramp",'Used data'!V11="Flyover hook ramp"),5.15,IF(AND(I11="Exit ramp",'Used data'!V11="Directional ramp"),1.07,IF(AND(I11="Entrance ramp",'Used data'!V11="2-curved diamond ramp"),0.93,IF(AND(I11="Entrance ramp",'Used data'!V11="S-shaped ramp"),2.48,IF(AND(I11="Entrance ramp",'Used data'!V11="U-shaped ramp"),4.15,IF(AND(I11="Entrance ramp",'Used data'!V11="Flyover hook ramp"),5.26,IF(AND(I11="Entrance ramp",'Used data'!V11="Directional ramp"),1.42,1))))))))))</f>
        <v>1</v>
      </c>
      <c r="Z11" s="11">
        <f>IF(OR('Used data'!W11="Straight",'Used data'!W11="Irrelevant",'Used data'!X11="Irrelevant",'Used data'!Y11="Irrelevant"),1,1+1.545*1000/32.2*((('Used data'!Y11*3268/3600)/('Used data'!W11/0.306))^2)*('Used data'!X11/1000)/G11)</f>
        <v>1</v>
      </c>
      <c r="AA11" s="11">
        <f>IF(OR('Used data'!W11="Straight",'Used data'!W11="Irrelevant",'Used data'!X11="Irrelevant",'Used data'!Y11="Irrelevant"),1,1+1.961*1000/32.2*((('Used data'!Y11*3268/3600)/('Used data'!W11/0.306))^2)*('Used data'!X11/1000)/G11)</f>
        <v>1</v>
      </c>
      <c r="AB11" s="11">
        <f>IF(OR('Used data'!Z11="Straight",'Used data'!Z11="Irrelevant",'Used data'!AA11="Irrelevant",'Used data'!AB11="Irrelevant"),1,1+1.545*1000/32.2*((('Used data'!AB11*3268/3600)/('Used data'!Z11/0.306))^2)*('Used data'!AA11/1000)/G11)</f>
        <v>1</v>
      </c>
      <c r="AC11" s="11">
        <f>IF(OR('Used data'!Z11="Straight",'Used data'!Z11="Irrelevant",'Used data'!AA11="Irrelevant",'Used data'!AB11="Irrelevant"),1,1+1.961*1000/32.2*((('Used data'!AB11*3268/3600)/('Used data'!Z11/0.306))^2)*('Used data'!AA11/1000)/G11)</f>
        <v>1</v>
      </c>
      <c r="AD11" s="11">
        <f>IF(OR('Used data'!AC11="Irrelevant",'Used data'!AC11="No"),1,IF(AND('Used data'!AC11="Yes",OR('Used data'!Q11&lt;301,'Used data'!S11&lt;301)),1-(0.5*('Used data'!R11+'Used data'!T11)/('Used data'!G11*1000)),IF(AND('Used data'!AC11="Yes",OR('Used data'!Q11&lt;601,'Used data'!S11&lt;601)),1-(0.25*('Used data'!R11+'Used data'!T11)/('Used data'!G11*1000)),1)))</f>
        <v>1</v>
      </c>
      <c r="AE11" s="11">
        <f>IF(OR('Used data'!AC11="Irrelevant",'Used data'!AC11="No"),1,IF(AND('Used data'!AC11="Yes",OR('Used data'!Q11&lt;301,'Used data'!S11&lt;301)),1-(0.4*('Used data'!R11+'Used data'!T11)/('Used data'!G11*1000)),IF(AND('Used data'!AC11="Yes",OR('Used data'!Q11&lt;601,'Used data'!S11&lt;601)),1-(0.2*('Used data'!R11+'Used data'!T11)/('Used data'!G11*1000)),1)))</f>
        <v>1</v>
      </c>
      <c r="AF11" s="11">
        <f>IF('Used data'!AD11="110 kph",0.79,1)</f>
        <v>1</v>
      </c>
      <c r="AG11" s="11">
        <f>IF('Used data'!AD11="110 kph",0.94,1)</f>
        <v>1</v>
      </c>
      <c r="AH11" s="11">
        <f>IF('Used data'!AD11="110 kph",0.66,1)</f>
        <v>1</v>
      </c>
      <c r="AI11" s="11">
        <f>IF('Used data'!AD11="110 kph",0.82,1)</f>
        <v>1</v>
      </c>
      <c r="AJ11" s="11">
        <f>IF(AND('Used data'!AE11="Yes",I11="Entrance merge"),0.65*'Used data'!AF11+1-'Used data'!AF11,1)</f>
        <v>1</v>
      </c>
      <c r="AK11" s="12" t="str">
        <f t="shared" si="0"/>
        <v/>
      </c>
      <c r="AL11" s="12" t="str">
        <f t="shared" si="1"/>
        <v/>
      </c>
      <c r="AM11" s="12" t="str">
        <f t="shared" si="2"/>
        <v/>
      </c>
      <c r="AN11" s="12" t="str">
        <f t="shared" si="3"/>
        <v/>
      </c>
      <c r="AO11" s="12" t="str">
        <f t="shared" si="4"/>
        <v/>
      </c>
      <c r="AP11" s="12" t="str">
        <f t="shared" si="5"/>
        <v/>
      </c>
      <c r="AQ11" s="4" t="str">
        <f t="shared" si="6"/>
        <v/>
      </c>
    </row>
    <row r="12" spans="1:43" x14ac:dyDescent="0.3">
      <c r="A12" s="4" t="str">
        <f>IF('Input data'!A27="","",'Input data'!A27)</f>
        <v/>
      </c>
      <c r="B12" s="4" t="str">
        <f>IF('Input data'!B27="","",'Input data'!B27)</f>
        <v/>
      </c>
      <c r="C12" s="4" t="str">
        <f>IF('Input data'!C27="","",'Input data'!C27)</f>
        <v/>
      </c>
      <c r="D12" s="4" t="str">
        <f>IF('Input data'!D27="","",'Input data'!D27)</f>
        <v/>
      </c>
      <c r="E12" s="4" t="str">
        <f>IF('Input data'!E27="","",'Input data'!E27)</f>
        <v/>
      </c>
      <c r="F12" s="4" t="str">
        <f>IF('Input data'!F27="","",'Input data'!F27)</f>
        <v/>
      </c>
      <c r="G12" s="4">
        <f>IF('Input data'!G27="","",'Input data'!G27)</f>
        <v>0</v>
      </c>
      <c r="H12" s="4" t="str">
        <f>IF('Input data'!H27&gt;0.5,'Input data'!H27,"")</f>
        <v/>
      </c>
      <c r="I12" s="4" t="str">
        <f>IF('Input data'!I27="","",'Input data'!I27)</f>
        <v/>
      </c>
      <c r="J12" s="11">
        <f>IF('Used data'!J12="Irrelevant",1,IF('Used data'!J12&gt;3,1.2,1))</f>
        <v>1</v>
      </c>
      <c r="K12" s="11">
        <f>IF('Used data'!K12="Irrelevant",1,IF(AND(OR(I12="Motorway link",I12="Exit diverge",I12="Entrance merge"),'Used data'!K12&lt;3.5),1+(3.5-'Used data'!K12)*0.12,IF(AND(OR(I12="Exit ramp",I12="Entrance ramp"),'Used data'!K12&lt;3.5),1+(3.5-'Used data'!K12)*0.16,1)))</f>
        <v>1</v>
      </c>
      <c r="L12" s="11">
        <f>IF('Used data'!L12="Irrelevant",1,IF(AND('Used data'!L12="Yes",'Used data'!J12=2),0.6*'Used data'!M12+(1-'Used data'!M12),IF(AND('Used data'!L12="Yes",'Used data'!J12=3),0.7*'Used data'!M12+(1-'Used data'!M12),IF(AND('Used data'!L12="Yes",'Used data'!J12=4),0.76*'Used data'!M12+(1-'Used data'!M12),IF(AND('Used data'!L12="Yes",'Used data'!J12&gt;4.99999999),0.8*'Used data'!M12+(1-'Used data'!M12),1)))))</f>
        <v>1</v>
      </c>
      <c r="M12" s="11">
        <f>IF('Used data'!L12="Irrelevant",1,IF(AND('Used data'!L12="Yes",'Used data'!J12=2),0.8*'Used data'!M12+(1-'Used data'!M12),IF(AND('Used data'!L12="Yes",'Used data'!J12=3),0.85*'Used data'!M12+(1-'Used data'!M12),IF(AND('Used data'!L12="Yes",'Used data'!J12=4),0.88*'Used data'!M12+(1-'Used data'!M12),IF(AND('Used data'!L12="Yes",'Used data'!J12&gt;4.99999999),0.9*'Used data'!M12+(1-'Used data'!M12),1)))))</f>
        <v>1</v>
      </c>
      <c r="N12" s="11">
        <f>IF('Used data'!N12="Irrelevant",1,IF(AND(OR(I12="Motorway link",I12="Exit diverge",I12="Entrance merge"),'Used data'!N12&lt;3),1+(3-'Used data'!N12)*0.09333333,1))</f>
        <v>1</v>
      </c>
      <c r="O12" s="11">
        <f>IF('Used data'!N12="Irrelevant",1,IF(AND(OR(I12="Motorway link",I12="Exit diverge",I12="Entrance merge"),'Used data'!N12&lt;3),1+(3-'Used data'!N12)*0.19666667,1))</f>
        <v>1</v>
      </c>
      <c r="P12" s="11">
        <f>IF('Used data'!O12="Irrelevant",1,IF(AND(OR(I12="Motorway link",I12="Exit diverge",I12="Entrance merge"),'Used data'!O12&lt;3.00000001),1+(0.5-'Used data'!O12)*0.04,IF(AND(OR(I12="Exit ramp",I12="Entrance ramp"),'Used data'!O12&lt;3.00000001),1+(0.5-'Used data'!O12)*0.08,IF(OR(I12="Motorway link",I12="Exit diverge",I12="Entrance merge"),0.9,0.8))))</f>
        <v>1</v>
      </c>
      <c r="Q12" s="11">
        <f>IF('Used data'!P12="Irrelevant",1,IF(AND(OR(I12="Motorway link",I12="Exit diverge",I12="Entrance merge"),'Used data'!P12&lt;11.00000001),1+(5-'Used data'!P12)*0.01,0.94))</f>
        <v>1</v>
      </c>
      <c r="R12" s="11">
        <f>IF(OR('Used data'!Q12="Irrelevant",'Used data'!R12="Irrelevant",'Used data'!Q12="Straight"),1,IF(AND(OR(I12="Motorway link",I12="Exit diverge",I12="Entrance merge"),'Used data'!Q12&lt;4000),(EXP(0.1096*1746.5/'Used data'!Q12)/EXP(0.1096*1746.5/4000))*('Used data'!R12/1000)/G12+(G12-'Used data'!R12/1000)/G12,1))</f>
        <v>1</v>
      </c>
      <c r="S12" s="11">
        <f>IF(OR('Used data'!S12="Irrelevant",'Used data'!T12="Irrelevant",'Used data'!S12="Straight"),1,IF(AND(OR(I12="Motorway link",I12="Exit diverge",I12="Entrance merge"),'Used data'!S12&lt;4000),(EXP(0.1096*1746.5/'Used data'!S12)/EXP(0.1096*1746.5/4000))*('Used data'!T12/1000)/G12+(G12-'Used data'!T12/1000)/G12,1))</f>
        <v>1</v>
      </c>
      <c r="T12" s="11">
        <f>IF('Used data'!U12="Irrelevant",1,IF(AND(OR(I12="Motorway link",I12="Exit diverge",I12="Entrance merge",I12="Exit ramp",I12="Entrance ramp"),'Used data'!U12="Yes"),0.95,1))</f>
        <v>1</v>
      </c>
      <c r="U12" s="11">
        <f>IF('Used data'!U12="Irrelevant",1,IF(AND(OR(I12="Motorway link",I12="Exit diverge",I12="Entrance merge",I12="Exit ramp",I12="Entrance ramp"),'Used data'!U12="Yes"),0.96,1))</f>
        <v>1</v>
      </c>
      <c r="V12" s="11">
        <f>IF('Used data'!U12="Irrelevant",1,IF(AND(OR(I12="Motorway link",I12="Exit diverge",I12="Entrance merge",I12="Exit ramp",I12="Entrance ramp"),'Used data'!U12="Yes"),0.79,1))</f>
        <v>1</v>
      </c>
      <c r="W12" s="11">
        <f>IF('Used data'!U12="Irrelevant",1,IF(AND(OR(I12="Motorway link",I12="Exit diverge",I12="Entrance merge",I12="Exit ramp",I12="Entrance ramp"),'Used data'!U12="Yes"),0.94,1))</f>
        <v>1</v>
      </c>
      <c r="X12" s="11">
        <f>IF('Used data'!U12="Irrelevant",1,IF(AND(OR(I12="Motorway link",I12="Exit diverge",I12="Entrance merge",I12="Exit ramp",I12="Entrance ramp"),'Used data'!U12="Yes"),0.97,1))</f>
        <v>1</v>
      </c>
      <c r="Y12" s="11">
        <f>IF(AND(I12="Exit ramp",'Used data'!V12="2-curved diamond ramp"),1.32,IF(AND(I12="Exit ramp",'Used data'!V12="S-shaped ramp"),2.05,IF(AND(I12="Exit ramp",'Used data'!V12="U-shaped ramp"),4.11,IF(AND(I12="Exit ramp",'Used data'!V12="Flyover hook ramp"),5.15,IF(AND(I12="Exit ramp",'Used data'!V12="Directional ramp"),1.07,IF(AND(I12="Entrance ramp",'Used data'!V12="2-curved diamond ramp"),0.93,IF(AND(I12="Entrance ramp",'Used data'!V12="S-shaped ramp"),2.48,IF(AND(I12="Entrance ramp",'Used data'!V12="U-shaped ramp"),4.15,IF(AND(I12="Entrance ramp",'Used data'!V12="Flyover hook ramp"),5.26,IF(AND(I12="Entrance ramp",'Used data'!V12="Directional ramp"),1.42,1))))))))))</f>
        <v>1</v>
      </c>
      <c r="Z12" s="11">
        <f>IF(OR('Used data'!W12="Straight",'Used data'!W12="Irrelevant",'Used data'!X12="Irrelevant",'Used data'!Y12="Irrelevant"),1,1+1.545*1000/32.2*((('Used data'!Y12*3268/3600)/('Used data'!W12/0.306))^2)*('Used data'!X12/1000)/G12)</f>
        <v>1</v>
      </c>
      <c r="AA12" s="11">
        <f>IF(OR('Used data'!W12="Straight",'Used data'!W12="Irrelevant",'Used data'!X12="Irrelevant",'Used data'!Y12="Irrelevant"),1,1+1.961*1000/32.2*((('Used data'!Y12*3268/3600)/('Used data'!W12/0.306))^2)*('Used data'!X12/1000)/G12)</f>
        <v>1</v>
      </c>
      <c r="AB12" s="11">
        <f>IF(OR('Used data'!Z12="Straight",'Used data'!Z12="Irrelevant",'Used data'!AA12="Irrelevant",'Used data'!AB12="Irrelevant"),1,1+1.545*1000/32.2*((('Used data'!AB12*3268/3600)/('Used data'!Z12/0.306))^2)*('Used data'!AA12/1000)/G12)</f>
        <v>1</v>
      </c>
      <c r="AC12" s="11">
        <f>IF(OR('Used data'!Z12="Straight",'Used data'!Z12="Irrelevant",'Used data'!AA12="Irrelevant",'Used data'!AB12="Irrelevant"),1,1+1.961*1000/32.2*((('Used data'!AB12*3268/3600)/('Used data'!Z12/0.306))^2)*('Used data'!AA12/1000)/G12)</f>
        <v>1</v>
      </c>
      <c r="AD12" s="11">
        <f>IF(OR('Used data'!AC12="Irrelevant",'Used data'!AC12="No"),1,IF(AND('Used data'!AC12="Yes",OR('Used data'!Q12&lt;301,'Used data'!S12&lt;301)),1-(0.5*('Used data'!R12+'Used data'!T12)/('Used data'!G12*1000)),IF(AND('Used data'!AC12="Yes",OR('Used data'!Q12&lt;601,'Used data'!S12&lt;601)),1-(0.25*('Used data'!R12+'Used data'!T12)/('Used data'!G12*1000)),1)))</f>
        <v>1</v>
      </c>
      <c r="AE12" s="11">
        <f>IF(OR('Used data'!AC12="Irrelevant",'Used data'!AC12="No"),1,IF(AND('Used data'!AC12="Yes",OR('Used data'!Q12&lt;301,'Used data'!S12&lt;301)),1-(0.4*('Used data'!R12+'Used data'!T12)/('Used data'!G12*1000)),IF(AND('Used data'!AC12="Yes",OR('Used data'!Q12&lt;601,'Used data'!S12&lt;601)),1-(0.2*('Used data'!R12+'Used data'!T12)/('Used data'!G12*1000)),1)))</f>
        <v>1</v>
      </c>
      <c r="AF12" s="11">
        <f>IF('Used data'!AD12="110 kph",0.79,1)</f>
        <v>1</v>
      </c>
      <c r="AG12" s="11">
        <f>IF('Used data'!AD12="110 kph",0.94,1)</f>
        <v>1</v>
      </c>
      <c r="AH12" s="11">
        <f>IF('Used data'!AD12="110 kph",0.66,1)</f>
        <v>1</v>
      </c>
      <c r="AI12" s="11">
        <f>IF('Used data'!AD12="110 kph",0.82,1)</f>
        <v>1</v>
      </c>
      <c r="AJ12" s="11">
        <f>IF(AND('Used data'!AE12="Yes",I12="Entrance merge"),0.65*'Used data'!AF12+1-'Used data'!AF12,1)</f>
        <v>1</v>
      </c>
      <c r="AK12" s="12" t="str">
        <f t="shared" si="0"/>
        <v/>
      </c>
      <c r="AL12" s="12" t="str">
        <f t="shared" si="1"/>
        <v/>
      </c>
      <c r="AM12" s="12" t="str">
        <f t="shared" si="2"/>
        <v/>
      </c>
      <c r="AN12" s="12" t="str">
        <f t="shared" si="3"/>
        <v/>
      </c>
      <c r="AO12" s="12" t="str">
        <f t="shared" si="4"/>
        <v/>
      </c>
      <c r="AP12" s="12" t="str">
        <f t="shared" si="5"/>
        <v/>
      </c>
      <c r="AQ12" s="4" t="str">
        <f t="shared" si="6"/>
        <v/>
      </c>
    </row>
    <row r="13" spans="1:43" x14ac:dyDescent="0.3">
      <c r="A13" s="4" t="str">
        <f>IF('Input data'!A28="","",'Input data'!A28)</f>
        <v/>
      </c>
      <c r="B13" s="4" t="str">
        <f>IF('Input data'!B28="","",'Input data'!B28)</f>
        <v/>
      </c>
      <c r="C13" s="4" t="str">
        <f>IF('Input data'!C28="","",'Input data'!C28)</f>
        <v/>
      </c>
      <c r="D13" s="4" t="str">
        <f>IF('Input data'!D28="","",'Input data'!D28)</f>
        <v/>
      </c>
      <c r="E13" s="4" t="str">
        <f>IF('Input data'!E28="","",'Input data'!E28)</f>
        <v/>
      </c>
      <c r="F13" s="4" t="str">
        <f>IF('Input data'!F28="","",'Input data'!F28)</f>
        <v/>
      </c>
      <c r="G13" s="4">
        <f>IF('Input data'!G28="","",'Input data'!G28)</f>
        <v>0</v>
      </c>
      <c r="H13" s="4" t="str">
        <f>IF('Input data'!H28&gt;0.5,'Input data'!H28,"")</f>
        <v/>
      </c>
      <c r="I13" s="4" t="str">
        <f>IF('Input data'!I28="","",'Input data'!I28)</f>
        <v/>
      </c>
      <c r="J13" s="11">
        <f>IF('Used data'!J13="Irrelevant",1,IF('Used data'!J13&gt;3,1.2,1))</f>
        <v>1</v>
      </c>
      <c r="K13" s="11">
        <f>IF('Used data'!K13="Irrelevant",1,IF(AND(OR(I13="Motorway link",I13="Exit diverge",I13="Entrance merge"),'Used data'!K13&lt;3.5),1+(3.5-'Used data'!K13)*0.12,IF(AND(OR(I13="Exit ramp",I13="Entrance ramp"),'Used data'!K13&lt;3.5),1+(3.5-'Used data'!K13)*0.16,1)))</f>
        <v>1</v>
      </c>
      <c r="L13" s="11">
        <f>IF('Used data'!L13="Irrelevant",1,IF(AND('Used data'!L13="Yes",'Used data'!J13=2),0.6*'Used data'!M13+(1-'Used data'!M13),IF(AND('Used data'!L13="Yes",'Used data'!J13=3),0.7*'Used data'!M13+(1-'Used data'!M13),IF(AND('Used data'!L13="Yes",'Used data'!J13=4),0.76*'Used data'!M13+(1-'Used data'!M13),IF(AND('Used data'!L13="Yes",'Used data'!J13&gt;4.99999999),0.8*'Used data'!M13+(1-'Used data'!M13),1)))))</f>
        <v>1</v>
      </c>
      <c r="M13" s="11">
        <f>IF('Used data'!L13="Irrelevant",1,IF(AND('Used data'!L13="Yes",'Used data'!J13=2),0.8*'Used data'!M13+(1-'Used data'!M13),IF(AND('Used data'!L13="Yes",'Used data'!J13=3),0.85*'Used data'!M13+(1-'Used data'!M13),IF(AND('Used data'!L13="Yes",'Used data'!J13=4),0.88*'Used data'!M13+(1-'Used data'!M13),IF(AND('Used data'!L13="Yes",'Used data'!J13&gt;4.99999999),0.9*'Used data'!M13+(1-'Used data'!M13),1)))))</f>
        <v>1</v>
      </c>
      <c r="N13" s="11">
        <f>IF('Used data'!N13="Irrelevant",1,IF(AND(OR(I13="Motorway link",I13="Exit diverge",I13="Entrance merge"),'Used data'!N13&lt;3),1+(3-'Used data'!N13)*0.09333333,1))</f>
        <v>1</v>
      </c>
      <c r="O13" s="11">
        <f>IF('Used data'!N13="Irrelevant",1,IF(AND(OR(I13="Motorway link",I13="Exit diverge",I13="Entrance merge"),'Used data'!N13&lt;3),1+(3-'Used data'!N13)*0.19666667,1))</f>
        <v>1</v>
      </c>
      <c r="P13" s="11">
        <f>IF('Used data'!O13="Irrelevant",1,IF(AND(OR(I13="Motorway link",I13="Exit diverge",I13="Entrance merge"),'Used data'!O13&lt;3.00000001),1+(0.5-'Used data'!O13)*0.04,IF(AND(OR(I13="Exit ramp",I13="Entrance ramp"),'Used data'!O13&lt;3.00000001),1+(0.5-'Used data'!O13)*0.08,IF(OR(I13="Motorway link",I13="Exit diverge",I13="Entrance merge"),0.9,0.8))))</f>
        <v>1</v>
      </c>
      <c r="Q13" s="11">
        <f>IF('Used data'!P13="Irrelevant",1,IF(AND(OR(I13="Motorway link",I13="Exit diverge",I13="Entrance merge"),'Used data'!P13&lt;11.00000001),1+(5-'Used data'!P13)*0.01,0.94))</f>
        <v>1</v>
      </c>
      <c r="R13" s="11">
        <f>IF(OR('Used data'!Q13="Irrelevant",'Used data'!R13="Irrelevant",'Used data'!Q13="Straight"),1,IF(AND(OR(I13="Motorway link",I13="Exit diverge",I13="Entrance merge"),'Used data'!Q13&lt;4000),(EXP(0.1096*1746.5/'Used data'!Q13)/EXP(0.1096*1746.5/4000))*('Used data'!R13/1000)/G13+(G13-'Used data'!R13/1000)/G13,1))</f>
        <v>1</v>
      </c>
      <c r="S13" s="11">
        <f>IF(OR('Used data'!S13="Irrelevant",'Used data'!T13="Irrelevant",'Used data'!S13="Straight"),1,IF(AND(OR(I13="Motorway link",I13="Exit diverge",I13="Entrance merge"),'Used data'!S13&lt;4000),(EXP(0.1096*1746.5/'Used data'!S13)/EXP(0.1096*1746.5/4000))*('Used data'!T13/1000)/G13+(G13-'Used data'!T13/1000)/G13,1))</f>
        <v>1</v>
      </c>
      <c r="T13" s="11">
        <f>IF('Used data'!U13="Irrelevant",1,IF(AND(OR(I13="Motorway link",I13="Exit diverge",I13="Entrance merge",I13="Exit ramp",I13="Entrance ramp"),'Used data'!U13="Yes"),0.95,1))</f>
        <v>1</v>
      </c>
      <c r="U13" s="11">
        <f>IF('Used data'!U13="Irrelevant",1,IF(AND(OR(I13="Motorway link",I13="Exit diverge",I13="Entrance merge",I13="Exit ramp",I13="Entrance ramp"),'Used data'!U13="Yes"),0.96,1))</f>
        <v>1</v>
      </c>
      <c r="V13" s="11">
        <f>IF('Used data'!U13="Irrelevant",1,IF(AND(OR(I13="Motorway link",I13="Exit diverge",I13="Entrance merge",I13="Exit ramp",I13="Entrance ramp"),'Used data'!U13="Yes"),0.79,1))</f>
        <v>1</v>
      </c>
      <c r="W13" s="11">
        <f>IF('Used data'!U13="Irrelevant",1,IF(AND(OR(I13="Motorway link",I13="Exit diverge",I13="Entrance merge",I13="Exit ramp",I13="Entrance ramp"),'Used data'!U13="Yes"),0.94,1))</f>
        <v>1</v>
      </c>
      <c r="X13" s="11">
        <f>IF('Used data'!U13="Irrelevant",1,IF(AND(OR(I13="Motorway link",I13="Exit diverge",I13="Entrance merge",I13="Exit ramp",I13="Entrance ramp"),'Used data'!U13="Yes"),0.97,1))</f>
        <v>1</v>
      </c>
      <c r="Y13" s="11">
        <f>IF(AND(I13="Exit ramp",'Used data'!V13="2-curved diamond ramp"),1.32,IF(AND(I13="Exit ramp",'Used data'!V13="S-shaped ramp"),2.05,IF(AND(I13="Exit ramp",'Used data'!V13="U-shaped ramp"),4.11,IF(AND(I13="Exit ramp",'Used data'!V13="Flyover hook ramp"),5.15,IF(AND(I13="Exit ramp",'Used data'!V13="Directional ramp"),1.07,IF(AND(I13="Entrance ramp",'Used data'!V13="2-curved diamond ramp"),0.93,IF(AND(I13="Entrance ramp",'Used data'!V13="S-shaped ramp"),2.48,IF(AND(I13="Entrance ramp",'Used data'!V13="U-shaped ramp"),4.15,IF(AND(I13="Entrance ramp",'Used data'!V13="Flyover hook ramp"),5.26,IF(AND(I13="Entrance ramp",'Used data'!V13="Directional ramp"),1.42,1))))))))))</f>
        <v>1</v>
      </c>
      <c r="Z13" s="11">
        <f>IF(OR('Used data'!W13="Straight",'Used data'!W13="Irrelevant",'Used data'!X13="Irrelevant",'Used data'!Y13="Irrelevant"),1,1+1.545*1000/32.2*((('Used data'!Y13*3268/3600)/('Used data'!W13/0.306))^2)*('Used data'!X13/1000)/G13)</f>
        <v>1</v>
      </c>
      <c r="AA13" s="11">
        <f>IF(OR('Used data'!W13="Straight",'Used data'!W13="Irrelevant",'Used data'!X13="Irrelevant",'Used data'!Y13="Irrelevant"),1,1+1.961*1000/32.2*((('Used data'!Y13*3268/3600)/('Used data'!W13/0.306))^2)*('Used data'!X13/1000)/G13)</f>
        <v>1</v>
      </c>
      <c r="AB13" s="11">
        <f>IF(OR('Used data'!Z13="Straight",'Used data'!Z13="Irrelevant",'Used data'!AA13="Irrelevant",'Used data'!AB13="Irrelevant"),1,1+1.545*1000/32.2*((('Used data'!AB13*3268/3600)/('Used data'!Z13/0.306))^2)*('Used data'!AA13/1000)/G13)</f>
        <v>1</v>
      </c>
      <c r="AC13" s="11">
        <f>IF(OR('Used data'!Z13="Straight",'Used data'!Z13="Irrelevant",'Used data'!AA13="Irrelevant",'Used data'!AB13="Irrelevant"),1,1+1.961*1000/32.2*((('Used data'!AB13*3268/3600)/('Used data'!Z13/0.306))^2)*('Used data'!AA13/1000)/G13)</f>
        <v>1</v>
      </c>
      <c r="AD13" s="11">
        <f>IF(OR('Used data'!AC13="Irrelevant",'Used data'!AC13="No"),1,IF(AND('Used data'!AC13="Yes",OR('Used data'!Q13&lt;301,'Used data'!S13&lt;301)),1-(0.5*('Used data'!R13+'Used data'!T13)/('Used data'!G13*1000)),IF(AND('Used data'!AC13="Yes",OR('Used data'!Q13&lt;601,'Used data'!S13&lt;601)),1-(0.25*('Used data'!R13+'Used data'!T13)/('Used data'!G13*1000)),1)))</f>
        <v>1</v>
      </c>
      <c r="AE13" s="11">
        <f>IF(OR('Used data'!AC13="Irrelevant",'Used data'!AC13="No"),1,IF(AND('Used data'!AC13="Yes",OR('Used data'!Q13&lt;301,'Used data'!S13&lt;301)),1-(0.4*('Used data'!R13+'Used data'!T13)/('Used data'!G13*1000)),IF(AND('Used data'!AC13="Yes",OR('Used data'!Q13&lt;601,'Used data'!S13&lt;601)),1-(0.2*('Used data'!R13+'Used data'!T13)/('Used data'!G13*1000)),1)))</f>
        <v>1</v>
      </c>
      <c r="AF13" s="11">
        <f>IF('Used data'!AD13="110 kph",0.79,1)</f>
        <v>1</v>
      </c>
      <c r="AG13" s="11">
        <f>IF('Used data'!AD13="110 kph",0.94,1)</f>
        <v>1</v>
      </c>
      <c r="AH13" s="11">
        <f>IF('Used data'!AD13="110 kph",0.66,1)</f>
        <v>1</v>
      </c>
      <c r="AI13" s="11">
        <f>IF('Used data'!AD13="110 kph",0.82,1)</f>
        <v>1</v>
      </c>
      <c r="AJ13" s="11">
        <f>IF(AND('Used data'!AE13="Yes",I13="Entrance merge"),0.65*'Used data'!AF13+1-'Used data'!AF13,1)</f>
        <v>1</v>
      </c>
      <c r="AK13" s="12" t="str">
        <f t="shared" si="0"/>
        <v/>
      </c>
      <c r="AL13" s="12" t="str">
        <f t="shared" si="1"/>
        <v/>
      </c>
      <c r="AM13" s="12" t="str">
        <f t="shared" si="2"/>
        <v/>
      </c>
      <c r="AN13" s="12" t="str">
        <f t="shared" si="3"/>
        <v/>
      </c>
      <c r="AO13" s="12" t="str">
        <f t="shared" si="4"/>
        <v/>
      </c>
      <c r="AP13" s="12" t="str">
        <f t="shared" si="5"/>
        <v/>
      </c>
      <c r="AQ13" s="4" t="str">
        <f t="shared" si="6"/>
        <v/>
      </c>
    </row>
    <row r="14" spans="1:43" x14ac:dyDescent="0.3">
      <c r="A14" s="4" t="str">
        <f>IF('Input data'!A29="","",'Input data'!A29)</f>
        <v/>
      </c>
      <c r="B14" s="4" t="str">
        <f>IF('Input data'!B29="","",'Input data'!B29)</f>
        <v/>
      </c>
      <c r="C14" s="4" t="str">
        <f>IF('Input data'!C29="","",'Input data'!C29)</f>
        <v/>
      </c>
      <c r="D14" s="4" t="str">
        <f>IF('Input data'!D29="","",'Input data'!D29)</f>
        <v/>
      </c>
      <c r="E14" s="4" t="str">
        <f>IF('Input data'!E29="","",'Input data'!E29)</f>
        <v/>
      </c>
      <c r="F14" s="4" t="str">
        <f>IF('Input data'!F29="","",'Input data'!F29)</f>
        <v/>
      </c>
      <c r="G14" s="4">
        <f>IF('Input data'!G29="","",'Input data'!G29)</f>
        <v>0</v>
      </c>
      <c r="H14" s="4" t="str">
        <f>IF('Input data'!H29&gt;0.5,'Input data'!H29,"")</f>
        <v/>
      </c>
      <c r="I14" s="4" t="str">
        <f>IF('Input data'!I29="","",'Input data'!I29)</f>
        <v/>
      </c>
      <c r="J14" s="11">
        <f>IF('Used data'!J14="Irrelevant",1,IF('Used data'!J14&gt;3,1.2,1))</f>
        <v>1</v>
      </c>
      <c r="K14" s="11">
        <f>IF('Used data'!K14="Irrelevant",1,IF(AND(OR(I14="Motorway link",I14="Exit diverge",I14="Entrance merge"),'Used data'!K14&lt;3.5),1+(3.5-'Used data'!K14)*0.12,IF(AND(OR(I14="Exit ramp",I14="Entrance ramp"),'Used data'!K14&lt;3.5),1+(3.5-'Used data'!K14)*0.16,1)))</f>
        <v>1</v>
      </c>
      <c r="L14" s="11">
        <f>IF('Used data'!L14="Irrelevant",1,IF(AND('Used data'!L14="Yes",'Used data'!J14=2),0.6*'Used data'!M14+(1-'Used data'!M14),IF(AND('Used data'!L14="Yes",'Used data'!J14=3),0.7*'Used data'!M14+(1-'Used data'!M14),IF(AND('Used data'!L14="Yes",'Used data'!J14=4),0.76*'Used data'!M14+(1-'Used data'!M14),IF(AND('Used data'!L14="Yes",'Used data'!J14&gt;4.99999999),0.8*'Used data'!M14+(1-'Used data'!M14),1)))))</f>
        <v>1</v>
      </c>
      <c r="M14" s="11">
        <f>IF('Used data'!L14="Irrelevant",1,IF(AND('Used data'!L14="Yes",'Used data'!J14=2),0.8*'Used data'!M14+(1-'Used data'!M14),IF(AND('Used data'!L14="Yes",'Used data'!J14=3),0.85*'Used data'!M14+(1-'Used data'!M14),IF(AND('Used data'!L14="Yes",'Used data'!J14=4),0.88*'Used data'!M14+(1-'Used data'!M14),IF(AND('Used data'!L14="Yes",'Used data'!J14&gt;4.99999999),0.9*'Used data'!M14+(1-'Used data'!M14),1)))))</f>
        <v>1</v>
      </c>
      <c r="N14" s="11">
        <f>IF('Used data'!N14="Irrelevant",1,IF(AND(OR(I14="Motorway link",I14="Exit diverge",I14="Entrance merge"),'Used data'!N14&lt;3),1+(3-'Used data'!N14)*0.09333333,1))</f>
        <v>1</v>
      </c>
      <c r="O14" s="11">
        <f>IF('Used data'!N14="Irrelevant",1,IF(AND(OR(I14="Motorway link",I14="Exit diverge",I14="Entrance merge"),'Used data'!N14&lt;3),1+(3-'Used data'!N14)*0.19666667,1))</f>
        <v>1</v>
      </c>
      <c r="P14" s="11">
        <f>IF('Used data'!O14="Irrelevant",1,IF(AND(OR(I14="Motorway link",I14="Exit diverge",I14="Entrance merge"),'Used data'!O14&lt;3.00000001),1+(0.5-'Used data'!O14)*0.04,IF(AND(OR(I14="Exit ramp",I14="Entrance ramp"),'Used data'!O14&lt;3.00000001),1+(0.5-'Used data'!O14)*0.08,IF(OR(I14="Motorway link",I14="Exit diverge",I14="Entrance merge"),0.9,0.8))))</f>
        <v>1</v>
      </c>
      <c r="Q14" s="11">
        <f>IF('Used data'!P14="Irrelevant",1,IF(AND(OR(I14="Motorway link",I14="Exit diverge",I14="Entrance merge"),'Used data'!P14&lt;11.00000001),1+(5-'Used data'!P14)*0.01,0.94))</f>
        <v>1</v>
      </c>
      <c r="R14" s="11">
        <f>IF(OR('Used data'!Q14="Irrelevant",'Used data'!R14="Irrelevant",'Used data'!Q14="Straight"),1,IF(AND(OR(I14="Motorway link",I14="Exit diverge",I14="Entrance merge"),'Used data'!Q14&lt;4000),(EXP(0.1096*1746.5/'Used data'!Q14)/EXP(0.1096*1746.5/4000))*('Used data'!R14/1000)/G14+(G14-'Used data'!R14/1000)/G14,1))</f>
        <v>1</v>
      </c>
      <c r="S14" s="11">
        <f>IF(OR('Used data'!S14="Irrelevant",'Used data'!T14="Irrelevant",'Used data'!S14="Straight"),1,IF(AND(OR(I14="Motorway link",I14="Exit diverge",I14="Entrance merge"),'Used data'!S14&lt;4000),(EXP(0.1096*1746.5/'Used data'!S14)/EXP(0.1096*1746.5/4000))*('Used data'!T14/1000)/G14+(G14-'Used data'!T14/1000)/G14,1))</f>
        <v>1</v>
      </c>
      <c r="T14" s="11">
        <f>IF('Used data'!U14="Irrelevant",1,IF(AND(OR(I14="Motorway link",I14="Exit diverge",I14="Entrance merge",I14="Exit ramp",I14="Entrance ramp"),'Used data'!U14="Yes"),0.95,1))</f>
        <v>1</v>
      </c>
      <c r="U14" s="11">
        <f>IF('Used data'!U14="Irrelevant",1,IF(AND(OR(I14="Motorway link",I14="Exit diverge",I14="Entrance merge",I14="Exit ramp",I14="Entrance ramp"),'Used data'!U14="Yes"),0.96,1))</f>
        <v>1</v>
      </c>
      <c r="V14" s="11">
        <f>IF('Used data'!U14="Irrelevant",1,IF(AND(OR(I14="Motorway link",I14="Exit diverge",I14="Entrance merge",I14="Exit ramp",I14="Entrance ramp"),'Used data'!U14="Yes"),0.79,1))</f>
        <v>1</v>
      </c>
      <c r="W14" s="11">
        <f>IF('Used data'!U14="Irrelevant",1,IF(AND(OR(I14="Motorway link",I14="Exit diverge",I14="Entrance merge",I14="Exit ramp",I14="Entrance ramp"),'Used data'!U14="Yes"),0.94,1))</f>
        <v>1</v>
      </c>
      <c r="X14" s="11">
        <f>IF('Used data'!U14="Irrelevant",1,IF(AND(OR(I14="Motorway link",I14="Exit diverge",I14="Entrance merge",I14="Exit ramp",I14="Entrance ramp"),'Used data'!U14="Yes"),0.97,1))</f>
        <v>1</v>
      </c>
      <c r="Y14" s="11">
        <f>IF(AND(I14="Exit ramp",'Used data'!V14="2-curved diamond ramp"),1.32,IF(AND(I14="Exit ramp",'Used data'!V14="S-shaped ramp"),2.05,IF(AND(I14="Exit ramp",'Used data'!V14="U-shaped ramp"),4.11,IF(AND(I14="Exit ramp",'Used data'!V14="Flyover hook ramp"),5.15,IF(AND(I14="Exit ramp",'Used data'!V14="Directional ramp"),1.07,IF(AND(I14="Entrance ramp",'Used data'!V14="2-curved diamond ramp"),0.93,IF(AND(I14="Entrance ramp",'Used data'!V14="S-shaped ramp"),2.48,IF(AND(I14="Entrance ramp",'Used data'!V14="U-shaped ramp"),4.15,IF(AND(I14="Entrance ramp",'Used data'!V14="Flyover hook ramp"),5.26,IF(AND(I14="Entrance ramp",'Used data'!V14="Directional ramp"),1.42,1))))))))))</f>
        <v>1</v>
      </c>
      <c r="Z14" s="11">
        <f>IF(OR('Used data'!W14="Straight",'Used data'!W14="Irrelevant",'Used data'!X14="Irrelevant",'Used data'!Y14="Irrelevant"),1,1+1.545*1000/32.2*((('Used data'!Y14*3268/3600)/('Used data'!W14/0.306))^2)*('Used data'!X14/1000)/G14)</f>
        <v>1</v>
      </c>
      <c r="AA14" s="11">
        <f>IF(OR('Used data'!W14="Straight",'Used data'!W14="Irrelevant",'Used data'!X14="Irrelevant",'Used data'!Y14="Irrelevant"),1,1+1.961*1000/32.2*((('Used data'!Y14*3268/3600)/('Used data'!W14/0.306))^2)*('Used data'!X14/1000)/G14)</f>
        <v>1</v>
      </c>
      <c r="AB14" s="11">
        <f>IF(OR('Used data'!Z14="Straight",'Used data'!Z14="Irrelevant",'Used data'!AA14="Irrelevant",'Used data'!AB14="Irrelevant"),1,1+1.545*1000/32.2*((('Used data'!AB14*3268/3600)/('Used data'!Z14/0.306))^2)*('Used data'!AA14/1000)/G14)</f>
        <v>1</v>
      </c>
      <c r="AC14" s="11">
        <f>IF(OR('Used data'!Z14="Straight",'Used data'!Z14="Irrelevant",'Used data'!AA14="Irrelevant",'Used data'!AB14="Irrelevant"),1,1+1.961*1000/32.2*((('Used data'!AB14*3268/3600)/('Used data'!Z14/0.306))^2)*('Used data'!AA14/1000)/G14)</f>
        <v>1</v>
      </c>
      <c r="AD14" s="11">
        <f>IF(OR('Used data'!AC14="Irrelevant",'Used data'!AC14="No"),1,IF(AND('Used data'!AC14="Yes",OR('Used data'!Q14&lt;301,'Used data'!S14&lt;301)),1-(0.5*('Used data'!R14+'Used data'!T14)/('Used data'!G14*1000)),IF(AND('Used data'!AC14="Yes",OR('Used data'!Q14&lt;601,'Used data'!S14&lt;601)),1-(0.25*('Used data'!R14+'Used data'!T14)/('Used data'!G14*1000)),1)))</f>
        <v>1</v>
      </c>
      <c r="AE14" s="11">
        <f>IF(OR('Used data'!AC14="Irrelevant",'Used data'!AC14="No"),1,IF(AND('Used data'!AC14="Yes",OR('Used data'!Q14&lt;301,'Used data'!S14&lt;301)),1-(0.4*('Used data'!R14+'Used data'!T14)/('Used data'!G14*1000)),IF(AND('Used data'!AC14="Yes",OR('Used data'!Q14&lt;601,'Used data'!S14&lt;601)),1-(0.2*('Used data'!R14+'Used data'!T14)/('Used data'!G14*1000)),1)))</f>
        <v>1</v>
      </c>
      <c r="AF14" s="11">
        <f>IF('Used data'!AD14="110 kph",0.79,1)</f>
        <v>1</v>
      </c>
      <c r="AG14" s="11">
        <f>IF('Used data'!AD14="110 kph",0.94,1)</f>
        <v>1</v>
      </c>
      <c r="AH14" s="11">
        <f>IF('Used data'!AD14="110 kph",0.66,1)</f>
        <v>1</v>
      </c>
      <c r="AI14" s="11">
        <f>IF('Used data'!AD14="110 kph",0.82,1)</f>
        <v>1</v>
      </c>
      <c r="AJ14" s="11">
        <f>IF(AND('Used data'!AE14="Yes",I14="Entrance merge"),0.65*'Used data'!AF14+1-'Used data'!AF14,1)</f>
        <v>1</v>
      </c>
      <c r="AK14" s="12" t="str">
        <f t="shared" si="0"/>
        <v/>
      </c>
      <c r="AL14" s="12" t="str">
        <f t="shared" si="1"/>
        <v/>
      </c>
      <c r="AM14" s="12" t="str">
        <f t="shared" si="2"/>
        <v/>
      </c>
      <c r="AN14" s="12" t="str">
        <f t="shared" si="3"/>
        <v/>
      </c>
      <c r="AO14" s="12" t="str">
        <f t="shared" si="4"/>
        <v/>
      </c>
      <c r="AP14" s="12" t="str">
        <f t="shared" si="5"/>
        <v/>
      </c>
      <c r="AQ14" s="4" t="str">
        <f t="shared" si="6"/>
        <v/>
      </c>
    </row>
    <row r="15" spans="1:43" x14ac:dyDescent="0.3">
      <c r="A15" s="4" t="str">
        <f>IF('Input data'!A30="","",'Input data'!A30)</f>
        <v/>
      </c>
      <c r="B15" s="4" t="str">
        <f>IF('Input data'!B30="","",'Input data'!B30)</f>
        <v/>
      </c>
      <c r="C15" s="4" t="str">
        <f>IF('Input data'!C30="","",'Input data'!C30)</f>
        <v/>
      </c>
      <c r="D15" s="4" t="str">
        <f>IF('Input data'!D30="","",'Input data'!D30)</f>
        <v/>
      </c>
      <c r="E15" s="4" t="str">
        <f>IF('Input data'!E30="","",'Input data'!E30)</f>
        <v/>
      </c>
      <c r="F15" s="4" t="str">
        <f>IF('Input data'!F30="","",'Input data'!F30)</f>
        <v/>
      </c>
      <c r="G15" s="4">
        <f>IF('Input data'!G30="","",'Input data'!G30)</f>
        <v>0</v>
      </c>
      <c r="H15" s="4" t="str">
        <f>IF('Input data'!H30&gt;0.5,'Input data'!H30,"")</f>
        <v/>
      </c>
      <c r="I15" s="4" t="str">
        <f>IF('Input data'!I30="","",'Input data'!I30)</f>
        <v/>
      </c>
      <c r="J15" s="11">
        <f>IF('Used data'!J15="Irrelevant",1,IF('Used data'!J15&gt;3,1.2,1))</f>
        <v>1</v>
      </c>
      <c r="K15" s="11">
        <f>IF('Used data'!K15="Irrelevant",1,IF(AND(OR(I15="Motorway link",I15="Exit diverge",I15="Entrance merge"),'Used data'!K15&lt;3.5),1+(3.5-'Used data'!K15)*0.12,IF(AND(OR(I15="Exit ramp",I15="Entrance ramp"),'Used data'!K15&lt;3.5),1+(3.5-'Used data'!K15)*0.16,1)))</f>
        <v>1</v>
      </c>
      <c r="L15" s="11">
        <f>IF('Used data'!L15="Irrelevant",1,IF(AND('Used data'!L15="Yes",'Used data'!J15=2),0.6*'Used data'!M15+(1-'Used data'!M15),IF(AND('Used data'!L15="Yes",'Used data'!J15=3),0.7*'Used data'!M15+(1-'Used data'!M15),IF(AND('Used data'!L15="Yes",'Used data'!J15=4),0.76*'Used data'!M15+(1-'Used data'!M15),IF(AND('Used data'!L15="Yes",'Used data'!J15&gt;4.99999999),0.8*'Used data'!M15+(1-'Used data'!M15),1)))))</f>
        <v>1</v>
      </c>
      <c r="M15" s="11">
        <f>IF('Used data'!L15="Irrelevant",1,IF(AND('Used data'!L15="Yes",'Used data'!J15=2),0.8*'Used data'!M15+(1-'Used data'!M15),IF(AND('Used data'!L15="Yes",'Used data'!J15=3),0.85*'Used data'!M15+(1-'Used data'!M15),IF(AND('Used data'!L15="Yes",'Used data'!J15=4),0.88*'Used data'!M15+(1-'Used data'!M15),IF(AND('Used data'!L15="Yes",'Used data'!J15&gt;4.99999999),0.9*'Used data'!M15+(1-'Used data'!M15),1)))))</f>
        <v>1</v>
      </c>
      <c r="N15" s="11">
        <f>IF('Used data'!N15="Irrelevant",1,IF(AND(OR(I15="Motorway link",I15="Exit diverge",I15="Entrance merge"),'Used data'!N15&lt;3),1+(3-'Used data'!N15)*0.09333333,1))</f>
        <v>1</v>
      </c>
      <c r="O15" s="11">
        <f>IF('Used data'!N15="Irrelevant",1,IF(AND(OR(I15="Motorway link",I15="Exit diverge",I15="Entrance merge"),'Used data'!N15&lt;3),1+(3-'Used data'!N15)*0.19666667,1))</f>
        <v>1</v>
      </c>
      <c r="P15" s="11">
        <f>IF('Used data'!O15="Irrelevant",1,IF(AND(OR(I15="Motorway link",I15="Exit diverge",I15="Entrance merge"),'Used data'!O15&lt;3.00000001),1+(0.5-'Used data'!O15)*0.04,IF(AND(OR(I15="Exit ramp",I15="Entrance ramp"),'Used data'!O15&lt;3.00000001),1+(0.5-'Used data'!O15)*0.08,IF(OR(I15="Motorway link",I15="Exit diverge",I15="Entrance merge"),0.9,0.8))))</f>
        <v>1</v>
      </c>
      <c r="Q15" s="11">
        <f>IF('Used data'!P15="Irrelevant",1,IF(AND(OR(I15="Motorway link",I15="Exit diverge",I15="Entrance merge"),'Used data'!P15&lt;11.00000001),1+(5-'Used data'!P15)*0.01,0.94))</f>
        <v>1</v>
      </c>
      <c r="R15" s="11">
        <f>IF(OR('Used data'!Q15="Irrelevant",'Used data'!R15="Irrelevant",'Used data'!Q15="Straight"),1,IF(AND(OR(I15="Motorway link",I15="Exit diverge",I15="Entrance merge"),'Used data'!Q15&lt;4000),(EXP(0.1096*1746.5/'Used data'!Q15)/EXP(0.1096*1746.5/4000))*('Used data'!R15/1000)/G15+(G15-'Used data'!R15/1000)/G15,1))</f>
        <v>1</v>
      </c>
      <c r="S15" s="11">
        <f>IF(OR('Used data'!S15="Irrelevant",'Used data'!T15="Irrelevant",'Used data'!S15="Straight"),1,IF(AND(OR(I15="Motorway link",I15="Exit diverge",I15="Entrance merge"),'Used data'!S15&lt;4000),(EXP(0.1096*1746.5/'Used data'!S15)/EXP(0.1096*1746.5/4000))*('Used data'!T15/1000)/G15+(G15-'Used data'!T15/1000)/G15,1))</f>
        <v>1</v>
      </c>
      <c r="T15" s="11">
        <f>IF('Used data'!U15="Irrelevant",1,IF(AND(OR(I15="Motorway link",I15="Exit diverge",I15="Entrance merge",I15="Exit ramp",I15="Entrance ramp"),'Used data'!U15="Yes"),0.95,1))</f>
        <v>1</v>
      </c>
      <c r="U15" s="11">
        <f>IF('Used data'!U15="Irrelevant",1,IF(AND(OR(I15="Motorway link",I15="Exit diverge",I15="Entrance merge",I15="Exit ramp",I15="Entrance ramp"),'Used data'!U15="Yes"),0.96,1))</f>
        <v>1</v>
      </c>
      <c r="V15" s="11">
        <f>IF('Used data'!U15="Irrelevant",1,IF(AND(OR(I15="Motorway link",I15="Exit diverge",I15="Entrance merge",I15="Exit ramp",I15="Entrance ramp"),'Used data'!U15="Yes"),0.79,1))</f>
        <v>1</v>
      </c>
      <c r="W15" s="11">
        <f>IF('Used data'!U15="Irrelevant",1,IF(AND(OR(I15="Motorway link",I15="Exit diverge",I15="Entrance merge",I15="Exit ramp",I15="Entrance ramp"),'Used data'!U15="Yes"),0.94,1))</f>
        <v>1</v>
      </c>
      <c r="X15" s="11">
        <f>IF('Used data'!U15="Irrelevant",1,IF(AND(OR(I15="Motorway link",I15="Exit diverge",I15="Entrance merge",I15="Exit ramp",I15="Entrance ramp"),'Used data'!U15="Yes"),0.97,1))</f>
        <v>1</v>
      </c>
      <c r="Y15" s="11">
        <f>IF(AND(I15="Exit ramp",'Used data'!V15="2-curved diamond ramp"),1.32,IF(AND(I15="Exit ramp",'Used data'!V15="S-shaped ramp"),2.05,IF(AND(I15="Exit ramp",'Used data'!V15="U-shaped ramp"),4.11,IF(AND(I15="Exit ramp",'Used data'!V15="Flyover hook ramp"),5.15,IF(AND(I15="Exit ramp",'Used data'!V15="Directional ramp"),1.07,IF(AND(I15="Entrance ramp",'Used data'!V15="2-curved diamond ramp"),0.93,IF(AND(I15="Entrance ramp",'Used data'!V15="S-shaped ramp"),2.48,IF(AND(I15="Entrance ramp",'Used data'!V15="U-shaped ramp"),4.15,IF(AND(I15="Entrance ramp",'Used data'!V15="Flyover hook ramp"),5.26,IF(AND(I15="Entrance ramp",'Used data'!V15="Directional ramp"),1.42,1))))))))))</f>
        <v>1</v>
      </c>
      <c r="Z15" s="11">
        <f>IF(OR('Used data'!W15="Straight",'Used data'!W15="Irrelevant",'Used data'!X15="Irrelevant",'Used data'!Y15="Irrelevant"),1,1+1.545*1000/32.2*((('Used data'!Y15*3268/3600)/('Used data'!W15/0.306))^2)*('Used data'!X15/1000)/G15)</f>
        <v>1</v>
      </c>
      <c r="AA15" s="11">
        <f>IF(OR('Used data'!W15="Straight",'Used data'!W15="Irrelevant",'Used data'!X15="Irrelevant",'Used data'!Y15="Irrelevant"),1,1+1.961*1000/32.2*((('Used data'!Y15*3268/3600)/('Used data'!W15/0.306))^2)*('Used data'!X15/1000)/G15)</f>
        <v>1</v>
      </c>
      <c r="AB15" s="11">
        <f>IF(OR('Used data'!Z15="Straight",'Used data'!Z15="Irrelevant",'Used data'!AA15="Irrelevant",'Used data'!AB15="Irrelevant"),1,1+1.545*1000/32.2*((('Used data'!AB15*3268/3600)/('Used data'!Z15/0.306))^2)*('Used data'!AA15/1000)/G15)</f>
        <v>1</v>
      </c>
      <c r="AC15" s="11">
        <f>IF(OR('Used data'!Z15="Straight",'Used data'!Z15="Irrelevant",'Used data'!AA15="Irrelevant",'Used data'!AB15="Irrelevant"),1,1+1.961*1000/32.2*((('Used data'!AB15*3268/3600)/('Used data'!Z15/0.306))^2)*('Used data'!AA15/1000)/G15)</f>
        <v>1</v>
      </c>
      <c r="AD15" s="11">
        <f>IF(OR('Used data'!AC15="Irrelevant",'Used data'!AC15="No"),1,IF(AND('Used data'!AC15="Yes",OR('Used data'!Q15&lt;301,'Used data'!S15&lt;301)),1-(0.5*('Used data'!R15+'Used data'!T15)/('Used data'!G15*1000)),IF(AND('Used data'!AC15="Yes",OR('Used data'!Q15&lt;601,'Used data'!S15&lt;601)),1-(0.25*('Used data'!R15+'Used data'!T15)/('Used data'!G15*1000)),1)))</f>
        <v>1</v>
      </c>
      <c r="AE15" s="11">
        <f>IF(OR('Used data'!AC15="Irrelevant",'Used data'!AC15="No"),1,IF(AND('Used data'!AC15="Yes",OR('Used data'!Q15&lt;301,'Used data'!S15&lt;301)),1-(0.4*('Used data'!R15+'Used data'!T15)/('Used data'!G15*1000)),IF(AND('Used data'!AC15="Yes",OR('Used data'!Q15&lt;601,'Used data'!S15&lt;601)),1-(0.2*('Used data'!R15+'Used data'!T15)/('Used data'!G15*1000)),1)))</f>
        <v>1</v>
      </c>
      <c r="AF15" s="11">
        <f>IF('Used data'!AD15="110 kph",0.79,1)</f>
        <v>1</v>
      </c>
      <c r="AG15" s="11">
        <f>IF('Used data'!AD15="110 kph",0.94,1)</f>
        <v>1</v>
      </c>
      <c r="AH15" s="11">
        <f>IF('Used data'!AD15="110 kph",0.66,1)</f>
        <v>1</v>
      </c>
      <c r="AI15" s="11">
        <f>IF('Used data'!AD15="110 kph",0.82,1)</f>
        <v>1</v>
      </c>
      <c r="AJ15" s="11">
        <f>IF(AND('Used data'!AE15="Yes",I15="Entrance merge"),0.65*'Used data'!AF15+1-'Used data'!AF15,1)</f>
        <v>1</v>
      </c>
      <c r="AK15" s="12" t="str">
        <f t="shared" si="0"/>
        <v/>
      </c>
      <c r="AL15" s="12" t="str">
        <f t="shared" si="1"/>
        <v/>
      </c>
      <c r="AM15" s="12" t="str">
        <f t="shared" si="2"/>
        <v/>
      </c>
      <c r="AN15" s="12" t="str">
        <f t="shared" si="3"/>
        <v/>
      </c>
      <c r="AO15" s="12" t="str">
        <f t="shared" si="4"/>
        <v/>
      </c>
      <c r="AP15" s="12" t="str">
        <f t="shared" si="5"/>
        <v/>
      </c>
      <c r="AQ15" s="4" t="str">
        <f t="shared" si="6"/>
        <v/>
      </c>
    </row>
    <row r="16" spans="1:43" x14ac:dyDescent="0.3">
      <c r="A16" s="4" t="str">
        <f>IF('Input data'!A31="","",'Input data'!A31)</f>
        <v/>
      </c>
      <c r="B16" s="4" t="str">
        <f>IF('Input data'!B31="","",'Input data'!B31)</f>
        <v/>
      </c>
      <c r="C16" s="4" t="str">
        <f>IF('Input data'!C31="","",'Input data'!C31)</f>
        <v/>
      </c>
      <c r="D16" s="4" t="str">
        <f>IF('Input data'!D31="","",'Input data'!D31)</f>
        <v/>
      </c>
      <c r="E16" s="4" t="str">
        <f>IF('Input data'!E31="","",'Input data'!E31)</f>
        <v/>
      </c>
      <c r="F16" s="4" t="str">
        <f>IF('Input data'!F31="","",'Input data'!F31)</f>
        <v/>
      </c>
      <c r="G16" s="4">
        <f>IF('Input data'!G31="","",'Input data'!G31)</f>
        <v>0</v>
      </c>
      <c r="H16" s="4" t="str">
        <f>IF('Input data'!H31&gt;0.5,'Input data'!H31,"")</f>
        <v/>
      </c>
      <c r="I16" s="4" t="str">
        <f>IF('Input data'!I31="","",'Input data'!I31)</f>
        <v/>
      </c>
      <c r="J16" s="11">
        <f>IF('Used data'!J16="Irrelevant",1,IF('Used data'!J16&gt;3,1.2,1))</f>
        <v>1</v>
      </c>
      <c r="K16" s="11">
        <f>IF('Used data'!K16="Irrelevant",1,IF(AND(OR(I16="Motorway link",I16="Exit diverge",I16="Entrance merge"),'Used data'!K16&lt;3.5),1+(3.5-'Used data'!K16)*0.12,IF(AND(OR(I16="Exit ramp",I16="Entrance ramp"),'Used data'!K16&lt;3.5),1+(3.5-'Used data'!K16)*0.16,1)))</f>
        <v>1</v>
      </c>
      <c r="L16" s="11">
        <f>IF('Used data'!L16="Irrelevant",1,IF(AND('Used data'!L16="Yes",'Used data'!J16=2),0.6*'Used data'!M16+(1-'Used data'!M16),IF(AND('Used data'!L16="Yes",'Used data'!J16=3),0.7*'Used data'!M16+(1-'Used data'!M16),IF(AND('Used data'!L16="Yes",'Used data'!J16=4),0.76*'Used data'!M16+(1-'Used data'!M16),IF(AND('Used data'!L16="Yes",'Used data'!J16&gt;4.99999999),0.8*'Used data'!M16+(1-'Used data'!M16),1)))))</f>
        <v>1</v>
      </c>
      <c r="M16" s="11">
        <f>IF('Used data'!L16="Irrelevant",1,IF(AND('Used data'!L16="Yes",'Used data'!J16=2),0.8*'Used data'!M16+(1-'Used data'!M16),IF(AND('Used data'!L16="Yes",'Used data'!J16=3),0.85*'Used data'!M16+(1-'Used data'!M16),IF(AND('Used data'!L16="Yes",'Used data'!J16=4),0.88*'Used data'!M16+(1-'Used data'!M16),IF(AND('Used data'!L16="Yes",'Used data'!J16&gt;4.99999999),0.9*'Used data'!M16+(1-'Used data'!M16),1)))))</f>
        <v>1</v>
      </c>
      <c r="N16" s="11">
        <f>IF('Used data'!N16="Irrelevant",1,IF(AND(OR(I16="Motorway link",I16="Exit diverge",I16="Entrance merge"),'Used data'!N16&lt;3),1+(3-'Used data'!N16)*0.09333333,1))</f>
        <v>1</v>
      </c>
      <c r="O16" s="11">
        <f>IF('Used data'!N16="Irrelevant",1,IF(AND(OR(I16="Motorway link",I16="Exit diverge",I16="Entrance merge"),'Used data'!N16&lt;3),1+(3-'Used data'!N16)*0.19666667,1))</f>
        <v>1</v>
      </c>
      <c r="P16" s="11">
        <f>IF('Used data'!O16="Irrelevant",1,IF(AND(OR(I16="Motorway link",I16="Exit diverge",I16="Entrance merge"),'Used data'!O16&lt;3.00000001),1+(0.5-'Used data'!O16)*0.04,IF(AND(OR(I16="Exit ramp",I16="Entrance ramp"),'Used data'!O16&lt;3.00000001),1+(0.5-'Used data'!O16)*0.08,IF(OR(I16="Motorway link",I16="Exit diverge",I16="Entrance merge"),0.9,0.8))))</f>
        <v>1</v>
      </c>
      <c r="Q16" s="11">
        <f>IF('Used data'!P16="Irrelevant",1,IF(AND(OR(I16="Motorway link",I16="Exit diverge",I16="Entrance merge"),'Used data'!P16&lt;11.00000001),1+(5-'Used data'!P16)*0.01,0.94))</f>
        <v>1</v>
      </c>
      <c r="R16" s="11">
        <f>IF(OR('Used data'!Q16="Irrelevant",'Used data'!R16="Irrelevant",'Used data'!Q16="Straight"),1,IF(AND(OR(I16="Motorway link",I16="Exit diverge",I16="Entrance merge"),'Used data'!Q16&lt;4000),(EXP(0.1096*1746.5/'Used data'!Q16)/EXP(0.1096*1746.5/4000))*('Used data'!R16/1000)/G16+(G16-'Used data'!R16/1000)/G16,1))</f>
        <v>1</v>
      </c>
      <c r="S16" s="11">
        <f>IF(OR('Used data'!S16="Irrelevant",'Used data'!T16="Irrelevant",'Used data'!S16="Straight"),1,IF(AND(OR(I16="Motorway link",I16="Exit diverge",I16="Entrance merge"),'Used data'!S16&lt;4000),(EXP(0.1096*1746.5/'Used data'!S16)/EXP(0.1096*1746.5/4000))*('Used data'!T16/1000)/G16+(G16-'Used data'!T16/1000)/G16,1))</f>
        <v>1</v>
      </c>
      <c r="T16" s="11">
        <f>IF('Used data'!U16="Irrelevant",1,IF(AND(OR(I16="Motorway link",I16="Exit diverge",I16="Entrance merge",I16="Exit ramp",I16="Entrance ramp"),'Used data'!U16="Yes"),0.95,1))</f>
        <v>1</v>
      </c>
      <c r="U16" s="11">
        <f>IF('Used data'!U16="Irrelevant",1,IF(AND(OR(I16="Motorway link",I16="Exit diverge",I16="Entrance merge",I16="Exit ramp",I16="Entrance ramp"),'Used data'!U16="Yes"),0.96,1))</f>
        <v>1</v>
      </c>
      <c r="V16" s="11">
        <f>IF('Used data'!U16="Irrelevant",1,IF(AND(OR(I16="Motorway link",I16="Exit diverge",I16="Entrance merge",I16="Exit ramp",I16="Entrance ramp"),'Used data'!U16="Yes"),0.79,1))</f>
        <v>1</v>
      </c>
      <c r="W16" s="11">
        <f>IF('Used data'!U16="Irrelevant",1,IF(AND(OR(I16="Motorway link",I16="Exit diverge",I16="Entrance merge",I16="Exit ramp",I16="Entrance ramp"),'Used data'!U16="Yes"),0.94,1))</f>
        <v>1</v>
      </c>
      <c r="X16" s="11">
        <f>IF('Used data'!U16="Irrelevant",1,IF(AND(OR(I16="Motorway link",I16="Exit diverge",I16="Entrance merge",I16="Exit ramp",I16="Entrance ramp"),'Used data'!U16="Yes"),0.97,1))</f>
        <v>1</v>
      </c>
      <c r="Y16" s="11">
        <f>IF(AND(I16="Exit ramp",'Used data'!V16="2-curved diamond ramp"),1.32,IF(AND(I16="Exit ramp",'Used data'!V16="S-shaped ramp"),2.05,IF(AND(I16="Exit ramp",'Used data'!V16="U-shaped ramp"),4.11,IF(AND(I16="Exit ramp",'Used data'!V16="Flyover hook ramp"),5.15,IF(AND(I16="Exit ramp",'Used data'!V16="Directional ramp"),1.07,IF(AND(I16="Entrance ramp",'Used data'!V16="2-curved diamond ramp"),0.93,IF(AND(I16="Entrance ramp",'Used data'!V16="S-shaped ramp"),2.48,IF(AND(I16="Entrance ramp",'Used data'!V16="U-shaped ramp"),4.15,IF(AND(I16="Entrance ramp",'Used data'!V16="Flyover hook ramp"),5.26,IF(AND(I16="Entrance ramp",'Used data'!V16="Directional ramp"),1.42,1))))))))))</f>
        <v>1</v>
      </c>
      <c r="Z16" s="11">
        <f>IF(OR('Used data'!W16="Straight",'Used data'!W16="Irrelevant",'Used data'!X16="Irrelevant",'Used data'!Y16="Irrelevant"),1,1+1.545*1000/32.2*((('Used data'!Y16*3268/3600)/('Used data'!W16/0.306))^2)*('Used data'!X16/1000)/G16)</f>
        <v>1</v>
      </c>
      <c r="AA16" s="11">
        <f>IF(OR('Used data'!W16="Straight",'Used data'!W16="Irrelevant",'Used data'!X16="Irrelevant",'Used data'!Y16="Irrelevant"),1,1+1.961*1000/32.2*((('Used data'!Y16*3268/3600)/('Used data'!W16/0.306))^2)*('Used data'!X16/1000)/G16)</f>
        <v>1</v>
      </c>
      <c r="AB16" s="11">
        <f>IF(OR('Used data'!Z16="Straight",'Used data'!Z16="Irrelevant",'Used data'!AA16="Irrelevant",'Used data'!AB16="Irrelevant"),1,1+1.545*1000/32.2*((('Used data'!AB16*3268/3600)/('Used data'!Z16/0.306))^2)*('Used data'!AA16/1000)/G16)</f>
        <v>1</v>
      </c>
      <c r="AC16" s="11">
        <f>IF(OR('Used data'!Z16="Straight",'Used data'!Z16="Irrelevant",'Used data'!AA16="Irrelevant",'Used data'!AB16="Irrelevant"),1,1+1.961*1000/32.2*((('Used data'!AB16*3268/3600)/('Used data'!Z16/0.306))^2)*('Used data'!AA16/1000)/G16)</f>
        <v>1</v>
      </c>
      <c r="AD16" s="11">
        <f>IF(OR('Used data'!AC16="Irrelevant",'Used data'!AC16="No"),1,IF(AND('Used data'!AC16="Yes",OR('Used data'!Q16&lt;301,'Used data'!S16&lt;301)),1-(0.5*('Used data'!R16+'Used data'!T16)/('Used data'!G16*1000)),IF(AND('Used data'!AC16="Yes",OR('Used data'!Q16&lt;601,'Used data'!S16&lt;601)),1-(0.25*('Used data'!R16+'Used data'!T16)/('Used data'!G16*1000)),1)))</f>
        <v>1</v>
      </c>
      <c r="AE16" s="11">
        <f>IF(OR('Used data'!AC16="Irrelevant",'Used data'!AC16="No"),1,IF(AND('Used data'!AC16="Yes",OR('Used data'!Q16&lt;301,'Used data'!S16&lt;301)),1-(0.4*('Used data'!R16+'Used data'!T16)/('Used data'!G16*1000)),IF(AND('Used data'!AC16="Yes",OR('Used data'!Q16&lt;601,'Used data'!S16&lt;601)),1-(0.2*('Used data'!R16+'Used data'!T16)/('Used data'!G16*1000)),1)))</f>
        <v>1</v>
      </c>
      <c r="AF16" s="11">
        <f>IF('Used data'!AD16="110 kph",0.79,1)</f>
        <v>1</v>
      </c>
      <c r="AG16" s="11">
        <f>IF('Used data'!AD16="110 kph",0.94,1)</f>
        <v>1</v>
      </c>
      <c r="AH16" s="11">
        <f>IF('Used data'!AD16="110 kph",0.66,1)</f>
        <v>1</v>
      </c>
      <c r="AI16" s="11">
        <f>IF('Used data'!AD16="110 kph",0.82,1)</f>
        <v>1</v>
      </c>
      <c r="AJ16" s="11">
        <f>IF(AND('Used data'!AE16="Yes",I16="Entrance merge"),0.65*'Used data'!AF16+1-'Used data'!AF16,1)</f>
        <v>1</v>
      </c>
      <c r="AK16" s="12" t="str">
        <f t="shared" si="0"/>
        <v/>
      </c>
      <c r="AL16" s="12" t="str">
        <f t="shared" si="1"/>
        <v/>
      </c>
      <c r="AM16" s="12" t="str">
        <f t="shared" si="2"/>
        <v/>
      </c>
      <c r="AN16" s="12" t="str">
        <f t="shared" si="3"/>
        <v/>
      </c>
      <c r="AO16" s="12" t="str">
        <f t="shared" si="4"/>
        <v/>
      </c>
      <c r="AP16" s="12" t="str">
        <f t="shared" si="5"/>
        <v/>
      </c>
      <c r="AQ16" s="4" t="str">
        <f t="shared" si="6"/>
        <v/>
      </c>
    </row>
    <row r="17" spans="1:43" x14ac:dyDescent="0.3">
      <c r="A17" s="4" t="str">
        <f>IF('Input data'!A32="","",'Input data'!A32)</f>
        <v/>
      </c>
      <c r="B17" s="4" t="str">
        <f>IF('Input data'!B32="","",'Input data'!B32)</f>
        <v/>
      </c>
      <c r="C17" s="4" t="str">
        <f>IF('Input data'!C32="","",'Input data'!C32)</f>
        <v/>
      </c>
      <c r="D17" s="4" t="str">
        <f>IF('Input data'!D32="","",'Input data'!D32)</f>
        <v/>
      </c>
      <c r="E17" s="4" t="str">
        <f>IF('Input data'!E32="","",'Input data'!E32)</f>
        <v/>
      </c>
      <c r="F17" s="4" t="str">
        <f>IF('Input data'!F32="","",'Input data'!F32)</f>
        <v/>
      </c>
      <c r="G17" s="4">
        <f>IF('Input data'!G32="","",'Input data'!G32)</f>
        <v>0</v>
      </c>
      <c r="H17" s="4" t="str">
        <f>IF('Input data'!H32&gt;0.5,'Input data'!H32,"")</f>
        <v/>
      </c>
      <c r="I17" s="4" t="str">
        <f>IF('Input data'!I32="","",'Input data'!I32)</f>
        <v/>
      </c>
      <c r="J17" s="11">
        <f>IF('Used data'!J17="Irrelevant",1,IF('Used data'!J17&gt;3,1.2,1))</f>
        <v>1</v>
      </c>
      <c r="K17" s="11">
        <f>IF('Used data'!K17="Irrelevant",1,IF(AND(OR(I17="Motorway link",I17="Exit diverge",I17="Entrance merge"),'Used data'!K17&lt;3.5),1+(3.5-'Used data'!K17)*0.12,IF(AND(OR(I17="Exit ramp",I17="Entrance ramp"),'Used data'!K17&lt;3.5),1+(3.5-'Used data'!K17)*0.16,1)))</f>
        <v>1</v>
      </c>
      <c r="L17" s="11">
        <f>IF('Used data'!L17="Irrelevant",1,IF(AND('Used data'!L17="Yes",'Used data'!J17=2),0.6*'Used data'!M17+(1-'Used data'!M17),IF(AND('Used data'!L17="Yes",'Used data'!J17=3),0.7*'Used data'!M17+(1-'Used data'!M17),IF(AND('Used data'!L17="Yes",'Used data'!J17=4),0.76*'Used data'!M17+(1-'Used data'!M17),IF(AND('Used data'!L17="Yes",'Used data'!J17&gt;4.99999999),0.8*'Used data'!M17+(1-'Used data'!M17),1)))))</f>
        <v>1</v>
      </c>
      <c r="M17" s="11">
        <f>IF('Used data'!L17="Irrelevant",1,IF(AND('Used data'!L17="Yes",'Used data'!J17=2),0.8*'Used data'!M17+(1-'Used data'!M17),IF(AND('Used data'!L17="Yes",'Used data'!J17=3),0.85*'Used data'!M17+(1-'Used data'!M17),IF(AND('Used data'!L17="Yes",'Used data'!J17=4),0.88*'Used data'!M17+(1-'Used data'!M17),IF(AND('Used data'!L17="Yes",'Used data'!J17&gt;4.99999999),0.9*'Used data'!M17+(1-'Used data'!M17),1)))))</f>
        <v>1</v>
      </c>
      <c r="N17" s="11">
        <f>IF('Used data'!N17="Irrelevant",1,IF(AND(OR(I17="Motorway link",I17="Exit diverge",I17="Entrance merge"),'Used data'!N17&lt;3),1+(3-'Used data'!N17)*0.09333333,1))</f>
        <v>1</v>
      </c>
      <c r="O17" s="11">
        <f>IF('Used data'!N17="Irrelevant",1,IF(AND(OR(I17="Motorway link",I17="Exit diverge",I17="Entrance merge"),'Used data'!N17&lt;3),1+(3-'Used data'!N17)*0.19666667,1))</f>
        <v>1</v>
      </c>
      <c r="P17" s="11">
        <f>IF('Used data'!O17="Irrelevant",1,IF(AND(OR(I17="Motorway link",I17="Exit diverge",I17="Entrance merge"),'Used data'!O17&lt;3.00000001),1+(0.5-'Used data'!O17)*0.04,IF(AND(OR(I17="Exit ramp",I17="Entrance ramp"),'Used data'!O17&lt;3.00000001),1+(0.5-'Used data'!O17)*0.08,IF(OR(I17="Motorway link",I17="Exit diverge",I17="Entrance merge"),0.9,0.8))))</f>
        <v>1</v>
      </c>
      <c r="Q17" s="11">
        <f>IF('Used data'!P17="Irrelevant",1,IF(AND(OR(I17="Motorway link",I17="Exit diverge",I17="Entrance merge"),'Used data'!P17&lt;11.00000001),1+(5-'Used data'!P17)*0.01,0.94))</f>
        <v>1</v>
      </c>
      <c r="R17" s="11">
        <f>IF(OR('Used data'!Q17="Irrelevant",'Used data'!R17="Irrelevant",'Used data'!Q17="Straight"),1,IF(AND(OR(I17="Motorway link",I17="Exit diverge",I17="Entrance merge"),'Used data'!Q17&lt;4000),(EXP(0.1096*1746.5/'Used data'!Q17)/EXP(0.1096*1746.5/4000))*('Used data'!R17/1000)/G17+(G17-'Used data'!R17/1000)/G17,1))</f>
        <v>1</v>
      </c>
      <c r="S17" s="11">
        <f>IF(OR('Used data'!S17="Irrelevant",'Used data'!T17="Irrelevant",'Used data'!S17="Straight"),1,IF(AND(OR(I17="Motorway link",I17="Exit diverge",I17="Entrance merge"),'Used data'!S17&lt;4000),(EXP(0.1096*1746.5/'Used data'!S17)/EXP(0.1096*1746.5/4000))*('Used data'!T17/1000)/G17+(G17-'Used data'!T17/1000)/G17,1))</f>
        <v>1</v>
      </c>
      <c r="T17" s="11">
        <f>IF('Used data'!U17="Irrelevant",1,IF(AND(OR(I17="Motorway link",I17="Exit diverge",I17="Entrance merge",I17="Exit ramp",I17="Entrance ramp"),'Used data'!U17="Yes"),0.95,1))</f>
        <v>1</v>
      </c>
      <c r="U17" s="11">
        <f>IF('Used data'!U17="Irrelevant",1,IF(AND(OR(I17="Motorway link",I17="Exit diverge",I17="Entrance merge",I17="Exit ramp",I17="Entrance ramp"),'Used data'!U17="Yes"),0.96,1))</f>
        <v>1</v>
      </c>
      <c r="V17" s="11">
        <f>IF('Used data'!U17="Irrelevant",1,IF(AND(OR(I17="Motorway link",I17="Exit diverge",I17="Entrance merge",I17="Exit ramp",I17="Entrance ramp"),'Used data'!U17="Yes"),0.79,1))</f>
        <v>1</v>
      </c>
      <c r="W17" s="11">
        <f>IF('Used data'!U17="Irrelevant",1,IF(AND(OR(I17="Motorway link",I17="Exit diverge",I17="Entrance merge",I17="Exit ramp",I17="Entrance ramp"),'Used data'!U17="Yes"),0.94,1))</f>
        <v>1</v>
      </c>
      <c r="X17" s="11">
        <f>IF('Used data'!U17="Irrelevant",1,IF(AND(OR(I17="Motorway link",I17="Exit diverge",I17="Entrance merge",I17="Exit ramp",I17="Entrance ramp"),'Used data'!U17="Yes"),0.97,1))</f>
        <v>1</v>
      </c>
      <c r="Y17" s="11">
        <f>IF(AND(I17="Exit ramp",'Used data'!V17="2-curved diamond ramp"),1.32,IF(AND(I17="Exit ramp",'Used data'!V17="S-shaped ramp"),2.05,IF(AND(I17="Exit ramp",'Used data'!V17="U-shaped ramp"),4.11,IF(AND(I17="Exit ramp",'Used data'!V17="Flyover hook ramp"),5.15,IF(AND(I17="Exit ramp",'Used data'!V17="Directional ramp"),1.07,IF(AND(I17="Entrance ramp",'Used data'!V17="2-curved diamond ramp"),0.93,IF(AND(I17="Entrance ramp",'Used data'!V17="S-shaped ramp"),2.48,IF(AND(I17="Entrance ramp",'Used data'!V17="U-shaped ramp"),4.15,IF(AND(I17="Entrance ramp",'Used data'!V17="Flyover hook ramp"),5.26,IF(AND(I17="Entrance ramp",'Used data'!V17="Directional ramp"),1.42,1))))))))))</f>
        <v>1</v>
      </c>
      <c r="Z17" s="11">
        <f>IF(OR('Used data'!W17="Straight",'Used data'!W17="Irrelevant",'Used data'!X17="Irrelevant",'Used data'!Y17="Irrelevant"),1,1+1.545*1000/32.2*((('Used data'!Y17*3268/3600)/('Used data'!W17/0.306))^2)*('Used data'!X17/1000)/G17)</f>
        <v>1</v>
      </c>
      <c r="AA17" s="11">
        <f>IF(OR('Used data'!W17="Straight",'Used data'!W17="Irrelevant",'Used data'!X17="Irrelevant",'Used data'!Y17="Irrelevant"),1,1+1.961*1000/32.2*((('Used data'!Y17*3268/3600)/('Used data'!W17/0.306))^2)*('Used data'!X17/1000)/G17)</f>
        <v>1</v>
      </c>
      <c r="AB17" s="11">
        <f>IF(OR('Used data'!Z17="Straight",'Used data'!Z17="Irrelevant",'Used data'!AA17="Irrelevant",'Used data'!AB17="Irrelevant"),1,1+1.545*1000/32.2*((('Used data'!AB17*3268/3600)/('Used data'!Z17/0.306))^2)*('Used data'!AA17/1000)/G17)</f>
        <v>1</v>
      </c>
      <c r="AC17" s="11">
        <f>IF(OR('Used data'!Z17="Straight",'Used data'!Z17="Irrelevant",'Used data'!AA17="Irrelevant",'Used data'!AB17="Irrelevant"),1,1+1.961*1000/32.2*((('Used data'!AB17*3268/3600)/('Used data'!Z17/0.306))^2)*('Used data'!AA17/1000)/G17)</f>
        <v>1</v>
      </c>
      <c r="AD17" s="11">
        <f>IF(OR('Used data'!AC17="Irrelevant",'Used data'!AC17="No"),1,IF(AND('Used data'!AC17="Yes",OR('Used data'!Q17&lt;301,'Used data'!S17&lt;301)),1-(0.5*('Used data'!R17+'Used data'!T17)/('Used data'!G17*1000)),IF(AND('Used data'!AC17="Yes",OR('Used data'!Q17&lt;601,'Used data'!S17&lt;601)),1-(0.25*('Used data'!R17+'Used data'!T17)/('Used data'!G17*1000)),1)))</f>
        <v>1</v>
      </c>
      <c r="AE17" s="11">
        <f>IF(OR('Used data'!AC17="Irrelevant",'Used data'!AC17="No"),1,IF(AND('Used data'!AC17="Yes",OR('Used data'!Q17&lt;301,'Used data'!S17&lt;301)),1-(0.4*('Used data'!R17+'Used data'!T17)/('Used data'!G17*1000)),IF(AND('Used data'!AC17="Yes",OR('Used data'!Q17&lt;601,'Used data'!S17&lt;601)),1-(0.2*('Used data'!R17+'Used data'!T17)/('Used data'!G17*1000)),1)))</f>
        <v>1</v>
      </c>
      <c r="AF17" s="11">
        <f>IF('Used data'!AD17="110 kph",0.79,1)</f>
        <v>1</v>
      </c>
      <c r="AG17" s="11">
        <f>IF('Used data'!AD17="110 kph",0.94,1)</f>
        <v>1</v>
      </c>
      <c r="AH17" s="11">
        <f>IF('Used data'!AD17="110 kph",0.66,1)</f>
        <v>1</v>
      </c>
      <c r="AI17" s="11">
        <f>IF('Used data'!AD17="110 kph",0.82,1)</f>
        <v>1</v>
      </c>
      <c r="AJ17" s="11">
        <f>IF(AND('Used data'!AE17="Yes",I17="Entrance merge"),0.65*'Used data'!AF17+1-'Used data'!AF17,1)</f>
        <v>1</v>
      </c>
      <c r="AK17" s="12" t="str">
        <f t="shared" si="0"/>
        <v/>
      </c>
      <c r="AL17" s="12" t="str">
        <f t="shared" si="1"/>
        <v/>
      </c>
      <c r="AM17" s="12" t="str">
        <f t="shared" si="2"/>
        <v/>
      </c>
      <c r="AN17" s="12" t="str">
        <f t="shared" si="3"/>
        <v/>
      </c>
      <c r="AO17" s="12" t="str">
        <f t="shared" si="4"/>
        <v/>
      </c>
      <c r="AP17" s="12" t="str">
        <f t="shared" si="5"/>
        <v/>
      </c>
      <c r="AQ17" s="4" t="str">
        <f t="shared" si="6"/>
        <v/>
      </c>
    </row>
    <row r="18" spans="1:43" x14ac:dyDescent="0.3">
      <c r="A18" s="4" t="str">
        <f>IF('Input data'!A33="","",'Input data'!A33)</f>
        <v/>
      </c>
      <c r="B18" s="4" t="str">
        <f>IF('Input data'!B33="","",'Input data'!B33)</f>
        <v/>
      </c>
      <c r="C18" s="4" t="str">
        <f>IF('Input data'!C33="","",'Input data'!C33)</f>
        <v/>
      </c>
      <c r="D18" s="4" t="str">
        <f>IF('Input data'!D33="","",'Input data'!D33)</f>
        <v/>
      </c>
      <c r="E18" s="4" t="str">
        <f>IF('Input data'!E33="","",'Input data'!E33)</f>
        <v/>
      </c>
      <c r="F18" s="4" t="str">
        <f>IF('Input data'!F33="","",'Input data'!F33)</f>
        <v/>
      </c>
      <c r="G18" s="4">
        <f>IF('Input data'!G33="","",'Input data'!G33)</f>
        <v>0</v>
      </c>
      <c r="H18" s="4" t="str">
        <f>IF('Input data'!H33&gt;0.5,'Input data'!H33,"")</f>
        <v/>
      </c>
      <c r="I18" s="4" t="str">
        <f>IF('Input data'!I33="","",'Input data'!I33)</f>
        <v/>
      </c>
      <c r="J18" s="11">
        <f>IF('Used data'!J18="Irrelevant",1,IF('Used data'!J18&gt;3,1.2,1))</f>
        <v>1</v>
      </c>
      <c r="K18" s="11">
        <f>IF('Used data'!K18="Irrelevant",1,IF(AND(OR(I18="Motorway link",I18="Exit diverge",I18="Entrance merge"),'Used data'!K18&lt;3.5),1+(3.5-'Used data'!K18)*0.12,IF(AND(OR(I18="Exit ramp",I18="Entrance ramp"),'Used data'!K18&lt;3.5),1+(3.5-'Used data'!K18)*0.16,1)))</f>
        <v>1</v>
      </c>
      <c r="L18" s="11">
        <f>IF('Used data'!L18="Irrelevant",1,IF(AND('Used data'!L18="Yes",'Used data'!J18=2),0.6*'Used data'!M18+(1-'Used data'!M18),IF(AND('Used data'!L18="Yes",'Used data'!J18=3),0.7*'Used data'!M18+(1-'Used data'!M18),IF(AND('Used data'!L18="Yes",'Used data'!J18=4),0.76*'Used data'!M18+(1-'Used data'!M18),IF(AND('Used data'!L18="Yes",'Used data'!J18&gt;4.99999999),0.8*'Used data'!M18+(1-'Used data'!M18),1)))))</f>
        <v>1</v>
      </c>
      <c r="M18" s="11">
        <f>IF('Used data'!L18="Irrelevant",1,IF(AND('Used data'!L18="Yes",'Used data'!J18=2),0.8*'Used data'!M18+(1-'Used data'!M18),IF(AND('Used data'!L18="Yes",'Used data'!J18=3),0.85*'Used data'!M18+(1-'Used data'!M18),IF(AND('Used data'!L18="Yes",'Used data'!J18=4),0.88*'Used data'!M18+(1-'Used data'!M18),IF(AND('Used data'!L18="Yes",'Used data'!J18&gt;4.99999999),0.9*'Used data'!M18+(1-'Used data'!M18),1)))))</f>
        <v>1</v>
      </c>
      <c r="N18" s="11">
        <f>IF('Used data'!N18="Irrelevant",1,IF(AND(OR(I18="Motorway link",I18="Exit diverge",I18="Entrance merge"),'Used data'!N18&lt;3),1+(3-'Used data'!N18)*0.09333333,1))</f>
        <v>1</v>
      </c>
      <c r="O18" s="11">
        <f>IF('Used data'!N18="Irrelevant",1,IF(AND(OR(I18="Motorway link",I18="Exit diverge",I18="Entrance merge"),'Used data'!N18&lt;3),1+(3-'Used data'!N18)*0.19666667,1))</f>
        <v>1</v>
      </c>
      <c r="P18" s="11">
        <f>IF('Used data'!O18="Irrelevant",1,IF(AND(OR(I18="Motorway link",I18="Exit diverge",I18="Entrance merge"),'Used data'!O18&lt;3.00000001),1+(0.5-'Used data'!O18)*0.04,IF(AND(OR(I18="Exit ramp",I18="Entrance ramp"),'Used data'!O18&lt;3.00000001),1+(0.5-'Used data'!O18)*0.08,IF(OR(I18="Motorway link",I18="Exit diverge",I18="Entrance merge"),0.9,0.8))))</f>
        <v>1</v>
      </c>
      <c r="Q18" s="11">
        <f>IF('Used data'!P18="Irrelevant",1,IF(AND(OR(I18="Motorway link",I18="Exit diverge",I18="Entrance merge"),'Used data'!P18&lt;11.00000001),1+(5-'Used data'!P18)*0.01,0.94))</f>
        <v>1</v>
      </c>
      <c r="R18" s="11">
        <f>IF(OR('Used data'!Q18="Irrelevant",'Used data'!R18="Irrelevant",'Used data'!Q18="Straight"),1,IF(AND(OR(I18="Motorway link",I18="Exit diverge",I18="Entrance merge"),'Used data'!Q18&lt;4000),(EXP(0.1096*1746.5/'Used data'!Q18)/EXP(0.1096*1746.5/4000))*('Used data'!R18/1000)/G18+(G18-'Used data'!R18/1000)/G18,1))</f>
        <v>1</v>
      </c>
      <c r="S18" s="11">
        <f>IF(OR('Used data'!S18="Irrelevant",'Used data'!T18="Irrelevant",'Used data'!S18="Straight"),1,IF(AND(OR(I18="Motorway link",I18="Exit diverge",I18="Entrance merge"),'Used data'!S18&lt;4000),(EXP(0.1096*1746.5/'Used data'!S18)/EXP(0.1096*1746.5/4000))*('Used data'!T18/1000)/G18+(G18-'Used data'!T18/1000)/G18,1))</f>
        <v>1</v>
      </c>
      <c r="T18" s="11">
        <f>IF('Used data'!U18="Irrelevant",1,IF(AND(OR(I18="Motorway link",I18="Exit diverge",I18="Entrance merge",I18="Exit ramp",I18="Entrance ramp"),'Used data'!U18="Yes"),0.95,1))</f>
        <v>1</v>
      </c>
      <c r="U18" s="11">
        <f>IF('Used data'!U18="Irrelevant",1,IF(AND(OR(I18="Motorway link",I18="Exit diverge",I18="Entrance merge",I18="Exit ramp",I18="Entrance ramp"),'Used data'!U18="Yes"),0.96,1))</f>
        <v>1</v>
      </c>
      <c r="V18" s="11">
        <f>IF('Used data'!U18="Irrelevant",1,IF(AND(OR(I18="Motorway link",I18="Exit diverge",I18="Entrance merge",I18="Exit ramp",I18="Entrance ramp"),'Used data'!U18="Yes"),0.79,1))</f>
        <v>1</v>
      </c>
      <c r="W18" s="11">
        <f>IF('Used data'!U18="Irrelevant",1,IF(AND(OR(I18="Motorway link",I18="Exit diverge",I18="Entrance merge",I18="Exit ramp",I18="Entrance ramp"),'Used data'!U18="Yes"),0.94,1))</f>
        <v>1</v>
      </c>
      <c r="X18" s="11">
        <f>IF('Used data'!U18="Irrelevant",1,IF(AND(OR(I18="Motorway link",I18="Exit diverge",I18="Entrance merge",I18="Exit ramp",I18="Entrance ramp"),'Used data'!U18="Yes"),0.97,1))</f>
        <v>1</v>
      </c>
      <c r="Y18" s="11">
        <f>IF(AND(I18="Exit ramp",'Used data'!V18="2-curved diamond ramp"),1.32,IF(AND(I18="Exit ramp",'Used data'!V18="S-shaped ramp"),2.05,IF(AND(I18="Exit ramp",'Used data'!V18="U-shaped ramp"),4.11,IF(AND(I18="Exit ramp",'Used data'!V18="Flyover hook ramp"),5.15,IF(AND(I18="Exit ramp",'Used data'!V18="Directional ramp"),1.07,IF(AND(I18="Entrance ramp",'Used data'!V18="2-curved diamond ramp"),0.93,IF(AND(I18="Entrance ramp",'Used data'!V18="S-shaped ramp"),2.48,IF(AND(I18="Entrance ramp",'Used data'!V18="U-shaped ramp"),4.15,IF(AND(I18="Entrance ramp",'Used data'!V18="Flyover hook ramp"),5.26,IF(AND(I18="Entrance ramp",'Used data'!V18="Directional ramp"),1.42,1))))))))))</f>
        <v>1</v>
      </c>
      <c r="Z18" s="11">
        <f>IF(OR('Used data'!W18="Straight",'Used data'!W18="Irrelevant",'Used data'!X18="Irrelevant",'Used data'!Y18="Irrelevant"),1,1+1.545*1000/32.2*((('Used data'!Y18*3268/3600)/('Used data'!W18/0.306))^2)*('Used data'!X18/1000)/G18)</f>
        <v>1</v>
      </c>
      <c r="AA18" s="11">
        <f>IF(OR('Used data'!W18="Straight",'Used data'!W18="Irrelevant",'Used data'!X18="Irrelevant",'Used data'!Y18="Irrelevant"),1,1+1.961*1000/32.2*((('Used data'!Y18*3268/3600)/('Used data'!W18/0.306))^2)*('Used data'!X18/1000)/G18)</f>
        <v>1</v>
      </c>
      <c r="AB18" s="11">
        <f>IF(OR('Used data'!Z18="Straight",'Used data'!Z18="Irrelevant",'Used data'!AA18="Irrelevant",'Used data'!AB18="Irrelevant"),1,1+1.545*1000/32.2*((('Used data'!AB18*3268/3600)/('Used data'!Z18/0.306))^2)*('Used data'!AA18/1000)/G18)</f>
        <v>1</v>
      </c>
      <c r="AC18" s="11">
        <f>IF(OR('Used data'!Z18="Straight",'Used data'!Z18="Irrelevant",'Used data'!AA18="Irrelevant",'Used data'!AB18="Irrelevant"),1,1+1.961*1000/32.2*((('Used data'!AB18*3268/3600)/('Used data'!Z18/0.306))^2)*('Used data'!AA18/1000)/G18)</f>
        <v>1</v>
      </c>
      <c r="AD18" s="11">
        <f>IF(OR('Used data'!AC18="Irrelevant",'Used data'!AC18="No"),1,IF(AND('Used data'!AC18="Yes",OR('Used data'!Q18&lt;301,'Used data'!S18&lt;301)),1-(0.5*('Used data'!R18+'Used data'!T18)/('Used data'!G18*1000)),IF(AND('Used data'!AC18="Yes",OR('Used data'!Q18&lt;601,'Used data'!S18&lt;601)),1-(0.25*('Used data'!R18+'Used data'!T18)/('Used data'!G18*1000)),1)))</f>
        <v>1</v>
      </c>
      <c r="AE18" s="11">
        <f>IF(OR('Used data'!AC18="Irrelevant",'Used data'!AC18="No"),1,IF(AND('Used data'!AC18="Yes",OR('Used data'!Q18&lt;301,'Used data'!S18&lt;301)),1-(0.4*('Used data'!R18+'Used data'!T18)/('Used data'!G18*1000)),IF(AND('Used data'!AC18="Yes",OR('Used data'!Q18&lt;601,'Used data'!S18&lt;601)),1-(0.2*('Used data'!R18+'Used data'!T18)/('Used data'!G18*1000)),1)))</f>
        <v>1</v>
      </c>
      <c r="AF18" s="11">
        <f>IF('Used data'!AD18="110 kph",0.79,1)</f>
        <v>1</v>
      </c>
      <c r="AG18" s="11">
        <f>IF('Used data'!AD18="110 kph",0.94,1)</f>
        <v>1</v>
      </c>
      <c r="AH18" s="11">
        <f>IF('Used data'!AD18="110 kph",0.66,1)</f>
        <v>1</v>
      </c>
      <c r="AI18" s="11">
        <f>IF('Used data'!AD18="110 kph",0.82,1)</f>
        <v>1</v>
      </c>
      <c r="AJ18" s="11">
        <f>IF(AND('Used data'!AE18="Yes",I18="Entrance merge"),0.65*'Used data'!AF18+1-'Used data'!AF18,1)</f>
        <v>1</v>
      </c>
      <c r="AK18" s="12" t="str">
        <f t="shared" si="0"/>
        <v/>
      </c>
      <c r="AL18" s="12" t="str">
        <f t="shared" si="1"/>
        <v/>
      </c>
      <c r="AM18" s="12" t="str">
        <f t="shared" si="2"/>
        <v/>
      </c>
      <c r="AN18" s="12" t="str">
        <f t="shared" si="3"/>
        <v/>
      </c>
      <c r="AO18" s="12" t="str">
        <f t="shared" si="4"/>
        <v/>
      </c>
      <c r="AP18" s="12" t="str">
        <f t="shared" si="5"/>
        <v/>
      </c>
      <c r="AQ18" s="4" t="str">
        <f t="shared" si="6"/>
        <v/>
      </c>
    </row>
    <row r="19" spans="1:43" x14ac:dyDescent="0.3">
      <c r="A19" s="4" t="str">
        <f>IF('Input data'!A34="","",'Input data'!A34)</f>
        <v/>
      </c>
      <c r="B19" s="4" t="str">
        <f>IF('Input data'!B34="","",'Input data'!B34)</f>
        <v/>
      </c>
      <c r="C19" s="4" t="str">
        <f>IF('Input data'!C34="","",'Input data'!C34)</f>
        <v/>
      </c>
      <c r="D19" s="4" t="str">
        <f>IF('Input data'!D34="","",'Input data'!D34)</f>
        <v/>
      </c>
      <c r="E19" s="4" t="str">
        <f>IF('Input data'!E34="","",'Input data'!E34)</f>
        <v/>
      </c>
      <c r="F19" s="4" t="str">
        <f>IF('Input data'!F34="","",'Input data'!F34)</f>
        <v/>
      </c>
      <c r="G19" s="4">
        <f>IF('Input data'!G34="","",'Input data'!G34)</f>
        <v>0</v>
      </c>
      <c r="H19" s="4" t="str">
        <f>IF('Input data'!H34&gt;0.5,'Input data'!H34,"")</f>
        <v/>
      </c>
      <c r="I19" s="4" t="str">
        <f>IF('Input data'!I34="","",'Input data'!I34)</f>
        <v/>
      </c>
      <c r="J19" s="11">
        <f>IF('Used data'!J19="Irrelevant",1,IF('Used data'!J19&gt;3,1.2,1))</f>
        <v>1</v>
      </c>
      <c r="K19" s="11">
        <f>IF('Used data'!K19="Irrelevant",1,IF(AND(OR(I19="Motorway link",I19="Exit diverge",I19="Entrance merge"),'Used data'!K19&lt;3.5),1+(3.5-'Used data'!K19)*0.12,IF(AND(OR(I19="Exit ramp",I19="Entrance ramp"),'Used data'!K19&lt;3.5),1+(3.5-'Used data'!K19)*0.16,1)))</f>
        <v>1</v>
      </c>
      <c r="L19" s="11">
        <f>IF('Used data'!L19="Irrelevant",1,IF(AND('Used data'!L19="Yes",'Used data'!J19=2),0.6*'Used data'!M19+(1-'Used data'!M19),IF(AND('Used data'!L19="Yes",'Used data'!J19=3),0.7*'Used data'!M19+(1-'Used data'!M19),IF(AND('Used data'!L19="Yes",'Used data'!J19=4),0.76*'Used data'!M19+(1-'Used data'!M19),IF(AND('Used data'!L19="Yes",'Used data'!J19&gt;4.99999999),0.8*'Used data'!M19+(1-'Used data'!M19),1)))))</f>
        <v>1</v>
      </c>
      <c r="M19" s="11">
        <f>IF('Used data'!L19="Irrelevant",1,IF(AND('Used data'!L19="Yes",'Used data'!J19=2),0.8*'Used data'!M19+(1-'Used data'!M19),IF(AND('Used data'!L19="Yes",'Used data'!J19=3),0.85*'Used data'!M19+(1-'Used data'!M19),IF(AND('Used data'!L19="Yes",'Used data'!J19=4),0.88*'Used data'!M19+(1-'Used data'!M19),IF(AND('Used data'!L19="Yes",'Used data'!J19&gt;4.99999999),0.9*'Used data'!M19+(1-'Used data'!M19),1)))))</f>
        <v>1</v>
      </c>
      <c r="N19" s="11">
        <f>IF('Used data'!N19="Irrelevant",1,IF(AND(OR(I19="Motorway link",I19="Exit diverge",I19="Entrance merge"),'Used data'!N19&lt;3),1+(3-'Used data'!N19)*0.09333333,1))</f>
        <v>1</v>
      </c>
      <c r="O19" s="11">
        <f>IF('Used data'!N19="Irrelevant",1,IF(AND(OR(I19="Motorway link",I19="Exit diverge",I19="Entrance merge"),'Used data'!N19&lt;3),1+(3-'Used data'!N19)*0.19666667,1))</f>
        <v>1</v>
      </c>
      <c r="P19" s="11">
        <f>IF('Used data'!O19="Irrelevant",1,IF(AND(OR(I19="Motorway link",I19="Exit diverge",I19="Entrance merge"),'Used data'!O19&lt;3.00000001),1+(0.5-'Used data'!O19)*0.04,IF(AND(OR(I19="Exit ramp",I19="Entrance ramp"),'Used data'!O19&lt;3.00000001),1+(0.5-'Used data'!O19)*0.08,IF(OR(I19="Motorway link",I19="Exit diverge",I19="Entrance merge"),0.9,0.8))))</f>
        <v>1</v>
      </c>
      <c r="Q19" s="11">
        <f>IF('Used data'!P19="Irrelevant",1,IF(AND(OR(I19="Motorway link",I19="Exit diverge",I19="Entrance merge"),'Used data'!P19&lt;11.00000001),1+(5-'Used data'!P19)*0.01,0.94))</f>
        <v>1</v>
      </c>
      <c r="R19" s="11">
        <f>IF(OR('Used data'!Q19="Irrelevant",'Used data'!R19="Irrelevant",'Used data'!Q19="Straight"),1,IF(AND(OR(I19="Motorway link",I19="Exit diverge",I19="Entrance merge"),'Used data'!Q19&lt;4000),(EXP(0.1096*1746.5/'Used data'!Q19)/EXP(0.1096*1746.5/4000))*('Used data'!R19/1000)/G19+(G19-'Used data'!R19/1000)/G19,1))</f>
        <v>1</v>
      </c>
      <c r="S19" s="11">
        <f>IF(OR('Used data'!S19="Irrelevant",'Used data'!T19="Irrelevant",'Used data'!S19="Straight"),1,IF(AND(OR(I19="Motorway link",I19="Exit diverge",I19="Entrance merge"),'Used data'!S19&lt;4000),(EXP(0.1096*1746.5/'Used data'!S19)/EXP(0.1096*1746.5/4000))*('Used data'!T19/1000)/G19+(G19-'Used data'!T19/1000)/G19,1))</f>
        <v>1</v>
      </c>
      <c r="T19" s="11">
        <f>IF('Used data'!U19="Irrelevant",1,IF(AND(OR(I19="Motorway link",I19="Exit diverge",I19="Entrance merge",I19="Exit ramp",I19="Entrance ramp"),'Used data'!U19="Yes"),0.95,1))</f>
        <v>1</v>
      </c>
      <c r="U19" s="11">
        <f>IF('Used data'!U19="Irrelevant",1,IF(AND(OR(I19="Motorway link",I19="Exit diverge",I19="Entrance merge",I19="Exit ramp",I19="Entrance ramp"),'Used data'!U19="Yes"),0.96,1))</f>
        <v>1</v>
      </c>
      <c r="V19" s="11">
        <f>IF('Used data'!U19="Irrelevant",1,IF(AND(OR(I19="Motorway link",I19="Exit diverge",I19="Entrance merge",I19="Exit ramp",I19="Entrance ramp"),'Used data'!U19="Yes"),0.79,1))</f>
        <v>1</v>
      </c>
      <c r="W19" s="11">
        <f>IF('Used data'!U19="Irrelevant",1,IF(AND(OR(I19="Motorway link",I19="Exit diverge",I19="Entrance merge",I19="Exit ramp",I19="Entrance ramp"),'Used data'!U19="Yes"),0.94,1))</f>
        <v>1</v>
      </c>
      <c r="X19" s="11">
        <f>IF('Used data'!U19="Irrelevant",1,IF(AND(OR(I19="Motorway link",I19="Exit diverge",I19="Entrance merge",I19="Exit ramp",I19="Entrance ramp"),'Used data'!U19="Yes"),0.97,1))</f>
        <v>1</v>
      </c>
      <c r="Y19" s="11">
        <f>IF(AND(I19="Exit ramp",'Used data'!V19="2-curved diamond ramp"),1.32,IF(AND(I19="Exit ramp",'Used data'!V19="S-shaped ramp"),2.05,IF(AND(I19="Exit ramp",'Used data'!V19="U-shaped ramp"),4.11,IF(AND(I19="Exit ramp",'Used data'!V19="Flyover hook ramp"),5.15,IF(AND(I19="Exit ramp",'Used data'!V19="Directional ramp"),1.07,IF(AND(I19="Entrance ramp",'Used data'!V19="2-curved diamond ramp"),0.93,IF(AND(I19="Entrance ramp",'Used data'!V19="S-shaped ramp"),2.48,IF(AND(I19="Entrance ramp",'Used data'!V19="U-shaped ramp"),4.15,IF(AND(I19="Entrance ramp",'Used data'!V19="Flyover hook ramp"),5.26,IF(AND(I19="Entrance ramp",'Used data'!V19="Directional ramp"),1.42,1))))))))))</f>
        <v>1</v>
      </c>
      <c r="Z19" s="11">
        <f>IF(OR('Used data'!W19="Straight",'Used data'!W19="Irrelevant",'Used data'!X19="Irrelevant",'Used data'!Y19="Irrelevant"),1,1+1.545*1000/32.2*((('Used data'!Y19*3268/3600)/('Used data'!W19/0.306))^2)*('Used data'!X19/1000)/G19)</f>
        <v>1</v>
      </c>
      <c r="AA19" s="11">
        <f>IF(OR('Used data'!W19="Straight",'Used data'!W19="Irrelevant",'Used data'!X19="Irrelevant",'Used data'!Y19="Irrelevant"),1,1+1.961*1000/32.2*((('Used data'!Y19*3268/3600)/('Used data'!W19/0.306))^2)*('Used data'!X19/1000)/G19)</f>
        <v>1</v>
      </c>
      <c r="AB19" s="11">
        <f>IF(OR('Used data'!Z19="Straight",'Used data'!Z19="Irrelevant",'Used data'!AA19="Irrelevant",'Used data'!AB19="Irrelevant"),1,1+1.545*1000/32.2*((('Used data'!AB19*3268/3600)/('Used data'!Z19/0.306))^2)*('Used data'!AA19/1000)/G19)</f>
        <v>1</v>
      </c>
      <c r="AC19" s="11">
        <f>IF(OR('Used data'!Z19="Straight",'Used data'!Z19="Irrelevant",'Used data'!AA19="Irrelevant",'Used data'!AB19="Irrelevant"),1,1+1.961*1000/32.2*((('Used data'!AB19*3268/3600)/('Used data'!Z19/0.306))^2)*('Used data'!AA19/1000)/G19)</f>
        <v>1</v>
      </c>
      <c r="AD19" s="11">
        <f>IF(OR('Used data'!AC19="Irrelevant",'Used data'!AC19="No"),1,IF(AND('Used data'!AC19="Yes",OR('Used data'!Q19&lt;301,'Used data'!S19&lt;301)),1-(0.5*('Used data'!R19+'Used data'!T19)/('Used data'!G19*1000)),IF(AND('Used data'!AC19="Yes",OR('Used data'!Q19&lt;601,'Used data'!S19&lt;601)),1-(0.25*('Used data'!R19+'Used data'!T19)/('Used data'!G19*1000)),1)))</f>
        <v>1</v>
      </c>
      <c r="AE19" s="11">
        <f>IF(OR('Used data'!AC19="Irrelevant",'Used data'!AC19="No"),1,IF(AND('Used data'!AC19="Yes",OR('Used data'!Q19&lt;301,'Used data'!S19&lt;301)),1-(0.4*('Used data'!R19+'Used data'!T19)/('Used data'!G19*1000)),IF(AND('Used data'!AC19="Yes",OR('Used data'!Q19&lt;601,'Used data'!S19&lt;601)),1-(0.2*('Used data'!R19+'Used data'!T19)/('Used data'!G19*1000)),1)))</f>
        <v>1</v>
      </c>
      <c r="AF19" s="11">
        <f>IF('Used data'!AD19="110 kph",0.79,1)</f>
        <v>1</v>
      </c>
      <c r="AG19" s="11">
        <f>IF('Used data'!AD19="110 kph",0.94,1)</f>
        <v>1</v>
      </c>
      <c r="AH19" s="11">
        <f>IF('Used data'!AD19="110 kph",0.66,1)</f>
        <v>1</v>
      </c>
      <c r="AI19" s="11">
        <f>IF('Used data'!AD19="110 kph",0.82,1)</f>
        <v>1</v>
      </c>
      <c r="AJ19" s="11">
        <f>IF(AND('Used data'!AE19="Yes",I19="Entrance merge"),0.65*'Used data'!AF19+1-'Used data'!AF19,1)</f>
        <v>1</v>
      </c>
      <c r="AK19" s="12" t="str">
        <f t="shared" si="0"/>
        <v/>
      </c>
      <c r="AL19" s="12" t="str">
        <f t="shared" si="1"/>
        <v/>
      </c>
      <c r="AM19" s="12" t="str">
        <f t="shared" si="2"/>
        <v/>
      </c>
      <c r="AN19" s="12" t="str">
        <f t="shared" si="3"/>
        <v/>
      </c>
      <c r="AO19" s="12" t="str">
        <f t="shared" si="4"/>
        <v/>
      </c>
      <c r="AP19" s="12" t="str">
        <f t="shared" si="5"/>
        <v/>
      </c>
      <c r="AQ19" s="4" t="str">
        <f t="shared" si="6"/>
        <v/>
      </c>
    </row>
    <row r="20" spans="1:43" x14ac:dyDescent="0.3">
      <c r="A20" s="4" t="str">
        <f>IF('Input data'!A35="","",'Input data'!A35)</f>
        <v/>
      </c>
      <c r="B20" s="4" t="str">
        <f>IF('Input data'!B35="","",'Input data'!B35)</f>
        <v/>
      </c>
      <c r="C20" s="4" t="str">
        <f>IF('Input data'!C35="","",'Input data'!C35)</f>
        <v/>
      </c>
      <c r="D20" s="4" t="str">
        <f>IF('Input data'!D35="","",'Input data'!D35)</f>
        <v/>
      </c>
      <c r="E20" s="4" t="str">
        <f>IF('Input data'!E35="","",'Input data'!E35)</f>
        <v/>
      </c>
      <c r="F20" s="4" t="str">
        <f>IF('Input data'!F35="","",'Input data'!F35)</f>
        <v/>
      </c>
      <c r="G20" s="4">
        <f>IF('Input data'!G35="","",'Input data'!G35)</f>
        <v>0</v>
      </c>
      <c r="H20" s="4" t="str">
        <f>IF('Input data'!H35&gt;0.5,'Input data'!H35,"")</f>
        <v/>
      </c>
      <c r="I20" s="4" t="str">
        <f>IF('Input data'!I35="","",'Input data'!I35)</f>
        <v/>
      </c>
      <c r="J20" s="11">
        <f>IF('Used data'!J20="Irrelevant",1,IF('Used data'!J20&gt;3,1.2,1))</f>
        <v>1</v>
      </c>
      <c r="K20" s="11">
        <f>IF('Used data'!K20="Irrelevant",1,IF(AND(OR(I20="Motorway link",I20="Exit diverge",I20="Entrance merge"),'Used data'!K20&lt;3.5),1+(3.5-'Used data'!K20)*0.12,IF(AND(OR(I20="Exit ramp",I20="Entrance ramp"),'Used data'!K20&lt;3.5),1+(3.5-'Used data'!K20)*0.16,1)))</f>
        <v>1</v>
      </c>
      <c r="L20" s="11">
        <f>IF('Used data'!L20="Irrelevant",1,IF(AND('Used data'!L20="Yes",'Used data'!J20=2),0.6*'Used data'!M20+(1-'Used data'!M20),IF(AND('Used data'!L20="Yes",'Used data'!J20=3),0.7*'Used data'!M20+(1-'Used data'!M20),IF(AND('Used data'!L20="Yes",'Used data'!J20=4),0.76*'Used data'!M20+(1-'Used data'!M20),IF(AND('Used data'!L20="Yes",'Used data'!J20&gt;4.99999999),0.8*'Used data'!M20+(1-'Used data'!M20),1)))))</f>
        <v>1</v>
      </c>
      <c r="M20" s="11">
        <f>IF('Used data'!L20="Irrelevant",1,IF(AND('Used data'!L20="Yes",'Used data'!J20=2),0.8*'Used data'!M20+(1-'Used data'!M20),IF(AND('Used data'!L20="Yes",'Used data'!J20=3),0.85*'Used data'!M20+(1-'Used data'!M20),IF(AND('Used data'!L20="Yes",'Used data'!J20=4),0.88*'Used data'!M20+(1-'Used data'!M20),IF(AND('Used data'!L20="Yes",'Used data'!J20&gt;4.99999999),0.9*'Used data'!M20+(1-'Used data'!M20),1)))))</f>
        <v>1</v>
      </c>
      <c r="N20" s="11">
        <f>IF('Used data'!N20="Irrelevant",1,IF(AND(OR(I20="Motorway link",I20="Exit diverge",I20="Entrance merge"),'Used data'!N20&lt;3),1+(3-'Used data'!N20)*0.09333333,1))</f>
        <v>1</v>
      </c>
      <c r="O20" s="11">
        <f>IF('Used data'!N20="Irrelevant",1,IF(AND(OR(I20="Motorway link",I20="Exit diverge",I20="Entrance merge"),'Used data'!N20&lt;3),1+(3-'Used data'!N20)*0.19666667,1))</f>
        <v>1</v>
      </c>
      <c r="P20" s="11">
        <f>IF('Used data'!O20="Irrelevant",1,IF(AND(OR(I20="Motorway link",I20="Exit diverge",I20="Entrance merge"),'Used data'!O20&lt;3.00000001),1+(0.5-'Used data'!O20)*0.04,IF(AND(OR(I20="Exit ramp",I20="Entrance ramp"),'Used data'!O20&lt;3.00000001),1+(0.5-'Used data'!O20)*0.08,IF(OR(I20="Motorway link",I20="Exit diverge",I20="Entrance merge"),0.9,0.8))))</f>
        <v>1</v>
      </c>
      <c r="Q20" s="11">
        <f>IF('Used data'!P20="Irrelevant",1,IF(AND(OR(I20="Motorway link",I20="Exit diverge",I20="Entrance merge"),'Used data'!P20&lt;11.00000001),1+(5-'Used data'!P20)*0.01,0.94))</f>
        <v>1</v>
      </c>
      <c r="R20" s="11">
        <f>IF(OR('Used data'!Q20="Irrelevant",'Used data'!R20="Irrelevant",'Used data'!Q20="Straight"),1,IF(AND(OR(I20="Motorway link",I20="Exit diverge",I20="Entrance merge"),'Used data'!Q20&lt;4000),(EXP(0.1096*1746.5/'Used data'!Q20)/EXP(0.1096*1746.5/4000))*('Used data'!R20/1000)/G20+(G20-'Used data'!R20/1000)/G20,1))</f>
        <v>1</v>
      </c>
      <c r="S20" s="11">
        <f>IF(OR('Used data'!S20="Irrelevant",'Used data'!T20="Irrelevant",'Used data'!S20="Straight"),1,IF(AND(OR(I20="Motorway link",I20="Exit diverge",I20="Entrance merge"),'Used data'!S20&lt;4000),(EXP(0.1096*1746.5/'Used data'!S20)/EXP(0.1096*1746.5/4000))*('Used data'!T20/1000)/G20+(G20-'Used data'!T20/1000)/G20,1))</f>
        <v>1</v>
      </c>
      <c r="T20" s="11">
        <f>IF('Used data'!U20="Irrelevant",1,IF(AND(OR(I20="Motorway link",I20="Exit diverge",I20="Entrance merge",I20="Exit ramp",I20="Entrance ramp"),'Used data'!U20="Yes"),0.95,1))</f>
        <v>1</v>
      </c>
      <c r="U20" s="11">
        <f>IF('Used data'!U20="Irrelevant",1,IF(AND(OR(I20="Motorway link",I20="Exit diverge",I20="Entrance merge",I20="Exit ramp",I20="Entrance ramp"),'Used data'!U20="Yes"),0.96,1))</f>
        <v>1</v>
      </c>
      <c r="V20" s="11">
        <f>IF('Used data'!U20="Irrelevant",1,IF(AND(OR(I20="Motorway link",I20="Exit diverge",I20="Entrance merge",I20="Exit ramp",I20="Entrance ramp"),'Used data'!U20="Yes"),0.79,1))</f>
        <v>1</v>
      </c>
      <c r="W20" s="11">
        <f>IF('Used data'!U20="Irrelevant",1,IF(AND(OR(I20="Motorway link",I20="Exit diverge",I20="Entrance merge",I20="Exit ramp",I20="Entrance ramp"),'Used data'!U20="Yes"),0.94,1))</f>
        <v>1</v>
      </c>
      <c r="X20" s="11">
        <f>IF('Used data'!U20="Irrelevant",1,IF(AND(OR(I20="Motorway link",I20="Exit diverge",I20="Entrance merge",I20="Exit ramp",I20="Entrance ramp"),'Used data'!U20="Yes"),0.97,1))</f>
        <v>1</v>
      </c>
      <c r="Y20" s="11">
        <f>IF(AND(I20="Exit ramp",'Used data'!V20="2-curved diamond ramp"),1.32,IF(AND(I20="Exit ramp",'Used data'!V20="S-shaped ramp"),2.05,IF(AND(I20="Exit ramp",'Used data'!V20="U-shaped ramp"),4.11,IF(AND(I20="Exit ramp",'Used data'!V20="Flyover hook ramp"),5.15,IF(AND(I20="Exit ramp",'Used data'!V20="Directional ramp"),1.07,IF(AND(I20="Entrance ramp",'Used data'!V20="2-curved diamond ramp"),0.93,IF(AND(I20="Entrance ramp",'Used data'!V20="S-shaped ramp"),2.48,IF(AND(I20="Entrance ramp",'Used data'!V20="U-shaped ramp"),4.15,IF(AND(I20="Entrance ramp",'Used data'!V20="Flyover hook ramp"),5.26,IF(AND(I20="Entrance ramp",'Used data'!V20="Directional ramp"),1.42,1))))))))))</f>
        <v>1</v>
      </c>
      <c r="Z20" s="11">
        <f>IF(OR('Used data'!W20="Straight",'Used data'!W20="Irrelevant",'Used data'!X20="Irrelevant",'Used data'!Y20="Irrelevant"),1,1+1.545*1000/32.2*((('Used data'!Y20*3268/3600)/('Used data'!W20/0.306))^2)*('Used data'!X20/1000)/G20)</f>
        <v>1</v>
      </c>
      <c r="AA20" s="11">
        <f>IF(OR('Used data'!W20="Straight",'Used data'!W20="Irrelevant",'Used data'!X20="Irrelevant",'Used data'!Y20="Irrelevant"),1,1+1.961*1000/32.2*((('Used data'!Y20*3268/3600)/('Used data'!W20/0.306))^2)*('Used data'!X20/1000)/G20)</f>
        <v>1</v>
      </c>
      <c r="AB20" s="11">
        <f>IF(OR('Used data'!Z20="Straight",'Used data'!Z20="Irrelevant",'Used data'!AA20="Irrelevant",'Used data'!AB20="Irrelevant"),1,1+1.545*1000/32.2*((('Used data'!AB20*3268/3600)/('Used data'!Z20/0.306))^2)*('Used data'!AA20/1000)/G20)</f>
        <v>1</v>
      </c>
      <c r="AC20" s="11">
        <f>IF(OR('Used data'!Z20="Straight",'Used data'!Z20="Irrelevant",'Used data'!AA20="Irrelevant",'Used data'!AB20="Irrelevant"),1,1+1.961*1000/32.2*((('Used data'!AB20*3268/3600)/('Used data'!Z20/0.306))^2)*('Used data'!AA20/1000)/G20)</f>
        <v>1</v>
      </c>
      <c r="AD20" s="11">
        <f>IF(OR('Used data'!AC20="Irrelevant",'Used data'!AC20="No"),1,IF(AND('Used data'!AC20="Yes",OR('Used data'!Q20&lt;301,'Used data'!S20&lt;301)),1-(0.5*('Used data'!R20+'Used data'!T20)/('Used data'!G20*1000)),IF(AND('Used data'!AC20="Yes",OR('Used data'!Q20&lt;601,'Used data'!S20&lt;601)),1-(0.25*('Used data'!R20+'Used data'!T20)/('Used data'!G20*1000)),1)))</f>
        <v>1</v>
      </c>
      <c r="AE20" s="11">
        <f>IF(OR('Used data'!AC20="Irrelevant",'Used data'!AC20="No"),1,IF(AND('Used data'!AC20="Yes",OR('Used data'!Q20&lt;301,'Used data'!S20&lt;301)),1-(0.4*('Used data'!R20+'Used data'!T20)/('Used data'!G20*1000)),IF(AND('Used data'!AC20="Yes",OR('Used data'!Q20&lt;601,'Used data'!S20&lt;601)),1-(0.2*('Used data'!R20+'Used data'!T20)/('Used data'!G20*1000)),1)))</f>
        <v>1</v>
      </c>
      <c r="AF20" s="11">
        <f>IF('Used data'!AD20="110 kph",0.79,1)</f>
        <v>1</v>
      </c>
      <c r="AG20" s="11">
        <f>IF('Used data'!AD20="110 kph",0.94,1)</f>
        <v>1</v>
      </c>
      <c r="AH20" s="11">
        <f>IF('Used data'!AD20="110 kph",0.66,1)</f>
        <v>1</v>
      </c>
      <c r="AI20" s="11">
        <f>IF('Used data'!AD20="110 kph",0.82,1)</f>
        <v>1</v>
      </c>
      <c r="AJ20" s="11">
        <f>IF(AND('Used data'!AE20="Yes",I20="Entrance merge"),0.65*'Used data'!AF20+1-'Used data'!AF20,1)</f>
        <v>1</v>
      </c>
      <c r="AK20" s="12" t="str">
        <f t="shared" si="0"/>
        <v/>
      </c>
      <c r="AL20" s="12" t="str">
        <f t="shared" si="1"/>
        <v/>
      </c>
      <c r="AM20" s="12" t="str">
        <f t="shared" si="2"/>
        <v/>
      </c>
      <c r="AN20" s="12" t="str">
        <f t="shared" si="3"/>
        <v/>
      </c>
      <c r="AO20" s="12" t="str">
        <f t="shared" si="4"/>
        <v/>
      </c>
      <c r="AP20" s="12" t="str">
        <f t="shared" si="5"/>
        <v/>
      </c>
      <c r="AQ20" s="4" t="str">
        <f t="shared" si="6"/>
        <v/>
      </c>
    </row>
    <row r="21" spans="1:43" x14ac:dyDescent="0.3">
      <c r="A21" s="4" t="str">
        <f>IF('Input data'!A36="","",'Input data'!A36)</f>
        <v/>
      </c>
      <c r="B21" s="4" t="str">
        <f>IF('Input data'!B36="","",'Input data'!B36)</f>
        <v/>
      </c>
      <c r="C21" s="4" t="str">
        <f>IF('Input data'!C36="","",'Input data'!C36)</f>
        <v/>
      </c>
      <c r="D21" s="4" t="str">
        <f>IF('Input data'!D36="","",'Input data'!D36)</f>
        <v/>
      </c>
      <c r="E21" s="4" t="str">
        <f>IF('Input data'!E36="","",'Input data'!E36)</f>
        <v/>
      </c>
      <c r="F21" s="4" t="str">
        <f>IF('Input data'!F36="","",'Input data'!F36)</f>
        <v/>
      </c>
      <c r="G21" s="4">
        <f>IF('Input data'!G36="","",'Input data'!G36)</f>
        <v>0</v>
      </c>
      <c r="H21" s="4" t="str">
        <f>IF('Input data'!H36&gt;0.5,'Input data'!H36,"")</f>
        <v/>
      </c>
      <c r="I21" s="4" t="str">
        <f>IF('Input data'!I36="","",'Input data'!I36)</f>
        <v/>
      </c>
      <c r="J21" s="11">
        <f>IF('Used data'!J21="Irrelevant",1,IF('Used data'!J21&gt;3,1.2,1))</f>
        <v>1</v>
      </c>
      <c r="K21" s="11">
        <f>IF('Used data'!K21="Irrelevant",1,IF(AND(OR(I21="Motorway link",I21="Exit diverge",I21="Entrance merge"),'Used data'!K21&lt;3.5),1+(3.5-'Used data'!K21)*0.12,IF(AND(OR(I21="Exit ramp",I21="Entrance ramp"),'Used data'!K21&lt;3.5),1+(3.5-'Used data'!K21)*0.16,1)))</f>
        <v>1</v>
      </c>
      <c r="L21" s="11">
        <f>IF('Used data'!L21="Irrelevant",1,IF(AND('Used data'!L21="Yes",'Used data'!J21=2),0.6*'Used data'!M21+(1-'Used data'!M21),IF(AND('Used data'!L21="Yes",'Used data'!J21=3),0.7*'Used data'!M21+(1-'Used data'!M21),IF(AND('Used data'!L21="Yes",'Used data'!J21=4),0.76*'Used data'!M21+(1-'Used data'!M21),IF(AND('Used data'!L21="Yes",'Used data'!J21&gt;4.99999999),0.8*'Used data'!M21+(1-'Used data'!M21),1)))))</f>
        <v>1</v>
      </c>
      <c r="M21" s="11">
        <f>IF('Used data'!L21="Irrelevant",1,IF(AND('Used data'!L21="Yes",'Used data'!J21=2),0.8*'Used data'!M21+(1-'Used data'!M21),IF(AND('Used data'!L21="Yes",'Used data'!J21=3),0.85*'Used data'!M21+(1-'Used data'!M21),IF(AND('Used data'!L21="Yes",'Used data'!J21=4),0.88*'Used data'!M21+(1-'Used data'!M21),IF(AND('Used data'!L21="Yes",'Used data'!J21&gt;4.99999999),0.9*'Used data'!M21+(1-'Used data'!M21),1)))))</f>
        <v>1</v>
      </c>
      <c r="N21" s="11">
        <f>IF('Used data'!N21="Irrelevant",1,IF(AND(OR(I21="Motorway link",I21="Exit diverge",I21="Entrance merge"),'Used data'!N21&lt;3),1+(3-'Used data'!N21)*0.09333333,1))</f>
        <v>1</v>
      </c>
      <c r="O21" s="11">
        <f>IF('Used data'!N21="Irrelevant",1,IF(AND(OR(I21="Motorway link",I21="Exit diverge",I21="Entrance merge"),'Used data'!N21&lt;3),1+(3-'Used data'!N21)*0.19666667,1))</f>
        <v>1</v>
      </c>
      <c r="P21" s="11">
        <f>IF('Used data'!O21="Irrelevant",1,IF(AND(OR(I21="Motorway link",I21="Exit diverge",I21="Entrance merge"),'Used data'!O21&lt;3.00000001),1+(0.5-'Used data'!O21)*0.04,IF(AND(OR(I21="Exit ramp",I21="Entrance ramp"),'Used data'!O21&lt;3.00000001),1+(0.5-'Used data'!O21)*0.08,IF(OR(I21="Motorway link",I21="Exit diverge",I21="Entrance merge"),0.9,0.8))))</f>
        <v>1</v>
      </c>
      <c r="Q21" s="11">
        <f>IF('Used data'!P21="Irrelevant",1,IF(AND(OR(I21="Motorway link",I21="Exit diverge",I21="Entrance merge"),'Used data'!P21&lt;11.00000001),1+(5-'Used data'!P21)*0.01,0.94))</f>
        <v>1</v>
      </c>
      <c r="R21" s="11">
        <f>IF(OR('Used data'!Q21="Irrelevant",'Used data'!R21="Irrelevant",'Used data'!Q21="Straight"),1,IF(AND(OR(I21="Motorway link",I21="Exit diverge",I21="Entrance merge"),'Used data'!Q21&lt;4000),(EXP(0.1096*1746.5/'Used data'!Q21)/EXP(0.1096*1746.5/4000))*('Used data'!R21/1000)/G21+(G21-'Used data'!R21/1000)/G21,1))</f>
        <v>1</v>
      </c>
      <c r="S21" s="11">
        <f>IF(OR('Used data'!S21="Irrelevant",'Used data'!T21="Irrelevant",'Used data'!S21="Straight"),1,IF(AND(OR(I21="Motorway link",I21="Exit diverge",I21="Entrance merge"),'Used data'!S21&lt;4000),(EXP(0.1096*1746.5/'Used data'!S21)/EXP(0.1096*1746.5/4000))*('Used data'!T21/1000)/G21+(G21-'Used data'!T21/1000)/G21,1))</f>
        <v>1</v>
      </c>
      <c r="T21" s="11">
        <f>IF('Used data'!U21="Irrelevant",1,IF(AND(OR(I21="Motorway link",I21="Exit diverge",I21="Entrance merge",I21="Exit ramp",I21="Entrance ramp"),'Used data'!U21="Yes"),0.95,1))</f>
        <v>1</v>
      </c>
      <c r="U21" s="11">
        <f>IF('Used data'!U21="Irrelevant",1,IF(AND(OR(I21="Motorway link",I21="Exit diverge",I21="Entrance merge",I21="Exit ramp",I21="Entrance ramp"),'Used data'!U21="Yes"),0.96,1))</f>
        <v>1</v>
      </c>
      <c r="V21" s="11">
        <f>IF('Used data'!U21="Irrelevant",1,IF(AND(OR(I21="Motorway link",I21="Exit diverge",I21="Entrance merge",I21="Exit ramp",I21="Entrance ramp"),'Used data'!U21="Yes"),0.79,1))</f>
        <v>1</v>
      </c>
      <c r="W21" s="11">
        <f>IF('Used data'!U21="Irrelevant",1,IF(AND(OR(I21="Motorway link",I21="Exit diverge",I21="Entrance merge",I21="Exit ramp",I21="Entrance ramp"),'Used data'!U21="Yes"),0.94,1))</f>
        <v>1</v>
      </c>
      <c r="X21" s="11">
        <f>IF('Used data'!U21="Irrelevant",1,IF(AND(OR(I21="Motorway link",I21="Exit diverge",I21="Entrance merge",I21="Exit ramp",I21="Entrance ramp"),'Used data'!U21="Yes"),0.97,1))</f>
        <v>1</v>
      </c>
      <c r="Y21" s="11">
        <f>IF(AND(I21="Exit ramp",'Used data'!V21="2-curved diamond ramp"),1.32,IF(AND(I21="Exit ramp",'Used data'!V21="S-shaped ramp"),2.05,IF(AND(I21="Exit ramp",'Used data'!V21="U-shaped ramp"),4.11,IF(AND(I21="Exit ramp",'Used data'!V21="Flyover hook ramp"),5.15,IF(AND(I21="Exit ramp",'Used data'!V21="Directional ramp"),1.07,IF(AND(I21="Entrance ramp",'Used data'!V21="2-curved diamond ramp"),0.93,IF(AND(I21="Entrance ramp",'Used data'!V21="S-shaped ramp"),2.48,IF(AND(I21="Entrance ramp",'Used data'!V21="U-shaped ramp"),4.15,IF(AND(I21="Entrance ramp",'Used data'!V21="Flyover hook ramp"),5.26,IF(AND(I21="Entrance ramp",'Used data'!V21="Directional ramp"),1.42,1))))))))))</f>
        <v>1</v>
      </c>
      <c r="Z21" s="11">
        <f>IF(OR('Used data'!W21="Straight",'Used data'!W21="Irrelevant",'Used data'!X21="Irrelevant",'Used data'!Y21="Irrelevant"),1,1+1.545*1000/32.2*((('Used data'!Y21*3268/3600)/('Used data'!W21/0.306))^2)*('Used data'!X21/1000)/G21)</f>
        <v>1</v>
      </c>
      <c r="AA21" s="11">
        <f>IF(OR('Used data'!W21="Straight",'Used data'!W21="Irrelevant",'Used data'!X21="Irrelevant",'Used data'!Y21="Irrelevant"),1,1+1.961*1000/32.2*((('Used data'!Y21*3268/3600)/('Used data'!W21/0.306))^2)*('Used data'!X21/1000)/G21)</f>
        <v>1</v>
      </c>
      <c r="AB21" s="11">
        <f>IF(OR('Used data'!Z21="Straight",'Used data'!Z21="Irrelevant",'Used data'!AA21="Irrelevant",'Used data'!AB21="Irrelevant"),1,1+1.545*1000/32.2*((('Used data'!AB21*3268/3600)/('Used data'!Z21/0.306))^2)*('Used data'!AA21/1000)/G21)</f>
        <v>1</v>
      </c>
      <c r="AC21" s="11">
        <f>IF(OR('Used data'!Z21="Straight",'Used data'!Z21="Irrelevant",'Used data'!AA21="Irrelevant",'Used data'!AB21="Irrelevant"),1,1+1.961*1000/32.2*((('Used data'!AB21*3268/3600)/('Used data'!Z21/0.306))^2)*('Used data'!AA21/1000)/G21)</f>
        <v>1</v>
      </c>
      <c r="AD21" s="11">
        <f>IF(OR('Used data'!AC21="Irrelevant",'Used data'!AC21="No"),1,IF(AND('Used data'!AC21="Yes",OR('Used data'!Q21&lt;301,'Used data'!S21&lt;301)),1-(0.5*('Used data'!R21+'Used data'!T21)/('Used data'!G21*1000)),IF(AND('Used data'!AC21="Yes",OR('Used data'!Q21&lt;601,'Used data'!S21&lt;601)),1-(0.25*('Used data'!R21+'Used data'!T21)/('Used data'!G21*1000)),1)))</f>
        <v>1</v>
      </c>
      <c r="AE21" s="11">
        <f>IF(OR('Used data'!AC21="Irrelevant",'Used data'!AC21="No"),1,IF(AND('Used data'!AC21="Yes",OR('Used data'!Q21&lt;301,'Used data'!S21&lt;301)),1-(0.4*('Used data'!R21+'Used data'!T21)/('Used data'!G21*1000)),IF(AND('Used data'!AC21="Yes",OR('Used data'!Q21&lt;601,'Used data'!S21&lt;601)),1-(0.2*('Used data'!R21+'Used data'!T21)/('Used data'!G21*1000)),1)))</f>
        <v>1</v>
      </c>
      <c r="AF21" s="11">
        <f>IF('Used data'!AD21="110 kph",0.79,1)</f>
        <v>1</v>
      </c>
      <c r="AG21" s="11">
        <f>IF('Used data'!AD21="110 kph",0.94,1)</f>
        <v>1</v>
      </c>
      <c r="AH21" s="11">
        <f>IF('Used data'!AD21="110 kph",0.66,1)</f>
        <v>1</v>
      </c>
      <c r="AI21" s="11">
        <f>IF('Used data'!AD21="110 kph",0.82,1)</f>
        <v>1</v>
      </c>
      <c r="AJ21" s="11">
        <f>IF(AND('Used data'!AE21="Yes",I21="Entrance merge"),0.65*'Used data'!AF21+1-'Used data'!AF21,1)</f>
        <v>1</v>
      </c>
      <c r="AK21" s="12" t="str">
        <f t="shared" si="0"/>
        <v/>
      </c>
      <c r="AL21" s="12" t="str">
        <f t="shared" si="1"/>
        <v/>
      </c>
      <c r="AM21" s="12" t="str">
        <f t="shared" si="2"/>
        <v/>
      </c>
      <c r="AN21" s="12" t="str">
        <f t="shared" si="3"/>
        <v/>
      </c>
      <c r="AO21" s="12" t="str">
        <f t="shared" si="4"/>
        <v/>
      </c>
      <c r="AP21" s="12" t="str">
        <f t="shared" si="5"/>
        <v/>
      </c>
      <c r="AQ21" s="4" t="str">
        <f t="shared" si="6"/>
        <v/>
      </c>
    </row>
    <row r="22" spans="1:43" x14ac:dyDescent="0.3">
      <c r="A22" s="4" t="str">
        <f>IF('Input data'!A37="","",'Input data'!A37)</f>
        <v/>
      </c>
      <c r="B22" s="4" t="str">
        <f>IF('Input data'!B37="","",'Input data'!B37)</f>
        <v/>
      </c>
      <c r="C22" s="4" t="str">
        <f>IF('Input data'!C37="","",'Input data'!C37)</f>
        <v/>
      </c>
      <c r="D22" s="4" t="str">
        <f>IF('Input data'!D37="","",'Input data'!D37)</f>
        <v/>
      </c>
      <c r="E22" s="4" t="str">
        <f>IF('Input data'!E37="","",'Input data'!E37)</f>
        <v/>
      </c>
      <c r="F22" s="4" t="str">
        <f>IF('Input data'!F37="","",'Input data'!F37)</f>
        <v/>
      </c>
      <c r="G22" s="4">
        <f>IF('Input data'!G37="","",'Input data'!G37)</f>
        <v>0</v>
      </c>
      <c r="H22" s="4" t="str">
        <f>IF('Input data'!H37&gt;0.5,'Input data'!H37,"")</f>
        <v/>
      </c>
      <c r="I22" s="4" t="str">
        <f>IF('Input data'!I37="","",'Input data'!I37)</f>
        <v/>
      </c>
      <c r="J22" s="11">
        <f>IF('Used data'!J22="Irrelevant",1,IF('Used data'!J22&gt;3,1.2,1))</f>
        <v>1</v>
      </c>
      <c r="K22" s="11">
        <f>IF('Used data'!K22="Irrelevant",1,IF(AND(OR(I22="Motorway link",I22="Exit diverge",I22="Entrance merge"),'Used data'!K22&lt;3.5),1+(3.5-'Used data'!K22)*0.12,IF(AND(OR(I22="Exit ramp",I22="Entrance ramp"),'Used data'!K22&lt;3.5),1+(3.5-'Used data'!K22)*0.16,1)))</f>
        <v>1</v>
      </c>
      <c r="L22" s="11">
        <f>IF('Used data'!L22="Irrelevant",1,IF(AND('Used data'!L22="Yes",'Used data'!J22=2),0.6*'Used data'!M22+(1-'Used data'!M22),IF(AND('Used data'!L22="Yes",'Used data'!J22=3),0.7*'Used data'!M22+(1-'Used data'!M22),IF(AND('Used data'!L22="Yes",'Used data'!J22=4),0.76*'Used data'!M22+(1-'Used data'!M22),IF(AND('Used data'!L22="Yes",'Used data'!J22&gt;4.99999999),0.8*'Used data'!M22+(1-'Used data'!M22),1)))))</f>
        <v>1</v>
      </c>
      <c r="M22" s="11">
        <f>IF('Used data'!L22="Irrelevant",1,IF(AND('Used data'!L22="Yes",'Used data'!J22=2),0.8*'Used data'!M22+(1-'Used data'!M22),IF(AND('Used data'!L22="Yes",'Used data'!J22=3),0.85*'Used data'!M22+(1-'Used data'!M22),IF(AND('Used data'!L22="Yes",'Used data'!J22=4),0.88*'Used data'!M22+(1-'Used data'!M22),IF(AND('Used data'!L22="Yes",'Used data'!J22&gt;4.99999999),0.9*'Used data'!M22+(1-'Used data'!M22),1)))))</f>
        <v>1</v>
      </c>
      <c r="N22" s="11">
        <f>IF('Used data'!N22="Irrelevant",1,IF(AND(OR(I22="Motorway link",I22="Exit diverge",I22="Entrance merge"),'Used data'!N22&lt;3),1+(3-'Used data'!N22)*0.09333333,1))</f>
        <v>1</v>
      </c>
      <c r="O22" s="11">
        <f>IF('Used data'!N22="Irrelevant",1,IF(AND(OR(I22="Motorway link",I22="Exit diverge",I22="Entrance merge"),'Used data'!N22&lt;3),1+(3-'Used data'!N22)*0.19666667,1))</f>
        <v>1</v>
      </c>
      <c r="P22" s="11">
        <f>IF('Used data'!O22="Irrelevant",1,IF(AND(OR(I22="Motorway link",I22="Exit diverge",I22="Entrance merge"),'Used data'!O22&lt;3.00000001),1+(0.5-'Used data'!O22)*0.04,IF(AND(OR(I22="Exit ramp",I22="Entrance ramp"),'Used data'!O22&lt;3.00000001),1+(0.5-'Used data'!O22)*0.08,IF(OR(I22="Motorway link",I22="Exit diverge",I22="Entrance merge"),0.9,0.8))))</f>
        <v>1</v>
      </c>
      <c r="Q22" s="11">
        <f>IF('Used data'!P22="Irrelevant",1,IF(AND(OR(I22="Motorway link",I22="Exit diverge",I22="Entrance merge"),'Used data'!P22&lt;11.00000001),1+(5-'Used data'!P22)*0.01,0.94))</f>
        <v>1</v>
      </c>
      <c r="R22" s="11">
        <f>IF(OR('Used data'!Q22="Irrelevant",'Used data'!R22="Irrelevant",'Used data'!Q22="Straight"),1,IF(AND(OR(I22="Motorway link",I22="Exit diverge",I22="Entrance merge"),'Used data'!Q22&lt;4000),(EXP(0.1096*1746.5/'Used data'!Q22)/EXP(0.1096*1746.5/4000))*('Used data'!R22/1000)/G22+(G22-'Used data'!R22/1000)/G22,1))</f>
        <v>1</v>
      </c>
      <c r="S22" s="11">
        <f>IF(OR('Used data'!S22="Irrelevant",'Used data'!T22="Irrelevant",'Used data'!S22="Straight"),1,IF(AND(OR(I22="Motorway link",I22="Exit diverge",I22="Entrance merge"),'Used data'!S22&lt;4000),(EXP(0.1096*1746.5/'Used data'!S22)/EXP(0.1096*1746.5/4000))*('Used data'!T22/1000)/G22+(G22-'Used data'!T22/1000)/G22,1))</f>
        <v>1</v>
      </c>
      <c r="T22" s="11">
        <f>IF('Used data'!U22="Irrelevant",1,IF(AND(OR(I22="Motorway link",I22="Exit diverge",I22="Entrance merge",I22="Exit ramp",I22="Entrance ramp"),'Used data'!U22="Yes"),0.95,1))</f>
        <v>1</v>
      </c>
      <c r="U22" s="11">
        <f>IF('Used data'!U22="Irrelevant",1,IF(AND(OR(I22="Motorway link",I22="Exit diverge",I22="Entrance merge",I22="Exit ramp",I22="Entrance ramp"),'Used data'!U22="Yes"),0.96,1))</f>
        <v>1</v>
      </c>
      <c r="V22" s="11">
        <f>IF('Used data'!U22="Irrelevant",1,IF(AND(OR(I22="Motorway link",I22="Exit diverge",I22="Entrance merge",I22="Exit ramp",I22="Entrance ramp"),'Used data'!U22="Yes"),0.79,1))</f>
        <v>1</v>
      </c>
      <c r="W22" s="11">
        <f>IF('Used data'!U22="Irrelevant",1,IF(AND(OR(I22="Motorway link",I22="Exit diverge",I22="Entrance merge",I22="Exit ramp",I22="Entrance ramp"),'Used data'!U22="Yes"),0.94,1))</f>
        <v>1</v>
      </c>
      <c r="X22" s="11">
        <f>IF('Used data'!U22="Irrelevant",1,IF(AND(OR(I22="Motorway link",I22="Exit diverge",I22="Entrance merge",I22="Exit ramp",I22="Entrance ramp"),'Used data'!U22="Yes"),0.97,1))</f>
        <v>1</v>
      </c>
      <c r="Y22" s="11">
        <f>IF(AND(I22="Exit ramp",'Used data'!V22="2-curved diamond ramp"),1.32,IF(AND(I22="Exit ramp",'Used data'!V22="S-shaped ramp"),2.05,IF(AND(I22="Exit ramp",'Used data'!V22="U-shaped ramp"),4.11,IF(AND(I22="Exit ramp",'Used data'!V22="Flyover hook ramp"),5.15,IF(AND(I22="Exit ramp",'Used data'!V22="Directional ramp"),1.07,IF(AND(I22="Entrance ramp",'Used data'!V22="2-curved diamond ramp"),0.93,IF(AND(I22="Entrance ramp",'Used data'!V22="S-shaped ramp"),2.48,IF(AND(I22="Entrance ramp",'Used data'!V22="U-shaped ramp"),4.15,IF(AND(I22="Entrance ramp",'Used data'!V22="Flyover hook ramp"),5.26,IF(AND(I22="Entrance ramp",'Used data'!V22="Directional ramp"),1.42,1))))))))))</f>
        <v>1</v>
      </c>
      <c r="Z22" s="11">
        <f>IF(OR('Used data'!W22="Straight",'Used data'!W22="Irrelevant",'Used data'!X22="Irrelevant",'Used data'!Y22="Irrelevant"),1,1+1.545*1000/32.2*((('Used data'!Y22*3268/3600)/('Used data'!W22/0.306))^2)*('Used data'!X22/1000)/G22)</f>
        <v>1</v>
      </c>
      <c r="AA22" s="11">
        <f>IF(OR('Used data'!W22="Straight",'Used data'!W22="Irrelevant",'Used data'!X22="Irrelevant",'Used data'!Y22="Irrelevant"),1,1+1.961*1000/32.2*((('Used data'!Y22*3268/3600)/('Used data'!W22/0.306))^2)*('Used data'!X22/1000)/G22)</f>
        <v>1</v>
      </c>
      <c r="AB22" s="11">
        <f>IF(OR('Used data'!Z22="Straight",'Used data'!Z22="Irrelevant",'Used data'!AA22="Irrelevant",'Used data'!AB22="Irrelevant"),1,1+1.545*1000/32.2*((('Used data'!AB22*3268/3600)/('Used data'!Z22/0.306))^2)*('Used data'!AA22/1000)/G22)</f>
        <v>1</v>
      </c>
      <c r="AC22" s="11">
        <f>IF(OR('Used data'!Z22="Straight",'Used data'!Z22="Irrelevant",'Used data'!AA22="Irrelevant",'Used data'!AB22="Irrelevant"),1,1+1.961*1000/32.2*((('Used data'!AB22*3268/3600)/('Used data'!Z22/0.306))^2)*('Used data'!AA22/1000)/G22)</f>
        <v>1</v>
      </c>
      <c r="AD22" s="11">
        <f>IF(OR('Used data'!AC22="Irrelevant",'Used data'!AC22="No"),1,IF(AND('Used data'!AC22="Yes",OR('Used data'!Q22&lt;301,'Used data'!S22&lt;301)),1-(0.5*('Used data'!R22+'Used data'!T22)/('Used data'!G22*1000)),IF(AND('Used data'!AC22="Yes",OR('Used data'!Q22&lt;601,'Used data'!S22&lt;601)),1-(0.25*('Used data'!R22+'Used data'!T22)/('Used data'!G22*1000)),1)))</f>
        <v>1</v>
      </c>
      <c r="AE22" s="11">
        <f>IF(OR('Used data'!AC22="Irrelevant",'Used data'!AC22="No"),1,IF(AND('Used data'!AC22="Yes",OR('Used data'!Q22&lt;301,'Used data'!S22&lt;301)),1-(0.4*('Used data'!R22+'Used data'!T22)/('Used data'!G22*1000)),IF(AND('Used data'!AC22="Yes",OR('Used data'!Q22&lt;601,'Used data'!S22&lt;601)),1-(0.2*('Used data'!R22+'Used data'!T22)/('Used data'!G22*1000)),1)))</f>
        <v>1</v>
      </c>
      <c r="AF22" s="11">
        <f>IF('Used data'!AD22="110 kph",0.79,1)</f>
        <v>1</v>
      </c>
      <c r="AG22" s="11">
        <f>IF('Used data'!AD22="110 kph",0.94,1)</f>
        <v>1</v>
      </c>
      <c r="AH22" s="11">
        <f>IF('Used data'!AD22="110 kph",0.66,1)</f>
        <v>1</v>
      </c>
      <c r="AI22" s="11">
        <f>IF('Used data'!AD22="110 kph",0.82,1)</f>
        <v>1</v>
      </c>
      <c r="AJ22" s="11">
        <f>IF(AND('Used data'!AE22="Yes",I22="Entrance merge"),0.65*'Used data'!AF22+1-'Used data'!AF22,1)</f>
        <v>1</v>
      </c>
      <c r="AK22" s="12" t="str">
        <f t="shared" si="0"/>
        <v/>
      </c>
      <c r="AL22" s="12" t="str">
        <f t="shared" si="1"/>
        <v/>
      </c>
      <c r="AM22" s="12" t="str">
        <f t="shared" si="2"/>
        <v/>
      </c>
      <c r="AN22" s="12" t="str">
        <f t="shared" si="3"/>
        <v/>
      </c>
      <c r="AO22" s="12" t="str">
        <f t="shared" si="4"/>
        <v/>
      </c>
      <c r="AP22" s="12" t="str">
        <f t="shared" si="5"/>
        <v/>
      </c>
      <c r="AQ22" s="4" t="str">
        <f t="shared" si="6"/>
        <v/>
      </c>
    </row>
    <row r="23" spans="1:43" x14ac:dyDescent="0.3">
      <c r="A23" s="4" t="str">
        <f>IF('Input data'!A38="","",'Input data'!A38)</f>
        <v/>
      </c>
      <c r="B23" s="4" t="str">
        <f>IF('Input data'!B38="","",'Input data'!B38)</f>
        <v/>
      </c>
      <c r="C23" s="4" t="str">
        <f>IF('Input data'!C38="","",'Input data'!C38)</f>
        <v/>
      </c>
      <c r="D23" s="4" t="str">
        <f>IF('Input data'!D38="","",'Input data'!D38)</f>
        <v/>
      </c>
      <c r="E23" s="4" t="str">
        <f>IF('Input data'!E38="","",'Input data'!E38)</f>
        <v/>
      </c>
      <c r="F23" s="4" t="str">
        <f>IF('Input data'!F38="","",'Input data'!F38)</f>
        <v/>
      </c>
      <c r="G23" s="4">
        <f>IF('Input data'!G38="","",'Input data'!G38)</f>
        <v>0</v>
      </c>
      <c r="H23" s="4" t="str">
        <f>IF('Input data'!H38&gt;0.5,'Input data'!H38,"")</f>
        <v/>
      </c>
      <c r="I23" s="4" t="str">
        <f>IF('Input data'!I38="","",'Input data'!I38)</f>
        <v/>
      </c>
      <c r="J23" s="11">
        <f>IF('Used data'!J23="Irrelevant",1,IF('Used data'!J23&gt;3,1.2,1))</f>
        <v>1</v>
      </c>
      <c r="K23" s="11">
        <f>IF('Used data'!K23="Irrelevant",1,IF(AND(OR(I23="Motorway link",I23="Exit diverge",I23="Entrance merge"),'Used data'!K23&lt;3.5),1+(3.5-'Used data'!K23)*0.12,IF(AND(OR(I23="Exit ramp",I23="Entrance ramp"),'Used data'!K23&lt;3.5),1+(3.5-'Used data'!K23)*0.16,1)))</f>
        <v>1</v>
      </c>
      <c r="L23" s="11">
        <f>IF('Used data'!L23="Irrelevant",1,IF(AND('Used data'!L23="Yes",'Used data'!J23=2),0.6*'Used data'!M23+(1-'Used data'!M23),IF(AND('Used data'!L23="Yes",'Used data'!J23=3),0.7*'Used data'!M23+(1-'Used data'!M23),IF(AND('Used data'!L23="Yes",'Used data'!J23=4),0.76*'Used data'!M23+(1-'Used data'!M23),IF(AND('Used data'!L23="Yes",'Used data'!J23&gt;4.99999999),0.8*'Used data'!M23+(1-'Used data'!M23),1)))))</f>
        <v>1</v>
      </c>
      <c r="M23" s="11">
        <f>IF('Used data'!L23="Irrelevant",1,IF(AND('Used data'!L23="Yes",'Used data'!J23=2),0.8*'Used data'!M23+(1-'Used data'!M23),IF(AND('Used data'!L23="Yes",'Used data'!J23=3),0.85*'Used data'!M23+(1-'Used data'!M23),IF(AND('Used data'!L23="Yes",'Used data'!J23=4),0.88*'Used data'!M23+(1-'Used data'!M23),IF(AND('Used data'!L23="Yes",'Used data'!J23&gt;4.99999999),0.9*'Used data'!M23+(1-'Used data'!M23),1)))))</f>
        <v>1</v>
      </c>
      <c r="N23" s="11">
        <f>IF('Used data'!N23="Irrelevant",1,IF(AND(OR(I23="Motorway link",I23="Exit diverge",I23="Entrance merge"),'Used data'!N23&lt;3),1+(3-'Used data'!N23)*0.09333333,1))</f>
        <v>1</v>
      </c>
      <c r="O23" s="11">
        <f>IF('Used data'!N23="Irrelevant",1,IF(AND(OR(I23="Motorway link",I23="Exit diverge",I23="Entrance merge"),'Used data'!N23&lt;3),1+(3-'Used data'!N23)*0.19666667,1))</f>
        <v>1</v>
      </c>
      <c r="P23" s="11">
        <f>IF('Used data'!O23="Irrelevant",1,IF(AND(OR(I23="Motorway link",I23="Exit diverge",I23="Entrance merge"),'Used data'!O23&lt;3.00000001),1+(0.5-'Used data'!O23)*0.04,IF(AND(OR(I23="Exit ramp",I23="Entrance ramp"),'Used data'!O23&lt;3.00000001),1+(0.5-'Used data'!O23)*0.08,IF(OR(I23="Motorway link",I23="Exit diverge",I23="Entrance merge"),0.9,0.8))))</f>
        <v>1</v>
      </c>
      <c r="Q23" s="11">
        <f>IF('Used data'!P23="Irrelevant",1,IF(AND(OR(I23="Motorway link",I23="Exit diverge",I23="Entrance merge"),'Used data'!P23&lt;11.00000001),1+(5-'Used data'!P23)*0.01,0.94))</f>
        <v>1</v>
      </c>
      <c r="R23" s="11">
        <f>IF(OR('Used data'!Q23="Irrelevant",'Used data'!R23="Irrelevant",'Used data'!Q23="Straight"),1,IF(AND(OR(I23="Motorway link",I23="Exit diverge",I23="Entrance merge"),'Used data'!Q23&lt;4000),(EXP(0.1096*1746.5/'Used data'!Q23)/EXP(0.1096*1746.5/4000))*('Used data'!R23/1000)/G23+(G23-'Used data'!R23/1000)/G23,1))</f>
        <v>1</v>
      </c>
      <c r="S23" s="11">
        <f>IF(OR('Used data'!S23="Irrelevant",'Used data'!T23="Irrelevant",'Used data'!S23="Straight"),1,IF(AND(OR(I23="Motorway link",I23="Exit diverge",I23="Entrance merge"),'Used data'!S23&lt;4000),(EXP(0.1096*1746.5/'Used data'!S23)/EXP(0.1096*1746.5/4000))*('Used data'!T23/1000)/G23+(G23-'Used data'!T23/1000)/G23,1))</f>
        <v>1</v>
      </c>
      <c r="T23" s="11">
        <f>IF('Used data'!U23="Irrelevant",1,IF(AND(OR(I23="Motorway link",I23="Exit diverge",I23="Entrance merge",I23="Exit ramp",I23="Entrance ramp"),'Used data'!U23="Yes"),0.95,1))</f>
        <v>1</v>
      </c>
      <c r="U23" s="11">
        <f>IF('Used data'!U23="Irrelevant",1,IF(AND(OR(I23="Motorway link",I23="Exit diverge",I23="Entrance merge",I23="Exit ramp",I23="Entrance ramp"),'Used data'!U23="Yes"),0.96,1))</f>
        <v>1</v>
      </c>
      <c r="V23" s="11">
        <f>IF('Used data'!U23="Irrelevant",1,IF(AND(OR(I23="Motorway link",I23="Exit diverge",I23="Entrance merge",I23="Exit ramp",I23="Entrance ramp"),'Used data'!U23="Yes"),0.79,1))</f>
        <v>1</v>
      </c>
      <c r="W23" s="11">
        <f>IF('Used data'!U23="Irrelevant",1,IF(AND(OR(I23="Motorway link",I23="Exit diverge",I23="Entrance merge",I23="Exit ramp",I23="Entrance ramp"),'Used data'!U23="Yes"),0.94,1))</f>
        <v>1</v>
      </c>
      <c r="X23" s="11">
        <f>IF('Used data'!U23="Irrelevant",1,IF(AND(OR(I23="Motorway link",I23="Exit diverge",I23="Entrance merge",I23="Exit ramp",I23="Entrance ramp"),'Used data'!U23="Yes"),0.97,1))</f>
        <v>1</v>
      </c>
      <c r="Y23" s="11">
        <f>IF(AND(I23="Exit ramp",'Used data'!V23="2-curved diamond ramp"),1.32,IF(AND(I23="Exit ramp",'Used data'!V23="S-shaped ramp"),2.05,IF(AND(I23="Exit ramp",'Used data'!V23="U-shaped ramp"),4.11,IF(AND(I23="Exit ramp",'Used data'!V23="Flyover hook ramp"),5.15,IF(AND(I23="Exit ramp",'Used data'!V23="Directional ramp"),1.07,IF(AND(I23="Entrance ramp",'Used data'!V23="2-curved diamond ramp"),0.93,IF(AND(I23="Entrance ramp",'Used data'!V23="S-shaped ramp"),2.48,IF(AND(I23="Entrance ramp",'Used data'!V23="U-shaped ramp"),4.15,IF(AND(I23="Entrance ramp",'Used data'!V23="Flyover hook ramp"),5.26,IF(AND(I23="Entrance ramp",'Used data'!V23="Directional ramp"),1.42,1))))))))))</f>
        <v>1</v>
      </c>
      <c r="Z23" s="11">
        <f>IF(OR('Used data'!W23="Straight",'Used data'!W23="Irrelevant",'Used data'!X23="Irrelevant",'Used data'!Y23="Irrelevant"),1,1+1.545*1000/32.2*((('Used data'!Y23*3268/3600)/('Used data'!W23/0.306))^2)*('Used data'!X23/1000)/G23)</f>
        <v>1</v>
      </c>
      <c r="AA23" s="11">
        <f>IF(OR('Used data'!W23="Straight",'Used data'!W23="Irrelevant",'Used data'!X23="Irrelevant",'Used data'!Y23="Irrelevant"),1,1+1.961*1000/32.2*((('Used data'!Y23*3268/3600)/('Used data'!W23/0.306))^2)*('Used data'!X23/1000)/G23)</f>
        <v>1</v>
      </c>
      <c r="AB23" s="11">
        <f>IF(OR('Used data'!Z23="Straight",'Used data'!Z23="Irrelevant",'Used data'!AA23="Irrelevant",'Used data'!AB23="Irrelevant"),1,1+1.545*1000/32.2*((('Used data'!AB23*3268/3600)/('Used data'!Z23/0.306))^2)*('Used data'!AA23/1000)/G23)</f>
        <v>1</v>
      </c>
      <c r="AC23" s="11">
        <f>IF(OR('Used data'!Z23="Straight",'Used data'!Z23="Irrelevant",'Used data'!AA23="Irrelevant",'Used data'!AB23="Irrelevant"),1,1+1.961*1000/32.2*((('Used data'!AB23*3268/3600)/('Used data'!Z23/0.306))^2)*('Used data'!AA23/1000)/G23)</f>
        <v>1</v>
      </c>
      <c r="AD23" s="11">
        <f>IF(OR('Used data'!AC23="Irrelevant",'Used data'!AC23="No"),1,IF(AND('Used data'!AC23="Yes",OR('Used data'!Q23&lt;301,'Used data'!S23&lt;301)),1-(0.5*('Used data'!R23+'Used data'!T23)/('Used data'!G23*1000)),IF(AND('Used data'!AC23="Yes",OR('Used data'!Q23&lt;601,'Used data'!S23&lt;601)),1-(0.25*('Used data'!R23+'Used data'!T23)/('Used data'!G23*1000)),1)))</f>
        <v>1</v>
      </c>
      <c r="AE23" s="11">
        <f>IF(OR('Used data'!AC23="Irrelevant",'Used data'!AC23="No"),1,IF(AND('Used data'!AC23="Yes",OR('Used data'!Q23&lt;301,'Used data'!S23&lt;301)),1-(0.4*('Used data'!R23+'Used data'!T23)/('Used data'!G23*1000)),IF(AND('Used data'!AC23="Yes",OR('Used data'!Q23&lt;601,'Used data'!S23&lt;601)),1-(0.2*('Used data'!R23+'Used data'!T23)/('Used data'!G23*1000)),1)))</f>
        <v>1</v>
      </c>
      <c r="AF23" s="11">
        <f>IF('Used data'!AD23="110 kph",0.79,1)</f>
        <v>1</v>
      </c>
      <c r="AG23" s="11">
        <f>IF('Used data'!AD23="110 kph",0.94,1)</f>
        <v>1</v>
      </c>
      <c r="AH23" s="11">
        <f>IF('Used data'!AD23="110 kph",0.66,1)</f>
        <v>1</v>
      </c>
      <c r="AI23" s="11">
        <f>IF('Used data'!AD23="110 kph",0.82,1)</f>
        <v>1</v>
      </c>
      <c r="AJ23" s="11">
        <f>IF(AND('Used data'!AE23="Yes",I23="Entrance merge"),0.65*'Used data'!AF23+1-'Used data'!AF23,1)</f>
        <v>1</v>
      </c>
      <c r="AK23" s="12" t="str">
        <f t="shared" si="0"/>
        <v/>
      </c>
      <c r="AL23" s="12" t="str">
        <f t="shared" si="1"/>
        <v/>
      </c>
      <c r="AM23" s="12" t="str">
        <f t="shared" si="2"/>
        <v/>
      </c>
      <c r="AN23" s="12" t="str">
        <f t="shared" si="3"/>
        <v/>
      </c>
      <c r="AO23" s="12" t="str">
        <f t="shared" si="4"/>
        <v/>
      </c>
      <c r="AP23" s="12" t="str">
        <f t="shared" si="5"/>
        <v/>
      </c>
      <c r="AQ23" s="4" t="str">
        <f t="shared" si="6"/>
        <v/>
      </c>
    </row>
    <row r="24" spans="1:43" x14ac:dyDescent="0.3">
      <c r="A24" s="4" t="str">
        <f>IF('Input data'!A39="","",'Input data'!A39)</f>
        <v/>
      </c>
      <c r="B24" s="4" t="str">
        <f>IF('Input data'!B39="","",'Input data'!B39)</f>
        <v/>
      </c>
      <c r="C24" s="4" t="str">
        <f>IF('Input data'!C39="","",'Input data'!C39)</f>
        <v/>
      </c>
      <c r="D24" s="4" t="str">
        <f>IF('Input data'!D39="","",'Input data'!D39)</f>
        <v/>
      </c>
      <c r="E24" s="4" t="str">
        <f>IF('Input data'!E39="","",'Input data'!E39)</f>
        <v/>
      </c>
      <c r="F24" s="4" t="str">
        <f>IF('Input data'!F39="","",'Input data'!F39)</f>
        <v/>
      </c>
      <c r="G24" s="4">
        <f>IF('Input data'!G39="","",'Input data'!G39)</f>
        <v>0</v>
      </c>
      <c r="H24" s="4" t="str">
        <f>IF('Input data'!H39&gt;0.5,'Input data'!H39,"")</f>
        <v/>
      </c>
      <c r="I24" s="4" t="str">
        <f>IF('Input data'!I39="","",'Input data'!I39)</f>
        <v/>
      </c>
      <c r="J24" s="11">
        <f>IF('Used data'!J24="Irrelevant",1,IF('Used data'!J24&gt;3,1.2,1))</f>
        <v>1</v>
      </c>
      <c r="K24" s="11">
        <f>IF('Used data'!K24="Irrelevant",1,IF(AND(OR(I24="Motorway link",I24="Exit diverge",I24="Entrance merge"),'Used data'!K24&lt;3.5),1+(3.5-'Used data'!K24)*0.12,IF(AND(OR(I24="Exit ramp",I24="Entrance ramp"),'Used data'!K24&lt;3.5),1+(3.5-'Used data'!K24)*0.16,1)))</f>
        <v>1</v>
      </c>
      <c r="L24" s="11">
        <f>IF('Used data'!L24="Irrelevant",1,IF(AND('Used data'!L24="Yes",'Used data'!J24=2),0.6*'Used data'!M24+(1-'Used data'!M24),IF(AND('Used data'!L24="Yes",'Used data'!J24=3),0.7*'Used data'!M24+(1-'Used data'!M24),IF(AND('Used data'!L24="Yes",'Used data'!J24=4),0.76*'Used data'!M24+(1-'Used data'!M24),IF(AND('Used data'!L24="Yes",'Used data'!J24&gt;4.99999999),0.8*'Used data'!M24+(1-'Used data'!M24),1)))))</f>
        <v>1</v>
      </c>
      <c r="M24" s="11">
        <f>IF('Used data'!L24="Irrelevant",1,IF(AND('Used data'!L24="Yes",'Used data'!J24=2),0.8*'Used data'!M24+(1-'Used data'!M24),IF(AND('Used data'!L24="Yes",'Used data'!J24=3),0.85*'Used data'!M24+(1-'Used data'!M24),IF(AND('Used data'!L24="Yes",'Used data'!J24=4),0.88*'Used data'!M24+(1-'Used data'!M24),IF(AND('Used data'!L24="Yes",'Used data'!J24&gt;4.99999999),0.9*'Used data'!M24+(1-'Used data'!M24),1)))))</f>
        <v>1</v>
      </c>
      <c r="N24" s="11">
        <f>IF('Used data'!N24="Irrelevant",1,IF(AND(OR(I24="Motorway link",I24="Exit diverge",I24="Entrance merge"),'Used data'!N24&lt;3),1+(3-'Used data'!N24)*0.09333333,1))</f>
        <v>1</v>
      </c>
      <c r="O24" s="11">
        <f>IF('Used data'!N24="Irrelevant",1,IF(AND(OR(I24="Motorway link",I24="Exit diverge",I24="Entrance merge"),'Used data'!N24&lt;3),1+(3-'Used data'!N24)*0.19666667,1))</f>
        <v>1</v>
      </c>
      <c r="P24" s="11">
        <f>IF('Used data'!O24="Irrelevant",1,IF(AND(OR(I24="Motorway link",I24="Exit diverge",I24="Entrance merge"),'Used data'!O24&lt;3.00000001),1+(0.5-'Used data'!O24)*0.04,IF(AND(OR(I24="Exit ramp",I24="Entrance ramp"),'Used data'!O24&lt;3.00000001),1+(0.5-'Used data'!O24)*0.08,IF(OR(I24="Motorway link",I24="Exit diverge",I24="Entrance merge"),0.9,0.8))))</f>
        <v>1</v>
      </c>
      <c r="Q24" s="11">
        <f>IF('Used data'!P24="Irrelevant",1,IF(AND(OR(I24="Motorway link",I24="Exit diverge",I24="Entrance merge"),'Used data'!P24&lt;11.00000001),1+(5-'Used data'!P24)*0.01,0.94))</f>
        <v>1</v>
      </c>
      <c r="R24" s="11">
        <f>IF(OR('Used data'!Q24="Irrelevant",'Used data'!R24="Irrelevant",'Used data'!Q24="Straight"),1,IF(AND(OR(I24="Motorway link",I24="Exit diverge",I24="Entrance merge"),'Used data'!Q24&lt;4000),(EXP(0.1096*1746.5/'Used data'!Q24)/EXP(0.1096*1746.5/4000))*('Used data'!R24/1000)/G24+(G24-'Used data'!R24/1000)/G24,1))</f>
        <v>1</v>
      </c>
      <c r="S24" s="11">
        <f>IF(OR('Used data'!S24="Irrelevant",'Used data'!T24="Irrelevant",'Used data'!S24="Straight"),1,IF(AND(OR(I24="Motorway link",I24="Exit diverge",I24="Entrance merge"),'Used data'!S24&lt;4000),(EXP(0.1096*1746.5/'Used data'!S24)/EXP(0.1096*1746.5/4000))*('Used data'!T24/1000)/G24+(G24-'Used data'!T24/1000)/G24,1))</f>
        <v>1</v>
      </c>
      <c r="T24" s="11">
        <f>IF('Used data'!U24="Irrelevant",1,IF(AND(OR(I24="Motorway link",I24="Exit diverge",I24="Entrance merge",I24="Exit ramp",I24="Entrance ramp"),'Used data'!U24="Yes"),0.95,1))</f>
        <v>1</v>
      </c>
      <c r="U24" s="11">
        <f>IF('Used data'!U24="Irrelevant",1,IF(AND(OR(I24="Motorway link",I24="Exit diverge",I24="Entrance merge",I24="Exit ramp",I24="Entrance ramp"),'Used data'!U24="Yes"),0.96,1))</f>
        <v>1</v>
      </c>
      <c r="V24" s="11">
        <f>IF('Used data'!U24="Irrelevant",1,IF(AND(OR(I24="Motorway link",I24="Exit diverge",I24="Entrance merge",I24="Exit ramp",I24="Entrance ramp"),'Used data'!U24="Yes"),0.79,1))</f>
        <v>1</v>
      </c>
      <c r="W24" s="11">
        <f>IF('Used data'!U24="Irrelevant",1,IF(AND(OR(I24="Motorway link",I24="Exit diverge",I24="Entrance merge",I24="Exit ramp",I24="Entrance ramp"),'Used data'!U24="Yes"),0.94,1))</f>
        <v>1</v>
      </c>
      <c r="X24" s="11">
        <f>IF('Used data'!U24="Irrelevant",1,IF(AND(OR(I24="Motorway link",I24="Exit diverge",I24="Entrance merge",I24="Exit ramp",I24="Entrance ramp"),'Used data'!U24="Yes"),0.97,1))</f>
        <v>1</v>
      </c>
      <c r="Y24" s="11">
        <f>IF(AND(I24="Exit ramp",'Used data'!V24="2-curved diamond ramp"),1.32,IF(AND(I24="Exit ramp",'Used data'!V24="S-shaped ramp"),2.05,IF(AND(I24="Exit ramp",'Used data'!V24="U-shaped ramp"),4.11,IF(AND(I24="Exit ramp",'Used data'!V24="Flyover hook ramp"),5.15,IF(AND(I24="Exit ramp",'Used data'!V24="Directional ramp"),1.07,IF(AND(I24="Entrance ramp",'Used data'!V24="2-curved diamond ramp"),0.93,IF(AND(I24="Entrance ramp",'Used data'!V24="S-shaped ramp"),2.48,IF(AND(I24="Entrance ramp",'Used data'!V24="U-shaped ramp"),4.15,IF(AND(I24="Entrance ramp",'Used data'!V24="Flyover hook ramp"),5.26,IF(AND(I24="Entrance ramp",'Used data'!V24="Directional ramp"),1.42,1))))))))))</f>
        <v>1</v>
      </c>
      <c r="Z24" s="11">
        <f>IF(OR('Used data'!W24="Straight",'Used data'!W24="Irrelevant",'Used data'!X24="Irrelevant",'Used data'!Y24="Irrelevant"),1,1+1.545*1000/32.2*((('Used data'!Y24*3268/3600)/('Used data'!W24/0.306))^2)*('Used data'!X24/1000)/G24)</f>
        <v>1</v>
      </c>
      <c r="AA24" s="11">
        <f>IF(OR('Used data'!W24="Straight",'Used data'!W24="Irrelevant",'Used data'!X24="Irrelevant",'Used data'!Y24="Irrelevant"),1,1+1.961*1000/32.2*((('Used data'!Y24*3268/3600)/('Used data'!W24/0.306))^2)*('Used data'!X24/1000)/G24)</f>
        <v>1</v>
      </c>
      <c r="AB24" s="11">
        <f>IF(OR('Used data'!Z24="Straight",'Used data'!Z24="Irrelevant",'Used data'!AA24="Irrelevant",'Used data'!AB24="Irrelevant"),1,1+1.545*1000/32.2*((('Used data'!AB24*3268/3600)/('Used data'!Z24/0.306))^2)*('Used data'!AA24/1000)/G24)</f>
        <v>1</v>
      </c>
      <c r="AC24" s="11">
        <f>IF(OR('Used data'!Z24="Straight",'Used data'!Z24="Irrelevant",'Used data'!AA24="Irrelevant",'Used data'!AB24="Irrelevant"),1,1+1.961*1000/32.2*((('Used data'!AB24*3268/3600)/('Used data'!Z24/0.306))^2)*('Used data'!AA24/1000)/G24)</f>
        <v>1</v>
      </c>
      <c r="AD24" s="11">
        <f>IF(OR('Used data'!AC24="Irrelevant",'Used data'!AC24="No"),1,IF(AND('Used data'!AC24="Yes",OR('Used data'!Q24&lt;301,'Used data'!S24&lt;301)),1-(0.5*('Used data'!R24+'Used data'!T24)/('Used data'!G24*1000)),IF(AND('Used data'!AC24="Yes",OR('Used data'!Q24&lt;601,'Used data'!S24&lt;601)),1-(0.25*('Used data'!R24+'Used data'!T24)/('Used data'!G24*1000)),1)))</f>
        <v>1</v>
      </c>
      <c r="AE24" s="11">
        <f>IF(OR('Used data'!AC24="Irrelevant",'Used data'!AC24="No"),1,IF(AND('Used data'!AC24="Yes",OR('Used data'!Q24&lt;301,'Used data'!S24&lt;301)),1-(0.4*('Used data'!R24+'Used data'!T24)/('Used data'!G24*1000)),IF(AND('Used data'!AC24="Yes",OR('Used data'!Q24&lt;601,'Used data'!S24&lt;601)),1-(0.2*('Used data'!R24+'Used data'!T24)/('Used data'!G24*1000)),1)))</f>
        <v>1</v>
      </c>
      <c r="AF24" s="11">
        <f>IF('Used data'!AD24="110 kph",0.79,1)</f>
        <v>1</v>
      </c>
      <c r="AG24" s="11">
        <f>IF('Used data'!AD24="110 kph",0.94,1)</f>
        <v>1</v>
      </c>
      <c r="AH24" s="11">
        <f>IF('Used data'!AD24="110 kph",0.66,1)</f>
        <v>1</v>
      </c>
      <c r="AI24" s="11">
        <f>IF('Used data'!AD24="110 kph",0.82,1)</f>
        <v>1</v>
      </c>
      <c r="AJ24" s="11">
        <f>IF(AND('Used data'!AE24="Yes",I24="Entrance merge"),0.65*'Used data'!AF24+1-'Used data'!AF24,1)</f>
        <v>1</v>
      </c>
      <c r="AK24" s="12" t="str">
        <f t="shared" si="0"/>
        <v/>
      </c>
      <c r="AL24" s="12" t="str">
        <f t="shared" si="1"/>
        <v/>
      </c>
      <c r="AM24" s="12" t="str">
        <f t="shared" si="2"/>
        <v/>
      </c>
      <c r="AN24" s="12" t="str">
        <f t="shared" si="3"/>
        <v/>
      </c>
      <c r="AO24" s="12" t="str">
        <f t="shared" si="4"/>
        <v/>
      </c>
      <c r="AP24" s="12" t="str">
        <f t="shared" si="5"/>
        <v/>
      </c>
      <c r="AQ24" s="4" t="str">
        <f t="shared" si="6"/>
        <v/>
      </c>
    </row>
    <row r="25" spans="1:43" x14ac:dyDescent="0.3">
      <c r="A25" s="4" t="str">
        <f>IF('Input data'!A40="","",'Input data'!A40)</f>
        <v/>
      </c>
      <c r="B25" s="4" t="str">
        <f>IF('Input data'!B40="","",'Input data'!B40)</f>
        <v/>
      </c>
      <c r="C25" s="4" t="str">
        <f>IF('Input data'!C40="","",'Input data'!C40)</f>
        <v/>
      </c>
      <c r="D25" s="4" t="str">
        <f>IF('Input data'!D40="","",'Input data'!D40)</f>
        <v/>
      </c>
      <c r="E25" s="4" t="str">
        <f>IF('Input data'!E40="","",'Input data'!E40)</f>
        <v/>
      </c>
      <c r="F25" s="4" t="str">
        <f>IF('Input data'!F40="","",'Input data'!F40)</f>
        <v/>
      </c>
      <c r="G25" s="4">
        <f>IF('Input data'!G40="","",'Input data'!G40)</f>
        <v>0</v>
      </c>
      <c r="H25" s="4" t="str">
        <f>IF('Input data'!H40&gt;0.5,'Input data'!H40,"")</f>
        <v/>
      </c>
      <c r="I25" s="4" t="str">
        <f>IF('Input data'!I40="","",'Input data'!I40)</f>
        <v/>
      </c>
      <c r="J25" s="11">
        <f>IF('Used data'!J25="Irrelevant",1,IF('Used data'!J25&gt;3,1.2,1))</f>
        <v>1</v>
      </c>
      <c r="K25" s="11">
        <f>IF('Used data'!K25="Irrelevant",1,IF(AND(OR(I25="Motorway link",I25="Exit diverge",I25="Entrance merge"),'Used data'!K25&lt;3.5),1+(3.5-'Used data'!K25)*0.12,IF(AND(OR(I25="Exit ramp",I25="Entrance ramp"),'Used data'!K25&lt;3.5),1+(3.5-'Used data'!K25)*0.16,1)))</f>
        <v>1</v>
      </c>
      <c r="L25" s="11">
        <f>IF('Used data'!L25="Irrelevant",1,IF(AND('Used data'!L25="Yes",'Used data'!J25=2),0.6*'Used data'!M25+(1-'Used data'!M25),IF(AND('Used data'!L25="Yes",'Used data'!J25=3),0.7*'Used data'!M25+(1-'Used data'!M25),IF(AND('Used data'!L25="Yes",'Used data'!J25=4),0.76*'Used data'!M25+(1-'Used data'!M25),IF(AND('Used data'!L25="Yes",'Used data'!J25&gt;4.99999999),0.8*'Used data'!M25+(1-'Used data'!M25),1)))))</f>
        <v>1</v>
      </c>
      <c r="M25" s="11">
        <f>IF('Used data'!L25="Irrelevant",1,IF(AND('Used data'!L25="Yes",'Used data'!J25=2),0.8*'Used data'!M25+(1-'Used data'!M25),IF(AND('Used data'!L25="Yes",'Used data'!J25=3),0.85*'Used data'!M25+(1-'Used data'!M25),IF(AND('Used data'!L25="Yes",'Used data'!J25=4),0.88*'Used data'!M25+(1-'Used data'!M25),IF(AND('Used data'!L25="Yes",'Used data'!J25&gt;4.99999999),0.9*'Used data'!M25+(1-'Used data'!M25),1)))))</f>
        <v>1</v>
      </c>
      <c r="N25" s="11">
        <f>IF('Used data'!N25="Irrelevant",1,IF(AND(OR(I25="Motorway link",I25="Exit diverge",I25="Entrance merge"),'Used data'!N25&lt;3),1+(3-'Used data'!N25)*0.09333333,1))</f>
        <v>1</v>
      </c>
      <c r="O25" s="11">
        <f>IF('Used data'!N25="Irrelevant",1,IF(AND(OR(I25="Motorway link",I25="Exit diverge",I25="Entrance merge"),'Used data'!N25&lt;3),1+(3-'Used data'!N25)*0.19666667,1))</f>
        <v>1</v>
      </c>
      <c r="P25" s="11">
        <f>IF('Used data'!O25="Irrelevant",1,IF(AND(OR(I25="Motorway link",I25="Exit diverge",I25="Entrance merge"),'Used data'!O25&lt;3.00000001),1+(0.5-'Used data'!O25)*0.04,IF(AND(OR(I25="Exit ramp",I25="Entrance ramp"),'Used data'!O25&lt;3.00000001),1+(0.5-'Used data'!O25)*0.08,IF(OR(I25="Motorway link",I25="Exit diverge",I25="Entrance merge"),0.9,0.8))))</f>
        <v>1</v>
      </c>
      <c r="Q25" s="11">
        <f>IF('Used data'!P25="Irrelevant",1,IF(AND(OR(I25="Motorway link",I25="Exit diverge",I25="Entrance merge"),'Used data'!P25&lt;11.00000001),1+(5-'Used data'!P25)*0.01,0.94))</f>
        <v>1</v>
      </c>
      <c r="R25" s="11">
        <f>IF(OR('Used data'!Q25="Irrelevant",'Used data'!R25="Irrelevant",'Used data'!Q25="Straight"),1,IF(AND(OR(I25="Motorway link",I25="Exit diverge",I25="Entrance merge"),'Used data'!Q25&lt;4000),(EXP(0.1096*1746.5/'Used data'!Q25)/EXP(0.1096*1746.5/4000))*('Used data'!R25/1000)/G25+(G25-'Used data'!R25/1000)/G25,1))</f>
        <v>1</v>
      </c>
      <c r="S25" s="11">
        <f>IF(OR('Used data'!S25="Irrelevant",'Used data'!T25="Irrelevant",'Used data'!S25="Straight"),1,IF(AND(OR(I25="Motorway link",I25="Exit diverge",I25="Entrance merge"),'Used data'!S25&lt;4000),(EXP(0.1096*1746.5/'Used data'!S25)/EXP(0.1096*1746.5/4000))*('Used data'!T25/1000)/G25+(G25-'Used data'!T25/1000)/G25,1))</f>
        <v>1</v>
      </c>
      <c r="T25" s="11">
        <f>IF('Used data'!U25="Irrelevant",1,IF(AND(OR(I25="Motorway link",I25="Exit diverge",I25="Entrance merge",I25="Exit ramp",I25="Entrance ramp"),'Used data'!U25="Yes"),0.95,1))</f>
        <v>1</v>
      </c>
      <c r="U25" s="11">
        <f>IF('Used data'!U25="Irrelevant",1,IF(AND(OR(I25="Motorway link",I25="Exit diverge",I25="Entrance merge",I25="Exit ramp",I25="Entrance ramp"),'Used data'!U25="Yes"),0.96,1))</f>
        <v>1</v>
      </c>
      <c r="V25" s="11">
        <f>IF('Used data'!U25="Irrelevant",1,IF(AND(OR(I25="Motorway link",I25="Exit diverge",I25="Entrance merge",I25="Exit ramp",I25="Entrance ramp"),'Used data'!U25="Yes"),0.79,1))</f>
        <v>1</v>
      </c>
      <c r="W25" s="11">
        <f>IF('Used data'!U25="Irrelevant",1,IF(AND(OR(I25="Motorway link",I25="Exit diverge",I25="Entrance merge",I25="Exit ramp",I25="Entrance ramp"),'Used data'!U25="Yes"),0.94,1))</f>
        <v>1</v>
      </c>
      <c r="X25" s="11">
        <f>IF('Used data'!U25="Irrelevant",1,IF(AND(OR(I25="Motorway link",I25="Exit diverge",I25="Entrance merge",I25="Exit ramp",I25="Entrance ramp"),'Used data'!U25="Yes"),0.97,1))</f>
        <v>1</v>
      </c>
      <c r="Y25" s="11">
        <f>IF(AND(I25="Exit ramp",'Used data'!V25="2-curved diamond ramp"),1.32,IF(AND(I25="Exit ramp",'Used data'!V25="S-shaped ramp"),2.05,IF(AND(I25="Exit ramp",'Used data'!V25="U-shaped ramp"),4.11,IF(AND(I25="Exit ramp",'Used data'!V25="Flyover hook ramp"),5.15,IF(AND(I25="Exit ramp",'Used data'!V25="Directional ramp"),1.07,IF(AND(I25="Entrance ramp",'Used data'!V25="2-curved diamond ramp"),0.93,IF(AND(I25="Entrance ramp",'Used data'!V25="S-shaped ramp"),2.48,IF(AND(I25="Entrance ramp",'Used data'!V25="U-shaped ramp"),4.15,IF(AND(I25="Entrance ramp",'Used data'!V25="Flyover hook ramp"),5.26,IF(AND(I25="Entrance ramp",'Used data'!V25="Directional ramp"),1.42,1))))))))))</f>
        <v>1</v>
      </c>
      <c r="Z25" s="11">
        <f>IF(OR('Used data'!W25="Straight",'Used data'!W25="Irrelevant",'Used data'!X25="Irrelevant",'Used data'!Y25="Irrelevant"),1,1+1.545*1000/32.2*((('Used data'!Y25*3268/3600)/('Used data'!W25/0.306))^2)*('Used data'!X25/1000)/G25)</f>
        <v>1</v>
      </c>
      <c r="AA25" s="11">
        <f>IF(OR('Used data'!W25="Straight",'Used data'!W25="Irrelevant",'Used data'!X25="Irrelevant",'Used data'!Y25="Irrelevant"),1,1+1.961*1000/32.2*((('Used data'!Y25*3268/3600)/('Used data'!W25/0.306))^2)*('Used data'!X25/1000)/G25)</f>
        <v>1</v>
      </c>
      <c r="AB25" s="11">
        <f>IF(OR('Used data'!Z25="Straight",'Used data'!Z25="Irrelevant",'Used data'!AA25="Irrelevant",'Used data'!AB25="Irrelevant"),1,1+1.545*1000/32.2*((('Used data'!AB25*3268/3600)/('Used data'!Z25/0.306))^2)*('Used data'!AA25/1000)/G25)</f>
        <v>1</v>
      </c>
      <c r="AC25" s="11">
        <f>IF(OR('Used data'!Z25="Straight",'Used data'!Z25="Irrelevant",'Used data'!AA25="Irrelevant",'Used data'!AB25="Irrelevant"),1,1+1.961*1000/32.2*((('Used data'!AB25*3268/3600)/('Used data'!Z25/0.306))^2)*('Used data'!AA25/1000)/G25)</f>
        <v>1</v>
      </c>
      <c r="AD25" s="11">
        <f>IF(OR('Used data'!AC25="Irrelevant",'Used data'!AC25="No"),1,IF(AND('Used data'!AC25="Yes",OR('Used data'!Q25&lt;301,'Used data'!S25&lt;301)),1-(0.5*('Used data'!R25+'Used data'!T25)/('Used data'!G25*1000)),IF(AND('Used data'!AC25="Yes",OR('Used data'!Q25&lt;601,'Used data'!S25&lt;601)),1-(0.25*('Used data'!R25+'Used data'!T25)/('Used data'!G25*1000)),1)))</f>
        <v>1</v>
      </c>
      <c r="AE25" s="11">
        <f>IF(OR('Used data'!AC25="Irrelevant",'Used data'!AC25="No"),1,IF(AND('Used data'!AC25="Yes",OR('Used data'!Q25&lt;301,'Used data'!S25&lt;301)),1-(0.4*('Used data'!R25+'Used data'!T25)/('Used data'!G25*1000)),IF(AND('Used data'!AC25="Yes",OR('Used data'!Q25&lt;601,'Used data'!S25&lt;601)),1-(0.2*('Used data'!R25+'Used data'!T25)/('Used data'!G25*1000)),1)))</f>
        <v>1</v>
      </c>
      <c r="AF25" s="11">
        <f>IF('Used data'!AD25="110 kph",0.79,1)</f>
        <v>1</v>
      </c>
      <c r="AG25" s="11">
        <f>IF('Used data'!AD25="110 kph",0.94,1)</f>
        <v>1</v>
      </c>
      <c r="AH25" s="11">
        <f>IF('Used data'!AD25="110 kph",0.66,1)</f>
        <v>1</v>
      </c>
      <c r="AI25" s="11">
        <f>IF('Used data'!AD25="110 kph",0.82,1)</f>
        <v>1</v>
      </c>
      <c r="AJ25" s="11">
        <f>IF(AND('Used data'!AE25="Yes",I25="Entrance merge"),0.65*'Used data'!AF25+1-'Used data'!AF25,1)</f>
        <v>1</v>
      </c>
      <c r="AK25" s="12" t="str">
        <f t="shared" si="0"/>
        <v/>
      </c>
      <c r="AL25" s="12" t="str">
        <f t="shared" si="1"/>
        <v/>
      </c>
      <c r="AM25" s="12" t="str">
        <f t="shared" si="2"/>
        <v/>
      </c>
      <c r="AN25" s="12" t="str">
        <f t="shared" si="3"/>
        <v/>
      </c>
      <c r="AO25" s="12" t="str">
        <f t="shared" si="4"/>
        <v/>
      </c>
      <c r="AP25" s="12" t="str">
        <f t="shared" si="5"/>
        <v/>
      </c>
      <c r="AQ25" s="4" t="str">
        <f t="shared" si="6"/>
        <v/>
      </c>
    </row>
    <row r="26" spans="1:43" x14ac:dyDescent="0.3">
      <c r="A26" s="4" t="str">
        <f>IF('Input data'!A41="","",'Input data'!A41)</f>
        <v/>
      </c>
      <c r="B26" s="4" t="str">
        <f>IF('Input data'!B41="","",'Input data'!B41)</f>
        <v/>
      </c>
      <c r="C26" s="4" t="str">
        <f>IF('Input data'!C41="","",'Input data'!C41)</f>
        <v/>
      </c>
      <c r="D26" s="4" t="str">
        <f>IF('Input data'!D41="","",'Input data'!D41)</f>
        <v/>
      </c>
      <c r="E26" s="4" t="str">
        <f>IF('Input data'!E41="","",'Input data'!E41)</f>
        <v/>
      </c>
      <c r="F26" s="4" t="str">
        <f>IF('Input data'!F41="","",'Input data'!F41)</f>
        <v/>
      </c>
      <c r="G26" s="4">
        <f>IF('Input data'!G41="","",'Input data'!G41)</f>
        <v>0</v>
      </c>
      <c r="H26" s="4" t="str">
        <f>IF('Input data'!H41&gt;0.5,'Input data'!H41,"")</f>
        <v/>
      </c>
      <c r="I26" s="4" t="str">
        <f>IF('Input data'!I41="","",'Input data'!I41)</f>
        <v/>
      </c>
      <c r="J26" s="11">
        <f>IF('Used data'!J26="Irrelevant",1,IF('Used data'!J26&gt;3,1.2,1))</f>
        <v>1</v>
      </c>
      <c r="K26" s="11">
        <f>IF('Used data'!K26="Irrelevant",1,IF(AND(OR(I26="Motorway link",I26="Exit diverge",I26="Entrance merge"),'Used data'!K26&lt;3.5),1+(3.5-'Used data'!K26)*0.12,IF(AND(OR(I26="Exit ramp",I26="Entrance ramp"),'Used data'!K26&lt;3.5),1+(3.5-'Used data'!K26)*0.16,1)))</f>
        <v>1</v>
      </c>
      <c r="L26" s="11">
        <f>IF('Used data'!L26="Irrelevant",1,IF(AND('Used data'!L26="Yes",'Used data'!J26=2),0.6*'Used data'!M26+(1-'Used data'!M26),IF(AND('Used data'!L26="Yes",'Used data'!J26=3),0.7*'Used data'!M26+(1-'Used data'!M26),IF(AND('Used data'!L26="Yes",'Used data'!J26=4),0.76*'Used data'!M26+(1-'Used data'!M26),IF(AND('Used data'!L26="Yes",'Used data'!J26&gt;4.99999999),0.8*'Used data'!M26+(1-'Used data'!M26),1)))))</f>
        <v>1</v>
      </c>
      <c r="M26" s="11">
        <f>IF('Used data'!L26="Irrelevant",1,IF(AND('Used data'!L26="Yes",'Used data'!J26=2),0.8*'Used data'!M26+(1-'Used data'!M26),IF(AND('Used data'!L26="Yes",'Used data'!J26=3),0.85*'Used data'!M26+(1-'Used data'!M26),IF(AND('Used data'!L26="Yes",'Used data'!J26=4),0.88*'Used data'!M26+(1-'Used data'!M26),IF(AND('Used data'!L26="Yes",'Used data'!J26&gt;4.99999999),0.9*'Used data'!M26+(1-'Used data'!M26),1)))))</f>
        <v>1</v>
      </c>
      <c r="N26" s="11">
        <f>IF('Used data'!N26="Irrelevant",1,IF(AND(OR(I26="Motorway link",I26="Exit diverge",I26="Entrance merge"),'Used data'!N26&lt;3),1+(3-'Used data'!N26)*0.09333333,1))</f>
        <v>1</v>
      </c>
      <c r="O26" s="11">
        <f>IF('Used data'!N26="Irrelevant",1,IF(AND(OR(I26="Motorway link",I26="Exit diverge",I26="Entrance merge"),'Used data'!N26&lt;3),1+(3-'Used data'!N26)*0.19666667,1))</f>
        <v>1</v>
      </c>
      <c r="P26" s="11">
        <f>IF('Used data'!O26="Irrelevant",1,IF(AND(OR(I26="Motorway link",I26="Exit diverge",I26="Entrance merge"),'Used data'!O26&lt;3.00000001),1+(0.5-'Used data'!O26)*0.04,IF(AND(OR(I26="Exit ramp",I26="Entrance ramp"),'Used data'!O26&lt;3.00000001),1+(0.5-'Used data'!O26)*0.08,IF(OR(I26="Motorway link",I26="Exit diverge",I26="Entrance merge"),0.9,0.8))))</f>
        <v>1</v>
      </c>
      <c r="Q26" s="11">
        <f>IF('Used data'!P26="Irrelevant",1,IF(AND(OR(I26="Motorway link",I26="Exit diverge",I26="Entrance merge"),'Used data'!P26&lt;11.00000001),1+(5-'Used data'!P26)*0.01,0.94))</f>
        <v>1</v>
      </c>
      <c r="R26" s="11">
        <f>IF(OR('Used data'!Q26="Irrelevant",'Used data'!R26="Irrelevant",'Used data'!Q26="Straight"),1,IF(AND(OR(I26="Motorway link",I26="Exit diverge",I26="Entrance merge"),'Used data'!Q26&lt;4000),(EXP(0.1096*1746.5/'Used data'!Q26)/EXP(0.1096*1746.5/4000))*('Used data'!R26/1000)/G26+(G26-'Used data'!R26/1000)/G26,1))</f>
        <v>1</v>
      </c>
      <c r="S26" s="11">
        <f>IF(OR('Used data'!S26="Irrelevant",'Used data'!T26="Irrelevant",'Used data'!S26="Straight"),1,IF(AND(OR(I26="Motorway link",I26="Exit diverge",I26="Entrance merge"),'Used data'!S26&lt;4000),(EXP(0.1096*1746.5/'Used data'!S26)/EXP(0.1096*1746.5/4000))*('Used data'!T26/1000)/G26+(G26-'Used data'!T26/1000)/G26,1))</f>
        <v>1</v>
      </c>
      <c r="T26" s="11">
        <f>IF('Used data'!U26="Irrelevant",1,IF(AND(OR(I26="Motorway link",I26="Exit diverge",I26="Entrance merge",I26="Exit ramp",I26="Entrance ramp"),'Used data'!U26="Yes"),0.95,1))</f>
        <v>1</v>
      </c>
      <c r="U26" s="11">
        <f>IF('Used data'!U26="Irrelevant",1,IF(AND(OR(I26="Motorway link",I26="Exit diverge",I26="Entrance merge",I26="Exit ramp",I26="Entrance ramp"),'Used data'!U26="Yes"),0.96,1))</f>
        <v>1</v>
      </c>
      <c r="V26" s="11">
        <f>IF('Used data'!U26="Irrelevant",1,IF(AND(OR(I26="Motorway link",I26="Exit diverge",I26="Entrance merge",I26="Exit ramp",I26="Entrance ramp"),'Used data'!U26="Yes"),0.79,1))</f>
        <v>1</v>
      </c>
      <c r="W26" s="11">
        <f>IF('Used data'!U26="Irrelevant",1,IF(AND(OR(I26="Motorway link",I26="Exit diverge",I26="Entrance merge",I26="Exit ramp",I26="Entrance ramp"),'Used data'!U26="Yes"),0.94,1))</f>
        <v>1</v>
      </c>
      <c r="X26" s="11">
        <f>IF('Used data'!U26="Irrelevant",1,IF(AND(OR(I26="Motorway link",I26="Exit diverge",I26="Entrance merge",I26="Exit ramp",I26="Entrance ramp"),'Used data'!U26="Yes"),0.97,1))</f>
        <v>1</v>
      </c>
      <c r="Y26" s="11">
        <f>IF(AND(I26="Exit ramp",'Used data'!V26="2-curved diamond ramp"),1.32,IF(AND(I26="Exit ramp",'Used data'!V26="S-shaped ramp"),2.05,IF(AND(I26="Exit ramp",'Used data'!V26="U-shaped ramp"),4.11,IF(AND(I26="Exit ramp",'Used data'!V26="Flyover hook ramp"),5.15,IF(AND(I26="Exit ramp",'Used data'!V26="Directional ramp"),1.07,IF(AND(I26="Entrance ramp",'Used data'!V26="2-curved diamond ramp"),0.93,IF(AND(I26="Entrance ramp",'Used data'!V26="S-shaped ramp"),2.48,IF(AND(I26="Entrance ramp",'Used data'!V26="U-shaped ramp"),4.15,IF(AND(I26="Entrance ramp",'Used data'!V26="Flyover hook ramp"),5.26,IF(AND(I26="Entrance ramp",'Used data'!V26="Directional ramp"),1.42,1))))))))))</f>
        <v>1</v>
      </c>
      <c r="Z26" s="11">
        <f>IF(OR('Used data'!W26="Straight",'Used data'!W26="Irrelevant",'Used data'!X26="Irrelevant",'Used data'!Y26="Irrelevant"),1,1+1.545*1000/32.2*((('Used data'!Y26*3268/3600)/('Used data'!W26/0.306))^2)*('Used data'!X26/1000)/G26)</f>
        <v>1</v>
      </c>
      <c r="AA26" s="11">
        <f>IF(OR('Used data'!W26="Straight",'Used data'!W26="Irrelevant",'Used data'!X26="Irrelevant",'Used data'!Y26="Irrelevant"),1,1+1.961*1000/32.2*((('Used data'!Y26*3268/3600)/('Used data'!W26/0.306))^2)*('Used data'!X26/1000)/G26)</f>
        <v>1</v>
      </c>
      <c r="AB26" s="11">
        <f>IF(OR('Used data'!Z26="Straight",'Used data'!Z26="Irrelevant",'Used data'!AA26="Irrelevant",'Used data'!AB26="Irrelevant"),1,1+1.545*1000/32.2*((('Used data'!AB26*3268/3600)/('Used data'!Z26/0.306))^2)*('Used data'!AA26/1000)/G26)</f>
        <v>1</v>
      </c>
      <c r="AC26" s="11">
        <f>IF(OR('Used data'!Z26="Straight",'Used data'!Z26="Irrelevant",'Used data'!AA26="Irrelevant",'Used data'!AB26="Irrelevant"),1,1+1.961*1000/32.2*((('Used data'!AB26*3268/3600)/('Used data'!Z26/0.306))^2)*('Used data'!AA26/1000)/G26)</f>
        <v>1</v>
      </c>
      <c r="AD26" s="11">
        <f>IF(OR('Used data'!AC26="Irrelevant",'Used data'!AC26="No"),1,IF(AND('Used data'!AC26="Yes",OR('Used data'!Q26&lt;301,'Used data'!S26&lt;301)),1-(0.5*('Used data'!R26+'Used data'!T26)/('Used data'!G26*1000)),IF(AND('Used data'!AC26="Yes",OR('Used data'!Q26&lt;601,'Used data'!S26&lt;601)),1-(0.25*('Used data'!R26+'Used data'!T26)/('Used data'!G26*1000)),1)))</f>
        <v>1</v>
      </c>
      <c r="AE26" s="11">
        <f>IF(OR('Used data'!AC26="Irrelevant",'Used data'!AC26="No"),1,IF(AND('Used data'!AC26="Yes",OR('Used data'!Q26&lt;301,'Used data'!S26&lt;301)),1-(0.4*('Used data'!R26+'Used data'!T26)/('Used data'!G26*1000)),IF(AND('Used data'!AC26="Yes",OR('Used data'!Q26&lt;601,'Used data'!S26&lt;601)),1-(0.2*('Used data'!R26+'Used data'!T26)/('Used data'!G26*1000)),1)))</f>
        <v>1</v>
      </c>
      <c r="AF26" s="11">
        <f>IF('Used data'!AD26="110 kph",0.79,1)</f>
        <v>1</v>
      </c>
      <c r="AG26" s="11">
        <f>IF('Used data'!AD26="110 kph",0.94,1)</f>
        <v>1</v>
      </c>
      <c r="AH26" s="11">
        <f>IF('Used data'!AD26="110 kph",0.66,1)</f>
        <v>1</v>
      </c>
      <c r="AI26" s="11">
        <f>IF('Used data'!AD26="110 kph",0.82,1)</f>
        <v>1</v>
      </c>
      <c r="AJ26" s="11">
        <f>IF(AND('Used data'!AE26="Yes",I26="Entrance merge"),0.65*'Used data'!AF26+1-'Used data'!AF26,1)</f>
        <v>1</v>
      </c>
      <c r="AK26" s="12" t="str">
        <f t="shared" si="0"/>
        <v/>
      </c>
      <c r="AL26" s="12" t="str">
        <f t="shared" si="1"/>
        <v/>
      </c>
      <c r="AM26" s="12" t="str">
        <f t="shared" si="2"/>
        <v/>
      </c>
      <c r="AN26" s="12" t="str">
        <f t="shared" si="3"/>
        <v/>
      </c>
      <c r="AO26" s="12" t="str">
        <f t="shared" si="4"/>
        <v/>
      </c>
      <c r="AP26" s="12" t="str">
        <f t="shared" si="5"/>
        <v/>
      </c>
      <c r="AQ26" s="4" t="str">
        <f t="shared" si="6"/>
        <v/>
      </c>
    </row>
    <row r="27" spans="1:43" x14ac:dyDescent="0.3">
      <c r="A27" s="4" t="str">
        <f>IF('Input data'!A42="","",'Input data'!A42)</f>
        <v/>
      </c>
      <c r="B27" s="4" t="str">
        <f>IF('Input data'!B42="","",'Input data'!B42)</f>
        <v/>
      </c>
      <c r="C27" s="4" t="str">
        <f>IF('Input data'!C42="","",'Input data'!C42)</f>
        <v/>
      </c>
      <c r="D27" s="4" t="str">
        <f>IF('Input data'!D42="","",'Input data'!D42)</f>
        <v/>
      </c>
      <c r="E27" s="4" t="str">
        <f>IF('Input data'!E42="","",'Input data'!E42)</f>
        <v/>
      </c>
      <c r="F27" s="4" t="str">
        <f>IF('Input data'!F42="","",'Input data'!F42)</f>
        <v/>
      </c>
      <c r="G27" s="4">
        <f>IF('Input data'!G42="","",'Input data'!G42)</f>
        <v>0</v>
      </c>
      <c r="H27" s="4" t="str">
        <f>IF('Input data'!H42&gt;0.5,'Input data'!H42,"")</f>
        <v/>
      </c>
      <c r="I27" s="4" t="str">
        <f>IF('Input data'!I42="","",'Input data'!I42)</f>
        <v/>
      </c>
      <c r="J27" s="11">
        <f>IF('Used data'!J27="Irrelevant",1,IF('Used data'!J27&gt;3,1.2,1))</f>
        <v>1</v>
      </c>
      <c r="K27" s="11">
        <f>IF('Used data'!K27="Irrelevant",1,IF(AND(OR(I27="Motorway link",I27="Exit diverge",I27="Entrance merge"),'Used data'!K27&lt;3.5),1+(3.5-'Used data'!K27)*0.12,IF(AND(OR(I27="Exit ramp",I27="Entrance ramp"),'Used data'!K27&lt;3.5),1+(3.5-'Used data'!K27)*0.16,1)))</f>
        <v>1</v>
      </c>
      <c r="L27" s="11">
        <f>IF('Used data'!L27="Irrelevant",1,IF(AND('Used data'!L27="Yes",'Used data'!J27=2),0.6*'Used data'!M27+(1-'Used data'!M27),IF(AND('Used data'!L27="Yes",'Used data'!J27=3),0.7*'Used data'!M27+(1-'Used data'!M27),IF(AND('Used data'!L27="Yes",'Used data'!J27=4),0.76*'Used data'!M27+(1-'Used data'!M27),IF(AND('Used data'!L27="Yes",'Used data'!J27&gt;4.99999999),0.8*'Used data'!M27+(1-'Used data'!M27),1)))))</f>
        <v>1</v>
      </c>
      <c r="M27" s="11">
        <f>IF('Used data'!L27="Irrelevant",1,IF(AND('Used data'!L27="Yes",'Used data'!J27=2),0.8*'Used data'!M27+(1-'Used data'!M27),IF(AND('Used data'!L27="Yes",'Used data'!J27=3),0.85*'Used data'!M27+(1-'Used data'!M27),IF(AND('Used data'!L27="Yes",'Used data'!J27=4),0.88*'Used data'!M27+(1-'Used data'!M27),IF(AND('Used data'!L27="Yes",'Used data'!J27&gt;4.99999999),0.9*'Used data'!M27+(1-'Used data'!M27),1)))))</f>
        <v>1</v>
      </c>
      <c r="N27" s="11">
        <f>IF('Used data'!N27="Irrelevant",1,IF(AND(OR(I27="Motorway link",I27="Exit diverge",I27="Entrance merge"),'Used data'!N27&lt;3),1+(3-'Used data'!N27)*0.09333333,1))</f>
        <v>1</v>
      </c>
      <c r="O27" s="11">
        <f>IF('Used data'!N27="Irrelevant",1,IF(AND(OR(I27="Motorway link",I27="Exit diverge",I27="Entrance merge"),'Used data'!N27&lt;3),1+(3-'Used data'!N27)*0.19666667,1))</f>
        <v>1</v>
      </c>
      <c r="P27" s="11">
        <f>IF('Used data'!O27="Irrelevant",1,IF(AND(OR(I27="Motorway link",I27="Exit diverge",I27="Entrance merge"),'Used data'!O27&lt;3.00000001),1+(0.5-'Used data'!O27)*0.04,IF(AND(OR(I27="Exit ramp",I27="Entrance ramp"),'Used data'!O27&lt;3.00000001),1+(0.5-'Used data'!O27)*0.08,IF(OR(I27="Motorway link",I27="Exit diverge",I27="Entrance merge"),0.9,0.8))))</f>
        <v>1</v>
      </c>
      <c r="Q27" s="11">
        <f>IF('Used data'!P27="Irrelevant",1,IF(AND(OR(I27="Motorway link",I27="Exit diverge",I27="Entrance merge"),'Used data'!P27&lt;11.00000001),1+(5-'Used data'!P27)*0.01,0.94))</f>
        <v>1</v>
      </c>
      <c r="R27" s="11">
        <f>IF(OR('Used data'!Q27="Irrelevant",'Used data'!R27="Irrelevant",'Used data'!Q27="Straight"),1,IF(AND(OR(I27="Motorway link",I27="Exit diverge",I27="Entrance merge"),'Used data'!Q27&lt;4000),(EXP(0.1096*1746.5/'Used data'!Q27)/EXP(0.1096*1746.5/4000))*('Used data'!R27/1000)/G27+(G27-'Used data'!R27/1000)/G27,1))</f>
        <v>1</v>
      </c>
      <c r="S27" s="11">
        <f>IF(OR('Used data'!S27="Irrelevant",'Used data'!T27="Irrelevant",'Used data'!S27="Straight"),1,IF(AND(OR(I27="Motorway link",I27="Exit diverge",I27="Entrance merge"),'Used data'!S27&lt;4000),(EXP(0.1096*1746.5/'Used data'!S27)/EXP(0.1096*1746.5/4000))*('Used data'!T27/1000)/G27+(G27-'Used data'!T27/1000)/G27,1))</f>
        <v>1</v>
      </c>
      <c r="T27" s="11">
        <f>IF('Used data'!U27="Irrelevant",1,IF(AND(OR(I27="Motorway link",I27="Exit diverge",I27="Entrance merge",I27="Exit ramp",I27="Entrance ramp"),'Used data'!U27="Yes"),0.95,1))</f>
        <v>1</v>
      </c>
      <c r="U27" s="11">
        <f>IF('Used data'!U27="Irrelevant",1,IF(AND(OR(I27="Motorway link",I27="Exit diverge",I27="Entrance merge",I27="Exit ramp",I27="Entrance ramp"),'Used data'!U27="Yes"),0.96,1))</f>
        <v>1</v>
      </c>
      <c r="V27" s="11">
        <f>IF('Used data'!U27="Irrelevant",1,IF(AND(OR(I27="Motorway link",I27="Exit diverge",I27="Entrance merge",I27="Exit ramp",I27="Entrance ramp"),'Used data'!U27="Yes"),0.79,1))</f>
        <v>1</v>
      </c>
      <c r="W27" s="11">
        <f>IF('Used data'!U27="Irrelevant",1,IF(AND(OR(I27="Motorway link",I27="Exit diverge",I27="Entrance merge",I27="Exit ramp",I27="Entrance ramp"),'Used data'!U27="Yes"),0.94,1))</f>
        <v>1</v>
      </c>
      <c r="X27" s="11">
        <f>IF('Used data'!U27="Irrelevant",1,IF(AND(OR(I27="Motorway link",I27="Exit diverge",I27="Entrance merge",I27="Exit ramp",I27="Entrance ramp"),'Used data'!U27="Yes"),0.97,1))</f>
        <v>1</v>
      </c>
      <c r="Y27" s="11">
        <f>IF(AND(I27="Exit ramp",'Used data'!V27="2-curved diamond ramp"),1.32,IF(AND(I27="Exit ramp",'Used data'!V27="S-shaped ramp"),2.05,IF(AND(I27="Exit ramp",'Used data'!V27="U-shaped ramp"),4.11,IF(AND(I27="Exit ramp",'Used data'!V27="Flyover hook ramp"),5.15,IF(AND(I27="Exit ramp",'Used data'!V27="Directional ramp"),1.07,IF(AND(I27="Entrance ramp",'Used data'!V27="2-curved diamond ramp"),0.93,IF(AND(I27="Entrance ramp",'Used data'!V27="S-shaped ramp"),2.48,IF(AND(I27="Entrance ramp",'Used data'!V27="U-shaped ramp"),4.15,IF(AND(I27="Entrance ramp",'Used data'!V27="Flyover hook ramp"),5.26,IF(AND(I27="Entrance ramp",'Used data'!V27="Directional ramp"),1.42,1))))))))))</f>
        <v>1</v>
      </c>
      <c r="Z27" s="11">
        <f>IF(OR('Used data'!W27="Straight",'Used data'!W27="Irrelevant",'Used data'!X27="Irrelevant",'Used data'!Y27="Irrelevant"),1,1+1.545*1000/32.2*((('Used data'!Y27*3268/3600)/('Used data'!W27/0.306))^2)*('Used data'!X27/1000)/G27)</f>
        <v>1</v>
      </c>
      <c r="AA27" s="11">
        <f>IF(OR('Used data'!W27="Straight",'Used data'!W27="Irrelevant",'Used data'!X27="Irrelevant",'Used data'!Y27="Irrelevant"),1,1+1.961*1000/32.2*((('Used data'!Y27*3268/3600)/('Used data'!W27/0.306))^2)*('Used data'!X27/1000)/G27)</f>
        <v>1</v>
      </c>
      <c r="AB27" s="11">
        <f>IF(OR('Used data'!Z27="Straight",'Used data'!Z27="Irrelevant",'Used data'!AA27="Irrelevant",'Used data'!AB27="Irrelevant"),1,1+1.545*1000/32.2*((('Used data'!AB27*3268/3600)/('Used data'!Z27/0.306))^2)*('Used data'!AA27/1000)/G27)</f>
        <v>1</v>
      </c>
      <c r="AC27" s="11">
        <f>IF(OR('Used data'!Z27="Straight",'Used data'!Z27="Irrelevant",'Used data'!AA27="Irrelevant",'Used data'!AB27="Irrelevant"),1,1+1.961*1000/32.2*((('Used data'!AB27*3268/3600)/('Used data'!Z27/0.306))^2)*('Used data'!AA27/1000)/G27)</f>
        <v>1</v>
      </c>
      <c r="AD27" s="11">
        <f>IF(OR('Used data'!AC27="Irrelevant",'Used data'!AC27="No"),1,IF(AND('Used data'!AC27="Yes",OR('Used data'!Q27&lt;301,'Used data'!S27&lt;301)),1-(0.5*('Used data'!R27+'Used data'!T27)/('Used data'!G27*1000)),IF(AND('Used data'!AC27="Yes",OR('Used data'!Q27&lt;601,'Used data'!S27&lt;601)),1-(0.25*('Used data'!R27+'Used data'!T27)/('Used data'!G27*1000)),1)))</f>
        <v>1</v>
      </c>
      <c r="AE27" s="11">
        <f>IF(OR('Used data'!AC27="Irrelevant",'Used data'!AC27="No"),1,IF(AND('Used data'!AC27="Yes",OR('Used data'!Q27&lt;301,'Used data'!S27&lt;301)),1-(0.4*('Used data'!R27+'Used data'!T27)/('Used data'!G27*1000)),IF(AND('Used data'!AC27="Yes",OR('Used data'!Q27&lt;601,'Used data'!S27&lt;601)),1-(0.2*('Used data'!R27+'Used data'!T27)/('Used data'!G27*1000)),1)))</f>
        <v>1</v>
      </c>
      <c r="AF27" s="11">
        <f>IF('Used data'!AD27="110 kph",0.79,1)</f>
        <v>1</v>
      </c>
      <c r="AG27" s="11">
        <f>IF('Used data'!AD27="110 kph",0.94,1)</f>
        <v>1</v>
      </c>
      <c r="AH27" s="11">
        <f>IF('Used data'!AD27="110 kph",0.66,1)</f>
        <v>1</v>
      </c>
      <c r="AI27" s="11">
        <f>IF('Used data'!AD27="110 kph",0.82,1)</f>
        <v>1</v>
      </c>
      <c r="AJ27" s="11">
        <f>IF(AND('Used data'!AE27="Yes",I27="Entrance merge"),0.65*'Used data'!AF27+1-'Used data'!AF27,1)</f>
        <v>1</v>
      </c>
      <c r="AK27" s="12" t="str">
        <f t="shared" si="0"/>
        <v/>
      </c>
      <c r="AL27" s="12" t="str">
        <f t="shared" si="1"/>
        <v/>
      </c>
      <c r="AM27" s="12" t="str">
        <f t="shared" si="2"/>
        <v/>
      </c>
      <c r="AN27" s="12" t="str">
        <f t="shared" si="3"/>
        <v/>
      </c>
      <c r="AO27" s="12" t="str">
        <f t="shared" si="4"/>
        <v/>
      </c>
      <c r="AP27" s="12" t="str">
        <f t="shared" si="5"/>
        <v/>
      </c>
      <c r="AQ27" s="4" t="str">
        <f t="shared" si="6"/>
        <v/>
      </c>
    </row>
    <row r="28" spans="1:43" x14ac:dyDescent="0.3">
      <c r="A28" s="4" t="str">
        <f>IF('Input data'!A43="","",'Input data'!A43)</f>
        <v/>
      </c>
      <c r="B28" s="4" t="str">
        <f>IF('Input data'!B43="","",'Input data'!B43)</f>
        <v/>
      </c>
      <c r="C28" s="4" t="str">
        <f>IF('Input data'!C43="","",'Input data'!C43)</f>
        <v/>
      </c>
      <c r="D28" s="4" t="str">
        <f>IF('Input data'!D43="","",'Input data'!D43)</f>
        <v/>
      </c>
      <c r="E28" s="4" t="str">
        <f>IF('Input data'!E43="","",'Input data'!E43)</f>
        <v/>
      </c>
      <c r="F28" s="4" t="str">
        <f>IF('Input data'!F43="","",'Input data'!F43)</f>
        <v/>
      </c>
      <c r="G28" s="4">
        <f>IF('Input data'!G43="","",'Input data'!G43)</f>
        <v>0</v>
      </c>
      <c r="H28" s="4" t="str">
        <f>IF('Input data'!H43&gt;0.5,'Input data'!H43,"")</f>
        <v/>
      </c>
      <c r="I28" s="4" t="str">
        <f>IF('Input data'!I43="","",'Input data'!I43)</f>
        <v/>
      </c>
      <c r="J28" s="11">
        <f>IF('Used data'!J28="Irrelevant",1,IF('Used data'!J28&gt;3,1.2,1))</f>
        <v>1</v>
      </c>
      <c r="K28" s="11">
        <f>IF('Used data'!K28="Irrelevant",1,IF(AND(OR(I28="Motorway link",I28="Exit diverge",I28="Entrance merge"),'Used data'!K28&lt;3.5),1+(3.5-'Used data'!K28)*0.12,IF(AND(OR(I28="Exit ramp",I28="Entrance ramp"),'Used data'!K28&lt;3.5),1+(3.5-'Used data'!K28)*0.16,1)))</f>
        <v>1</v>
      </c>
      <c r="L28" s="11">
        <f>IF('Used data'!L28="Irrelevant",1,IF(AND('Used data'!L28="Yes",'Used data'!J28=2),0.6*'Used data'!M28+(1-'Used data'!M28),IF(AND('Used data'!L28="Yes",'Used data'!J28=3),0.7*'Used data'!M28+(1-'Used data'!M28),IF(AND('Used data'!L28="Yes",'Used data'!J28=4),0.76*'Used data'!M28+(1-'Used data'!M28),IF(AND('Used data'!L28="Yes",'Used data'!J28&gt;4.99999999),0.8*'Used data'!M28+(1-'Used data'!M28),1)))))</f>
        <v>1</v>
      </c>
      <c r="M28" s="11">
        <f>IF('Used data'!L28="Irrelevant",1,IF(AND('Used data'!L28="Yes",'Used data'!J28=2),0.8*'Used data'!M28+(1-'Used data'!M28),IF(AND('Used data'!L28="Yes",'Used data'!J28=3),0.85*'Used data'!M28+(1-'Used data'!M28),IF(AND('Used data'!L28="Yes",'Used data'!J28=4),0.88*'Used data'!M28+(1-'Used data'!M28),IF(AND('Used data'!L28="Yes",'Used data'!J28&gt;4.99999999),0.9*'Used data'!M28+(1-'Used data'!M28),1)))))</f>
        <v>1</v>
      </c>
      <c r="N28" s="11">
        <f>IF('Used data'!N28="Irrelevant",1,IF(AND(OR(I28="Motorway link",I28="Exit diverge",I28="Entrance merge"),'Used data'!N28&lt;3),1+(3-'Used data'!N28)*0.09333333,1))</f>
        <v>1</v>
      </c>
      <c r="O28" s="11">
        <f>IF('Used data'!N28="Irrelevant",1,IF(AND(OR(I28="Motorway link",I28="Exit diverge",I28="Entrance merge"),'Used data'!N28&lt;3),1+(3-'Used data'!N28)*0.19666667,1))</f>
        <v>1</v>
      </c>
      <c r="P28" s="11">
        <f>IF('Used data'!O28="Irrelevant",1,IF(AND(OR(I28="Motorway link",I28="Exit diverge",I28="Entrance merge"),'Used data'!O28&lt;3.00000001),1+(0.5-'Used data'!O28)*0.04,IF(AND(OR(I28="Exit ramp",I28="Entrance ramp"),'Used data'!O28&lt;3.00000001),1+(0.5-'Used data'!O28)*0.08,IF(OR(I28="Motorway link",I28="Exit diverge",I28="Entrance merge"),0.9,0.8))))</f>
        <v>1</v>
      </c>
      <c r="Q28" s="11">
        <f>IF('Used data'!P28="Irrelevant",1,IF(AND(OR(I28="Motorway link",I28="Exit diverge",I28="Entrance merge"),'Used data'!P28&lt;11.00000001),1+(5-'Used data'!P28)*0.01,0.94))</f>
        <v>1</v>
      </c>
      <c r="R28" s="11">
        <f>IF(OR('Used data'!Q28="Irrelevant",'Used data'!R28="Irrelevant",'Used data'!Q28="Straight"),1,IF(AND(OR(I28="Motorway link",I28="Exit diverge",I28="Entrance merge"),'Used data'!Q28&lt;4000),(EXP(0.1096*1746.5/'Used data'!Q28)/EXP(0.1096*1746.5/4000))*('Used data'!R28/1000)/G28+(G28-'Used data'!R28/1000)/G28,1))</f>
        <v>1</v>
      </c>
      <c r="S28" s="11">
        <f>IF(OR('Used data'!S28="Irrelevant",'Used data'!T28="Irrelevant",'Used data'!S28="Straight"),1,IF(AND(OR(I28="Motorway link",I28="Exit diverge",I28="Entrance merge"),'Used data'!S28&lt;4000),(EXP(0.1096*1746.5/'Used data'!S28)/EXP(0.1096*1746.5/4000))*('Used data'!T28/1000)/G28+(G28-'Used data'!T28/1000)/G28,1))</f>
        <v>1</v>
      </c>
      <c r="T28" s="11">
        <f>IF('Used data'!U28="Irrelevant",1,IF(AND(OR(I28="Motorway link",I28="Exit diverge",I28="Entrance merge",I28="Exit ramp",I28="Entrance ramp"),'Used data'!U28="Yes"),0.95,1))</f>
        <v>1</v>
      </c>
      <c r="U28" s="11">
        <f>IF('Used data'!U28="Irrelevant",1,IF(AND(OR(I28="Motorway link",I28="Exit diverge",I28="Entrance merge",I28="Exit ramp",I28="Entrance ramp"),'Used data'!U28="Yes"),0.96,1))</f>
        <v>1</v>
      </c>
      <c r="V28" s="11">
        <f>IF('Used data'!U28="Irrelevant",1,IF(AND(OR(I28="Motorway link",I28="Exit diverge",I28="Entrance merge",I28="Exit ramp",I28="Entrance ramp"),'Used data'!U28="Yes"),0.79,1))</f>
        <v>1</v>
      </c>
      <c r="W28" s="11">
        <f>IF('Used data'!U28="Irrelevant",1,IF(AND(OR(I28="Motorway link",I28="Exit diverge",I28="Entrance merge",I28="Exit ramp",I28="Entrance ramp"),'Used data'!U28="Yes"),0.94,1))</f>
        <v>1</v>
      </c>
      <c r="X28" s="11">
        <f>IF('Used data'!U28="Irrelevant",1,IF(AND(OR(I28="Motorway link",I28="Exit diverge",I28="Entrance merge",I28="Exit ramp",I28="Entrance ramp"),'Used data'!U28="Yes"),0.97,1))</f>
        <v>1</v>
      </c>
      <c r="Y28" s="11">
        <f>IF(AND(I28="Exit ramp",'Used data'!V28="2-curved diamond ramp"),1.32,IF(AND(I28="Exit ramp",'Used data'!V28="S-shaped ramp"),2.05,IF(AND(I28="Exit ramp",'Used data'!V28="U-shaped ramp"),4.11,IF(AND(I28="Exit ramp",'Used data'!V28="Flyover hook ramp"),5.15,IF(AND(I28="Exit ramp",'Used data'!V28="Directional ramp"),1.07,IF(AND(I28="Entrance ramp",'Used data'!V28="2-curved diamond ramp"),0.93,IF(AND(I28="Entrance ramp",'Used data'!V28="S-shaped ramp"),2.48,IF(AND(I28="Entrance ramp",'Used data'!V28="U-shaped ramp"),4.15,IF(AND(I28="Entrance ramp",'Used data'!V28="Flyover hook ramp"),5.26,IF(AND(I28="Entrance ramp",'Used data'!V28="Directional ramp"),1.42,1))))))))))</f>
        <v>1</v>
      </c>
      <c r="Z28" s="11">
        <f>IF(OR('Used data'!W28="Straight",'Used data'!W28="Irrelevant",'Used data'!X28="Irrelevant",'Used data'!Y28="Irrelevant"),1,1+1.545*1000/32.2*((('Used data'!Y28*3268/3600)/('Used data'!W28/0.306))^2)*('Used data'!X28/1000)/G28)</f>
        <v>1</v>
      </c>
      <c r="AA28" s="11">
        <f>IF(OR('Used data'!W28="Straight",'Used data'!W28="Irrelevant",'Used data'!X28="Irrelevant",'Used data'!Y28="Irrelevant"),1,1+1.961*1000/32.2*((('Used data'!Y28*3268/3600)/('Used data'!W28/0.306))^2)*('Used data'!X28/1000)/G28)</f>
        <v>1</v>
      </c>
      <c r="AB28" s="11">
        <f>IF(OR('Used data'!Z28="Straight",'Used data'!Z28="Irrelevant",'Used data'!AA28="Irrelevant",'Used data'!AB28="Irrelevant"),1,1+1.545*1000/32.2*((('Used data'!AB28*3268/3600)/('Used data'!Z28/0.306))^2)*('Used data'!AA28/1000)/G28)</f>
        <v>1</v>
      </c>
      <c r="AC28" s="11">
        <f>IF(OR('Used data'!Z28="Straight",'Used data'!Z28="Irrelevant",'Used data'!AA28="Irrelevant",'Used data'!AB28="Irrelevant"),1,1+1.961*1000/32.2*((('Used data'!AB28*3268/3600)/('Used data'!Z28/0.306))^2)*('Used data'!AA28/1000)/G28)</f>
        <v>1</v>
      </c>
      <c r="AD28" s="11">
        <f>IF(OR('Used data'!AC28="Irrelevant",'Used data'!AC28="No"),1,IF(AND('Used data'!AC28="Yes",OR('Used data'!Q28&lt;301,'Used data'!S28&lt;301)),1-(0.5*('Used data'!R28+'Used data'!T28)/('Used data'!G28*1000)),IF(AND('Used data'!AC28="Yes",OR('Used data'!Q28&lt;601,'Used data'!S28&lt;601)),1-(0.25*('Used data'!R28+'Used data'!T28)/('Used data'!G28*1000)),1)))</f>
        <v>1</v>
      </c>
      <c r="AE28" s="11">
        <f>IF(OR('Used data'!AC28="Irrelevant",'Used data'!AC28="No"),1,IF(AND('Used data'!AC28="Yes",OR('Used data'!Q28&lt;301,'Used data'!S28&lt;301)),1-(0.4*('Used data'!R28+'Used data'!T28)/('Used data'!G28*1000)),IF(AND('Used data'!AC28="Yes",OR('Used data'!Q28&lt;601,'Used data'!S28&lt;601)),1-(0.2*('Used data'!R28+'Used data'!T28)/('Used data'!G28*1000)),1)))</f>
        <v>1</v>
      </c>
      <c r="AF28" s="11">
        <f>IF('Used data'!AD28="110 kph",0.79,1)</f>
        <v>1</v>
      </c>
      <c r="AG28" s="11">
        <f>IF('Used data'!AD28="110 kph",0.94,1)</f>
        <v>1</v>
      </c>
      <c r="AH28" s="11">
        <f>IF('Used data'!AD28="110 kph",0.66,1)</f>
        <v>1</v>
      </c>
      <c r="AI28" s="11">
        <f>IF('Used data'!AD28="110 kph",0.82,1)</f>
        <v>1</v>
      </c>
      <c r="AJ28" s="11">
        <f>IF(AND('Used data'!AE28="Yes",I28="Entrance merge"),0.65*'Used data'!AF28+1-'Used data'!AF28,1)</f>
        <v>1</v>
      </c>
      <c r="AK28" s="12" t="str">
        <f t="shared" si="0"/>
        <v/>
      </c>
      <c r="AL28" s="12" t="str">
        <f t="shared" si="1"/>
        <v/>
      </c>
      <c r="AM28" s="12" t="str">
        <f t="shared" si="2"/>
        <v/>
      </c>
      <c r="AN28" s="12" t="str">
        <f t="shared" si="3"/>
        <v/>
      </c>
      <c r="AO28" s="12" t="str">
        <f t="shared" si="4"/>
        <v/>
      </c>
      <c r="AP28" s="12" t="str">
        <f t="shared" si="5"/>
        <v/>
      </c>
      <c r="AQ28" s="4" t="str">
        <f t="shared" si="6"/>
        <v/>
      </c>
    </row>
    <row r="29" spans="1:43" x14ac:dyDescent="0.3">
      <c r="A29" s="4" t="str">
        <f>IF('Input data'!A44="","",'Input data'!A44)</f>
        <v/>
      </c>
      <c r="B29" s="4" t="str">
        <f>IF('Input data'!B44="","",'Input data'!B44)</f>
        <v/>
      </c>
      <c r="C29" s="4" t="str">
        <f>IF('Input data'!C44="","",'Input data'!C44)</f>
        <v/>
      </c>
      <c r="D29" s="4" t="str">
        <f>IF('Input data'!D44="","",'Input data'!D44)</f>
        <v/>
      </c>
      <c r="E29" s="4" t="str">
        <f>IF('Input data'!E44="","",'Input data'!E44)</f>
        <v/>
      </c>
      <c r="F29" s="4" t="str">
        <f>IF('Input data'!F44="","",'Input data'!F44)</f>
        <v/>
      </c>
      <c r="G29" s="4">
        <f>IF('Input data'!G44="","",'Input data'!G44)</f>
        <v>0</v>
      </c>
      <c r="H29" s="4" t="str">
        <f>IF('Input data'!H44&gt;0.5,'Input data'!H44,"")</f>
        <v/>
      </c>
      <c r="I29" s="4" t="str">
        <f>IF('Input data'!I44="","",'Input data'!I44)</f>
        <v/>
      </c>
      <c r="J29" s="11">
        <f>IF('Used data'!J29="Irrelevant",1,IF('Used data'!J29&gt;3,1.2,1))</f>
        <v>1</v>
      </c>
      <c r="K29" s="11">
        <f>IF('Used data'!K29="Irrelevant",1,IF(AND(OR(I29="Motorway link",I29="Exit diverge",I29="Entrance merge"),'Used data'!K29&lt;3.5),1+(3.5-'Used data'!K29)*0.12,IF(AND(OR(I29="Exit ramp",I29="Entrance ramp"),'Used data'!K29&lt;3.5),1+(3.5-'Used data'!K29)*0.16,1)))</f>
        <v>1</v>
      </c>
      <c r="L29" s="11">
        <f>IF('Used data'!L29="Irrelevant",1,IF(AND('Used data'!L29="Yes",'Used data'!J29=2),0.6*'Used data'!M29+(1-'Used data'!M29),IF(AND('Used data'!L29="Yes",'Used data'!J29=3),0.7*'Used data'!M29+(1-'Used data'!M29),IF(AND('Used data'!L29="Yes",'Used data'!J29=4),0.76*'Used data'!M29+(1-'Used data'!M29),IF(AND('Used data'!L29="Yes",'Used data'!J29&gt;4.99999999),0.8*'Used data'!M29+(1-'Used data'!M29),1)))))</f>
        <v>1</v>
      </c>
      <c r="M29" s="11">
        <f>IF('Used data'!L29="Irrelevant",1,IF(AND('Used data'!L29="Yes",'Used data'!J29=2),0.8*'Used data'!M29+(1-'Used data'!M29),IF(AND('Used data'!L29="Yes",'Used data'!J29=3),0.85*'Used data'!M29+(1-'Used data'!M29),IF(AND('Used data'!L29="Yes",'Used data'!J29=4),0.88*'Used data'!M29+(1-'Used data'!M29),IF(AND('Used data'!L29="Yes",'Used data'!J29&gt;4.99999999),0.9*'Used data'!M29+(1-'Used data'!M29),1)))))</f>
        <v>1</v>
      </c>
      <c r="N29" s="11">
        <f>IF('Used data'!N29="Irrelevant",1,IF(AND(OR(I29="Motorway link",I29="Exit diverge",I29="Entrance merge"),'Used data'!N29&lt;3),1+(3-'Used data'!N29)*0.09333333,1))</f>
        <v>1</v>
      </c>
      <c r="O29" s="11">
        <f>IF('Used data'!N29="Irrelevant",1,IF(AND(OR(I29="Motorway link",I29="Exit diverge",I29="Entrance merge"),'Used data'!N29&lt;3),1+(3-'Used data'!N29)*0.19666667,1))</f>
        <v>1</v>
      </c>
      <c r="P29" s="11">
        <f>IF('Used data'!O29="Irrelevant",1,IF(AND(OR(I29="Motorway link",I29="Exit diverge",I29="Entrance merge"),'Used data'!O29&lt;3.00000001),1+(0.5-'Used data'!O29)*0.04,IF(AND(OR(I29="Exit ramp",I29="Entrance ramp"),'Used data'!O29&lt;3.00000001),1+(0.5-'Used data'!O29)*0.08,IF(OR(I29="Motorway link",I29="Exit diverge",I29="Entrance merge"),0.9,0.8))))</f>
        <v>1</v>
      </c>
      <c r="Q29" s="11">
        <f>IF('Used data'!P29="Irrelevant",1,IF(AND(OR(I29="Motorway link",I29="Exit diverge",I29="Entrance merge"),'Used data'!P29&lt;11.00000001),1+(5-'Used data'!P29)*0.01,0.94))</f>
        <v>1</v>
      </c>
      <c r="R29" s="11">
        <f>IF(OR('Used data'!Q29="Irrelevant",'Used data'!R29="Irrelevant",'Used data'!Q29="Straight"),1,IF(AND(OR(I29="Motorway link",I29="Exit diverge",I29="Entrance merge"),'Used data'!Q29&lt;4000),(EXP(0.1096*1746.5/'Used data'!Q29)/EXP(0.1096*1746.5/4000))*('Used data'!R29/1000)/G29+(G29-'Used data'!R29/1000)/G29,1))</f>
        <v>1</v>
      </c>
      <c r="S29" s="11">
        <f>IF(OR('Used data'!S29="Irrelevant",'Used data'!T29="Irrelevant",'Used data'!S29="Straight"),1,IF(AND(OR(I29="Motorway link",I29="Exit diverge",I29="Entrance merge"),'Used data'!S29&lt;4000),(EXP(0.1096*1746.5/'Used data'!S29)/EXP(0.1096*1746.5/4000))*('Used data'!T29/1000)/G29+(G29-'Used data'!T29/1000)/G29,1))</f>
        <v>1</v>
      </c>
      <c r="T29" s="11">
        <f>IF('Used data'!U29="Irrelevant",1,IF(AND(OR(I29="Motorway link",I29="Exit diverge",I29="Entrance merge",I29="Exit ramp",I29="Entrance ramp"),'Used data'!U29="Yes"),0.95,1))</f>
        <v>1</v>
      </c>
      <c r="U29" s="11">
        <f>IF('Used data'!U29="Irrelevant",1,IF(AND(OR(I29="Motorway link",I29="Exit diverge",I29="Entrance merge",I29="Exit ramp",I29="Entrance ramp"),'Used data'!U29="Yes"),0.96,1))</f>
        <v>1</v>
      </c>
      <c r="V29" s="11">
        <f>IF('Used data'!U29="Irrelevant",1,IF(AND(OR(I29="Motorway link",I29="Exit diverge",I29="Entrance merge",I29="Exit ramp",I29="Entrance ramp"),'Used data'!U29="Yes"),0.79,1))</f>
        <v>1</v>
      </c>
      <c r="W29" s="11">
        <f>IF('Used data'!U29="Irrelevant",1,IF(AND(OR(I29="Motorway link",I29="Exit diverge",I29="Entrance merge",I29="Exit ramp",I29="Entrance ramp"),'Used data'!U29="Yes"),0.94,1))</f>
        <v>1</v>
      </c>
      <c r="X29" s="11">
        <f>IF('Used data'!U29="Irrelevant",1,IF(AND(OR(I29="Motorway link",I29="Exit diverge",I29="Entrance merge",I29="Exit ramp",I29="Entrance ramp"),'Used data'!U29="Yes"),0.97,1))</f>
        <v>1</v>
      </c>
      <c r="Y29" s="11">
        <f>IF(AND(I29="Exit ramp",'Used data'!V29="2-curved diamond ramp"),1.32,IF(AND(I29="Exit ramp",'Used data'!V29="S-shaped ramp"),2.05,IF(AND(I29="Exit ramp",'Used data'!V29="U-shaped ramp"),4.11,IF(AND(I29="Exit ramp",'Used data'!V29="Flyover hook ramp"),5.15,IF(AND(I29="Exit ramp",'Used data'!V29="Directional ramp"),1.07,IF(AND(I29="Entrance ramp",'Used data'!V29="2-curved diamond ramp"),0.93,IF(AND(I29="Entrance ramp",'Used data'!V29="S-shaped ramp"),2.48,IF(AND(I29="Entrance ramp",'Used data'!V29="U-shaped ramp"),4.15,IF(AND(I29="Entrance ramp",'Used data'!V29="Flyover hook ramp"),5.26,IF(AND(I29="Entrance ramp",'Used data'!V29="Directional ramp"),1.42,1))))))))))</f>
        <v>1</v>
      </c>
      <c r="Z29" s="11">
        <f>IF(OR('Used data'!W29="Straight",'Used data'!W29="Irrelevant",'Used data'!X29="Irrelevant",'Used data'!Y29="Irrelevant"),1,1+1.545*1000/32.2*((('Used data'!Y29*3268/3600)/('Used data'!W29/0.306))^2)*('Used data'!X29/1000)/G29)</f>
        <v>1</v>
      </c>
      <c r="AA29" s="11">
        <f>IF(OR('Used data'!W29="Straight",'Used data'!W29="Irrelevant",'Used data'!X29="Irrelevant",'Used data'!Y29="Irrelevant"),1,1+1.961*1000/32.2*((('Used data'!Y29*3268/3600)/('Used data'!W29/0.306))^2)*('Used data'!X29/1000)/G29)</f>
        <v>1</v>
      </c>
      <c r="AB29" s="11">
        <f>IF(OR('Used data'!Z29="Straight",'Used data'!Z29="Irrelevant",'Used data'!AA29="Irrelevant",'Used data'!AB29="Irrelevant"),1,1+1.545*1000/32.2*((('Used data'!AB29*3268/3600)/('Used data'!Z29/0.306))^2)*('Used data'!AA29/1000)/G29)</f>
        <v>1</v>
      </c>
      <c r="AC29" s="11">
        <f>IF(OR('Used data'!Z29="Straight",'Used data'!Z29="Irrelevant",'Used data'!AA29="Irrelevant",'Used data'!AB29="Irrelevant"),1,1+1.961*1000/32.2*((('Used data'!AB29*3268/3600)/('Used data'!Z29/0.306))^2)*('Used data'!AA29/1000)/G29)</f>
        <v>1</v>
      </c>
      <c r="AD29" s="11">
        <f>IF(OR('Used data'!AC29="Irrelevant",'Used data'!AC29="No"),1,IF(AND('Used data'!AC29="Yes",OR('Used data'!Q29&lt;301,'Used data'!S29&lt;301)),1-(0.5*('Used data'!R29+'Used data'!T29)/('Used data'!G29*1000)),IF(AND('Used data'!AC29="Yes",OR('Used data'!Q29&lt;601,'Used data'!S29&lt;601)),1-(0.25*('Used data'!R29+'Used data'!T29)/('Used data'!G29*1000)),1)))</f>
        <v>1</v>
      </c>
      <c r="AE29" s="11">
        <f>IF(OR('Used data'!AC29="Irrelevant",'Used data'!AC29="No"),1,IF(AND('Used data'!AC29="Yes",OR('Used data'!Q29&lt;301,'Used data'!S29&lt;301)),1-(0.4*('Used data'!R29+'Used data'!T29)/('Used data'!G29*1000)),IF(AND('Used data'!AC29="Yes",OR('Used data'!Q29&lt;601,'Used data'!S29&lt;601)),1-(0.2*('Used data'!R29+'Used data'!T29)/('Used data'!G29*1000)),1)))</f>
        <v>1</v>
      </c>
      <c r="AF29" s="11">
        <f>IF('Used data'!AD29="110 kph",0.79,1)</f>
        <v>1</v>
      </c>
      <c r="AG29" s="11">
        <f>IF('Used data'!AD29="110 kph",0.94,1)</f>
        <v>1</v>
      </c>
      <c r="AH29" s="11">
        <f>IF('Used data'!AD29="110 kph",0.66,1)</f>
        <v>1</v>
      </c>
      <c r="AI29" s="11">
        <f>IF('Used data'!AD29="110 kph",0.82,1)</f>
        <v>1</v>
      </c>
      <c r="AJ29" s="11">
        <f>IF(AND('Used data'!AE29="Yes",I29="Entrance merge"),0.65*'Used data'!AF29+1-'Used data'!AF29,1)</f>
        <v>1</v>
      </c>
      <c r="AK29" s="12" t="str">
        <f t="shared" si="0"/>
        <v/>
      </c>
      <c r="AL29" s="12" t="str">
        <f t="shared" si="1"/>
        <v/>
      </c>
      <c r="AM29" s="12" t="str">
        <f t="shared" si="2"/>
        <v/>
      </c>
      <c r="AN29" s="12" t="str">
        <f t="shared" si="3"/>
        <v/>
      </c>
      <c r="AO29" s="12" t="str">
        <f t="shared" si="4"/>
        <v/>
      </c>
      <c r="AP29" s="12" t="str">
        <f t="shared" si="5"/>
        <v/>
      </c>
      <c r="AQ29" s="4" t="str">
        <f t="shared" si="6"/>
        <v/>
      </c>
    </row>
    <row r="30" spans="1:43" x14ac:dyDescent="0.3">
      <c r="A30" s="4" t="str">
        <f>IF('Input data'!A45="","",'Input data'!A45)</f>
        <v/>
      </c>
      <c r="B30" s="4" t="str">
        <f>IF('Input data'!B45="","",'Input data'!B45)</f>
        <v/>
      </c>
      <c r="C30" s="4" t="str">
        <f>IF('Input data'!C45="","",'Input data'!C45)</f>
        <v/>
      </c>
      <c r="D30" s="4" t="str">
        <f>IF('Input data'!D45="","",'Input data'!D45)</f>
        <v/>
      </c>
      <c r="E30" s="4" t="str">
        <f>IF('Input data'!E45="","",'Input data'!E45)</f>
        <v/>
      </c>
      <c r="F30" s="4" t="str">
        <f>IF('Input data'!F45="","",'Input data'!F45)</f>
        <v/>
      </c>
      <c r="G30" s="4">
        <f>IF('Input data'!G45="","",'Input data'!G45)</f>
        <v>0</v>
      </c>
      <c r="H30" s="4" t="str">
        <f>IF('Input data'!H45&gt;0.5,'Input data'!H45,"")</f>
        <v/>
      </c>
      <c r="I30" s="4" t="str">
        <f>IF('Input data'!I45="","",'Input data'!I45)</f>
        <v/>
      </c>
      <c r="J30" s="11">
        <f>IF('Used data'!J30="Irrelevant",1,IF('Used data'!J30&gt;3,1.2,1))</f>
        <v>1</v>
      </c>
      <c r="K30" s="11">
        <f>IF('Used data'!K30="Irrelevant",1,IF(AND(OR(I30="Motorway link",I30="Exit diverge",I30="Entrance merge"),'Used data'!K30&lt;3.5),1+(3.5-'Used data'!K30)*0.12,IF(AND(OR(I30="Exit ramp",I30="Entrance ramp"),'Used data'!K30&lt;3.5),1+(3.5-'Used data'!K30)*0.16,1)))</f>
        <v>1</v>
      </c>
      <c r="L30" s="11">
        <f>IF('Used data'!L30="Irrelevant",1,IF(AND('Used data'!L30="Yes",'Used data'!J30=2),0.6*'Used data'!M30+(1-'Used data'!M30),IF(AND('Used data'!L30="Yes",'Used data'!J30=3),0.7*'Used data'!M30+(1-'Used data'!M30),IF(AND('Used data'!L30="Yes",'Used data'!J30=4),0.76*'Used data'!M30+(1-'Used data'!M30),IF(AND('Used data'!L30="Yes",'Used data'!J30&gt;4.99999999),0.8*'Used data'!M30+(1-'Used data'!M30),1)))))</f>
        <v>1</v>
      </c>
      <c r="M30" s="11">
        <f>IF('Used data'!L30="Irrelevant",1,IF(AND('Used data'!L30="Yes",'Used data'!J30=2),0.8*'Used data'!M30+(1-'Used data'!M30),IF(AND('Used data'!L30="Yes",'Used data'!J30=3),0.85*'Used data'!M30+(1-'Used data'!M30),IF(AND('Used data'!L30="Yes",'Used data'!J30=4),0.88*'Used data'!M30+(1-'Used data'!M30),IF(AND('Used data'!L30="Yes",'Used data'!J30&gt;4.99999999),0.9*'Used data'!M30+(1-'Used data'!M30),1)))))</f>
        <v>1</v>
      </c>
      <c r="N30" s="11">
        <f>IF('Used data'!N30="Irrelevant",1,IF(AND(OR(I30="Motorway link",I30="Exit diverge",I30="Entrance merge"),'Used data'!N30&lt;3),1+(3-'Used data'!N30)*0.09333333,1))</f>
        <v>1</v>
      </c>
      <c r="O30" s="11">
        <f>IF('Used data'!N30="Irrelevant",1,IF(AND(OR(I30="Motorway link",I30="Exit diverge",I30="Entrance merge"),'Used data'!N30&lt;3),1+(3-'Used data'!N30)*0.19666667,1))</f>
        <v>1</v>
      </c>
      <c r="P30" s="11">
        <f>IF('Used data'!O30="Irrelevant",1,IF(AND(OR(I30="Motorway link",I30="Exit diverge",I30="Entrance merge"),'Used data'!O30&lt;3.00000001),1+(0.5-'Used data'!O30)*0.04,IF(AND(OR(I30="Exit ramp",I30="Entrance ramp"),'Used data'!O30&lt;3.00000001),1+(0.5-'Used data'!O30)*0.08,IF(OR(I30="Motorway link",I30="Exit diverge",I30="Entrance merge"),0.9,0.8))))</f>
        <v>1</v>
      </c>
      <c r="Q30" s="11">
        <f>IF('Used data'!P30="Irrelevant",1,IF(AND(OR(I30="Motorway link",I30="Exit diverge",I30="Entrance merge"),'Used data'!P30&lt;11.00000001),1+(5-'Used data'!P30)*0.01,0.94))</f>
        <v>1</v>
      </c>
      <c r="R30" s="11">
        <f>IF(OR('Used data'!Q30="Irrelevant",'Used data'!R30="Irrelevant",'Used data'!Q30="Straight"),1,IF(AND(OR(I30="Motorway link",I30="Exit diverge",I30="Entrance merge"),'Used data'!Q30&lt;4000),(EXP(0.1096*1746.5/'Used data'!Q30)/EXP(0.1096*1746.5/4000))*('Used data'!R30/1000)/G30+(G30-'Used data'!R30/1000)/G30,1))</f>
        <v>1</v>
      </c>
      <c r="S30" s="11">
        <f>IF(OR('Used data'!S30="Irrelevant",'Used data'!T30="Irrelevant",'Used data'!S30="Straight"),1,IF(AND(OR(I30="Motorway link",I30="Exit diverge",I30="Entrance merge"),'Used data'!S30&lt;4000),(EXP(0.1096*1746.5/'Used data'!S30)/EXP(0.1096*1746.5/4000))*('Used data'!T30/1000)/G30+(G30-'Used data'!T30/1000)/G30,1))</f>
        <v>1</v>
      </c>
      <c r="T30" s="11">
        <f>IF('Used data'!U30="Irrelevant",1,IF(AND(OR(I30="Motorway link",I30="Exit diverge",I30="Entrance merge",I30="Exit ramp",I30="Entrance ramp"),'Used data'!U30="Yes"),0.95,1))</f>
        <v>1</v>
      </c>
      <c r="U30" s="11">
        <f>IF('Used data'!U30="Irrelevant",1,IF(AND(OR(I30="Motorway link",I30="Exit diverge",I30="Entrance merge",I30="Exit ramp",I30="Entrance ramp"),'Used data'!U30="Yes"),0.96,1))</f>
        <v>1</v>
      </c>
      <c r="V30" s="11">
        <f>IF('Used data'!U30="Irrelevant",1,IF(AND(OR(I30="Motorway link",I30="Exit diverge",I30="Entrance merge",I30="Exit ramp",I30="Entrance ramp"),'Used data'!U30="Yes"),0.79,1))</f>
        <v>1</v>
      </c>
      <c r="W30" s="11">
        <f>IF('Used data'!U30="Irrelevant",1,IF(AND(OR(I30="Motorway link",I30="Exit diverge",I30="Entrance merge",I30="Exit ramp",I30="Entrance ramp"),'Used data'!U30="Yes"),0.94,1))</f>
        <v>1</v>
      </c>
      <c r="X30" s="11">
        <f>IF('Used data'!U30="Irrelevant",1,IF(AND(OR(I30="Motorway link",I30="Exit diverge",I30="Entrance merge",I30="Exit ramp",I30="Entrance ramp"),'Used data'!U30="Yes"),0.97,1))</f>
        <v>1</v>
      </c>
      <c r="Y30" s="11">
        <f>IF(AND(I30="Exit ramp",'Used data'!V30="2-curved diamond ramp"),1.32,IF(AND(I30="Exit ramp",'Used data'!V30="S-shaped ramp"),2.05,IF(AND(I30="Exit ramp",'Used data'!V30="U-shaped ramp"),4.11,IF(AND(I30="Exit ramp",'Used data'!V30="Flyover hook ramp"),5.15,IF(AND(I30="Exit ramp",'Used data'!V30="Directional ramp"),1.07,IF(AND(I30="Entrance ramp",'Used data'!V30="2-curved diamond ramp"),0.93,IF(AND(I30="Entrance ramp",'Used data'!V30="S-shaped ramp"),2.48,IF(AND(I30="Entrance ramp",'Used data'!V30="U-shaped ramp"),4.15,IF(AND(I30="Entrance ramp",'Used data'!V30="Flyover hook ramp"),5.26,IF(AND(I30="Entrance ramp",'Used data'!V30="Directional ramp"),1.42,1))))))))))</f>
        <v>1</v>
      </c>
      <c r="Z30" s="11">
        <f>IF(OR('Used data'!W30="Straight",'Used data'!W30="Irrelevant",'Used data'!X30="Irrelevant",'Used data'!Y30="Irrelevant"),1,1+1.545*1000/32.2*((('Used data'!Y30*3268/3600)/('Used data'!W30/0.306))^2)*('Used data'!X30/1000)/G30)</f>
        <v>1</v>
      </c>
      <c r="AA30" s="11">
        <f>IF(OR('Used data'!W30="Straight",'Used data'!W30="Irrelevant",'Used data'!X30="Irrelevant",'Used data'!Y30="Irrelevant"),1,1+1.961*1000/32.2*((('Used data'!Y30*3268/3600)/('Used data'!W30/0.306))^2)*('Used data'!X30/1000)/G30)</f>
        <v>1</v>
      </c>
      <c r="AB30" s="11">
        <f>IF(OR('Used data'!Z30="Straight",'Used data'!Z30="Irrelevant",'Used data'!AA30="Irrelevant",'Used data'!AB30="Irrelevant"),1,1+1.545*1000/32.2*((('Used data'!AB30*3268/3600)/('Used data'!Z30/0.306))^2)*('Used data'!AA30/1000)/G30)</f>
        <v>1</v>
      </c>
      <c r="AC30" s="11">
        <f>IF(OR('Used data'!Z30="Straight",'Used data'!Z30="Irrelevant",'Used data'!AA30="Irrelevant",'Used data'!AB30="Irrelevant"),1,1+1.961*1000/32.2*((('Used data'!AB30*3268/3600)/('Used data'!Z30/0.306))^2)*('Used data'!AA30/1000)/G30)</f>
        <v>1</v>
      </c>
      <c r="AD30" s="11">
        <f>IF(OR('Used data'!AC30="Irrelevant",'Used data'!AC30="No"),1,IF(AND('Used data'!AC30="Yes",OR('Used data'!Q30&lt;301,'Used data'!S30&lt;301)),1-(0.5*('Used data'!R30+'Used data'!T30)/('Used data'!G30*1000)),IF(AND('Used data'!AC30="Yes",OR('Used data'!Q30&lt;601,'Used data'!S30&lt;601)),1-(0.25*('Used data'!R30+'Used data'!T30)/('Used data'!G30*1000)),1)))</f>
        <v>1</v>
      </c>
      <c r="AE30" s="11">
        <f>IF(OR('Used data'!AC30="Irrelevant",'Used data'!AC30="No"),1,IF(AND('Used data'!AC30="Yes",OR('Used data'!Q30&lt;301,'Used data'!S30&lt;301)),1-(0.4*('Used data'!R30+'Used data'!T30)/('Used data'!G30*1000)),IF(AND('Used data'!AC30="Yes",OR('Used data'!Q30&lt;601,'Used data'!S30&lt;601)),1-(0.2*('Used data'!R30+'Used data'!T30)/('Used data'!G30*1000)),1)))</f>
        <v>1</v>
      </c>
      <c r="AF30" s="11">
        <f>IF('Used data'!AD30="110 kph",0.79,1)</f>
        <v>1</v>
      </c>
      <c r="AG30" s="11">
        <f>IF('Used data'!AD30="110 kph",0.94,1)</f>
        <v>1</v>
      </c>
      <c r="AH30" s="11">
        <f>IF('Used data'!AD30="110 kph",0.66,1)</f>
        <v>1</v>
      </c>
      <c r="AI30" s="11">
        <f>IF('Used data'!AD30="110 kph",0.82,1)</f>
        <v>1</v>
      </c>
      <c r="AJ30" s="11">
        <f>IF(AND('Used data'!AE30="Yes",I30="Entrance merge"),0.65*'Used data'!AF30+1-'Used data'!AF30,1)</f>
        <v>1</v>
      </c>
      <c r="AK30" s="12" t="str">
        <f t="shared" si="0"/>
        <v/>
      </c>
      <c r="AL30" s="12" t="str">
        <f t="shared" si="1"/>
        <v/>
      </c>
      <c r="AM30" s="12" t="str">
        <f t="shared" si="2"/>
        <v/>
      </c>
      <c r="AN30" s="12" t="str">
        <f t="shared" si="3"/>
        <v/>
      </c>
      <c r="AO30" s="12" t="str">
        <f t="shared" si="4"/>
        <v/>
      </c>
      <c r="AP30" s="12" t="str">
        <f t="shared" si="5"/>
        <v/>
      </c>
      <c r="AQ30" s="4" t="str">
        <f t="shared" si="6"/>
        <v/>
      </c>
    </row>
    <row r="31" spans="1:43" x14ac:dyDescent="0.3">
      <c r="A31" s="4" t="str">
        <f>IF('Input data'!A46="","",'Input data'!A46)</f>
        <v/>
      </c>
      <c r="B31" s="4" t="str">
        <f>IF('Input data'!B46="","",'Input data'!B46)</f>
        <v/>
      </c>
      <c r="C31" s="4" t="str">
        <f>IF('Input data'!C46="","",'Input data'!C46)</f>
        <v/>
      </c>
      <c r="D31" s="4" t="str">
        <f>IF('Input data'!D46="","",'Input data'!D46)</f>
        <v/>
      </c>
      <c r="E31" s="4" t="str">
        <f>IF('Input data'!E46="","",'Input data'!E46)</f>
        <v/>
      </c>
      <c r="F31" s="4" t="str">
        <f>IF('Input data'!F46="","",'Input data'!F46)</f>
        <v/>
      </c>
      <c r="G31" s="4">
        <f>IF('Input data'!G46="","",'Input data'!G46)</f>
        <v>0</v>
      </c>
      <c r="H31" s="4" t="str">
        <f>IF('Input data'!H46&gt;0.5,'Input data'!H46,"")</f>
        <v/>
      </c>
      <c r="I31" s="4" t="str">
        <f>IF('Input data'!I46="","",'Input data'!I46)</f>
        <v/>
      </c>
      <c r="J31" s="11">
        <f>IF('Used data'!J31="Irrelevant",1,IF('Used data'!J31&gt;3,1.2,1))</f>
        <v>1</v>
      </c>
      <c r="K31" s="11">
        <f>IF('Used data'!K31="Irrelevant",1,IF(AND(OR(I31="Motorway link",I31="Exit diverge",I31="Entrance merge"),'Used data'!K31&lt;3.5),1+(3.5-'Used data'!K31)*0.12,IF(AND(OR(I31="Exit ramp",I31="Entrance ramp"),'Used data'!K31&lt;3.5),1+(3.5-'Used data'!K31)*0.16,1)))</f>
        <v>1</v>
      </c>
      <c r="L31" s="11">
        <f>IF('Used data'!L31="Irrelevant",1,IF(AND('Used data'!L31="Yes",'Used data'!J31=2),0.6*'Used data'!M31+(1-'Used data'!M31),IF(AND('Used data'!L31="Yes",'Used data'!J31=3),0.7*'Used data'!M31+(1-'Used data'!M31),IF(AND('Used data'!L31="Yes",'Used data'!J31=4),0.76*'Used data'!M31+(1-'Used data'!M31),IF(AND('Used data'!L31="Yes",'Used data'!J31&gt;4.99999999),0.8*'Used data'!M31+(1-'Used data'!M31),1)))))</f>
        <v>1</v>
      </c>
      <c r="M31" s="11">
        <f>IF('Used data'!L31="Irrelevant",1,IF(AND('Used data'!L31="Yes",'Used data'!J31=2),0.8*'Used data'!M31+(1-'Used data'!M31),IF(AND('Used data'!L31="Yes",'Used data'!J31=3),0.85*'Used data'!M31+(1-'Used data'!M31),IF(AND('Used data'!L31="Yes",'Used data'!J31=4),0.88*'Used data'!M31+(1-'Used data'!M31),IF(AND('Used data'!L31="Yes",'Used data'!J31&gt;4.99999999),0.9*'Used data'!M31+(1-'Used data'!M31),1)))))</f>
        <v>1</v>
      </c>
      <c r="N31" s="11">
        <f>IF('Used data'!N31="Irrelevant",1,IF(AND(OR(I31="Motorway link",I31="Exit diverge",I31="Entrance merge"),'Used data'!N31&lt;3),1+(3-'Used data'!N31)*0.09333333,1))</f>
        <v>1</v>
      </c>
      <c r="O31" s="11">
        <f>IF('Used data'!N31="Irrelevant",1,IF(AND(OR(I31="Motorway link",I31="Exit diverge",I31="Entrance merge"),'Used data'!N31&lt;3),1+(3-'Used data'!N31)*0.19666667,1))</f>
        <v>1</v>
      </c>
      <c r="P31" s="11">
        <f>IF('Used data'!O31="Irrelevant",1,IF(AND(OR(I31="Motorway link",I31="Exit diverge",I31="Entrance merge"),'Used data'!O31&lt;3.00000001),1+(0.5-'Used data'!O31)*0.04,IF(AND(OR(I31="Exit ramp",I31="Entrance ramp"),'Used data'!O31&lt;3.00000001),1+(0.5-'Used data'!O31)*0.08,IF(OR(I31="Motorway link",I31="Exit diverge",I31="Entrance merge"),0.9,0.8))))</f>
        <v>1</v>
      </c>
      <c r="Q31" s="11">
        <f>IF('Used data'!P31="Irrelevant",1,IF(AND(OR(I31="Motorway link",I31="Exit diverge",I31="Entrance merge"),'Used data'!P31&lt;11.00000001),1+(5-'Used data'!P31)*0.01,0.94))</f>
        <v>1</v>
      </c>
      <c r="R31" s="11">
        <f>IF(OR('Used data'!Q31="Irrelevant",'Used data'!R31="Irrelevant",'Used data'!Q31="Straight"),1,IF(AND(OR(I31="Motorway link",I31="Exit diverge",I31="Entrance merge"),'Used data'!Q31&lt;4000),(EXP(0.1096*1746.5/'Used data'!Q31)/EXP(0.1096*1746.5/4000))*('Used data'!R31/1000)/G31+(G31-'Used data'!R31/1000)/G31,1))</f>
        <v>1</v>
      </c>
      <c r="S31" s="11">
        <f>IF(OR('Used data'!S31="Irrelevant",'Used data'!T31="Irrelevant",'Used data'!S31="Straight"),1,IF(AND(OR(I31="Motorway link",I31="Exit diverge",I31="Entrance merge"),'Used data'!S31&lt;4000),(EXP(0.1096*1746.5/'Used data'!S31)/EXP(0.1096*1746.5/4000))*('Used data'!T31/1000)/G31+(G31-'Used data'!T31/1000)/G31,1))</f>
        <v>1</v>
      </c>
      <c r="T31" s="11">
        <f>IF('Used data'!U31="Irrelevant",1,IF(AND(OR(I31="Motorway link",I31="Exit diverge",I31="Entrance merge",I31="Exit ramp",I31="Entrance ramp"),'Used data'!U31="Yes"),0.95,1))</f>
        <v>1</v>
      </c>
      <c r="U31" s="11">
        <f>IF('Used data'!U31="Irrelevant",1,IF(AND(OR(I31="Motorway link",I31="Exit diverge",I31="Entrance merge",I31="Exit ramp",I31="Entrance ramp"),'Used data'!U31="Yes"),0.96,1))</f>
        <v>1</v>
      </c>
      <c r="V31" s="11">
        <f>IF('Used data'!U31="Irrelevant",1,IF(AND(OR(I31="Motorway link",I31="Exit diverge",I31="Entrance merge",I31="Exit ramp",I31="Entrance ramp"),'Used data'!U31="Yes"),0.79,1))</f>
        <v>1</v>
      </c>
      <c r="W31" s="11">
        <f>IF('Used data'!U31="Irrelevant",1,IF(AND(OR(I31="Motorway link",I31="Exit diverge",I31="Entrance merge",I31="Exit ramp",I31="Entrance ramp"),'Used data'!U31="Yes"),0.94,1))</f>
        <v>1</v>
      </c>
      <c r="X31" s="11">
        <f>IF('Used data'!U31="Irrelevant",1,IF(AND(OR(I31="Motorway link",I31="Exit diverge",I31="Entrance merge",I31="Exit ramp",I31="Entrance ramp"),'Used data'!U31="Yes"),0.97,1))</f>
        <v>1</v>
      </c>
      <c r="Y31" s="11">
        <f>IF(AND(I31="Exit ramp",'Used data'!V31="2-curved diamond ramp"),1.32,IF(AND(I31="Exit ramp",'Used data'!V31="S-shaped ramp"),2.05,IF(AND(I31="Exit ramp",'Used data'!V31="U-shaped ramp"),4.11,IF(AND(I31="Exit ramp",'Used data'!V31="Flyover hook ramp"),5.15,IF(AND(I31="Exit ramp",'Used data'!V31="Directional ramp"),1.07,IF(AND(I31="Entrance ramp",'Used data'!V31="2-curved diamond ramp"),0.93,IF(AND(I31="Entrance ramp",'Used data'!V31="S-shaped ramp"),2.48,IF(AND(I31="Entrance ramp",'Used data'!V31="U-shaped ramp"),4.15,IF(AND(I31="Entrance ramp",'Used data'!V31="Flyover hook ramp"),5.26,IF(AND(I31="Entrance ramp",'Used data'!V31="Directional ramp"),1.42,1))))))))))</f>
        <v>1</v>
      </c>
      <c r="Z31" s="11">
        <f>IF(OR('Used data'!W31="Straight",'Used data'!W31="Irrelevant",'Used data'!X31="Irrelevant",'Used data'!Y31="Irrelevant"),1,1+1.545*1000/32.2*((('Used data'!Y31*3268/3600)/('Used data'!W31/0.306))^2)*('Used data'!X31/1000)/G31)</f>
        <v>1</v>
      </c>
      <c r="AA31" s="11">
        <f>IF(OR('Used data'!W31="Straight",'Used data'!W31="Irrelevant",'Used data'!X31="Irrelevant",'Used data'!Y31="Irrelevant"),1,1+1.961*1000/32.2*((('Used data'!Y31*3268/3600)/('Used data'!W31/0.306))^2)*('Used data'!X31/1000)/G31)</f>
        <v>1</v>
      </c>
      <c r="AB31" s="11">
        <f>IF(OR('Used data'!Z31="Straight",'Used data'!Z31="Irrelevant",'Used data'!AA31="Irrelevant",'Used data'!AB31="Irrelevant"),1,1+1.545*1000/32.2*((('Used data'!AB31*3268/3600)/('Used data'!Z31/0.306))^2)*('Used data'!AA31/1000)/G31)</f>
        <v>1</v>
      </c>
      <c r="AC31" s="11">
        <f>IF(OR('Used data'!Z31="Straight",'Used data'!Z31="Irrelevant",'Used data'!AA31="Irrelevant",'Used data'!AB31="Irrelevant"),1,1+1.961*1000/32.2*((('Used data'!AB31*3268/3600)/('Used data'!Z31/0.306))^2)*('Used data'!AA31/1000)/G31)</f>
        <v>1</v>
      </c>
      <c r="AD31" s="11">
        <f>IF(OR('Used data'!AC31="Irrelevant",'Used data'!AC31="No"),1,IF(AND('Used data'!AC31="Yes",OR('Used data'!Q31&lt;301,'Used data'!S31&lt;301)),1-(0.5*('Used data'!R31+'Used data'!T31)/('Used data'!G31*1000)),IF(AND('Used data'!AC31="Yes",OR('Used data'!Q31&lt;601,'Used data'!S31&lt;601)),1-(0.25*('Used data'!R31+'Used data'!T31)/('Used data'!G31*1000)),1)))</f>
        <v>1</v>
      </c>
      <c r="AE31" s="11">
        <f>IF(OR('Used data'!AC31="Irrelevant",'Used data'!AC31="No"),1,IF(AND('Used data'!AC31="Yes",OR('Used data'!Q31&lt;301,'Used data'!S31&lt;301)),1-(0.4*('Used data'!R31+'Used data'!T31)/('Used data'!G31*1000)),IF(AND('Used data'!AC31="Yes",OR('Used data'!Q31&lt;601,'Used data'!S31&lt;601)),1-(0.2*('Used data'!R31+'Used data'!T31)/('Used data'!G31*1000)),1)))</f>
        <v>1</v>
      </c>
      <c r="AF31" s="11">
        <f>IF('Used data'!AD31="110 kph",0.79,1)</f>
        <v>1</v>
      </c>
      <c r="AG31" s="11">
        <f>IF('Used data'!AD31="110 kph",0.94,1)</f>
        <v>1</v>
      </c>
      <c r="AH31" s="11">
        <f>IF('Used data'!AD31="110 kph",0.66,1)</f>
        <v>1</v>
      </c>
      <c r="AI31" s="11">
        <f>IF('Used data'!AD31="110 kph",0.82,1)</f>
        <v>1</v>
      </c>
      <c r="AJ31" s="11">
        <f>IF(AND('Used data'!AE31="Yes",I31="Entrance merge"),0.65*'Used data'!AF31+1-'Used data'!AF31,1)</f>
        <v>1</v>
      </c>
      <c r="AK31" s="12" t="str">
        <f t="shared" si="0"/>
        <v/>
      </c>
      <c r="AL31" s="12" t="str">
        <f t="shared" si="1"/>
        <v/>
      </c>
      <c r="AM31" s="12" t="str">
        <f t="shared" si="2"/>
        <v/>
      </c>
      <c r="AN31" s="12" t="str">
        <f t="shared" si="3"/>
        <v/>
      </c>
      <c r="AO31" s="12" t="str">
        <f t="shared" si="4"/>
        <v/>
      </c>
      <c r="AP31" s="12" t="str">
        <f t="shared" si="5"/>
        <v/>
      </c>
      <c r="AQ31" s="4" t="str">
        <f t="shared" si="6"/>
        <v/>
      </c>
    </row>
    <row r="32" spans="1:43" x14ac:dyDescent="0.3">
      <c r="A32" s="4" t="str">
        <f>IF('Input data'!A47="","",'Input data'!A47)</f>
        <v/>
      </c>
      <c r="B32" s="4" t="str">
        <f>IF('Input data'!B47="","",'Input data'!B47)</f>
        <v/>
      </c>
      <c r="C32" s="4" t="str">
        <f>IF('Input data'!C47="","",'Input data'!C47)</f>
        <v/>
      </c>
      <c r="D32" s="4" t="str">
        <f>IF('Input data'!D47="","",'Input data'!D47)</f>
        <v/>
      </c>
      <c r="E32" s="4" t="str">
        <f>IF('Input data'!E47="","",'Input data'!E47)</f>
        <v/>
      </c>
      <c r="F32" s="4" t="str">
        <f>IF('Input data'!F47="","",'Input data'!F47)</f>
        <v/>
      </c>
      <c r="G32" s="4">
        <f>IF('Input data'!G47="","",'Input data'!G47)</f>
        <v>0</v>
      </c>
      <c r="H32" s="4" t="str">
        <f>IF('Input data'!H47&gt;0.5,'Input data'!H47,"")</f>
        <v/>
      </c>
      <c r="I32" s="4" t="str">
        <f>IF('Input data'!I47="","",'Input data'!I47)</f>
        <v/>
      </c>
      <c r="J32" s="11">
        <f>IF('Used data'!J32="Irrelevant",1,IF('Used data'!J32&gt;3,1.2,1))</f>
        <v>1</v>
      </c>
      <c r="K32" s="11">
        <f>IF('Used data'!K32="Irrelevant",1,IF(AND(OR(I32="Motorway link",I32="Exit diverge",I32="Entrance merge"),'Used data'!K32&lt;3.5),1+(3.5-'Used data'!K32)*0.12,IF(AND(OR(I32="Exit ramp",I32="Entrance ramp"),'Used data'!K32&lt;3.5),1+(3.5-'Used data'!K32)*0.16,1)))</f>
        <v>1</v>
      </c>
      <c r="L32" s="11">
        <f>IF('Used data'!L32="Irrelevant",1,IF(AND('Used data'!L32="Yes",'Used data'!J32=2),0.6*'Used data'!M32+(1-'Used data'!M32),IF(AND('Used data'!L32="Yes",'Used data'!J32=3),0.7*'Used data'!M32+(1-'Used data'!M32),IF(AND('Used data'!L32="Yes",'Used data'!J32=4),0.76*'Used data'!M32+(1-'Used data'!M32),IF(AND('Used data'!L32="Yes",'Used data'!J32&gt;4.99999999),0.8*'Used data'!M32+(1-'Used data'!M32),1)))))</f>
        <v>1</v>
      </c>
      <c r="M32" s="11">
        <f>IF('Used data'!L32="Irrelevant",1,IF(AND('Used data'!L32="Yes",'Used data'!J32=2),0.8*'Used data'!M32+(1-'Used data'!M32),IF(AND('Used data'!L32="Yes",'Used data'!J32=3),0.85*'Used data'!M32+(1-'Used data'!M32),IF(AND('Used data'!L32="Yes",'Used data'!J32=4),0.88*'Used data'!M32+(1-'Used data'!M32),IF(AND('Used data'!L32="Yes",'Used data'!J32&gt;4.99999999),0.9*'Used data'!M32+(1-'Used data'!M32),1)))))</f>
        <v>1</v>
      </c>
      <c r="N32" s="11">
        <f>IF('Used data'!N32="Irrelevant",1,IF(AND(OR(I32="Motorway link",I32="Exit diverge",I32="Entrance merge"),'Used data'!N32&lt;3),1+(3-'Used data'!N32)*0.09333333,1))</f>
        <v>1</v>
      </c>
      <c r="O32" s="11">
        <f>IF('Used data'!N32="Irrelevant",1,IF(AND(OR(I32="Motorway link",I32="Exit diverge",I32="Entrance merge"),'Used data'!N32&lt;3),1+(3-'Used data'!N32)*0.19666667,1))</f>
        <v>1</v>
      </c>
      <c r="P32" s="11">
        <f>IF('Used data'!O32="Irrelevant",1,IF(AND(OR(I32="Motorway link",I32="Exit diverge",I32="Entrance merge"),'Used data'!O32&lt;3.00000001),1+(0.5-'Used data'!O32)*0.04,IF(AND(OR(I32="Exit ramp",I32="Entrance ramp"),'Used data'!O32&lt;3.00000001),1+(0.5-'Used data'!O32)*0.08,IF(OR(I32="Motorway link",I32="Exit diverge",I32="Entrance merge"),0.9,0.8))))</f>
        <v>1</v>
      </c>
      <c r="Q32" s="11">
        <f>IF('Used data'!P32="Irrelevant",1,IF(AND(OR(I32="Motorway link",I32="Exit diverge",I32="Entrance merge"),'Used data'!P32&lt;11.00000001),1+(5-'Used data'!P32)*0.01,0.94))</f>
        <v>1</v>
      </c>
      <c r="R32" s="11">
        <f>IF(OR('Used data'!Q32="Irrelevant",'Used data'!R32="Irrelevant",'Used data'!Q32="Straight"),1,IF(AND(OR(I32="Motorway link",I32="Exit diverge",I32="Entrance merge"),'Used data'!Q32&lt;4000),(EXP(0.1096*1746.5/'Used data'!Q32)/EXP(0.1096*1746.5/4000))*('Used data'!R32/1000)/G32+(G32-'Used data'!R32/1000)/G32,1))</f>
        <v>1</v>
      </c>
      <c r="S32" s="11">
        <f>IF(OR('Used data'!S32="Irrelevant",'Used data'!T32="Irrelevant",'Used data'!S32="Straight"),1,IF(AND(OR(I32="Motorway link",I32="Exit diverge",I32="Entrance merge"),'Used data'!S32&lt;4000),(EXP(0.1096*1746.5/'Used data'!S32)/EXP(0.1096*1746.5/4000))*('Used data'!T32/1000)/G32+(G32-'Used data'!T32/1000)/G32,1))</f>
        <v>1</v>
      </c>
      <c r="T32" s="11">
        <f>IF('Used data'!U32="Irrelevant",1,IF(AND(OR(I32="Motorway link",I32="Exit diverge",I32="Entrance merge",I32="Exit ramp",I32="Entrance ramp"),'Used data'!U32="Yes"),0.95,1))</f>
        <v>1</v>
      </c>
      <c r="U32" s="11">
        <f>IF('Used data'!U32="Irrelevant",1,IF(AND(OR(I32="Motorway link",I32="Exit diverge",I32="Entrance merge",I32="Exit ramp",I32="Entrance ramp"),'Used data'!U32="Yes"),0.96,1))</f>
        <v>1</v>
      </c>
      <c r="V32" s="11">
        <f>IF('Used data'!U32="Irrelevant",1,IF(AND(OR(I32="Motorway link",I32="Exit diverge",I32="Entrance merge",I32="Exit ramp",I32="Entrance ramp"),'Used data'!U32="Yes"),0.79,1))</f>
        <v>1</v>
      </c>
      <c r="W32" s="11">
        <f>IF('Used data'!U32="Irrelevant",1,IF(AND(OR(I32="Motorway link",I32="Exit diverge",I32="Entrance merge",I32="Exit ramp",I32="Entrance ramp"),'Used data'!U32="Yes"),0.94,1))</f>
        <v>1</v>
      </c>
      <c r="X32" s="11">
        <f>IF('Used data'!U32="Irrelevant",1,IF(AND(OR(I32="Motorway link",I32="Exit diverge",I32="Entrance merge",I32="Exit ramp",I32="Entrance ramp"),'Used data'!U32="Yes"),0.97,1))</f>
        <v>1</v>
      </c>
      <c r="Y32" s="11">
        <f>IF(AND(I32="Exit ramp",'Used data'!V32="2-curved diamond ramp"),1.32,IF(AND(I32="Exit ramp",'Used data'!V32="S-shaped ramp"),2.05,IF(AND(I32="Exit ramp",'Used data'!V32="U-shaped ramp"),4.11,IF(AND(I32="Exit ramp",'Used data'!V32="Flyover hook ramp"),5.15,IF(AND(I32="Exit ramp",'Used data'!V32="Directional ramp"),1.07,IF(AND(I32="Entrance ramp",'Used data'!V32="2-curved diamond ramp"),0.93,IF(AND(I32="Entrance ramp",'Used data'!V32="S-shaped ramp"),2.48,IF(AND(I32="Entrance ramp",'Used data'!V32="U-shaped ramp"),4.15,IF(AND(I32="Entrance ramp",'Used data'!V32="Flyover hook ramp"),5.26,IF(AND(I32="Entrance ramp",'Used data'!V32="Directional ramp"),1.42,1))))))))))</f>
        <v>1</v>
      </c>
      <c r="Z32" s="11">
        <f>IF(OR('Used data'!W32="Straight",'Used data'!W32="Irrelevant",'Used data'!X32="Irrelevant",'Used data'!Y32="Irrelevant"),1,1+1.545*1000/32.2*((('Used data'!Y32*3268/3600)/('Used data'!W32/0.306))^2)*('Used data'!X32/1000)/G32)</f>
        <v>1</v>
      </c>
      <c r="AA32" s="11">
        <f>IF(OR('Used data'!W32="Straight",'Used data'!W32="Irrelevant",'Used data'!X32="Irrelevant",'Used data'!Y32="Irrelevant"),1,1+1.961*1000/32.2*((('Used data'!Y32*3268/3600)/('Used data'!W32/0.306))^2)*('Used data'!X32/1000)/G32)</f>
        <v>1</v>
      </c>
      <c r="AB32" s="11">
        <f>IF(OR('Used data'!Z32="Straight",'Used data'!Z32="Irrelevant",'Used data'!AA32="Irrelevant",'Used data'!AB32="Irrelevant"),1,1+1.545*1000/32.2*((('Used data'!AB32*3268/3600)/('Used data'!Z32/0.306))^2)*('Used data'!AA32/1000)/G32)</f>
        <v>1</v>
      </c>
      <c r="AC32" s="11">
        <f>IF(OR('Used data'!Z32="Straight",'Used data'!Z32="Irrelevant",'Used data'!AA32="Irrelevant",'Used data'!AB32="Irrelevant"),1,1+1.961*1000/32.2*((('Used data'!AB32*3268/3600)/('Used data'!Z32/0.306))^2)*('Used data'!AA32/1000)/G32)</f>
        <v>1</v>
      </c>
      <c r="AD32" s="11">
        <f>IF(OR('Used data'!AC32="Irrelevant",'Used data'!AC32="No"),1,IF(AND('Used data'!AC32="Yes",OR('Used data'!Q32&lt;301,'Used data'!S32&lt;301)),1-(0.5*('Used data'!R32+'Used data'!T32)/('Used data'!G32*1000)),IF(AND('Used data'!AC32="Yes",OR('Used data'!Q32&lt;601,'Used data'!S32&lt;601)),1-(0.25*('Used data'!R32+'Used data'!T32)/('Used data'!G32*1000)),1)))</f>
        <v>1</v>
      </c>
      <c r="AE32" s="11">
        <f>IF(OR('Used data'!AC32="Irrelevant",'Used data'!AC32="No"),1,IF(AND('Used data'!AC32="Yes",OR('Used data'!Q32&lt;301,'Used data'!S32&lt;301)),1-(0.4*('Used data'!R32+'Used data'!T32)/('Used data'!G32*1000)),IF(AND('Used data'!AC32="Yes",OR('Used data'!Q32&lt;601,'Used data'!S32&lt;601)),1-(0.2*('Used data'!R32+'Used data'!T32)/('Used data'!G32*1000)),1)))</f>
        <v>1</v>
      </c>
      <c r="AF32" s="11">
        <f>IF('Used data'!AD32="110 kph",0.79,1)</f>
        <v>1</v>
      </c>
      <c r="AG32" s="11">
        <f>IF('Used data'!AD32="110 kph",0.94,1)</f>
        <v>1</v>
      </c>
      <c r="AH32" s="11">
        <f>IF('Used data'!AD32="110 kph",0.66,1)</f>
        <v>1</v>
      </c>
      <c r="AI32" s="11">
        <f>IF('Used data'!AD32="110 kph",0.82,1)</f>
        <v>1</v>
      </c>
      <c r="AJ32" s="11">
        <f>IF(AND('Used data'!AE32="Yes",I32="Entrance merge"),0.65*'Used data'!AF32+1-'Used data'!AF32,1)</f>
        <v>1</v>
      </c>
      <c r="AK32" s="12" t="str">
        <f t="shared" si="0"/>
        <v/>
      </c>
      <c r="AL32" s="12" t="str">
        <f t="shared" si="1"/>
        <v/>
      </c>
      <c r="AM32" s="12" t="str">
        <f t="shared" si="2"/>
        <v/>
      </c>
      <c r="AN32" s="12" t="str">
        <f t="shared" si="3"/>
        <v/>
      </c>
      <c r="AO32" s="12" t="str">
        <f t="shared" si="4"/>
        <v/>
      </c>
      <c r="AP32" s="12" t="str">
        <f t="shared" si="5"/>
        <v/>
      </c>
      <c r="AQ32" s="4" t="str">
        <f t="shared" si="6"/>
        <v/>
      </c>
    </row>
    <row r="33" spans="1:43" x14ac:dyDescent="0.3">
      <c r="A33" s="4" t="str">
        <f>IF('Input data'!A48="","",'Input data'!A48)</f>
        <v/>
      </c>
      <c r="B33" s="4" t="str">
        <f>IF('Input data'!B48="","",'Input data'!B48)</f>
        <v/>
      </c>
      <c r="C33" s="4" t="str">
        <f>IF('Input data'!C48="","",'Input data'!C48)</f>
        <v/>
      </c>
      <c r="D33" s="4" t="str">
        <f>IF('Input data'!D48="","",'Input data'!D48)</f>
        <v/>
      </c>
      <c r="E33" s="4" t="str">
        <f>IF('Input data'!E48="","",'Input data'!E48)</f>
        <v/>
      </c>
      <c r="F33" s="4" t="str">
        <f>IF('Input data'!F48="","",'Input data'!F48)</f>
        <v/>
      </c>
      <c r="G33" s="4">
        <f>IF('Input data'!G48="","",'Input data'!G48)</f>
        <v>0</v>
      </c>
      <c r="H33" s="4" t="str">
        <f>IF('Input data'!H48&gt;0.5,'Input data'!H48,"")</f>
        <v/>
      </c>
      <c r="I33" s="4" t="str">
        <f>IF('Input data'!I48="","",'Input data'!I48)</f>
        <v/>
      </c>
      <c r="J33" s="11">
        <f>IF('Used data'!J33="Irrelevant",1,IF('Used data'!J33&gt;3,1.2,1))</f>
        <v>1</v>
      </c>
      <c r="K33" s="11">
        <f>IF('Used data'!K33="Irrelevant",1,IF(AND(OR(I33="Motorway link",I33="Exit diverge",I33="Entrance merge"),'Used data'!K33&lt;3.5),1+(3.5-'Used data'!K33)*0.12,IF(AND(OR(I33="Exit ramp",I33="Entrance ramp"),'Used data'!K33&lt;3.5),1+(3.5-'Used data'!K33)*0.16,1)))</f>
        <v>1</v>
      </c>
      <c r="L33" s="11">
        <f>IF('Used data'!L33="Irrelevant",1,IF(AND('Used data'!L33="Yes",'Used data'!J33=2),0.6*'Used data'!M33+(1-'Used data'!M33),IF(AND('Used data'!L33="Yes",'Used data'!J33=3),0.7*'Used data'!M33+(1-'Used data'!M33),IF(AND('Used data'!L33="Yes",'Used data'!J33=4),0.76*'Used data'!M33+(1-'Used data'!M33),IF(AND('Used data'!L33="Yes",'Used data'!J33&gt;4.99999999),0.8*'Used data'!M33+(1-'Used data'!M33),1)))))</f>
        <v>1</v>
      </c>
      <c r="M33" s="11">
        <f>IF('Used data'!L33="Irrelevant",1,IF(AND('Used data'!L33="Yes",'Used data'!J33=2),0.8*'Used data'!M33+(1-'Used data'!M33),IF(AND('Used data'!L33="Yes",'Used data'!J33=3),0.85*'Used data'!M33+(1-'Used data'!M33),IF(AND('Used data'!L33="Yes",'Used data'!J33=4),0.88*'Used data'!M33+(1-'Used data'!M33),IF(AND('Used data'!L33="Yes",'Used data'!J33&gt;4.99999999),0.9*'Used data'!M33+(1-'Used data'!M33),1)))))</f>
        <v>1</v>
      </c>
      <c r="N33" s="11">
        <f>IF('Used data'!N33="Irrelevant",1,IF(AND(OR(I33="Motorway link",I33="Exit diverge",I33="Entrance merge"),'Used data'!N33&lt;3),1+(3-'Used data'!N33)*0.09333333,1))</f>
        <v>1</v>
      </c>
      <c r="O33" s="11">
        <f>IF('Used data'!N33="Irrelevant",1,IF(AND(OR(I33="Motorway link",I33="Exit diverge",I33="Entrance merge"),'Used data'!N33&lt;3),1+(3-'Used data'!N33)*0.19666667,1))</f>
        <v>1</v>
      </c>
      <c r="P33" s="11">
        <f>IF('Used data'!O33="Irrelevant",1,IF(AND(OR(I33="Motorway link",I33="Exit diverge",I33="Entrance merge"),'Used data'!O33&lt;3.00000001),1+(0.5-'Used data'!O33)*0.04,IF(AND(OR(I33="Exit ramp",I33="Entrance ramp"),'Used data'!O33&lt;3.00000001),1+(0.5-'Used data'!O33)*0.08,IF(OR(I33="Motorway link",I33="Exit diverge",I33="Entrance merge"),0.9,0.8))))</f>
        <v>1</v>
      </c>
      <c r="Q33" s="11">
        <f>IF('Used data'!P33="Irrelevant",1,IF(AND(OR(I33="Motorway link",I33="Exit diverge",I33="Entrance merge"),'Used data'!P33&lt;11.00000001),1+(5-'Used data'!P33)*0.01,0.94))</f>
        <v>1</v>
      </c>
      <c r="R33" s="11">
        <f>IF(OR('Used data'!Q33="Irrelevant",'Used data'!R33="Irrelevant",'Used data'!Q33="Straight"),1,IF(AND(OR(I33="Motorway link",I33="Exit diverge",I33="Entrance merge"),'Used data'!Q33&lt;4000),(EXP(0.1096*1746.5/'Used data'!Q33)/EXP(0.1096*1746.5/4000))*('Used data'!R33/1000)/G33+(G33-'Used data'!R33/1000)/G33,1))</f>
        <v>1</v>
      </c>
      <c r="S33" s="11">
        <f>IF(OR('Used data'!S33="Irrelevant",'Used data'!T33="Irrelevant",'Used data'!S33="Straight"),1,IF(AND(OR(I33="Motorway link",I33="Exit diverge",I33="Entrance merge"),'Used data'!S33&lt;4000),(EXP(0.1096*1746.5/'Used data'!S33)/EXP(0.1096*1746.5/4000))*('Used data'!T33/1000)/G33+(G33-'Used data'!T33/1000)/G33,1))</f>
        <v>1</v>
      </c>
      <c r="T33" s="11">
        <f>IF('Used data'!U33="Irrelevant",1,IF(AND(OR(I33="Motorway link",I33="Exit diverge",I33="Entrance merge",I33="Exit ramp",I33="Entrance ramp"),'Used data'!U33="Yes"),0.95,1))</f>
        <v>1</v>
      </c>
      <c r="U33" s="11">
        <f>IF('Used data'!U33="Irrelevant",1,IF(AND(OR(I33="Motorway link",I33="Exit diverge",I33="Entrance merge",I33="Exit ramp",I33="Entrance ramp"),'Used data'!U33="Yes"),0.96,1))</f>
        <v>1</v>
      </c>
      <c r="V33" s="11">
        <f>IF('Used data'!U33="Irrelevant",1,IF(AND(OR(I33="Motorway link",I33="Exit diverge",I33="Entrance merge",I33="Exit ramp",I33="Entrance ramp"),'Used data'!U33="Yes"),0.79,1))</f>
        <v>1</v>
      </c>
      <c r="W33" s="11">
        <f>IF('Used data'!U33="Irrelevant",1,IF(AND(OR(I33="Motorway link",I33="Exit diverge",I33="Entrance merge",I33="Exit ramp",I33="Entrance ramp"),'Used data'!U33="Yes"),0.94,1))</f>
        <v>1</v>
      </c>
      <c r="X33" s="11">
        <f>IF('Used data'!U33="Irrelevant",1,IF(AND(OR(I33="Motorway link",I33="Exit diverge",I33="Entrance merge",I33="Exit ramp",I33="Entrance ramp"),'Used data'!U33="Yes"),0.97,1))</f>
        <v>1</v>
      </c>
      <c r="Y33" s="11">
        <f>IF(AND(I33="Exit ramp",'Used data'!V33="2-curved diamond ramp"),1.32,IF(AND(I33="Exit ramp",'Used data'!V33="S-shaped ramp"),2.05,IF(AND(I33="Exit ramp",'Used data'!V33="U-shaped ramp"),4.11,IF(AND(I33="Exit ramp",'Used data'!V33="Flyover hook ramp"),5.15,IF(AND(I33="Exit ramp",'Used data'!V33="Directional ramp"),1.07,IF(AND(I33="Entrance ramp",'Used data'!V33="2-curved diamond ramp"),0.93,IF(AND(I33="Entrance ramp",'Used data'!V33="S-shaped ramp"),2.48,IF(AND(I33="Entrance ramp",'Used data'!V33="U-shaped ramp"),4.15,IF(AND(I33="Entrance ramp",'Used data'!V33="Flyover hook ramp"),5.26,IF(AND(I33="Entrance ramp",'Used data'!V33="Directional ramp"),1.42,1))))))))))</f>
        <v>1</v>
      </c>
      <c r="Z33" s="11">
        <f>IF(OR('Used data'!W33="Straight",'Used data'!W33="Irrelevant",'Used data'!X33="Irrelevant",'Used data'!Y33="Irrelevant"),1,1+1.545*1000/32.2*((('Used data'!Y33*3268/3600)/('Used data'!W33/0.306))^2)*('Used data'!X33/1000)/G33)</f>
        <v>1</v>
      </c>
      <c r="AA33" s="11">
        <f>IF(OR('Used data'!W33="Straight",'Used data'!W33="Irrelevant",'Used data'!X33="Irrelevant",'Used data'!Y33="Irrelevant"),1,1+1.961*1000/32.2*((('Used data'!Y33*3268/3600)/('Used data'!W33/0.306))^2)*('Used data'!X33/1000)/G33)</f>
        <v>1</v>
      </c>
      <c r="AB33" s="11">
        <f>IF(OR('Used data'!Z33="Straight",'Used data'!Z33="Irrelevant",'Used data'!AA33="Irrelevant",'Used data'!AB33="Irrelevant"),1,1+1.545*1000/32.2*((('Used data'!AB33*3268/3600)/('Used data'!Z33/0.306))^2)*('Used data'!AA33/1000)/G33)</f>
        <v>1</v>
      </c>
      <c r="AC33" s="11">
        <f>IF(OR('Used data'!Z33="Straight",'Used data'!Z33="Irrelevant",'Used data'!AA33="Irrelevant",'Used data'!AB33="Irrelevant"),1,1+1.961*1000/32.2*((('Used data'!AB33*3268/3600)/('Used data'!Z33/0.306))^2)*('Used data'!AA33/1000)/G33)</f>
        <v>1</v>
      </c>
      <c r="AD33" s="11">
        <f>IF(OR('Used data'!AC33="Irrelevant",'Used data'!AC33="No"),1,IF(AND('Used data'!AC33="Yes",OR('Used data'!Q33&lt;301,'Used data'!S33&lt;301)),1-(0.5*('Used data'!R33+'Used data'!T33)/('Used data'!G33*1000)),IF(AND('Used data'!AC33="Yes",OR('Used data'!Q33&lt;601,'Used data'!S33&lt;601)),1-(0.25*('Used data'!R33+'Used data'!T33)/('Used data'!G33*1000)),1)))</f>
        <v>1</v>
      </c>
      <c r="AE33" s="11">
        <f>IF(OR('Used data'!AC33="Irrelevant",'Used data'!AC33="No"),1,IF(AND('Used data'!AC33="Yes",OR('Used data'!Q33&lt;301,'Used data'!S33&lt;301)),1-(0.4*('Used data'!R33+'Used data'!T33)/('Used data'!G33*1000)),IF(AND('Used data'!AC33="Yes",OR('Used data'!Q33&lt;601,'Used data'!S33&lt;601)),1-(0.2*('Used data'!R33+'Used data'!T33)/('Used data'!G33*1000)),1)))</f>
        <v>1</v>
      </c>
      <c r="AF33" s="11">
        <f>IF('Used data'!AD33="110 kph",0.79,1)</f>
        <v>1</v>
      </c>
      <c r="AG33" s="11">
        <f>IF('Used data'!AD33="110 kph",0.94,1)</f>
        <v>1</v>
      </c>
      <c r="AH33" s="11">
        <f>IF('Used data'!AD33="110 kph",0.66,1)</f>
        <v>1</v>
      </c>
      <c r="AI33" s="11">
        <f>IF('Used data'!AD33="110 kph",0.82,1)</f>
        <v>1</v>
      </c>
      <c r="AJ33" s="11">
        <f>IF(AND('Used data'!AE33="Yes",I33="Entrance merge"),0.65*'Used data'!AF33+1-'Used data'!AF33,1)</f>
        <v>1</v>
      </c>
      <c r="AK33" s="12" t="str">
        <f t="shared" si="0"/>
        <v/>
      </c>
      <c r="AL33" s="12" t="str">
        <f t="shared" si="1"/>
        <v/>
      </c>
      <c r="AM33" s="12" t="str">
        <f t="shared" si="2"/>
        <v/>
      </c>
      <c r="AN33" s="12" t="str">
        <f t="shared" si="3"/>
        <v/>
      </c>
      <c r="AO33" s="12" t="str">
        <f t="shared" si="4"/>
        <v/>
      </c>
      <c r="AP33" s="12" t="str">
        <f t="shared" si="5"/>
        <v/>
      </c>
      <c r="AQ33" s="4" t="str">
        <f t="shared" si="6"/>
        <v/>
      </c>
    </row>
    <row r="34" spans="1:43" x14ac:dyDescent="0.3">
      <c r="A34" s="4" t="str">
        <f>IF('Input data'!A49="","",'Input data'!A49)</f>
        <v/>
      </c>
      <c r="B34" s="4" t="str">
        <f>IF('Input data'!B49="","",'Input data'!B49)</f>
        <v/>
      </c>
      <c r="C34" s="4" t="str">
        <f>IF('Input data'!C49="","",'Input data'!C49)</f>
        <v/>
      </c>
      <c r="D34" s="4" t="str">
        <f>IF('Input data'!D49="","",'Input data'!D49)</f>
        <v/>
      </c>
      <c r="E34" s="4" t="str">
        <f>IF('Input data'!E49="","",'Input data'!E49)</f>
        <v/>
      </c>
      <c r="F34" s="4" t="str">
        <f>IF('Input data'!F49="","",'Input data'!F49)</f>
        <v/>
      </c>
      <c r="G34" s="4">
        <f>IF('Input data'!G49="","",'Input data'!G49)</f>
        <v>0</v>
      </c>
      <c r="H34" s="4" t="str">
        <f>IF('Input data'!H49&gt;0.5,'Input data'!H49,"")</f>
        <v/>
      </c>
      <c r="I34" s="4" t="str">
        <f>IF('Input data'!I49="","",'Input data'!I49)</f>
        <v/>
      </c>
      <c r="J34" s="11">
        <f>IF('Used data'!J34="Irrelevant",1,IF('Used data'!J34&gt;3,1.2,1))</f>
        <v>1</v>
      </c>
      <c r="K34" s="11">
        <f>IF('Used data'!K34="Irrelevant",1,IF(AND(OR(I34="Motorway link",I34="Exit diverge",I34="Entrance merge"),'Used data'!K34&lt;3.5),1+(3.5-'Used data'!K34)*0.12,IF(AND(OR(I34="Exit ramp",I34="Entrance ramp"),'Used data'!K34&lt;3.5),1+(3.5-'Used data'!K34)*0.16,1)))</f>
        <v>1</v>
      </c>
      <c r="L34" s="11">
        <f>IF('Used data'!L34="Irrelevant",1,IF(AND('Used data'!L34="Yes",'Used data'!J34=2),0.6*'Used data'!M34+(1-'Used data'!M34),IF(AND('Used data'!L34="Yes",'Used data'!J34=3),0.7*'Used data'!M34+(1-'Used data'!M34),IF(AND('Used data'!L34="Yes",'Used data'!J34=4),0.76*'Used data'!M34+(1-'Used data'!M34),IF(AND('Used data'!L34="Yes",'Used data'!J34&gt;4.99999999),0.8*'Used data'!M34+(1-'Used data'!M34),1)))))</f>
        <v>1</v>
      </c>
      <c r="M34" s="11">
        <f>IF('Used data'!L34="Irrelevant",1,IF(AND('Used data'!L34="Yes",'Used data'!J34=2),0.8*'Used data'!M34+(1-'Used data'!M34),IF(AND('Used data'!L34="Yes",'Used data'!J34=3),0.85*'Used data'!M34+(1-'Used data'!M34),IF(AND('Used data'!L34="Yes",'Used data'!J34=4),0.88*'Used data'!M34+(1-'Used data'!M34),IF(AND('Used data'!L34="Yes",'Used data'!J34&gt;4.99999999),0.9*'Used data'!M34+(1-'Used data'!M34),1)))))</f>
        <v>1</v>
      </c>
      <c r="N34" s="11">
        <f>IF('Used data'!N34="Irrelevant",1,IF(AND(OR(I34="Motorway link",I34="Exit diverge",I34="Entrance merge"),'Used data'!N34&lt;3),1+(3-'Used data'!N34)*0.09333333,1))</f>
        <v>1</v>
      </c>
      <c r="O34" s="11">
        <f>IF('Used data'!N34="Irrelevant",1,IF(AND(OR(I34="Motorway link",I34="Exit diverge",I34="Entrance merge"),'Used data'!N34&lt;3),1+(3-'Used data'!N34)*0.19666667,1))</f>
        <v>1</v>
      </c>
      <c r="P34" s="11">
        <f>IF('Used data'!O34="Irrelevant",1,IF(AND(OR(I34="Motorway link",I34="Exit diverge",I34="Entrance merge"),'Used data'!O34&lt;3.00000001),1+(0.5-'Used data'!O34)*0.04,IF(AND(OR(I34="Exit ramp",I34="Entrance ramp"),'Used data'!O34&lt;3.00000001),1+(0.5-'Used data'!O34)*0.08,IF(OR(I34="Motorway link",I34="Exit diverge",I34="Entrance merge"),0.9,0.8))))</f>
        <v>1</v>
      </c>
      <c r="Q34" s="11">
        <f>IF('Used data'!P34="Irrelevant",1,IF(AND(OR(I34="Motorway link",I34="Exit diverge",I34="Entrance merge"),'Used data'!P34&lt;11.00000001),1+(5-'Used data'!P34)*0.01,0.94))</f>
        <v>1</v>
      </c>
      <c r="R34" s="11">
        <f>IF(OR('Used data'!Q34="Irrelevant",'Used data'!R34="Irrelevant",'Used data'!Q34="Straight"),1,IF(AND(OR(I34="Motorway link",I34="Exit diverge",I34="Entrance merge"),'Used data'!Q34&lt;4000),(EXP(0.1096*1746.5/'Used data'!Q34)/EXP(0.1096*1746.5/4000))*('Used data'!R34/1000)/G34+(G34-'Used data'!R34/1000)/G34,1))</f>
        <v>1</v>
      </c>
      <c r="S34" s="11">
        <f>IF(OR('Used data'!S34="Irrelevant",'Used data'!T34="Irrelevant",'Used data'!S34="Straight"),1,IF(AND(OR(I34="Motorway link",I34="Exit diverge",I34="Entrance merge"),'Used data'!S34&lt;4000),(EXP(0.1096*1746.5/'Used data'!S34)/EXP(0.1096*1746.5/4000))*('Used data'!T34/1000)/G34+(G34-'Used data'!T34/1000)/G34,1))</f>
        <v>1</v>
      </c>
      <c r="T34" s="11">
        <f>IF('Used data'!U34="Irrelevant",1,IF(AND(OR(I34="Motorway link",I34="Exit diverge",I34="Entrance merge",I34="Exit ramp",I34="Entrance ramp"),'Used data'!U34="Yes"),0.95,1))</f>
        <v>1</v>
      </c>
      <c r="U34" s="11">
        <f>IF('Used data'!U34="Irrelevant",1,IF(AND(OR(I34="Motorway link",I34="Exit diverge",I34="Entrance merge",I34="Exit ramp",I34="Entrance ramp"),'Used data'!U34="Yes"),0.96,1))</f>
        <v>1</v>
      </c>
      <c r="V34" s="11">
        <f>IF('Used data'!U34="Irrelevant",1,IF(AND(OR(I34="Motorway link",I34="Exit diverge",I34="Entrance merge",I34="Exit ramp",I34="Entrance ramp"),'Used data'!U34="Yes"),0.79,1))</f>
        <v>1</v>
      </c>
      <c r="W34" s="11">
        <f>IF('Used data'!U34="Irrelevant",1,IF(AND(OR(I34="Motorway link",I34="Exit diverge",I34="Entrance merge",I34="Exit ramp",I34="Entrance ramp"),'Used data'!U34="Yes"),0.94,1))</f>
        <v>1</v>
      </c>
      <c r="X34" s="11">
        <f>IF('Used data'!U34="Irrelevant",1,IF(AND(OR(I34="Motorway link",I34="Exit diverge",I34="Entrance merge",I34="Exit ramp",I34="Entrance ramp"),'Used data'!U34="Yes"),0.97,1))</f>
        <v>1</v>
      </c>
      <c r="Y34" s="11">
        <f>IF(AND(I34="Exit ramp",'Used data'!V34="2-curved diamond ramp"),1.32,IF(AND(I34="Exit ramp",'Used data'!V34="S-shaped ramp"),2.05,IF(AND(I34="Exit ramp",'Used data'!V34="U-shaped ramp"),4.11,IF(AND(I34="Exit ramp",'Used data'!V34="Flyover hook ramp"),5.15,IF(AND(I34="Exit ramp",'Used data'!V34="Directional ramp"),1.07,IF(AND(I34="Entrance ramp",'Used data'!V34="2-curved diamond ramp"),0.93,IF(AND(I34="Entrance ramp",'Used data'!V34="S-shaped ramp"),2.48,IF(AND(I34="Entrance ramp",'Used data'!V34="U-shaped ramp"),4.15,IF(AND(I34="Entrance ramp",'Used data'!V34="Flyover hook ramp"),5.26,IF(AND(I34="Entrance ramp",'Used data'!V34="Directional ramp"),1.42,1))))))))))</f>
        <v>1</v>
      </c>
      <c r="Z34" s="11">
        <f>IF(OR('Used data'!W34="Straight",'Used data'!W34="Irrelevant",'Used data'!X34="Irrelevant",'Used data'!Y34="Irrelevant"),1,1+1.545*1000/32.2*((('Used data'!Y34*3268/3600)/('Used data'!W34/0.306))^2)*('Used data'!X34/1000)/G34)</f>
        <v>1</v>
      </c>
      <c r="AA34" s="11">
        <f>IF(OR('Used data'!W34="Straight",'Used data'!W34="Irrelevant",'Used data'!X34="Irrelevant",'Used data'!Y34="Irrelevant"),1,1+1.961*1000/32.2*((('Used data'!Y34*3268/3600)/('Used data'!W34/0.306))^2)*('Used data'!X34/1000)/G34)</f>
        <v>1</v>
      </c>
      <c r="AB34" s="11">
        <f>IF(OR('Used data'!Z34="Straight",'Used data'!Z34="Irrelevant",'Used data'!AA34="Irrelevant",'Used data'!AB34="Irrelevant"),1,1+1.545*1000/32.2*((('Used data'!AB34*3268/3600)/('Used data'!Z34/0.306))^2)*('Used data'!AA34/1000)/G34)</f>
        <v>1</v>
      </c>
      <c r="AC34" s="11">
        <f>IF(OR('Used data'!Z34="Straight",'Used data'!Z34="Irrelevant",'Used data'!AA34="Irrelevant",'Used data'!AB34="Irrelevant"),1,1+1.961*1000/32.2*((('Used data'!AB34*3268/3600)/('Used data'!Z34/0.306))^2)*('Used data'!AA34/1000)/G34)</f>
        <v>1</v>
      </c>
      <c r="AD34" s="11">
        <f>IF(OR('Used data'!AC34="Irrelevant",'Used data'!AC34="No"),1,IF(AND('Used data'!AC34="Yes",OR('Used data'!Q34&lt;301,'Used data'!S34&lt;301)),1-(0.5*('Used data'!R34+'Used data'!T34)/('Used data'!G34*1000)),IF(AND('Used data'!AC34="Yes",OR('Used data'!Q34&lt;601,'Used data'!S34&lt;601)),1-(0.25*('Used data'!R34+'Used data'!T34)/('Used data'!G34*1000)),1)))</f>
        <v>1</v>
      </c>
      <c r="AE34" s="11">
        <f>IF(OR('Used data'!AC34="Irrelevant",'Used data'!AC34="No"),1,IF(AND('Used data'!AC34="Yes",OR('Used data'!Q34&lt;301,'Used data'!S34&lt;301)),1-(0.4*('Used data'!R34+'Used data'!T34)/('Used data'!G34*1000)),IF(AND('Used data'!AC34="Yes",OR('Used data'!Q34&lt;601,'Used data'!S34&lt;601)),1-(0.2*('Used data'!R34+'Used data'!T34)/('Used data'!G34*1000)),1)))</f>
        <v>1</v>
      </c>
      <c r="AF34" s="11">
        <f>IF('Used data'!AD34="110 kph",0.79,1)</f>
        <v>1</v>
      </c>
      <c r="AG34" s="11">
        <f>IF('Used data'!AD34="110 kph",0.94,1)</f>
        <v>1</v>
      </c>
      <c r="AH34" s="11">
        <f>IF('Used data'!AD34="110 kph",0.66,1)</f>
        <v>1</v>
      </c>
      <c r="AI34" s="11">
        <f>IF('Used data'!AD34="110 kph",0.82,1)</f>
        <v>1</v>
      </c>
      <c r="AJ34" s="11">
        <f>IF(AND('Used data'!AE34="Yes",I34="Entrance merge"),0.65*'Used data'!AF34+1-'Used data'!AF34,1)</f>
        <v>1</v>
      </c>
      <c r="AK34" s="12" t="str">
        <f t="shared" si="0"/>
        <v/>
      </c>
      <c r="AL34" s="12" t="str">
        <f t="shared" si="1"/>
        <v/>
      </c>
      <c r="AM34" s="12" t="str">
        <f t="shared" si="2"/>
        <v/>
      </c>
      <c r="AN34" s="12" t="str">
        <f t="shared" si="3"/>
        <v/>
      </c>
      <c r="AO34" s="12" t="str">
        <f t="shared" si="4"/>
        <v/>
      </c>
      <c r="AP34" s="12" t="str">
        <f t="shared" si="5"/>
        <v/>
      </c>
      <c r="AQ34" s="4" t="str">
        <f t="shared" si="6"/>
        <v/>
      </c>
    </row>
    <row r="35" spans="1:43" x14ac:dyDescent="0.3">
      <c r="A35" s="4" t="str">
        <f>IF('Input data'!A50="","",'Input data'!A50)</f>
        <v/>
      </c>
      <c r="B35" s="4" t="str">
        <f>IF('Input data'!B50="","",'Input data'!B50)</f>
        <v/>
      </c>
      <c r="C35" s="4" t="str">
        <f>IF('Input data'!C50="","",'Input data'!C50)</f>
        <v/>
      </c>
      <c r="D35" s="4" t="str">
        <f>IF('Input data'!D50="","",'Input data'!D50)</f>
        <v/>
      </c>
      <c r="E35" s="4" t="str">
        <f>IF('Input data'!E50="","",'Input data'!E50)</f>
        <v/>
      </c>
      <c r="F35" s="4" t="str">
        <f>IF('Input data'!F50="","",'Input data'!F50)</f>
        <v/>
      </c>
      <c r="G35" s="4">
        <f>IF('Input data'!G50="","",'Input data'!G50)</f>
        <v>0</v>
      </c>
      <c r="H35" s="4" t="str">
        <f>IF('Input data'!H50&gt;0.5,'Input data'!H50,"")</f>
        <v/>
      </c>
      <c r="I35" s="4" t="str">
        <f>IF('Input data'!I50="","",'Input data'!I50)</f>
        <v/>
      </c>
      <c r="J35" s="11">
        <f>IF('Used data'!J35="Irrelevant",1,IF('Used data'!J35&gt;3,1.2,1))</f>
        <v>1</v>
      </c>
      <c r="K35" s="11">
        <f>IF('Used data'!K35="Irrelevant",1,IF(AND(OR(I35="Motorway link",I35="Exit diverge",I35="Entrance merge"),'Used data'!K35&lt;3.5),1+(3.5-'Used data'!K35)*0.12,IF(AND(OR(I35="Exit ramp",I35="Entrance ramp"),'Used data'!K35&lt;3.5),1+(3.5-'Used data'!K35)*0.16,1)))</f>
        <v>1</v>
      </c>
      <c r="L35" s="11">
        <f>IF('Used data'!L35="Irrelevant",1,IF(AND('Used data'!L35="Yes",'Used data'!J35=2),0.6*'Used data'!M35+(1-'Used data'!M35),IF(AND('Used data'!L35="Yes",'Used data'!J35=3),0.7*'Used data'!M35+(1-'Used data'!M35),IF(AND('Used data'!L35="Yes",'Used data'!J35=4),0.76*'Used data'!M35+(1-'Used data'!M35),IF(AND('Used data'!L35="Yes",'Used data'!J35&gt;4.99999999),0.8*'Used data'!M35+(1-'Used data'!M35),1)))))</f>
        <v>1</v>
      </c>
      <c r="M35" s="11">
        <f>IF('Used data'!L35="Irrelevant",1,IF(AND('Used data'!L35="Yes",'Used data'!J35=2),0.8*'Used data'!M35+(1-'Used data'!M35),IF(AND('Used data'!L35="Yes",'Used data'!J35=3),0.85*'Used data'!M35+(1-'Used data'!M35),IF(AND('Used data'!L35="Yes",'Used data'!J35=4),0.88*'Used data'!M35+(1-'Used data'!M35),IF(AND('Used data'!L35="Yes",'Used data'!J35&gt;4.99999999),0.9*'Used data'!M35+(1-'Used data'!M35),1)))))</f>
        <v>1</v>
      </c>
      <c r="N35" s="11">
        <f>IF('Used data'!N35="Irrelevant",1,IF(AND(OR(I35="Motorway link",I35="Exit diverge",I35="Entrance merge"),'Used data'!N35&lt;3),1+(3-'Used data'!N35)*0.09333333,1))</f>
        <v>1</v>
      </c>
      <c r="O35" s="11">
        <f>IF('Used data'!N35="Irrelevant",1,IF(AND(OR(I35="Motorway link",I35="Exit diverge",I35="Entrance merge"),'Used data'!N35&lt;3),1+(3-'Used data'!N35)*0.19666667,1))</f>
        <v>1</v>
      </c>
      <c r="P35" s="11">
        <f>IF('Used data'!O35="Irrelevant",1,IF(AND(OR(I35="Motorway link",I35="Exit diverge",I35="Entrance merge"),'Used data'!O35&lt;3.00000001),1+(0.5-'Used data'!O35)*0.04,IF(AND(OR(I35="Exit ramp",I35="Entrance ramp"),'Used data'!O35&lt;3.00000001),1+(0.5-'Used data'!O35)*0.08,IF(OR(I35="Motorway link",I35="Exit diverge",I35="Entrance merge"),0.9,0.8))))</f>
        <v>1</v>
      </c>
      <c r="Q35" s="11">
        <f>IF('Used data'!P35="Irrelevant",1,IF(AND(OR(I35="Motorway link",I35="Exit diverge",I35="Entrance merge"),'Used data'!P35&lt;11.00000001),1+(5-'Used data'!P35)*0.01,0.94))</f>
        <v>1</v>
      </c>
      <c r="R35" s="11">
        <f>IF(OR('Used data'!Q35="Irrelevant",'Used data'!R35="Irrelevant",'Used data'!Q35="Straight"),1,IF(AND(OR(I35="Motorway link",I35="Exit diverge",I35="Entrance merge"),'Used data'!Q35&lt;4000),(EXP(0.1096*1746.5/'Used data'!Q35)/EXP(0.1096*1746.5/4000))*('Used data'!R35/1000)/G35+(G35-'Used data'!R35/1000)/G35,1))</f>
        <v>1</v>
      </c>
      <c r="S35" s="11">
        <f>IF(OR('Used data'!S35="Irrelevant",'Used data'!T35="Irrelevant",'Used data'!S35="Straight"),1,IF(AND(OR(I35="Motorway link",I35="Exit diverge",I35="Entrance merge"),'Used data'!S35&lt;4000),(EXP(0.1096*1746.5/'Used data'!S35)/EXP(0.1096*1746.5/4000))*('Used data'!T35/1000)/G35+(G35-'Used data'!T35/1000)/G35,1))</f>
        <v>1</v>
      </c>
      <c r="T35" s="11">
        <f>IF('Used data'!U35="Irrelevant",1,IF(AND(OR(I35="Motorway link",I35="Exit diverge",I35="Entrance merge",I35="Exit ramp",I35="Entrance ramp"),'Used data'!U35="Yes"),0.95,1))</f>
        <v>1</v>
      </c>
      <c r="U35" s="11">
        <f>IF('Used data'!U35="Irrelevant",1,IF(AND(OR(I35="Motorway link",I35="Exit diverge",I35="Entrance merge",I35="Exit ramp",I35="Entrance ramp"),'Used data'!U35="Yes"),0.96,1))</f>
        <v>1</v>
      </c>
      <c r="V35" s="11">
        <f>IF('Used data'!U35="Irrelevant",1,IF(AND(OR(I35="Motorway link",I35="Exit diverge",I35="Entrance merge",I35="Exit ramp",I35="Entrance ramp"),'Used data'!U35="Yes"),0.79,1))</f>
        <v>1</v>
      </c>
      <c r="W35" s="11">
        <f>IF('Used data'!U35="Irrelevant",1,IF(AND(OR(I35="Motorway link",I35="Exit diverge",I35="Entrance merge",I35="Exit ramp",I35="Entrance ramp"),'Used data'!U35="Yes"),0.94,1))</f>
        <v>1</v>
      </c>
      <c r="X35" s="11">
        <f>IF('Used data'!U35="Irrelevant",1,IF(AND(OR(I35="Motorway link",I35="Exit diverge",I35="Entrance merge",I35="Exit ramp",I35="Entrance ramp"),'Used data'!U35="Yes"),0.97,1))</f>
        <v>1</v>
      </c>
      <c r="Y35" s="11">
        <f>IF(AND(I35="Exit ramp",'Used data'!V35="2-curved diamond ramp"),1.32,IF(AND(I35="Exit ramp",'Used data'!V35="S-shaped ramp"),2.05,IF(AND(I35="Exit ramp",'Used data'!V35="U-shaped ramp"),4.11,IF(AND(I35="Exit ramp",'Used data'!V35="Flyover hook ramp"),5.15,IF(AND(I35="Exit ramp",'Used data'!V35="Directional ramp"),1.07,IF(AND(I35="Entrance ramp",'Used data'!V35="2-curved diamond ramp"),0.93,IF(AND(I35="Entrance ramp",'Used data'!V35="S-shaped ramp"),2.48,IF(AND(I35="Entrance ramp",'Used data'!V35="U-shaped ramp"),4.15,IF(AND(I35="Entrance ramp",'Used data'!V35="Flyover hook ramp"),5.26,IF(AND(I35="Entrance ramp",'Used data'!V35="Directional ramp"),1.42,1))))))))))</f>
        <v>1</v>
      </c>
      <c r="Z35" s="11">
        <f>IF(OR('Used data'!W35="Straight",'Used data'!W35="Irrelevant",'Used data'!X35="Irrelevant",'Used data'!Y35="Irrelevant"),1,1+1.545*1000/32.2*((('Used data'!Y35*3268/3600)/('Used data'!W35/0.306))^2)*('Used data'!X35/1000)/G35)</f>
        <v>1</v>
      </c>
      <c r="AA35" s="11">
        <f>IF(OR('Used data'!W35="Straight",'Used data'!W35="Irrelevant",'Used data'!X35="Irrelevant",'Used data'!Y35="Irrelevant"),1,1+1.961*1000/32.2*((('Used data'!Y35*3268/3600)/('Used data'!W35/0.306))^2)*('Used data'!X35/1000)/G35)</f>
        <v>1</v>
      </c>
      <c r="AB35" s="11">
        <f>IF(OR('Used data'!Z35="Straight",'Used data'!Z35="Irrelevant",'Used data'!AA35="Irrelevant",'Used data'!AB35="Irrelevant"),1,1+1.545*1000/32.2*((('Used data'!AB35*3268/3600)/('Used data'!Z35/0.306))^2)*('Used data'!AA35/1000)/G35)</f>
        <v>1</v>
      </c>
      <c r="AC35" s="11">
        <f>IF(OR('Used data'!Z35="Straight",'Used data'!Z35="Irrelevant",'Used data'!AA35="Irrelevant",'Used data'!AB35="Irrelevant"),1,1+1.961*1000/32.2*((('Used data'!AB35*3268/3600)/('Used data'!Z35/0.306))^2)*('Used data'!AA35/1000)/G35)</f>
        <v>1</v>
      </c>
      <c r="AD35" s="11">
        <f>IF(OR('Used data'!AC35="Irrelevant",'Used data'!AC35="No"),1,IF(AND('Used data'!AC35="Yes",OR('Used data'!Q35&lt;301,'Used data'!S35&lt;301)),1-(0.5*('Used data'!R35+'Used data'!T35)/('Used data'!G35*1000)),IF(AND('Used data'!AC35="Yes",OR('Used data'!Q35&lt;601,'Used data'!S35&lt;601)),1-(0.25*('Used data'!R35+'Used data'!T35)/('Used data'!G35*1000)),1)))</f>
        <v>1</v>
      </c>
      <c r="AE35" s="11">
        <f>IF(OR('Used data'!AC35="Irrelevant",'Used data'!AC35="No"),1,IF(AND('Used data'!AC35="Yes",OR('Used data'!Q35&lt;301,'Used data'!S35&lt;301)),1-(0.4*('Used data'!R35+'Used data'!T35)/('Used data'!G35*1000)),IF(AND('Used data'!AC35="Yes",OR('Used data'!Q35&lt;601,'Used data'!S35&lt;601)),1-(0.2*('Used data'!R35+'Used data'!T35)/('Used data'!G35*1000)),1)))</f>
        <v>1</v>
      </c>
      <c r="AF35" s="11">
        <f>IF('Used data'!AD35="110 kph",0.79,1)</f>
        <v>1</v>
      </c>
      <c r="AG35" s="11">
        <f>IF('Used data'!AD35="110 kph",0.94,1)</f>
        <v>1</v>
      </c>
      <c r="AH35" s="11">
        <f>IF('Used data'!AD35="110 kph",0.66,1)</f>
        <v>1</v>
      </c>
      <c r="AI35" s="11">
        <f>IF('Used data'!AD35="110 kph",0.82,1)</f>
        <v>1</v>
      </c>
      <c r="AJ35" s="11">
        <f>IF(AND('Used data'!AE35="Yes",I35="Entrance merge"),0.65*'Used data'!AF35+1-'Used data'!AF35,1)</f>
        <v>1</v>
      </c>
      <c r="AK35" s="12" t="str">
        <f t="shared" si="0"/>
        <v/>
      </c>
      <c r="AL35" s="12" t="str">
        <f t="shared" si="1"/>
        <v/>
      </c>
      <c r="AM35" s="12" t="str">
        <f t="shared" si="2"/>
        <v/>
      </c>
      <c r="AN35" s="12" t="str">
        <f t="shared" si="3"/>
        <v/>
      </c>
      <c r="AO35" s="12" t="str">
        <f t="shared" si="4"/>
        <v/>
      </c>
      <c r="AP35" s="12" t="str">
        <f t="shared" si="5"/>
        <v/>
      </c>
      <c r="AQ35" s="4" t="str">
        <f t="shared" si="6"/>
        <v/>
      </c>
    </row>
    <row r="36" spans="1:43" x14ac:dyDescent="0.3">
      <c r="A36" s="4" t="str">
        <f>IF('Input data'!A51="","",'Input data'!A51)</f>
        <v/>
      </c>
      <c r="B36" s="4" t="str">
        <f>IF('Input data'!B51="","",'Input data'!B51)</f>
        <v/>
      </c>
      <c r="C36" s="4" t="str">
        <f>IF('Input data'!C51="","",'Input data'!C51)</f>
        <v/>
      </c>
      <c r="D36" s="4" t="str">
        <f>IF('Input data'!D51="","",'Input data'!D51)</f>
        <v/>
      </c>
      <c r="E36" s="4" t="str">
        <f>IF('Input data'!E51="","",'Input data'!E51)</f>
        <v/>
      </c>
      <c r="F36" s="4" t="str">
        <f>IF('Input data'!F51="","",'Input data'!F51)</f>
        <v/>
      </c>
      <c r="G36" s="4">
        <f>IF('Input data'!G51="","",'Input data'!G51)</f>
        <v>0</v>
      </c>
      <c r="H36" s="4" t="str">
        <f>IF('Input data'!H51&gt;0.5,'Input data'!H51,"")</f>
        <v/>
      </c>
      <c r="I36" s="4" t="str">
        <f>IF('Input data'!I51="","",'Input data'!I51)</f>
        <v/>
      </c>
      <c r="J36" s="11">
        <f>IF('Used data'!J36="Irrelevant",1,IF('Used data'!J36&gt;3,1.2,1))</f>
        <v>1</v>
      </c>
      <c r="K36" s="11">
        <f>IF('Used data'!K36="Irrelevant",1,IF(AND(OR(I36="Motorway link",I36="Exit diverge",I36="Entrance merge"),'Used data'!K36&lt;3.5),1+(3.5-'Used data'!K36)*0.12,IF(AND(OR(I36="Exit ramp",I36="Entrance ramp"),'Used data'!K36&lt;3.5),1+(3.5-'Used data'!K36)*0.16,1)))</f>
        <v>1</v>
      </c>
      <c r="L36" s="11">
        <f>IF('Used data'!L36="Irrelevant",1,IF(AND('Used data'!L36="Yes",'Used data'!J36=2),0.6*'Used data'!M36+(1-'Used data'!M36),IF(AND('Used data'!L36="Yes",'Used data'!J36=3),0.7*'Used data'!M36+(1-'Used data'!M36),IF(AND('Used data'!L36="Yes",'Used data'!J36=4),0.76*'Used data'!M36+(1-'Used data'!M36),IF(AND('Used data'!L36="Yes",'Used data'!J36&gt;4.99999999),0.8*'Used data'!M36+(1-'Used data'!M36),1)))))</f>
        <v>1</v>
      </c>
      <c r="M36" s="11">
        <f>IF('Used data'!L36="Irrelevant",1,IF(AND('Used data'!L36="Yes",'Used data'!J36=2),0.8*'Used data'!M36+(1-'Used data'!M36),IF(AND('Used data'!L36="Yes",'Used data'!J36=3),0.85*'Used data'!M36+(1-'Used data'!M36),IF(AND('Used data'!L36="Yes",'Used data'!J36=4),0.88*'Used data'!M36+(1-'Used data'!M36),IF(AND('Used data'!L36="Yes",'Used data'!J36&gt;4.99999999),0.9*'Used data'!M36+(1-'Used data'!M36),1)))))</f>
        <v>1</v>
      </c>
      <c r="N36" s="11">
        <f>IF('Used data'!N36="Irrelevant",1,IF(AND(OR(I36="Motorway link",I36="Exit diverge",I36="Entrance merge"),'Used data'!N36&lt;3),1+(3-'Used data'!N36)*0.09333333,1))</f>
        <v>1</v>
      </c>
      <c r="O36" s="11">
        <f>IF('Used data'!N36="Irrelevant",1,IF(AND(OR(I36="Motorway link",I36="Exit diverge",I36="Entrance merge"),'Used data'!N36&lt;3),1+(3-'Used data'!N36)*0.19666667,1))</f>
        <v>1</v>
      </c>
      <c r="P36" s="11">
        <f>IF('Used data'!O36="Irrelevant",1,IF(AND(OR(I36="Motorway link",I36="Exit diverge",I36="Entrance merge"),'Used data'!O36&lt;3.00000001),1+(0.5-'Used data'!O36)*0.04,IF(AND(OR(I36="Exit ramp",I36="Entrance ramp"),'Used data'!O36&lt;3.00000001),1+(0.5-'Used data'!O36)*0.08,IF(OR(I36="Motorway link",I36="Exit diverge",I36="Entrance merge"),0.9,0.8))))</f>
        <v>1</v>
      </c>
      <c r="Q36" s="11">
        <f>IF('Used data'!P36="Irrelevant",1,IF(AND(OR(I36="Motorway link",I36="Exit diverge",I36="Entrance merge"),'Used data'!P36&lt;11.00000001),1+(5-'Used data'!P36)*0.01,0.94))</f>
        <v>1</v>
      </c>
      <c r="R36" s="11">
        <f>IF(OR('Used data'!Q36="Irrelevant",'Used data'!R36="Irrelevant",'Used data'!Q36="Straight"),1,IF(AND(OR(I36="Motorway link",I36="Exit diverge",I36="Entrance merge"),'Used data'!Q36&lt;4000),(EXP(0.1096*1746.5/'Used data'!Q36)/EXP(0.1096*1746.5/4000))*('Used data'!R36/1000)/G36+(G36-'Used data'!R36/1000)/G36,1))</f>
        <v>1</v>
      </c>
      <c r="S36" s="11">
        <f>IF(OR('Used data'!S36="Irrelevant",'Used data'!T36="Irrelevant",'Used data'!S36="Straight"),1,IF(AND(OR(I36="Motorway link",I36="Exit diverge",I36="Entrance merge"),'Used data'!S36&lt;4000),(EXP(0.1096*1746.5/'Used data'!S36)/EXP(0.1096*1746.5/4000))*('Used data'!T36/1000)/G36+(G36-'Used data'!T36/1000)/G36,1))</f>
        <v>1</v>
      </c>
      <c r="T36" s="11">
        <f>IF('Used data'!U36="Irrelevant",1,IF(AND(OR(I36="Motorway link",I36="Exit diverge",I36="Entrance merge",I36="Exit ramp",I36="Entrance ramp"),'Used data'!U36="Yes"),0.95,1))</f>
        <v>1</v>
      </c>
      <c r="U36" s="11">
        <f>IF('Used data'!U36="Irrelevant",1,IF(AND(OR(I36="Motorway link",I36="Exit diverge",I36="Entrance merge",I36="Exit ramp",I36="Entrance ramp"),'Used data'!U36="Yes"),0.96,1))</f>
        <v>1</v>
      </c>
      <c r="V36" s="11">
        <f>IF('Used data'!U36="Irrelevant",1,IF(AND(OR(I36="Motorway link",I36="Exit diverge",I36="Entrance merge",I36="Exit ramp",I36="Entrance ramp"),'Used data'!U36="Yes"),0.79,1))</f>
        <v>1</v>
      </c>
      <c r="W36" s="11">
        <f>IF('Used data'!U36="Irrelevant",1,IF(AND(OR(I36="Motorway link",I36="Exit diverge",I36="Entrance merge",I36="Exit ramp",I36="Entrance ramp"),'Used data'!U36="Yes"),0.94,1))</f>
        <v>1</v>
      </c>
      <c r="X36" s="11">
        <f>IF('Used data'!U36="Irrelevant",1,IF(AND(OR(I36="Motorway link",I36="Exit diverge",I36="Entrance merge",I36="Exit ramp",I36="Entrance ramp"),'Used data'!U36="Yes"),0.97,1))</f>
        <v>1</v>
      </c>
      <c r="Y36" s="11">
        <f>IF(AND(I36="Exit ramp",'Used data'!V36="2-curved diamond ramp"),1.32,IF(AND(I36="Exit ramp",'Used data'!V36="S-shaped ramp"),2.05,IF(AND(I36="Exit ramp",'Used data'!V36="U-shaped ramp"),4.11,IF(AND(I36="Exit ramp",'Used data'!V36="Flyover hook ramp"),5.15,IF(AND(I36="Exit ramp",'Used data'!V36="Directional ramp"),1.07,IF(AND(I36="Entrance ramp",'Used data'!V36="2-curved diamond ramp"),0.93,IF(AND(I36="Entrance ramp",'Used data'!V36="S-shaped ramp"),2.48,IF(AND(I36="Entrance ramp",'Used data'!V36="U-shaped ramp"),4.15,IF(AND(I36="Entrance ramp",'Used data'!V36="Flyover hook ramp"),5.26,IF(AND(I36="Entrance ramp",'Used data'!V36="Directional ramp"),1.42,1))))))))))</f>
        <v>1</v>
      </c>
      <c r="Z36" s="11">
        <f>IF(OR('Used data'!W36="Straight",'Used data'!W36="Irrelevant",'Used data'!X36="Irrelevant",'Used data'!Y36="Irrelevant"),1,1+1.545*1000/32.2*((('Used data'!Y36*3268/3600)/('Used data'!W36/0.306))^2)*('Used data'!X36/1000)/G36)</f>
        <v>1</v>
      </c>
      <c r="AA36" s="11">
        <f>IF(OR('Used data'!W36="Straight",'Used data'!W36="Irrelevant",'Used data'!X36="Irrelevant",'Used data'!Y36="Irrelevant"),1,1+1.961*1000/32.2*((('Used data'!Y36*3268/3600)/('Used data'!W36/0.306))^2)*('Used data'!X36/1000)/G36)</f>
        <v>1</v>
      </c>
      <c r="AB36" s="11">
        <f>IF(OR('Used data'!Z36="Straight",'Used data'!Z36="Irrelevant",'Used data'!AA36="Irrelevant",'Used data'!AB36="Irrelevant"),1,1+1.545*1000/32.2*((('Used data'!AB36*3268/3600)/('Used data'!Z36/0.306))^2)*('Used data'!AA36/1000)/G36)</f>
        <v>1</v>
      </c>
      <c r="AC36" s="11">
        <f>IF(OR('Used data'!Z36="Straight",'Used data'!Z36="Irrelevant",'Used data'!AA36="Irrelevant",'Used data'!AB36="Irrelevant"),1,1+1.961*1000/32.2*((('Used data'!AB36*3268/3600)/('Used data'!Z36/0.306))^2)*('Used data'!AA36/1000)/G36)</f>
        <v>1</v>
      </c>
      <c r="AD36" s="11">
        <f>IF(OR('Used data'!AC36="Irrelevant",'Used data'!AC36="No"),1,IF(AND('Used data'!AC36="Yes",OR('Used data'!Q36&lt;301,'Used data'!S36&lt;301)),1-(0.5*('Used data'!R36+'Used data'!T36)/('Used data'!G36*1000)),IF(AND('Used data'!AC36="Yes",OR('Used data'!Q36&lt;601,'Used data'!S36&lt;601)),1-(0.25*('Used data'!R36+'Used data'!T36)/('Used data'!G36*1000)),1)))</f>
        <v>1</v>
      </c>
      <c r="AE36" s="11">
        <f>IF(OR('Used data'!AC36="Irrelevant",'Used data'!AC36="No"),1,IF(AND('Used data'!AC36="Yes",OR('Used data'!Q36&lt;301,'Used data'!S36&lt;301)),1-(0.4*('Used data'!R36+'Used data'!T36)/('Used data'!G36*1000)),IF(AND('Used data'!AC36="Yes",OR('Used data'!Q36&lt;601,'Used data'!S36&lt;601)),1-(0.2*('Used data'!R36+'Used data'!T36)/('Used data'!G36*1000)),1)))</f>
        <v>1</v>
      </c>
      <c r="AF36" s="11">
        <f>IF('Used data'!AD36="110 kph",0.79,1)</f>
        <v>1</v>
      </c>
      <c r="AG36" s="11">
        <f>IF('Used data'!AD36="110 kph",0.94,1)</f>
        <v>1</v>
      </c>
      <c r="AH36" s="11">
        <f>IF('Used data'!AD36="110 kph",0.66,1)</f>
        <v>1</v>
      </c>
      <c r="AI36" s="11">
        <f>IF('Used data'!AD36="110 kph",0.82,1)</f>
        <v>1</v>
      </c>
      <c r="AJ36" s="11">
        <f>IF(AND('Used data'!AE36="Yes",I36="Entrance merge"),0.65*'Used data'!AF36+1-'Used data'!AF36,1)</f>
        <v>1</v>
      </c>
      <c r="AK36" s="12" t="str">
        <f t="shared" si="0"/>
        <v/>
      </c>
      <c r="AL36" s="12" t="str">
        <f t="shared" si="1"/>
        <v/>
      </c>
      <c r="AM36" s="12" t="str">
        <f t="shared" si="2"/>
        <v/>
      </c>
      <c r="AN36" s="12" t="str">
        <f t="shared" si="3"/>
        <v/>
      </c>
      <c r="AO36" s="12" t="str">
        <f t="shared" si="4"/>
        <v/>
      </c>
      <c r="AP36" s="12" t="str">
        <f t="shared" si="5"/>
        <v/>
      </c>
      <c r="AQ36" s="4" t="str">
        <f t="shared" si="6"/>
        <v/>
      </c>
    </row>
    <row r="37" spans="1:43" x14ac:dyDescent="0.3">
      <c r="A37" s="4" t="str">
        <f>IF('Input data'!A52="","",'Input data'!A52)</f>
        <v/>
      </c>
      <c r="B37" s="4" t="str">
        <f>IF('Input data'!B52="","",'Input data'!B52)</f>
        <v/>
      </c>
      <c r="C37" s="4" t="str">
        <f>IF('Input data'!C52="","",'Input data'!C52)</f>
        <v/>
      </c>
      <c r="D37" s="4" t="str">
        <f>IF('Input data'!D52="","",'Input data'!D52)</f>
        <v/>
      </c>
      <c r="E37" s="4" t="str">
        <f>IF('Input data'!E52="","",'Input data'!E52)</f>
        <v/>
      </c>
      <c r="F37" s="4" t="str">
        <f>IF('Input data'!F52="","",'Input data'!F52)</f>
        <v/>
      </c>
      <c r="G37" s="4">
        <f>IF('Input data'!G52="","",'Input data'!G52)</f>
        <v>0</v>
      </c>
      <c r="H37" s="4" t="str">
        <f>IF('Input data'!H52&gt;0.5,'Input data'!H52,"")</f>
        <v/>
      </c>
      <c r="I37" s="4" t="str">
        <f>IF('Input data'!I52="","",'Input data'!I52)</f>
        <v/>
      </c>
      <c r="J37" s="11">
        <f>IF('Used data'!J37="Irrelevant",1,IF('Used data'!J37&gt;3,1.2,1))</f>
        <v>1</v>
      </c>
      <c r="K37" s="11">
        <f>IF('Used data'!K37="Irrelevant",1,IF(AND(OR(I37="Motorway link",I37="Exit diverge",I37="Entrance merge"),'Used data'!K37&lt;3.5),1+(3.5-'Used data'!K37)*0.12,IF(AND(OR(I37="Exit ramp",I37="Entrance ramp"),'Used data'!K37&lt;3.5),1+(3.5-'Used data'!K37)*0.16,1)))</f>
        <v>1</v>
      </c>
      <c r="L37" s="11">
        <f>IF('Used data'!L37="Irrelevant",1,IF(AND('Used data'!L37="Yes",'Used data'!J37=2),0.6*'Used data'!M37+(1-'Used data'!M37),IF(AND('Used data'!L37="Yes",'Used data'!J37=3),0.7*'Used data'!M37+(1-'Used data'!M37),IF(AND('Used data'!L37="Yes",'Used data'!J37=4),0.76*'Used data'!M37+(1-'Used data'!M37),IF(AND('Used data'!L37="Yes",'Used data'!J37&gt;4.99999999),0.8*'Used data'!M37+(1-'Used data'!M37),1)))))</f>
        <v>1</v>
      </c>
      <c r="M37" s="11">
        <f>IF('Used data'!L37="Irrelevant",1,IF(AND('Used data'!L37="Yes",'Used data'!J37=2),0.8*'Used data'!M37+(1-'Used data'!M37),IF(AND('Used data'!L37="Yes",'Used data'!J37=3),0.85*'Used data'!M37+(1-'Used data'!M37),IF(AND('Used data'!L37="Yes",'Used data'!J37=4),0.88*'Used data'!M37+(1-'Used data'!M37),IF(AND('Used data'!L37="Yes",'Used data'!J37&gt;4.99999999),0.9*'Used data'!M37+(1-'Used data'!M37),1)))))</f>
        <v>1</v>
      </c>
      <c r="N37" s="11">
        <f>IF('Used data'!N37="Irrelevant",1,IF(AND(OR(I37="Motorway link",I37="Exit diverge",I37="Entrance merge"),'Used data'!N37&lt;3),1+(3-'Used data'!N37)*0.09333333,1))</f>
        <v>1</v>
      </c>
      <c r="O37" s="11">
        <f>IF('Used data'!N37="Irrelevant",1,IF(AND(OR(I37="Motorway link",I37="Exit diverge",I37="Entrance merge"),'Used data'!N37&lt;3),1+(3-'Used data'!N37)*0.19666667,1))</f>
        <v>1</v>
      </c>
      <c r="P37" s="11">
        <f>IF('Used data'!O37="Irrelevant",1,IF(AND(OR(I37="Motorway link",I37="Exit diverge",I37="Entrance merge"),'Used data'!O37&lt;3.00000001),1+(0.5-'Used data'!O37)*0.04,IF(AND(OR(I37="Exit ramp",I37="Entrance ramp"),'Used data'!O37&lt;3.00000001),1+(0.5-'Used data'!O37)*0.08,IF(OR(I37="Motorway link",I37="Exit diverge",I37="Entrance merge"),0.9,0.8))))</f>
        <v>1</v>
      </c>
      <c r="Q37" s="11">
        <f>IF('Used data'!P37="Irrelevant",1,IF(AND(OR(I37="Motorway link",I37="Exit diverge",I37="Entrance merge"),'Used data'!P37&lt;11.00000001),1+(5-'Used data'!P37)*0.01,0.94))</f>
        <v>1</v>
      </c>
      <c r="R37" s="11">
        <f>IF(OR('Used data'!Q37="Irrelevant",'Used data'!R37="Irrelevant",'Used data'!Q37="Straight"),1,IF(AND(OR(I37="Motorway link",I37="Exit diverge",I37="Entrance merge"),'Used data'!Q37&lt;4000),(EXP(0.1096*1746.5/'Used data'!Q37)/EXP(0.1096*1746.5/4000))*('Used data'!R37/1000)/G37+(G37-'Used data'!R37/1000)/G37,1))</f>
        <v>1</v>
      </c>
      <c r="S37" s="11">
        <f>IF(OR('Used data'!S37="Irrelevant",'Used data'!T37="Irrelevant",'Used data'!S37="Straight"),1,IF(AND(OR(I37="Motorway link",I37="Exit diverge",I37="Entrance merge"),'Used data'!S37&lt;4000),(EXP(0.1096*1746.5/'Used data'!S37)/EXP(0.1096*1746.5/4000))*('Used data'!T37/1000)/G37+(G37-'Used data'!T37/1000)/G37,1))</f>
        <v>1</v>
      </c>
      <c r="T37" s="11">
        <f>IF('Used data'!U37="Irrelevant",1,IF(AND(OR(I37="Motorway link",I37="Exit diverge",I37="Entrance merge",I37="Exit ramp",I37="Entrance ramp"),'Used data'!U37="Yes"),0.95,1))</f>
        <v>1</v>
      </c>
      <c r="U37" s="11">
        <f>IF('Used data'!U37="Irrelevant",1,IF(AND(OR(I37="Motorway link",I37="Exit diverge",I37="Entrance merge",I37="Exit ramp",I37="Entrance ramp"),'Used data'!U37="Yes"),0.96,1))</f>
        <v>1</v>
      </c>
      <c r="V37" s="11">
        <f>IF('Used data'!U37="Irrelevant",1,IF(AND(OR(I37="Motorway link",I37="Exit diverge",I37="Entrance merge",I37="Exit ramp",I37="Entrance ramp"),'Used data'!U37="Yes"),0.79,1))</f>
        <v>1</v>
      </c>
      <c r="W37" s="11">
        <f>IF('Used data'!U37="Irrelevant",1,IF(AND(OR(I37="Motorway link",I37="Exit diverge",I37="Entrance merge",I37="Exit ramp",I37="Entrance ramp"),'Used data'!U37="Yes"),0.94,1))</f>
        <v>1</v>
      </c>
      <c r="X37" s="11">
        <f>IF('Used data'!U37="Irrelevant",1,IF(AND(OR(I37="Motorway link",I37="Exit diverge",I37="Entrance merge",I37="Exit ramp",I37="Entrance ramp"),'Used data'!U37="Yes"),0.97,1))</f>
        <v>1</v>
      </c>
      <c r="Y37" s="11">
        <f>IF(AND(I37="Exit ramp",'Used data'!V37="2-curved diamond ramp"),1.32,IF(AND(I37="Exit ramp",'Used data'!V37="S-shaped ramp"),2.05,IF(AND(I37="Exit ramp",'Used data'!V37="U-shaped ramp"),4.11,IF(AND(I37="Exit ramp",'Used data'!V37="Flyover hook ramp"),5.15,IF(AND(I37="Exit ramp",'Used data'!V37="Directional ramp"),1.07,IF(AND(I37="Entrance ramp",'Used data'!V37="2-curved diamond ramp"),0.93,IF(AND(I37="Entrance ramp",'Used data'!V37="S-shaped ramp"),2.48,IF(AND(I37="Entrance ramp",'Used data'!V37="U-shaped ramp"),4.15,IF(AND(I37="Entrance ramp",'Used data'!V37="Flyover hook ramp"),5.26,IF(AND(I37="Entrance ramp",'Used data'!V37="Directional ramp"),1.42,1))))))))))</f>
        <v>1</v>
      </c>
      <c r="Z37" s="11">
        <f>IF(OR('Used data'!W37="Straight",'Used data'!W37="Irrelevant",'Used data'!X37="Irrelevant",'Used data'!Y37="Irrelevant"),1,1+1.545*1000/32.2*((('Used data'!Y37*3268/3600)/('Used data'!W37/0.306))^2)*('Used data'!X37/1000)/G37)</f>
        <v>1</v>
      </c>
      <c r="AA37" s="11">
        <f>IF(OR('Used data'!W37="Straight",'Used data'!W37="Irrelevant",'Used data'!X37="Irrelevant",'Used data'!Y37="Irrelevant"),1,1+1.961*1000/32.2*((('Used data'!Y37*3268/3600)/('Used data'!W37/0.306))^2)*('Used data'!X37/1000)/G37)</f>
        <v>1</v>
      </c>
      <c r="AB37" s="11">
        <f>IF(OR('Used data'!Z37="Straight",'Used data'!Z37="Irrelevant",'Used data'!AA37="Irrelevant",'Used data'!AB37="Irrelevant"),1,1+1.545*1000/32.2*((('Used data'!AB37*3268/3600)/('Used data'!Z37/0.306))^2)*('Used data'!AA37/1000)/G37)</f>
        <v>1</v>
      </c>
      <c r="AC37" s="11">
        <f>IF(OR('Used data'!Z37="Straight",'Used data'!Z37="Irrelevant",'Used data'!AA37="Irrelevant",'Used data'!AB37="Irrelevant"),1,1+1.961*1000/32.2*((('Used data'!AB37*3268/3600)/('Used data'!Z37/0.306))^2)*('Used data'!AA37/1000)/G37)</f>
        <v>1</v>
      </c>
      <c r="AD37" s="11">
        <f>IF(OR('Used data'!AC37="Irrelevant",'Used data'!AC37="No"),1,IF(AND('Used data'!AC37="Yes",OR('Used data'!Q37&lt;301,'Used data'!S37&lt;301)),1-(0.5*('Used data'!R37+'Used data'!T37)/('Used data'!G37*1000)),IF(AND('Used data'!AC37="Yes",OR('Used data'!Q37&lt;601,'Used data'!S37&lt;601)),1-(0.25*('Used data'!R37+'Used data'!T37)/('Used data'!G37*1000)),1)))</f>
        <v>1</v>
      </c>
      <c r="AE37" s="11">
        <f>IF(OR('Used data'!AC37="Irrelevant",'Used data'!AC37="No"),1,IF(AND('Used data'!AC37="Yes",OR('Used data'!Q37&lt;301,'Used data'!S37&lt;301)),1-(0.4*('Used data'!R37+'Used data'!T37)/('Used data'!G37*1000)),IF(AND('Used data'!AC37="Yes",OR('Used data'!Q37&lt;601,'Used data'!S37&lt;601)),1-(0.2*('Used data'!R37+'Used data'!T37)/('Used data'!G37*1000)),1)))</f>
        <v>1</v>
      </c>
      <c r="AF37" s="11">
        <f>IF('Used data'!AD37="110 kph",0.79,1)</f>
        <v>1</v>
      </c>
      <c r="AG37" s="11">
        <f>IF('Used data'!AD37="110 kph",0.94,1)</f>
        <v>1</v>
      </c>
      <c r="AH37" s="11">
        <f>IF('Used data'!AD37="110 kph",0.66,1)</f>
        <v>1</v>
      </c>
      <c r="AI37" s="11">
        <f>IF('Used data'!AD37="110 kph",0.82,1)</f>
        <v>1</v>
      </c>
      <c r="AJ37" s="11">
        <f>IF(AND('Used data'!AE37="Yes",I37="Entrance merge"),0.65*'Used data'!AF37+1-'Used data'!AF37,1)</f>
        <v>1</v>
      </c>
      <c r="AK37" s="12" t="str">
        <f t="shared" si="0"/>
        <v/>
      </c>
      <c r="AL37" s="12" t="str">
        <f t="shared" si="1"/>
        <v/>
      </c>
      <c r="AM37" s="12" t="str">
        <f t="shared" si="2"/>
        <v/>
      </c>
      <c r="AN37" s="12" t="str">
        <f t="shared" si="3"/>
        <v/>
      </c>
      <c r="AO37" s="12" t="str">
        <f t="shared" si="4"/>
        <v/>
      </c>
      <c r="AP37" s="12" t="str">
        <f t="shared" si="5"/>
        <v/>
      </c>
      <c r="AQ37" s="4" t="str">
        <f t="shared" si="6"/>
        <v/>
      </c>
    </row>
    <row r="38" spans="1:43" x14ac:dyDescent="0.3">
      <c r="A38" s="4" t="str">
        <f>IF('Input data'!A53="","",'Input data'!A53)</f>
        <v/>
      </c>
      <c r="B38" s="4" t="str">
        <f>IF('Input data'!B53="","",'Input data'!B53)</f>
        <v/>
      </c>
      <c r="C38" s="4" t="str">
        <f>IF('Input data'!C53="","",'Input data'!C53)</f>
        <v/>
      </c>
      <c r="D38" s="4" t="str">
        <f>IF('Input data'!D53="","",'Input data'!D53)</f>
        <v/>
      </c>
      <c r="E38" s="4" t="str">
        <f>IF('Input data'!E53="","",'Input data'!E53)</f>
        <v/>
      </c>
      <c r="F38" s="4" t="str">
        <f>IF('Input data'!F53="","",'Input data'!F53)</f>
        <v/>
      </c>
      <c r="G38" s="4">
        <f>IF('Input data'!G53="","",'Input data'!G53)</f>
        <v>0</v>
      </c>
      <c r="H38" s="4" t="str">
        <f>IF('Input data'!H53&gt;0.5,'Input data'!H53,"")</f>
        <v/>
      </c>
      <c r="I38" s="4" t="str">
        <f>IF('Input data'!I53="","",'Input data'!I53)</f>
        <v/>
      </c>
      <c r="J38" s="11">
        <f>IF('Used data'!J38="Irrelevant",1,IF('Used data'!J38&gt;3,1.2,1))</f>
        <v>1</v>
      </c>
      <c r="K38" s="11">
        <f>IF('Used data'!K38="Irrelevant",1,IF(AND(OR(I38="Motorway link",I38="Exit diverge",I38="Entrance merge"),'Used data'!K38&lt;3.5),1+(3.5-'Used data'!K38)*0.12,IF(AND(OR(I38="Exit ramp",I38="Entrance ramp"),'Used data'!K38&lt;3.5),1+(3.5-'Used data'!K38)*0.16,1)))</f>
        <v>1</v>
      </c>
      <c r="L38" s="11">
        <f>IF('Used data'!L38="Irrelevant",1,IF(AND('Used data'!L38="Yes",'Used data'!J38=2),0.6*'Used data'!M38+(1-'Used data'!M38),IF(AND('Used data'!L38="Yes",'Used data'!J38=3),0.7*'Used data'!M38+(1-'Used data'!M38),IF(AND('Used data'!L38="Yes",'Used data'!J38=4),0.76*'Used data'!M38+(1-'Used data'!M38),IF(AND('Used data'!L38="Yes",'Used data'!J38&gt;4.99999999),0.8*'Used data'!M38+(1-'Used data'!M38),1)))))</f>
        <v>1</v>
      </c>
      <c r="M38" s="11">
        <f>IF('Used data'!L38="Irrelevant",1,IF(AND('Used data'!L38="Yes",'Used data'!J38=2),0.8*'Used data'!M38+(1-'Used data'!M38),IF(AND('Used data'!L38="Yes",'Used data'!J38=3),0.85*'Used data'!M38+(1-'Used data'!M38),IF(AND('Used data'!L38="Yes",'Used data'!J38=4),0.88*'Used data'!M38+(1-'Used data'!M38),IF(AND('Used data'!L38="Yes",'Used data'!J38&gt;4.99999999),0.9*'Used data'!M38+(1-'Used data'!M38),1)))))</f>
        <v>1</v>
      </c>
      <c r="N38" s="11">
        <f>IF('Used data'!N38="Irrelevant",1,IF(AND(OR(I38="Motorway link",I38="Exit diverge",I38="Entrance merge"),'Used data'!N38&lt;3),1+(3-'Used data'!N38)*0.09333333,1))</f>
        <v>1</v>
      </c>
      <c r="O38" s="11">
        <f>IF('Used data'!N38="Irrelevant",1,IF(AND(OR(I38="Motorway link",I38="Exit diverge",I38="Entrance merge"),'Used data'!N38&lt;3),1+(3-'Used data'!N38)*0.19666667,1))</f>
        <v>1</v>
      </c>
      <c r="P38" s="11">
        <f>IF('Used data'!O38="Irrelevant",1,IF(AND(OR(I38="Motorway link",I38="Exit diverge",I38="Entrance merge"),'Used data'!O38&lt;3.00000001),1+(0.5-'Used data'!O38)*0.04,IF(AND(OR(I38="Exit ramp",I38="Entrance ramp"),'Used data'!O38&lt;3.00000001),1+(0.5-'Used data'!O38)*0.08,IF(OR(I38="Motorway link",I38="Exit diverge",I38="Entrance merge"),0.9,0.8))))</f>
        <v>1</v>
      </c>
      <c r="Q38" s="11">
        <f>IF('Used data'!P38="Irrelevant",1,IF(AND(OR(I38="Motorway link",I38="Exit diverge",I38="Entrance merge"),'Used data'!P38&lt;11.00000001),1+(5-'Used data'!P38)*0.01,0.94))</f>
        <v>1</v>
      </c>
      <c r="R38" s="11">
        <f>IF(OR('Used data'!Q38="Irrelevant",'Used data'!R38="Irrelevant",'Used data'!Q38="Straight"),1,IF(AND(OR(I38="Motorway link",I38="Exit diverge",I38="Entrance merge"),'Used data'!Q38&lt;4000),(EXP(0.1096*1746.5/'Used data'!Q38)/EXP(0.1096*1746.5/4000))*('Used data'!R38/1000)/G38+(G38-'Used data'!R38/1000)/G38,1))</f>
        <v>1</v>
      </c>
      <c r="S38" s="11">
        <f>IF(OR('Used data'!S38="Irrelevant",'Used data'!T38="Irrelevant",'Used data'!S38="Straight"),1,IF(AND(OR(I38="Motorway link",I38="Exit diverge",I38="Entrance merge"),'Used data'!S38&lt;4000),(EXP(0.1096*1746.5/'Used data'!S38)/EXP(0.1096*1746.5/4000))*('Used data'!T38/1000)/G38+(G38-'Used data'!T38/1000)/G38,1))</f>
        <v>1</v>
      </c>
      <c r="T38" s="11">
        <f>IF('Used data'!U38="Irrelevant",1,IF(AND(OR(I38="Motorway link",I38="Exit diverge",I38="Entrance merge",I38="Exit ramp",I38="Entrance ramp"),'Used data'!U38="Yes"),0.95,1))</f>
        <v>1</v>
      </c>
      <c r="U38" s="11">
        <f>IF('Used data'!U38="Irrelevant",1,IF(AND(OR(I38="Motorway link",I38="Exit diverge",I38="Entrance merge",I38="Exit ramp",I38="Entrance ramp"),'Used data'!U38="Yes"),0.96,1))</f>
        <v>1</v>
      </c>
      <c r="V38" s="11">
        <f>IF('Used data'!U38="Irrelevant",1,IF(AND(OR(I38="Motorway link",I38="Exit diverge",I38="Entrance merge",I38="Exit ramp",I38="Entrance ramp"),'Used data'!U38="Yes"),0.79,1))</f>
        <v>1</v>
      </c>
      <c r="W38" s="11">
        <f>IF('Used data'!U38="Irrelevant",1,IF(AND(OR(I38="Motorway link",I38="Exit diverge",I38="Entrance merge",I38="Exit ramp",I38="Entrance ramp"),'Used data'!U38="Yes"),0.94,1))</f>
        <v>1</v>
      </c>
      <c r="X38" s="11">
        <f>IF('Used data'!U38="Irrelevant",1,IF(AND(OR(I38="Motorway link",I38="Exit diverge",I38="Entrance merge",I38="Exit ramp",I38="Entrance ramp"),'Used data'!U38="Yes"),0.97,1))</f>
        <v>1</v>
      </c>
      <c r="Y38" s="11">
        <f>IF(AND(I38="Exit ramp",'Used data'!V38="2-curved diamond ramp"),1.32,IF(AND(I38="Exit ramp",'Used data'!V38="S-shaped ramp"),2.05,IF(AND(I38="Exit ramp",'Used data'!V38="U-shaped ramp"),4.11,IF(AND(I38="Exit ramp",'Used data'!V38="Flyover hook ramp"),5.15,IF(AND(I38="Exit ramp",'Used data'!V38="Directional ramp"),1.07,IF(AND(I38="Entrance ramp",'Used data'!V38="2-curved diamond ramp"),0.93,IF(AND(I38="Entrance ramp",'Used data'!V38="S-shaped ramp"),2.48,IF(AND(I38="Entrance ramp",'Used data'!V38="U-shaped ramp"),4.15,IF(AND(I38="Entrance ramp",'Used data'!V38="Flyover hook ramp"),5.26,IF(AND(I38="Entrance ramp",'Used data'!V38="Directional ramp"),1.42,1))))))))))</f>
        <v>1</v>
      </c>
      <c r="Z38" s="11">
        <f>IF(OR('Used data'!W38="Straight",'Used data'!W38="Irrelevant",'Used data'!X38="Irrelevant",'Used data'!Y38="Irrelevant"),1,1+1.545*1000/32.2*((('Used data'!Y38*3268/3600)/('Used data'!W38/0.306))^2)*('Used data'!X38/1000)/G38)</f>
        <v>1</v>
      </c>
      <c r="AA38" s="11">
        <f>IF(OR('Used data'!W38="Straight",'Used data'!W38="Irrelevant",'Used data'!X38="Irrelevant",'Used data'!Y38="Irrelevant"),1,1+1.961*1000/32.2*((('Used data'!Y38*3268/3600)/('Used data'!W38/0.306))^2)*('Used data'!X38/1000)/G38)</f>
        <v>1</v>
      </c>
      <c r="AB38" s="11">
        <f>IF(OR('Used data'!Z38="Straight",'Used data'!Z38="Irrelevant",'Used data'!AA38="Irrelevant",'Used data'!AB38="Irrelevant"),1,1+1.545*1000/32.2*((('Used data'!AB38*3268/3600)/('Used data'!Z38/0.306))^2)*('Used data'!AA38/1000)/G38)</f>
        <v>1</v>
      </c>
      <c r="AC38" s="11">
        <f>IF(OR('Used data'!Z38="Straight",'Used data'!Z38="Irrelevant",'Used data'!AA38="Irrelevant",'Used data'!AB38="Irrelevant"),1,1+1.961*1000/32.2*((('Used data'!AB38*3268/3600)/('Used data'!Z38/0.306))^2)*('Used data'!AA38/1000)/G38)</f>
        <v>1</v>
      </c>
      <c r="AD38" s="11">
        <f>IF(OR('Used data'!AC38="Irrelevant",'Used data'!AC38="No"),1,IF(AND('Used data'!AC38="Yes",OR('Used data'!Q38&lt;301,'Used data'!S38&lt;301)),1-(0.5*('Used data'!R38+'Used data'!T38)/('Used data'!G38*1000)),IF(AND('Used data'!AC38="Yes",OR('Used data'!Q38&lt;601,'Used data'!S38&lt;601)),1-(0.25*('Used data'!R38+'Used data'!T38)/('Used data'!G38*1000)),1)))</f>
        <v>1</v>
      </c>
      <c r="AE38" s="11">
        <f>IF(OR('Used data'!AC38="Irrelevant",'Used data'!AC38="No"),1,IF(AND('Used data'!AC38="Yes",OR('Used data'!Q38&lt;301,'Used data'!S38&lt;301)),1-(0.4*('Used data'!R38+'Used data'!T38)/('Used data'!G38*1000)),IF(AND('Used data'!AC38="Yes",OR('Used data'!Q38&lt;601,'Used data'!S38&lt;601)),1-(0.2*('Used data'!R38+'Used data'!T38)/('Used data'!G38*1000)),1)))</f>
        <v>1</v>
      </c>
      <c r="AF38" s="11">
        <f>IF('Used data'!AD38="110 kph",0.79,1)</f>
        <v>1</v>
      </c>
      <c r="AG38" s="11">
        <f>IF('Used data'!AD38="110 kph",0.94,1)</f>
        <v>1</v>
      </c>
      <c r="AH38" s="11">
        <f>IF('Used data'!AD38="110 kph",0.66,1)</f>
        <v>1</v>
      </c>
      <c r="AI38" s="11">
        <f>IF('Used data'!AD38="110 kph",0.82,1)</f>
        <v>1</v>
      </c>
      <c r="AJ38" s="11">
        <f>IF(AND('Used data'!AE38="Yes",I38="Entrance merge"),0.65*'Used data'!AF38+1-'Used data'!AF38,1)</f>
        <v>1</v>
      </c>
      <c r="AK38" s="12" t="str">
        <f t="shared" si="0"/>
        <v/>
      </c>
      <c r="AL38" s="12" t="str">
        <f t="shared" si="1"/>
        <v/>
      </c>
      <c r="AM38" s="12" t="str">
        <f t="shared" si="2"/>
        <v/>
      </c>
      <c r="AN38" s="12" t="str">
        <f t="shared" si="3"/>
        <v/>
      </c>
      <c r="AO38" s="12" t="str">
        <f t="shared" si="4"/>
        <v/>
      </c>
      <c r="AP38" s="12" t="str">
        <f t="shared" si="5"/>
        <v/>
      </c>
      <c r="AQ38" s="4" t="str">
        <f t="shared" si="6"/>
        <v/>
      </c>
    </row>
    <row r="39" spans="1:43" x14ac:dyDescent="0.3">
      <c r="A39" s="4" t="str">
        <f>IF('Input data'!A54="","",'Input data'!A54)</f>
        <v/>
      </c>
      <c r="B39" s="4" t="str">
        <f>IF('Input data'!B54="","",'Input data'!B54)</f>
        <v/>
      </c>
      <c r="C39" s="4" t="str">
        <f>IF('Input data'!C54="","",'Input data'!C54)</f>
        <v/>
      </c>
      <c r="D39" s="4" t="str">
        <f>IF('Input data'!D54="","",'Input data'!D54)</f>
        <v/>
      </c>
      <c r="E39" s="4" t="str">
        <f>IF('Input data'!E54="","",'Input data'!E54)</f>
        <v/>
      </c>
      <c r="F39" s="4" t="str">
        <f>IF('Input data'!F54="","",'Input data'!F54)</f>
        <v/>
      </c>
      <c r="G39" s="4">
        <f>IF('Input data'!G54="","",'Input data'!G54)</f>
        <v>0</v>
      </c>
      <c r="H39" s="4" t="str">
        <f>IF('Input data'!H54&gt;0.5,'Input data'!H54,"")</f>
        <v/>
      </c>
      <c r="I39" s="4" t="str">
        <f>IF('Input data'!I54="","",'Input data'!I54)</f>
        <v/>
      </c>
      <c r="J39" s="11">
        <f>IF('Used data'!J39="Irrelevant",1,IF('Used data'!J39&gt;3,1.2,1))</f>
        <v>1</v>
      </c>
      <c r="K39" s="11">
        <f>IF('Used data'!K39="Irrelevant",1,IF(AND(OR(I39="Motorway link",I39="Exit diverge",I39="Entrance merge"),'Used data'!K39&lt;3.5),1+(3.5-'Used data'!K39)*0.12,IF(AND(OR(I39="Exit ramp",I39="Entrance ramp"),'Used data'!K39&lt;3.5),1+(3.5-'Used data'!K39)*0.16,1)))</f>
        <v>1</v>
      </c>
      <c r="L39" s="11">
        <f>IF('Used data'!L39="Irrelevant",1,IF(AND('Used data'!L39="Yes",'Used data'!J39=2),0.6*'Used data'!M39+(1-'Used data'!M39),IF(AND('Used data'!L39="Yes",'Used data'!J39=3),0.7*'Used data'!M39+(1-'Used data'!M39),IF(AND('Used data'!L39="Yes",'Used data'!J39=4),0.76*'Used data'!M39+(1-'Used data'!M39),IF(AND('Used data'!L39="Yes",'Used data'!J39&gt;4.99999999),0.8*'Used data'!M39+(1-'Used data'!M39),1)))))</f>
        <v>1</v>
      </c>
      <c r="M39" s="11">
        <f>IF('Used data'!L39="Irrelevant",1,IF(AND('Used data'!L39="Yes",'Used data'!J39=2),0.8*'Used data'!M39+(1-'Used data'!M39),IF(AND('Used data'!L39="Yes",'Used data'!J39=3),0.85*'Used data'!M39+(1-'Used data'!M39),IF(AND('Used data'!L39="Yes",'Used data'!J39=4),0.88*'Used data'!M39+(1-'Used data'!M39),IF(AND('Used data'!L39="Yes",'Used data'!J39&gt;4.99999999),0.9*'Used data'!M39+(1-'Used data'!M39),1)))))</f>
        <v>1</v>
      </c>
      <c r="N39" s="11">
        <f>IF('Used data'!N39="Irrelevant",1,IF(AND(OR(I39="Motorway link",I39="Exit diverge",I39="Entrance merge"),'Used data'!N39&lt;3),1+(3-'Used data'!N39)*0.09333333,1))</f>
        <v>1</v>
      </c>
      <c r="O39" s="11">
        <f>IF('Used data'!N39="Irrelevant",1,IF(AND(OR(I39="Motorway link",I39="Exit diverge",I39="Entrance merge"),'Used data'!N39&lt;3),1+(3-'Used data'!N39)*0.19666667,1))</f>
        <v>1</v>
      </c>
      <c r="P39" s="11">
        <f>IF('Used data'!O39="Irrelevant",1,IF(AND(OR(I39="Motorway link",I39="Exit diverge",I39="Entrance merge"),'Used data'!O39&lt;3.00000001),1+(0.5-'Used data'!O39)*0.04,IF(AND(OR(I39="Exit ramp",I39="Entrance ramp"),'Used data'!O39&lt;3.00000001),1+(0.5-'Used data'!O39)*0.08,IF(OR(I39="Motorway link",I39="Exit diverge",I39="Entrance merge"),0.9,0.8))))</f>
        <v>1</v>
      </c>
      <c r="Q39" s="11">
        <f>IF('Used data'!P39="Irrelevant",1,IF(AND(OR(I39="Motorway link",I39="Exit diverge",I39="Entrance merge"),'Used data'!P39&lt;11.00000001),1+(5-'Used data'!P39)*0.01,0.94))</f>
        <v>1</v>
      </c>
      <c r="R39" s="11">
        <f>IF(OR('Used data'!Q39="Irrelevant",'Used data'!R39="Irrelevant",'Used data'!Q39="Straight"),1,IF(AND(OR(I39="Motorway link",I39="Exit diverge",I39="Entrance merge"),'Used data'!Q39&lt;4000),(EXP(0.1096*1746.5/'Used data'!Q39)/EXP(0.1096*1746.5/4000))*('Used data'!R39/1000)/G39+(G39-'Used data'!R39/1000)/G39,1))</f>
        <v>1</v>
      </c>
      <c r="S39" s="11">
        <f>IF(OR('Used data'!S39="Irrelevant",'Used data'!T39="Irrelevant",'Used data'!S39="Straight"),1,IF(AND(OR(I39="Motorway link",I39="Exit diverge",I39="Entrance merge"),'Used data'!S39&lt;4000),(EXP(0.1096*1746.5/'Used data'!S39)/EXP(0.1096*1746.5/4000))*('Used data'!T39/1000)/G39+(G39-'Used data'!T39/1000)/G39,1))</f>
        <v>1</v>
      </c>
      <c r="T39" s="11">
        <f>IF('Used data'!U39="Irrelevant",1,IF(AND(OR(I39="Motorway link",I39="Exit diverge",I39="Entrance merge",I39="Exit ramp",I39="Entrance ramp"),'Used data'!U39="Yes"),0.95,1))</f>
        <v>1</v>
      </c>
      <c r="U39" s="11">
        <f>IF('Used data'!U39="Irrelevant",1,IF(AND(OR(I39="Motorway link",I39="Exit diverge",I39="Entrance merge",I39="Exit ramp",I39="Entrance ramp"),'Used data'!U39="Yes"),0.96,1))</f>
        <v>1</v>
      </c>
      <c r="V39" s="11">
        <f>IF('Used data'!U39="Irrelevant",1,IF(AND(OR(I39="Motorway link",I39="Exit diverge",I39="Entrance merge",I39="Exit ramp",I39="Entrance ramp"),'Used data'!U39="Yes"),0.79,1))</f>
        <v>1</v>
      </c>
      <c r="W39" s="11">
        <f>IF('Used data'!U39="Irrelevant",1,IF(AND(OR(I39="Motorway link",I39="Exit diverge",I39="Entrance merge",I39="Exit ramp",I39="Entrance ramp"),'Used data'!U39="Yes"),0.94,1))</f>
        <v>1</v>
      </c>
      <c r="X39" s="11">
        <f>IF('Used data'!U39="Irrelevant",1,IF(AND(OR(I39="Motorway link",I39="Exit diverge",I39="Entrance merge",I39="Exit ramp",I39="Entrance ramp"),'Used data'!U39="Yes"),0.97,1))</f>
        <v>1</v>
      </c>
      <c r="Y39" s="11">
        <f>IF(AND(I39="Exit ramp",'Used data'!V39="2-curved diamond ramp"),1.32,IF(AND(I39="Exit ramp",'Used data'!V39="S-shaped ramp"),2.05,IF(AND(I39="Exit ramp",'Used data'!V39="U-shaped ramp"),4.11,IF(AND(I39="Exit ramp",'Used data'!V39="Flyover hook ramp"),5.15,IF(AND(I39="Exit ramp",'Used data'!V39="Directional ramp"),1.07,IF(AND(I39="Entrance ramp",'Used data'!V39="2-curved diamond ramp"),0.93,IF(AND(I39="Entrance ramp",'Used data'!V39="S-shaped ramp"),2.48,IF(AND(I39="Entrance ramp",'Used data'!V39="U-shaped ramp"),4.15,IF(AND(I39="Entrance ramp",'Used data'!V39="Flyover hook ramp"),5.26,IF(AND(I39="Entrance ramp",'Used data'!V39="Directional ramp"),1.42,1))))))))))</f>
        <v>1</v>
      </c>
      <c r="Z39" s="11">
        <f>IF(OR('Used data'!W39="Straight",'Used data'!W39="Irrelevant",'Used data'!X39="Irrelevant",'Used data'!Y39="Irrelevant"),1,1+1.545*1000/32.2*((('Used data'!Y39*3268/3600)/('Used data'!W39/0.306))^2)*('Used data'!X39/1000)/G39)</f>
        <v>1</v>
      </c>
      <c r="AA39" s="11">
        <f>IF(OR('Used data'!W39="Straight",'Used data'!W39="Irrelevant",'Used data'!X39="Irrelevant",'Used data'!Y39="Irrelevant"),1,1+1.961*1000/32.2*((('Used data'!Y39*3268/3600)/('Used data'!W39/0.306))^2)*('Used data'!X39/1000)/G39)</f>
        <v>1</v>
      </c>
      <c r="AB39" s="11">
        <f>IF(OR('Used data'!Z39="Straight",'Used data'!Z39="Irrelevant",'Used data'!AA39="Irrelevant",'Used data'!AB39="Irrelevant"),1,1+1.545*1000/32.2*((('Used data'!AB39*3268/3600)/('Used data'!Z39/0.306))^2)*('Used data'!AA39/1000)/G39)</f>
        <v>1</v>
      </c>
      <c r="AC39" s="11">
        <f>IF(OR('Used data'!Z39="Straight",'Used data'!Z39="Irrelevant",'Used data'!AA39="Irrelevant",'Used data'!AB39="Irrelevant"),1,1+1.961*1000/32.2*((('Used data'!AB39*3268/3600)/('Used data'!Z39/0.306))^2)*('Used data'!AA39/1000)/G39)</f>
        <v>1</v>
      </c>
      <c r="AD39" s="11">
        <f>IF(OR('Used data'!AC39="Irrelevant",'Used data'!AC39="No"),1,IF(AND('Used data'!AC39="Yes",OR('Used data'!Q39&lt;301,'Used data'!S39&lt;301)),1-(0.5*('Used data'!R39+'Used data'!T39)/('Used data'!G39*1000)),IF(AND('Used data'!AC39="Yes",OR('Used data'!Q39&lt;601,'Used data'!S39&lt;601)),1-(0.25*('Used data'!R39+'Used data'!T39)/('Used data'!G39*1000)),1)))</f>
        <v>1</v>
      </c>
      <c r="AE39" s="11">
        <f>IF(OR('Used data'!AC39="Irrelevant",'Used data'!AC39="No"),1,IF(AND('Used data'!AC39="Yes",OR('Used data'!Q39&lt;301,'Used data'!S39&lt;301)),1-(0.4*('Used data'!R39+'Used data'!T39)/('Used data'!G39*1000)),IF(AND('Used data'!AC39="Yes",OR('Used data'!Q39&lt;601,'Used data'!S39&lt;601)),1-(0.2*('Used data'!R39+'Used data'!T39)/('Used data'!G39*1000)),1)))</f>
        <v>1</v>
      </c>
      <c r="AF39" s="11">
        <f>IF('Used data'!AD39="110 kph",0.79,1)</f>
        <v>1</v>
      </c>
      <c r="AG39" s="11">
        <f>IF('Used data'!AD39="110 kph",0.94,1)</f>
        <v>1</v>
      </c>
      <c r="AH39" s="11">
        <f>IF('Used data'!AD39="110 kph",0.66,1)</f>
        <v>1</v>
      </c>
      <c r="AI39" s="11">
        <f>IF('Used data'!AD39="110 kph",0.82,1)</f>
        <v>1</v>
      </c>
      <c r="AJ39" s="11">
        <f>IF(AND('Used data'!AE39="Yes",I39="Entrance merge"),0.65*'Used data'!AF39+1-'Used data'!AF39,1)</f>
        <v>1</v>
      </c>
      <c r="AK39" s="12" t="str">
        <f t="shared" si="0"/>
        <v/>
      </c>
      <c r="AL39" s="12" t="str">
        <f t="shared" si="1"/>
        <v/>
      </c>
      <c r="AM39" s="12" t="str">
        <f t="shared" si="2"/>
        <v/>
      </c>
      <c r="AN39" s="12" t="str">
        <f t="shared" si="3"/>
        <v/>
      </c>
      <c r="AO39" s="12" t="str">
        <f t="shared" si="4"/>
        <v/>
      </c>
      <c r="AP39" s="12" t="str">
        <f t="shared" si="5"/>
        <v/>
      </c>
      <c r="AQ39" s="4" t="str">
        <f t="shared" si="6"/>
        <v/>
      </c>
    </row>
    <row r="40" spans="1:43" x14ac:dyDescent="0.3">
      <c r="A40" s="4" t="str">
        <f>IF('Input data'!A55="","",'Input data'!A55)</f>
        <v/>
      </c>
      <c r="B40" s="4" t="str">
        <f>IF('Input data'!B55="","",'Input data'!B55)</f>
        <v/>
      </c>
      <c r="C40" s="4" t="str">
        <f>IF('Input data'!C55="","",'Input data'!C55)</f>
        <v/>
      </c>
      <c r="D40" s="4" t="str">
        <f>IF('Input data'!D55="","",'Input data'!D55)</f>
        <v/>
      </c>
      <c r="E40" s="4" t="str">
        <f>IF('Input data'!E55="","",'Input data'!E55)</f>
        <v/>
      </c>
      <c r="F40" s="4" t="str">
        <f>IF('Input data'!F55="","",'Input data'!F55)</f>
        <v/>
      </c>
      <c r="G40" s="4">
        <f>IF('Input data'!G55="","",'Input data'!G55)</f>
        <v>0</v>
      </c>
      <c r="H40" s="4" t="str">
        <f>IF('Input data'!H55&gt;0.5,'Input data'!H55,"")</f>
        <v/>
      </c>
      <c r="I40" s="4" t="str">
        <f>IF('Input data'!I55="","",'Input data'!I55)</f>
        <v/>
      </c>
      <c r="J40" s="11">
        <f>IF('Used data'!J40="Irrelevant",1,IF('Used data'!J40&gt;3,1.2,1))</f>
        <v>1</v>
      </c>
      <c r="K40" s="11">
        <f>IF('Used data'!K40="Irrelevant",1,IF(AND(OR(I40="Motorway link",I40="Exit diverge",I40="Entrance merge"),'Used data'!K40&lt;3.5),1+(3.5-'Used data'!K40)*0.12,IF(AND(OR(I40="Exit ramp",I40="Entrance ramp"),'Used data'!K40&lt;3.5),1+(3.5-'Used data'!K40)*0.16,1)))</f>
        <v>1</v>
      </c>
      <c r="L40" s="11">
        <f>IF('Used data'!L40="Irrelevant",1,IF(AND('Used data'!L40="Yes",'Used data'!J40=2),0.6*'Used data'!M40+(1-'Used data'!M40),IF(AND('Used data'!L40="Yes",'Used data'!J40=3),0.7*'Used data'!M40+(1-'Used data'!M40),IF(AND('Used data'!L40="Yes",'Used data'!J40=4),0.76*'Used data'!M40+(1-'Used data'!M40),IF(AND('Used data'!L40="Yes",'Used data'!J40&gt;4.99999999),0.8*'Used data'!M40+(1-'Used data'!M40),1)))))</f>
        <v>1</v>
      </c>
      <c r="M40" s="11">
        <f>IF('Used data'!L40="Irrelevant",1,IF(AND('Used data'!L40="Yes",'Used data'!J40=2),0.8*'Used data'!M40+(1-'Used data'!M40),IF(AND('Used data'!L40="Yes",'Used data'!J40=3),0.85*'Used data'!M40+(1-'Used data'!M40),IF(AND('Used data'!L40="Yes",'Used data'!J40=4),0.88*'Used data'!M40+(1-'Used data'!M40),IF(AND('Used data'!L40="Yes",'Used data'!J40&gt;4.99999999),0.9*'Used data'!M40+(1-'Used data'!M40),1)))))</f>
        <v>1</v>
      </c>
      <c r="N40" s="11">
        <f>IF('Used data'!N40="Irrelevant",1,IF(AND(OR(I40="Motorway link",I40="Exit diverge",I40="Entrance merge"),'Used data'!N40&lt;3),1+(3-'Used data'!N40)*0.09333333,1))</f>
        <v>1</v>
      </c>
      <c r="O40" s="11">
        <f>IF('Used data'!N40="Irrelevant",1,IF(AND(OR(I40="Motorway link",I40="Exit diverge",I40="Entrance merge"),'Used data'!N40&lt;3),1+(3-'Used data'!N40)*0.19666667,1))</f>
        <v>1</v>
      </c>
      <c r="P40" s="11">
        <f>IF('Used data'!O40="Irrelevant",1,IF(AND(OR(I40="Motorway link",I40="Exit diverge",I40="Entrance merge"),'Used data'!O40&lt;3.00000001),1+(0.5-'Used data'!O40)*0.04,IF(AND(OR(I40="Exit ramp",I40="Entrance ramp"),'Used data'!O40&lt;3.00000001),1+(0.5-'Used data'!O40)*0.08,IF(OR(I40="Motorway link",I40="Exit diverge",I40="Entrance merge"),0.9,0.8))))</f>
        <v>1</v>
      </c>
      <c r="Q40" s="11">
        <f>IF('Used data'!P40="Irrelevant",1,IF(AND(OR(I40="Motorway link",I40="Exit diverge",I40="Entrance merge"),'Used data'!P40&lt;11.00000001),1+(5-'Used data'!P40)*0.01,0.94))</f>
        <v>1</v>
      </c>
      <c r="R40" s="11">
        <f>IF(OR('Used data'!Q40="Irrelevant",'Used data'!R40="Irrelevant",'Used data'!Q40="Straight"),1,IF(AND(OR(I40="Motorway link",I40="Exit diverge",I40="Entrance merge"),'Used data'!Q40&lt;4000),(EXP(0.1096*1746.5/'Used data'!Q40)/EXP(0.1096*1746.5/4000))*('Used data'!R40/1000)/G40+(G40-'Used data'!R40/1000)/G40,1))</f>
        <v>1</v>
      </c>
      <c r="S40" s="11">
        <f>IF(OR('Used data'!S40="Irrelevant",'Used data'!T40="Irrelevant",'Used data'!S40="Straight"),1,IF(AND(OR(I40="Motorway link",I40="Exit diverge",I40="Entrance merge"),'Used data'!S40&lt;4000),(EXP(0.1096*1746.5/'Used data'!S40)/EXP(0.1096*1746.5/4000))*('Used data'!T40/1000)/G40+(G40-'Used data'!T40/1000)/G40,1))</f>
        <v>1</v>
      </c>
      <c r="T40" s="11">
        <f>IF('Used data'!U40="Irrelevant",1,IF(AND(OR(I40="Motorway link",I40="Exit diverge",I40="Entrance merge",I40="Exit ramp",I40="Entrance ramp"),'Used data'!U40="Yes"),0.95,1))</f>
        <v>1</v>
      </c>
      <c r="U40" s="11">
        <f>IF('Used data'!U40="Irrelevant",1,IF(AND(OR(I40="Motorway link",I40="Exit diverge",I40="Entrance merge",I40="Exit ramp",I40="Entrance ramp"),'Used data'!U40="Yes"),0.96,1))</f>
        <v>1</v>
      </c>
      <c r="V40" s="11">
        <f>IF('Used data'!U40="Irrelevant",1,IF(AND(OR(I40="Motorway link",I40="Exit diverge",I40="Entrance merge",I40="Exit ramp",I40="Entrance ramp"),'Used data'!U40="Yes"),0.79,1))</f>
        <v>1</v>
      </c>
      <c r="W40" s="11">
        <f>IF('Used data'!U40="Irrelevant",1,IF(AND(OR(I40="Motorway link",I40="Exit diverge",I40="Entrance merge",I40="Exit ramp",I40="Entrance ramp"),'Used data'!U40="Yes"),0.94,1))</f>
        <v>1</v>
      </c>
      <c r="X40" s="11">
        <f>IF('Used data'!U40="Irrelevant",1,IF(AND(OR(I40="Motorway link",I40="Exit diverge",I40="Entrance merge",I40="Exit ramp",I40="Entrance ramp"),'Used data'!U40="Yes"),0.97,1))</f>
        <v>1</v>
      </c>
      <c r="Y40" s="11">
        <f>IF(AND(I40="Exit ramp",'Used data'!V40="2-curved diamond ramp"),1.32,IF(AND(I40="Exit ramp",'Used data'!V40="S-shaped ramp"),2.05,IF(AND(I40="Exit ramp",'Used data'!V40="U-shaped ramp"),4.11,IF(AND(I40="Exit ramp",'Used data'!V40="Flyover hook ramp"),5.15,IF(AND(I40="Exit ramp",'Used data'!V40="Directional ramp"),1.07,IF(AND(I40="Entrance ramp",'Used data'!V40="2-curved diamond ramp"),0.93,IF(AND(I40="Entrance ramp",'Used data'!V40="S-shaped ramp"),2.48,IF(AND(I40="Entrance ramp",'Used data'!V40="U-shaped ramp"),4.15,IF(AND(I40="Entrance ramp",'Used data'!V40="Flyover hook ramp"),5.26,IF(AND(I40="Entrance ramp",'Used data'!V40="Directional ramp"),1.42,1))))))))))</f>
        <v>1</v>
      </c>
      <c r="Z40" s="11">
        <f>IF(OR('Used data'!W40="Straight",'Used data'!W40="Irrelevant",'Used data'!X40="Irrelevant",'Used data'!Y40="Irrelevant"),1,1+1.545*1000/32.2*((('Used data'!Y40*3268/3600)/('Used data'!W40/0.306))^2)*('Used data'!X40/1000)/G40)</f>
        <v>1</v>
      </c>
      <c r="AA40" s="11">
        <f>IF(OR('Used data'!W40="Straight",'Used data'!W40="Irrelevant",'Used data'!X40="Irrelevant",'Used data'!Y40="Irrelevant"),1,1+1.961*1000/32.2*((('Used data'!Y40*3268/3600)/('Used data'!W40/0.306))^2)*('Used data'!X40/1000)/G40)</f>
        <v>1</v>
      </c>
      <c r="AB40" s="11">
        <f>IF(OR('Used data'!Z40="Straight",'Used data'!Z40="Irrelevant",'Used data'!AA40="Irrelevant",'Used data'!AB40="Irrelevant"),1,1+1.545*1000/32.2*((('Used data'!AB40*3268/3600)/('Used data'!Z40/0.306))^2)*('Used data'!AA40/1000)/G40)</f>
        <v>1</v>
      </c>
      <c r="AC40" s="11">
        <f>IF(OR('Used data'!Z40="Straight",'Used data'!Z40="Irrelevant",'Used data'!AA40="Irrelevant",'Used data'!AB40="Irrelevant"),1,1+1.961*1000/32.2*((('Used data'!AB40*3268/3600)/('Used data'!Z40/0.306))^2)*('Used data'!AA40/1000)/G40)</f>
        <v>1</v>
      </c>
      <c r="AD40" s="11">
        <f>IF(OR('Used data'!AC40="Irrelevant",'Used data'!AC40="No"),1,IF(AND('Used data'!AC40="Yes",OR('Used data'!Q40&lt;301,'Used data'!S40&lt;301)),1-(0.5*('Used data'!R40+'Used data'!T40)/('Used data'!G40*1000)),IF(AND('Used data'!AC40="Yes",OR('Used data'!Q40&lt;601,'Used data'!S40&lt;601)),1-(0.25*('Used data'!R40+'Used data'!T40)/('Used data'!G40*1000)),1)))</f>
        <v>1</v>
      </c>
      <c r="AE40" s="11">
        <f>IF(OR('Used data'!AC40="Irrelevant",'Used data'!AC40="No"),1,IF(AND('Used data'!AC40="Yes",OR('Used data'!Q40&lt;301,'Used data'!S40&lt;301)),1-(0.4*('Used data'!R40+'Used data'!T40)/('Used data'!G40*1000)),IF(AND('Used data'!AC40="Yes",OR('Used data'!Q40&lt;601,'Used data'!S40&lt;601)),1-(0.2*('Used data'!R40+'Used data'!T40)/('Used data'!G40*1000)),1)))</f>
        <v>1</v>
      </c>
      <c r="AF40" s="11">
        <f>IF('Used data'!AD40="110 kph",0.79,1)</f>
        <v>1</v>
      </c>
      <c r="AG40" s="11">
        <f>IF('Used data'!AD40="110 kph",0.94,1)</f>
        <v>1</v>
      </c>
      <c r="AH40" s="11">
        <f>IF('Used data'!AD40="110 kph",0.66,1)</f>
        <v>1</v>
      </c>
      <c r="AI40" s="11">
        <f>IF('Used data'!AD40="110 kph",0.82,1)</f>
        <v>1</v>
      </c>
      <c r="AJ40" s="11">
        <f>IF(AND('Used data'!AE40="Yes",I40="Entrance merge"),0.65*'Used data'!AF40+1-'Used data'!AF40,1)</f>
        <v>1</v>
      </c>
      <c r="AK40" s="12" t="str">
        <f t="shared" si="0"/>
        <v/>
      </c>
      <c r="AL40" s="12" t="str">
        <f t="shared" si="1"/>
        <v/>
      </c>
      <c r="AM40" s="12" t="str">
        <f t="shared" si="2"/>
        <v/>
      </c>
      <c r="AN40" s="12" t="str">
        <f t="shared" si="3"/>
        <v/>
      </c>
      <c r="AO40" s="12" t="str">
        <f t="shared" si="4"/>
        <v/>
      </c>
      <c r="AP40" s="12" t="str">
        <f t="shared" si="5"/>
        <v/>
      </c>
      <c r="AQ40" s="4" t="str">
        <f t="shared" si="6"/>
        <v/>
      </c>
    </row>
    <row r="41" spans="1:43" x14ac:dyDescent="0.3">
      <c r="A41" s="4" t="str">
        <f>IF('Input data'!A56="","",'Input data'!A56)</f>
        <v/>
      </c>
      <c r="B41" s="4" t="str">
        <f>IF('Input data'!B56="","",'Input data'!B56)</f>
        <v/>
      </c>
      <c r="C41" s="4" t="str">
        <f>IF('Input data'!C56="","",'Input data'!C56)</f>
        <v/>
      </c>
      <c r="D41" s="4" t="str">
        <f>IF('Input data'!D56="","",'Input data'!D56)</f>
        <v/>
      </c>
      <c r="E41" s="4" t="str">
        <f>IF('Input data'!E56="","",'Input data'!E56)</f>
        <v/>
      </c>
      <c r="F41" s="4" t="str">
        <f>IF('Input data'!F56="","",'Input data'!F56)</f>
        <v/>
      </c>
      <c r="G41" s="4">
        <f>IF('Input data'!G56="","",'Input data'!G56)</f>
        <v>0</v>
      </c>
      <c r="H41" s="4" t="str">
        <f>IF('Input data'!H56&gt;0.5,'Input data'!H56,"")</f>
        <v/>
      </c>
      <c r="I41" s="4" t="str">
        <f>IF('Input data'!I56="","",'Input data'!I56)</f>
        <v/>
      </c>
      <c r="J41" s="11">
        <f>IF('Used data'!J41="Irrelevant",1,IF('Used data'!J41&gt;3,1.2,1))</f>
        <v>1</v>
      </c>
      <c r="K41" s="11">
        <f>IF('Used data'!K41="Irrelevant",1,IF(AND(OR(I41="Motorway link",I41="Exit diverge",I41="Entrance merge"),'Used data'!K41&lt;3.5),1+(3.5-'Used data'!K41)*0.12,IF(AND(OR(I41="Exit ramp",I41="Entrance ramp"),'Used data'!K41&lt;3.5),1+(3.5-'Used data'!K41)*0.16,1)))</f>
        <v>1</v>
      </c>
      <c r="L41" s="11">
        <f>IF('Used data'!L41="Irrelevant",1,IF(AND('Used data'!L41="Yes",'Used data'!J41=2),0.6*'Used data'!M41+(1-'Used data'!M41),IF(AND('Used data'!L41="Yes",'Used data'!J41=3),0.7*'Used data'!M41+(1-'Used data'!M41),IF(AND('Used data'!L41="Yes",'Used data'!J41=4),0.76*'Used data'!M41+(1-'Used data'!M41),IF(AND('Used data'!L41="Yes",'Used data'!J41&gt;4.99999999),0.8*'Used data'!M41+(1-'Used data'!M41),1)))))</f>
        <v>1</v>
      </c>
      <c r="M41" s="11">
        <f>IF('Used data'!L41="Irrelevant",1,IF(AND('Used data'!L41="Yes",'Used data'!J41=2),0.8*'Used data'!M41+(1-'Used data'!M41),IF(AND('Used data'!L41="Yes",'Used data'!J41=3),0.85*'Used data'!M41+(1-'Used data'!M41),IF(AND('Used data'!L41="Yes",'Used data'!J41=4),0.88*'Used data'!M41+(1-'Used data'!M41),IF(AND('Used data'!L41="Yes",'Used data'!J41&gt;4.99999999),0.9*'Used data'!M41+(1-'Used data'!M41),1)))))</f>
        <v>1</v>
      </c>
      <c r="N41" s="11">
        <f>IF('Used data'!N41="Irrelevant",1,IF(AND(OR(I41="Motorway link",I41="Exit diverge",I41="Entrance merge"),'Used data'!N41&lt;3),1+(3-'Used data'!N41)*0.09333333,1))</f>
        <v>1</v>
      </c>
      <c r="O41" s="11">
        <f>IF('Used data'!N41="Irrelevant",1,IF(AND(OR(I41="Motorway link",I41="Exit diverge",I41="Entrance merge"),'Used data'!N41&lt;3),1+(3-'Used data'!N41)*0.19666667,1))</f>
        <v>1</v>
      </c>
      <c r="P41" s="11">
        <f>IF('Used data'!O41="Irrelevant",1,IF(AND(OR(I41="Motorway link",I41="Exit diverge",I41="Entrance merge"),'Used data'!O41&lt;3.00000001),1+(0.5-'Used data'!O41)*0.04,IF(AND(OR(I41="Exit ramp",I41="Entrance ramp"),'Used data'!O41&lt;3.00000001),1+(0.5-'Used data'!O41)*0.08,IF(OR(I41="Motorway link",I41="Exit diverge",I41="Entrance merge"),0.9,0.8))))</f>
        <v>1</v>
      </c>
      <c r="Q41" s="11">
        <f>IF('Used data'!P41="Irrelevant",1,IF(AND(OR(I41="Motorway link",I41="Exit diverge",I41="Entrance merge"),'Used data'!P41&lt;11.00000001),1+(5-'Used data'!P41)*0.01,0.94))</f>
        <v>1</v>
      </c>
      <c r="R41" s="11">
        <f>IF(OR('Used data'!Q41="Irrelevant",'Used data'!R41="Irrelevant",'Used data'!Q41="Straight"),1,IF(AND(OR(I41="Motorway link",I41="Exit diverge",I41="Entrance merge"),'Used data'!Q41&lt;4000),(EXP(0.1096*1746.5/'Used data'!Q41)/EXP(0.1096*1746.5/4000))*('Used data'!R41/1000)/G41+(G41-'Used data'!R41/1000)/G41,1))</f>
        <v>1</v>
      </c>
      <c r="S41" s="11">
        <f>IF(OR('Used data'!S41="Irrelevant",'Used data'!T41="Irrelevant",'Used data'!S41="Straight"),1,IF(AND(OR(I41="Motorway link",I41="Exit diverge",I41="Entrance merge"),'Used data'!S41&lt;4000),(EXP(0.1096*1746.5/'Used data'!S41)/EXP(0.1096*1746.5/4000))*('Used data'!T41/1000)/G41+(G41-'Used data'!T41/1000)/G41,1))</f>
        <v>1</v>
      </c>
      <c r="T41" s="11">
        <f>IF('Used data'!U41="Irrelevant",1,IF(AND(OR(I41="Motorway link",I41="Exit diverge",I41="Entrance merge",I41="Exit ramp",I41="Entrance ramp"),'Used data'!U41="Yes"),0.95,1))</f>
        <v>1</v>
      </c>
      <c r="U41" s="11">
        <f>IF('Used data'!U41="Irrelevant",1,IF(AND(OR(I41="Motorway link",I41="Exit diverge",I41="Entrance merge",I41="Exit ramp",I41="Entrance ramp"),'Used data'!U41="Yes"),0.96,1))</f>
        <v>1</v>
      </c>
      <c r="V41" s="11">
        <f>IF('Used data'!U41="Irrelevant",1,IF(AND(OR(I41="Motorway link",I41="Exit diverge",I41="Entrance merge",I41="Exit ramp",I41="Entrance ramp"),'Used data'!U41="Yes"),0.79,1))</f>
        <v>1</v>
      </c>
      <c r="W41" s="11">
        <f>IF('Used data'!U41="Irrelevant",1,IF(AND(OR(I41="Motorway link",I41="Exit diverge",I41="Entrance merge",I41="Exit ramp",I41="Entrance ramp"),'Used data'!U41="Yes"),0.94,1))</f>
        <v>1</v>
      </c>
      <c r="X41" s="11">
        <f>IF('Used data'!U41="Irrelevant",1,IF(AND(OR(I41="Motorway link",I41="Exit diverge",I41="Entrance merge",I41="Exit ramp",I41="Entrance ramp"),'Used data'!U41="Yes"),0.97,1))</f>
        <v>1</v>
      </c>
      <c r="Y41" s="11">
        <f>IF(AND(I41="Exit ramp",'Used data'!V41="2-curved diamond ramp"),1.32,IF(AND(I41="Exit ramp",'Used data'!V41="S-shaped ramp"),2.05,IF(AND(I41="Exit ramp",'Used data'!V41="U-shaped ramp"),4.11,IF(AND(I41="Exit ramp",'Used data'!V41="Flyover hook ramp"),5.15,IF(AND(I41="Exit ramp",'Used data'!V41="Directional ramp"),1.07,IF(AND(I41="Entrance ramp",'Used data'!V41="2-curved diamond ramp"),0.93,IF(AND(I41="Entrance ramp",'Used data'!V41="S-shaped ramp"),2.48,IF(AND(I41="Entrance ramp",'Used data'!V41="U-shaped ramp"),4.15,IF(AND(I41="Entrance ramp",'Used data'!V41="Flyover hook ramp"),5.26,IF(AND(I41="Entrance ramp",'Used data'!V41="Directional ramp"),1.42,1))))))))))</f>
        <v>1</v>
      </c>
      <c r="Z41" s="11">
        <f>IF(OR('Used data'!W41="Straight",'Used data'!W41="Irrelevant",'Used data'!X41="Irrelevant",'Used data'!Y41="Irrelevant"),1,1+1.545*1000/32.2*((('Used data'!Y41*3268/3600)/('Used data'!W41/0.306))^2)*('Used data'!X41/1000)/G41)</f>
        <v>1</v>
      </c>
      <c r="AA41" s="11">
        <f>IF(OR('Used data'!W41="Straight",'Used data'!W41="Irrelevant",'Used data'!X41="Irrelevant",'Used data'!Y41="Irrelevant"),1,1+1.961*1000/32.2*((('Used data'!Y41*3268/3600)/('Used data'!W41/0.306))^2)*('Used data'!X41/1000)/G41)</f>
        <v>1</v>
      </c>
      <c r="AB41" s="11">
        <f>IF(OR('Used data'!Z41="Straight",'Used data'!Z41="Irrelevant",'Used data'!AA41="Irrelevant",'Used data'!AB41="Irrelevant"),1,1+1.545*1000/32.2*((('Used data'!AB41*3268/3600)/('Used data'!Z41/0.306))^2)*('Used data'!AA41/1000)/G41)</f>
        <v>1</v>
      </c>
      <c r="AC41" s="11">
        <f>IF(OR('Used data'!Z41="Straight",'Used data'!Z41="Irrelevant",'Used data'!AA41="Irrelevant",'Used data'!AB41="Irrelevant"),1,1+1.961*1000/32.2*((('Used data'!AB41*3268/3600)/('Used data'!Z41/0.306))^2)*('Used data'!AA41/1000)/G41)</f>
        <v>1</v>
      </c>
      <c r="AD41" s="11">
        <f>IF(OR('Used data'!AC41="Irrelevant",'Used data'!AC41="No"),1,IF(AND('Used data'!AC41="Yes",OR('Used data'!Q41&lt;301,'Used data'!S41&lt;301)),1-(0.5*('Used data'!R41+'Used data'!T41)/('Used data'!G41*1000)),IF(AND('Used data'!AC41="Yes",OR('Used data'!Q41&lt;601,'Used data'!S41&lt;601)),1-(0.25*('Used data'!R41+'Used data'!T41)/('Used data'!G41*1000)),1)))</f>
        <v>1</v>
      </c>
      <c r="AE41" s="11">
        <f>IF(OR('Used data'!AC41="Irrelevant",'Used data'!AC41="No"),1,IF(AND('Used data'!AC41="Yes",OR('Used data'!Q41&lt;301,'Used data'!S41&lt;301)),1-(0.4*('Used data'!R41+'Used data'!T41)/('Used data'!G41*1000)),IF(AND('Used data'!AC41="Yes",OR('Used data'!Q41&lt;601,'Used data'!S41&lt;601)),1-(0.2*('Used data'!R41+'Used data'!T41)/('Used data'!G41*1000)),1)))</f>
        <v>1</v>
      </c>
      <c r="AF41" s="11">
        <f>IF('Used data'!AD41="110 kph",0.79,1)</f>
        <v>1</v>
      </c>
      <c r="AG41" s="11">
        <f>IF('Used data'!AD41="110 kph",0.94,1)</f>
        <v>1</v>
      </c>
      <c r="AH41" s="11">
        <f>IF('Used data'!AD41="110 kph",0.66,1)</f>
        <v>1</v>
      </c>
      <c r="AI41" s="11">
        <f>IF('Used data'!AD41="110 kph",0.82,1)</f>
        <v>1</v>
      </c>
      <c r="AJ41" s="11">
        <f>IF(AND('Used data'!AE41="Yes",I41="Entrance merge"),0.65*'Used data'!AF41+1-'Used data'!AF41,1)</f>
        <v>1</v>
      </c>
      <c r="AK41" s="12" t="str">
        <f t="shared" si="0"/>
        <v/>
      </c>
      <c r="AL41" s="12" t="str">
        <f t="shared" si="1"/>
        <v/>
      </c>
      <c r="AM41" s="12" t="str">
        <f t="shared" si="2"/>
        <v/>
      </c>
      <c r="AN41" s="12" t="str">
        <f t="shared" si="3"/>
        <v/>
      </c>
      <c r="AO41" s="12" t="str">
        <f t="shared" si="4"/>
        <v/>
      </c>
      <c r="AP41" s="12" t="str">
        <f t="shared" si="5"/>
        <v/>
      </c>
      <c r="AQ41" s="4" t="str">
        <f t="shared" si="6"/>
        <v/>
      </c>
    </row>
    <row r="42" spans="1:43" x14ac:dyDescent="0.3">
      <c r="A42" s="4" t="str">
        <f>IF('Input data'!A57="","",'Input data'!A57)</f>
        <v/>
      </c>
      <c r="B42" s="4" t="str">
        <f>IF('Input data'!B57="","",'Input data'!B57)</f>
        <v/>
      </c>
      <c r="C42" s="4" t="str">
        <f>IF('Input data'!C57="","",'Input data'!C57)</f>
        <v/>
      </c>
      <c r="D42" s="4" t="str">
        <f>IF('Input data'!D57="","",'Input data'!D57)</f>
        <v/>
      </c>
      <c r="E42" s="4" t="str">
        <f>IF('Input data'!E57="","",'Input data'!E57)</f>
        <v/>
      </c>
      <c r="F42" s="4" t="str">
        <f>IF('Input data'!F57="","",'Input data'!F57)</f>
        <v/>
      </c>
      <c r="G42" s="4">
        <f>IF('Input data'!G57="","",'Input data'!G57)</f>
        <v>0</v>
      </c>
      <c r="H42" s="4" t="str">
        <f>IF('Input data'!H57&gt;0.5,'Input data'!H57,"")</f>
        <v/>
      </c>
      <c r="I42" s="4" t="str">
        <f>IF('Input data'!I57="","",'Input data'!I57)</f>
        <v/>
      </c>
      <c r="J42" s="11">
        <f>IF('Used data'!J42="Irrelevant",1,IF('Used data'!J42&gt;3,1.2,1))</f>
        <v>1</v>
      </c>
      <c r="K42" s="11">
        <f>IF('Used data'!K42="Irrelevant",1,IF(AND(OR(I42="Motorway link",I42="Exit diverge",I42="Entrance merge"),'Used data'!K42&lt;3.5),1+(3.5-'Used data'!K42)*0.12,IF(AND(OR(I42="Exit ramp",I42="Entrance ramp"),'Used data'!K42&lt;3.5),1+(3.5-'Used data'!K42)*0.16,1)))</f>
        <v>1</v>
      </c>
      <c r="L42" s="11">
        <f>IF('Used data'!L42="Irrelevant",1,IF(AND('Used data'!L42="Yes",'Used data'!J42=2),0.6*'Used data'!M42+(1-'Used data'!M42),IF(AND('Used data'!L42="Yes",'Used data'!J42=3),0.7*'Used data'!M42+(1-'Used data'!M42),IF(AND('Used data'!L42="Yes",'Used data'!J42=4),0.76*'Used data'!M42+(1-'Used data'!M42),IF(AND('Used data'!L42="Yes",'Used data'!J42&gt;4.99999999),0.8*'Used data'!M42+(1-'Used data'!M42),1)))))</f>
        <v>1</v>
      </c>
      <c r="M42" s="11">
        <f>IF('Used data'!L42="Irrelevant",1,IF(AND('Used data'!L42="Yes",'Used data'!J42=2),0.8*'Used data'!M42+(1-'Used data'!M42),IF(AND('Used data'!L42="Yes",'Used data'!J42=3),0.85*'Used data'!M42+(1-'Used data'!M42),IF(AND('Used data'!L42="Yes",'Used data'!J42=4),0.88*'Used data'!M42+(1-'Used data'!M42),IF(AND('Used data'!L42="Yes",'Used data'!J42&gt;4.99999999),0.9*'Used data'!M42+(1-'Used data'!M42),1)))))</f>
        <v>1</v>
      </c>
      <c r="N42" s="11">
        <f>IF('Used data'!N42="Irrelevant",1,IF(AND(OR(I42="Motorway link",I42="Exit diverge",I42="Entrance merge"),'Used data'!N42&lt;3),1+(3-'Used data'!N42)*0.09333333,1))</f>
        <v>1</v>
      </c>
      <c r="O42" s="11">
        <f>IF('Used data'!N42="Irrelevant",1,IF(AND(OR(I42="Motorway link",I42="Exit diverge",I42="Entrance merge"),'Used data'!N42&lt;3),1+(3-'Used data'!N42)*0.19666667,1))</f>
        <v>1</v>
      </c>
      <c r="P42" s="11">
        <f>IF('Used data'!O42="Irrelevant",1,IF(AND(OR(I42="Motorway link",I42="Exit diverge",I42="Entrance merge"),'Used data'!O42&lt;3.00000001),1+(0.5-'Used data'!O42)*0.04,IF(AND(OR(I42="Exit ramp",I42="Entrance ramp"),'Used data'!O42&lt;3.00000001),1+(0.5-'Used data'!O42)*0.08,IF(OR(I42="Motorway link",I42="Exit diverge",I42="Entrance merge"),0.9,0.8))))</f>
        <v>1</v>
      </c>
      <c r="Q42" s="11">
        <f>IF('Used data'!P42="Irrelevant",1,IF(AND(OR(I42="Motorway link",I42="Exit diverge",I42="Entrance merge"),'Used data'!P42&lt;11.00000001),1+(5-'Used data'!P42)*0.01,0.94))</f>
        <v>1</v>
      </c>
      <c r="R42" s="11">
        <f>IF(OR('Used data'!Q42="Irrelevant",'Used data'!R42="Irrelevant",'Used data'!Q42="Straight"),1,IF(AND(OR(I42="Motorway link",I42="Exit diverge",I42="Entrance merge"),'Used data'!Q42&lt;4000),(EXP(0.1096*1746.5/'Used data'!Q42)/EXP(0.1096*1746.5/4000))*('Used data'!R42/1000)/G42+(G42-'Used data'!R42/1000)/G42,1))</f>
        <v>1</v>
      </c>
      <c r="S42" s="11">
        <f>IF(OR('Used data'!S42="Irrelevant",'Used data'!T42="Irrelevant",'Used data'!S42="Straight"),1,IF(AND(OR(I42="Motorway link",I42="Exit diverge",I42="Entrance merge"),'Used data'!S42&lt;4000),(EXP(0.1096*1746.5/'Used data'!S42)/EXP(0.1096*1746.5/4000))*('Used data'!T42/1000)/G42+(G42-'Used data'!T42/1000)/G42,1))</f>
        <v>1</v>
      </c>
      <c r="T42" s="11">
        <f>IF('Used data'!U42="Irrelevant",1,IF(AND(OR(I42="Motorway link",I42="Exit diverge",I42="Entrance merge",I42="Exit ramp",I42="Entrance ramp"),'Used data'!U42="Yes"),0.95,1))</f>
        <v>1</v>
      </c>
      <c r="U42" s="11">
        <f>IF('Used data'!U42="Irrelevant",1,IF(AND(OR(I42="Motorway link",I42="Exit diverge",I42="Entrance merge",I42="Exit ramp",I42="Entrance ramp"),'Used data'!U42="Yes"),0.96,1))</f>
        <v>1</v>
      </c>
      <c r="V42" s="11">
        <f>IF('Used data'!U42="Irrelevant",1,IF(AND(OR(I42="Motorway link",I42="Exit diverge",I42="Entrance merge",I42="Exit ramp",I42="Entrance ramp"),'Used data'!U42="Yes"),0.79,1))</f>
        <v>1</v>
      </c>
      <c r="W42" s="11">
        <f>IF('Used data'!U42="Irrelevant",1,IF(AND(OR(I42="Motorway link",I42="Exit diverge",I42="Entrance merge",I42="Exit ramp",I42="Entrance ramp"),'Used data'!U42="Yes"),0.94,1))</f>
        <v>1</v>
      </c>
      <c r="X42" s="11">
        <f>IF('Used data'!U42="Irrelevant",1,IF(AND(OR(I42="Motorway link",I42="Exit diverge",I42="Entrance merge",I42="Exit ramp",I42="Entrance ramp"),'Used data'!U42="Yes"),0.97,1))</f>
        <v>1</v>
      </c>
      <c r="Y42" s="11">
        <f>IF(AND(I42="Exit ramp",'Used data'!V42="2-curved diamond ramp"),1.32,IF(AND(I42="Exit ramp",'Used data'!V42="S-shaped ramp"),2.05,IF(AND(I42="Exit ramp",'Used data'!V42="U-shaped ramp"),4.11,IF(AND(I42="Exit ramp",'Used data'!V42="Flyover hook ramp"),5.15,IF(AND(I42="Exit ramp",'Used data'!V42="Directional ramp"),1.07,IF(AND(I42="Entrance ramp",'Used data'!V42="2-curved diamond ramp"),0.93,IF(AND(I42="Entrance ramp",'Used data'!V42="S-shaped ramp"),2.48,IF(AND(I42="Entrance ramp",'Used data'!V42="U-shaped ramp"),4.15,IF(AND(I42="Entrance ramp",'Used data'!V42="Flyover hook ramp"),5.26,IF(AND(I42="Entrance ramp",'Used data'!V42="Directional ramp"),1.42,1))))))))))</f>
        <v>1</v>
      </c>
      <c r="Z42" s="11">
        <f>IF(OR('Used data'!W42="Straight",'Used data'!W42="Irrelevant",'Used data'!X42="Irrelevant",'Used data'!Y42="Irrelevant"),1,1+1.545*1000/32.2*((('Used data'!Y42*3268/3600)/('Used data'!W42/0.306))^2)*('Used data'!X42/1000)/G42)</f>
        <v>1</v>
      </c>
      <c r="AA42" s="11">
        <f>IF(OR('Used data'!W42="Straight",'Used data'!W42="Irrelevant",'Used data'!X42="Irrelevant",'Used data'!Y42="Irrelevant"),1,1+1.961*1000/32.2*((('Used data'!Y42*3268/3600)/('Used data'!W42/0.306))^2)*('Used data'!X42/1000)/G42)</f>
        <v>1</v>
      </c>
      <c r="AB42" s="11">
        <f>IF(OR('Used data'!Z42="Straight",'Used data'!Z42="Irrelevant",'Used data'!AA42="Irrelevant",'Used data'!AB42="Irrelevant"),1,1+1.545*1000/32.2*((('Used data'!AB42*3268/3600)/('Used data'!Z42/0.306))^2)*('Used data'!AA42/1000)/G42)</f>
        <v>1</v>
      </c>
      <c r="AC42" s="11">
        <f>IF(OR('Used data'!Z42="Straight",'Used data'!Z42="Irrelevant",'Used data'!AA42="Irrelevant",'Used data'!AB42="Irrelevant"),1,1+1.961*1000/32.2*((('Used data'!AB42*3268/3600)/('Used data'!Z42/0.306))^2)*('Used data'!AA42/1000)/G42)</f>
        <v>1</v>
      </c>
      <c r="AD42" s="11">
        <f>IF(OR('Used data'!AC42="Irrelevant",'Used data'!AC42="No"),1,IF(AND('Used data'!AC42="Yes",OR('Used data'!Q42&lt;301,'Used data'!S42&lt;301)),1-(0.5*('Used data'!R42+'Used data'!T42)/('Used data'!G42*1000)),IF(AND('Used data'!AC42="Yes",OR('Used data'!Q42&lt;601,'Used data'!S42&lt;601)),1-(0.25*('Used data'!R42+'Used data'!T42)/('Used data'!G42*1000)),1)))</f>
        <v>1</v>
      </c>
      <c r="AE42" s="11">
        <f>IF(OR('Used data'!AC42="Irrelevant",'Used data'!AC42="No"),1,IF(AND('Used data'!AC42="Yes",OR('Used data'!Q42&lt;301,'Used data'!S42&lt;301)),1-(0.4*('Used data'!R42+'Used data'!T42)/('Used data'!G42*1000)),IF(AND('Used data'!AC42="Yes",OR('Used data'!Q42&lt;601,'Used data'!S42&lt;601)),1-(0.2*('Used data'!R42+'Used data'!T42)/('Used data'!G42*1000)),1)))</f>
        <v>1</v>
      </c>
      <c r="AF42" s="11">
        <f>IF('Used data'!AD42="110 kph",0.79,1)</f>
        <v>1</v>
      </c>
      <c r="AG42" s="11">
        <f>IF('Used data'!AD42="110 kph",0.94,1)</f>
        <v>1</v>
      </c>
      <c r="AH42" s="11">
        <f>IF('Used data'!AD42="110 kph",0.66,1)</f>
        <v>1</v>
      </c>
      <c r="AI42" s="11">
        <f>IF('Used data'!AD42="110 kph",0.82,1)</f>
        <v>1</v>
      </c>
      <c r="AJ42" s="11">
        <f>IF(AND('Used data'!AE42="Yes",I42="Entrance merge"),0.65*'Used data'!AF42+1-'Used data'!AF42,1)</f>
        <v>1</v>
      </c>
      <c r="AK42" s="12" t="str">
        <f t="shared" si="0"/>
        <v/>
      </c>
      <c r="AL42" s="12" t="str">
        <f t="shared" si="1"/>
        <v/>
      </c>
      <c r="AM42" s="12" t="str">
        <f t="shared" si="2"/>
        <v/>
      </c>
      <c r="AN42" s="12" t="str">
        <f t="shared" si="3"/>
        <v/>
      </c>
      <c r="AO42" s="12" t="str">
        <f t="shared" si="4"/>
        <v/>
      </c>
      <c r="AP42" s="12" t="str">
        <f t="shared" si="5"/>
        <v/>
      </c>
      <c r="AQ42" s="4" t="str">
        <f t="shared" si="6"/>
        <v/>
      </c>
    </row>
    <row r="43" spans="1:43" x14ac:dyDescent="0.3">
      <c r="A43" s="4" t="str">
        <f>IF('Input data'!A58="","",'Input data'!A58)</f>
        <v/>
      </c>
      <c r="B43" s="4" t="str">
        <f>IF('Input data'!B58="","",'Input data'!B58)</f>
        <v/>
      </c>
      <c r="C43" s="4" t="str">
        <f>IF('Input data'!C58="","",'Input data'!C58)</f>
        <v/>
      </c>
      <c r="D43" s="4" t="str">
        <f>IF('Input data'!D58="","",'Input data'!D58)</f>
        <v/>
      </c>
      <c r="E43" s="4" t="str">
        <f>IF('Input data'!E58="","",'Input data'!E58)</f>
        <v/>
      </c>
      <c r="F43" s="4" t="str">
        <f>IF('Input data'!F58="","",'Input data'!F58)</f>
        <v/>
      </c>
      <c r="G43" s="4">
        <f>IF('Input data'!G58="","",'Input data'!G58)</f>
        <v>0</v>
      </c>
      <c r="H43" s="4" t="str">
        <f>IF('Input data'!H58&gt;0.5,'Input data'!H58,"")</f>
        <v/>
      </c>
      <c r="I43" s="4" t="str">
        <f>IF('Input data'!I58="","",'Input data'!I58)</f>
        <v/>
      </c>
      <c r="J43" s="11">
        <f>IF('Used data'!J43="Irrelevant",1,IF('Used data'!J43&gt;3,1.2,1))</f>
        <v>1</v>
      </c>
      <c r="K43" s="11">
        <f>IF('Used data'!K43="Irrelevant",1,IF(AND(OR(I43="Motorway link",I43="Exit diverge",I43="Entrance merge"),'Used data'!K43&lt;3.5),1+(3.5-'Used data'!K43)*0.12,IF(AND(OR(I43="Exit ramp",I43="Entrance ramp"),'Used data'!K43&lt;3.5),1+(3.5-'Used data'!K43)*0.16,1)))</f>
        <v>1</v>
      </c>
      <c r="L43" s="11">
        <f>IF('Used data'!L43="Irrelevant",1,IF(AND('Used data'!L43="Yes",'Used data'!J43=2),0.6*'Used data'!M43+(1-'Used data'!M43),IF(AND('Used data'!L43="Yes",'Used data'!J43=3),0.7*'Used data'!M43+(1-'Used data'!M43),IF(AND('Used data'!L43="Yes",'Used data'!J43=4),0.76*'Used data'!M43+(1-'Used data'!M43),IF(AND('Used data'!L43="Yes",'Used data'!J43&gt;4.99999999),0.8*'Used data'!M43+(1-'Used data'!M43),1)))))</f>
        <v>1</v>
      </c>
      <c r="M43" s="11">
        <f>IF('Used data'!L43="Irrelevant",1,IF(AND('Used data'!L43="Yes",'Used data'!J43=2),0.8*'Used data'!M43+(1-'Used data'!M43),IF(AND('Used data'!L43="Yes",'Used data'!J43=3),0.85*'Used data'!M43+(1-'Used data'!M43),IF(AND('Used data'!L43="Yes",'Used data'!J43=4),0.88*'Used data'!M43+(1-'Used data'!M43),IF(AND('Used data'!L43="Yes",'Used data'!J43&gt;4.99999999),0.9*'Used data'!M43+(1-'Used data'!M43),1)))))</f>
        <v>1</v>
      </c>
      <c r="N43" s="11">
        <f>IF('Used data'!N43="Irrelevant",1,IF(AND(OR(I43="Motorway link",I43="Exit diverge",I43="Entrance merge"),'Used data'!N43&lt;3),1+(3-'Used data'!N43)*0.09333333,1))</f>
        <v>1</v>
      </c>
      <c r="O43" s="11">
        <f>IF('Used data'!N43="Irrelevant",1,IF(AND(OR(I43="Motorway link",I43="Exit diverge",I43="Entrance merge"),'Used data'!N43&lt;3),1+(3-'Used data'!N43)*0.19666667,1))</f>
        <v>1</v>
      </c>
      <c r="P43" s="11">
        <f>IF('Used data'!O43="Irrelevant",1,IF(AND(OR(I43="Motorway link",I43="Exit diverge",I43="Entrance merge"),'Used data'!O43&lt;3.00000001),1+(0.5-'Used data'!O43)*0.04,IF(AND(OR(I43="Exit ramp",I43="Entrance ramp"),'Used data'!O43&lt;3.00000001),1+(0.5-'Used data'!O43)*0.08,IF(OR(I43="Motorway link",I43="Exit diverge",I43="Entrance merge"),0.9,0.8))))</f>
        <v>1</v>
      </c>
      <c r="Q43" s="11">
        <f>IF('Used data'!P43="Irrelevant",1,IF(AND(OR(I43="Motorway link",I43="Exit diverge",I43="Entrance merge"),'Used data'!P43&lt;11.00000001),1+(5-'Used data'!P43)*0.01,0.94))</f>
        <v>1</v>
      </c>
      <c r="R43" s="11">
        <f>IF(OR('Used data'!Q43="Irrelevant",'Used data'!R43="Irrelevant",'Used data'!Q43="Straight"),1,IF(AND(OR(I43="Motorway link",I43="Exit diverge",I43="Entrance merge"),'Used data'!Q43&lt;4000),(EXP(0.1096*1746.5/'Used data'!Q43)/EXP(0.1096*1746.5/4000))*('Used data'!R43/1000)/G43+(G43-'Used data'!R43/1000)/G43,1))</f>
        <v>1</v>
      </c>
      <c r="S43" s="11">
        <f>IF(OR('Used data'!S43="Irrelevant",'Used data'!T43="Irrelevant",'Used data'!S43="Straight"),1,IF(AND(OR(I43="Motorway link",I43="Exit diverge",I43="Entrance merge"),'Used data'!S43&lt;4000),(EXP(0.1096*1746.5/'Used data'!S43)/EXP(0.1096*1746.5/4000))*('Used data'!T43/1000)/G43+(G43-'Used data'!T43/1000)/G43,1))</f>
        <v>1</v>
      </c>
      <c r="T43" s="11">
        <f>IF('Used data'!U43="Irrelevant",1,IF(AND(OR(I43="Motorway link",I43="Exit diverge",I43="Entrance merge",I43="Exit ramp",I43="Entrance ramp"),'Used data'!U43="Yes"),0.95,1))</f>
        <v>1</v>
      </c>
      <c r="U43" s="11">
        <f>IF('Used data'!U43="Irrelevant",1,IF(AND(OR(I43="Motorway link",I43="Exit diverge",I43="Entrance merge",I43="Exit ramp",I43="Entrance ramp"),'Used data'!U43="Yes"),0.96,1))</f>
        <v>1</v>
      </c>
      <c r="V43" s="11">
        <f>IF('Used data'!U43="Irrelevant",1,IF(AND(OR(I43="Motorway link",I43="Exit diverge",I43="Entrance merge",I43="Exit ramp",I43="Entrance ramp"),'Used data'!U43="Yes"),0.79,1))</f>
        <v>1</v>
      </c>
      <c r="W43" s="11">
        <f>IF('Used data'!U43="Irrelevant",1,IF(AND(OR(I43="Motorway link",I43="Exit diverge",I43="Entrance merge",I43="Exit ramp",I43="Entrance ramp"),'Used data'!U43="Yes"),0.94,1))</f>
        <v>1</v>
      </c>
      <c r="X43" s="11">
        <f>IF('Used data'!U43="Irrelevant",1,IF(AND(OR(I43="Motorway link",I43="Exit diverge",I43="Entrance merge",I43="Exit ramp",I43="Entrance ramp"),'Used data'!U43="Yes"),0.97,1))</f>
        <v>1</v>
      </c>
      <c r="Y43" s="11">
        <f>IF(AND(I43="Exit ramp",'Used data'!V43="2-curved diamond ramp"),1.32,IF(AND(I43="Exit ramp",'Used data'!V43="S-shaped ramp"),2.05,IF(AND(I43="Exit ramp",'Used data'!V43="U-shaped ramp"),4.11,IF(AND(I43="Exit ramp",'Used data'!V43="Flyover hook ramp"),5.15,IF(AND(I43="Exit ramp",'Used data'!V43="Directional ramp"),1.07,IF(AND(I43="Entrance ramp",'Used data'!V43="2-curved diamond ramp"),0.93,IF(AND(I43="Entrance ramp",'Used data'!V43="S-shaped ramp"),2.48,IF(AND(I43="Entrance ramp",'Used data'!V43="U-shaped ramp"),4.15,IF(AND(I43="Entrance ramp",'Used data'!V43="Flyover hook ramp"),5.26,IF(AND(I43="Entrance ramp",'Used data'!V43="Directional ramp"),1.42,1))))))))))</f>
        <v>1</v>
      </c>
      <c r="Z43" s="11">
        <f>IF(OR('Used data'!W43="Straight",'Used data'!W43="Irrelevant",'Used data'!X43="Irrelevant",'Used data'!Y43="Irrelevant"),1,1+1.545*1000/32.2*((('Used data'!Y43*3268/3600)/('Used data'!W43/0.306))^2)*('Used data'!X43/1000)/G43)</f>
        <v>1</v>
      </c>
      <c r="AA43" s="11">
        <f>IF(OR('Used data'!W43="Straight",'Used data'!W43="Irrelevant",'Used data'!X43="Irrelevant",'Used data'!Y43="Irrelevant"),1,1+1.961*1000/32.2*((('Used data'!Y43*3268/3600)/('Used data'!W43/0.306))^2)*('Used data'!X43/1000)/G43)</f>
        <v>1</v>
      </c>
      <c r="AB43" s="11">
        <f>IF(OR('Used data'!Z43="Straight",'Used data'!Z43="Irrelevant",'Used data'!AA43="Irrelevant",'Used data'!AB43="Irrelevant"),1,1+1.545*1000/32.2*((('Used data'!AB43*3268/3600)/('Used data'!Z43/0.306))^2)*('Used data'!AA43/1000)/G43)</f>
        <v>1</v>
      </c>
      <c r="AC43" s="11">
        <f>IF(OR('Used data'!Z43="Straight",'Used data'!Z43="Irrelevant",'Used data'!AA43="Irrelevant",'Used data'!AB43="Irrelevant"),1,1+1.961*1000/32.2*((('Used data'!AB43*3268/3600)/('Used data'!Z43/0.306))^2)*('Used data'!AA43/1000)/G43)</f>
        <v>1</v>
      </c>
      <c r="AD43" s="11">
        <f>IF(OR('Used data'!AC43="Irrelevant",'Used data'!AC43="No"),1,IF(AND('Used data'!AC43="Yes",OR('Used data'!Q43&lt;301,'Used data'!S43&lt;301)),1-(0.5*('Used data'!R43+'Used data'!T43)/('Used data'!G43*1000)),IF(AND('Used data'!AC43="Yes",OR('Used data'!Q43&lt;601,'Used data'!S43&lt;601)),1-(0.25*('Used data'!R43+'Used data'!T43)/('Used data'!G43*1000)),1)))</f>
        <v>1</v>
      </c>
      <c r="AE43" s="11">
        <f>IF(OR('Used data'!AC43="Irrelevant",'Used data'!AC43="No"),1,IF(AND('Used data'!AC43="Yes",OR('Used data'!Q43&lt;301,'Used data'!S43&lt;301)),1-(0.4*('Used data'!R43+'Used data'!T43)/('Used data'!G43*1000)),IF(AND('Used data'!AC43="Yes",OR('Used data'!Q43&lt;601,'Used data'!S43&lt;601)),1-(0.2*('Used data'!R43+'Used data'!T43)/('Used data'!G43*1000)),1)))</f>
        <v>1</v>
      </c>
      <c r="AF43" s="11">
        <f>IF('Used data'!AD43="110 kph",0.79,1)</f>
        <v>1</v>
      </c>
      <c r="AG43" s="11">
        <f>IF('Used data'!AD43="110 kph",0.94,1)</f>
        <v>1</v>
      </c>
      <c r="AH43" s="11">
        <f>IF('Used data'!AD43="110 kph",0.66,1)</f>
        <v>1</v>
      </c>
      <c r="AI43" s="11">
        <f>IF('Used data'!AD43="110 kph",0.82,1)</f>
        <v>1</v>
      </c>
      <c r="AJ43" s="11">
        <f>IF(AND('Used data'!AE43="Yes",I43="Entrance merge"),0.65*'Used data'!AF43+1-'Used data'!AF43,1)</f>
        <v>1</v>
      </c>
      <c r="AK43" s="12" t="str">
        <f t="shared" si="0"/>
        <v/>
      </c>
      <c r="AL43" s="12" t="str">
        <f t="shared" si="1"/>
        <v/>
      </c>
      <c r="AM43" s="12" t="str">
        <f t="shared" si="2"/>
        <v/>
      </c>
      <c r="AN43" s="12" t="str">
        <f t="shared" si="3"/>
        <v/>
      </c>
      <c r="AO43" s="12" t="str">
        <f t="shared" si="4"/>
        <v/>
      </c>
      <c r="AP43" s="12" t="str">
        <f t="shared" si="5"/>
        <v/>
      </c>
      <c r="AQ43" s="4" t="str">
        <f t="shared" si="6"/>
        <v/>
      </c>
    </row>
    <row r="44" spans="1:43" x14ac:dyDescent="0.3">
      <c r="A44" s="4" t="str">
        <f>IF('Input data'!A59="","",'Input data'!A59)</f>
        <v/>
      </c>
      <c r="B44" s="4" t="str">
        <f>IF('Input data'!B59="","",'Input data'!B59)</f>
        <v/>
      </c>
      <c r="C44" s="4" t="str">
        <f>IF('Input data'!C59="","",'Input data'!C59)</f>
        <v/>
      </c>
      <c r="D44" s="4" t="str">
        <f>IF('Input data'!D59="","",'Input data'!D59)</f>
        <v/>
      </c>
      <c r="E44" s="4" t="str">
        <f>IF('Input data'!E59="","",'Input data'!E59)</f>
        <v/>
      </c>
      <c r="F44" s="4" t="str">
        <f>IF('Input data'!F59="","",'Input data'!F59)</f>
        <v/>
      </c>
      <c r="G44" s="4">
        <f>IF('Input data'!G59="","",'Input data'!G59)</f>
        <v>0</v>
      </c>
      <c r="H44" s="4" t="str">
        <f>IF('Input data'!H59&gt;0.5,'Input data'!H59,"")</f>
        <v/>
      </c>
      <c r="I44" s="4" t="str">
        <f>IF('Input data'!I59="","",'Input data'!I59)</f>
        <v/>
      </c>
      <c r="J44" s="11">
        <f>IF('Used data'!J44="Irrelevant",1,IF('Used data'!J44&gt;3,1.2,1))</f>
        <v>1</v>
      </c>
      <c r="K44" s="11">
        <f>IF('Used data'!K44="Irrelevant",1,IF(AND(OR(I44="Motorway link",I44="Exit diverge",I44="Entrance merge"),'Used data'!K44&lt;3.5),1+(3.5-'Used data'!K44)*0.12,IF(AND(OR(I44="Exit ramp",I44="Entrance ramp"),'Used data'!K44&lt;3.5),1+(3.5-'Used data'!K44)*0.16,1)))</f>
        <v>1</v>
      </c>
      <c r="L44" s="11">
        <f>IF('Used data'!L44="Irrelevant",1,IF(AND('Used data'!L44="Yes",'Used data'!J44=2),0.6*'Used data'!M44+(1-'Used data'!M44),IF(AND('Used data'!L44="Yes",'Used data'!J44=3),0.7*'Used data'!M44+(1-'Used data'!M44),IF(AND('Used data'!L44="Yes",'Used data'!J44=4),0.76*'Used data'!M44+(1-'Used data'!M44),IF(AND('Used data'!L44="Yes",'Used data'!J44&gt;4.99999999),0.8*'Used data'!M44+(1-'Used data'!M44),1)))))</f>
        <v>1</v>
      </c>
      <c r="M44" s="11">
        <f>IF('Used data'!L44="Irrelevant",1,IF(AND('Used data'!L44="Yes",'Used data'!J44=2),0.8*'Used data'!M44+(1-'Used data'!M44),IF(AND('Used data'!L44="Yes",'Used data'!J44=3),0.85*'Used data'!M44+(1-'Used data'!M44),IF(AND('Used data'!L44="Yes",'Used data'!J44=4),0.88*'Used data'!M44+(1-'Used data'!M44),IF(AND('Used data'!L44="Yes",'Used data'!J44&gt;4.99999999),0.9*'Used data'!M44+(1-'Used data'!M44),1)))))</f>
        <v>1</v>
      </c>
      <c r="N44" s="11">
        <f>IF('Used data'!N44="Irrelevant",1,IF(AND(OR(I44="Motorway link",I44="Exit diverge",I44="Entrance merge"),'Used data'!N44&lt;3),1+(3-'Used data'!N44)*0.09333333,1))</f>
        <v>1</v>
      </c>
      <c r="O44" s="11">
        <f>IF('Used data'!N44="Irrelevant",1,IF(AND(OR(I44="Motorway link",I44="Exit diverge",I44="Entrance merge"),'Used data'!N44&lt;3),1+(3-'Used data'!N44)*0.19666667,1))</f>
        <v>1</v>
      </c>
      <c r="P44" s="11">
        <f>IF('Used data'!O44="Irrelevant",1,IF(AND(OR(I44="Motorway link",I44="Exit diverge",I44="Entrance merge"),'Used data'!O44&lt;3.00000001),1+(0.5-'Used data'!O44)*0.04,IF(AND(OR(I44="Exit ramp",I44="Entrance ramp"),'Used data'!O44&lt;3.00000001),1+(0.5-'Used data'!O44)*0.08,IF(OR(I44="Motorway link",I44="Exit diverge",I44="Entrance merge"),0.9,0.8))))</f>
        <v>1</v>
      </c>
      <c r="Q44" s="11">
        <f>IF('Used data'!P44="Irrelevant",1,IF(AND(OR(I44="Motorway link",I44="Exit diverge",I44="Entrance merge"),'Used data'!P44&lt;11.00000001),1+(5-'Used data'!P44)*0.01,0.94))</f>
        <v>1</v>
      </c>
      <c r="R44" s="11">
        <f>IF(OR('Used data'!Q44="Irrelevant",'Used data'!R44="Irrelevant",'Used data'!Q44="Straight"),1,IF(AND(OR(I44="Motorway link",I44="Exit diverge",I44="Entrance merge"),'Used data'!Q44&lt;4000),(EXP(0.1096*1746.5/'Used data'!Q44)/EXP(0.1096*1746.5/4000))*('Used data'!R44/1000)/G44+(G44-'Used data'!R44/1000)/G44,1))</f>
        <v>1</v>
      </c>
      <c r="S44" s="11">
        <f>IF(OR('Used data'!S44="Irrelevant",'Used data'!T44="Irrelevant",'Used data'!S44="Straight"),1,IF(AND(OR(I44="Motorway link",I44="Exit diverge",I44="Entrance merge"),'Used data'!S44&lt;4000),(EXP(0.1096*1746.5/'Used data'!S44)/EXP(0.1096*1746.5/4000))*('Used data'!T44/1000)/G44+(G44-'Used data'!T44/1000)/G44,1))</f>
        <v>1</v>
      </c>
      <c r="T44" s="11">
        <f>IF('Used data'!U44="Irrelevant",1,IF(AND(OR(I44="Motorway link",I44="Exit diverge",I44="Entrance merge",I44="Exit ramp",I44="Entrance ramp"),'Used data'!U44="Yes"),0.95,1))</f>
        <v>1</v>
      </c>
      <c r="U44" s="11">
        <f>IF('Used data'!U44="Irrelevant",1,IF(AND(OR(I44="Motorway link",I44="Exit diverge",I44="Entrance merge",I44="Exit ramp",I44="Entrance ramp"),'Used data'!U44="Yes"),0.96,1))</f>
        <v>1</v>
      </c>
      <c r="V44" s="11">
        <f>IF('Used data'!U44="Irrelevant",1,IF(AND(OR(I44="Motorway link",I44="Exit diverge",I44="Entrance merge",I44="Exit ramp",I44="Entrance ramp"),'Used data'!U44="Yes"),0.79,1))</f>
        <v>1</v>
      </c>
      <c r="W44" s="11">
        <f>IF('Used data'!U44="Irrelevant",1,IF(AND(OR(I44="Motorway link",I44="Exit diverge",I44="Entrance merge",I44="Exit ramp",I44="Entrance ramp"),'Used data'!U44="Yes"),0.94,1))</f>
        <v>1</v>
      </c>
      <c r="X44" s="11">
        <f>IF('Used data'!U44="Irrelevant",1,IF(AND(OR(I44="Motorway link",I44="Exit diverge",I44="Entrance merge",I44="Exit ramp",I44="Entrance ramp"),'Used data'!U44="Yes"),0.97,1))</f>
        <v>1</v>
      </c>
      <c r="Y44" s="11">
        <f>IF(AND(I44="Exit ramp",'Used data'!V44="2-curved diamond ramp"),1.32,IF(AND(I44="Exit ramp",'Used data'!V44="S-shaped ramp"),2.05,IF(AND(I44="Exit ramp",'Used data'!V44="U-shaped ramp"),4.11,IF(AND(I44="Exit ramp",'Used data'!V44="Flyover hook ramp"),5.15,IF(AND(I44="Exit ramp",'Used data'!V44="Directional ramp"),1.07,IF(AND(I44="Entrance ramp",'Used data'!V44="2-curved diamond ramp"),0.93,IF(AND(I44="Entrance ramp",'Used data'!V44="S-shaped ramp"),2.48,IF(AND(I44="Entrance ramp",'Used data'!V44="U-shaped ramp"),4.15,IF(AND(I44="Entrance ramp",'Used data'!V44="Flyover hook ramp"),5.26,IF(AND(I44="Entrance ramp",'Used data'!V44="Directional ramp"),1.42,1))))))))))</f>
        <v>1</v>
      </c>
      <c r="Z44" s="11">
        <f>IF(OR('Used data'!W44="Straight",'Used data'!W44="Irrelevant",'Used data'!X44="Irrelevant",'Used data'!Y44="Irrelevant"),1,1+1.545*1000/32.2*((('Used data'!Y44*3268/3600)/('Used data'!W44/0.306))^2)*('Used data'!X44/1000)/G44)</f>
        <v>1</v>
      </c>
      <c r="AA44" s="11">
        <f>IF(OR('Used data'!W44="Straight",'Used data'!W44="Irrelevant",'Used data'!X44="Irrelevant",'Used data'!Y44="Irrelevant"),1,1+1.961*1000/32.2*((('Used data'!Y44*3268/3600)/('Used data'!W44/0.306))^2)*('Used data'!X44/1000)/G44)</f>
        <v>1</v>
      </c>
      <c r="AB44" s="11">
        <f>IF(OR('Used data'!Z44="Straight",'Used data'!Z44="Irrelevant",'Used data'!AA44="Irrelevant",'Used data'!AB44="Irrelevant"),1,1+1.545*1000/32.2*((('Used data'!AB44*3268/3600)/('Used data'!Z44/0.306))^2)*('Used data'!AA44/1000)/G44)</f>
        <v>1</v>
      </c>
      <c r="AC44" s="11">
        <f>IF(OR('Used data'!Z44="Straight",'Used data'!Z44="Irrelevant",'Used data'!AA44="Irrelevant",'Used data'!AB44="Irrelevant"),1,1+1.961*1000/32.2*((('Used data'!AB44*3268/3600)/('Used data'!Z44/0.306))^2)*('Used data'!AA44/1000)/G44)</f>
        <v>1</v>
      </c>
      <c r="AD44" s="11">
        <f>IF(OR('Used data'!AC44="Irrelevant",'Used data'!AC44="No"),1,IF(AND('Used data'!AC44="Yes",OR('Used data'!Q44&lt;301,'Used data'!S44&lt;301)),1-(0.5*('Used data'!R44+'Used data'!T44)/('Used data'!G44*1000)),IF(AND('Used data'!AC44="Yes",OR('Used data'!Q44&lt;601,'Used data'!S44&lt;601)),1-(0.25*('Used data'!R44+'Used data'!T44)/('Used data'!G44*1000)),1)))</f>
        <v>1</v>
      </c>
      <c r="AE44" s="11">
        <f>IF(OR('Used data'!AC44="Irrelevant",'Used data'!AC44="No"),1,IF(AND('Used data'!AC44="Yes",OR('Used data'!Q44&lt;301,'Used data'!S44&lt;301)),1-(0.4*('Used data'!R44+'Used data'!T44)/('Used data'!G44*1000)),IF(AND('Used data'!AC44="Yes",OR('Used data'!Q44&lt;601,'Used data'!S44&lt;601)),1-(0.2*('Used data'!R44+'Used data'!T44)/('Used data'!G44*1000)),1)))</f>
        <v>1</v>
      </c>
      <c r="AF44" s="11">
        <f>IF('Used data'!AD44="110 kph",0.79,1)</f>
        <v>1</v>
      </c>
      <c r="AG44" s="11">
        <f>IF('Used data'!AD44="110 kph",0.94,1)</f>
        <v>1</v>
      </c>
      <c r="AH44" s="11">
        <f>IF('Used data'!AD44="110 kph",0.66,1)</f>
        <v>1</v>
      </c>
      <c r="AI44" s="11">
        <f>IF('Used data'!AD44="110 kph",0.82,1)</f>
        <v>1</v>
      </c>
      <c r="AJ44" s="11">
        <f>IF(AND('Used data'!AE44="Yes",I44="Entrance merge"),0.65*'Used data'!AF44+1-'Used data'!AF44,1)</f>
        <v>1</v>
      </c>
      <c r="AK44" s="12" t="str">
        <f t="shared" si="0"/>
        <v/>
      </c>
      <c r="AL44" s="12" t="str">
        <f t="shared" si="1"/>
        <v/>
      </c>
      <c r="AM44" s="12" t="str">
        <f t="shared" si="2"/>
        <v/>
      </c>
      <c r="AN44" s="12" t="str">
        <f t="shared" si="3"/>
        <v/>
      </c>
      <c r="AO44" s="12" t="str">
        <f t="shared" si="4"/>
        <v/>
      </c>
      <c r="AP44" s="12" t="str">
        <f t="shared" si="5"/>
        <v/>
      </c>
      <c r="AQ44" s="4" t="str">
        <f t="shared" si="6"/>
        <v/>
      </c>
    </row>
    <row r="45" spans="1:43" x14ac:dyDescent="0.3">
      <c r="A45" s="4" t="str">
        <f>IF('Input data'!A60="","",'Input data'!A60)</f>
        <v/>
      </c>
      <c r="B45" s="4" t="str">
        <f>IF('Input data'!B60="","",'Input data'!B60)</f>
        <v/>
      </c>
      <c r="C45" s="4" t="str">
        <f>IF('Input data'!C60="","",'Input data'!C60)</f>
        <v/>
      </c>
      <c r="D45" s="4" t="str">
        <f>IF('Input data'!D60="","",'Input data'!D60)</f>
        <v/>
      </c>
      <c r="E45" s="4" t="str">
        <f>IF('Input data'!E60="","",'Input data'!E60)</f>
        <v/>
      </c>
      <c r="F45" s="4" t="str">
        <f>IF('Input data'!F60="","",'Input data'!F60)</f>
        <v/>
      </c>
      <c r="G45" s="4">
        <f>IF('Input data'!G60="","",'Input data'!G60)</f>
        <v>0</v>
      </c>
      <c r="H45" s="4" t="str">
        <f>IF('Input data'!H60&gt;0.5,'Input data'!H60,"")</f>
        <v/>
      </c>
      <c r="I45" s="4" t="str">
        <f>IF('Input data'!I60="","",'Input data'!I60)</f>
        <v/>
      </c>
      <c r="J45" s="11">
        <f>IF('Used data'!J45="Irrelevant",1,IF('Used data'!J45&gt;3,1.2,1))</f>
        <v>1</v>
      </c>
      <c r="K45" s="11">
        <f>IF('Used data'!K45="Irrelevant",1,IF(AND(OR(I45="Motorway link",I45="Exit diverge",I45="Entrance merge"),'Used data'!K45&lt;3.5),1+(3.5-'Used data'!K45)*0.12,IF(AND(OR(I45="Exit ramp",I45="Entrance ramp"),'Used data'!K45&lt;3.5),1+(3.5-'Used data'!K45)*0.16,1)))</f>
        <v>1</v>
      </c>
      <c r="L45" s="11">
        <f>IF('Used data'!L45="Irrelevant",1,IF(AND('Used data'!L45="Yes",'Used data'!J45=2),0.6*'Used data'!M45+(1-'Used data'!M45),IF(AND('Used data'!L45="Yes",'Used data'!J45=3),0.7*'Used data'!M45+(1-'Used data'!M45),IF(AND('Used data'!L45="Yes",'Used data'!J45=4),0.76*'Used data'!M45+(1-'Used data'!M45),IF(AND('Used data'!L45="Yes",'Used data'!J45&gt;4.99999999),0.8*'Used data'!M45+(1-'Used data'!M45),1)))))</f>
        <v>1</v>
      </c>
      <c r="M45" s="11">
        <f>IF('Used data'!L45="Irrelevant",1,IF(AND('Used data'!L45="Yes",'Used data'!J45=2),0.8*'Used data'!M45+(1-'Used data'!M45),IF(AND('Used data'!L45="Yes",'Used data'!J45=3),0.85*'Used data'!M45+(1-'Used data'!M45),IF(AND('Used data'!L45="Yes",'Used data'!J45=4),0.88*'Used data'!M45+(1-'Used data'!M45),IF(AND('Used data'!L45="Yes",'Used data'!J45&gt;4.99999999),0.9*'Used data'!M45+(1-'Used data'!M45),1)))))</f>
        <v>1</v>
      </c>
      <c r="N45" s="11">
        <f>IF('Used data'!N45="Irrelevant",1,IF(AND(OR(I45="Motorway link",I45="Exit diverge",I45="Entrance merge"),'Used data'!N45&lt;3),1+(3-'Used data'!N45)*0.09333333,1))</f>
        <v>1</v>
      </c>
      <c r="O45" s="11">
        <f>IF('Used data'!N45="Irrelevant",1,IF(AND(OR(I45="Motorway link",I45="Exit diverge",I45="Entrance merge"),'Used data'!N45&lt;3),1+(3-'Used data'!N45)*0.19666667,1))</f>
        <v>1</v>
      </c>
      <c r="P45" s="11">
        <f>IF('Used data'!O45="Irrelevant",1,IF(AND(OR(I45="Motorway link",I45="Exit diverge",I45="Entrance merge"),'Used data'!O45&lt;3.00000001),1+(0.5-'Used data'!O45)*0.04,IF(AND(OR(I45="Exit ramp",I45="Entrance ramp"),'Used data'!O45&lt;3.00000001),1+(0.5-'Used data'!O45)*0.08,IF(OR(I45="Motorway link",I45="Exit diverge",I45="Entrance merge"),0.9,0.8))))</f>
        <v>1</v>
      </c>
      <c r="Q45" s="11">
        <f>IF('Used data'!P45="Irrelevant",1,IF(AND(OR(I45="Motorway link",I45="Exit diverge",I45="Entrance merge"),'Used data'!P45&lt;11.00000001),1+(5-'Used data'!P45)*0.01,0.94))</f>
        <v>1</v>
      </c>
      <c r="R45" s="11">
        <f>IF(OR('Used data'!Q45="Irrelevant",'Used data'!R45="Irrelevant",'Used data'!Q45="Straight"),1,IF(AND(OR(I45="Motorway link",I45="Exit diverge",I45="Entrance merge"),'Used data'!Q45&lt;4000),(EXP(0.1096*1746.5/'Used data'!Q45)/EXP(0.1096*1746.5/4000))*('Used data'!R45/1000)/G45+(G45-'Used data'!R45/1000)/G45,1))</f>
        <v>1</v>
      </c>
      <c r="S45" s="11">
        <f>IF(OR('Used data'!S45="Irrelevant",'Used data'!T45="Irrelevant",'Used data'!S45="Straight"),1,IF(AND(OR(I45="Motorway link",I45="Exit diverge",I45="Entrance merge"),'Used data'!S45&lt;4000),(EXP(0.1096*1746.5/'Used data'!S45)/EXP(0.1096*1746.5/4000))*('Used data'!T45/1000)/G45+(G45-'Used data'!T45/1000)/G45,1))</f>
        <v>1</v>
      </c>
      <c r="T45" s="11">
        <f>IF('Used data'!U45="Irrelevant",1,IF(AND(OR(I45="Motorway link",I45="Exit diverge",I45="Entrance merge",I45="Exit ramp",I45="Entrance ramp"),'Used data'!U45="Yes"),0.95,1))</f>
        <v>1</v>
      </c>
      <c r="U45" s="11">
        <f>IF('Used data'!U45="Irrelevant",1,IF(AND(OR(I45="Motorway link",I45="Exit diverge",I45="Entrance merge",I45="Exit ramp",I45="Entrance ramp"),'Used data'!U45="Yes"),0.96,1))</f>
        <v>1</v>
      </c>
      <c r="V45" s="11">
        <f>IF('Used data'!U45="Irrelevant",1,IF(AND(OR(I45="Motorway link",I45="Exit diverge",I45="Entrance merge",I45="Exit ramp",I45="Entrance ramp"),'Used data'!U45="Yes"),0.79,1))</f>
        <v>1</v>
      </c>
      <c r="W45" s="11">
        <f>IF('Used data'!U45="Irrelevant",1,IF(AND(OR(I45="Motorway link",I45="Exit diverge",I45="Entrance merge",I45="Exit ramp",I45="Entrance ramp"),'Used data'!U45="Yes"),0.94,1))</f>
        <v>1</v>
      </c>
      <c r="X45" s="11">
        <f>IF('Used data'!U45="Irrelevant",1,IF(AND(OR(I45="Motorway link",I45="Exit diverge",I45="Entrance merge",I45="Exit ramp",I45="Entrance ramp"),'Used data'!U45="Yes"),0.97,1))</f>
        <v>1</v>
      </c>
      <c r="Y45" s="11">
        <f>IF(AND(I45="Exit ramp",'Used data'!V45="2-curved diamond ramp"),1.32,IF(AND(I45="Exit ramp",'Used data'!V45="S-shaped ramp"),2.05,IF(AND(I45="Exit ramp",'Used data'!V45="U-shaped ramp"),4.11,IF(AND(I45="Exit ramp",'Used data'!V45="Flyover hook ramp"),5.15,IF(AND(I45="Exit ramp",'Used data'!V45="Directional ramp"),1.07,IF(AND(I45="Entrance ramp",'Used data'!V45="2-curved diamond ramp"),0.93,IF(AND(I45="Entrance ramp",'Used data'!V45="S-shaped ramp"),2.48,IF(AND(I45="Entrance ramp",'Used data'!V45="U-shaped ramp"),4.15,IF(AND(I45="Entrance ramp",'Used data'!V45="Flyover hook ramp"),5.26,IF(AND(I45="Entrance ramp",'Used data'!V45="Directional ramp"),1.42,1))))))))))</f>
        <v>1</v>
      </c>
      <c r="Z45" s="11">
        <f>IF(OR('Used data'!W45="Straight",'Used data'!W45="Irrelevant",'Used data'!X45="Irrelevant",'Used data'!Y45="Irrelevant"),1,1+1.545*1000/32.2*((('Used data'!Y45*3268/3600)/('Used data'!W45/0.306))^2)*('Used data'!X45/1000)/G45)</f>
        <v>1</v>
      </c>
      <c r="AA45" s="11">
        <f>IF(OR('Used data'!W45="Straight",'Used data'!W45="Irrelevant",'Used data'!X45="Irrelevant",'Used data'!Y45="Irrelevant"),1,1+1.961*1000/32.2*((('Used data'!Y45*3268/3600)/('Used data'!W45/0.306))^2)*('Used data'!X45/1000)/G45)</f>
        <v>1</v>
      </c>
      <c r="AB45" s="11">
        <f>IF(OR('Used data'!Z45="Straight",'Used data'!Z45="Irrelevant",'Used data'!AA45="Irrelevant",'Used data'!AB45="Irrelevant"),1,1+1.545*1000/32.2*((('Used data'!AB45*3268/3600)/('Used data'!Z45/0.306))^2)*('Used data'!AA45/1000)/G45)</f>
        <v>1</v>
      </c>
      <c r="AC45" s="11">
        <f>IF(OR('Used data'!Z45="Straight",'Used data'!Z45="Irrelevant",'Used data'!AA45="Irrelevant",'Used data'!AB45="Irrelevant"),1,1+1.961*1000/32.2*((('Used data'!AB45*3268/3600)/('Used data'!Z45/0.306))^2)*('Used data'!AA45/1000)/G45)</f>
        <v>1</v>
      </c>
      <c r="AD45" s="11">
        <f>IF(OR('Used data'!AC45="Irrelevant",'Used data'!AC45="No"),1,IF(AND('Used data'!AC45="Yes",OR('Used data'!Q45&lt;301,'Used data'!S45&lt;301)),1-(0.5*('Used data'!R45+'Used data'!T45)/('Used data'!G45*1000)),IF(AND('Used data'!AC45="Yes",OR('Used data'!Q45&lt;601,'Used data'!S45&lt;601)),1-(0.25*('Used data'!R45+'Used data'!T45)/('Used data'!G45*1000)),1)))</f>
        <v>1</v>
      </c>
      <c r="AE45" s="11">
        <f>IF(OR('Used data'!AC45="Irrelevant",'Used data'!AC45="No"),1,IF(AND('Used data'!AC45="Yes",OR('Used data'!Q45&lt;301,'Used data'!S45&lt;301)),1-(0.4*('Used data'!R45+'Used data'!T45)/('Used data'!G45*1000)),IF(AND('Used data'!AC45="Yes",OR('Used data'!Q45&lt;601,'Used data'!S45&lt;601)),1-(0.2*('Used data'!R45+'Used data'!T45)/('Used data'!G45*1000)),1)))</f>
        <v>1</v>
      </c>
      <c r="AF45" s="11">
        <f>IF('Used data'!AD45="110 kph",0.79,1)</f>
        <v>1</v>
      </c>
      <c r="AG45" s="11">
        <f>IF('Used data'!AD45="110 kph",0.94,1)</f>
        <v>1</v>
      </c>
      <c r="AH45" s="11">
        <f>IF('Used data'!AD45="110 kph",0.66,1)</f>
        <v>1</v>
      </c>
      <c r="AI45" s="11">
        <f>IF('Used data'!AD45="110 kph",0.82,1)</f>
        <v>1</v>
      </c>
      <c r="AJ45" s="11">
        <f>IF(AND('Used data'!AE45="Yes",I45="Entrance merge"),0.65*'Used data'!AF45+1-'Used data'!AF45,1)</f>
        <v>1</v>
      </c>
      <c r="AK45" s="12" t="str">
        <f t="shared" si="0"/>
        <v/>
      </c>
      <c r="AL45" s="12" t="str">
        <f t="shared" si="1"/>
        <v/>
      </c>
      <c r="AM45" s="12" t="str">
        <f t="shared" si="2"/>
        <v/>
      </c>
      <c r="AN45" s="12" t="str">
        <f t="shared" si="3"/>
        <v/>
      </c>
      <c r="AO45" s="12" t="str">
        <f t="shared" si="4"/>
        <v/>
      </c>
      <c r="AP45" s="12" t="str">
        <f t="shared" si="5"/>
        <v/>
      </c>
      <c r="AQ45" s="4" t="str">
        <f t="shared" si="6"/>
        <v/>
      </c>
    </row>
    <row r="46" spans="1:43" x14ac:dyDescent="0.3">
      <c r="A46" s="4" t="str">
        <f>IF('Input data'!A61="","",'Input data'!A61)</f>
        <v/>
      </c>
      <c r="B46" s="4" t="str">
        <f>IF('Input data'!B61="","",'Input data'!B61)</f>
        <v/>
      </c>
      <c r="C46" s="4" t="str">
        <f>IF('Input data'!C61="","",'Input data'!C61)</f>
        <v/>
      </c>
      <c r="D46" s="4" t="str">
        <f>IF('Input data'!D61="","",'Input data'!D61)</f>
        <v/>
      </c>
      <c r="E46" s="4" t="str">
        <f>IF('Input data'!E61="","",'Input data'!E61)</f>
        <v/>
      </c>
      <c r="F46" s="4" t="str">
        <f>IF('Input data'!F61="","",'Input data'!F61)</f>
        <v/>
      </c>
      <c r="G46" s="4">
        <f>IF('Input data'!G61="","",'Input data'!G61)</f>
        <v>0</v>
      </c>
      <c r="H46" s="4" t="str">
        <f>IF('Input data'!H61&gt;0.5,'Input data'!H61,"")</f>
        <v/>
      </c>
      <c r="I46" s="4" t="str">
        <f>IF('Input data'!I61="","",'Input data'!I61)</f>
        <v/>
      </c>
      <c r="J46" s="11">
        <f>IF('Used data'!J46="Irrelevant",1,IF('Used data'!J46&gt;3,1.2,1))</f>
        <v>1</v>
      </c>
      <c r="K46" s="11">
        <f>IF('Used data'!K46="Irrelevant",1,IF(AND(OR(I46="Motorway link",I46="Exit diverge",I46="Entrance merge"),'Used data'!K46&lt;3.5),1+(3.5-'Used data'!K46)*0.12,IF(AND(OR(I46="Exit ramp",I46="Entrance ramp"),'Used data'!K46&lt;3.5),1+(3.5-'Used data'!K46)*0.16,1)))</f>
        <v>1</v>
      </c>
      <c r="L46" s="11">
        <f>IF('Used data'!L46="Irrelevant",1,IF(AND('Used data'!L46="Yes",'Used data'!J46=2),0.6*'Used data'!M46+(1-'Used data'!M46),IF(AND('Used data'!L46="Yes",'Used data'!J46=3),0.7*'Used data'!M46+(1-'Used data'!M46),IF(AND('Used data'!L46="Yes",'Used data'!J46=4),0.76*'Used data'!M46+(1-'Used data'!M46),IF(AND('Used data'!L46="Yes",'Used data'!J46&gt;4.99999999),0.8*'Used data'!M46+(1-'Used data'!M46),1)))))</f>
        <v>1</v>
      </c>
      <c r="M46" s="11">
        <f>IF('Used data'!L46="Irrelevant",1,IF(AND('Used data'!L46="Yes",'Used data'!J46=2),0.8*'Used data'!M46+(1-'Used data'!M46),IF(AND('Used data'!L46="Yes",'Used data'!J46=3),0.85*'Used data'!M46+(1-'Used data'!M46),IF(AND('Used data'!L46="Yes",'Used data'!J46=4),0.88*'Used data'!M46+(1-'Used data'!M46),IF(AND('Used data'!L46="Yes",'Used data'!J46&gt;4.99999999),0.9*'Used data'!M46+(1-'Used data'!M46),1)))))</f>
        <v>1</v>
      </c>
      <c r="N46" s="11">
        <f>IF('Used data'!N46="Irrelevant",1,IF(AND(OR(I46="Motorway link",I46="Exit diverge",I46="Entrance merge"),'Used data'!N46&lt;3),1+(3-'Used data'!N46)*0.09333333,1))</f>
        <v>1</v>
      </c>
      <c r="O46" s="11">
        <f>IF('Used data'!N46="Irrelevant",1,IF(AND(OR(I46="Motorway link",I46="Exit diverge",I46="Entrance merge"),'Used data'!N46&lt;3),1+(3-'Used data'!N46)*0.19666667,1))</f>
        <v>1</v>
      </c>
      <c r="P46" s="11">
        <f>IF('Used data'!O46="Irrelevant",1,IF(AND(OR(I46="Motorway link",I46="Exit diverge",I46="Entrance merge"),'Used data'!O46&lt;3.00000001),1+(0.5-'Used data'!O46)*0.04,IF(AND(OR(I46="Exit ramp",I46="Entrance ramp"),'Used data'!O46&lt;3.00000001),1+(0.5-'Used data'!O46)*0.08,IF(OR(I46="Motorway link",I46="Exit diverge",I46="Entrance merge"),0.9,0.8))))</f>
        <v>1</v>
      </c>
      <c r="Q46" s="11">
        <f>IF('Used data'!P46="Irrelevant",1,IF(AND(OR(I46="Motorway link",I46="Exit diverge",I46="Entrance merge"),'Used data'!P46&lt;11.00000001),1+(5-'Used data'!P46)*0.01,0.94))</f>
        <v>1</v>
      </c>
      <c r="R46" s="11">
        <f>IF(OR('Used data'!Q46="Irrelevant",'Used data'!R46="Irrelevant",'Used data'!Q46="Straight"),1,IF(AND(OR(I46="Motorway link",I46="Exit diverge",I46="Entrance merge"),'Used data'!Q46&lt;4000),(EXP(0.1096*1746.5/'Used data'!Q46)/EXP(0.1096*1746.5/4000))*('Used data'!R46/1000)/G46+(G46-'Used data'!R46/1000)/G46,1))</f>
        <v>1</v>
      </c>
      <c r="S46" s="11">
        <f>IF(OR('Used data'!S46="Irrelevant",'Used data'!T46="Irrelevant",'Used data'!S46="Straight"),1,IF(AND(OR(I46="Motorway link",I46="Exit diverge",I46="Entrance merge"),'Used data'!S46&lt;4000),(EXP(0.1096*1746.5/'Used data'!S46)/EXP(0.1096*1746.5/4000))*('Used data'!T46/1000)/G46+(G46-'Used data'!T46/1000)/G46,1))</f>
        <v>1</v>
      </c>
      <c r="T46" s="11">
        <f>IF('Used data'!U46="Irrelevant",1,IF(AND(OR(I46="Motorway link",I46="Exit diverge",I46="Entrance merge",I46="Exit ramp",I46="Entrance ramp"),'Used data'!U46="Yes"),0.95,1))</f>
        <v>1</v>
      </c>
      <c r="U46" s="11">
        <f>IF('Used data'!U46="Irrelevant",1,IF(AND(OR(I46="Motorway link",I46="Exit diverge",I46="Entrance merge",I46="Exit ramp",I46="Entrance ramp"),'Used data'!U46="Yes"),0.96,1))</f>
        <v>1</v>
      </c>
      <c r="V46" s="11">
        <f>IF('Used data'!U46="Irrelevant",1,IF(AND(OR(I46="Motorway link",I46="Exit diverge",I46="Entrance merge",I46="Exit ramp",I46="Entrance ramp"),'Used data'!U46="Yes"),0.79,1))</f>
        <v>1</v>
      </c>
      <c r="W46" s="11">
        <f>IF('Used data'!U46="Irrelevant",1,IF(AND(OR(I46="Motorway link",I46="Exit diverge",I46="Entrance merge",I46="Exit ramp",I46="Entrance ramp"),'Used data'!U46="Yes"),0.94,1))</f>
        <v>1</v>
      </c>
      <c r="X46" s="11">
        <f>IF('Used data'!U46="Irrelevant",1,IF(AND(OR(I46="Motorway link",I46="Exit diverge",I46="Entrance merge",I46="Exit ramp",I46="Entrance ramp"),'Used data'!U46="Yes"),0.97,1))</f>
        <v>1</v>
      </c>
      <c r="Y46" s="11">
        <f>IF(AND(I46="Exit ramp",'Used data'!V46="2-curved diamond ramp"),1.32,IF(AND(I46="Exit ramp",'Used data'!V46="S-shaped ramp"),2.05,IF(AND(I46="Exit ramp",'Used data'!V46="U-shaped ramp"),4.11,IF(AND(I46="Exit ramp",'Used data'!V46="Flyover hook ramp"),5.15,IF(AND(I46="Exit ramp",'Used data'!V46="Directional ramp"),1.07,IF(AND(I46="Entrance ramp",'Used data'!V46="2-curved diamond ramp"),0.93,IF(AND(I46="Entrance ramp",'Used data'!V46="S-shaped ramp"),2.48,IF(AND(I46="Entrance ramp",'Used data'!V46="U-shaped ramp"),4.15,IF(AND(I46="Entrance ramp",'Used data'!V46="Flyover hook ramp"),5.26,IF(AND(I46="Entrance ramp",'Used data'!V46="Directional ramp"),1.42,1))))))))))</f>
        <v>1</v>
      </c>
      <c r="Z46" s="11">
        <f>IF(OR('Used data'!W46="Straight",'Used data'!W46="Irrelevant",'Used data'!X46="Irrelevant",'Used data'!Y46="Irrelevant"),1,1+1.545*1000/32.2*((('Used data'!Y46*3268/3600)/('Used data'!W46/0.306))^2)*('Used data'!X46/1000)/G46)</f>
        <v>1</v>
      </c>
      <c r="AA46" s="11">
        <f>IF(OR('Used data'!W46="Straight",'Used data'!W46="Irrelevant",'Used data'!X46="Irrelevant",'Used data'!Y46="Irrelevant"),1,1+1.961*1000/32.2*((('Used data'!Y46*3268/3600)/('Used data'!W46/0.306))^2)*('Used data'!X46/1000)/G46)</f>
        <v>1</v>
      </c>
      <c r="AB46" s="11">
        <f>IF(OR('Used data'!Z46="Straight",'Used data'!Z46="Irrelevant",'Used data'!AA46="Irrelevant",'Used data'!AB46="Irrelevant"),1,1+1.545*1000/32.2*((('Used data'!AB46*3268/3600)/('Used data'!Z46/0.306))^2)*('Used data'!AA46/1000)/G46)</f>
        <v>1</v>
      </c>
      <c r="AC46" s="11">
        <f>IF(OR('Used data'!Z46="Straight",'Used data'!Z46="Irrelevant",'Used data'!AA46="Irrelevant",'Used data'!AB46="Irrelevant"),1,1+1.961*1000/32.2*((('Used data'!AB46*3268/3600)/('Used data'!Z46/0.306))^2)*('Used data'!AA46/1000)/G46)</f>
        <v>1</v>
      </c>
      <c r="AD46" s="11">
        <f>IF(OR('Used data'!AC46="Irrelevant",'Used data'!AC46="No"),1,IF(AND('Used data'!AC46="Yes",OR('Used data'!Q46&lt;301,'Used data'!S46&lt;301)),1-(0.5*('Used data'!R46+'Used data'!T46)/('Used data'!G46*1000)),IF(AND('Used data'!AC46="Yes",OR('Used data'!Q46&lt;601,'Used data'!S46&lt;601)),1-(0.25*('Used data'!R46+'Used data'!T46)/('Used data'!G46*1000)),1)))</f>
        <v>1</v>
      </c>
      <c r="AE46" s="11">
        <f>IF(OR('Used data'!AC46="Irrelevant",'Used data'!AC46="No"),1,IF(AND('Used data'!AC46="Yes",OR('Used data'!Q46&lt;301,'Used data'!S46&lt;301)),1-(0.4*('Used data'!R46+'Used data'!T46)/('Used data'!G46*1000)),IF(AND('Used data'!AC46="Yes",OR('Used data'!Q46&lt;601,'Used data'!S46&lt;601)),1-(0.2*('Used data'!R46+'Used data'!T46)/('Used data'!G46*1000)),1)))</f>
        <v>1</v>
      </c>
      <c r="AF46" s="11">
        <f>IF('Used data'!AD46="110 kph",0.79,1)</f>
        <v>1</v>
      </c>
      <c r="AG46" s="11">
        <f>IF('Used data'!AD46="110 kph",0.94,1)</f>
        <v>1</v>
      </c>
      <c r="AH46" s="11">
        <f>IF('Used data'!AD46="110 kph",0.66,1)</f>
        <v>1</v>
      </c>
      <c r="AI46" s="11">
        <f>IF('Used data'!AD46="110 kph",0.82,1)</f>
        <v>1</v>
      </c>
      <c r="AJ46" s="11">
        <f>IF(AND('Used data'!AE46="Yes",I46="Entrance merge"),0.65*'Used data'!AF46+1-'Used data'!AF46,1)</f>
        <v>1</v>
      </c>
      <c r="AK46" s="12" t="str">
        <f t="shared" si="0"/>
        <v/>
      </c>
      <c r="AL46" s="12" t="str">
        <f t="shared" si="1"/>
        <v/>
      </c>
      <c r="AM46" s="12" t="str">
        <f t="shared" si="2"/>
        <v/>
      </c>
      <c r="AN46" s="12" t="str">
        <f t="shared" si="3"/>
        <v/>
      </c>
      <c r="AO46" s="12" t="str">
        <f t="shared" si="4"/>
        <v/>
      </c>
      <c r="AP46" s="12" t="str">
        <f t="shared" si="5"/>
        <v/>
      </c>
      <c r="AQ46" s="4" t="str">
        <f t="shared" si="6"/>
        <v/>
      </c>
    </row>
    <row r="47" spans="1:43" x14ac:dyDescent="0.3">
      <c r="A47" s="4" t="str">
        <f>IF('Input data'!A62="","",'Input data'!A62)</f>
        <v/>
      </c>
      <c r="B47" s="4" t="str">
        <f>IF('Input data'!B62="","",'Input data'!B62)</f>
        <v/>
      </c>
      <c r="C47" s="4" t="str">
        <f>IF('Input data'!C62="","",'Input data'!C62)</f>
        <v/>
      </c>
      <c r="D47" s="4" t="str">
        <f>IF('Input data'!D62="","",'Input data'!D62)</f>
        <v/>
      </c>
      <c r="E47" s="4" t="str">
        <f>IF('Input data'!E62="","",'Input data'!E62)</f>
        <v/>
      </c>
      <c r="F47" s="4" t="str">
        <f>IF('Input data'!F62="","",'Input data'!F62)</f>
        <v/>
      </c>
      <c r="G47" s="4">
        <f>IF('Input data'!G62="","",'Input data'!G62)</f>
        <v>0</v>
      </c>
      <c r="H47" s="4" t="str">
        <f>IF('Input data'!H62&gt;0.5,'Input data'!H62,"")</f>
        <v/>
      </c>
      <c r="I47" s="4" t="str">
        <f>IF('Input data'!I62="","",'Input data'!I62)</f>
        <v/>
      </c>
      <c r="J47" s="11">
        <f>IF('Used data'!J47="Irrelevant",1,IF('Used data'!J47&gt;3,1.2,1))</f>
        <v>1</v>
      </c>
      <c r="K47" s="11">
        <f>IF('Used data'!K47="Irrelevant",1,IF(AND(OR(I47="Motorway link",I47="Exit diverge",I47="Entrance merge"),'Used data'!K47&lt;3.5),1+(3.5-'Used data'!K47)*0.12,IF(AND(OR(I47="Exit ramp",I47="Entrance ramp"),'Used data'!K47&lt;3.5),1+(3.5-'Used data'!K47)*0.16,1)))</f>
        <v>1</v>
      </c>
      <c r="L47" s="11">
        <f>IF('Used data'!L47="Irrelevant",1,IF(AND('Used data'!L47="Yes",'Used data'!J47=2),0.6*'Used data'!M47+(1-'Used data'!M47),IF(AND('Used data'!L47="Yes",'Used data'!J47=3),0.7*'Used data'!M47+(1-'Used data'!M47),IF(AND('Used data'!L47="Yes",'Used data'!J47=4),0.76*'Used data'!M47+(1-'Used data'!M47),IF(AND('Used data'!L47="Yes",'Used data'!J47&gt;4.99999999),0.8*'Used data'!M47+(1-'Used data'!M47),1)))))</f>
        <v>1</v>
      </c>
      <c r="M47" s="11">
        <f>IF('Used data'!L47="Irrelevant",1,IF(AND('Used data'!L47="Yes",'Used data'!J47=2),0.8*'Used data'!M47+(1-'Used data'!M47),IF(AND('Used data'!L47="Yes",'Used data'!J47=3),0.85*'Used data'!M47+(1-'Used data'!M47),IF(AND('Used data'!L47="Yes",'Used data'!J47=4),0.88*'Used data'!M47+(1-'Used data'!M47),IF(AND('Used data'!L47="Yes",'Used data'!J47&gt;4.99999999),0.9*'Used data'!M47+(1-'Used data'!M47),1)))))</f>
        <v>1</v>
      </c>
      <c r="N47" s="11">
        <f>IF('Used data'!N47="Irrelevant",1,IF(AND(OR(I47="Motorway link",I47="Exit diverge",I47="Entrance merge"),'Used data'!N47&lt;3),1+(3-'Used data'!N47)*0.09333333,1))</f>
        <v>1</v>
      </c>
      <c r="O47" s="11">
        <f>IF('Used data'!N47="Irrelevant",1,IF(AND(OR(I47="Motorway link",I47="Exit diverge",I47="Entrance merge"),'Used data'!N47&lt;3),1+(3-'Used data'!N47)*0.19666667,1))</f>
        <v>1</v>
      </c>
      <c r="P47" s="11">
        <f>IF('Used data'!O47="Irrelevant",1,IF(AND(OR(I47="Motorway link",I47="Exit diverge",I47="Entrance merge"),'Used data'!O47&lt;3.00000001),1+(0.5-'Used data'!O47)*0.04,IF(AND(OR(I47="Exit ramp",I47="Entrance ramp"),'Used data'!O47&lt;3.00000001),1+(0.5-'Used data'!O47)*0.08,IF(OR(I47="Motorway link",I47="Exit diverge",I47="Entrance merge"),0.9,0.8))))</f>
        <v>1</v>
      </c>
      <c r="Q47" s="11">
        <f>IF('Used data'!P47="Irrelevant",1,IF(AND(OR(I47="Motorway link",I47="Exit diverge",I47="Entrance merge"),'Used data'!P47&lt;11.00000001),1+(5-'Used data'!P47)*0.01,0.94))</f>
        <v>1</v>
      </c>
      <c r="R47" s="11">
        <f>IF(OR('Used data'!Q47="Irrelevant",'Used data'!R47="Irrelevant",'Used data'!Q47="Straight"),1,IF(AND(OR(I47="Motorway link",I47="Exit diverge",I47="Entrance merge"),'Used data'!Q47&lt;4000),(EXP(0.1096*1746.5/'Used data'!Q47)/EXP(0.1096*1746.5/4000))*('Used data'!R47/1000)/G47+(G47-'Used data'!R47/1000)/G47,1))</f>
        <v>1</v>
      </c>
      <c r="S47" s="11">
        <f>IF(OR('Used data'!S47="Irrelevant",'Used data'!T47="Irrelevant",'Used data'!S47="Straight"),1,IF(AND(OR(I47="Motorway link",I47="Exit diverge",I47="Entrance merge"),'Used data'!S47&lt;4000),(EXP(0.1096*1746.5/'Used data'!S47)/EXP(0.1096*1746.5/4000))*('Used data'!T47/1000)/G47+(G47-'Used data'!T47/1000)/G47,1))</f>
        <v>1</v>
      </c>
      <c r="T47" s="11">
        <f>IF('Used data'!U47="Irrelevant",1,IF(AND(OR(I47="Motorway link",I47="Exit diverge",I47="Entrance merge",I47="Exit ramp",I47="Entrance ramp"),'Used data'!U47="Yes"),0.95,1))</f>
        <v>1</v>
      </c>
      <c r="U47" s="11">
        <f>IF('Used data'!U47="Irrelevant",1,IF(AND(OR(I47="Motorway link",I47="Exit diverge",I47="Entrance merge",I47="Exit ramp",I47="Entrance ramp"),'Used data'!U47="Yes"),0.96,1))</f>
        <v>1</v>
      </c>
      <c r="V47" s="11">
        <f>IF('Used data'!U47="Irrelevant",1,IF(AND(OR(I47="Motorway link",I47="Exit diverge",I47="Entrance merge",I47="Exit ramp",I47="Entrance ramp"),'Used data'!U47="Yes"),0.79,1))</f>
        <v>1</v>
      </c>
      <c r="W47" s="11">
        <f>IF('Used data'!U47="Irrelevant",1,IF(AND(OR(I47="Motorway link",I47="Exit diverge",I47="Entrance merge",I47="Exit ramp",I47="Entrance ramp"),'Used data'!U47="Yes"),0.94,1))</f>
        <v>1</v>
      </c>
      <c r="X47" s="11">
        <f>IF('Used data'!U47="Irrelevant",1,IF(AND(OR(I47="Motorway link",I47="Exit diverge",I47="Entrance merge",I47="Exit ramp",I47="Entrance ramp"),'Used data'!U47="Yes"),0.97,1))</f>
        <v>1</v>
      </c>
      <c r="Y47" s="11">
        <f>IF(AND(I47="Exit ramp",'Used data'!V47="2-curved diamond ramp"),1.32,IF(AND(I47="Exit ramp",'Used data'!V47="S-shaped ramp"),2.05,IF(AND(I47="Exit ramp",'Used data'!V47="U-shaped ramp"),4.11,IF(AND(I47="Exit ramp",'Used data'!V47="Flyover hook ramp"),5.15,IF(AND(I47="Exit ramp",'Used data'!V47="Directional ramp"),1.07,IF(AND(I47="Entrance ramp",'Used data'!V47="2-curved diamond ramp"),0.93,IF(AND(I47="Entrance ramp",'Used data'!V47="S-shaped ramp"),2.48,IF(AND(I47="Entrance ramp",'Used data'!V47="U-shaped ramp"),4.15,IF(AND(I47="Entrance ramp",'Used data'!V47="Flyover hook ramp"),5.26,IF(AND(I47="Entrance ramp",'Used data'!V47="Directional ramp"),1.42,1))))))))))</f>
        <v>1</v>
      </c>
      <c r="Z47" s="11">
        <f>IF(OR('Used data'!W47="Straight",'Used data'!W47="Irrelevant",'Used data'!X47="Irrelevant",'Used data'!Y47="Irrelevant"),1,1+1.545*1000/32.2*((('Used data'!Y47*3268/3600)/('Used data'!W47/0.306))^2)*('Used data'!X47/1000)/G47)</f>
        <v>1</v>
      </c>
      <c r="AA47" s="11">
        <f>IF(OR('Used data'!W47="Straight",'Used data'!W47="Irrelevant",'Used data'!X47="Irrelevant",'Used data'!Y47="Irrelevant"),1,1+1.961*1000/32.2*((('Used data'!Y47*3268/3600)/('Used data'!W47/0.306))^2)*('Used data'!X47/1000)/G47)</f>
        <v>1</v>
      </c>
      <c r="AB47" s="11">
        <f>IF(OR('Used data'!Z47="Straight",'Used data'!Z47="Irrelevant",'Used data'!AA47="Irrelevant",'Used data'!AB47="Irrelevant"),1,1+1.545*1000/32.2*((('Used data'!AB47*3268/3600)/('Used data'!Z47/0.306))^2)*('Used data'!AA47/1000)/G47)</f>
        <v>1</v>
      </c>
      <c r="AC47" s="11">
        <f>IF(OR('Used data'!Z47="Straight",'Used data'!Z47="Irrelevant",'Used data'!AA47="Irrelevant",'Used data'!AB47="Irrelevant"),1,1+1.961*1000/32.2*((('Used data'!AB47*3268/3600)/('Used data'!Z47/0.306))^2)*('Used data'!AA47/1000)/G47)</f>
        <v>1</v>
      </c>
      <c r="AD47" s="11">
        <f>IF(OR('Used data'!AC47="Irrelevant",'Used data'!AC47="No"),1,IF(AND('Used data'!AC47="Yes",OR('Used data'!Q47&lt;301,'Used data'!S47&lt;301)),1-(0.5*('Used data'!R47+'Used data'!T47)/('Used data'!G47*1000)),IF(AND('Used data'!AC47="Yes",OR('Used data'!Q47&lt;601,'Used data'!S47&lt;601)),1-(0.25*('Used data'!R47+'Used data'!T47)/('Used data'!G47*1000)),1)))</f>
        <v>1</v>
      </c>
      <c r="AE47" s="11">
        <f>IF(OR('Used data'!AC47="Irrelevant",'Used data'!AC47="No"),1,IF(AND('Used data'!AC47="Yes",OR('Used data'!Q47&lt;301,'Used data'!S47&lt;301)),1-(0.4*('Used data'!R47+'Used data'!T47)/('Used data'!G47*1000)),IF(AND('Used data'!AC47="Yes",OR('Used data'!Q47&lt;601,'Used data'!S47&lt;601)),1-(0.2*('Used data'!R47+'Used data'!T47)/('Used data'!G47*1000)),1)))</f>
        <v>1</v>
      </c>
      <c r="AF47" s="11">
        <f>IF('Used data'!AD47="110 kph",0.79,1)</f>
        <v>1</v>
      </c>
      <c r="AG47" s="11">
        <f>IF('Used data'!AD47="110 kph",0.94,1)</f>
        <v>1</v>
      </c>
      <c r="AH47" s="11">
        <f>IF('Used data'!AD47="110 kph",0.66,1)</f>
        <v>1</v>
      </c>
      <c r="AI47" s="11">
        <f>IF('Used data'!AD47="110 kph",0.82,1)</f>
        <v>1</v>
      </c>
      <c r="AJ47" s="11">
        <f>IF(AND('Used data'!AE47="Yes",I47="Entrance merge"),0.65*'Used data'!AF47+1-'Used data'!AF47,1)</f>
        <v>1</v>
      </c>
      <c r="AK47" s="12" t="str">
        <f t="shared" si="0"/>
        <v/>
      </c>
      <c r="AL47" s="12" t="str">
        <f t="shared" si="1"/>
        <v/>
      </c>
      <c r="AM47" s="12" t="str">
        <f t="shared" si="2"/>
        <v/>
      </c>
      <c r="AN47" s="12" t="str">
        <f t="shared" si="3"/>
        <v/>
      </c>
      <c r="AO47" s="12" t="str">
        <f t="shared" si="4"/>
        <v/>
      </c>
      <c r="AP47" s="12" t="str">
        <f t="shared" si="5"/>
        <v/>
      </c>
      <c r="AQ47" s="4" t="str">
        <f t="shared" si="6"/>
        <v/>
      </c>
    </row>
    <row r="48" spans="1:43" x14ac:dyDescent="0.3">
      <c r="A48" s="4" t="str">
        <f>IF('Input data'!A63="","",'Input data'!A63)</f>
        <v/>
      </c>
      <c r="B48" s="4" t="str">
        <f>IF('Input data'!B63="","",'Input data'!B63)</f>
        <v/>
      </c>
      <c r="C48" s="4" t="str">
        <f>IF('Input data'!C63="","",'Input data'!C63)</f>
        <v/>
      </c>
      <c r="D48" s="4" t="str">
        <f>IF('Input data'!D63="","",'Input data'!D63)</f>
        <v/>
      </c>
      <c r="E48" s="4" t="str">
        <f>IF('Input data'!E63="","",'Input data'!E63)</f>
        <v/>
      </c>
      <c r="F48" s="4" t="str">
        <f>IF('Input data'!F63="","",'Input data'!F63)</f>
        <v/>
      </c>
      <c r="G48" s="4">
        <f>IF('Input data'!G63="","",'Input data'!G63)</f>
        <v>0</v>
      </c>
      <c r="H48" s="4" t="str">
        <f>IF('Input data'!H63&gt;0.5,'Input data'!H63,"")</f>
        <v/>
      </c>
      <c r="I48" s="4" t="str">
        <f>IF('Input data'!I63="","",'Input data'!I63)</f>
        <v/>
      </c>
      <c r="J48" s="11">
        <f>IF('Used data'!J48="Irrelevant",1,IF('Used data'!J48&gt;3,1.2,1))</f>
        <v>1</v>
      </c>
      <c r="K48" s="11">
        <f>IF('Used data'!K48="Irrelevant",1,IF(AND(OR(I48="Motorway link",I48="Exit diverge",I48="Entrance merge"),'Used data'!K48&lt;3.5),1+(3.5-'Used data'!K48)*0.12,IF(AND(OR(I48="Exit ramp",I48="Entrance ramp"),'Used data'!K48&lt;3.5),1+(3.5-'Used data'!K48)*0.16,1)))</f>
        <v>1</v>
      </c>
      <c r="L48" s="11">
        <f>IF('Used data'!L48="Irrelevant",1,IF(AND('Used data'!L48="Yes",'Used data'!J48=2),0.6*'Used data'!M48+(1-'Used data'!M48),IF(AND('Used data'!L48="Yes",'Used data'!J48=3),0.7*'Used data'!M48+(1-'Used data'!M48),IF(AND('Used data'!L48="Yes",'Used data'!J48=4),0.76*'Used data'!M48+(1-'Used data'!M48),IF(AND('Used data'!L48="Yes",'Used data'!J48&gt;4.99999999),0.8*'Used data'!M48+(1-'Used data'!M48),1)))))</f>
        <v>1</v>
      </c>
      <c r="M48" s="11">
        <f>IF('Used data'!L48="Irrelevant",1,IF(AND('Used data'!L48="Yes",'Used data'!J48=2),0.8*'Used data'!M48+(1-'Used data'!M48),IF(AND('Used data'!L48="Yes",'Used data'!J48=3),0.85*'Used data'!M48+(1-'Used data'!M48),IF(AND('Used data'!L48="Yes",'Used data'!J48=4),0.88*'Used data'!M48+(1-'Used data'!M48),IF(AND('Used data'!L48="Yes",'Used data'!J48&gt;4.99999999),0.9*'Used data'!M48+(1-'Used data'!M48),1)))))</f>
        <v>1</v>
      </c>
      <c r="N48" s="11">
        <f>IF('Used data'!N48="Irrelevant",1,IF(AND(OR(I48="Motorway link",I48="Exit diverge",I48="Entrance merge"),'Used data'!N48&lt;3),1+(3-'Used data'!N48)*0.09333333,1))</f>
        <v>1</v>
      </c>
      <c r="O48" s="11">
        <f>IF('Used data'!N48="Irrelevant",1,IF(AND(OR(I48="Motorway link",I48="Exit diverge",I48="Entrance merge"),'Used data'!N48&lt;3),1+(3-'Used data'!N48)*0.19666667,1))</f>
        <v>1</v>
      </c>
      <c r="P48" s="11">
        <f>IF('Used data'!O48="Irrelevant",1,IF(AND(OR(I48="Motorway link",I48="Exit diverge",I48="Entrance merge"),'Used data'!O48&lt;3.00000001),1+(0.5-'Used data'!O48)*0.04,IF(AND(OR(I48="Exit ramp",I48="Entrance ramp"),'Used data'!O48&lt;3.00000001),1+(0.5-'Used data'!O48)*0.08,IF(OR(I48="Motorway link",I48="Exit diverge",I48="Entrance merge"),0.9,0.8))))</f>
        <v>1</v>
      </c>
      <c r="Q48" s="11">
        <f>IF('Used data'!P48="Irrelevant",1,IF(AND(OR(I48="Motorway link",I48="Exit diverge",I48="Entrance merge"),'Used data'!P48&lt;11.00000001),1+(5-'Used data'!P48)*0.01,0.94))</f>
        <v>1</v>
      </c>
      <c r="R48" s="11">
        <f>IF(OR('Used data'!Q48="Irrelevant",'Used data'!R48="Irrelevant",'Used data'!Q48="Straight"),1,IF(AND(OR(I48="Motorway link",I48="Exit diverge",I48="Entrance merge"),'Used data'!Q48&lt;4000),(EXP(0.1096*1746.5/'Used data'!Q48)/EXP(0.1096*1746.5/4000))*('Used data'!R48/1000)/G48+(G48-'Used data'!R48/1000)/G48,1))</f>
        <v>1</v>
      </c>
      <c r="S48" s="11">
        <f>IF(OR('Used data'!S48="Irrelevant",'Used data'!T48="Irrelevant",'Used data'!S48="Straight"),1,IF(AND(OR(I48="Motorway link",I48="Exit diverge",I48="Entrance merge"),'Used data'!S48&lt;4000),(EXP(0.1096*1746.5/'Used data'!S48)/EXP(0.1096*1746.5/4000))*('Used data'!T48/1000)/G48+(G48-'Used data'!T48/1000)/G48,1))</f>
        <v>1</v>
      </c>
      <c r="T48" s="11">
        <f>IF('Used data'!U48="Irrelevant",1,IF(AND(OR(I48="Motorway link",I48="Exit diverge",I48="Entrance merge",I48="Exit ramp",I48="Entrance ramp"),'Used data'!U48="Yes"),0.95,1))</f>
        <v>1</v>
      </c>
      <c r="U48" s="11">
        <f>IF('Used data'!U48="Irrelevant",1,IF(AND(OR(I48="Motorway link",I48="Exit diverge",I48="Entrance merge",I48="Exit ramp",I48="Entrance ramp"),'Used data'!U48="Yes"),0.96,1))</f>
        <v>1</v>
      </c>
      <c r="V48" s="11">
        <f>IF('Used data'!U48="Irrelevant",1,IF(AND(OR(I48="Motorway link",I48="Exit diverge",I48="Entrance merge",I48="Exit ramp",I48="Entrance ramp"),'Used data'!U48="Yes"),0.79,1))</f>
        <v>1</v>
      </c>
      <c r="W48" s="11">
        <f>IF('Used data'!U48="Irrelevant",1,IF(AND(OR(I48="Motorway link",I48="Exit diverge",I48="Entrance merge",I48="Exit ramp",I48="Entrance ramp"),'Used data'!U48="Yes"),0.94,1))</f>
        <v>1</v>
      </c>
      <c r="X48" s="11">
        <f>IF('Used data'!U48="Irrelevant",1,IF(AND(OR(I48="Motorway link",I48="Exit diverge",I48="Entrance merge",I48="Exit ramp",I48="Entrance ramp"),'Used data'!U48="Yes"),0.97,1))</f>
        <v>1</v>
      </c>
      <c r="Y48" s="11">
        <f>IF(AND(I48="Exit ramp",'Used data'!V48="2-curved diamond ramp"),1.32,IF(AND(I48="Exit ramp",'Used data'!V48="S-shaped ramp"),2.05,IF(AND(I48="Exit ramp",'Used data'!V48="U-shaped ramp"),4.11,IF(AND(I48="Exit ramp",'Used data'!V48="Flyover hook ramp"),5.15,IF(AND(I48="Exit ramp",'Used data'!V48="Directional ramp"),1.07,IF(AND(I48="Entrance ramp",'Used data'!V48="2-curved diamond ramp"),0.93,IF(AND(I48="Entrance ramp",'Used data'!V48="S-shaped ramp"),2.48,IF(AND(I48="Entrance ramp",'Used data'!V48="U-shaped ramp"),4.15,IF(AND(I48="Entrance ramp",'Used data'!V48="Flyover hook ramp"),5.26,IF(AND(I48="Entrance ramp",'Used data'!V48="Directional ramp"),1.42,1))))))))))</f>
        <v>1</v>
      </c>
      <c r="Z48" s="11">
        <f>IF(OR('Used data'!W48="Straight",'Used data'!W48="Irrelevant",'Used data'!X48="Irrelevant",'Used data'!Y48="Irrelevant"),1,1+1.545*1000/32.2*((('Used data'!Y48*3268/3600)/('Used data'!W48/0.306))^2)*('Used data'!X48/1000)/G48)</f>
        <v>1</v>
      </c>
      <c r="AA48" s="11">
        <f>IF(OR('Used data'!W48="Straight",'Used data'!W48="Irrelevant",'Used data'!X48="Irrelevant",'Used data'!Y48="Irrelevant"),1,1+1.961*1000/32.2*((('Used data'!Y48*3268/3600)/('Used data'!W48/0.306))^2)*('Used data'!X48/1000)/G48)</f>
        <v>1</v>
      </c>
      <c r="AB48" s="11">
        <f>IF(OR('Used data'!Z48="Straight",'Used data'!Z48="Irrelevant",'Used data'!AA48="Irrelevant",'Used data'!AB48="Irrelevant"),1,1+1.545*1000/32.2*((('Used data'!AB48*3268/3600)/('Used data'!Z48/0.306))^2)*('Used data'!AA48/1000)/G48)</f>
        <v>1</v>
      </c>
      <c r="AC48" s="11">
        <f>IF(OR('Used data'!Z48="Straight",'Used data'!Z48="Irrelevant",'Used data'!AA48="Irrelevant",'Used data'!AB48="Irrelevant"),1,1+1.961*1000/32.2*((('Used data'!AB48*3268/3600)/('Used data'!Z48/0.306))^2)*('Used data'!AA48/1000)/G48)</f>
        <v>1</v>
      </c>
      <c r="AD48" s="11">
        <f>IF(OR('Used data'!AC48="Irrelevant",'Used data'!AC48="No"),1,IF(AND('Used data'!AC48="Yes",OR('Used data'!Q48&lt;301,'Used data'!S48&lt;301)),1-(0.5*('Used data'!R48+'Used data'!T48)/('Used data'!G48*1000)),IF(AND('Used data'!AC48="Yes",OR('Used data'!Q48&lt;601,'Used data'!S48&lt;601)),1-(0.25*('Used data'!R48+'Used data'!T48)/('Used data'!G48*1000)),1)))</f>
        <v>1</v>
      </c>
      <c r="AE48" s="11">
        <f>IF(OR('Used data'!AC48="Irrelevant",'Used data'!AC48="No"),1,IF(AND('Used data'!AC48="Yes",OR('Used data'!Q48&lt;301,'Used data'!S48&lt;301)),1-(0.4*('Used data'!R48+'Used data'!T48)/('Used data'!G48*1000)),IF(AND('Used data'!AC48="Yes",OR('Used data'!Q48&lt;601,'Used data'!S48&lt;601)),1-(0.2*('Used data'!R48+'Used data'!T48)/('Used data'!G48*1000)),1)))</f>
        <v>1</v>
      </c>
      <c r="AF48" s="11">
        <f>IF('Used data'!AD48="110 kph",0.79,1)</f>
        <v>1</v>
      </c>
      <c r="AG48" s="11">
        <f>IF('Used data'!AD48="110 kph",0.94,1)</f>
        <v>1</v>
      </c>
      <c r="AH48" s="11">
        <f>IF('Used data'!AD48="110 kph",0.66,1)</f>
        <v>1</v>
      </c>
      <c r="AI48" s="11">
        <f>IF('Used data'!AD48="110 kph",0.82,1)</f>
        <v>1</v>
      </c>
      <c r="AJ48" s="11">
        <f>IF(AND('Used data'!AE48="Yes",I48="Entrance merge"),0.65*'Used data'!AF48+1-'Used data'!AF48,1)</f>
        <v>1</v>
      </c>
      <c r="AK48" s="12" t="str">
        <f t="shared" si="0"/>
        <v/>
      </c>
      <c r="AL48" s="12" t="str">
        <f t="shared" si="1"/>
        <v/>
      </c>
      <c r="AM48" s="12" t="str">
        <f t="shared" si="2"/>
        <v/>
      </c>
      <c r="AN48" s="12" t="str">
        <f t="shared" si="3"/>
        <v/>
      </c>
      <c r="AO48" s="12" t="str">
        <f t="shared" si="4"/>
        <v/>
      </c>
      <c r="AP48" s="12" t="str">
        <f t="shared" si="5"/>
        <v/>
      </c>
      <c r="AQ48" s="4" t="str">
        <f t="shared" si="6"/>
        <v/>
      </c>
    </row>
    <row r="49" spans="1:43" x14ac:dyDescent="0.3">
      <c r="A49" s="4" t="str">
        <f>IF('Input data'!A64="","",'Input data'!A64)</f>
        <v/>
      </c>
      <c r="B49" s="4" t="str">
        <f>IF('Input data'!B64="","",'Input data'!B64)</f>
        <v/>
      </c>
      <c r="C49" s="4" t="str">
        <f>IF('Input data'!C64="","",'Input data'!C64)</f>
        <v/>
      </c>
      <c r="D49" s="4" t="str">
        <f>IF('Input data'!D64="","",'Input data'!D64)</f>
        <v/>
      </c>
      <c r="E49" s="4" t="str">
        <f>IF('Input data'!E64="","",'Input data'!E64)</f>
        <v/>
      </c>
      <c r="F49" s="4" t="str">
        <f>IF('Input data'!F64="","",'Input data'!F64)</f>
        <v/>
      </c>
      <c r="G49" s="4">
        <f>IF('Input data'!G64="","",'Input data'!G64)</f>
        <v>0</v>
      </c>
      <c r="H49" s="4" t="str">
        <f>IF('Input data'!H64&gt;0.5,'Input data'!H64,"")</f>
        <v/>
      </c>
      <c r="I49" s="4" t="str">
        <f>IF('Input data'!I64="","",'Input data'!I64)</f>
        <v/>
      </c>
      <c r="J49" s="11">
        <f>IF('Used data'!J49="Irrelevant",1,IF('Used data'!J49&gt;3,1.2,1))</f>
        <v>1</v>
      </c>
      <c r="K49" s="11">
        <f>IF('Used data'!K49="Irrelevant",1,IF(AND(OR(I49="Motorway link",I49="Exit diverge",I49="Entrance merge"),'Used data'!K49&lt;3.5),1+(3.5-'Used data'!K49)*0.12,IF(AND(OR(I49="Exit ramp",I49="Entrance ramp"),'Used data'!K49&lt;3.5),1+(3.5-'Used data'!K49)*0.16,1)))</f>
        <v>1</v>
      </c>
      <c r="L49" s="11">
        <f>IF('Used data'!L49="Irrelevant",1,IF(AND('Used data'!L49="Yes",'Used data'!J49=2),0.6*'Used data'!M49+(1-'Used data'!M49),IF(AND('Used data'!L49="Yes",'Used data'!J49=3),0.7*'Used data'!M49+(1-'Used data'!M49),IF(AND('Used data'!L49="Yes",'Used data'!J49=4),0.76*'Used data'!M49+(1-'Used data'!M49),IF(AND('Used data'!L49="Yes",'Used data'!J49&gt;4.99999999),0.8*'Used data'!M49+(1-'Used data'!M49),1)))))</f>
        <v>1</v>
      </c>
      <c r="M49" s="11">
        <f>IF('Used data'!L49="Irrelevant",1,IF(AND('Used data'!L49="Yes",'Used data'!J49=2),0.8*'Used data'!M49+(1-'Used data'!M49),IF(AND('Used data'!L49="Yes",'Used data'!J49=3),0.85*'Used data'!M49+(1-'Used data'!M49),IF(AND('Used data'!L49="Yes",'Used data'!J49=4),0.88*'Used data'!M49+(1-'Used data'!M49),IF(AND('Used data'!L49="Yes",'Used data'!J49&gt;4.99999999),0.9*'Used data'!M49+(1-'Used data'!M49),1)))))</f>
        <v>1</v>
      </c>
      <c r="N49" s="11">
        <f>IF('Used data'!N49="Irrelevant",1,IF(AND(OR(I49="Motorway link",I49="Exit diverge",I49="Entrance merge"),'Used data'!N49&lt;3),1+(3-'Used data'!N49)*0.09333333,1))</f>
        <v>1</v>
      </c>
      <c r="O49" s="11">
        <f>IF('Used data'!N49="Irrelevant",1,IF(AND(OR(I49="Motorway link",I49="Exit diverge",I49="Entrance merge"),'Used data'!N49&lt;3),1+(3-'Used data'!N49)*0.19666667,1))</f>
        <v>1</v>
      </c>
      <c r="P49" s="11">
        <f>IF('Used data'!O49="Irrelevant",1,IF(AND(OR(I49="Motorway link",I49="Exit diverge",I49="Entrance merge"),'Used data'!O49&lt;3.00000001),1+(0.5-'Used data'!O49)*0.04,IF(AND(OR(I49="Exit ramp",I49="Entrance ramp"),'Used data'!O49&lt;3.00000001),1+(0.5-'Used data'!O49)*0.08,IF(OR(I49="Motorway link",I49="Exit diverge",I49="Entrance merge"),0.9,0.8))))</f>
        <v>1</v>
      </c>
      <c r="Q49" s="11">
        <f>IF('Used data'!P49="Irrelevant",1,IF(AND(OR(I49="Motorway link",I49="Exit diverge",I49="Entrance merge"),'Used data'!P49&lt;11.00000001),1+(5-'Used data'!P49)*0.01,0.94))</f>
        <v>1</v>
      </c>
      <c r="R49" s="11">
        <f>IF(OR('Used data'!Q49="Irrelevant",'Used data'!R49="Irrelevant",'Used data'!Q49="Straight"),1,IF(AND(OR(I49="Motorway link",I49="Exit diverge",I49="Entrance merge"),'Used data'!Q49&lt;4000),(EXP(0.1096*1746.5/'Used data'!Q49)/EXP(0.1096*1746.5/4000))*('Used data'!R49/1000)/G49+(G49-'Used data'!R49/1000)/G49,1))</f>
        <v>1</v>
      </c>
      <c r="S49" s="11">
        <f>IF(OR('Used data'!S49="Irrelevant",'Used data'!T49="Irrelevant",'Used data'!S49="Straight"),1,IF(AND(OR(I49="Motorway link",I49="Exit diverge",I49="Entrance merge"),'Used data'!S49&lt;4000),(EXP(0.1096*1746.5/'Used data'!S49)/EXP(0.1096*1746.5/4000))*('Used data'!T49/1000)/G49+(G49-'Used data'!T49/1000)/G49,1))</f>
        <v>1</v>
      </c>
      <c r="T49" s="11">
        <f>IF('Used data'!U49="Irrelevant",1,IF(AND(OR(I49="Motorway link",I49="Exit diverge",I49="Entrance merge",I49="Exit ramp",I49="Entrance ramp"),'Used data'!U49="Yes"),0.95,1))</f>
        <v>1</v>
      </c>
      <c r="U49" s="11">
        <f>IF('Used data'!U49="Irrelevant",1,IF(AND(OR(I49="Motorway link",I49="Exit diverge",I49="Entrance merge",I49="Exit ramp",I49="Entrance ramp"),'Used data'!U49="Yes"),0.96,1))</f>
        <v>1</v>
      </c>
      <c r="V49" s="11">
        <f>IF('Used data'!U49="Irrelevant",1,IF(AND(OR(I49="Motorway link",I49="Exit diverge",I49="Entrance merge",I49="Exit ramp",I49="Entrance ramp"),'Used data'!U49="Yes"),0.79,1))</f>
        <v>1</v>
      </c>
      <c r="W49" s="11">
        <f>IF('Used data'!U49="Irrelevant",1,IF(AND(OR(I49="Motorway link",I49="Exit diverge",I49="Entrance merge",I49="Exit ramp",I49="Entrance ramp"),'Used data'!U49="Yes"),0.94,1))</f>
        <v>1</v>
      </c>
      <c r="X49" s="11">
        <f>IF('Used data'!U49="Irrelevant",1,IF(AND(OR(I49="Motorway link",I49="Exit diverge",I49="Entrance merge",I49="Exit ramp",I49="Entrance ramp"),'Used data'!U49="Yes"),0.97,1))</f>
        <v>1</v>
      </c>
      <c r="Y49" s="11">
        <f>IF(AND(I49="Exit ramp",'Used data'!V49="2-curved diamond ramp"),1.32,IF(AND(I49="Exit ramp",'Used data'!V49="S-shaped ramp"),2.05,IF(AND(I49="Exit ramp",'Used data'!V49="U-shaped ramp"),4.11,IF(AND(I49="Exit ramp",'Used data'!V49="Flyover hook ramp"),5.15,IF(AND(I49="Exit ramp",'Used data'!V49="Directional ramp"),1.07,IF(AND(I49="Entrance ramp",'Used data'!V49="2-curved diamond ramp"),0.93,IF(AND(I49="Entrance ramp",'Used data'!V49="S-shaped ramp"),2.48,IF(AND(I49="Entrance ramp",'Used data'!V49="U-shaped ramp"),4.15,IF(AND(I49="Entrance ramp",'Used data'!V49="Flyover hook ramp"),5.26,IF(AND(I49="Entrance ramp",'Used data'!V49="Directional ramp"),1.42,1))))))))))</f>
        <v>1</v>
      </c>
      <c r="Z49" s="11">
        <f>IF(OR('Used data'!W49="Straight",'Used data'!W49="Irrelevant",'Used data'!X49="Irrelevant",'Used data'!Y49="Irrelevant"),1,1+1.545*1000/32.2*((('Used data'!Y49*3268/3600)/('Used data'!W49/0.306))^2)*('Used data'!X49/1000)/G49)</f>
        <v>1</v>
      </c>
      <c r="AA49" s="11">
        <f>IF(OR('Used data'!W49="Straight",'Used data'!W49="Irrelevant",'Used data'!X49="Irrelevant",'Used data'!Y49="Irrelevant"),1,1+1.961*1000/32.2*((('Used data'!Y49*3268/3600)/('Used data'!W49/0.306))^2)*('Used data'!X49/1000)/G49)</f>
        <v>1</v>
      </c>
      <c r="AB49" s="11">
        <f>IF(OR('Used data'!Z49="Straight",'Used data'!Z49="Irrelevant",'Used data'!AA49="Irrelevant",'Used data'!AB49="Irrelevant"),1,1+1.545*1000/32.2*((('Used data'!AB49*3268/3600)/('Used data'!Z49/0.306))^2)*('Used data'!AA49/1000)/G49)</f>
        <v>1</v>
      </c>
      <c r="AC49" s="11">
        <f>IF(OR('Used data'!Z49="Straight",'Used data'!Z49="Irrelevant",'Used data'!AA49="Irrelevant",'Used data'!AB49="Irrelevant"),1,1+1.961*1000/32.2*((('Used data'!AB49*3268/3600)/('Used data'!Z49/0.306))^2)*('Used data'!AA49/1000)/G49)</f>
        <v>1</v>
      </c>
      <c r="AD49" s="11">
        <f>IF(OR('Used data'!AC49="Irrelevant",'Used data'!AC49="No"),1,IF(AND('Used data'!AC49="Yes",OR('Used data'!Q49&lt;301,'Used data'!S49&lt;301)),1-(0.5*('Used data'!R49+'Used data'!T49)/('Used data'!G49*1000)),IF(AND('Used data'!AC49="Yes",OR('Used data'!Q49&lt;601,'Used data'!S49&lt;601)),1-(0.25*('Used data'!R49+'Used data'!T49)/('Used data'!G49*1000)),1)))</f>
        <v>1</v>
      </c>
      <c r="AE49" s="11">
        <f>IF(OR('Used data'!AC49="Irrelevant",'Used data'!AC49="No"),1,IF(AND('Used data'!AC49="Yes",OR('Used data'!Q49&lt;301,'Used data'!S49&lt;301)),1-(0.4*('Used data'!R49+'Used data'!T49)/('Used data'!G49*1000)),IF(AND('Used data'!AC49="Yes",OR('Used data'!Q49&lt;601,'Used data'!S49&lt;601)),1-(0.2*('Used data'!R49+'Used data'!T49)/('Used data'!G49*1000)),1)))</f>
        <v>1</v>
      </c>
      <c r="AF49" s="11">
        <f>IF('Used data'!AD49="110 kph",0.79,1)</f>
        <v>1</v>
      </c>
      <c r="AG49" s="11">
        <f>IF('Used data'!AD49="110 kph",0.94,1)</f>
        <v>1</v>
      </c>
      <c r="AH49" s="11">
        <f>IF('Used data'!AD49="110 kph",0.66,1)</f>
        <v>1</v>
      </c>
      <c r="AI49" s="11">
        <f>IF('Used data'!AD49="110 kph",0.82,1)</f>
        <v>1</v>
      </c>
      <c r="AJ49" s="11">
        <f>IF(AND('Used data'!AE49="Yes",I49="Entrance merge"),0.65*'Used data'!AF49+1-'Used data'!AF49,1)</f>
        <v>1</v>
      </c>
      <c r="AK49" s="12" t="str">
        <f t="shared" si="0"/>
        <v/>
      </c>
      <c r="AL49" s="12" t="str">
        <f t="shared" si="1"/>
        <v/>
      </c>
      <c r="AM49" s="12" t="str">
        <f t="shared" si="2"/>
        <v/>
      </c>
      <c r="AN49" s="12" t="str">
        <f t="shared" si="3"/>
        <v/>
      </c>
      <c r="AO49" s="12" t="str">
        <f t="shared" si="4"/>
        <v/>
      </c>
      <c r="AP49" s="12" t="str">
        <f t="shared" si="5"/>
        <v/>
      </c>
      <c r="AQ49" s="4" t="str">
        <f t="shared" si="6"/>
        <v/>
      </c>
    </row>
    <row r="50" spans="1:43" x14ac:dyDescent="0.3">
      <c r="A50" s="4" t="str">
        <f>IF('Input data'!A65="","",'Input data'!A65)</f>
        <v/>
      </c>
      <c r="B50" s="4" t="str">
        <f>IF('Input data'!B65="","",'Input data'!B65)</f>
        <v/>
      </c>
      <c r="C50" s="4" t="str">
        <f>IF('Input data'!C65="","",'Input data'!C65)</f>
        <v/>
      </c>
      <c r="D50" s="4" t="str">
        <f>IF('Input data'!D65="","",'Input data'!D65)</f>
        <v/>
      </c>
      <c r="E50" s="4" t="str">
        <f>IF('Input data'!E65="","",'Input data'!E65)</f>
        <v/>
      </c>
      <c r="F50" s="4" t="str">
        <f>IF('Input data'!F65="","",'Input data'!F65)</f>
        <v/>
      </c>
      <c r="G50" s="4">
        <f>IF('Input data'!G65="","",'Input data'!G65)</f>
        <v>0</v>
      </c>
      <c r="H50" s="4" t="str">
        <f>IF('Input data'!H65&gt;0.5,'Input data'!H65,"")</f>
        <v/>
      </c>
      <c r="I50" s="4" t="str">
        <f>IF('Input data'!I65="","",'Input data'!I65)</f>
        <v/>
      </c>
      <c r="J50" s="11">
        <f>IF('Used data'!J50="Irrelevant",1,IF('Used data'!J50&gt;3,1.2,1))</f>
        <v>1</v>
      </c>
      <c r="K50" s="11">
        <f>IF('Used data'!K50="Irrelevant",1,IF(AND(OR(I50="Motorway link",I50="Exit diverge",I50="Entrance merge"),'Used data'!K50&lt;3.5),1+(3.5-'Used data'!K50)*0.12,IF(AND(OR(I50="Exit ramp",I50="Entrance ramp"),'Used data'!K50&lt;3.5),1+(3.5-'Used data'!K50)*0.16,1)))</f>
        <v>1</v>
      </c>
      <c r="L50" s="11">
        <f>IF('Used data'!L50="Irrelevant",1,IF(AND('Used data'!L50="Yes",'Used data'!J50=2),0.6*'Used data'!M50+(1-'Used data'!M50),IF(AND('Used data'!L50="Yes",'Used data'!J50=3),0.7*'Used data'!M50+(1-'Used data'!M50),IF(AND('Used data'!L50="Yes",'Used data'!J50=4),0.76*'Used data'!M50+(1-'Used data'!M50),IF(AND('Used data'!L50="Yes",'Used data'!J50&gt;4.99999999),0.8*'Used data'!M50+(1-'Used data'!M50),1)))))</f>
        <v>1</v>
      </c>
      <c r="M50" s="11">
        <f>IF('Used data'!L50="Irrelevant",1,IF(AND('Used data'!L50="Yes",'Used data'!J50=2),0.8*'Used data'!M50+(1-'Used data'!M50),IF(AND('Used data'!L50="Yes",'Used data'!J50=3),0.85*'Used data'!M50+(1-'Used data'!M50),IF(AND('Used data'!L50="Yes",'Used data'!J50=4),0.88*'Used data'!M50+(1-'Used data'!M50),IF(AND('Used data'!L50="Yes",'Used data'!J50&gt;4.99999999),0.9*'Used data'!M50+(1-'Used data'!M50),1)))))</f>
        <v>1</v>
      </c>
      <c r="N50" s="11">
        <f>IF('Used data'!N50="Irrelevant",1,IF(AND(OR(I50="Motorway link",I50="Exit diverge",I50="Entrance merge"),'Used data'!N50&lt;3),1+(3-'Used data'!N50)*0.09333333,1))</f>
        <v>1</v>
      </c>
      <c r="O50" s="11">
        <f>IF('Used data'!N50="Irrelevant",1,IF(AND(OR(I50="Motorway link",I50="Exit diverge",I50="Entrance merge"),'Used data'!N50&lt;3),1+(3-'Used data'!N50)*0.19666667,1))</f>
        <v>1</v>
      </c>
      <c r="P50" s="11">
        <f>IF('Used data'!O50="Irrelevant",1,IF(AND(OR(I50="Motorway link",I50="Exit diverge",I50="Entrance merge"),'Used data'!O50&lt;3.00000001),1+(0.5-'Used data'!O50)*0.04,IF(AND(OR(I50="Exit ramp",I50="Entrance ramp"),'Used data'!O50&lt;3.00000001),1+(0.5-'Used data'!O50)*0.08,IF(OR(I50="Motorway link",I50="Exit diverge",I50="Entrance merge"),0.9,0.8))))</f>
        <v>1</v>
      </c>
      <c r="Q50" s="11">
        <f>IF('Used data'!P50="Irrelevant",1,IF(AND(OR(I50="Motorway link",I50="Exit diverge",I50="Entrance merge"),'Used data'!P50&lt;11.00000001),1+(5-'Used data'!P50)*0.01,0.94))</f>
        <v>1</v>
      </c>
      <c r="R50" s="11">
        <f>IF(OR('Used data'!Q50="Irrelevant",'Used data'!R50="Irrelevant",'Used data'!Q50="Straight"),1,IF(AND(OR(I50="Motorway link",I50="Exit diverge",I50="Entrance merge"),'Used data'!Q50&lt;4000),(EXP(0.1096*1746.5/'Used data'!Q50)/EXP(0.1096*1746.5/4000))*('Used data'!R50/1000)/G50+(G50-'Used data'!R50/1000)/G50,1))</f>
        <v>1</v>
      </c>
      <c r="S50" s="11">
        <f>IF(OR('Used data'!S50="Irrelevant",'Used data'!T50="Irrelevant",'Used data'!S50="Straight"),1,IF(AND(OR(I50="Motorway link",I50="Exit diverge",I50="Entrance merge"),'Used data'!S50&lt;4000),(EXP(0.1096*1746.5/'Used data'!S50)/EXP(0.1096*1746.5/4000))*('Used data'!T50/1000)/G50+(G50-'Used data'!T50/1000)/G50,1))</f>
        <v>1</v>
      </c>
      <c r="T50" s="11">
        <f>IF('Used data'!U50="Irrelevant",1,IF(AND(OR(I50="Motorway link",I50="Exit diverge",I50="Entrance merge",I50="Exit ramp",I50="Entrance ramp"),'Used data'!U50="Yes"),0.95,1))</f>
        <v>1</v>
      </c>
      <c r="U50" s="11">
        <f>IF('Used data'!U50="Irrelevant",1,IF(AND(OR(I50="Motorway link",I50="Exit diverge",I50="Entrance merge",I50="Exit ramp",I50="Entrance ramp"),'Used data'!U50="Yes"),0.96,1))</f>
        <v>1</v>
      </c>
      <c r="V50" s="11">
        <f>IF('Used data'!U50="Irrelevant",1,IF(AND(OR(I50="Motorway link",I50="Exit diverge",I50="Entrance merge",I50="Exit ramp",I50="Entrance ramp"),'Used data'!U50="Yes"),0.79,1))</f>
        <v>1</v>
      </c>
      <c r="W50" s="11">
        <f>IF('Used data'!U50="Irrelevant",1,IF(AND(OR(I50="Motorway link",I50="Exit diverge",I50="Entrance merge",I50="Exit ramp",I50="Entrance ramp"),'Used data'!U50="Yes"),0.94,1))</f>
        <v>1</v>
      </c>
      <c r="X50" s="11">
        <f>IF('Used data'!U50="Irrelevant",1,IF(AND(OR(I50="Motorway link",I50="Exit diverge",I50="Entrance merge",I50="Exit ramp",I50="Entrance ramp"),'Used data'!U50="Yes"),0.97,1))</f>
        <v>1</v>
      </c>
      <c r="Y50" s="11">
        <f>IF(AND(I50="Exit ramp",'Used data'!V50="2-curved diamond ramp"),1.32,IF(AND(I50="Exit ramp",'Used data'!V50="S-shaped ramp"),2.05,IF(AND(I50="Exit ramp",'Used data'!V50="U-shaped ramp"),4.11,IF(AND(I50="Exit ramp",'Used data'!V50="Flyover hook ramp"),5.15,IF(AND(I50="Exit ramp",'Used data'!V50="Directional ramp"),1.07,IF(AND(I50="Entrance ramp",'Used data'!V50="2-curved diamond ramp"),0.93,IF(AND(I50="Entrance ramp",'Used data'!V50="S-shaped ramp"),2.48,IF(AND(I50="Entrance ramp",'Used data'!V50="U-shaped ramp"),4.15,IF(AND(I50="Entrance ramp",'Used data'!V50="Flyover hook ramp"),5.26,IF(AND(I50="Entrance ramp",'Used data'!V50="Directional ramp"),1.42,1))))))))))</f>
        <v>1</v>
      </c>
      <c r="Z50" s="11">
        <f>IF(OR('Used data'!W50="Straight",'Used data'!W50="Irrelevant",'Used data'!X50="Irrelevant",'Used data'!Y50="Irrelevant"),1,1+1.545*1000/32.2*((('Used data'!Y50*3268/3600)/('Used data'!W50/0.306))^2)*('Used data'!X50/1000)/G50)</f>
        <v>1</v>
      </c>
      <c r="AA50" s="11">
        <f>IF(OR('Used data'!W50="Straight",'Used data'!W50="Irrelevant",'Used data'!X50="Irrelevant",'Used data'!Y50="Irrelevant"),1,1+1.961*1000/32.2*((('Used data'!Y50*3268/3600)/('Used data'!W50/0.306))^2)*('Used data'!X50/1000)/G50)</f>
        <v>1</v>
      </c>
      <c r="AB50" s="11">
        <f>IF(OR('Used data'!Z50="Straight",'Used data'!Z50="Irrelevant",'Used data'!AA50="Irrelevant",'Used data'!AB50="Irrelevant"),1,1+1.545*1000/32.2*((('Used data'!AB50*3268/3600)/('Used data'!Z50/0.306))^2)*('Used data'!AA50/1000)/G50)</f>
        <v>1</v>
      </c>
      <c r="AC50" s="11">
        <f>IF(OR('Used data'!Z50="Straight",'Used data'!Z50="Irrelevant",'Used data'!AA50="Irrelevant",'Used data'!AB50="Irrelevant"),1,1+1.961*1000/32.2*((('Used data'!AB50*3268/3600)/('Used data'!Z50/0.306))^2)*('Used data'!AA50/1000)/G50)</f>
        <v>1</v>
      </c>
      <c r="AD50" s="11">
        <f>IF(OR('Used data'!AC50="Irrelevant",'Used data'!AC50="No"),1,IF(AND('Used data'!AC50="Yes",OR('Used data'!Q50&lt;301,'Used data'!S50&lt;301)),1-(0.5*('Used data'!R50+'Used data'!T50)/('Used data'!G50*1000)),IF(AND('Used data'!AC50="Yes",OR('Used data'!Q50&lt;601,'Used data'!S50&lt;601)),1-(0.25*('Used data'!R50+'Used data'!T50)/('Used data'!G50*1000)),1)))</f>
        <v>1</v>
      </c>
      <c r="AE50" s="11">
        <f>IF(OR('Used data'!AC50="Irrelevant",'Used data'!AC50="No"),1,IF(AND('Used data'!AC50="Yes",OR('Used data'!Q50&lt;301,'Used data'!S50&lt;301)),1-(0.4*('Used data'!R50+'Used data'!T50)/('Used data'!G50*1000)),IF(AND('Used data'!AC50="Yes",OR('Used data'!Q50&lt;601,'Used data'!S50&lt;601)),1-(0.2*('Used data'!R50+'Used data'!T50)/('Used data'!G50*1000)),1)))</f>
        <v>1</v>
      </c>
      <c r="AF50" s="11">
        <f>IF('Used data'!AD50="110 kph",0.79,1)</f>
        <v>1</v>
      </c>
      <c r="AG50" s="11">
        <f>IF('Used data'!AD50="110 kph",0.94,1)</f>
        <v>1</v>
      </c>
      <c r="AH50" s="11">
        <f>IF('Used data'!AD50="110 kph",0.66,1)</f>
        <v>1</v>
      </c>
      <c r="AI50" s="11">
        <f>IF('Used data'!AD50="110 kph",0.82,1)</f>
        <v>1</v>
      </c>
      <c r="AJ50" s="11">
        <f>IF(AND('Used data'!AE50="Yes",I50="Entrance merge"),0.65*'Used data'!AF50+1-'Used data'!AF50,1)</f>
        <v>1</v>
      </c>
      <c r="AK50" s="12" t="str">
        <f t="shared" si="0"/>
        <v/>
      </c>
      <c r="AL50" s="12" t="str">
        <f t="shared" si="1"/>
        <v/>
      </c>
      <c r="AM50" s="12" t="str">
        <f t="shared" si="2"/>
        <v/>
      </c>
      <c r="AN50" s="12" t="str">
        <f t="shared" si="3"/>
        <v/>
      </c>
      <c r="AO50" s="12" t="str">
        <f t="shared" si="4"/>
        <v/>
      </c>
      <c r="AP50" s="12" t="str">
        <f t="shared" si="5"/>
        <v/>
      </c>
      <c r="AQ50" s="4" t="str">
        <f t="shared" si="6"/>
        <v/>
      </c>
    </row>
    <row r="51" spans="1:43" x14ac:dyDescent="0.3">
      <c r="A51" s="4" t="str">
        <f>IF('Input data'!A66="","",'Input data'!A66)</f>
        <v/>
      </c>
      <c r="B51" s="4" t="str">
        <f>IF('Input data'!B66="","",'Input data'!B66)</f>
        <v/>
      </c>
      <c r="C51" s="4" t="str">
        <f>IF('Input data'!C66="","",'Input data'!C66)</f>
        <v/>
      </c>
      <c r="D51" s="4" t="str">
        <f>IF('Input data'!D66="","",'Input data'!D66)</f>
        <v/>
      </c>
      <c r="E51" s="4" t="str">
        <f>IF('Input data'!E66="","",'Input data'!E66)</f>
        <v/>
      </c>
      <c r="F51" s="4" t="str">
        <f>IF('Input data'!F66="","",'Input data'!F66)</f>
        <v/>
      </c>
      <c r="G51" s="4">
        <f>IF('Input data'!G66="","",'Input data'!G66)</f>
        <v>0</v>
      </c>
      <c r="H51" s="4" t="str">
        <f>IF('Input data'!H66&gt;0.5,'Input data'!H66,"")</f>
        <v/>
      </c>
      <c r="I51" s="4" t="str">
        <f>IF('Input data'!I66="","",'Input data'!I66)</f>
        <v/>
      </c>
      <c r="J51" s="11">
        <f>IF('Used data'!J51="Irrelevant",1,IF('Used data'!J51&gt;3,1.2,1))</f>
        <v>1</v>
      </c>
      <c r="K51" s="11">
        <f>IF('Used data'!K51="Irrelevant",1,IF(AND(OR(I51="Motorway link",I51="Exit diverge",I51="Entrance merge"),'Used data'!K51&lt;3.5),1+(3.5-'Used data'!K51)*0.12,IF(AND(OR(I51="Exit ramp",I51="Entrance ramp"),'Used data'!K51&lt;3.5),1+(3.5-'Used data'!K51)*0.16,1)))</f>
        <v>1</v>
      </c>
      <c r="L51" s="11">
        <f>IF('Used data'!L51="Irrelevant",1,IF(AND('Used data'!L51="Yes",'Used data'!J51=2),0.6*'Used data'!M51+(1-'Used data'!M51),IF(AND('Used data'!L51="Yes",'Used data'!J51=3),0.7*'Used data'!M51+(1-'Used data'!M51),IF(AND('Used data'!L51="Yes",'Used data'!J51=4),0.76*'Used data'!M51+(1-'Used data'!M51),IF(AND('Used data'!L51="Yes",'Used data'!J51&gt;4.99999999),0.8*'Used data'!M51+(1-'Used data'!M51),1)))))</f>
        <v>1</v>
      </c>
      <c r="M51" s="11">
        <f>IF('Used data'!L51="Irrelevant",1,IF(AND('Used data'!L51="Yes",'Used data'!J51=2),0.8*'Used data'!M51+(1-'Used data'!M51),IF(AND('Used data'!L51="Yes",'Used data'!J51=3),0.85*'Used data'!M51+(1-'Used data'!M51),IF(AND('Used data'!L51="Yes",'Used data'!J51=4),0.88*'Used data'!M51+(1-'Used data'!M51),IF(AND('Used data'!L51="Yes",'Used data'!J51&gt;4.99999999),0.9*'Used data'!M51+(1-'Used data'!M51),1)))))</f>
        <v>1</v>
      </c>
      <c r="N51" s="11">
        <f>IF('Used data'!N51="Irrelevant",1,IF(AND(OR(I51="Motorway link",I51="Exit diverge",I51="Entrance merge"),'Used data'!N51&lt;3),1+(3-'Used data'!N51)*0.09333333,1))</f>
        <v>1</v>
      </c>
      <c r="O51" s="11">
        <f>IF('Used data'!N51="Irrelevant",1,IF(AND(OR(I51="Motorway link",I51="Exit diverge",I51="Entrance merge"),'Used data'!N51&lt;3),1+(3-'Used data'!N51)*0.19666667,1))</f>
        <v>1</v>
      </c>
      <c r="P51" s="11">
        <f>IF('Used data'!O51="Irrelevant",1,IF(AND(OR(I51="Motorway link",I51="Exit diverge",I51="Entrance merge"),'Used data'!O51&lt;3.00000001),1+(0.5-'Used data'!O51)*0.04,IF(AND(OR(I51="Exit ramp",I51="Entrance ramp"),'Used data'!O51&lt;3.00000001),1+(0.5-'Used data'!O51)*0.08,IF(OR(I51="Motorway link",I51="Exit diverge",I51="Entrance merge"),0.9,0.8))))</f>
        <v>1</v>
      </c>
      <c r="Q51" s="11">
        <f>IF('Used data'!P51="Irrelevant",1,IF(AND(OR(I51="Motorway link",I51="Exit diverge",I51="Entrance merge"),'Used data'!P51&lt;11.00000001),1+(5-'Used data'!P51)*0.01,0.94))</f>
        <v>1</v>
      </c>
      <c r="R51" s="11">
        <f>IF(OR('Used data'!Q51="Irrelevant",'Used data'!R51="Irrelevant",'Used data'!Q51="Straight"),1,IF(AND(OR(I51="Motorway link",I51="Exit diverge",I51="Entrance merge"),'Used data'!Q51&lt;4000),(EXP(0.1096*1746.5/'Used data'!Q51)/EXP(0.1096*1746.5/4000))*('Used data'!R51/1000)/G51+(G51-'Used data'!R51/1000)/G51,1))</f>
        <v>1</v>
      </c>
      <c r="S51" s="11">
        <f>IF(OR('Used data'!S51="Irrelevant",'Used data'!T51="Irrelevant",'Used data'!S51="Straight"),1,IF(AND(OR(I51="Motorway link",I51="Exit diverge",I51="Entrance merge"),'Used data'!S51&lt;4000),(EXP(0.1096*1746.5/'Used data'!S51)/EXP(0.1096*1746.5/4000))*('Used data'!T51/1000)/G51+(G51-'Used data'!T51/1000)/G51,1))</f>
        <v>1</v>
      </c>
      <c r="T51" s="11">
        <f>IF('Used data'!U51="Irrelevant",1,IF(AND(OR(I51="Motorway link",I51="Exit diverge",I51="Entrance merge",I51="Exit ramp",I51="Entrance ramp"),'Used data'!U51="Yes"),0.95,1))</f>
        <v>1</v>
      </c>
      <c r="U51" s="11">
        <f>IF('Used data'!U51="Irrelevant",1,IF(AND(OR(I51="Motorway link",I51="Exit diverge",I51="Entrance merge",I51="Exit ramp",I51="Entrance ramp"),'Used data'!U51="Yes"),0.96,1))</f>
        <v>1</v>
      </c>
      <c r="V51" s="11">
        <f>IF('Used data'!U51="Irrelevant",1,IF(AND(OR(I51="Motorway link",I51="Exit diverge",I51="Entrance merge",I51="Exit ramp",I51="Entrance ramp"),'Used data'!U51="Yes"),0.79,1))</f>
        <v>1</v>
      </c>
      <c r="W51" s="11">
        <f>IF('Used data'!U51="Irrelevant",1,IF(AND(OR(I51="Motorway link",I51="Exit diverge",I51="Entrance merge",I51="Exit ramp",I51="Entrance ramp"),'Used data'!U51="Yes"),0.94,1))</f>
        <v>1</v>
      </c>
      <c r="X51" s="11">
        <f>IF('Used data'!U51="Irrelevant",1,IF(AND(OR(I51="Motorway link",I51="Exit diverge",I51="Entrance merge",I51="Exit ramp",I51="Entrance ramp"),'Used data'!U51="Yes"),0.97,1))</f>
        <v>1</v>
      </c>
      <c r="Y51" s="11">
        <f>IF(AND(I51="Exit ramp",'Used data'!V51="2-curved diamond ramp"),1.32,IF(AND(I51="Exit ramp",'Used data'!V51="S-shaped ramp"),2.05,IF(AND(I51="Exit ramp",'Used data'!V51="U-shaped ramp"),4.11,IF(AND(I51="Exit ramp",'Used data'!V51="Flyover hook ramp"),5.15,IF(AND(I51="Exit ramp",'Used data'!V51="Directional ramp"),1.07,IF(AND(I51="Entrance ramp",'Used data'!V51="2-curved diamond ramp"),0.93,IF(AND(I51="Entrance ramp",'Used data'!V51="S-shaped ramp"),2.48,IF(AND(I51="Entrance ramp",'Used data'!V51="U-shaped ramp"),4.15,IF(AND(I51="Entrance ramp",'Used data'!V51="Flyover hook ramp"),5.26,IF(AND(I51="Entrance ramp",'Used data'!V51="Directional ramp"),1.42,1))))))))))</f>
        <v>1</v>
      </c>
      <c r="Z51" s="11">
        <f>IF(OR('Used data'!W51="Straight",'Used data'!W51="Irrelevant",'Used data'!X51="Irrelevant",'Used data'!Y51="Irrelevant"),1,1+1.545*1000/32.2*((('Used data'!Y51*3268/3600)/('Used data'!W51/0.306))^2)*('Used data'!X51/1000)/G51)</f>
        <v>1</v>
      </c>
      <c r="AA51" s="11">
        <f>IF(OR('Used data'!W51="Straight",'Used data'!W51="Irrelevant",'Used data'!X51="Irrelevant",'Used data'!Y51="Irrelevant"),1,1+1.961*1000/32.2*((('Used data'!Y51*3268/3600)/('Used data'!W51/0.306))^2)*('Used data'!X51/1000)/G51)</f>
        <v>1</v>
      </c>
      <c r="AB51" s="11">
        <f>IF(OR('Used data'!Z51="Straight",'Used data'!Z51="Irrelevant",'Used data'!AA51="Irrelevant",'Used data'!AB51="Irrelevant"),1,1+1.545*1000/32.2*((('Used data'!AB51*3268/3600)/('Used data'!Z51/0.306))^2)*('Used data'!AA51/1000)/G51)</f>
        <v>1</v>
      </c>
      <c r="AC51" s="11">
        <f>IF(OR('Used data'!Z51="Straight",'Used data'!Z51="Irrelevant",'Used data'!AA51="Irrelevant",'Used data'!AB51="Irrelevant"),1,1+1.961*1000/32.2*((('Used data'!AB51*3268/3600)/('Used data'!Z51/0.306))^2)*('Used data'!AA51/1000)/G51)</f>
        <v>1</v>
      </c>
      <c r="AD51" s="11">
        <f>IF(OR('Used data'!AC51="Irrelevant",'Used data'!AC51="No"),1,IF(AND('Used data'!AC51="Yes",OR('Used data'!Q51&lt;301,'Used data'!S51&lt;301)),1-(0.5*('Used data'!R51+'Used data'!T51)/('Used data'!G51*1000)),IF(AND('Used data'!AC51="Yes",OR('Used data'!Q51&lt;601,'Used data'!S51&lt;601)),1-(0.25*('Used data'!R51+'Used data'!T51)/('Used data'!G51*1000)),1)))</f>
        <v>1</v>
      </c>
      <c r="AE51" s="11">
        <f>IF(OR('Used data'!AC51="Irrelevant",'Used data'!AC51="No"),1,IF(AND('Used data'!AC51="Yes",OR('Used data'!Q51&lt;301,'Used data'!S51&lt;301)),1-(0.4*('Used data'!R51+'Used data'!T51)/('Used data'!G51*1000)),IF(AND('Used data'!AC51="Yes",OR('Used data'!Q51&lt;601,'Used data'!S51&lt;601)),1-(0.2*('Used data'!R51+'Used data'!T51)/('Used data'!G51*1000)),1)))</f>
        <v>1</v>
      </c>
      <c r="AF51" s="11">
        <f>IF('Used data'!AD51="110 kph",0.79,1)</f>
        <v>1</v>
      </c>
      <c r="AG51" s="11">
        <f>IF('Used data'!AD51="110 kph",0.94,1)</f>
        <v>1</v>
      </c>
      <c r="AH51" s="11">
        <f>IF('Used data'!AD51="110 kph",0.66,1)</f>
        <v>1</v>
      </c>
      <c r="AI51" s="11">
        <f>IF('Used data'!AD51="110 kph",0.82,1)</f>
        <v>1</v>
      </c>
      <c r="AJ51" s="11">
        <f>IF(AND('Used data'!AE51="Yes",I51="Entrance merge"),0.65*'Used data'!AF51+1-'Used data'!AF51,1)</f>
        <v>1</v>
      </c>
      <c r="AK51" s="12" t="str">
        <f t="shared" si="0"/>
        <v/>
      </c>
      <c r="AL51" s="12" t="str">
        <f t="shared" si="1"/>
        <v/>
      </c>
      <c r="AM51" s="12" t="str">
        <f t="shared" si="2"/>
        <v/>
      </c>
      <c r="AN51" s="12" t="str">
        <f t="shared" si="3"/>
        <v/>
      </c>
      <c r="AO51" s="12" t="str">
        <f t="shared" si="4"/>
        <v/>
      </c>
      <c r="AP51" s="12" t="str">
        <f t="shared" si="5"/>
        <v/>
      </c>
      <c r="AQ51" s="4" t="str">
        <f t="shared" si="6"/>
        <v/>
      </c>
    </row>
    <row r="52" spans="1:43" x14ac:dyDescent="0.3">
      <c r="A52" s="4" t="str">
        <f>IF('Input data'!A67="","",'Input data'!A67)</f>
        <v/>
      </c>
      <c r="B52" s="4" t="str">
        <f>IF('Input data'!B67="","",'Input data'!B67)</f>
        <v/>
      </c>
      <c r="C52" s="4" t="str">
        <f>IF('Input data'!C67="","",'Input data'!C67)</f>
        <v/>
      </c>
      <c r="D52" s="4" t="str">
        <f>IF('Input data'!D67="","",'Input data'!D67)</f>
        <v/>
      </c>
      <c r="E52" s="4" t="str">
        <f>IF('Input data'!E67="","",'Input data'!E67)</f>
        <v/>
      </c>
      <c r="F52" s="4" t="str">
        <f>IF('Input data'!F67="","",'Input data'!F67)</f>
        <v/>
      </c>
      <c r="G52" s="4">
        <f>IF('Input data'!G67="","",'Input data'!G67)</f>
        <v>0</v>
      </c>
      <c r="H52" s="4" t="str">
        <f>IF('Input data'!H67&gt;0.5,'Input data'!H67,"")</f>
        <v/>
      </c>
      <c r="I52" s="4" t="str">
        <f>IF('Input data'!I67="","",'Input data'!I67)</f>
        <v/>
      </c>
      <c r="J52" s="11">
        <f>IF('Used data'!J52="Irrelevant",1,IF('Used data'!J52&gt;3,1.2,1))</f>
        <v>1</v>
      </c>
      <c r="K52" s="11">
        <f>IF('Used data'!K52="Irrelevant",1,IF(AND(OR(I52="Motorway link",I52="Exit diverge",I52="Entrance merge"),'Used data'!K52&lt;3.5),1+(3.5-'Used data'!K52)*0.12,IF(AND(OR(I52="Exit ramp",I52="Entrance ramp"),'Used data'!K52&lt;3.5),1+(3.5-'Used data'!K52)*0.16,1)))</f>
        <v>1</v>
      </c>
      <c r="L52" s="11">
        <f>IF('Used data'!L52="Irrelevant",1,IF(AND('Used data'!L52="Yes",'Used data'!J52=2),0.6*'Used data'!M52+(1-'Used data'!M52),IF(AND('Used data'!L52="Yes",'Used data'!J52=3),0.7*'Used data'!M52+(1-'Used data'!M52),IF(AND('Used data'!L52="Yes",'Used data'!J52=4),0.76*'Used data'!M52+(1-'Used data'!M52),IF(AND('Used data'!L52="Yes",'Used data'!J52&gt;4.99999999),0.8*'Used data'!M52+(1-'Used data'!M52),1)))))</f>
        <v>1</v>
      </c>
      <c r="M52" s="11">
        <f>IF('Used data'!L52="Irrelevant",1,IF(AND('Used data'!L52="Yes",'Used data'!J52=2),0.8*'Used data'!M52+(1-'Used data'!M52),IF(AND('Used data'!L52="Yes",'Used data'!J52=3),0.85*'Used data'!M52+(1-'Used data'!M52),IF(AND('Used data'!L52="Yes",'Used data'!J52=4),0.88*'Used data'!M52+(1-'Used data'!M52),IF(AND('Used data'!L52="Yes",'Used data'!J52&gt;4.99999999),0.9*'Used data'!M52+(1-'Used data'!M52),1)))))</f>
        <v>1</v>
      </c>
      <c r="N52" s="11">
        <f>IF('Used data'!N52="Irrelevant",1,IF(AND(OR(I52="Motorway link",I52="Exit diverge",I52="Entrance merge"),'Used data'!N52&lt;3),1+(3-'Used data'!N52)*0.09333333,1))</f>
        <v>1</v>
      </c>
      <c r="O52" s="11">
        <f>IF('Used data'!N52="Irrelevant",1,IF(AND(OR(I52="Motorway link",I52="Exit diverge",I52="Entrance merge"),'Used data'!N52&lt;3),1+(3-'Used data'!N52)*0.19666667,1))</f>
        <v>1</v>
      </c>
      <c r="P52" s="11">
        <f>IF('Used data'!O52="Irrelevant",1,IF(AND(OR(I52="Motorway link",I52="Exit diverge",I52="Entrance merge"),'Used data'!O52&lt;3.00000001),1+(0.5-'Used data'!O52)*0.04,IF(AND(OR(I52="Exit ramp",I52="Entrance ramp"),'Used data'!O52&lt;3.00000001),1+(0.5-'Used data'!O52)*0.08,IF(OR(I52="Motorway link",I52="Exit diverge",I52="Entrance merge"),0.9,0.8))))</f>
        <v>1</v>
      </c>
      <c r="Q52" s="11">
        <f>IF('Used data'!P52="Irrelevant",1,IF(AND(OR(I52="Motorway link",I52="Exit diverge",I52="Entrance merge"),'Used data'!P52&lt;11.00000001),1+(5-'Used data'!P52)*0.01,0.94))</f>
        <v>1</v>
      </c>
      <c r="R52" s="11">
        <f>IF(OR('Used data'!Q52="Irrelevant",'Used data'!R52="Irrelevant",'Used data'!Q52="Straight"),1,IF(AND(OR(I52="Motorway link",I52="Exit diverge",I52="Entrance merge"),'Used data'!Q52&lt;4000),(EXP(0.1096*1746.5/'Used data'!Q52)/EXP(0.1096*1746.5/4000))*('Used data'!R52/1000)/G52+(G52-'Used data'!R52/1000)/G52,1))</f>
        <v>1</v>
      </c>
      <c r="S52" s="11">
        <f>IF(OR('Used data'!S52="Irrelevant",'Used data'!T52="Irrelevant",'Used data'!S52="Straight"),1,IF(AND(OR(I52="Motorway link",I52="Exit diverge",I52="Entrance merge"),'Used data'!S52&lt;4000),(EXP(0.1096*1746.5/'Used data'!S52)/EXP(0.1096*1746.5/4000))*('Used data'!T52/1000)/G52+(G52-'Used data'!T52/1000)/G52,1))</f>
        <v>1</v>
      </c>
      <c r="T52" s="11">
        <f>IF('Used data'!U52="Irrelevant",1,IF(AND(OR(I52="Motorway link",I52="Exit diverge",I52="Entrance merge",I52="Exit ramp",I52="Entrance ramp"),'Used data'!U52="Yes"),0.95,1))</f>
        <v>1</v>
      </c>
      <c r="U52" s="11">
        <f>IF('Used data'!U52="Irrelevant",1,IF(AND(OR(I52="Motorway link",I52="Exit diverge",I52="Entrance merge",I52="Exit ramp",I52="Entrance ramp"),'Used data'!U52="Yes"),0.96,1))</f>
        <v>1</v>
      </c>
      <c r="V52" s="11">
        <f>IF('Used data'!U52="Irrelevant",1,IF(AND(OR(I52="Motorway link",I52="Exit diverge",I52="Entrance merge",I52="Exit ramp",I52="Entrance ramp"),'Used data'!U52="Yes"),0.79,1))</f>
        <v>1</v>
      </c>
      <c r="W52" s="11">
        <f>IF('Used data'!U52="Irrelevant",1,IF(AND(OR(I52="Motorway link",I52="Exit diverge",I52="Entrance merge",I52="Exit ramp",I52="Entrance ramp"),'Used data'!U52="Yes"),0.94,1))</f>
        <v>1</v>
      </c>
      <c r="X52" s="11">
        <f>IF('Used data'!U52="Irrelevant",1,IF(AND(OR(I52="Motorway link",I52="Exit diverge",I52="Entrance merge",I52="Exit ramp",I52="Entrance ramp"),'Used data'!U52="Yes"),0.97,1))</f>
        <v>1</v>
      </c>
      <c r="Y52" s="11">
        <f>IF(AND(I52="Exit ramp",'Used data'!V52="2-curved diamond ramp"),1.32,IF(AND(I52="Exit ramp",'Used data'!V52="S-shaped ramp"),2.05,IF(AND(I52="Exit ramp",'Used data'!V52="U-shaped ramp"),4.11,IF(AND(I52="Exit ramp",'Used data'!V52="Flyover hook ramp"),5.15,IF(AND(I52="Exit ramp",'Used data'!V52="Directional ramp"),1.07,IF(AND(I52="Entrance ramp",'Used data'!V52="2-curved diamond ramp"),0.93,IF(AND(I52="Entrance ramp",'Used data'!V52="S-shaped ramp"),2.48,IF(AND(I52="Entrance ramp",'Used data'!V52="U-shaped ramp"),4.15,IF(AND(I52="Entrance ramp",'Used data'!V52="Flyover hook ramp"),5.26,IF(AND(I52="Entrance ramp",'Used data'!V52="Directional ramp"),1.42,1))))))))))</f>
        <v>1</v>
      </c>
      <c r="Z52" s="11">
        <f>IF(OR('Used data'!W52="Straight",'Used data'!W52="Irrelevant",'Used data'!X52="Irrelevant",'Used data'!Y52="Irrelevant"),1,1+1.545*1000/32.2*((('Used data'!Y52*3268/3600)/('Used data'!W52/0.306))^2)*('Used data'!X52/1000)/G52)</f>
        <v>1</v>
      </c>
      <c r="AA52" s="11">
        <f>IF(OR('Used data'!W52="Straight",'Used data'!W52="Irrelevant",'Used data'!X52="Irrelevant",'Used data'!Y52="Irrelevant"),1,1+1.961*1000/32.2*((('Used data'!Y52*3268/3600)/('Used data'!W52/0.306))^2)*('Used data'!X52/1000)/G52)</f>
        <v>1</v>
      </c>
      <c r="AB52" s="11">
        <f>IF(OR('Used data'!Z52="Straight",'Used data'!Z52="Irrelevant",'Used data'!AA52="Irrelevant",'Used data'!AB52="Irrelevant"),1,1+1.545*1000/32.2*((('Used data'!AB52*3268/3600)/('Used data'!Z52/0.306))^2)*('Used data'!AA52/1000)/G52)</f>
        <v>1</v>
      </c>
      <c r="AC52" s="11">
        <f>IF(OR('Used data'!Z52="Straight",'Used data'!Z52="Irrelevant",'Used data'!AA52="Irrelevant",'Used data'!AB52="Irrelevant"),1,1+1.961*1000/32.2*((('Used data'!AB52*3268/3600)/('Used data'!Z52/0.306))^2)*('Used data'!AA52/1000)/G52)</f>
        <v>1</v>
      </c>
      <c r="AD52" s="11">
        <f>IF(OR('Used data'!AC52="Irrelevant",'Used data'!AC52="No"),1,IF(AND('Used data'!AC52="Yes",OR('Used data'!Q52&lt;301,'Used data'!S52&lt;301)),1-(0.5*('Used data'!R52+'Used data'!T52)/('Used data'!G52*1000)),IF(AND('Used data'!AC52="Yes",OR('Used data'!Q52&lt;601,'Used data'!S52&lt;601)),1-(0.25*('Used data'!R52+'Used data'!T52)/('Used data'!G52*1000)),1)))</f>
        <v>1</v>
      </c>
      <c r="AE52" s="11">
        <f>IF(OR('Used data'!AC52="Irrelevant",'Used data'!AC52="No"),1,IF(AND('Used data'!AC52="Yes",OR('Used data'!Q52&lt;301,'Used data'!S52&lt;301)),1-(0.4*('Used data'!R52+'Used data'!T52)/('Used data'!G52*1000)),IF(AND('Used data'!AC52="Yes",OR('Used data'!Q52&lt;601,'Used data'!S52&lt;601)),1-(0.2*('Used data'!R52+'Used data'!T52)/('Used data'!G52*1000)),1)))</f>
        <v>1</v>
      </c>
      <c r="AF52" s="11">
        <f>IF('Used data'!AD52="110 kph",0.79,1)</f>
        <v>1</v>
      </c>
      <c r="AG52" s="11">
        <f>IF('Used data'!AD52="110 kph",0.94,1)</f>
        <v>1</v>
      </c>
      <c r="AH52" s="11">
        <f>IF('Used data'!AD52="110 kph",0.66,1)</f>
        <v>1</v>
      </c>
      <c r="AI52" s="11">
        <f>IF('Used data'!AD52="110 kph",0.82,1)</f>
        <v>1</v>
      </c>
      <c r="AJ52" s="11">
        <f>IF(AND('Used data'!AE52="Yes",I52="Entrance merge"),0.65*'Used data'!AF52+1-'Used data'!AF52,1)</f>
        <v>1</v>
      </c>
      <c r="AK52" s="12" t="str">
        <f t="shared" si="0"/>
        <v/>
      </c>
      <c r="AL52" s="12" t="str">
        <f t="shared" si="1"/>
        <v/>
      </c>
      <c r="AM52" s="12" t="str">
        <f t="shared" si="2"/>
        <v/>
      </c>
      <c r="AN52" s="12" t="str">
        <f t="shared" si="3"/>
        <v/>
      </c>
      <c r="AO52" s="12" t="str">
        <f t="shared" si="4"/>
        <v/>
      </c>
      <c r="AP52" s="12" t="str">
        <f t="shared" si="5"/>
        <v/>
      </c>
      <c r="AQ52" s="4" t="str">
        <f t="shared" si="6"/>
        <v/>
      </c>
    </row>
    <row r="53" spans="1:43" x14ac:dyDescent="0.3">
      <c r="A53" s="4" t="str">
        <f>IF('Input data'!A68="","",'Input data'!A68)</f>
        <v/>
      </c>
      <c r="B53" s="4" t="str">
        <f>IF('Input data'!B68="","",'Input data'!B68)</f>
        <v/>
      </c>
      <c r="C53" s="4" t="str">
        <f>IF('Input data'!C68="","",'Input data'!C68)</f>
        <v/>
      </c>
      <c r="D53" s="4" t="str">
        <f>IF('Input data'!D68="","",'Input data'!D68)</f>
        <v/>
      </c>
      <c r="E53" s="4" t="str">
        <f>IF('Input data'!E68="","",'Input data'!E68)</f>
        <v/>
      </c>
      <c r="F53" s="4" t="str">
        <f>IF('Input data'!F68="","",'Input data'!F68)</f>
        <v/>
      </c>
      <c r="G53" s="4">
        <f>IF('Input data'!G68="","",'Input data'!G68)</f>
        <v>0</v>
      </c>
      <c r="H53" s="4" t="str">
        <f>IF('Input data'!H68&gt;0.5,'Input data'!H68,"")</f>
        <v/>
      </c>
      <c r="I53" s="4" t="str">
        <f>IF('Input data'!I68="","",'Input data'!I68)</f>
        <v/>
      </c>
      <c r="J53" s="11">
        <f>IF('Used data'!J53="Irrelevant",1,IF('Used data'!J53&gt;3,1.2,1))</f>
        <v>1</v>
      </c>
      <c r="K53" s="11">
        <f>IF('Used data'!K53="Irrelevant",1,IF(AND(OR(I53="Motorway link",I53="Exit diverge",I53="Entrance merge"),'Used data'!K53&lt;3.5),1+(3.5-'Used data'!K53)*0.12,IF(AND(OR(I53="Exit ramp",I53="Entrance ramp"),'Used data'!K53&lt;3.5),1+(3.5-'Used data'!K53)*0.16,1)))</f>
        <v>1</v>
      </c>
      <c r="L53" s="11">
        <f>IF('Used data'!L53="Irrelevant",1,IF(AND('Used data'!L53="Yes",'Used data'!J53=2),0.6*'Used data'!M53+(1-'Used data'!M53),IF(AND('Used data'!L53="Yes",'Used data'!J53=3),0.7*'Used data'!M53+(1-'Used data'!M53),IF(AND('Used data'!L53="Yes",'Used data'!J53=4),0.76*'Used data'!M53+(1-'Used data'!M53),IF(AND('Used data'!L53="Yes",'Used data'!J53&gt;4.99999999),0.8*'Used data'!M53+(1-'Used data'!M53),1)))))</f>
        <v>1</v>
      </c>
      <c r="M53" s="11">
        <f>IF('Used data'!L53="Irrelevant",1,IF(AND('Used data'!L53="Yes",'Used data'!J53=2),0.8*'Used data'!M53+(1-'Used data'!M53),IF(AND('Used data'!L53="Yes",'Used data'!J53=3),0.85*'Used data'!M53+(1-'Used data'!M53),IF(AND('Used data'!L53="Yes",'Used data'!J53=4),0.88*'Used data'!M53+(1-'Used data'!M53),IF(AND('Used data'!L53="Yes",'Used data'!J53&gt;4.99999999),0.9*'Used data'!M53+(1-'Used data'!M53),1)))))</f>
        <v>1</v>
      </c>
      <c r="N53" s="11">
        <f>IF('Used data'!N53="Irrelevant",1,IF(AND(OR(I53="Motorway link",I53="Exit diverge",I53="Entrance merge"),'Used data'!N53&lt;3),1+(3-'Used data'!N53)*0.09333333,1))</f>
        <v>1</v>
      </c>
      <c r="O53" s="11">
        <f>IF('Used data'!N53="Irrelevant",1,IF(AND(OR(I53="Motorway link",I53="Exit diverge",I53="Entrance merge"),'Used data'!N53&lt;3),1+(3-'Used data'!N53)*0.19666667,1))</f>
        <v>1</v>
      </c>
      <c r="P53" s="11">
        <f>IF('Used data'!O53="Irrelevant",1,IF(AND(OR(I53="Motorway link",I53="Exit diverge",I53="Entrance merge"),'Used data'!O53&lt;3.00000001),1+(0.5-'Used data'!O53)*0.04,IF(AND(OR(I53="Exit ramp",I53="Entrance ramp"),'Used data'!O53&lt;3.00000001),1+(0.5-'Used data'!O53)*0.08,IF(OR(I53="Motorway link",I53="Exit diverge",I53="Entrance merge"),0.9,0.8))))</f>
        <v>1</v>
      </c>
      <c r="Q53" s="11">
        <f>IF('Used data'!P53="Irrelevant",1,IF(AND(OR(I53="Motorway link",I53="Exit diverge",I53="Entrance merge"),'Used data'!P53&lt;11.00000001),1+(5-'Used data'!P53)*0.01,0.94))</f>
        <v>1</v>
      </c>
      <c r="R53" s="11">
        <f>IF(OR('Used data'!Q53="Irrelevant",'Used data'!R53="Irrelevant",'Used data'!Q53="Straight"),1,IF(AND(OR(I53="Motorway link",I53="Exit diverge",I53="Entrance merge"),'Used data'!Q53&lt;4000),(EXP(0.1096*1746.5/'Used data'!Q53)/EXP(0.1096*1746.5/4000))*('Used data'!R53/1000)/G53+(G53-'Used data'!R53/1000)/G53,1))</f>
        <v>1</v>
      </c>
      <c r="S53" s="11">
        <f>IF(OR('Used data'!S53="Irrelevant",'Used data'!T53="Irrelevant",'Used data'!S53="Straight"),1,IF(AND(OR(I53="Motorway link",I53="Exit diverge",I53="Entrance merge"),'Used data'!S53&lt;4000),(EXP(0.1096*1746.5/'Used data'!S53)/EXP(0.1096*1746.5/4000))*('Used data'!T53/1000)/G53+(G53-'Used data'!T53/1000)/G53,1))</f>
        <v>1</v>
      </c>
      <c r="T53" s="11">
        <f>IF('Used data'!U53="Irrelevant",1,IF(AND(OR(I53="Motorway link",I53="Exit diverge",I53="Entrance merge",I53="Exit ramp",I53="Entrance ramp"),'Used data'!U53="Yes"),0.95,1))</f>
        <v>1</v>
      </c>
      <c r="U53" s="11">
        <f>IF('Used data'!U53="Irrelevant",1,IF(AND(OR(I53="Motorway link",I53="Exit diverge",I53="Entrance merge",I53="Exit ramp",I53="Entrance ramp"),'Used data'!U53="Yes"),0.96,1))</f>
        <v>1</v>
      </c>
      <c r="V53" s="11">
        <f>IF('Used data'!U53="Irrelevant",1,IF(AND(OR(I53="Motorway link",I53="Exit diverge",I53="Entrance merge",I53="Exit ramp",I53="Entrance ramp"),'Used data'!U53="Yes"),0.79,1))</f>
        <v>1</v>
      </c>
      <c r="W53" s="11">
        <f>IF('Used data'!U53="Irrelevant",1,IF(AND(OR(I53="Motorway link",I53="Exit diverge",I53="Entrance merge",I53="Exit ramp",I53="Entrance ramp"),'Used data'!U53="Yes"),0.94,1))</f>
        <v>1</v>
      </c>
      <c r="X53" s="11">
        <f>IF('Used data'!U53="Irrelevant",1,IF(AND(OR(I53="Motorway link",I53="Exit diverge",I53="Entrance merge",I53="Exit ramp",I53="Entrance ramp"),'Used data'!U53="Yes"),0.97,1))</f>
        <v>1</v>
      </c>
      <c r="Y53" s="11">
        <f>IF(AND(I53="Exit ramp",'Used data'!V53="2-curved diamond ramp"),1.32,IF(AND(I53="Exit ramp",'Used data'!V53="S-shaped ramp"),2.05,IF(AND(I53="Exit ramp",'Used data'!V53="U-shaped ramp"),4.11,IF(AND(I53="Exit ramp",'Used data'!V53="Flyover hook ramp"),5.15,IF(AND(I53="Exit ramp",'Used data'!V53="Directional ramp"),1.07,IF(AND(I53="Entrance ramp",'Used data'!V53="2-curved diamond ramp"),0.93,IF(AND(I53="Entrance ramp",'Used data'!V53="S-shaped ramp"),2.48,IF(AND(I53="Entrance ramp",'Used data'!V53="U-shaped ramp"),4.15,IF(AND(I53="Entrance ramp",'Used data'!V53="Flyover hook ramp"),5.26,IF(AND(I53="Entrance ramp",'Used data'!V53="Directional ramp"),1.42,1))))))))))</f>
        <v>1</v>
      </c>
      <c r="Z53" s="11">
        <f>IF(OR('Used data'!W53="Straight",'Used data'!W53="Irrelevant",'Used data'!X53="Irrelevant",'Used data'!Y53="Irrelevant"),1,1+1.545*1000/32.2*((('Used data'!Y53*3268/3600)/('Used data'!W53/0.306))^2)*('Used data'!X53/1000)/G53)</f>
        <v>1</v>
      </c>
      <c r="AA53" s="11">
        <f>IF(OR('Used data'!W53="Straight",'Used data'!W53="Irrelevant",'Used data'!X53="Irrelevant",'Used data'!Y53="Irrelevant"),1,1+1.961*1000/32.2*((('Used data'!Y53*3268/3600)/('Used data'!W53/0.306))^2)*('Used data'!X53/1000)/G53)</f>
        <v>1</v>
      </c>
      <c r="AB53" s="11">
        <f>IF(OR('Used data'!Z53="Straight",'Used data'!Z53="Irrelevant",'Used data'!AA53="Irrelevant",'Used data'!AB53="Irrelevant"),1,1+1.545*1000/32.2*((('Used data'!AB53*3268/3600)/('Used data'!Z53/0.306))^2)*('Used data'!AA53/1000)/G53)</f>
        <v>1</v>
      </c>
      <c r="AC53" s="11">
        <f>IF(OR('Used data'!Z53="Straight",'Used data'!Z53="Irrelevant",'Used data'!AA53="Irrelevant",'Used data'!AB53="Irrelevant"),1,1+1.961*1000/32.2*((('Used data'!AB53*3268/3600)/('Used data'!Z53/0.306))^2)*('Used data'!AA53/1000)/G53)</f>
        <v>1</v>
      </c>
      <c r="AD53" s="11">
        <f>IF(OR('Used data'!AC53="Irrelevant",'Used data'!AC53="No"),1,IF(AND('Used data'!AC53="Yes",OR('Used data'!Q53&lt;301,'Used data'!S53&lt;301)),1-(0.5*('Used data'!R53+'Used data'!T53)/('Used data'!G53*1000)),IF(AND('Used data'!AC53="Yes",OR('Used data'!Q53&lt;601,'Used data'!S53&lt;601)),1-(0.25*('Used data'!R53+'Used data'!T53)/('Used data'!G53*1000)),1)))</f>
        <v>1</v>
      </c>
      <c r="AE53" s="11">
        <f>IF(OR('Used data'!AC53="Irrelevant",'Used data'!AC53="No"),1,IF(AND('Used data'!AC53="Yes",OR('Used data'!Q53&lt;301,'Used data'!S53&lt;301)),1-(0.4*('Used data'!R53+'Used data'!T53)/('Used data'!G53*1000)),IF(AND('Used data'!AC53="Yes",OR('Used data'!Q53&lt;601,'Used data'!S53&lt;601)),1-(0.2*('Used data'!R53+'Used data'!T53)/('Used data'!G53*1000)),1)))</f>
        <v>1</v>
      </c>
      <c r="AF53" s="11">
        <f>IF('Used data'!AD53="110 kph",0.79,1)</f>
        <v>1</v>
      </c>
      <c r="AG53" s="11">
        <f>IF('Used data'!AD53="110 kph",0.94,1)</f>
        <v>1</v>
      </c>
      <c r="AH53" s="11">
        <f>IF('Used data'!AD53="110 kph",0.66,1)</f>
        <v>1</v>
      </c>
      <c r="AI53" s="11">
        <f>IF('Used data'!AD53="110 kph",0.82,1)</f>
        <v>1</v>
      </c>
      <c r="AJ53" s="11">
        <f>IF(AND('Used data'!AE53="Yes",I53="Entrance merge"),0.65*'Used data'!AF53+1-'Used data'!AF53,1)</f>
        <v>1</v>
      </c>
      <c r="AK53" s="12" t="str">
        <f t="shared" si="0"/>
        <v/>
      </c>
      <c r="AL53" s="12" t="str">
        <f t="shared" si="1"/>
        <v/>
      </c>
      <c r="AM53" s="12" t="str">
        <f t="shared" si="2"/>
        <v/>
      </c>
      <c r="AN53" s="12" t="str">
        <f t="shared" si="3"/>
        <v/>
      </c>
      <c r="AO53" s="12" t="str">
        <f t="shared" si="4"/>
        <v/>
      </c>
      <c r="AP53" s="12" t="str">
        <f t="shared" si="5"/>
        <v/>
      </c>
      <c r="AQ53" s="4" t="str">
        <f t="shared" si="6"/>
        <v/>
      </c>
    </row>
    <row r="54" spans="1:43" x14ac:dyDescent="0.3">
      <c r="A54" s="4" t="str">
        <f>IF('Input data'!A69="","",'Input data'!A69)</f>
        <v/>
      </c>
      <c r="B54" s="4" t="str">
        <f>IF('Input data'!B69="","",'Input data'!B69)</f>
        <v/>
      </c>
      <c r="C54" s="4" t="str">
        <f>IF('Input data'!C69="","",'Input data'!C69)</f>
        <v/>
      </c>
      <c r="D54" s="4" t="str">
        <f>IF('Input data'!D69="","",'Input data'!D69)</f>
        <v/>
      </c>
      <c r="E54" s="4" t="str">
        <f>IF('Input data'!E69="","",'Input data'!E69)</f>
        <v/>
      </c>
      <c r="F54" s="4" t="str">
        <f>IF('Input data'!F69="","",'Input data'!F69)</f>
        <v/>
      </c>
      <c r="G54" s="4">
        <f>IF('Input data'!G69="","",'Input data'!G69)</f>
        <v>0</v>
      </c>
      <c r="H54" s="4" t="str">
        <f>IF('Input data'!H69&gt;0.5,'Input data'!H69,"")</f>
        <v/>
      </c>
      <c r="I54" s="4" t="str">
        <f>IF('Input data'!I69="","",'Input data'!I69)</f>
        <v/>
      </c>
      <c r="J54" s="11">
        <f>IF('Used data'!J54="Irrelevant",1,IF('Used data'!J54&gt;3,1.2,1))</f>
        <v>1</v>
      </c>
      <c r="K54" s="11">
        <f>IF('Used data'!K54="Irrelevant",1,IF(AND(OR(I54="Motorway link",I54="Exit diverge",I54="Entrance merge"),'Used data'!K54&lt;3.5),1+(3.5-'Used data'!K54)*0.12,IF(AND(OR(I54="Exit ramp",I54="Entrance ramp"),'Used data'!K54&lt;3.5),1+(3.5-'Used data'!K54)*0.16,1)))</f>
        <v>1</v>
      </c>
      <c r="L54" s="11">
        <f>IF('Used data'!L54="Irrelevant",1,IF(AND('Used data'!L54="Yes",'Used data'!J54=2),0.6*'Used data'!M54+(1-'Used data'!M54),IF(AND('Used data'!L54="Yes",'Used data'!J54=3),0.7*'Used data'!M54+(1-'Used data'!M54),IF(AND('Used data'!L54="Yes",'Used data'!J54=4),0.76*'Used data'!M54+(1-'Used data'!M54),IF(AND('Used data'!L54="Yes",'Used data'!J54&gt;4.99999999),0.8*'Used data'!M54+(1-'Used data'!M54),1)))))</f>
        <v>1</v>
      </c>
      <c r="M54" s="11">
        <f>IF('Used data'!L54="Irrelevant",1,IF(AND('Used data'!L54="Yes",'Used data'!J54=2),0.8*'Used data'!M54+(1-'Used data'!M54),IF(AND('Used data'!L54="Yes",'Used data'!J54=3),0.85*'Used data'!M54+(1-'Used data'!M54),IF(AND('Used data'!L54="Yes",'Used data'!J54=4),0.88*'Used data'!M54+(1-'Used data'!M54),IF(AND('Used data'!L54="Yes",'Used data'!J54&gt;4.99999999),0.9*'Used data'!M54+(1-'Used data'!M54),1)))))</f>
        <v>1</v>
      </c>
      <c r="N54" s="11">
        <f>IF('Used data'!N54="Irrelevant",1,IF(AND(OR(I54="Motorway link",I54="Exit diverge",I54="Entrance merge"),'Used data'!N54&lt;3),1+(3-'Used data'!N54)*0.09333333,1))</f>
        <v>1</v>
      </c>
      <c r="O54" s="11">
        <f>IF('Used data'!N54="Irrelevant",1,IF(AND(OR(I54="Motorway link",I54="Exit diverge",I54="Entrance merge"),'Used data'!N54&lt;3),1+(3-'Used data'!N54)*0.19666667,1))</f>
        <v>1</v>
      </c>
      <c r="P54" s="11">
        <f>IF('Used data'!O54="Irrelevant",1,IF(AND(OR(I54="Motorway link",I54="Exit diverge",I54="Entrance merge"),'Used data'!O54&lt;3.00000001),1+(0.5-'Used data'!O54)*0.04,IF(AND(OR(I54="Exit ramp",I54="Entrance ramp"),'Used data'!O54&lt;3.00000001),1+(0.5-'Used data'!O54)*0.08,IF(OR(I54="Motorway link",I54="Exit diverge",I54="Entrance merge"),0.9,0.8))))</f>
        <v>1</v>
      </c>
      <c r="Q54" s="11">
        <f>IF('Used data'!P54="Irrelevant",1,IF(AND(OR(I54="Motorway link",I54="Exit diverge",I54="Entrance merge"),'Used data'!P54&lt;11.00000001),1+(5-'Used data'!P54)*0.01,0.94))</f>
        <v>1</v>
      </c>
      <c r="R54" s="11">
        <f>IF(OR('Used data'!Q54="Irrelevant",'Used data'!R54="Irrelevant",'Used data'!Q54="Straight"),1,IF(AND(OR(I54="Motorway link",I54="Exit diverge",I54="Entrance merge"),'Used data'!Q54&lt;4000),(EXP(0.1096*1746.5/'Used data'!Q54)/EXP(0.1096*1746.5/4000))*('Used data'!R54/1000)/G54+(G54-'Used data'!R54/1000)/G54,1))</f>
        <v>1</v>
      </c>
      <c r="S54" s="11">
        <f>IF(OR('Used data'!S54="Irrelevant",'Used data'!T54="Irrelevant",'Used data'!S54="Straight"),1,IF(AND(OR(I54="Motorway link",I54="Exit diverge",I54="Entrance merge"),'Used data'!S54&lt;4000),(EXP(0.1096*1746.5/'Used data'!S54)/EXP(0.1096*1746.5/4000))*('Used data'!T54/1000)/G54+(G54-'Used data'!T54/1000)/G54,1))</f>
        <v>1</v>
      </c>
      <c r="T54" s="11">
        <f>IF('Used data'!U54="Irrelevant",1,IF(AND(OR(I54="Motorway link",I54="Exit diverge",I54="Entrance merge",I54="Exit ramp",I54="Entrance ramp"),'Used data'!U54="Yes"),0.95,1))</f>
        <v>1</v>
      </c>
      <c r="U54" s="11">
        <f>IF('Used data'!U54="Irrelevant",1,IF(AND(OR(I54="Motorway link",I54="Exit diverge",I54="Entrance merge",I54="Exit ramp",I54="Entrance ramp"),'Used data'!U54="Yes"),0.96,1))</f>
        <v>1</v>
      </c>
      <c r="V54" s="11">
        <f>IF('Used data'!U54="Irrelevant",1,IF(AND(OR(I54="Motorway link",I54="Exit diverge",I54="Entrance merge",I54="Exit ramp",I54="Entrance ramp"),'Used data'!U54="Yes"),0.79,1))</f>
        <v>1</v>
      </c>
      <c r="W54" s="11">
        <f>IF('Used data'!U54="Irrelevant",1,IF(AND(OR(I54="Motorway link",I54="Exit diverge",I54="Entrance merge",I54="Exit ramp",I54="Entrance ramp"),'Used data'!U54="Yes"),0.94,1))</f>
        <v>1</v>
      </c>
      <c r="X54" s="11">
        <f>IF('Used data'!U54="Irrelevant",1,IF(AND(OR(I54="Motorway link",I54="Exit diverge",I54="Entrance merge",I54="Exit ramp",I54="Entrance ramp"),'Used data'!U54="Yes"),0.97,1))</f>
        <v>1</v>
      </c>
      <c r="Y54" s="11">
        <f>IF(AND(I54="Exit ramp",'Used data'!V54="2-curved diamond ramp"),1.32,IF(AND(I54="Exit ramp",'Used data'!V54="S-shaped ramp"),2.05,IF(AND(I54="Exit ramp",'Used data'!V54="U-shaped ramp"),4.11,IF(AND(I54="Exit ramp",'Used data'!V54="Flyover hook ramp"),5.15,IF(AND(I54="Exit ramp",'Used data'!V54="Directional ramp"),1.07,IF(AND(I54="Entrance ramp",'Used data'!V54="2-curved diamond ramp"),0.93,IF(AND(I54="Entrance ramp",'Used data'!V54="S-shaped ramp"),2.48,IF(AND(I54="Entrance ramp",'Used data'!V54="U-shaped ramp"),4.15,IF(AND(I54="Entrance ramp",'Used data'!V54="Flyover hook ramp"),5.26,IF(AND(I54="Entrance ramp",'Used data'!V54="Directional ramp"),1.42,1))))))))))</f>
        <v>1</v>
      </c>
      <c r="Z54" s="11">
        <f>IF(OR('Used data'!W54="Straight",'Used data'!W54="Irrelevant",'Used data'!X54="Irrelevant",'Used data'!Y54="Irrelevant"),1,1+1.545*1000/32.2*((('Used data'!Y54*3268/3600)/('Used data'!W54/0.306))^2)*('Used data'!X54/1000)/G54)</f>
        <v>1</v>
      </c>
      <c r="AA54" s="11">
        <f>IF(OR('Used data'!W54="Straight",'Used data'!W54="Irrelevant",'Used data'!X54="Irrelevant",'Used data'!Y54="Irrelevant"),1,1+1.961*1000/32.2*((('Used data'!Y54*3268/3600)/('Used data'!W54/0.306))^2)*('Used data'!X54/1000)/G54)</f>
        <v>1</v>
      </c>
      <c r="AB54" s="11">
        <f>IF(OR('Used data'!Z54="Straight",'Used data'!Z54="Irrelevant",'Used data'!AA54="Irrelevant",'Used data'!AB54="Irrelevant"),1,1+1.545*1000/32.2*((('Used data'!AB54*3268/3600)/('Used data'!Z54/0.306))^2)*('Used data'!AA54/1000)/G54)</f>
        <v>1</v>
      </c>
      <c r="AC54" s="11">
        <f>IF(OR('Used data'!Z54="Straight",'Used data'!Z54="Irrelevant",'Used data'!AA54="Irrelevant",'Used data'!AB54="Irrelevant"),1,1+1.961*1000/32.2*((('Used data'!AB54*3268/3600)/('Used data'!Z54/0.306))^2)*('Used data'!AA54/1000)/G54)</f>
        <v>1</v>
      </c>
      <c r="AD54" s="11">
        <f>IF(OR('Used data'!AC54="Irrelevant",'Used data'!AC54="No"),1,IF(AND('Used data'!AC54="Yes",OR('Used data'!Q54&lt;301,'Used data'!S54&lt;301)),1-(0.5*('Used data'!R54+'Used data'!T54)/('Used data'!G54*1000)),IF(AND('Used data'!AC54="Yes",OR('Used data'!Q54&lt;601,'Used data'!S54&lt;601)),1-(0.25*('Used data'!R54+'Used data'!T54)/('Used data'!G54*1000)),1)))</f>
        <v>1</v>
      </c>
      <c r="AE54" s="11">
        <f>IF(OR('Used data'!AC54="Irrelevant",'Used data'!AC54="No"),1,IF(AND('Used data'!AC54="Yes",OR('Used data'!Q54&lt;301,'Used data'!S54&lt;301)),1-(0.4*('Used data'!R54+'Used data'!T54)/('Used data'!G54*1000)),IF(AND('Used data'!AC54="Yes",OR('Used data'!Q54&lt;601,'Used data'!S54&lt;601)),1-(0.2*('Used data'!R54+'Used data'!T54)/('Used data'!G54*1000)),1)))</f>
        <v>1</v>
      </c>
      <c r="AF54" s="11">
        <f>IF('Used data'!AD54="110 kph",0.79,1)</f>
        <v>1</v>
      </c>
      <c r="AG54" s="11">
        <f>IF('Used data'!AD54="110 kph",0.94,1)</f>
        <v>1</v>
      </c>
      <c r="AH54" s="11">
        <f>IF('Used data'!AD54="110 kph",0.66,1)</f>
        <v>1</v>
      </c>
      <c r="AI54" s="11">
        <f>IF('Used data'!AD54="110 kph",0.82,1)</f>
        <v>1</v>
      </c>
      <c r="AJ54" s="11">
        <f>IF(AND('Used data'!AE54="Yes",I54="Entrance merge"),0.65*'Used data'!AF54+1-'Used data'!AF54,1)</f>
        <v>1</v>
      </c>
      <c r="AK54" s="12" t="str">
        <f t="shared" si="0"/>
        <v/>
      </c>
      <c r="AL54" s="12" t="str">
        <f t="shared" si="1"/>
        <v/>
      </c>
      <c r="AM54" s="12" t="str">
        <f t="shared" si="2"/>
        <v/>
      </c>
      <c r="AN54" s="12" t="str">
        <f t="shared" si="3"/>
        <v/>
      </c>
      <c r="AO54" s="12" t="str">
        <f t="shared" si="4"/>
        <v/>
      </c>
      <c r="AP54" s="12" t="str">
        <f t="shared" si="5"/>
        <v/>
      </c>
      <c r="AQ54" s="4" t="str">
        <f t="shared" si="6"/>
        <v/>
      </c>
    </row>
    <row r="55" spans="1:43" x14ac:dyDescent="0.3">
      <c r="A55" s="4" t="str">
        <f>IF('Input data'!A70="","",'Input data'!A70)</f>
        <v/>
      </c>
      <c r="B55" s="4" t="str">
        <f>IF('Input data'!B70="","",'Input data'!B70)</f>
        <v/>
      </c>
      <c r="C55" s="4" t="str">
        <f>IF('Input data'!C70="","",'Input data'!C70)</f>
        <v/>
      </c>
      <c r="D55" s="4" t="str">
        <f>IF('Input data'!D70="","",'Input data'!D70)</f>
        <v/>
      </c>
      <c r="E55" s="4" t="str">
        <f>IF('Input data'!E70="","",'Input data'!E70)</f>
        <v/>
      </c>
      <c r="F55" s="4" t="str">
        <f>IF('Input data'!F70="","",'Input data'!F70)</f>
        <v/>
      </c>
      <c r="G55" s="4">
        <f>IF('Input data'!G70="","",'Input data'!G70)</f>
        <v>0</v>
      </c>
      <c r="H55" s="4" t="str">
        <f>IF('Input data'!H70&gt;0.5,'Input data'!H70,"")</f>
        <v/>
      </c>
      <c r="I55" s="4" t="str">
        <f>IF('Input data'!I70="","",'Input data'!I70)</f>
        <v/>
      </c>
      <c r="J55" s="11">
        <f>IF('Used data'!J55="Irrelevant",1,IF('Used data'!J55&gt;3,1.2,1))</f>
        <v>1</v>
      </c>
      <c r="K55" s="11">
        <f>IF('Used data'!K55="Irrelevant",1,IF(AND(OR(I55="Motorway link",I55="Exit diverge",I55="Entrance merge"),'Used data'!K55&lt;3.5),1+(3.5-'Used data'!K55)*0.12,IF(AND(OR(I55="Exit ramp",I55="Entrance ramp"),'Used data'!K55&lt;3.5),1+(3.5-'Used data'!K55)*0.16,1)))</f>
        <v>1</v>
      </c>
      <c r="L55" s="11">
        <f>IF('Used data'!L55="Irrelevant",1,IF(AND('Used data'!L55="Yes",'Used data'!J55=2),0.6*'Used data'!M55+(1-'Used data'!M55),IF(AND('Used data'!L55="Yes",'Used data'!J55=3),0.7*'Used data'!M55+(1-'Used data'!M55),IF(AND('Used data'!L55="Yes",'Used data'!J55=4),0.76*'Used data'!M55+(1-'Used data'!M55),IF(AND('Used data'!L55="Yes",'Used data'!J55&gt;4.99999999),0.8*'Used data'!M55+(1-'Used data'!M55),1)))))</f>
        <v>1</v>
      </c>
      <c r="M55" s="11">
        <f>IF('Used data'!L55="Irrelevant",1,IF(AND('Used data'!L55="Yes",'Used data'!J55=2),0.8*'Used data'!M55+(1-'Used data'!M55),IF(AND('Used data'!L55="Yes",'Used data'!J55=3),0.85*'Used data'!M55+(1-'Used data'!M55),IF(AND('Used data'!L55="Yes",'Used data'!J55=4),0.88*'Used data'!M55+(1-'Used data'!M55),IF(AND('Used data'!L55="Yes",'Used data'!J55&gt;4.99999999),0.9*'Used data'!M55+(1-'Used data'!M55),1)))))</f>
        <v>1</v>
      </c>
      <c r="N55" s="11">
        <f>IF('Used data'!N55="Irrelevant",1,IF(AND(OR(I55="Motorway link",I55="Exit diverge",I55="Entrance merge"),'Used data'!N55&lt;3),1+(3-'Used data'!N55)*0.09333333,1))</f>
        <v>1</v>
      </c>
      <c r="O55" s="11">
        <f>IF('Used data'!N55="Irrelevant",1,IF(AND(OR(I55="Motorway link",I55="Exit diverge",I55="Entrance merge"),'Used data'!N55&lt;3),1+(3-'Used data'!N55)*0.19666667,1))</f>
        <v>1</v>
      </c>
      <c r="P55" s="11">
        <f>IF('Used data'!O55="Irrelevant",1,IF(AND(OR(I55="Motorway link",I55="Exit diverge",I55="Entrance merge"),'Used data'!O55&lt;3.00000001),1+(0.5-'Used data'!O55)*0.04,IF(AND(OR(I55="Exit ramp",I55="Entrance ramp"),'Used data'!O55&lt;3.00000001),1+(0.5-'Used data'!O55)*0.08,IF(OR(I55="Motorway link",I55="Exit diverge",I55="Entrance merge"),0.9,0.8))))</f>
        <v>1</v>
      </c>
      <c r="Q55" s="11">
        <f>IF('Used data'!P55="Irrelevant",1,IF(AND(OR(I55="Motorway link",I55="Exit diverge",I55="Entrance merge"),'Used data'!P55&lt;11.00000001),1+(5-'Used data'!P55)*0.01,0.94))</f>
        <v>1</v>
      </c>
      <c r="R55" s="11">
        <f>IF(OR('Used data'!Q55="Irrelevant",'Used data'!R55="Irrelevant",'Used data'!Q55="Straight"),1,IF(AND(OR(I55="Motorway link",I55="Exit diverge",I55="Entrance merge"),'Used data'!Q55&lt;4000),(EXP(0.1096*1746.5/'Used data'!Q55)/EXP(0.1096*1746.5/4000))*('Used data'!R55/1000)/G55+(G55-'Used data'!R55/1000)/G55,1))</f>
        <v>1</v>
      </c>
      <c r="S55" s="11">
        <f>IF(OR('Used data'!S55="Irrelevant",'Used data'!T55="Irrelevant",'Used data'!S55="Straight"),1,IF(AND(OR(I55="Motorway link",I55="Exit diverge",I55="Entrance merge"),'Used data'!S55&lt;4000),(EXP(0.1096*1746.5/'Used data'!S55)/EXP(0.1096*1746.5/4000))*('Used data'!T55/1000)/G55+(G55-'Used data'!T55/1000)/G55,1))</f>
        <v>1</v>
      </c>
      <c r="T55" s="11">
        <f>IF('Used data'!U55="Irrelevant",1,IF(AND(OR(I55="Motorway link",I55="Exit diverge",I55="Entrance merge",I55="Exit ramp",I55="Entrance ramp"),'Used data'!U55="Yes"),0.95,1))</f>
        <v>1</v>
      </c>
      <c r="U55" s="11">
        <f>IF('Used data'!U55="Irrelevant",1,IF(AND(OR(I55="Motorway link",I55="Exit diverge",I55="Entrance merge",I55="Exit ramp",I55="Entrance ramp"),'Used data'!U55="Yes"),0.96,1))</f>
        <v>1</v>
      </c>
      <c r="V55" s="11">
        <f>IF('Used data'!U55="Irrelevant",1,IF(AND(OR(I55="Motorway link",I55="Exit diverge",I55="Entrance merge",I55="Exit ramp",I55="Entrance ramp"),'Used data'!U55="Yes"),0.79,1))</f>
        <v>1</v>
      </c>
      <c r="W55" s="11">
        <f>IF('Used data'!U55="Irrelevant",1,IF(AND(OR(I55="Motorway link",I55="Exit diverge",I55="Entrance merge",I55="Exit ramp",I55="Entrance ramp"),'Used data'!U55="Yes"),0.94,1))</f>
        <v>1</v>
      </c>
      <c r="X55" s="11">
        <f>IF('Used data'!U55="Irrelevant",1,IF(AND(OR(I55="Motorway link",I55="Exit diverge",I55="Entrance merge",I55="Exit ramp",I55="Entrance ramp"),'Used data'!U55="Yes"),0.97,1))</f>
        <v>1</v>
      </c>
      <c r="Y55" s="11">
        <f>IF(AND(I55="Exit ramp",'Used data'!V55="2-curved diamond ramp"),1.32,IF(AND(I55="Exit ramp",'Used data'!V55="S-shaped ramp"),2.05,IF(AND(I55="Exit ramp",'Used data'!V55="U-shaped ramp"),4.11,IF(AND(I55="Exit ramp",'Used data'!V55="Flyover hook ramp"),5.15,IF(AND(I55="Exit ramp",'Used data'!V55="Directional ramp"),1.07,IF(AND(I55="Entrance ramp",'Used data'!V55="2-curved diamond ramp"),0.93,IF(AND(I55="Entrance ramp",'Used data'!V55="S-shaped ramp"),2.48,IF(AND(I55="Entrance ramp",'Used data'!V55="U-shaped ramp"),4.15,IF(AND(I55="Entrance ramp",'Used data'!V55="Flyover hook ramp"),5.26,IF(AND(I55="Entrance ramp",'Used data'!V55="Directional ramp"),1.42,1))))))))))</f>
        <v>1</v>
      </c>
      <c r="Z55" s="11">
        <f>IF(OR('Used data'!W55="Straight",'Used data'!W55="Irrelevant",'Used data'!X55="Irrelevant",'Used data'!Y55="Irrelevant"),1,1+1.545*1000/32.2*((('Used data'!Y55*3268/3600)/('Used data'!W55/0.306))^2)*('Used data'!X55/1000)/G55)</f>
        <v>1</v>
      </c>
      <c r="AA55" s="11">
        <f>IF(OR('Used data'!W55="Straight",'Used data'!W55="Irrelevant",'Used data'!X55="Irrelevant",'Used data'!Y55="Irrelevant"),1,1+1.961*1000/32.2*((('Used data'!Y55*3268/3600)/('Used data'!W55/0.306))^2)*('Used data'!X55/1000)/G55)</f>
        <v>1</v>
      </c>
      <c r="AB55" s="11">
        <f>IF(OR('Used data'!Z55="Straight",'Used data'!Z55="Irrelevant",'Used data'!AA55="Irrelevant",'Used data'!AB55="Irrelevant"),1,1+1.545*1000/32.2*((('Used data'!AB55*3268/3600)/('Used data'!Z55/0.306))^2)*('Used data'!AA55/1000)/G55)</f>
        <v>1</v>
      </c>
      <c r="AC55" s="11">
        <f>IF(OR('Used data'!Z55="Straight",'Used data'!Z55="Irrelevant",'Used data'!AA55="Irrelevant",'Used data'!AB55="Irrelevant"),1,1+1.961*1000/32.2*((('Used data'!AB55*3268/3600)/('Used data'!Z55/0.306))^2)*('Used data'!AA55/1000)/G55)</f>
        <v>1</v>
      </c>
      <c r="AD55" s="11">
        <f>IF(OR('Used data'!AC55="Irrelevant",'Used data'!AC55="No"),1,IF(AND('Used data'!AC55="Yes",OR('Used data'!Q55&lt;301,'Used data'!S55&lt;301)),1-(0.5*('Used data'!R55+'Used data'!T55)/('Used data'!G55*1000)),IF(AND('Used data'!AC55="Yes",OR('Used data'!Q55&lt;601,'Used data'!S55&lt;601)),1-(0.25*('Used data'!R55+'Used data'!T55)/('Used data'!G55*1000)),1)))</f>
        <v>1</v>
      </c>
      <c r="AE55" s="11">
        <f>IF(OR('Used data'!AC55="Irrelevant",'Used data'!AC55="No"),1,IF(AND('Used data'!AC55="Yes",OR('Used data'!Q55&lt;301,'Used data'!S55&lt;301)),1-(0.4*('Used data'!R55+'Used data'!T55)/('Used data'!G55*1000)),IF(AND('Used data'!AC55="Yes",OR('Used data'!Q55&lt;601,'Used data'!S55&lt;601)),1-(0.2*('Used data'!R55+'Used data'!T55)/('Used data'!G55*1000)),1)))</f>
        <v>1</v>
      </c>
      <c r="AF55" s="11">
        <f>IF('Used data'!AD55="110 kph",0.79,1)</f>
        <v>1</v>
      </c>
      <c r="AG55" s="11">
        <f>IF('Used data'!AD55="110 kph",0.94,1)</f>
        <v>1</v>
      </c>
      <c r="AH55" s="11">
        <f>IF('Used data'!AD55="110 kph",0.66,1)</f>
        <v>1</v>
      </c>
      <c r="AI55" s="11">
        <f>IF('Used data'!AD55="110 kph",0.82,1)</f>
        <v>1</v>
      </c>
      <c r="AJ55" s="11">
        <f>IF(AND('Used data'!AE55="Yes",I55="Entrance merge"),0.65*'Used data'!AF55+1-'Used data'!AF55,1)</f>
        <v>1</v>
      </c>
      <c r="AK55" s="12" t="str">
        <f t="shared" si="0"/>
        <v/>
      </c>
      <c r="AL55" s="12" t="str">
        <f t="shared" si="1"/>
        <v/>
      </c>
      <c r="AM55" s="12" t="str">
        <f t="shared" si="2"/>
        <v/>
      </c>
      <c r="AN55" s="12" t="str">
        <f t="shared" si="3"/>
        <v/>
      </c>
      <c r="AO55" s="12" t="str">
        <f t="shared" si="4"/>
        <v/>
      </c>
      <c r="AP55" s="12" t="str">
        <f t="shared" si="5"/>
        <v/>
      </c>
      <c r="AQ55" s="4" t="str">
        <f t="shared" si="6"/>
        <v/>
      </c>
    </row>
    <row r="56" spans="1:43" x14ac:dyDescent="0.3">
      <c r="A56" s="4" t="str">
        <f>IF('Input data'!A71="","",'Input data'!A71)</f>
        <v/>
      </c>
      <c r="B56" s="4" t="str">
        <f>IF('Input data'!B71="","",'Input data'!B71)</f>
        <v/>
      </c>
      <c r="C56" s="4" t="str">
        <f>IF('Input data'!C71="","",'Input data'!C71)</f>
        <v/>
      </c>
      <c r="D56" s="4" t="str">
        <f>IF('Input data'!D71="","",'Input data'!D71)</f>
        <v/>
      </c>
      <c r="E56" s="4" t="str">
        <f>IF('Input data'!E71="","",'Input data'!E71)</f>
        <v/>
      </c>
      <c r="F56" s="4" t="str">
        <f>IF('Input data'!F71="","",'Input data'!F71)</f>
        <v/>
      </c>
      <c r="G56" s="4">
        <f>IF('Input data'!G71="","",'Input data'!G71)</f>
        <v>0</v>
      </c>
      <c r="H56" s="4" t="str">
        <f>IF('Input data'!H71&gt;0.5,'Input data'!H71,"")</f>
        <v/>
      </c>
      <c r="I56" s="4" t="str">
        <f>IF('Input data'!I71="","",'Input data'!I71)</f>
        <v/>
      </c>
      <c r="J56" s="11">
        <f>IF('Used data'!J56="Irrelevant",1,IF('Used data'!J56&gt;3,1.2,1))</f>
        <v>1</v>
      </c>
      <c r="K56" s="11">
        <f>IF('Used data'!K56="Irrelevant",1,IF(AND(OR(I56="Motorway link",I56="Exit diverge",I56="Entrance merge"),'Used data'!K56&lt;3.5),1+(3.5-'Used data'!K56)*0.12,IF(AND(OR(I56="Exit ramp",I56="Entrance ramp"),'Used data'!K56&lt;3.5),1+(3.5-'Used data'!K56)*0.16,1)))</f>
        <v>1</v>
      </c>
      <c r="L56" s="11">
        <f>IF('Used data'!L56="Irrelevant",1,IF(AND('Used data'!L56="Yes",'Used data'!J56=2),0.6*'Used data'!M56+(1-'Used data'!M56),IF(AND('Used data'!L56="Yes",'Used data'!J56=3),0.7*'Used data'!M56+(1-'Used data'!M56),IF(AND('Used data'!L56="Yes",'Used data'!J56=4),0.76*'Used data'!M56+(1-'Used data'!M56),IF(AND('Used data'!L56="Yes",'Used data'!J56&gt;4.99999999),0.8*'Used data'!M56+(1-'Used data'!M56),1)))))</f>
        <v>1</v>
      </c>
      <c r="M56" s="11">
        <f>IF('Used data'!L56="Irrelevant",1,IF(AND('Used data'!L56="Yes",'Used data'!J56=2),0.8*'Used data'!M56+(1-'Used data'!M56),IF(AND('Used data'!L56="Yes",'Used data'!J56=3),0.85*'Used data'!M56+(1-'Used data'!M56),IF(AND('Used data'!L56="Yes",'Used data'!J56=4),0.88*'Used data'!M56+(1-'Used data'!M56),IF(AND('Used data'!L56="Yes",'Used data'!J56&gt;4.99999999),0.9*'Used data'!M56+(1-'Used data'!M56),1)))))</f>
        <v>1</v>
      </c>
      <c r="N56" s="11">
        <f>IF('Used data'!N56="Irrelevant",1,IF(AND(OR(I56="Motorway link",I56="Exit diverge",I56="Entrance merge"),'Used data'!N56&lt;3),1+(3-'Used data'!N56)*0.09333333,1))</f>
        <v>1</v>
      </c>
      <c r="O56" s="11">
        <f>IF('Used data'!N56="Irrelevant",1,IF(AND(OR(I56="Motorway link",I56="Exit diverge",I56="Entrance merge"),'Used data'!N56&lt;3),1+(3-'Used data'!N56)*0.19666667,1))</f>
        <v>1</v>
      </c>
      <c r="P56" s="11">
        <f>IF('Used data'!O56="Irrelevant",1,IF(AND(OR(I56="Motorway link",I56="Exit diverge",I56="Entrance merge"),'Used data'!O56&lt;3.00000001),1+(0.5-'Used data'!O56)*0.04,IF(AND(OR(I56="Exit ramp",I56="Entrance ramp"),'Used data'!O56&lt;3.00000001),1+(0.5-'Used data'!O56)*0.08,IF(OR(I56="Motorway link",I56="Exit diverge",I56="Entrance merge"),0.9,0.8))))</f>
        <v>1</v>
      </c>
      <c r="Q56" s="11">
        <f>IF('Used data'!P56="Irrelevant",1,IF(AND(OR(I56="Motorway link",I56="Exit diverge",I56="Entrance merge"),'Used data'!P56&lt;11.00000001),1+(5-'Used data'!P56)*0.01,0.94))</f>
        <v>1</v>
      </c>
      <c r="R56" s="11">
        <f>IF(OR('Used data'!Q56="Irrelevant",'Used data'!R56="Irrelevant",'Used data'!Q56="Straight"),1,IF(AND(OR(I56="Motorway link",I56="Exit diverge",I56="Entrance merge"),'Used data'!Q56&lt;4000),(EXP(0.1096*1746.5/'Used data'!Q56)/EXP(0.1096*1746.5/4000))*('Used data'!R56/1000)/G56+(G56-'Used data'!R56/1000)/G56,1))</f>
        <v>1</v>
      </c>
      <c r="S56" s="11">
        <f>IF(OR('Used data'!S56="Irrelevant",'Used data'!T56="Irrelevant",'Used data'!S56="Straight"),1,IF(AND(OR(I56="Motorway link",I56="Exit diverge",I56="Entrance merge"),'Used data'!S56&lt;4000),(EXP(0.1096*1746.5/'Used data'!S56)/EXP(0.1096*1746.5/4000))*('Used data'!T56/1000)/G56+(G56-'Used data'!T56/1000)/G56,1))</f>
        <v>1</v>
      </c>
      <c r="T56" s="11">
        <f>IF('Used data'!U56="Irrelevant",1,IF(AND(OR(I56="Motorway link",I56="Exit diverge",I56="Entrance merge",I56="Exit ramp",I56="Entrance ramp"),'Used data'!U56="Yes"),0.95,1))</f>
        <v>1</v>
      </c>
      <c r="U56" s="11">
        <f>IF('Used data'!U56="Irrelevant",1,IF(AND(OR(I56="Motorway link",I56="Exit diverge",I56="Entrance merge",I56="Exit ramp",I56="Entrance ramp"),'Used data'!U56="Yes"),0.96,1))</f>
        <v>1</v>
      </c>
      <c r="V56" s="11">
        <f>IF('Used data'!U56="Irrelevant",1,IF(AND(OR(I56="Motorway link",I56="Exit diverge",I56="Entrance merge",I56="Exit ramp",I56="Entrance ramp"),'Used data'!U56="Yes"),0.79,1))</f>
        <v>1</v>
      </c>
      <c r="W56" s="11">
        <f>IF('Used data'!U56="Irrelevant",1,IF(AND(OR(I56="Motorway link",I56="Exit diverge",I56="Entrance merge",I56="Exit ramp",I56="Entrance ramp"),'Used data'!U56="Yes"),0.94,1))</f>
        <v>1</v>
      </c>
      <c r="X56" s="11">
        <f>IF('Used data'!U56="Irrelevant",1,IF(AND(OR(I56="Motorway link",I56="Exit diverge",I56="Entrance merge",I56="Exit ramp",I56="Entrance ramp"),'Used data'!U56="Yes"),0.97,1))</f>
        <v>1</v>
      </c>
      <c r="Y56" s="11">
        <f>IF(AND(I56="Exit ramp",'Used data'!V56="2-curved diamond ramp"),1.32,IF(AND(I56="Exit ramp",'Used data'!V56="S-shaped ramp"),2.05,IF(AND(I56="Exit ramp",'Used data'!V56="U-shaped ramp"),4.11,IF(AND(I56="Exit ramp",'Used data'!V56="Flyover hook ramp"),5.15,IF(AND(I56="Exit ramp",'Used data'!V56="Directional ramp"),1.07,IF(AND(I56="Entrance ramp",'Used data'!V56="2-curved diamond ramp"),0.93,IF(AND(I56="Entrance ramp",'Used data'!V56="S-shaped ramp"),2.48,IF(AND(I56="Entrance ramp",'Used data'!V56="U-shaped ramp"),4.15,IF(AND(I56="Entrance ramp",'Used data'!V56="Flyover hook ramp"),5.26,IF(AND(I56="Entrance ramp",'Used data'!V56="Directional ramp"),1.42,1))))))))))</f>
        <v>1</v>
      </c>
      <c r="Z56" s="11">
        <f>IF(OR('Used data'!W56="Straight",'Used data'!W56="Irrelevant",'Used data'!X56="Irrelevant",'Used data'!Y56="Irrelevant"),1,1+1.545*1000/32.2*((('Used data'!Y56*3268/3600)/('Used data'!W56/0.306))^2)*('Used data'!X56/1000)/G56)</f>
        <v>1</v>
      </c>
      <c r="AA56" s="11">
        <f>IF(OR('Used data'!W56="Straight",'Used data'!W56="Irrelevant",'Used data'!X56="Irrelevant",'Used data'!Y56="Irrelevant"),1,1+1.961*1000/32.2*((('Used data'!Y56*3268/3600)/('Used data'!W56/0.306))^2)*('Used data'!X56/1000)/G56)</f>
        <v>1</v>
      </c>
      <c r="AB56" s="11">
        <f>IF(OR('Used data'!Z56="Straight",'Used data'!Z56="Irrelevant",'Used data'!AA56="Irrelevant",'Used data'!AB56="Irrelevant"),1,1+1.545*1000/32.2*((('Used data'!AB56*3268/3600)/('Used data'!Z56/0.306))^2)*('Used data'!AA56/1000)/G56)</f>
        <v>1</v>
      </c>
      <c r="AC56" s="11">
        <f>IF(OR('Used data'!Z56="Straight",'Used data'!Z56="Irrelevant",'Used data'!AA56="Irrelevant",'Used data'!AB56="Irrelevant"),1,1+1.961*1000/32.2*((('Used data'!AB56*3268/3600)/('Used data'!Z56/0.306))^2)*('Used data'!AA56/1000)/G56)</f>
        <v>1</v>
      </c>
      <c r="AD56" s="11">
        <f>IF(OR('Used data'!AC56="Irrelevant",'Used data'!AC56="No"),1,IF(AND('Used data'!AC56="Yes",OR('Used data'!Q56&lt;301,'Used data'!S56&lt;301)),1-(0.5*('Used data'!R56+'Used data'!T56)/('Used data'!G56*1000)),IF(AND('Used data'!AC56="Yes",OR('Used data'!Q56&lt;601,'Used data'!S56&lt;601)),1-(0.25*('Used data'!R56+'Used data'!T56)/('Used data'!G56*1000)),1)))</f>
        <v>1</v>
      </c>
      <c r="AE56" s="11">
        <f>IF(OR('Used data'!AC56="Irrelevant",'Used data'!AC56="No"),1,IF(AND('Used data'!AC56="Yes",OR('Used data'!Q56&lt;301,'Used data'!S56&lt;301)),1-(0.4*('Used data'!R56+'Used data'!T56)/('Used data'!G56*1000)),IF(AND('Used data'!AC56="Yes",OR('Used data'!Q56&lt;601,'Used data'!S56&lt;601)),1-(0.2*('Used data'!R56+'Used data'!T56)/('Used data'!G56*1000)),1)))</f>
        <v>1</v>
      </c>
      <c r="AF56" s="11">
        <f>IF('Used data'!AD56="110 kph",0.79,1)</f>
        <v>1</v>
      </c>
      <c r="AG56" s="11">
        <f>IF('Used data'!AD56="110 kph",0.94,1)</f>
        <v>1</v>
      </c>
      <c r="AH56" s="11">
        <f>IF('Used data'!AD56="110 kph",0.66,1)</f>
        <v>1</v>
      </c>
      <c r="AI56" s="11">
        <f>IF('Used data'!AD56="110 kph",0.82,1)</f>
        <v>1</v>
      </c>
      <c r="AJ56" s="11">
        <f>IF(AND('Used data'!AE56="Yes",I56="Entrance merge"),0.65*'Used data'!AF56+1-'Used data'!AF56,1)</f>
        <v>1</v>
      </c>
      <c r="AK56" s="12" t="str">
        <f t="shared" si="0"/>
        <v/>
      </c>
      <c r="AL56" s="12" t="str">
        <f t="shared" si="1"/>
        <v/>
      </c>
      <c r="AM56" s="12" t="str">
        <f t="shared" si="2"/>
        <v/>
      </c>
      <c r="AN56" s="12" t="str">
        <f t="shared" si="3"/>
        <v/>
      </c>
      <c r="AO56" s="12" t="str">
        <f t="shared" si="4"/>
        <v/>
      </c>
      <c r="AP56" s="12" t="str">
        <f t="shared" si="5"/>
        <v/>
      </c>
      <c r="AQ56" s="4" t="str">
        <f t="shared" si="6"/>
        <v/>
      </c>
    </row>
    <row r="57" spans="1:43" x14ac:dyDescent="0.3">
      <c r="A57" s="4" t="str">
        <f>IF('Input data'!A72="","",'Input data'!A72)</f>
        <v/>
      </c>
      <c r="B57" s="4" t="str">
        <f>IF('Input data'!B72="","",'Input data'!B72)</f>
        <v/>
      </c>
      <c r="C57" s="4" t="str">
        <f>IF('Input data'!C72="","",'Input data'!C72)</f>
        <v/>
      </c>
      <c r="D57" s="4" t="str">
        <f>IF('Input data'!D72="","",'Input data'!D72)</f>
        <v/>
      </c>
      <c r="E57" s="4" t="str">
        <f>IF('Input data'!E72="","",'Input data'!E72)</f>
        <v/>
      </c>
      <c r="F57" s="4" t="str">
        <f>IF('Input data'!F72="","",'Input data'!F72)</f>
        <v/>
      </c>
      <c r="G57" s="4">
        <f>IF('Input data'!G72="","",'Input data'!G72)</f>
        <v>0</v>
      </c>
      <c r="H57" s="4" t="str">
        <f>IF('Input data'!H72&gt;0.5,'Input data'!H72,"")</f>
        <v/>
      </c>
      <c r="I57" s="4" t="str">
        <f>IF('Input data'!I72="","",'Input data'!I72)</f>
        <v/>
      </c>
      <c r="J57" s="11">
        <f>IF('Used data'!J57="Irrelevant",1,IF('Used data'!J57&gt;3,1.2,1))</f>
        <v>1</v>
      </c>
      <c r="K57" s="11">
        <f>IF('Used data'!K57="Irrelevant",1,IF(AND(OR(I57="Motorway link",I57="Exit diverge",I57="Entrance merge"),'Used data'!K57&lt;3.5),1+(3.5-'Used data'!K57)*0.12,IF(AND(OR(I57="Exit ramp",I57="Entrance ramp"),'Used data'!K57&lt;3.5),1+(3.5-'Used data'!K57)*0.16,1)))</f>
        <v>1</v>
      </c>
      <c r="L57" s="11">
        <f>IF('Used data'!L57="Irrelevant",1,IF(AND('Used data'!L57="Yes",'Used data'!J57=2),0.6*'Used data'!M57+(1-'Used data'!M57),IF(AND('Used data'!L57="Yes",'Used data'!J57=3),0.7*'Used data'!M57+(1-'Used data'!M57),IF(AND('Used data'!L57="Yes",'Used data'!J57=4),0.76*'Used data'!M57+(1-'Used data'!M57),IF(AND('Used data'!L57="Yes",'Used data'!J57&gt;4.99999999),0.8*'Used data'!M57+(1-'Used data'!M57),1)))))</f>
        <v>1</v>
      </c>
      <c r="M57" s="11">
        <f>IF('Used data'!L57="Irrelevant",1,IF(AND('Used data'!L57="Yes",'Used data'!J57=2),0.8*'Used data'!M57+(1-'Used data'!M57),IF(AND('Used data'!L57="Yes",'Used data'!J57=3),0.85*'Used data'!M57+(1-'Used data'!M57),IF(AND('Used data'!L57="Yes",'Used data'!J57=4),0.88*'Used data'!M57+(1-'Used data'!M57),IF(AND('Used data'!L57="Yes",'Used data'!J57&gt;4.99999999),0.9*'Used data'!M57+(1-'Used data'!M57),1)))))</f>
        <v>1</v>
      </c>
      <c r="N57" s="11">
        <f>IF('Used data'!N57="Irrelevant",1,IF(AND(OR(I57="Motorway link",I57="Exit diverge",I57="Entrance merge"),'Used data'!N57&lt;3),1+(3-'Used data'!N57)*0.09333333,1))</f>
        <v>1</v>
      </c>
      <c r="O57" s="11">
        <f>IF('Used data'!N57="Irrelevant",1,IF(AND(OR(I57="Motorway link",I57="Exit diverge",I57="Entrance merge"),'Used data'!N57&lt;3),1+(3-'Used data'!N57)*0.19666667,1))</f>
        <v>1</v>
      </c>
      <c r="P57" s="11">
        <f>IF('Used data'!O57="Irrelevant",1,IF(AND(OR(I57="Motorway link",I57="Exit diverge",I57="Entrance merge"),'Used data'!O57&lt;3.00000001),1+(0.5-'Used data'!O57)*0.04,IF(AND(OR(I57="Exit ramp",I57="Entrance ramp"),'Used data'!O57&lt;3.00000001),1+(0.5-'Used data'!O57)*0.08,IF(OR(I57="Motorway link",I57="Exit diverge",I57="Entrance merge"),0.9,0.8))))</f>
        <v>1</v>
      </c>
      <c r="Q57" s="11">
        <f>IF('Used data'!P57="Irrelevant",1,IF(AND(OR(I57="Motorway link",I57="Exit diverge",I57="Entrance merge"),'Used data'!P57&lt;11.00000001),1+(5-'Used data'!P57)*0.01,0.94))</f>
        <v>1</v>
      </c>
      <c r="R57" s="11">
        <f>IF(OR('Used data'!Q57="Irrelevant",'Used data'!R57="Irrelevant",'Used data'!Q57="Straight"),1,IF(AND(OR(I57="Motorway link",I57="Exit diverge",I57="Entrance merge"),'Used data'!Q57&lt;4000),(EXP(0.1096*1746.5/'Used data'!Q57)/EXP(0.1096*1746.5/4000))*('Used data'!R57/1000)/G57+(G57-'Used data'!R57/1000)/G57,1))</f>
        <v>1</v>
      </c>
      <c r="S57" s="11">
        <f>IF(OR('Used data'!S57="Irrelevant",'Used data'!T57="Irrelevant",'Used data'!S57="Straight"),1,IF(AND(OR(I57="Motorway link",I57="Exit diverge",I57="Entrance merge"),'Used data'!S57&lt;4000),(EXP(0.1096*1746.5/'Used data'!S57)/EXP(0.1096*1746.5/4000))*('Used data'!T57/1000)/G57+(G57-'Used data'!T57/1000)/G57,1))</f>
        <v>1</v>
      </c>
      <c r="T57" s="11">
        <f>IF('Used data'!U57="Irrelevant",1,IF(AND(OR(I57="Motorway link",I57="Exit diverge",I57="Entrance merge",I57="Exit ramp",I57="Entrance ramp"),'Used data'!U57="Yes"),0.95,1))</f>
        <v>1</v>
      </c>
      <c r="U57" s="11">
        <f>IF('Used data'!U57="Irrelevant",1,IF(AND(OR(I57="Motorway link",I57="Exit diverge",I57="Entrance merge",I57="Exit ramp",I57="Entrance ramp"),'Used data'!U57="Yes"),0.96,1))</f>
        <v>1</v>
      </c>
      <c r="V57" s="11">
        <f>IF('Used data'!U57="Irrelevant",1,IF(AND(OR(I57="Motorway link",I57="Exit diverge",I57="Entrance merge",I57="Exit ramp",I57="Entrance ramp"),'Used data'!U57="Yes"),0.79,1))</f>
        <v>1</v>
      </c>
      <c r="W57" s="11">
        <f>IF('Used data'!U57="Irrelevant",1,IF(AND(OR(I57="Motorway link",I57="Exit diverge",I57="Entrance merge",I57="Exit ramp",I57="Entrance ramp"),'Used data'!U57="Yes"),0.94,1))</f>
        <v>1</v>
      </c>
      <c r="X57" s="11">
        <f>IF('Used data'!U57="Irrelevant",1,IF(AND(OR(I57="Motorway link",I57="Exit diverge",I57="Entrance merge",I57="Exit ramp",I57="Entrance ramp"),'Used data'!U57="Yes"),0.97,1))</f>
        <v>1</v>
      </c>
      <c r="Y57" s="11">
        <f>IF(AND(I57="Exit ramp",'Used data'!V57="2-curved diamond ramp"),1.32,IF(AND(I57="Exit ramp",'Used data'!V57="S-shaped ramp"),2.05,IF(AND(I57="Exit ramp",'Used data'!V57="U-shaped ramp"),4.11,IF(AND(I57="Exit ramp",'Used data'!V57="Flyover hook ramp"),5.15,IF(AND(I57="Exit ramp",'Used data'!V57="Directional ramp"),1.07,IF(AND(I57="Entrance ramp",'Used data'!V57="2-curved diamond ramp"),0.93,IF(AND(I57="Entrance ramp",'Used data'!V57="S-shaped ramp"),2.48,IF(AND(I57="Entrance ramp",'Used data'!V57="U-shaped ramp"),4.15,IF(AND(I57="Entrance ramp",'Used data'!V57="Flyover hook ramp"),5.26,IF(AND(I57="Entrance ramp",'Used data'!V57="Directional ramp"),1.42,1))))))))))</f>
        <v>1</v>
      </c>
      <c r="Z57" s="11">
        <f>IF(OR('Used data'!W57="Straight",'Used data'!W57="Irrelevant",'Used data'!X57="Irrelevant",'Used data'!Y57="Irrelevant"),1,1+1.545*1000/32.2*((('Used data'!Y57*3268/3600)/('Used data'!W57/0.306))^2)*('Used data'!X57/1000)/G57)</f>
        <v>1</v>
      </c>
      <c r="AA57" s="11">
        <f>IF(OR('Used data'!W57="Straight",'Used data'!W57="Irrelevant",'Used data'!X57="Irrelevant",'Used data'!Y57="Irrelevant"),1,1+1.961*1000/32.2*((('Used data'!Y57*3268/3600)/('Used data'!W57/0.306))^2)*('Used data'!X57/1000)/G57)</f>
        <v>1</v>
      </c>
      <c r="AB57" s="11">
        <f>IF(OR('Used data'!Z57="Straight",'Used data'!Z57="Irrelevant",'Used data'!AA57="Irrelevant",'Used data'!AB57="Irrelevant"),1,1+1.545*1000/32.2*((('Used data'!AB57*3268/3600)/('Used data'!Z57/0.306))^2)*('Used data'!AA57/1000)/G57)</f>
        <v>1</v>
      </c>
      <c r="AC57" s="11">
        <f>IF(OR('Used data'!Z57="Straight",'Used data'!Z57="Irrelevant",'Used data'!AA57="Irrelevant",'Used data'!AB57="Irrelevant"),1,1+1.961*1000/32.2*((('Used data'!AB57*3268/3600)/('Used data'!Z57/0.306))^2)*('Used data'!AA57/1000)/G57)</f>
        <v>1</v>
      </c>
      <c r="AD57" s="11">
        <f>IF(OR('Used data'!AC57="Irrelevant",'Used data'!AC57="No"),1,IF(AND('Used data'!AC57="Yes",OR('Used data'!Q57&lt;301,'Used data'!S57&lt;301)),1-(0.5*('Used data'!R57+'Used data'!T57)/('Used data'!G57*1000)),IF(AND('Used data'!AC57="Yes",OR('Used data'!Q57&lt;601,'Used data'!S57&lt;601)),1-(0.25*('Used data'!R57+'Used data'!T57)/('Used data'!G57*1000)),1)))</f>
        <v>1</v>
      </c>
      <c r="AE57" s="11">
        <f>IF(OR('Used data'!AC57="Irrelevant",'Used data'!AC57="No"),1,IF(AND('Used data'!AC57="Yes",OR('Used data'!Q57&lt;301,'Used data'!S57&lt;301)),1-(0.4*('Used data'!R57+'Used data'!T57)/('Used data'!G57*1000)),IF(AND('Used data'!AC57="Yes",OR('Used data'!Q57&lt;601,'Used data'!S57&lt;601)),1-(0.2*('Used data'!R57+'Used data'!T57)/('Used data'!G57*1000)),1)))</f>
        <v>1</v>
      </c>
      <c r="AF57" s="11">
        <f>IF('Used data'!AD57="110 kph",0.79,1)</f>
        <v>1</v>
      </c>
      <c r="AG57" s="11">
        <f>IF('Used data'!AD57="110 kph",0.94,1)</f>
        <v>1</v>
      </c>
      <c r="AH57" s="11">
        <f>IF('Used data'!AD57="110 kph",0.66,1)</f>
        <v>1</v>
      </c>
      <c r="AI57" s="11">
        <f>IF('Used data'!AD57="110 kph",0.82,1)</f>
        <v>1</v>
      </c>
      <c r="AJ57" s="11">
        <f>IF(AND('Used data'!AE57="Yes",I57="Entrance merge"),0.65*'Used data'!AF57+1-'Used data'!AF57,1)</f>
        <v>1</v>
      </c>
      <c r="AK57" s="12" t="str">
        <f t="shared" si="0"/>
        <v/>
      </c>
      <c r="AL57" s="12" t="str">
        <f t="shared" si="1"/>
        <v/>
      </c>
      <c r="AM57" s="12" t="str">
        <f t="shared" si="2"/>
        <v/>
      </c>
      <c r="AN57" s="12" t="str">
        <f t="shared" si="3"/>
        <v/>
      </c>
      <c r="AO57" s="12" t="str">
        <f t="shared" si="4"/>
        <v/>
      </c>
      <c r="AP57" s="12" t="str">
        <f t="shared" si="5"/>
        <v/>
      </c>
      <c r="AQ57" s="4" t="str">
        <f t="shared" si="6"/>
        <v/>
      </c>
    </row>
    <row r="58" spans="1:43" x14ac:dyDescent="0.3">
      <c r="A58" s="4" t="str">
        <f>IF('Input data'!A73="","",'Input data'!A73)</f>
        <v/>
      </c>
      <c r="B58" s="4" t="str">
        <f>IF('Input data'!B73="","",'Input data'!B73)</f>
        <v/>
      </c>
      <c r="C58" s="4" t="str">
        <f>IF('Input data'!C73="","",'Input data'!C73)</f>
        <v/>
      </c>
      <c r="D58" s="4" t="str">
        <f>IF('Input data'!D73="","",'Input data'!D73)</f>
        <v/>
      </c>
      <c r="E58" s="4" t="str">
        <f>IF('Input data'!E73="","",'Input data'!E73)</f>
        <v/>
      </c>
      <c r="F58" s="4" t="str">
        <f>IF('Input data'!F73="","",'Input data'!F73)</f>
        <v/>
      </c>
      <c r="G58" s="4">
        <f>IF('Input data'!G73="","",'Input data'!G73)</f>
        <v>0</v>
      </c>
      <c r="H58" s="4" t="str">
        <f>IF('Input data'!H73&gt;0.5,'Input data'!H73,"")</f>
        <v/>
      </c>
      <c r="I58" s="4" t="str">
        <f>IF('Input data'!I73="","",'Input data'!I73)</f>
        <v/>
      </c>
      <c r="J58" s="11">
        <f>IF('Used data'!J58="Irrelevant",1,IF('Used data'!J58&gt;3,1.2,1))</f>
        <v>1</v>
      </c>
      <c r="K58" s="11">
        <f>IF('Used data'!K58="Irrelevant",1,IF(AND(OR(I58="Motorway link",I58="Exit diverge",I58="Entrance merge"),'Used data'!K58&lt;3.5),1+(3.5-'Used data'!K58)*0.12,IF(AND(OR(I58="Exit ramp",I58="Entrance ramp"),'Used data'!K58&lt;3.5),1+(3.5-'Used data'!K58)*0.16,1)))</f>
        <v>1</v>
      </c>
      <c r="L58" s="11">
        <f>IF('Used data'!L58="Irrelevant",1,IF(AND('Used data'!L58="Yes",'Used data'!J58=2),0.6*'Used data'!M58+(1-'Used data'!M58),IF(AND('Used data'!L58="Yes",'Used data'!J58=3),0.7*'Used data'!M58+(1-'Used data'!M58),IF(AND('Used data'!L58="Yes",'Used data'!J58=4),0.76*'Used data'!M58+(1-'Used data'!M58),IF(AND('Used data'!L58="Yes",'Used data'!J58&gt;4.99999999),0.8*'Used data'!M58+(1-'Used data'!M58),1)))))</f>
        <v>1</v>
      </c>
      <c r="M58" s="11">
        <f>IF('Used data'!L58="Irrelevant",1,IF(AND('Used data'!L58="Yes",'Used data'!J58=2),0.8*'Used data'!M58+(1-'Used data'!M58),IF(AND('Used data'!L58="Yes",'Used data'!J58=3),0.85*'Used data'!M58+(1-'Used data'!M58),IF(AND('Used data'!L58="Yes",'Used data'!J58=4),0.88*'Used data'!M58+(1-'Used data'!M58),IF(AND('Used data'!L58="Yes",'Used data'!J58&gt;4.99999999),0.9*'Used data'!M58+(1-'Used data'!M58),1)))))</f>
        <v>1</v>
      </c>
      <c r="N58" s="11">
        <f>IF('Used data'!N58="Irrelevant",1,IF(AND(OR(I58="Motorway link",I58="Exit diverge",I58="Entrance merge"),'Used data'!N58&lt;3),1+(3-'Used data'!N58)*0.09333333,1))</f>
        <v>1</v>
      </c>
      <c r="O58" s="11">
        <f>IF('Used data'!N58="Irrelevant",1,IF(AND(OR(I58="Motorway link",I58="Exit diverge",I58="Entrance merge"),'Used data'!N58&lt;3),1+(3-'Used data'!N58)*0.19666667,1))</f>
        <v>1</v>
      </c>
      <c r="P58" s="11">
        <f>IF('Used data'!O58="Irrelevant",1,IF(AND(OR(I58="Motorway link",I58="Exit diverge",I58="Entrance merge"),'Used data'!O58&lt;3.00000001),1+(0.5-'Used data'!O58)*0.04,IF(AND(OR(I58="Exit ramp",I58="Entrance ramp"),'Used data'!O58&lt;3.00000001),1+(0.5-'Used data'!O58)*0.08,IF(OR(I58="Motorway link",I58="Exit diverge",I58="Entrance merge"),0.9,0.8))))</f>
        <v>1</v>
      </c>
      <c r="Q58" s="11">
        <f>IF('Used data'!P58="Irrelevant",1,IF(AND(OR(I58="Motorway link",I58="Exit diverge",I58="Entrance merge"),'Used data'!P58&lt;11.00000001),1+(5-'Used data'!P58)*0.01,0.94))</f>
        <v>1</v>
      </c>
      <c r="R58" s="11">
        <f>IF(OR('Used data'!Q58="Irrelevant",'Used data'!R58="Irrelevant",'Used data'!Q58="Straight"),1,IF(AND(OR(I58="Motorway link",I58="Exit diverge",I58="Entrance merge"),'Used data'!Q58&lt;4000),(EXP(0.1096*1746.5/'Used data'!Q58)/EXP(0.1096*1746.5/4000))*('Used data'!R58/1000)/G58+(G58-'Used data'!R58/1000)/G58,1))</f>
        <v>1</v>
      </c>
      <c r="S58" s="11">
        <f>IF(OR('Used data'!S58="Irrelevant",'Used data'!T58="Irrelevant",'Used data'!S58="Straight"),1,IF(AND(OR(I58="Motorway link",I58="Exit diverge",I58="Entrance merge"),'Used data'!S58&lt;4000),(EXP(0.1096*1746.5/'Used data'!S58)/EXP(0.1096*1746.5/4000))*('Used data'!T58/1000)/G58+(G58-'Used data'!T58/1000)/G58,1))</f>
        <v>1</v>
      </c>
      <c r="T58" s="11">
        <f>IF('Used data'!U58="Irrelevant",1,IF(AND(OR(I58="Motorway link",I58="Exit diverge",I58="Entrance merge",I58="Exit ramp",I58="Entrance ramp"),'Used data'!U58="Yes"),0.95,1))</f>
        <v>1</v>
      </c>
      <c r="U58" s="11">
        <f>IF('Used data'!U58="Irrelevant",1,IF(AND(OR(I58="Motorway link",I58="Exit diverge",I58="Entrance merge",I58="Exit ramp",I58="Entrance ramp"),'Used data'!U58="Yes"),0.96,1))</f>
        <v>1</v>
      </c>
      <c r="V58" s="11">
        <f>IF('Used data'!U58="Irrelevant",1,IF(AND(OR(I58="Motorway link",I58="Exit diverge",I58="Entrance merge",I58="Exit ramp",I58="Entrance ramp"),'Used data'!U58="Yes"),0.79,1))</f>
        <v>1</v>
      </c>
      <c r="W58" s="11">
        <f>IF('Used data'!U58="Irrelevant",1,IF(AND(OR(I58="Motorway link",I58="Exit diverge",I58="Entrance merge",I58="Exit ramp",I58="Entrance ramp"),'Used data'!U58="Yes"),0.94,1))</f>
        <v>1</v>
      </c>
      <c r="X58" s="11">
        <f>IF('Used data'!U58="Irrelevant",1,IF(AND(OR(I58="Motorway link",I58="Exit diverge",I58="Entrance merge",I58="Exit ramp",I58="Entrance ramp"),'Used data'!U58="Yes"),0.97,1))</f>
        <v>1</v>
      </c>
      <c r="Y58" s="11">
        <f>IF(AND(I58="Exit ramp",'Used data'!V58="2-curved diamond ramp"),1.32,IF(AND(I58="Exit ramp",'Used data'!V58="S-shaped ramp"),2.05,IF(AND(I58="Exit ramp",'Used data'!V58="U-shaped ramp"),4.11,IF(AND(I58="Exit ramp",'Used data'!V58="Flyover hook ramp"),5.15,IF(AND(I58="Exit ramp",'Used data'!V58="Directional ramp"),1.07,IF(AND(I58="Entrance ramp",'Used data'!V58="2-curved diamond ramp"),0.93,IF(AND(I58="Entrance ramp",'Used data'!V58="S-shaped ramp"),2.48,IF(AND(I58="Entrance ramp",'Used data'!V58="U-shaped ramp"),4.15,IF(AND(I58="Entrance ramp",'Used data'!V58="Flyover hook ramp"),5.26,IF(AND(I58="Entrance ramp",'Used data'!V58="Directional ramp"),1.42,1))))))))))</f>
        <v>1</v>
      </c>
      <c r="Z58" s="11">
        <f>IF(OR('Used data'!W58="Straight",'Used data'!W58="Irrelevant",'Used data'!X58="Irrelevant",'Used data'!Y58="Irrelevant"),1,1+1.545*1000/32.2*((('Used data'!Y58*3268/3600)/('Used data'!W58/0.306))^2)*('Used data'!X58/1000)/G58)</f>
        <v>1</v>
      </c>
      <c r="AA58" s="11">
        <f>IF(OR('Used data'!W58="Straight",'Used data'!W58="Irrelevant",'Used data'!X58="Irrelevant",'Used data'!Y58="Irrelevant"),1,1+1.961*1000/32.2*((('Used data'!Y58*3268/3600)/('Used data'!W58/0.306))^2)*('Used data'!X58/1000)/G58)</f>
        <v>1</v>
      </c>
      <c r="AB58" s="11">
        <f>IF(OR('Used data'!Z58="Straight",'Used data'!Z58="Irrelevant",'Used data'!AA58="Irrelevant",'Used data'!AB58="Irrelevant"),1,1+1.545*1000/32.2*((('Used data'!AB58*3268/3600)/('Used data'!Z58/0.306))^2)*('Used data'!AA58/1000)/G58)</f>
        <v>1</v>
      </c>
      <c r="AC58" s="11">
        <f>IF(OR('Used data'!Z58="Straight",'Used data'!Z58="Irrelevant",'Used data'!AA58="Irrelevant",'Used data'!AB58="Irrelevant"),1,1+1.961*1000/32.2*((('Used data'!AB58*3268/3600)/('Used data'!Z58/0.306))^2)*('Used data'!AA58/1000)/G58)</f>
        <v>1</v>
      </c>
      <c r="AD58" s="11">
        <f>IF(OR('Used data'!AC58="Irrelevant",'Used data'!AC58="No"),1,IF(AND('Used data'!AC58="Yes",OR('Used data'!Q58&lt;301,'Used data'!S58&lt;301)),1-(0.5*('Used data'!R58+'Used data'!T58)/('Used data'!G58*1000)),IF(AND('Used data'!AC58="Yes",OR('Used data'!Q58&lt;601,'Used data'!S58&lt;601)),1-(0.25*('Used data'!R58+'Used data'!T58)/('Used data'!G58*1000)),1)))</f>
        <v>1</v>
      </c>
      <c r="AE58" s="11">
        <f>IF(OR('Used data'!AC58="Irrelevant",'Used data'!AC58="No"),1,IF(AND('Used data'!AC58="Yes",OR('Used data'!Q58&lt;301,'Used data'!S58&lt;301)),1-(0.4*('Used data'!R58+'Used data'!T58)/('Used data'!G58*1000)),IF(AND('Used data'!AC58="Yes",OR('Used data'!Q58&lt;601,'Used data'!S58&lt;601)),1-(0.2*('Used data'!R58+'Used data'!T58)/('Used data'!G58*1000)),1)))</f>
        <v>1</v>
      </c>
      <c r="AF58" s="11">
        <f>IF('Used data'!AD58="110 kph",0.79,1)</f>
        <v>1</v>
      </c>
      <c r="AG58" s="11">
        <f>IF('Used data'!AD58="110 kph",0.94,1)</f>
        <v>1</v>
      </c>
      <c r="AH58" s="11">
        <f>IF('Used data'!AD58="110 kph",0.66,1)</f>
        <v>1</v>
      </c>
      <c r="AI58" s="11">
        <f>IF('Used data'!AD58="110 kph",0.82,1)</f>
        <v>1</v>
      </c>
      <c r="AJ58" s="11">
        <f>IF(AND('Used data'!AE58="Yes",I58="Entrance merge"),0.65*'Used data'!AF58+1-'Used data'!AF58,1)</f>
        <v>1</v>
      </c>
      <c r="AK58" s="12" t="str">
        <f t="shared" si="0"/>
        <v/>
      </c>
      <c r="AL58" s="12" t="str">
        <f t="shared" si="1"/>
        <v/>
      </c>
      <c r="AM58" s="12" t="str">
        <f t="shared" si="2"/>
        <v/>
      </c>
      <c r="AN58" s="12" t="str">
        <f t="shared" si="3"/>
        <v/>
      </c>
      <c r="AO58" s="12" t="str">
        <f t="shared" si="4"/>
        <v/>
      </c>
      <c r="AP58" s="12" t="str">
        <f t="shared" si="5"/>
        <v/>
      </c>
      <c r="AQ58" s="4" t="str">
        <f t="shared" si="6"/>
        <v/>
      </c>
    </row>
    <row r="59" spans="1:43" x14ac:dyDescent="0.3">
      <c r="A59" s="4" t="str">
        <f>IF('Input data'!A74="","",'Input data'!A74)</f>
        <v/>
      </c>
      <c r="B59" s="4" t="str">
        <f>IF('Input data'!B74="","",'Input data'!B74)</f>
        <v/>
      </c>
      <c r="C59" s="4" t="str">
        <f>IF('Input data'!C74="","",'Input data'!C74)</f>
        <v/>
      </c>
      <c r="D59" s="4" t="str">
        <f>IF('Input data'!D74="","",'Input data'!D74)</f>
        <v/>
      </c>
      <c r="E59" s="4" t="str">
        <f>IF('Input data'!E74="","",'Input data'!E74)</f>
        <v/>
      </c>
      <c r="F59" s="4" t="str">
        <f>IF('Input data'!F74="","",'Input data'!F74)</f>
        <v/>
      </c>
      <c r="G59" s="4">
        <f>IF('Input data'!G74="","",'Input data'!G74)</f>
        <v>0</v>
      </c>
      <c r="H59" s="4" t="str">
        <f>IF('Input data'!H74&gt;0.5,'Input data'!H74,"")</f>
        <v/>
      </c>
      <c r="I59" s="4" t="str">
        <f>IF('Input data'!I74="","",'Input data'!I74)</f>
        <v/>
      </c>
      <c r="J59" s="11">
        <f>IF('Used data'!J59="Irrelevant",1,IF('Used data'!J59&gt;3,1.2,1))</f>
        <v>1</v>
      </c>
      <c r="K59" s="11">
        <f>IF('Used data'!K59="Irrelevant",1,IF(AND(OR(I59="Motorway link",I59="Exit diverge",I59="Entrance merge"),'Used data'!K59&lt;3.5),1+(3.5-'Used data'!K59)*0.12,IF(AND(OR(I59="Exit ramp",I59="Entrance ramp"),'Used data'!K59&lt;3.5),1+(3.5-'Used data'!K59)*0.16,1)))</f>
        <v>1</v>
      </c>
      <c r="L59" s="11">
        <f>IF('Used data'!L59="Irrelevant",1,IF(AND('Used data'!L59="Yes",'Used data'!J59=2),0.6*'Used data'!M59+(1-'Used data'!M59),IF(AND('Used data'!L59="Yes",'Used data'!J59=3),0.7*'Used data'!M59+(1-'Used data'!M59),IF(AND('Used data'!L59="Yes",'Used data'!J59=4),0.76*'Used data'!M59+(1-'Used data'!M59),IF(AND('Used data'!L59="Yes",'Used data'!J59&gt;4.99999999),0.8*'Used data'!M59+(1-'Used data'!M59),1)))))</f>
        <v>1</v>
      </c>
      <c r="M59" s="11">
        <f>IF('Used data'!L59="Irrelevant",1,IF(AND('Used data'!L59="Yes",'Used data'!J59=2),0.8*'Used data'!M59+(1-'Used data'!M59),IF(AND('Used data'!L59="Yes",'Used data'!J59=3),0.85*'Used data'!M59+(1-'Used data'!M59),IF(AND('Used data'!L59="Yes",'Used data'!J59=4),0.88*'Used data'!M59+(1-'Used data'!M59),IF(AND('Used data'!L59="Yes",'Used data'!J59&gt;4.99999999),0.9*'Used data'!M59+(1-'Used data'!M59),1)))))</f>
        <v>1</v>
      </c>
      <c r="N59" s="11">
        <f>IF('Used data'!N59="Irrelevant",1,IF(AND(OR(I59="Motorway link",I59="Exit diverge",I59="Entrance merge"),'Used data'!N59&lt;3),1+(3-'Used data'!N59)*0.09333333,1))</f>
        <v>1</v>
      </c>
      <c r="O59" s="11">
        <f>IF('Used data'!N59="Irrelevant",1,IF(AND(OR(I59="Motorway link",I59="Exit diverge",I59="Entrance merge"),'Used data'!N59&lt;3),1+(3-'Used data'!N59)*0.19666667,1))</f>
        <v>1</v>
      </c>
      <c r="P59" s="11">
        <f>IF('Used data'!O59="Irrelevant",1,IF(AND(OR(I59="Motorway link",I59="Exit diverge",I59="Entrance merge"),'Used data'!O59&lt;3.00000001),1+(0.5-'Used data'!O59)*0.04,IF(AND(OR(I59="Exit ramp",I59="Entrance ramp"),'Used data'!O59&lt;3.00000001),1+(0.5-'Used data'!O59)*0.08,IF(OR(I59="Motorway link",I59="Exit diverge",I59="Entrance merge"),0.9,0.8))))</f>
        <v>1</v>
      </c>
      <c r="Q59" s="11">
        <f>IF('Used data'!P59="Irrelevant",1,IF(AND(OR(I59="Motorway link",I59="Exit diverge",I59="Entrance merge"),'Used data'!P59&lt;11.00000001),1+(5-'Used data'!P59)*0.01,0.94))</f>
        <v>1</v>
      </c>
      <c r="R59" s="11">
        <f>IF(OR('Used data'!Q59="Irrelevant",'Used data'!R59="Irrelevant",'Used data'!Q59="Straight"),1,IF(AND(OR(I59="Motorway link",I59="Exit diverge",I59="Entrance merge"),'Used data'!Q59&lt;4000),(EXP(0.1096*1746.5/'Used data'!Q59)/EXP(0.1096*1746.5/4000))*('Used data'!R59/1000)/G59+(G59-'Used data'!R59/1000)/G59,1))</f>
        <v>1</v>
      </c>
      <c r="S59" s="11">
        <f>IF(OR('Used data'!S59="Irrelevant",'Used data'!T59="Irrelevant",'Used data'!S59="Straight"),1,IF(AND(OR(I59="Motorway link",I59="Exit diverge",I59="Entrance merge"),'Used data'!S59&lt;4000),(EXP(0.1096*1746.5/'Used data'!S59)/EXP(0.1096*1746.5/4000))*('Used data'!T59/1000)/G59+(G59-'Used data'!T59/1000)/G59,1))</f>
        <v>1</v>
      </c>
      <c r="T59" s="11">
        <f>IF('Used data'!U59="Irrelevant",1,IF(AND(OR(I59="Motorway link",I59="Exit diverge",I59="Entrance merge",I59="Exit ramp",I59="Entrance ramp"),'Used data'!U59="Yes"),0.95,1))</f>
        <v>1</v>
      </c>
      <c r="U59" s="11">
        <f>IF('Used data'!U59="Irrelevant",1,IF(AND(OR(I59="Motorway link",I59="Exit diverge",I59="Entrance merge",I59="Exit ramp",I59="Entrance ramp"),'Used data'!U59="Yes"),0.96,1))</f>
        <v>1</v>
      </c>
      <c r="V59" s="11">
        <f>IF('Used data'!U59="Irrelevant",1,IF(AND(OR(I59="Motorway link",I59="Exit diverge",I59="Entrance merge",I59="Exit ramp",I59="Entrance ramp"),'Used data'!U59="Yes"),0.79,1))</f>
        <v>1</v>
      </c>
      <c r="W59" s="11">
        <f>IF('Used data'!U59="Irrelevant",1,IF(AND(OR(I59="Motorway link",I59="Exit diverge",I59="Entrance merge",I59="Exit ramp",I59="Entrance ramp"),'Used data'!U59="Yes"),0.94,1))</f>
        <v>1</v>
      </c>
      <c r="X59" s="11">
        <f>IF('Used data'!U59="Irrelevant",1,IF(AND(OR(I59="Motorway link",I59="Exit diverge",I59="Entrance merge",I59="Exit ramp",I59="Entrance ramp"),'Used data'!U59="Yes"),0.97,1))</f>
        <v>1</v>
      </c>
      <c r="Y59" s="11">
        <f>IF(AND(I59="Exit ramp",'Used data'!V59="2-curved diamond ramp"),1.32,IF(AND(I59="Exit ramp",'Used data'!V59="S-shaped ramp"),2.05,IF(AND(I59="Exit ramp",'Used data'!V59="U-shaped ramp"),4.11,IF(AND(I59="Exit ramp",'Used data'!V59="Flyover hook ramp"),5.15,IF(AND(I59="Exit ramp",'Used data'!V59="Directional ramp"),1.07,IF(AND(I59="Entrance ramp",'Used data'!V59="2-curved diamond ramp"),0.93,IF(AND(I59="Entrance ramp",'Used data'!V59="S-shaped ramp"),2.48,IF(AND(I59="Entrance ramp",'Used data'!V59="U-shaped ramp"),4.15,IF(AND(I59="Entrance ramp",'Used data'!V59="Flyover hook ramp"),5.26,IF(AND(I59="Entrance ramp",'Used data'!V59="Directional ramp"),1.42,1))))))))))</f>
        <v>1</v>
      </c>
      <c r="Z59" s="11">
        <f>IF(OR('Used data'!W59="Straight",'Used data'!W59="Irrelevant",'Used data'!X59="Irrelevant",'Used data'!Y59="Irrelevant"),1,1+1.545*1000/32.2*((('Used data'!Y59*3268/3600)/('Used data'!W59/0.306))^2)*('Used data'!X59/1000)/G59)</f>
        <v>1</v>
      </c>
      <c r="AA59" s="11">
        <f>IF(OR('Used data'!W59="Straight",'Used data'!W59="Irrelevant",'Used data'!X59="Irrelevant",'Used data'!Y59="Irrelevant"),1,1+1.961*1000/32.2*((('Used data'!Y59*3268/3600)/('Used data'!W59/0.306))^2)*('Used data'!X59/1000)/G59)</f>
        <v>1</v>
      </c>
      <c r="AB59" s="11">
        <f>IF(OR('Used data'!Z59="Straight",'Used data'!Z59="Irrelevant",'Used data'!AA59="Irrelevant",'Used data'!AB59="Irrelevant"),1,1+1.545*1000/32.2*((('Used data'!AB59*3268/3600)/('Used data'!Z59/0.306))^2)*('Used data'!AA59/1000)/G59)</f>
        <v>1</v>
      </c>
      <c r="AC59" s="11">
        <f>IF(OR('Used data'!Z59="Straight",'Used data'!Z59="Irrelevant",'Used data'!AA59="Irrelevant",'Used data'!AB59="Irrelevant"),1,1+1.961*1000/32.2*((('Used data'!AB59*3268/3600)/('Used data'!Z59/0.306))^2)*('Used data'!AA59/1000)/G59)</f>
        <v>1</v>
      </c>
      <c r="AD59" s="11">
        <f>IF(OR('Used data'!AC59="Irrelevant",'Used data'!AC59="No"),1,IF(AND('Used data'!AC59="Yes",OR('Used data'!Q59&lt;301,'Used data'!S59&lt;301)),1-(0.5*('Used data'!R59+'Used data'!T59)/('Used data'!G59*1000)),IF(AND('Used data'!AC59="Yes",OR('Used data'!Q59&lt;601,'Used data'!S59&lt;601)),1-(0.25*('Used data'!R59+'Used data'!T59)/('Used data'!G59*1000)),1)))</f>
        <v>1</v>
      </c>
      <c r="AE59" s="11">
        <f>IF(OR('Used data'!AC59="Irrelevant",'Used data'!AC59="No"),1,IF(AND('Used data'!AC59="Yes",OR('Used data'!Q59&lt;301,'Used data'!S59&lt;301)),1-(0.4*('Used data'!R59+'Used data'!T59)/('Used data'!G59*1000)),IF(AND('Used data'!AC59="Yes",OR('Used data'!Q59&lt;601,'Used data'!S59&lt;601)),1-(0.2*('Used data'!R59+'Used data'!T59)/('Used data'!G59*1000)),1)))</f>
        <v>1</v>
      </c>
      <c r="AF59" s="11">
        <f>IF('Used data'!AD59="110 kph",0.79,1)</f>
        <v>1</v>
      </c>
      <c r="AG59" s="11">
        <f>IF('Used data'!AD59="110 kph",0.94,1)</f>
        <v>1</v>
      </c>
      <c r="AH59" s="11">
        <f>IF('Used data'!AD59="110 kph",0.66,1)</f>
        <v>1</v>
      </c>
      <c r="AI59" s="11">
        <f>IF('Used data'!AD59="110 kph",0.82,1)</f>
        <v>1</v>
      </c>
      <c r="AJ59" s="11">
        <f>IF(AND('Used data'!AE59="Yes",I59="Entrance merge"),0.65*'Used data'!AF59+1-'Used data'!AF59,1)</f>
        <v>1</v>
      </c>
      <c r="AK59" s="12" t="str">
        <f t="shared" si="0"/>
        <v/>
      </c>
      <c r="AL59" s="12" t="str">
        <f t="shared" si="1"/>
        <v/>
      </c>
      <c r="AM59" s="12" t="str">
        <f t="shared" si="2"/>
        <v/>
      </c>
      <c r="AN59" s="12" t="str">
        <f t="shared" si="3"/>
        <v/>
      </c>
      <c r="AO59" s="12" t="str">
        <f t="shared" si="4"/>
        <v/>
      </c>
      <c r="AP59" s="12" t="str">
        <f t="shared" si="5"/>
        <v/>
      </c>
      <c r="AQ59" s="4" t="str">
        <f t="shared" si="6"/>
        <v/>
      </c>
    </row>
    <row r="60" spans="1:43" x14ac:dyDescent="0.3">
      <c r="A60" s="4" t="str">
        <f>IF('Input data'!A75="","",'Input data'!A75)</f>
        <v/>
      </c>
      <c r="B60" s="4" t="str">
        <f>IF('Input data'!B75="","",'Input data'!B75)</f>
        <v/>
      </c>
      <c r="C60" s="4" t="str">
        <f>IF('Input data'!C75="","",'Input data'!C75)</f>
        <v/>
      </c>
      <c r="D60" s="4" t="str">
        <f>IF('Input data'!D75="","",'Input data'!D75)</f>
        <v/>
      </c>
      <c r="E60" s="4" t="str">
        <f>IF('Input data'!E75="","",'Input data'!E75)</f>
        <v/>
      </c>
      <c r="F60" s="4" t="str">
        <f>IF('Input data'!F75="","",'Input data'!F75)</f>
        <v/>
      </c>
      <c r="G60" s="4">
        <f>IF('Input data'!G75="","",'Input data'!G75)</f>
        <v>0</v>
      </c>
      <c r="H60" s="4" t="str">
        <f>IF('Input data'!H75&gt;0.5,'Input data'!H75,"")</f>
        <v/>
      </c>
      <c r="I60" s="4" t="str">
        <f>IF('Input data'!I75="","",'Input data'!I75)</f>
        <v/>
      </c>
      <c r="J60" s="11">
        <f>IF('Used data'!J60="Irrelevant",1,IF('Used data'!J60&gt;3,1.2,1))</f>
        <v>1</v>
      </c>
      <c r="K60" s="11">
        <f>IF('Used data'!K60="Irrelevant",1,IF(AND(OR(I60="Motorway link",I60="Exit diverge",I60="Entrance merge"),'Used data'!K60&lt;3.5),1+(3.5-'Used data'!K60)*0.12,IF(AND(OR(I60="Exit ramp",I60="Entrance ramp"),'Used data'!K60&lt;3.5),1+(3.5-'Used data'!K60)*0.16,1)))</f>
        <v>1</v>
      </c>
      <c r="L60" s="11">
        <f>IF('Used data'!L60="Irrelevant",1,IF(AND('Used data'!L60="Yes",'Used data'!J60=2),0.6*'Used data'!M60+(1-'Used data'!M60),IF(AND('Used data'!L60="Yes",'Used data'!J60=3),0.7*'Used data'!M60+(1-'Used data'!M60),IF(AND('Used data'!L60="Yes",'Used data'!J60=4),0.76*'Used data'!M60+(1-'Used data'!M60),IF(AND('Used data'!L60="Yes",'Used data'!J60&gt;4.99999999),0.8*'Used data'!M60+(1-'Used data'!M60),1)))))</f>
        <v>1</v>
      </c>
      <c r="M60" s="11">
        <f>IF('Used data'!L60="Irrelevant",1,IF(AND('Used data'!L60="Yes",'Used data'!J60=2),0.8*'Used data'!M60+(1-'Used data'!M60),IF(AND('Used data'!L60="Yes",'Used data'!J60=3),0.85*'Used data'!M60+(1-'Used data'!M60),IF(AND('Used data'!L60="Yes",'Used data'!J60=4),0.88*'Used data'!M60+(1-'Used data'!M60),IF(AND('Used data'!L60="Yes",'Used data'!J60&gt;4.99999999),0.9*'Used data'!M60+(1-'Used data'!M60),1)))))</f>
        <v>1</v>
      </c>
      <c r="N60" s="11">
        <f>IF('Used data'!N60="Irrelevant",1,IF(AND(OR(I60="Motorway link",I60="Exit diverge",I60="Entrance merge"),'Used data'!N60&lt;3),1+(3-'Used data'!N60)*0.09333333,1))</f>
        <v>1</v>
      </c>
      <c r="O60" s="11">
        <f>IF('Used data'!N60="Irrelevant",1,IF(AND(OR(I60="Motorway link",I60="Exit diverge",I60="Entrance merge"),'Used data'!N60&lt;3),1+(3-'Used data'!N60)*0.19666667,1))</f>
        <v>1</v>
      </c>
      <c r="P60" s="11">
        <f>IF('Used data'!O60="Irrelevant",1,IF(AND(OR(I60="Motorway link",I60="Exit diverge",I60="Entrance merge"),'Used data'!O60&lt;3.00000001),1+(0.5-'Used data'!O60)*0.04,IF(AND(OR(I60="Exit ramp",I60="Entrance ramp"),'Used data'!O60&lt;3.00000001),1+(0.5-'Used data'!O60)*0.08,IF(OR(I60="Motorway link",I60="Exit diverge",I60="Entrance merge"),0.9,0.8))))</f>
        <v>1</v>
      </c>
      <c r="Q60" s="11">
        <f>IF('Used data'!P60="Irrelevant",1,IF(AND(OR(I60="Motorway link",I60="Exit diverge",I60="Entrance merge"),'Used data'!P60&lt;11.00000001),1+(5-'Used data'!P60)*0.01,0.94))</f>
        <v>1</v>
      </c>
      <c r="R60" s="11">
        <f>IF(OR('Used data'!Q60="Irrelevant",'Used data'!R60="Irrelevant",'Used data'!Q60="Straight"),1,IF(AND(OR(I60="Motorway link",I60="Exit diverge",I60="Entrance merge"),'Used data'!Q60&lt;4000),(EXP(0.1096*1746.5/'Used data'!Q60)/EXP(0.1096*1746.5/4000))*('Used data'!R60/1000)/G60+(G60-'Used data'!R60/1000)/G60,1))</f>
        <v>1</v>
      </c>
      <c r="S60" s="11">
        <f>IF(OR('Used data'!S60="Irrelevant",'Used data'!T60="Irrelevant",'Used data'!S60="Straight"),1,IF(AND(OR(I60="Motorway link",I60="Exit diverge",I60="Entrance merge"),'Used data'!S60&lt;4000),(EXP(0.1096*1746.5/'Used data'!S60)/EXP(0.1096*1746.5/4000))*('Used data'!T60/1000)/G60+(G60-'Used data'!T60/1000)/G60,1))</f>
        <v>1</v>
      </c>
      <c r="T60" s="11">
        <f>IF('Used data'!U60="Irrelevant",1,IF(AND(OR(I60="Motorway link",I60="Exit diverge",I60="Entrance merge",I60="Exit ramp",I60="Entrance ramp"),'Used data'!U60="Yes"),0.95,1))</f>
        <v>1</v>
      </c>
      <c r="U60" s="11">
        <f>IF('Used data'!U60="Irrelevant",1,IF(AND(OR(I60="Motorway link",I60="Exit diverge",I60="Entrance merge",I60="Exit ramp",I60="Entrance ramp"),'Used data'!U60="Yes"),0.96,1))</f>
        <v>1</v>
      </c>
      <c r="V60" s="11">
        <f>IF('Used data'!U60="Irrelevant",1,IF(AND(OR(I60="Motorway link",I60="Exit diverge",I60="Entrance merge",I60="Exit ramp",I60="Entrance ramp"),'Used data'!U60="Yes"),0.79,1))</f>
        <v>1</v>
      </c>
      <c r="W60" s="11">
        <f>IF('Used data'!U60="Irrelevant",1,IF(AND(OR(I60="Motorway link",I60="Exit diverge",I60="Entrance merge",I60="Exit ramp",I60="Entrance ramp"),'Used data'!U60="Yes"),0.94,1))</f>
        <v>1</v>
      </c>
      <c r="X60" s="11">
        <f>IF('Used data'!U60="Irrelevant",1,IF(AND(OR(I60="Motorway link",I60="Exit diverge",I60="Entrance merge",I60="Exit ramp",I60="Entrance ramp"),'Used data'!U60="Yes"),0.97,1))</f>
        <v>1</v>
      </c>
      <c r="Y60" s="11">
        <f>IF(AND(I60="Exit ramp",'Used data'!V60="2-curved diamond ramp"),1.32,IF(AND(I60="Exit ramp",'Used data'!V60="S-shaped ramp"),2.05,IF(AND(I60="Exit ramp",'Used data'!V60="U-shaped ramp"),4.11,IF(AND(I60="Exit ramp",'Used data'!V60="Flyover hook ramp"),5.15,IF(AND(I60="Exit ramp",'Used data'!V60="Directional ramp"),1.07,IF(AND(I60="Entrance ramp",'Used data'!V60="2-curved diamond ramp"),0.93,IF(AND(I60="Entrance ramp",'Used data'!V60="S-shaped ramp"),2.48,IF(AND(I60="Entrance ramp",'Used data'!V60="U-shaped ramp"),4.15,IF(AND(I60="Entrance ramp",'Used data'!V60="Flyover hook ramp"),5.26,IF(AND(I60="Entrance ramp",'Used data'!V60="Directional ramp"),1.42,1))))))))))</f>
        <v>1</v>
      </c>
      <c r="Z60" s="11">
        <f>IF(OR('Used data'!W60="Straight",'Used data'!W60="Irrelevant",'Used data'!X60="Irrelevant",'Used data'!Y60="Irrelevant"),1,1+1.545*1000/32.2*((('Used data'!Y60*3268/3600)/('Used data'!W60/0.306))^2)*('Used data'!X60/1000)/G60)</f>
        <v>1</v>
      </c>
      <c r="AA60" s="11">
        <f>IF(OR('Used data'!W60="Straight",'Used data'!W60="Irrelevant",'Used data'!X60="Irrelevant",'Used data'!Y60="Irrelevant"),1,1+1.961*1000/32.2*((('Used data'!Y60*3268/3600)/('Used data'!W60/0.306))^2)*('Used data'!X60/1000)/G60)</f>
        <v>1</v>
      </c>
      <c r="AB60" s="11">
        <f>IF(OR('Used data'!Z60="Straight",'Used data'!Z60="Irrelevant",'Used data'!AA60="Irrelevant",'Used data'!AB60="Irrelevant"),1,1+1.545*1000/32.2*((('Used data'!AB60*3268/3600)/('Used data'!Z60/0.306))^2)*('Used data'!AA60/1000)/G60)</f>
        <v>1</v>
      </c>
      <c r="AC60" s="11">
        <f>IF(OR('Used data'!Z60="Straight",'Used data'!Z60="Irrelevant",'Used data'!AA60="Irrelevant",'Used data'!AB60="Irrelevant"),1,1+1.961*1000/32.2*((('Used data'!AB60*3268/3600)/('Used data'!Z60/0.306))^2)*('Used data'!AA60/1000)/G60)</f>
        <v>1</v>
      </c>
      <c r="AD60" s="11">
        <f>IF(OR('Used data'!AC60="Irrelevant",'Used data'!AC60="No"),1,IF(AND('Used data'!AC60="Yes",OR('Used data'!Q60&lt;301,'Used data'!S60&lt;301)),1-(0.5*('Used data'!R60+'Used data'!T60)/('Used data'!G60*1000)),IF(AND('Used data'!AC60="Yes",OR('Used data'!Q60&lt;601,'Used data'!S60&lt;601)),1-(0.25*('Used data'!R60+'Used data'!T60)/('Used data'!G60*1000)),1)))</f>
        <v>1</v>
      </c>
      <c r="AE60" s="11">
        <f>IF(OR('Used data'!AC60="Irrelevant",'Used data'!AC60="No"),1,IF(AND('Used data'!AC60="Yes",OR('Used data'!Q60&lt;301,'Used data'!S60&lt;301)),1-(0.4*('Used data'!R60+'Used data'!T60)/('Used data'!G60*1000)),IF(AND('Used data'!AC60="Yes",OR('Used data'!Q60&lt;601,'Used data'!S60&lt;601)),1-(0.2*('Used data'!R60+'Used data'!T60)/('Used data'!G60*1000)),1)))</f>
        <v>1</v>
      </c>
      <c r="AF60" s="11">
        <f>IF('Used data'!AD60="110 kph",0.79,1)</f>
        <v>1</v>
      </c>
      <c r="AG60" s="11">
        <f>IF('Used data'!AD60="110 kph",0.94,1)</f>
        <v>1</v>
      </c>
      <c r="AH60" s="11">
        <f>IF('Used data'!AD60="110 kph",0.66,1)</f>
        <v>1</v>
      </c>
      <c r="AI60" s="11">
        <f>IF('Used data'!AD60="110 kph",0.82,1)</f>
        <v>1</v>
      </c>
      <c r="AJ60" s="11">
        <f>IF(AND('Used data'!AE60="Yes",I60="Entrance merge"),0.65*'Used data'!AF60+1-'Used data'!AF60,1)</f>
        <v>1</v>
      </c>
      <c r="AK60" s="12" t="str">
        <f t="shared" si="0"/>
        <v/>
      </c>
      <c r="AL60" s="12" t="str">
        <f t="shared" si="1"/>
        <v/>
      </c>
      <c r="AM60" s="12" t="str">
        <f t="shared" si="2"/>
        <v/>
      </c>
      <c r="AN60" s="12" t="str">
        <f t="shared" si="3"/>
        <v/>
      </c>
      <c r="AO60" s="12" t="str">
        <f t="shared" si="4"/>
        <v/>
      </c>
      <c r="AP60" s="12" t="str">
        <f t="shared" si="5"/>
        <v/>
      </c>
      <c r="AQ60" s="4" t="str">
        <f t="shared" si="6"/>
        <v/>
      </c>
    </row>
    <row r="61" spans="1:43" x14ac:dyDescent="0.3">
      <c r="A61" s="4" t="str">
        <f>IF('Input data'!A76="","",'Input data'!A76)</f>
        <v/>
      </c>
      <c r="B61" s="4" t="str">
        <f>IF('Input data'!B76="","",'Input data'!B76)</f>
        <v/>
      </c>
      <c r="C61" s="4" t="str">
        <f>IF('Input data'!C76="","",'Input data'!C76)</f>
        <v/>
      </c>
      <c r="D61" s="4" t="str">
        <f>IF('Input data'!D76="","",'Input data'!D76)</f>
        <v/>
      </c>
      <c r="E61" s="4" t="str">
        <f>IF('Input data'!E76="","",'Input data'!E76)</f>
        <v/>
      </c>
      <c r="F61" s="4" t="str">
        <f>IF('Input data'!F76="","",'Input data'!F76)</f>
        <v/>
      </c>
      <c r="G61" s="4">
        <f>IF('Input data'!G76="","",'Input data'!G76)</f>
        <v>0</v>
      </c>
      <c r="H61" s="4" t="str">
        <f>IF('Input data'!H76&gt;0.5,'Input data'!H76,"")</f>
        <v/>
      </c>
      <c r="I61" s="4" t="str">
        <f>IF('Input data'!I76="","",'Input data'!I76)</f>
        <v/>
      </c>
      <c r="J61" s="11">
        <f>IF('Used data'!J61="Irrelevant",1,IF('Used data'!J61&gt;3,1.2,1))</f>
        <v>1</v>
      </c>
      <c r="K61" s="11">
        <f>IF('Used data'!K61="Irrelevant",1,IF(AND(OR(I61="Motorway link",I61="Exit diverge",I61="Entrance merge"),'Used data'!K61&lt;3.5),1+(3.5-'Used data'!K61)*0.12,IF(AND(OR(I61="Exit ramp",I61="Entrance ramp"),'Used data'!K61&lt;3.5),1+(3.5-'Used data'!K61)*0.16,1)))</f>
        <v>1</v>
      </c>
      <c r="L61" s="11">
        <f>IF('Used data'!L61="Irrelevant",1,IF(AND('Used data'!L61="Yes",'Used data'!J61=2),0.6*'Used data'!M61+(1-'Used data'!M61),IF(AND('Used data'!L61="Yes",'Used data'!J61=3),0.7*'Used data'!M61+(1-'Used data'!M61),IF(AND('Used data'!L61="Yes",'Used data'!J61=4),0.76*'Used data'!M61+(1-'Used data'!M61),IF(AND('Used data'!L61="Yes",'Used data'!J61&gt;4.99999999),0.8*'Used data'!M61+(1-'Used data'!M61),1)))))</f>
        <v>1</v>
      </c>
      <c r="M61" s="11">
        <f>IF('Used data'!L61="Irrelevant",1,IF(AND('Used data'!L61="Yes",'Used data'!J61=2),0.8*'Used data'!M61+(1-'Used data'!M61),IF(AND('Used data'!L61="Yes",'Used data'!J61=3),0.85*'Used data'!M61+(1-'Used data'!M61),IF(AND('Used data'!L61="Yes",'Used data'!J61=4),0.88*'Used data'!M61+(1-'Used data'!M61),IF(AND('Used data'!L61="Yes",'Used data'!J61&gt;4.99999999),0.9*'Used data'!M61+(1-'Used data'!M61),1)))))</f>
        <v>1</v>
      </c>
      <c r="N61" s="11">
        <f>IF('Used data'!N61="Irrelevant",1,IF(AND(OR(I61="Motorway link",I61="Exit diverge",I61="Entrance merge"),'Used data'!N61&lt;3),1+(3-'Used data'!N61)*0.09333333,1))</f>
        <v>1</v>
      </c>
      <c r="O61" s="11">
        <f>IF('Used data'!N61="Irrelevant",1,IF(AND(OR(I61="Motorway link",I61="Exit diverge",I61="Entrance merge"),'Used data'!N61&lt;3),1+(3-'Used data'!N61)*0.19666667,1))</f>
        <v>1</v>
      </c>
      <c r="P61" s="11">
        <f>IF('Used data'!O61="Irrelevant",1,IF(AND(OR(I61="Motorway link",I61="Exit diverge",I61="Entrance merge"),'Used data'!O61&lt;3.00000001),1+(0.5-'Used data'!O61)*0.04,IF(AND(OR(I61="Exit ramp",I61="Entrance ramp"),'Used data'!O61&lt;3.00000001),1+(0.5-'Used data'!O61)*0.08,IF(OR(I61="Motorway link",I61="Exit diverge",I61="Entrance merge"),0.9,0.8))))</f>
        <v>1</v>
      </c>
      <c r="Q61" s="11">
        <f>IF('Used data'!P61="Irrelevant",1,IF(AND(OR(I61="Motorway link",I61="Exit diverge",I61="Entrance merge"),'Used data'!P61&lt;11.00000001),1+(5-'Used data'!P61)*0.01,0.94))</f>
        <v>1</v>
      </c>
      <c r="R61" s="11">
        <f>IF(OR('Used data'!Q61="Irrelevant",'Used data'!R61="Irrelevant",'Used data'!Q61="Straight"),1,IF(AND(OR(I61="Motorway link",I61="Exit diverge",I61="Entrance merge"),'Used data'!Q61&lt;4000),(EXP(0.1096*1746.5/'Used data'!Q61)/EXP(0.1096*1746.5/4000))*('Used data'!R61/1000)/G61+(G61-'Used data'!R61/1000)/G61,1))</f>
        <v>1</v>
      </c>
      <c r="S61" s="11">
        <f>IF(OR('Used data'!S61="Irrelevant",'Used data'!T61="Irrelevant",'Used data'!S61="Straight"),1,IF(AND(OR(I61="Motorway link",I61="Exit diverge",I61="Entrance merge"),'Used data'!S61&lt;4000),(EXP(0.1096*1746.5/'Used data'!S61)/EXP(0.1096*1746.5/4000))*('Used data'!T61/1000)/G61+(G61-'Used data'!T61/1000)/G61,1))</f>
        <v>1</v>
      </c>
      <c r="T61" s="11">
        <f>IF('Used data'!U61="Irrelevant",1,IF(AND(OR(I61="Motorway link",I61="Exit diverge",I61="Entrance merge",I61="Exit ramp",I61="Entrance ramp"),'Used data'!U61="Yes"),0.95,1))</f>
        <v>1</v>
      </c>
      <c r="U61" s="11">
        <f>IF('Used data'!U61="Irrelevant",1,IF(AND(OR(I61="Motorway link",I61="Exit diverge",I61="Entrance merge",I61="Exit ramp",I61="Entrance ramp"),'Used data'!U61="Yes"),0.96,1))</f>
        <v>1</v>
      </c>
      <c r="V61" s="11">
        <f>IF('Used data'!U61="Irrelevant",1,IF(AND(OR(I61="Motorway link",I61="Exit diverge",I61="Entrance merge",I61="Exit ramp",I61="Entrance ramp"),'Used data'!U61="Yes"),0.79,1))</f>
        <v>1</v>
      </c>
      <c r="W61" s="11">
        <f>IF('Used data'!U61="Irrelevant",1,IF(AND(OR(I61="Motorway link",I61="Exit diverge",I61="Entrance merge",I61="Exit ramp",I61="Entrance ramp"),'Used data'!U61="Yes"),0.94,1))</f>
        <v>1</v>
      </c>
      <c r="X61" s="11">
        <f>IF('Used data'!U61="Irrelevant",1,IF(AND(OR(I61="Motorway link",I61="Exit diverge",I61="Entrance merge",I61="Exit ramp",I61="Entrance ramp"),'Used data'!U61="Yes"),0.97,1))</f>
        <v>1</v>
      </c>
      <c r="Y61" s="11">
        <f>IF(AND(I61="Exit ramp",'Used data'!V61="2-curved diamond ramp"),1.32,IF(AND(I61="Exit ramp",'Used data'!V61="S-shaped ramp"),2.05,IF(AND(I61="Exit ramp",'Used data'!V61="U-shaped ramp"),4.11,IF(AND(I61="Exit ramp",'Used data'!V61="Flyover hook ramp"),5.15,IF(AND(I61="Exit ramp",'Used data'!V61="Directional ramp"),1.07,IF(AND(I61="Entrance ramp",'Used data'!V61="2-curved diamond ramp"),0.93,IF(AND(I61="Entrance ramp",'Used data'!V61="S-shaped ramp"),2.48,IF(AND(I61="Entrance ramp",'Used data'!V61="U-shaped ramp"),4.15,IF(AND(I61="Entrance ramp",'Used data'!V61="Flyover hook ramp"),5.26,IF(AND(I61="Entrance ramp",'Used data'!V61="Directional ramp"),1.42,1))))))))))</f>
        <v>1</v>
      </c>
      <c r="Z61" s="11">
        <f>IF(OR('Used data'!W61="Straight",'Used data'!W61="Irrelevant",'Used data'!X61="Irrelevant",'Used data'!Y61="Irrelevant"),1,1+1.545*1000/32.2*((('Used data'!Y61*3268/3600)/('Used data'!W61/0.306))^2)*('Used data'!X61/1000)/G61)</f>
        <v>1</v>
      </c>
      <c r="AA61" s="11">
        <f>IF(OR('Used data'!W61="Straight",'Used data'!W61="Irrelevant",'Used data'!X61="Irrelevant",'Used data'!Y61="Irrelevant"),1,1+1.961*1000/32.2*((('Used data'!Y61*3268/3600)/('Used data'!W61/0.306))^2)*('Used data'!X61/1000)/G61)</f>
        <v>1</v>
      </c>
      <c r="AB61" s="11">
        <f>IF(OR('Used data'!Z61="Straight",'Used data'!Z61="Irrelevant",'Used data'!AA61="Irrelevant",'Used data'!AB61="Irrelevant"),1,1+1.545*1000/32.2*((('Used data'!AB61*3268/3600)/('Used data'!Z61/0.306))^2)*('Used data'!AA61/1000)/G61)</f>
        <v>1</v>
      </c>
      <c r="AC61" s="11">
        <f>IF(OR('Used data'!Z61="Straight",'Used data'!Z61="Irrelevant",'Used data'!AA61="Irrelevant",'Used data'!AB61="Irrelevant"),1,1+1.961*1000/32.2*((('Used data'!AB61*3268/3600)/('Used data'!Z61/0.306))^2)*('Used data'!AA61/1000)/G61)</f>
        <v>1</v>
      </c>
      <c r="AD61" s="11">
        <f>IF(OR('Used data'!AC61="Irrelevant",'Used data'!AC61="No"),1,IF(AND('Used data'!AC61="Yes",OR('Used data'!Q61&lt;301,'Used data'!S61&lt;301)),1-(0.5*('Used data'!R61+'Used data'!T61)/('Used data'!G61*1000)),IF(AND('Used data'!AC61="Yes",OR('Used data'!Q61&lt;601,'Used data'!S61&lt;601)),1-(0.25*('Used data'!R61+'Used data'!T61)/('Used data'!G61*1000)),1)))</f>
        <v>1</v>
      </c>
      <c r="AE61" s="11">
        <f>IF(OR('Used data'!AC61="Irrelevant",'Used data'!AC61="No"),1,IF(AND('Used data'!AC61="Yes",OR('Used data'!Q61&lt;301,'Used data'!S61&lt;301)),1-(0.4*('Used data'!R61+'Used data'!T61)/('Used data'!G61*1000)),IF(AND('Used data'!AC61="Yes",OR('Used data'!Q61&lt;601,'Used data'!S61&lt;601)),1-(0.2*('Used data'!R61+'Used data'!T61)/('Used data'!G61*1000)),1)))</f>
        <v>1</v>
      </c>
      <c r="AF61" s="11">
        <f>IF('Used data'!AD61="110 kph",0.79,1)</f>
        <v>1</v>
      </c>
      <c r="AG61" s="11">
        <f>IF('Used data'!AD61="110 kph",0.94,1)</f>
        <v>1</v>
      </c>
      <c r="AH61" s="11">
        <f>IF('Used data'!AD61="110 kph",0.66,1)</f>
        <v>1</v>
      </c>
      <c r="AI61" s="11">
        <f>IF('Used data'!AD61="110 kph",0.82,1)</f>
        <v>1</v>
      </c>
      <c r="AJ61" s="11">
        <f>IF(AND('Used data'!AE61="Yes",I61="Entrance merge"),0.65*'Used data'!AF61+1-'Used data'!AF61,1)</f>
        <v>1</v>
      </c>
      <c r="AK61" s="12" t="str">
        <f t="shared" si="0"/>
        <v/>
      </c>
      <c r="AL61" s="12" t="str">
        <f t="shared" si="1"/>
        <v/>
      </c>
      <c r="AM61" s="12" t="str">
        <f t="shared" si="2"/>
        <v/>
      </c>
      <c r="AN61" s="12" t="str">
        <f t="shared" si="3"/>
        <v/>
      </c>
      <c r="AO61" s="12" t="str">
        <f t="shared" si="4"/>
        <v/>
      </c>
      <c r="AP61" s="12" t="str">
        <f t="shared" si="5"/>
        <v/>
      </c>
      <c r="AQ61" s="4" t="str">
        <f t="shared" si="6"/>
        <v/>
      </c>
    </row>
    <row r="62" spans="1:43" x14ac:dyDescent="0.3">
      <c r="A62" s="4" t="str">
        <f>IF('Input data'!A77="","",'Input data'!A77)</f>
        <v/>
      </c>
      <c r="B62" s="4" t="str">
        <f>IF('Input data'!B77="","",'Input data'!B77)</f>
        <v/>
      </c>
      <c r="C62" s="4" t="str">
        <f>IF('Input data'!C77="","",'Input data'!C77)</f>
        <v/>
      </c>
      <c r="D62" s="4" t="str">
        <f>IF('Input data'!D77="","",'Input data'!D77)</f>
        <v/>
      </c>
      <c r="E62" s="4" t="str">
        <f>IF('Input data'!E77="","",'Input data'!E77)</f>
        <v/>
      </c>
      <c r="F62" s="4" t="str">
        <f>IF('Input data'!F77="","",'Input data'!F77)</f>
        <v/>
      </c>
      <c r="G62" s="4">
        <f>IF('Input data'!G77="","",'Input data'!G77)</f>
        <v>0</v>
      </c>
      <c r="H62" s="4" t="str">
        <f>IF('Input data'!H77&gt;0.5,'Input data'!H77,"")</f>
        <v/>
      </c>
      <c r="I62" s="4" t="str">
        <f>IF('Input data'!I77="","",'Input data'!I77)</f>
        <v/>
      </c>
      <c r="J62" s="11">
        <f>IF('Used data'!J62="Irrelevant",1,IF('Used data'!J62&gt;3,1.2,1))</f>
        <v>1</v>
      </c>
      <c r="K62" s="11">
        <f>IF('Used data'!K62="Irrelevant",1,IF(AND(OR(I62="Motorway link",I62="Exit diverge",I62="Entrance merge"),'Used data'!K62&lt;3.5),1+(3.5-'Used data'!K62)*0.12,IF(AND(OR(I62="Exit ramp",I62="Entrance ramp"),'Used data'!K62&lt;3.5),1+(3.5-'Used data'!K62)*0.16,1)))</f>
        <v>1</v>
      </c>
      <c r="L62" s="11">
        <f>IF('Used data'!L62="Irrelevant",1,IF(AND('Used data'!L62="Yes",'Used data'!J62=2),0.6*'Used data'!M62+(1-'Used data'!M62),IF(AND('Used data'!L62="Yes",'Used data'!J62=3),0.7*'Used data'!M62+(1-'Used data'!M62),IF(AND('Used data'!L62="Yes",'Used data'!J62=4),0.76*'Used data'!M62+(1-'Used data'!M62),IF(AND('Used data'!L62="Yes",'Used data'!J62&gt;4.99999999),0.8*'Used data'!M62+(1-'Used data'!M62),1)))))</f>
        <v>1</v>
      </c>
      <c r="M62" s="11">
        <f>IF('Used data'!L62="Irrelevant",1,IF(AND('Used data'!L62="Yes",'Used data'!J62=2),0.8*'Used data'!M62+(1-'Used data'!M62),IF(AND('Used data'!L62="Yes",'Used data'!J62=3),0.85*'Used data'!M62+(1-'Used data'!M62),IF(AND('Used data'!L62="Yes",'Used data'!J62=4),0.88*'Used data'!M62+(1-'Used data'!M62),IF(AND('Used data'!L62="Yes",'Used data'!J62&gt;4.99999999),0.9*'Used data'!M62+(1-'Used data'!M62),1)))))</f>
        <v>1</v>
      </c>
      <c r="N62" s="11">
        <f>IF('Used data'!N62="Irrelevant",1,IF(AND(OR(I62="Motorway link",I62="Exit diverge",I62="Entrance merge"),'Used data'!N62&lt;3),1+(3-'Used data'!N62)*0.09333333,1))</f>
        <v>1</v>
      </c>
      <c r="O62" s="11">
        <f>IF('Used data'!N62="Irrelevant",1,IF(AND(OR(I62="Motorway link",I62="Exit diverge",I62="Entrance merge"),'Used data'!N62&lt;3),1+(3-'Used data'!N62)*0.19666667,1))</f>
        <v>1</v>
      </c>
      <c r="P62" s="11">
        <f>IF('Used data'!O62="Irrelevant",1,IF(AND(OR(I62="Motorway link",I62="Exit diverge",I62="Entrance merge"),'Used data'!O62&lt;3.00000001),1+(0.5-'Used data'!O62)*0.04,IF(AND(OR(I62="Exit ramp",I62="Entrance ramp"),'Used data'!O62&lt;3.00000001),1+(0.5-'Used data'!O62)*0.08,IF(OR(I62="Motorway link",I62="Exit diverge",I62="Entrance merge"),0.9,0.8))))</f>
        <v>1</v>
      </c>
      <c r="Q62" s="11">
        <f>IF('Used data'!P62="Irrelevant",1,IF(AND(OR(I62="Motorway link",I62="Exit diverge",I62="Entrance merge"),'Used data'!P62&lt;11.00000001),1+(5-'Used data'!P62)*0.01,0.94))</f>
        <v>1</v>
      </c>
      <c r="R62" s="11">
        <f>IF(OR('Used data'!Q62="Irrelevant",'Used data'!R62="Irrelevant",'Used data'!Q62="Straight"),1,IF(AND(OR(I62="Motorway link",I62="Exit diverge",I62="Entrance merge"),'Used data'!Q62&lt;4000),(EXP(0.1096*1746.5/'Used data'!Q62)/EXP(0.1096*1746.5/4000))*('Used data'!R62/1000)/G62+(G62-'Used data'!R62/1000)/G62,1))</f>
        <v>1</v>
      </c>
      <c r="S62" s="11">
        <f>IF(OR('Used data'!S62="Irrelevant",'Used data'!T62="Irrelevant",'Used data'!S62="Straight"),1,IF(AND(OR(I62="Motorway link",I62="Exit diverge",I62="Entrance merge"),'Used data'!S62&lt;4000),(EXP(0.1096*1746.5/'Used data'!S62)/EXP(0.1096*1746.5/4000))*('Used data'!T62/1000)/G62+(G62-'Used data'!T62/1000)/G62,1))</f>
        <v>1</v>
      </c>
      <c r="T62" s="11">
        <f>IF('Used data'!U62="Irrelevant",1,IF(AND(OR(I62="Motorway link",I62="Exit diverge",I62="Entrance merge",I62="Exit ramp",I62="Entrance ramp"),'Used data'!U62="Yes"),0.95,1))</f>
        <v>1</v>
      </c>
      <c r="U62" s="11">
        <f>IF('Used data'!U62="Irrelevant",1,IF(AND(OR(I62="Motorway link",I62="Exit diverge",I62="Entrance merge",I62="Exit ramp",I62="Entrance ramp"),'Used data'!U62="Yes"),0.96,1))</f>
        <v>1</v>
      </c>
      <c r="V62" s="11">
        <f>IF('Used data'!U62="Irrelevant",1,IF(AND(OR(I62="Motorway link",I62="Exit diverge",I62="Entrance merge",I62="Exit ramp",I62="Entrance ramp"),'Used data'!U62="Yes"),0.79,1))</f>
        <v>1</v>
      </c>
      <c r="W62" s="11">
        <f>IF('Used data'!U62="Irrelevant",1,IF(AND(OR(I62="Motorway link",I62="Exit diverge",I62="Entrance merge",I62="Exit ramp",I62="Entrance ramp"),'Used data'!U62="Yes"),0.94,1))</f>
        <v>1</v>
      </c>
      <c r="X62" s="11">
        <f>IF('Used data'!U62="Irrelevant",1,IF(AND(OR(I62="Motorway link",I62="Exit diverge",I62="Entrance merge",I62="Exit ramp",I62="Entrance ramp"),'Used data'!U62="Yes"),0.97,1))</f>
        <v>1</v>
      </c>
      <c r="Y62" s="11">
        <f>IF(AND(I62="Exit ramp",'Used data'!V62="2-curved diamond ramp"),1.32,IF(AND(I62="Exit ramp",'Used data'!V62="S-shaped ramp"),2.05,IF(AND(I62="Exit ramp",'Used data'!V62="U-shaped ramp"),4.11,IF(AND(I62="Exit ramp",'Used data'!V62="Flyover hook ramp"),5.15,IF(AND(I62="Exit ramp",'Used data'!V62="Directional ramp"),1.07,IF(AND(I62="Entrance ramp",'Used data'!V62="2-curved diamond ramp"),0.93,IF(AND(I62="Entrance ramp",'Used data'!V62="S-shaped ramp"),2.48,IF(AND(I62="Entrance ramp",'Used data'!V62="U-shaped ramp"),4.15,IF(AND(I62="Entrance ramp",'Used data'!V62="Flyover hook ramp"),5.26,IF(AND(I62="Entrance ramp",'Used data'!V62="Directional ramp"),1.42,1))))))))))</f>
        <v>1</v>
      </c>
      <c r="Z62" s="11">
        <f>IF(OR('Used data'!W62="Straight",'Used data'!W62="Irrelevant",'Used data'!X62="Irrelevant",'Used data'!Y62="Irrelevant"),1,1+1.545*1000/32.2*((('Used data'!Y62*3268/3600)/('Used data'!W62/0.306))^2)*('Used data'!X62/1000)/G62)</f>
        <v>1</v>
      </c>
      <c r="AA62" s="11">
        <f>IF(OR('Used data'!W62="Straight",'Used data'!W62="Irrelevant",'Used data'!X62="Irrelevant",'Used data'!Y62="Irrelevant"),1,1+1.961*1000/32.2*((('Used data'!Y62*3268/3600)/('Used data'!W62/0.306))^2)*('Used data'!X62/1000)/G62)</f>
        <v>1</v>
      </c>
      <c r="AB62" s="11">
        <f>IF(OR('Used data'!Z62="Straight",'Used data'!Z62="Irrelevant",'Used data'!AA62="Irrelevant",'Used data'!AB62="Irrelevant"),1,1+1.545*1000/32.2*((('Used data'!AB62*3268/3600)/('Used data'!Z62/0.306))^2)*('Used data'!AA62/1000)/G62)</f>
        <v>1</v>
      </c>
      <c r="AC62" s="11">
        <f>IF(OR('Used data'!Z62="Straight",'Used data'!Z62="Irrelevant",'Used data'!AA62="Irrelevant",'Used data'!AB62="Irrelevant"),1,1+1.961*1000/32.2*((('Used data'!AB62*3268/3600)/('Used data'!Z62/0.306))^2)*('Used data'!AA62/1000)/G62)</f>
        <v>1</v>
      </c>
      <c r="AD62" s="11">
        <f>IF(OR('Used data'!AC62="Irrelevant",'Used data'!AC62="No"),1,IF(AND('Used data'!AC62="Yes",OR('Used data'!Q62&lt;301,'Used data'!S62&lt;301)),1-(0.5*('Used data'!R62+'Used data'!T62)/('Used data'!G62*1000)),IF(AND('Used data'!AC62="Yes",OR('Used data'!Q62&lt;601,'Used data'!S62&lt;601)),1-(0.25*('Used data'!R62+'Used data'!T62)/('Used data'!G62*1000)),1)))</f>
        <v>1</v>
      </c>
      <c r="AE62" s="11">
        <f>IF(OR('Used data'!AC62="Irrelevant",'Used data'!AC62="No"),1,IF(AND('Used data'!AC62="Yes",OR('Used data'!Q62&lt;301,'Used data'!S62&lt;301)),1-(0.4*('Used data'!R62+'Used data'!T62)/('Used data'!G62*1000)),IF(AND('Used data'!AC62="Yes",OR('Used data'!Q62&lt;601,'Used data'!S62&lt;601)),1-(0.2*('Used data'!R62+'Used data'!T62)/('Used data'!G62*1000)),1)))</f>
        <v>1</v>
      </c>
      <c r="AF62" s="11">
        <f>IF('Used data'!AD62="110 kph",0.79,1)</f>
        <v>1</v>
      </c>
      <c r="AG62" s="11">
        <f>IF('Used data'!AD62="110 kph",0.94,1)</f>
        <v>1</v>
      </c>
      <c r="AH62" s="11">
        <f>IF('Used data'!AD62="110 kph",0.66,1)</f>
        <v>1</v>
      </c>
      <c r="AI62" s="11">
        <f>IF('Used data'!AD62="110 kph",0.82,1)</f>
        <v>1</v>
      </c>
      <c r="AJ62" s="11">
        <f>IF(AND('Used data'!AE62="Yes",I62="Entrance merge"),0.65*'Used data'!AF62+1-'Used data'!AF62,1)</f>
        <v>1</v>
      </c>
      <c r="AK62" s="12" t="str">
        <f t="shared" si="0"/>
        <v/>
      </c>
      <c r="AL62" s="12" t="str">
        <f t="shared" si="1"/>
        <v/>
      </c>
      <c r="AM62" s="12" t="str">
        <f t="shared" si="2"/>
        <v/>
      </c>
      <c r="AN62" s="12" t="str">
        <f t="shared" si="3"/>
        <v/>
      </c>
      <c r="AO62" s="12" t="str">
        <f t="shared" si="4"/>
        <v/>
      </c>
      <c r="AP62" s="12" t="str">
        <f t="shared" si="5"/>
        <v/>
      </c>
      <c r="AQ62" s="4" t="str">
        <f t="shared" si="6"/>
        <v/>
      </c>
    </row>
    <row r="63" spans="1:43" x14ac:dyDescent="0.3">
      <c r="A63" s="4" t="str">
        <f>IF('Input data'!A78="","",'Input data'!A78)</f>
        <v/>
      </c>
      <c r="B63" s="4" t="str">
        <f>IF('Input data'!B78="","",'Input data'!B78)</f>
        <v/>
      </c>
      <c r="C63" s="4" t="str">
        <f>IF('Input data'!C78="","",'Input data'!C78)</f>
        <v/>
      </c>
      <c r="D63" s="4" t="str">
        <f>IF('Input data'!D78="","",'Input data'!D78)</f>
        <v/>
      </c>
      <c r="E63" s="4" t="str">
        <f>IF('Input data'!E78="","",'Input data'!E78)</f>
        <v/>
      </c>
      <c r="F63" s="4" t="str">
        <f>IF('Input data'!F78="","",'Input data'!F78)</f>
        <v/>
      </c>
      <c r="G63" s="4">
        <f>IF('Input data'!G78="","",'Input data'!G78)</f>
        <v>0</v>
      </c>
      <c r="H63" s="4" t="str">
        <f>IF('Input data'!H78&gt;0.5,'Input data'!H78,"")</f>
        <v/>
      </c>
      <c r="I63" s="4" t="str">
        <f>IF('Input data'!I78="","",'Input data'!I78)</f>
        <v/>
      </c>
      <c r="J63" s="11">
        <f>IF('Used data'!J63="Irrelevant",1,IF('Used data'!J63&gt;3,1.2,1))</f>
        <v>1</v>
      </c>
      <c r="K63" s="11">
        <f>IF('Used data'!K63="Irrelevant",1,IF(AND(OR(I63="Motorway link",I63="Exit diverge",I63="Entrance merge"),'Used data'!K63&lt;3.5),1+(3.5-'Used data'!K63)*0.12,IF(AND(OR(I63="Exit ramp",I63="Entrance ramp"),'Used data'!K63&lt;3.5),1+(3.5-'Used data'!K63)*0.16,1)))</f>
        <v>1</v>
      </c>
      <c r="L63" s="11">
        <f>IF('Used data'!L63="Irrelevant",1,IF(AND('Used data'!L63="Yes",'Used data'!J63=2),0.6*'Used data'!M63+(1-'Used data'!M63),IF(AND('Used data'!L63="Yes",'Used data'!J63=3),0.7*'Used data'!M63+(1-'Used data'!M63),IF(AND('Used data'!L63="Yes",'Used data'!J63=4),0.76*'Used data'!M63+(1-'Used data'!M63),IF(AND('Used data'!L63="Yes",'Used data'!J63&gt;4.99999999),0.8*'Used data'!M63+(1-'Used data'!M63),1)))))</f>
        <v>1</v>
      </c>
      <c r="M63" s="11">
        <f>IF('Used data'!L63="Irrelevant",1,IF(AND('Used data'!L63="Yes",'Used data'!J63=2),0.8*'Used data'!M63+(1-'Used data'!M63),IF(AND('Used data'!L63="Yes",'Used data'!J63=3),0.85*'Used data'!M63+(1-'Used data'!M63),IF(AND('Used data'!L63="Yes",'Used data'!J63=4),0.88*'Used data'!M63+(1-'Used data'!M63),IF(AND('Used data'!L63="Yes",'Used data'!J63&gt;4.99999999),0.9*'Used data'!M63+(1-'Used data'!M63),1)))))</f>
        <v>1</v>
      </c>
      <c r="N63" s="11">
        <f>IF('Used data'!N63="Irrelevant",1,IF(AND(OR(I63="Motorway link",I63="Exit diverge",I63="Entrance merge"),'Used data'!N63&lt;3),1+(3-'Used data'!N63)*0.09333333,1))</f>
        <v>1</v>
      </c>
      <c r="O63" s="11">
        <f>IF('Used data'!N63="Irrelevant",1,IF(AND(OR(I63="Motorway link",I63="Exit diverge",I63="Entrance merge"),'Used data'!N63&lt;3),1+(3-'Used data'!N63)*0.19666667,1))</f>
        <v>1</v>
      </c>
      <c r="P63" s="11">
        <f>IF('Used data'!O63="Irrelevant",1,IF(AND(OR(I63="Motorway link",I63="Exit diverge",I63="Entrance merge"),'Used data'!O63&lt;3.00000001),1+(0.5-'Used data'!O63)*0.04,IF(AND(OR(I63="Exit ramp",I63="Entrance ramp"),'Used data'!O63&lt;3.00000001),1+(0.5-'Used data'!O63)*0.08,IF(OR(I63="Motorway link",I63="Exit diverge",I63="Entrance merge"),0.9,0.8))))</f>
        <v>1</v>
      </c>
      <c r="Q63" s="11">
        <f>IF('Used data'!P63="Irrelevant",1,IF(AND(OR(I63="Motorway link",I63="Exit diverge",I63="Entrance merge"),'Used data'!P63&lt;11.00000001),1+(5-'Used data'!P63)*0.01,0.94))</f>
        <v>1</v>
      </c>
      <c r="R63" s="11">
        <f>IF(OR('Used data'!Q63="Irrelevant",'Used data'!R63="Irrelevant",'Used data'!Q63="Straight"),1,IF(AND(OR(I63="Motorway link",I63="Exit diverge",I63="Entrance merge"),'Used data'!Q63&lt;4000),(EXP(0.1096*1746.5/'Used data'!Q63)/EXP(0.1096*1746.5/4000))*('Used data'!R63/1000)/G63+(G63-'Used data'!R63/1000)/G63,1))</f>
        <v>1</v>
      </c>
      <c r="S63" s="11">
        <f>IF(OR('Used data'!S63="Irrelevant",'Used data'!T63="Irrelevant",'Used data'!S63="Straight"),1,IF(AND(OR(I63="Motorway link",I63="Exit diverge",I63="Entrance merge"),'Used data'!S63&lt;4000),(EXP(0.1096*1746.5/'Used data'!S63)/EXP(0.1096*1746.5/4000))*('Used data'!T63/1000)/G63+(G63-'Used data'!T63/1000)/G63,1))</f>
        <v>1</v>
      </c>
      <c r="T63" s="11">
        <f>IF('Used data'!U63="Irrelevant",1,IF(AND(OR(I63="Motorway link",I63="Exit diverge",I63="Entrance merge",I63="Exit ramp",I63="Entrance ramp"),'Used data'!U63="Yes"),0.95,1))</f>
        <v>1</v>
      </c>
      <c r="U63" s="11">
        <f>IF('Used data'!U63="Irrelevant",1,IF(AND(OR(I63="Motorway link",I63="Exit diverge",I63="Entrance merge",I63="Exit ramp",I63="Entrance ramp"),'Used data'!U63="Yes"),0.96,1))</f>
        <v>1</v>
      </c>
      <c r="V63" s="11">
        <f>IF('Used data'!U63="Irrelevant",1,IF(AND(OR(I63="Motorway link",I63="Exit diverge",I63="Entrance merge",I63="Exit ramp",I63="Entrance ramp"),'Used data'!U63="Yes"),0.79,1))</f>
        <v>1</v>
      </c>
      <c r="W63" s="11">
        <f>IF('Used data'!U63="Irrelevant",1,IF(AND(OR(I63="Motorway link",I63="Exit diverge",I63="Entrance merge",I63="Exit ramp",I63="Entrance ramp"),'Used data'!U63="Yes"),0.94,1))</f>
        <v>1</v>
      </c>
      <c r="X63" s="11">
        <f>IF('Used data'!U63="Irrelevant",1,IF(AND(OR(I63="Motorway link",I63="Exit diverge",I63="Entrance merge",I63="Exit ramp",I63="Entrance ramp"),'Used data'!U63="Yes"),0.97,1))</f>
        <v>1</v>
      </c>
      <c r="Y63" s="11">
        <f>IF(AND(I63="Exit ramp",'Used data'!V63="2-curved diamond ramp"),1.32,IF(AND(I63="Exit ramp",'Used data'!V63="S-shaped ramp"),2.05,IF(AND(I63="Exit ramp",'Used data'!V63="U-shaped ramp"),4.11,IF(AND(I63="Exit ramp",'Used data'!V63="Flyover hook ramp"),5.15,IF(AND(I63="Exit ramp",'Used data'!V63="Directional ramp"),1.07,IF(AND(I63="Entrance ramp",'Used data'!V63="2-curved diamond ramp"),0.93,IF(AND(I63="Entrance ramp",'Used data'!V63="S-shaped ramp"),2.48,IF(AND(I63="Entrance ramp",'Used data'!V63="U-shaped ramp"),4.15,IF(AND(I63="Entrance ramp",'Used data'!V63="Flyover hook ramp"),5.26,IF(AND(I63="Entrance ramp",'Used data'!V63="Directional ramp"),1.42,1))))))))))</f>
        <v>1</v>
      </c>
      <c r="Z63" s="11">
        <f>IF(OR('Used data'!W63="Straight",'Used data'!W63="Irrelevant",'Used data'!X63="Irrelevant",'Used data'!Y63="Irrelevant"),1,1+1.545*1000/32.2*((('Used data'!Y63*3268/3600)/('Used data'!W63/0.306))^2)*('Used data'!X63/1000)/G63)</f>
        <v>1</v>
      </c>
      <c r="AA63" s="11">
        <f>IF(OR('Used data'!W63="Straight",'Used data'!W63="Irrelevant",'Used data'!X63="Irrelevant",'Used data'!Y63="Irrelevant"),1,1+1.961*1000/32.2*((('Used data'!Y63*3268/3600)/('Used data'!W63/0.306))^2)*('Used data'!X63/1000)/G63)</f>
        <v>1</v>
      </c>
      <c r="AB63" s="11">
        <f>IF(OR('Used data'!Z63="Straight",'Used data'!Z63="Irrelevant",'Used data'!AA63="Irrelevant",'Used data'!AB63="Irrelevant"),1,1+1.545*1000/32.2*((('Used data'!AB63*3268/3600)/('Used data'!Z63/0.306))^2)*('Used data'!AA63/1000)/G63)</f>
        <v>1</v>
      </c>
      <c r="AC63" s="11">
        <f>IF(OR('Used data'!Z63="Straight",'Used data'!Z63="Irrelevant",'Used data'!AA63="Irrelevant",'Used data'!AB63="Irrelevant"),1,1+1.961*1000/32.2*((('Used data'!AB63*3268/3600)/('Used data'!Z63/0.306))^2)*('Used data'!AA63/1000)/G63)</f>
        <v>1</v>
      </c>
      <c r="AD63" s="11">
        <f>IF(OR('Used data'!AC63="Irrelevant",'Used data'!AC63="No"),1,IF(AND('Used data'!AC63="Yes",OR('Used data'!Q63&lt;301,'Used data'!S63&lt;301)),1-(0.5*('Used data'!R63+'Used data'!T63)/('Used data'!G63*1000)),IF(AND('Used data'!AC63="Yes",OR('Used data'!Q63&lt;601,'Used data'!S63&lt;601)),1-(0.25*('Used data'!R63+'Used data'!T63)/('Used data'!G63*1000)),1)))</f>
        <v>1</v>
      </c>
      <c r="AE63" s="11">
        <f>IF(OR('Used data'!AC63="Irrelevant",'Used data'!AC63="No"),1,IF(AND('Used data'!AC63="Yes",OR('Used data'!Q63&lt;301,'Used data'!S63&lt;301)),1-(0.4*('Used data'!R63+'Used data'!T63)/('Used data'!G63*1000)),IF(AND('Used data'!AC63="Yes",OR('Used data'!Q63&lt;601,'Used data'!S63&lt;601)),1-(0.2*('Used data'!R63+'Used data'!T63)/('Used data'!G63*1000)),1)))</f>
        <v>1</v>
      </c>
      <c r="AF63" s="11">
        <f>IF('Used data'!AD63="110 kph",0.79,1)</f>
        <v>1</v>
      </c>
      <c r="AG63" s="11">
        <f>IF('Used data'!AD63="110 kph",0.94,1)</f>
        <v>1</v>
      </c>
      <c r="AH63" s="11">
        <f>IF('Used data'!AD63="110 kph",0.66,1)</f>
        <v>1</v>
      </c>
      <c r="AI63" s="11">
        <f>IF('Used data'!AD63="110 kph",0.82,1)</f>
        <v>1</v>
      </c>
      <c r="AJ63" s="11">
        <f>IF(AND('Used data'!AE63="Yes",I63="Entrance merge"),0.65*'Used data'!AF63+1-'Used data'!AF63,1)</f>
        <v>1</v>
      </c>
      <c r="AK63" s="12" t="str">
        <f t="shared" si="0"/>
        <v/>
      </c>
      <c r="AL63" s="12" t="str">
        <f t="shared" si="1"/>
        <v/>
      </c>
      <c r="AM63" s="12" t="str">
        <f t="shared" si="2"/>
        <v/>
      </c>
      <c r="AN63" s="12" t="str">
        <f t="shared" si="3"/>
        <v/>
      </c>
      <c r="AO63" s="12" t="str">
        <f t="shared" si="4"/>
        <v/>
      </c>
      <c r="AP63" s="12" t="str">
        <f t="shared" si="5"/>
        <v/>
      </c>
      <c r="AQ63" s="4" t="str">
        <f t="shared" si="6"/>
        <v/>
      </c>
    </row>
    <row r="64" spans="1:43" x14ac:dyDescent="0.3">
      <c r="A64" s="4" t="str">
        <f>IF('Input data'!A79="","",'Input data'!A79)</f>
        <v/>
      </c>
      <c r="B64" s="4" t="str">
        <f>IF('Input data'!B79="","",'Input data'!B79)</f>
        <v/>
      </c>
      <c r="C64" s="4" t="str">
        <f>IF('Input data'!C79="","",'Input data'!C79)</f>
        <v/>
      </c>
      <c r="D64" s="4" t="str">
        <f>IF('Input data'!D79="","",'Input data'!D79)</f>
        <v/>
      </c>
      <c r="E64" s="4" t="str">
        <f>IF('Input data'!E79="","",'Input data'!E79)</f>
        <v/>
      </c>
      <c r="F64" s="4" t="str">
        <f>IF('Input data'!F79="","",'Input data'!F79)</f>
        <v/>
      </c>
      <c r="G64" s="4">
        <f>IF('Input data'!G79="","",'Input data'!G79)</f>
        <v>0</v>
      </c>
      <c r="H64" s="4" t="str">
        <f>IF('Input data'!H79&gt;0.5,'Input data'!H79,"")</f>
        <v/>
      </c>
      <c r="I64" s="4" t="str">
        <f>IF('Input data'!I79="","",'Input data'!I79)</f>
        <v/>
      </c>
      <c r="J64" s="11">
        <f>IF('Used data'!J64="Irrelevant",1,IF('Used data'!J64&gt;3,1.2,1))</f>
        <v>1</v>
      </c>
      <c r="K64" s="11">
        <f>IF('Used data'!K64="Irrelevant",1,IF(AND(OR(I64="Motorway link",I64="Exit diverge",I64="Entrance merge"),'Used data'!K64&lt;3.5),1+(3.5-'Used data'!K64)*0.12,IF(AND(OR(I64="Exit ramp",I64="Entrance ramp"),'Used data'!K64&lt;3.5),1+(3.5-'Used data'!K64)*0.16,1)))</f>
        <v>1</v>
      </c>
      <c r="L64" s="11">
        <f>IF('Used data'!L64="Irrelevant",1,IF(AND('Used data'!L64="Yes",'Used data'!J64=2),0.6*'Used data'!M64+(1-'Used data'!M64),IF(AND('Used data'!L64="Yes",'Used data'!J64=3),0.7*'Used data'!M64+(1-'Used data'!M64),IF(AND('Used data'!L64="Yes",'Used data'!J64=4),0.76*'Used data'!M64+(1-'Used data'!M64),IF(AND('Used data'!L64="Yes",'Used data'!J64&gt;4.99999999),0.8*'Used data'!M64+(1-'Used data'!M64),1)))))</f>
        <v>1</v>
      </c>
      <c r="M64" s="11">
        <f>IF('Used data'!L64="Irrelevant",1,IF(AND('Used data'!L64="Yes",'Used data'!J64=2),0.8*'Used data'!M64+(1-'Used data'!M64),IF(AND('Used data'!L64="Yes",'Used data'!J64=3),0.85*'Used data'!M64+(1-'Used data'!M64),IF(AND('Used data'!L64="Yes",'Used data'!J64=4),0.88*'Used data'!M64+(1-'Used data'!M64),IF(AND('Used data'!L64="Yes",'Used data'!J64&gt;4.99999999),0.9*'Used data'!M64+(1-'Used data'!M64),1)))))</f>
        <v>1</v>
      </c>
      <c r="N64" s="11">
        <f>IF('Used data'!N64="Irrelevant",1,IF(AND(OR(I64="Motorway link",I64="Exit diverge",I64="Entrance merge"),'Used data'!N64&lt;3),1+(3-'Used data'!N64)*0.09333333,1))</f>
        <v>1</v>
      </c>
      <c r="O64" s="11">
        <f>IF('Used data'!N64="Irrelevant",1,IF(AND(OR(I64="Motorway link",I64="Exit diverge",I64="Entrance merge"),'Used data'!N64&lt;3),1+(3-'Used data'!N64)*0.19666667,1))</f>
        <v>1</v>
      </c>
      <c r="P64" s="11">
        <f>IF('Used data'!O64="Irrelevant",1,IF(AND(OR(I64="Motorway link",I64="Exit diverge",I64="Entrance merge"),'Used data'!O64&lt;3.00000001),1+(0.5-'Used data'!O64)*0.04,IF(AND(OR(I64="Exit ramp",I64="Entrance ramp"),'Used data'!O64&lt;3.00000001),1+(0.5-'Used data'!O64)*0.08,IF(OR(I64="Motorway link",I64="Exit diverge",I64="Entrance merge"),0.9,0.8))))</f>
        <v>1</v>
      </c>
      <c r="Q64" s="11">
        <f>IF('Used data'!P64="Irrelevant",1,IF(AND(OR(I64="Motorway link",I64="Exit diverge",I64="Entrance merge"),'Used data'!P64&lt;11.00000001),1+(5-'Used data'!P64)*0.01,0.94))</f>
        <v>1</v>
      </c>
      <c r="R64" s="11">
        <f>IF(OR('Used data'!Q64="Irrelevant",'Used data'!R64="Irrelevant",'Used data'!Q64="Straight"),1,IF(AND(OR(I64="Motorway link",I64="Exit diverge",I64="Entrance merge"),'Used data'!Q64&lt;4000),(EXP(0.1096*1746.5/'Used data'!Q64)/EXP(0.1096*1746.5/4000))*('Used data'!R64/1000)/G64+(G64-'Used data'!R64/1000)/G64,1))</f>
        <v>1</v>
      </c>
      <c r="S64" s="11">
        <f>IF(OR('Used data'!S64="Irrelevant",'Used data'!T64="Irrelevant",'Used data'!S64="Straight"),1,IF(AND(OR(I64="Motorway link",I64="Exit diverge",I64="Entrance merge"),'Used data'!S64&lt;4000),(EXP(0.1096*1746.5/'Used data'!S64)/EXP(0.1096*1746.5/4000))*('Used data'!T64/1000)/G64+(G64-'Used data'!T64/1000)/G64,1))</f>
        <v>1</v>
      </c>
      <c r="T64" s="11">
        <f>IF('Used data'!U64="Irrelevant",1,IF(AND(OR(I64="Motorway link",I64="Exit diverge",I64="Entrance merge",I64="Exit ramp",I64="Entrance ramp"),'Used data'!U64="Yes"),0.95,1))</f>
        <v>1</v>
      </c>
      <c r="U64" s="11">
        <f>IF('Used data'!U64="Irrelevant",1,IF(AND(OR(I64="Motorway link",I64="Exit diverge",I64="Entrance merge",I64="Exit ramp",I64="Entrance ramp"),'Used data'!U64="Yes"),0.96,1))</f>
        <v>1</v>
      </c>
      <c r="V64" s="11">
        <f>IF('Used data'!U64="Irrelevant",1,IF(AND(OR(I64="Motorway link",I64="Exit diverge",I64="Entrance merge",I64="Exit ramp",I64="Entrance ramp"),'Used data'!U64="Yes"),0.79,1))</f>
        <v>1</v>
      </c>
      <c r="W64" s="11">
        <f>IF('Used data'!U64="Irrelevant",1,IF(AND(OR(I64="Motorway link",I64="Exit diverge",I64="Entrance merge",I64="Exit ramp",I64="Entrance ramp"),'Used data'!U64="Yes"),0.94,1))</f>
        <v>1</v>
      </c>
      <c r="X64" s="11">
        <f>IF('Used data'!U64="Irrelevant",1,IF(AND(OR(I64="Motorway link",I64="Exit diverge",I64="Entrance merge",I64="Exit ramp",I64="Entrance ramp"),'Used data'!U64="Yes"),0.97,1))</f>
        <v>1</v>
      </c>
      <c r="Y64" s="11">
        <f>IF(AND(I64="Exit ramp",'Used data'!V64="2-curved diamond ramp"),1.32,IF(AND(I64="Exit ramp",'Used data'!V64="S-shaped ramp"),2.05,IF(AND(I64="Exit ramp",'Used data'!V64="U-shaped ramp"),4.11,IF(AND(I64="Exit ramp",'Used data'!V64="Flyover hook ramp"),5.15,IF(AND(I64="Exit ramp",'Used data'!V64="Directional ramp"),1.07,IF(AND(I64="Entrance ramp",'Used data'!V64="2-curved diamond ramp"),0.93,IF(AND(I64="Entrance ramp",'Used data'!V64="S-shaped ramp"),2.48,IF(AND(I64="Entrance ramp",'Used data'!V64="U-shaped ramp"),4.15,IF(AND(I64="Entrance ramp",'Used data'!V64="Flyover hook ramp"),5.26,IF(AND(I64="Entrance ramp",'Used data'!V64="Directional ramp"),1.42,1))))))))))</f>
        <v>1</v>
      </c>
      <c r="Z64" s="11">
        <f>IF(OR('Used data'!W64="Straight",'Used data'!W64="Irrelevant",'Used data'!X64="Irrelevant",'Used data'!Y64="Irrelevant"),1,1+1.545*1000/32.2*((('Used data'!Y64*3268/3600)/('Used data'!W64/0.306))^2)*('Used data'!X64/1000)/G64)</f>
        <v>1</v>
      </c>
      <c r="AA64" s="11">
        <f>IF(OR('Used data'!W64="Straight",'Used data'!W64="Irrelevant",'Used data'!X64="Irrelevant",'Used data'!Y64="Irrelevant"),1,1+1.961*1000/32.2*((('Used data'!Y64*3268/3600)/('Used data'!W64/0.306))^2)*('Used data'!X64/1000)/G64)</f>
        <v>1</v>
      </c>
      <c r="AB64" s="11">
        <f>IF(OR('Used data'!Z64="Straight",'Used data'!Z64="Irrelevant",'Used data'!AA64="Irrelevant",'Used data'!AB64="Irrelevant"),1,1+1.545*1000/32.2*((('Used data'!AB64*3268/3600)/('Used data'!Z64/0.306))^2)*('Used data'!AA64/1000)/G64)</f>
        <v>1</v>
      </c>
      <c r="AC64" s="11">
        <f>IF(OR('Used data'!Z64="Straight",'Used data'!Z64="Irrelevant",'Used data'!AA64="Irrelevant",'Used data'!AB64="Irrelevant"),1,1+1.961*1000/32.2*((('Used data'!AB64*3268/3600)/('Used data'!Z64/0.306))^2)*('Used data'!AA64/1000)/G64)</f>
        <v>1</v>
      </c>
      <c r="AD64" s="11">
        <f>IF(OR('Used data'!AC64="Irrelevant",'Used data'!AC64="No"),1,IF(AND('Used data'!AC64="Yes",OR('Used data'!Q64&lt;301,'Used data'!S64&lt;301)),1-(0.5*('Used data'!R64+'Used data'!T64)/('Used data'!G64*1000)),IF(AND('Used data'!AC64="Yes",OR('Used data'!Q64&lt;601,'Used data'!S64&lt;601)),1-(0.25*('Used data'!R64+'Used data'!T64)/('Used data'!G64*1000)),1)))</f>
        <v>1</v>
      </c>
      <c r="AE64" s="11">
        <f>IF(OR('Used data'!AC64="Irrelevant",'Used data'!AC64="No"),1,IF(AND('Used data'!AC64="Yes",OR('Used data'!Q64&lt;301,'Used data'!S64&lt;301)),1-(0.4*('Used data'!R64+'Used data'!T64)/('Used data'!G64*1000)),IF(AND('Used data'!AC64="Yes",OR('Used data'!Q64&lt;601,'Used data'!S64&lt;601)),1-(0.2*('Used data'!R64+'Used data'!T64)/('Used data'!G64*1000)),1)))</f>
        <v>1</v>
      </c>
      <c r="AF64" s="11">
        <f>IF('Used data'!AD64="110 kph",0.79,1)</f>
        <v>1</v>
      </c>
      <c r="AG64" s="11">
        <f>IF('Used data'!AD64="110 kph",0.94,1)</f>
        <v>1</v>
      </c>
      <c r="AH64" s="11">
        <f>IF('Used data'!AD64="110 kph",0.66,1)</f>
        <v>1</v>
      </c>
      <c r="AI64" s="11">
        <f>IF('Used data'!AD64="110 kph",0.82,1)</f>
        <v>1</v>
      </c>
      <c r="AJ64" s="11">
        <f>IF(AND('Used data'!AE64="Yes",I64="Entrance merge"),0.65*'Used data'!AF64+1-'Used data'!AF64,1)</f>
        <v>1</v>
      </c>
      <c r="AK64" s="12" t="str">
        <f t="shared" si="0"/>
        <v/>
      </c>
      <c r="AL64" s="12" t="str">
        <f t="shared" si="1"/>
        <v/>
      </c>
      <c r="AM64" s="12" t="str">
        <f t="shared" si="2"/>
        <v/>
      </c>
      <c r="AN64" s="12" t="str">
        <f t="shared" si="3"/>
        <v/>
      </c>
      <c r="AO64" s="12" t="str">
        <f t="shared" si="4"/>
        <v/>
      </c>
      <c r="AP64" s="12" t="str">
        <f t="shared" si="5"/>
        <v/>
      </c>
      <c r="AQ64" s="4" t="str">
        <f t="shared" si="6"/>
        <v/>
      </c>
    </row>
    <row r="65" spans="1:43" x14ac:dyDescent="0.3">
      <c r="A65" s="4" t="str">
        <f>IF('Input data'!A80="","",'Input data'!A80)</f>
        <v/>
      </c>
      <c r="B65" s="4" t="str">
        <f>IF('Input data'!B80="","",'Input data'!B80)</f>
        <v/>
      </c>
      <c r="C65" s="4" t="str">
        <f>IF('Input data'!C80="","",'Input data'!C80)</f>
        <v/>
      </c>
      <c r="D65" s="4" t="str">
        <f>IF('Input data'!D80="","",'Input data'!D80)</f>
        <v/>
      </c>
      <c r="E65" s="4" t="str">
        <f>IF('Input data'!E80="","",'Input data'!E80)</f>
        <v/>
      </c>
      <c r="F65" s="4" t="str">
        <f>IF('Input data'!F80="","",'Input data'!F80)</f>
        <v/>
      </c>
      <c r="G65" s="4">
        <f>IF('Input data'!G80="","",'Input data'!G80)</f>
        <v>0</v>
      </c>
      <c r="H65" s="4" t="str">
        <f>IF('Input data'!H80&gt;0.5,'Input data'!H80,"")</f>
        <v/>
      </c>
      <c r="I65" s="4" t="str">
        <f>IF('Input data'!I80="","",'Input data'!I80)</f>
        <v/>
      </c>
      <c r="J65" s="11">
        <f>IF('Used data'!J65="Irrelevant",1,IF('Used data'!J65&gt;3,1.2,1))</f>
        <v>1</v>
      </c>
      <c r="K65" s="11">
        <f>IF('Used data'!K65="Irrelevant",1,IF(AND(OR(I65="Motorway link",I65="Exit diverge",I65="Entrance merge"),'Used data'!K65&lt;3.5),1+(3.5-'Used data'!K65)*0.12,IF(AND(OR(I65="Exit ramp",I65="Entrance ramp"),'Used data'!K65&lt;3.5),1+(3.5-'Used data'!K65)*0.16,1)))</f>
        <v>1</v>
      </c>
      <c r="L65" s="11">
        <f>IF('Used data'!L65="Irrelevant",1,IF(AND('Used data'!L65="Yes",'Used data'!J65=2),0.6*'Used data'!M65+(1-'Used data'!M65),IF(AND('Used data'!L65="Yes",'Used data'!J65=3),0.7*'Used data'!M65+(1-'Used data'!M65),IF(AND('Used data'!L65="Yes",'Used data'!J65=4),0.76*'Used data'!M65+(1-'Used data'!M65),IF(AND('Used data'!L65="Yes",'Used data'!J65&gt;4.99999999),0.8*'Used data'!M65+(1-'Used data'!M65),1)))))</f>
        <v>1</v>
      </c>
      <c r="M65" s="11">
        <f>IF('Used data'!L65="Irrelevant",1,IF(AND('Used data'!L65="Yes",'Used data'!J65=2),0.8*'Used data'!M65+(1-'Used data'!M65),IF(AND('Used data'!L65="Yes",'Used data'!J65=3),0.85*'Used data'!M65+(1-'Used data'!M65),IF(AND('Used data'!L65="Yes",'Used data'!J65=4),0.88*'Used data'!M65+(1-'Used data'!M65),IF(AND('Used data'!L65="Yes",'Used data'!J65&gt;4.99999999),0.9*'Used data'!M65+(1-'Used data'!M65),1)))))</f>
        <v>1</v>
      </c>
      <c r="N65" s="11">
        <f>IF('Used data'!N65="Irrelevant",1,IF(AND(OR(I65="Motorway link",I65="Exit diverge",I65="Entrance merge"),'Used data'!N65&lt;3),1+(3-'Used data'!N65)*0.09333333,1))</f>
        <v>1</v>
      </c>
      <c r="O65" s="11">
        <f>IF('Used data'!N65="Irrelevant",1,IF(AND(OR(I65="Motorway link",I65="Exit diverge",I65="Entrance merge"),'Used data'!N65&lt;3),1+(3-'Used data'!N65)*0.19666667,1))</f>
        <v>1</v>
      </c>
      <c r="P65" s="11">
        <f>IF('Used data'!O65="Irrelevant",1,IF(AND(OR(I65="Motorway link",I65="Exit diverge",I65="Entrance merge"),'Used data'!O65&lt;3.00000001),1+(0.5-'Used data'!O65)*0.04,IF(AND(OR(I65="Exit ramp",I65="Entrance ramp"),'Used data'!O65&lt;3.00000001),1+(0.5-'Used data'!O65)*0.08,IF(OR(I65="Motorway link",I65="Exit diverge",I65="Entrance merge"),0.9,0.8))))</f>
        <v>1</v>
      </c>
      <c r="Q65" s="11">
        <f>IF('Used data'!P65="Irrelevant",1,IF(AND(OR(I65="Motorway link",I65="Exit diverge",I65="Entrance merge"),'Used data'!P65&lt;11.00000001),1+(5-'Used data'!P65)*0.01,0.94))</f>
        <v>1</v>
      </c>
      <c r="R65" s="11">
        <f>IF(OR('Used data'!Q65="Irrelevant",'Used data'!R65="Irrelevant",'Used data'!Q65="Straight"),1,IF(AND(OR(I65="Motorway link",I65="Exit diverge",I65="Entrance merge"),'Used data'!Q65&lt;4000),(EXP(0.1096*1746.5/'Used data'!Q65)/EXP(0.1096*1746.5/4000))*('Used data'!R65/1000)/G65+(G65-'Used data'!R65/1000)/G65,1))</f>
        <v>1</v>
      </c>
      <c r="S65" s="11">
        <f>IF(OR('Used data'!S65="Irrelevant",'Used data'!T65="Irrelevant",'Used data'!S65="Straight"),1,IF(AND(OR(I65="Motorway link",I65="Exit diverge",I65="Entrance merge"),'Used data'!S65&lt;4000),(EXP(0.1096*1746.5/'Used data'!S65)/EXP(0.1096*1746.5/4000))*('Used data'!T65/1000)/G65+(G65-'Used data'!T65/1000)/G65,1))</f>
        <v>1</v>
      </c>
      <c r="T65" s="11">
        <f>IF('Used data'!U65="Irrelevant",1,IF(AND(OR(I65="Motorway link",I65="Exit diverge",I65="Entrance merge",I65="Exit ramp",I65="Entrance ramp"),'Used data'!U65="Yes"),0.95,1))</f>
        <v>1</v>
      </c>
      <c r="U65" s="11">
        <f>IF('Used data'!U65="Irrelevant",1,IF(AND(OR(I65="Motorway link",I65="Exit diverge",I65="Entrance merge",I65="Exit ramp",I65="Entrance ramp"),'Used data'!U65="Yes"),0.96,1))</f>
        <v>1</v>
      </c>
      <c r="V65" s="11">
        <f>IF('Used data'!U65="Irrelevant",1,IF(AND(OR(I65="Motorway link",I65="Exit diverge",I65="Entrance merge",I65="Exit ramp",I65="Entrance ramp"),'Used data'!U65="Yes"),0.79,1))</f>
        <v>1</v>
      </c>
      <c r="W65" s="11">
        <f>IF('Used data'!U65="Irrelevant",1,IF(AND(OR(I65="Motorway link",I65="Exit diverge",I65="Entrance merge",I65="Exit ramp",I65="Entrance ramp"),'Used data'!U65="Yes"),0.94,1))</f>
        <v>1</v>
      </c>
      <c r="X65" s="11">
        <f>IF('Used data'!U65="Irrelevant",1,IF(AND(OR(I65="Motorway link",I65="Exit diverge",I65="Entrance merge",I65="Exit ramp",I65="Entrance ramp"),'Used data'!U65="Yes"),0.97,1))</f>
        <v>1</v>
      </c>
      <c r="Y65" s="11">
        <f>IF(AND(I65="Exit ramp",'Used data'!V65="2-curved diamond ramp"),1.32,IF(AND(I65="Exit ramp",'Used data'!V65="S-shaped ramp"),2.05,IF(AND(I65="Exit ramp",'Used data'!V65="U-shaped ramp"),4.11,IF(AND(I65="Exit ramp",'Used data'!V65="Flyover hook ramp"),5.15,IF(AND(I65="Exit ramp",'Used data'!V65="Directional ramp"),1.07,IF(AND(I65="Entrance ramp",'Used data'!V65="2-curved diamond ramp"),0.93,IF(AND(I65="Entrance ramp",'Used data'!V65="S-shaped ramp"),2.48,IF(AND(I65="Entrance ramp",'Used data'!V65="U-shaped ramp"),4.15,IF(AND(I65="Entrance ramp",'Used data'!V65="Flyover hook ramp"),5.26,IF(AND(I65="Entrance ramp",'Used data'!V65="Directional ramp"),1.42,1))))))))))</f>
        <v>1</v>
      </c>
      <c r="Z65" s="11">
        <f>IF(OR('Used data'!W65="Straight",'Used data'!W65="Irrelevant",'Used data'!X65="Irrelevant",'Used data'!Y65="Irrelevant"),1,1+1.545*1000/32.2*((('Used data'!Y65*3268/3600)/('Used data'!W65/0.306))^2)*('Used data'!X65/1000)/G65)</f>
        <v>1</v>
      </c>
      <c r="AA65" s="11">
        <f>IF(OR('Used data'!W65="Straight",'Used data'!W65="Irrelevant",'Used data'!X65="Irrelevant",'Used data'!Y65="Irrelevant"),1,1+1.961*1000/32.2*((('Used data'!Y65*3268/3600)/('Used data'!W65/0.306))^2)*('Used data'!X65/1000)/G65)</f>
        <v>1</v>
      </c>
      <c r="AB65" s="11">
        <f>IF(OR('Used data'!Z65="Straight",'Used data'!Z65="Irrelevant",'Used data'!AA65="Irrelevant",'Used data'!AB65="Irrelevant"),1,1+1.545*1000/32.2*((('Used data'!AB65*3268/3600)/('Used data'!Z65/0.306))^2)*('Used data'!AA65/1000)/G65)</f>
        <v>1</v>
      </c>
      <c r="AC65" s="11">
        <f>IF(OR('Used data'!Z65="Straight",'Used data'!Z65="Irrelevant",'Used data'!AA65="Irrelevant",'Used data'!AB65="Irrelevant"),1,1+1.961*1000/32.2*((('Used data'!AB65*3268/3600)/('Used data'!Z65/0.306))^2)*('Used data'!AA65/1000)/G65)</f>
        <v>1</v>
      </c>
      <c r="AD65" s="11">
        <f>IF(OR('Used data'!AC65="Irrelevant",'Used data'!AC65="No"),1,IF(AND('Used data'!AC65="Yes",OR('Used data'!Q65&lt;301,'Used data'!S65&lt;301)),1-(0.5*('Used data'!R65+'Used data'!T65)/('Used data'!G65*1000)),IF(AND('Used data'!AC65="Yes",OR('Used data'!Q65&lt;601,'Used data'!S65&lt;601)),1-(0.25*('Used data'!R65+'Used data'!T65)/('Used data'!G65*1000)),1)))</f>
        <v>1</v>
      </c>
      <c r="AE65" s="11">
        <f>IF(OR('Used data'!AC65="Irrelevant",'Used data'!AC65="No"),1,IF(AND('Used data'!AC65="Yes",OR('Used data'!Q65&lt;301,'Used data'!S65&lt;301)),1-(0.4*('Used data'!R65+'Used data'!T65)/('Used data'!G65*1000)),IF(AND('Used data'!AC65="Yes",OR('Used data'!Q65&lt;601,'Used data'!S65&lt;601)),1-(0.2*('Used data'!R65+'Used data'!T65)/('Used data'!G65*1000)),1)))</f>
        <v>1</v>
      </c>
      <c r="AF65" s="11">
        <f>IF('Used data'!AD65="110 kph",0.79,1)</f>
        <v>1</v>
      </c>
      <c r="AG65" s="11">
        <f>IF('Used data'!AD65="110 kph",0.94,1)</f>
        <v>1</v>
      </c>
      <c r="AH65" s="11">
        <f>IF('Used data'!AD65="110 kph",0.66,1)</f>
        <v>1</v>
      </c>
      <c r="AI65" s="11">
        <f>IF('Used data'!AD65="110 kph",0.82,1)</f>
        <v>1</v>
      </c>
      <c r="AJ65" s="11">
        <f>IF(AND('Used data'!AE65="Yes",I65="Entrance merge"),0.65*'Used data'!AF65+1-'Used data'!AF65,1)</f>
        <v>1</v>
      </c>
      <c r="AK65" s="12" t="str">
        <f t="shared" si="0"/>
        <v/>
      </c>
      <c r="AL65" s="12" t="str">
        <f t="shared" si="1"/>
        <v/>
      </c>
      <c r="AM65" s="12" t="str">
        <f t="shared" si="2"/>
        <v/>
      </c>
      <c r="AN65" s="12" t="str">
        <f t="shared" si="3"/>
        <v/>
      </c>
      <c r="AO65" s="12" t="str">
        <f t="shared" si="4"/>
        <v/>
      </c>
      <c r="AP65" s="12" t="str">
        <f t="shared" si="5"/>
        <v/>
      </c>
      <c r="AQ65" s="4" t="str">
        <f t="shared" si="6"/>
        <v/>
      </c>
    </row>
    <row r="66" spans="1:43" x14ac:dyDescent="0.3">
      <c r="A66" s="4" t="str">
        <f>IF('Input data'!A81="","",'Input data'!A81)</f>
        <v/>
      </c>
      <c r="B66" s="4" t="str">
        <f>IF('Input data'!B81="","",'Input data'!B81)</f>
        <v/>
      </c>
      <c r="C66" s="4" t="str">
        <f>IF('Input data'!C81="","",'Input data'!C81)</f>
        <v/>
      </c>
      <c r="D66" s="4" t="str">
        <f>IF('Input data'!D81="","",'Input data'!D81)</f>
        <v/>
      </c>
      <c r="E66" s="4" t="str">
        <f>IF('Input data'!E81="","",'Input data'!E81)</f>
        <v/>
      </c>
      <c r="F66" s="4" t="str">
        <f>IF('Input data'!F81="","",'Input data'!F81)</f>
        <v/>
      </c>
      <c r="G66" s="4">
        <f>IF('Input data'!G81="","",'Input data'!G81)</f>
        <v>0</v>
      </c>
      <c r="H66" s="4" t="str">
        <f>IF('Input data'!H81&gt;0.5,'Input data'!H81,"")</f>
        <v/>
      </c>
      <c r="I66" s="4" t="str">
        <f>IF('Input data'!I81="","",'Input data'!I81)</f>
        <v/>
      </c>
      <c r="J66" s="11">
        <f>IF('Used data'!J66="Irrelevant",1,IF('Used data'!J66&gt;3,1.2,1))</f>
        <v>1</v>
      </c>
      <c r="K66" s="11">
        <f>IF('Used data'!K66="Irrelevant",1,IF(AND(OR(I66="Motorway link",I66="Exit diverge",I66="Entrance merge"),'Used data'!K66&lt;3.5),1+(3.5-'Used data'!K66)*0.12,IF(AND(OR(I66="Exit ramp",I66="Entrance ramp"),'Used data'!K66&lt;3.5),1+(3.5-'Used data'!K66)*0.16,1)))</f>
        <v>1</v>
      </c>
      <c r="L66" s="11">
        <f>IF('Used data'!L66="Irrelevant",1,IF(AND('Used data'!L66="Yes",'Used data'!J66=2),0.6*'Used data'!M66+(1-'Used data'!M66),IF(AND('Used data'!L66="Yes",'Used data'!J66=3),0.7*'Used data'!M66+(1-'Used data'!M66),IF(AND('Used data'!L66="Yes",'Used data'!J66=4),0.76*'Used data'!M66+(1-'Used data'!M66),IF(AND('Used data'!L66="Yes",'Used data'!J66&gt;4.99999999),0.8*'Used data'!M66+(1-'Used data'!M66),1)))))</f>
        <v>1</v>
      </c>
      <c r="M66" s="11">
        <f>IF('Used data'!L66="Irrelevant",1,IF(AND('Used data'!L66="Yes",'Used data'!J66=2),0.8*'Used data'!M66+(1-'Used data'!M66),IF(AND('Used data'!L66="Yes",'Used data'!J66=3),0.85*'Used data'!M66+(1-'Used data'!M66),IF(AND('Used data'!L66="Yes",'Used data'!J66=4),0.88*'Used data'!M66+(1-'Used data'!M66),IF(AND('Used data'!L66="Yes",'Used data'!J66&gt;4.99999999),0.9*'Used data'!M66+(1-'Used data'!M66),1)))))</f>
        <v>1</v>
      </c>
      <c r="N66" s="11">
        <f>IF('Used data'!N66="Irrelevant",1,IF(AND(OR(I66="Motorway link",I66="Exit diverge",I66="Entrance merge"),'Used data'!N66&lt;3),1+(3-'Used data'!N66)*0.09333333,1))</f>
        <v>1</v>
      </c>
      <c r="O66" s="11">
        <f>IF('Used data'!N66="Irrelevant",1,IF(AND(OR(I66="Motorway link",I66="Exit diverge",I66="Entrance merge"),'Used data'!N66&lt;3),1+(3-'Used data'!N66)*0.19666667,1))</f>
        <v>1</v>
      </c>
      <c r="P66" s="11">
        <f>IF('Used data'!O66="Irrelevant",1,IF(AND(OR(I66="Motorway link",I66="Exit diverge",I66="Entrance merge"),'Used data'!O66&lt;3.00000001),1+(0.5-'Used data'!O66)*0.04,IF(AND(OR(I66="Exit ramp",I66="Entrance ramp"),'Used data'!O66&lt;3.00000001),1+(0.5-'Used data'!O66)*0.08,IF(OR(I66="Motorway link",I66="Exit diverge",I66="Entrance merge"),0.9,0.8))))</f>
        <v>1</v>
      </c>
      <c r="Q66" s="11">
        <f>IF('Used data'!P66="Irrelevant",1,IF(AND(OR(I66="Motorway link",I66="Exit diverge",I66="Entrance merge"),'Used data'!P66&lt;11.00000001),1+(5-'Used data'!P66)*0.01,0.94))</f>
        <v>1</v>
      </c>
      <c r="R66" s="11">
        <f>IF(OR('Used data'!Q66="Irrelevant",'Used data'!R66="Irrelevant",'Used data'!Q66="Straight"),1,IF(AND(OR(I66="Motorway link",I66="Exit diverge",I66="Entrance merge"),'Used data'!Q66&lt;4000),(EXP(0.1096*1746.5/'Used data'!Q66)/EXP(0.1096*1746.5/4000))*('Used data'!R66/1000)/G66+(G66-'Used data'!R66/1000)/G66,1))</f>
        <v>1</v>
      </c>
      <c r="S66" s="11">
        <f>IF(OR('Used data'!S66="Irrelevant",'Used data'!T66="Irrelevant",'Used data'!S66="Straight"),1,IF(AND(OR(I66="Motorway link",I66="Exit diverge",I66="Entrance merge"),'Used data'!S66&lt;4000),(EXP(0.1096*1746.5/'Used data'!S66)/EXP(0.1096*1746.5/4000))*('Used data'!T66/1000)/G66+(G66-'Used data'!T66/1000)/G66,1))</f>
        <v>1</v>
      </c>
      <c r="T66" s="11">
        <f>IF('Used data'!U66="Irrelevant",1,IF(AND(OR(I66="Motorway link",I66="Exit diverge",I66="Entrance merge",I66="Exit ramp",I66="Entrance ramp"),'Used data'!U66="Yes"),0.95,1))</f>
        <v>1</v>
      </c>
      <c r="U66" s="11">
        <f>IF('Used data'!U66="Irrelevant",1,IF(AND(OR(I66="Motorway link",I66="Exit diverge",I66="Entrance merge",I66="Exit ramp",I66="Entrance ramp"),'Used data'!U66="Yes"),0.96,1))</f>
        <v>1</v>
      </c>
      <c r="V66" s="11">
        <f>IF('Used data'!U66="Irrelevant",1,IF(AND(OR(I66="Motorway link",I66="Exit diverge",I66="Entrance merge",I66="Exit ramp",I66="Entrance ramp"),'Used data'!U66="Yes"),0.79,1))</f>
        <v>1</v>
      </c>
      <c r="W66" s="11">
        <f>IF('Used data'!U66="Irrelevant",1,IF(AND(OR(I66="Motorway link",I66="Exit diverge",I66="Entrance merge",I66="Exit ramp",I66="Entrance ramp"),'Used data'!U66="Yes"),0.94,1))</f>
        <v>1</v>
      </c>
      <c r="X66" s="11">
        <f>IF('Used data'!U66="Irrelevant",1,IF(AND(OR(I66="Motorway link",I66="Exit diverge",I66="Entrance merge",I66="Exit ramp",I66="Entrance ramp"),'Used data'!U66="Yes"),0.97,1))</f>
        <v>1</v>
      </c>
      <c r="Y66" s="11">
        <f>IF(AND(I66="Exit ramp",'Used data'!V66="2-curved diamond ramp"),1.32,IF(AND(I66="Exit ramp",'Used data'!V66="S-shaped ramp"),2.05,IF(AND(I66="Exit ramp",'Used data'!V66="U-shaped ramp"),4.11,IF(AND(I66="Exit ramp",'Used data'!V66="Flyover hook ramp"),5.15,IF(AND(I66="Exit ramp",'Used data'!V66="Directional ramp"),1.07,IF(AND(I66="Entrance ramp",'Used data'!V66="2-curved diamond ramp"),0.93,IF(AND(I66="Entrance ramp",'Used data'!V66="S-shaped ramp"),2.48,IF(AND(I66="Entrance ramp",'Used data'!V66="U-shaped ramp"),4.15,IF(AND(I66="Entrance ramp",'Used data'!V66="Flyover hook ramp"),5.26,IF(AND(I66="Entrance ramp",'Used data'!V66="Directional ramp"),1.42,1))))))))))</f>
        <v>1</v>
      </c>
      <c r="Z66" s="11">
        <f>IF(OR('Used data'!W66="Straight",'Used data'!W66="Irrelevant",'Used data'!X66="Irrelevant",'Used data'!Y66="Irrelevant"),1,1+1.545*1000/32.2*((('Used data'!Y66*3268/3600)/('Used data'!W66/0.306))^2)*('Used data'!X66/1000)/G66)</f>
        <v>1</v>
      </c>
      <c r="AA66" s="11">
        <f>IF(OR('Used data'!W66="Straight",'Used data'!W66="Irrelevant",'Used data'!X66="Irrelevant",'Used data'!Y66="Irrelevant"),1,1+1.961*1000/32.2*((('Used data'!Y66*3268/3600)/('Used data'!W66/0.306))^2)*('Used data'!X66/1000)/G66)</f>
        <v>1</v>
      </c>
      <c r="AB66" s="11">
        <f>IF(OR('Used data'!Z66="Straight",'Used data'!Z66="Irrelevant",'Used data'!AA66="Irrelevant",'Used data'!AB66="Irrelevant"),1,1+1.545*1000/32.2*((('Used data'!AB66*3268/3600)/('Used data'!Z66/0.306))^2)*('Used data'!AA66/1000)/G66)</f>
        <v>1</v>
      </c>
      <c r="AC66" s="11">
        <f>IF(OR('Used data'!Z66="Straight",'Used data'!Z66="Irrelevant",'Used data'!AA66="Irrelevant",'Used data'!AB66="Irrelevant"),1,1+1.961*1000/32.2*((('Used data'!AB66*3268/3600)/('Used data'!Z66/0.306))^2)*('Used data'!AA66/1000)/G66)</f>
        <v>1</v>
      </c>
      <c r="AD66" s="11">
        <f>IF(OR('Used data'!AC66="Irrelevant",'Used data'!AC66="No"),1,IF(AND('Used data'!AC66="Yes",OR('Used data'!Q66&lt;301,'Used data'!S66&lt;301)),1-(0.5*('Used data'!R66+'Used data'!T66)/('Used data'!G66*1000)),IF(AND('Used data'!AC66="Yes",OR('Used data'!Q66&lt;601,'Used data'!S66&lt;601)),1-(0.25*('Used data'!R66+'Used data'!T66)/('Used data'!G66*1000)),1)))</f>
        <v>1</v>
      </c>
      <c r="AE66" s="11">
        <f>IF(OR('Used data'!AC66="Irrelevant",'Used data'!AC66="No"),1,IF(AND('Used data'!AC66="Yes",OR('Used data'!Q66&lt;301,'Used data'!S66&lt;301)),1-(0.4*('Used data'!R66+'Used data'!T66)/('Used data'!G66*1000)),IF(AND('Used data'!AC66="Yes",OR('Used data'!Q66&lt;601,'Used data'!S66&lt;601)),1-(0.2*('Used data'!R66+'Used data'!T66)/('Used data'!G66*1000)),1)))</f>
        <v>1</v>
      </c>
      <c r="AF66" s="11">
        <f>IF('Used data'!AD66="110 kph",0.79,1)</f>
        <v>1</v>
      </c>
      <c r="AG66" s="11">
        <f>IF('Used data'!AD66="110 kph",0.94,1)</f>
        <v>1</v>
      </c>
      <c r="AH66" s="11">
        <f>IF('Used data'!AD66="110 kph",0.66,1)</f>
        <v>1</v>
      </c>
      <c r="AI66" s="11">
        <f>IF('Used data'!AD66="110 kph",0.82,1)</f>
        <v>1</v>
      </c>
      <c r="AJ66" s="11">
        <f>IF(AND('Used data'!AE66="Yes",I66="Entrance merge"),0.65*'Used data'!AF66+1-'Used data'!AF66,1)</f>
        <v>1</v>
      </c>
      <c r="AK66" s="12" t="str">
        <f t="shared" si="0"/>
        <v/>
      </c>
      <c r="AL66" s="12" t="str">
        <f t="shared" si="1"/>
        <v/>
      </c>
      <c r="AM66" s="12" t="str">
        <f t="shared" si="2"/>
        <v/>
      </c>
      <c r="AN66" s="12" t="str">
        <f t="shared" si="3"/>
        <v/>
      </c>
      <c r="AO66" s="12" t="str">
        <f t="shared" si="4"/>
        <v/>
      </c>
      <c r="AP66" s="12" t="str">
        <f t="shared" si="5"/>
        <v/>
      </c>
      <c r="AQ66" s="4" t="str">
        <f t="shared" si="6"/>
        <v/>
      </c>
    </row>
    <row r="67" spans="1:43" x14ac:dyDescent="0.3">
      <c r="A67" s="4" t="str">
        <f>IF('Input data'!A82="","",'Input data'!A82)</f>
        <v/>
      </c>
      <c r="B67" s="4" t="str">
        <f>IF('Input data'!B82="","",'Input data'!B82)</f>
        <v/>
      </c>
      <c r="C67" s="4" t="str">
        <f>IF('Input data'!C82="","",'Input data'!C82)</f>
        <v/>
      </c>
      <c r="D67" s="4" t="str">
        <f>IF('Input data'!D82="","",'Input data'!D82)</f>
        <v/>
      </c>
      <c r="E67" s="4" t="str">
        <f>IF('Input data'!E82="","",'Input data'!E82)</f>
        <v/>
      </c>
      <c r="F67" s="4" t="str">
        <f>IF('Input data'!F82="","",'Input data'!F82)</f>
        <v/>
      </c>
      <c r="G67" s="4">
        <f>IF('Input data'!G82="","",'Input data'!G82)</f>
        <v>0</v>
      </c>
      <c r="H67" s="4" t="str">
        <f>IF('Input data'!H82&gt;0.5,'Input data'!H82,"")</f>
        <v/>
      </c>
      <c r="I67" s="4" t="str">
        <f>IF('Input data'!I82="","",'Input data'!I82)</f>
        <v/>
      </c>
      <c r="J67" s="11">
        <f>IF('Used data'!J67="Irrelevant",1,IF('Used data'!J67&gt;3,1.2,1))</f>
        <v>1</v>
      </c>
      <c r="K67" s="11">
        <f>IF('Used data'!K67="Irrelevant",1,IF(AND(OR(I67="Motorway link",I67="Exit diverge",I67="Entrance merge"),'Used data'!K67&lt;3.5),1+(3.5-'Used data'!K67)*0.12,IF(AND(OR(I67="Exit ramp",I67="Entrance ramp"),'Used data'!K67&lt;3.5),1+(3.5-'Used data'!K67)*0.16,1)))</f>
        <v>1</v>
      </c>
      <c r="L67" s="11">
        <f>IF('Used data'!L67="Irrelevant",1,IF(AND('Used data'!L67="Yes",'Used data'!J67=2),0.6*'Used data'!M67+(1-'Used data'!M67),IF(AND('Used data'!L67="Yes",'Used data'!J67=3),0.7*'Used data'!M67+(1-'Used data'!M67),IF(AND('Used data'!L67="Yes",'Used data'!J67=4),0.76*'Used data'!M67+(1-'Used data'!M67),IF(AND('Used data'!L67="Yes",'Used data'!J67&gt;4.99999999),0.8*'Used data'!M67+(1-'Used data'!M67),1)))))</f>
        <v>1</v>
      </c>
      <c r="M67" s="11">
        <f>IF('Used data'!L67="Irrelevant",1,IF(AND('Used data'!L67="Yes",'Used data'!J67=2),0.8*'Used data'!M67+(1-'Used data'!M67),IF(AND('Used data'!L67="Yes",'Used data'!J67=3),0.85*'Used data'!M67+(1-'Used data'!M67),IF(AND('Used data'!L67="Yes",'Used data'!J67=4),0.88*'Used data'!M67+(1-'Used data'!M67),IF(AND('Used data'!L67="Yes",'Used data'!J67&gt;4.99999999),0.9*'Used data'!M67+(1-'Used data'!M67),1)))))</f>
        <v>1</v>
      </c>
      <c r="N67" s="11">
        <f>IF('Used data'!N67="Irrelevant",1,IF(AND(OR(I67="Motorway link",I67="Exit diverge",I67="Entrance merge"),'Used data'!N67&lt;3),1+(3-'Used data'!N67)*0.09333333,1))</f>
        <v>1</v>
      </c>
      <c r="O67" s="11">
        <f>IF('Used data'!N67="Irrelevant",1,IF(AND(OR(I67="Motorway link",I67="Exit diverge",I67="Entrance merge"),'Used data'!N67&lt;3),1+(3-'Used data'!N67)*0.19666667,1))</f>
        <v>1</v>
      </c>
      <c r="P67" s="11">
        <f>IF('Used data'!O67="Irrelevant",1,IF(AND(OR(I67="Motorway link",I67="Exit diverge",I67="Entrance merge"),'Used data'!O67&lt;3.00000001),1+(0.5-'Used data'!O67)*0.04,IF(AND(OR(I67="Exit ramp",I67="Entrance ramp"),'Used data'!O67&lt;3.00000001),1+(0.5-'Used data'!O67)*0.08,IF(OR(I67="Motorway link",I67="Exit diverge",I67="Entrance merge"),0.9,0.8))))</f>
        <v>1</v>
      </c>
      <c r="Q67" s="11">
        <f>IF('Used data'!P67="Irrelevant",1,IF(AND(OR(I67="Motorway link",I67="Exit diverge",I67="Entrance merge"),'Used data'!P67&lt;11.00000001),1+(5-'Used data'!P67)*0.01,0.94))</f>
        <v>1</v>
      </c>
      <c r="R67" s="11">
        <f>IF(OR('Used data'!Q67="Irrelevant",'Used data'!R67="Irrelevant",'Used data'!Q67="Straight"),1,IF(AND(OR(I67="Motorway link",I67="Exit diverge",I67="Entrance merge"),'Used data'!Q67&lt;4000),(EXP(0.1096*1746.5/'Used data'!Q67)/EXP(0.1096*1746.5/4000))*('Used data'!R67/1000)/G67+(G67-'Used data'!R67/1000)/G67,1))</f>
        <v>1</v>
      </c>
      <c r="S67" s="11">
        <f>IF(OR('Used data'!S67="Irrelevant",'Used data'!T67="Irrelevant",'Used data'!S67="Straight"),1,IF(AND(OR(I67="Motorway link",I67="Exit diverge",I67="Entrance merge"),'Used data'!S67&lt;4000),(EXP(0.1096*1746.5/'Used data'!S67)/EXP(0.1096*1746.5/4000))*('Used data'!T67/1000)/G67+(G67-'Used data'!T67/1000)/G67,1))</f>
        <v>1</v>
      </c>
      <c r="T67" s="11">
        <f>IF('Used data'!U67="Irrelevant",1,IF(AND(OR(I67="Motorway link",I67="Exit diverge",I67="Entrance merge",I67="Exit ramp",I67="Entrance ramp"),'Used data'!U67="Yes"),0.95,1))</f>
        <v>1</v>
      </c>
      <c r="U67" s="11">
        <f>IF('Used data'!U67="Irrelevant",1,IF(AND(OR(I67="Motorway link",I67="Exit diverge",I67="Entrance merge",I67="Exit ramp",I67="Entrance ramp"),'Used data'!U67="Yes"),0.96,1))</f>
        <v>1</v>
      </c>
      <c r="V67" s="11">
        <f>IF('Used data'!U67="Irrelevant",1,IF(AND(OR(I67="Motorway link",I67="Exit diverge",I67="Entrance merge",I67="Exit ramp",I67="Entrance ramp"),'Used data'!U67="Yes"),0.79,1))</f>
        <v>1</v>
      </c>
      <c r="W67" s="11">
        <f>IF('Used data'!U67="Irrelevant",1,IF(AND(OR(I67="Motorway link",I67="Exit diverge",I67="Entrance merge",I67="Exit ramp",I67="Entrance ramp"),'Used data'!U67="Yes"),0.94,1))</f>
        <v>1</v>
      </c>
      <c r="X67" s="11">
        <f>IF('Used data'!U67="Irrelevant",1,IF(AND(OR(I67="Motorway link",I67="Exit diverge",I67="Entrance merge",I67="Exit ramp",I67="Entrance ramp"),'Used data'!U67="Yes"),0.97,1))</f>
        <v>1</v>
      </c>
      <c r="Y67" s="11">
        <f>IF(AND(I67="Exit ramp",'Used data'!V67="2-curved diamond ramp"),1.32,IF(AND(I67="Exit ramp",'Used data'!V67="S-shaped ramp"),2.05,IF(AND(I67="Exit ramp",'Used data'!V67="U-shaped ramp"),4.11,IF(AND(I67="Exit ramp",'Used data'!V67="Flyover hook ramp"),5.15,IF(AND(I67="Exit ramp",'Used data'!V67="Directional ramp"),1.07,IF(AND(I67="Entrance ramp",'Used data'!V67="2-curved diamond ramp"),0.93,IF(AND(I67="Entrance ramp",'Used data'!V67="S-shaped ramp"),2.48,IF(AND(I67="Entrance ramp",'Used data'!V67="U-shaped ramp"),4.15,IF(AND(I67="Entrance ramp",'Used data'!V67="Flyover hook ramp"),5.26,IF(AND(I67="Entrance ramp",'Used data'!V67="Directional ramp"),1.42,1))))))))))</f>
        <v>1</v>
      </c>
      <c r="Z67" s="11">
        <f>IF(OR('Used data'!W67="Straight",'Used data'!W67="Irrelevant",'Used data'!X67="Irrelevant",'Used data'!Y67="Irrelevant"),1,1+1.545*1000/32.2*((('Used data'!Y67*3268/3600)/('Used data'!W67/0.306))^2)*('Used data'!X67/1000)/G67)</f>
        <v>1</v>
      </c>
      <c r="AA67" s="11">
        <f>IF(OR('Used data'!W67="Straight",'Used data'!W67="Irrelevant",'Used data'!X67="Irrelevant",'Used data'!Y67="Irrelevant"),1,1+1.961*1000/32.2*((('Used data'!Y67*3268/3600)/('Used data'!W67/0.306))^2)*('Used data'!X67/1000)/G67)</f>
        <v>1</v>
      </c>
      <c r="AB67" s="11">
        <f>IF(OR('Used data'!Z67="Straight",'Used data'!Z67="Irrelevant",'Used data'!AA67="Irrelevant",'Used data'!AB67="Irrelevant"),1,1+1.545*1000/32.2*((('Used data'!AB67*3268/3600)/('Used data'!Z67/0.306))^2)*('Used data'!AA67/1000)/G67)</f>
        <v>1</v>
      </c>
      <c r="AC67" s="11">
        <f>IF(OR('Used data'!Z67="Straight",'Used data'!Z67="Irrelevant",'Used data'!AA67="Irrelevant",'Used data'!AB67="Irrelevant"),1,1+1.961*1000/32.2*((('Used data'!AB67*3268/3600)/('Used data'!Z67/0.306))^2)*('Used data'!AA67/1000)/G67)</f>
        <v>1</v>
      </c>
      <c r="AD67" s="11">
        <f>IF(OR('Used data'!AC67="Irrelevant",'Used data'!AC67="No"),1,IF(AND('Used data'!AC67="Yes",OR('Used data'!Q67&lt;301,'Used data'!S67&lt;301)),1-(0.5*('Used data'!R67+'Used data'!T67)/('Used data'!G67*1000)),IF(AND('Used data'!AC67="Yes",OR('Used data'!Q67&lt;601,'Used data'!S67&lt;601)),1-(0.25*('Used data'!R67+'Used data'!T67)/('Used data'!G67*1000)),1)))</f>
        <v>1</v>
      </c>
      <c r="AE67" s="11">
        <f>IF(OR('Used data'!AC67="Irrelevant",'Used data'!AC67="No"),1,IF(AND('Used data'!AC67="Yes",OR('Used data'!Q67&lt;301,'Used data'!S67&lt;301)),1-(0.4*('Used data'!R67+'Used data'!T67)/('Used data'!G67*1000)),IF(AND('Used data'!AC67="Yes",OR('Used data'!Q67&lt;601,'Used data'!S67&lt;601)),1-(0.2*('Used data'!R67+'Used data'!T67)/('Used data'!G67*1000)),1)))</f>
        <v>1</v>
      </c>
      <c r="AF67" s="11">
        <f>IF('Used data'!AD67="110 kph",0.79,1)</f>
        <v>1</v>
      </c>
      <c r="AG67" s="11">
        <f>IF('Used data'!AD67="110 kph",0.94,1)</f>
        <v>1</v>
      </c>
      <c r="AH67" s="11">
        <f>IF('Used data'!AD67="110 kph",0.66,1)</f>
        <v>1</v>
      </c>
      <c r="AI67" s="11">
        <f>IF('Used data'!AD67="110 kph",0.82,1)</f>
        <v>1</v>
      </c>
      <c r="AJ67" s="11">
        <f>IF(AND('Used data'!AE67="Yes",I67="Entrance merge"),0.65*'Used data'!AF67+1-'Used data'!AF67,1)</f>
        <v>1</v>
      </c>
      <c r="AK67" s="12" t="str">
        <f t="shared" si="0"/>
        <v/>
      </c>
      <c r="AL67" s="12" t="str">
        <f t="shared" si="1"/>
        <v/>
      </c>
      <c r="AM67" s="12" t="str">
        <f t="shared" si="2"/>
        <v/>
      </c>
      <c r="AN67" s="12" t="str">
        <f t="shared" si="3"/>
        <v/>
      </c>
      <c r="AO67" s="12" t="str">
        <f t="shared" si="4"/>
        <v/>
      </c>
      <c r="AP67" s="12" t="str">
        <f t="shared" si="5"/>
        <v/>
      </c>
      <c r="AQ67" s="4" t="str">
        <f t="shared" si="6"/>
        <v/>
      </c>
    </row>
    <row r="68" spans="1:43" x14ac:dyDescent="0.3">
      <c r="A68" s="4" t="str">
        <f>IF('Input data'!A83="","",'Input data'!A83)</f>
        <v/>
      </c>
      <c r="B68" s="4" t="str">
        <f>IF('Input data'!B83="","",'Input data'!B83)</f>
        <v/>
      </c>
      <c r="C68" s="4" t="str">
        <f>IF('Input data'!C83="","",'Input data'!C83)</f>
        <v/>
      </c>
      <c r="D68" s="4" t="str">
        <f>IF('Input data'!D83="","",'Input data'!D83)</f>
        <v/>
      </c>
      <c r="E68" s="4" t="str">
        <f>IF('Input data'!E83="","",'Input data'!E83)</f>
        <v/>
      </c>
      <c r="F68" s="4" t="str">
        <f>IF('Input data'!F83="","",'Input data'!F83)</f>
        <v/>
      </c>
      <c r="G68" s="4">
        <f>IF('Input data'!G83="","",'Input data'!G83)</f>
        <v>0</v>
      </c>
      <c r="H68" s="4" t="str">
        <f>IF('Input data'!H83&gt;0.5,'Input data'!H83,"")</f>
        <v/>
      </c>
      <c r="I68" s="4" t="str">
        <f>IF('Input data'!I83="","",'Input data'!I83)</f>
        <v/>
      </c>
      <c r="J68" s="11">
        <f>IF('Used data'!J68="Irrelevant",1,IF('Used data'!J68&gt;3,1.2,1))</f>
        <v>1</v>
      </c>
      <c r="K68" s="11">
        <f>IF('Used data'!K68="Irrelevant",1,IF(AND(OR(I68="Motorway link",I68="Exit diverge",I68="Entrance merge"),'Used data'!K68&lt;3.5),1+(3.5-'Used data'!K68)*0.12,IF(AND(OR(I68="Exit ramp",I68="Entrance ramp"),'Used data'!K68&lt;3.5),1+(3.5-'Used data'!K68)*0.16,1)))</f>
        <v>1</v>
      </c>
      <c r="L68" s="11">
        <f>IF('Used data'!L68="Irrelevant",1,IF(AND('Used data'!L68="Yes",'Used data'!J68=2),0.6*'Used data'!M68+(1-'Used data'!M68),IF(AND('Used data'!L68="Yes",'Used data'!J68=3),0.7*'Used data'!M68+(1-'Used data'!M68),IF(AND('Used data'!L68="Yes",'Used data'!J68=4),0.76*'Used data'!M68+(1-'Used data'!M68),IF(AND('Used data'!L68="Yes",'Used data'!J68&gt;4.99999999),0.8*'Used data'!M68+(1-'Used data'!M68),1)))))</f>
        <v>1</v>
      </c>
      <c r="M68" s="11">
        <f>IF('Used data'!L68="Irrelevant",1,IF(AND('Used data'!L68="Yes",'Used data'!J68=2),0.8*'Used data'!M68+(1-'Used data'!M68),IF(AND('Used data'!L68="Yes",'Used data'!J68=3),0.85*'Used data'!M68+(1-'Used data'!M68),IF(AND('Used data'!L68="Yes",'Used data'!J68=4),0.88*'Used data'!M68+(1-'Used data'!M68),IF(AND('Used data'!L68="Yes",'Used data'!J68&gt;4.99999999),0.9*'Used data'!M68+(1-'Used data'!M68),1)))))</f>
        <v>1</v>
      </c>
      <c r="N68" s="11">
        <f>IF('Used data'!N68="Irrelevant",1,IF(AND(OR(I68="Motorway link",I68="Exit diverge",I68="Entrance merge"),'Used data'!N68&lt;3),1+(3-'Used data'!N68)*0.09333333,1))</f>
        <v>1</v>
      </c>
      <c r="O68" s="11">
        <f>IF('Used data'!N68="Irrelevant",1,IF(AND(OR(I68="Motorway link",I68="Exit diverge",I68="Entrance merge"),'Used data'!N68&lt;3),1+(3-'Used data'!N68)*0.19666667,1))</f>
        <v>1</v>
      </c>
      <c r="P68" s="11">
        <f>IF('Used data'!O68="Irrelevant",1,IF(AND(OR(I68="Motorway link",I68="Exit diverge",I68="Entrance merge"),'Used data'!O68&lt;3.00000001),1+(0.5-'Used data'!O68)*0.04,IF(AND(OR(I68="Exit ramp",I68="Entrance ramp"),'Used data'!O68&lt;3.00000001),1+(0.5-'Used data'!O68)*0.08,IF(OR(I68="Motorway link",I68="Exit diverge",I68="Entrance merge"),0.9,0.8))))</f>
        <v>1</v>
      </c>
      <c r="Q68" s="11">
        <f>IF('Used data'!P68="Irrelevant",1,IF(AND(OR(I68="Motorway link",I68="Exit diverge",I68="Entrance merge"),'Used data'!P68&lt;11.00000001),1+(5-'Used data'!P68)*0.01,0.94))</f>
        <v>1</v>
      </c>
      <c r="R68" s="11">
        <f>IF(OR('Used data'!Q68="Irrelevant",'Used data'!R68="Irrelevant",'Used data'!Q68="Straight"),1,IF(AND(OR(I68="Motorway link",I68="Exit diverge",I68="Entrance merge"),'Used data'!Q68&lt;4000),(EXP(0.1096*1746.5/'Used data'!Q68)/EXP(0.1096*1746.5/4000))*('Used data'!R68/1000)/G68+(G68-'Used data'!R68/1000)/G68,1))</f>
        <v>1</v>
      </c>
      <c r="S68" s="11">
        <f>IF(OR('Used data'!S68="Irrelevant",'Used data'!T68="Irrelevant",'Used data'!S68="Straight"),1,IF(AND(OR(I68="Motorway link",I68="Exit diverge",I68="Entrance merge"),'Used data'!S68&lt;4000),(EXP(0.1096*1746.5/'Used data'!S68)/EXP(0.1096*1746.5/4000))*('Used data'!T68/1000)/G68+(G68-'Used data'!T68/1000)/G68,1))</f>
        <v>1</v>
      </c>
      <c r="T68" s="11">
        <f>IF('Used data'!U68="Irrelevant",1,IF(AND(OR(I68="Motorway link",I68="Exit diverge",I68="Entrance merge",I68="Exit ramp",I68="Entrance ramp"),'Used data'!U68="Yes"),0.95,1))</f>
        <v>1</v>
      </c>
      <c r="U68" s="11">
        <f>IF('Used data'!U68="Irrelevant",1,IF(AND(OR(I68="Motorway link",I68="Exit diverge",I68="Entrance merge",I68="Exit ramp",I68="Entrance ramp"),'Used data'!U68="Yes"),0.96,1))</f>
        <v>1</v>
      </c>
      <c r="V68" s="11">
        <f>IF('Used data'!U68="Irrelevant",1,IF(AND(OR(I68="Motorway link",I68="Exit diverge",I68="Entrance merge",I68="Exit ramp",I68="Entrance ramp"),'Used data'!U68="Yes"),0.79,1))</f>
        <v>1</v>
      </c>
      <c r="W68" s="11">
        <f>IF('Used data'!U68="Irrelevant",1,IF(AND(OR(I68="Motorway link",I68="Exit diverge",I68="Entrance merge",I68="Exit ramp",I68="Entrance ramp"),'Used data'!U68="Yes"),0.94,1))</f>
        <v>1</v>
      </c>
      <c r="X68" s="11">
        <f>IF('Used data'!U68="Irrelevant",1,IF(AND(OR(I68="Motorway link",I68="Exit diverge",I68="Entrance merge",I68="Exit ramp",I68="Entrance ramp"),'Used data'!U68="Yes"),0.97,1))</f>
        <v>1</v>
      </c>
      <c r="Y68" s="11">
        <f>IF(AND(I68="Exit ramp",'Used data'!V68="2-curved diamond ramp"),1.32,IF(AND(I68="Exit ramp",'Used data'!V68="S-shaped ramp"),2.05,IF(AND(I68="Exit ramp",'Used data'!V68="U-shaped ramp"),4.11,IF(AND(I68="Exit ramp",'Used data'!V68="Flyover hook ramp"),5.15,IF(AND(I68="Exit ramp",'Used data'!V68="Directional ramp"),1.07,IF(AND(I68="Entrance ramp",'Used data'!V68="2-curved diamond ramp"),0.93,IF(AND(I68="Entrance ramp",'Used data'!V68="S-shaped ramp"),2.48,IF(AND(I68="Entrance ramp",'Used data'!V68="U-shaped ramp"),4.15,IF(AND(I68="Entrance ramp",'Used data'!V68="Flyover hook ramp"),5.26,IF(AND(I68="Entrance ramp",'Used data'!V68="Directional ramp"),1.42,1))))))))))</f>
        <v>1</v>
      </c>
      <c r="Z68" s="11">
        <f>IF(OR('Used data'!W68="Straight",'Used data'!W68="Irrelevant",'Used data'!X68="Irrelevant",'Used data'!Y68="Irrelevant"),1,1+1.545*1000/32.2*((('Used data'!Y68*3268/3600)/('Used data'!W68/0.306))^2)*('Used data'!X68/1000)/G68)</f>
        <v>1</v>
      </c>
      <c r="AA68" s="11">
        <f>IF(OR('Used data'!W68="Straight",'Used data'!W68="Irrelevant",'Used data'!X68="Irrelevant",'Used data'!Y68="Irrelevant"),1,1+1.961*1000/32.2*((('Used data'!Y68*3268/3600)/('Used data'!W68/0.306))^2)*('Used data'!X68/1000)/G68)</f>
        <v>1</v>
      </c>
      <c r="AB68" s="11">
        <f>IF(OR('Used data'!Z68="Straight",'Used data'!Z68="Irrelevant",'Used data'!AA68="Irrelevant",'Used data'!AB68="Irrelevant"),1,1+1.545*1000/32.2*((('Used data'!AB68*3268/3600)/('Used data'!Z68/0.306))^2)*('Used data'!AA68/1000)/G68)</f>
        <v>1</v>
      </c>
      <c r="AC68" s="11">
        <f>IF(OR('Used data'!Z68="Straight",'Used data'!Z68="Irrelevant",'Used data'!AA68="Irrelevant",'Used data'!AB68="Irrelevant"),1,1+1.961*1000/32.2*((('Used data'!AB68*3268/3600)/('Used data'!Z68/0.306))^2)*('Used data'!AA68/1000)/G68)</f>
        <v>1</v>
      </c>
      <c r="AD68" s="11">
        <f>IF(OR('Used data'!AC68="Irrelevant",'Used data'!AC68="No"),1,IF(AND('Used data'!AC68="Yes",OR('Used data'!Q68&lt;301,'Used data'!S68&lt;301)),1-(0.5*('Used data'!R68+'Used data'!T68)/('Used data'!G68*1000)),IF(AND('Used data'!AC68="Yes",OR('Used data'!Q68&lt;601,'Used data'!S68&lt;601)),1-(0.25*('Used data'!R68+'Used data'!T68)/('Used data'!G68*1000)),1)))</f>
        <v>1</v>
      </c>
      <c r="AE68" s="11">
        <f>IF(OR('Used data'!AC68="Irrelevant",'Used data'!AC68="No"),1,IF(AND('Used data'!AC68="Yes",OR('Used data'!Q68&lt;301,'Used data'!S68&lt;301)),1-(0.4*('Used data'!R68+'Used data'!T68)/('Used data'!G68*1000)),IF(AND('Used data'!AC68="Yes",OR('Used data'!Q68&lt;601,'Used data'!S68&lt;601)),1-(0.2*('Used data'!R68+'Used data'!T68)/('Used data'!G68*1000)),1)))</f>
        <v>1</v>
      </c>
      <c r="AF68" s="11">
        <f>IF('Used data'!AD68="110 kph",0.79,1)</f>
        <v>1</v>
      </c>
      <c r="AG68" s="11">
        <f>IF('Used data'!AD68="110 kph",0.94,1)</f>
        <v>1</v>
      </c>
      <c r="AH68" s="11">
        <f>IF('Used data'!AD68="110 kph",0.66,1)</f>
        <v>1</v>
      </c>
      <c r="AI68" s="11">
        <f>IF('Used data'!AD68="110 kph",0.82,1)</f>
        <v>1</v>
      </c>
      <c r="AJ68" s="11">
        <f>IF(AND('Used data'!AE68="Yes",I68="Entrance merge"),0.65*'Used data'!AF68+1-'Used data'!AF68,1)</f>
        <v>1</v>
      </c>
      <c r="AK68" s="12" t="str">
        <f t="shared" si="0"/>
        <v/>
      </c>
      <c r="AL68" s="12" t="str">
        <f t="shared" si="1"/>
        <v/>
      </c>
      <c r="AM68" s="12" t="str">
        <f t="shared" si="2"/>
        <v/>
      </c>
      <c r="AN68" s="12" t="str">
        <f t="shared" si="3"/>
        <v/>
      </c>
      <c r="AO68" s="12" t="str">
        <f t="shared" si="4"/>
        <v/>
      </c>
      <c r="AP68" s="12" t="str">
        <f t="shared" si="5"/>
        <v/>
      </c>
      <c r="AQ68" s="4" t="str">
        <f t="shared" si="6"/>
        <v/>
      </c>
    </row>
    <row r="69" spans="1:43" x14ac:dyDescent="0.3">
      <c r="A69" s="4" t="str">
        <f>IF('Input data'!A84="","",'Input data'!A84)</f>
        <v/>
      </c>
      <c r="B69" s="4" t="str">
        <f>IF('Input data'!B84="","",'Input data'!B84)</f>
        <v/>
      </c>
      <c r="C69" s="4" t="str">
        <f>IF('Input data'!C84="","",'Input data'!C84)</f>
        <v/>
      </c>
      <c r="D69" s="4" t="str">
        <f>IF('Input data'!D84="","",'Input data'!D84)</f>
        <v/>
      </c>
      <c r="E69" s="4" t="str">
        <f>IF('Input data'!E84="","",'Input data'!E84)</f>
        <v/>
      </c>
      <c r="F69" s="4" t="str">
        <f>IF('Input data'!F84="","",'Input data'!F84)</f>
        <v/>
      </c>
      <c r="G69" s="4">
        <f>IF('Input data'!G84="","",'Input data'!G84)</f>
        <v>0</v>
      </c>
      <c r="H69" s="4" t="str">
        <f>IF('Input data'!H84&gt;0.5,'Input data'!H84,"")</f>
        <v/>
      </c>
      <c r="I69" s="4" t="str">
        <f>IF('Input data'!I84="","",'Input data'!I84)</f>
        <v/>
      </c>
      <c r="J69" s="11">
        <f>IF('Used data'!J69="Irrelevant",1,IF('Used data'!J69&gt;3,1.2,1))</f>
        <v>1</v>
      </c>
      <c r="K69" s="11">
        <f>IF('Used data'!K69="Irrelevant",1,IF(AND(OR(I69="Motorway link",I69="Exit diverge",I69="Entrance merge"),'Used data'!K69&lt;3.5),1+(3.5-'Used data'!K69)*0.12,IF(AND(OR(I69="Exit ramp",I69="Entrance ramp"),'Used data'!K69&lt;3.5),1+(3.5-'Used data'!K69)*0.16,1)))</f>
        <v>1</v>
      </c>
      <c r="L69" s="11">
        <f>IF('Used data'!L69="Irrelevant",1,IF(AND('Used data'!L69="Yes",'Used data'!J69=2),0.6*'Used data'!M69+(1-'Used data'!M69),IF(AND('Used data'!L69="Yes",'Used data'!J69=3),0.7*'Used data'!M69+(1-'Used data'!M69),IF(AND('Used data'!L69="Yes",'Used data'!J69=4),0.76*'Used data'!M69+(1-'Used data'!M69),IF(AND('Used data'!L69="Yes",'Used data'!J69&gt;4.99999999),0.8*'Used data'!M69+(1-'Used data'!M69),1)))))</f>
        <v>1</v>
      </c>
      <c r="M69" s="11">
        <f>IF('Used data'!L69="Irrelevant",1,IF(AND('Used data'!L69="Yes",'Used data'!J69=2),0.8*'Used data'!M69+(1-'Used data'!M69),IF(AND('Used data'!L69="Yes",'Used data'!J69=3),0.85*'Used data'!M69+(1-'Used data'!M69),IF(AND('Used data'!L69="Yes",'Used data'!J69=4),0.88*'Used data'!M69+(1-'Used data'!M69),IF(AND('Used data'!L69="Yes",'Used data'!J69&gt;4.99999999),0.9*'Used data'!M69+(1-'Used data'!M69),1)))))</f>
        <v>1</v>
      </c>
      <c r="N69" s="11">
        <f>IF('Used data'!N69="Irrelevant",1,IF(AND(OR(I69="Motorway link",I69="Exit diverge",I69="Entrance merge"),'Used data'!N69&lt;3),1+(3-'Used data'!N69)*0.09333333,1))</f>
        <v>1</v>
      </c>
      <c r="O69" s="11">
        <f>IF('Used data'!N69="Irrelevant",1,IF(AND(OR(I69="Motorway link",I69="Exit diverge",I69="Entrance merge"),'Used data'!N69&lt;3),1+(3-'Used data'!N69)*0.19666667,1))</f>
        <v>1</v>
      </c>
      <c r="P69" s="11">
        <f>IF('Used data'!O69="Irrelevant",1,IF(AND(OR(I69="Motorway link",I69="Exit diverge",I69="Entrance merge"),'Used data'!O69&lt;3.00000001),1+(0.5-'Used data'!O69)*0.04,IF(AND(OR(I69="Exit ramp",I69="Entrance ramp"),'Used data'!O69&lt;3.00000001),1+(0.5-'Used data'!O69)*0.08,IF(OR(I69="Motorway link",I69="Exit diverge",I69="Entrance merge"),0.9,0.8))))</f>
        <v>1</v>
      </c>
      <c r="Q69" s="11">
        <f>IF('Used data'!P69="Irrelevant",1,IF(AND(OR(I69="Motorway link",I69="Exit diverge",I69="Entrance merge"),'Used data'!P69&lt;11.00000001),1+(5-'Used data'!P69)*0.01,0.94))</f>
        <v>1</v>
      </c>
      <c r="R69" s="11">
        <f>IF(OR('Used data'!Q69="Irrelevant",'Used data'!R69="Irrelevant",'Used data'!Q69="Straight"),1,IF(AND(OR(I69="Motorway link",I69="Exit diverge",I69="Entrance merge"),'Used data'!Q69&lt;4000),(EXP(0.1096*1746.5/'Used data'!Q69)/EXP(0.1096*1746.5/4000))*('Used data'!R69/1000)/G69+(G69-'Used data'!R69/1000)/G69,1))</f>
        <v>1</v>
      </c>
      <c r="S69" s="11">
        <f>IF(OR('Used data'!S69="Irrelevant",'Used data'!T69="Irrelevant",'Used data'!S69="Straight"),1,IF(AND(OR(I69="Motorway link",I69="Exit diverge",I69="Entrance merge"),'Used data'!S69&lt;4000),(EXP(0.1096*1746.5/'Used data'!S69)/EXP(0.1096*1746.5/4000))*('Used data'!T69/1000)/G69+(G69-'Used data'!T69/1000)/G69,1))</f>
        <v>1</v>
      </c>
      <c r="T69" s="11">
        <f>IF('Used data'!U69="Irrelevant",1,IF(AND(OR(I69="Motorway link",I69="Exit diverge",I69="Entrance merge",I69="Exit ramp",I69="Entrance ramp"),'Used data'!U69="Yes"),0.95,1))</f>
        <v>1</v>
      </c>
      <c r="U69" s="11">
        <f>IF('Used data'!U69="Irrelevant",1,IF(AND(OR(I69="Motorway link",I69="Exit diverge",I69="Entrance merge",I69="Exit ramp",I69="Entrance ramp"),'Used data'!U69="Yes"),0.96,1))</f>
        <v>1</v>
      </c>
      <c r="V69" s="11">
        <f>IF('Used data'!U69="Irrelevant",1,IF(AND(OR(I69="Motorway link",I69="Exit diverge",I69="Entrance merge",I69="Exit ramp",I69="Entrance ramp"),'Used data'!U69="Yes"),0.79,1))</f>
        <v>1</v>
      </c>
      <c r="W69" s="11">
        <f>IF('Used data'!U69="Irrelevant",1,IF(AND(OR(I69="Motorway link",I69="Exit diverge",I69="Entrance merge",I69="Exit ramp",I69="Entrance ramp"),'Used data'!U69="Yes"),0.94,1))</f>
        <v>1</v>
      </c>
      <c r="X69" s="11">
        <f>IF('Used data'!U69="Irrelevant",1,IF(AND(OR(I69="Motorway link",I69="Exit diverge",I69="Entrance merge",I69="Exit ramp",I69="Entrance ramp"),'Used data'!U69="Yes"),0.97,1))</f>
        <v>1</v>
      </c>
      <c r="Y69" s="11">
        <f>IF(AND(I69="Exit ramp",'Used data'!V69="2-curved diamond ramp"),1.32,IF(AND(I69="Exit ramp",'Used data'!V69="S-shaped ramp"),2.05,IF(AND(I69="Exit ramp",'Used data'!V69="U-shaped ramp"),4.11,IF(AND(I69="Exit ramp",'Used data'!V69="Flyover hook ramp"),5.15,IF(AND(I69="Exit ramp",'Used data'!V69="Directional ramp"),1.07,IF(AND(I69="Entrance ramp",'Used data'!V69="2-curved diamond ramp"),0.93,IF(AND(I69="Entrance ramp",'Used data'!V69="S-shaped ramp"),2.48,IF(AND(I69="Entrance ramp",'Used data'!V69="U-shaped ramp"),4.15,IF(AND(I69="Entrance ramp",'Used data'!V69="Flyover hook ramp"),5.26,IF(AND(I69="Entrance ramp",'Used data'!V69="Directional ramp"),1.42,1))))))))))</f>
        <v>1</v>
      </c>
      <c r="Z69" s="11">
        <f>IF(OR('Used data'!W69="Straight",'Used data'!W69="Irrelevant",'Used data'!X69="Irrelevant",'Used data'!Y69="Irrelevant"),1,1+1.545*1000/32.2*((('Used data'!Y69*3268/3600)/('Used data'!W69/0.306))^2)*('Used data'!X69/1000)/G69)</f>
        <v>1</v>
      </c>
      <c r="AA69" s="11">
        <f>IF(OR('Used data'!W69="Straight",'Used data'!W69="Irrelevant",'Used data'!X69="Irrelevant",'Used data'!Y69="Irrelevant"),1,1+1.961*1000/32.2*((('Used data'!Y69*3268/3600)/('Used data'!W69/0.306))^2)*('Used data'!X69/1000)/G69)</f>
        <v>1</v>
      </c>
      <c r="AB69" s="11">
        <f>IF(OR('Used data'!Z69="Straight",'Used data'!Z69="Irrelevant",'Used data'!AA69="Irrelevant",'Used data'!AB69="Irrelevant"),1,1+1.545*1000/32.2*((('Used data'!AB69*3268/3600)/('Used data'!Z69/0.306))^2)*('Used data'!AA69/1000)/G69)</f>
        <v>1</v>
      </c>
      <c r="AC69" s="11">
        <f>IF(OR('Used data'!Z69="Straight",'Used data'!Z69="Irrelevant",'Used data'!AA69="Irrelevant",'Used data'!AB69="Irrelevant"),1,1+1.961*1000/32.2*((('Used data'!AB69*3268/3600)/('Used data'!Z69/0.306))^2)*('Used data'!AA69/1000)/G69)</f>
        <v>1</v>
      </c>
      <c r="AD69" s="11">
        <f>IF(OR('Used data'!AC69="Irrelevant",'Used data'!AC69="No"),1,IF(AND('Used data'!AC69="Yes",OR('Used data'!Q69&lt;301,'Used data'!S69&lt;301)),1-(0.5*('Used data'!R69+'Used data'!T69)/('Used data'!G69*1000)),IF(AND('Used data'!AC69="Yes",OR('Used data'!Q69&lt;601,'Used data'!S69&lt;601)),1-(0.25*('Used data'!R69+'Used data'!T69)/('Used data'!G69*1000)),1)))</f>
        <v>1</v>
      </c>
      <c r="AE69" s="11">
        <f>IF(OR('Used data'!AC69="Irrelevant",'Used data'!AC69="No"),1,IF(AND('Used data'!AC69="Yes",OR('Used data'!Q69&lt;301,'Used data'!S69&lt;301)),1-(0.4*('Used data'!R69+'Used data'!T69)/('Used data'!G69*1000)),IF(AND('Used data'!AC69="Yes",OR('Used data'!Q69&lt;601,'Used data'!S69&lt;601)),1-(0.2*('Used data'!R69+'Used data'!T69)/('Used data'!G69*1000)),1)))</f>
        <v>1</v>
      </c>
      <c r="AF69" s="11">
        <f>IF('Used data'!AD69="110 kph",0.79,1)</f>
        <v>1</v>
      </c>
      <c r="AG69" s="11">
        <f>IF('Used data'!AD69="110 kph",0.94,1)</f>
        <v>1</v>
      </c>
      <c r="AH69" s="11">
        <f>IF('Used data'!AD69="110 kph",0.66,1)</f>
        <v>1</v>
      </c>
      <c r="AI69" s="11">
        <f>IF('Used data'!AD69="110 kph",0.82,1)</f>
        <v>1</v>
      </c>
      <c r="AJ69" s="11">
        <f>IF(AND('Used data'!AE69="Yes",I69="Entrance merge"),0.65*'Used data'!AF69+1-'Used data'!AF69,1)</f>
        <v>1</v>
      </c>
      <c r="AK69" s="12" t="str">
        <f t="shared" si="0"/>
        <v/>
      </c>
      <c r="AL69" s="12" t="str">
        <f t="shared" si="1"/>
        <v/>
      </c>
      <c r="AM69" s="12" t="str">
        <f t="shared" si="2"/>
        <v/>
      </c>
      <c r="AN69" s="12" t="str">
        <f t="shared" si="3"/>
        <v/>
      </c>
      <c r="AO69" s="12" t="str">
        <f t="shared" si="4"/>
        <v/>
      </c>
      <c r="AP69" s="12" t="str">
        <f t="shared" si="5"/>
        <v/>
      </c>
      <c r="AQ69" s="4" t="str">
        <f t="shared" si="6"/>
        <v/>
      </c>
    </row>
    <row r="70" spans="1:43" x14ac:dyDescent="0.3">
      <c r="A70" s="4" t="str">
        <f>IF('Input data'!A85="","",'Input data'!A85)</f>
        <v/>
      </c>
      <c r="B70" s="4" t="str">
        <f>IF('Input data'!B85="","",'Input data'!B85)</f>
        <v/>
      </c>
      <c r="C70" s="4" t="str">
        <f>IF('Input data'!C85="","",'Input data'!C85)</f>
        <v/>
      </c>
      <c r="D70" s="4" t="str">
        <f>IF('Input data'!D85="","",'Input data'!D85)</f>
        <v/>
      </c>
      <c r="E70" s="4" t="str">
        <f>IF('Input data'!E85="","",'Input data'!E85)</f>
        <v/>
      </c>
      <c r="F70" s="4" t="str">
        <f>IF('Input data'!F85="","",'Input data'!F85)</f>
        <v/>
      </c>
      <c r="G70" s="4">
        <f>IF('Input data'!G85="","",'Input data'!G85)</f>
        <v>0</v>
      </c>
      <c r="H70" s="4" t="str">
        <f>IF('Input data'!H85&gt;0.5,'Input data'!H85,"")</f>
        <v/>
      </c>
      <c r="I70" s="4" t="str">
        <f>IF('Input data'!I85="","",'Input data'!I85)</f>
        <v/>
      </c>
      <c r="J70" s="11">
        <f>IF('Used data'!J70="Irrelevant",1,IF('Used data'!J70&gt;3,1.2,1))</f>
        <v>1</v>
      </c>
      <c r="K70" s="11">
        <f>IF('Used data'!K70="Irrelevant",1,IF(AND(OR(I70="Motorway link",I70="Exit diverge",I70="Entrance merge"),'Used data'!K70&lt;3.5),1+(3.5-'Used data'!K70)*0.12,IF(AND(OR(I70="Exit ramp",I70="Entrance ramp"),'Used data'!K70&lt;3.5),1+(3.5-'Used data'!K70)*0.16,1)))</f>
        <v>1</v>
      </c>
      <c r="L70" s="11">
        <f>IF('Used data'!L70="Irrelevant",1,IF(AND('Used data'!L70="Yes",'Used data'!J70=2),0.6*'Used data'!M70+(1-'Used data'!M70),IF(AND('Used data'!L70="Yes",'Used data'!J70=3),0.7*'Used data'!M70+(1-'Used data'!M70),IF(AND('Used data'!L70="Yes",'Used data'!J70=4),0.76*'Used data'!M70+(1-'Used data'!M70),IF(AND('Used data'!L70="Yes",'Used data'!J70&gt;4.99999999),0.8*'Used data'!M70+(1-'Used data'!M70),1)))))</f>
        <v>1</v>
      </c>
      <c r="M70" s="11">
        <f>IF('Used data'!L70="Irrelevant",1,IF(AND('Used data'!L70="Yes",'Used data'!J70=2),0.8*'Used data'!M70+(1-'Used data'!M70),IF(AND('Used data'!L70="Yes",'Used data'!J70=3),0.85*'Used data'!M70+(1-'Used data'!M70),IF(AND('Used data'!L70="Yes",'Used data'!J70=4),0.88*'Used data'!M70+(1-'Used data'!M70),IF(AND('Used data'!L70="Yes",'Used data'!J70&gt;4.99999999),0.9*'Used data'!M70+(1-'Used data'!M70),1)))))</f>
        <v>1</v>
      </c>
      <c r="N70" s="11">
        <f>IF('Used data'!N70="Irrelevant",1,IF(AND(OR(I70="Motorway link",I70="Exit diverge",I70="Entrance merge"),'Used data'!N70&lt;3),1+(3-'Used data'!N70)*0.09333333,1))</f>
        <v>1</v>
      </c>
      <c r="O70" s="11">
        <f>IF('Used data'!N70="Irrelevant",1,IF(AND(OR(I70="Motorway link",I70="Exit diverge",I70="Entrance merge"),'Used data'!N70&lt;3),1+(3-'Used data'!N70)*0.19666667,1))</f>
        <v>1</v>
      </c>
      <c r="P70" s="11">
        <f>IF('Used data'!O70="Irrelevant",1,IF(AND(OR(I70="Motorway link",I70="Exit diverge",I70="Entrance merge"),'Used data'!O70&lt;3.00000001),1+(0.5-'Used data'!O70)*0.04,IF(AND(OR(I70="Exit ramp",I70="Entrance ramp"),'Used data'!O70&lt;3.00000001),1+(0.5-'Used data'!O70)*0.08,IF(OR(I70="Motorway link",I70="Exit diverge",I70="Entrance merge"),0.9,0.8))))</f>
        <v>1</v>
      </c>
      <c r="Q70" s="11">
        <f>IF('Used data'!P70="Irrelevant",1,IF(AND(OR(I70="Motorway link",I70="Exit diverge",I70="Entrance merge"),'Used data'!P70&lt;11.00000001),1+(5-'Used data'!P70)*0.01,0.94))</f>
        <v>1</v>
      </c>
      <c r="R70" s="11">
        <f>IF(OR('Used data'!Q70="Irrelevant",'Used data'!R70="Irrelevant",'Used data'!Q70="Straight"),1,IF(AND(OR(I70="Motorway link",I70="Exit diverge",I70="Entrance merge"),'Used data'!Q70&lt;4000),(EXP(0.1096*1746.5/'Used data'!Q70)/EXP(0.1096*1746.5/4000))*('Used data'!R70/1000)/G70+(G70-'Used data'!R70/1000)/G70,1))</f>
        <v>1</v>
      </c>
      <c r="S70" s="11">
        <f>IF(OR('Used data'!S70="Irrelevant",'Used data'!T70="Irrelevant",'Used data'!S70="Straight"),1,IF(AND(OR(I70="Motorway link",I70="Exit diverge",I70="Entrance merge"),'Used data'!S70&lt;4000),(EXP(0.1096*1746.5/'Used data'!S70)/EXP(0.1096*1746.5/4000))*('Used data'!T70/1000)/G70+(G70-'Used data'!T70/1000)/G70,1))</f>
        <v>1</v>
      </c>
      <c r="T70" s="11">
        <f>IF('Used data'!U70="Irrelevant",1,IF(AND(OR(I70="Motorway link",I70="Exit diverge",I70="Entrance merge",I70="Exit ramp",I70="Entrance ramp"),'Used data'!U70="Yes"),0.95,1))</f>
        <v>1</v>
      </c>
      <c r="U70" s="11">
        <f>IF('Used data'!U70="Irrelevant",1,IF(AND(OR(I70="Motorway link",I70="Exit diverge",I70="Entrance merge",I70="Exit ramp",I70="Entrance ramp"),'Used data'!U70="Yes"),0.96,1))</f>
        <v>1</v>
      </c>
      <c r="V70" s="11">
        <f>IF('Used data'!U70="Irrelevant",1,IF(AND(OR(I70="Motorway link",I70="Exit diverge",I70="Entrance merge",I70="Exit ramp",I70="Entrance ramp"),'Used data'!U70="Yes"),0.79,1))</f>
        <v>1</v>
      </c>
      <c r="W70" s="11">
        <f>IF('Used data'!U70="Irrelevant",1,IF(AND(OR(I70="Motorway link",I70="Exit diverge",I70="Entrance merge",I70="Exit ramp",I70="Entrance ramp"),'Used data'!U70="Yes"),0.94,1))</f>
        <v>1</v>
      </c>
      <c r="X70" s="11">
        <f>IF('Used data'!U70="Irrelevant",1,IF(AND(OR(I70="Motorway link",I70="Exit diverge",I70="Entrance merge",I70="Exit ramp",I70="Entrance ramp"),'Used data'!U70="Yes"),0.97,1))</f>
        <v>1</v>
      </c>
      <c r="Y70" s="11">
        <f>IF(AND(I70="Exit ramp",'Used data'!V70="2-curved diamond ramp"),1.32,IF(AND(I70="Exit ramp",'Used data'!V70="S-shaped ramp"),2.05,IF(AND(I70="Exit ramp",'Used data'!V70="U-shaped ramp"),4.11,IF(AND(I70="Exit ramp",'Used data'!V70="Flyover hook ramp"),5.15,IF(AND(I70="Exit ramp",'Used data'!V70="Directional ramp"),1.07,IF(AND(I70="Entrance ramp",'Used data'!V70="2-curved diamond ramp"),0.93,IF(AND(I70="Entrance ramp",'Used data'!V70="S-shaped ramp"),2.48,IF(AND(I70="Entrance ramp",'Used data'!V70="U-shaped ramp"),4.15,IF(AND(I70="Entrance ramp",'Used data'!V70="Flyover hook ramp"),5.26,IF(AND(I70="Entrance ramp",'Used data'!V70="Directional ramp"),1.42,1))))))))))</f>
        <v>1</v>
      </c>
      <c r="Z70" s="11">
        <f>IF(OR('Used data'!W70="Straight",'Used data'!W70="Irrelevant",'Used data'!X70="Irrelevant",'Used data'!Y70="Irrelevant"),1,1+1.545*1000/32.2*((('Used data'!Y70*3268/3600)/('Used data'!W70/0.306))^2)*('Used data'!X70/1000)/G70)</f>
        <v>1</v>
      </c>
      <c r="AA70" s="11">
        <f>IF(OR('Used data'!W70="Straight",'Used data'!W70="Irrelevant",'Used data'!X70="Irrelevant",'Used data'!Y70="Irrelevant"),1,1+1.961*1000/32.2*((('Used data'!Y70*3268/3600)/('Used data'!W70/0.306))^2)*('Used data'!X70/1000)/G70)</f>
        <v>1</v>
      </c>
      <c r="AB70" s="11">
        <f>IF(OR('Used data'!Z70="Straight",'Used data'!Z70="Irrelevant",'Used data'!AA70="Irrelevant",'Used data'!AB70="Irrelevant"),1,1+1.545*1000/32.2*((('Used data'!AB70*3268/3600)/('Used data'!Z70/0.306))^2)*('Used data'!AA70/1000)/G70)</f>
        <v>1</v>
      </c>
      <c r="AC70" s="11">
        <f>IF(OR('Used data'!Z70="Straight",'Used data'!Z70="Irrelevant",'Used data'!AA70="Irrelevant",'Used data'!AB70="Irrelevant"),1,1+1.961*1000/32.2*((('Used data'!AB70*3268/3600)/('Used data'!Z70/0.306))^2)*('Used data'!AA70/1000)/G70)</f>
        <v>1</v>
      </c>
      <c r="AD70" s="11">
        <f>IF(OR('Used data'!AC70="Irrelevant",'Used data'!AC70="No"),1,IF(AND('Used data'!AC70="Yes",OR('Used data'!Q70&lt;301,'Used data'!S70&lt;301)),1-(0.5*('Used data'!R70+'Used data'!T70)/('Used data'!G70*1000)),IF(AND('Used data'!AC70="Yes",OR('Used data'!Q70&lt;601,'Used data'!S70&lt;601)),1-(0.25*('Used data'!R70+'Used data'!T70)/('Used data'!G70*1000)),1)))</f>
        <v>1</v>
      </c>
      <c r="AE70" s="11">
        <f>IF(OR('Used data'!AC70="Irrelevant",'Used data'!AC70="No"),1,IF(AND('Used data'!AC70="Yes",OR('Used data'!Q70&lt;301,'Used data'!S70&lt;301)),1-(0.4*('Used data'!R70+'Used data'!T70)/('Used data'!G70*1000)),IF(AND('Used data'!AC70="Yes",OR('Used data'!Q70&lt;601,'Used data'!S70&lt;601)),1-(0.2*('Used data'!R70+'Used data'!T70)/('Used data'!G70*1000)),1)))</f>
        <v>1</v>
      </c>
      <c r="AF70" s="11">
        <f>IF('Used data'!AD70="110 kph",0.79,1)</f>
        <v>1</v>
      </c>
      <c r="AG70" s="11">
        <f>IF('Used data'!AD70="110 kph",0.94,1)</f>
        <v>1</v>
      </c>
      <c r="AH70" s="11">
        <f>IF('Used data'!AD70="110 kph",0.66,1)</f>
        <v>1</v>
      </c>
      <c r="AI70" s="11">
        <f>IF('Used data'!AD70="110 kph",0.82,1)</f>
        <v>1</v>
      </c>
      <c r="AJ70" s="11">
        <f>IF(AND('Used data'!AE70="Yes",I70="Entrance merge"),0.65*'Used data'!AF70+1-'Used data'!AF70,1)</f>
        <v>1</v>
      </c>
      <c r="AK70" s="12" t="str">
        <f t="shared" si="0"/>
        <v/>
      </c>
      <c r="AL70" s="12" t="str">
        <f t="shared" si="1"/>
        <v/>
      </c>
      <c r="AM70" s="12" t="str">
        <f t="shared" si="2"/>
        <v/>
      </c>
      <c r="AN70" s="12" t="str">
        <f t="shared" si="3"/>
        <v/>
      </c>
      <c r="AO70" s="12" t="str">
        <f t="shared" si="4"/>
        <v/>
      </c>
      <c r="AP70" s="12" t="str">
        <f t="shared" si="5"/>
        <v/>
      </c>
      <c r="AQ70" s="4" t="str">
        <f t="shared" si="6"/>
        <v/>
      </c>
    </row>
    <row r="71" spans="1:43" x14ac:dyDescent="0.3">
      <c r="A71" s="4" t="str">
        <f>IF('Input data'!A86="","",'Input data'!A86)</f>
        <v/>
      </c>
      <c r="B71" s="4" t="str">
        <f>IF('Input data'!B86="","",'Input data'!B86)</f>
        <v/>
      </c>
      <c r="C71" s="4" t="str">
        <f>IF('Input data'!C86="","",'Input data'!C86)</f>
        <v/>
      </c>
      <c r="D71" s="4" t="str">
        <f>IF('Input data'!D86="","",'Input data'!D86)</f>
        <v/>
      </c>
      <c r="E71" s="4" t="str">
        <f>IF('Input data'!E86="","",'Input data'!E86)</f>
        <v/>
      </c>
      <c r="F71" s="4" t="str">
        <f>IF('Input data'!F86="","",'Input data'!F86)</f>
        <v/>
      </c>
      <c r="G71" s="4">
        <f>IF('Input data'!G86="","",'Input data'!G86)</f>
        <v>0</v>
      </c>
      <c r="H71" s="4" t="str">
        <f>IF('Input data'!H86&gt;0.5,'Input data'!H86,"")</f>
        <v/>
      </c>
      <c r="I71" s="4" t="str">
        <f>IF('Input data'!I86="","",'Input data'!I86)</f>
        <v/>
      </c>
      <c r="J71" s="11">
        <f>IF('Used data'!J71="Irrelevant",1,IF('Used data'!J71&gt;3,1.2,1))</f>
        <v>1</v>
      </c>
      <c r="K71" s="11">
        <f>IF('Used data'!K71="Irrelevant",1,IF(AND(OR(I71="Motorway link",I71="Exit diverge",I71="Entrance merge"),'Used data'!K71&lt;3.5),1+(3.5-'Used data'!K71)*0.12,IF(AND(OR(I71="Exit ramp",I71="Entrance ramp"),'Used data'!K71&lt;3.5),1+(3.5-'Used data'!K71)*0.16,1)))</f>
        <v>1</v>
      </c>
      <c r="L71" s="11">
        <f>IF('Used data'!L71="Irrelevant",1,IF(AND('Used data'!L71="Yes",'Used data'!J71=2),0.6*'Used data'!M71+(1-'Used data'!M71),IF(AND('Used data'!L71="Yes",'Used data'!J71=3),0.7*'Used data'!M71+(1-'Used data'!M71),IF(AND('Used data'!L71="Yes",'Used data'!J71=4),0.76*'Used data'!M71+(1-'Used data'!M71),IF(AND('Used data'!L71="Yes",'Used data'!J71&gt;4.99999999),0.8*'Used data'!M71+(1-'Used data'!M71),1)))))</f>
        <v>1</v>
      </c>
      <c r="M71" s="11">
        <f>IF('Used data'!L71="Irrelevant",1,IF(AND('Used data'!L71="Yes",'Used data'!J71=2),0.8*'Used data'!M71+(1-'Used data'!M71),IF(AND('Used data'!L71="Yes",'Used data'!J71=3),0.85*'Used data'!M71+(1-'Used data'!M71),IF(AND('Used data'!L71="Yes",'Used data'!J71=4),0.88*'Used data'!M71+(1-'Used data'!M71),IF(AND('Used data'!L71="Yes",'Used data'!J71&gt;4.99999999),0.9*'Used data'!M71+(1-'Used data'!M71),1)))))</f>
        <v>1</v>
      </c>
      <c r="N71" s="11">
        <f>IF('Used data'!N71="Irrelevant",1,IF(AND(OR(I71="Motorway link",I71="Exit diverge",I71="Entrance merge"),'Used data'!N71&lt;3),1+(3-'Used data'!N71)*0.09333333,1))</f>
        <v>1</v>
      </c>
      <c r="O71" s="11">
        <f>IF('Used data'!N71="Irrelevant",1,IF(AND(OR(I71="Motorway link",I71="Exit diverge",I71="Entrance merge"),'Used data'!N71&lt;3),1+(3-'Used data'!N71)*0.19666667,1))</f>
        <v>1</v>
      </c>
      <c r="P71" s="11">
        <f>IF('Used data'!O71="Irrelevant",1,IF(AND(OR(I71="Motorway link",I71="Exit diverge",I71="Entrance merge"),'Used data'!O71&lt;3.00000001),1+(0.5-'Used data'!O71)*0.04,IF(AND(OR(I71="Exit ramp",I71="Entrance ramp"),'Used data'!O71&lt;3.00000001),1+(0.5-'Used data'!O71)*0.08,IF(OR(I71="Motorway link",I71="Exit diverge",I71="Entrance merge"),0.9,0.8))))</f>
        <v>1</v>
      </c>
      <c r="Q71" s="11">
        <f>IF('Used data'!P71="Irrelevant",1,IF(AND(OR(I71="Motorway link",I71="Exit diverge",I71="Entrance merge"),'Used data'!P71&lt;11.00000001),1+(5-'Used data'!P71)*0.01,0.94))</f>
        <v>1</v>
      </c>
      <c r="R71" s="11">
        <f>IF(OR('Used data'!Q71="Irrelevant",'Used data'!R71="Irrelevant",'Used data'!Q71="Straight"),1,IF(AND(OR(I71="Motorway link",I71="Exit diverge",I71="Entrance merge"),'Used data'!Q71&lt;4000),(EXP(0.1096*1746.5/'Used data'!Q71)/EXP(0.1096*1746.5/4000))*('Used data'!R71/1000)/G71+(G71-'Used data'!R71/1000)/G71,1))</f>
        <v>1</v>
      </c>
      <c r="S71" s="11">
        <f>IF(OR('Used data'!S71="Irrelevant",'Used data'!T71="Irrelevant",'Used data'!S71="Straight"),1,IF(AND(OR(I71="Motorway link",I71="Exit diverge",I71="Entrance merge"),'Used data'!S71&lt;4000),(EXP(0.1096*1746.5/'Used data'!S71)/EXP(0.1096*1746.5/4000))*('Used data'!T71/1000)/G71+(G71-'Used data'!T71/1000)/G71,1))</f>
        <v>1</v>
      </c>
      <c r="T71" s="11">
        <f>IF('Used data'!U71="Irrelevant",1,IF(AND(OR(I71="Motorway link",I71="Exit diverge",I71="Entrance merge",I71="Exit ramp",I71="Entrance ramp"),'Used data'!U71="Yes"),0.95,1))</f>
        <v>1</v>
      </c>
      <c r="U71" s="11">
        <f>IF('Used data'!U71="Irrelevant",1,IF(AND(OR(I71="Motorway link",I71="Exit diverge",I71="Entrance merge",I71="Exit ramp",I71="Entrance ramp"),'Used data'!U71="Yes"),0.96,1))</f>
        <v>1</v>
      </c>
      <c r="V71" s="11">
        <f>IF('Used data'!U71="Irrelevant",1,IF(AND(OR(I71="Motorway link",I71="Exit diverge",I71="Entrance merge",I71="Exit ramp",I71="Entrance ramp"),'Used data'!U71="Yes"),0.79,1))</f>
        <v>1</v>
      </c>
      <c r="W71" s="11">
        <f>IF('Used data'!U71="Irrelevant",1,IF(AND(OR(I71="Motorway link",I71="Exit diverge",I71="Entrance merge",I71="Exit ramp",I71="Entrance ramp"),'Used data'!U71="Yes"),0.94,1))</f>
        <v>1</v>
      </c>
      <c r="X71" s="11">
        <f>IF('Used data'!U71="Irrelevant",1,IF(AND(OR(I71="Motorway link",I71="Exit diverge",I71="Entrance merge",I71="Exit ramp",I71="Entrance ramp"),'Used data'!U71="Yes"),0.97,1))</f>
        <v>1</v>
      </c>
      <c r="Y71" s="11">
        <f>IF(AND(I71="Exit ramp",'Used data'!V71="2-curved diamond ramp"),1.32,IF(AND(I71="Exit ramp",'Used data'!V71="S-shaped ramp"),2.05,IF(AND(I71="Exit ramp",'Used data'!V71="U-shaped ramp"),4.11,IF(AND(I71="Exit ramp",'Used data'!V71="Flyover hook ramp"),5.15,IF(AND(I71="Exit ramp",'Used data'!V71="Directional ramp"),1.07,IF(AND(I71="Entrance ramp",'Used data'!V71="2-curved diamond ramp"),0.93,IF(AND(I71="Entrance ramp",'Used data'!V71="S-shaped ramp"),2.48,IF(AND(I71="Entrance ramp",'Used data'!V71="U-shaped ramp"),4.15,IF(AND(I71="Entrance ramp",'Used data'!V71="Flyover hook ramp"),5.26,IF(AND(I71="Entrance ramp",'Used data'!V71="Directional ramp"),1.42,1))))))))))</f>
        <v>1</v>
      </c>
      <c r="Z71" s="11">
        <f>IF(OR('Used data'!W71="Straight",'Used data'!W71="Irrelevant",'Used data'!X71="Irrelevant",'Used data'!Y71="Irrelevant"),1,1+1.545*1000/32.2*((('Used data'!Y71*3268/3600)/('Used data'!W71/0.306))^2)*('Used data'!X71/1000)/G71)</f>
        <v>1</v>
      </c>
      <c r="AA71" s="11">
        <f>IF(OR('Used data'!W71="Straight",'Used data'!W71="Irrelevant",'Used data'!X71="Irrelevant",'Used data'!Y71="Irrelevant"),1,1+1.961*1000/32.2*((('Used data'!Y71*3268/3600)/('Used data'!W71/0.306))^2)*('Used data'!X71/1000)/G71)</f>
        <v>1</v>
      </c>
      <c r="AB71" s="11">
        <f>IF(OR('Used data'!Z71="Straight",'Used data'!Z71="Irrelevant",'Used data'!AA71="Irrelevant",'Used data'!AB71="Irrelevant"),1,1+1.545*1000/32.2*((('Used data'!AB71*3268/3600)/('Used data'!Z71/0.306))^2)*('Used data'!AA71/1000)/G71)</f>
        <v>1</v>
      </c>
      <c r="AC71" s="11">
        <f>IF(OR('Used data'!Z71="Straight",'Used data'!Z71="Irrelevant",'Used data'!AA71="Irrelevant",'Used data'!AB71="Irrelevant"),1,1+1.961*1000/32.2*((('Used data'!AB71*3268/3600)/('Used data'!Z71/0.306))^2)*('Used data'!AA71/1000)/G71)</f>
        <v>1</v>
      </c>
      <c r="AD71" s="11">
        <f>IF(OR('Used data'!AC71="Irrelevant",'Used data'!AC71="No"),1,IF(AND('Used data'!AC71="Yes",OR('Used data'!Q71&lt;301,'Used data'!S71&lt;301)),1-(0.5*('Used data'!R71+'Used data'!T71)/('Used data'!G71*1000)),IF(AND('Used data'!AC71="Yes",OR('Used data'!Q71&lt;601,'Used data'!S71&lt;601)),1-(0.25*('Used data'!R71+'Used data'!T71)/('Used data'!G71*1000)),1)))</f>
        <v>1</v>
      </c>
      <c r="AE71" s="11">
        <f>IF(OR('Used data'!AC71="Irrelevant",'Used data'!AC71="No"),1,IF(AND('Used data'!AC71="Yes",OR('Used data'!Q71&lt;301,'Used data'!S71&lt;301)),1-(0.4*('Used data'!R71+'Used data'!T71)/('Used data'!G71*1000)),IF(AND('Used data'!AC71="Yes",OR('Used data'!Q71&lt;601,'Used data'!S71&lt;601)),1-(0.2*('Used data'!R71+'Used data'!T71)/('Used data'!G71*1000)),1)))</f>
        <v>1</v>
      </c>
      <c r="AF71" s="11">
        <f>IF('Used data'!AD71="110 kph",0.79,1)</f>
        <v>1</v>
      </c>
      <c r="AG71" s="11">
        <f>IF('Used data'!AD71="110 kph",0.94,1)</f>
        <v>1</v>
      </c>
      <c r="AH71" s="11">
        <f>IF('Used data'!AD71="110 kph",0.66,1)</f>
        <v>1</v>
      </c>
      <c r="AI71" s="11">
        <f>IF('Used data'!AD71="110 kph",0.82,1)</f>
        <v>1</v>
      </c>
      <c r="AJ71" s="11">
        <f>IF(AND('Used data'!AE71="Yes",I71="Entrance merge"),0.65*'Used data'!AF71+1-'Used data'!AF71,1)</f>
        <v>1</v>
      </c>
      <c r="AK71" s="12" t="str">
        <f t="shared" ref="AK71:AK134" si="7">IF(AQ71="","",IF(I71="Motorway link",G71*EXP(-10.3773)*POWER(H71,0.8504),IF(I71="Exit diverge",G71*EXP(-8.3168)*POWER(H71,0.7365)*46/135,IF(I71="Exit ramp",G71*EXP(-5.6295)*POWER(H71,0.3195)*EXP(-0.953*LN(G71))*24/149,IF(I71="Entrance merge",G71*EXP(-10.3028)*POWER(H71,0.8287),IF(I71="Entrance ramp",G71*EXP(-8.7287)*POWER(H71,0.7477)*4/53,IF(OR(I71="Motorway diverge",I71="Motorway merge",I71="Motorway weaving"),G71*EXP(-9.5876)*POWER(H71,0.8086),IF(I71="Service area",G71*EXP(-6.3691)*POWER(H71,0.8189)*10/70,IF(I71="Dual-way ramp",G71*EXP(-6.0693)*POWER(H71,0.6877)*0.4732*37/148,IF(I71="Direct connector ramp",G71*EXP(-6.0693)*POWER(H71,0.6877)*37/148,IF(I71="Parallel ramp",G71*EXP(-6.0693)*POWER(H71,0.6877)*0.1658*37/148,IF(I71="Ramp diverge",G71*EXP(-6.0693)*POWER(H71,0.6877)*0.1791*37/148,IF(I71="Ramp merge",G71*EXP(-6.0693)*POWER(H71,0.6877)*0.7831*37/148,IF(I71="Ramp weaving",G71*EXP(-6.0693)*POWER(H71,0.6877)*0.4399*37/148,""))))))))))))))</f>
        <v/>
      </c>
      <c r="AL71" s="12" t="str">
        <f t="shared" ref="AL71:AL134" si="8">IF(AQ71="","",IF(I71="Motorway link",G71*EXP(-8.7224)*POWER(H71,0.6383)+G71*EXP(-16.504)*POWER(H71,1.4461),IF(I71="Exit diverge",G71*EXP(-8.3168)*POWER(H71,0.7365)*89/135,IF(I71="Exit ramp",G71*EXP(-5.6295)*POWER(H71,0.3195)*EXP(-0.953*LN(G71))*36/149,IF(I71="Entrance merge",G71*EXP(-12.5258)*POWER(H71,1.117),IF(I71="Entrance ramp",G71*EXP(-8.7287)*POWER(H71,0.7477)*16/53,IF(OR(I71="Motorway diverge",I71="Motorway merge",I71="Motorway weaving"),G71*EXP(-10.6754)*POWER(H71,1.0078),IF(I71="Service area",G71*EXP(-6.3691)*POWER(H71,0.8189)*36/70,IF(I71="Dual-way ramp",G71*EXP(-6.0693)*POWER(H71,0.6877)*0.4732*38/148,IF(I71="Direct connector ramp",G71*EXP(-6.0693)*POWER(H71,0.6877)*38/148,IF(I71="Parallel ramp",G71*EXP(-6.0693)*POWER(H71,0.6877)*0.1658*38/148,IF(I71="Ramp diverge",G71*EXP(-6.0693)*POWER(H71,0.6877)*0.1791*38/148,IF(I71="Ramp merge",G71*EXP(-6.0693)*POWER(H71,0.6877)*0.7831*38/148,IF(I71="Ramp weaving",G71*EXP(-6.0693)*POWER(H71,0.6877)*0.4399*38/148,""))))))))))))))</f>
        <v/>
      </c>
      <c r="AM71" s="12" t="str">
        <f t="shared" ref="AM71:AM134" si="9">IF(AQ71="","",IF(I71="Motorway link",G71*EXP(-7.7012)*POWER(H71,0.6384)+G71*EXP(-21.8008)*POWER(H71,2.0535),IF(I71="Exit diverge",G71*EXP(-13.3173)*POWER(H71,1.2856),IF(I71="Exit ramp",G71*EXP(-5.6295)*POWER(H71,0.3195)*EXP(-0.953*LN(G71))*89/149,IF(I71="Entrance merge",G71*EXP(-12.3736)*POWER(H71,1.18),IF(I71="Entrance ramp",G71*EXP(-8.7287)*POWER(H71,0.7477)*33/53,IF(OR(I71="Motorway diverge",I71="Motorway merge",I71="Motorway weaving"),G71*EXP(-19.9223)*POWER(H71,1.9267),IF(I71="Service area",G71*EXP(-6.3691)*POWER(H71,0.8189)*24/70,IF(I71="Dual-way ramp",G71*EXP(-6.0693)*POWER(H71,0.6877)*0.4732*73/148,IF(I71="Direct connector ramp",G71*EXP(-6.0693)*POWER(H71,0.6877)*73/148,IF(I71="Parallel ramp",G71*EXP(-6.0693)*POWER(H71,0.6877)*0.1658*73/148,IF(I71="Ramp diverge",G71*EXP(-6.0693)*POWER(H71,0.6877)*0.1791*73/148,IF(I71="Ramp merge",G71*EXP(-6.0693)*POWER(H71,0.6877)*0.7831*73/148,IF(I71="Ramp weaving",G71*EXP(-6.0693)*POWER(H71,0.6877)*0.4399*73/148,""))))))))))))))</f>
        <v/>
      </c>
      <c r="AN71" s="12" t="str">
        <f t="shared" ref="AN71:AN134" si="10">IF(AQ71="","",IF(I71="Motorway link",G71*EXP(-9.1648)*POWER(H71,0.6906)*61/456,IF(I71="Exit diverge",G71*EXP(-8.3168)*POWER(H71,0.7365)*4/135,IF(I71="Exit ramp",G71*EXP(-5.6295)*POWER(H71,0.3195)*EXP(-0.953*LN(G71))*1/149,IF(I71="Entrance merge",G71*EXP(-10.3028)*POWER(H71,0.8287)*11/108,IF(I71="Entrance ramp",0,IF(OR(I71="Motorway diverge",I71="Motorway merge",I71="Motorway weaving"),G71*EXP(-9.5876)*POWER(H71,0.8086)*2/42,IF(I71="Service area",0,IF(I71="Dual-way ramp",G71*EXP(-6.0693)*POWER(H71,0.6877)*0.4732*6/148,IF(I71="Direct connector ramp",G71*EXP(-6.0693)*POWER(H71,0.6877)*6/148,IF(I71="Parallel ramp",G71*EXP(-6.0693)*POWER(H71,0.6877)*0.1658*6/148,IF(I71="Ramp diverge",G71*EXP(-6.0693)*POWER(H71,0.6877)*0.1791*6/148,IF(I71="Ramp merge",G71*EXP(-6.0693)*POWER(H71,0.6877)*0.7831*6/148,IF(I71="Ramp weaving",G71*EXP(-6.0693)*POWER(H71,0.6877)*0.4399*6/148,""))))))))))))))</f>
        <v/>
      </c>
      <c r="AO71" s="12" t="str">
        <f t="shared" ref="AO71:AO134" si="11">IF(AQ71="","",IF(I71="Motorway link",G71*EXP(-9.1648)*POWER(H71,0.6906)*395/456,IF(I71="Exit diverge",G71*EXP(-8.3168)*POWER(H71,0.7365)*25/135,IF(I71="Exit ramp",G71*EXP(-5.6295)*POWER(H71,0.3195)*EXP(-0.953*LN(G71))*14/149,IF(I71="Entrance merge",G71*EXP(-10.3028)*POWER(H71,0.8287)*66/108,IF(I71="Entrance ramp",G71*EXP(-8.7287)*POWER(H71,0.7477)*3/53,IF(OR(I71="Motorway diverge",I71="Motorway merge",I71="Motorway weaving"),G71*EXP(-9.5876)*POWER(H71,0.8086)*31/42,IF(I71="Service area",G71*EXP(-6.3691)*POWER(H71,0.8189)*6/70,IF(I71="Dual-way ramp",G71*EXP(-6.0693)*POWER(H71,0.6877)*0.4732*23/148,IF(I71="Direct connector ramp",G71*EXP(-6.0693)*POWER(H71,0.6877)*23/148,IF(I71="Parallel ramp",G71*EXP(-6.0693)*POWER(H71,0.6877)*0.1658*23/148,IF(I71="Ramp diverge",G71*EXP(-6.0693)*POWER(H71,0.6877)*0.1791*23/148,IF(I71="Ramp merge",G71*EXP(-6.0693)*POWER(H71,0.6877)*0.7831*23/148,IF(I71="Ramp weaving",G71*EXP(-6.0693)*POWER(H71,0.6877)*0.4399*23/148,""))))))))))))))</f>
        <v/>
      </c>
      <c r="AP71" s="12" t="str">
        <f t="shared" ref="AP71:AP134" si="12">IF(AQ71="","",IF(I71="Motorway link",G71*EXP(-10.4004)*POWER(H71,0.8384),IF(I71="Exit diverge",G71*EXP(-8.3168)*POWER(H71,0.7365)*42/135,IF(I71="Exit ramp",G71*EXP(-5.6295)*POWER(H71,0.3195)*EXP(-0.953*LN(G71))*11/149,IF(I71="Entrance merge",G71*EXP(-10.3028)*POWER(H71,0.8287)*90/108,IF(I71="Entrance ramp",G71*EXP(-8.7287)*POWER(H71,0.7477)*2/53,IF(OR(I71="Motorway diverge",I71="Motorway merge",I71="Motorway weaving"),G71*EXP(-9.5876)*POWER(H71,0.8086)*27/42,IF(I71="Service area",G71*EXP(-6.3691)*POWER(H71,0.8189)*4/70,IF(I71="Dual-way ramp",G71*EXP(-6.0693)*POWER(H71,0.6877)*0.4732*20/148,IF(I71="Direct connector ramp",G71*EXP(-6.0693)*POWER(H71,0.6877)*20/148,IF(I71="Parallel ramp",G71*EXP(-6.0693)*POWER(H71,0.6877)*0.1658*20/148,IF(I71="Ramp diverge",G71*EXP(-6.0693)*POWER(H71,0.6877)*0.1791*20/148,IF(I71="Ramp merge",G71*EXP(-6.0693)*POWER(H71,0.6877)*0.7831*20/148,IF(I71="Ramp weaving",G71*EXP(-6.0693)*POWER(H71,0.6877)*0.4399*20/148,""))))))))))))))</f>
        <v/>
      </c>
      <c r="AQ71" s="4" t="str">
        <f t="shared" ref="AQ71:AQ134" si="13">IF(OR(G71=0,H71&lt;0.5,H71="",I71=""),"",IF(OR(I71="Motorway link",I71="Exit diverge",I71="Entrance merge",I71="Motorway diverge",I71="Motorway merge",I71="Motorway weaving",I71="Service area"),"2005-2012","1999-2012"))</f>
        <v/>
      </c>
    </row>
    <row r="72" spans="1:43" x14ac:dyDescent="0.3">
      <c r="A72" s="4" t="str">
        <f>IF('Input data'!A87="","",'Input data'!A87)</f>
        <v/>
      </c>
      <c r="B72" s="4" t="str">
        <f>IF('Input data'!B87="","",'Input data'!B87)</f>
        <v/>
      </c>
      <c r="C72" s="4" t="str">
        <f>IF('Input data'!C87="","",'Input data'!C87)</f>
        <v/>
      </c>
      <c r="D72" s="4" t="str">
        <f>IF('Input data'!D87="","",'Input data'!D87)</f>
        <v/>
      </c>
      <c r="E72" s="4" t="str">
        <f>IF('Input data'!E87="","",'Input data'!E87)</f>
        <v/>
      </c>
      <c r="F72" s="4" t="str">
        <f>IF('Input data'!F87="","",'Input data'!F87)</f>
        <v/>
      </c>
      <c r="G72" s="4">
        <f>IF('Input data'!G87="","",'Input data'!G87)</f>
        <v>0</v>
      </c>
      <c r="H72" s="4" t="str">
        <f>IF('Input data'!H87&gt;0.5,'Input data'!H87,"")</f>
        <v/>
      </c>
      <c r="I72" s="4" t="str">
        <f>IF('Input data'!I87="","",'Input data'!I87)</f>
        <v/>
      </c>
      <c r="J72" s="11">
        <f>IF('Used data'!J72="Irrelevant",1,IF('Used data'!J72&gt;3,1.2,1))</f>
        <v>1</v>
      </c>
      <c r="K72" s="11">
        <f>IF('Used data'!K72="Irrelevant",1,IF(AND(OR(I72="Motorway link",I72="Exit diverge",I72="Entrance merge"),'Used data'!K72&lt;3.5),1+(3.5-'Used data'!K72)*0.12,IF(AND(OR(I72="Exit ramp",I72="Entrance ramp"),'Used data'!K72&lt;3.5),1+(3.5-'Used data'!K72)*0.16,1)))</f>
        <v>1</v>
      </c>
      <c r="L72" s="11">
        <f>IF('Used data'!L72="Irrelevant",1,IF(AND('Used data'!L72="Yes",'Used data'!J72=2),0.6*'Used data'!M72+(1-'Used data'!M72),IF(AND('Used data'!L72="Yes",'Used data'!J72=3),0.7*'Used data'!M72+(1-'Used data'!M72),IF(AND('Used data'!L72="Yes",'Used data'!J72=4),0.76*'Used data'!M72+(1-'Used data'!M72),IF(AND('Used data'!L72="Yes",'Used data'!J72&gt;4.99999999),0.8*'Used data'!M72+(1-'Used data'!M72),1)))))</f>
        <v>1</v>
      </c>
      <c r="M72" s="11">
        <f>IF('Used data'!L72="Irrelevant",1,IF(AND('Used data'!L72="Yes",'Used data'!J72=2),0.8*'Used data'!M72+(1-'Used data'!M72),IF(AND('Used data'!L72="Yes",'Used data'!J72=3),0.85*'Used data'!M72+(1-'Used data'!M72),IF(AND('Used data'!L72="Yes",'Used data'!J72=4),0.88*'Used data'!M72+(1-'Used data'!M72),IF(AND('Used data'!L72="Yes",'Used data'!J72&gt;4.99999999),0.9*'Used data'!M72+(1-'Used data'!M72),1)))))</f>
        <v>1</v>
      </c>
      <c r="N72" s="11">
        <f>IF('Used data'!N72="Irrelevant",1,IF(AND(OR(I72="Motorway link",I72="Exit diverge",I72="Entrance merge"),'Used data'!N72&lt;3),1+(3-'Used data'!N72)*0.09333333,1))</f>
        <v>1</v>
      </c>
      <c r="O72" s="11">
        <f>IF('Used data'!N72="Irrelevant",1,IF(AND(OR(I72="Motorway link",I72="Exit diverge",I72="Entrance merge"),'Used data'!N72&lt;3),1+(3-'Used data'!N72)*0.19666667,1))</f>
        <v>1</v>
      </c>
      <c r="P72" s="11">
        <f>IF('Used data'!O72="Irrelevant",1,IF(AND(OR(I72="Motorway link",I72="Exit diverge",I72="Entrance merge"),'Used data'!O72&lt;3.00000001),1+(0.5-'Used data'!O72)*0.04,IF(AND(OR(I72="Exit ramp",I72="Entrance ramp"),'Used data'!O72&lt;3.00000001),1+(0.5-'Used data'!O72)*0.08,IF(OR(I72="Motorway link",I72="Exit diverge",I72="Entrance merge"),0.9,0.8))))</f>
        <v>1</v>
      </c>
      <c r="Q72" s="11">
        <f>IF('Used data'!P72="Irrelevant",1,IF(AND(OR(I72="Motorway link",I72="Exit diverge",I72="Entrance merge"),'Used data'!P72&lt;11.00000001),1+(5-'Used data'!P72)*0.01,0.94))</f>
        <v>1</v>
      </c>
      <c r="R72" s="11">
        <f>IF(OR('Used data'!Q72="Irrelevant",'Used data'!R72="Irrelevant",'Used data'!Q72="Straight"),1,IF(AND(OR(I72="Motorway link",I72="Exit diverge",I72="Entrance merge"),'Used data'!Q72&lt;4000),(EXP(0.1096*1746.5/'Used data'!Q72)/EXP(0.1096*1746.5/4000))*('Used data'!R72/1000)/G72+(G72-'Used data'!R72/1000)/G72,1))</f>
        <v>1</v>
      </c>
      <c r="S72" s="11">
        <f>IF(OR('Used data'!S72="Irrelevant",'Used data'!T72="Irrelevant",'Used data'!S72="Straight"),1,IF(AND(OR(I72="Motorway link",I72="Exit diverge",I72="Entrance merge"),'Used data'!S72&lt;4000),(EXP(0.1096*1746.5/'Used data'!S72)/EXP(0.1096*1746.5/4000))*('Used data'!T72/1000)/G72+(G72-'Used data'!T72/1000)/G72,1))</f>
        <v>1</v>
      </c>
      <c r="T72" s="11">
        <f>IF('Used data'!U72="Irrelevant",1,IF(AND(OR(I72="Motorway link",I72="Exit diverge",I72="Entrance merge",I72="Exit ramp",I72="Entrance ramp"),'Used data'!U72="Yes"),0.95,1))</f>
        <v>1</v>
      </c>
      <c r="U72" s="11">
        <f>IF('Used data'!U72="Irrelevant",1,IF(AND(OR(I72="Motorway link",I72="Exit diverge",I72="Entrance merge",I72="Exit ramp",I72="Entrance ramp"),'Used data'!U72="Yes"),0.96,1))</f>
        <v>1</v>
      </c>
      <c r="V72" s="11">
        <f>IF('Used data'!U72="Irrelevant",1,IF(AND(OR(I72="Motorway link",I72="Exit diverge",I72="Entrance merge",I72="Exit ramp",I72="Entrance ramp"),'Used data'!U72="Yes"),0.79,1))</f>
        <v>1</v>
      </c>
      <c r="W72" s="11">
        <f>IF('Used data'!U72="Irrelevant",1,IF(AND(OR(I72="Motorway link",I72="Exit diverge",I72="Entrance merge",I72="Exit ramp",I72="Entrance ramp"),'Used data'!U72="Yes"),0.94,1))</f>
        <v>1</v>
      </c>
      <c r="X72" s="11">
        <f>IF('Used data'!U72="Irrelevant",1,IF(AND(OR(I72="Motorway link",I72="Exit diverge",I72="Entrance merge",I72="Exit ramp",I72="Entrance ramp"),'Used data'!U72="Yes"),0.97,1))</f>
        <v>1</v>
      </c>
      <c r="Y72" s="11">
        <f>IF(AND(I72="Exit ramp",'Used data'!V72="2-curved diamond ramp"),1.32,IF(AND(I72="Exit ramp",'Used data'!V72="S-shaped ramp"),2.05,IF(AND(I72="Exit ramp",'Used data'!V72="U-shaped ramp"),4.11,IF(AND(I72="Exit ramp",'Used data'!V72="Flyover hook ramp"),5.15,IF(AND(I72="Exit ramp",'Used data'!V72="Directional ramp"),1.07,IF(AND(I72="Entrance ramp",'Used data'!V72="2-curved diamond ramp"),0.93,IF(AND(I72="Entrance ramp",'Used data'!V72="S-shaped ramp"),2.48,IF(AND(I72="Entrance ramp",'Used data'!V72="U-shaped ramp"),4.15,IF(AND(I72="Entrance ramp",'Used data'!V72="Flyover hook ramp"),5.26,IF(AND(I72="Entrance ramp",'Used data'!V72="Directional ramp"),1.42,1))))))))))</f>
        <v>1</v>
      </c>
      <c r="Z72" s="11">
        <f>IF(OR('Used data'!W72="Straight",'Used data'!W72="Irrelevant",'Used data'!X72="Irrelevant",'Used data'!Y72="Irrelevant"),1,1+1.545*1000/32.2*((('Used data'!Y72*3268/3600)/('Used data'!W72/0.306))^2)*('Used data'!X72/1000)/G72)</f>
        <v>1</v>
      </c>
      <c r="AA72" s="11">
        <f>IF(OR('Used data'!W72="Straight",'Used data'!W72="Irrelevant",'Used data'!X72="Irrelevant",'Used data'!Y72="Irrelevant"),1,1+1.961*1000/32.2*((('Used data'!Y72*3268/3600)/('Used data'!W72/0.306))^2)*('Used data'!X72/1000)/G72)</f>
        <v>1</v>
      </c>
      <c r="AB72" s="11">
        <f>IF(OR('Used data'!Z72="Straight",'Used data'!Z72="Irrelevant",'Used data'!AA72="Irrelevant",'Used data'!AB72="Irrelevant"),1,1+1.545*1000/32.2*((('Used data'!AB72*3268/3600)/('Used data'!Z72/0.306))^2)*('Used data'!AA72/1000)/G72)</f>
        <v>1</v>
      </c>
      <c r="AC72" s="11">
        <f>IF(OR('Used data'!Z72="Straight",'Used data'!Z72="Irrelevant",'Used data'!AA72="Irrelevant",'Used data'!AB72="Irrelevant"),1,1+1.961*1000/32.2*((('Used data'!AB72*3268/3600)/('Used data'!Z72/0.306))^2)*('Used data'!AA72/1000)/G72)</f>
        <v>1</v>
      </c>
      <c r="AD72" s="11">
        <f>IF(OR('Used data'!AC72="Irrelevant",'Used data'!AC72="No"),1,IF(AND('Used data'!AC72="Yes",OR('Used data'!Q72&lt;301,'Used data'!S72&lt;301)),1-(0.5*('Used data'!R72+'Used data'!T72)/('Used data'!G72*1000)),IF(AND('Used data'!AC72="Yes",OR('Used data'!Q72&lt;601,'Used data'!S72&lt;601)),1-(0.25*('Used data'!R72+'Used data'!T72)/('Used data'!G72*1000)),1)))</f>
        <v>1</v>
      </c>
      <c r="AE72" s="11">
        <f>IF(OR('Used data'!AC72="Irrelevant",'Used data'!AC72="No"),1,IF(AND('Used data'!AC72="Yes",OR('Used data'!Q72&lt;301,'Used data'!S72&lt;301)),1-(0.4*('Used data'!R72+'Used data'!T72)/('Used data'!G72*1000)),IF(AND('Used data'!AC72="Yes",OR('Used data'!Q72&lt;601,'Used data'!S72&lt;601)),1-(0.2*('Used data'!R72+'Used data'!T72)/('Used data'!G72*1000)),1)))</f>
        <v>1</v>
      </c>
      <c r="AF72" s="11">
        <f>IF('Used data'!AD72="110 kph",0.79,1)</f>
        <v>1</v>
      </c>
      <c r="AG72" s="11">
        <f>IF('Used data'!AD72="110 kph",0.94,1)</f>
        <v>1</v>
      </c>
      <c r="AH72" s="11">
        <f>IF('Used data'!AD72="110 kph",0.66,1)</f>
        <v>1</v>
      </c>
      <c r="AI72" s="11">
        <f>IF('Used data'!AD72="110 kph",0.82,1)</f>
        <v>1</v>
      </c>
      <c r="AJ72" s="11">
        <f>IF(AND('Used data'!AE72="Yes",I72="Entrance merge"),0.65*'Used data'!AF72+1-'Used data'!AF72,1)</f>
        <v>1</v>
      </c>
      <c r="AK72" s="12" t="str">
        <f t="shared" si="7"/>
        <v/>
      </c>
      <c r="AL72" s="12" t="str">
        <f t="shared" si="8"/>
        <v/>
      </c>
      <c r="AM72" s="12" t="str">
        <f t="shared" si="9"/>
        <v/>
      </c>
      <c r="AN72" s="12" t="str">
        <f t="shared" si="10"/>
        <v/>
      </c>
      <c r="AO72" s="12" t="str">
        <f t="shared" si="11"/>
        <v/>
      </c>
      <c r="AP72" s="12" t="str">
        <f t="shared" si="12"/>
        <v/>
      </c>
      <c r="AQ72" s="4" t="str">
        <f t="shared" si="13"/>
        <v/>
      </c>
    </row>
    <row r="73" spans="1:43" x14ac:dyDescent="0.3">
      <c r="A73" s="4" t="str">
        <f>IF('Input data'!A88="","",'Input data'!A88)</f>
        <v/>
      </c>
      <c r="B73" s="4" t="str">
        <f>IF('Input data'!B88="","",'Input data'!B88)</f>
        <v/>
      </c>
      <c r="C73" s="4" t="str">
        <f>IF('Input data'!C88="","",'Input data'!C88)</f>
        <v/>
      </c>
      <c r="D73" s="4" t="str">
        <f>IF('Input data'!D88="","",'Input data'!D88)</f>
        <v/>
      </c>
      <c r="E73" s="4" t="str">
        <f>IF('Input data'!E88="","",'Input data'!E88)</f>
        <v/>
      </c>
      <c r="F73" s="4" t="str">
        <f>IF('Input data'!F88="","",'Input data'!F88)</f>
        <v/>
      </c>
      <c r="G73" s="4">
        <f>IF('Input data'!G88="","",'Input data'!G88)</f>
        <v>0</v>
      </c>
      <c r="H73" s="4" t="str">
        <f>IF('Input data'!H88&gt;0.5,'Input data'!H88,"")</f>
        <v/>
      </c>
      <c r="I73" s="4" t="str">
        <f>IF('Input data'!I88="","",'Input data'!I88)</f>
        <v/>
      </c>
      <c r="J73" s="11">
        <f>IF('Used data'!J73="Irrelevant",1,IF('Used data'!J73&gt;3,1.2,1))</f>
        <v>1</v>
      </c>
      <c r="K73" s="11">
        <f>IF('Used data'!K73="Irrelevant",1,IF(AND(OR(I73="Motorway link",I73="Exit diverge",I73="Entrance merge"),'Used data'!K73&lt;3.5),1+(3.5-'Used data'!K73)*0.12,IF(AND(OR(I73="Exit ramp",I73="Entrance ramp"),'Used data'!K73&lt;3.5),1+(3.5-'Used data'!K73)*0.16,1)))</f>
        <v>1</v>
      </c>
      <c r="L73" s="11">
        <f>IF('Used data'!L73="Irrelevant",1,IF(AND('Used data'!L73="Yes",'Used data'!J73=2),0.6*'Used data'!M73+(1-'Used data'!M73),IF(AND('Used data'!L73="Yes",'Used data'!J73=3),0.7*'Used data'!M73+(1-'Used data'!M73),IF(AND('Used data'!L73="Yes",'Used data'!J73=4),0.76*'Used data'!M73+(1-'Used data'!M73),IF(AND('Used data'!L73="Yes",'Used data'!J73&gt;4.99999999),0.8*'Used data'!M73+(1-'Used data'!M73),1)))))</f>
        <v>1</v>
      </c>
      <c r="M73" s="11">
        <f>IF('Used data'!L73="Irrelevant",1,IF(AND('Used data'!L73="Yes",'Used data'!J73=2),0.8*'Used data'!M73+(1-'Used data'!M73),IF(AND('Used data'!L73="Yes",'Used data'!J73=3),0.85*'Used data'!M73+(1-'Used data'!M73),IF(AND('Used data'!L73="Yes",'Used data'!J73=4),0.88*'Used data'!M73+(1-'Used data'!M73),IF(AND('Used data'!L73="Yes",'Used data'!J73&gt;4.99999999),0.9*'Used data'!M73+(1-'Used data'!M73),1)))))</f>
        <v>1</v>
      </c>
      <c r="N73" s="11">
        <f>IF('Used data'!N73="Irrelevant",1,IF(AND(OR(I73="Motorway link",I73="Exit diverge",I73="Entrance merge"),'Used data'!N73&lt;3),1+(3-'Used data'!N73)*0.09333333,1))</f>
        <v>1</v>
      </c>
      <c r="O73" s="11">
        <f>IF('Used data'!N73="Irrelevant",1,IF(AND(OR(I73="Motorway link",I73="Exit diverge",I73="Entrance merge"),'Used data'!N73&lt;3),1+(3-'Used data'!N73)*0.19666667,1))</f>
        <v>1</v>
      </c>
      <c r="P73" s="11">
        <f>IF('Used data'!O73="Irrelevant",1,IF(AND(OR(I73="Motorway link",I73="Exit diverge",I73="Entrance merge"),'Used data'!O73&lt;3.00000001),1+(0.5-'Used data'!O73)*0.04,IF(AND(OR(I73="Exit ramp",I73="Entrance ramp"),'Used data'!O73&lt;3.00000001),1+(0.5-'Used data'!O73)*0.08,IF(OR(I73="Motorway link",I73="Exit diverge",I73="Entrance merge"),0.9,0.8))))</f>
        <v>1</v>
      </c>
      <c r="Q73" s="11">
        <f>IF('Used data'!P73="Irrelevant",1,IF(AND(OR(I73="Motorway link",I73="Exit diverge",I73="Entrance merge"),'Used data'!P73&lt;11.00000001),1+(5-'Used data'!P73)*0.01,0.94))</f>
        <v>1</v>
      </c>
      <c r="R73" s="11">
        <f>IF(OR('Used data'!Q73="Irrelevant",'Used data'!R73="Irrelevant",'Used data'!Q73="Straight"),1,IF(AND(OR(I73="Motorway link",I73="Exit diverge",I73="Entrance merge"),'Used data'!Q73&lt;4000),(EXP(0.1096*1746.5/'Used data'!Q73)/EXP(0.1096*1746.5/4000))*('Used data'!R73/1000)/G73+(G73-'Used data'!R73/1000)/G73,1))</f>
        <v>1</v>
      </c>
      <c r="S73" s="11">
        <f>IF(OR('Used data'!S73="Irrelevant",'Used data'!T73="Irrelevant",'Used data'!S73="Straight"),1,IF(AND(OR(I73="Motorway link",I73="Exit diverge",I73="Entrance merge"),'Used data'!S73&lt;4000),(EXP(0.1096*1746.5/'Used data'!S73)/EXP(0.1096*1746.5/4000))*('Used data'!T73/1000)/G73+(G73-'Used data'!T73/1000)/G73,1))</f>
        <v>1</v>
      </c>
      <c r="T73" s="11">
        <f>IF('Used data'!U73="Irrelevant",1,IF(AND(OR(I73="Motorway link",I73="Exit diverge",I73="Entrance merge",I73="Exit ramp",I73="Entrance ramp"),'Used data'!U73="Yes"),0.95,1))</f>
        <v>1</v>
      </c>
      <c r="U73" s="11">
        <f>IF('Used data'!U73="Irrelevant",1,IF(AND(OR(I73="Motorway link",I73="Exit diverge",I73="Entrance merge",I73="Exit ramp",I73="Entrance ramp"),'Used data'!U73="Yes"),0.96,1))</f>
        <v>1</v>
      </c>
      <c r="V73" s="11">
        <f>IF('Used data'!U73="Irrelevant",1,IF(AND(OR(I73="Motorway link",I73="Exit diverge",I73="Entrance merge",I73="Exit ramp",I73="Entrance ramp"),'Used data'!U73="Yes"),0.79,1))</f>
        <v>1</v>
      </c>
      <c r="W73" s="11">
        <f>IF('Used data'!U73="Irrelevant",1,IF(AND(OR(I73="Motorway link",I73="Exit diverge",I73="Entrance merge",I73="Exit ramp",I73="Entrance ramp"),'Used data'!U73="Yes"),0.94,1))</f>
        <v>1</v>
      </c>
      <c r="X73" s="11">
        <f>IF('Used data'!U73="Irrelevant",1,IF(AND(OR(I73="Motorway link",I73="Exit diverge",I73="Entrance merge",I73="Exit ramp",I73="Entrance ramp"),'Used data'!U73="Yes"),0.97,1))</f>
        <v>1</v>
      </c>
      <c r="Y73" s="11">
        <f>IF(AND(I73="Exit ramp",'Used data'!V73="2-curved diamond ramp"),1.32,IF(AND(I73="Exit ramp",'Used data'!V73="S-shaped ramp"),2.05,IF(AND(I73="Exit ramp",'Used data'!V73="U-shaped ramp"),4.11,IF(AND(I73="Exit ramp",'Used data'!V73="Flyover hook ramp"),5.15,IF(AND(I73="Exit ramp",'Used data'!V73="Directional ramp"),1.07,IF(AND(I73="Entrance ramp",'Used data'!V73="2-curved diamond ramp"),0.93,IF(AND(I73="Entrance ramp",'Used data'!V73="S-shaped ramp"),2.48,IF(AND(I73="Entrance ramp",'Used data'!V73="U-shaped ramp"),4.15,IF(AND(I73="Entrance ramp",'Used data'!V73="Flyover hook ramp"),5.26,IF(AND(I73="Entrance ramp",'Used data'!V73="Directional ramp"),1.42,1))))))))))</f>
        <v>1</v>
      </c>
      <c r="Z73" s="11">
        <f>IF(OR('Used data'!W73="Straight",'Used data'!W73="Irrelevant",'Used data'!X73="Irrelevant",'Used data'!Y73="Irrelevant"),1,1+1.545*1000/32.2*((('Used data'!Y73*3268/3600)/('Used data'!W73/0.306))^2)*('Used data'!X73/1000)/G73)</f>
        <v>1</v>
      </c>
      <c r="AA73" s="11">
        <f>IF(OR('Used data'!W73="Straight",'Used data'!W73="Irrelevant",'Used data'!X73="Irrelevant",'Used data'!Y73="Irrelevant"),1,1+1.961*1000/32.2*((('Used data'!Y73*3268/3600)/('Used data'!W73/0.306))^2)*('Used data'!X73/1000)/G73)</f>
        <v>1</v>
      </c>
      <c r="AB73" s="11">
        <f>IF(OR('Used data'!Z73="Straight",'Used data'!Z73="Irrelevant",'Used data'!AA73="Irrelevant",'Used data'!AB73="Irrelevant"),1,1+1.545*1000/32.2*((('Used data'!AB73*3268/3600)/('Used data'!Z73/0.306))^2)*('Used data'!AA73/1000)/G73)</f>
        <v>1</v>
      </c>
      <c r="AC73" s="11">
        <f>IF(OR('Used data'!Z73="Straight",'Used data'!Z73="Irrelevant",'Used data'!AA73="Irrelevant",'Used data'!AB73="Irrelevant"),1,1+1.961*1000/32.2*((('Used data'!AB73*3268/3600)/('Used data'!Z73/0.306))^2)*('Used data'!AA73/1000)/G73)</f>
        <v>1</v>
      </c>
      <c r="AD73" s="11">
        <f>IF(OR('Used data'!AC73="Irrelevant",'Used data'!AC73="No"),1,IF(AND('Used data'!AC73="Yes",OR('Used data'!Q73&lt;301,'Used data'!S73&lt;301)),1-(0.5*('Used data'!R73+'Used data'!T73)/('Used data'!G73*1000)),IF(AND('Used data'!AC73="Yes",OR('Used data'!Q73&lt;601,'Used data'!S73&lt;601)),1-(0.25*('Used data'!R73+'Used data'!T73)/('Used data'!G73*1000)),1)))</f>
        <v>1</v>
      </c>
      <c r="AE73" s="11">
        <f>IF(OR('Used data'!AC73="Irrelevant",'Used data'!AC73="No"),1,IF(AND('Used data'!AC73="Yes",OR('Used data'!Q73&lt;301,'Used data'!S73&lt;301)),1-(0.4*('Used data'!R73+'Used data'!T73)/('Used data'!G73*1000)),IF(AND('Used data'!AC73="Yes",OR('Used data'!Q73&lt;601,'Used data'!S73&lt;601)),1-(0.2*('Used data'!R73+'Used data'!T73)/('Used data'!G73*1000)),1)))</f>
        <v>1</v>
      </c>
      <c r="AF73" s="11">
        <f>IF('Used data'!AD73="110 kph",0.79,1)</f>
        <v>1</v>
      </c>
      <c r="AG73" s="11">
        <f>IF('Used data'!AD73="110 kph",0.94,1)</f>
        <v>1</v>
      </c>
      <c r="AH73" s="11">
        <f>IF('Used data'!AD73="110 kph",0.66,1)</f>
        <v>1</v>
      </c>
      <c r="AI73" s="11">
        <f>IF('Used data'!AD73="110 kph",0.82,1)</f>
        <v>1</v>
      </c>
      <c r="AJ73" s="11">
        <f>IF(AND('Used data'!AE73="Yes",I73="Entrance merge"),0.65*'Used data'!AF73+1-'Used data'!AF73,1)</f>
        <v>1</v>
      </c>
      <c r="AK73" s="12" t="str">
        <f t="shared" si="7"/>
        <v/>
      </c>
      <c r="AL73" s="12" t="str">
        <f t="shared" si="8"/>
        <v/>
      </c>
      <c r="AM73" s="12" t="str">
        <f t="shared" si="9"/>
        <v/>
      </c>
      <c r="AN73" s="12" t="str">
        <f t="shared" si="10"/>
        <v/>
      </c>
      <c r="AO73" s="12" t="str">
        <f t="shared" si="11"/>
        <v/>
      </c>
      <c r="AP73" s="12" t="str">
        <f t="shared" si="12"/>
        <v/>
      </c>
      <c r="AQ73" s="4" t="str">
        <f t="shared" si="13"/>
        <v/>
      </c>
    </row>
    <row r="74" spans="1:43" x14ac:dyDescent="0.3">
      <c r="A74" s="4" t="str">
        <f>IF('Input data'!A89="","",'Input data'!A89)</f>
        <v/>
      </c>
      <c r="B74" s="4" t="str">
        <f>IF('Input data'!B89="","",'Input data'!B89)</f>
        <v/>
      </c>
      <c r="C74" s="4" t="str">
        <f>IF('Input data'!C89="","",'Input data'!C89)</f>
        <v/>
      </c>
      <c r="D74" s="4" t="str">
        <f>IF('Input data'!D89="","",'Input data'!D89)</f>
        <v/>
      </c>
      <c r="E74" s="4" t="str">
        <f>IF('Input data'!E89="","",'Input data'!E89)</f>
        <v/>
      </c>
      <c r="F74" s="4" t="str">
        <f>IF('Input data'!F89="","",'Input data'!F89)</f>
        <v/>
      </c>
      <c r="G74" s="4">
        <f>IF('Input data'!G89="","",'Input data'!G89)</f>
        <v>0</v>
      </c>
      <c r="H74" s="4" t="str">
        <f>IF('Input data'!H89&gt;0.5,'Input data'!H89,"")</f>
        <v/>
      </c>
      <c r="I74" s="4" t="str">
        <f>IF('Input data'!I89="","",'Input data'!I89)</f>
        <v/>
      </c>
      <c r="J74" s="11">
        <f>IF('Used data'!J74="Irrelevant",1,IF('Used data'!J74&gt;3,1.2,1))</f>
        <v>1</v>
      </c>
      <c r="K74" s="11">
        <f>IF('Used data'!K74="Irrelevant",1,IF(AND(OR(I74="Motorway link",I74="Exit diverge",I74="Entrance merge"),'Used data'!K74&lt;3.5),1+(3.5-'Used data'!K74)*0.12,IF(AND(OR(I74="Exit ramp",I74="Entrance ramp"),'Used data'!K74&lt;3.5),1+(3.5-'Used data'!K74)*0.16,1)))</f>
        <v>1</v>
      </c>
      <c r="L74" s="11">
        <f>IF('Used data'!L74="Irrelevant",1,IF(AND('Used data'!L74="Yes",'Used data'!J74=2),0.6*'Used data'!M74+(1-'Used data'!M74),IF(AND('Used data'!L74="Yes",'Used data'!J74=3),0.7*'Used data'!M74+(1-'Used data'!M74),IF(AND('Used data'!L74="Yes",'Used data'!J74=4),0.76*'Used data'!M74+(1-'Used data'!M74),IF(AND('Used data'!L74="Yes",'Used data'!J74&gt;4.99999999),0.8*'Used data'!M74+(1-'Used data'!M74),1)))))</f>
        <v>1</v>
      </c>
      <c r="M74" s="11">
        <f>IF('Used data'!L74="Irrelevant",1,IF(AND('Used data'!L74="Yes",'Used data'!J74=2),0.8*'Used data'!M74+(1-'Used data'!M74),IF(AND('Used data'!L74="Yes",'Used data'!J74=3),0.85*'Used data'!M74+(1-'Used data'!M74),IF(AND('Used data'!L74="Yes",'Used data'!J74=4),0.88*'Used data'!M74+(1-'Used data'!M74),IF(AND('Used data'!L74="Yes",'Used data'!J74&gt;4.99999999),0.9*'Used data'!M74+(1-'Used data'!M74),1)))))</f>
        <v>1</v>
      </c>
      <c r="N74" s="11">
        <f>IF('Used data'!N74="Irrelevant",1,IF(AND(OR(I74="Motorway link",I74="Exit diverge",I74="Entrance merge"),'Used data'!N74&lt;3),1+(3-'Used data'!N74)*0.09333333,1))</f>
        <v>1</v>
      </c>
      <c r="O74" s="11">
        <f>IF('Used data'!N74="Irrelevant",1,IF(AND(OR(I74="Motorway link",I74="Exit diverge",I74="Entrance merge"),'Used data'!N74&lt;3),1+(3-'Used data'!N74)*0.19666667,1))</f>
        <v>1</v>
      </c>
      <c r="P74" s="11">
        <f>IF('Used data'!O74="Irrelevant",1,IF(AND(OR(I74="Motorway link",I74="Exit diverge",I74="Entrance merge"),'Used data'!O74&lt;3.00000001),1+(0.5-'Used data'!O74)*0.04,IF(AND(OR(I74="Exit ramp",I74="Entrance ramp"),'Used data'!O74&lt;3.00000001),1+(0.5-'Used data'!O74)*0.08,IF(OR(I74="Motorway link",I74="Exit diverge",I74="Entrance merge"),0.9,0.8))))</f>
        <v>1</v>
      </c>
      <c r="Q74" s="11">
        <f>IF('Used data'!P74="Irrelevant",1,IF(AND(OR(I74="Motorway link",I74="Exit diverge",I74="Entrance merge"),'Used data'!P74&lt;11.00000001),1+(5-'Used data'!P74)*0.01,0.94))</f>
        <v>1</v>
      </c>
      <c r="R74" s="11">
        <f>IF(OR('Used data'!Q74="Irrelevant",'Used data'!R74="Irrelevant",'Used data'!Q74="Straight"),1,IF(AND(OR(I74="Motorway link",I74="Exit diverge",I74="Entrance merge"),'Used data'!Q74&lt;4000),(EXP(0.1096*1746.5/'Used data'!Q74)/EXP(0.1096*1746.5/4000))*('Used data'!R74/1000)/G74+(G74-'Used data'!R74/1000)/G74,1))</f>
        <v>1</v>
      </c>
      <c r="S74" s="11">
        <f>IF(OR('Used data'!S74="Irrelevant",'Used data'!T74="Irrelevant",'Used data'!S74="Straight"),1,IF(AND(OR(I74="Motorway link",I74="Exit diverge",I74="Entrance merge"),'Used data'!S74&lt;4000),(EXP(0.1096*1746.5/'Used data'!S74)/EXP(0.1096*1746.5/4000))*('Used data'!T74/1000)/G74+(G74-'Used data'!T74/1000)/G74,1))</f>
        <v>1</v>
      </c>
      <c r="T74" s="11">
        <f>IF('Used data'!U74="Irrelevant",1,IF(AND(OR(I74="Motorway link",I74="Exit diverge",I74="Entrance merge",I74="Exit ramp",I74="Entrance ramp"),'Used data'!U74="Yes"),0.95,1))</f>
        <v>1</v>
      </c>
      <c r="U74" s="11">
        <f>IF('Used data'!U74="Irrelevant",1,IF(AND(OR(I74="Motorway link",I74="Exit diverge",I74="Entrance merge",I74="Exit ramp",I74="Entrance ramp"),'Used data'!U74="Yes"),0.96,1))</f>
        <v>1</v>
      </c>
      <c r="V74" s="11">
        <f>IF('Used data'!U74="Irrelevant",1,IF(AND(OR(I74="Motorway link",I74="Exit diverge",I74="Entrance merge",I74="Exit ramp",I74="Entrance ramp"),'Used data'!U74="Yes"),0.79,1))</f>
        <v>1</v>
      </c>
      <c r="W74" s="11">
        <f>IF('Used data'!U74="Irrelevant",1,IF(AND(OR(I74="Motorway link",I74="Exit diverge",I74="Entrance merge",I74="Exit ramp",I74="Entrance ramp"),'Used data'!U74="Yes"),0.94,1))</f>
        <v>1</v>
      </c>
      <c r="X74" s="11">
        <f>IF('Used data'!U74="Irrelevant",1,IF(AND(OR(I74="Motorway link",I74="Exit diverge",I74="Entrance merge",I74="Exit ramp",I74="Entrance ramp"),'Used data'!U74="Yes"),0.97,1))</f>
        <v>1</v>
      </c>
      <c r="Y74" s="11">
        <f>IF(AND(I74="Exit ramp",'Used data'!V74="2-curved diamond ramp"),1.32,IF(AND(I74="Exit ramp",'Used data'!V74="S-shaped ramp"),2.05,IF(AND(I74="Exit ramp",'Used data'!V74="U-shaped ramp"),4.11,IF(AND(I74="Exit ramp",'Used data'!V74="Flyover hook ramp"),5.15,IF(AND(I74="Exit ramp",'Used data'!V74="Directional ramp"),1.07,IF(AND(I74="Entrance ramp",'Used data'!V74="2-curved diamond ramp"),0.93,IF(AND(I74="Entrance ramp",'Used data'!V74="S-shaped ramp"),2.48,IF(AND(I74="Entrance ramp",'Used data'!V74="U-shaped ramp"),4.15,IF(AND(I74="Entrance ramp",'Used data'!V74="Flyover hook ramp"),5.26,IF(AND(I74="Entrance ramp",'Used data'!V74="Directional ramp"),1.42,1))))))))))</f>
        <v>1</v>
      </c>
      <c r="Z74" s="11">
        <f>IF(OR('Used data'!W74="Straight",'Used data'!W74="Irrelevant",'Used data'!X74="Irrelevant",'Used data'!Y74="Irrelevant"),1,1+1.545*1000/32.2*((('Used data'!Y74*3268/3600)/('Used data'!W74/0.306))^2)*('Used data'!X74/1000)/G74)</f>
        <v>1</v>
      </c>
      <c r="AA74" s="11">
        <f>IF(OR('Used data'!W74="Straight",'Used data'!W74="Irrelevant",'Used data'!X74="Irrelevant",'Used data'!Y74="Irrelevant"),1,1+1.961*1000/32.2*((('Used data'!Y74*3268/3600)/('Used data'!W74/0.306))^2)*('Used data'!X74/1000)/G74)</f>
        <v>1</v>
      </c>
      <c r="AB74" s="11">
        <f>IF(OR('Used data'!Z74="Straight",'Used data'!Z74="Irrelevant",'Used data'!AA74="Irrelevant",'Used data'!AB74="Irrelevant"),1,1+1.545*1000/32.2*((('Used data'!AB74*3268/3600)/('Used data'!Z74/0.306))^2)*('Used data'!AA74/1000)/G74)</f>
        <v>1</v>
      </c>
      <c r="AC74" s="11">
        <f>IF(OR('Used data'!Z74="Straight",'Used data'!Z74="Irrelevant",'Used data'!AA74="Irrelevant",'Used data'!AB74="Irrelevant"),1,1+1.961*1000/32.2*((('Used data'!AB74*3268/3600)/('Used data'!Z74/0.306))^2)*('Used data'!AA74/1000)/G74)</f>
        <v>1</v>
      </c>
      <c r="AD74" s="11">
        <f>IF(OR('Used data'!AC74="Irrelevant",'Used data'!AC74="No"),1,IF(AND('Used data'!AC74="Yes",OR('Used data'!Q74&lt;301,'Used data'!S74&lt;301)),1-(0.5*('Used data'!R74+'Used data'!T74)/('Used data'!G74*1000)),IF(AND('Used data'!AC74="Yes",OR('Used data'!Q74&lt;601,'Used data'!S74&lt;601)),1-(0.25*('Used data'!R74+'Used data'!T74)/('Used data'!G74*1000)),1)))</f>
        <v>1</v>
      </c>
      <c r="AE74" s="11">
        <f>IF(OR('Used data'!AC74="Irrelevant",'Used data'!AC74="No"),1,IF(AND('Used data'!AC74="Yes",OR('Used data'!Q74&lt;301,'Used data'!S74&lt;301)),1-(0.4*('Used data'!R74+'Used data'!T74)/('Used data'!G74*1000)),IF(AND('Used data'!AC74="Yes",OR('Used data'!Q74&lt;601,'Used data'!S74&lt;601)),1-(0.2*('Used data'!R74+'Used data'!T74)/('Used data'!G74*1000)),1)))</f>
        <v>1</v>
      </c>
      <c r="AF74" s="11">
        <f>IF('Used data'!AD74="110 kph",0.79,1)</f>
        <v>1</v>
      </c>
      <c r="AG74" s="11">
        <f>IF('Used data'!AD74="110 kph",0.94,1)</f>
        <v>1</v>
      </c>
      <c r="AH74" s="11">
        <f>IF('Used data'!AD74="110 kph",0.66,1)</f>
        <v>1</v>
      </c>
      <c r="AI74" s="11">
        <f>IF('Used data'!AD74="110 kph",0.82,1)</f>
        <v>1</v>
      </c>
      <c r="AJ74" s="11">
        <f>IF(AND('Used data'!AE74="Yes",I74="Entrance merge"),0.65*'Used data'!AF74+1-'Used data'!AF74,1)</f>
        <v>1</v>
      </c>
      <c r="AK74" s="12" t="str">
        <f t="shared" si="7"/>
        <v/>
      </c>
      <c r="AL74" s="12" t="str">
        <f t="shared" si="8"/>
        <v/>
      </c>
      <c r="AM74" s="12" t="str">
        <f t="shared" si="9"/>
        <v/>
      </c>
      <c r="AN74" s="12" t="str">
        <f t="shared" si="10"/>
        <v/>
      </c>
      <c r="AO74" s="12" t="str">
        <f t="shared" si="11"/>
        <v/>
      </c>
      <c r="AP74" s="12" t="str">
        <f t="shared" si="12"/>
        <v/>
      </c>
      <c r="AQ74" s="4" t="str">
        <f t="shared" si="13"/>
        <v/>
      </c>
    </row>
    <row r="75" spans="1:43" x14ac:dyDescent="0.3">
      <c r="A75" s="4" t="str">
        <f>IF('Input data'!A90="","",'Input data'!A90)</f>
        <v/>
      </c>
      <c r="B75" s="4" t="str">
        <f>IF('Input data'!B90="","",'Input data'!B90)</f>
        <v/>
      </c>
      <c r="C75" s="4" t="str">
        <f>IF('Input data'!C90="","",'Input data'!C90)</f>
        <v/>
      </c>
      <c r="D75" s="4" t="str">
        <f>IF('Input data'!D90="","",'Input data'!D90)</f>
        <v/>
      </c>
      <c r="E75" s="4" t="str">
        <f>IF('Input data'!E90="","",'Input data'!E90)</f>
        <v/>
      </c>
      <c r="F75" s="4" t="str">
        <f>IF('Input data'!F90="","",'Input data'!F90)</f>
        <v/>
      </c>
      <c r="G75" s="4">
        <f>IF('Input data'!G90="","",'Input data'!G90)</f>
        <v>0</v>
      </c>
      <c r="H75" s="4" t="str">
        <f>IF('Input data'!H90&gt;0.5,'Input data'!H90,"")</f>
        <v/>
      </c>
      <c r="I75" s="4" t="str">
        <f>IF('Input data'!I90="","",'Input data'!I90)</f>
        <v/>
      </c>
      <c r="J75" s="11">
        <f>IF('Used data'!J75="Irrelevant",1,IF('Used data'!J75&gt;3,1.2,1))</f>
        <v>1</v>
      </c>
      <c r="K75" s="11">
        <f>IF('Used data'!K75="Irrelevant",1,IF(AND(OR(I75="Motorway link",I75="Exit diverge",I75="Entrance merge"),'Used data'!K75&lt;3.5),1+(3.5-'Used data'!K75)*0.12,IF(AND(OR(I75="Exit ramp",I75="Entrance ramp"),'Used data'!K75&lt;3.5),1+(3.5-'Used data'!K75)*0.16,1)))</f>
        <v>1</v>
      </c>
      <c r="L75" s="11">
        <f>IF('Used data'!L75="Irrelevant",1,IF(AND('Used data'!L75="Yes",'Used data'!J75=2),0.6*'Used data'!M75+(1-'Used data'!M75),IF(AND('Used data'!L75="Yes",'Used data'!J75=3),0.7*'Used data'!M75+(1-'Used data'!M75),IF(AND('Used data'!L75="Yes",'Used data'!J75=4),0.76*'Used data'!M75+(1-'Used data'!M75),IF(AND('Used data'!L75="Yes",'Used data'!J75&gt;4.99999999),0.8*'Used data'!M75+(1-'Used data'!M75),1)))))</f>
        <v>1</v>
      </c>
      <c r="M75" s="11">
        <f>IF('Used data'!L75="Irrelevant",1,IF(AND('Used data'!L75="Yes",'Used data'!J75=2),0.8*'Used data'!M75+(1-'Used data'!M75),IF(AND('Used data'!L75="Yes",'Used data'!J75=3),0.85*'Used data'!M75+(1-'Used data'!M75),IF(AND('Used data'!L75="Yes",'Used data'!J75=4),0.88*'Used data'!M75+(1-'Used data'!M75),IF(AND('Used data'!L75="Yes",'Used data'!J75&gt;4.99999999),0.9*'Used data'!M75+(1-'Used data'!M75),1)))))</f>
        <v>1</v>
      </c>
      <c r="N75" s="11">
        <f>IF('Used data'!N75="Irrelevant",1,IF(AND(OR(I75="Motorway link",I75="Exit diverge",I75="Entrance merge"),'Used data'!N75&lt;3),1+(3-'Used data'!N75)*0.09333333,1))</f>
        <v>1</v>
      </c>
      <c r="O75" s="11">
        <f>IF('Used data'!N75="Irrelevant",1,IF(AND(OR(I75="Motorway link",I75="Exit diverge",I75="Entrance merge"),'Used data'!N75&lt;3),1+(3-'Used data'!N75)*0.19666667,1))</f>
        <v>1</v>
      </c>
      <c r="P75" s="11">
        <f>IF('Used data'!O75="Irrelevant",1,IF(AND(OR(I75="Motorway link",I75="Exit diverge",I75="Entrance merge"),'Used data'!O75&lt;3.00000001),1+(0.5-'Used data'!O75)*0.04,IF(AND(OR(I75="Exit ramp",I75="Entrance ramp"),'Used data'!O75&lt;3.00000001),1+(0.5-'Used data'!O75)*0.08,IF(OR(I75="Motorway link",I75="Exit diverge",I75="Entrance merge"),0.9,0.8))))</f>
        <v>1</v>
      </c>
      <c r="Q75" s="11">
        <f>IF('Used data'!P75="Irrelevant",1,IF(AND(OR(I75="Motorway link",I75="Exit diverge",I75="Entrance merge"),'Used data'!P75&lt;11.00000001),1+(5-'Used data'!P75)*0.01,0.94))</f>
        <v>1</v>
      </c>
      <c r="R75" s="11">
        <f>IF(OR('Used data'!Q75="Irrelevant",'Used data'!R75="Irrelevant",'Used data'!Q75="Straight"),1,IF(AND(OR(I75="Motorway link",I75="Exit diverge",I75="Entrance merge"),'Used data'!Q75&lt;4000),(EXP(0.1096*1746.5/'Used data'!Q75)/EXP(0.1096*1746.5/4000))*('Used data'!R75/1000)/G75+(G75-'Used data'!R75/1000)/G75,1))</f>
        <v>1</v>
      </c>
      <c r="S75" s="11">
        <f>IF(OR('Used data'!S75="Irrelevant",'Used data'!T75="Irrelevant",'Used data'!S75="Straight"),1,IF(AND(OR(I75="Motorway link",I75="Exit diverge",I75="Entrance merge"),'Used data'!S75&lt;4000),(EXP(0.1096*1746.5/'Used data'!S75)/EXP(0.1096*1746.5/4000))*('Used data'!T75/1000)/G75+(G75-'Used data'!T75/1000)/G75,1))</f>
        <v>1</v>
      </c>
      <c r="T75" s="11">
        <f>IF('Used data'!U75="Irrelevant",1,IF(AND(OR(I75="Motorway link",I75="Exit diverge",I75="Entrance merge",I75="Exit ramp",I75="Entrance ramp"),'Used data'!U75="Yes"),0.95,1))</f>
        <v>1</v>
      </c>
      <c r="U75" s="11">
        <f>IF('Used data'!U75="Irrelevant",1,IF(AND(OR(I75="Motorway link",I75="Exit diverge",I75="Entrance merge",I75="Exit ramp",I75="Entrance ramp"),'Used data'!U75="Yes"),0.96,1))</f>
        <v>1</v>
      </c>
      <c r="V75" s="11">
        <f>IF('Used data'!U75="Irrelevant",1,IF(AND(OR(I75="Motorway link",I75="Exit diverge",I75="Entrance merge",I75="Exit ramp",I75="Entrance ramp"),'Used data'!U75="Yes"),0.79,1))</f>
        <v>1</v>
      </c>
      <c r="W75" s="11">
        <f>IF('Used data'!U75="Irrelevant",1,IF(AND(OR(I75="Motorway link",I75="Exit diverge",I75="Entrance merge",I75="Exit ramp",I75="Entrance ramp"),'Used data'!U75="Yes"),0.94,1))</f>
        <v>1</v>
      </c>
      <c r="X75" s="11">
        <f>IF('Used data'!U75="Irrelevant",1,IF(AND(OR(I75="Motorway link",I75="Exit diverge",I75="Entrance merge",I75="Exit ramp",I75="Entrance ramp"),'Used data'!U75="Yes"),0.97,1))</f>
        <v>1</v>
      </c>
      <c r="Y75" s="11">
        <f>IF(AND(I75="Exit ramp",'Used data'!V75="2-curved diamond ramp"),1.32,IF(AND(I75="Exit ramp",'Used data'!V75="S-shaped ramp"),2.05,IF(AND(I75="Exit ramp",'Used data'!V75="U-shaped ramp"),4.11,IF(AND(I75="Exit ramp",'Used data'!V75="Flyover hook ramp"),5.15,IF(AND(I75="Exit ramp",'Used data'!V75="Directional ramp"),1.07,IF(AND(I75="Entrance ramp",'Used data'!V75="2-curved diamond ramp"),0.93,IF(AND(I75="Entrance ramp",'Used data'!V75="S-shaped ramp"),2.48,IF(AND(I75="Entrance ramp",'Used data'!V75="U-shaped ramp"),4.15,IF(AND(I75="Entrance ramp",'Used data'!V75="Flyover hook ramp"),5.26,IF(AND(I75="Entrance ramp",'Used data'!V75="Directional ramp"),1.42,1))))))))))</f>
        <v>1</v>
      </c>
      <c r="Z75" s="11">
        <f>IF(OR('Used data'!W75="Straight",'Used data'!W75="Irrelevant",'Used data'!X75="Irrelevant",'Used data'!Y75="Irrelevant"),1,1+1.545*1000/32.2*((('Used data'!Y75*3268/3600)/('Used data'!W75/0.306))^2)*('Used data'!X75/1000)/G75)</f>
        <v>1</v>
      </c>
      <c r="AA75" s="11">
        <f>IF(OR('Used data'!W75="Straight",'Used data'!W75="Irrelevant",'Used data'!X75="Irrelevant",'Used data'!Y75="Irrelevant"),1,1+1.961*1000/32.2*((('Used data'!Y75*3268/3600)/('Used data'!W75/0.306))^2)*('Used data'!X75/1000)/G75)</f>
        <v>1</v>
      </c>
      <c r="AB75" s="11">
        <f>IF(OR('Used data'!Z75="Straight",'Used data'!Z75="Irrelevant",'Used data'!AA75="Irrelevant",'Used data'!AB75="Irrelevant"),1,1+1.545*1000/32.2*((('Used data'!AB75*3268/3600)/('Used data'!Z75/0.306))^2)*('Used data'!AA75/1000)/G75)</f>
        <v>1</v>
      </c>
      <c r="AC75" s="11">
        <f>IF(OR('Used data'!Z75="Straight",'Used data'!Z75="Irrelevant",'Used data'!AA75="Irrelevant",'Used data'!AB75="Irrelevant"),1,1+1.961*1000/32.2*((('Used data'!AB75*3268/3600)/('Used data'!Z75/0.306))^2)*('Used data'!AA75/1000)/G75)</f>
        <v>1</v>
      </c>
      <c r="AD75" s="11">
        <f>IF(OR('Used data'!AC75="Irrelevant",'Used data'!AC75="No"),1,IF(AND('Used data'!AC75="Yes",OR('Used data'!Q75&lt;301,'Used data'!S75&lt;301)),1-(0.5*('Used data'!R75+'Used data'!T75)/('Used data'!G75*1000)),IF(AND('Used data'!AC75="Yes",OR('Used data'!Q75&lt;601,'Used data'!S75&lt;601)),1-(0.25*('Used data'!R75+'Used data'!T75)/('Used data'!G75*1000)),1)))</f>
        <v>1</v>
      </c>
      <c r="AE75" s="11">
        <f>IF(OR('Used data'!AC75="Irrelevant",'Used data'!AC75="No"),1,IF(AND('Used data'!AC75="Yes",OR('Used data'!Q75&lt;301,'Used data'!S75&lt;301)),1-(0.4*('Used data'!R75+'Used data'!T75)/('Used data'!G75*1000)),IF(AND('Used data'!AC75="Yes",OR('Used data'!Q75&lt;601,'Used data'!S75&lt;601)),1-(0.2*('Used data'!R75+'Used data'!T75)/('Used data'!G75*1000)),1)))</f>
        <v>1</v>
      </c>
      <c r="AF75" s="11">
        <f>IF('Used data'!AD75="110 kph",0.79,1)</f>
        <v>1</v>
      </c>
      <c r="AG75" s="11">
        <f>IF('Used data'!AD75="110 kph",0.94,1)</f>
        <v>1</v>
      </c>
      <c r="AH75" s="11">
        <f>IF('Used data'!AD75="110 kph",0.66,1)</f>
        <v>1</v>
      </c>
      <c r="AI75" s="11">
        <f>IF('Used data'!AD75="110 kph",0.82,1)</f>
        <v>1</v>
      </c>
      <c r="AJ75" s="11">
        <f>IF(AND('Used data'!AE75="Yes",I75="Entrance merge"),0.65*'Used data'!AF75+1-'Used data'!AF75,1)</f>
        <v>1</v>
      </c>
      <c r="AK75" s="12" t="str">
        <f t="shared" si="7"/>
        <v/>
      </c>
      <c r="AL75" s="12" t="str">
        <f t="shared" si="8"/>
        <v/>
      </c>
      <c r="AM75" s="12" t="str">
        <f t="shared" si="9"/>
        <v/>
      </c>
      <c r="AN75" s="12" t="str">
        <f t="shared" si="10"/>
        <v/>
      </c>
      <c r="AO75" s="12" t="str">
        <f t="shared" si="11"/>
        <v/>
      </c>
      <c r="AP75" s="12" t="str">
        <f t="shared" si="12"/>
        <v/>
      </c>
      <c r="AQ75" s="4" t="str">
        <f t="shared" si="13"/>
        <v/>
      </c>
    </row>
    <row r="76" spans="1:43" x14ac:dyDescent="0.3">
      <c r="A76" s="4" t="str">
        <f>IF('Input data'!A91="","",'Input data'!A91)</f>
        <v/>
      </c>
      <c r="B76" s="4" t="str">
        <f>IF('Input data'!B91="","",'Input data'!B91)</f>
        <v/>
      </c>
      <c r="C76" s="4" t="str">
        <f>IF('Input data'!C91="","",'Input data'!C91)</f>
        <v/>
      </c>
      <c r="D76" s="4" t="str">
        <f>IF('Input data'!D91="","",'Input data'!D91)</f>
        <v/>
      </c>
      <c r="E76" s="4" t="str">
        <f>IF('Input data'!E91="","",'Input data'!E91)</f>
        <v/>
      </c>
      <c r="F76" s="4" t="str">
        <f>IF('Input data'!F91="","",'Input data'!F91)</f>
        <v/>
      </c>
      <c r="G76" s="4">
        <f>IF('Input data'!G91="","",'Input data'!G91)</f>
        <v>0</v>
      </c>
      <c r="H76" s="4" t="str">
        <f>IF('Input data'!H91&gt;0.5,'Input data'!H91,"")</f>
        <v/>
      </c>
      <c r="I76" s="4" t="str">
        <f>IF('Input data'!I91="","",'Input data'!I91)</f>
        <v/>
      </c>
      <c r="J76" s="11">
        <f>IF('Used data'!J76="Irrelevant",1,IF('Used data'!J76&gt;3,1.2,1))</f>
        <v>1</v>
      </c>
      <c r="K76" s="11">
        <f>IF('Used data'!K76="Irrelevant",1,IF(AND(OR(I76="Motorway link",I76="Exit diverge",I76="Entrance merge"),'Used data'!K76&lt;3.5),1+(3.5-'Used data'!K76)*0.12,IF(AND(OR(I76="Exit ramp",I76="Entrance ramp"),'Used data'!K76&lt;3.5),1+(3.5-'Used data'!K76)*0.16,1)))</f>
        <v>1</v>
      </c>
      <c r="L76" s="11">
        <f>IF('Used data'!L76="Irrelevant",1,IF(AND('Used data'!L76="Yes",'Used data'!J76=2),0.6*'Used data'!M76+(1-'Used data'!M76),IF(AND('Used data'!L76="Yes",'Used data'!J76=3),0.7*'Used data'!M76+(1-'Used data'!M76),IF(AND('Used data'!L76="Yes",'Used data'!J76=4),0.76*'Used data'!M76+(1-'Used data'!M76),IF(AND('Used data'!L76="Yes",'Used data'!J76&gt;4.99999999),0.8*'Used data'!M76+(1-'Used data'!M76),1)))))</f>
        <v>1</v>
      </c>
      <c r="M76" s="11">
        <f>IF('Used data'!L76="Irrelevant",1,IF(AND('Used data'!L76="Yes",'Used data'!J76=2),0.8*'Used data'!M76+(1-'Used data'!M76),IF(AND('Used data'!L76="Yes",'Used data'!J76=3),0.85*'Used data'!M76+(1-'Used data'!M76),IF(AND('Used data'!L76="Yes",'Used data'!J76=4),0.88*'Used data'!M76+(1-'Used data'!M76),IF(AND('Used data'!L76="Yes",'Used data'!J76&gt;4.99999999),0.9*'Used data'!M76+(1-'Used data'!M76),1)))))</f>
        <v>1</v>
      </c>
      <c r="N76" s="11">
        <f>IF('Used data'!N76="Irrelevant",1,IF(AND(OR(I76="Motorway link",I76="Exit diverge",I76="Entrance merge"),'Used data'!N76&lt;3),1+(3-'Used data'!N76)*0.09333333,1))</f>
        <v>1</v>
      </c>
      <c r="O76" s="11">
        <f>IF('Used data'!N76="Irrelevant",1,IF(AND(OR(I76="Motorway link",I76="Exit diverge",I76="Entrance merge"),'Used data'!N76&lt;3),1+(3-'Used data'!N76)*0.19666667,1))</f>
        <v>1</v>
      </c>
      <c r="P76" s="11">
        <f>IF('Used data'!O76="Irrelevant",1,IF(AND(OR(I76="Motorway link",I76="Exit diverge",I76="Entrance merge"),'Used data'!O76&lt;3.00000001),1+(0.5-'Used data'!O76)*0.04,IF(AND(OR(I76="Exit ramp",I76="Entrance ramp"),'Used data'!O76&lt;3.00000001),1+(0.5-'Used data'!O76)*0.08,IF(OR(I76="Motorway link",I76="Exit diverge",I76="Entrance merge"),0.9,0.8))))</f>
        <v>1</v>
      </c>
      <c r="Q76" s="11">
        <f>IF('Used data'!P76="Irrelevant",1,IF(AND(OR(I76="Motorway link",I76="Exit diverge",I76="Entrance merge"),'Used data'!P76&lt;11.00000001),1+(5-'Used data'!P76)*0.01,0.94))</f>
        <v>1</v>
      </c>
      <c r="R76" s="11">
        <f>IF(OR('Used data'!Q76="Irrelevant",'Used data'!R76="Irrelevant",'Used data'!Q76="Straight"),1,IF(AND(OR(I76="Motorway link",I76="Exit diverge",I76="Entrance merge"),'Used data'!Q76&lt;4000),(EXP(0.1096*1746.5/'Used data'!Q76)/EXP(0.1096*1746.5/4000))*('Used data'!R76/1000)/G76+(G76-'Used data'!R76/1000)/G76,1))</f>
        <v>1</v>
      </c>
      <c r="S76" s="11">
        <f>IF(OR('Used data'!S76="Irrelevant",'Used data'!T76="Irrelevant",'Used data'!S76="Straight"),1,IF(AND(OR(I76="Motorway link",I76="Exit diverge",I76="Entrance merge"),'Used data'!S76&lt;4000),(EXP(0.1096*1746.5/'Used data'!S76)/EXP(0.1096*1746.5/4000))*('Used data'!T76/1000)/G76+(G76-'Used data'!T76/1000)/G76,1))</f>
        <v>1</v>
      </c>
      <c r="T76" s="11">
        <f>IF('Used data'!U76="Irrelevant",1,IF(AND(OR(I76="Motorway link",I76="Exit diverge",I76="Entrance merge",I76="Exit ramp",I76="Entrance ramp"),'Used data'!U76="Yes"),0.95,1))</f>
        <v>1</v>
      </c>
      <c r="U76" s="11">
        <f>IF('Used data'!U76="Irrelevant",1,IF(AND(OR(I76="Motorway link",I76="Exit diverge",I76="Entrance merge",I76="Exit ramp",I76="Entrance ramp"),'Used data'!U76="Yes"),0.96,1))</f>
        <v>1</v>
      </c>
      <c r="V76" s="11">
        <f>IF('Used data'!U76="Irrelevant",1,IF(AND(OR(I76="Motorway link",I76="Exit diverge",I76="Entrance merge",I76="Exit ramp",I76="Entrance ramp"),'Used data'!U76="Yes"),0.79,1))</f>
        <v>1</v>
      </c>
      <c r="W76" s="11">
        <f>IF('Used data'!U76="Irrelevant",1,IF(AND(OR(I76="Motorway link",I76="Exit diverge",I76="Entrance merge",I76="Exit ramp",I76="Entrance ramp"),'Used data'!U76="Yes"),0.94,1))</f>
        <v>1</v>
      </c>
      <c r="X76" s="11">
        <f>IF('Used data'!U76="Irrelevant",1,IF(AND(OR(I76="Motorway link",I76="Exit diverge",I76="Entrance merge",I76="Exit ramp",I76="Entrance ramp"),'Used data'!U76="Yes"),0.97,1))</f>
        <v>1</v>
      </c>
      <c r="Y76" s="11">
        <f>IF(AND(I76="Exit ramp",'Used data'!V76="2-curved diamond ramp"),1.32,IF(AND(I76="Exit ramp",'Used data'!V76="S-shaped ramp"),2.05,IF(AND(I76="Exit ramp",'Used data'!V76="U-shaped ramp"),4.11,IF(AND(I76="Exit ramp",'Used data'!V76="Flyover hook ramp"),5.15,IF(AND(I76="Exit ramp",'Used data'!V76="Directional ramp"),1.07,IF(AND(I76="Entrance ramp",'Used data'!V76="2-curved diamond ramp"),0.93,IF(AND(I76="Entrance ramp",'Used data'!V76="S-shaped ramp"),2.48,IF(AND(I76="Entrance ramp",'Used data'!V76="U-shaped ramp"),4.15,IF(AND(I76="Entrance ramp",'Used data'!V76="Flyover hook ramp"),5.26,IF(AND(I76="Entrance ramp",'Used data'!V76="Directional ramp"),1.42,1))))))))))</f>
        <v>1</v>
      </c>
      <c r="Z76" s="11">
        <f>IF(OR('Used data'!W76="Straight",'Used data'!W76="Irrelevant",'Used data'!X76="Irrelevant",'Used data'!Y76="Irrelevant"),1,1+1.545*1000/32.2*((('Used data'!Y76*3268/3600)/('Used data'!W76/0.306))^2)*('Used data'!X76/1000)/G76)</f>
        <v>1</v>
      </c>
      <c r="AA76" s="11">
        <f>IF(OR('Used data'!W76="Straight",'Used data'!W76="Irrelevant",'Used data'!X76="Irrelevant",'Used data'!Y76="Irrelevant"),1,1+1.961*1000/32.2*((('Used data'!Y76*3268/3600)/('Used data'!W76/0.306))^2)*('Used data'!X76/1000)/G76)</f>
        <v>1</v>
      </c>
      <c r="AB76" s="11">
        <f>IF(OR('Used data'!Z76="Straight",'Used data'!Z76="Irrelevant",'Used data'!AA76="Irrelevant",'Used data'!AB76="Irrelevant"),1,1+1.545*1000/32.2*((('Used data'!AB76*3268/3600)/('Used data'!Z76/0.306))^2)*('Used data'!AA76/1000)/G76)</f>
        <v>1</v>
      </c>
      <c r="AC76" s="11">
        <f>IF(OR('Used data'!Z76="Straight",'Used data'!Z76="Irrelevant",'Used data'!AA76="Irrelevant",'Used data'!AB76="Irrelevant"),1,1+1.961*1000/32.2*((('Used data'!AB76*3268/3600)/('Used data'!Z76/0.306))^2)*('Used data'!AA76/1000)/G76)</f>
        <v>1</v>
      </c>
      <c r="AD76" s="11">
        <f>IF(OR('Used data'!AC76="Irrelevant",'Used data'!AC76="No"),1,IF(AND('Used data'!AC76="Yes",OR('Used data'!Q76&lt;301,'Used data'!S76&lt;301)),1-(0.5*('Used data'!R76+'Used data'!T76)/('Used data'!G76*1000)),IF(AND('Used data'!AC76="Yes",OR('Used data'!Q76&lt;601,'Used data'!S76&lt;601)),1-(0.25*('Used data'!R76+'Used data'!T76)/('Used data'!G76*1000)),1)))</f>
        <v>1</v>
      </c>
      <c r="AE76" s="11">
        <f>IF(OR('Used data'!AC76="Irrelevant",'Used data'!AC76="No"),1,IF(AND('Used data'!AC76="Yes",OR('Used data'!Q76&lt;301,'Used data'!S76&lt;301)),1-(0.4*('Used data'!R76+'Used data'!T76)/('Used data'!G76*1000)),IF(AND('Used data'!AC76="Yes",OR('Used data'!Q76&lt;601,'Used data'!S76&lt;601)),1-(0.2*('Used data'!R76+'Used data'!T76)/('Used data'!G76*1000)),1)))</f>
        <v>1</v>
      </c>
      <c r="AF76" s="11">
        <f>IF('Used data'!AD76="110 kph",0.79,1)</f>
        <v>1</v>
      </c>
      <c r="AG76" s="11">
        <f>IF('Used data'!AD76="110 kph",0.94,1)</f>
        <v>1</v>
      </c>
      <c r="AH76" s="11">
        <f>IF('Used data'!AD76="110 kph",0.66,1)</f>
        <v>1</v>
      </c>
      <c r="AI76" s="11">
        <f>IF('Used data'!AD76="110 kph",0.82,1)</f>
        <v>1</v>
      </c>
      <c r="AJ76" s="11">
        <f>IF(AND('Used data'!AE76="Yes",I76="Entrance merge"),0.65*'Used data'!AF76+1-'Used data'!AF76,1)</f>
        <v>1</v>
      </c>
      <c r="AK76" s="12" t="str">
        <f t="shared" si="7"/>
        <v/>
      </c>
      <c r="AL76" s="12" t="str">
        <f t="shared" si="8"/>
        <v/>
      </c>
      <c r="AM76" s="12" t="str">
        <f t="shared" si="9"/>
        <v/>
      </c>
      <c r="AN76" s="12" t="str">
        <f t="shared" si="10"/>
        <v/>
      </c>
      <c r="AO76" s="12" t="str">
        <f t="shared" si="11"/>
        <v/>
      </c>
      <c r="AP76" s="12" t="str">
        <f t="shared" si="12"/>
        <v/>
      </c>
      <c r="AQ76" s="4" t="str">
        <f t="shared" si="13"/>
        <v/>
      </c>
    </row>
    <row r="77" spans="1:43" x14ac:dyDescent="0.3">
      <c r="A77" s="4" t="str">
        <f>IF('Input data'!A92="","",'Input data'!A92)</f>
        <v/>
      </c>
      <c r="B77" s="4" t="str">
        <f>IF('Input data'!B92="","",'Input data'!B92)</f>
        <v/>
      </c>
      <c r="C77" s="4" t="str">
        <f>IF('Input data'!C92="","",'Input data'!C92)</f>
        <v/>
      </c>
      <c r="D77" s="4" t="str">
        <f>IF('Input data'!D92="","",'Input data'!D92)</f>
        <v/>
      </c>
      <c r="E77" s="4" t="str">
        <f>IF('Input data'!E92="","",'Input data'!E92)</f>
        <v/>
      </c>
      <c r="F77" s="4" t="str">
        <f>IF('Input data'!F92="","",'Input data'!F92)</f>
        <v/>
      </c>
      <c r="G77" s="4">
        <f>IF('Input data'!G92="","",'Input data'!G92)</f>
        <v>0</v>
      </c>
      <c r="H77" s="4" t="str">
        <f>IF('Input data'!H92&gt;0.5,'Input data'!H92,"")</f>
        <v/>
      </c>
      <c r="I77" s="4" t="str">
        <f>IF('Input data'!I92="","",'Input data'!I92)</f>
        <v/>
      </c>
      <c r="J77" s="11">
        <f>IF('Used data'!J77="Irrelevant",1,IF('Used data'!J77&gt;3,1.2,1))</f>
        <v>1</v>
      </c>
      <c r="K77" s="11">
        <f>IF('Used data'!K77="Irrelevant",1,IF(AND(OR(I77="Motorway link",I77="Exit diverge",I77="Entrance merge"),'Used data'!K77&lt;3.5),1+(3.5-'Used data'!K77)*0.12,IF(AND(OR(I77="Exit ramp",I77="Entrance ramp"),'Used data'!K77&lt;3.5),1+(3.5-'Used data'!K77)*0.16,1)))</f>
        <v>1</v>
      </c>
      <c r="L77" s="11">
        <f>IF('Used data'!L77="Irrelevant",1,IF(AND('Used data'!L77="Yes",'Used data'!J77=2),0.6*'Used data'!M77+(1-'Used data'!M77),IF(AND('Used data'!L77="Yes",'Used data'!J77=3),0.7*'Used data'!M77+(1-'Used data'!M77),IF(AND('Used data'!L77="Yes",'Used data'!J77=4),0.76*'Used data'!M77+(1-'Used data'!M77),IF(AND('Used data'!L77="Yes",'Used data'!J77&gt;4.99999999),0.8*'Used data'!M77+(1-'Used data'!M77),1)))))</f>
        <v>1</v>
      </c>
      <c r="M77" s="11">
        <f>IF('Used data'!L77="Irrelevant",1,IF(AND('Used data'!L77="Yes",'Used data'!J77=2),0.8*'Used data'!M77+(1-'Used data'!M77),IF(AND('Used data'!L77="Yes",'Used data'!J77=3),0.85*'Used data'!M77+(1-'Used data'!M77),IF(AND('Used data'!L77="Yes",'Used data'!J77=4),0.88*'Used data'!M77+(1-'Used data'!M77),IF(AND('Used data'!L77="Yes",'Used data'!J77&gt;4.99999999),0.9*'Used data'!M77+(1-'Used data'!M77),1)))))</f>
        <v>1</v>
      </c>
      <c r="N77" s="11">
        <f>IF('Used data'!N77="Irrelevant",1,IF(AND(OR(I77="Motorway link",I77="Exit diverge",I77="Entrance merge"),'Used data'!N77&lt;3),1+(3-'Used data'!N77)*0.09333333,1))</f>
        <v>1</v>
      </c>
      <c r="O77" s="11">
        <f>IF('Used data'!N77="Irrelevant",1,IF(AND(OR(I77="Motorway link",I77="Exit diverge",I77="Entrance merge"),'Used data'!N77&lt;3),1+(3-'Used data'!N77)*0.19666667,1))</f>
        <v>1</v>
      </c>
      <c r="P77" s="11">
        <f>IF('Used data'!O77="Irrelevant",1,IF(AND(OR(I77="Motorway link",I77="Exit diverge",I77="Entrance merge"),'Used data'!O77&lt;3.00000001),1+(0.5-'Used data'!O77)*0.04,IF(AND(OR(I77="Exit ramp",I77="Entrance ramp"),'Used data'!O77&lt;3.00000001),1+(0.5-'Used data'!O77)*0.08,IF(OR(I77="Motorway link",I77="Exit diverge",I77="Entrance merge"),0.9,0.8))))</f>
        <v>1</v>
      </c>
      <c r="Q77" s="11">
        <f>IF('Used data'!P77="Irrelevant",1,IF(AND(OR(I77="Motorway link",I77="Exit diverge",I77="Entrance merge"),'Used data'!P77&lt;11.00000001),1+(5-'Used data'!P77)*0.01,0.94))</f>
        <v>1</v>
      </c>
      <c r="R77" s="11">
        <f>IF(OR('Used data'!Q77="Irrelevant",'Used data'!R77="Irrelevant",'Used data'!Q77="Straight"),1,IF(AND(OR(I77="Motorway link",I77="Exit diverge",I77="Entrance merge"),'Used data'!Q77&lt;4000),(EXP(0.1096*1746.5/'Used data'!Q77)/EXP(0.1096*1746.5/4000))*('Used data'!R77/1000)/G77+(G77-'Used data'!R77/1000)/G77,1))</f>
        <v>1</v>
      </c>
      <c r="S77" s="11">
        <f>IF(OR('Used data'!S77="Irrelevant",'Used data'!T77="Irrelevant",'Used data'!S77="Straight"),1,IF(AND(OR(I77="Motorway link",I77="Exit diverge",I77="Entrance merge"),'Used data'!S77&lt;4000),(EXP(0.1096*1746.5/'Used data'!S77)/EXP(0.1096*1746.5/4000))*('Used data'!T77/1000)/G77+(G77-'Used data'!T77/1000)/G77,1))</f>
        <v>1</v>
      </c>
      <c r="T77" s="11">
        <f>IF('Used data'!U77="Irrelevant",1,IF(AND(OR(I77="Motorway link",I77="Exit diverge",I77="Entrance merge",I77="Exit ramp",I77="Entrance ramp"),'Used data'!U77="Yes"),0.95,1))</f>
        <v>1</v>
      </c>
      <c r="U77" s="11">
        <f>IF('Used data'!U77="Irrelevant",1,IF(AND(OR(I77="Motorway link",I77="Exit diverge",I77="Entrance merge",I77="Exit ramp",I77="Entrance ramp"),'Used data'!U77="Yes"),0.96,1))</f>
        <v>1</v>
      </c>
      <c r="V77" s="11">
        <f>IF('Used data'!U77="Irrelevant",1,IF(AND(OR(I77="Motorway link",I77="Exit diverge",I77="Entrance merge",I77="Exit ramp",I77="Entrance ramp"),'Used data'!U77="Yes"),0.79,1))</f>
        <v>1</v>
      </c>
      <c r="W77" s="11">
        <f>IF('Used data'!U77="Irrelevant",1,IF(AND(OR(I77="Motorway link",I77="Exit diverge",I77="Entrance merge",I77="Exit ramp",I77="Entrance ramp"),'Used data'!U77="Yes"),0.94,1))</f>
        <v>1</v>
      </c>
      <c r="X77" s="11">
        <f>IF('Used data'!U77="Irrelevant",1,IF(AND(OR(I77="Motorway link",I77="Exit diverge",I77="Entrance merge",I77="Exit ramp",I77="Entrance ramp"),'Used data'!U77="Yes"),0.97,1))</f>
        <v>1</v>
      </c>
      <c r="Y77" s="11">
        <f>IF(AND(I77="Exit ramp",'Used data'!V77="2-curved diamond ramp"),1.32,IF(AND(I77="Exit ramp",'Used data'!V77="S-shaped ramp"),2.05,IF(AND(I77="Exit ramp",'Used data'!V77="U-shaped ramp"),4.11,IF(AND(I77="Exit ramp",'Used data'!V77="Flyover hook ramp"),5.15,IF(AND(I77="Exit ramp",'Used data'!V77="Directional ramp"),1.07,IF(AND(I77="Entrance ramp",'Used data'!V77="2-curved diamond ramp"),0.93,IF(AND(I77="Entrance ramp",'Used data'!V77="S-shaped ramp"),2.48,IF(AND(I77="Entrance ramp",'Used data'!V77="U-shaped ramp"),4.15,IF(AND(I77="Entrance ramp",'Used data'!V77="Flyover hook ramp"),5.26,IF(AND(I77="Entrance ramp",'Used data'!V77="Directional ramp"),1.42,1))))))))))</f>
        <v>1</v>
      </c>
      <c r="Z77" s="11">
        <f>IF(OR('Used data'!W77="Straight",'Used data'!W77="Irrelevant",'Used data'!X77="Irrelevant",'Used data'!Y77="Irrelevant"),1,1+1.545*1000/32.2*((('Used data'!Y77*3268/3600)/('Used data'!W77/0.306))^2)*('Used data'!X77/1000)/G77)</f>
        <v>1</v>
      </c>
      <c r="AA77" s="11">
        <f>IF(OR('Used data'!W77="Straight",'Used data'!W77="Irrelevant",'Used data'!X77="Irrelevant",'Used data'!Y77="Irrelevant"),1,1+1.961*1000/32.2*((('Used data'!Y77*3268/3600)/('Used data'!W77/0.306))^2)*('Used data'!X77/1000)/G77)</f>
        <v>1</v>
      </c>
      <c r="AB77" s="11">
        <f>IF(OR('Used data'!Z77="Straight",'Used data'!Z77="Irrelevant",'Used data'!AA77="Irrelevant",'Used data'!AB77="Irrelevant"),1,1+1.545*1000/32.2*((('Used data'!AB77*3268/3600)/('Used data'!Z77/0.306))^2)*('Used data'!AA77/1000)/G77)</f>
        <v>1</v>
      </c>
      <c r="AC77" s="11">
        <f>IF(OR('Used data'!Z77="Straight",'Used data'!Z77="Irrelevant",'Used data'!AA77="Irrelevant",'Used data'!AB77="Irrelevant"),1,1+1.961*1000/32.2*((('Used data'!AB77*3268/3600)/('Used data'!Z77/0.306))^2)*('Used data'!AA77/1000)/G77)</f>
        <v>1</v>
      </c>
      <c r="AD77" s="11">
        <f>IF(OR('Used data'!AC77="Irrelevant",'Used data'!AC77="No"),1,IF(AND('Used data'!AC77="Yes",OR('Used data'!Q77&lt;301,'Used data'!S77&lt;301)),1-(0.5*('Used data'!R77+'Used data'!T77)/('Used data'!G77*1000)),IF(AND('Used data'!AC77="Yes",OR('Used data'!Q77&lt;601,'Used data'!S77&lt;601)),1-(0.25*('Used data'!R77+'Used data'!T77)/('Used data'!G77*1000)),1)))</f>
        <v>1</v>
      </c>
      <c r="AE77" s="11">
        <f>IF(OR('Used data'!AC77="Irrelevant",'Used data'!AC77="No"),1,IF(AND('Used data'!AC77="Yes",OR('Used data'!Q77&lt;301,'Used data'!S77&lt;301)),1-(0.4*('Used data'!R77+'Used data'!T77)/('Used data'!G77*1000)),IF(AND('Used data'!AC77="Yes",OR('Used data'!Q77&lt;601,'Used data'!S77&lt;601)),1-(0.2*('Used data'!R77+'Used data'!T77)/('Used data'!G77*1000)),1)))</f>
        <v>1</v>
      </c>
      <c r="AF77" s="11">
        <f>IF('Used data'!AD77="110 kph",0.79,1)</f>
        <v>1</v>
      </c>
      <c r="AG77" s="11">
        <f>IF('Used data'!AD77="110 kph",0.94,1)</f>
        <v>1</v>
      </c>
      <c r="AH77" s="11">
        <f>IF('Used data'!AD77="110 kph",0.66,1)</f>
        <v>1</v>
      </c>
      <c r="AI77" s="11">
        <f>IF('Used data'!AD77="110 kph",0.82,1)</f>
        <v>1</v>
      </c>
      <c r="AJ77" s="11">
        <f>IF(AND('Used data'!AE77="Yes",I77="Entrance merge"),0.65*'Used data'!AF77+1-'Used data'!AF77,1)</f>
        <v>1</v>
      </c>
      <c r="AK77" s="12" t="str">
        <f t="shared" si="7"/>
        <v/>
      </c>
      <c r="AL77" s="12" t="str">
        <f t="shared" si="8"/>
        <v/>
      </c>
      <c r="AM77" s="12" t="str">
        <f t="shared" si="9"/>
        <v/>
      </c>
      <c r="AN77" s="12" t="str">
        <f t="shared" si="10"/>
        <v/>
      </c>
      <c r="AO77" s="12" t="str">
        <f t="shared" si="11"/>
        <v/>
      </c>
      <c r="AP77" s="12" t="str">
        <f t="shared" si="12"/>
        <v/>
      </c>
      <c r="AQ77" s="4" t="str">
        <f t="shared" si="13"/>
        <v/>
      </c>
    </row>
    <row r="78" spans="1:43" x14ac:dyDescent="0.3">
      <c r="A78" s="4" t="str">
        <f>IF('Input data'!A93="","",'Input data'!A93)</f>
        <v/>
      </c>
      <c r="B78" s="4" t="str">
        <f>IF('Input data'!B93="","",'Input data'!B93)</f>
        <v/>
      </c>
      <c r="C78" s="4" t="str">
        <f>IF('Input data'!C93="","",'Input data'!C93)</f>
        <v/>
      </c>
      <c r="D78" s="4" t="str">
        <f>IF('Input data'!D93="","",'Input data'!D93)</f>
        <v/>
      </c>
      <c r="E78" s="4" t="str">
        <f>IF('Input data'!E93="","",'Input data'!E93)</f>
        <v/>
      </c>
      <c r="F78" s="4" t="str">
        <f>IF('Input data'!F93="","",'Input data'!F93)</f>
        <v/>
      </c>
      <c r="G78" s="4">
        <f>IF('Input data'!G93="","",'Input data'!G93)</f>
        <v>0</v>
      </c>
      <c r="H78" s="4" t="str">
        <f>IF('Input data'!H93&gt;0.5,'Input data'!H93,"")</f>
        <v/>
      </c>
      <c r="I78" s="4" t="str">
        <f>IF('Input data'!I93="","",'Input data'!I93)</f>
        <v/>
      </c>
      <c r="J78" s="11">
        <f>IF('Used data'!J78="Irrelevant",1,IF('Used data'!J78&gt;3,1.2,1))</f>
        <v>1</v>
      </c>
      <c r="K78" s="11">
        <f>IF('Used data'!K78="Irrelevant",1,IF(AND(OR(I78="Motorway link",I78="Exit diverge",I78="Entrance merge"),'Used data'!K78&lt;3.5),1+(3.5-'Used data'!K78)*0.12,IF(AND(OR(I78="Exit ramp",I78="Entrance ramp"),'Used data'!K78&lt;3.5),1+(3.5-'Used data'!K78)*0.16,1)))</f>
        <v>1</v>
      </c>
      <c r="L78" s="11">
        <f>IF('Used data'!L78="Irrelevant",1,IF(AND('Used data'!L78="Yes",'Used data'!J78=2),0.6*'Used data'!M78+(1-'Used data'!M78),IF(AND('Used data'!L78="Yes",'Used data'!J78=3),0.7*'Used data'!M78+(1-'Used data'!M78),IF(AND('Used data'!L78="Yes",'Used data'!J78=4),0.76*'Used data'!M78+(1-'Used data'!M78),IF(AND('Used data'!L78="Yes",'Used data'!J78&gt;4.99999999),0.8*'Used data'!M78+(1-'Used data'!M78),1)))))</f>
        <v>1</v>
      </c>
      <c r="M78" s="11">
        <f>IF('Used data'!L78="Irrelevant",1,IF(AND('Used data'!L78="Yes",'Used data'!J78=2),0.8*'Used data'!M78+(1-'Used data'!M78),IF(AND('Used data'!L78="Yes",'Used data'!J78=3),0.85*'Used data'!M78+(1-'Used data'!M78),IF(AND('Used data'!L78="Yes",'Used data'!J78=4),0.88*'Used data'!M78+(1-'Used data'!M78),IF(AND('Used data'!L78="Yes",'Used data'!J78&gt;4.99999999),0.9*'Used data'!M78+(1-'Used data'!M78),1)))))</f>
        <v>1</v>
      </c>
      <c r="N78" s="11">
        <f>IF('Used data'!N78="Irrelevant",1,IF(AND(OR(I78="Motorway link",I78="Exit diverge",I78="Entrance merge"),'Used data'!N78&lt;3),1+(3-'Used data'!N78)*0.09333333,1))</f>
        <v>1</v>
      </c>
      <c r="O78" s="11">
        <f>IF('Used data'!N78="Irrelevant",1,IF(AND(OR(I78="Motorway link",I78="Exit diverge",I78="Entrance merge"),'Used data'!N78&lt;3),1+(3-'Used data'!N78)*0.19666667,1))</f>
        <v>1</v>
      </c>
      <c r="P78" s="11">
        <f>IF('Used data'!O78="Irrelevant",1,IF(AND(OR(I78="Motorway link",I78="Exit diverge",I78="Entrance merge"),'Used data'!O78&lt;3.00000001),1+(0.5-'Used data'!O78)*0.04,IF(AND(OR(I78="Exit ramp",I78="Entrance ramp"),'Used data'!O78&lt;3.00000001),1+(0.5-'Used data'!O78)*0.08,IF(OR(I78="Motorway link",I78="Exit diverge",I78="Entrance merge"),0.9,0.8))))</f>
        <v>1</v>
      </c>
      <c r="Q78" s="11">
        <f>IF('Used data'!P78="Irrelevant",1,IF(AND(OR(I78="Motorway link",I78="Exit diverge",I78="Entrance merge"),'Used data'!P78&lt;11.00000001),1+(5-'Used data'!P78)*0.01,0.94))</f>
        <v>1</v>
      </c>
      <c r="R78" s="11">
        <f>IF(OR('Used data'!Q78="Irrelevant",'Used data'!R78="Irrelevant",'Used data'!Q78="Straight"),1,IF(AND(OR(I78="Motorway link",I78="Exit diverge",I78="Entrance merge"),'Used data'!Q78&lt;4000),(EXP(0.1096*1746.5/'Used data'!Q78)/EXP(0.1096*1746.5/4000))*('Used data'!R78/1000)/G78+(G78-'Used data'!R78/1000)/G78,1))</f>
        <v>1</v>
      </c>
      <c r="S78" s="11">
        <f>IF(OR('Used data'!S78="Irrelevant",'Used data'!T78="Irrelevant",'Used data'!S78="Straight"),1,IF(AND(OR(I78="Motorway link",I78="Exit diverge",I78="Entrance merge"),'Used data'!S78&lt;4000),(EXP(0.1096*1746.5/'Used data'!S78)/EXP(0.1096*1746.5/4000))*('Used data'!T78/1000)/G78+(G78-'Used data'!T78/1000)/G78,1))</f>
        <v>1</v>
      </c>
      <c r="T78" s="11">
        <f>IF('Used data'!U78="Irrelevant",1,IF(AND(OR(I78="Motorway link",I78="Exit diverge",I78="Entrance merge",I78="Exit ramp",I78="Entrance ramp"),'Used data'!U78="Yes"),0.95,1))</f>
        <v>1</v>
      </c>
      <c r="U78" s="11">
        <f>IF('Used data'!U78="Irrelevant",1,IF(AND(OR(I78="Motorway link",I78="Exit diverge",I78="Entrance merge",I78="Exit ramp",I78="Entrance ramp"),'Used data'!U78="Yes"),0.96,1))</f>
        <v>1</v>
      </c>
      <c r="V78" s="11">
        <f>IF('Used data'!U78="Irrelevant",1,IF(AND(OR(I78="Motorway link",I78="Exit diverge",I78="Entrance merge",I78="Exit ramp",I78="Entrance ramp"),'Used data'!U78="Yes"),0.79,1))</f>
        <v>1</v>
      </c>
      <c r="W78" s="11">
        <f>IF('Used data'!U78="Irrelevant",1,IF(AND(OR(I78="Motorway link",I78="Exit diverge",I78="Entrance merge",I78="Exit ramp",I78="Entrance ramp"),'Used data'!U78="Yes"),0.94,1))</f>
        <v>1</v>
      </c>
      <c r="X78" s="11">
        <f>IF('Used data'!U78="Irrelevant",1,IF(AND(OR(I78="Motorway link",I78="Exit diverge",I78="Entrance merge",I78="Exit ramp",I78="Entrance ramp"),'Used data'!U78="Yes"),0.97,1))</f>
        <v>1</v>
      </c>
      <c r="Y78" s="11">
        <f>IF(AND(I78="Exit ramp",'Used data'!V78="2-curved diamond ramp"),1.32,IF(AND(I78="Exit ramp",'Used data'!V78="S-shaped ramp"),2.05,IF(AND(I78="Exit ramp",'Used data'!V78="U-shaped ramp"),4.11,IF(AND(I78="Exit ramp",'Used data'!V78="Flyover hook ramp"),5.15,IF(AND(I78="Exit ramp",'Used data'!V78="Directional ramp"),1.07,IF(AND(I78="Entrance ramp",'Used data'!V78="2-curved diamond ramp"),0.93,IF(AND(I78="Entrance ramp",'Used data'!V78="S-shaped ramp"),2.48,IF(AND(I78="Entrance ramp",'Used data'!V78="U-shaped ramp"),4.15,IF(AND(I78="Entrance ramp",'Used data'!V78="Flyover hook ramp"),5.26,IF(AND(I78="Entrance ramp",'Used data'!V78="Directional ramp"),1.42,1))))))))))</f>
        <v>1</v>
      </c>
      <c r="Z78" s="11">
        <f>IF(OR('Used data'!W78="Straight",'Used data'!W78="Irrelevant",'Used data'!X78="Irrelevant",'Used data'!Y78="Irrelevant"),1,1+1.545*1000/32.2*((('Used data'!Y78*3268/3600)/('Used data'!W78/0.306))^2)*('Used data'!X78/1000)/G78)</f>
        <v>1</v>
      </c>
      <c r="AA78" s="11">
        <f>IF(OR('Used data'!W78="Straight",'Used data'!W78="Irrelevant",'Used data'!X78="Irrelevant",'Used data'!Y78="Irrelevant"),1,1+1.961*1000/32.2*((('Used data'!Y78*3268/3600)/('Used data'!W78/0.306))^2)*('Used data'!X78/1000)/G78)</f>
        <v>1</v>
      </c>
      <c r="AB78" s="11">
        <f>IF(OR('Used data'!Z78="Straight",'Used data'!Z78="Irrelevant",'Used data'!AA78="Irrelevant",'Used data'!AB78="Irrelevant"),1,1+1.545*1000/32.2*((('Used data'!AB78*3268/3600)/('Used data'!Z78/0.306))^2)*('Used data'!AA78/1000)/G78)</f>
        <v>1</v>
      </c>
      <c r="AC78" s="11">
        <f>IF(OR('Used data'!Z78="Straight",'Used data'!Z78="Irrelevant",'Used data'!AA78="Irrelevant",'Used data'!AB78="Irrelevant"),1,1+1.961*1000/32.2*((('Used data'!AB78*3268/3600)/('Used data'!Z78/0.306))^2)*('Used data'!AA78/1000)/G78)</f>
        <v>1</v>
      </c>
      <c r="AD78" s="11">
        <f>IF(OR('Used data'!AC78="Irrelevant",'Used data'!AC78="No"),1,IF(AND('Used data'!AC78="Yes",OR('Used data'!Q78&lt;301,'Used data'!S78&lt;301)),1-(0.5*('Used data'!R78+'Used data'!T78)/('Used data'!G78*1000)),IF(AND('Used data'!AC78="Yes",OR('Used data'!Q78&lt;601,'Used data'!S78&lt;601)),1-(0.25*('Used data'!R78+'Used data'!T78)/('Used data'!G78*1000)),1)))</f>
        <v>1</v>
      </c>
      <c r="AE78" s="11">
        <f>IF(OR('Used data'!AC78="Irrelevant",'Used data'!AC78="No"),1,IF(AND('Used data'!AC78="Yes",OR('Used data'!Q78&lt;301,'Used data'!S78&lt;301)),1-(0.4*('Used data'!R78+'Used data'!T78)/('Used data'!G78*1000)),IF(AND('Used data'!AC78="Yes",OR('Used data'!Q78&lt;601,'Used data'!S78&lt;601)),1-(0.2*('Used data'!R78+'Used data'!T78)/('Used data'!G78*1000)),1)))</f>
        <v>1</v>
      </c>
      <c r="AF78" s="11">
        <f>IF('Used data'!AD78="110 kph",0.79,1)</f>
        <v>1</v>
      </c>
      <c r="AG78" s="11">
        <f>IF('Used data'!AD78="110 kph",0.94,1)</f>
        <v>1</v>
      </c>
      <c r="AH78" s="11">
        <f>IF('Used data'!AD78="110 kph",0.66,1)</f>
        <v>1</v>
      </c>
      <c r="AI78" s="11">
        <f>IF('Used data'!AD78="110 kph",0.82,1)</f>
        <v>1</v>
      </c>
      <c r="AJ78" s="11">
        <f>IF(AND('Used data'!AE78="Yes",I78="Entrance merge"),0.65*'Used data'!AF78+1-'Used data'!AF78,1)</f>
        <v>1</v>
      </c>
      <c r="AK78" s="12" t="str">
        <f t="shared" si="7"/>
        <v/>
      </c>
      <c r="AL78" s="12" t="str">
        <f t="shared" si="8"/>
        <v/>
      </c>
      <c r="AM78" s="12" t="str">
        <f t="shared" si="9"/>
        <v/>
      </c>
      <c r="AN78" s="12" t="str">
        <f t="shared" si="10"/>
        <v/>
      </c>
      <c r="AO78" s="12" t="str">
        <f t="shared" si="11"/>
        <v/>
      </c>
      <c r="AP78" s="12" t="str">
        <f t="shared" si="12"/>
        <v/>
      </c>
      <c r="AQ78" s="4" t="str">
        <f t="shared" si="13"/>
        <v/>
      </c>
    </row>
    <row r="79" spans="1:43" x14ac:dyDescent="0.3">
      <c r="A79" s="4" t="str">
        <f>IF('Input data'!A94="","",'Input data'!A94)</f>
        <v/>
      </c>
      <c r="B79" s="4" t="str">
        <f>IF('Input data'!B94="","",'Input data'!B94)</f>
        <v/>
      </c>
      <c r="C79" s="4" t="str">
        <f>IF('Input data'!C94="","",'Input data'!C94)</f>
        <v/>
      </c>
      <c r="D79" s="4" t="str">
        <f>IF('Input data'!D94="","",'Input data'!D94)</f>
        <v/>
      </c>
      <c r="E79" s="4" t="str">
        <f>IF('Input data'!E94="","",'Input data'!E94)</f>
        <v/>
      </c>
      <c r="F79" s="4" t="str">
        <f>IF('Input data'!F94="","",'Input data'!F94)</f>
        <v/>
      </c>
      <c r="G79" s="4">
        <f>IF('Input data'!G94="","",'Input data'!G94)</f>
        <v>0</v>
      </c>
      <c r="H79" s="4" t="str">
        <f>IF('Input data'!H94&gt;0.5,'Input data'!H94,"")</f>
        <v/>
      </c>
      <c r="I79" s="4" t="str">
        <f>IF('Input data'!I94="","",'Input data'!I94)</f>
        <v/>
      </c>
      <c r="J79" s="11">
        <f>IF('Used data'!J79="Irrelevant",1,IF('Used data'!J79&gt;3,1.2,1))</f>
        <v>1</v>
      </c>
      <c r="K79" s="11">
        <f>IF('Used data'!K79="Irrelevant",1,IF(AND(OR(I79="Motorway link",I79="Exit diverge",I79="Entrance merge"),'Used data'!K79&lt;3.5),1+(3.5-'Used data'!K79)*0.12,IF(AND(OR(I79="Exit ramp",I79="Entrance ramp"),'Used data'!K79&lt;3.5),1+(3.5-'Used data'!K79)*0.16,1)))</f>
        <v>1</v>
      </c>
      <c r="L79" s="11">
        <f>IF('Used data'!L79="Irrelevant",1,IF(AND('Used data'!L79="Yes",'Used data'!J79=2),0.6*'Used data'!M79+(1-'Used data'!M79),IF(AND('Used data'!L79="Yes",'Used data'!J79=3),0.7*'Used data'!M79+(1-'Used data'!M79),IF(AND('Used data'!L79="Yes",'Used data'!J79=4),0.76*'Used data'!M79+(1-'Used data'!M79),IF(AND('Used data'!L79="Yes",'Used data'!J79&gt;4.99999999),0.8*'Used data'!M79+(1-'Used data'!M79),1)))))</f>
        <v>1</v>
      </c>
      <c r="M79" s="11">
        <f>IF('Used data'!L79="Irrelevant",1,IF(AND('Used data'!L79="Yes",'Used data'!J79=2),0.8*'Used data'!M79+(1-'Used data'!M79),IF(AND('Used data'!L79="Yes",'Used data'!J79=3),0.85*'Used data'!M79+(1-'Used data'!M79),IF(AND('Used data'!L79="Yes",'Used data'!J79=4),0.88*'Used data'!M79+(1-'Used data'!M79),IF(AND('Used data'!L79="Yes",'Used data'!J79&gt;4.99999999),0.9*'Used data'!M79+(1-'Used data'!M79),1)))))</f>
        <v>1</v>
      </c>
      <c r="N79" s="11">
        <f>IF('Used data'!N79="Irrelevant",1,IF(AND(OR(I79="Motorway link",I79="Exit diverge",I79="Entrance merge"),'Used data'!N79&lt;3),1+(3-'Used data'!N79)*0.09333333,1))</f>
        <v>1</v>
      </c>
      <c r="O79" s="11">
        <f>IF('Used data'!N79="Irrelevant",1,IF(AND(OR(I79="Motorway link",I79="Exit diverge",I79="Entrance merge"),'Used data'!N79&lt;3),1+(3-'Used data'!N79)*0.19666667,1))</f>
        <v>1</v>
      </c>
      <c r="P79" s="11">
        <f>IF('Used data'!O79="Irrelevant",1,IF(AND(OR(I79="Motorway link",I79="Exit diverge",I79="Entrance merge"),'Used data'!O79&lt;3.00000001),1+(0.5-'Used data'!O79)*0.04,IF(AND(OR(I79="Exit ramp",I79="Entrance ramp"),'Used data'!O79&lt;3.00000001),1+(0.5-'Used data'!O79)*0.08,IF(OR(I79="Motorway link",I79="Exit diverge",I79="Entrance merge"),0.9,0.8))))</f>
        <v>1</v>
      </c>
      <c r="Q79" s="11">
        <f>IF('Used data'!P79="Irrelevant",1,IF(AND(OR(I79="Motorway link",I79="Exit diverge",I79="Entrance merge"),'Used data'!P79&lt;11.00000001),1+(5-'Used data'!P79)*0.01,0.94))</f>
        <v>1</v>
      </c>
      <c r="R79" s="11">
        <f>IF(OR('Used data'!Q79="Irrelevant",'Used data'!R79="Irrelevant",'Used data'!Q79="Straight"),1,IF(AND(OR(I79="Motorway link",I79="Exit diverge",I79="Entrance merge"),'Used data'!Q79&lt;4000),(EXP(0.1096*1746.5/'Used data'!Q79)/EXP(0.1096*1746.5/4000))*('Used data'!R79/1000)/G79+(G79-'Used data'!R79/1000)/G79,1))</f>
        <v>1</v>
      </c>
      <c r="S79" s="11">
        <f>IF(OR('Used data'!S79="Irrelevant",'Used data'!T79="Irrelevant",'Used data'!S79="Straight"),1,IF(AND(OR(I79="Motorway link",I79="Exit diverge",I79="Entrance merge"),'Used data'!S79&lt;4000),(EXP(0.1096*1746.5/'Used data'!S79)/EXP(0.1096*1746.5/4000))*('Used data'!T79/1000)/G79+(G79-'Used data'!T79/1000)/G79,1))</f>
        <v>1</v>
      </c>
      <c r="T79" s="11">
        <f>IF('Used data'!U79="Irrelevant",1,IF(AND(OR(I79="Motorway link",I79="Exit diverge",I79="Entrance merge",I79="Exit ramp",I79="Entrance ramp"),'Used data'!U79="Yes"),0.95,1))</f>
        <v>1</v>
      </c>
      <c r="U79" s="11">
        <f>IF('Used data'!U79="Irrelevant",1,IF(AND(OR(I79="Motorway link",I79="Exit diverge",I79="Entrance merge",I79="Exit ramp",I79="Entrance ramp"),'Used data'!U79="Yes"),0.96,1))</f>
        <v>1</v>
      </c>
      <c r="V79" s="11">
        <f>IF('Used data'!U79="Irrelevant",1,IF(AND(OR(I79="Motorway link",I79="Exit diverge",I79="Entrance merge",I79="Exit ramp",I79="Entrance ramp"),'Used data'!U79="Yes"),0.79,1))</f>
        <v>1</v>
      </c>
      <c r="W79" s="11">
        <f>IF('Used data'!U79="Irrelevant",1,IF(AND(OR(I79="Motorway link",I79="Exit diverge",I79="Entrance merge",I79="Exit ramp",I79="Entrance ramp"),'Used data'!U79="Yes"),0.94,1))</f>
        <v>1</v>
      </c>
      <c r="X79" s="11">
        <f>IF('Used data'!U79="Irrelevant",1,IF(AND(OR(I79="Motorway link",I79="Exit diverge",I79="Entrance merge",I79="Exit ramp",I79="Entrance ramp"),'Used data'!U79="Yes"),0.97,1))</f>
        <v>1</v>
      </c>
      <c r="Y79" s="11">
        <f>IF(AND(I79="Exit ramp",'Used data'!V79="2-curved diamond ramp"),1.32,IF(AND(I79="Exit ramp",'Used data'!V79="S-shaped ramp"),2.05,IF(AND(I79="Exit ramp",'Used data'!V79="U-shaped ramp"),4.11,IF(AND(I79="Exit ramp",'Used data'!V79="Flyover hook ramp"),5.15,IF(AND(I79="Exit ramp",'Used data'!V79="Directional ramp"),1.07,IF(AND(I79="Entrance ramp",'Used data'!V79="2-curved diamond ramp"),0.93,IF(AND(I79="Entrance ramp",'Used data'!V79="S-shaped ramp"),2.48,IF(AND(I79="Entrance ramp",'Used data'!V79="U-shaped ramp"),4.15,IF(AND(I79="Entrance ramp",'Used data'!V79="Flyover hook ramp"),5.26,IF(AND(I79="Entrance ramp",'Used data'!V79="Directional ramp"),1.42,1))))))))))</f>
        <v>1</v>
      </c>
      <c r="Z79" s="11">
        <f>IF(OR('Used data'!W79="Straight",'Used data'!W79="Irrelevant",'Used data'!X79="Irrelevant",'Used data'!Y79="Irrelevant"),1,1+1.545*1000/32.2*((('Used data'!Y79*3268/3600)/('Used data'!W79/0.306))^2)*('Used data'!X79/1000)/G79)</f>
        <v>1</v>
      </c>
      <c r="AA79" s="11">
        <f>IF(OR('Used data'!W79="Straight",'Used data'!W79="Irrelevant",'Used data'!X79="Irrelevant",'Used data'!Y79="Irrelevant"),1,1+1.961*1000/32.2*((('Used data'!Y79*3268/3600)/('Used data'!W79/0.306))^2)*('Used data'!X79/1000)/G79)</f>
        <v>1</v>
      </c>
      <c r="AB79" s="11">
        <f>IF(OR('Used data'!Z79="Straight",'Used data'!Z79="Irrelevant",'Used data'!AA79="Irrelevant",'Used data'!AB79="Irrelevant"),1,1+1.545*1000/32.2*((('Used data'!AB79*3268/3600)/('Used data'!Z79/0.306))^2)*('Used data'!AA79/1000)/G79)</f>
        <v>1</v>
      </c>
      <c r="AC79" s="11">
        <f>IF(OR('Used data'!Z79="Straight",'Used data'!Z79="Irrelevant",'Used data'!AA79="Irrelevant",'Used data'!AB79="Irrelevant"),1,1+1.961*1000/32.2*((('Used data'!AB79*3268/3600)/('Used data'!Z79/0.306))^2)*('Used data'!AA79/1000)/G79)</f>
        <v>1</v>
      </c>
      <c r="AD79" s="11">
        <f>IF(OR('Used data'!AC79="Irrelevant",'Used data'!AC79="No"),1,IF(AND('Used data'!AC79="Yes",OR('Used data'!Q79&lt;301,'Used data'!S79&lt;301)),1-(0.5*('Used data'!R79+'Used data'!T79)/('Used data'!G79*1000)),IF(AND('Used data'!AC79="Yes",OR('Used data'!Q79&lt;601,'Used data'!S79&lt;601)),1-(0.25*('Used data'!R79+'Used data'!T79)/('Used data'!G79*1000)),1)))</f>
        <v>1</v>
      </c>
      <c r="AE79" s="11">
        <f>IF(OR('Used data'!AC79="Irrelevant",'Used data'!AC79="No"),1,IF(AND('Used data'!AC79="Yes",OR('Used data'!Q79&lt;301,'Used data'!S79&lt;301)),1-(0.4*('Used data'!R79+'Used data'!T79)/('Used data'!G79*1000)),IF(AND('Used data'!AC79="Yes",OR('Used data'!Q79&lt;601,'Used data'!S79&lt;601)),1-(0.2*('Used data'!R79+'Used data'!T79)/('Used data'!G79*1000)),1)))</f>
        <v>1</v>
      </c>
      <c r="AF79" s="11">
        <f>IF('Used data'!AD79="110 kph",0.79,1)</f>
        <v>1</v>
      </c>
      <c r="AG79" s="11">
        <f>IF('Used data'!AD79="110 kph",0.94,1)</f>
        <v>1</v>
      </c>
      <c r="AH79" s="11">
        <f>IF('Used data'!AD79="110 kph",0.66,1)</f>
        <v>1</v>
      </c>
      <c r="AI79" s="11">
        <f>IF('Used data'!AD79="110 kph",0.82,1)</f>
        <v>1</v>
      </c>
      <c r="AJ79" s="11">
        <f>IF(AND('Used data'!AE79="Yes",I79="Entrance merge"),0.65*'Used data'!AF79+1-'Used data'!AF79,1)</f>
        <v>1</v>
      </c>
      <c r="AK79" s="12" t="str">
        <f t="shared" si="7"/>
        <v/>
      </c>
      <c r="AL79" s="12" t="str">
        <f t="shared" si="8"/>
        <v/>
      </c>
      <c r="AM79" s="12" t="str">
        <f t="shared" si="9"/>
        <v/>
      </c>
      <c r="AN79" s="12" t="str">
        <f t="shared" si="10"/>
        <v/>
      </c>
      <c r="AO79" s="12" t="str">
        <f t="shared" si="11"/>
        <v/>
      </c>
      <c r="AP79" s="12" t="str">
        <f t="shared" si="12"/>
        <v/>
      </c>
      <c r="AQ79" s="4" t="str">
        <f t="shared" si="13"/>
        <v/>
      </c>
    </row>
    <row r="80" spans="1:43" x14ac:dyDescent="0.3">
      <c r="A80" s="4" t="str">
        <f>IF('Input data'!A95="","",'Input data'!A95)</f>
        <v/>
      </c>
      <c r="B80" s="4" t="str">
        <f>IF('Input data'!B95="","",'Input data'!B95)</f>
        <v/>
      </c>
      <c r="C80" s="4" t="str">
        <f>IF('Input data'!C95="","",'Input data'!C95)</f>
        <v/>
      </c>
      <c r="D80" s="4" t="str">
        <f>IF('Input data'!D95="","",'Input data'!D95)</f>
        <v/>
      </c>
      <c r="E80" s="4" t="str">
        <f>IF('Input data'!E95="","",'Input data'!E95)</f>
        <v/>
      </c>
      <c r="F80" s="4" t="str">
        <f>IF('Input data'!F95="","",'Input data'!F95)</f>
        <v/>
      </c>
      <c r="G80" s="4">
        <f>IF('Input data'!G95="","",'Input data'!G95)</f>
        <v>0</v>
      </c>
      <c r="H80" s="4" t="str">
        <f>IF('Input data'!H95&gt;0.5,'Input data'!H95,"")</f>
        <v/>
      </c>
      <c r="I80" s="4" t="str">
        <f>IF('Input data'!I95="","",'Input data'!I95)</f>
        <v/>
      </c>
      <c r="J80" s="11">
        <f>IF('Used data'!J80="Irrelevant",1,IF('Used data'!J80&gt;3,1.2,1))</f>
        <v>1</v>
      </c>
      <c r="K80" s="11">
        <f>IF('Used data'!K80="Irrelevant",1,IF(AND(OR(I80="Motorway link",I80="Exit diverge",I80="Entrance merge"),'Used data'!K80&lt;3.5),1+(3.5-'Used data'!K80)*0.12,IF(AND(OR(I80="Exit ramp",I80="Entrance ramp"),'Used data'!K80&lt;3.5),1+(3.5-'Used data'!K80)*0.16,1)))</f>
        <v>1</v>
      </c>
      <c r="L80" s="11">
        <f>IF('Used data'!L80="Irrelevant",1,IF(AND('Used data'!L80="Yes",'Used data'!J80=2),0.6*'Used data'!M80+(1-'Used data'!M80),IF(AND('Used data'!L80="Yes",'Used data'!J80=3),0.7*'Used data'!M80+(1-'Used data'!M80),IF(AND('Used data'!L80="Yes",'Used data'!J80=4),0.76*'Used data'!M80+(1-'Used data'!M80),IF(AND('Used data'!L80="Yes",'Used data'!J80&gt;4.99999999),0.8*'Used data'!M80+(1-'Used data'!M80),1)))))</f>
        <v>1</v>
      </c>
      <c r="M80" s="11">
        <f>IF('Used data'!L80="Irrelevant",1,IF(AND('Used data'!L80="Yes",'Used data'!J80=2),0.8*'Used data'!M80+(1-'Used data'!M80),IF(AND('Used data'!L80="Yes",'Used data'!J80=3),0.85*'Used data'!M80+(1-'Used data'!M80),IF(AND('Used data'!L80="Yes",'Used data'!J80=4),0.88*'Used data'!M80+(1-'Used data'!M80),IF(AND('Used data'!L80="Yes",'Used data'!J80&gt;4.99999999),0.9*'Used data'!M80+(1-'Used data'!M80),1)))))</f>
        <v>1</v>
      </c>
      <c r="N80" s="11">
        <f>IF('Used data'!N80="Irrelevant",1,IF(AND(OR(I80="Motorway link",I80="Exit diverge",I80="Entrance merge"),'Used data'!N80&lt;3),1+(3-'Used data'!N80)*0.09333333,1))</f>
        <v>1</v>
      </c>
      <c r="O80" s="11">
        <f>IF('Used data'!N80="Irrelevant",1,IF(AND(OR(I80="Motorway link",I80="Exit diverge",I80="Entrance merge"),'Used data'!N80&lt;3),1+(3-'Used data'!N80)*0.19666667,1))</f>
        <v>1</v>
      </c>
      <c r="P80" s="11">
        <f>IF('Used data'!O80="Irrelevant",1,IF(AND(OR(I80="Motorway link",I80="Exit diverge",I80="Entrance merge"),'Used data'!O80&lt;3.00000001),1+(0.5-'Used data'!O80)*0.04,IF(AND(OR(I80="Exit ramp",I80="Entrance ramp"),'Used data'!O80&lt;3.00000001),1+(0.5-'Used data'!O80)*0.08,IF(OR(I80="Motorway link",I80="Exit diverge",I80="Entrance merge"),0.9,0.8))))</f>
        <v>1</v>
      </c>
      <c r="Q80" s="11">
        <f>IF('Used data'!P80="Irrelevant",1,IF(AND(OR(I80="Motorway link",I80="Exit diverge",I80="Entrance merge"),'Used data'!P80&lt;11.00000001),1+(5-'Used data'!P80)*0.01,0.94))</f>
        <v>1</v>
      </c>
      <c r="R80" s="11">
        <f>IF(OR('Used data'!Q80="Irrelevant",'Used data'!R80="Irrelevant",'Used data'!Q80="Straight"),1,IF(AND(OR(I80="Motorway link",I80="Exit diverge",I80="Entrance merge"),'Used data'!Q80&lt;4000),(EXP(0.1096*1746.5/'Used data'!Q80)/EXP(0.1096*1746.5/4000))*('Used data'!R80/1000)/G80+(G80-'Used data'!R80/1000)/G80,1))</f>
        <v>1</v>
      </c>
      <c r="S80" s="11">
        <f>IF(OR('Used data'!S80="Irrelevant",'Used data'!T80="Irrelevant",'Used data'!S80="Straight"),1,IF(AND(OR(I80="Motorway link",I80="Exit diverge",I80="Entrance merge"),'Used data'!S80&lt;4000),(EXP(0.1096*1746.5/'Used data'!S80)/EXP(0.1096*1746.5/4000))*('Used data'!T80/1000)/G80+(G80-'Used data'!T80/1000)/G80,1))</f>
        <v>1</v>
      </c>
      <c r="T80" s="11">
        <f>IF('Used data'!U80="Irrelevant",1,IF(AND(OR(I80="Motorway link",I80="Exit diverge",I80="Entrance merge",I80="Exit ramp",I80="Entrance ramp"),'Used data'!U80="Yes"),0.95,1))</f>
        <v>1</v>
      </c>
      <c r="U80" s="11">
        <f>IF('Used data'!U80="Irrelevant",1,IF(AND(OR(I80="Motorway link",I80="Exit diverge",I80="Entrance merge",I80="Exit ramp",I80="Entrance ramp"),'Used data'!U80="Yes"),0.96,1))</f>
        <v>1</v>
      </c>
      <c r="V80" s="11">
        <f>IF('Used data'!U80="Irrelevant",1,IF(AND(OR(I80="Motorway link",I80="Exit diverge",I80="Entrance merge",I80="Exit ramp",I80="Entrance ramp"),'Used data'!U80="Yes"),0.79,1))</f>
        <v>1</v>
      </c>
      <c r="W80" s="11">
        <f>IF('Used data'!U80="Irrelevant",1,IF(AND(OR(I80="Motorway link",I80="Exit diverge",I80="Entrance merge",I80="Exit ramp",I80="Entrance ramp"),'Used data'!U80="Yes"),0.94,1))</f>
        <v>1</v>
      </c>
      <c r="X80" s="11">
        <f>IF('Used data'!U80="Irrelevant",1,IF(AND(OR(I80="Motorway link",I80="Exit diverge",I80="Entrance merge",I80="Exit ramp",I80="Entrance ramp"),'Used data'!U80="Yes"),0.97,1))</f>
        <v>1</v>
      </c>
      <c r="Y80" s="11">
        <f>IF(AND(I80="Exit ramp",'Used data'!V80="2-curved diamond ramp"),1.32,IF(AND(I80="Exit ramp",'Used data'!V80="S-shaped ramp"),2.05,IF(AND(I80="Exit ramp",'Used data'!V80="U-shaped ramp"),4.11,IF(AND(I80="Exit ramp",'Used data'!V80="Flyover hook ramp"),5.15,IF(AND(I80="Exit ramp",'Used data'!V80="Directional ramp"),1.07,IF(AND(I80="Entrance ramp",'Used data'!V80="2-curved diamond ramp"),0.93,IF(AND(I80="Entrance ramp",'Used data'!V80="S-shaped ramp"),2.48,IF(AND(I80="Entrance ramp",'Used data'!V80="U-shaped ramp"),4.15,IF(AND(I80="Entrance ramp",'Used data'!V80="Flyover hook ramp"),5.26,IF(AND(I80="Entrance ramp",'Used data'!V80="Directional ramp"),1.42,1))))))))))</f>
        <v>1</v>
      </c>
      <c r="Z80" s="11">
        <f>IF(OR('Used data'!W80="Straight",'Used data'!W80="Irrelevant",'Used data'!X80="Irrelevant",'Used data'!Y80="Irrelevant"),1,1+1.545*1000/32.2*((('Used data'!Y80*3268/3600)/('Used data'!W80/0.306))^2)*('Used data'!X80/1000)/G80)</f>
        <v>1</v>
      </c>
      <c r="AA80" s="11">
        <f>IF(OR('Used data'!W80="Straight",'Used data'!W80="Irrelevant",'Used data'!X80="Irrelevant",'Used data'!Y80="Irrelevant"),1,1+1.961*1000/32.2*((('Used data'!Y80*3268/3600)/('Used data'!W80/0.306))^2)*('Used data'!X80/1000)/G80)</f>
        <v>1</v>
      </c>
      <c r="AB80" s="11">
        <f>IF(OR('Used data'!Z80="Straight",'Used data'!Z80="Irrelevant",'Used data'!AA80="Irrelevant",'Used data'!AB80="Irrelevant"),1,1+1.545*1000/32.2*((('Used data'!AB80*3268/3600)/('Used data'!Z80/0.306))^2)*('Used data'!AA80/1000)/G80)</f>
        <v>1</v>
      </c>
      <c r="AC80" s="11">
        <f>IF(OR('Used data'!Z80="Straight",'Used data'!Z80="Irrelevant",'Used data'!AA80="Irrelevant",'Used data'!AB80="Irrelevant"),1,1+1.961*1000/32.2*((('Used data'!AB80*3268/3600)/('Used data'!Z80/0.306))^2)*('Used data'!AA80/1000)/G80)</f>
        <v>1</v>
      </c>
      <c r="AD80" s="11">
        <f>IF(OR('Used data'!AC80="Irrelevant",'Used data'!AC80="No"),1,IF(AND('Used data'!AC80="Yes",OR('Used data'!Q80&lt;301,'Used data'!S80&lt;301)),1-(0.5*('Used data'!R80+'Used data'!T80)/('Used data'!G80*1000)),IF(AND('Used data'!AC80="Yes",OR('Used data'!Q80&lt;601,'Used data'!S80&lt;601)),1-(0.25*('Used data'!R80+'Used data'!T80)/('Used data'!G80*1000)),1)))</f>
        <v>1</v>
      </c>
      <c r="AE80" s="11">
        <f>IF(OR('Used data'!AC80="Irrelevant",'Used data'!AC80="No"),1,IF(AND('Used data'!AC80="Yes",OR('Used data'!Q80&lt;301,'Used data'!S80&lt;301)),1-(0.4*('Used data'!R80+'Used data'!T80)/('Used data'!G80*1000)),IF(AND('Used data'!AC80="Yes",OR('Used data'!Q80&lt;601,'Used data'!S80&lt;601)),1-(0.2*('Used data'!R80+'Used data'!T80)/('Used data'!G80*1000)),1)))</f>
        <v>1</v>
      </c>
      <c r="AF80" s="11">
        <f>IF('Used data'!AD80="110 kph",0.79,1)</f>
        <v>1</v>
      </c>
      <c r="AG80" s="11">
        <f>IF('Used data'!AD80="110 kph",0.94,1)</f>
        <v>1</v>
      </c>
      <c r="AH80" s="11">
        <f>IF('Used data'!AD80="110 kph",0.66,1)</f>
        <v>1</v>
      </c>
      <c r="AI80" s="11">
        <f>IF('Used data'!AD80="110 kph",0.82,1)</f>
        <v>1</v>
      </c>
      <c r="AJ80" s="11">
        <f>IF(AND('Used data'!AE80="Yes",I80="Entrance merge"),0.65*'Used data'!AF80+1-'Used data'!AF80,1)</f>
        <v>1</v>
      </c>
      <c r="AK80" s="12" t="str">
        <f t="shared" si="7"/>
        <v/>
      </c>
      <c r="AL80" s="12" t="str">
        <f t="shared" si="8"/>
        <v/>
      </c>
      <c r="AM80" s="12" t="str">
        <f t="shared" si="9"/>
        <v/>
      </c>
      <c r="AN80" s="12" t="str">
        <f t="shared" si="10"/>
        <v/>
      </c>
      <c r="AO80" s="12" t="str">
        <f t="shared" si="11"/>
        <v/>
      </c>
      <c r="AP80" s="12" t="str">
        <f t="shared" si="12"/>
        <v/>
      </c>
      <c r="AQ80" s="4" t="str">
        <f t="shared" si="13"/>
        <v/>
      </c>
    </row>
    <row r="81" spans="1:43" x14ac:dyDescent="0.3">
      <c r="A81" s="4" t="str">
        <f>IF('Input data'!A96="","",'Input data'!A96)</f>
        <v/>
      </c>
      <c r="B81" s="4" t="str">
        <f>IF('Input data'!B96="","",'Input data'!B96)</f>
        <v/>
      </c>
      <c r="C81" s="4" t="str">
        <f>IF('Input data'!C96="","",'Input data'!C96)</f>
        <v/>
      </c>
      <c r="D81" s="4" t="str">
        <f>IF('Input data'!D96="","",'Input data'!D96)</f>
        <v/>
      </c>
      <c r="E81" s="4" t="str">
        <f>IF('Input data'!E96="","",'Input data'!E96)</f>
        <v/>
      </c>
      <c r="F81" s="4" t="str">
        <f>IF('Input data'!F96="","",'Input data'!F96)</f>
        <v/>
      </c>
      <c r="G81" s="4">
        <f>IF('Input data'!G96="","",'Input data'!G96)</f>
        <v>0</v>
      </c>
      <c r="H81" s="4" t="str">
        <f>IF('Input data'!H96&gt;0.5,'Input data'!H96,"")</f>
        <v/>
      </c>
      <c r="I81" s="4" t="str">
        <f>IF('Input data'!I96="","",'Input data'!I96)</f>
        <v/>
      </c>
      <c r="J81" s="11">
        <f>IF('Used data'!J81="Irrelevant",1,IF('Used data'!J81&gt;3,1.2,1))</f>
        <v>1</v>
      </c>
      <c r="K81" s="11">
        <f>IF('Used data'!K81="Irrelevant",1,IF(AND(OR(I81="Motorway link",I81="Exit diverge",I81="Entrance merge"),'Used data'!K81&lt;3.5),1+(3.5-'Used data'!K81)*0.12,IF(AND(OR(I81="Exit ramp",I81="Entrance ramp"),'Used data'!K81&lt;3.5),1+(3.5-'Used data'!K81)*0.16,1)))</f>
        <v>1</v>
      </c>
      <c r="L81" s="11">
        <f>IF('Used data'!L81="Irrelevant",1,IF(AND('Used data'!L81="Yes",'Used data'!J81=2),0.6*'Used data'!M81+(1-'Used data'!M81),IF(AND('Used data'!L81="Yes",'Used data'!J81=3),0.7*'Used data'!M81+(1-'Used data'!M81),IF(AND('Used data'!L81="Yes",'Used data'!J81=4),0.76*'Used data'!M81+(1-'Used data'!M81),IF(AND('Used data'!L81="Yes",'Used data'!J81&gt;4.99999999),0.8*'Used data'!M81+(1-'Used data'!M81),1)))))</f>
        <v>1</v>
      </c>
      <c r="M81" s="11">
        <f>IF('Used data'!L81="Irrelevant",1,IF(AND('Used data'!L81="Yes",'Used data'!J81=2),0.8*'Used data'!M81+(1-'Used data'!M81),IF(AND('Used data'!L81="Yes",'Used data'!J81=3),0.85*'Used data'!M81+(1-'Used data'!M81),IF(AND('Used data'!L81="Yes",'Used data'!J81=4),0.88*'Used data'!M81+(1-'Used data'!M81),IF(AND('Used data'!L81="Yes",'Used data'!J81&gt;4.99999999),0.9*'Used data'!M81+(1-'Used data'!M81),1)))))</f>
        <v>1</v>
      </c>
      <c r="N81" s="11">
        <f>IF('Used data'!N81="Irrelevant",1,IF(AND(OR(I81="Motorway link",I81="Exit diverge",I81="Entrance merge"),'Used data'!N81&lt;3),1+(3-'Used data'!N81)*0.09333333,1))</f>
        <v>1</v>
      </c>
      <c r="O81" s="11">
        <f>IF('Used data'!N81="Irrelevant",1,IF(AND(OR(I81="Motorway link",I81="Exit diverge",I81="Entrance merge"),'Used data'!N81&lt;3),1+(3-'Used data'!N81)*0.19666667,1))</f>
        <v>1</v>
      </c>
      <c r="P81" s="11">
        <f>IF('Used data'!O81="Irrelevant",1,IF(AND(OR(I81="Motorway link",I81="Exit diverge",I81="Entrance merge"),'Used data'!O81&lt;3.00000001),1+(0.5-'Used data'!O81)*0.04,IF(AND(OR(I81="Exit ramp",I81="Entrance ramp"),'Used data'!O81&lt;3.00000001),1+(0.5-'Used data'!O81)*0.08,IF(OR(I81="Motorway link",I81="Exit diverge",I81="Entrance merge"),0.9,0.8))))</f>
        <v>1</v>
      </c>
      <c r="Q81" s="11">
        <f>IF('Used data'!P81="Irrelevant",1,IF(AND(OR(I81="Motorway link",I81="Exit diverge",I81="Entrance merge"),'Used data'!P81&lt;11.00000001),1+(5-'Used data'!P81)*0.01,0.94))</f>
        <v>1</v>
      </c>
      <c r="R81" s="11">
        <f>IF(OR('Used data'!Q81="Irrelevant",'Used data'!R81="Irrelevant",'Used data'!Q81="Straight"),1,IF(AND(OR(I81="Motorway link",I81="Exit diverge",I81="Entrance merge"),'Used data'!Q81&lt;4000),(EXP(0.1096*1746.5/'Used data'!Q81)/EXP(0.1096*1746.5/4000))*('Used data'!R81/1000)/G81+(G81-'Used data'!R81/1000)/G81,1))</f>
        <v>1</v>
      </c>
      <c r="S81" s="11">
        <f>IF(OR('Used data'!S81="Irrelevant",'Used data'!T81="Irrelevant",'Used data'!S81="Straight"),1,IF(AND(OR(I81="Motorway link",I81="Exit diverge",I81="Entrance merge"),'Used data'!S81&lt;4000),(EXP(0.1096*1746.5/'Used data'!S81)/EXP(0.1096*1746.5/4000))*('Used data'!T81/1000)/G81+(G81-'Used data'!T81/1000)/G81,1))</f>
        <v>1</v>
      </c>
      <c r="T81" s="11">
        <f>IF('Used data'!U81="Irrelevant",1,IF(AND(OR(I81="Motorway link",I81="Exit diverge",I81="Entrance merge",I81="Exit ramp",I81="Entrance ramp"),'Used data'!U81="Yes"),0.95,1))</f>
        <v>1</v>
      </c>
      <c r="U81" s="11">
        <f>IF('Used data'!U81="Irrelevant",1,IF(AND(OR(I81="Motorway link",I81="Exit diverge",I81="Entrance merge",I81="Exit ramp",I81="Entrance ramp"),'Used data'!U81="Yes"),0.96,1))</f>
        <v>1</v>
      </c>
      <c r="V81" s="11">
        <f>IF('Used data'!U81="Irrelevant",1,IF(AND(OR(I81="Motorway link",I81="Exit diverge",I81="Entrance merge",I81="Exit ramp",I81="Entrance ramp"),'Used data'!U81="Yes"),0.79,1))</f>
        <v>1</v>
      </c>
      <c r="W81" s="11">
        <f>IF('Used data'!U81="Irrelevant",1,IF(AND(OR(I81="Motorway link",I81="Exit diverge",I81="Entrance merge",I81="Exit ramp",I81="Entrance ramp"),'Used data'!U81="Yes"),0.94,1))</f>
        <v>1</v>
      </c>
      <c r="X81" s="11">
        <f>IF('Used data'!U81="Irrelevant",1,IF(AND(OR(I81="Motorway link",I81="Exit diverge",I81="Entrance merge",I81="Exit ramp",I81="Entrance ramp"),'Used data'!U81="Yes"),0.97,1))</f>
        <v>1</v>
      </c>
      <c r="Y81" s="11">
        <f>IF(AND(I81="Exit ramp",'Used data'!V81="2-curved diamond ramp"),1.32,IF(AND(I81="Exit ramp",'Used data'!V81="S-shaped ramp"),2.05,IF(AND(I81="Exit ramp",'Used data'!V81="U-shaped ramp"),4.11,IF(AND(I81="Exit ramp",'Used data'!V81="Flyover hook ramp"),5.15,IF(AND(I81="Exit ramp",'Used data'!V81="Directional ramp"),1.07,IF(AND(I81="Entrance ramp",'Used data'!V81="2-curved diamond ramp"),0.93,IF(AND(I81="Entrance ramp",'Used data'!V81="S-shaped ramp"),2.48,IF(AND(I81="Entrance ramp",'Used data'!V81="U-shaped ramp"),4.15,IF(AND(I81="Entrance ramp",'Used data'!V81="Flyover hook ramp"),5.26,IF(AND(I81="Entrance ramp",'Used data'!V81="Directional ramp"),1.42,1))))))))))</f>
        <v>1</v>
      </c>
      <c r="Z81" s="11">
        <f>IF(OR('Used data'!W81="Straight",'Used data'!W81="Irrelevant",'Used data'!X81="Irrelevant",'Used data'!Y81="Irrelevant"),1,1+1.545*1000/32.2*((('Used data'!Y81*3268/3600)/('Used data'!W81/0.306))^2)*('Used data'!X81/1000)/G81)</f>
        <v>1</v>
      </c>
      <c r="AA81" s="11">
        <f>IF(OR('Used data'!W81="Straight",'Used data'!W81="Irrelevant",'Used data'!X81="Irrelevant",'Used data'!Y81="Irrelevant"),1,1+1.961*1000/32.2*((('Used data'!Y81*3268/3600)/('Used data'!W81/0.306))^2)*('Used data'!X81/1000)/G81)</f>
        <v>1</v>
      </c>
      <c r="AB81" s="11">
        <f>IF(OR('Used data'!Z81="Straight",'Used data'!Z81="Irrelevant",'Used data'!AA81="Irrelevant",'Used data'!AB81="Irrelevant"),1,1+1.545*1000/32.2*((('Used data'!AB81*3268/3600)/('Used data'!Z81/0.306))^2)*('Used data'!AA81/1000)/G81)</f>
        <v>1</v>
      </c>
      <c r="AC81" s="11">
        <f>IF(OR('Used data'!Z81="Straight",'Used data'!Z81="Irrelevant",'Used data'!AA81="Irrelevant",'Used data'!AB81="Irrelevant"),1,1+1.961*1000/32.2*((('Used data'!AB81*3268/3600)/('Used data'!Z81/0.306))^2)*('Used data'!AA81/1000)/G81)</f>
        <v>1</v>
      </c>
      <c r="AD81" s="11">
        <f>IF(OR('Used data'!AC81="Irrelevant",'Used data'!AC81="No"),1,IF(AND('Used data'!AC81="Yes",OR('Used data'!Q81&lt;301,'Used data'!S81&lt;301)),1-(0.5*('Used data'!R81+'Used data'!T81)/('Used data'!G81*1000)),IF(AND('Used data'!AC81="Yes",OR('Used data'!Q81&lt;601,'Used data'!S81&lt;601)),1-(0.25*('Used data'!R81+'Used data'!T81)/('Used data'!G81*1000)),1)))</f>
        <v>1</v>
      </c>
      <c r="AE81" s="11">
        <f>IF(OR('Used data'!AC81="Irrelevant",'Used data'!AC81="No"),1,IF(AND('Used data'!AC81="Yes",OR('Used data'!Q81&lt;301,'Used data'!S81&lt;301)),1-(0.4*('Used data'!R81+'Used data'!T81)/('Used data'!G81*1000)),IF(AND('Used data'!AC81="Yes",OR('Used data'!Q81&lt;601,'Used data'!S81&lt;601)),1-(0.2*('Used data'!R81+'Used data'!T81)/('Used data'!G81*1000)),1)))</f>
        <v>1</v>
      </c>
      <c r="AF81" s="11">
        <f>IF('Used data'!AD81="110 kph",0.79,1)</f>
        <v>1</v>
      </c>
      <c r="AG81" s="11">
        <f>IF('Used data'!AD81="110 kph",0.94,1)</f>
        <v>1</v>
      </c>
      <c r="AH81" s="11">
        <f>IF('Used data'!AD81="110 kph",0.66,1)</f>
        <v>1</v>
      </c>
      <c r="AI81" s="11">
        <f>IF('Used data'!AD81="110 kph",0.82,1)</f>
        <v>1</v>
      </c>
      <c r="AJ81" s="11">
        <f>IF(AND('Used data'!AE81="Yes",I81="Entrance merge"),0.65*'Used data'!AF81+1-'Used data'!AF81,1)</f>
        <v>1</v>
      </c>
      <c r="AK81" s="12" t="str">
        <f t="shared" si="7"/>
        <v/>
      </c>
      <c r="AL81" s="12" t="str">
        <f t="shared" si="8"/>
        <v/>
      </c>
      <c r="AM81" s="12" t="str">
        <f t="shared" si="9"/>
        <v/>
      </c>
      <c r="AN81" s="12" t="str">
        <f t="shared" si="10"/>
        <v/>
      </c>
      <c r="AO81" s="12" t="str">
        <f t="shared" si="11"/>
        <v/>
      </c>
      <c r="AP81" s="12" t="str">
        <f t="shared" si="12"/>
        <v/>
      </c>
      <c r="AQ81" s="4" t="str">
        <f t="shared" si="13"/>
        <v/>
      </c>
    </row>
    <row r="82" spans="1:43" x14ac:dyDescent="0.3">
      <c r="A82" s="4" t="str">
        <f>IF('Input data'!A97="","",'Input data'!A97)</f>
        <v/>
      </c>
      <c r="B82" s="4" t="str">
        <f>IF('Input data'!B97="","",'Input data'!B97)</f>
        <v/>
      </c>
      <c r="C82" s="4" t="str">
        <f>IF('Input data'!C97="","",'Input data'!C97)</f>
        <v/>
      </c>
      <c r="D82" s="4" t="str">
        <f>IF('Input data'!D97="","",'Input data'!D97)</f>
        <v/>
      </c>
      <c r="E82" s="4" t="str">
        <f>IF('Input data'!E97="","",'Input data'!E97)</f>
        <v/>
      </c>
      <c r="F82" s="4" t="str">
        <f>IF('Input data'!F97="","",'Input data'!F97)</f>
        <v/>
      </c>
      <c r="G82" s="4">
        <f>IF('Input data'!G97="","",'Input data'!G97)</f>
        <v>0</v>
      </c>
      <c r="H82" s="4" t="str">
        <f>IF('Input data'!H97&gt;0.5,'Input data'!H97,"")</f>
        <v/>
      </c>
      <c r="I82" s="4" t="str">
        <f>IF('Input data'!I97="","",'Input data'!I97)</f>
        <v/>
      </c>
      <c r="J82" s="11">
        <f>IF('Used data'!J82="Irrelevant",1,IF('Used data'!J82&gt;3,1.2,1))</f>
        <v>1</v>
      </c>
      <c r="K82" s="11">
        <f>IF('Used data'!K82="Irrelevant",1,IF(AND(OR(I82="Motorway link",I82="Exit diverge",I82="Entrance merge"),'Used data'!K82&lt;3.5),1+(3.5-'Used data'!K82)*0.12,IF(AND(OR(I82="Exit ramp",I82="Entrance ramp"),'Used data'!K82&lt;3.5),1+(3.5-'Used data'!K82)*0.16,1)))</f>
        <v>1</v>
      </c>
      <c r="L82" s="11">
        <f>IF('Used data'!L82="Irrelevant",1,IF(AND('Used data'!L82="Yes",'Used data'!J82=2),0.6*'Used data'!M82+(1-'Used data'!M82),IF(AND('Used data'!L82="Yes",'Used data'!J82=3),0.7*'Used data'!M82+(1-'Used data'!M82),IF(AND('Used data'!L82="Yes",'Used data'!J82=4),0.76*'Used data'!M82+(1-'Used data'!M82),IF(AND('Used data'!L82="Yes",'Used data'!J82&gt;4.99999999),0.8*'Used data'!M82+(1-'Used data'!M82),1)))))</f>
        <v>1</v>
      </c>
      <c r="M82" s="11">
        <f>IF('Used data'!L82="Irrelevant",1,IF(AND('Used data'!L82="Yes",'Used data'!J82=2),0.8*'Used data'!M82+(1-'Used data'!M82),IF(AND('Used data'!L82="Yes",'Used data'!J82=3),0.85*'Used data'!M82+(1-'Used data'!M82),IF(AND('Used data'!L82="Yes",'Used data'!J82=4),0.88*'Used data'!M82+(1-'Used data'!M82),IF(AND('Used data'!L82="Yes",'Used data'!J82&gt;4.99999999),0.9*'Used data'!M82+(1-'Used data'!M82),1)))))</f>
        <v>1</v>
      </c>
      <c r="N82" s="11">
        <f>IF('Used data'!N82="Irrelevant",1,IF(AND(OR(I82="Motorway link",I82="Exit diverge",I82="Entrance merge"),'Used data'!N82&lt;3),1+(3-'Used data'!N82)*0.09333333,1))</f>
        <v>1</v>
      </c>
      <c r="O82" s="11">
        <f>IF('Used data'!N82="Irrelevant",1,IF(AND(OR(I82="Motorway link",I82="Exit diverge",I82="Entrance merge"),'Used data'!N82&lt;3),1+(3-'Used data'!N82)*0.19666667,1))</f>
        <v>1</v>
      </c>
      <c r="P82" s="11">
        <f>IF('Used data'!O82="Irrelevant",1,IF(AND(OR(I82="Motorway link",I82="Exit diverge",I82="Entrance merge"),'Used data'!O82&lt;3.00000001),1+(0.5-'Used data'!O82)*0.04,IF(AND(OR(I82="Exit ramp",I82="Entrance ramp"),'Used data'!O82&lt;3.00000001),1+(0.5-'Used data'!O82)*0.08,IF(OR(I82="Motorway link",I82="Exit diverge",I82="Entrance merge"),0.9,0.8))))</f>
        <v>1</v>
      </c>
      <c r="Q82" s="11">
        <f>IF('Used data'!P82="Irrelevant",1,IF(AND(OR(I82="Motorway link",I82="Exit diverge",I82="Entrance merge"),'Used data'!P82&lt;11.00000001),1+(5-'Used data'!P82)*0.01,0.94))</f>
        <v>1</v>
      </c>
      <c r="R82" s="11">
        <f>IF(OR('Used data'!Q82="Irrelevant",'Used data'!R82="Irrelevant",'Used data'!Q82="Straight"),1,IF(AND(OR(I82="Motorway link",I82="Exit diverge",I82="Entrance merge"),'Used data'!Q82&lt;4000),(EXP(0.1096*1746.5/'Used data'!Q82)/EXP(0.1096*1746.5/4000))*('Used data'!R82/1000)/G82+(G82-'Used data'!R82/1000)/G82,1))</f>
        <v>1</v>
      </c>
      <c r="S82" s="11">
        <f>IF(OR('Used data'!S82="Irrelevant",'Used data'!T82="Irrelevant",'Used data'!S82="Straight"),1,IF(AND(OR(I82="Motorway link",I82="Exit diverge",I82="Entrance merge"),'Used data'!S82&lt;4000),(EXP(0.1096*1746.5/'Used data'!S82)/EXP(0.1096*1746.5/4000))*('Used data'!T82/1000)/G82+(G82-'Used data'!T82/1000)/G82,1))</f>
        <v>1</v>
      </c>
      <c r="T82" s="11">
        <f>IF('Used data'!U82="Irrelevant",1,IF(AND(OR(I82="Motorway link",I82="Exit diverge",I82="Entrance merge",I82="Exit ramp",I82="Entrance ramp"),'Used data'!U82="Yes"),0.95,1))</f>
        <v>1</v>
      </c>
      <c r="U82" s="11">
        <f>IF('Used data'!U82="Irrelevant",1,IF(AND(OR(I82="Motorway link",I82="Exit diverge",I82="Entrance merge",I82="Exit ramp",I82="Entrance ramp"),'Used data'!U82="Yes"),0.96,1))</f>
        <v>1</v>
      </c>
      <c r="V82" s="11">
        <f>IF('Used data'!U82="Irrelevant",1,IF(AND(OR(I82="Motorway link",I82="Exit diverge",I82="Entrance merge",I82="Exit ramp",I82="Entrance ramp"),'Used data'!U82="Yes"),0.79,1))</f>
        <v>1</v>
      </c>
      <c r="W82" s="11">
        <f>IF('Used data'!U82="Irrelevant",1,IF(AND(OR(I82="Motorway link",I82="Exit diverge",I82="Entrance merge",I82="Exit ramp",I82="Entrance ramp"),'Used data'!U82="Yes"),0.94,1))</f>
        <v>1</v>
      </c>
      <c r="X82" s="11">
        <f>IF('Used data'!U82="Irrelevant",1,IF(AND(OR(I82="Motorway link",I82="Exit diverge",I82="Entrance merge",I82="Exit ramp",I82="Entrance ramp"),'Used data'!U82="Yes"),0.97,1))</f>
        <v>1</v>
      </c>
      <c r="Y82" s="11">
        <f>IF(AND(I82="Exit ramp",'Used data'!V82="2-curved diamond ramp"),1.32,IF(AND(I82="Exit ramp",'Used data'!V82="S-shaped ramp"),2.05,IF(AND(I82="Exit ramp",'Used data'!V82="U-shaped ramp"),4.11,IF(AND(I82="Exit ramp",'Used data'!V82="Flyover hook ramp"),5.15,IF(AND(I82="Exit ramp",'Used data'!V82="Directional ramp"),1.07,IF(AND(I82="Entrance ramp",'Used data'!V82="2-curved diamond ramp"),0.93,IF(AND(I82="Entrance ramp",'Used data'!V82="S-shaped ramp"),2.48,IF(AND(I82="Entrance ramp",'Used data'!V82="U-shaped ramp"),4.15,IF(AND(I82="Entrance ramp",'Used data'!V82="Flyover hook ramp"),5.26,IF(AND(I82="Entrance ramp",'Used data'!V82="Directional ramp"),1.42,1))))))))))</f>
        <v>1</v>
      </c>
      <c r="Z82" s="11">
        <f>IF(OR('Used data'!W82="Straight",'Used data'!W82="Irrelevant",'Used data'!X82="Irrelevant",'Used data'!Y82="Irrelevant"),1,1+1.545*1000/32.2*((('Used data'!Y82*3268/3600)/('Used data'!W82/0.306))^2)*('Used data'!X82/1000)/G82)</f>
        <v>1</v>
      </c>
      <c r="AA82" s="11">
        <f>IF(OR('Used data'!W82="Straight",'Used data'!W82="Irrelevant",'Used data'!X82="Irrelevant",'Used data'!Y82="Irrelevant"),1,1+1.961*1000/32.2*((('Used data'!Y82*3268/3600)/('Used data'!W82/0.306))^2)*('Used data'!X82/1000)/G82)</f>
        <v>1</v>
      </c>
      <c r="AB82" s="11">
        <f>IF(OR('Used data'!Z82="Straight",'Used data'!Z82="Irrelevant",'Used data'!AA82="Irrelevant",'Used data'!AB82="Irrelevant"),1,1+1.545*1000/32.2*((('Used data'!AB82*3268/3600)/('Used data'!Z82/0.306))^2)*('Used data'!AA82/1000)/G82)</f>
        <v>1</v>
      </c>
      <c r="AC82" s="11">
        <f>IF(OR('Used data'!Z82="Straight",'Used data'!Z82="Irrelevant",'Used data'!AA82="Irrelevant",'Used data'!AB82="Irrelevant"),1,1+1.961*1000/32.2*((('Used data'!AB82*3268/3600)/('Used data'!Z82/0.306))^2)*('Used data'!AA82/1000)/G82)</f>
        <v>1</v>
      </c>
      <c r="AD82" s="11">
        <f>IF(OR('Used data'!AC82="Irrelevant",'Used data'!AC82="No"),1,IF(AND('Used data'!AC82="Yes",OR('Used data'!Q82&lt;301,'Used data'!S82&lt;301)),1-(0.5*('Used data'!R82+'Used data'!T82)/('Used data'!G82*1000)),IF(AND('Used data'!AC82="Yes",OR('Used data'!Q82&lt;601,'Used data'!S82&lt;601)),1-(0.25*('Used data'!R82+'Used data'!T82)/('Used data'!G82*1000)),1)))</f>
        <v>1</v>
      </c>
      <c r="AE82" s="11">
        <f>IF(OR('Used data'!AC82="Irrelevant",'Used data'!AC82="No"),1,IF(AND('Used data'!AC82="Yes",OR('Used data'!Q82&lt;301,'Used data'!S82&lt;301)),1-(0.4*('Used data'!R82+'Used data'!T82)/('Used data'!G82*1000)),IF(AND('Used data'!AC82="Yes",OR('Used data'!Q82&lt;601,'Used data'!S82&lt;601)),1-(0.2*('Used data'!R82+'Used data'!T82)/('Used data'!G82*1000)),1)))</f>
        <v>1</v>
      </c>
      <c r="AF82" s="11">
        <f>IF('Used data'!AD82="110 kph",0.79,1)</f>
        <v>1</v>
      </c>
      <c r="AG82" s="11">
        <f>IF('Used data'!AD82="110 kph",0.94,1)</f>
        <v>1</v>
      </c>
      <c r="AH82" s="11">
        <f>IF('Used data'!AD82="110 kph",0.66,1)</f>
        <v>1</v>
      </c>
      <c r="AI82" s="11">
        <f>IF('Used data'!AD82="110 kph",0.82,1)</f>
        <v>1</v>
      </c>
      <c r="AJ82" s="11">
        <f>IF(AND('Used data'!AE82="Yes",I82="Entrance merge"),0.65*'Used data'!AF82+1-'Used data'!AF82,1)</f>
        <v>1</v>
      </c>
      <c r="AK82" s="12" t="str">
        <f t="shared" si="7"/>
        <v/>
      </c>
      <c r="AL82" s="12" t="str">
        <f t="shared" si="8"/>
        <v/>
      </c>
      <c r="AM82" s="12" t="str">
        <f t="shared" si="9"/>
        <v/>
      </c>
      <c r="AN82" s="12" t="str">
        <f t="shared" si="10"/>
        <v/>
      </c>
      <c r="AO82" s="12" t="str">
        <f t="shared" si="11"/>
        <v/>
      </c>
      <c r="AP82" s="12" t="str">
        <f t="shared" si="12"/>
        <v/>
      </c>
      <c r="AQ82" s="4" t="str">
        <f t="shared" si="13"/>
        <v/>
      </c>
    </row>
    <row r="83" spans="1:43" x14ac:dyDescent="0.3">
      <c r="A83" s="4" t="str">
        <f>IF('Input data'!A98="","",'Input data'!A98)</f>
        <v/>
      </c>
      <c r="B83" s="4" t="str">
        <f>IF('Input data'!B98="","",'Input data'!B98)</f>
        <v/>
      </c>
      <c r="C83" s="4" t="str">
        <f>IF('Input data'!C98="","",'Input data'!C98)</f>
        <v/>
      </c>
      <c r="D83" s="4" t="str">
        <f>IF('Input data'!D98="","",'Input data'!D98)</f>
        <v/>
      </c>
      <c r="E83" s="4" t="str">
        <f>IF('Input data'!E98="","",'Input data'!E98)</f>
        <v/>
      </c>
      <c r="F83" s="4" t="str">
        <f>IF('Input data'!F98="","",'Input data'!F98)</f>
        <v/>
      </c>
      <c r="G83" s="4">
        <f>IF('Input data'!G98="","",'Input data'!G98)</f>
        <v>0</v>
      </c>
      <c r="H83" s="4" t="str">
        <f>IF('Input data'!H98&gt;0.5,'Input data'!H98,"")</f>
        <v/>
      </c>
      <c r="I83" s="4" t="str">
        <f>IF('Input data'!I98="","",'Input data'!I98)</f>
        <v/>
      </c>
      <c r="J83" s="11">
        <f>IF('Used data'!J83="Irrelevant",1,IF('Used data'!J83&gt;3,1.2,1))</f>
        <v>1</v>
      </c>
      <c r="K83" s="11">
        <f>IF('Used data'!K83="Irrelevant",1,IF(AND(OR(I83="Motorway link",I83="Exit diverge",I83="Entrance merge"),'Used data'!K83&lt;3.5),1+(3.5-'Used data'!K83)*0.12,IF(AND(OR(I83="Exit ramp",I83="Entrance ramp"),'Used data'!K83&lt;3.5),1+(3.5-'Used data'!K83)*0.16,1)))</f>
        <v>1</v>
      </c>
      <c r="L83" s="11">
        <f>IF('Used data'!L83="Irrelevant",1,IF(AND('Used data'!L83="Yes",'Used data'!J83=2),0.6*'Used data'!M83+(1-'Used data'!M83),IF(AND('Used data'!L83="Yes",'Used data'!J83=3),0.7*'Used data'!M83+(1-'Used data'!M83),IF(AND('Used data'!L83="Yes",'Used data'!J83=4),0.76*'Used data'!M83+(1-'Used data'!M83),IF(AND('Used data'!L83="Yes",'Used data'!J83&gt;4.99999999),0.8*'Used data'!M83+(1-'Used data'!M83),1)))))</f>
        <v>1</v>
      </c>
      <c r="M83" s="11">
        <f>IF('Used data'!L83="Irrelevant",1,IF(AND('Used data'!L83="Yes",'Used data'!J83=2),0.8*'Used data'!M83+(1-'Used data'!M83),IF(AND('Used data'!L83="Yes",'Used data'!J83=3),0.85*'Used data'!M83+(1-'Used data'!M83),IF(AND('Used data'!L83="Yes",'Used data'!J83=4),0.88*'Used data'!M83+(1-'Used data'!M83),IF(AND('Used data'!L83="Yes",'Used data'!J83&gt;4.99999999),0.9*'Used data'!M83+(1-'Used data'!M83),1)))))</f>
        <v>1</v>
      </c>
      <c r="N83" s="11">
        <f>IF('Used data'!N83="Irrelevant",1,IF(AND(OR(I83="Motorway link",I83="Exit diverge",I83="Entrance merge"),'Used data'!N83&lt;3),1+(3-'Used data'!N83)*0.09333333,1))</f>
        <v>1</v>
      </c>
      <c r="O83" s="11">
        <f>IF('Used data'!N83="Irrelevant",1,IF(AND(OR(I83="Motorway link",I83="Exit diverge",I83="Entrance merge"),'Used data'!N83&lt;3),1+(3-'Used data'!N83)*0.19666667,1))</f>
        <v>1</v>
      </c>
      <c r="P83" s="11">
        <f>IF('Used data'!O83="Irrelevant",1,IF(AND(OR(I83="Motorway link",I83="Exit diverge",I83="Entrance merge"),'Used data'!O83&lt;3.00000001),1+(0.5-'Used data'!O83)*0.04,IF(AND(OR(I83="Exit ramp",I83="Entrance ramp"),'Used data'!O83&lt;3.00000001),1+(0.5-'Used data'!O83)*0.08,IF(OR(I83="Motorway link",I83="Exit diverge",I83="Entrance merge"),0.9,0.8))))</f>
        <v>1</v>
      </c>
      <c r="Q83" s="11">
        <f>IF('Used data'!P83="Irrelevant",1,IF(AND(OR(I83="Motorway link",I83="Exit diverge",I83="Entrance merge"),'Used data'!P83&lt;11.00000001),1+(5-'Used data'!P83)*0.01,0.94))</f>
        <v>1</v>
      </c>
      <c r="R83" s="11">
        <f>IF(OR('Used data'!Q83="Irrelevant",'Used data'!R83="Irrelevant",'Used data'!Q83="Straight"),1,IF(AND(OR(I83="Motorway link",I83="Exit diverge",I83="Entrance merge"),'Used data'!Q83&lt;4000),(EXP(0.1096*1746.5/'Used data'!Q83)/EXP(0.1096*1746.5/4000))*('Used data'!R83/1000)/G83+(G83-'Used data'!R83/1000)/G83,1))</f>
        <v>1</v>
      </c>
      <c r="S83" s="11">
        <f>IF(OR('Used data'!S83="Irrelevant",'Used data'!T83="Irrelevant",'Used data'!S83="Straight"),1,IF(AND(OR(I83="Motorway link",I83="Exit diverge",I83="Entrance merge"),'Used data'!S83&lt;4000),(EXP(0.1096*1746.5/'Used data'!S83)/EXP(0.1096*1746.5/4000))*('Used data'!T83/1000)/G83+(G83-'Used data'!T83/1000)/G83,1))</f>
        <v>1</v>
      </c>
      <c r="T83" s="11">
        <f>IF('Used data'!U83="Irrelevant",1,IF(AND(OR(I83="Motorway link",I83="Exit diverge",I83="Entrance merge",I83="Exit ramp",I83="Entrance ramp"),'Used data'!U83="Yes"),0.95,1))</f>
        <v>1</v>
      </c>
      <c r="U83" s="11">
        <f>IF('Used data'!U83="Irrelevant",1,IF(AND(OR(I83="Motorway link",I83="Exit diverge",I83="Entrance merge",I83="Exit ramp",I83="Entrance ramp"),'Used data'!U83="Yes"),0.96,1))</f>
        <v>1</v>
      </c>
      <c r="V83" s="11">
        <f>IF('Used data'!U83="Irrelevant",1,IF(AND(OR(I83="Motorway link",I83="Exit diverge",I83="Entrance merge",I83="Exit ramp",I83="Entrance ramp"),'Used data'!U83="Yes"),0.79,1))</f>
        <v>1</v>
      </c>
      <c r="W83" s="11">
        <f>IF('Used data'!U83="Irrelevant",1,IF(AND(OR(I83="Motorway link",I83="Exit diverge",I83="Entrance merge",I83="Exit ramp",I83="Entrance ramp"),'Used data'!U83="Yes"),0.94,1))</f>
        <v>1</v>
      </c>
      <c r="X83" s="11">
        <f>IF('Used data'!U83="Irrelevant",1,IF(AND(OR(I83="Motorway link",I83="Exit diverge",I83="Entrance merge",I83="Exit ramp",I83="Entrance ramp"),'Used data'!U83="Yes"),0.97,1))</f>
        <v>1</v>
      </c>
      <c r="Y83" s="11">
        <f>IF(AND(I83="Exit ramp",'Used data'!V83="2-curved diamond ramp"),1.32,IF(AND(I83="Exit ramp",'Used data'!V83="S-shaped ramp"),2.05,IF(AND(I83="Exit ramp",'Used data'!V83="U-shaped ramp"),4.11,IF(AND(I83="Exit ramp",'Used data'!V83="Flyover hook ramp"),5.15,IF(AND(I83="Exit ramp",'Used data'!V83="Directional ramp"),1.07,IF(AND(I83="Entrance ramp",'Used data'!V83="2-curved diamond ramp"),0.93,IF(AND(I83="Entrance ramp",'Used data'!V83="S-shaped ramp"),2.48,IF(AND(I83="Entrance ramp",'Used data'!V83="U-shaped ramp"),4.15,IF(AND(I83="Entrance ramp",'Used data'!V83="Flyover hook ramp"),5.26,IF(AND(I83="Entrance ramp",'Used data'!V83="Directional ramp"),1.42,1))))))))))</f>
        <v>1</v>
      </c>
      <c r="Z83" s="11">
        <f>IF(OR('Used data'!W83="Straight",'Used data'!W83="Irrelevant",'Used data'!X83="Irrelevant",'Used data'!Y83="Irrelevant"),1,1+1.545*1000/32.2*((('Used data'!Y83*3268/3600)/('Used data'!W83/0.306))^2)*('Used data'!X83/1000)/G83)</f>
        <v>1</v>
      </c>
      <c r="AA83" s="11">
        <f>IF(OR('Used data'!W83="Straight",'Used data'!W83="Irrelevant",'Used data'!X83="Irrelevant",'Used data'!Y83="Irrelevant"),1,1+1.961*1000/32.2*((('Used data'!Y83*3268/3600)/('Used data'!W83/0.306))^2)*('Used data'!X83/1000)/G83)</f>
        <v>1</v>
      </c>
      <c r="AB83" s="11">
        <f>IF(OR('Used data'!Z83="Straight",'Used data'!Z83="Irrelevant",'Used data'!AA83="Irrelevant",'Used data'!AB83="Irrelevant"),1,1+1.545*1000/32.2*((('Used data'!AB83*3268/3600)/('Used data'!Z83/0.306))^2)*('Used data'!AA83/1000)/G83)</f>
        <v>1</v>
      </c>
      <c r="AC83" s="11">
        <f>IF(OR('Used data'!Z83="Straight",'Used data'!Z83="Irrelevant",'Used data'!AA83="Irrelevant",'Used data'!AB83="Irrelevant"),1,1+1.961*1000/32.2*((('Used data'!AB83*3268/3600)/('Used data'!Z83/0.306))^2)*('Used data'!AA83/1000)/G83)</f>
        <v>1</v>
      </c>
      <c r="AD83" s="11">
        <f>IF(OR('Used data'!AC83="Irrelevant",'Used data'!AC83="No"),1,IF(AND('Used data'!AC83="Yes",OR('Used data'!Q83&lt;301,'Used data'!S83&lt;301)),1-(0.5*('Used data'!R83+'Used data'!T83)/('Used data'!G83*1000)),IF(AND('Used data'!AC83="Yes",OR('Used data'!Q83&lt;601,'Used data'!S83&lt;601)),1-(0.25*('Used data'!R83+'Used data'!T83)/('Used data'!G83*1000)),1)))</f>
        <v>1</v>
      </c>
      <c r="AE83" s="11">
        <f>IF(OR('Used data'!AC83="Irrelevant",'Used data'!AC83="No"),1,IF(AND('Used data'!AC83="Yes",OR('Used data'!Q83&lt;301,'Used data'!S83&lt;301)),1-(0.4*('Used data'!R83+'Used data'!T83)/('Used data'!G83*1000)),IF(AND('Used data'!AC83="Yes",OR('Used data'!Q83&lt;601,'Used data'!S83&lt;601)),1-(0.2*('Used data'!R83+'Used data'!T83)/('Used data'!G83*1000)),1)))</f>
        <v>1</v>
      </c>
      <c r="AF83" s="11">
        <f>IF('Used data'!AD83="110 kph",0.79,1)</f>
        <v>1</v>
      </c>
      <c r="AG83" s="11">
        <f>IF('Used data'!AD83="110 kph",0.94,1)</f>
        <v>1</v>
      </c>
      <c r="AH83" s="11">
        <f>IF('Used data'!AD83="110 kph",0.66,1)</f>
        <v>1</v>
      </c>
      <c r="AI83" s="11">
        <f>IF('Used data'!AD83="110 kph",0.82,1)</f>
        <v>1</v>
      </c>
      <c r="AJ83" s="11">
        <f>IF(AND('Used data'!AE83="Yes",I83="Entrance merge"),0.65*'Used data'!AF83+1-'Used data'!AF83,1)</f>
        <v>1</v>
      </c>
      <c r="AK83" s="12" t="str">
        <f t="shared" si="7"/>
        <v/>
      </c>
      <c r="AL83" s="12" t="str">
        <f t="shared" si="8"/>
        <v/>
      </c>
      <c r="AM83" s="12" t="str">
        <f t="shared" si="9"/>
        <v/>
      </c>
      <c r="AN83" s="12" t="str">
        <f t="shared" si="10"/>
        <v/>
      </c>
      <c r="AO83" s="12" t="str">
        <f t="shared" si="11"/>
        <v/>
      </c>
      <c r="AP83" s="12" t="str">
        <f t="shared" si="12"/>
        <v/>
      </c>
      <c r="AQ83" s="4" t="str">
        <f t="shared" si="13"/>
        <v/>
      </c>
    </row>
    <row r="84" spans="1:43" x14ac:dyDescent="0.3">
      <c r="A84" s="4" t="str">
        <f>IF('Input data'!A99="","",'Input data'!A99)</f>
        <v/>
      </c>
      <c r="B84" s="4" t="str">
        <f>IF('Input data'!B99="","",'Input data'!B99)</f>
        <v/>
      </c>
      <c r="C84" s="4" t="str">
        <f>IF('Input data'!C99="","",'Input data'!C99)</f>
        <v/>
      </c>
      <c r="D84" s="4" t="str">
        <f>IF('Input data'!D99="","",'Input data'!D99)</f>
        <v/>
      </c>
      <c r="E84" s="4" t="str">
        <f>IF('Input data'!E99="","",'Input data'!E99)</f>
        <v/>
      </c>
      <c r="F84" s="4" t="str">
        <f>IF('Input data'!F99="","",'Input data'!F99)</f>
        <v/>
      </c>
      <c r="G84" s="4">
        <f>IF('Input data'!G99="","",'Input data'!G99)</f>
        <v>0</v>
      </c>
      <c r="H84" s="4" t="str">
        <f>IF('Input data'!H99&gt;0.5,'Input data'!H99,"")</f>
        <v/>
      </c>
      <c r="I84" s="4" t="str">
        <f>IF('Input data'!I99="","",'Input data'!I99)</f>
        <v/>
      </c>
      <c r="J84" s="11">
        <f>IF('Used data'!J84="Irrelevant",1,IF('Used data'!J84&gt;3,1.2,1))</f>
        <v>1</v>
      </c>
      <c r="K84" s="11">
        <f>IF('Used data'!K84="Irrelevant",1,IF(AND(OR(I84="Motorway link",I84="Exit diverge",I84="Entrance merge"),'Used data'!K84&lt;3.5),1+(3.5-'Used data'!K84)*0.12,IF(AND(OR(I84="Exit ramp",I84="Entrance ramp"),'Used data'!K84&lt;3.5),1+(3.5-'Used data'!K84)*0.16,1)))</f>
        <v>1</v>
      </c>
      <c r="L84" s="11">
        <f>IF('Used data'!L84="Irrelevant",1,IF(AND('Used data'!L84="Yes",'Used data'!J84=2),0.6*'Used data'!M84+(1-'Used data'!M84),IF(AND('Used data'!L84="Yes",'Used data'!J84=3),0.7*'Used data'!M84+(1-'Used data'!M84),IF(AND('Used data'!L84="Yes",'Used data'!J84=4),0.76*'Used data'!M84+(1-'Used data'!M84),IF(AND('Used data'!L84="Yes",'Used data'!J84&gt;4.99999999),0.8*'Used data'!M84+(1-'Used data'!M84),1)))))</f>
        <v>1</v>
      </c>
      <c r="M84" s="11">
        <f>IF('Used data'!L84="Irrelevant",1,IF(AND('Used data'!L84="Yes",'Used data'!J84=2),0.8*'Used data'!M84+(1-'Used data'!M84),IF(AND('Used data'!L84="Yes",'Used data'!J84=3),0.85*'Used data'!M84+(1-'Used data'!M84),IF(AND('Used data'!L84="Yes",'Used data'!J84=4),0.88*'Used data'!M84+(1-'Used data'!M84),IF(AND('Used data'!L84="Yes",'Used data'!J84&gt;4.99999999),0.9*'Used data'!M84+(1-'Used data'!M84),1)))))</f>
        <v>1</v>
      </c>
      <c r="N84" s="11">
        <f>IF('Used data'!N84="Irrelevant",1,IF(AND(OR(I84="Motorway link",I84="Exit diverge",I84="Entrance merge"),'Used data'!N84&lt;3),1+(3-'Used data'!N84)*0.09333333,1))</f>
        <v>1</v>
      </c>
      <c r="O84" s="11">
        <f>IF('Used data'!N84="Irrelevant",1,IF(AND(OR(I84="Motorway link",I84="Exit diverge",I84="Entrance merge"),'Used data'!N84&lt;3),1+(3-'Used data'!N84)*0.19666667,1))</f>
        <v>1</v>
      </c>
      <c r="P84" s="11">
        <f>IF('Used data'!O84="Irrelevant",1,IF(AND(OR(I84="Motorway link",I84="Exit diverge",I84="Entrance merge"),'Used data'!O84&lt;3.00000001),1+(0.5-'Used data'!O84)*0.04,IF(AND(OR(I84="Exit ramp",I84="Entrance ramp"),'Used data'!O84&lt;3.00000001),1+(0.5-'Used data'!O84)*0.08,IF(OR(I84="Motorway link",I84="Exit diverge",I84="Entrance merge"),0.9,0.8))))</f>
        <v>1</v>
      </c>
      <c r="Q84" s="11">
        <f>IF('Used data'!P84="Irrelevant",1,IF(AND(OR(I84="Motorway link",I84="Exit diverge",I84="Entrance merge"),'Used data'!P84&lt;11.00000001),1+(5-'Used data'!P84)*0.01,0.94))</f>
        <v>1</v>
      </c>
      <c r="R84" s="11">
        <f>IF(OR('Used data'!Q84="Irrelevant",'Used data'!R84="Irrelevant",'Used data'!Q84="Straight"),1,IF(AND(OR(I84="Motorway link",I84="Exit diverge",I84="Entrance merge"),'Used data'!Q84&lt;4000),(EXP(0.1096*1746.5/'Used data'!Q84)/EXP(0.1096*1746.5/4000))*('Used data'!R84/1000)/G84+(G84-'Used data'!R84/1000)/G84,1))</f>
        <v>1</v>
      </c>
      <c r="S84" s="11">
        <f>IF(OR('Used data'!S84="Irrelevant",'Used data'!T84="Irrelevant",'Used data'!S84="Straight"),1,IF(AND(OR(I84="Motorway link",I84="Exit diverge",I84="Entrance merge"),'Used data'!S84&lt;4000),(EXP(0.1096*1746.5/'Used data'!S84)/EXP(0.1096*1746.5/4000))*('Used data'!T84/1000)/G84+(G84-'Used data'!T84/1000)/G84,1))</f>
        <v>1</v>
      </c>
      <c r="T84" s="11">
        <f>IF('Used data'!U84="Irrelevant",1,IF(AND(OR(I84="Motorway link",I84="Exit diverge",I84="Entrance merge",I84="Exit ramp",I84="Entrance ramp"),'Used data'!U84="Yes"),0.95,1))</f>
        <v>1</v>
      </c>
      <c r="U84" s="11">
        <f>IF('Used data'!U84="Irrelevant",1,IF(AND(OR(I84="Motorway link",I84="Exit diverge",I84="Entrance merge",I84="Exit ramp",I84="Entrance ramp"),'Used data'!U84="Yes"),0.96,1))</f>
        <v>1</v>
      </c>
      <c r="V84" s="11">
        <f>IF('Used data'!U84="Irrelevant",1,IF(AND(OR(I84="Motorway link",I84="Exit diverge",I84="Entrance merge",I84="Exit ramp",I84="Entrance ramp"),'Used data'!U84="Yes"),0.79,1))</f>
        <v>1</v>
      </c>
      <c r="W84" s="11">
        <f>IF('Used data'!U84="Irrelevant",1,IF(AND(OR(I84="Motorway link",I84="Exit diverge",I84="Entrance merge",I84="Exit ramp",I84="Entrance ramp"),'Used data'!U84="Yes"),0.94,1))</f>
        <v>1</v>
      </c>
      <c r="X84" s="11">
        <f>IF('Used data'!U84="Irrelevant",1,IF(AND(OR(I84="Motorway link",I84="Exit diverge",I84="Entrance merge",I84="Exit ramp",I84="Entrance ramp"),'Used data'!U84="Yes"),0.97,1))</f>
        <v>1</v>
      </c>
      <c r="Y84" s="11">
        <f>IF(AND(I84="Exit ramp",'Used data'!V84="2-curved diamond ramp"),1.32,IF(AND(I84="Exit ramp",'Used data'!V84="S-shaped ramp"),2.05,IF(AND(I84="Exit ramp",'Used data'!V84="U-shaped ramp"),4.11,IF(AND(I84="Exit ramp",'Used data'!V84="Flyover hook ramp"),5.15,IF(AND(I84="Exit ramp",'Used data'!V84="Directional ramp"),1.07,IF(AND(I84="Entrance ramp",'Used data'!V84="2-curved diamond ramp"),0.93,IF(AND(I84="Entrance ramp",'Used data'!V84="S-shaped ramp"),2.48,IF(AND(I84="Entrance ramp",'Used data'!V84="U-shaped ramp"),4.15,IF(AND(I84="Entrance ramp",'Used data'!V84="Flyover hook ramp"),5.26,IF(AND(I84="Entrance ramp",'Used data'!V84="Directional ramp"),1.42,1))))))))))</f>
        <v>1</v>
      </c>
      <c r="Z84" s="11">
        <f>IF(OR('Used data'!W84="Straight",'Used data'!W84="Irrelevant",'Used data'!X84="Irrelevant",'Used data'!Y84="Irrelevant"),1,1+1.545*1000/32.2*((('Used data'!Y84*3268/3600)/('Used data'!W84/0.306))^2)*('Used data'!X84/1000)/G84)</f>
        <v>1</v>
      </c>
      <c r="AA84" s="11">
        <f>IF(OR('Used data'!W84="Straight",'Used data'!W84="Irrelevant",'Used data'!X84="Irrelevant",'Used data'!Y84="Irrelevant"),1,1+1.961*1000/32.2*((('Used data'!Y84*3268/3600)/('Used data'!W84/0.306))^2)*('Used data'!X84/1000)/G84)</f>
        <v>1</v>
      </c>
      <c r="AB84" s="11">
        <f>IF(OR('Used data'!Z84="Straight",'Used data'!Z84="Irrelevant",'Used data'!AA84="Irrelevant",'Used data'!AB84="Irrelevant"),1,1+1.545*1000/32.2*((('Used data'!AB84*3268/3600)/('Used data'!Z84/0.306))^2)*('Used data'!AA84/1000)/G84)</f>
        <v>1</v>
      </c>
      <c r="AC84" s="11">
        <f>IF(OR('Used data'!Z84="Straight",'Used data'!Z84="Irrelevant",'Used data'!AA84="Irrelevant",'Used data'!AB84="Irrelevant"),1,1+1.961*1000/32.2*((('Used data'!AB84*3268/3600)/('Used data'!Z84/0.306))^2)*('Used data'!AA84/1000)/G84)</f>
        <v>1</v>
      </c>
      <c r="AD84" s="11">
        <f>IF(OR('Used data'!AC84="Irrelevant",'Used data'!AC84="No"),1,IF(AND('Used data'!AC84="Yes",OR('Used data'!Q84&lt;301,'Used data'!S84&lt;301)),1-(0.5*('Used data'!R84+'Used data'!T84)/('Used data'!G84*1000)),IF(AND('Used data'!AC84="Yes",OR('Used data'!Q84&lt;601,'Used data'!S84&lt;601)),1-(0.25*('Used data'!R84+'Used data'!T84)/('Used data'!G84*1000)),1)))</f>
        <v>1</v>
      </c>
      <c r="AE84" s="11">
        <f>IF(OR('Used data'!AC84="Irrelevant",'Used data'!AC84="No"),1,IF(AND('Used data'!AC84="Yes",OR('Used data'!Q84&lt;301,'Used data'!S84&lt;301)),1-(0.4*('Used data'!R84+'Used data'!T84)/('Used data'!G84*1000)),IF(AND('Used data'!AC84="Yes",OR('Used data'!Q84&lt;601,'Used data'!S84&lt;601)),1-(0.2*('Used data'!R84+'Used data'!T84)/('Used data'!G84*1000)),1)))</f>
        <v>1</v>
      </c>
      <c r="AF84" s="11">
        <f>IF('Used data'!AD84="110 kph",0.79,1)</f>
        <v>1</v>
      </c>
      <c r="AG84" s="11">
        <f>IF('Used data'!AD84="110 kph",0.94,1)</f>
        <v>1</v>
      </c>
      <c r="AH84" s="11">
        <f>IF('Used data'!AD84="110 kph",0.66,1)</f>
        <v>1</v>
      </c>
      <c r="AI84" s="11">
        <f>IF('Used data'!AD84="110 kph",0.82,1)</f>
        <v>1</v>
      </c>
      <c r="AJ84" s="11">
        <f>IF(AND('Used data'!AE84="Yes",I84="Entrance merge"),0.65*'Used data'!AF84+1-'Used data'!AF84,1)</f>
        <v>1</v>
      </c>
      <c r="AK84" s="12" t="str">
        <f t="shared" si="7"/>
        <v/>
      </c>
      <c r="AL84" s="12" t="str">
        <f t="shared" si="8"/>
        <v/>
      </c>
      <c r="AM84" s="12" t="str">
        <f t="shared" si="9"/>
        <v/>
      </c>
      <c r="AN84" s="12" t="str">
        <f t="shared" si="10"/>
        <v/>
      </c>
      <c r="AO84" s="12" t="str">
        <f t="shared" si="11"/>
        <v/>
      </c>
      <c r="AP84" s="12" t="str">
        <f t="shared" si="12"/>
        <v/>
      </c>
      <c r="AQ84" s="4" t="str">
        <f t="shared" si="13"/>
        <v/>
      </c>
    </row>
    <row r="85" spans="1:43" x14ac:dyDescent="0.3">
      <c r="A85" s="4" t="str">
        <f>IF('Input data'!A100="","",'Input data'!A100)</f>
        <v/>
      </c>
      <c r="B85" s="4" t="str">
        <f>IF('Input data'!B100="","",'Input data'!B100)</f>
        <v/>
      </c>
      <c r="C85" s="4" t="str">
        <f>IF('Input data'!C100="","",'Input data'!C100)</f>
        <v/>
      </c>
      <c r="D85" s="4" t="str">
        <f>IF('Input data'!D100="","",'Input data'!D100)</f>
        <v/>
      </c>
      <c r="E85" s="4" t="str">
        <f>IF('Input data'!E100="","",'Input data'!E100)</f>
        <v/>
      </c>
      <c r="F85" s="4" t="str">
        <f>IF('Input data'!F100="","",'Input data'!F100)</f>
        <v/>
      </c>
      <c r="G85" s="4">
        <f>IF('Input data'!G100="","",'Input data'!G100)</f>
        <v>0</v>
      </c>
      <c r="H85" s="4" t="str">
        <f>IF('Input data'!H100&gt;0.5,'Input data'!H100,"")</f>
        <v/>
      </c>
      <c r="I85" s="4" t="str">
        <f>IF('Input data'!I100="","",'Input data'!I100)</f>
        <v/>
      </c>
      <c r="J85" s="11">
        <f>IF('Used data'!J85="Irrelevant",1,IF('Used data'!J85&gt;3,1.2,1))</f>
        <v>1</v>
      </c>
      <c r="K85" s="11">
        <f>IF('Used data'!K85="Irrelevant",1,IF(AND(OR(I85="Motorway link",I85="Exit diverge",I85="Entrance merge"),'Used data'!K85&lt;3.5),1+(3.5-'Used data'!K85)*0.12,IF(AND(OR(I85="Exit ramp",I85="Entrance ramp"),'Used data'!K85&lt;3.5),1+(3.5-'Used data'!K85)*0.16,1)))</f>
        <v>1</v>
      </c>
      <c r="L85" s="11">
        <f>IF('Used data'!L85="Irrelevant",1,IF(AND('Used data'!L85="Yes",'Used data'!J85=2),0.6*'Used data'!M85+(1-'Used data'!M85),IF(AND('Used data'!L85="Yes",'Used data'!J85=3),0.7*'Used data'!M85+(1-'Used data'!M85),IF(AND('Used data'!L85="Yes",'Used data'!J85=4),0.76*'Used data'!M85+(1-'Used data'!M85),IF(AND('Used data'!L85="Yes",'Used data'!J85&gt;4.99999999),0.8*'Used data'!M85+(1-'Used data'!M85),1)))))</f>
        <v>1</v>
      </c>
      <c r="M85" s="11">
        <f>IF('Used data'!L85="Irrelevant",1,IF(AND('Used data'!L85="Yes",'Used data'!J85=2),0.8*'Used data'!M85+(1-'Used data'!M85),IF(AND('Used data'!L85="Yes",'Used data'!J85=3),0.85*'Used data'!M85+(1-'Used data'!M85),IF(AND('Used data'!L85="Yes",'Used data'!J85=4),0.88*'Used data'!M85+(1-'Used data'!M85),IF(AND('Used data'!L85="Yes",'Used data'!J85&gt;4.99999999),0.9*'Used data'!M85+(1-'Used data'!M85),1)))))</f>
        <v>1</v>
      </c>
      <c r="N85" s="11">
        <f>IF('Used data'!N85="Irrelevant",1,IF(AND(OR(I85="Motorway link",I85="Exit diverge",I85="Entrance merge"),'Used data'!N85&lt;3),1+(3-'Used data'!N85)*0.09333333,1))</f>
        <v>1</v>
      </c>
      <c r="O85" s="11">
        <f>IF('Used data'!N85="Irrelevant",1,IF(AND(OR(I85="Motorway link",I85="Exit diverge",I85="Entrance merge"),'Used data'!N85&lt;3),1+(3-'Used data'!N85)*0.19666667,1))</f>
        <v>1</v>
      </c>
      <c r="P85" s="11">
        <f>IF('Used data'!O85="Irrelevant",1,IF(AND(OR(I85="Motorway link",I85="Exit diverge",I85="Entrance merge"),'Used data'!O85&lt;3.00000001),1+(0.5-'Used data'!O85)*0.04,IF(AND(OR(I85="Exit ramp",I85="Entrance ramp"),'Used data'!O85&lt;3.00000001),1+(0.5-'Used data'!O85)*0.08,IF(OR(I85="Motorway link",I85="Exit diverge",I85="Entrance merge"),0.9,0.8))))</f>
        <v>1</v>
      </c>
      <c r="Q85" s="11">
        <f>IF('Used data'!P85="Irrelevant",1,IF(AND(OR(I85="Motorway link",I85="Exit diverge",I85="Entrance merge"),'Used data'!P85&lt;11.00000001),1+(5-'Used data'!P85)*0.01,0.94))</f>
        <v>1</v>
      </c>
      <c r="R85" s="11">
        <f>IF(OR('Used data'!Q85="Irrelevant",'Used data'!R85="Irrelevant",'Used data'!Q85="Straight"),1,IF(AND(OR(I85="Motorway link",I85="Exit diverge",I85="Entrance merge"),'Used data'!Q85&lt;4000),(EXP(0.1096*1746.5/'Used data'!Q85)/EXP(0.1096*1746.5/4000))*('Used data'!R85/1000)/G85+(G85-'Used data'!R85/1000)/G85,1))</f>
        <v>1</v>
      </c>
      <c r="S85" s="11">
        <f>IF(OR('Used data'!S85="Irrelevant",'Used data'!T85="Irrelevant",'Used data'!S85="Straight"),1,IF(AND(OR(I85="Motorway link",I85="Exit diverge",I85="Entrance merge"),'Used data'!S85&lt;4000),(EXP(0.1096*1746.5/'Used data'!S85)/EXP(0.1096*1746.5/4000))*('Used data'!T85/1000)/G85+(G85-'Used data'!T85/1000)/G85,1))</f>
        <v>1</v>
      </c>
      <c r="T85" s="11">
        <f>IF('Used data'!U85="Irrelevant",1,IF(AND(OR(I85="Motorway link",I85="Exit diverge",I85="Entrance merge",I85="Exit ramp",I85="Entrance ramp"),'Used data'!U85="Yes"),0.95,1))</f>
        <v>1</v>
      </c>
      <c r="U85" s="11">
        <f>IF('Used data'!U85="Irrelevant",1,IF(AND(OR(I85="Motorway link",I85="Exit diverge",I85="Entrance merge",I85="Exit ramp",I85="Entrance ramp"),'Used data'!U85="Yes"),0.96,1))</f>
        <v>1</v>
      </c>
      <c r="V85" s="11">
        <f>IF('Used data'!U85="Irrelevant",1,IF(AND(OR(I85="Motorway link",I85="Exit diverge",I85="Entrance merge",I85="Exit ramp",I85="Entrance ramp"),'Used data'!U85="Yes"),0.79,1))</f>
        <v>1</v>
      </c>
      <c r="W85" s="11">
        <f>IF('Used data'!U85="Irrelevant",1,IF(AND(OR(I85="Motorway link",I85="Exit diverge",I85="Entrance merge",I85="Exit ramp",I85="Entrance ramp"),'Used data'!U85="Yes"),0.94,1))</f>
        <v>1</v>
      </c>
      <c r="X85" s="11">
        <f>IF('Used data'!U85="Irrelevant",1,IF(AND(OR(I85="Motorway link",I85="Exit diverge",I85="Entrance merge",I85="Exit ramp",I85="Entrance ramp"),'Used data'!U85="Yes"),0.97,1))</f>
        <v>1</v>
      </c>
      <c r="Y85" s="11">
        <f>IF(AND(I85="Exit ramp",'Used data'!V85="2-curved diamond ramp"),1.32,IF(AND(I85="Exit ramp",'Used data'!V85="S-shaped ramp"),2.05,IF(AND(I85="Exit ramp",'Used data'!V85="U-shaped ramp"),4.11,IF(AND(I85="Exit ramp",'Used data'!V85="Flyover hook ramp"),5.15,IF(AND(I85="Exit ramp",'Used data'!V85="Directional ramp"),1.07,IF(AND(I85="Entrance ramp",'Used data'!V85="2-curved diamond ramp"),0.93,IF(AND(I85="Entrance ramp",'Used data'!V85="S-shaped ramp"),2.48,IF(AND(I85="Entrance ramp",'Used data'!V85="U-shaped ramp"),4.15,IF(AND(I85="Entrance ramp",'Used data'!V85="Flyover hook ramp"),5.26,IF(AND(I85="Entrance ramp",'Used data'!V85="Directional ramp"),1.42,1))))))))))</f>
        <v>1</v>
      </c>
      <c r="Z85" s="11">
        <f>IF(OR('Used data'!W85="Straight",'Used data'!W85="Irrelevant",'Used data'!X85="Irrelevant",'Used data'!Y85="Irrelevant"),1,1+1.545*1000/32.2*((('Used data'!Y85*3268/3600)/('Used data'!W85/0.306))^2)*('Used data'!X85/1000)/G85)</f>
        <v>1</v>
      </c>
      <c r="AA85" s="11">
        <f>IF(OR('Used data'!W85="Straight",'Used data'!W85="Irrelevant",'Used data'!X85="Irrelevant",'Used data'!Y85="Irrelevant"),1,1+1.961*1000/32.2*((('Used data'!Y85*3268/3600)/('Used data'!W85/0.306))^2)*('Used data'!X85/1000)/G85)</f>
        <v>1</v>
      </c>
      <c r="AB85" s="11">
        <f>IF(OR('Used data'!Z85="Straight",'Used data'!Z85="Irrelevant",'Used data'!AA85="Irrelevant",'Used data'!AB85="Irrelevant"),1,1+1.545*1000/32.2*((('Used data'!AB85*3268/3600)/('Used data'!Z85/0.306))^2)*('Used data'!AA85/1000)/G85)</f>
        <v>1</v>
      </c>
      <c r="AC85" s="11">
        <f>IF(OR('Used data'!Z85="Straight",'Used data'!Z85="Irrelevant",'Used data'!AA85="Irrelevant",'Used data'!AB85="Irrelevant"),1,1+1.961*1000/32.2*((('Used data'!AB85*3268/3600)/('Used data'!Z85/0.306))^2)*('Used data'!AA85/1000)/G85)</f>
        <v>1</v>
      </c>
      <c r="AD85" s="11">
        <f>IF(OR('Used data'!AC85="Irrelevant",'Used data'!AC85="No"),1,IF(AND('Used data'!AC85="Yes",OR('Used data'!Q85&lt;301,'Used data'!S85&lt;301)),1-(0.5*('Used data'!R85+'Used data'!T85)/('Used data'!G85*1000)),IF(AND('Used data'!AC85="Yes",OR('Used data'!Q85&lt;601,'Used data'!S85&lt;601)),1-(0.25*('Used data'!R85+'Used data'!T85)/('Used data'!G85*1000)),1)))</f>
        <v>1</v>
      </c>
      <c r="AE85" s="11">
        <f>IF(OR('Used data'!AC85="Irrelevant",'Used data'!AC85="No"),1,IF(AND('Used data'!AC85="Yes",OR('Used data'!Q85&lt;301,'Used data'!S85&lt;301)),1-(0.4*('Used data'!R85+'Used data'!T85)/('Used data'!G85*1000)),IF(AND('Used data'!AC85="Yes",OR('Used data'!Q85&lt;601,'Used data'!S85&lt;601)),1-(0.2*('Used data'!R85+'Used data'!T85)/('Used data'!G85*1000)),1)))</f>
        <v>1</v>
      </c>
      <c r="AF85" s="11">
        <f>IF('Used data'!AD85="110 kph",0.79,1)</f>
        <v>1</v>
      </c>
      <c r="AG85" s="11">
        <f>IF('Used data'!AD85="110 kph",0.94,1)</f>
        <v>1</v>
      </c>
      <c r="AH85" s="11">
        <f>IF('Used data'!AD85="110 kph",0.66,1)</f>
        <v>1</v>
      </c>
      <c r="AI85" s="11">
        <f>IF('Used data'!AD85="110 kph",0.82,1)</f>
        <v>1</v>
      </c>
      <c r="AJ85" s="11">
        <f>IF(AND('Used data'!AE85="Yes",I85="Entrance merge"),0.65*'Used data'!AF85+1-'Used data'!AF85,1)</f>
        <v>1</v>
      </c>
      <c r="AK85" s="12" t="str">
        <f t="shared" si="7"/>
        <v/>
      </c>
      <c r="AL85" s="12" t="str">
        <f t="shared" si="8"/>
        <v/>
      </c>
      <c r="AM85" s="12" t="str">
        <f t="shared" si="9"/>
        <v/>
      </c>
      <c r="AN85" s="12" t="str">
        <f t="shared" si="10"/>
        <v/>
      </c>
      <c r="AO85" s="12" t="str">
        <f t="shared" si="11"/>
        <v/>
      </c>
      <c r="AP85" s="12" t="str">
        <f t="shared" si="12"/>
        <v/>
      </c>
      <c r="AQ85" s="4" t="str">
        <f t="shared" si="13"/>
        <v/>
      </c>
    </row>
    <row r="86" spans="1:43" x14ac:dyDescent="0.3">
      <c r="A86" s="4" t="str">
        <f>IF('Input data'!A101="","",'Input data'!A101)</f>
        <v/>
      </c>
      <c r="B86" s="4" t="str">
        <f>IF('Input data'!B101="","",'Input data'!B101)</f>
        <v/>
      </c>
      <c r="C86" s="4" t="str">
        <f>IF('Input data'!C101="","",'Input data'!C101)</f>
        <v/>
      </c>
      <c r="D86" s="4" t="str">
        <f>IF('Input data'!D101="","",'Input data'!D101)</f>
        <v/>
      </c>
      <c r="E86" s="4" t="str">
        <f>IF('Input data'!E101="","",'Input data'!E101)</f>
        <v/>
      </c>
      <c r="F86" s="4" t="str">
        <f>IF('Input data'!F101="","",'Input data'!F101)</f>
        <v/>
      </c>
      <c r="G86" s="4">
        <f>IF('Input data'!G101="","",'Input data'!G101)</f>
        <v>0</v>
      </c>
      <c r="H86" s="4" t="str">
        <f>IF('Input data'!H101&gt;0.5,'Input data'!H101,"")</f>
        <v/>
      </c>
      <c r="I86" s="4" t="str">
        <f>IF('Input data'!I101="","",'Input data'!I101)</f>
        <v/>
      </c>
      <c r="J86" s="11">
        <f>IF('Used data'!J86="Irrelevant",1,IF('Used data'!J86&gt;3,1.2,1))</f>
        <v>1</v>
      </c>
      <c r="K86" s="11">
        <f>IF('Used data'!K86="Irrelevant",1,IF(AND(OR(I86="Motorway link",I86="Exit diverge",I86="Entrance merge"),'Used data'!K86&lt;3.5),1+(3.5-'Used data'!K86)*0.12,IF(AND(OR(I86="Exit ramp",I86="Entrance ramp"),'Used data'!K86&lt;3.5),1+(3.5-'Used data'!K86)*0.16,1)))</f>
        <v>1</v>
      </c>
      <c r="L86" s="11">
        <f>IF('Used data'!L86="Irrelevant",1,IF(AND('Used data'!L86="Yes",'Used data'!J86=2),0.6*'Used data'!M86+(1-'Used data'!M86),IF(AND('Used data'!L86="Yes",'Used data'!J86=3),0.7*'Used data'!M86+(1-'Used data'!M86),IF(AND('Used data'!L86="Yes",'Used data'!J86=4),0.76*'Used data'!M86+(1-'Used data'!M86),IF(AND('Used data'!L86="Yes",'Used data'!J86&gt;4.99999999),0.8*'Used data'!M86+(1-'Used data'!M86),1)))))</f>
        <v>1</v>
      </c>
      <c r="M86" s="11">
        <f>IF('Used data'!L86="Irrelevant",1,IF(AND('Used data'!L86="Yes",'Used data'!J86=2),0.8*'Used data'!M86+(1-'Used data'!M86),IF(AND('Used data'!L86="Yes",'Used data'!J86=3),0.85*'Used data'!M86+(1-'Used data'!M86),IF(AND('Used data'!L86="Yes",'Used data'!J86=4),0.88*'Used data'!M86+(1-'Used data'!M86),IF(AND('Used data'!L86="Yes",'Used data'!J86&gt;4.99999999),0.9*'Used data'!M86+(1-'Used data'!M86),1)))))</f>
        <v>1</v>
      </c>
      <c r="N86" s="11">
        <f>IF('Used data'!N86="Irrelevant",1,IF(AND(OR(I86="Motorway link",I86="Exit diverge",I86="Entrance merge"),'Used data'!N86&lt;3),1+(3-'Used data'!N86)*0.09333333,1))</f>
        <v>1</v>
      </c>
      <c r="O86" s="11">
        <f>IF('Used data'!N86="Irrelevant",1,IF(AND(OR(I86="Motorway link",I86="Exit diverge",I86="Entrance merge"),'Used data'!N86&lt;3),1+(3-'Used data'!N86)*0.19666667,1))</f>
        <v>1</v>
      </c>
      <c r="P86" s="11">
        <f>IF('Used data'!O86="Irrelevant",1,IF(AND(OR(I86="Motorway link",I86="Exit diverge",I86="Entrance merge"),'Used data'!O86&lt;3.00000001),1+(0.5-'Used data'!O86)*0.04,IF(AND(OR(I86="Exit ramp",I86="Entrance ramp"),'Used data'!O86&lt;3.00000001),1+(0.5-'Used data'!O86)*0.08,IF(OR(I86="Motorway link",I86="Exit diverge",I86="Entrance merge"),0.9,0.8))))</f>
        <v>1</v>
      </c>
      <c r="Q86" s="11">
        <f>IF('Used data'!P86="Irrelevant",1,IF(AND(OR(I86="Motorway link",I86="Exit diverge",I86="Entrance merge"),'Used data'!P86&lt;11.00000001),1+(5-'Used data'!P86)*0.01,0.94))</f>
        <v>1</v>
      </c>
      <c r="R86" s="11">
        <f>IF(OR('Used data'!Q86="Irrelevant",'Used data'!R86="Irrelevant",'Used data'!Q86="Straight"),1,IF(AND(OR(I86="Motorway link",I86="Exit diverge",I86="Entrance merge"),'Used data'!Q86&lt;4000),(EXP(0.1096*1746.5/'Used data'!Q86)/EXP(0.1096*1746.5/4000))*('Used data'!R86/1000)/G86+(G86-'Used data'!R86/1000)/G86,1))</f>
        <v>1</v>
      </c>
      <c r="S86" s="11">
        <f>IF(OR('Used data'!S86="Irrelevant",'Used data'!T86="Irrelevant",'Used data'!S86="Straight"),1,IF(AND(OR(I86="Motorway link",I86="Exit diverge",I86="Entrance merge"),'Used data'!S86&lt;4000),(EXP(0.1096*1746.5/'Used data'!S86)/EXP(0.1096*1746.5/4000))*('Used data'!T86/1000)/G86+(G86-'Used data'!T86/1000)/G86,1))</f>
        <v>1</v>
      </c>
      <c r="T86" s="11">
        <f>IF('Used data'!U86="Irrelevant",1,IF(AND(OR(I86="Motorway link",I86="Exit diverge",I86="Entrance merge",I86="Exit ramp",I86="Entrance ramp"),'Used data'!U86="Yes"),0.95,1))</f>
        <v>1</v>
      </c>
      <c r="U86" s="11">
        <f>IF('Used data'!U86="Irrelevant",1,IF(AND(OR(I86="Motorway link",I86="Exit diverge",I86="Entrance merge",I86="Exit ramp",I86="Entrance ramp"),'Used data'!U86="Yes"),0.96,1))</f>
        <v>1</v>
      </c>
      <c r="V86" s="11">
        <f>IF('Used data'!U86="Irrelevant",1,IF(AND(OR(I86="Motorway link",I86="Exit diverge",I86="Entrance merge",I86="Exit ramp",I86="Entrance ramp"),'Used data'!U86="Yes"),0.79,1))</f>
        <v>1</v>
      </c>
      <c r="W86" s="11">
        <f>IF('Used data'!U86="Irrelevant",1,IF(AND(OR(I86="Motorway link",I86="Exit diverge",I86="Entrance merge",I86="Exit ramp",I86="Entrance ramp"),'Used data'!U86="Yes"),0.94,1))</f>
        <v>1</v>
      </c>
      <c r="X86" s="11">
        <f>IF('Used data'!U86="Irrelevant",1,IF(AND(OR(I86="Motorway link",I86="Exit diverge",I86="Entrance merge",I86="Exit ramp",I86="Entrance ramp"),'Used data'!U86="Yes"),0.97,1))</f>
        <v>1</v>
      </c>
      <c r="Y86" s="11">
        <f>IF(AND(I86="Exit ramp",'Used data'!V86="2-curved diamond ramp"),1.32,IF(AND(I86="Exit ramp",'Used data'!V86="S-shaped ramp"),2.05,IF(AND(I86="Exit ramp",'Used data'!V86="U-shaped ramp"),4.11,IF(AND(I86="Exit ramp",'Used data'!V86="Flyover hook ramp"),5.15,IF(AND(I86="Exit ramp",'Used data'!V86="Directional ramp"),1.07,IF(AND(I86="Entrance ramp",'Used data'!V86="2-curved diamond ramp"),0.93,IF(AND(I86="Entrance ramp",'Used data'!V86="S-shaped ramp"),2.48,IF(AND(I86="Entrance ramp",'Used data'!V86="U-shaped ramp"),4.15,IF(AND(I86="Entrance ramp",'Used data'!V86="Flyover hook ramp"),5.26,IF(AND(I86="Entrance ramp",'Used data'!V86="Directional ramp"),1.42,1))))))))))</f>
        <v>1</v>
      </c>
      <c r="Z86" s="11">
        <f>IF(OR('Used data'!W86="Straight",'Used data'!W86="Irrelevant",'Used data'!X86="Irrelevant",'Used data'!Y86="Irrelevant"),1,1+1.545*1000/32.2*((('Used data'!Y86*3268/3600)/('Used data'!W86/0.306))^2)*('Used data'!X86/1000)/G86)</f>
        <v>1</v>
      </c>
      <c r="AA86" s="11">
        <f>IF(OR('Used data'!W86="Straight",'Used data'!W86="Irrelevant",'Used data'!X86="Irrelevant",'Used data'!Y86="Irrelevant"),1,1+1.961*1000/32.2*((('Used data'!Y86*3268/3600)/('Used data'!W86/0.306))^2)*('Used data'!X86/1000)/G86)</f>
        <v>1</v>
      </c>
      <c r="AB86" s="11">
        <f>IF(OR('Used data'!Z86="Straight",'Used data'!Z86="Irrelevant",'Used data'!AA86="Irrelevant",'Used data'!AB86="Irrelevant"),1,1+1.545*1000/32.2*((('Used data'!AB86*3268/3600)/('Used data'!Z86/0.306))^2)*('Used data'!AA86/1000)/G86)</f>
        <v>1</v>
      </c>
      <c r="AC86" s="11">
        <f>IF(OR('Used data'!Z86="Straight",'Used data'!Z86="Irrelevant",'Used data'!AA86="Irrelevant",'Used data'!AB86="Irrelevant"),1,1+1.961*1000/32.2*((('Used data'!AB86*3268/3600)/('Used data'!Z86/0.306))^2)*('Used data'!AA86/1000)/G86)</f>
        <v>1</v>
      </c>
      <c r="AD86" s="11">
        <f>IF(OR('Used data'!AC86="Irrelevant",'Used data'!AC86="No"),1,IF(AND('Used data'!AC86="Yes",OR('Used data'!Q86&lt;301,'Used data'!S86&lt;301)),1-(0.5*('Used data'!R86+'Used data'!T86)/('Used data'!G86*1000)),IF(AND('Used data'!AC86="Yes",OR('Used data'!Q86&lt;601,'Used data'!S86&lt;601)),1-(0.25*('Used data'!R86+'Used data'!T86)/('Used data'!G86*1000)),1)))</f>
        <v>1</v>
      </c>
      <c r="AE86" s="11">
        <f>IF(OR('Used data'!AC86="Irrelevant",'Used data'!AC86="No"),1,IF(AND('Used data'!AC86="Yes",OR('Used data'!Q86&lt;301,'Used data'!S86&lt;301)),1-(0.4*('Used data'!R86+'Used data'!T86)/('Used data'!G86*1000)),IF(AND('Used data'!AC86="Yes",OR('Used data'!Q86&lt;601,'Used data'!S86&lt;601)),1-(0.2*('Used data'!R86+'Used data'!T86)/('Used data'!G86*1000)),1)))</f>
        <v>1</v>
      </c>
      <c r="AF86" s="11">
        <f>IF('Used data'!AD86="110 kph",0.79,1)</f>
        <v>1</v>
      </c>
      <c r="AG86" s="11">
        <f>IF('Used data'!AD86="110 kph",0.94,1)</f>
        <v>1</v>
      </c>
      <c r="AH86" s="11">
        <f>IF('Used data'!AD86="110 kph",0.66,1)</f>
        <v>1</v>
      </c>
      <c r="AI86" s="11">
        <f>IF('Used data'!AD86="110 kph",0.82,1)</f>
        <v>1</v>
      </c>
      <c r="AJ86" s="11">
        <f>IF(AND('Used data'!AE86="Yes",I86="Entrance merge"),0.65*'Used data'!AF86+1-'Used data'!AF86,1)</f>
        <v>1</v>
      </c>
      <c r="AK86" s="12" t="str">
        <f t="shared" si="7"/>
        <v/>
      </c>
      <c r="AL86" s="12" t="str">
        <f t="shared" si="8"/>
        <v/>
      </c>
      <c r="AM86" s="12" t="str">
        <f t="shared" si="9"/>
        <v/>
      </c>
      <c r="AN86" s="12" t="str">
        <f t="shared" si="10"/>
        <v/>
      </c>
      <c r="AO86" s="12" t="str">
        <f t="shared" si="11"/>
        <v/>
      </c>
      <c r="AP86" s="12" t="str">
        <f t="shared" si="12"/>
        <v/>
      </c>
      <c r="AQ86" s="4" t="str">
        <f t="shared" si="13"/>
        <v/>
      </c>
    </row>
    <row r="87" spans="1:43" x14ac:dyDescent="0.3">
      <c r="A87" s="4" t="str">
        <f>IF('Input data'!A102="","",'Input data'!A102)</f>
        <v/>
      </c>
      <c r="B87" s="4" t="str">
        <f>IF('Input data'!B102="","",'Input data'!B102)</f>
        <v/>
      </c>
      <c r="C87" s="4" t="str">
        <f>IF('Input data'!C102="","",'Input data'!C102)</f>
        <v/>
      </c>
      <c r="D87" s="4" t="str">
        <f>IF('Input data'!D102="","",'Input data'!D102)</f>
        <v/>
      </c>
      <c r="E87" s="4" t="str">
        <f>IF('Input data'!E102="","",'Input data'!E102)</f>
        <v/>
      </c>
      <c r="F87" s="4" t="str">
        <f>IF('Input data'!F102="","",'Input data'!F102)</f>
        <v/>
      </c>
      <c r="G87" s="4">
        <f>IF('Input data'!G102="","",'Input data'!G102)</f>
        <v>0</v>
      </c>
      <c r="H87" s="4" t="str">
        <f>IF('Input data'!H102&gt;0.5,'Input data'!H102,"")</f>
        <v/>
      </c>
      <c r="I87" s="4" t="str">
        <f>IF('Input data'!I102="","",'Input data'!I102)</f>
        <v/>
      </c>
      <c r="J87" s="11">
        <f>IF('Used data'!J87="Irrelevant",1,IF('Used data'!J87&gt;3,1.2,1))</f>
        <v>1</v>
      </c>
      <c r="K87" s="11">
        <f>IF('Used data'!K87="Irrelevant",1,IF(AND(OR(I87="Motorway link",I87="Exit diverge",I87="Entrance merge"),'Used data'!K87&lt;3.5),1+(3.5-'Used data'!K87)*0.12,IF(AND(OR(I87="Exit ramp",I87="Entrance ramp"),'Used data'!K87&lt;3.5),1+(3.5-'Used data'!K87)*0.16,1)))</f>
        <v>1</v>
      </c>
      <c r="L87" s="11">
        <f>IF('Used data'!L87="Irrelevant",1,IF(AND('Used data'!L87="Yes",'Used data'!J87=2),0.6*'Used data'!M87+(1-'Used data'!M87),IF(AND('Used data'!L87="Yes",'Used data'!J87=3),0.7*'Used data'!M87+(1-'Used data'!M87),IF(AND('Used data'!L87="Yes",'Used data'!J87=4),0.76*'Used data'!M87+(1-'Used data'!M87),IF(AND('Used data'!L87="Yes",'Used data'!J87&gt;4.99999999),0.8*'Used data'!M87+(1-'Used data'!M87),1)))))</f>
        <v>1</v>
      </c>
      <c r="M87" s="11">
        <f>IF('Used data'!L87="Irrelevant",1,IF(AND('Used data'!L87="Yes",'Used data'!J87=2),0.8*'Used data'!M87+(1-'Used data'!M87),IF(AND('Used data'!L87="Yes",'Used data'!J87=3),0.85*'Used data'!M87+(1-'Used data'!M87),IF(AND('Used data'!L87="Yes",'Used data'!J87=4),0.88*'Used data'!M87+(1-'Used data'!M87),IF(AND('Used data'!L87="Yes",'Used data'!J87&gt;4.99999999),0.9*'Used data'!M87+(1-'Used data'!M87),1)))))</f>
        <v>1</v>
      </c>
      <c r="N87" s="11">
        <f>IF('Used data'!N87="Irrelevant",1,IF(AND(OR(I87="Motorway link",I87="Exit diverge",I87="Entrance merge"),'Used data'!N87&lt;3),1+(3-'Used data'!N87)*0.09333333,1))</f>
        <v>1</v>
      </c>
      <c r="O87" s="11">
        <f>IF('Used data'!N87="Irrelevant",1,IF(AND(OR(I87="Motorway link",I87="Exit diverge",I87="Entrance merge"),'Used data'!N87&lt;3),1+(3-'Used data'!N87)*0.19666667,1))</f>
        <v>1</v>
      </c>
      <c r="P87" s="11">
        <f>IF('Used data'!O87="Irrelevant",1,IF(AND(OR(I87="Motorway link",I87="Exit diverge",I87="Entrance merge"),'Used data'!O87&lt;3.00000001),1+(0.5-'Used data'!O87)*0.04,IF(AND(OR(I87="Exit ramp",I87="Entrance ramp"),'Used data'!O87&lt;3.00000001),1+(0.5-'Used data'!O87)*0.08,IF(OR(I87="Motorway link",I87="Exit diverge",I87="Entrance merge"),0.9,0.8))))</f>
        <v>1</v>
      </c>
      <c r="Q87" s="11">
        <f>IF('Used data'!P87="Irrelevant",1,IF(AND(OR(I87="Motorway link",I87="Exit diverge",I87="Entrance merge"),'Used data'!P87&lt;11.00000001),1+(5-'Used data'!P87)*0.01,0.94))</f>
        <v>1</v>
      </c>
      <c r="R87" s="11">
        <f>IF(OR('Used data'!Q87="Irrelevant",'Used data'!R87="Irrelevant",'Used data'!Q87="Straight"),1,IF(AND(OR(I87="Motorway link",I87="Exit diverge",I87="Entrance merge"),'Used data'!Q87&lt;4000),(EXP(0.1096*1746.5/'Used data'!Q87)/EXP(0.1096*1746.5/4000))*('Used data'!R87/1000)/G87+(G87-'Used data'!R87/1000)/G87,1))</f>
        <v>1</v>
      </c>
      <c r="S87" s="11">
        <f>IF(OR('Used data'!S87="Irrelevant",'Used data'!T87="Irrelevant",'Used data'!S87="Straight"),1,IF(AND(OR(I87="Motorway link",I87="Exit diverge",I87="Entrance merge"),'Used data'!S87&lt;4000),(EXP(0.1096*1746.5/'Used data'!S87)/EXP(0.1096*1746.5/4000))*('Used data'!T87/1000)/G87+(G87-'Used data'!T87/1000)/G87,1))</f>
        <v>1</v>
      </c>
      <c r="T87" s="11">
        <f>IF('Used data'!U87="Irrelevant",1,IF(AND(OR(I87="Motorway link",I87="Exit diverge",I87="Entrance merge",I87="Exit ramp",I87="Entrance ramp"),'Used data'!U87="Yes"),0.95,1))</f>
        <v>1</v>
      </c>
      <c r="U87" s="11">
        <f>IF('Used data'!U87="Irrelevant",1,IF(AND(OR(I87="Motorway link",I87="Exit diverge",I87="Entrance merge",I87="Exit ramp",I87="Entrance ramp"),'Used data'!U87="Yes"),0.96,1))</f>
        <v>1</v>
      </c>
      <c r="V87" s="11">
        <f>IF('Used data'!U87="Irrelevant",1,IF(AND(OR(I87="Motorway link",I87="Exit diverge",I87="Entrance merge",I87="Exit ramp",I87="Entrance ramp"),'Used data'!U87="Yes"),0.79,1))</f>
        <v>1</v>
      </c>
      <c r="W87" s="11">
        <f>IF('Used data'!U87="Irrelevant",1,IF(AND(OR(I87="Motorway link",I87="Exit diverge",I87="Entrance merge",I87="Exit ramp",I87="Entrance ramp"),'Used data'!U87="Yes"),0.94,1))</f>
        <v>1</v>
      </c>
      <c r="X87" s="11">
        <f>IF('Used data'!U87="Irrelevant",1,IF(AND(OR(I87="Motorway link",I87="Exit diverge",I87="Entrance merge",I87="Exit ramp",I87="Entrance ramp"),'Used data'!U87="Yes"),0.97,1))</f>
        <v>1</v>
      </c>
      <c r="Y87" s="11">
        <f>IF(AND(I87="Exit ramp",'Used data'!V87="2-curved diamond ramp"),1.32,IF(AND(I87="Exit ramp",'Used data'!V87="S-shaped ramp"),2.05,IF(AND(I87="Exit ramp",'Used data'!V87="U-shaped ramp"),4.11,IF(AND(I87="Exit ramp",'Used data'!V87="Flyover hook ramp"),5.15,IF(AND(I87="Exit ramp",'Used data'!V87="Directional ramp"),1.07,IF(AND(I87="Entrance ramp",'Used data'!V87="2-curved diamond ramp"),0.93,IF(AND(I87="Entrance ramp",'Used data'!V87="S-shaped ramp"),2.48,IF(AND(I87="Entrance ramp",'Used data'!V87="U-shaped ramp"),4.15,IF(AND(I87="Entrance ramp",'Used data'!V87="Flyover hook ramp"),5.26,IF(AND(I87="Entrance ramp",'Used data'!V87="Directional ramp"),1.42,1))))))))))</f>
        <v>1</v>
      </c>
      <c r="Z87" s="11">
        <f>IF(OR('Used data'!W87="Straight",'Used data'!W87="Irrelevant",'Used data'!X87="Irrelevant",'Used data'!Y87="Irrelevant"),1,1+1.545*1000/32.2*((('Used data'!Y87*3268/3600)/('Used data'!W87/0.306))^2)*('Used data'!X87/1000)/G87)</f>
        <v>1</v>
      </c>
      <c r="AA87" s="11">
        <f>IF(OR('Used data'!W87="Straight",'Used data'!W87="Irrelevant",'Used data'!X87="Irrelevant",'Used data'!Y87="Irrelevant"),1,1+1.961*1000/32.2*((('Used data'!Y87*3268/3600)/('Used data'!W87/0.306))^2)*('Used data'!X87/1000)/G87)</f>
        <v>1</v>
      </c>
      <c r="AB87" s="11">
        <f>IF(OR('Used data'!Z87="Straight",'Used data'!Z87="Irrelevant",'Used data'!AA87="Irrelevant",'Used data'!AB87="Irrelevant"),1,1+1.545*1000/32.2*((('Used data'!AB87*3268/3600)/('Used data'!Z87/0.306))^2)*('Used data'!AA87/1000)/G87)</f>
        <v>1</v>
      </c>
      <c r="AC87" s="11">
        <f>IF(OR('Used data'!Z87="Straight",'Used data'!Z87="Irrelevant",'Used data'!AA87="Irrelevant",'Used data'!AB87="Irrelevant"),1,1+1.961*1000/32.2*((('Used data'!AB87*3268/3600)/('Used data'!Z87/0.306))^2)*('Used data'!AA87/1000)/G87)</f>
        <v>1</v>
      </c>
      <c r="AD87" s="11">
        <f>IF(OR('Used data'!AC87="Irrelevant",'Used data'!AC87="No"),1,IF(AND('Used data'!AC87="Yes",OR('Used data'!Q87&lt;301,'Used data'!S87&lt;301)),1-(0.5*('Used data'!R87+'Used data'!T87)/('Used data'!G87*1000)),IF(AND('Used data'!AC87="Yes",OR('Used data'!Q87&lt;601,'Used data'!S87&lt;601)),1-(0.25*('Used data'!R87+'Used data'!T87)/('Used data'!G87*1000)),1)))</f>
        <v>1</v>
      </c>
      <c r="AE87" s="11">
        <f>IF(OR('Used data'!AC87="Irrelevant",'Used data'!AC87="No"),1,IF(AND('Used data'!AC87="Yes",OR('Used data'!Q87&lt;301,'Used data'!S87&lt;301)),1-(0.4*('Used data'!R87+'Used data'!T87)/('Used data'!G87*1000)),IF(AND('Used data'!AC87="Yes",OR('Used data'!Q87&lt;601,'Used data'!S87&lt;601)),1-(0.2*('Used data'!R87+'Used data'!T87)/('Used data'!G87*1000)),1)))</f>
        <v>1</v>
      </c>
      <c r="AF87" s="11">
        <f>IF('Used data'!AD87="110 kph",0.79,1)</f>
        <v>1</v>
      </c>
      <c r="AG87" s="11">
        <f>IF('Used data'!AD87="110 kph",0.94,1)</f>
        <v>1</v>
      </c>
      <c r="AH87" s="11">
        <f>IF('Used data'!AD87="110 kph",0.66,1)</f>
        <v>1</v>
      </c>
      <c r="AI87" s="11">
        <f>IF('Used data'!AD87="110 kph",0.82,1)</f>
        <v>1</v>
      </c>
      <c r="AJ87" s="11">
        <f>IF(AND('Used data'!AE87="Yes",I87="Entrance merge"),0.65*'Used data'!AF87+1-'Used data'!AF87,1)</f>
        <v>1</v>
      </c>
      <c r="AK87" s="12" t="str">
        <f t="shared" si="7"/>
        <v/>
      </c>
      <c r="AL87" s="12" t="str">
        <f t="shared" si="8"/>
        <v/>
      </c>
      <c r="AM87" s="12" t="str">
        <f t="shared" si="9"/>
        <v/>
      </c>
      <c r="AN87" s="12" t="str">
        <f t="shared" si="10"/>
        <v/>
      </c>
      <c r="AO87" s="12" t="str">
        <f t="shared" si="11"/>
        <v/>
      </c>
      <c r="AP87" s="12" t="str">
        <f t="shared" si="12"/>
        <v/>
      </c>
      <c r="AQ87" s="4" t="str">
        <f t="shared" si="13"/>
        <v/>
      </c>
    </row>
    <row r="88" spans="1:43" x14ac:dyDescent="0.3">
      <c r="A88" s="4" t="str">
        <f>IF('Input data'!A103="","",'Input data'!A103)</f>
        <v/>
      </c>
      <c r="B88" s="4" t="str">
        <f>IF('Input data'!B103="","",'Input data'!B103)</f>
        <v/>
      </c>
      <c r="C88" s="4" t="str">
        <f>IF('Input data'!C103="","",'Input data'!C103)</f>
        <v/>
      </c>
      <c r="D88" s="4" t="str">
        <f>IF('Input data'!D103="","",'Input data'!D103)</f>
        <v/>
      </c>
      <c r="E88" s="4" t="str">
        <f>IF('Input data'!E103="","",'Input data'!E103)</f>
        <v/>
      </c>
      <c r="F88" s="4" t="str">
        <f>IF('Input data'!F103="","",'Input data'!F103)</f>
        <v/>
      </c>
      <c r="G88" s="4">
        <f>IF('Input data'!G103="","",'Input data'!G103)</f>
        <v>0</v>
      </c>
      <c r="H88" s="4" t="str">
        <f>IF('Input data'!H103&gt;0.5,'Input data'!H103,"")</f>
        <v/>
      </c>
      <c r="I88" s="4" t="str">
        <f>IF('Input data'!I103="","",'Input data'!I103)</f>
        <v/>
      </c>
      <c r="J88" s="11">
        <f>IF('Used data'!J88="Irrelevant",1,IF('Used data'!J88&gt;3,1.2,1))</f>
        <v>1</v>
      </c>
      <c r="K88" s="11">
        <f>IF('Used data'!K88="Irrelevant",1,IF(AND(OR(I88="Motorway link",I88="Exit diverge",I88="Entrance merge"),'Used data'!K88&lt;3.5),1+(3.5-'Used data'!K88)*0.12,IF(AND(OR(I88="Exit ramp",I88="Entrance ramp"),'Used data'!K88&lt;3.5),1+(3.5-'Used data'!K88)*0.16,1)))</f>
        <v>1</v>
      </c>
      <c r="L88" s="11">
        <f>IF('Used data'!L88="Irrelevant",1,IF(AND('Used data'!L88="Yes",'Used data'!J88=2),0.6*'Used data'!M88+(1-'Used data'!M88),IF(AND('Used data'!L88="Yes",'Used data'!J88=3),0.7*'Used data'!M88+(1-'Used data'!M88),IF(AND('Used data'!L88="Yes",'Used data'!J88=4),0.76*'Used data'!M88+(1-'Used data'!M88),IF(AND('Used data'!L88="Yes",'Used data'!J88&gt;4.99999999),0.8*'Used data'!M88+(1-'Used data'!M88),1)))))</f>
        <v>1</v>
      </c>
      <c r="M88" s="11">
        <f>IF('Used data'!L88="Irrelevant",1,IF(AND('Used data'!L88="Yes",'Used data'!J88=2),0.8*'Used data'!M88+(1-'Used data'!M88),IF(AND('Used data'!L88="Yes",'Used data'!J88=3),0.85*'Used data'!M88+(1-'Used data'!M88),IF(AND('Used data'!L88="Yes",'Used data'!J88=4),0.88*'Used data'!M88+(1-'Used data'!M88),IF(AND('Used data'!L88="Yes",'Used data'!J88&gt;4.99999999),0.9*'Used data'!M88+(1-'Used data'!M88),1)))))</f>
        <v>1</v>
      </c>
      <c r="N88" s="11">
        <f>IF('Used data'!N88="Irrelevant",1,IF(AND(OR(I88="Motorway link",I88="Exit diverge",I88="Entrance merge"),'Used data'!N88&lt;3),1+(3-'Used data'!N88)*0.09333333,1))</f>
        <v>1</v>
      </c>
      <c r="O88" s="11">
        <f>IF('Used data'!N88="Irrelevant",1,IF(AND(OR(I88="Motorway link",I88="Exit diverge",I88="Entrance merge"),'Used data'!N88&lt;3),1+(3-'Used data'!N88)*0.19666667,1))</f>
        <v>1</v>
      </c>
      <c r="P88" s="11">
        <f>IF('Used data'!O88="Irrelevant",1,IF(AND(OR(I88="Motorway link",I88="Exit diverge",I88="Entrance merge"),'Used data'!O88&lt;3.00000001),1+(0.5-'Used data'!O88)*0.04,IF(AND(OR(I88="Exit ramp",I88="Entrance ramp"),'Used data'!O88&lt;3.00000001),1+(0.5-'Used data'!O88)*0.08,IF(OR(I88="Motorway link",I88="Exit diverge",I88="Entrance merge"),0.9,0.8))))</f>
        <v>1</v>
      </c>
      <c r="Q88" s="11">
        <f>IF('Used data'!P88="Irrelevant",1,IF(AND(OR(I88="Motorway link",I88="Exit diverge",I88="Entrance merge"),'Used data'!P88&lt;11.00000001),1+(5-'Used data'!P88)*0.01,0.94))</f>
        <v>1</v>
      </c>
      <c r="R88" s="11">
        <f>IF(OR('Used data'!Q88="Irrelevant",'Used data'!R88="Irrelevant",'Used data'!Q88="Straight"),1,IF(AND(OR(I88="Motorway link",I88="Exit diverge",I88="Entrance merge"),'Used data'!Q88&lt;4000),(EXP(0.1096*1746.5/'Used data'!Q88)/EXP(0.1096*1746.5/4000))*('Used data'!R88/1000)/G88+(G88-'Used data'!R88/1000)/G88,1))</f>
        <v>1</v>
      </c>
      <c r="S88" s="11">
        <f>IF(OR('Used data'!S88="Irrelevant",'Used data'!T88="Irrelevant",'Used data'!S88="Straight"),1,IF(AND(OR(I88="Motorway link",I88="Exit diverge",I88="Entrance merge"),'Used data'!S88&lt;4000),(EXP(0.1096*1746.5/'Used data'!S88)/EXP(0.1096*1746.5/4000))*('Used data'!T88/1000)/G88+(G88-'Used data'!T88/1000)/G88,1))</f>
        <v>1</v>
      </c>
      <c r="T88" s="11">
        <f>IF('Used data'!U88="Irrelevant",1,IF(AND(OR(I88="Motorway link",I88="Exit diverge",I88="Entrance merge",I88="Exit ramp",I88="Entrance ramp"),'Used data'!U88="Yes"),0.95,1))</f>
        <v>1</v>
      </c>
      <c r="U88" s="11">
        <f>IF('Used data'!U88="Irrelevant",1,IF(AND(OR(I88="Motorway link",I88="Exit diverge",I88="Entrance merge",I88="Exit ramp",I88="Entrance ramp"),'Used data'!U88="Yes"),0.96,1))</f>
        <v>1</v>
      </c>
      <c r="V88" s="11">
        <f>IF('Used data'!U88="Irrelevant",1,IF(AND(OR(I88="Motorway link",I88="Exit diverge",I88="Entrance merge",I88="Exit ramp",I88="Entrance ramp"),'Used data'!U88="Yes"),0.79,1))</f>
        <v>1</v>
      </c>
      <c r="W88" s="11">
        <f>IF('Used data'!U88="Irrelevant",1,IF(AND(OR(I88="Motorway link",I88="Exit diverge",I88="Entrance merge",I88="Exit ramp",I88="Entrance ramp"),'Used data'!U88="Yes"),0.94,1))</f>
        <v>1</v>
      </c>
      <c r="X88" s="11">
        <f>IF('Used data'!U88="Irrelevant",1,IF(AND(OR(I88="Motorway link",I88="Exit diverge",I88="Entrance merge",I88="Exit ramp",I88="Entrance ramp"),'Used data'!U88="Yes"),0.97,1))</f>
        <v>1</v>
      </c>
      <c r="Y88" s="11">
        <f>IF(AND(I88="Exit ramp",'Used data'!V88="2-curved diamond ramp"),1.32,IF(AND(I88="Exit ramp",'Used data'!V88="S-shaped ramp"),2.05,IF(AND(I88="Exit ramp",'Used data'!V88="U-shaped ramp"),4.11,IF(AND(I88="Exit ramp",'Used data'!V88="Flyover hook ramp"),5.15,IF(AND(I88="Exit ramp",'Used data'!V88="Directional ramp"),1.07,IF(AND(I88="Entrance ramp",'Used data'!V88="2-curved diamond ramp"),0.93,IF(AND(I88="Entrance ramp",'Used data'!V88="S-shaped ramp"),2.48,IF(AND(I88="Entrance ramp",'Used data'!V88="U-shaped ramp"),4.15,IF(AND(I88="Entrance ramp",'Used data'!V88="Flyover hook ramp"),5.26,IF(AND(I88="Entrance ramp",'Used data'!V88="Directional ramp"),1.42,1))))))))))</f>
        <v>1</v>
      </c>
      <c r="Z88" s="11">
        <f>IF(OR('Used data'!W88="Straight",'Used data'!W88="Irrelevant",'Used data'!X88="Irrelevant",'Used data'!Y88="Irrelevant"),1,1+1.545*1000/32.2*((('Used data'!Y88*3268/3600)/('Used data'!W88/0.306))^2)*('Used data'!X88/1000)/G88)</f>
        <v>1</v>
      </c>
      <c r="AA88" s="11">
        <f>IF(OR('Used data'!W88="Straight",'Used data'!W88="Irrelevant",'Used data'!X88="Irrelevant",'Used data'!Y88="Irrelevant"),1,1+1.961*1000/32.2*((('Used data'!Y88*3268/3600)/('Used data'!W88/0.306))^2)*('Used data'!X88/1000)/G88)</f>
        <v>1</v>
      </c>
      <c r="AB88" s="11">
        <f>IF(OR('Used data'!Z88="Straight",'Used data'!Z88="Irrelevant",'Used data'!AA88="Irrelevant",'Used data'!AB88="Irrelevant"),1,1+1.545*1000/32.2*((('Used data'!AB88*3268/3600)/('Used data'!Z88/0.306))^2)*('Used data'!AA88/1000)/G88)</f>
        <v>1</v>
      </c>
      <c r="AC88" s="11">
        <f>IF(OR('Used data'!Z88="Straight",'Used data'!Z88="Irrelevant",'Used data'!AA88="Irrelevant",'Used data'!AB88="Irrelevant"),1,1+1.961*1000/32.2*((('Used data'!AB88*3268/3600)/('Used data'!Z88/0.306))^2)*('Used data'!AA88/1000)/G88)</f>
        <v>1</v>
      </c>
      <c r="AD88" s="11">
        <f>IF(OR('Used data'!AC88="Irrelevant",'Used data'!AC88="No"),1,IF(AND('Used data'!AC88="Yes",OR('Used data'!Q88&lt;301,'Used data'!S88&lt;301)),1-(0.5*('Used data'!R88+'Used data'!T88)/('Used data'!G88*1000)),IF(AND('Used data'!AC88="Yes",OR('Used data'!Q88&lt;601,'Used data'!S88&lt;601)),1-(0.25*('Used data'!R88+'Used data'!T88)/('Used data'!G88*1000)),1)))</f>
        <v>1</v>
      </c>
      <c r="AE88" s="11">
        <f>IF(OR('Used data'!AC88="Irrelevant",'Used data'!AC88="No"),1,IF(AND('Used data'!AC88="Yes",OR('Used data'!Q88&lt;301,'Used data'!S88&lt;301)),1-(0.4*('Used data'!R88+'Used data'!T88)/('Used data'!G88*1000)),IF(AND('Used data'!AC88="Yes",OR('Used data'!Q88&lt;601,'Used data'!S88&lt;601)),1-(0.2*('Used data'!R88+'Used data'!T88)/('Used data'!G88*1000)),1)))</f>
        <v>1</v>
      </c>
      <c r="AF88" s="11">
        <f>IF('Used data'!AD88="110 kph",0.79,1)</f>
        <v>1</v>
      </c>
      <c r="AG88" s="11">
        <f>IF('Used data'!AD88="110 kph",0.94,1)</f>
        <v>1</v>
      </c>
      <c r="AH88" s="11">
        <f>IF('Used data'!AD88="110 kph",0.66,1)</f>
        <v>1</v>
      </c>
      <c r="AI88" s="11">
        <f>IF('Used data'!AD88="110 kph",0.82,1)</f>
        <v>1</v>
      </c>
      <c r="AJ88" s="11">
        <f>IF(AND('Used data'!AE88="Yes",I88="Entrance merge"),0.65*'Used data'!AF88+1-'Used data'!AF88,1)</f>
        <v>1</v>
      </c>
      <c r="AK88" s="12" t="str">
        <f t="shared" si="7"/>
        <v/>
      </c>
      <c r="AL88" s="12" t="str">
        <f t="shared" si="8"/>
        <v/>
      </c>
      <c r="AM88" s="12" t="str">
        <f t="shared" si="9"/>
        <v/>
      </c>
      <c r="AN88" s="12" t="str">
        <f t="shared" si="10"/>
        <v/>
      </c>
      <c r="AO88" s="12" t="str">
        <f t="shared" si="11"/>
        <v/>
      </c>
      <c r="AP88" s="12" t="str">
        <f t="shared" si="12"/>
        <v/>
      </c>
      <c r="AQ88" s="4" t="str">
        <f t="shared" si="13"/>
        <v/>
      </c>
    </row>
    <row r="89" spans="1:43" x14ac:dyDescent="0.3">
      <c r="A89" s="4" t="str">
        <f>IF('Input data'!A104="","",'Input data'!A104)</f>
        <v/>
      </c>
      <c r="B89" s="4" t="str">
        <f>IF('Input data'!B104="","",'Input data'!B104)</f>
        <v/>
      </c>
      <c r="C89" s="4" t="str">
        <f>IF('Input data'!C104="","",'Input data'!C104)</f>
        <v/>
      </c>
      <c r="D89" s="4" t="str">
        <f>IF('Input data'!D104="","",'Input data'!D104)</f>
        <v/>
      </c>
      <c r="E89" s="4" t="str">
        <f>IF('Input data'!E104="","",'Input data'!E104)</f>
        <v/>
      </c>
      <c r="F89" s="4" t="str">
        <f>IF('Input data'!F104="","",'Input data'!F104)</f>
        <v/>
      </c>
      <c r="G89" s="4">
        <f>IF('Input data'!G104="","",'Input data'!G104)</f>
        <v>0</v>
      </c>
      <c r="H89" s="4" t="str">
        <f>IF('Input data'!H104&gt;0.5,'Input data'!H104,"")</f>
        <v/>
      </c>
      <c r="I89" s="4" t="str">
        <f>IF('Input data'!I104="","",'Input data'!I104)</f>
        <v/>
      </c>
      <c r="J89" s="11">
        <f>IF('Used data'!J89="Irrelevant",1,IF('Used data'!J89&gt;3,1.2,1))</f>
        <v>1</v>
      </c>
      <c r="K89" s="11">
        <f>IF('Used data'!K89="Irrelevant",1,IF(AND(OR(I89="Motorway link",I89="Exit diverge",I89="Entrance merge"),'Used data'!K89&lt;3.5),1+(3.5-'Used data'!K89)*0.12,IF(AND(OR(I89="Exit ramp",I89="Entrance ramp"),'Used data'!K89&lt;3.5),1+(3.5-'Used data'!K89)*0.16,1)))</f>
        <v>1</v>
      </c>
      <c r="L89" s="11">
        <f>IF('Used data'!L89="Irrelevant",1,IF(AND('Used data'!L89="Yes",'Used data'!J89=2),0.6*'Used data'!M89+(1-'Used data'!M89),IF(AND('Used data'!L89="Yes",'Used data'!J89=3),0.7*'Used data'!M89+(1-'Used data'!M89),IF(AND('Used data'!L89="Yes",'Used data'!J89=4),0.76*'Used data'!M89+(1-'Used data'!M89),IF(AND('Used data'!L89="Yes",'Used data'!J89&gt;4.99999999),0.8*'Used data'!M89+(1-'Used data'!M89),1)))))</f>
        <v>1</v>
      </c>
      <c r="M89" s="11">
        <f>IF('Used data'!L89="Irrelevant",1,IF(AND('Used data'!L89="Yes",'Used data'!J89=2),0.8*'Used data'!M89+(1-'Used data'!M89),IF(AND('Used data'!L89="Yes",'Used data'!J89=3),0.85*'Used data'!M89+(1-'Used data'!M89),IF(AND('Used data'!L89="Yes",'Used data'!J89=4),0.88*'Used data'!M89+(1-'Used data'!M89),IF(AND('Used data'!L89="Yes",'Used data'!J89&gt;4.99999999),0.9*'Used data'!M89+(1-'Used data'!M89),1)))))</f>
        <v>1</v>
      </c>
      <c r="N89" s="11">
        <f>IF('Used data'!N89="Irrelevant",1,IF(AND(OR(I89="Motorway link",I89="Exit diverge",I89="Entrance merge"),'Used data'!N89&lt;3),1+(3-'Used data'!N89)*0.09333333,1))</f>
        <v>1</v>
      </c>
      <c r="O89" s="11">
        <f>IF('Used data'!N89="Irrelevant",1,IF(AND(OR(I89="Motorway link",I89="Exit diverge",I89="Entrance merge"),'Used data'!N89&lt;3),1+(3-'Used data'!N89)*0.19666667,1))</f>
        <v>1</v>
      </c>
      <c r="P89" s="11">
        <f>IF('Used data'!O89="Irrelevant",1,IF(AND(OR(I89="Motorway link",I89="Exit diverge",I89="Entrance merge"),'Used data'!O89&lt;3.00000001),1+(0.5-'Used data'!O89)*0.04,IF(AND(OR(I89="Exit ramp",I89="Entrance ramp"),'Used data'!O89&lt;3.00000001),1+(0.5-'Used data'!O89)*0.08,IF(OR(I89="Motorway link",I89="Exit diverge",I89="Entrance merge"),0.9,0.8))))</f>
        <v>1</v>
      </c>
      <c r="Q89" s="11">
        <f>IF('Used data'!P89="Irrelevant",1,IF(AND(OR(I89="Motorway link",I89="Exit diverge",I89="Entrance merge"),'Used data'!P89&lt;11.00000001),1+(5-'Used data'!P89)*0.01,0.94))</f>
        <v>1</v>
      </c>
      <c r="R89" s="11">
        <f>IF(OR('Used data'!Q89="Irrelevant",'Used data'!R89="Irrelevant",'Used data'!Q89="Straight"),1,IF(AND(OR(I89="Motorway link",I89="Exit diverge",I89="Entrance merge"),'Used data'!Q89&lt;4000),(EXP(0.1096*1746.5/'Used data'!Q89)/EXP(0.1096*1746.5/4000))*('Used data'!R89/1000)/G89+(G89-'Used data'!R89/1000)/G89,1))</f>
        <v>1</v>
      </c>
      <c r="S89" s="11">
        <f>IF(OR('Used data'!S89="Irrelevant",'Used data'!T89="Irrelevant",'Used data'!S89="Straight"),1,IF(AND(OR(I89="Motorway link",I89="Exit diverge",I89="Entrance merge"),'Used data'!S89&lt;4000),(EXP(0.1096*1746.5/'Used data'!S89)/EXP(0.1096*1746.5/4000))*('Used data'!T89/1000)/G89+(G89-'Used data'!T89/1000)/G89,1))</f>
        <v>1</v>
      </c>
      <c r="T89" s="11">
        <f>IF('Used data'!U89="Irrelevant",1,IF(AND(OR(I89="Motorway link",I89="Exit diverge",I89="Entrance merge",I89="Exit ramp",I89="Entrance ramp"),'Used data'!U89="Yes"),0.95,1))</f>
        <v>1</v>
      </c>
      <c r="U89" s="11">
        <f>IF('Used data'!U89="Irrelevant",1,IF(AND(OR(I89="Motorway link",I89="Exit diverge",I89="Entrance merge",I89="Exit ramp",I89="Entrance ramp"),'Used data'!U89="Yes"),0.96,1))</f>
        <v>1</v>
      </c>
      <c r="V89" s="11">
        <f>IF('Used data'!U89="Irrelevant",1,IF(AND(OR(I89="Motorway link",I89="Exit diverge",I89="Entrance merge",I89="Exit ramp",I89="Entrance ramp"),'Used data'!U89="Yes"),0.79,1))</f>
        <v>1</v>
      </c>
      <c r="W89" s="11">
        <f>IF('Used data'!U89="Irrelevant",1,IF(AND(OR(I89="Motorway link",I89="Exit diverge",I89="Entrance merge",I89="Exit ramp",I89="Entrance ramp"),'Used data'!U89="Yes"),0.94,1))</f>
        <v>1</v>
      </c>
      <c r="X89" s="11">
        <f>IF('Used data'!U89="Irrelevant",1,IF(AND(OR(I89="Motorway link",I89="Exit diverge",I89="Entrance merge",I89="Exit ramp",I89="Entrance ramp"),'Used data'!U89="Yes"),0.97,1))</f>
        <v>1</v>
      </c>
      <c r="Y89" s="11">
        <f>IF(AND(I89="Exit ramp",'Used data'!V89="2-curved diamond ramp"),1.32,IF(AND(I89="Exit ramp",'Used data'!V89="S-shaped ramp"),2.05,IF(AND(I89="Exit ramp",'Used data'!V89="U-shaped ramp"),4.11,IF(AND(I89="Exit ramp",'Used data'!V89="Flyover hook ramp"),5.15,IF(AND(I89="Exit ramp",'Used data'!V89="Directional ramp"),1.07,IF(AND(I89="Entrance ramp",'Used data'!V89="2-curved diamond ramp"),0.93,IF(AND(I89="Entrance ramp",'Used data'!V89="S-shaped ramp"),2.48,IF(AND(I89="Entrance ramp",'Used data'!V89="U-shaped ramp"),4.15,IF(AND(I89="Entrance ramp",'Used data'!V89="Flyover hook ramp"),5.26,IF(AND(I89="Entrance ramp",'Used data'!V89="Directional ramp"),1.42,1))))))))))</f>
        <v>1</v>
      </c>
      <c r="Z89" s="11">
        <f>IF(OR('Used data'!W89="Straight",'Used data'!W89="Irrelevant",'Used data'!X89="Irrelevant",'Used data'!Y89="Irrelevant"),1,1+1.545*1000/32.2*((('Used data'!Y89*3268/3600)/('Used data'!W89/0.306))^2)*('Used data'!X89/1000)/G89)</f>
        <v>1</v>
      </c>
      <c r="AA89" s="11">
        <f>IF(OR('Used data'!W89="Straight",'Used data'!W89="Irrelevant",'Used data'!X89="Irrelevant",'Used data'!Y89="Irrelevant"),1,1+1.961*1000/32.2*((('Used data'!Y89*3268/3600)/('Used data'!W89/0.306))^2)*('Used data'!X89/1000)/G89)</f>
        <v>1</v>
      </c>
      <c r="AB89" s="11">
        <f>IF(OR('Used data'!Z89="Straight",'Used data'!Z89="Irrelevant",'Used data'!AA89="Irrelevant",'Used data'!AB89="Irrelevant"),1,1+1.545*1000/32.2*((('Used data'!AB89*3268/3600)/('Used data'!Z89/0.306))^2)*('Used data'!AA89/1000)/G89)</f>
        <v>1</v>
      </c>
      <c r="AC89" s="11">
        <f>IF(OR('Used data'!Z89="Straight",'Used data'!Z89="Irrelevant",'Used data'!AA89="Irrelevant",'Used data'!AB89="Irrelevant"),1,1+1.961*1000/32.2*((('Used data'!AB89*3268/3600)/('Used data'!Z89/0.306))^2)*('Used data'!AA89/1000)/G89)</f>
        <v>1</v>
      </c>
      <c r="AD89" s="11">
        <f>IF(OR('Used data'!AC89="Irrelevant",'Used data'!AC89="No"),1,IF(AND('Used data'!AC89="Yes",OR('Used data'!Q89&lt;301,'Used data'!S89&lt;301)),1-(0.5*('Used data'!R89+'Used data'!T89)/('Used data'!G89*1000)),IF(AND('Used data'!AC89="Yes",OR('Used data'!Q89&lt;601,'Used data'!S89&lt;601)),1-(0.25*('Used data'!R89+'Used data'!T89)/('Used data'!G89*1000)),1)))</f>
        <v>1</v>
      </c>
      <c r="AE89" s="11">
        <f>IF(OR('Used data'!AC89="Irrelevant",'Used data'!AC89="No"),1,IF(AND('Used data'!AC89="Yes",OR('Used data'!Q89&lt;301,'Used data'!S89&lt;301)),1-(0.4*('Used data'!R89+'Used data'!T89)/('Used data'!G89*1000)),IF(AND('Used data'!AC89="Yes",OR('Used data'!Q89&lt;601,'Used data'!S89&lt;601)),1-(0.2*('Used data'!R89+'Used data'!T89)/('Used data'!G89*1000)),1)))</f>
        <v>1</v>
      </c>
      <c r="AF89" s="11">
        <f>IF('Used data'!AD89="110 kph",0.79,1)</f>
        <v>1</v>
      </c>
      <c r="AG89" s="11">
        <f>IF('Used data'!AD89="110 kph",0.94,1)</f>
        <v>1</v>
      </c>
      <c r="AH89" s="11">
        <f>IF('Used data'!AD89="110 kph",0.66,1)</f>
        <v>1</v>
      </c>
      <c r="AI89" s="11">
        <f>IF('Used data'!AD89="110 kph",0.82,1)</f>
        <v>1</v>
      </c>
      <c r="AJ89" s="11">
        <f>IF(AND('Used data'!AE89="Yes",I89="Entrance merge"),0.65*'Used data'!AF89+1-'Used data'!AF89,1)</f>
        <v>1</v>
      </c>
      <c r="AK89" s="12" t="str">
        <f t="shared" si="7"/>
        <v/>
      </c>
      <c r="AL89" s="12" t="str">
        <f t="shared" si="8"/>
        <v/>
      </c>
      <c r="AM89" s="12" t="str">
        <f t="shared" si="9"/>
        <v/>
      </c>
      <c r="AN89" s="12" t="str">
        <f t="shared" si="10"/>
        <v/>
      </c>
      <c r="AO89" s="12" t="str">
        <f t="shared" si="11"/>
        <v/>
      </c>
      <c r="AP89" s="12" t="str">
        <f t="shared" si="12"/>
        <v/>
      </c>
      <c r="AQ89" s="4" t="str">
        <f t="shared" si="13"/>
        <v/>
      </c>
    </row>
    <row r="90" spans="1:43" x14ac:dyDescent="0.3">
      <c r="A90" s="4" t="str">
        <f>IF('Input data'!A105="","",'Input data'!A105)</f>
        <v/>
      </c>
      <c r="B90" s="4" t="str">
        <f>IF('Input data'!B105="","",'Input data'!B105)</f>
        <v/>
      </c>
      <c r="C90" s="4" t="str">
        <f>IF('Input data'!C105="","",'Input data'!C105)</f>
        <v/>
      </c>
      <c r="D90" s="4" t="str">
        <f>IF('Input data'!D105="","",'Input data'!D105)</f>
        <v/>
      </c>
      <c r="E90" s="4" t="str">
        <f>IF('Input data'!E105="","",'Input data'!E105)</f>
        <v/>
      </c>
      <c r="F90" s="4" t="str">
        <f>IF('Input data'!F105="","",'Input data'!F105)</f>
        <v/>
      </c>
      <c r="G90" s="4">
        <f>IF('Input data'!G105="","",'Input data'!G105)</f>
        <v>0</v>
      </c>
      <c r="H90" s="4" t="str">
        <f>IF('Input data'!H105&gt;0.5,'Input data'!H105,"")</f>
        <v/>
      </c>
      <c r="I90" s="4" t="str">
        <f>IF('Input data'!I105="","",'Input data'!I105)</f>
        <v/>
      </c>
      <c r="J90" s="11">
        <f>IF('Used data'!J90="Irrelevant",1,IF('Used data'!J90&gt;3,1.2,1))</f>
        <v>1</v>
      </c>
      <c r="K90" s="11">
        <f>IF('Used data'!K90="Irrelevant",1,IF(AND(OR(I90="Motorway link",I90="Exit diverge",I90="Entrance merge"),'Used data'!K90&lt;3.5),1+(3.5-'Used data'!K90)*0.12,IF(AND(OR(I90="Exit ramp",I90="Entrance ramp"),'Used data'!K90&lt;3.5),1+(3.5-'Used data'!K90)*0.16,1)))</f>
        <v>1</v>
      </c>
      <c r="L90" s="11">
        <f>IF('Used data'!L90="Irrelevant",1,IF(AND('Used data'!L90="Yes",'Used data'!J90=2),0.6*'Used data'!M90+(1-'Used data'!M90),IF(AND('Used data'!L90="Yes",'Used data'!J90=3),0.7*'Used data'!M90+(1-'Used data'!M90),IF(AND('Used data'!L90="Yes",'Used data'!J90=4),0.76*'Used data'!M90+(1-'Used data'!M90),IF(AND('Used data'!L90="Yes",'Used data'!J90&gt;4.99999999),0.8*'Used data'!M90+(1-'Used data'!M90),1)))))</f>
        <v>1</v>
      </c>
      <c r="M90" s="11">
        <f>IF('Used data'!L90="Irrelevant",1,IF(AND('Used data'!L90="Yes",'Used data'!J90=2),0.8*'Used data'!M90+(1-'Used data'!M90),IF(AND('Used data'!L90="Yes",'Used data'!J90=3),0.85*'Used data'!M90+(1-'Used data'!M90),IF(AND('Used data'!L90="Yes",'Used data'!J90=4),0.88*'Used data'!M90+(1-'Used data'!M90),IF(AND('Used data'!L90="Yes",'Used data'!J90&gt;4.99999999),0.9*'Used data'!M90+(1-'Used data'!M90),1)))))</f>
        <v>1</v>
      </c>
      <c r="N90" s="11">
        <f>IF('Used data'!N90="Irrelevant",1,IF(AND(OR(I90="Motorway link",I90="Exit diverge",I90="Entrance merge"),'Used data'!N90&lt;3),1+(3-'Used data'!N90)*0.09333333,1))</f>
        <v>1</v>
      </c>
      <c r="O90" s="11">
        <f>IF('Used data'!N90="Irrelevant",1,IF(AND(OR(I90="Motorway link",I90="Exit diverge",I90="Entrance merge"),'Used data'!N90&lt;3),1+(3-'Used data'!N90)*0.19666667,1))</f>
        <v>1</v>
      </c>
      <c r="P90" s="11">
        <f>IF('Used data'!O90="Irrelevant",1,IF(AND(OR(I90="Motorway link",I90="Exit diverge",I90="Entrance merge"),'Used data'!O90&lt;3.00000001),1+(0.5-'Used data'!O90)*0.04,IF(AND(OR(I90="Exit ramp",I90="Entrance ramp"),'Used data'!O90&lt;3.00000001),1+(0.5-'Used data'!O90)*0.08,IF(OR(I90="Motorway link",I90="Exit diverge",I90="Entrance merge"),0.9,0.8))))</f>
        <v>1</v>
      </c>
      <c r="Q90" s="11">
        <f>IF('Used data'!P90="Irrelevant",1,IF(AND(OR(I90="Motorway link",I90="Exit diverge",I90="Entrance merge"),'Used data'!P90&lt;11.00000001),1+(5-'Used data'!P90)*0.01,0.94))</f>
        <v>1</v>
      </c>
      <c r="R90" s="11">
        <f>IF(OR('Used data'!Q90="Irrelevant",'Used data'!R90="Irrelevant",'Used data'!Q90="Straight"),1,IF(AND(OR(I90="Motorway link",I90="Exit diverge",I90="Entrance merge"),'Used data'!Q90&lt;4000),(EXP(0.1096*1746.5/'Used data'!Q90)/EXP(0.1096*1746.5/4000))*('Used data'!R90/1000)/G90+(G90-'Used data'!R90/1000)/G90,1))</f>
        <v>1</v>
      </c>
      <c r="S90" s="11">
        <f>IF(OR('Used data'!S90="Irrelevant",'Used data'!T90="Irrelevant",'Used data'!S90="Straight"),1,IF(AND(OR(I90="Motorway link",I90="Exit diverge",I90="Entrance merge"),'Used data'!S90&lt;4000),(EXP(0.1096*1746.5/'Used data'!S90)/EXP(0.1096*1746.5/4000))*('Used data'!T90/1000)/G90+(G90-'Used data'!T90/1000)/G90,1))</f>
        <v>1</v>
      </c>
      <c r="T90" s="11">
        <f>IF('Used data'!U90="Irrelevant",1,IF(AND(OR(I90="Motorway link",I90="Exit diverge",I90="Entrance merge",I90="Exit ramp",I90="Entrance ramp"),'Used data'!U90="Yes"),0.95,1))</f>
        <v>1</v>
      </c>
      <c r="U90" s="11">
        <f>IF('Used data'!U90="Irrelevant",1,IF(AND(OR(I90="Motorway link",I90="Exit diverge",I90="Entrance merge",I90="Exit ramp",I90="Entrance ramp"),'Used data'!U90="Yes"),0.96,1))</f>
        <v>1</v>
      </c>
      <c r="V90" s="11">
        <f>IF('Used data'!U90="Irrelevant",1,IF(AND(OR(I90="Motorway link",I90="Exit diverge",I90="Entrance merge",I90="Exit ramp",I90="Entrance ramp"),'Used data'!U90="Yes"),0.79,1))</f>
        <v>1</v>
      </c>
      <c r="W90" s="11">
        <f>IF('Used data'!U90="Irrelevant",1,IF(AND(OR(I90="Motorway link",I90="Exit diverge",I90="Entrance merge",I90="Exit ramp",I90="Entrance ramp"),'Used data'!U90="Yes"),0.94,1))</f>
        <v>1</v>
      </c>
      <c r="X90" s="11">
        <f>IF('Used data'!U90="Irrelevant",1,IF(AND(OR(I90="Motorway link",I90="Exit diverge",I90="Entrance merge",I90="Exit ramp",I90="Entrance ramp"),'Used data'!U90="Yes"),0.97,1))</f>
        <v>1</v>
      </c>
      <c r="Y90" s="11">
        <f>IF(AND(I90="Exit ramp",'Used data'!V90="2-curved diamond ramp"),1.32,IF(AND(I90="Exit ramp",'Used data'!V90="S-shaped ramp"),2.05,IF(AND(I90="Exit ramp",'Used data'!V90="U-shaped ramp"),4.11,IF(AND(I90="Exit ramp",'Used data'!V90="Flyover hook ramp"),5.15,IF(AND(I90="Exit ramp",'Used data'!V90="Directional ramp"),1.07,IF(AND(I90="Entrance ramp",'Used data'!V90="2-curved diamond ramp"),0.93,IF(AND(I90="Entrance ramp",'Used data'!V90="S-shaped ramp"),2.48,IF(AND(I90="Entrance ramp",'Used data'!V90="U-shaped ramp"),4.15,IF(AND(I90="Entrance ramp",'Used data'!V90="Flyover hook ramp"),5.26,IF(AND(I90="Entrance ramp",'Used data'!V90="Directional ramp"),1.42,1))))))))))</f>
        <v>1</v>
      </c>
      <c r="Z90" s="11">
        <f>IF(OR('Used data'!W90="Straight",'Used data'!W90="Irrelevant",'Used data'!X90="Irrelevant",'Used data'!Y90="Irrelevant"),1,1+1.545*1000/32.2*((('Used data'!Y90*3268/3600)/('Used data'!W90/0.306))^2)*('Used data'!X90/1000)/G90)</f>
        <v>1</v>
      </c>
      <c r="AA90" s="11">
        <f>IF(OR('Used data'!W90="Straight",'Used data'!W90="Irrelevant",'Used data'!X90="Irrelevant",'Used data'!Y90="Irrelevant"),1,1+1.961*1000/32.2*((('Used data'!Y90*3268/3600)/('Used data'!W90/0.306))^2)*('Used data'!X90/1000)/G90)</f>
        <v>1</v>
      </c>
      <c r="AB90" s="11">
        <f>IF(OR('Used data'!Z90="Straight",'Used data'!Z90="Irrelevant",'Used data'!AA90="Irrelevant",'Used data'!AB90="Irrelevant"),1,1+1.545*1000/32.2*((('Used data'!AB90*3268/3600)/('Used data'!Z90/0.306))^2)*('Used data'!AA90/1000)/G90)</f>
        <v>1</v>
      </c>
      <c r="AC90" s="11">
        <f>IF(OR('Used data'!Z90="Straight",'Used data'!Z90="Irrelevant",'Used data'!AA90="Irrelevant",'Used data'!AB90="Irrelevant"),1,1+1.961*1000/32.2*((('Used data'!AB90*3268/3600)/('Used data'!Z90/0.306))^2)*('Used data'!AA90/1000)/G90)</f>
        <v>1</v>
      </c>
      <c r="AD90" s="11">
        <f>IF(OR('Used data'!AC90="Irrelevant",'Used data'!AC90="No"),1,IF(AND('Used data'!AC90="Yes",OR('Used data'!Q90&lt;301,'Used data'!S90&lt;301)),1-(0.5*('Used data'!R90+'Used data'!T90)/('Used data'!G90*1000)),IF(AND('Used data'!AC90="Yes",OR('Used data'!Q90&lt;601,'Used data'!S90&lt;601)),1-(0.25*('Used data'!R90+'Used data'!T90)/('Used data'!G90*1000)),1)))</f>
        <v>1</v>
      </c>
      <c r="AE90" s="11">
        <f>IF(OR('Used data'!AC90="Irrelevant",'Used data'!AC90="No"),1,IF(AND('Used data'!AC90="Yes",OR('Used data'!Q90&lt;301,'Used data'!S90&lt;301)),1-(0.4*('Used data'!R90+'Used data'!T90)/('Used data'!G90*1000)),IF(AND('Used data'!AC90="Yes",OR('Used data'!Q90&lt;601,'Used data'!S90&lt;601)),1-(0.2*('Used data'!R90+'Used data'!T90)/('Used data'!G90*1000)),1)))</f>
        <v>1</v>
      </c>
      <c r="AF90" s="11">
        <f>IF('Used data'!AD90="110 kph",0.79,1)</f>
        <v>1</v>
      </c>
      <c r="AG90" s="11">
        <f>IF('Used data'!AD90="110 kph",0.94,1)</f>
        <v>1</v>
      </c>
      <c r="AH90" s="11">
        <f>IF('Used data'!AD90="110 kph",0.66,1)</f>
        <v>1</v>
      </c>
      <c r="AI90" s="11">
        <f>IF('Used data'!AD90="110 kph",0.82,1)</f>
        <v>1</v>
      </c>
      <c r="AJ90" s="11">
        <f>IF(AND('Used data'!AE90="Yes",I90="Entrance merge"),0.65*'Used data'!AF90+1-'Used data'!AF90,1)</f>
        <v>1</v>
      </c>
      <c r="AK90" s="12" t="str">
        <f t="shared" si="7"/>
        <v/>
      </c>
      <c r="AL90" s="12" t="str">
        <f t="shared" si="8"/>
        <v/>
      </c>
      <c r="AM90" s="12" t="str">
        <f t="shared" si="9"/>
        <v/>
      </c>
      <c r="AN90" s="12" t="str">
        <f t="shared" si="10"/>
        <v/>
      </c>
      <c r="AO90" s="12" t="str">
        <f t="shared" si="11"/>
        <v/>
      </c>
      <c r="AP90" s="12" t="str">
        <f t="shared" si="12"/>
        <v/>
      </c>
      <c r="AQ90" s="4" t="str">
        <f t="shared" si="13"/>
        <v/>
      </c>
    </row>
    <row r="91" spans="1:43" x14ac:dyDescent="0.3">
      <c r="A91" s="4" t="str">
        <f>IF('Input data'!A106="","",'Input data'!A106)</f>
        <v/>
      </c>
      <c r="B91" s="4" t="str">
        <f>IF('Input data'!B106="","",'Input data'!B106)</f>
        <v/>
      </c>
      <c r="C91" s="4" t="str">
        <f>IF('Input data'!C106="","",'Input data'!C106)</f>
        <v/>
      </c>
      <c r="D91" s="4" t="str">
        <f>IF('Input data'!D106="","",'Input data'!D106)</f>
        <v/>
      </c>
      <c r="E91" s="4" t="str">
        <f>IF('Input data'!E106="","",'Input data'!E106)</f>
        <v/>
      </c>
      <c r="F91" s="4" t="str">
        <f>IF('Input data'!F106="","",'Input data'!F106)</f>
        <v/>
      </c>
      <c r="G91" s="4">
        <f>IF('Input data'!G106="","",'Input data'!G106)</f>
        <v>0</v>
      </c>
      <c r="H91" s="4" t="str">
        <f>IF('Input data'!H106&gt;0.5,'Input data'!H106,"")</f>
        <v/>
      </c>
      <c r="I91" s="4" t="str">
        <f>IF('Input data'!I106="","",'Input data'!I106)</f>
        <v/>
      </c>
      <c r="J91" s="11">
        <f>IF('Used data'!J91="Irrelevant",1,IF('Used data'!J91&gt;3,1.2,1))</f>
        <v>1</v>
      </c>
      <c r="K91" s="11">
        <f>IF('Used data'!K91="Irrelevant",1,IF(AND(OR(I91="Motorway link",I91="Exit diverge",I91="Entrance merge"),'Used data'!K91&lt;3.5),1+(3.5-'Used data'!K91)*0.12,IF(AND(OR(I91="Exit ramp",I91="Entrance ramp"),'Used data'!K91&lt;3.5),1+(3.5-'Used data'!K91)*0.16,1)))</f>
        <v>1</v>
      </c>
      <c r="L91" s="11">
        <f>IF('Used data'!L91="Irrelevant",1,IF(AND('Used data'!L91="Yes",'Used data'!J91=2),0.6*'Used data'!M91+(1-'Used data'!M91),IF(AND('Used data'!L91="Yes",'Used data'!J91=3),0.7*'Used data'!M91+(1-'Used data'!M91),IF(AND('Used data'!L91="Yes",'Used data'!J91=4),0.76*'Used data'!M91+(1-'Used data'!M91),IF(AND('Used data'!L91="Yes",'Used data'!J91&gt;4.99999999),0.8*'Used data'!M91+(1-'Used data'!M91),1)))))</f>
        <v>1</v>
      </c>
      <c r="M91" s="11">
        <f>IF('Used data'!L91="Irrelevant",1,IF(AND('Used data'!L91="Yes",'Used data'!J91=2),0.8*'Used data'!M91+(1-'Used data'!M91),IF(AND('Used data'!L91="Yes",'Used data'!J91=3),0.85*'Used data'!M91+(1-'Used data'!M91),IF(AND('Used data'!L91="Yes",'Used data'!J91=4),0.88*'Used data'!M91+(1-'Used data'!M91),IF(AND('Used data'!L91="Yes",'Used data'!J91&gt;4.99999999),0.9*'Used data'!M91+(1-'Used data'!M91),1)))))</f>
        <v>1</v>
      </c>
      <c r="N91" s="11">
        <f>IF('Used data'!N91="Irrelevant",1,IF(AND(OR(I91="Motorway link",I91="Exit diverge",I91="Entrance merge"),'Used data'!N91&lt;3),1+(3-'Used data'!N91)*0.09333333,1))</f>
        <v>1</v>
      </c>
      <c r="O91" s="11">
        <f>IF('Used data'!N91="Irrelevant",1,IF(AND(OR(I91="Motorway link",I91="Exit diverge",I91="Entrance merge"),'Used data'!N91&lt;3),1+(3-'Used data'!N91)*0.19666667,1))</f>
        <v>1</v>
      </c>
      <c r="P91" s="11">
        <f>IF('Used data'!O91="Irrelevant",1,IF(AND(OR(I91="Motorway link",I91="Exit diverge",I91="Entrance merge"),'Used data'!O91&lt;3.00000001),1+(0.5-'Used data'!O91)*0.04,IF(AND(OR(I91="Exit ramp",I91="Entrance ramp"),'Used data'!O91&lt;3.00000001),1+(0.5-'Used data'!O91)*0.08,IF(OR(I91="Motorway link",I91="Exit diverge",I91="Entrance merge"),0.9,0.8))))</f>
        <v>1</v>
      </c>
      <c r="Q91" s="11">
        <f>IF('Used data'!P91="Irrelevant",1,IF(AND(OR(I91="Motorway link",I91="Exit diverge",I91="Entrance merge"),'Used data'!P91&lt;11.00000001),1+(5-'Used data'!P91)*0.01,0.94))</f>
        <v>1</v>
      </c>
      <c r="R91" s="11">
        <f>IF(OR('Used data'!Q91="Irrelevant",'Used data'!R91="Irrelevant",'Used data'!Q91="Straight"),1,IF(AND(OR(I91="Motorway link",I91="Exit diverge",I91="Entrance merge"),'Used data'!Q91&lt;4000),(EXP(0.1096*1746.5/'Used data'!Q91)/EXP(0.1096*1746.5/4000))*('Used data'!R91/1000)/G91+(G91-'Used data'!R91/1000)/G91,1))</f>
        <v>1</v>
      </c>
      <c r="S91" s="11">
        <f>IF(OR('Used data'!S91="Irrelevant",'Used data'!T91="Irrelevant",'Used data'!S91="Straight"),1,IF(AND(OR(I91="Motorway link",I91="Exit diverge",I91="Entrance merge"),'Used data'!S91&lt;4000),(EXP(0.1096*1746.5/'Used data'!S91)/EXP(0.1096*1746.5/4000))*('Used data'!T91/1000)/G91+(G91-'Used data'!T91/1000)/G91,1))</f>
        <v>1</v>
      </c>
      <c r="T91" s="11">
        <f>IF('Used data'!U91="Irrelevant",1,IF(AND(OR(I91="Motorway link",I91="Exit diverge",I91="Entrance merge",I91="Exit ramp",I91="Entrance ramp"),'Used data'!U91="Yes"),0.95,1))</f>
        <v>1</v>
      </c>
      <c r="U91" s="11">
        <f>IF('Used data'!U91="Irrelevant",1,IF(AND(OR(I91="Motorway link",I91="Exit diverge",I91="Entrance merge",I91="Exit ramp",I91="Entrance ramp"),'Used data'!U91="Yes"),0.96,1))</f>
        <v>1</v>
      </c>
      <c r="V91" s="11">
        <f>IF('Used data'!U91="Irrelevant",1,IF(AND(OR(I91="Motorway link",I91="Exit diverge",I91="Entrance merge",I91="Exit ramp",I91="Entrance ramp"),'Used data'!U91="Yes"),0.79,1))</f>
        <v>1</v>
      </c>
      <c r="W91" s="11">
        <f>IF('Used data'!U91="Irrelevant",1,IF(AND(OR(I91="Motorway link",I91="Exit diverge",I91="Entrance merge",I91="Exit ramp",I91="Entrance ramp"),'Used data'!U91="Yes"),0.94,1))</f>
        <v>1</v>
      </c>
      <c r="X91" s="11">
        <f>IF('Used data'!U91="Irrelevant",1,IF(AND(OR(I91="Motorway link",I91="Exit diverge",I91="Entrance merge",I91="Exit ramp",I91="Entrance ramp"),'Used data'!U91="Yes"),0.97,1))</f>
        <v>1</v>
      </c>
      <c r="Y91" s="11">
        <f>IF(AND(I91="Exit ramp",'Used data'!V91="2-curved diamond ramp"),1.32,IF(AND(I91="Exit ramp",'Used data'!V91="S-shaped ramp"),2.05,IF(AND(I91="Exit ramp",'Used data'!V91="U-shaped ramp"),4.11,IF(AND(I91="Exit ramp",'Used data'!V91="Flyover hook ramp"),5.15,IF(AND(I91="Exit ramp",'Used data'!V91="Directional ramp"),1.07,IF(AND(I91="Entrance ramp",'Used data'!V91="2-curved diamond ramp"),0.93,IF(AND(I91="Entrance ramp",'Used data'!V91="S-shaped ramp"),2.48,IF(AND(I91="Entrance ramp",'Used data'!V91="U-shaped ramp"),4.15,IF(AND(I91="Entrance ramp",'Used data'!V91="Flyover hook ramp"),5.26,IF(AND(I91="Entrance ramp",'Used data'!V91="Directional ramp"),1.42,1))))))))))</f>
        <v>1</v>
      </c>
      <c r="Z91" s="11">
        <f>IF(OR('Used data'!W91="Straight",'Used data'!W91="Irrelevant",'Used data'!X91="Irrelevant",'Used data'!Y91="Irrelevant"),1,1+1.545*1000/32.2*((('Used data'!Y91*3268/3600)/('Used data'!W91/0.306))^2)*('Used data'!X91/1000)/G91)</f>
        <v>1</v>
      </c>
      <c r="AA91" s="11">
        <f>IF(OR('Used data'!W91="Straight",'Used data'!W91="Irrelevant",'Used data'!X91="Irrelevant",'Used data'!Y91="Irrelevant"),1,1+1.961*1000/32.2*((('Used data'!Y91*3268/3600)/('Used data'!W91/0.306))^2)*('Used data'!X91/1000)/G91)</f>
        <v>1</v>
      </c>
      <c r="AB91" s="11">
        <f>IF(OR('Used data'!Z91="Straight",'Used data'!Z91="Irrelevant",'Used data'!AA91="Irrelevant",'Used data'!AB91="Irrelevant"),1,1+1.545*1000/32.2*((('Used data'!AB91*3268/3600)/('Used data'!Z91/0.306))^2)*('Used data'!AA91/1000)/G91)</f>
        <v>1</v>
      </c>
      <c r="AC91" s="11">
        <f>IF(OR('Used data'!Z91="Straight",'Used data'!Z91="Irrelevant",'Used data'!AA91="Irrelevant",'Used data'!AB91="Irrelevant"),1,1+1.961*1000/32.2*((('Used data'!AB91*3268/3600)/('Used data'!Z91/0.306))^2)*('Used data'!AA91/1000)/G91)</f>
        <v>1</v>
      </c>
      <c r="AD91" s="11">
        <f>IF(OR('Used data'!AC91="Irrelevant",'Used data'!AC91="No"),1,IF(AND('Used data'!AC91="Yes",OR('Used data'!Q91&lt;301,'Used data'!S91&lt;301)),1-(0.5*('Used data'!R91+'Used data'!T91)/('Used data'!G91*1000)),IF(AND('Used data'!AC91="Yes",OR('Used data'!Q91&lt;601,'Used data'!S91&lt;601)),1-(0.25*('Used data'!R91+'Used data'!T91)/('Used data'!G91*1000)),1)))</f>
        <v>1</v>
      </c>
      <c r="AE91" s="11">
        <f>IF(OR('Used data'!AC91="Irrelevant",'Used data'!AC91="No"),1,IF(AND('Used data'!AC91="Yes",OR('Used data'!Q91&lt;301,'Used data'!S91&lt;301)),1-(0.4*('Used data'!R91+'Used data'!T91)/('Used data'!G91*1000)),IF(AND('Used data'!AC91="Yes",OR('Used data'!Q91&lt;601,'Used data'!S91&lt;601)),1-(0.2*('Used data'!R91+'Used data'!T91)/('Used data'!G91*1000)),1)))</f>
        <v>1</v>
      </c>
      <c r="AF91" s="11">
        <f>IF('Used data'!AD91="110 kph",0.79,1)</f>
        <v>1</v>
      </c>
      <c r="AG91" s="11">
        <f>IF('Used data'!AD91="110 kph",0.94,1)</f>
        <v>1</v>
      </c>
      <c r="AH91" s="11">
        <f>IF('Used data'!AD91="110 kph",0.66,1)</f>
        <v>1</v>
      </c>
      <c r="AI91" s="11">
        <f>IF('Used data'!AD91="110 kph",0.82,1)</f>
        <v>1</v>
      </c>
      <c r="AJ91" s="11">
        <f>IF(AND('Used data'!AE91="Yes",I91="Entrance merge"),0.65*'Used data'!AF91+1-'Used data'!AF91,1)</f>
        <v>1</v>
      </c>
      <c r="AK91" s="12" t="str">
        <f t="shared" si="7"/>
        <v/>
      </c>
      <c r="AL91" s="12" t="str">
        <f t="shared" si="8"/>
        <v/>
      </c>
      <c r="AM91" s="12" t="str">
        <f t="shared" si="9"/>
        <v/>
      </c>
      <c r="AN91" s="12" t="str">
        <f t="shared" si="10"/>
        <v/>
      </c>
      <c r="AO91" s="12" t="str">
        <f t="shared" si="11"/>
        <v/>
      </c>
      <c r="AP91" s="12" t="str">
        <f t="shared" si="12"/>
        <v/>
      </c>
      <c r="AQ91" s="4" t="str">
        <f t="shared" si="13"/>
        <v/>
      </c>
    </row>
    <row r="92" spans="1:43" x14ac:dyDescent="0.3">
      <c r="A92" s="4" t="str">
        <f>IF('Input data'!A107="","",'Input data'!A107)</f>
        <v/>
      </c>
      <c r="B92" s="4" t="str">
        <f>IF('Input data'!B107="","",'Input data'!B107)</f>
        <v/>
      </c>
      <c r="C92" s="4" t="str">
        <f>IF('Input data'!C107="","",'Input data'!C107)</f>
        <v/>
      </c>
      <c r="D92" s="4" t="str">
        <f>IF('Input data'!D107="","",'Input data'!D107)</f>
        <v/>
      </c>
      <c r="E92" s="4" t="str">
        <f>IF('Input data'!E107="","",'Input data'!E107)</f>
        <v/>
      </c>
      <c r="F92" s="4" t="str">
        <f>IF('Input data'!F107="","",'Input data'!F107)</f>
        <v/>
      </c>
      <c r="G92" s="4">
        <f>IF('Input data'!G107="","",'Input data'!G107)</f>
        <v>0</v>
      </c>
      <c r="H92" s="4" t="str">
        <f>IF('Input data'!H107&gt;0.5,'Input data'!H107,"")</f>
        <v/>
      </c>
      <c r="I92" s="4" t="str">
        <f>IF('Input data'!I107="","",'Input data'!I107)</f>
        <v/>
      </c>
      <c r="J92" s="11">
        <f>IF('Used data'!J92="Irrelevant",1,IF('Used data'!J92&gt;3,1.2,1))</f>
        <v>1</v>
      </c>
      <c r="K92" s="11">
        <f>IF('Used data'!K92="Irrelevant",1,IF(AND(OR(I92="Motorway link",I92="Exit diverge",I92="Entrance merge"),'Used data'!K92&lt;3.5),1+(3.5-'Used data'!K92)*0.12,IF(AND(OR(I92="Exit ramp",I92="Entrance ramp"),'Used data'!K92&lt;3.5),1+(3.5-'Used data'!K92)*0.16,1)))</f>
        <v>1</v>
      </c>
      <c r="L92" s="11">
        <f>IF('Used data'!L92="Irrelevant",1,IF(AND('Used data'!L92="Yes",'Used data'!J92=2),0.6*'Used data'!M92+(1-'Used data'!M92),IF(AND('Used data'!L92="Yes",'Used data'!J92=3),0.7*'Used data'!M92+(1-'Used data'!M92),IF(AND('Used data'!L92="Yes",'Used data'!J92=4),0.76*'Used data'!M92+(1-'Used data'!M92),IF(AND('Used data'!L92="Yes",'Used data'!J92&gt;4.99999999),0.8*'Used data'!M92+(1-'Used data'!M92),1)))))</f>
        <v>1</v>
      </c>
      <c r="M92" s="11">
        <f>IF('Used data'!L92="Irrelevant",1,IF(AND('Used data'!L92="Yes",'Used data'!J92=2),0.8*'Used data'!M92+(1-'Used data'!M92),IF(AND('Used data'!L92="Yes",'Used data'!J92=3),0.85*'Used data'!M92+(1-'Used data'!M92),IF(AND('Used data'!L92="Yes",'Used data'!J92=4),0.88*'Used data'!M92+(1-'Used data'!M92),IF(AND('Used data'!L92="Yes",'Used data'!J92&gt;4.99999999),0.9*'Used data'!M92+(1-'Used data'!M92),1)))))</f>
        <v>1</v>
      </c>
      <c r="N92" s="11">
        <f>IF('Used data'!N92="Irrelevant",1,IF(AND(OR(I92="Motorway link",I92="Exit diverge",I92="Entrance merge"),'Used data'!N92&lt;3),1+(3-'Used data'!N92)*0.09333333,1))</f>
        <v>1</v>
      </c>
      <c r="O92" s="11">
        <f>IF('Used data'!N92="Irrelevant",1,IF(AND(OR(I92="Motorway link",I92="Exit diverge",I92="Entrance merge"),'Used data'!N92&lt;3),1+(3-'Used data'!N92)*0.19666667,1))</f>
        <v>1</v>
      </c>
      <c r="P92" s="11">
        <f>IF('Used data'!O92="Irrelevant",1,IF(AND(OR(I92="Motorway link",I92="Exit diverge",I92="Entrance merge"),'Used data'!O92&lt;3.00000001),1+(0.5-'Used data'!O92)*0.04,IF(AND(OR(I92="Exit ramp",I92="Entrance ramp"),'Used data'!O92&lt;3.00000001),1+(0.5-'Used data'!O92)*0.08,IF(OR(I92="Motorway link",I92="Exit diverge",I92="Entrance merge"),0.9,0.8))))</f>
        <v>1</v>
      </c>
      <c r="Q92" s="11">
        <f>IF('Used data'!P92="Irrelevant",1,IF(AND(OR(I92="Motorway link",I92="Exit diverge",I92="Entrance merge"),'Used data'!P92&lt;11.00000001),1+(5-'Used data'!P92)*0.01,0.94))</f>
        <v>1</v>
      </c>
      <c r="R92" s="11">
        <f>IF(OR('Used data'!Q92="Irrelevant",'Used data'!R92="Irrelevant",'Used data'!Q92="Straight"),1,IF(AND(OR(I92="Motorway link",I92="Exit diverge",I92="Entrance merge"),'Used data'!Q92&lt;4000),(EXP(0.1096*1746.5/'Used data'!Q92)/EXP(0.1096*1746.5/4000))*('Used data'!R92/1000)/G92+(G92-'Used data'!R92/1000)/G92,1))</f>
        <v>1</v>
      </c>
      <c r="S92" s="11">
        <f>IF(OR('Used data'!S92="Irrelevant",'Used data'!T92="Irrelevant",'Used data'!S92="Straight"),1,IF(AND(OR(I92="Motorway link",I92="Exit diverge",I92="Entrance merge"),'Used data'!S92&lt;4000),(EXP(0.1096*1746.5/'Used data'!S92)/EXP(0.1096*1746.5/4000))*('Used data'!T92/1000)/G92+(G92-'Used data'!T92/1000)/G92,1))</f>
        <v>1</v>
      </c>
      <c r="T92" s="11">
        <f>IF('Used data'!U92="Irrelevant",1,IF(AND(OR(I92="Motorway link",I92="Exit diverge",I92="Entrance merge",I92="Exit ramp",I92="Entrance ramp"),'Used data'!U92="Yes"),0.95,1))</f>
        <v>1</v>
      </c>
      <c r="U92" s="11">
        <f>IF('Used data'!U92="Irrelevant",1,IF(AND(OR(I92="Motorway link",I92="Exit diverge",I92="Entrance merge",I92="Exit ramp",I92="Entrance ramp"),'Used data'!U92="Yes"),0.96,1))</f>
        <v>1</v>
      </c>
      <c r="V92" s="11">
        <f>IF('Used data'!U92="Irrelevant",1,IF(AND(OR(I92="Motorway link",I92="Exit diverge",I92="Entrance merge",I92="Exit ramp",I92="Entrance ramp"),'Used data'!U92="Yes"),0.79,1))</f>
        <v>1</v>
      </c>
      <c r="W92" s="11">
        <f>IF('Used data'!U92="Irrelevant",1,IF(AND(OR(I92="Motorway link",I92="Exit diverge",I92="Entrance merge",I92="Exit ramp",I92="Entrance ramp"),'Used data'!U92="Yes"),0.94,1))</f>
        <v>1</v>
      </c>
      <c r="X92" s="11">
        <f>IF('Used data'!U92="Irrelevant",1,IF(AND(OR(I92="Motorway link",I92="Exit diverge",I92="Entrance merge",I92="Exit ramp",I92="Entrance ramp"),'Used data'!U92="Yes"),0.97,1))</f>
        <v>1</v>
      </c>
      <c r="Y92" s="11">
        <f>IF(AND(I92="Exit ramp",'Used data'!V92="2-curved diamond ramp"),1.32,IF(AND(I92="Exit ramp",'Used data'!V92="S-shaped ramp"),2.05,IF(AND(I92="Exit ramp",'Used data'!V92="U-shaped ramp"),4.11,IF(AND(I92="Exit ramp",'Used data'!V92="Flyover hook ramp"),5.15,IF(AND(I92="Exit ramp",'Used data'!V92="Directional ramp"),1.07,IF(AND(I92="Entrance ramp",'Used data'!V92="2-curved diamond ramp"),0.93,IF(AND(I92="Entrance ramp",'Used data'!V92="S-shaped ramp"),2.48,IF(AND(I92="Entrance ramp",'Used data'!V92="U-shaped ramp"),4.15,IF(AND(I92="Entrance ramp",'Used data'!V92="Flyover hook ramp"),5.26,IF(AND(I92="Entrance ramp",'Used data'!V92="Directional ramp"),1.42,1))))))))))</f>
        <v>1</v>
      </c>
      <c r="Z92" s="11">
        <f>IF(OR('Used data'!W92="Straight",'Used data'!W92="Irrelevant",'Used data'!X92="Irrelevant",'Used data'!Y92="Irrelevant"),1,1+1.545*1000/32.2*((('Used data'!Y92*3268/3600)/('Used data'!W92/0.306))^2)*('Used data'!X92/1000)/G92)</f>
        <v>1</v>
      </c>
      <c r="AA92" s="11">
        <f>IF(OR('Used data'!W92="Straight",'Used data'!W92="Irrelevant",'Used data'!X92="Irrelevant",'Used data'!Y92="Irrelevant"),1,1+1.961*1000/32.2*((('Used data'!Y92*3268/3600)/('Used data'!W92/0.306))^2)*('Used data'!X92/1000)/G92)</f>
        <v>1</v>
      </c>
      <c r="AB92" s="11">
        <f>IF(OR('Used data'!Z92="Straight",'Used data'!Z92="Irrelevant",'Used data'!AA92="Irrelevant",'Used data'!AB92="Irrelevant"),1,1+1.545*1000/32.2*((('Used data'!AB92*3268/3600)/('Used data'!Z92/0.306))^2)*('Used data'!AA92/1000)/G92)</f>
        <v>1</v>
      </c>
      <c r="AC92" s="11">
        <f>IF(OR('Used data'!Z92="Straight",'Used data'!Z92="Irrelevant",'Used data'!AA92="Irrelevant",'Used data'!AB92="Irrelevant"),1,1+1.961*1000/32.2*((('Used data'!AB92*3268/3600)/('Used data'!Z92/0.306))^2)*('Used data'!AA92/1000)/G92)</f>
        <v>1</v>
      </c>
      <c r="AD92" s="11">
        <f>IF(OR('Used data'!AC92="Irrelevant",'Used data'!AC92="No"),1,IF(AND('Used data'!AC92="Yes",OR('Used data'!Q92&lt;301,'Used data'!S92&lt;301)),1-(0.5*('Used data'!R92+'Used data'!T92)/('Used data'!G92*1000)),IF(AND('Used data'!AC92="Yes",OR('Used data'!Q92&lt;601,'Used data'!S92&lt;601)),1-(0.25*('Used data'!R92+'Used data'!T92)/('Used data'!G92*1000)),1)))</f>
        <v>1</v>
      </c>
      <c r="AE92" s="11">
        <f>IF(OR('Used data'!AC92="Irrelevant",'Used data'!AC92="No"),1,IF(AND('Used data'!AC92="Yes",OR('Used data'!Q92&lt;301,'Used data'!S92&lt;301)),1-(0.4*('Used data'!R92+'Used data'!T92)/('Used data'!G92*1000)),IF(AND('Used data'!AC92="Yes",OR('Used data'!Q92&lt;601,'Used data'!S92&lt;601)),1-(0.2*('Used data'!R92+'Used data'!T92)/('Used data'!G92*1000)),1)))</f>
        <v>1</v>
      </c>
      <c r="AF92" s="11">
        <f>IF('Used data'!AD92="110 kph",0.79,1)</f>
        <v>1</v>
      </c>
      <c r="AG92" s="11">
        <f>IF('Used data'!AD92="110 kph",0.94,1)</f>
        <v>1</v>
      </c>
      <c r="AH92" s="11">
        <f>IF('Used data'!AD92="110 kph",0.66,1)</f>
        <v>1</v>
      </c>
      <c r="AI92" s="11">
        <f>IF('Used data'!AD92="110 kph",0.82,1)</f>
        <v>1</v>
      </c>
      <c r="AJ92" s="11">
        <f>IF(AND('Used data'!AE92="Yes",I92="Entrance merge"),0.65*'Used data'!AF92+1-'Used data'!AF92,1)</f>
        <v>1</v>
      </c>
      <c r="AK92" s="12" t="str">
        <f t="shared" si="7"/>
        <v/>
      </c>
      <c r="AL92" s="12" t="str">
        <f t="shared" si="8"/>
        <v/>
      </c>
      <c r="AM92" s="12" t="str">
        <f t="shared" si="9"/>
        <v/>
      </c>
      <c r="AN92" s="12" t="str">
        <f t="shared" si="10"/>
        <v/>
      </c>
      <c r="AO92" s="12" t="str">
        <f t="shared" si="11"/>
        <v/>
      </c>
      <c r="AP92" s="12" t="str">
        <f t="shared" si="12"/>
        <v/>
      </c>
      <c r="AQ92" s="4" t="str">
        <f t="shared" si="13"/>
        <v/>
      </c>
    </row>
    <row r="93" spans="1:43" x14ac:dyDescent="0.3">
      <c r="A93" s="4" t="str">
        <f>IF('Input data'!A108="","",'Input data'!A108)</f>
        <v/>
      </c>
      <c r="B93" s="4" t="str">
        <f>IF('Input data'!B108="","",'Input data'!B108)</f>
        <v/>
      </c>
      <c r="C93" s="4" t="str">
        <f>IF('Input data'!C108="","",'Input data'!C108)</f>
        <v/>
      </c>
      <c r="D93" s="4" t="str">
        <f>IF('Input data'!D108="","",'Input data'!D108)</f>
        <v/>
      </c>
      <c r="E93" s="4" t="str">
        <f>IF('Input data'!E108="","",'Input data'!E108)</f>
        <v/>
      </c>
      <c r="F93" s="4" t="str">
        <f>IF('Input data'!F108="","",'Input data'!F108)</f>
        <v/>
      </c>
      <c r="G93" s="4">
        <f>IF('Input data'!G108="","",'Input data'!G108)</f>
        <v>0</v>
      </c>
      <c r="H93" s="4" t="str">
        <f>IF('Input data'!H108&gt;0.5,'Input data'!H108,"")</f>
        <v/>
      </c>
      <c r="I93" s="4" t="str">
        <f>IF('Input data'!I108="","",'Input data'!I108)</f>
        <v/>
      </c>
      <c r="J93" s="11">
        <f>IF('Used data'!J93="Irrelevant",1,IF('Used data'!J93&gt;3,1.2,1))</f>
        <v>1</v>
      </c>
      <c r="K93" s="11">
        <f>IF('Used data'!K93="Irrelevant",1,IF(AND(OR(I93="Motorway link",I93="Exit diverge",I93="Entrance merge"),'Used data'!K93&lt;3.5),1+(3.5-'Used data'!K93)*0.12,IF(AND(OR(I93="Exit ramp",I93="Entrance ramp"),'Used data'!K93&lt;3.5),1+(3.5-'Used data'!K93)*0.16,1)))</f>
        <v>1</v>
      </c>
      <c r="L93" s="11">
        <f>IF('Used data'!L93="Irrelevant",1,IF(AND('Used data'!L93="Yes",'Used data'!J93=2),0.6*'Used data'!M93+(1-'Used data'!M93),IF(AND('Used data'!L93="Yes",'Used data'!J93=3),0.7*'Used data'!M93+(1-'Used data'!M93),IF(AND('Used data'!L93="Yes",'Used data'!J93=4),0.76*'Used data'!M93+(1-'Used data'!M93),IF(AND('Used data'!L93="Yes",'Used data'!J93&gt;4.99999999),0.8*'Used data'!M93+(1-'Used data'!M93),1)))))</f>
        <v>1</v>
      </c>
      <c r="M93" s="11">
        <f>IF('Used data'!L93="Irrelevant",1,IF(AND('Used data'!L93="Yes",'Used data'!J93=2),0.8*'Used data'!M93+(1-'Used data'!M93),IF(AND('Used data'!L93="Yes",'Used data'!J93=3),0.85*'Used data'!M93+(1-'Used data'!M93),IF(AND('Used data'!L93="Yes",'Used data'!J93=4),0.88*'Used data'!M93+(1-'Used data'!M93),IF(AND('Used data'!L93="Yes",'Used data'!J93&gt;4.99999999),0.9*'Used data'!M93+(1-'Used data'!M93),1)))))</f>
        <v>1</v>
      </c>
      <c r="N93" s="11">
        <f>IF('Used data'!N93="Irrelevant",1,IF(AND(OR(I93="Motorway link",I93="Exit diverge",I93="Entrance merge"),'Used data'!N93&lt;3),1+(3-'Used data'!N93)*0.09333333,1))</f>
        <v>1</v>
      </c>
      <c r="O93" s="11">
        <f>IF('Used data'!N93="Irrelevant",1,IF(AND(OR(I93="Motorway link",I93="Exit diverge",I93="Entrance merge"),'Used data'!N93&lt;3),1+(3-'Used data'!N93)*0.19666667,1))</f>
        <v>1</v>
      </c>
      <c r="P93" s="11">
        <f>IF('Used data'!O93="Irrelevant",1,IF(AND(OR(I93="Motorway link",I93="Exit diverge",I93="Entrance merge"),'Used data'!O93&lt;3.00000001),1+(0.5-'Used data'!O93)*0.04,IF(AND(OR(I93="Exit ramp",I93="Entrance ramp"),'Used data'!O93&lt;3.00000001),1+(0.5-'Used data'!O93)*0.08,IF(OR(I93="Motorway link",I93="Exit diverge",I93="Entrance merge"),0.9,0.8))))</f>
        <v>1</v>
      </c>
      <c r="Q93" s="11">
        <f>IF('Used data'!P93="Irrelevant",1,IF(AND(OR(I93="Motorway link",I93="Exit diverge",I93="Entrance merge"),'Used data'!P93&lt;11.00000001),1+(5-'Used data'!P93)*0.01,0.94))</f>
        <v>1</v>
      </c>
      <c r="R93" s="11">
        <f>IF(OR('Used data'!Q93="Irrelevant",'Used data'!R93="Irrelevant",'Used data'!Q93="Straight"),1,IF(AND(OR(I93="Motorway link",I93="Exit diverge",I93="Entrance merge"),'Used data'!Q93&lt;4000),(EXP(0.1096*1746.5/'Used data'!Q93)/EXP(0.1096*1746.5/4000))*('Used data'!R93/1000)/G93+(G93-'Used data'!R93/1000)/G93,1))</f>
        <v>1</v>
      </c>
      <c r="S93" s="11">
        <f>IF(OR('Used data'!S93="Irrelevant",'Used data'!T93="Irrelevant",'Used data'!S93="Straight"),1,IF(AND(OR(I93="Motorway link",I93="Exit diverge",I93="Entrance merge"),'Used data'!S93&lt;4000),(EXP(0.1096*1746.5/'Used data'!S93)/EXP(0.1096*1746.5/4000))*('Used data'!T93/1000)/G93+(G93-'Used data'!T93/1000)/G93,1))</f>
        <v>1</v>
      </c>
      <c r="T93" s="11">
        <f>IF('Used data'!U93="Irrelevant",1,IF(AND(OR(I93="Motorway link",I93="Exit diverge",I93="Entrance merge",I93="Exit ramp",I93="Entrance ramp"),'Used data'!U93="Yes"),0.95,1))</f>
        <v>1</v>
      </c>
      <c r="U93" s="11">
        <f>IF('Used data'!U93="Irrelevant",1,IF(AND(OR(I93="Motorway link",I93="Exit diverge",I93="Entrance merge",I93="Exit ramp",I93="Entrance ramp"),'Used data'!U93="Yes"),0.96,1))</f>
        <v>1</v>
      </c>
      <c r="V93" s="11">
        <f>IF('Used data'!U93="Irrelevant",1,IF(AND(OR(I93="Motorway link",I93="Exit diverge",I93="Entrance merge",I93="Exit ramp",I93="Entrance ramp"),'Used data'!U93="Yes"),0.79,1))</f>
        <v>1</v>
      </c>
      <c r="W93" s="11">
        <f>IF('Used data'!U93="Irrelevant",1,IF(AND(OR(I93="Motorway link",I93="Exit diverge",I93="Entrance merge",I93="Exit ramp",I93="Entrance ramp"),'Used data'!U93="Yes"),0.94,1))</f>
        <v>1</v>
      </c>
      <c r="X93" s="11">
        <f>IF('Used data'!U93="Irrelevant",1,IF(AND(OR(I93="Motorway link",I93="Exit diverge",I93="Entrance merge",I93="Exit ramp",I93="Entrance ramp"),'Used data'!U93="Yes"),0.97,1))</f>
        <v>1</v>
      </c>
      <c r="Y93" s="11">
        <f>IF(AND(I93="Exit ramp",'Used data'!V93="2-curved diamond ramp"),1.32,IF(AND(I93="Exit ramp",'Used data'!V93="S-shaped ramp"),2.05,IF(AND(I93="Exit ramp",'Used data'!V93="U-shaped ramp"),4.11,IF(AND(I93="Exit ramp",'Used data'!V93="Flyover hook ramp"),5.15,IF(AND(I93="Exit ramp",'Used data'!V93="Directional ramp"),1.07,IF(AND(I93="Entrance ramp",'Used data'!V93="2-curved diamond ramp"),0.93,IF(AND(I93="Entrance ramp",'Used data'!V93="S-shaped ramp"),2.48,IF(AND(I93="Entrance ramp",'Used data'!V93="U-shaped ramp"),4.15,IF(AND(I93="Entrance ramp",'Used data'!V93="Flyover hook ramp"),5.26,IF(AND(I93="Entrance ramp",'Used data'!V93="Directional ramp"),1.42,1))))))))))</f>
        <v>1</v>
      </c>
      <c r="Z93" s="11">
        <f>IF(OR('Used data'!W93="Straight",'Used data'!W93="Irrelevant",'Used data'!X93="Irrelevant",'Used data'!Y93="Irrelevant"),1,1+1.545*1000/32.2*((('Used data'!Y93*3268/3600)/('Used data'!W93/0.306))^2)*('Used data'!X93/1000)/G93)</f>
        <v>1</v>
      </c>
      <c r="AA93" s="11">
        <f>IF(OR('Used data'!W93="Straight",'Used data'!W93="Irrelevant",'Used data'!X93="Irrelevant",'Used data'!Y93="Irrelevant"),1,1+1.961*1000/32.2*((('Used data'!Y93*3268/3600)/('Used data'!W93/0.306))^2)*('Used data'!X93/1000)/G93)</f>
        <v>1</v>
      </c>
      <c r="AB93" s="11">
        <f>IF(OR('Used data'!Z93="Straight",'Used data'!Z93="Irrelevant",'Used data'!AA93="Irrelevant",'Used data'!AB93="Irrelevant"),1,1+1.545*1000/32.2*((('Used data'!AB93*3268/3600)/('Used data'!Z93/0.306))^2)*('Used data'!AA93/1000)/G93)</f>
        <v>1</v>
      </c>
      <c r="AC93" s="11">
        <f>IF(OR('Used data'!Z93="Straight",'Used data'!Z93="Irrelevant",'Used data'!AA93="Irrelevant",'Used data'!AB93="Irrelevant"),1,1+1.961*1000/32.2*((('Used data'!AB93*3268/3600)/('Used data'!Z93/0.306))^2)*('Used data'!AA93/1000)/G93)</f>
        <v>1</v>
      </c>
      <c r="AD93" s="11">
        <f>IF(OR('Used data'!AC93="Irrelevant",'Used data'!AC93="No"),1,IF(AND('Used data'!AC93="Yes",OR('Used data'!Q93&lt;301,'Used data'!S93&lt;301)),1-(0.5*('Used data'!R93+'Used data'!T93)/('Used data'!G93*1000)),IF(AND('Used data'!AC93="Yes",OR('Used data'!Q93&lt;601,'Used data'!S93&lt;601)),1-(0.25*('Used data'!R93+'Used data'!T93)/('Used data'!G93*1000)),1)))</f>
        <v>1</v>
      </c>
      <c r="AE93" s="11">
        <f>IF(OR('Used data'!AC93="Irrelevant",'Used data'!AC93="No"),1,IF(AND('Used data'!AC93="Yes",OR('Used data'!Q93&lt;301,'Used data'!S93&lt;301)),1-(0.4*('Used data'!R93+'Used data'!T93)/('Used data'!G93*1000)),IF(AND('Used data'!AC93="Yes",OR('Used data'!Q93&lt;601,'Used data'!S93&lt;601)),1-(0.2*('Used data'!R93+'Used data'!T93)/('Used data'!G93*1000)),1)))</f>
        <v>1</v>
      </c>
      <c r="AF93" s="11">
        <f>IF('Used data'!AD93="110 kph",0.79,1)</f>
        <v>1</v>
      </c>
      <c r="AG93" s="11">
        <f>IF('Used data'!AD93="110 kph",0.94,1)</f>
        <v>1</v>
      </c>
      <c r="AH93" s="11">
        <f>IF('Used data'!AD93="110 kph",0.66,1)</f>
        <v>1</v>
      </c>
      <c r="AI93" s="11">
        <f>IF('Used data'!AD93="110 kph",0.82,1)</f>
        <v>1</v>
      </c>
      <c r="AJ93" s="11">
        <f>IF(AND('Used data'!AE93="Yes",I93="Entrance merge"),0.65*'Used data'!AF93+1-'Used data'!AF93,1)</f>
        <v>1</v>
      </c>
      <c r="AK93" s="12" t="str">
        <f t="shared" si="7"/>
        <v/>
      </c>
      <c r="AL93" s="12" t="str">
        <f t="shared" si="8"/>
        <v/>
      </c>
      <c r="AM93" s="12" t="str">
        <f t="shared" si="9"/>
        <v/>
      </c>
      <c r="AN93" s="12" t="str">
        <f t="shared" si="10"/>
        <v/>
      </c>
      <c r="AO93" s="12" t="str">
        <f t="shared" si="11"/>
        <v/>
      </c>
      <c r="AP93" s="12" t="str">
        <f t="shared" si="12"/>
        <v/>
      </c>
      <c r="AQ93" s="4" t="str">
        <f t="shared" si="13"/>
        <v/>
      </c>
    </row>
    <row r="94" spans="1:43" x14ac:dyDescent="0.3">
      <c r="A94" s="4" t="str">
        <f>IF('Input data'!A109="","",'Input data'!A109)</f>
        <v/>
      </c>
      <c r="B94" s="4" t="str">
        <f>IF('Input data'!B109="","",'Input data'!B109)</f>
        <v/>
      </c>
      <c r="C94" s="4" t="str">
        <f>IF('Input data'!C109="","",'Input data'!C109)</f>
        <v/>
      </c>
      <c r="D94" s="4" t="str">
        <f>IF('Input data'!D109="","",'Input data'!D109)</f>
        <v/>
      </c>
      <c r="E94" s="4" t="str">
        <f>IF('Input data'!E109="","",'Input data'!E109)</f>
        <v/>
      </c>
      <c r="F94" s="4" t="str">
        <f>IF('Input data'!F109="","",'Input data'!F109)</f>
        <v/>
      </c>
      <c r="G94" s="4">
        <f>IF('Input data'!G109="","",'Input data'!G109)</f>
        <v>0</v>
      </c>
      <c r="H94" s="4" t="str">
        <f>IF('Input data'!H109&gt;0.5,'Input data'!H109,"")</f>
        <v/>
      </c>
      <c r="I94" s="4" t="str">
        <f>IF('Input data'!I109="","",'Input data'!I109)</f>
        <v/>
      </c>
      <c r="J94" s="11">
        <f>IF('Used data'!J94="Irrelevant",1,IF('Used data'!J94&gt;3,1.2,1))</f>
        <v>1</v>
      </c>
      <c r="K94" s="11">
        <f>IF('Used data'!K94="Irrelevant",1,IF(AND(OR(I94="Motorway link",I94="Exit diverge",I94="Entrance merge"),'Used data'!K94&lt;3.5),1+(3.5-'Used data'!K94)*0.12,IF(AND(OR(I94="Exit ramp",I94="Entrance ramp"),'Used data'!K94&lt;3.5),1+(3.5-'Used data'!K94)*0.16,1)))</f>
        <v>1</v>
      </c>
      <c r="L94" s="11">
        <f>IF('Used data'!L94="Irrelevant",1,IF(AND('Used data'!L94="Yes",'Used data'!J94=2),0.6*'Used data'!M94+(1-'Used data'!M94),IF(AND('Used data'!L94="Yes",'Used data'!J94=3),0.7*'Used data'!M94+(1-'Used data'!M94),IF(AND('Used data'!L94="Yes",'Used data'!J94=4),0.76*'Used data'!M94+(1-'Used data'!M94),IF(AND('Used data'!L94="Yes",'Used data'!J94&gt;4.99999999),0.8*'Used data'!M94+(1-'Used data'!M94),1)))))</f>
        <v>1</v>
      </c>
      <c r="M94" s="11">
        <f>IF('Used data'!L94="Irrelevant",1,IF(AND('Used data'!L94="Yes",'Used data'!J94=2),0.8*'Used data'!M94+(1-'Used data'!M94),IF(AND('Used data'!L94="Yes",'Used data'!J94=3),0.85*'Used data'!M94+(1-'Used data'!M94),IF(AND('Used data'!L94="Yes",'Used data'!J94=4),0.88*'Used data'!M94+(1-'Used data'!M94),IF(AND('Used data'!L94="Yes",'Used data'!J94&gt;4.99999999),0.9*'Used data'!M94+(1-'Used data'!M94),1)))))</f>
        <v>1</v>
      </c>
      <c r="N94" s="11">
        <f>IF('Used data'!N94="Irrelevant",1,IF(AND(OR(I94="Motorway link",I94="Exit diverge",I94="Entrance merge"),'Used data'!N94&lt;3),1+(3-'Used data'!N94)*0.09333333,1))</f>
        <v>1</v>
      </c>
      <c r="O94" s="11">
        <f>IF('Used data'!N94="Irrelevant",1,IF(AND(OR(I94="Motorway link",I94="Exit diverge",I94="Entrance merge"),'Used data'!N94&lt;3),1+(3-'Used data'!N94)*0.19666667,1))</f>
        <v>1</v>
      </c>
      <c r="P94" s="11">
        <f>IF('Used data'!O94="Irrelevant",1,IF(AND(OR(I94="Motorway link",I94="Exit diverge",I94="Entrance merge"),'Used data'!O94&lt;3.00000001),1+(0.5-'Used data'!O94)*0.04,IF(AND(OR(I94="Exit ramp",I94="Entrance ramp"),'Used data'!O94&lt;3.00000001),1+(0.5-'Used data'!O94)*0.08,IF(OR(I94="Motorway link",I94="Exit diverge",I94="Entrance merge"),0.9,0.8))))</f>
        <v>1</v>
      </c>
      <c r="Q94" s="11">
        <f>IF('Used data'!P94="Irrelevant",1,IF(AND(OR(I94="Motorway link",I94="Exit diverge",I94="Entrance merge"),'Used data'!P94&lt;11.00000001),1+(5-'Used data'!P94)*0.01,0.94))</f>
        <v>1</v>
      </c>
      <c r="R94" s="11">
        <f>IF(OR('Used data'!Q94="Irrelevant",'Used data'!R94="Irrelevant",'Used data'!Q94="Straight"),1,IF(AND(OR(I94="Motorway link",I94="Exit diverge",I94="Entrance merge"),'Used data'!Q94&lt;4000),(EXP(0.1096*1746.5/'Used data'!Q94)/EXP(0.1096*1746.5/4000))*('Used data'!R94/1000)/G94+(G94-'Used data'!R94/1000)/G94,1))</f>
        <v>1</v>
      </c>
      <c r="S94" s="11">
        <f>IF(OR('Used data'!S94="Irrelevant",'Used data'!T94="Irrelevant",'Used data'!S94="Straight"),1,IF(AND(OR(I94="Motorway link",I94="Exit diverge",I94="Entrance merge"),'Used data'!S94&lt;4000),(EXP(0.1096*1746.5/'Used data'!S94)/EXP(0.1096*1746.5/4000))*('Used data'!T94/1000)/G94+(G94-'Used data'!T94/1000)/G94,1))</f>
        <v>1</v>
      </c>
      <c r="T94" s="11">
        <f>IF('Used data'!U94="Irrelevant",1,IF(AND(OR(I94="Motorway link",I94="Exit diverge",I94="Entrance merge",I94="Exit ramp",I94="Entrance ramp"),'Used data'!U94="Yes"),0.95,1))</f>
        <v>1</v>
      </c>
      <c r="U94" s="11">
        <f>IF('Used data'!U94="Irrelevant",1,IF(AND(OR(I94="Motorway link",I94="Exit diverge",I94="Entrance merge",I94="Exit ramp",I94="Entrance ramp"),'Used data'!U94="Yes"),0.96,1))</f>
        <v>1</v>
      </c>
      <c r="V94" s="11">
        <f>IF('Used data'!U94="Irrelevant",1,IF(AND(OR(I94="Motorway link",I94="Exit diverge",I94="Entrance merge",I94="Exit ramp",I94="Entrance ramp"),'Used data'!U94="Yes"),0.79,1))</f>
        <v>1</v>
      </c>
      <c r="W94" s="11">
        <f>IF('Used data'!U94="Irrelevant",1,IF(AND(OR(I94="Motorway link",I94="Exit diverge",I94="Entrance merge",I94="Exit ramp",I94="Entrance ramp"),'Used data'!U94="Yes"),0.94,1))</f>
        <v>1</v>
      </c>
      <c r="X94" s="11">
        <f>IF('Used data'!U94="Irrelevant",1,IF(AND(OR(I94="Motorway link",I94="Exit diverge",I94="Entrance merge",I94="Exit ramp",I94="Entrance ramp"),'Used data'!U94="Yes"),0.97,1))</f>
        <v>1</v>
      </c>
      <c r="Y94" s="11">
        <f>IF(AND(I94="Exit ramp",'Used data'!V94="2-curved diamond ramp"),1.32,IF(AND(I94="Exit ramp",'Used data'!V94="S-shaped ramp"),2.05,IF(AND(I94="Exit ramp",'Used data'!V94="U-shaped ramp"),4.11,IF(AND(I94="Exit ramp",'Used data'!V94="Flyover hook ramp"),5.15,IF(AND(I94="Exit ramp",'Used data'!V94="Directional ramp"),1.07,IF(AND(I94="Entrance ramp",'Used data'!V94="2-curved diamond ramp"),0.93,IF(AND(I94="Entrance ramp",'Used data'!V94="S-shaped ramp"),2.48,IF(AND(I94="Entrance ramp",'Used data'!V94="U-shaped ramp"),4.15,IF(AND(I94="Entrance ramp",'Used data'!V94="Flyover hook ramp"),5.26,IF(AND(I94="Entrance ramp",'Used data'!V94="Directional ramp"),1.42,1))))))))))</f>
        <v>1</v>
      </c>
      <c r="Z94" s="11">
        <f>IF(OR('Used data'!W94="Straight",'Used data'!W94="Irrelevant",'Used data'!X94="Irrelevant",'Used data'!Y94="Irrelevant"),1,1+1.545*1000/32.2*((('Used data'!Y94*3268/3600)/('Used data'!W94/0.306))^2)*('Used data'!X94/1000)/G94)</f>
        <v>1</v>
      </c>
      <c r="AA94" s="11">
        <f>IF(OR('Used data'!W94="Straight",'Used data'!W94="Irrelevant",'Used data'!X94="Irrelevant",'Used data'!Y94="Irrelevant"),1,1+1.961*1000/32.2*((('Used data'!Y94*3268/3600)/('Used data'!W94/0.306))^2)*('Used data'!X94/1000)/G94)</f>
        <v>1</v>
      </c>
      <c r="AB94" s="11">
        <f>IF(OR('Used data'!Z94="Straight",'Used data'!Z94="Irrelevant",'Used data'!AA94="Irrelevant",'Used data'!AB94="Irrelevant"),1,1+1.545*1000/32.2*((('Used data'!AB94*3268/3600)/('Used data'!Z94/0.306))^2)*('Used data'!AA94/1000)/G94)</f>
        <v>1</v>
      </c>
      <c r="AC94" s="11">
        <f>IF(OR('Used data'!Z94="Straight",'Used data'!Z94="Irrelevant",'Used data'!AA94="Irrelevant",'Used data'!AB94="Irrelevant"),1,1+1.961*1000/32.2*((('Used data'!AB94*3268/3600)/('Used data'!Z94/0.306))^2)*('Used data'!AA94/1000)/G94)</f>
        <v>1</v>
      </c>
      <c r="AD94" s="11">
        <f>IF(OR('Used data'!AC94="Irrelevant",'Used data'!AC94="No"),1,IF(AND('Used data'!AC94="Yes",OR('Used data'!Q94&lt;301,'Used data'!S94&lt;301)),1-(0.5*('Used data'!R94+'Used data'!T94)/('Used data'!G94*1000)),IF(AND('Used data'!AC94="Yes",OR('Used data'!Q94&lt;601,'Used data'!S94&lt;601)),1-(0.25*('Used data'!R94+'Used data'!T94)/('Used data'!G94*1000)),1)))</f>
        <v>1</v>
      </c>
      <c r="AE94" s="11">
        <f>IF(OR('Used data'!AC94="Irrelevant",'Used data'!AC94="No"),1,IF(AND('Used data'!AC94="Yes",OR('Used data'!Q94&lt;301,'Used data'!S94&lt;301)),1-(0.4*('Used data'!R94+'Used data'!T94)/('Used data'!G94*1000)),IF(AND('Used data'!AC94="Yes",OR('Used data'!Q94&lt;601,'Used data'!S94&lt;601)),1-(0.2*('Used data'!R94+'Used data'!T94)/('Used data'!G94*1000)),1)))</f>
        <v>1</v>
      </c>
      <c r="AF94" s="11">
        <f>IF('Used data'!AD94="110 kph",0.79,1)</f>
        <v>1</v>
      </c>
      <c r="AG94" s="11">
        <f>IF('Used data'!AD94="110 kph",0.94,1)</f>
        <v>1</v>
      </c>
      <c r="AH94" s="11">
        <f>IF('Used data'!AD94="110 kph",0.66,1)</f>
        <v>1</v>
      </c>
      <c r="AI94" s="11">
        <f>IF('Used data'!AD94="110 kph",0.82,1)</f>
        <v>1</v>
      </c>
      <c r="AJ94" s="11">
        <f>IF(AND('Used data'!AE94="Yes",I94="Entrance merge"),0.65*'Used data'!AF94+1-'Used data'!AF94,1)</f>
        <v>1</v>
      </c>
      <c r="AK94" s="12" t="str">
        <f t="shared" si="7"/>
        <v/>
      </c>
      <c r="AL94" s="12" t="str">
        <f t="shared" si="8"/>
        <v/>
      </c>
      <c r="AM94" s="12" t="str">
        <f t="shared" si="9"/>
        <v/>
      </c>
      <c r="AN94" s="12" t="str">
        <f t="shared" si="10"/>
        <v/>
      </c>
      <c r="AO94" s="12" t="str">
        <f t="shared" si="11"/>
        <v/>
      </c>
      <c r="AP94" s="12" t="str">
        <f t="shared" si="12"/>
        <v/>
      </c>
      <c r="AQ94" s="4" t="str">
        <f t="shared" si="13"/>
        <v/>
      </c>
    </row>
    <row r="95" spans="1:43" x14ac:dyDescent="0.3">
      <c r="A95" s="4" t="str">
        <f>IF('Input data'!A110="","",'Input data'!A110)</f>
        <v/>
      </c>
      <c r="B95" s="4" t="str">
        <f>IF('Input data'!B110="","",'Input data'!B110)</f>
        <v/>
      </c>
      <c r="C95" s="4" t="str">
        <f>IF('Input data'!C110="","",'Input data'!C110)</f>
        <v/>
      </c>
      <c r="D95" s="4" t="str">
        <f>IF('Input data'!D110="","",'Input data'!D110)</f>
        <v/>
      </c>
      <c r="E95" s="4" t="str">
        <f>IF('Input data'!E110="","",'Input data'!E110)</f>
        <v/>
      </c>
      <c r="F95" s="4" t="str">
        <f>IF('Input data'!F110="","",'Input data'!F110)</f>
        <v/>
      </c>
      <c r="G95" s="4">
        <f>IF('Input data'!G110="","",'Input data'!G110)</f>
        <v>0</v>
      </c>
      <c r="H95" s="4" t="str">
        <f>IF('Input data'!H110&gt;0.5,'Input data'!H110,"")</f>
        <v/>
      </c>
      <c r="I95" s="4" t="str">
        <f>IF('Input data'!I110="","",'Input data'!I110)</f>
        <v/>
      </c>
      <c r="J95" s="11">
        <f>IF('Used data'!J95="Irrelevant",1,IF('Used data'!J95&gt;3,1.2,1))</f>
        <v>1</v>
      </c>
      <c r="K95" s="11">
        <f>IF('Used data'!K95="Irrelevant",1,IF(AND(OR(I95="Motorway link",I95="Exit diverge",I95="Entrance merge"),'Used data'!K95&lt;3.5),1+(3.5-'Used data'!K95)*0.12,IF(AND(OR(I95="Exit ramp",I95="Entrance ramp"),'Used data'!K95&lt;3.5),1+(3.5-'Used data'!K95)*0.16,1)))</f>
        <v>1</v>
      </c>
      <c r="L95" s="11">
        <f>IF('Used data'!L95="Irrelevant",1,IF(AND('Used data'!L95="Yes",'Used data'!J95=2),0.6*'Used data'!M95+(1-'Used data'!M95),IF(AND('Used data'!L95="Yes",'Used data'!J95=3),0.7*'Used data'!M95+(1-'Used data'!M95),IF(AND('Used data'!L95="Yes",'Used data'!J95=4),0.76*'Used data'!M95+(1-'Used data'!M95),IF(AND('Used data'!L95="Yes",'Used data'!J95&gt;4.99999999),0.8*'Used data'!M95+(1-'Used data'!M95),1)))))</f>
        <v>1</v>
      </c>
      <c r="M95" s="11">
        <f>IF('Used data'!L95="Irrelevant",1,IF(AND('Used data'!L95="Yes",'Used data'!J95=2),0.8*'Used data'!M95+(1-'Used data'!M95),IF(AND('Used data'!L95="Yes",'Used data'!J95=3),0.85*'Used data'!M95+(1-'Used data'!M95),IF(AND('Used data'!L95="Yes",'Used data'!J95=4),0.88*'Used data'!M95+(1-'Used data'!M95),IF(AND('Used data'!L95="Yes",'Used data'!J95&gt;4.99999999),0.9*'Used data'!M95+(1-'Used data'!M95),1)))))</f>
        <v>1</v>
      </c>
      <c r="N95" s="11">
        <f>IF('Used data'!N95="Irrelevant",1,IF(AND(OR(I95="Motorway link",I95="Exit diverge",I95="Entrance merge"),'Used data'!N95&lt;3),1+(3-'Used data'!N95)*0.09333333,1))</f>
        <v>1</v>
      </c>
      <c r="O95" s="11">
        <f>IF('Used data'!N95="Irrelevant",1,IF(AND(OR(I95="Motorway link",I95="Exit diverge",I95="Entrance merge"),'Used data'!N95&lt;3),1+(3-'Used data'!N95)*0.19666667,1))</f>
        <v>1</v>
      </c>
      <c r="P95" s="11">
        <f>IF('Used data'!O95="Irrelevant",1,IF(AND(OR(I95="Motorway link",I95="Exit diverge",I95="Entrance merge"),'Used data'!O95&lt;3.00000001),1+(0.5-'Used data'!O95)*0.04,IF(AND(OR(I95="Exit ramp",I95="Entrance ramp"),'Used data'!O95&lt;3.00000001),1+(0.5-'Used data'!O95)*0.08,IF(OR(I95="Motorway link",I95="Exit diverge",I95="Entrance merge"),0.9,0.8))))</f>
        <v>1</v>
      </c>
      <c r="Q95" s="11">
        <f>IF('Used data'!P95="Irrelevant",1,IF(AND(OR(I95="Motorway link",I95="Exit diverge",I95="Entrance merge"),'Used data'!P95&lt;11.00000001),1+(5-'Used data'!P95)*0.01,0.94))</f>
        <v>1</v>
      </c>
      <c r="R95" s="11">
        <f>IF(OR('Used data'!Q95="Irrelevant",'Used data'!R95="Irrelevant",'Used data'!Q95="Straight"),1,IF(AND(OR(I95="Motorway link",I95="Exit diverge",I95="Entrance merge"),'Used data'!Q95&lt;4000),(EXP(0.1096*1746.5/'Used data'!Q95)/EXP(0.1096*1746.5/4000))*('Used data'!R95/1000)/G95+(G95-'Used data'!R95/1000)/G95,1))</f>
        <v>1</v>
      </c>
      <c r="S95" s="11">
        <f>IF(OR('Used data'!S95="Irrelevant",'Used data'!T95="Irrelevant",'Used data'!S95="Straight"),1,IF(AND(OR(I95="Motorway link",I95="Exit diverge",I95="Entrance merge"),'Used data'!S95&lt;4000),(EXP(0.1096*1746.5/'Used data'!S95)/EXP(0.1096*1746.5/4000))*('Used data'!T95/1000)/G95+(G95-'Used data'!T95/1000)/G95,1))</f>
        <v>1</v>
      </c>
      <c r="T95" s="11">
        <f>IF('Used data'!U95="Irrelevant",1,IF(AND(OR(I95="Motorway link",I95="Exit diverge",I95="Entrance merge",I95="Exit ramp",I95="Entrance ramp"),'Used data'!U95="Yes"),0.95,1))</f>
        <v>1</v>
      </c>
      <c r="U95" s="11">
        <f>IF('Used data'!U95="Irrelevant",1,IF(AND(OR(I95="Motorway link",I95="Exit diverge",I95="Entrance merge",I95="Exit ramp",I95="Entrance ramp"),'Used data'!U95="Yes"),0.96,1))</f>
        <v>1</v>
      </c>
      <c r="V95" s="11">
        <f>IF('Used data'!U95="Irrelevant",1,IF(AND(OR(I95="Motorway link",I95="Exit diverge",I95="Entrance merge",I95="Exit ramp",I95="Entrance ramp"),'Used data'!U95="Yes"),0.79,1))</f>
        <v>1</v>
      </c>
      <c r="W95" s="11">
        <f>IF('Used data'!U95="Irrelevant",1,IF(AND(OR(I95="Motorway link",I95="Exit diverge",I95="Entrance merge",I95="Exit ramp",I95="Entrance ramp"),'Used data'!U95="Yes"),0.94,1))</f>
        <v>1</v>
      </c>
      <c r="X95" s="11">
        <f>IF('Used data'!U95="Irrelevant",1,IF(AND(OR(I95="Motorway link",I95="Exit diverge",I95="Entrance merge",I95="Exit ramp",I95="Entrance ramp"),'Used data'!U95="Yes"),0.97,1))</f>
        <v>1</v>
      </c>
      <c r="Y95" s="11">
        <f>IF(AND(I95="Exit ramp",'Used data'!V95="2-curved diamond ramp"),1.32,IF(AND(I95="Exit ramp",'Used data'!V95="S-shaped ramp"),2.05,IF(AND(I95="Exit ramp",'Used data'!V95="U-shaped ramp"),4.11,IF(AND(I95="Exit ramp",'Used data'!V95="Flyover hook ramp"),5.15,IF(AND(I95="Exit ramp",'Used data'!V95="Directional ramp"),1.07,IF(AND(I95="Entrance ramp",'Used data'!V95="2-curved diamond ramp"),0.93,IF(AND(I95="Entrance ramp",'Used data'!V95="S-shaped ramp"),2.48,IF(AND(I95="Entrance ramp",'Used data'!V95="U-shaped ramp"),4.15,IF(AND(I95="Entrance ramp",'Used data'!V95="Flyover hook ramp"),5.26,IF(AND(I95="Entrance ramp",'Used data'!V95="Directional ramp"),1.42,1))))))))))</f>
        <v>1</v>
      </c>
      <c r="Z95" s="11">
        <f>IF(OR('Used data'!W95="Straight",'Used data'!W95="Irrelevant",'Used data'!X95="Irrelevant",'Used data'!Y95="Irrelevant"),1,1+1.545*1000/32.2*((('Used data'!Y95*3268/3600)/('Used data'!W95/0.306))^2)*('Used data'!X95/1000)/G95)</f>
        <v>1</v>
      </c>
      <c r="AA95" s="11">
        <f>IF(OR('Used data'!W95="Straight",'Used data'!W95="Irrelevant",'Used data'!X95="Irrelevant",'Used data'!Y95="Irrelevant"),1,1+1.961*1000/32.2*((('Used data'!Y95*3268/3600)/('Used data'!W95/0.306))^2)*('Used data'!X95/1000)/G95)</f>
        <v>1</v>
      </c>
      <c r="AB95" s="11">
        <f>IF(OR('Used data'!Z95="Straight",'Used data'!Z95="Irrelevant",'Used data'!AA95="Irrelevant",'Used data'!AB95="Irrelevant"),1,1+1.545*1000/32.2*((('Used data'!AB95*3268/3600)/('Used data'!Z95/0.306))^2)*('Used data'!AA95/1000)/G95)</f>
        <v>1</v>
      </c>
      <c r="AC95" s="11">
        <f>IF(OR('Used data'!Z95="Straight",'Used data'!Z95="Irrelevant",'Used data'!AA95="Irrelevant",'Used data'!AB95="Irrelevant"),1,1+1.961*1000/32.2*((('Used data'!AB95*3268/3600)/('Used data'!Z95/0.306))^2)*('Used data'!AA95/1000)/G95)</f>
        <v>1</v>
      </c>
      <c r="AD95" s="11">
        <f>IF(OR('Used data'!AC95="Irrelevant",'Used data'!AC95="No"),1,IF(AND('Used data'!AC95="Yes",OR('Used data'!Q95&lt;301,'Used data'!S95&lt;301)),1-(0.5*('Used data'!R95+'Used data'!T95)/('Used data'!G95*1000)),IF(AND('Used data'!AC95="Yes",OR('Used data'!Q95&lt;601,'Used data'!S95&lt;601)),1-(0.25*('Used data'!R95+'Used data'!T95)/('Used data'!G95*1000)),1)))</f>
        <v>1</v>
      </c>
      <c r="AE95" s="11">
        <f>IF(OR('Used data'!AC95="Irrelevant",'Used data'!AC95="No"),1,IF(AND('Used data'!AC95="Yes",OR('Used data'!Q95&lt;301,'Used data'!S95&lt;301)),1-(0.4*('Used data'!R95+'Used data'!T95)/('Used data'!G95*1000)),IF(AND('Used data'!AC95="Yes",OR('Used data'!Q95&lt;601,'Used data'!S95&lt;601)),1-(0.2*('Used data'!R95+'Used data'!T95)/('Used data'!G95*1000)),1)))</f>
        <v>1</v>
      </c>
      <c r="AF95" s="11">
        <f>IF('Used data'!AD95="110 kph",0.79,1)</f>
        <v>1</v>
      </c>
      <c r="AG95" s="11">
        <f>IF('Used data'!AD95="110 kph",0.94,1)</f>
        <v>1</v>
      </c>
      <c r="AH95" s="11">
        <f>IF('Used data'!AD95="110 kph",0.66,1)</f>
        <v>1</v>
      </c>
      <c r="AI95" s="11">
        <f>IF('Used data'!AD95="110 kph",0.82,1)</f>
        <v>1</v>
      </c>
      <c r="AJ95" s="11">
        <f>IF(AND('Used data'!AE95="Yes",I95="Entrance merge"),0.65*'Used data'!AF95+1-'Used data'!AF95,1)</f>
        <v>1</v>
      </c>
      <c r="AK95" s="12" t="str">
        <f t="shared" si="7"/>
        <v/>
      </c>
      <c r="AL95" s="12" t="str">
        <f t="shared" si="8"/>
        <v/>
      </c>
      <c r="AM95" s="12" t="str">
        <f t="shared" si="9"/>
        <v/>
      </c>
      <c r="AN95" s="12" t="str">
        <f t="shared" si="10"/>
        <v/>
      </c>
      <c r="AO95" s="12" t="str">
        <f t="shared" si="11"/>
        <v/>
      </c>
      <c r="AP95" s="12" t="str">
        <f t="shared" si="12"/>
        <v/>
      </c>
      <c r="AQ95" s="4" t="str">
        <f t="shared" si="13"/>
        <v/>
      </c>
    </row>
    <row r="96" spans="1:43" x14ac:dyDescent="0.3">
      <c r="A96" s="4" t="str">
        <f>IF('Input data'!A111="","",'Input data'!A111)</f>
        <v/>
      </c>
      <c r="B96" s="4" t="str">
        <f>IF('Input data'!B111="","",'Input data'!B111)</f>
        <v/>
      </c>
      <c r="C96" s="4" t="str">
        <f>IF('Input data'!C111="","",'Input data'!C111)</f>
        <v/>
      </c>
      <c r="D96" s="4" t="str">
        <f>IF('Input data'!D111="","",'Input data'!D111)</f>
        <v/>
      </c>
      <c r="E96" s="4" t="str">
        <f>IF('Input data'!E111="","",'Input data'!E111)</f>
        <v/>
      </c>
      <c r="F96" s="4" t="str">
        <f>IF('Input data'!F111="","",'Input data'!F111)</f>
        <v/>
      </c>
      <c r="G96" s="4">
        <f>IF('Input data'!G111="","",'Input data'!G111)</f>
        <v>0</v>
      </c>
      <c r="H96" s="4" t="str">
        <f>IF('Input data'!H111&gt;0.5,'Input data'!H111,"")</f>
        <v/>
      </c>
      <c r="I96" s="4" t="str">
        <f>IF('Input data'!I111="","",'Input data'!I111)</f>
        <v/>
      </c>
      <c r="J96" s="11">
        <f>IF('Used data'!J96="Irrelevant",1,IF('Used data'!J96&gt;3,1.2,1))</f>
        <v>1</v>
      </c>
      <c r="K96" s="11">
        <f>IF('Used data'!K96="Irrelevant",1,IF(AND(OR(I96="Motorway link",I96="Exit diverge",I96="Entrance merge"),'Used data'!K96&lt;3.5),1+(3.5-'Used data'!K96)*0.12,IF(AND(OR(I96="Exit ramp",I96="Entrance ramp"),'Used data'!K96&lt;3.5),1+(3.5-'Used data'!K96)*0.16,1)))</f>
        <v>1</v>
      </c>
      <c r="L96" s="11">
        <f>IF('Used data'!L96="Irrelevant",1,IF(AND('Used data'!L96="Yes",'Used data'!J96=2),0.6*'Used data'!M96+(1-'Used data'!M96),IF(AND('Used data'!L96="Yes",'Used data'!J96=3),0.7*'Used data'!M96+(1-'Used data'!M96),IF(AND('Used data'!L96="Yes",'Used data'!J96=4),0.76*'Used data'!M96+(1-'Used data'!M96),IF(AND('Used data'!L96="Yes",'Used data'!J96&gt;4.99999999),0.8*'Used data'!M96+(1-'Used data'!M96),1)))))</f>
        <v>1</v>
      </c>
      <c r="M96" s="11">
        <f>IF('Used data'!L96="Irrelevant",1,IF(AND('Used data'!L96="Yes",'Used data'!J96=2),0.8*'Used data'!M96+(1-'Used data'!M96),IF(AND('Used data'!L96="Yes",'Used data'!J96=3),0.85*'Used data'!M96+(1-'Used data'!M96),IF(AND('Used data'!L96="Yes",'Used data'!J96=4),0.88*'Used data'!M96+(1-'Used data'!M96),IF(AND('Used data'!L96="Yes",'Used data'!J96&gt;4.99999999),0.9*'Used data'!M96+(1-'Used data'!M96),1)))))</f>
        <v>1</v>
      </c>
      <c r="N96" s="11">
        <f>IF('Used data'!N96="Irrelevant",1,IF(AND(OR(I96="Motorway link",I96="Exit diverge",I96="Entrance merge"),'Used data'!N96&lt;3),1+(3-'Used data'!N96)*0.09333333,1))</f>
        <v>1</v>
      </c>
      <c r="O96" s="11">
        <f>IF('Used data'!N96="Irrelevant",1,IF(AND(OR(I96="Motorway link",I96="Exit diverge",I96="Entrance merge"),'Used data'!N96&lt;3),1+(3-'Used data'!N96)*0.19666667,1))</f>
        <v>1</v>
      </c>
      <c r="P96" s="11">
        <f>IF('Used data'!O96="Irrelevant",1,IF(AND(OR(I96="Motorway link",I96="Exit diverge",I96="Entrance merge"),'Used data'!O96&lt;3.00000001),1+(0.5-'Used data'!O96)*0.04,IF(AND(OR(I96="Exit ramp",I96="Entrance ramp"),'Used data'!O96&lt;3.00000001),1+(0.5-'Used data'!O96)*0.08,IF(OR(I96="Motorway link",I96="Exit diverge",I96="Entrance merge"),0.9,0.8))))</f>
        <v>1</v>
      </c>
      <c r="Q96" s="11">
        <f>IF('Used data'!P96="Irrelevant",1,IF(AND(OR(I96="Motorway link",I96="Exit diverge",I96="Entrance merge"),'Used data'!P96&lt;11.00000001),1+(5-'Used data'!P96)*0.01,0.94))</f>
        <v>1</v>
      </c>
      <c r="R96" s="11">
        <f>IF(OR('Used data'!Q96="Irrelevant",'Used data'!R96="Irrelevant",'Used data'!Q96="Straight"),1,IF(AND(OR(I96="Motorway link",I96="Exit diverge",I96="Entrance merge"),'Used data'!Q96&lt;4000),(EXP(0.1096*1746.5/'Used data'!Q96)/EXP(0.1096*1746.5/4000))*('Used data'!R96/1000)/G96+(G96-'Used data'!R96/1000)/G96,1))</f>
        <v>1</v>
      </c>
      <c r="S96" s="11">
        <f>IF(OR('Used data'!S96="Irrelevant",'Used data'!T96="Irrelevant",'Used data'!S96="Straight"),1,IF(AND(OR(I96="Motorway link",I96="Exit diverge",I96="Entrance merge"),'Used data'!S96&lt;4000),(EXP(0.1096*1746.5/'Used data'!S96)/EXP(0.1096*1746.5/4000))*('Used data'!T96/1000)/G96+(G96-'Used data'!T96/1000)/G96,1))</f>
        <v>1</v>
      </c>
      <c r="T96" s="11">
        <f>IF('Used data'!U96="Irrelevant",1,IF(AND(OR(I96="Motorway link",I96="Exit diverge",I96="Entrance merge",I96="Exit ramp",I96="Entrance ramp"),'Used data'!U96="Yes"),0.95,1))</f>
        <v>1</v>
      </c>
      <c r="U96" s="11">
        <f>IF('Used data'!U96="Irrelevant",1,IF(AND(OR(I96="Motorway link",I96="Exit diverge",I96="Entrance merge",I96="Exit ramp",I96="Entrance ramp"),'Used data'!U96="Yes"),0.96,1))</f>
        <v>1</v>
      </c>
      <c r="V96" s="11">
        <f>IF('Used data'!U96="Irrelevant",1,IF(AND(OR(I96="Motorway link",I96="Exit diverge",I96="Entrance merge",I96="Exit ramp",I96="Entrance ramp"),'Used data'!U96="Yes"),0.79,1))</f>
        <v>1</v>
      </c>
      <c r="W96" s="11">
        <f>IF('Used data'!U96="Irrelevant",1,IF(AND(OR(I96="Motorway link",I96="Exit diverge",I96="Entrance merge",I96="Exit ramp",I96="Entrance ramp"),'Used data'!U96="Yes"),0.94,1))</f>
        <v>1</v>
      </c>
      <c r="X96" s="11">
        <f>IF('Used data'!U96="Irrelevant",1,IF(AND(OR(I96="Motorway link",I96="Exit diverge",I96="Entrance merge",I96="Exit ramp",I96="Entrance ramp"),'Used data'!U96="Yes"),0.97,1))</f>
        <v>1</v>
      </c>
      <c r="Y96" s="11">
        <f>IF(AND(I96="Exit ramp",'Used data'!V96="2-curved diamond ramp"),1.32,IF(AND(I96="Exit ramp",'Used data'!V96="S-shaped ramp"),2.05,IF(AND(I96="Exit ramp",'Used data'!V96="U-shaped ramp"),4.11,IF(AND(I96="Exit ramp",'Used data'!V96="Flyover hook ramp"),5.15,IF(AND(I96="Exit ramp",'Used data'!V96="Directional ramp"),1.07,IF(AND(I96="Entrance ramp",'Used data'!V96="2-curved diamond ramp"),0.93,IF(AND(I96="Entrance ramp",'Used data'!V96="S-shaped ramp"),2.48,IF(AND(I96="Entrance ramp",'Used data'!V96="U-shaped ramp"),4.15,IF(AND(I96="Entrance ramp",'Used data'!V96="Flyover hook ramp"),5.26,IF(AND(I96="Entrance ramp",'Used data'!V96="Directional ramp"),1.42,1))))))))))</f>
        <v>1</v>
      </c>
      <c r="Z96" s="11">
        <f>IF(OR('Used data'!W96="Straight",'Used data'!W96="Irrelevant",'Used data'!X96="Irrelevant",'Used data'!Y96="Irrelevant"),1,1+1.545*1000/32.2*((('Used data'!Y96*3268/3600)/('Used data'!W96/0.306))^2)*('Used data'!X96/1000)/G96)</f>
        <v>1</v>
      </c>
      <c r="AA96" s="11">
        <f>IF(OR('Used data'!W96="Straight",'Used data'!W96="Irrelevant",'Used data'!X96="Irrelevant",'Used data'!Y96="Irrelevant"),1,1+1.961*1000/32.2*((('Used data'!Y96*3268/3600)/('Used data'!W96/0.306))^2)*('Used data'!X96/1000)/G96)</f>
        <v>1</v>
      </c>
      <c r="AB96" s="11">
        <f>IF(OR('Used data'!Z96="Straight",'Used data'!Z96="Irrelevant",'Used data'!AA96="Irrelevant",'Used data'!AB96="Irrelevant"),1,1+1.545*1000/32.2*((('Used data'!AB96*3268/3600)/('Used data'!Z96/0.306))^2)*('Used data'!AA96/1000)/G96)</f>
        <v>1</v>
      </c>
      <c r="AC96" s="11">
        <f>IF(OR('Used data'!Z96="Straight",'Used data'!Z96="Irrelevant",'Used data'!AA96="Irrelevant",'Used data'!AB96="Irrelevant"),1,1+1.961*1000/32.2*((('Used data'!AB96*3268/3600)/('Used data'!Z96/0.306))^2)*('Used data'!AA96/1000)/G96)</f>
        <v>1</v>
      </c>
      <c r="AD96" s="11">
        <f>IF(OR('Used data'!AC96="Irrelevant",'Used data'!AC96="No"),1,IF(AND('Used data'!AC96="Yes",OR('Used data'!Q96&lt;301,'Used data'!S96&lt;301)),1-(0.5*('Used data'!R96+'Used data'!T96)/('Used data'!G96*1000)),IF(AND('Used data'!AC96="Yes",OR('Used data'!Q96&lt;601,'Used data'!S96&lt;601)),1-(0.25*('Used data'!R96+'Used data'!T96)/('Used data'!G96*1000)),1)))</f>
        <v>1</v>
      </c>
      <c r="AE96" s="11">
        <f>IF(OR('Used data'!AC96="Irrelevant",'Used data'!AC96="No"),1,IF(AND('Used data'!AC96="Yes",OR('Used data'!Q96&lt;301,'Used data'!S96&lt;301)),1-(0.4*('Used data'!R96+'Used data'!T96)/('Used data'!G96*1000)),IF(AND('Used data'!AC96="Yes",OR('Used data'!Q96&lt;601,'Used data'!S96&lt;601)),1-(0.2*('Used data'!R96+'Used data'!T96)/('Used data'!G96*1000)),1)))</f>
        <v>1</v>
      </c>
      <c r="AF96" s="11">
        <f>IF('Used data'!AD96="110 kph",0.79,1)</f>
        <v>1</v>
      </c>
      <c r="AG96" s="11">
        <f>IF('Used data'!AD96="110 kph",0.94,1)</f>
        <v>1</v>
      </c>
      <c r="AH96" s="11">
        <f>IF('Used data'!AD96="110 kph",0.66,1)</f>
        <v>1</v>
      </c>
      <c r="AI96" s="11">
        <f>IF('Used data'!AD96="110 kph",0.82,1)</f>
        <v>1</v>
      </c>
      <c r="AJ96" s="11">
        <f>IF(AND('Used data'!AE96="Yes",I96="Entrance merge"),0.65*'Used data'!AF96+1-'Used data'!AF96,1)</f>
        <v>1</v>
      </c>
      <c r="AK96" s="12" t="str">
        <f t="shared" si="7"/>
        <v/>
      </c>
      <c r="AL96" s="12" t="str">
        <f t="shared" si="8"/>
        <v/>
      </c>
      <c r="AM96" s="12" t="str">
        <f t="shared" si="9"/>
        <v/>
      </c>
      <c r="AN96" s="12" t="str">
        <f t="shared" si="10"/>
        <v/>
      </c>
      <c r="AO96" s="12" t="str">
        <f t="shared" si="11"/>
        <v/>
      </c>
      <c r="AP96" s="12" t="str">
        <f t="shared" si="12"/>
        <v/>
      </c>
      <c r="AQ96" s="4" t="str">
        <f t="shared" si="13"/>
        <v/>
      </c>
    </row>
    <row r="97" spans="1:43" x14ac:dyDescent="0.3">
      <c r="A97" s="4" t="str">
        <f>IF('Input data'!A112="","",'Input data'!A112)</f>
        <v/>
      </c>
      <c r="B97" s="4" t="str">
        <f>IF('Input data'!B112="","",'Input data'!B112)</f>
        <v/>
      </c>
      <c r="C97" s="4" t="str">
        <f>IF('Input data'!C112="","",'Input data'!C112)</f>
        <v/>
      </c>
      <c r="D97" s="4" t="str">
        <f>IF('Input data'!D112="","",'Input data'!D112)</f>
        <v/>
      </c>
      <c r="E97" s="4" t="str">
        <f>IF('Input data'!E112="","",'Input data'!E112)</f>
        <v/>
      </c>
      <c r="F97" s="4" t="str">
        <f>IF('Input data'!F112="","",'Input data'!F112)</f>
        <v/>
      </c>
      <c r="G97" s="4">
        <f>IF('Input data'!G112="","",'Input data'!G112)</f>
        <v>0</v>
      </c>
      <c r="H97" s="4" t="str">
        <f>IF('Input data'!H112&gt;0.5,'Input data'!H112,"")</f>
        <v/>
      </c>
      <c r="I97" s="4" t="str">
        <f>IF('Input data'!I112="","",'Input data'!I112)</f>
        <v/>
      </c>
      <c r="J97" s="11">
        <f>IF('Used data'!J97="Irrelevant",1,IF('Used data'!J97&gt;3,1.2,1))</f>
        <v>1</v>
      </c>
      <c r="K97" s="11">
        <f>IF('Used data'!K97="Irrelevant",1,IF(AND(OR(I97="Motorway link",I97="Exit diverge",I97="Entrance merge"),'Used data'!K97&lt;3.5),1+(3.5-'Used data'!K97)*0.12,IF(AND(OR(I97="Exit ramp",I97="Entrance ramp"),'Used data'!K97&lt;3.5),1+(3.5-'Used data'!K97)*0.16,1)))</f>
        <v>1</v>
      </c>
      <c r="L97" s="11">
        <f>IF('Used data'!L97="Irrelevant",1,IF(AND('Used data'!L97="Yes",'Used data'!J97=2),0.6*'Used data'!M97+(1-'Used data'!M97),IF(AND('Used data'!L97="Yes",'Used data'!J97=3),0.7*'Used data'!M97+(1-'Used data'!M97),IF(AND('Used data'!L97="Yes",'Used data'!J97=4),0.76*'Used data'!M97+(1-'Used data'!M97),IF(AND('Used data'!L97="Yes",'Used data'!J97&gt;4.99999999),0.8*'Used data'!M97+(1-'Used data'!M97),1)))))</f>
        <v>1</v>
      </c>
      <c r="M97" s="11">
        <f>IF('Used data'!L97="Irrelevant",1,IF(AND('Used data'!L97="Yes",'Used data'!J97=2),0.8*'Used data'!M97+(1-'Used data'!M97),IF(AND('Used data'!L97="Yes",'Used data'!J97=3),0.85*'Used data'!M97+(1-'Used data'!M97),IF(AND('Used data'!L97="Yes",'Used data'!J97=4),0.88*'Used data'!M97+(1-'Used data'!M97),IF(AND('Used data'!L97="Yes",'Used data'!J97&gt;4.99999999),0.9*'Used data'!M97+(1-'Used data'!M97),1)))))</f>
        <v>1</v>
      </c>
      <c r="N97" s="11">
        <f>IF('Used data'!N97="Irrelevant",1,IF(AND(OR(I97="Motorway link",I97="Exit diverge",I97="Entrance merge"),'Used data'!N97&lt;3),1+(3-'Used data'!N97)*0.09333333,1))</f>
        <v>1</v>
      </c>
      <c r="O97" s="11">
        <f>IF('Used data'!N97="Irrelevant",1,IF(AND(OR(I97="Motorway link",I97="Exit diverge",I97="Entrance merge"),'Used data'!N97&lt;3),1+(3-'Used data'!N97)*0.19666667,1))</f>
        <v>1</v>
      </c>
      <c r="P97" s="11">
        <f>IF('Used data'!O97="Irrelevant",1,IF(AND(OR(I97="Motorway link",I97="Exit diverge",I97="Entrance merge"),'Used data'!O97&lt;3.00000001),1+(0.5-'Used data'!O97)*0.04,IF(AND(OR(I97="Exit ramp",I97="Entrance ramp"),'Used data'!O97&lt;3.00000001),1+(0.5-'Used data'!O97)*0.08,IF(OR(I97="Motorway link",I97="Exit diverge",I97="Entrance merge"),0.9,0.8))))</f>
        <v>1</v>
      </c>
      <c r="Q97" s="11">
        <f>IF('Used data'!P97="Irrelevant",1,IF(AND(OR(I97="Motorway link",I97="Exit diverge",I97="Entrance merge"),'Used data'!P97&lt;11.00000001),1+(5-'Used data'!P97)*0.01,0.94))</f>
        <v>1</v>
      </c>
      <c r="R97" s="11">
        <f>IF(OR('Used data'!Q97="Irrelevant",'Used data'!R97="Irrelevant",'Used data'!Q97="Straight"),1,IF(AND(OR(I97="Motorway link",I97="Exit diverge",I97="Entrance merge"),'Used data'!Q97&lt;4000),(EXP(0.1096*1746.5/'Used data'!Q97)/EXP(0.1096*1746.5/4000))*('Used data'!R97/1000)/G97+(G97-'Used data'!R97/1000)/G97,1))</f>
        <v>1</v>
      </c>
      <c r="S97" s="11">
        <f>IF(OR('Used data'!S97="Irrelevant",'Used data'!T97="Irrelevant",'Used data'!S97="Straight"),1,IF(AND(OR(I97="Motorway link",I97="Exit diverge",I97="Entrance merge"),'Used data'!S97&lt;4000),(EXP(0.1096*1746.5/'Used data'!S97)/EXP(0.1096*1746.5/4000))*('Used data'!T97/1000)/G97+(G97-'Used data'!T97/1000)/G97,1))</f>
        <v>1</v>
      </c>
      <c r="T97" s="11">
        <f>IF('Used data'!U97="Irrelevant",1,IF(AND(OR(I97="Motorway link",I97="Exit diverge",I97="Entrance merge",I97="Exit ramp",I97="Entrance ramp"),'Used data'!U97="Yes"),0.95,1))</f>
        <v>1</v>
      </c>
      <c r="U97" s="11">
        <f>IF('Used data'!U97="Irrelevant",1,IF(AND(OR(I97="Motorway link",I97="Exit diverge",I97="Entrance merge",I97="Exit ramp",I97="Entrance ramp"),'Used data'!U97="Yes"),0.96,1))</f>
        <v>1</v>
      </c>
      <c r="V97" s="11">
        <f>IF('Used data'!U97="Irrelevant",1,IF(AND(OR(I97="Motorway link",I97="Exit diverge",I97="Entrance merge",I97="Exit ramp",I97="Entrance ramp"),'Used data'!U97="Yes"),0.79,1))</f>
        <v>1</v>
      </c>
      <c r="W97" s="11">
        <f>IF('Used data'!U97="Irrelevant",1,IF(AND(OR(I97="Motorway link",I97="Exit diverge",I97="Entrance merge",I97="Exit ramp",I97="Entrance ramp"),'Used data'!U97="Yes"),0.94,1))</f>
        <v>1</v>
      </c>
      <c r="X97" s="11">
        <f>IF('Used data'!U97="Irrelevant",1,IF(AND(OR(I97="Motorway link",I97="Exit diverge",I97="Entrance merge",I97="Exit ramp",I97="Entrance ramp"),'Used data'!U97="Yes"),0.97,1))</f>
        <v>1</v>
      </c>
      <c r="Y97" s="11">
        <f>IF(AND(I97="Exit ramp",'Used data'!V97="2-curved diamond ramp"),1.32,IF(AND(I97="Exit ramp",'Used data'!V97="S-shaped ramp"),2.05,IF(AND(I97="Exit ramp",'Used data'!V97="U-shaped ramp"),4.11,IF(AND(I97="Exit ramp",'Used data'!V97="Flyover hook ramp"),5.15,IF(AND(I97="Exit ramp",'Used data'!V97="Directional ramp"),1.07,IF(AND(I97="Entrance ramp",'Used data'!V97="2-curved diamond ramp"),0.93,IF(AND(I97="Entrance ramp",'Used data'!V97="S-shaped ramp"),2.48,IF(AND(I97="Entrance ramp",'Used data'!V97="U-shaped ramp"),4.15,IF(AND(I97="Entrance ramp",'Used data'!V97="Flyover hook ramp"),5.26,IF(AND(I97="Entrance ramp",'Used data'!V97="Directional ramp"),1.42,1))))))))))</f>
        <v>1</v>
      </c>
      <c r="Z97" s="11">
        <f>IF(OR('Used data'!W97="Straight",'Used data'!W97="Irrelevant",'Used data'!X97="Irrelevant",'Used data'!Y97="Irrelevant"),1,1+1.545*1000/32.2*((('Used data'!Y97*3268/3600)/('Used data'!W97/0.306))^2)*('Used data'!X97/1000)/G97)</f>
        <v>1</v>
      </c>
      <c r="AA97" s="11">
        <f>IF(OR('Used data'!W97="Straight",'Used data'!W97="Irrelevant",'Used data'!X97="Irrelevant",'Used data'!Y97="Irrelevant"),1,1+1.961*1000/32.2*((('Used data'!Y97*3268/3600)/('Used data'!W97/0.306))^2)*('Used data'!X97/1000)/G97)</f>
        <v>1</v>
      </c>
      <c r="AB97" s="11">
        <f>IF(OR('Used data'!Z97="Straight",'Used data'!Z97="Irrelevant",'Used data'!AA97="Irrelevant",'Used data'!AB97="Irrelevant"),1,1+1.545*1000/32.2*((('Used data'!AB97*3268/3600)/('Used data'!Z97/0.306))^2)*('Used data'!AA97/1000)/G97)</f>
        <v>1</v>
      </c>
      <c r="AC97" s="11">
        <f>IF(OR('Used data'!Z97="Straight",'Used data'!Z97="Irrelevant",'Used data'!AA97="Irrelevant",'Used data'!AB97="Irrelevant"),1,1+1.961*1000/32.2*((('Used data'!AB97*3268/3600)/('Used data'!Z97/0.306))^2)*('Used data'!AA97/1000)/G97)</f>
        <v>1</v>
      </c>
      <c r="AD97" s="11">
        <f>IF(OR('Used data'!AC97="Irrelevant",'Used data'!AC97="No"),1,IF(AND('Used data'!AC97="Yes",OR('Used data'!Q97&lt;301,'Used data'!S97&lt;301)),1-(0.5*('Used data'!R97+'Used data'!T97)/('Used data'!G97*1000)),IF(AND('Used data'!AC97="Yes",OR('Used data'!Q97&lt;601,'Used data'!S97&lt;601)),1-(0.25*('Used data'!R97+'Used data'!T97)/('Used data'!G97*1000)),1)))</f>
        <v>1</v>
      </c>
      <c r="AE97" s="11">
        <f>IF(OR('Used data'!AC97="Irrelevant",'Used data'!AC97="No"),1,IF(AND('Used data'!AC97="Yes",OR('Used data'!Q97&lt;301,'Used data'!S97&lt;301)),1-(0.4*('Used data'!R97+'Used data'!T97)/('Used data'!G97*1000)),IF(AND('Used data'!AC97="Yes",OR('Used data'!Q97&lt;601,'Used data'!S97&lt;601)),1-(0.2*('Used data'!R97+'Used data'!T97)/('Used data'!G97*1000)),1)))</f>
        <v>1</v>
      </c>
      <c r="AF97" s="11">
        <f>IF('Used data'!AD97="110 kph",0.79,1)</f>
        <v>1</v>
      </c>
      <c r="AG97" s="11">
        <f>IF('Used data'!AD97="110 kph",0.94,1)</f>
        <v>1</v>
      </c>
      <c r="AH97" s="11">
        <f>IF('Used data'!AD97="110 kph",0.66,1)</f>
        <v>1</v>
      </c>
      <c r="AI97" s="11">
        <f>IF('Used data'!AD97="110 kph",0.82,1)</f>
        <v>1</v>
      </c>
      <c r="AJ97" s="11">
        <f>IF(AND('Used data'!AE97="Yes",I97="Entrance merge"),0.65*'Used data'!AF97+1-'Used data'!AF97,1)</f>
        <v>1</v>
      </c>
      <c r="AK97" s="12" t="str">
        <f t="shared" si="7"/>
        <v/>
      </c>
      <c r="AL97" s="12" t="str">
        <f t="shared" si="8"/>
        <v/>
      </c>
      <c r="AM97" s="12" t="str">
        <f t="shared" si="9"/>
        <v/>
      </c>
      <c r="AN97" s="12" t="str">
        <f t="shared" si="10"/>
        <v/>
      </c>
      <c r="AO97" s="12" t="str">
        <f t="shared" si="11"/>
        <v/>
      </c>
      <c r="AP97" s="12" t="str">
        <f t="shared" si="12"/>
        <v/>
      </c>
      <c r="AQ97" s="4" t="str">
        <f t="shared" si="13"/>
        <v/>
      </c>
    </row>
    <row r="98" spans="1:43" x14ac:dyDescent="0.3">
      <c r="A98" s="4" t="str">
        <f>IF('Input data'!A113="","",'Input data'!A113)</f>
        <v/>
      </c>
      <c r="B98" s="4" t="str">
        <f>IF('Input data'!B113="","",'Input data'!B113)</f>
        <v/>
      </c>
      <c r="C98" s="4" t="str">
        <f>IF('Input data'!C113="","",'Input data'!C113)</f>
        <v/>
      </c>
      <c r="D98" s="4" t="str">
        <f>IF('Input data'!D113="","",'Input data'!D113)</f>
        <v/>
      </c>
      <c r="E98" s="4" t="str">
        <f>IF('Input data'!E113="","",'Input data'!E113)</f>
        <v/>
      </c>
      <c r="F98" s="4" t="str">
        <f>IF('Input data'!F113="","",'Input data'!F113)</f>
        <v/>
      </c>
      <c r="G98" s="4">
        <f>IF('Input data'!G113="","",'Input data'!G113)</f>
        <v>0</v>
      </c>
      <c r="H98" s="4" t="str">
        <f>IF('Input data'!H113&gt;0.5,'Input data'!H113,"")</f>
        <v/>
      </c>
      <c r="I98" s="4" t="str">
        <f>IF('Input data'!I113="","",'Input data'!I113)</f>
        <v/>
      </c>
      <c r="J98" s="11">
        <f>IF('Used data'!J98="Irrelevant",1,IF('Used data'!J98&gt;3,1.2,1))</f>
        <v>1</v>
      </c>
      <c r="K98" s="11">
        <f>IF('Used data'!K98="Irrelevant",1,IF(AND(OR(I98="Motorway link",I98="Exit diverge",I98="Entrance merge"),'Used data'!K98&lt;3.5),1+(3.5-'Used data'!K98)*0.12,IF(AND(OR(I98="Exit ramp",I98="Entrance ramp"),'Used data'!K98&lt;3.5),1+(3.5-'Used data'!K98)*0.16,1)))</f>
        <v>1</v>
      </c>
      <c r="L98" s="11">
        <f>IF('Used data'!L98="Irrelevant",1,IF(AND('Used data'!L98="Yes",'Used data'!J98=2),0.6*'Used data'!M98+(1-'Used data'!M98),IF(AND('Used data'!L98="Yes",'Used data'!J98=3),0.7*'Used data'!M98+(1-'Used data'!M98),IF(AND('Used data'!L98="Yes",'Used data'!J98=4),0.76*'Used data'!M98+(1-'Used data'!M98),IF(AND('Used data'!L98="Yes",'Used data'!J98&gt;4.99999999),0.8*'Used data'!M98+(1-'Used data'!M98),1)))))</f>
        <v>1</v>
      </c>
      <c r="M98" s="11">
        <f>IF('Used data'!L98="Irrelevant",1,IF(AND('Used data'!L98="Yes",'Used data'!J98=2),0.8*'Used data'!M98+(1-'Used data'!M98),IF(AND('Used data'!L98="Yes",'Used data'!J98=3),0.85*'Used data'!M98+(1-'Used data'!M98),IF(AND('Used data'!L98="Yes",'Used data'!J98=4),0.88*'Used data'!M98+(1-'Used data'!M98),IF(AND('Used data'!L98="Yes",'Used data'!J98&gt;4.99999999),0.9*'Used data'!M98+(1-'Used data'!M98),1)))))</f>
        <v>1</v>
      </c>
      <c r="N98" s="11">
        <f>IF('Used data'!N98="Irrelevant",1,IF(AND(OR(I98="Motorway link",I98="Exit diverge",I98="Entrance merge"),'Used data'!N98&lt;3),1+(3-'Used data'!N98)*0.09333333,1))</f>
        <v>1</v>
      </c>
      <c r="O98" s="11">
        <f>IF('Used data'!N98="Irrelevant",1,IF(AND(OR(I98="Motorway link",I98="Exit diverge",I98="Entrance merge"),'Used data'!N98&lt;3),1+(3-'Used data'!N98)*0.19666667,1))</f>
        <v>1</v>
      </c>
      <c r="P98" s="11">
        <f>IF('Used data'!O98="Irrelevant",1,IF(AND(OR(I98="Motorway link",I98="Exit diverge",I98="Entrance merge"),'Used data'!O98&lt;3.00000001),1+(0.5-'Used data'!O98)*0.04,IF(AND(OR(I98="Exit ramp",I98="Entrance ramp"),'Used data'!O98&lt;3.00000001),1+(0.5-'Used data'!O98)*0.08,IF(OR(I98="Motorway link",I98="Exit diverge",I98="Entrance merge"),0.9,0.8))))</f>
        <v>1</v>
      </c>
      <c r="Q98" s="11">
        <f>IF('Used data'!P98="Irrelevant",1,IF(AND(OR(I98="Motorway link",I98="Exit diverge",I98="Entrance merge"),'Used data'!P98&lt;11.00000001),1+(5-'Used data'!P98)*0.01,0.94))</f>
        <v>1</v>
      </c>
      <c r="R98" s="11">
        <f>IF(OR('Used data'!Q98="Irrelevant",'Used data'!R98="Irrelevant",'Used data'!Q98="Straight"),1,IF(AND(OR(I98="Motorway link",I98="Exit diverge",I98="Entrance merge"),'Used data'!Q98&lt;4000),(EXP(0.1096*1746.5/'Used data'!Q98)/EXP(0.1096*1746.5/4000))*('Used data'!R98/1000)/G98+(G98-'Used data'!R98/1000)/G98,1))</f>
        <v>1</v>
      </c>
      <c r="S98" s="11">
        <f>IF(OR('Used data'!S98="Irrelevant",'Used data'!T98="Irrelevant",'Used data'!S98="Straight"),1,IF(AND(OR(I98="Motorway link",I98="Exit diverge",I98="Entrance merge"),'Used data'!S98&lt;4000),(EXP(0.1096*1746.5/'Used data'!S98)/EXP(0.1096*1746.5/4000))*('Used data'!T98/1000)/G98+(G98-'Used data'!T98/1000)/G98,1))</f>
        <v>1</v>
      </c>
      <c r="T98" s="11">
        <f>IF('Used data'!U98="Irrelevant",1,IF(AND(OR(I98="Motorway link",I98="Exit diverge",I98="Entrance merge",I98="Exit ramp",I98="Entrance ramp"),'Used data'!U98="Yes"),0.95,1))</f>
        <v>1</v>
      </c>
      <c r="U98" s="11">
        <f>IF('Used data'!U98="Irrelevant",1,IF(AND(OR(I98="Motorway link",I98="Exit diverge",I98="Entrance merge",I98="Exit ramp",I98="Entrance ramp"),'Used data'!U98="Yes"),0.96,1))</f>
        <v>1</v>
      </c>
      <c r="V98" s="11">
        <f>IF('Used data'!U98="Irrelevant",1,IF(AND(OR(I98="Motorway link",I98="Exit diverge",I98="Entrance merge",I98="Exit ramp",I98="Entrance ramp"),'Used data'!U98="Yes"),0.79,1))</f>
        <v>1</v>
      </c>
      <c r="W98" s="11">
        <f>IF('Used data'!U98="Irrelevant",1,IF(AND(OR(I98="Motorway link",I98="Exit diverge",I98="Entrance merge",I98="Exit ramp",I98="Entrance ramp"),'Used data'!U98="Yes"),0.94,1))</f>
        <v>1</v>
      </c>
      <c r="X98" s="11">
        <f>IF('Used data'!U98="Irrelevant",1,IF(AND(OR(I98="Motorway link",I98="Exit diverge",I98="Entrance merge",I98="Exit ramp",I98="Entrance ramp"),'Used data'!U98="Yes"),0.97,1))</f>
        <v>1</v>
      </c>
      <c r="Y98" s="11">
        <f>IF(AND(I98="Exit ramp",'Used data'!V98="2-curved diamond ramp"),1.32,IF(AND(I98="Exit ramp",'Used data'!V98="S-shaped ramp"),2.05,IF(AND(I98="Exit ramp",'Used data'!V98="U-shaped ramp"),4.11,IF(AND(I98="Exit ramp",'Used data'!V98="Flyover hook ramp"),5.15,IF(AND(I98="Exit ramp",'Used data'!V98="Directional ramp"),1.07,IF(AND(I98="Entrance ramp",'Used data'!V98="2-curved diamond ramp"),0.93,IF(AND(I98="Entrance ramp",'Used data'!V98="S-shaped ramp"),2.48,IF(AND(I98="Entrance ramp",'Used data'!V98="U-shaped ramp"),4.15,IF(AND(I98="Entrance ramp",'Used data'!V98="Flyover hook ramp"),5.26,IF(AND(I98="Entrance ramp",'Used data'!V98="Directional ramp"),1.42,1))))))))))</f>
        <v>1</v>
      </c>
      <c r="Z98" s="11">
        <f>IF(OR('Used data'!W98="Straight",'Used data'!W98="Irrelevant",'Used data'!X98="Irrelevant",'Used data'!Y98="Irrelevant"),1,1+1.545*1000/32.2*((('Used data'!Y98*3268/3600)/('Used data'!W98/0.306))^2)*('Used data'!X98/1000)/G98)</f>
        <v>1</v>
      </c>
      <c r="AA98" s="11">
        <f>IF(OR('Used data'!W98="Straight",'Used data'!W98="Irrelevant",'Used data'!X98="Irrelevant",'Used data'!Y98="Irrelevant"),1,1+1.961*1000/32.2*((('Used data'!Y98*3268/3600)/('Used data'!W98/0.306))^2)*('Used data'!X98/1000)/G98)</f>
        <v>1</v>
      </c>
      <c r="AB98" s="11">
        <f>IF(OR('Used data'!Z98="Straight",'Used data'!Z98="Irrelevant",'Used data'!AA98="Irrelevant",'Used data'!AB98="Irrelevant"),1,1+1.545*1000/32.2*((('Used data'!AB98*3268/3600)/('Used data'!Z98/0.306))^2)*('Used data'!AA98/1000)/G98)</f>
        <v>1</v>
      </c>
      <c r="AC98" s="11">
        <f>IF(OR('Used data'!Z98="Straight",'Used data'!Z98="Irrelevant",'Used data'!AA98="Irrelevant",'Used data'!AB98="Irrelevant"),1,1+1.961*1000/32.2*((('Used data'!AB98*3268/3600)/('Used data'!Z98/0.306))^2)*('Used data'!AA98/1000)/G98)</f>
        <v>1</v>
      </c>
      <c r="AD98" s="11">
        <f>IF(OR('Used data'!AC98="Irrelevant",'Used data'!AC98="No"),1,IF(AND('Used data'!AC98="Yes",OR('Used data'!Q98&lt;301,'Used data'!S98&lt;301)),1-(0.5*('Used data'!R98+'Used data'!T98)/('Used data'!G98*1000)),IF(AND('Used data'!AC98="Yes",OR('Used data'!Q98&lt;601,'Used data'!S98&lt;601)),1-(0.25*('Used data'!R98+'Used data'!T98)/('Used data'!G98*1000)),1)))</f>
        <v>1</v>
      </c>
      <c r="AE98" s="11">
        <f>IF(OR('Used data'!AC98="Irrelevant",'Used data'!AC98="No"),1,IF(AND('Used data'!AC98="Yes",OR('Used data'!Q98&lt;301,'Used data'!S98&lt;301)),1-(0.4*('Used data'!R98+'Used data'!T98)/('Used data'!G98*1000)),IF(AND('Used data'!AC98="Yes",OR('Used data'!Q98&lt;601,'Used data'!S98&lt;601)),1-(0.2*('Used data'!R98+'Used data'!T98)/('Used data'!G98*1000)),1)))</f>
        <v>1</v>
      </c>
      <c r="AF98" s="11">
        <f>IF('Used data'!AD98="110 kph",0.79,1)</f>
        <v>1</v>
      </c>
      <c r="AG98" s="11">
        <f>IF('Used data'!AD98="110 kph",0.94,1)</f>
        <v>1</v>
      </c>
      <c r="AH98" s="11">
        <f>IF('Used data'!AD98="110 kph",0.66,1)</f>
        <v>1</v>
      </c>
      <c r="AI98" s="11">
        <f>IF('Used data'!AD98="110 kph",0.82,1)</f>
        <v>1</v>
      </c>
      <c r="AJ98" s="11">
        <f>IF(AND('Used data'!AE98="Yes",I98="Entrance merge"),0.65*'Used data'!AF98+1-'Used data'!AF98,1)</f>
        <v>1</v>
      </c>
      <c r="AK98" s="12" t="str">
        <f t="shared" si="7"/>
        <v/>
      </c>
      <c r="AL98" s="12" t="str">
        <f t="shared" si="8"/>
        <v/>
      </c>
      <c r="AM98" s="12" t="str">
        <f t="shared" si="9"/>
        <v/>
      </c>
      <c r="AN98" s="12" t="str">
        <f t="shared" si="10"/>
        <v/>
      </c>
      <c r="AO98" s="12" t="str">
        <f t="shared" si="11"/>
        <v/>
      </c>
      <c r="AP98" s="12" t="str">
        <f t="shared" si="12"/>
        <v/>
      </c>
      <c r="AQ98" s="4" t="str">
        <f t="shared" si="13"/>
        <v/>
      </c>
    </row>
    <row r="99" spans="1:43" x14ac:dyDescent="0.3">
      <c r="A99" s="4" t="str">
        <f>IF('Input data'!A114="","",'Input data'!A114)</f>
        <v/>
      </c>
      <c r="B99" s="4" t="str">
        <f>IF('Input data'!B114="","",'Input data'!B114)</f>
        <v/>
      </c>
      <c r="C99" s="4" t="str">
        <f>IF('Input data'!C114="","",'Input data'!C114)</f>
        <v/>
      </c>
      <c r="D99" s="4" t="str">
        <f>IF('Input data'!D114="","",'Input data'!D114)</f>
        <v/>
      </c>
      <c r="E99" s="4" t="str">
        <f>IF('Input data'!E114="","",'Input data'!E114)</f>
        <v/>
      </c>
      <c r="F99" s="4" t="str">
        <f>IF('Input data'!F114="","",'Input data'!F114)</f>
        <v/>
      </c>
      <c r="G99" s="4">
        <f>IF('Input data'!G114="","",'Input data'!G114)</f>
        <v>0</v>
      </c>
      <c r="H99" s="4" t="str">
        <f>IF('Input data'!H114&gt;0.5,'Input data'!H114,"")</f>
        <v/>
      </c>
      <c r="I99" s="4" t="str">
        <f>IF('Input data'!I114="","",'Input data'!I114)</f>
        <v/>
      </c>
      <c r="J99" s="11">
        <f>IF('Used data'!J99="Irrelevant",1,IF('Used data'!J99&gt;3,1.2,1))</f>
        <v>1</v>
      </c>
      <c r="K99" s="11">
        <f>IF('Used data'!K99="Irrelevant",1,IF(AND(OR(I99="Motorway link",I99="Exit diverge",I99="Entrance merge"),'Used data'!K99&lt;3.5),1+(3.5-'Used data'!K99)*0.12,IF(AND(OR(I99="Exit ramp",I99="Entrance ramp"),'Used data'!K99&lt;3.5),1+(3.5-'Used data'!K99)*0.16,1)))</f>
        <v>1</v>
      </c>
      <c r="L99" s="11">
        <f>IF('Used data'!L99="Irrelevant",1,IF(AND('Used data'!L99="Yes",'Used data'!J99=2),0.6*'Used data'!M99+(1-'Used data'!M99),IF(AND('Used data'!L99="Yes",'Used data'!J99=3),0.7*'Used data'!M99+(1-'Used data'!M99),IF(AND('Used data'!L99="Yes",'Used data'!J99=4),0.76*'Used data'!M99+(1-'Used data'!M99),IF(AND('Used data'!L99="Yes",'Used data'!J99&gt;4.99999999),0.8*'Used data'!M99+(1-'Used data'!M99),1)))))</f>
        <v>1</v>
      </c>
      <c r="M99" s="11">
        <f>IF('Used data'!L99="Irrelevant",1,IF(AND('Used data'!L99="Yes",'Used data'!J99=2),0.8*'Used data'!M99+(1-'Used data'!M99),IF(AND('Used data'!L99="Yes",'Used data'!J99=3),0.85*'Used data'!M99+(1-'Used data'!M99),IF(AND('Used data'!L99="Yes",'Used data'!J99=4),0.88*'Used data'!M99+(1-'Used data'!M99),IF(AND('Used data'!L99="Yes",'Used data'!J99&gt;4.99999999),0.9*'Used data'!M99+(1-'Used data'!M99),1)))))</f>
        <v>1</v>
      </c>
      <c r="N99" s="11">
        <f>IF('Used data'!N99="Irrelevant",1,IF(AND(OR(I99="Motorway link",I99="Exit diverge",I99="Entrance merge"),'Used data'!N99&lt;3),1+(3-'Used data'!N99)*0.09333333,1))</f>
        <v>1</v>
      </c>
      <c r="O99" s="11">
        <f>IF('Used data'!N99="Irrelevant",1,IF(AND(OR(I99="Motorway link",I99="Exit diverge",I99="Entrance merge"),'Used data'!N99&lt;3),1+(3-'Used data'!N99)*0.19666667,1))</f>
        <v>1</v>
      </c>
      <c r="P99" s="11">
        <f>IF('Used data'!O99="Irrelevant",1,IF(AND(OR(I99="Motorway link",I99="Exit diverge",I99="Entrance merge"),'Used data'!O99&lt;3.00000001),1+(0.5-'Used data'!O99)*0.04,IF(AND(OR(I99="Exit ramp",I99="Entrance ramp"),'Used data'!O99&lt;3.00000001),1+(0.5-'Used data'!O99)*0.08,IF(OR(I99="Motorway link",I99="Exit diverge",I99="Entrance merge"),0.9,0.8))))</f>
        <v>1</v>
      </c>
      <c r="Q99" s="11">
        <f>IF('Used data'!P99="Irrelevant",1,IF(AND(OR(I99="Motorway link",I99="Exit diverge",I99="Entrance merge"),'Used data'!P99&lt;11.00000001),1+(5-'Used data'!P99)*0.01,0.94))</f>
        <v>1</v>
      </c>
      <c r="R99" s="11">
        <f>IF(OR('Used data'!Q99="Irrelevant",'Used data'!R99="Irrelevant",'Used data'!Q99="Straight"),1,IF(AND(OR(I99="Motorway link",I99="Exit diverge",I99="Entrance merge"),'Used data'!Q99&lt;4000),(EXP(0.1096*1746.5/'Used data'!Q99)/EXP(0.1096*1746.5/4000))*('Used data'!R99/1000)/G99+(G99-'Used data'!R99/1000)/G99,1))</f>
        <v>1</v>
      </c>
      <c r="S99" s="11">
        <f>IF(OR('Used data'!S99="Irrelevant",'Used data'!T99="Irrelevant",'Used data'!S99="Straight"),1,IF(AND(OR(I99="Motorway link",I99="Exit diverge",I99="Entrance merge"),'Used data'!S99&lt;4000),(EXP(0.1096*1746.5/'Used data'!S99)/EXP(0.1096*1746.5/4000))*('Used data'!T99/1000)/G99+(G99-'Used data'!T99/1000)/G99,1))</f>
        <v>1</v>
      </c>
      <c r="T99" s="11">
        <f>IF('Used data'!U99="Irrelevant",1,IF(AND(OR(I99="Motorway link",I99="Exit diverge",I99="Entrance merge",I99="Exit ramp",I99="Entrance ramp"),'Used data'!U99="Yes"),0.95,1))</f>
        <v>1</v>
      </c>
      <c r="U99" s="11">
        <f>IF('Used data'!U99="Irrelevant",1,IF(AND(OR(I99="Motorway link",I99="Exit diverge",I99="Entrance merge",I99="Exit ramp",I99="Entrance ramp"),'Used data'!U99="Yes"),0.96,1))</f>
        <v>1</v>
      </c>
      <c r="V99" s="11">
        <f>IF('Used data'!U99="Irrelevant",1,IF(AND(OR(I99="Motorway link",I99="Exit diverge",I99="Entrance merge",I99="Exit ramp",I99="Entrance ramp"),'Used data'!U99="Yes"),0.79,1))</f>
        <v>1</v>
      </c>
      <c r="W99" s="11">
        <f>IF('Used data'!U99="Irrelevant",1,IF(AND(OR(I99="Motorway link",I99="Exit diverge",I99="Entrance merge",I99="Exit ramp",I99="Entrance ramp"),'Used data'!U99="Yes"),0.94,1))</f>
        <v>1</v>
      </c>
      <c r="X99" s="11">
        <f>IF('Used data'!U99="Irrelevant",1,IF(AND(OR(I99="Motorway link",I99="Exit diverge",I99="Entrance merge",I99="Exit ramp",I99="Entrance ramp"),'Used data'!U99="Yes"),0.97,1))</f>
        <v>1</v>
      </c>
      <c r="Y99" s="11">
        <f>IF(AND(I99="Exit ramp",'Used data'!V99="2-curved diamond ramp"),1.32,IF(AND(I99="Exit ramp",'Used data'!V99="S-shaped ramp"),2.05,IF(AND(I99="Exit ramp",'Used data'!V99="U-shaped ramp"),4.11,IF(AND(I99="Exit ramp",'Used data'!V99="Flyover hook ramp"),5.15,IF(AND(I99="Exit ramp",'Used data'!V99="Directional ramp"),1.07,IF(AND(I99="Entrance ramp",'Used data'!V99="2-curved diamond ramp"),0.93,IF(AND(I99="Entrance ramp",'Used data'!V99="S-shaped ramp"),2.48,IF(AND(I99="Entrance ramp",'Used data'!V99="U-shaped ramp"),4.15,IF(AND(I99="Entrance ramp",'Used data'!V99="Flyover hook ramp"),5.26,IF(AND(I99="Entrance ramp",'Used data'!V99="Directional ramp"),1.42,1))))))))))</f>
        <v>1</v>
      </c>
      <c r="Z99" s="11">
        <f>IF(OR('Used data'!W99="Straight",'Used data'!W99="Irrelevant",'Used data'!X99="Irrelevant",'Used data'!Y99="Irrelevant"),1,1+1.545*1000/32.2*((('Used data'!Y99*3268/3600)/('Used data'!W99/0.306))^2)*('Used data'!X99/1000)/G99)</f>
        <v>1</v>
      </c>
      <c r="AA99" s="11">
        <f>IF(OR('Used data'!W99="Straight",'Used data'!W99="Irrelevant",'Used data'!X99="Irrelevant",'Used data'!Y99="Irrelevant"),1,1+1.961*1000/32.2*((('Used data'!Y99*3268/3600)/('Used data'!W99/0.306))^2)*('Used data'!X99/1000)/G99)</f>
        <v>1</v>
      </c>
      <c r="AB99" s="11">
        <f>IF(OR('Used data'!Z99="Straight",'Used data'!Z99="Irrelevant",'Used data'!AA99="Irrelevant",'Used data'!AB99="Irrelevant"),1,1+1.545*1000/32.2*((('Used data'!AB99*3268/3600)/('Used data'!Z99/0.306))^2)*('Used data'!AA99/1000)/G99)</f>
        <v>1</v>
      </c>
      <c r="AC99" s="11">
        <f>IF(OR('Used data'!Z99="Straight",'Used data'!Z99="Irrelevant",'Used data'!AA99="Irrelevant",'Used data'!AB99="Irrelevant"),1,1+1.961*1000/32.2*((('Used data'!AB99*3268/3600)/('Used data'!Z99/0.306))^2)*('Used data'!AA99/1000)/G99)</f>
        <v>1</v>
      </c>
      <c r="AD99" s="11">
        <f>IF(OR('Used data'!AC99="Irrelevant",'Used data'!AC99="No"),1,IF(AND('Used data'!AC99="Yes",OR('Used data'!Q99&lt;301,'Used data'!S99&lt;301)),1-(0.5*('Used data'!R99+'Used data'!T99)/('Used data'!G99*1000)),IF(AND('Used data'!AC99="Yes",OR('Used data'!Q99&lt;601,'Used data'!S99&lt;601)),1-(0.25*('Used data'!R99+'Used data'!T99)/('Used data'!G99*1000)),1)))</f>
        <v>1</v>
      </c>
      <c r="AE99" s="11">
        <f>IF(OR('Used data'!AC99="Irrelevant",'Used data'!AC99="No"),1,IF(AND('Used data'!AC99="Yes",OR('Used data'!Q99&lt;301,'Used data'!S99&lt;301)),1-(0.4*('Used data'!R99+'Used data'!T99)/('Used data'!G99*1000)),IF(AND('Used data'!AC99="Yes",OR('Used data'!Q99&lt;601,'Used data'!S99&lt;601)),1-(0.2*('Used data'!R99+'Used data'!T99)/('Used data'!G99*1000)),1)))</f>
        <v>1</v>
      </c>
      <c r="AF99" s="11">
        <f>IF('Used data'!AD99="110 kph",0.79,1)</f>
        <v>1</v>
      </c>
      <c r="AG99" s="11">
        <f>IF('Used data'!AD99="110 kph",0.94,1)</f>
        <v>1</v>
      </c>
      <c r="AH99" s="11">
        <f>IF('Used data'!AD99="110 kph",0.66,1)</f>
        <v>1</v>
      </c>
      <c r="AI99" s="11">
        <f>IF('Used data'!AD99="110 kph",0.82,1)</f>
        <v>1</v>
      </c>
      <c r="AJ99" s="11">
        <f>IF(AND('Used data'!AE99="Yes",I99="Entrance merge"),0.65*'Used data'!AF99+1-'Used data'!AF99,1)</f>
        <v>1</v>
      </c>
      <c r="AK99" s="12" t="str">
        <f t="shared" si="7"/>
        <v/>
      </c>
      <c r="AL99" s="12" t="str">
        <f t="shared" si="8"/>
        <v/>
      </c>
      <c r="AM99" s="12" t="str">
        <f t="shared" si="9"/>
        <v/>
      </c>
      <c r="AN99" s="12" t="str">
        <f t="shared" si="10"/>
        <v/>
      </c>
      <c r="AO99" s="12" t="str">
        <f t="shared" si="11"/>
        <v/>
      </c>
      <c r="AP99" s="12" t="str">
        <f t="shared" si="12"/>
        <v/>
      </c>
      <c r="AQ99" s="4" t="str">
        <f t="shared" si="13"/>
        <v/>
      </c>
    </row>
    <row r="100" spans="1:43" x14ac:dyDescent="0.3">
      <c r="A100" s="4" t="str">
        <f>IF('Input data'!A115="","",'Input data'!A115)</f>
        <v/>
      </c>
      <c r="B100" s="4" t="str">
        <f>IF('Input data'!B115="","",'Input data'!B115)</f>
        <v/>
      </c>
      <c r="C100" s="4" t="str">
        <f>IF('Input data'!C115="","",'Input data'!C115)</f>
        <v/>
      </c>
      <c r="D100" s="4" t="str">
        <f>IF('Input data'!D115="","",'Input data'!D115)</f>
        <v/>
      </c>
      <c r="E100" s="4" t="str">
        <f>IF('Input data'!E115="","",'Input data'!E115)</f>
        <v/>
      </c>
      <c r="F100" s="4" t="str">
        <f>IF('Input data'!F115="","",'Input data'!F115)</f>
        <v/>
      </c>
      <c r="G100" s="4">
        <f>IF('Input data'!G115="","",'Input data'!G115)</f>
        <v>0</v>
      </c>
      <c r="H100" s="4" t="str">
        <f>IF('Input data'!H115&gt;0.5,'Input data'!H115,"")</f>
        <v/>
      </c>
      <c r="I100" s="4" t="str">
        <f>IF('Input data'!I115="","",'Input data'!I115)</f>
        <v/>
      </c>
      <c r="J100" s="11">
        <f>IF('Used data'!J100="Irrelevant",1,IF('Used data'!J100&gt;3,1.2,1))</f>
        <v>1</v>
      </c>
      <c r="K100" s="11">
        <f>IF('Used data'!K100="Irrelevant",1,IF(AND(OR(I100="Motorway link",I100="Exit diverge",I100="Entrance merge"),'Used data'!K100&lt;3.5),1+(3.5-'Used data'!K100)*0.12,IF(AND(OR(I100="Exit ramp",I100="Entrance ramp"),'Used data'!K100&lt;3.5),1+(3.5-'Used data'!K100)*0.16,1)))</f>
        <v>1</v>
      </c>
      <c r="L100" s="11">
        <f>IF('Used data'!L100="Irrelevant",1,IF(AND('Used data'!L100="Yes",'Used data'!J100=2),0.6*'Used data'!M100+(1-'Used data'!M100),IF(AND('Used data'!L100="Yes",'Used data'!J100=3),0.7*'Used data'!M100+(1-'Used data'!M100),IF(AND('Used data'!L100="Yes",'Used data'!J100=4),0.76*'Used data'!M100+(1-'Used data'!M100),IF(AND('Used data'!L100="Yes",'Used data'!J100&gt;4.99999999),0.8*'Used data'!M100+(1-'Used data'!M100),1)))))</f>
        <v>1</v>
      </c>
      <c r="M100" s="11">
        <f>IF('Used data'!L100="Irrelevant",1,IF(AND('Used data'!L100="Yes",'Used data'!J100=2),0.8*'Used data'!M100+(1-'Used data'!M100),IF(AND('Used data'!L100="Yes",'Used data'!J100=3),0.85*'Used data'!M100+(1-'Used data'!M100),IF(AND('Used data'!L100="Yes",'Used data'!J100=4),0.88*'Used data'!M100+(1-'Used data'!M100),IF(AND('Used data'!L100="Yes",'Used data'!J100&gt;4.99999999),0.9*'Used data'!M100+(1-'Used data'!M100),1)))))</f>
        <v>1</v>
      </c>
      <c r="N100" s="11">
        <f>IF('Used data'!N100="Irrelevant",1,IF(AND(OR(I100="Motorway link",I100="Exit diverge",I100="Entrance merge"),'Used data'!N100&lt;3),1+(3-'Used data'!N100)*0.09333333,1))</f>
        <v>1</v>
      </c>
      <c r="O100" s="11">
        <f>IF('Used data'!N100="Irrelevant",1,IF(AND(OR(I100="Motorway link",I100="Exit diverge",I100="Entrance merge"),'Used data'!N100&lt;3),1+(3-'Used data'!N100)*0.19666667,1))</f>
        <v>1</v>
      </c>
      <c r="P100" s="11">
        <f>IF('Used data'!O100="Irrelevant",1,IF(AND(OR(I100="Motorway link",I100="Exit diverge",I100="Entrance merge"),'Used data'!O100&lt;3.00000001),1+(0.5-'Used data'!O100)*0.04,IF(AND(OR(I100="Exit ramp",I100="Entrance ramp"),'Used data'!O100&lt;3.00000001),1+(0.5-'Used data'!O100)*0.08,IF(OR(I100="Motorway link",I100="Exit diverge",I100="Entrance merge"),0.9,0.8))))</f>
        <v>1</v>
      </c>
      <c r="Q100" s="11">
        <f>IF('Used data'!P100="Irrelevant",1,IF(AND(OR(I100="Motorway link",I100="Exit diverge",I100="Entrance merge"),'Used data'!P100&lt;11.00000001),1+(5-'Used data'!P100)*0.01,0.94))</f>
        <v>1</v>
      </c>
      <c r="R100" s="11">
        <f>IF(OR('Used data'!Q100="Irrelevant",'Used data'!R100="Irrelevant",'Used data'!Q100="Straight"),1,IF(AND(OR(I100="Motorway link",I100="Exit diverge",I100="Entrance merge"),'Used data'!Q100&lt;4000),(EXP(0.1096*1746.5/'Used data'!Q100)/EXP(0.1096*1746.5/4000))*('Used data'!R100/1000)/G100+(G100-'Used data'!R100/1000)/G100,1))</f>
        <v>1</v>
      </c>
      <c r="S100" s="11">
        <f>IF(OR('Used data'!S100="Irrelevant",'Used data'!T100="Irrelevant",'Used data'!S100="Straight"),1,IF(AND(OR(I100="Motorway link",I100="Exit diverge",I100="Entrance merge"),'Used data'!S100&lt;4000),(EXP(0.1096*1746.5/'Used data'!S100)/EXP(0.1096*1746.5/4000))*('Used data'!T100/1000)/G100+(G100-'Used data'!T100/1000)/G100,1))</f>
        <v>1</v>
      </c>
      <c r="T100" s="11">
        <f>IF('Used data'!U100="Irrelevant",1,IF(AND(OR(I100="Motorway link",I100="Exit diverge",I100="Entrance merge",I100="Exit ramp",I100="Entrance ramp"),'Used data'!U100="Yes"),0.95,1))</f>
        <v>1</v>
      </c>
      <c r="U100" s="11">
        <f>IF('Used data'!U100="Irrelevant",1,IF(AND(OR(I100="Motorway link",I100="Exit diverge",I100="Entrance merge",I100="Exit ramp",I100="Entrance ramp"),'Used data'!U100="Yes"),0.96,1))</f>
        <v>1</v>
      </c>
      <c r="V100" s="11">
        <f>IF('Used data'!U100="Irrelevant",1,IF(AND(OR(I100="Motorway link",I100="Exit diverge",I100="Entrance merge",I100="Exit ramp",I100="Entrance ramp"),'Used data'!U100="Yes"),0.79,1))</f>
        <v>1</v>
      </c>
      <c r="W100" s="11">
        <f>IF('Used data'!U100="Irrelevant",1,IF(AND(OR(I100="Motorway link",I100="Exit diverge",I100="Entrance merge",I100="Exit ramp",I100="Entrance ramp"),'Used data'!U100="Yes"),0.94,1))</f>
        <v>1</v>
      </c>
      <c r="X100" s="11">
        <f>IF('Used data'!U100="Irrelevant",1,IF(AND(OR(I100="Motorway link",I100="Exit diverge",I100="Entrance merge",I100="Exit ramp",I100="Entrance ramp"),'Used data'!U100="Yes"),0.97,1))</f>
        <v>1</v>
      </c>
      <c r="Y100" s="11">
        <f>IF(AND(I100="Exit ramp",'Used data'!V100="2-curved diamond ramp"),1.32,IF(AND(I100="Exit ramp",'Used data'!V100="S-shaped ramp"),2.05,IF(AND(I100="Exit ramp",'Used data'!V100="U-shaped ramp"),4.11,IF(AND(I100="Exit ramp",'Used data'!V100="Flyover hook ramp"),5.15,IF(AND(I100="Exit ramp",'Used data'!V100="Directional ramp"),1.07,IF(AND(I100="Entrance ramp",'Used data'!V100="2-curved diamond ramp"),0.93,IF(AND(I100="Entrance ramp",'Used data'!V100="S-shaped ramp"),2.48,IF(AND(I100="Entrance ramp",'Used data'!V100="U-shaped ramp"),4.15,IF(AND(I100="Entrance ramp",'Used data'!V100="Flyover hook ramp"),5.26,IF(AND(I100="Entrance ramp",'Used data'!V100="Directional ramp"),1.42,1))))))))))</f>
        <v>1</v>
      </c>
      <c r="Z100" s="11">
        <f>IF(OR('Used data'!W100="Straight",'Used data'!W100="Irrelevant",'Used data'!X100="Irrelevant",'Used data'!Y100="Irrelevant"),1,1+1.545*1000/32.2*((('Used data'!Y100*3268/3600)/('Used data'!W100/0.306))^2)*('Used data'!X100/1000)/G100)</f>
        <v>1</v>
      </c>
      <c r="AA100" s="11">
        <f>IF(OR('Used data'!W100="Straight",'Used data'!W100="Irrelevant",'Used data'!X100="Irrelevant",'Used data'!Y100="Irrelevant"),1,1+1.961*1000/32.2*((('Used data'!Y100*3268/3600)/('Used data'!W100/0.306))^2)*('Used data'!X100/1000)/G100)</f>
        <v>1</v>
      </c>
      <c r="AB100" s="11">
        <f>IF(OR('Used data'!Z100="Straight",'Used data'!Z100="Irrelevant",'Used data'!AA100="Irrelevant",'Used data'!AB100="Irrelevant"),1,1+1.545*1000/32.2*((('Used data'!AB100*3268/3600)/('Used data'!Z100/0.306))^2)*('Used data'!AA100/1000)/G100)</f>
        <v>1</v>
      </c>
      <c r="AC100" s="11">
        <f>IF(OR('Used data'!Z100="Straight",'Used data'!Z100="Irrelevant",'Used data'!AA100="Irrelevant",'Used data'!AB100="Irrelevant"),1,1+1.961*1000/32.2*((('Used data'!AB100*3268/3600)/('Used data'!Z100/0.306))^2)*('Used data'!AA100/1000)/G100)</f>
        <v>1</v>
      </c>
      <c r="AD100" s="11">
        <f>IF(OR('Used data'!AC100="Irrelevant",'Used data'!AC100="No"),1,IF(AND('Used data'!AC100="Yes",OR('Used data'!Q100&lt;301,'Used data'!S100&lt;301)),1-(0.5*('Used data'!R100+'Used data'!T100)/('Used data'!G100*1000)),IF(AND('Used data'!AC100="Yes",OR('Used data'!Q100&lt;601,'Used data'!S100&lt;601)),1-(0.25*('Used data'!R100+'Used data'!T100)/('Used data'!G100*1000)),1)))</f>
        <v>1</v>
      </c>
      <c r="AE100" s="11">
        <f>IF(OR('Used data'!AC100="Irrelevant",'Used data'!AC100="No"),1,IF(AND('Used data'!AC100="Yes",OR('Used data'!Q100&lt;301,'Used data'!S100&lt;301)),1-(0.4*('Used data'!R100+'Used data'!T100)/('Used data'!G100*1000)),IF(AND('Used data'!AC100="Yes",OR('Used data'!Q100&lt;601,'Used data'!S100&lt;601)),1-(0.2*('Used data'!R100+'Used data'!T100)/('Used data'!G100*1000)),1)))</f>
        <v>1</v>
      </c>
      <c r="AF100" s="11">
        <f>IF('Used data'!AD100="110 kph",0.79,1)</f>
        <v>1</v>
      </c>
      <c r="AG100" s="11">
        <f>IF('Used data'!AD100="110 kph",0.94,1)</f>
        <v>1</v>
      </c>
      <c r="AH100" s="11">
        <f>IF('Used data'!AD100="110 kph",0.66,1)</f>
        <v>1</v>
      </c>
      <c r="AI100" s="11">
        <f>IF('Used data'!AD100="110 kph",0.82,1)</f>
        <v>1</v>
      </c>
      <c r="AJ100" s="11">
        <f>IF(AND('Used data'!AE100="Yes",I100="Entrance merge"),0.65*'Used data'!AF100+1-'Used data'!AF100,1)</f>
        <v>1</v>
      </c>
      <c r="AK100" s="12" t="str">
        <f t="shared" si="7"/>
        <v/>
      </c>
      <c r="AL100" s="12" t="str">
        <f t="shared" si="8"/>
        <v/>
      </c>
      <c r="AM100" s="12" t="str">
        <f t="shared" si="9"/>
        <v/>
      </c>
      <c r="AN100" s="12" t="str">
        <f t="shared" si="10"/>
        <v/>
      </c>
      <c r="AO100" s="12" t="str">
        <f t="shared" si="11"/>
        <v/>
      </c>
      <c r="AP100" s="12" t="str">
        <f t="shared" si="12"/>
        <v/>
      </c>
      <c r="AQ100" s="4" t="str">
        <f t="shared" si="13"/>
        <v/>
      </c>
    </row>
    <row r="101" spans="1:43" x14ac:dyDescent="0.3">
      <c r="A101" s="4" t="str">
        <f>IF('Input data'!A116="","",'Input data'!A116)</f>
        <v/>
      </c>
      <c r="B101" s="4" t="str">
        <f>IF('Input data'!B116="","",'Input data'!B116)</f>
        <v/>
      </c>
      <c r="C101" s="4" t="str">
        <f>IF('Input data'!C116="","",'Input data'!C116)</f>
        <v/>
      </c>
      <c r="D101" s="4" t="str">
        <f>IF('Input data'!D116="","",'Input data'!D116)</f>
        <v/>
      </c>
      <c r="E101" s="4" t="str">
        <f>IF('Input data'!E116="","",'Input data'!E116)</f>
        <v/>
      </c>
      <c r="F101" s="4" t="str">
        <f>IF('Input data'!F116="","",'Input data'!F116)</f>
        <v/>
      </c>
      <c r="G101" s="4">
        <f>IF('Input data'!G116="","",'Input data'!G116)</f>
        <v>0</v>
      </c>
      <c r="H101" s="4" t="str">
        <f>IF('Input data'!H116&gt;0.5,'Input data'!H116,"")</f>
        <v/>
      </c>
      <c r="I101" s="4" t="str">
        <f>IF('Input data'!I116="","",'Input data'!I116)</f>
        <v/>
      </c>
      <c r="J101" s="11">
        <f>IF('Used data'!J101="Irrelevant",1,IF('Used data'!J101&gt;3,1.2,1))</f>
        <v>1</v>
      </c>
      <c r="K101" s="11">
        <f>IF('Used data'!K101="Irrelevant",1,IF(AND(OR(I101="Motorway link",I101="Exit diverge",I101="Entrance merge"),'Used data'!K101&lt;3.5),1+(3.5-'Used data'!K101)*0.12,IF(AND(OR(I101="Exit ramp",I101="Entrance ramp"),'Used data'!K101&lt;3.5),1+(3.5-'Used data'!K101)*0.16,1)))</f>
        <v>1</v>
      </c>
      <c r="L101" s="11">
        <f>IF('Used data'!L101="Irrelevant",1,IF(AND('Used data'!L101="Yes",'Used data'!J101=2),0.6*'Used data'!M101+(1-'Used data'!M101),IF(AND('Used data'!L101="Yes",'Used data'!J101=3),0.7*'Used data'!M101+(1-'Used data'!M101),IF(AND('Used data'!L101="Yes",'Used data'!J101=4),0.76*'Used data'!M101+(1-'Used data'!M101),IF(AND('Used data'!L101="Yes",'Used data'!J101&gt;4.99999999),0.8*'Used data'!M101+(1-'Used data'!M101),1)))))</f>
        <v>1</v>
      </c>
      <c r="M101" s="11">
        <f>IF('Used data'!L101="Irrelevant",1,IF(AND('Used data'!L101="Yes",'Used data'!J101=2),0.8*'Used data'!M101+(1-'Used data'!M101),IF(AND('Used data'!L101="Yes",'Used data'!J101=3),0.85*'Used data'!M101+(1-'Used data'!M101),IF(AND('Used data'!L101="Yes",'Used data'!J101=4),0.88*'Used data'!M101+(1-'Used data'!M101),IF(AND('Used data'!L101="Yes",'Used data'!J101&gt;4.99999999),0.9*'Used data'!M101+(1-'Used data'!M101),1)))))</f>
        <v>1</v>
      </c>
      <c r="N101" s="11">
        <f>IF('Used data'!N101="Irrelevant",1,IF(AND(OR(I101="Motorway link",I101="Exit diverge",I101="Entrance merge"),'Used data'!N101&lt;3),1+(3-'Used data'!N101)*0.09333333,1))</f>
        <v>1</v>
      </c>
      <c r="O101" s="11">
        <f>IF('Used data'!N101="Irrelevant",1,IF(AND(OR(I101="Motorway link",I101="Exit diverge",I101="Entrance merge"),'Used data'!N101&lt;3),1+(3-'Used data'!N101)*0.19666667,1))</f>
        <v>1</v>
      </c>
      <c r="P101" s="11">
        <f>IF('Used data'!O101="Irrelevant",1,IF(AND(OR(I101="Motorway link",I101="Exit diverge",I101="Entrance merge"),'Used data'!O101&lt;3.00000001),1+(0.5-'Used data'!O101)*0.04,IF(AND(OR(I101="Exit ramp",I101="Entrance ramp"),'Used data'!O101&lt;3.00000001),1+(0.5-'Used data'!O101)*0.08,IF(OR(I101="Motorway link",I101="Exit diverge",I101="Entrance merge"),0.9,0.8))))</f>
        <v>1</v>
      </c>
      <c r="Q101" s="11">
        <f>IF('Used data'!P101="Irrelevant",1,IF(AND(OR(I101="Motorway link",I101="Exit diverge",I101="Entrance merge"),'Used data'!P101&lt;11.00000001),1+(5-'Used data'!P101)*0.01,0.94))</f>
        <v>1</v>
      </c>
      <c r="R101" s="11">
        <f>IF(OR('Used data'!Q101="Irrelevant",'Used data'!R101="Irrelevant",'Used data'!Q101="Straight"),1,IF(AND(OR(I101="Motorway link",I101="Exit diverge",I101="Entrance merge"),'Used data'!Q101&lt;4000),(EXP(0.1096*1746.5/'Used data'!Q101)/EXP(0.1096*1746.5/4000))*('Used data'!R101/1000)/G101+(G101-'Used data'!R101/1000)/G101,1))</f>
        <v>1</v>
      </c>
      <c r="S101" s="11">
        <f>IF(OR('Used data'!S101="Irrelevant",'Used data'!T101="Irrelevant",'Used data'!S101="Straight"),1,IF(AND(OR(I101="Motorway link",I101="Exit diverge",I101="Entrance merge"),'Used data'!S101&lt;4000),(EXP(0.1096*1746.5/'Used data'!S101)/EXP(0.1096*1746.5/4000))*('Used data'!T101/1000)/G101+(G101-'Used data'!T101/1000)/G101,1))</f>
        <v>1</v>
      </c>
      <c r="T101" s="11">
        <f>IF('Used data'!U101="Irrelevant",1,IF(AND(OR(I101="Motorway link",I101="Exit diverge",I101="Entrance merge",I101="Exit ramp",I101="Entrance ramp"),'Used data'!U101="Yes"),0.95,1))</f>
        <v>1</v>
      </c>
      <c r="U101" s="11">
        <f>IF('Used data'!U101="Irrelevant",1,IF(AND(OR(I101="Motorway link",I101="Exit diverge",I101="Entrance merge",I101="Exit ramp",I101="Entrance ramp"),'Used data'!U101="Yes"),0.96,1))</f>
        <v>1</v>
      </c>
      <c r="V101" s="11">
        <f>IF('Used data'!U101="Irrelevant",1,IF(AND(OR(I101="Motorway link",I101="Exit diverge",I101="Entrance merge",I101="Exit ramp",I101="Entrance ramp"),'Used data'!U101="Yes"),0.79,1))</f>
        <v>1</v>
      </c>
      <c r="W101" s="11">
        <f>IF('Used data'!U101="Irrelevant",1,IF(AND(OR(I101="Motorway link",I101="Exit diverge",I101="Entrance merge",I101="Exit ramp",I101="Entrance ramp"),'Used data'!U101="Yes"),0.94,1))</f>
        <v>1</v>
      </c>
      <c r="X101" s="11">
        <f>IF('Used data'!U101="Irrelevant",1,IF(AND(OR(I101="Motorway link",I101="Exit diverge",I101="Entrance merge",I101="Exit ramp",I101="Entrance ramp"),'Used data'!U101="Yes"),0.97,1))</f>
        <v>1</v>
      </c>
      <c r="Y101" s="11">
        <f>IF(AND(I101="Exit ramp",'Used data'!V101="2-curved diamond ramp"),1.32,IF(AND(I101="Exit ramp",'Used data'!V101="S-shaped ramp"),2.05,IF(AND(I101="Exit ramp",'Used data'!V101="U-shaped ramp"),4.11,IF(AND(I101="Exit ramp",'Used data'!V101="Flyover hook ramp"),5.15,IF(AND(I101="Exit ramp",'Used data'!V101="Directional ramp"),1.07,IF(AND(I101="Entrance ramp",'Used data'!V101="2-curved diamond ramp"),0.93,IF(AND(I101="Entrance ramp",'Used data'!V101="S-shaped ramp"),2.48,IF(AND(I101="Entrance ramp",'Used data'!V101="U-shaped ramp"),4.15,IF(AND(I101="Entrance ramp",'Used data'!V101="Flyover hook ramp"),5.26,IF(AND(I101="Entrance ramp",'Used data'!V101="Directional ramp"),1.42,1))))))))))</f>
        <v>1</v>
      </c>
      <c r="Z101" s="11">
        <f>IF(OR('Used data'!W101="Straight",'Used data'!W101="Irrelevant",'Used data'!X101="Irrelevant",'Used data'!Y101="Irrelevant"),1,1+1.545*1000/32.2*((('Used data'!Y101*3268/3600)/('Used data'!W101/0.306))^2)*('Used data'!X101/1000)/G101)</f>
        <v>1</v>
      </c>
      <c r="AA101" s="11">
        <f>IF(OR('Used data'!W101="Straight",'Used data'!W101="Irrelevant",'Used data'!X101="Irrelevant",'Used data'!Y101="Irrelevant"),1,1+1.961*1000/32.2*((('Used data'!Y101*3268/3600)/('Used data'!W101/0.306))^2)*('Used data'!X101/1000)/G101)</f>
        <v>1</v>
      </c>
      <c r="AB101" s="11">
        <f>IF(OR('Used data'!Z101="Straight",'Used data'!Z101="Irrelevant",'Used data'!AA101="Irrelevant",'Used data'!AB101="Irrelevant"),1,1+1.545*1000/32.2*((('Used data'!AB101*3268/3600)/('Used data'!Z101/0.306))^2)*('Used data'!AA101/1000)/G101)</f>
        <v>1</v>
      </c>
      <c r="AC101" s="11">
        <f>IF(OR('Used data'!Z101="Straight",'Used data'!Z101="Irrelevant",'Used data'!AA101="Irrelevant",'Used data'!AB101="Irrelevant"),1,1+1.961*1000/32.2*((('Used data'!AB101*3268/3600)/('Used data'!Z101/0.306))^2)*('Used data'!AA101/1000)/G101)</f>
        <v>1</v>
      </c>
      <c r="AD101" s="11">
        <f>IF(OR('Used data'!AC101="Irrelevant",'Used data'!AC101="No"),1,IF(AND('Used data'!AC101="Yes",OR('Used data'!Q101&lt;301,'Used data'!S101&lt;301)),1-(0.5*('Used data'!R101+'Used data'!T101)/('Used data'!G101*1000)),IF(AND('Used data'!AC101="Yes",OR('Used data'!Q101&lt;601,'Used data'!S101&lt;601)),1-(0.25*('Used data'!R101+'Used data'!T101)/('Used data'!G101*1000)),1)))</f>
        <v>1</v>
      </c>
      <c r="AE101" s="11">
        <f>IF(OR('Used data'!AC101="Irrelevant",'Used data'!AC101="No"),1,IF(AND('Used data'!AC101="Yes",OR('Used data'!Q101&lt;301,'Used data'!S101&lt;301)),1-(0.4*('Used data'!R101+'Used data'!T101)/('Used data'!G101*1000)),IF(AND('Used data'!AC101="Yes",OR('Used data'!Q101&lt;601,'Used data'!S101&lt;601)),1-(0.2*('Used data'!R101+'Used data'!T101)/('Used data'!G101*1000)),1)))</f>
        <v>1</v>
      </c>
      <c r="AF101" s="11">
        <f>IF('Used data'!AD101="110 kph",0.79,1)</f>
        <v>1</v>
      </c>
      <c r="AG101" s="11">
        <f>IF('Used data'!AD101="110 kph",0.94,1)</f>
        <v>1</v>
      </c>
      <c r="AH101" s="11">
        <f>IF('Used data'!AD101="110 kph",0.66,1)</f>
        <v>1</v>
      </c>
      <c r="AI101" s="11">
        <f>IF('Used data'!AD101="110 kph",0.82,1)</f>
        <v>1</v>
      </c>
      <c r="AJ101" s="11">
        <f>IF(AND('Used data'!AE101="Yes",I101="Entrance merge"),0.65*'Used data'!AF101+1-'Used data'!AF101,1)</f>
        <v>1</v>
      </c>
      <c r="AK101" s="12" t="str">
        <f t="shared" si="7"/>
        <v/>
      </c>
      <c r="AL101" s="12" t="str">
        <f t="shared" si="8"/>
        <v/>
      </c>
      <c r="AM101" s="12" t="str">
        <f t="shared" si="9"/>
        <v/>
      </c>
      <c r="AN101" s="12" t="str">
        <f t="shared" si="10"/>
        <v/>
      </c>
      <c r="AO101" s="12" t="str">
        <f t="shared" si="11"/>
        <v/>
      </c>
      <c r="AP101" s="12" t="str">
        <f t="shared" si="12"/>
        <v/>
      </c>
      <c r="AQ101" s="4" t="str">
        <f t="shared" si="13"/>
        <v/>
      </c>
    </row>
    <row r="102" spans="1:43" x14ac:dyDescent="0.3">
      <c r="A102" s="4" t="str">
        <f>IF('Input data'!A117="","",'Input data'!A117)</f>
        <v/>
      </c>
      <c r="B102" s="4" t="str">
        <f>IF('Input data'!B117="","",'Input data'!B117)</f>
        <v/>
      </c>
      <c r="C102" s="4" t="str">
        <f>IF('Input data'!C117="","",'Input data'!C117)</f>
        <v/>
      </c>
      <c r="D102" s="4" t="str">
        <f>IF('Input data'!D117="","",'Input data'!D117)</f>
        <v/>
      </c>
      <c r="E102" s="4" t="str">
        <f>IF('Input data'!E117="","",'Input data'!E117)</f>
        <v/>
      </c>
      <c r="F102" s="4" t="str">
        <f>IF('Input data'!F117="","",'Input data'!F117)</f>
        <v/>
      </c>
      <c r="G102" s="4">
        <f>IF('Input data'!G117="","",'Input data'!G117)</f>
        <v>0</v>
      </c>
      <c r="H102" s="4" t="str">
        <f>IF('Input data'!H117&gt;0.5,'Input data'!H117,"")</f>
        <v/>
      </c>
      <c r="I102" s="4" t="str">
        <f>IF('Input data'!I117="","",'Input data'!I117)</f>
        <v/>
      </c>
      <c r="J102" s="11">
        <f>IF('Used data'!J102="Irrelevant",1,IF('Used data'!J102&gt;3,1.2,1))</f>
        <v>1</v>
      </c>
      <c r="K102" s="11">
        <f>IF('Used data'!K102="Irrelevant",1,IF(AND(OR(I102="Motorway link",I102="Exit diverge",I102="Entrance merge"),'Used data'!K102&lt;3.5),1+(3.5-'Used data'!K102)*0.12,IF(AND(OR(I102="Exit ramp",I102="Entrance ramp"),'Used data'!K102&lt;3.5),1+(3.5-'Used data'!K102)*0.16,1)))</f>
        <v>1</v>
      </c>
      <c r="L102" s="11">
        <f>IF('Used data'!L102="Irrelevant",1,IF(AND('Used data'!L102="Yes",'Used data'!J102=2),0.6*'Used data'!M102+(1-'Used data'!M102),IF(AND('Used data'!L102="Yes",'Used data'!J102=3),0.7*'Used data'!M102+(1-'Used data'!M102),IF(AND('Used data'!L102="Yes",'Used data'!J102=4),0.76*'Used data'!M102+(1-'Used data'!M102),IF(AND('Used data'!L102="Yes",'Used data'!J102&gt;4.99999999),0.8*'Used data'!M102+(1-'Used data'!M102),1)))))</f>
        <v>1</v>
      </c>
      <c r="M102" s="11">
        <f>IF('Used data'!L102="Irrelevant",1,IF(AND('Used data'!L102="Yes",'Used data'!J102=2),0.8*'Used data'!M102+(1-'Used data'!M102),IF(AND('Used data'!L102="Yes",'Used data'!J102=3),0.85*'Used data'!M102+(1-'Used data'!M102),IF(AND('Used data'!L102="Yes",'Used data'!J102=4),0.88*'Used data'!M102+(1-'Used data'!M102),IF(AND('Used data'!L102="Yes",'Used data'!J102&gt;4.99999999),0.9*'Used data'!M102+(1-'Used data'!M102),1)))))</f>
        <v>1</v>
      </c>
      <c r="N102" s="11">
        <f>IF('Used data'!N102="Irrelevant",1,IF(AND(OR(I102="Motorway link",I102="Exit diverge",I102="Entrance merge"),'Used data'!N102&lt;3),1+(3-'Used data'!N102)*0.09333333,1))</f>
        <v>1</v>
      </c>
      <c r="O102" s="11">
        <f>IF('Used data'!N102="Irrelevant",1,IF(AND(OR(I102="Motorway link",I102="Exit diverge",I102="Entrance merge"),'Used data'!N102&lt;3),1+(3-'Used data'!N102)*0.19666667,1))</f>
        <v>1</v>
      </c>
      <c r="P102" s="11">
        <f>IF('Used data'!O102="Irrelevant",1,IF(AND(OR(I102="Motorway link",I102="Exit diverge",I102="Entrance merge"),'Used data'!O102&lt;3.00000001),1+(0.5-'Used data'!O102)*0.04,IF(AND(OR(I102="Exit ramp",I102="Entrance ramp"),'Used data'!O102&lt;3.00000001),1+(0.5-'Used data'!O102)*0.08,IF(OR(I102="Motorway link",I102="Exit diverge",I102="Entrance merge"),0.9,0.8))))</f>
        <v>1</v>
      </c>
      <c r="Q102" s="11">
        <f>IF('Used data'!P102="Irrelevant",1,IF(AND(OR(I102="Motorway link",I102="Exit diverge",I102="Entrance merge"),'Used data'!P102&lt;11.00000001),1+(5-'Used data'!P102)*0.01,0.94))</f>
        <v>1</v>
      </c>
      <c r="R102" s="11">
        <f>IF(OR('Used data'!Q102="Irrelevant",'Used data'!R102="Irrelevant",'Used data'!Q102="Straight"),1,IF(AND(OR(I102="Motorway link",I102="Exit diverge",I102="Entrance merge"),'Used data'!Q102&lt;4000),(EXP(0.1096*1746.5/'Used data'!Q102)/EXP(0.1096*1746.5/4000))*('Used data'!R102/1000)/G102+(G102-'Used data'!R102/1000)/G102,1))</f>
        <v>1</v>
      </c>
      <c r="S102" s="11">
        <f>IF(OR('Used data'!S102="Irrelevant",'Used data'!T102="Irrelevant",'Used data'!S102="Straight"),1,IF(AND(OR(I102="Motorway link",I102="Exit diverge",I102="Entrance merge"),'Used data'!S102&lt;4000),(EXP(0.1096*1746.5/'Used data'!S102)/EXP(0.1096*1746.5/4000))*('Used data'!T102/1000)/G102+(G102-'Used data'!T102/1000)/G102,1))</f>
        <v>1</v>
      </c>
      <c r="T102" s="11">
        <f>IF('Used data'!U102="Irrelevant",1,IF(AND(OR(I102="Motorway link",I102="Exit diverge",I102="Entrance merge",I102="Exit ramp",I102="Entrance ramp"),'Used data'!U102="Yes"),0.95,1))</f>
        <v>1</v>
      </c>
      <c r="U102" s="11">
        <f>IF('Used data'!U102="Irrelevant",1,IF(AND(OR(I102="Motorway link",I102="Exit diverge",I102="Entrance merge",I102="Exit ramp",I102="Entrance ramp"),'Used data'!U102="Yes"),0.96,1))</f>
        <v>1</v>
      </c>
      <c r="V102" s="11">
        <f>IF('Used data'!U102="Irrelevant",1,IF(AND(OR(I102="Motorway link",I102="Exit diverge",I102="Entrance merge",I102="Exit ramp",I102="Entrance ramp"),'Used data'!U102="Yes"),0.79,1))</f>
        <v>1</v>
      </c>
      <c r="W102" s="11">
        <f>IF('Used data'!U102="Irrelevant",1,IF(AND(OR(I102="Motorway link",I102="Exit diverge",I102="Entrance merge",I102="Exit ramp",I102="Entrance ramp"),'Used data'!U102="Yes"),0.94,1))</f>
        <v>1</v>
      </c>
      <c r="X102" s="11">
        <f>IF('Used data'!U102="Irrelevant",1,IF(AND(OR(I102="Motorway link",I102="Exit diverge",I102="Entrance merge",I102="Exit ramp",I102="Entrance ramp"),'Used data'!U102="Yes"),0.97,1))</f>
        <v>1</v>
      </c>
      <c r="Y102" s="11">
        <f>IF(AND(I102="Exit ramp",'Used data'!V102="2-curved diamond ramp"),1.32,IF(AND(I102="Exit ramp",'Used data'!V102="S-shaped ramp"),2.05,IF(AND(I102="Exit ramp",'Used data'!V102="U-shaped ramp"),4.11,IF(AND(I102="Exit ramp",'Used data'!V102="Flyover hook ramp"),5.15,IF(AND(I102="Exit ramp",'Used data'!V102="Directional ramp"),1.07,IF(AND(I102="Entrance ramp",'Used data'!V102="2-curved diamond ramp"),0.93,IF(AND(I102="Entrance ramp",'Used data'!V102="S-shaped ramp"),2.48,IF(AND(I102="Entrance ramp",'Used data'!V102="U-shaped ramp"),4.15,IF(AND(I102="Entrance ramp",'Used data'!V102="Flyover hook ramp"),5.26,IF(AND(I102="Entrance ramp",'Used data'!V102="Directional ramp"),1.42,1))))))))))</f>
        <v>1</v>
      </c>
      <c r="Z102" s="11">
        <f>IF(OR('Used data'!W102="Straight",'Used data'!W102="Irrelevant",'Used data'!X102="Irrelevant",'Used data'!Y102="Irrelevant"),1,1+1.545*1000/32.2*((('Used data'!Y102*3268/3600)/('Used data'!W102/0.306))^2)*('Used data'!X102/1000)/G102)</f>
        <v>1</v>
      </c>
      <c r="AA102" s="11">
        <f>IF(OR('Used data'!W102="Straight",'Used data'!W102="Irrelevant",'Used data'!X102="Irrelevant",'Used data'!Y102="Irrelevant"),1,1+1.961*1000/32.2*((('Used data'!Y102*3268/3600)/('Used data'!W102/0.306))^2)*('Used data'!X102/1000)/G102)</f>
        <v>1</v>
      </c>
      <c r="AB102" s="11">
        <f>IF(OR('Used data'!Z102="Straight",'Used data'!Z102="Irrelevant",'Used data'!AA102="Irrelevant",'Used data'!AB102="Irrelevant"),1,1+1.545*1000/32.2*((('Used data'!AB102*3268/3600)/('Used data'!Z102/0.306))^2)*('Used data'!AA102/1000)/G102)</f>
        <v>1</v>
      </c>
      <c r="AC102" s="11">
        <f>IF(OR('Used data'!Z102="Straight",'Used data'!Z102="Irrelevant",'Used data'!AA102="Irrelevant",'Used data'!AB102="Irrelevant"),1,1+1.961*1000/32.2*((('Used data'!AB102*3268/3600)/('Used data'!Z102/0.306))^2)*('Used data'!AA102/1000)/G102)</f>
        <v>1</v>
      </c>
      <c r="AD102" s="11">
        <f>IF(OR('Used data'!AC102="Irrelevant",'Used data'!AC102="No"),1,IF(AND('Used data'!AC102="Yes",OR('Used data'!Q102&lt;301,'Used data'!S102&lt;301)),1-(0.5*('Used data'!R102+'Used data'!T102)/('Used data'!G102*1000)),IF(AND('Used data'!AC102="Yes",OR('Used data'!Q102&lt;601,'Used data'!S102&lt;601)),1-(0.25*('Used data'!R102+'Used data'!T102)/('Used data'!G102*1000)),1)))</f>
        <v>1</v>
      </c>
      <c r="AE102" s="11">
        <f>IF(OR('Used data'!AC102="Irrelevant",'Used data'!AC102="No"),1,IF(AND('Used data'!AC102="Yes",OR('Used data'!Q102&lt;301,'Used data'!S102&lt;301)),1-(0.4*('Used data'!R102+'Used data'!T102)/('Used data'!G102*1000)),IF(AND('Used data'!AC102="Yes",OR('Used data'!Q102&lt;601,'Used data'!S102&lt;601)),1-(0.2*('Used data'!R102+'Used data'!T102)/('Used data'!G102*1000)),1)))</f>
        <v>1</v>
      </c>
      <c r="AF102" s="11">
        <f>IF('Used data'!AD102="110 kph",0.79,1)</f>
        <v>1</v>
      </c>
      <c r="AG102" s="11">
        <f>IF('Used data'!AD102="110 kph",0.94,1)</f>
        <v>1</v>
      </c>
      <c r="AH102" s="11">
        <f>IF('Used data'!AD102="110 kph",0.66,1)</f>
        <v>1</v>
      </c>
      <c r="AI102" s="11">
        <f>IF('Used data'!AD102="110 kph",0.82,1)</f>
        <v>1</v>
      </c>
      <c r="AJ102" s="11">
        <f>IF(AND('Used data'!AE102="Yes",I102="Entrance merge"),0.65*'Used data'!AF102+1-'Used data'!AF102,1)</f>
        <v>1</v>
      </c>
      <c r="AK102" s="12" t="str">
        <f t="shared" si="7"/>
        <v/>
      </c>
      <c r="AL102" s="12" t="str">
        <f t="shared" si="8"/>
        <v/>
      </c>
      <c r="AM102" s="12" t="str">
        <f t="shared" si="9"/>
        <v/>
      </c>
      <c r="AN102" s="12" t="str">
        <f t="shared" si="10"/>
        <v/>
      </c>
      <c r="AO102" s="12" t="str">
        <f t="shared" si="11"/>
        <v/>
      </c>
      <c r="AP102" s="12" t="str">
        <f t="shared" si="12"/>
        <v/>
      </c>
      <c r="AQ102" s="4" t="str">
        <f t="shared" si="13"/>
        <v/>
      </c>
    </row>
    <row r="103" spans="1:43" x14ac:dyDescent="0.3">
      <c r="A103" s="4" t="str">
        <f>IF('Input data'!A118="","",'Input data'!A118)</f>
        <v/>
      </c>
      <c r="B103" s="4" t="str">
        <f>IF('Input data'!B118="","",'Input data'!B118)</f>
        <v/>
      </c>
      <c r="C103" s="4" t="str">
        <f>IF('Input data'!C118="","",'Input data'!C118)</f>
        <v/>
      </c>
      <c r="D103" s="4" t="str">
        <f>IF('Input data'!D118="","",'Input data'!D118)</f>
        <v/>
      </c>
      <c r="E103" s="4" t="str">
        <f>IF('Input data'!E118="","",'Input data'!E118)</f>
        <v/>
      </c>
      <c r="F103" s="4" t="str">
        <f>IF('Input data'!F118="","",'Input data'!F118)</f>
        <v/>
      </c>
      <c r="G103" s="4">
        <f>IF('Input data'!G118="","",'Input data'!G118)</f>
        <v>0</v>
      </c>
      <c r="H103" s="4" t="str">
        <f>IF('Input data'!H118&gt;0.5,'Input data'!H118,"")</f>
        <v/>
      </c>
      <c r="I103" s="4" t="str">
        <f>IF('Input data'!I118="","",'Input data'!I118)</f>
        <v/>
      </c>
      <c r="J103" s="11">
        <f>IF('Used data'!J103="Irrelevant",1,IF('Used data'!J103&gt;3,1.2,1))</f>
        <v>1</v>
      </c>
      <c r="K103" s="11">
        <f>IF('Used data'!K103="Irrelevant",1,IF(AND(OR(I103="Motorway link",I103="Exit diverge",I103="Entrance merge"),'Used data'!K103&lt;3.5),1+(3.5-'Used data'!K103)*0.12,IF(AND(OR(I103="Exit ramp",I103="Entrance ramp"),'Used data'!K103&lt;3.5),1+(3.5-'Used data'!K103)*0.16,1)))</f>
        <v>1</v>
      </c>
      <c r="L103" s="11">
        <f>IF('Used data'!L103="Irrelevant",1,IF(AND('Used data'!L103="Yes",'Used data'!J103=2),0.6*'Used data'!M103+(1-'Used data'!M103),IF(AND('Used data'!L103="Yes",'Used data'!J103=3),0.7*'Used data'!M103+(1-'Used data'!M103),IF(AND('Used data'!L103="Yes",'Used data'!J103=4),0.76*'Used data'!M103+(1-'Used data'!M103),IF(AND('Used data'!L103="Yes",'Used data'!J103&gt;4.99999999),0.8*'Used data'!M103+(1-'Used data'!M103),1)))))</f>
        <v>1</v>
      </c>
      <c r="M103" s="11">
        <f>IF('Used data'!L103="Irrelevant",1,IF(AND('Used data'!L103="Yes",'Used data'!J103=2),0.8*'Used data'!M103+(1-'Used data'!M103),IF(AND('Used data'!L103="Yes",'Used data'!J103=3),0.85*'Used data'!M103+(1-'Used data'!M103),IF(AND('Used data'!L103="Yes",'Used data'!J103=4),0.88*'Used data'!M103+(1-'Used data'!M103),IF(AND('Used data'!L103="Yes",'Used data'!J103&gt;4.99999999),0.9*'Used data'!M103+(1-'Used data'!M103),1)))))</f>
        <v>1</v>
      </c>
      <c r="N103" s="11">
        <f>IF('Used data'!N103="Irrelevant",1,IF(AND(OR(I103="Motorway link",I103="Exit diverge",I103="Entrance merge"),'Used data'!N103&lt;3),1+(3-'Used data'!N103)*0.09333333,1))</f>
        <v>1</v>
      </c>
      <c r="O103" s="11">
        <f>IF('Used data'!N103="Irrelevant",1,IF(AND(OR(I103="Motorway link",I103="Exit diverge",I103="Entrance merge"),'Used data'!N103&lt;3),1+(3-'Used data'!N103)*0.19666667,1))</f>
        <v>1</v>
      </c>
      <c r="P103" s="11">
        <f>IF('Used data'!O103="Irrelevant",1,IF(AND(OR(I103="Motorway link",I103="Exit diverge",I103="Entrance merge"),'Used data'!O103&lt;3.00000001),1+(0.5-'Used data'!O103)*0.04,IF(AND(OR(I103="Exit ramp",I103="Entrance ramp"),'Used data'!O103&lt;3.00000001),1+(0.5-'Used data'!O103)*0.08,IF(OR(I103="Motorway link",I103="Exit diverge",I103="Entrance merge"),0.9,0.8))))</f>
        <v>1</v>
      </c>
      <c r="Q103" s="11">
        <f>IF('Used data'!P103="Irrelevant",1,IF(AND(OR(I103="Motorway link",I103="Exit diverge",I103="Entrance merge"),'Used data'!P103&lt;11.00000001),1+(5-'Used data'!P103)*0.01,0.94))</f>
        <v>1</v>
      </c>
      <c r="R103" s="11">
        <f>IF(OR('Used data'!Q103="Irrelevant",'Used data'!R103="Irrelevant",'Used data'!Q103="Straight"),1,IF(AND(OR(I103="Motorway link",I103="Exit diverge",I103="Entrance merge"),'Used data'!Q103&lt;4000),(EXP(0.1096*1746.5/'Used data'!Q103)/EXP(0.1096*1746.5/4000))*('Used data'!R103/1000)/G103+(G103-'Used data'!R103/1000)/G103,1))</f>
        <v>1</v>
      </c>
      <c r="S103" s="11">
        <f>IF(OR('Used data'!S103="Irrelevant",'Used data'!T103="Irrelevant",'Used data'!S103="Straight"),1,IF(AND(OR(I103="Motorway link",I103="Exit diverge",I103="Entrance merge"),'Used data'!S103&lt;4000),(EXP(0.1096*1746.5/'Used data'!S103)/EXP(0.1096*1746.5/4000))*('Used data'!T103/1000)/G103+(G103-'Used data'!T103/1000)/G103,1))</f>
        <v>1</v>
      </c>
      <c r="T103" s="11">
        <f>IF('Used data'!U103="Irrelevant",1,IF(AND(OR(I103="Motorway link",I103="Exit diverge",I103="Entrance merge",I103="Exit ramp",I103="Entrance ramp"),'Used data'!U103="Yes"),0.95,1))</f>
        <v>1</v>
      </c>
      <c r="U103" s="11">
        <f>IF('Used data'!U103="Irrelevant",1,IF(AND(OR(I103="Motorway link",I103="Exit diverge",I103="Entrance merge",I103="Exit ramp",I103="Entrance ramp"),'Used data'!U103="Yes"),0.96,1))</f>
        <v>1</v>
      </c>
      <c r="V103" s="11">
        <f>IF('Used data'!U103="Irrelevant",1,IF(AND(OR(I103="Motorway link",I103="Exit diverge",I103="Entrance merge",I103="Exit ramp",I103="Entrance ramp"),'Used data'!U103="Yes"),0.79,1))</f>
        <v>1</v>
      </c>
      <c r="W103" s="11">
        <f>IF('Used data'!U103="Irrelevant",1,IF(AND(OR(I103="Motorway link",I103="Exit diverge",I103="Entrance merge",I103="Exit ramp",I103="Entrance ramp"),'Used data'!U103="Yes"),0.94,1))</f>
        <v>1</v>
      </c>
      <c r="X103" s="11">
        <f>IF('Used data'!U103="Irrelevant",1,IF(AND(OR(I103="Motorway link",I103="Exit diverge",I103="Entrance merge",I103="Exit ramp",I103="Entrance ramp"),'Used data'!U103="Yes"),0.97,1))</f>
        <v>1</v>
      </c>
      <c r="Y103" s="11">
        <f>IF(AND(I103="Exit ramp",'Used data'!V103="2-curved diamond ramp"),1.32,IF(AND(I103="Exit ramp",'Used data'!V103="S-shaped ramp"),2.05,IF(AND(I103="Exit ramp",'Used data'!V103="U-shaped ramp"),4.11,IF(AND(I103="Exit ramp",'Used data'!V103="Flyover hook ramp"),5.15,IF(AND(I103="Exit ramp",'Used data'!V103="Directional ramp"),1.07,IF(AND(I103="Entrance ramp",'Used data'!V103="2-curved diamond ramp"),0.93,IF(AND(I103="Entrance ramp",'Used data'!V103="S-shaped ramp"),2.48,IF(AND(I103="Entrance ramp",'Used data'!V103="U-shaped ramp"),4.15,IF(AND(I103="Entrance ramp",'Used data'!V103="Flyover hook ramp"),5.26,IF(AND(I103="Entrance ramp",'Used data'!V103="Directional ramp"),1.42,1))))))))))</f>
        <v>1</v>
      </c>
      <c r="Z103" s="11">
        <f>IF(OR('Used data'!W103="Straight",'Used data'!W103="Irrelevant",'Used data'!X103="Irrelevant",'Used data'!Y103="Irrelevant"),1,1+1.545*1000/32.2*((('Used data'!Y103*3268/3600)/('Used data'!W103/0.306))^2)*('Used data'!X103/1000)/G103)</f>
        <v>1</v>
      </c>
      <c r="AA103" s="11">
        <f>IF(OR('Used data'!W103="Straight",'Used data'!W103="Irrelevant",'Used data'!X103="Irrelevant",'Used data'!Y103="Irrelevant"),1,1+1.961*1000/32.2*((('Used data'!Y103*3268/3600)/('Used data'!W103/0.306))^2)*('Used data'!X103/1000)/G103)</f>
        <v>1</v>
      </c>
      <c r="AB103" s="11">
        <f>IF(OR('Used data'!Z103="Straight",'Used data'!Z103="Irrelevant",'Used data'!AA103="Irrelevant",'Used data'!AB103="Irrelevant"),1,1+1.545*1000/32.2*((('Used data'!AB103*3268/3600)/('Used data'!Z103/0.306))^2)*('Used data'!AA103/1000)/G103)</f>
        <v>1</v>
      </c>
      <c r="AC103" s="11">
        <f>IF(OR('Used data'!Z103="Straight",'Used data'!Z103="Irrelevant",'Used data'!AA103="Irrelevant",'Used data'!AB103="Irrelevant"),1,1+1.961*1000/32.2*((('Used data'!AB103*3268/3600)/('Used data'!Z103/0.306))^2)*('Used data'!AA103/1000)/G103)</f>
        <v>1</v>
      </c>
      <c r="AD103" s="11">
        <f>IF(OR('Used data'!AC103="Irrelevant",'Used data'!AC103="No"),1,IF(AND('Used data'!AC103="Yes",OR('Used data'!Q103&lt;301,'Used data'!S103&lt;301)),1-(0.5*('Used data'!R103+'Used data'!T103)/('Used data'!G103*1000)),IF(AND('Used data'!AC103="Yes",OR('Used data'!Q103&lt;601,'Used data'!S103&lt;601)),1-(0.25*('Used data'!R103+'Used data'!T103)/('Used data'!G103*1000)),1)))</f>
        <v>1</v>
      </c>
      <c r="AE103" s="11">
        <f>IF(OR('Used data'!AC103="Irrelevant",'Used data'!AC103="No"),1,IF(AND('Used data'!AC103="Yes",OR('Used data'!Q103&lt;301,'Used data'!S103&lt;301)),1-(0.4*('Used data'!R103+'Used data'!T103)/('Used data'!G103*1000)),IF(AND('Used data'!AC103="Yes",OR('Used data'!Q103&lt;601,'Used data'!S103&lt;601)),1-(0.2*('Used data'!R103+'Used data'!T103)/('Used data'!G103*1000)),1)))</f>
        <v>1</v>
      </c>
      <c r="AF103" s="11">
        <f>IF('Used data'!AD103="110 kph",0.79,1)</f>
        <v>1</v>
      </c>
      <c r="AG103" s="11">
        <f>IF('Used data'!AD103="110 kph",0.94,1)</f>
        <v>1</v>
      </c>
      <c r="AH103" s="11">
        <f>IF('Used data'!AD103="110 kph",0.66,1)</f>
        <v>1</v>
      </c>
      <c r="AI103" s="11">
        <f>IF('Used data'!AD103="110 kph",0.82,1)</f>
        <v>1</v>
      </c>
      <c r="AJ103" s="11">
        <f>IF(AND('Used data'!AE103="Yes",I103="Entrance merge"),0.65*'Used data'!AF103+1-'Used data'!AF103,1)</f>
        <v>1</v>
      </c>
      <c r="AK103" s="12" t="str">
        <f t="shared" si="7"/>
        <v/>
      </c>
      <c r="AL103" s="12" t="str">
        <f t="shared" si="8"/>
        <v/>
      </c>
      <c r="AM103" s="12" t="str">
        <f t="shared" si="9"/>
        <v/>
      </c>
      <c r="AN103" s="12" t="str">
        <f t="shared" si="10"/>
        <v/>
      </c>
      <c r="AO103" s="12" t="str">
        <f t="shared" si="11"/>
        <v/>
      </c>
      <c r="AP103" s="12" t="str">
        <f t="shared" si="12"/>
        <v/>
      </c>
      <c r="AQ103" s="4" t="str">
        <f t="shared" si="13"/>
        <v/>
      </c>
    </row>
    <row r="104" spans="1:43" x14ac:dyDescent="0.3">
      <c r="A104" s="4" t="str">
        <f>IF('Input data'!A119="","",'Input data'!A119)</f>
        <v/>
      </c>
      <c r="B104" s="4" t="str">
        <f>IF('Input data'!B119="","",'Input data'!B119)</f>
        <v/>
      </c>
      <c r="C104" s="4" t="str">
        <f>IF('Input data'!C119="","",'Input data'!C119)</f>
        <v/>
      </c>
      <c r="D104" s="4" t="str">
        <f>IF('Input data'!D119="","",'Input data'!D119)</f>
        <v/>
      </c>
      <c r="E104" s="4" t="str">
        <f>IF('Input data'!E119="","",'Input data'!E119)</f>
        <v/>
      </c>
      <c r="F104" s="4" t="str">
        <f>IF('Input data'!F119="","",'Input data'!F119)</f>
        <v/>
      </c>
      <c r="G104" s="4">
        <f>IF('Input data'!G119="","",'Input data'!G119)</f>
        <v>0</v>
      </c>
      <c r="H104" s="4" t="str">
        <f>IF('Input data'!H119&gt;0.5,'Input data'!H119,"")</f>
        <v/>
      </c>
      <c r="I104" s="4" t="str">
        <f>IF('Input data'!I119="","",'Input data'!I119)</f>
        <v/>
      </c>
      <c r="J104" s="11">
        <f>IF('Used data'!J104="Irrelevant",1,IF('Used data'!J104&gt;3,1.2,1))</f>
        <v>1</v>
      </c>
      <c r="K104" s="11">
        <f>IF('Used data'!K104="Irrelevant",1,IF(AND(OR(I104="Motorway link",I104="Exit diverge",I104="Entrance merge"),'Used data'!K104&lt;3.5),1+(3.5-'Used data'!K104)*0.12,IF(AND(OR(I104="Exit ramp",I104="Entrance ramp"),'Used data'!K104&lt;3.5),1+(3.5-'Used data'!K104)*0.16,1)))</f>
        <v>1</v>
      </c>
      <c r="L104" s="11">
        <f>IF('Used data'!L104="Irrelevant",1,IF(AND('Used data'!L104="Yes",'Used data'!J104=2),0.6*'Used data'!M104+(1-'Used data'!M104),IF(AND('Used data'!L104="Yes",'Used data'!J104=3),0.7*'Used data'!M104+(1-'Used data'!M104),IF(AND('Used data'!L104="Yes",'Used data'!J104=4),0.76*'Used data'!M104+(1-'Used data'!M104),IF(AND('Used data'!L104="Yes",'Used data'!J104&gt;4.99999999),0.8*'Used data'!M104+(1-'Used data'!M104),1)))))</f>
        <v>1</v>
      </c>
      <c r="M104" s="11">
        <f>IF('Used data'!L104="Irrelevant",1,IF(AND('Used data'!L104="Yes",'Used data'!J104=2),0.8*'Used data'!M104+(1-'Used data'!M104),IF(AND('Used data'!L104="Yes",'Used data'!J104=3),0.85*'Used data'!M104+(1-'Used data'!M104),IF(AND('Used data'!L104="Yes",'Used data'!J104=4),0.88*'Used data'!M104+(1-'Used data'!M104),IF(AND('Used data'!L104="Yes",'Used data'!J104&gt;4.99999999),0.9*'Used data'!M104+(1-'Used data'!M104),1)))))</f>
        <v>1</v>
      </c>
      <c r="N104" s="11">
        <f>IF('Used data'!N104="Irrelevant",1,IF(AND(OR(I104="Motorway link",I104="Exit diverge",I104="Entrance merge"),'Used data'!N104&lt;3),1+(3-'Used data'!N104)*0.09333333,1))</f>
        <v>1</v>
      </c>
      <c r="O104" s="11">
        <f>IF('Used data'!N104="Irrelevant",1,IF(AND(OR(I104="Motorway link",I104="Exit diverge",I104="Entrance merge"),'Used data'!N104&lt;3),1+(3-'Used data'!N104)*0.19666667,1))</f>
        <v>1</v>
      </c>
      <c r="P104" s="11">
        <f>IF('Used data'!O104="Irrelevant",1,IF(AND(OR(I104="Motorway link",I104="Exit diverge",I104="Entrance merge"),'Used data'!O104&lt;3.00000001),1+(0.5-'Used data'!O104)*0.04,IF(AND(OR(I104="Exit ramp",I104="Entrance ramp"),'Used data'!O104&lt;3.00000001),1+(0.5-'Used data'!O104)*0.08,IF(OR(I104="Motorway link",I104="Exit diverge",I104="Entrance merge"),0.9,0.8))))</f>
        <v>1</v>
      </c>
      <c r="Q104" s="11">
        <f>IF('Used data'!P104="Irrelevant",1,IF(AND(OR(I104="Motorway link",I104="Exit diverge",I104="Entrance merge"),'Used data'!P104&lt;11.00000001),1+(5-'Used data'!P104)*0.01,0.94))</f>
        <v>1</v>
      </c>
      <c r="R104" s="11">
        <f>IF(OR('Used data'!Q104="Irrelevant",'Used data'!R104="Irrelevant",'Used data'!Q104="Straight"),1,IF(AND(OR(I104="Motorway link",I104="Exit diverge",I104="Entrance merge"),'Used data'!Q104&lt;4000),(EXP(0.1096*1746.5/'Used data'!Q104)/EXP(0.1096*1746.5/4000))*('Used data'!R104/1000)/G104+(G104-'Used data'!R104/1000)/G104,1))</f>
        <v>1</v>
      </c>
      <c r="S104" s="11">
        <f>IF(OR('Used data'!S104="Irrelevant",'Used data'!T104="Irrelevant",'Used data'!S104="Straight"),1,IF(AND(OR(I104="Motorway link",I104="Exit diverge",I104="Entrance merge"),'Used data'!S104&lt;4000),(EXP(0.1096*1746.5/'Used data'!S104)/EXP(0.1096*1746.5/4000))*('Used data'!T104/1000)/G104+(G104-'Used data'!T104/1000)/G104,1))</f>
        <v>1</v>
      </c>
      <c r="T104" s="11">
        <f>IF('Used data'!U104="Irrelevant",1,IF(AND(OR(I104="Motorway link",I104="Exit diverge",I104="Entrance merge",I104="Exit ramp",I104="Entrance ramp"),'Used data'!U104="Yes"),0.95,1))</f>
        <v>1</v>
      </c>
      <c r="U104" s="11">
        <f>IF('Used data'!U104="Irrelevant",1,IF(AND(OR(I104="Motorway link",I104="Exit diverge",I104="Entrance merge",I104="Exit ramp",I104="Entrance ramp"),'Used data'!U104="Yes"),0.96,1))</f>
        <v>1</v>
      </c>
      <c r="V104" s="11">
        <f>IF('Used data'!U104="Irrelevant",1,IF(AND(OR(I104="Motorway link",I104="Exit diverge",I104="Entrance merge",I104="Exit ramp",I104="Entrance ramp"),'Used data'!U104="Yes"),0.79,1))</f>
        <v>1</v>
      </c>
      <c r="W104" s="11">
        <f>IF('Used data'!U104="Irrelevant",1,IF(AND(OR(I104="Motorway link",I104="Exit diverge",I104="Entrance merge",I104="Exit ramp",I104="Entrance ramp"),'Used data'!U104="Yes"),0.94,1))</f>
        <v>1</v>
      </c>
      <c r="X104" s="11">
        <f>IF('Used data'!U104="Irrelevant",1,IF(AND(OR(I104="Motorway link",I104="Exit diverge",I104="Entrance merge",I104="Exit ramp",I104="Entrance ramp"),'Used data'!U104="Yes"),0.97,1))</f>
        <v>1</v>
      </c>
      <c r="Y104" s="11">
        <f>IF(AND(I104="Exit ramp",'Used data'!V104="2-curved diamond ramp"),1.32,IF(AND(I104="Exit ramp",'Used data'!V104="S-shaped ramp"),2.05,IF(AND(I104="Exit ramp",'Used data'!V104="U-shaped ramp"),4.11,IF(AND(I104="Exit ramp",'Used data'!V104="Flyover hook ramp"),5.15,IF(AND(I104="Exit ramp",'Used data'!V104="Directional ramp"),1.07,IF(AND(I104="Entrance ramp",'Used data'!V104="2-curved diamond ramp"),0.93,IF(AND(I104="Entrance ramp",'Used data'!V104="S-shaped ramp"),2.48,IF(AND(I104="Entrance ramp",'Used data'!V104="U-shaped ramp"),4.15,IF(AND(I104="Entrance ramp",'Used data'!V104="Flyover hook ramp"),5.26,IF(AND(I104="Entrance ramp",'Used data'!V104="Directional ramp"),1.42,1))))))))))</f>
        <v>1</v>
      </c>
      <c r="Z104" s="11">
        <f>IF(OR('Used data'!W104="Straight",'Used data'!W104="Irrelevant",'Used data'!X104="Irrelevant",'Used data'!Y104="Irrelevant"),1,1+1.545*1000/32.2*((('Used data'!Y104*3268/3600)/('Used data'!W104/0.306))^2)*('Used data'!X104/1000)/G104)</f>
        <v>1</v>
      </c>
      <c r="AA104" s="11">
        <f>IF(OR('Used data'!W104="Straight",'Used data'!W104="Irrelevant",'Used data'!X104="Irrelevant",'Used data'!Y104="Irrelevant"),1,1+1.961*1000/32.2*((('Used data'!Y104*3268/3600)/('Used data'!W104/0.306))^2)*('Used data'!X104/1000)/G104)</f>
        <v>1</v>
      </c>
      <c r="AB104" s="11">
        <f>IF(OR('Used data'!Z104="Straight",'Used data'!Z104="Irrelevant",'Used data'!AA104="Irrelevant",'Used data'!AB104="Irrelevant"),1,1+1.545*1000/32.2*((('Used data'!AB104*3268/3600)/('Used data'!Z104/0.306))^2)*('Used data'!AA104/1000)/G104)</f>
        <v>1</v>
      </c>
      <c r="AC104" s="11">
        <f>IF(OR('Used data'!Z104="Straight",'Used data'!Z104="Irrelevant",'Used data'!AA104="Irrelevant",'Used data'!AB104="Irrelevant"),1,1+1.961*1000/32.2*((('Used data'!AB104*3268/3600)/('Used data'!Z104/0.306))^2)*('Used data'!AA104/1000)/G104)</f>
        <v>1</v>
      </c>
      <c r="AD104" s="11">
        <f>IF(OR('Used data'!AC104="Irrelevant",'Used data'!AC104="No"),1,IF(AND('Used data'!AC104="Yes",OR('Used data'!Q104&lt;301,'Used data'!S104&lt;301)),1-(0.5*('Used data'!R104+'Used data'!T104)/('Used data'!G104*1000)),IF(AND('Used data'!AC104="Yes",OR('Used data'!Q104&lt;601,'Used data'!S104&lt;601)),1-(0.25*('Used data'!R104+'Used data'!T104)/('Used data'!G104*1000)),1)))</f>
        <v>1</v>
      </c>
      <c r="AE104" s="11">
        <f>IF(OR('Used data'!AC104="Irrelevant",'Used data'!AC104="No"),1,IF(AND('Used data'!AC104="Yes",OR('Used data'!Q104&lt;301,'Used data'!S104&lt;301)),1-(0.4*('Used data'!R104+'Used data'!T104)/('Used data'!G104*1000)),IF(AND('Used data'!AC104="Yes",OR('Used data'!Q104&lt;601,'Used data'!S104&lt;601)),1-(0.2*('Used data'!R104+'Used data'!T104)/('Used data'!G104*1000)),1)))</f>
        <v>1</v>
      </c>
      <c r="AF104" s="11">
        <f>IF('Used data'!AD104="110 kph",0.79,1)</f>
        <v>1</v>
      </c>
      <c r="AG104" s="11">
        <f>IF('Used data'!AD104="110 kph",0.94,1)</f>
        <v>1</v>
      </c>
      <c r="AH104" s="11">
        <f>IF('Used data'!AD104="110 kph",0.66,1)</f>
        <v>1</v>
      </c>
      <c r="AI104" s="11">
        <f>IF('Used data'!AD104="110 kph",0.82,1)</f>
        <v>1</v>
      </c>
      <c r="AJ104" s="11">
        <f>IF(AND('Used data'!AE104="Yes",I104="Entrance merge"),0.65*'Used data'!AF104+1-'Used data'!AF104,1)</f>
        <v>1</v>
      </c>
      <c r="AK104" s="12" t="str">
        <f t="shared" si="7"/>
        <v/>
      </c>
      <c r="AL104" s="12" t="str">
        <f t="shared" si="8"/>
        <v/>
      </c>
      <c r="AM104" s="12" t="str">
        <f t="shared" si="9"/>
        <v/>
      </c>
      <c r="AN104" s="12" t="str">
        <f t="shared" si="10"/>
        <v/>
      </c>
      <c r="AO104" s="12" t="str">
        <f t="shared" si="11"/>
        <v/>
      </c>
      <c r="AP104" s="12" t="str">
        <f t="shared" si="12"/>
        <v/>
      </c>
      <c r="AQ104" s="4" t="str">
        <f t="shared" si="13"/>
        <v/>
      </c>
    </row>
    <row r="105" spans="1:43" x14ac:dyDescent="0.3">
      <c r="A105" s="4" t="str">
        <f>IF('Input data'!A120="","",'Input data'!A120)</f>
        <v/>
      </c>
      <c r="B105" s="4" t="str">
        <f>IF('Input data'!B120="","",'Input data'!B120)</f>
        <v/>
      </c>
      <c r="C105" s="4" t="str">
        <f>IF('Input data'!C120="","",'Input data'!C120)</f>
        <v/>
      </c>
      <c r="D105" s="4" t="str">
        <f>IF('Input data'!D120="","",'Input data'!D120)</f>
        <v/>
      </c>
      <c r="E105" s="4" t="str">
        <f>IF('Input data'!E120="","",'Input data'!E120)</f>
        <v/>
      </c>
      <c r="F105" s="4" t="str">
        <f>IF('Input data'!F120="","",'Input data'!F120)</f>
        <v/>
      </c>
      <c r="G105" s="4">
        <f>IF('Input data'!G120="","",'Input data'!G120)</f>
        <v>0</v>
      </c>
      <c r="H105" s="4" t="str">
        <f>IF('Input data'!H120&gt;0.5,'Input data'!H120,"")</f>
        <v/>
      </c>
      <c r="I105" s="4" t="str">
        <f>IF('Input data'!I120="","",'Input data'!I120)</f>
        <v/>
      </c>
      <c r="J105" s="11">
        <f>IF('Used data'!J105="Irrelevant",1,IF('Used data'!J105&gt;3,1.2,1))</f>
        <v>1</v>
      </c>
      <c r="K105" s="11">
        <f>IF('Used data'!K105="Irrelevant",1,IF(AND(OR(I105="Motorway link",I105="Exit diverge",I105="Entrance merge"),'Used data'!K105&lt;3.5),1+(3.5-'Used data'!K105)*0.12,IF(AND(OR(I105="Exit ramp",I105="Entrance ramp"),'Used data'!K105&lt;3.5),1+(3.5-'Used data'!K105)*0.16,1)))</f>
        <v>1</v>
      </c>
      <c r="L105" s="11">
        <f>IF('Used data'!L105="Irrelevant",1,IF(AND('Used data'!L105="Yes",'Used data'!J105=2),0.6*'Used data'!M105+(1-'Used data'!M105),IF(AND('Used data'!L105="Yes",'Used data'!J105=3),0.7*'Used data'!M105+(1-'Used data'!M105),IF(AND('Used data'!L105="Yes",'Used data'!J105=4),0.76*'Used data'!M105+(1-'Used data'!M105),IF(AND('Used data'!L105="Yes",'Used data'!J105&gt;4.99999999),0.8*'Used data'!M105+(1-'Used data'!M105),1)))))</f>
        <v>1</v>
      </c>
      <c r="M105" s="11">
        <f>IF('Used data'!L105="Irrelevant",1,IF(AND('Used data'!L105="Yes",'Used data'!J105=2),0.8*'Used data'!M105+(1-'Used data'!M105),IF(AND('Used data'!L105="Yes",'Used data'!J105=3),0.85*'Used data'!M105+(1-'Used data'!M105),IF(AND('Used data'!L105="Yes",'Used data'!J105=4),0.88*'Used data'!M105+(1-'Used data'!M105),IF(AND('Used data'!L105="Yes",'Used data'!J105&gt;4.99999999),0.9*'Used data'!M105+(1-'Used data'!M105),1)))))</f>
        <v>1</v>
      </c>
      <c r="N105" s="11">
        <f>IF('Used data'!N105="Irrelevant",1,IF(AND(OR(I105="Motorway link",I105="Exit diverge",I105="Entrance merge"),'Used data'!N105&lt;3),1+(3-'Used data'!N105)*0.09333333,1))</f>
        <v>1</v>
      </c>
      <c r="O105" s="11">
        <f>IF('Used data'!N105="Irrelevant",1,IF(AND(OR(I105="Motorway link",I105="Exit diverge",I105="Entrance merge"),'Used data'!N105&lt;3),1+(3-'Used data'!N105)*0.19666667,1))</f>
        <v>1</v>
      </c>
      <c r="P105" s="11">
        <f>IF('Used data'!O105="Irrelevant",1,IF(AND(OR(I105="Motorway link",I105="Exit diverge",I105="Entrance merge"),'Used data'!O105&lt;3.00000001),1+(0.5-'Used data'!O105)*0.04,IF(AND(OR(I105="Exit ramp",I105="Entrance ramp"),'Used data'!O105&lt;3.00000001),1+(0.5-'Used data'!O105)*0.08,IF(OR(I105="Motorway link",I105="Exit diverge",I105="Entrance merge"),0.9,0.8))))</f>
        <v>1</v>
      </c>
      <c r="Q105" s="11">
        <f>IF('Used data'!P105="Irrelevant",1,IF(AND(OR(I105="Motorway link",I105="Exit diverge",I105="Entrance merge"),'Used data'!P105&lt;11.00000001),1+(5-'Used data'!P105)*0.01,0.94))</f>
        <v>1</v>
      </c>
      <c r="R105" s="11">
        <f>IF(OR('Used data'!Q105="Irrelevant",'Used data'!R105="Irrelevant",'Used data'!Q105="Straight"),1,IF(AND(OR(I105="Motorway link",I105="Exit diverge",I105="Entrance merge"),'Used data'!Q105&lt;4000),(EXP(0.1096*1746.5/'Used data'!Q105)/EXP(0.1096*1746.5/4000))*('Used data'!R105/1000)/G105+(G105-'Used data'!R105/1000)/G105,1))</f>
        <v>1</v>
      </c>
      <c r="S105" s="11">
        <f>IF(OR('Used data'!S105="Irrelevant",'Used data'!T105="Irrelevant",'Used data'!S105="Straight"),1,IF(AND(OR(I105="Motorway link",I105="Exit diverge",I105="Entrance merge"),'Used data'!S105&lt;4000),(EXP(0.1096*1746.5/'Used data'!S105)/EXP(0.1096*1746.5/4000))*('Used data'!T105/1000)/G105+(G105-'Used data'!T105/1000)/G105,1))</f>
        <v>1</v>
      </c>
      <c r="T105" s="11">
        <f>IF('Used data'!U105="Irrelevant",1,IF(AND(OR(I105="Motorway link",I105="Exit diverge",I105="Entrance merge",I105="Exit ramp",I105="Entrance ramp"),'Used data'!U105="Yes"),0.95,1))</f>
        <v>1</v>
      </c>
      <c r="U105" s="11">
        <f>IF('Used data'!U105="Irrelevant",1,IF(AND(OR(I105="Motorway link",I105="Exit diverge",I105="Entrance merge",I105="Exit ramp",I105="Entrance ramp"),'Used data'!U105="Yes"),0.96,1))</f>
        <v>1</v>
      </c>
      <c r="V105" s="11">
        <f>IF('Used data'!U105="Irrelevant",1,IF(AND(OR(I105="Motorway link",I105="Exit diverge",I105="Entrance merge",I105="Exit ramp",I105="Entrance ramp"),'Used data'!U105="Yes"),0.79,1))</f>
        <v>1</v>
      </c>
      <c r="W105" s="11">
        <f>IF('Used data'!U105="Irrelevant",1,IF(AND(OR(I105="Motorway link",I105="Exit diverge",I105="Entrance merge",I105="Exit ramp",I105="Entrance ramp"),'Used data'!U105="Yes"),0.94,1))</f>
        <v>1</v>
      </c>
      <c r="X105" s="11">
        <f>IF('Used data'!U105="Irrelevant",1,IF(AND(OR(I105="Motorway link",I105="Exit diverge",I105="Entrance merge",I105="Exit ramp",I105="Entrance ramp"),'Used data'!U105="Yes"),0.97,1))</f>
        <v>1</v>
      </c>
      <c r="Y105" s="11">
        <f>IF(AND(I105="Exit ramp",'Used data'!V105="2-curved diamond ramp"),1.32,IF(AND(I105="Exit ramp",'Used data'!V105="S-shaped ramp"),2.05,IF(AND(I105="Exit ramp",'Used data'!V105="U-shaped ramp"),4.11,IF(AND(I105="Exit ramp",'Used data'!V105="Flyover hook ramp"),5.15,IF(AND(I105="Exit ramp",'Used data'!V105="Directional ramp"),1.07,IF(AND(I105="Entrance ramp",'Used data'!V105="2-curved diamond ramp"),0.93,IF(AND(I105="Entrance ramp",'Used data'!V105="S-shaped ramp"),2.48,IF(AND(I105="Entrance ramp",'Used data'!V105="U-shaped ramp"),4.15,IF(AND(I105="Entrance ramp",'Used data'!V105="Flyover hook ramp"),5.26,IF(AND(I105="Entrance ramp",'Used data'!V105="Directional ramp"),1.42,1))))))))))</f>
        <v>1</v>
      </c>
      <c r="Z105" s="11">
        <f>IF(OR('Used data'!W105="Straight",'Used data'!W105="Irrelevant",'Used data'!X105="Irrelevant",'Used data'!Y105="Irrelevant"),1,1+1.545*1000/32.2*((('Used data'!Y105*3268/3600)/('Used data'!W105/0.306))^2)*('Used data'!X105/1000)/G105)</f>
        <v>1</v>
      </c>
      <c r="AA105" s="11">
        <f>IF(OR('Used data'!W105="Straight",'Used data'!W105="Irrelevant",'Used data'!X105="Irrelevant",'Used data'!Y105="Irrelevant"),1,1+1.961*1000/32.2*((('Used data'!Y105*3268/3600)/('Used data'!W105/0.306))^2)*('Used data'!X105/1000)/G105)</f>
        <v>1</v>
      </c>
      <c r="AB105" s="11">
        <f>IF(OR('Used data'!Z105="Straight",'Used data'!Z105="Irrelevant",'Used data'!AA105="Irrelevant",'Used data'!AB105="Irrelevant"),1,1+1.545*1000/32.2*((('Used data'!AB105*3268/3600)/('Used data'!Z105/0.306))^2)*('Used data'!AA105/1000)/G105)</f>
        <v>1</v>
      </c>
      <c r="AC105" s="11">
        <f>IF(OR('Used data'!Z105="Straight",'Used data'!Z105="Irrelevant",'Used data'!AA105="Irrelevant",'Used data'!AB105="Irrelevant"),1,1+1.961*1000/32.2*((('Used data'!AB105*3268/3600)/('Used data'!Z105/0.306))^2)*('Used data'!AA105/1000)/G105)</f>
        <v>1</v>
      </c>
      <c r="AD105" s="11">
        <f>IF(OR('Used data'!AC105="Irrelevant",'Used data'!AC105="No"),1,IF(AND('Used data'!AC105="Yes",OR('Used data'!Q105&lt;301,'Used data'!S105&lt;301)),1-(0.5*('Used data'!R105+'Used data'!T105)/('Used data'!G105*1000)),IF(AND('Used data'!AC105="Yes",OR('Used data'!Q105&lt;601,'Used data'!S105&lt;601)),1-(0.25*('Used data'!R105+'Used data'!T105)/('Used data'!G105*1000)),1)))</f>
        <v>1</v>
      </c>
      <c r="AE105" s="11">
        <f>IF(OR('Used data'!AC105="Irrelevant",'Used data'!AC105="No"),1,IF(AND('Used data'!AC105="Yes",OR('Used data'!Q105&lt;301,'Used data'!S105&lt;301)),1-(0.4*('Used data'!R105+'Used data'!T105)/('Used data'!G105*1000)),IF(AND('Used data'!AC105="Yes",OR('Used data'!Q105&lt;601,'Used data'!S105&lt;601)),1-(0.2*('Used data'!R105+'Used data'!T105)/('Used data'!G105*1000)),1)))</f>
        <v>1</v>
      </c>
      <c r="AF105" s="11">
        <f>IF('Used data'!AD105="110 kph",0.79,1)</f>
        <v>1</v>
      </c>
      <c r="AG105" s="11">
        <f>IF('Used data'!AD105="110 kph",0.94,1)</f>
        <v>1</v>
      </c>
      <c r="AH105" s="11">
        <f>IF('Used data'!AD105="110 kph",0.66,1)</f>
        <v>1</v>
      </c>
      <c r="AI105" s="11">
        <f>IF('Used data'!AD105="110 kph",0.82,1)</f>
        <v>1</v>
      </c>
      <c r="AJ105" s="11">
        <f>IF(AND('Used data'!AE105="Yes",I105="Entrance merge"),0.65*'Used data'!AF105+1-'Used data'!AF105,1)</f>
        <v>1</v>
      </c>
      <c r="AK105" s="12" t="str">
        <f t="shared" si="7"/>
        <v/>
      </c>
      <c r="AL105" s="12" t="str">
        <f t="shared" si="8"/>
        <v/>
      </c>
      <c r="AM105" s="12" t="str">
        <f t="shared" si="9"/>
        <v/>
      </c>
      <c r="AN105" s="12" t="str">
        <f t="shared" si="10"/>
        <v/>
      </c>
      <c r="AO105" s="12" t="str">
        <f t="shared" si="11"/>
        <v/>
      </c>
      <c r="AP105" s="12" t="str">
        <f t="shared" si="12"/>
        <v/>
      </c>
      <c r="AQ105" s="4" t="str">
        <f t="shared" si="13"/>
        <v/>
      </c>
    </row>
    <row r="106" spans="1:43" x14ac:dyDescent="0.3">
      <c r="A106" s="4" t="str">
        <f>IF('Input data'!A121="","",'Input data'!A121)</f>
        <v/>
      </c>
      <c r="B106" s="4" t="str">
        <f>IF('Input data'!B121="","",'Input data'!B121)</f>
        <v/>
      </c>
      <c r="C106" s="4" t="str">
        <f>IF('Input data'!C121="","",'Input data'!C121)</f>
        <v/>
      </c>
      <c r="D106" s="4" t="str">
        <f>IF('Input data'!D121="","",'Input data'!D121)</f>
        <v/>
      </c>
      <c r="E106" s="4" t="str">
        <f>IF('Input data'!E121="","",'Input data'!E121)</f>
        <v/>
      </c>
      <c r="F106" s="4" t="str">
        <f>IF('Input data'!F121="","",'Input data'!F121)</f>
        <v/>
      </c>
      <c r="G106" s="4">
        <f>IF('Input data'!G121="","",'Input data'!G121)</f>
        <v>0</v>
      </c>
      <c r="H106" s="4" t="str">
        <f>IF('Input data'!H121&gt;0.5,'Input data'!H121,"")</f>
        <v/>
      </c>
      <c r="I106" s="4" t="str">
        <f>IF('Input data'!I121="","",'Input data'!I121)</f>
        <v/>
      </c>
      <c r="J106" s="11">
        <f>IF('Used data'!J106="Irrelevant",1,IF('Used data'!J106&gt;3,1.2,1))</f>
        <v>1</v>
      </c>
      <c r="K106" s="11">
        <f>IF('Used data'!K106="Irrelevant",1,IF(AND(OR(I106="Motorway link",I106="Exit diverge",I106="Entrance merge"),'Used data'!K106&lt;3.5),1+(3.5-'Used data'!K106)*0.12,IF(AND(OR(I106="Exit ramp",I106="Entrance ramp"),'Used data'!K106&lt;3.5),1+(3.5-'Used data'!K106)*0.16,1)))</f>
        <v>1</v>
      </c>
      <c r="L106" s="11">
        <f>IF('Used data'!L106="Irrelevant",1,IF(AND('Used data'!L106="Yes",'Used data'!J106=2),0.6*'Used data'!M106+(1-'Used data'!M106),IF(AND('Used data'!L106="Yes",'Used data'!J106=3),0.7*'Used data'!M106+(1-'Used data'!M106),IF(AND('Used data'!L106="Yes",'Used data'!J106=4),0.76*'Used data'!M106+(1-'Used data'!M106),IF(AND('Used data'!L106="Yes",'Used data'!J106&gt;4.99999999),0.8*'Used data'!M106+(1-'Used data'!M106),1)))))</f>
        <v>1</v>
      </c>
      <c r="M106" s="11">
        <f>IF('Used data'!L106="Irrelevant",1,IF(AND('Used data'!L106="Yes",'Used data'!J106=2),0.8*'Used data'!M106+(1-'Used data'!M106),IF(AND('Used data'!L106="Yes",'Used data'!J106=3),0.85*'Used data'!M106+(1-'Used data'!M106),IF(AND('Used data'!L106="Yes",'Used data'!J106=4),0.88*'Used data'!M106+(1-'Used data'!M106),IF(AND('Used data'!L106="Yes",'Used data'!J106&gt;4.99999999),0.9*'Used data'!M106+(1-'Used data'!M106),1)))))</f>
        <v>1</v>
      </c>
      <c r="N106" s="11">
        <f>IF('Used data'!N106="Irrelevant",1,IF(AND(OR(I106="Motorway link",I106="Exit diverge",I106="Entrance merge"),'Used data'!N106&lt;3),1+(3-'Used data'!N106)*0.09333333,1))</f>
        <v>1</v>
      </c>
      <c r="O106" s="11">
        <f>IF('Used data'!N106="Irrelevant",1,IF(AND(OR(I106="Motorway link",I106="Exit diverge",I106="Entrance merge"),'Used data'!N106&lt;3),1+(3-'Used data'!N106)*0.19666667,1))</f>
        <v>1</v>
      </c>
      <c r="P106" s="11">
        <f>IF('Used data'!O106="Irrelevant",1,IF(AND(OR(I106="Motorway link",I106="Exit diverge",I106="Entrance merge"),'Used data'!O106&lt;3.00000001),1+(0.5-'Used data'!O106)*0.04,IF(AND(OR(I106="Exit ramp",I106="Entrance ramp"),'Used data'!O106&lt;3.00000001),1+(0.5-'Used data'!O106)*0.08,IF(OR(I106="Motorway link",I106="Exit diverge",I106="Entrance merge"),0.9,0.8))))</f>
        <v>1</v>
      </c>
      <c r="Q106" s="11">
        <f>IF('Used data'!P106="Irrelevant",1,IF(AND(OR(I106="Motorway link",I106="Exit diverge",I106="Entrance merge"),'Used data'!P106&lt;11.00000001),1+(5-'Used data'!P106)*0.01,0.94))</f>
        <v>1</v>
      </c>
      <c r="R106" s="11">
        <f>IF(OR('Used data'!Q106="Irrelevant",'Used data'!R106="Irrelevant",'Used data'!Q106="Straight"),1,IF(AND(OR(I106="Motorway link",I106="Exit diverge",I106="Entrance merge"),'Used data'!Q106&lt;4000),(EXP(0.1096*1746.5/'Used data'!Q106)/EXP(0.1096*1746.5/4000))*('Used data'!R106/1000)/G106+(G106-'Used data'!R106/1000)/G106,1))</f>
        <v>1</v>
      </c>
      <c r="S106" s="11">
        <f>IF(OR('Used data'!S106="Irrelevant",'Used data'!T106="Irrelevant",'Used data'!S106="Straight"),1,IF(AND(OR(I106="Motorway link",I106="Exit diverge",I106="Entrance merge"),'Used data'!S106&lt;4000),(EXP(0.1096*1746.5/'Used data'!S106)/EXP(0.1096*1746.5/4000))*('Used data'!T106/1000)/G106+(G106-'Used data'!T106/1000)/G106,1))</f>
        <v>1</v>
      </c>
      <c r="T106" s="11">
        <f>IF('Used data'!U106="Irrelevant",1,IF(AND(OR(I106="Motorway link",I106="Exit diverge",I106="Entrance merge",I106="Exit ramp",I106="Entrance ramp"),'Used data'!U106="Yes"),0.95,1))</f>
        <v>1</v>
      </c>
      <c r="U106" s="11">
        <f>IF('Used data'!U106="Irrelevant",1,IF(AND(OR(I106="Motorway link",I106="Exit diverge",I106="Entrance merge",I106="Exit ramp",I106="Entrance ramp"),'Used data'!U106="Yes"),0.96,1))</f>
        <v>1</v>
      </c>
      <c r="V106" s="11">
        <f>IF('Used data'!U106="Irrelevant",1,IF(AND(OR(I106="Motorway link",I106="Exit diverge",I106="Entrance merge",I106="Exit ramp",I106="Entrance ramp"),'Used data'!U106="Yes"),0.79,1))</f>
        <v>1</v>
      </c>
      <c r="W106" s="11">
        <f>IF('Used data'!U106="Irrelevant",1,IF(AND(OR(I106="Motorway link",I106="Exit diverge",I106="Entrance merge",I106="Exit ramp",I106="Entrance ramp"),'Used data'!U106="Yes"),0.94,1))</f>
        <v>1</v>
      </c>
      <c r="X106" s="11">
        <f>IF('Used data'!U106="Irrelevant",1,IF(AND(OR(I106="Motorway link",I106="Exit diverge",I106="Entrance merge",I106="Exit ramp",I106="Entrance ramp"),'Used data'!U106="Yes"),0.97,1))</f>
        <v>1</v>
      </c>
      <c r="Y106" s="11">
        <f>IF(AND(I106="Exit ramp",'Used data'!V106="2-curved diamond ramp"),1.32,IF(AND(I106="Exit ramp",'Used data'!V106="S-shaped ramp"),2.05,IF(AND(I106="Exit ramp",'Used data'!V106="U-shaped ramp"),4.11,IF(AND(I106="Exit ramp",'Used data'!V106="Flyover hook ramp"),5.15,IF(AND(I106="Exit ramp",'Used data'!V106="Directional ramp"),1.07,IF(AND(I106="Entrance ramp",'Used data'!V106="2-curved diamond ramp"),0.93,IF(AND(I106="Entrance ramp",'Used data'!V106="S-shaped ramp"),2.48,IF(AND(I106="Entrance ramp",'Used data'!V106="U-shaped ramp"),4.15,IF(AND(I106="Entrance ramp",'Used data'!V106="Flyover hook ramp"),5.26,IF(AND(I106="Entrance ramp",'Used data'!V106="Directional ramp"),1.42,1))))))))))</f>
        <v>1</v>
      </c>
      <c r="Z106" s="11">
        <f>IF(OR('Used data'!W106="Straight",'Used data'!W106="Irrelevant",'Used data'!X106="Irrelevant",'Used data'!Y106="Irrelevant"),1,1+1.545*1000/32.2*((('Used data'!Y106*3268/3600)/('Used data'!W106/0.306))^2)*('Used data'!X106/1000)/G106)</f>
        <v>1</v>
      </c>
      <c r="AA106" s="11">
        <f>IF(OR('Used data'!W106="Straight",'Used data'!W106="Irrelevant",'Used data'!X106="Irrelevant",'Used data'!Y106="Irrelevant"),1,1+1.961*1000/32.2*((('Used data'!Y106*3268/3600)/('Used data'!W106/0.306))^2)*('Used data'!X106/1000)/G106)</f>
        <v>1</v>
      </c>
      <c r="AB106" s="11">
        <f>IF(OR('Used data'!Z106="Straight",'Used data'!Z106="Irrelevant",'Used data'!AA106="Irrelevant",'Used data'!AB106="Irrelevant"),1,1+1.545*1000/32.2*((('Used data'!AB106*3268/3600)/('Used data'!Z106/0.306))^2)*('Used data'!AA106/1000)/G106)</f>
        <v>1</v>
      </c>
      <c r="AC106" s="11">
        <f>IF(OR('Used data'!Z106="Straight",'Used data'!Z106="Irrelevant",'Used data'!AA106="Irrelevant",'Used data'!AB106="Irrelevant"),1,1+1.961*1000/32.2*((('Used data'!AB106*3268/3600)/('Used data'!Z106/0.306))^2)*('Used data'!AA106/1000)/G106)</f>
        <v>1</v>
      </c>
      <c r="AD106" s="11">
        <f>IF(OR('Used data'!AC106="Irrelevant",'Used data'!AC106="No"),1,IF(AND('Used data'!AC106="Yes",OR('Used data'!Q106&lt;301,'Used data'!S106&lt;301)),1-(0.5*('Used data'!R106+'Used data'!T106)/('Used data'!G106*1000)),IF(AND('Used data'!AC106="Yes",OR('Used data'!Q106&lt;601,'Used data'!S106&lt;601)),1-(0.25*('Used data'!R106+'Used data'!T106)/('Used data'!G106*1000)),1)))</f>
        <v>1</v>
      </c>
      <c r="AE106" s="11">
        <f>IF(OR('Used data'!AC106="Irrelevant",'Used data'!AC106="No"),1,IF(AND('Used data'!AC106="Yes",OR('Used data'!Q106&lt;301,'Used data'!S106&lt;301)),1-(0.4*('Used data'!R106+'Used data'!T106)/('Used data'!G106*1000)),IF(AND('Used data'!AC106="Yes",OR('Used data'!Q106&lt;601,'Used data'!S106&lt;601)),1-(0.2*('Used data'!R106+'Used data'!T106)/('Used data'!G106*1000)),1)))</f>
        <v>1</v>
      </c>
      <c r="AF106" s="11">
        <f>IF('Used data'!AD106="110 kph",0.79,1)</f>
        <v>1</v>
      </c>
      <c r="AG106" s="11">
        <f>IF('Used data'!AD106="110 kph",0.94,1)</f>
        <v>1</v>
      </c>
      <c r="AH106" s="11">
        <f>IF('Used data'!AD106="110 kph",0.66,1)</f>
        <v>1</v>
      </c>
      <c r="AI106" s="11">
        <f>IF('Used data'!AD106="110 kph",0.82,1)</f>
        <v>1</v>
      </c>
      <c r="AJ106" s="11">
        <f>IF(AND('Used data'!AE106="Yes",I106="Entrance merge"),0.65*'Used data'!AF106+1-'Used data'!AF106,1)</f>
        <v>1</v>
      </c>
      <c r="AK106" s="12" t="str">
        <f t="shared" si="7"/>
        <v/>
      </c>
      <c r="AL106" s="12" t="str">
        <f t="shared" si="8"/>
        <v/>
      </c>
      <c r="AM106" s="12" t="str">
        <f t="shared" si="9"/>
        <v/>
      </c>
      <c r="AN106" s="12" t="str">
        <f t="shared" si="10"/>
        <v/>
      </c>
      <c r="AO106" s="12" t="str">
        <f t="shared" si="11"/>
        <v/>
      </c>
      <c r="AP106" s="12" t="str">
        <f t="shared" si="12"/>
        <v/>
      </c>
      <c r="AQ106" s="4" t="str">
        <f t="shared" si="13"/>
        <v/>
      </c>
    </row>
    <row r="107" spans="1:43" x14ac:dyDescent="0.3">
      <c r="A107" s="4" t="str">
        <f>IF('Input data'!A122="","",'Input data'!A122)</f>
        <v/>
      </c>
      <c r="B107" s="4" t="str">
        <f>IF('Input data'!B122="","",'Input data'!B122)</f>
        <v/>
      </c>
      <c r="C107" s="4" t="str">
        <f>IF('Input data'!C122="","",'Input data'!C122)</f>
        <v/>
      </c>
      <c r="D107" s="4" t="str">
        <f>IF('Input data'!D122="","",'Input data'!D122)</f>
        <v/>
      </c>
      <c r="E107" s="4" t="str">
        <f>IF('Input data'!E122="","",'Input data'!E122)</f>
        <v/>
      </c>
      <c r="F107" s="4" t="str">
        <f>IF('Input data'!F122="","",'Input data'!F122)</f>
        <v/>
      </c>
      <c r="G107" s="4">
        <f>IF('Input data'!G122="","",'Input data'!G122)</f>
        <v>0</v>
      </c>
      <c r="H107" s="4" t="str">
        <f>IF('Input data'!H122&gt;0.5,'Input data'!H122,"")</f>
        <v/>
      </c>
      <c r="I107" s="4" t="str">
        <f>IF('Input data'!I122="","",'Input data'!I122)</f>
        <v/>
      </c>
      <c r="J107" s="11">
        <f>IF('Used data'!J107="Irrelevant",1,IF('Used data'!J107&gt;3,1.2,1))</f>
        <v>1</v>
      </c>
      <c r="K107" s="11">
        <f>IF('Used data'!K107="Irrelevant",1,IF(AND(OR(I107="Motorway link",I107="Exit diverge",I107="Entrance merge"),'Used data'!K107&lt;3.5),1+(3.5-'Used data'!K107)*0.12,IF(AND(OR(I107="Exit ramp",I107="Entrance ramp"),'Used data'!K107&lt;3.5),1+(3.5-'Used data'!K107)*0.16,1)))</f>
        <v>1</v>
      </c>
      <c r="L107" s="11">
        <f>IF('Used data'!L107="Irrelevant",1,IF(AND('Used data'!L107="Yes",'Used data'!J107=2),0.6*'Used data'!M107+(1-'Used data'!M107),IF(AND('Used data'!L107="Yes",'Used data'!J107=3),0.7*'Used data'!M107+(1-'Used data'!M107),IF(AND('Used data'!L107="Yes",'Used data'!J107=4),0.76*'Used data'!M107+(1-'Used data'!M107),IF(AND('Used data'!L107="Yes",'Used data'!J107&gt;4.99999999),0.8*'Used data'!M107+(1-'Used data'!M107),1)))))</f>
        <v>1</v>
      </c>
      <c r="M107" s="11">
        <f>IF('Used data'!L107="Irrelevant",1,IF(AND('Used data'!L107="Yes",'Used data'!J107=2),0.8*'Used data'!M107+(1-'Used data'!M107),IF(AND('Used data'!L107="Yes",'Used data'!J107=3),0.85*'Used data'!M107+(1-'Used data'!M107),IF(AND('Used data'!L107="Yes",'Used data'!J107=4),0.88*'Used data'!M107+(1-'Used data'!M107),IF(AND('Used data'!L107="Yes",'Used data'!J107&gt;4.99999999),0.9*'Used data'!M107+(1-'Used data'!M107),1)))))</f>
        <v>1</v>
      </c>
      <c r="N107" s="11">
        <f>IF('Used data'!N107="Irrelevant",1,IF(AND(OR(I107="Motorway link",I107="Exit diverge",I107="Entrance merge"),'Used data'!N107&lt;3),1+(3-'Used data'!N107)*0.09333333,1))</f>
        <v>1</v>
      </c>
      <c r="O107" s="11">
        <f>IF('Used data'!N107="Irrelevant",1,IF(AND(OR(I107="Motorway link",I107="Exit diverge",I107="Entrance merge"),'Used data'!N107&lt;3),1+(3-'Used data'!N107)*0.19666667,1))</f>
        <v>1</v>
      </c>
      <c r="P107" s="11">
        <f>IF('Used data'!O107="Irrelevant",1,IF(AND(OR(I107="Motorway link",I107="Exit diverge",I107="Entrance merge"),'Used data'!O107&lt;3.00000001),1+(0.5-'Used data'!O107)*0.04,IF(AND(OR(I107="Exit ramp",I107="Entrance ramp"),'Used data'!O107&lt;3.00000001),1+(0.5-'Used data'!O107)*0.08,IF(OR(I107="Motorway link",I107="Exit diverge",I107="Entrance merge"),0.9,0.8))))</f>
        <v>1</v>
      </c>
      <c r="Q107" s="11">
        <f>IF('Used data'!P107="Irrelevant",1,IF(AND(OR(I107="Motorway link",I107="Exit diverge",I107="Entrance merge"),'Used data'!P107&lt;11.00000001),1+(5-'Used data'!P107)*0.01,0.94))</f>
        <v>1</v>
      </c>
      <c r="R107" s="11">
        <f>IF(OR('Used data'!Q107="Irrelevant",'Used data'!R107="Irrelevant",'Used data'!Q107="Straight"),1,IF(AND(OR(I107="Motorway link",I107="Exit diverge",I107="Entrance merge"),'Used data'!Q107&lt;4000),(EXP(0.1096*1746.5/'Used data'!Q107)/EXP(0.1096*1746.5/4000))*('Used data'!R107/1000)/G107+(G107-'Used data'!R107/1000)/G107,1))</f>
        <v>1</v>
      </c>
      <c r="S107" s="11">
        <f>IF(OR('Used data'!S107="Irrelevant",'Used data'!T107="Irrelevant",'Used data'!S107="Straight"),1,IF(AND(OR(I107="Motorway link",I107="Exit diverge",I107="Entrance merge"),'Used data'!S107&lt;4000),(EXP(0.1096*1746.5/'Used data'!S107)/EXP(0.1096*1746.5/4000))*('Used data'!T107/1000)/G107+(G107-'Used data'!T107/1000)/G107,1))</f>
        <v>1</v>
      </c>
      <c r="T107" s="11">
        <f>IF('Used data'!U107="Irrelevant",1,IF(AND(OR(I107="Motorway link",I107="Exit diverge",I107="Entrance merge",I107="Exit ramp",I107="Entrance ramp"),'Used data'!U107="Yes"),0.95,1))</f>
        <v>1</v>
      </c>
      <c r="U107" s="11">
        <f>IF('Used data'!U107="Irrelevant",1,IF(AND(OR(I107="Motorway link",I107="Exit diverge",I107="Entrance merge",I107="Exit ramp",I107="Entrance ramp"),'Used data'!U107="Yes"),0.96,1))</f>
        <v>1</v>
      </c>
      <c r="V107" s="11">
        <f>IF('Used data'!U107="Irrelevant",1,IF(AND(OR(I107="Motorway link",I107="Exit diverge",I107="Entrance merge",I107="Exit ramp",I107="Entrance ramp"),'Used data'!U107="Yes"),0.79,1))</f>
        <v>1</v>
      </c>
      <c r="W107" s="11">
        <f>IF('Used data'!U107="Irrelevant",1,IF(AND(OR(I107="Motorway link",I107="Exit diverge",I107="Entrance merge",I107="Exit ramp",I107="Entrance ramp"),'Used data'!U107="Yes"),0.94,1))</f>
        <v>1</v>
      </c>
      <c r="X107" s="11">
        <f>IF('Used data'!U107="Irrelevant",1,IF(AND(OR(I107="Motorway link",I107="Exit diverge",I107="Entrance merge",I107="Exit ramp",I107="Entrance ramp"),'Used data'!U107="Yes"),0.97,1))</f>
        <v>1</v>
      </c>
      <c r="Y107" s="11">
        <f>IF(AND(I107="Exit ramp",'Used data'!V107="2-curved diamond ramp"),1.32,IF(AND(I107="Exit ramp",'Used data'!V107="S-shaped ramp"),2.05,IF(AND(I107="Exit ramp",'Used data'!V107="U-shaped ramp"),4.11,IF(AND(I107="Exit ramp",'Used data'!V107="Flyover hook ramp"),5.15,IF(AND(I107="Exit ramp",'Used data'!V107="Directional ramp"),1.07,IF(AND(I107="Entrance ramp",'Used data'!V107="2-curved diamond ramp"),0.93,IF(AND(I107="Entrance ramp",'Used data'!V107="S-shaped ramp"),2.48,IF(AND(I107="Entrance ramp",'Used data'!V107="U-shaped ramp"),4.15,IF(AND(I107="Entrance ramp",'Used data'!V107="Flyover hook ramp"),5.26,IF(AND(I107="Entrance ramp",'Used data'!V107="Directional ramp"),1.42,1))))))))))</f>
        <v>1</v>
      </c>
      <c r="Z107" s="11">
        <f>IF(OR('Used data'!W107="Straight",'Used data'!W107="Irrelevant",'Used data'!X107="Irrelevant",'Used data'!Y107="Irrelevant"),1,1+1.545*1000/32.2*((('Used data'!Y107*3268/3600)/('Used data'!W107/0.306))^2)*('Used data'!X107/1000)/G107)</f>
        <v>1</v>
      </c>
      <c r="AA107" s="11">
        <f>IF(OR('Used data'!W107="Straight",'Used data'!W107="Irrelevant",'Used data'!X107="Irrelevant",'Used data'!Y107="Irrelevant"),1,1+1.961*1000/32.2*((('Used data'!Y107*3268/3600)/('Used data'!W107/0.306))^2)*('Used data'!X107/1000)/G107)</f>
        <v>1</v>
      </c>
      <c r="AB107" s="11">
        <f>IF(OR('Used data'!Z107="Straight",'Used data'!Z107="Irrelevant",'Used data'!AA107="Irrelevant",'Used data'!AB107="Irrelevant"),1,1+1.545*1000/32.2*((('Used data'!AB107*3268/3600)/('Used data'!Z107/0.306))^2)*('Used data'!AA107/1000)/G107)</f>
        <v>1</v>
      </c>
      <c r="AC107" s="11">
        <f>IF(OR('Used data'!Z107="Straight",'Used data'!Z107="Irrelevant",'Used data'!AA107="Irrelevant",'Used data'!AB107="Irrelevant"),1,1+1.961*1000/32.2*((('Used data'!AB107*3268/3600)/('Used data'!Z107/0.306))^2)*('Used data'!AA107/1000)/G107)</f>
        <v>1</v>
      </c>
      <c r="AD107" s="11">
        <f>IF(OR('Used data'!AC107="Irrelevant",'Used data'!AC107="No"),1,IF(AND('Used data'!AC107="Yes",OR('Used data'!Q107&lt;301,'Used data'!S107&lt;301)),1-(0.5*('Used data'!R107+'Used data'!T107)/('Used data'!G107*1000)),IF(AND('Used data'!AC107="Yes",OR('Used data'!Q107&lt;601,'Used data'!S107&lt;601)),1-(0.25*('Used data'!R107+'Used data'!T107)/('Used data'!G107*1000)),1)))</f>
        <v>1</v>
      </c>
      <c r="AE107" s="11">
        <f>IF(OR('Used data'!AC107="Irrelevant",'Used data'!AC107="No"),1,IF(AND('Used data'!AC107="Yes",OR('Used data'!Q107&lt;301,'Used data'!S107&lt;301)),1-(0.4*('Used data'!R107+'Used data'!T107)/('Used data'!G107*1000)),IF(AND('Used data'!AC107="Yes",OR('Used data'!Q107&lt;601,'Used data'!S107&lt;601)),1-(0.2*('Used data'!R107+'Used data'!T107)/('Used data'!G107*1000)),1)))</f>
        <v>1</v>
      </c>
      <c r="AF107" s="11">
        <f>IF('Used data'!AD107="110 kph",0.79,1)</f>
        <v>1</v>
      </c>
      <c r="AG107" s="11">
        <f>IF('Used data'!AD107="110 kph",0.94,1)</f>
        <v>1</v>
      </c>
      <c r="AH107" s="11">
        <f>IF('Used data'!AD107="110 kph",0.66,1)</f>
        <v>1</v>
      </c>
      <c r="AI107" s="11">
        <f>IF('Used data'!AD107="110 kph",0.82,1)</f>
        <v>1</v>
      </c>
      <c r="AJ107" s="11">
        <f>IF(AND('Used data'!AE107="Yes",I107="Entrance merge"),0.65*'Used data'!AF107+1-'Used data'!AF107,1)</f>
        <v>1</v>
      </c>
      <c r="AK107" s="12" t="str">
        <f t="shared" si="7"/>
        <v/>
      </c>
      <c r="AL107" s="12" t="str">
        <f t="shared" si="8"/>
        <v/>
      </c>
      <c r="AM107" s="12" t="str">
        <f t="shared" si="9"/>
        <v/>
      </c>
      <c r="AN107" s="12" t="str">
        <f t="shared" si="10"/>
        <v/>
      </c>
      <c r="AO107" s="12" t="str">
        <f t="shared" si="11"/>
        <v/>
      </c>
      <c r="AP107" s="12" t="str">
        <f t="shared" si="12"/>
        <v/>
      </c>
      <c r="AQ107" s="4" t="str">
        <f t="shared" si="13"/>
        <v/>
      </c>
    </row>
    <row r="108" spans="1:43" x14ac:dyDescent="0.3">
      <c r="A108" s="4" t="str">
        <f>IF('Input data'!A123="","",'Input data'!A123)</f>
        <v/>
      </c>
      <c r="B108" s="4" t="str">
        <f>IF('Input data'!B123="","",'Input data'!B123)</f>
        <v/>
      </c>
      <c r="C108" s="4" t="str">
        <f>IF('Input data'!C123="","",'Input data'!C123)</f>
        <v/>
      </c>
      <c r="D108" s="4" t="str">
        <f>IF('Input data'!D123="","",'Input data'!D123)</f>
        <v/>
      </c>
      <c r="E108" s="4" t="str">
        <f>IF('Input data'!E123="","",'Input data'!E123)</f>
        <v/>
      </c>
      <c r="F108" s="4" t="str">
        <f>IF('Input data'!F123="","",'Input data'!F123)</f>
        <v/>
      </c>
      <c r="G108" s="4">
        <f>IF('Input data'!G123="","",'Input data'!G123)</f>
        <v>0</v>
      </c>
      <c r="H108" s="4" t="str">
        <f>IF('Input data'!H123&gt;0.5,'Input data'!H123,"")</f>
        <v/>
      </c>
      <c r="I108" s="4" t="str">
        <f>IF('Input data'!I123="","",'Input data'!I123)</f>
        <v/>
      </c>
      <c r="J108" s="11">
        <f>IF('Used data'!J108="Irrelevant",1,IF('Used data'!J108&gt;3,1.2,1))</f>
        <v>1</v>
      </c>
      <c r="K108" s="11">
        <f>IF('Used data'!K108="Irrelevant",1,IF(AND(OR(I108="Motorway link",I108="Exit diverge",I108="Entrance merge"),'Used data'!K108&lt;3.5),1+(3.5-'Used data'!K108)*0.12,IF(AND(OR(I108="Exit ramp",I108="Entrance ramp"),'Used data'!K108&lt;3.5),1+(3.5-'Used data'!K108)*0.16,1)))</f>
        <v>1</v>
      </c>
      <c r="L108" s="11">
        <f>IF('Used data'!L108="Irrelevant",1,IF(AND('Used data'!L108="Yes",'Used data'!J108=2),0.6*'Used data'!M108+(1-'Used data'!M108),IF(AND('Used data'!L108="Yes",'Used data'!J108=3),0.7*'Used data'!M108+(1-'Used data'!M108),IF(AND('Used data'!L108="Yes",'Used data'!J108=4),0.76*'Used data'!M108+(1-'Used data'!M108),IF(AND('Used data'!L108="Yes",'Used data'!J108&gt;4.99999999),0.8*'Used data'!M108+(1-'Used data'!M108),1)))))</f>
        <v>1</v>
      </c>
      <c r="M108" s="11">
        <f>IF('Used data'!L108="Irrelevant",1,IF(AND('Used data'!L108="Yes",'Used data'!J108=2),0.8*'Used data'!M108+(1-'Used data'!M108),IF(AND('Used data'!L108="Yes",'Used data'!J108=3),0.85*'Used data'!M108+(1-'Used data'!M108),IF(AND('Used data'!L108="Yes",'Used data'!J108=4),0.88*'Used data'!M108+(1-'Used data'!M108),IF(AND('Used data'!L108="Yes",'Used data'!J108&gt;4.99999999),0.9*'Used data'!M108+(1-'Used data'!M108),1)))))</f>
        <v>1</v>
      </c>
      <c r="N108" s="11">
        <f>IF('Used data'!N108="Irrelevant",1,IF(AND(OR(I108="Motorway link",I108="Exit diverge",I108="Entrance merge"),'Used data'!N108&lt;3),1+(3-'Used data'!N108)*0.09333333,1))</f>
        <v>1</v>
      </c>
      <c r="O108" s="11">
        <f>IF('Used data'!N108="Irrelevant",1,IF(AND(OR(I108="Motorway link",I108="Exit diverge",I108="Entrance merge"),'Used data'!N108&lt;3),1+(3-'Used data'!N108)*0.19666667,1))</f>
        <v>1</v>
      </c>
      <c r="P108" s="11">
        <f>IF('Used data'!O108="Irrelevant",1,IF(AND(OR(I108="Motorway link",I108="Exit diverge",I108="Entrance merge"),'Used data'!O108&lt;3.00000001),1+(0.5-'Used data'!O108)*0.04,IF(AND(OR(I108="Exit ramp",I108="Entrance ramp"),'Used data'!O108&lt;3.00000001),1+(0.5-'Used data'!O108)*0.08,IF(OR(I108="Motorway link",I108="Exit diverge",I108="Entrance merge"),0.9,0.8))))</f>
        <v>1</v>
      </c>
      <c r="Q108" s="11">
        <f>IF('Used data'!P108="Irrelevant",1,IF(AND(OR(I108="Motorway link",I108="Exit diverge",I108="Entrance merge"),'Used data'!P108&lt;11.00000001),1+(5-'Used data'!P108)*0.01,0.94))</f>
        <v>1</v>
      </c>
      <c r="R108" s="11">
        <f>IF(OR('Used data'!Q108="Irrelevant",'Used data'!R108="Irrelevant",'Used data'!Q108="Straight"),1,IF(AND(OR(I108="Motorway link",I108="Exit diverge",I108="Entrance merge"),'Used data'!Q108&lt;4000),(EXP(0.1096*1746.5/'Used data'!Q108)/EXP(0.1096*1746.5/4000))*('Used data'!R108/1000)/G108+(G108-'Used data'!R108/1000)/G108,1))</f>
        <v>1</v>
      </c>
      <c r="S108" s="11">
        <f>IF(OR('Used data'!S108="Irrelevant",'Used data'!T108="Irrelevant",'Used data'!S108="Straight"),1,IF(AND(OR(I108="Motorway link",I108="Exit diverge",I108="Entrance merge"),'Used data'!S108&lt;4000),(EXP(0.1096*1746.5/'Used data'!S108)/EXP(0.1096*1746.5/4000))*('Used data'!T108/1000)/G108+(G108-'Used data'!T108/1000)/G108,1))</f>
        <v>1</v>
      </c>
      <c r="T108" s="11">
        <f>IF('Used data'!U108="Irrelevant",1,IF(AND(OR(I108="Motorway link",I108="Exit diverge",I108="Entrance merge",I108="Exit ramp",I108="Entrance ramp"),'Used data'!U108="Yes"),0.95,1))</f>
        <v>1</v>
      </c>
      <c r="U108" s="11">
        <f>IF('Used data'!U108="Irrelevant",1,IF(AND(OR(I108="Motorway link",I108="Exit diverge",I108="Entrance merge",I108="Exit ramp",I108="Entrance ramp"),'Used data'!U108="Yes"),0.96,1))</f>
        <v>1</v>
      </c>
      <c r="V108" s="11">
        <f>IF('Used data'!U108="Irrelevant",1,IF(AND(OR(I108="Motorway link",I108="Exit diverge",I108="Entrance merge",I108="Exit ramp",I108="Entrance ramp"),'Used data'!U108="Yes"),0.79,1))</f>
        <v>1</v>
      </c>
      <c r="W108" s="11">
        <f>IF('Used data'!U108="Irrelevant",1,IF(AND(OR(I108="Motorway link",I108="Exit diverge",I108="Entrance merge",I108="Exit ramp",I108="Entrance ramp"),'Used data'!U108="Yes"),0.94,1))</f>
        <v>1</v>
      </c>
      <c r="X108" s="11">
        <f>IF('Used data'!U108="Irrelevant",1,IF(AND(OR(I108="Motorway link",I108="Exit diverge",I108="Entrance merge",I108="Exit ramp",I108="Entrance ramp"),'Used data'!U108="Yes"),0.97,1))</f>
        <v>1</v>
      </c>
      <c r="Y108" s="11">
        <f>IF(AND(I108="Exit ramp",'Used data'!V108="2-curved diamond ramp"),1.32,IF(AND(I108="Exit ramp",'Used data'!V108="S-shaped ramp"),2.05,IF(AND(I108="Exit ramp",'Used data'!V108="U-shaped ramp"),4.11,IF(AND(I108="Exit ramp",'Used data'!V108="Flyover hook ramp"),5.15,IF(AND(I108="Exit ramp",'Used data'!V108="Directional ramp"),1.07,IF(AND(I108="Entrance ramp",'Used data'!V108="2-curved diamond ramp"),0.93,IF(AND(I108="Entrance ramp",'Used data'!V108="S-shaped ramp"),2.48,IF(AND(I108="Entrance ramp",'Used data'!V108="U-shaped ramp"),4.15,IF(AND(I108="Entrance ramp",'Used data'!V108="Flyover hook ramp"),5.26,IF(AND(I108="Entrance ramp",'Used data'!V108="Directional ramp"),1.42,1))))))))))</f>
        <v>1</v>
      </c>
      <c r="Z108" s="11">
        <f>IF(OR('Used data'!W108="Straight",'Used data'!W108="Irrelevant",'Used data'!X108="Irrelevant",'Used data'!Y108="Irrelevant"),1,1+1.545*1000/32.2*((('Used data'!Y108*3268/3600)/('Used data'!W108/0.306))^2)*('Used data'!X108/1000)/G108)</f>
        <v>1</v>
      </c>
      <c r="AA108" s="11">
        <f>IF(OR('Used data'!W108="Straight",'Used data'!W108="Irrelevant",'Used data'!X108="Irrelevant",'Used data'!Y108="Irrelevant"),1,1+1.961*1000/32.2*((('Used data'!Y108*3268/3600)/('Used data'!W108/0.306))^2)*('Used data'!X108/1000)/G108)</f>
        <v>1</v>
      </c>
      <c r="AB108" s="11">
        <f>IF(OR('Used data'!Z108="Straight",'Used data'!Z108="Irrelevant",'Used data'!AA108="Irrelevant",'Used data'!AB108="Irrelevant"),1,1+1.545*1000/32.2*((('Used data'!AB108*3268/3600)/('Used data'!Z108/0.306))^2)*('Used data'!AA108/1000)/G108)</f>
        <v>1</v>
      </c>
      <c r="AC108" s="11">
        <f>IF(OR('Used data'!Z108="Straight",'Used data'!Z108="Irrelevant",'Used data'!AA108="Irrelevant",'Used data'!AB108="Irrelevant"),1,1+1.961*1000/32.2*((('Used data'!AB108*3268/3600)/('Used data'!Z108/0.306))^2)*('Used data'!AA108/1000)/G108)</f>
        <v>1</v>
      </c>
      <c r="AD108" s="11">
        <f>IF(OR('Used data'!AC108="Irrelevant",'Used data'!AC108="No"),1,IF(AND('Used data'!AC108="Yes",OR('Used data'!Q108&lt;301,'Used data'!S108&lt;301)),1-(0.5*('Used data'!R108+'Used data'!T108)/('Used data'!G108*1000)),IF(AND('Used data'!AC108="Yes",OR('Used data'!Q108&lt;601,'Used data'!S108&lt;601)),1-(0.25*('Used data'!R108+'Used data'!T108)/('Used data'!G108*1000)),1)))</f>
        <v>1</v>
      </c>
      <c r="AE108" s="11">
        <f>IF(OR('Used data'!AC108="Irrelevant",'Used data'!AC108="No"),1,IF(AND('Used data'!AC108="Yes",OR('Used data'!Q108&lt;301,'Used data'!S108&lt;301)),1-(0.4*('Used data'!R108+'Used data'!T108)/('Used data'!G108*1000)),IF(AND('Used data'!AC108="Yes",OR('Used data'!Q108&lt;601,'Used data'!S108&lt;601)),1-(0.2*('Used data'!R108+'Used data'!T108)/('Used data'!G108*1000)),1)))</f>
        <v>1</v>
      </c>
      <c r="AF108" s="11">
        <f>IF('Used data'!AD108="110 kph",0.79,1)</f>
        <v>1</v>
      </c>
      <c r="AG108" s="11">
        <f>IF('Used data'!AD108="110 kph",0.94,1)</f>
        <v>1</v>
      </c>
      <c r="AH108" s="11">
        <f>IF('Used data'!AD108="110 kph",0.66,1)</f>
        <v>1</v>
      </c>
      <c r="AI108" s="11">
        <f>IF('Used data'!AD108="110 kph",0.82,1)</f>
        <v>1</v>
      </c>
      <c r="AJ108" s="11">
        <f>IF(AND('Used data'!AE108="Yes",I108="Entrance merge"),0.65*'Used data'!AF108+1-'Used data'!AF108,1)</f>
        <v>1</v>
      </c>
      <c r="AK108" s="12" t="str">
        <f t="shared" si="7"/>
        <v/>
      </c>
      <c r="AL108" s="12" t="str">
        <f t="shared" si="8"/>
        <v/>
      </c>
      <c r="AM108" s="12" t="str">
        <f t="shared" si="9"/>
        <v/>
      </c>
      <c r="AN108" s="12" t="str">
        <f t="shared" si="10"/>
        <v/>
      </c>
      <c r="AO108" s="12" t="str">
        <f t="shared" si="11"/>
        <v/>
      </c>
      <c r="AP108" s="12" t="str">
        <f t="shared" si="12"/>
        <v/>
      </c>
      <c r="AQ108" s="4" t="str">
        <f t="shared" si="13"/>
        <v/>
      </c>
    </row>
    <row r="109" spans="1:43" x14ac:dyDescent="0.3">
      <c r="A109" s="4" t="str">
        <f>IF('Input data'!A124="","",'Input data'!A124)</f>
        <v/>
      </c>
      <c r="B109" s="4" t="str">
        <f>IF('Input data'!B124="","",'Input data'!B124)</f>
        <v/>
      </c>
      <c r="C109" s="4" t="str">
        <f>IF('Input data'!C124="","",'Input data'!C124)</f>
        <v/>
      </c>
      <c r="D109" s="4" t="str">
        <f>IF('Input data'!D124="","",'Input data'!D124)</f>
        <v/>
      </c>
      <c r="E109" s="4" t="str">
        <f>IF('Input data'!E124="","",'Input data'!E124)</f>
        <v/>
      </c>
      <c r="F109" s="4" t="str">
        <f>IF('Input data'!F124="","",'Input data'!F124)</f>
        <v/>
      </c>
      <c r="G109" s="4">
        <f>IF('Input data'!G124="","",'Input data'!G124)</f>
        <v>0</v>
      </c>
      <c r="H109" s="4" t="str">
        <f>IF('Input data'!H124&gt;0.5,'Input data'!H124,"")</f>
        <v/>
      </c>
      <c r="I109" s="4" t="str">
        <f>IF('Input data'!I124="","",'Input data'!I124)</f>
        <v/>
      </c>
      <c r="J109" s="11">
        <f>IF('Used data'!J109="Irrelevant",1,IF('Used data'!J109&gt;3,1.2,1))</f>
        <v>1</v>
      </c>
      <c r="K109" s="11">
        <f>IF('Used data'!K109="Irrelevant",1,IF(AND(OR(I109="Motorway link",I109="Exit diverge",I109="Entrance merge"),'Used data'!K109&lt;3.5),1+(3.5-'Used data'!K109)*0.12,IF(AND(OR(I109="Exit ramp",I109="Entrance ramp"),'Used data'!K109&lt;3.5),1+(3.5-'Used data'!K109)*0.16,1)))</f>
        <v>1</v>
      </c>
      <c r="L109" s="11">
        <f>IF('Used data'!L109="Irrelevant",1,IF(AND('Used data'!L109="Yes",'Used data'!J109=2),0.6*'Used data'!M109+(1-'Used data'!M109),IF(AND('Used data'!L109="Yes",'Used data'!J109=3),0.7*'Used data'!M109+(1-'Used data'!M109),IF(AND('Used data'!L109="Yes",'Used data'!J109=4),0.76*'Used data'!M109+(1-'Used data'!M109),IF(AND('Used data'!L109="Yes",'Used data'!J109&gt;4.99999999),0.8*'Used data'!M109+(1-'Used data'!M109),1)))))</f>
        <v>1</v>
      </c>
      <c r="M109" s="11">
        <f>IF('Used data'!L109="Irrelevant",1,IF(AND('Used data'!L109="Yes",'Used data'!J109=2),0.8*'Used data'!M109+(1-'Used data'!M109),IF(AND('Used data'!L109="Yes",'Used data'!J109=3),0.85*'Used data'!M109+(1-'Used data'!M109),IF(AND('Used data'!L109="Yes",'Used data'!J109=4),0.88*'Used data'!M109+(1-'Used data'!M109),IF(AND('Used data'!L109="Yes",'Used data'!J109&gt;4.99999999),0.9*'Used data'!M109+(1-'Used data'!M109),1)))))</f>
        <v>1</v>
      </c>
      <c r="N109" s="11">
        <f>IF('Used data'!N109="Irrelevant",1,IF(AND(OR(I109="Motorway link",I109="Exit diverge",I109="Entrance merge"),'Used data'!N109&lt;3),1+(3-'Used data'!N109)*0.09333333,1))</f>
        <v>1</v>
      </c>
      <c r="O109" s="11">
        <f>IF('Used data'!N109="Irrelevant",1,IF(AND(OR(I109="Motorway link",I109="Exit diverge",I109="Entrance merge"),'Used data'!N109&lt;3),1+(3-'Used data'!N109)*0.19666667,1))</f>
        <v>1</v>
      </c>
      <c r="P109" s="11">
        <f>IF('Used data'!O109="Irrelevant",1,IF(AND(OR(I109="Motorway link",I109="Exit diverge",I109="Entrance merge"),'Used data'!O109&lt;3.00000001),1+(0.5-'Used data'!O109)*0.04,IF(AND(OR(I109="Exit ramp",I109="Entrance ramp"),'Used data'!O109&lt;3.00000001),1+(0.5-'Used data'!O109)*0.08,IF(OR(I109="Motorway link",I109="Exit diverge",I109="Entrance merge"),0.9,0.8))))</f>
        <v>1</v>
      </c>
      <c r="Q109" s="11">
        <f>IF('Used data'!P109="Irrelevant",1,IF(AND(OR(I109="Motorway link",I109="Exit diverge",I109="Entrance merge"),'Used data'!P109&lt;11.00000001),1+(5-'Used data'!P109)*0.01,0.94))</f>
        <v>1</v>
      </c>
      <c r="R109" s="11">
        <f>IF(OR('Used data'!Q109="Irrelevant",'Used data'!R109="Irrelevant",'Used data'!Q109="Straight"),1,IF(AND(OR(I109="Motorway link",I109="Exit diverge",I109="Entrance merge"),'Used data'!Q109&lt;4000),(EXP(0.1096*1746.5/'Used data'!Q109)/EXP(0.1096*1746.5/4000))*('Used data'!R109/1000)/G109+(G109-'Used data'!R109/1000)/G109,1))</f>
        <v>1</v>
      </c>
      <c r="S109" s="11">
        <f>IF(OR('Used data'!S109="Irrelevant",'Used data'!T109="Irrelevant",'Used data'!S109="Straight"),1,IF(AND(OR(I109="Motorway link",I109="Exit diverge",I109="Entrance merge"),'Used data'!S109&lt;4000),(EXP(0.1096*1746.5/'Used data'!S109)/EXP(0.1096*1746.5/4000))*('Used data'!T109/1000)/G109+(G109-'Used data'!T109/1000)/G109,1))</f>
        <v>1</v>
      </c>
      <c r="T109" s="11">
        <f>IF('Used data'!U109="Irrelevant",1,IF(AND(OR(I109="Motorway link",I109="Exit diverge",I109="Entrance merge",I109="Exit ramp",I109="Entrance ramp"),'Used data'!U109="Yes"),0.95,1))</f>
        <v>1</v>
      </c>
      <c r="U109" s="11">
        <f>IF('Used data'!U109="Irrelevant",1,IF(AND(OR(I109="Motorway link",I109="Exit diverge",I109="Entrance merge",I109="Exit ramp",I109="Entrance ramp"),'Used data'!U109="Yes"),0.96,1))</f>
        <v>1</v>
      </c>
      <c r="V109" s="11">
        <f>IF('Used data'!U109="Irrelevant",1,IF(AND(OR(I109="Motorway link",I109="Exit diverge",I109="Entrance merge",I109="Exit ramp",I109="Entrance ramp"),'Used data'!U109="Yes"),0.79,1))</f>
        <v>1</v>
      </c>
      <c r="W109" s="11">
        <f>IF('Used data'!U109="Irrelevant",1,IF(AND(OR(I109="Motorway link",I109="Exit diverge",I109="Entrance merge",I109="Exit ramp",I109="Entrance ramp"),'Used data'!U109="Yes"),0.94,1))</f>
        <v>1</v>
      </c>
      <c r="X109" s="11">
        <f>IF('Used data'!U109="Irrelevant",1,IF(AND(OR(I109="Motorway link",I109="Exit diverge",I109="Entrance merge",I109="Exit ramp",I109="Entrance ramp"),'Used data'!U109="Yes"),0.97,1))</f>
        <v>1</v>
      </c>
      <c r="Y109" s="11">
        <f>IF(AND(I109="Exit ramp",'Used data'!V109="2-curved diamond ramp"),1.32,IF(AND(I109="Exit ramp",'Used data'!V109="S-shaped ramp"),2.05,IF(AND(I109="Exit ramp",'Used data'!V109="U-shaped ramp"),4.11,IF(AND(I109="Exit ramp",'Used data'!V109="Flyover hook ramp"),5.15,IF(AND(I109="Exit ramp",'Used data'!V109="Directional ramp"),1.07,IF(AND(I109="Entrance ramp",'Used data'!V109="2-curved diamond ramp"),0.93,IF(AND(I109="Entrance ramp",'Used data'!V109="S-shaped ramp"),2.48,IF(AND(I109="Entrance ramp",'Used data'!V109="U-shaped ramp"),4.15,IF(AND(I109="Entrance ramp",'Used data'!V109="Flyover hook ramp"),5.26,IF(AND(I109="Entrance ramp",'Used data'!V109="Directional ramp"),1.42,1))))))))))</f>
        <v>1</v>
      </c>
      <c r="Z109" s="11">
        <f>IF(OR('Used data'!W109="Straight",'Used data'!W109="Irrelevant",'Used data'!X109="Irrelevant",'Used data'!Y109="Irrelevant"),1,1+1.545*1000/32.2*((('Used data'!Y109*3268/3600)/('Used data'!W109/0.306))^2)*('Used data'!X109/1000)/G109)</f>
        <v>1</v>
      </c>
      <c r="AA109" s="11">
        <f>IF(OR('Used data'!W109="Straight",'Used data'!W109="Irrelevant",'Used data'!X109="Irrelevant",'Used data'!Y109="Irrelevant"),1,1+1.961*1000/32.2*((('Used data'!Y109*3268/3600)/('Used data'!W109/0.306))^2)*('Used data'!X109/1000)/G109)</f>
        <v>1</v>
      </c>
      <c r="AB109" s="11">
        <f>IF(OR('Used data'!Z109="Straight",'Used data'!Z109="Irrelevant",'Used data'!AA109="Irrelevant",'Used data'!AB109="Irrelevant"),1,1+1.545*1000/32.2*((('Used data'!AB109*3268/3600)/('Used data'!Z109/0.306))^2)*('Used data'!AA109/1000)/G109)</f>
        <v>1</v>
      </c>
      <c r="AC109" s="11">
        <f>IF(OR('Used data'!Z109="Straight",'Used data'!Z109="Irrelevant",'Used data'!AA109="Irrelevant",'Used data'!AB109="Irrelevant"),1,1+1.961*1000/32.2*((('Used data'!AB109*3268/3600)/('Used data'!Z109/0.306))^2)*('Used data'!AA109/1000)/G109)</f>
        <v>1</v>
      </c>
      <c r="AD109" s="11">
        <f>IF(OR('Used data'!AC109="Irrelevant",'Used data'!AC109="No"),1,IF(AND('Used data'!AC109="Yes",OR('Used data'!Q109&lt;301,'Used data'!S109&lt;301)),1-(0.5*('Used data'!R109+'Used data'!T109)/('Used data'!G109*1000)),IF(AND('Used data'!AC109="Yes",OR('Used data'!Q109&lt;601,'Used data'!S109&lt;601)),1-(0.25*('Used data'!R109+'Used data'!T109)/('Used data'!G109*1000)),1)))</f>
        <v>1</v>
      </c>
      <c r="AE109" s="11">
        <f>IF(OR('Used data'!AC109="Irrelevant",'Used data'!AC109="No"),1,IF(AND('Used data'!AC109="Yes",OR('Used data'!Q109&lt;301,'Used data'!S109&lt;301)),1-(0.4*('Used data'!R109+'Used data'!T109)/('Used data'!G109*1000)),IF(AND('Used data'!AC109="Yes",OR('Used data'!Q109&lt;601,'Used data'!S109&lt;601)),1-(0.2*('Used data'!R109+'Used data'!T109)/('Used data'!G109*1000)),1)))</f>
        <v>1</v>
      </c>
      <c r="AF109" s="11">
        <f>IF('Used data'!AD109="110 kph",0.79,1)</f>
        <v>1</v>
      </c>
      <c r="AG109" s="11">
        <f>IF('Used data'!AD109="110 kph",0.94,1)</f>
        <v>1</v>
      </c>
      <c r="AH109" s="11">
        <f>IF('Used data'!AD109="110 kph",0.66,1)</f>
        <v>1</v>
      </c>
      <c r="AI109" s="11">
        <f>IF('Used data'!AD109="110 kph",0.82,1)</f>
        <v>1</v>
      </c>
      <c r="AJ109" s="11">
        <f>IF(AND('Used data'!AE109="Yes",I109="Entrance merge"),0.65*'Used data'!AF109+1-'Used data'!AF109,1)</f>
        <v>1</v>
      </c>
      <c r="AK109" s="12" t="str">
        <f t="shared" si="7"/>
        <v/>
      </c>
      <c r="AL109" s="12" t="str">
        <f t="shared" si="8"/>
        <v/>
      </c>
      <c r="AM109" s="12" t="str">
        <f t="shared" si="9"/>
        <v/>
      </c>
      <c r="AN109" s="12" t="str">
        <f t="shared" si="10"/>
        <v/>
      </c>
      <c r="AO109" s="12" t="str">
        <f t="shared" si="11"/>
        <v/>
      </c>
      <c r="AP109" s="12" t="str">
        <f t="shared" si="12"/>
        <v/>
      </c>
      <c r="AQ109" s="4" t="str">
        <f t="shared" si="13"/>
        <v/>
      </c>
    </row>
    <row r="110" spans="1:43" x14ac:dyDescent="0.3">
      <c r="A110" s="4" t="str">
        <f>IF('Input data'!A125="","",'Input data'!A125)</f>
        <v/>
      </c>
      <c r="B110" s="4" t="str">
        <f>IF('Input data'!B125="","",'Input data'!B125)</f>
        <v/>
      </c>
      <c r="C110" s="4" t="str">
        <f>IF('Input data'!C125="","",'Input data'!C125)</f>
        <v/>
      </c>
      <c r="D110" s="4" t="str">
        <f>IF('Input data'!D125="","",'Input data'!D125)</f>
        <v/>
      </c>
      <c r="E110" s="4" t="str">
        <f>IF('Input data'!E125="","",'Input data'!E125)</f>
        <v/>
      </c>
      <c r="F110" s="4" t="str">
        <f>IF('Input data'!F125="","",'Input data'!F125)</f>
        <v/>
      </c>
      <c r="G110" s="4">
        <f>IF('Input data'!G125="","",'Input data'!G125)</f>
        <v>0</v>
      </c>
      <c r="H110" s="4" t="str">
        <f>IF('Input data'!H125&gt;0.5,'Input data'!H125,"")</f>
        <v/>
      </c>
      <c r="I110" s="4" t="str">
        <f>IF('Input data'!I125="","",'Input data'!I125)</f>
        <v/>
      </c>
      <c r="J110" s="11">
        <f>IF('Used data'!J110="Irrelevant",1,IF('Used data'!J110&gt;3,1.2,1))</f>
        <v>1</v>
      </c>
      <c r="K110" s="11">
        <f>IF('Used data'!K110="Irrelevant",1,IF(AND(OR(I110="Motorway link",I110="Exit diverge",I110="Entrance merge"),'Used data'!K110&lt;3.5),1+(3.5-'Used data'!K110)*0.12,IF(AND(OR(I110="Exit ramp",I110="Entrance ramp"),'Used data'!K110&lt;3.5),1+(3.5-'Used data'!K110)*0.16,1)))</f>
        <v>1</v>
      </c>
      <c r="L110" s="11">
        <f>IF('Used data'!L110="Irrelevant",1,IF(AND('Used data'!L110="Yes",'Used data'!J110=2),0.6*'Used data'!M110+(1-'Used data'!M110),IF(AND('Used data'!L110="Yes",'Used data'!J110=3),0.7*'Used data'!M110+(1-'Used data'!M110),IF(AND('Used data'!L110="Yes",'Used data'!J110=4),0.76*'Used data'!M110+(1-'Used data'!M110),IF(AND('Used data'!L110="Yes",'Used data'!J110&gt;4.99999999),0.8*'Used data'!M110+(1-'Used data'!M110),1)))))</f>
        <v>1</v>
      </c>
      <c r="M110" s="11">
        <f>IF('Used data'!L110="Irrelevant",1,IF(AND('Used data'!L110="Yes",'Used data'!J110=2),0.8*'Used data'!M110+(1-'Used data'!M110),IF(AND('Used data'!L110="Yes",'Used data'!J110=3),0.85*'Used data'!M110+(1-'Used data'!M110),IF(AND('Used data'!L110="Yes",'Used data'!J110=4),0.88*'Used data'!M110+(1-'Used data'!M110),IF(AND('Used data'!L110="Yes",'Used data'!J110&gt;4.99999999),0.9*'Used data'!M110+(1-'Used data'!M110),1)))))</f>
        <v>1</v>
      </c>
      <c r="N110" s="11">
        <f>IF('Used data'!N110="Irrelevant",1,IF(AND(OR(I110="Motorway link",I110="Exit diverge",I110="Entrance merge"),'Used data'!N110&lt;3),1+(3-'Used data'!N110)*0.09333333,1))</f>
        <v>1</v>
      </c>
      <c r="O110" s="11">
        <f>IF('Used data'!N110="Irrelevant",1,IF(AND(OR(I110="Motorway link",I110="Exit diverge",I110="Entrance merge"),'Used data'!N110&lt;3),1+(3-'Used data'!N110)*0.19666667,1))</f>
        <v>1</v>
      </c>
      <c r="P110" s="11">
        <f>IF('Used data'!O110="Irrelevant",1,IF(AND(OR(I110="Motorway link",I110="Exit diverge",I110="Entrance merge"),'Used data'!O110&lt;3.00000001),1+(0.5-'Used data'!O110)*0.04,IF(AND(OR(I110="Exit ramp",I110="Entrance ramp"),'Used data'!O110&lt;3.00000001),1+(0.5-'Used data'!O110)*0.08,IF(OR(I110="Motorway link",I110="Exit diverge",I110="Entrance merge"),0.9,0.8))))</f>
        <v>1</v>
      </c>
      <c r="Q110" s="11">
        <f>IF('Used data'!P110="Irrelevant",1,IF(AND(OR(I110="Motorway link",I110="Exit diverge",I110="Entrance merge"),'Used data'!P110&lt;11.00000001),1+(5-'Used data'!P110)*0.01,0.94))</f>
        <v>1</v>
      </c>
      <c r="R110" s="11">
        <f>IF(OR('Used data'!Q110="Irrelevant",'Used data'!R110="Irrelevant",'Used data'!Q110="Straight"),1,IF(AND(OR(I110="Motorway link",I110="Exit diverge",I110="Entrance merge"),'Used data'!Q110&lt;4000),(EXP(0.1096*1746.5/'Used data'!Q110)/EXP(0.1096*1746.5/4000))*('Used data'!R110/1000)/G110+(G110-'Used data'!R110/1000)/G110,1))</f>
        <v>1</v>
      </c>
      <c r="S110" s="11">
        <f>IF(OR('Used data'!S110="Irrelevant",'Used data'!T110="Irrelevant",'Used data'!S110="Straight"),1,IF(AND(OR(I110="Motorway link",I110="Exit diverge",I110="Entrance merge"),'Used data'!S110&lt;4000),(EXP(0.1096*1746.5/'Used data'!S110)/EXP(0.1096*1746.5/4000))*('Used data'!T110/1000)/G110+(G110-'Used data'!T110/1000)/G110,1))</f>
        <v>1</v>
      </c>
      <c r="T110" s="11">
        <f>IF('Used data'!U110="Irrelevant",1,IF(AND(OR(I110="Motorway link",I110="Exit diverge",I110="Entrance merge",I110="Exit ramp",I110="Entrance ramp"),'Used data'!U110="Yes"),0.95,1))</f>
        <v>1</v>
      </c>
      <c r="U110" s="11">
        <f>IF('Used data'!U110="Irrelevant",1,IF(AND(OR(I110="Motorway link",I110="Exit diverge",I110="Entrance merge",I110="Exit ramp",I110="Entrance ramp"),'Used data'!U110="Yes"),0.96,1))</f>
        <v>1</v>
      </c>
      <c r="V110" s="11">
        <f>IF('Used data'!U110="Irrelevant",1,IF(AND(OR(I110="Motorway link",I110="Exit diverge",I110="Entrance merge",I110="Exit ramp",I110="Entrance ramp"),'Used data'!U110="Yes"),0.79,1))</f>
        <v>1</v>
      </c>
      <c r="W110" s="11">
        <f>IF('Used data'!U110="Irrelevant",1,IF(AND(OR(I110="Motorway link",I110="Exit diverge",I110="Entrance merge",I110="Exit ramp",I110="Entrance ramp"),'Used data'!U110="Yes"),0.94,1))</f>
        <v>1</v>
      </c>
      <c r="X110" s="11">
        <f>IF('Used data'!U110="Irrelevant",1,IF(AND(OR(I110="Motorway link",I110="Exit diverge",I110="Entrance merge",I110="Exit ramp",I110="Entrance ramp"),'Used data'!U110="Yes"),0.97,1))</f>
        <v>1</v>
      </c>
      <c r="Y110" s="11">
        <f>IF(AND(I110="Exit ramp",'Used data'!V110="2-curved diamond ramp"),1.32,IF(AND(I110="Exit ramp",'Used data'!V110="S-shaped ramp"),2.05,IF(AND(I110="Exit ramp",'Used data'!V110="U-shaped ramp"),4.11,IF(AND(I110="Exit ramp",'Used data'!V110="Flyover hook ramp"),5.15,IF(AND(I110="Exit ramp",'Used data'!V110="Directional ramp"),1.07,IF(AND(I110="Entrance ramp",'Used data'!V110="2-curved diamond ramp"),0.93,IF(AND(I110="Entrance ramp",'Used data'!V110="S-shaped ramp"),2.48,IF(AND(I110="Entrance ramp",'Used data'!V110="U-shaped ramp"),4.15,IF(AND(I110="Entrance ramp",'Used data'!V110="Flyover hook ramp"),5.26,IF(AND(I110="Entrance ramp",'Used data'!V110="Directional ramp"),1.42,1))))))))))</f>
        <v>1</v>
      </c>
      <c r="Z110" s="11">
        <f>IF(OR('Used data'!W110="Straight",'Used data'!W110="Irrelevant",'Used data'!X110="Irrelevant",'Used data'!Y110="Irrelevant"),1,1+1.545*1000/32.2*((('Used data'!Y110*3268/3600)/('Used data'!W110/0.306))^2)*('Used data'!X110/1000)/G110)</f>
        <v>1</v>
      </c>
      <c r="AA110" s="11">
        <f>IF(OR('Used data'!W110="Straight",'Used data'!W110="Irrelevant",'Used data'!X110="Irrelevant",'Used data'!Y110="Irrelevant"),1,1+1.961*1000/32.2*((('Used data'!Y110*3268/3600)/('Used data'!W110/0.306))^2)*('Used data'!X110/1000)/G110)</f>
        <v>1</v>
      </c>
      <c r="AB110" s="11">
        <f>IF(OR('Used data'!Z110="Straight",'Used data'!Z110="Irrelevant",'Used data'!AA110="Irrelevant",'Used data'!AB110="Irrelevant"),1,1+1.545*1000/32.2*((('Used data'!AB110*3268/3600)/('Used data'!Z110/0.306))^2)*('Used data'!AA110/1000)/G110)</f>
        <v>1</v>
      </c>
      <c r="AC110" s="11">
        <f>IF(OR('Used data'!Z110="Straight",'Used data'!Z110="Irrelevant",'Used data'!AA110="Irrelevant",'Used data'!AB110="Irrelevant"),1,1+1.961*1000/32.2*((('Used data'!AB110*3268/3600)/('Used data'!Z110/0.306))^2)*('Used data'!AA110/1000)/G110)</f>
        <v>1</v>
      </c>
      <c r="AD110" s="11">
        <f>IF(OR('Used data'!AC110="Irrelevant",'Used data'!AC110="No"),1,IF(AND('Used data'!AC110="Yes",OR('Used data'!Q110&lt;301,'Used data'!S110&lt;301)),1-(0.5*('Used data'!R110+'Used data'!T110)/('Used data'!G110*1000)),IF(AND('Used data'!AC110="Yes",OR('Used data'!Q110&lt;601,'Used data'!S110&lt;601)),1-(0.25*('Used data'!R110+'Used data'!T110)/('Used data'!G110*1000)),1)))</f>
        <v>1</v>
      </c>
      <c r="AE110" s="11">
        <f>IF(OR('Used data'!AC110="Irrelevant",'Used data'!AC110="No"),1,IF(AND('Used data'!AC110="Yes",OR('Used data'!Q110&lt;301,'Used data'!S110&lt;301)),1-(0.4*('Used data'!R110+'Used data'!T110)/('Used data'!G110*1000)),IF(AND('Used data'!AC110="Yes",OR('Used data'!Q110&lt;601,'Used data'!S110&lt;601)),1-(0.2*('Used data'!R110+'Used data'!T110)/('Used data'!G110*1000)),1)))</f>
        <v>1</v>
      </c>
      <c r="AF110" s="11">
        <f>IF('Used data'!AD110="110 kph",0.79,1)</f>
        <v>1</v>
      </c>
      <c r="AG110" s="11">
        <f>IF('Used data'!AD110="110 kph",0.94,1)</f>
        <v>1</v>
      </c>
      <c r="AH110" s="11">
        <f>IF('Used data'!AD110="110 kph",0.66,1)</f>
        <v>1</v>
      </c>
      <c r="AI110" s="11">
        <f>IF('Used data'!AD110="110 kph",0.82,1)</f>
        <v>1</v>
      </c>
      <c r="AJ110" s="11">
        <f>IF(AND('Used data'!AE110="Yes",I110="Entrance merge"),0.65*'Used data'!AF110+1-'Used data'!AF110,1)</f>
        <v>1</v>
      </c>
      <c r="AK110" s="12" t="str">
        <f t="shared" si="7"/>
        <v/>
      </c>
      <c r="AL110" s="12" t="str">
        <f t="shared" si="8"/>
        <v/>
      </c>
      <c r="AM110" s="12" t="str">
        <f t="shared" si="9"/>
        <v/>
      </c>
      <c r="AN110" s="12" t="str">
        <f t="shared" si="10"/>
        <v/>
      </c>
      <c r="AO110" s="12" t="str">
        <f t="shared" si="11"/>
        <v/>
      </c>
      <c r="AP110" s="12" t="str">
        <f t="shared" si="12"/>
        <v/>
      </c>
      <c r="AQ110" s="4" t="str">
        <f t="shared" si="13"/>
        <v/>
      </c>
    </row>
    <row r="111" spans="1:43" x14ac:dyDescent="0.3">
      <c r="A111" s="4" t="str">
        <f>IF('Input data'!A126="","",'Input data'!A126)</f>
        <v/>
      </c>
      <c r="B111" s="4" t="str">
        <f>IF('Input data'!B126="","",'Input data'!B126)</f>
        <v/>
      </c>
      <c r="C111" s="4" t="str">
        <f>IF('Input data'!C126="","",'Input data'!C126)</f>
        <v/>
      </c>
      <c r="D111" s="4" t="str">
        <f>IF('Input data'!D126="","",'Input data'!D126)</f>
        <v/>
      </c>
      <c r="E111" s="4" t="str">
        <f>IF('Input data'!E126="","",'Input data'!E126)</f>
        <v/>
      </c>
      <c r="F111" s="4" t="str">
        <f>IF('Input data'!F126="","",'Input data'!F126)</f>
        <v/>
      </c>
      <c r="G111" s="4">
        <f>IF('Input data'!G126="","",'Input data'!G126)</f>
        <v>0</v>
      </c>
      <c r="H111" s="4" t="str">
        <f>IF('Input data'!H126&gt;0.5,'Input data'!H126,"")</f>
        <v/>
      </c>
      <c r="I111" s="4" t="str">
        <f>IF('Input data'!I126="","",'Input data'!I126)</f>
        <v/>
      </c>
      <c r="J111" s="11">
        <f>IF('Used data'!J111="Irrelevant",1,IF('Used data'!J111&gt;3,1.2,1))</f>
        <v>1</v>
      </c>
      <c r="K111" s="11">
        <f>IF('Used data'!K111="Irrelevant",1,IF(AND(OR(I111="Motorway link",I111="Exit diverge",I111="Entrance merge"),'Used data'!K111&lt;3.5),1+(3.5-'Used data'!K111)*0.12,IF(AND(OR(I111="Exit ramp",I111="Entrance ramp"),'Used data'!K111&lt;3.5),1+(3.5-'Used data'!K111)*0.16,1)))</f>
        <v>1</v>
      </c>
      <c r="L111" s="11">
        <f>IF('Used data'!L111="Irrelevant",1,IF(AND('Used data'!L111="Yes",'Used data'!J111=2),0.6*'Used data'!M111+(1-'Used data'!M111),IF(AND('Used data'!L111="Yes",'Used data'!J111=3),0.7*'Used data'!M111+(1-'Used data'!M111),IF(AND('Used data'!L111="Yes",'Used data'!J111=4),0.76*'Used data'!M111+(1-'Used data'!M111),IF(AND('Used data'!L111="Yes",'Used data'!J111&gt;4.99999999),0.8*'Used data'!M111+(1-'Used data'!M111),1)))))</f>
        <v>1</v>
      </c>
      <c r="M111" s="11">
        <f>IF('Used data'!L111="Irrelevant",1,IF(AND('Used data'!L111="Yes",'Used data'!J111=2),0.8*'Used data'!M111+(1-'Used data'!M111),IF(AND('Used data'!L111="Yes",'Used data'!J111=3),0.85*'Used data'!M111+(1-'Used data'!M111),IF(AND('Used data'!L111="Yes",'Used data'!J111=4),0.88*'Used data'!M111+(1-'Used data'!M111),IF(AND('Used data'!L111="Yes",'Used data'!J111&gt;4.99999999),0.9*'Used data'!M111+(1-'Used data'!M111),1)))))</f>
        <v>1</v>
      </c>
      <c r="N111" s="11">
        <f>IF('Used data'!N111="Irrelevant",1,IF(AND(OR(I111="Motorway link",I111="Exit diverge",I111="Entrance merge"),'Used data'!N111&lt;3),1+(3-'Used data'!N111)*0.09333333,1))</f>
        <v>1</v>
      </c>
      <c r="O111" s="11">
        <f>IF('Used data'!N111="Irrelevant",1,IF(AND(OR(I111="Motorway link",I111="Exit diverge",I111="Entrance merge"),'Used data'!N111&lt;3),1+(3-'Used data'!N111)*0.19666667,1))</f>
        <v>1</v>
      </c>
      <c r="P111" s="11">
        <f>IF('Used data'!O111="Irrelevant",1,IF(AND(OR(I111="Motorway link",I111="Exit diverge",I111="Entrance merge"),'Used data'!O111&lt;3.00000001),1+(0.5-'Used data'!O111)*0.04,IF(AND(OR(I111="Exit ramp",I111="Entrance ramp"),'Used data'!O111&lt;3.00000001),1+(0.5-'Used data'!O111)*0.08,IF(OR(I111="Motorway link",I111="Exit diverge",I111="Entrance merge"),0.9,0.8))))</f>
        <v>1</v>
      </c>
      <c r="Q111" s="11">
        <f>IF('Used data'!P111="Irrelevant",1,IF(AND(OR(I111="Motorway link",I111="Exit diverge",I111="Entrance merge"),'Used data'!P111&lt;11.00000001),1+(5-'Used data'!P111)*0.01,0.94))</f>
        <v>1</v>
      </c>
      <c r="R111" s="11">
        <f>IF(OR('Used data'!Q111="Irrelevant",'Used data'!R111="Irrelevant",'Used data'!Q111="Straight"),1,IF(AND(OR(I111="Motorway link",I111="Exit diverge",I111="Entrance merge"),'Used data'!Q111&lt;4000),(EXP(0.1096*1746.5/'Used data'!Q111)/EXP(0.1096*1746.5/4000))*('Used data'!R111/1000)/G111+(G111-'Used data'!R111/1000)/G111,1))</f>
        <v>1</v>
      </c>
      <c r="S111" s="11">
        <f>IF(OR('Used data'!S111="Irrelevant",'Used data'!T111="Irrelevant",'Used data'!S111="Straight"),1,IF(AND(OR(I111="Motorway link",I111="Exit diverge",I111="Entrance merge"),'Used data'!S111&lt;4000),(EXP(0.1096*1746.5/'Used data'!S111)/EXP(0.1096*1746.5/4000))*('Used data'!T111/1000)/G111+(G111-'Used data'!T111/1000)/G111,1))</f>
        <v>1</v>
      </c>
      <c r="T111" s="11">
        <f>IF('Used data'!U111="Irrelevant",1,IF(AND(OR(I111="Motorway link",I111="Exit diverge",I111="Entrance merge",I111="Exit ramp",I111="Entrance ramp"),'Used data'!U111="Yes"),0.95,1))</f>
        <v>1</v>
      </c>
      <c r="U111" s="11">
        <f>IF('Used data'!U111="Irrelevant",1,IF(AND(OR(I111="Motorway link",I111="Exit diverge",I111="Entrance merge",I111="Exit ramp",I111="Entrance ramp"),'Used data'!U111="Yes"),0.96,1))</f>
        <v>1</v>
      </c>
      <c r="V111" s="11">
        <f>IF('Used data'!U111="Irrelevant",1,IF(AND(OR(I111="Motorway link",I111="Exit diverge",I111="Entrance merge",I111="Exit ramp",I111="Entrance ramp"),'Used data'!U111="Yes"),0.79,1))</f>
        <v>1</v>
      </c>
      <c r="W111" s="11">
        <f>IF('Used data'!U111="Irrelevant",1,IF(AND(OR(I111="Motorway link",I111="Exit diverge",I111="Entrance merge",I111="Exit ramp",I111="Entrance ramp"),'Used data'!U111="Yes"),0.94,1))</f>
        <v>1</v>
      </c>
      <c r="X111" s="11">
        <f>IF('Used data'!U111="Irrelevant",1,IF(AND(OR(I111="Motorway link",I111="Exit diverge",I111="Entrance merge",I111="Exit ramp",I111="Entrance ramp"),'Used data'!U111="Yes"),0.97,1))</f>
        <v>1</v>
      </c>
      <c r="Y111" s="11">
        <f>IF(AND(I111="Exit ramp",'Used data'!V111="2-curved diamond ramp"),1.32,IF(AND(I111="Exit ramp",'Used data'!V111="S-shaped ramp"),2.05,IF(AND(I111="Exit ramp",'Used data'!V111="U-shaped ramp"),4.11,IF(AND(I111="Exit ramp",'Used data'!V111="Flyover hook ramp"),5.15,IF(AND(I111="Exit ramp",'Used data'!V111="Directional ramp"),1.07,IF(AND(I111="Entrance ramp",'Used data'!V111="2-curved diamond ramp"),0.93,IF(AND(I111="Entrance ramp",'Used data'!V111="S-shaped ramp"),2.48,IF(AND(I111="Entrance ramp",'Used data'!V111="U-shaped ramp"),4.15,IF(AND(I111="Entrance ramp",'Used data'!V111="Flyover hook ramp"),5.26,IF(AND(I111="Entrance ramp",'Used data'!V111="Directional ramp"),1.42,1))))))))))</f>
        <v>1</v>
      </c>
      <c r="Z111" s="11">
        <f>IF(OR('Used data'!W111="Straight",'Used data'!W111="Irrelevant",'Used data'!X111="Irrelevant",'Used data'!Y111="Irrelevant"),1,1+1.545*1000/32.2*((('Used data'!Y111*3268/3600)/('Used data'!W111/0.306))^2)*('Used data'!X111/1000)/G111)</f>
        <v>1</v>
      </c>
      <c r="AA111" s="11">
        <f>IF(OR('Used data'!W111="Straight",'Used data'!W111="Irrelevant",'Used data'!X111="Irrelevant",'Used data'!Y111="Irrelevant"),1,1+1.961*1000/32.2*((('Used data'!Y111*3268/3600)/('Used data'!W111/0.306))^2)*('Used data'!X111/1000)/G111)</f>
        <v>1</v>
      </c>
      <c r="AB111" s="11">
        <f>IF(OR('Used data'!Z111="Straight",'Used data'!Z111="Irrelevant",'Used data'!AA111="Irrelevant",'Used data'!AB111="Irrelevant"),1,1+1.545*1000/32.2*((('Used data'!AB111*3268/3600)/('Used data'!Z111/0.306))^2)*('Used data'!AA111/1000)/G111)</f>
        <v>1</v>
      </c>
      <c r="AC111" s="11">
        <f>IF(OR('Used data'!Z111="Straight",'Used data'!Z111="Irrelevant",'Used data'!AA111="Irrelevant",'Used data'!AB111="Irrelevant"),1,1+1.961*1000/32.2*((('Used data'!AB111*3268/3600)/('Used data'!Z111/0.306))^2)*('Used data'!AA111/1000)/G111)</f>
        <v>1</v>
      </c>
      <c r="AD111" s="11">
        <f>IF(OR('Used data'!AC111="Irrelevant",'Used data'!AC111="No"),1,IF(AND('Used data'!AC111="Yes",OR('Used data'!Q111&lt;301,'Used data'!S111&lt;301)),1-(0.5*('Used data'!R111+'Used data'!T111)/('Used data'!G111*1000)),IF(AND('Used data'!AC111="Yes",OR('Used data'!Q111&lt;601,'Used data'!S111&lt;601)),1-(0.25*('Used data'!R111+'Used data'!T111)/('Used data'!G111*1000)),1)))</f>
        <v>1</v>
      </c>
      <c r="AE111" s="11">
        <f>IF(OR('Used data'!AC111="Irrelevant",'Used data'!AC111="No"),1,IF(AND('Used data'!AC111="Yes",OR('Used data'!Q111&lt;301,'Used data'!S111&lt;301)),1-(0.4*('Used data'!R111+'Used data'!T111)/('Used data'!G111*1000)),IF(AND('Used data'!AC111="Yes",OR('Used data'!Q111&lt;601,'Used data'!S111&lt;601)),1-(0.2*('Used data'!R111+'Used data'!T111)/('Used data'!G111*1000)),1)))</f>
        <v>1</v>
      </c>
      <c r="AF111" s="11">
        <f>IF('Used data'!AD111="110 kph",0.79,1)</f>
        <v>1</v>
      </c>
      <c r="AG111" s="11">
        <f>IF('Used data'!AD111="110 kph",0.94,1)</f>
        <v>1</v>
      </c>
      <c r="AH111" s="11">
        <f>IF('Used data'!AD111="110 kph",0.66,1)</f>
        <v>1</v>
      </c>
      <c r="AI111" s="11">
        <f>IF('Used data'!AD111="110 kph",0.82,1)</f>
        <v>1</v>
      </c>
      <c r="AJ111" s="11">
        <f>IF(AND('Used data'!AE111="Yes",I111="Entrance merge"),0.65*'Used data'!AF111+1-'Used data'!AF111,1)</f>
        <v>1</v>
      </c>
      <c r="AK111" s="12" t="str">
        <f t="shared" si="7"/>
        <v/>
      </c>
      <c r="AL111" s="12" t="str">
        <f t="shared" si="8"/>
        <v/>
      </c>
      <c r="AM111" s="12" t="str">
        <f t="shared" si="9"/>
        <v/>
      </c>
      <c r="AN111" s="12" t="str">
        <f t="shared" si="10"/>
        <v/>
      </c>
      <c r="AO111" s="12" t="str">
        <f t="shared" si="11"/>
        <v/>
      </c>
      <c r="AP111" s="12" t="str">
        <f t="shared" si="12"/>
        <v/>
      </c>
      <c r="AQ111" s="4" t="str">
        <f t="shared" si="13"/>
        <v/>
      </c>
    </row>
    <row r="112" spans="1:43" x14ac:dyDescent="0.3">
      <c r="A112" s="4" t="str">
        <f>IF('Input data'!A127="","",'Input data'!A127)</f>
        <v/>
      </c>
      <c r="B112" s="4" t="str">
        <f>IF('Input data'!B127="","",'Input data'!B127)</f>
        <v/>
      </c>
      <c r="C112" s="4" t="str">
        <f>IF('Input data'!C127="","",'Input data'!C127)</f>
        <v/>
      </c>
      <c r="D112" s="4" t="str">
        <f>IF('Input data'!D127="","",'Input data'!D127)</f>
        <v/>
      </c>
      <c r="E112" s="4" t="str">
        <f>IF('Input data'!E127="","",'Input data'!E127)</f>
        <v/>
      </c>
      <c r="F112" s="4" t="str">
        <f>IF('Input data'!F127="","",'Input data'!F127)</f>
        <v/>
      </c>
      <c r="G112" s="4">
        <f>IF('Input data'!G127="","",'Input data'!G127)</f>
        <v>0</v>
      </c>
      <c r="H112" s="4" t="str">
        <f>IF('Input data'!H127&gt;0.5,'Input data'!H127,"")</f>
        <v/>
      </c>
      <c r="I112" s="4" t="str">
        <f>IF('Input data'!I127="","",'Input data'!I127)</f>
        <v/>
      </c>
      <c r="J112" s="11">
        <f>IF('Used data'!J112="Irrelevant",1,IF('Used data'!J112&gt;3,1.2,1))</f>
        <v>1</v>
      </c>
      <c r="K112" s="11">
        <f>IF('Used data'!K112="Irrelevant",1,IF(AND(OR(I112="Motorway link",I112="Exit diverge",I112="Entrance merge"),'Used data'!K112&lt;3.5),1+(3.5-'Used data'!K112)*0.12,IF(AND(OR(I112="Exit ramp",I112="Entrance ramp"),'Used data'!K112&lt;3.5),1+(3.5-'Used data'!K112)*0.16,1)))</f>
        <v>1</v>
      </c>
      <c r="L112" s="11">
        <f>IF('Used data'!L112="Irrelevant",1,IF(AND('Used data'!L112="Yes",'Used data'!J112=2),0.6*'Used data'!M112+(1-'Used data'!M112),IF(AND('Used data'!L112="Yes",'Used data'!J112=3),0.7*'Used data'!M112+(1-'Used data'!M112),IF(AND('Used data'!L112="Yes",'Used data'!J112=4),0.76*'Used data'!M112+(1-'Used data'!M112),IF(AND('Used data'!L112="Yes",'Used data'!J112&gt;4.99999999),0.8*'Used data'!M112+(1-'Used data'!M112),1)))))</f>
        <v>1</v>
      </c>
      <c r="M112" s="11">
        <f>IF('Used data'!L112="Irrelevant",1,IF(AND('Used data'!L112="Yes",'Used data'!J112=2),0.8*'Used data'!M112+(1-'Used data'!M112),IF(AND('Used data'!L112="Yes",'Used data'!J112=3),0.85*'Used data'!M112+(1-'Used data'!M112),IF(AND('Used data'!L112="Yes",'Used data'!J112=4),0.88*'Used data'!M112+(1-'Used data'!M112),IF(AND('Used data'!L112="Yes",'Used data'!J112&gt;4.99999999),0.9*'Used data'!M112+(1-'Used data'!M112),1)))))</f>
        <v>1</v>
      </c>
      <c r="N112" s="11">
        <f>IF('Used data'!N112="Irrelevant",1,IF(AND(OR(I112="Motorway link",I112="Exit diverge",I112="Entrance merge"),'Used data'!N112&lt;3),1+(3-'Used data'!N112)*0.09333333,1))</f>
        <v>1</v>
      </c>
      <c r="O112" s="11">
        <f>IF('Used data'!N112="Irrelevant",1,IF(AND(OR(I112="Motorway link",I112="Exit diverge",I112="Entrance merge"),'Used data'!N112&lt;3),1+(3-'Used data'!N112)*0.19666667,1))</f>
        <v>1</v>
      </c>
      <c r="P112" s="11">
        <f>IF('Used data'!O112="Irrelevant",1,IF(AND(OR(I112="Motorway link",I112="Exit diverge",I112="Entrance merge"),'Used data'!O112&lt;3.00000001),1+(0.5-'Used data'!O112)*0.04,IF(AND(OR(I112="Exit ramp",I112="Entrance ramp"),'Used data'!O112&lt;3.00000001),1+(0.5-'Used data'!O112)*0.08,IF(OR(I112="Motorway link",I112="Exit diverge",I112="Entrance merge"),0.9,0.8))))</f>
        <v>1</v>
      </c>
      <c r="Q112" s="11">
        <f>IF('Used data'!P112="Irrelevant",1,IF(AND(OR(I112="Motorway link",I112="Exit diverge",I112="Entrance merge"),'Used data'!P112&lt;11.00000001),1+(5-'Used data'!P112)*0.01,0.94))</f>
        <v>1</v>
      </c>
      <c r="R112" s="11">
        <f>IF(OR('Used data'!Q112="Irrelevant",'Used data'!R112="Irrelevant",'Used data'!Q112="Straight"),1,IF(AND(OR(I112="Motorway link",I112="Exit diverge",I112="Entrance merge"),'Used data'!Q112&lt;4000),(EXP(0.1096*1746.5/'Used data'!Q112)/EXP(0.1096*1746.5/4000))*('Used data'!R112/1000)/G112+(G112-'Used data'!R112/1000)/G112,1))</f>
        <v>1</v>
      </c>
      <c r="S112" s="11">
        <f>IF(OR('Used data'!S112="Irrelevant",'Used data'!T112="Irrelevant",'Used data'!S112="Straight"),1,IF(AND(OR(I112="Motorway link",I112="Exit diverge",I112="Entrance merge"),'Used data'!S112&lt;4000),(EXP(0.1096*1746.5/'Used data'!S112)/EXP(0.1096*1746.5/4000))*('Used data'!T112/1000)/G112+(G112-'Used data'!T112/1000)/G112,1))</f>
        <v>1</v>
      </c>
      <c r="T112" s="11">
        <f>IF('Used data'!U112="Irrelevant",1,IF(AND(OR(I112="Motorway link",I112="Exit diverge",I112="Entrance merge",I112="Exit ramp",I112="Entrance ramp"),'Used data'!U112="Yes"),0.95,1))</f>
        <v>1</v>
      </c>
      <c r="U112" s="11">
        <f>IF('Used data'!U112="Irrelevant",1,IF(AND(OR(I112="Motorway link",I112="Exit diverge",I112="Entrance merge",I112="Exit ramp",I112="Entrance ramp"),'Used data'!U112="Yes"),0.96,1))</f>
        <v>1</v>
      </c>
      <c r="V112" s="11">
        <f>IF('Used data'!U112="Irrelevant",1,IF(AND(OR(I112="Motorway link",I112="Exit diverge",I112="Entrance merge",I112="Exit ramp",I112="Entrance ramp"),'Used data'!U112="Yes"),0.79,1))</f>
        <v>1</v>
      </c>
      <c r="W112" s="11">
        <f>IF('Used data'!U112="Irrelevant",1,IF(AND(OR(I112="Motorway link",I112="Exit diverge",I112="Entrance merge",I112="Exit ramp",I112="Entrance ramp"),'Used data'!U112="Yes"),0.94,1))</f>
        <v>1</v>
      </c>
      <c r="X112" s="11">
        <f>IF('Used data'!U112="Irrelevant",1,IF(AND(OR(I112="Motorway link",I112="Exit diverge",I112="Entrance merge",I112="Exit ramp",I112="Entrance ramp"),'Used data'!U112="Yes"),0.97,1))</f>
        <v>1</v>
      </c>
      <c r="Y112" s="11">
        <f>IF(AND(I112="Exit ramp",'Used data'!V112="2-curved diamond ramp"),1.32,IF(AND(I112="Exit ramp",'Used data'!V112="S-shaped ramp"),2.05,IF(AND(I112="Exit ramp",'Used data'!V112="U-shaped ramp"),4.11,IF(AND(I112="Exit ramp",'Used data'!V112="Flyover hook ramp"),5.15,IF(AND(I112="Exit ramp",'Used data'!V112="Directional ramp"),1.07,IF(AND(I112="Entrance ramp",'Used data'!V112="2-curved diamond ramp"),0.93,IF(AND(I112="Entrance ramp",'Used data'!V112="S-shaped ramp"),2.48,IF(AND(I112="Entrance ramp",'Used data'!V112="U-shaped ramp"),4.15,IF(AND(I112="Entrance ramp",'Used data'!V112="Flyover hook ramp"),5.26,IF(AND(I112="Entrance ramp",'Used data'!V112="Directional ramp"),1.42,1))))))))))</f>
        <v>1</v>
      </c>
      <c r="Z112" s="11">
        <f>IF(OR('Used data'!W112="Straight",'Used data'!W112="Irrelevant",'Used data'!X112="Irrelevant",'Used data'!Y112="Irrelevant"),1,1+1.545*1000/32.2*((('Used data'!Y112*3268/3600)/('Used data'!W112/0.306))^2)*('Used data'!X112/1000)/G112)</f>
        <v>1</v>
      </c>
      <c r="AA112" s="11">
        <f>IF(OR('Used data'!W112="Straight",'Used data'!W112="Irrelevant",'Used data'!X112="Irrelevant",'Used data'!Y112="Irrelevant"),1,1+1.961*1000/32.2*((('Used data'!Y112*3268/3600)/('Used data'!W112/0.306))^2)*('Used data'!X112/1000)/G112)</f>
        <v>1</v>
      </c>
      <c r="AB112" s="11">
        <f>IF(OR('Used data'!Z112="Straight",'Used data'!Z112="Irrelevant",'Used data'!AA112="Irrelevant",'Used data'!AB112="Irrelevant"),1,1+1.545*1000/32.2*((('Used data'!AB112*3268/3600)/('Used data'!Z112/0.306))^2)*('Used data'!AA112/1000)/G112)</f>
        <v>1</v>
      </c>
      <c r="AC112" s="11">
        <f>IF(OR('Used data'!Z112="Straight",'Used data'!Z112="Irrelevant",'Used data'!AA112="Irrelevant",'Used data'!AB112="Irrelevant"),1,1+1.961*1000/32.2*((('Used data'!AB112*3268/3600)/('Used data'!Z112/0.306))^2)*('Used data'!AA112/1000)/G112)</f>
        <v>1</v>
      </c>
      <c r="AD112" s="11">
        <f>IF(OR('Used data'!AC112="Irrelevant",'Used data'!AC112="No"),1,IF(AND('Used data'!AC112="Yes",OR('Used data'!Q112&lt;301,'Used data'!S112&lt;301)),1-(0.5*('Used data'!R112+'Used data'!T112)/('Used data'!G112*1000)),IF(AND('Used data'!AC112="Yes",OR('Used data'!Q112&lt;601,'Used data'!S112&lt;601)),1-(0.25*('Used data'!R112+'Used data'!T112)/('Used data'!G112*1000)),1)))</f>
        <v>1</v>
      </c>
      <c r="AE112" s="11">
        <f>IF(OR('Used data'!AC112="Irrelevant",'Used data'!AC112="No"),1,IF(AND('Used data'!AC112="Yes",OR('Used data'!Q112&lt;301,'Used data'!S112&lt;301)),1-(0.4*('Used data'!R112+'Used data'!T112)/('Used data'!G112*1000)),IF(AND('Used data'!AC112="Yes",OR('Used data'!Q112&lt;601,'Used data'!S112&lt;601)),1-(0.2*('Used data'!R112+'Used data'!T112)/('Used data'!G112*1000)),1)))</f>
        <v>1</v>
      </c>
      <c r="AF112" s="11">
        <f>IF('Used data'!AD112="110 kph",0.79,1)</f>
        <v>1</v>
      </c>
      <c r="AG112" s="11">
        <f>IF('Used data'!AD112="110 kph",0.94,1)</f>
        <v>1</v>
      </c>
      <c r="AH112" s="11">
        <f>IF('Used data'!AD112="110 kph",0.66,1)</f>
        <v>1</v>
      </c>
      <c r="AI112" s="11">
        <f>IF('Used data'!AD112="110 kph",0.82,1)</f>
        <v>1</v>
      </c>
      <c r="AJ112" s="11">
        <f>IF(AND('Used data'!AE112="Yes",I112="Entrance merge"),0.65*'Used data'!AF112+1-'Used data'!AF112,1)</f>
        <v>1</v>
      </c>
      <c r="AK112" s="12" t="str">
        <f t="shared" si="7"/>
        <v/>
      </c>
      <c r="AL112" s="12" t="str">
        <f t="shared" si="8"/>
        <v/>
      </c>
      <c r="AM112" s="12" t="str">
        <f t="shared" si="9"/>
        <v/>
      </c>
      <c r="AN112" s="12" t="str">
        <f t="shared" si="10"/>
        <v/>
      </c>
      <c r="AO112" s="12" t="str">
        <f t="shared" si="11"/>
        <v/>
      </c>
      <c r="AP112" s="12" t="str">
        <f t="shared" si="12"/>
        <v/>
      </c>
      <c r="AQ112" s="4" t="str">
        <f t="shared" si="13"/>
        <v/>
      </c>
    </row>
    <row r="113" spans="1:43" x14ac:dyDescent="0.3">
      <c r="A113" s="4" t="str">
        <f>IF('Input data'!A128="","",'Input data'!A128)</f>
        <v/>
      </c>
      <c r="B113" s="4" t="str">
        <f>IF('Input data'!B128="","",'Input data'!B128)</f>
        <v/>
      </c>
      <c r="C113" s="4" t="str">
        <f>IF('Input data'!C128="","",'Input data'!C128)</f>
        <v/>
      </c>
      <c r="D113" s="4" t="str">
        <f>IF('Input data'!D128="","",'Input data'!D128)</f>
        <v/>
      </c>
      <c r="E113" s="4" t="str">
        <f>IF('Input data'!E128="","",'Input data'!E128)</f>
        <v/>
      </c>
      <c r="F113" s="4" t="str">
        <f>IF('Input data'!F128="","",'Input data'!F128)</f>
        <v/>
      </c>
      <c r="G113" s="4">
        <f>IF('Input data'!G128="","",'Input data'!G128)</f>
        <v>0</v>
      </c>
      <c r="H113" s="4" t="str">
        <f>IF('Input data'!H128&gt;0.5,'Input data'!H128,"")</f>
        <v/>
      </c>
      <c r="I113" s="4" t="str">
        <f>IF('Input data'!I128="","",'Input data'!I128)</f>
        <v/>
      </c>
      <c r="J113" s="11">
        <f>IF('Used data'!J113="Irrelevant",1,IF('Used data'!J113&gt;3,1.2,1))</f>
        <v>1</v>
      </c>
      <c r="K113" s="11">
        <f>IF('Used data'!K113="Irrelevant",1,IF(AND(OR(I113="Motorway link",I113="Exit diverge",I113="Entrance merge"),'Used data'!K113&lt;3.5),1+(3.5-'Used data'!K113)*0.12,IF(AND(OR(I113="Exit ramp",I113="Entrance ramp"),'Used data'!K113&lt;3.5),1+(3.5-'Used data'!K113)*0.16,1)))</f>
        <v>1</v>
      </c>
      <c r="L113" s="11">
        <f>IF('Used data'!L113="Irrelevant",1,IF(AND('Used data'!L113="Yes",'Used data'!J113=2),0.6*'Used data'!M113+(1-'Used data'!M113),IF(AND('Used data'!L113="Yes",'Used data'!J113=3),0.7*'Used data'!M113+(1-'Used data'!M113),IF(AND('Used data'!L113="Yes",'Used data'!J113=4),0.76*'Used data'!M113+(1-'Used data'!M113),IF(AND('Used data'!L113="Yes",'Used data'!J113&gt;4.99999999),0.8*'Used data'!M113+(1-'Used data'!M113),1)))))</f>
        <v>1</v>
      </c>
      <c r="M113" s="11">
        <f>IF('Used data'!L113="Irrelevant",1,IF(AND('Used data'!L113="Yes",'Used data'!J113=2),0.8*'Used data'!M113+(1-'Used data'!M113),IF(AND('Used data'!L113="Yes",'Used data'!J113=3),0.85*'Used data'!M113+(1-'Used data'!M113),IF(AND('Used data'!L113="Yes",'Used data'!J113=4),0.88*'Used data'!M113+(1-'Used data'!M113),IF(AND('Used data'!L113="Yes",'Used data'!J113&gt;4.99999999),0.9*'Used data'!M113+(1-'Used data'!M113),1)))))</f>
        <v>1</v>
      </c>
      <c r="N113" s="11">
        <f>IF('Used data'!N113="Irrelevant",1,IF(AND(OR(I113="Motorway link",I113="Exit diverge",I113="Entrance merge"),'Used data'!N113&lt;3),1+(3-'Used data'!N113)*0.09333333,1))</f>
        <v>1</v>
      </c>
      <c r="O113" s="11">
        <f>IF('Used data'!N113="Irrelevant",1,IF(AND(OR(I113="Motorway link",I113="Exit diverge",I113="Entrance merge"),'Used data'!N113&lt;3),1+(3-'Used data'!N113)*0.19666667,1))</f>
        <v>1</v>
      </c>
      <c r="P113" s="11">
        <f>IF('Used data'!O113="Irrelevant",1,IF(AND(OR(I113="Motorway link",I113="Exit diverge",I113="Entrance merge"),'Used data'!O113&lt;3.00000001),1+(0.5-'Used data'!O113)*0.04,IF(AND(OR(I113="Exit ramp",I113="Entrance ramp"),'Used data'!O113&lt;3.00000001),1+(0.5-'Used data'!O113)*0.08,IF(OR(I113="Motorway link",I113="Exit diverge",I113="Entrance merge"),0.9,0.8))))</f>
        <v>1</v>
      </c>
      <c r="Q113" s="11">
        <f>IF('Used data'!P113="Irrelevant",1,IF(AND(OR(I113="Motorway link",I113="Exit diverge",I113="Entrance merge"),'Used data'!P113&lt;11.00000001),1+(5-'Used data'!P113)*0.01,0.94))</f>
        <v>1</v>
      </c>
      <c r="R113" s="11">
        <f>IF(OR('Used data'!Q113="Irrelevant",'Used data'!R113="Irrelevant",'Used data'!Q113="Straight"),1,IF(AND(OR(I113="Motorway link",I113="Exit diverge",I113="Entrance merge"),'Used data'!Q113&lt;4000),(EXP(0.1096*1746.5/'Used data'!Q113)/EXP(0.1096*1746.5/4000))*('Used data'!R113/1000)/G113+(G113-'Used data'!R113/1000)/G113,1))</f>
        <v>1</v>
      </c>
      <c r="S113" s="11">
        <f>IF(OR('Used data'!S113="Irrelevant",'Used data'!T113="Irrelevant",'Used data'!S113="Straight"),1,IF(AND(OR(I113="Motorway link",I113="Exit diverge",I113="Entrance merge"),'Used data'!S113&lt;4000),(EXP(0.1096*1746.5/'Used data'!S113)/EXP(0.1096*1746.5/4000))*('Used data'!T113/1000)/G113+(G113-'Used data'!T113/1000)/G113,1))</f>
        <v>1</v>
      </c>
      <c r="T113" s="11">
        <f>IF('Used data'!U113="Irrelevant",1,IF(AND(OR(I113="Motorway link",I113="Exit diverge",I113="Entrance merge",I113="Exit ramp",I113="Entrance ramp"),'Used data'!U113="Yes"),0.95,1))</f>
        <v>1</v>
      </c>
      <c r="U113" s="11">
        <f>IF('Used data'!U113="Irrelevant",1,IF(AND(OR(I113="Motorway link",I113="Exit diverge",I113="Entrance merge",I113="Exit ramp",I113="Entrance ramp"),'Used data'!U113="Yes"),0.96,1))</f>
        <v>1</v>
      </c>
      <c r="V113" s="11">
        <f>IF('Used data'!U113="Irrelevant",1,IF(AND(OR(I113="Motorway link",I113="Exit diverge",I113="Entrance merge",I113="Exit ramp",I113="Entrance ramp"),'Used data'!U113="Yes"),0.79,1))</f>
        <v>1</v>
      </c>
      <c r="W113" s="11">
        <f>IF('Used data'!U113="Irrelevant",1,IF(AND(OR(I113="Motorway link",I113="Exit diverge",I113="Entrance merge",I113="Exit ramp",I113="Entrance ramp"),'Used data'!U113="Yes"),0.94,1))</f>
        <v>1</v>
      </c>
      <c r="X113" s="11">
        <f>IF('Used data'!U113="Irrelevant",1,IF(AND(OR(I113="Motorway link",I113="Exit diverge",I113="Entrance merge",I113="Exit ramp",I113="Entrance ramp"),'Used data'!U113="Yes"),0.97,1))</f>
        <v>1</v>
      </c>
      <c r="Y113" s="11">
        <f>IF(AND(I113="Exit ramp",'Used data'!V113="2-curved diamond ramp"),1.32,IF(AND(I113="Exit ramp",'Used data'!V113="S-shaped ramp"),2.05,IF(AND(I113="Exit ramp",'Used data'!V113="U-shaped ramp"),4.11,IF(AND(I113="Exit ramp",'Used data'!V113="Flyover hook ramp"),5.15,IF(AND(I113="Exit ramp",'Used data'!V113="Directional ramp"),1.07,IF(AND(I113="Entrance ramp",'Used data'!V113="2-curved diamond ramp"),0.93,IF(AND(I113="Entrance ramp",'Used data'!V113="S-shaped ramp"),2.48,IF(AND(I113="Entrance ramp",'Used data'!V113="U-shaped ramp"),4.15,IF(AND(I113="Entrance ramp",'Used data'!V113="Flyover hook ramp"),5.26,IF(AND(I113="Entrance ramp",'Used data'!V113="Directional ramp"),1.42,1))))))))))</f>
        <v>1</v>
      </c>
      <c r="Z113" s="11">
        <f>IF(OR('Used data'!W113="Straight",'Used data'!W113="Irrelevant",'Used data'!X113="Irrelevant",'Used data'!Y113="Irrelevant"),1,1+1.545*1000/32.2*((('Used data'!Y113*3268/3600)/('Used data'!W113/0.306))^2)*('Used data'!X113/1000)/G113)</f>
        <v>1</v>
      </c>
      <c r="AA113" s="11">
        <f>IF(OR('Used data'!W113="Straight",'Used data'!W113="Irrelevant",'Used data'!X113="Irrelevant",'Used data'!Y113="Irrelevant"),1,1+1.961*1000/32.2*((('Used data'!Y113*3268/3600)/('Used data'!W113/0.306))^2)*('Used data'!X113/1000)/G113)</f>
        <v>1</v>
      </c>
      <c r="AB113" s="11">
        <f>IF(OR('Used data'!Z113="Straight",'Used data'!Z113="Irrelevant",'Used data'!AA113="Irrelevant",'Used data'!AB113="Irrelevant"),1,1+1.545*1000/32.2*((('Used data'!AB113*3268/3600)/('Used data'!Z113/0.306))^2)*('Used data'!AA113/1000)/G113)</f>
        <v>1</v>
      </c>
      <c r="AC113" s="11">
        <f>IF(OR('Used data'!Z113="Straight",'Used data'!Z113="Irrelevant",'Used data'!AA113="Irrelevant",'Used data'!AB113="Irrelevant"),1,1+1.961*1000/32.2*((('Used data'!AB113*3268/3600)/('Used data'!Z113/0.306))^2)*('Used data'!AA113/1000)/G113)</f>
        <v>1</v>
      </c>
      <c r="AD113" s="11">
        <f>IF(OR('Used data'!AC113="Irrelevant",'Used data'!AC113="No"),1,IF(AND('Used data'!AC113="Yes",OR('Used data'!Q113&lt;301,'Used data'!S113&lt;301)),1-(0.5*('Used data'!R113+'Used data'!T113)/('Used data'!G113*1000)),IF(AND('Used data'!AC113="Yes",OR('Used data'!Q113&lt;601,'Used data'!S113&lt;601)),1-(0.25*('Used data'!R113+'Used data'!T113)/('Used data'!G113*1000)),1)))</f>
        <v>1</v>
      </c>
      <c r="AE113" s="11">
        <f>IF(OR('Used data'!AC113="Irrelevant",'Used data'!AC113="No"),1,IF(AND('Used data'!AC113="Yes",OR('Used data'!Q113&lt;301,'Used data'!S113&lt;301)),1-(0.4*('Used data'!R113+'Used data'!T113)/('Used data'!G113*1000)),IF(AND('Used data'!AC113="Yes",OR('Used data'!Q113&lt;601,'Used data'!S113&lt;601)),1-(0.2*('Used data'!R113+'Used data'!T113)/('Used data'!G113*1000)),1)))</f>
        <v>1</v>
      </c>
      <c r="AF113" s="11">
        <f>IF('Used data'!AD113="110 kph",0.79,1)</f>
        <v>1</v>
      </c>
      <c r="AG113" s="11">
        <f>IF('Used data'!AD113="110 kph",0.94,1)</f>
        <v>1</v>
      </c>
      <c r="AH113" s="11">
        <f>IF('Used data'!AD113="110 kph",0.66,1)</f>
        <v>1</v>
      </c>
      <c r="AI113" s="11">
        <f>IF('Used data'!AD113="110 kph",0.82,1)</f>
        <v>1</v>
      </c>
      <c r="AJ113" s="11">
        <f>IF(AND('Used data'!AE113="Yes",I113="Entrance merge"),0.65*'Used data'!AF113+1-'Used data'!AF113,1)</f>
        <v>1</v>
      </c>
      <c r="AK113" s="12" t="str">
        <f t="shared" si="7"/>
        <v/>
      </c>
      <c r="AL113" s="12" t="str">
        <f t="shared" si="8"/>
        <v/>
      </c>
      <c r="AM113" s="12" t="str">
        <f t="shared" si="9"/>
        <v/>
      </c>
      <c r="AN113" s="12" t="str">
        <f t="shared" si="10"/>
        <v/>
      </c>
      <c r="AO113" s="12" t="str">
        <f t="shared" si="11"/>
        <v/>
      </c>
      <c r="AP113" s="12" t="str">
        <f t="shared" si="12"/>
        <v/>
      </c>
      <c r="AQ113" s="4" t="str">
        <f t="shared" si="13"/>
        <v/>
      </c>
    </row>
    <row r="114" spans="1:43" x14ac:dyDescent="0.3">
      <c r="A114" s="4" t="str">
        <f>IF('Input data'!A129="","",'Input data'!A129)</f>
        <v/>
      </c>
      <c r="B114" s="4" t="str">
        <f>IF('Input data'!B129="","",'Input data'!B129)</f>
        <v/>
      </c>
      <c r="C114" s="4" t="str">
        <f>IF('Input data'!C129="","",'Input data'!C129)</f>
        <v/>
      </c>
      <c r="D114" s="4" t="str">
        <f>IF('Input data'!D129="","",'Input data'!D129)</f>
        <v/>
      </c>
      <c r="E114" s="4" t="str">
        <f>IF('Input data'!E129="","",'Input data'!E129)</f>
        <v/>
      </c>
      <c r="F114" s="4" t="str">
        <f>IF('Input data'!F129="","",'Input data'!F129)</f>
        <v/>
      </c>
      <c r="G114" s="4">
        <f>IF('Input data'!G129="","",'Input data'!G129)</f>
        <v>0</v>
      </c>
      <c r="H114" s="4" t="str">
        <f>IF('Input data'!H129&gt;0.5,'Input data'!H129,"")</f>
        <v/>
      </c>
      <c r="I114" s="4" t="str">
        <f>IF('Input data'!I129="","",'Input data'!I129)</f>
        <v/>
      </c>
      <c r="J114" s="11">
        <f>IF('Used data'!J114="Irrelevant",1,IF('Used data'!J114&gt;3,1.2,1))</f>
        <v>1</v>
      </c>
      <c r="K114" s="11">
        <f>IF('Used data'!K114="Irrelevant",1,IF(AND(OR(I114="Motorway link",I114="Exit diverge",I114="Entrance merge"),'Used data'!K114&lt;3.5),1+(3.5-'Used data'!K114)*0.12,IF(AND(OR(I114="Exit ramp",I114="Entrance ramp"),'Used data'!K114&lt;3.5),1+(3.5-'Used data'!K114)*0.16,1)))</f>
        <v>1</v>
      </c>
      <c r="L114" s="11">
        <f>IF('Used data'!L114="Irrelevant",1,IF(AND('Used data'!L114="Yes",'Used data'!J114=2),0.6*'Used data'!M114+(1-'Used data'!M114),IF(AND('Used data'!L114="Yes",'Used data'!J114=3),0.7*'Used data'!M114+(1-'Used data'!M114),IF(AND('Used data'!L114="Yes",'Used data'!J114=4),0.76*'Used data'!M114+(1-'Used data'!M114),IF(AND('Used data'!L114="Yes",'Used data'!J114&gt;4.99999999),0.8*'Used data'!M114+(1-'Used data'!M114),1)))))</f>
        <v>1</v>
      </c>
      <c r="M114" s="11">
        <f>IF('Used data'!L114="Irrelevant",1,IF(AND('Used data'!L114="Yes",'Used data'!J114=2),0.8*'Used data'!M114+(1-'Used data'!M114),IF(AND('Used data'!L114="Yes",'Used data'!J114=3),0.85*'Used data'!M114+(1-'Used data'!M114),IF(AND('Used data'!L114="Yes",'Used data'!J114=4),0.88*'Used data'!M114+(1-'Used data'!M114),IF(AND('Used data'!L114="Yes",'Used data'!J114&gt;4.99999999),0.9*'Used data'!M114+(1-'Used data'!M114),1)))))</f>
        <v>1</v>
      </c>
      <c r="N114" s="11">
        <f>IF('Used data'!N114="Irrelevant",1,IF(AND(OR(I114="Motorway link",I114="Exit diverge",I114="Entrance merge"),'Used data'!N114&lt;3),1+(3-'Used data'!N114)*0.09333333,1))</f>
        <v>1</v>
      </c>
      <c r="O114" s="11">
        <f>IF('Used data'!N114="Irrelevant",1,IF(AND(OR(I114="Motorway link",I114="Exit diverge",I114="Entrance merge"),'Used data'!N114&lt;3),1+(3-'Used data'!N114)*0.19666667,1))</f>
        <v>1</v>
      </c>
      <c r="P114" s="11">
        <f>IF('Used data'!O114="Irrelevant",1,IF(AND(OR(I114="Motorway link",I114="Exit diverge",I114="Entrance merge"),'Used data'!O114&lt;3.00000001),1+(0.5-'Used data'!O114)*0.04,IF(AND(OR(I114="Exit ramp",I114="Entrance ramp"),'Used data'!O114&lt;3.00000001),1+(0.5-'Used data'!O114)*0.08,IF(OR(I114="Motorway link",I114="Exit diverge",I114="Entrance merge"),0.9,0.8))))</f>
        <v>1</v>
      </c>
      <c r="Q114" s="11">
        <f>IF('Used data'!P114="Irrelevant",1,IF(AND(OR(I114="Motorway link",I114="Exit diverge",I114="Entrance merge"),'Used data'!P114&lt;11.00000001),1+(5-'Used data'!P114)*0.01,0.94))</f>
        <v>1</v>
      </c>
      <c r="R114" s="11">
        <f>IF(OR('Used data'!Q114="Irrelevant",'Used data'!R114="Irrelevant",'Used data'!Q114="Straight"),1,IF(AND(OR(I114="Motorway link",I114="Exit diverge",I114="Entrance merge"),'Used data'!Q114&lt;4000),(EXP(0.1096*1746.5/'Used data'!Q114)/EXP(0.1096*1746.5/4000))*('Used data'!R114/1000)/G114+(G114-'Used data'!R114/1000)/G114,1))</f>
        <v>1</v>
      </c>
      <c r="S114" s="11">
        <f>IF(OR('Used data'!S114="Irrelevant",'Used data'!T114="Irrelevant",'Used data'!S114="Straight"),1,IF(AND(OR(I114="Motorway link",I114="Exit diverge",I114="Entrance merge"),'Used data'!S114&lt;4000),(EXP(0.1096*1746.5/'Used data'!S114)/EXP(0.1096*1746.5/4000))*('Used data'!T114/1000)/G114+(G114-'Used data'!T114/1000)/G114,1))</f>
        <v>1</v>
      </c>
      <c r="T114" s="11">
        <f>IF('Used data'!U114="Irrelevant",1,IF(AND(OR(I114="Motorway link",I114="Exit diverge",I114="Entrance merge",I114="Exit ramp",I114="Entrance ramp"),'Used data'!U114="Yes"),0.95,1))</f>
        <v>1</v>
      </c>
      <c r="U114" s="11">
        <f>IF('Used data'!U114="Irrelevant",1,IF(AND(OR(I114="Motorway link",I114="Exit diverge",I114="Entrance merge",I114="Exit ramp",I114="Entrance ramp"),'Used data'!U114="Yes"),0.96,1))</f>
        <v>1</v>
      </c>
      <c r="V114" s="11">
        <f>IF('Used data'!U114="Irrelevant",1,IF(AND(OR(I114="Motorway link",I114="Exit diverge",I114="Entrance merge",I114="Exit ramp",I114="Entrance ramp"),'Used data'!U114="Yes"),0.79,1))</f>
        <v>1</v>
      </c>
      <c r="W114" s="11">
        <f>IF('Used data'!U114="Irrelevant",1,IF(AND(OR(I114="Motorway link",I114="Exit diverge",I114="Entrance merge",I114="Exit ramp",I114="Entrance ramp"),'Used data'!U114="Yes"),0.94,1))</f>
        <v>1</v>
      </c>
      <c r="X114" s="11">
        <f>IF('Used data'!U114="Irrelevant",1,IF(AND(OR(I114="Motorway link",I114="Exit diverge",I114="Entrance merge",I114="Exit ramp",I114="Entrance ramp"),'Used data'!U114="Yes"),0.97,1))</f>
        <v>1</v>
      </c>
      <c r="Y114" s="11">
        <f>IF(AND(I114="Exit ramp",'Used data'!V114="2-curved diamond ramp"),1.32,IF(AND(I114="Exit ramp",'Used data'!V114="S-shaped ramp"),2.05,IF(AND(I114="Exit ramp",'Used data'!V114="U-shaped ramp"),4.11,IF(AND(I114="Exit ramp",'Used data'!V114="Flyover hook ramp"),5.15,IF(AND(I114="Exit ramp",'Used data'!V114="Directional ramp"),1.07,IF(AND(I114="Entrance ramp",'Used data'!V114="2-curved diamond ramp"),0.93,IF(AND(I114="Entrance ramp",'Used data'!V114="S-shaped ramp"),2.48,IF(AND(I114="Entrance ramp",'Used data'!V114="U-shaped ramp"),4.15,IF(AND(I114="Entrance ramp",'Used data'!V114="Flyover hook ramp"),5.26,IF(AND(I114="Entrance ramp",'Used data'!V114="Directional ramp"),1.42,1))))))))))</f>
        <v>1</v>
      </c>
      <c r="Z114" s="11">
        <f>IF(OR('Used data'!W114="Straight",'Used data'!W114="Irrelevant",'Used data'!X114="Irrelevant",'Used data'!Y114="Irrelevant"),1,1+1.545*1000/32.2*((('Used data'!Y114*3268/3600)/('Used data'!W114/0.306))^2)*('Used data'!X114/1000)/G114)</f>
        <v>1</v>
      </c>
      <c r="AA114" s="11">
        <f>IF(OR('Used data'!W114="Straight",'Used data'!W114="Irrelevant",'Used data'!X114="Irrelevant",'Used data'!Y114="Irrelevant"),1,1+1.961*1000/32.2*((('Used data'!Y114*3268/3600)/('Used data'!W114/0.306))^2)*('Used data'!X114/1000)/G114)</f>
        <v>1</v>
      </c>
      <c r="AB114" s="11">
        <f>IF(OR('Used data'!Z114="Straight",'Used data'!Z114="Irrelevant",'Used data'!AA114="Irrelevant",'Used data'!AB114="Irrelevant"),1,1+1.545*1000/32.2*((('Used data'!AB114*3268/3600)/('Used data'!Z114/0.306))^2)*('Used data'!AA114/1000)/G114)</f>
        <v>1</v>
      </c>
      <c r="AC114" s="11">
        <f>IF(OR('Used data'!Z114="Straight",'Used data'!Z114="Irrelevant",'Used data'!AA114="Irrelevant",'Used data'!AB114="Irrelevant"),1,1+1.961*1000/32.2*((('Used data'!AB114*3268/3600)/('Used data'!Z114/0.306))^2)*('Used data'!AA114/1000)/G114)</f>
        <v>1</v>
      </c>
      <c r="AD114" s="11">
        <f>IF(OR('Used data'!AC114="Irrelevant",'Used data'!AC114="No"),1,IF(AND('Used data'!AC114="Yes",OR('Used data'!Q114&lt;301,'Used data'!S114&lt;301)),1-(0.5*('Used data'!R114+'Used data'!T114)/('Used data'!G114*1000)),IF(AND('Used data'!AC114="Yes",OR('Used data'!Q114&lt;601,'Used data'!S114&lt;601)),1-(0.25*('Used data'!R114+'Used data'!T114)/('Used data'!G114*1000)),1)))</f>
        <v>1</v>
      </c>
      <c r="AE114" s="11">
        <f>IF(OR('Used data'!AC114="Irrelevant",'Used data'!AC114="No"),1,IF(AND('Used data'!AC114="Yes",OR('Used data'!Q114&lt;301,'Used data'!S114&lt;301)),1-(0.4*('Used data'!R114+'Used data'!T114)/('Used data'!G114*1000)),IF(AND('Used data'!AC114="Yes",OR('Used data'!Q114&lt;601,'Used data'!S114&lt;601)),1-(0.2*('Used data'!R114+'Used data'!T114)/('Used data'!G114*1000)),1)))</f>
        <v>1</v>
      </c>
      <c r="AF114" s="11">
        <f>IF('Used data'!AD114="110 kph",0.79,1)</f>
        <v>1</v>
      </c>
      <c r="AG114" s="11">
        <f>IF('Used data'!AD114="110 kph",0.94,1)</f>
        <v>1</v>
      </c>
      <c r="AH114" s="11">
        <f>IF('Used data'!AD114="110 kph",0.66,1)</f>
        <v>1</v>
      </c>
      <c r="AI114" s="11">
        <f>IF('Used data'!AD114="110 kph",0.82,1)</f>
        <v>1</v>
      </c>
      <c r="AJ114" s="11">
        <f>IF(AND('Used data'!AE114="Yes",I114="Entrance merge"),0.65*'Used data'!AF114+1-'Used data'!AF114,1)</f>
        <v>1</v>
      </c>
      <c r="AK114" s="12" t="str">
        <f t="shared" si="7"/>
        <v/>
      </c>
      <c r="AL114" s="12" t="str">
        <f t="shared" si="8"/>
        <v/>
      </c>
      <c r="AM114" s="12" t="str">
        <f t="shared" si="9"/>
        <v/>
      </c>
      <c r="AN114" s="12" t="str">
        <f t="shared" si="10"/>
        <v/>
      </c>
      <c r="AO114" s="12" t="str">
        <f t="shared" si="11"/>
        <v/>
      </c>
      <c r="AP114" s="12" t="str">
        <f t="shared" si="12"/>
        <v/>
      </c>
      <c r="AQ114" s="4" t="str">
        <f t="shared" si="13"/>
        <v/>
      </c>
    </row>
    <row r="115" spans="1:43" x14ac:dyDescent="0.3">
      <c r="A115" s="4" t="str">
        <f>IF('Input data'!A130="","",'Input data'!A130)</f>
        <v/>
      </c>
      <c r="B115" s="4" t="str">
        <f>IF('Input data'!B130="","",'Input data'!B130)</f>
        <v/>
      </c>
      <c r="C115" s="4" t="str">
        <f>IF('Input data'!C130="","",'Input data'!C130)</f>
        <v/>
      </c>
      <c r="D115" s="4" t="str">
        <f>IF('Input data'!D130="","",'Input data'!D130)</f>
        <v/>
      </c>
      <c r="E115" s="4" t="str">
        <f>IF('Input data'!E130="","",'Input data'!E130)</f>
        <v/>
      </c>
      <c r="F115" s="4" t="str">
        <f>IF('Input data'!F130="","",'Input data'!F130)</f>
        <v/>
      </c>
      <c r="G115" s="4">
        <f>IF('Input data'!G130="","",'Input data'!G130)</f>
        <v>0</v>
      </c>
      <c r="H115" s="4" t="str">
        <f>IF('Input data'!H130&gt;0.5,'Input data'!H130,"")</f>
        <v/>
      </c>
      <c r="I115" s="4" t="str">
        <f>IF('Input data'!I130="","",'Input data'!I130)</f>
        <v/>
      </c>
      <c r="J115" s="11">
        <f>IF('Used data'!J115="Irrelevant",1,IF('Used data'!J115&gt;3,1.2,1))</f>
        <v>1</v>
      </c>
      <c r="K115" s="11">
        <f>IF('Used data'!K115="Irrelevant",1,IF(AND(OR(I115="Motorway link",I115="Exit diverge",I115="Entrance merge"),'Used data'!K115&lt;3.5),1+(3.5-'Used data'!K115)*0.12,IF(AND(OR(I115="Exit ramp",I115="Entrance ramp"),'Used data'!K115&lt;3.5),1+(3.5-'Used data'!K115)*0.16,1)))</f>
        <v>1</v>
      </c>
      <c r="L115" s="11">
        <f>IF('Used data'!L115="Irrelevant",1,IF(AND('Used data'!L115="Yes",'Used data'!J115=2),0.6*'Used data'!M115+(1-'Used data'!M115),IF(AND('Used data'!L115="Yes",'Used data'!J115=3),0.7*'Used data'!M115+(1-'Used data'!M115),IF(AND('Used data'!L115="Yes",'Used data'!J115=4),0.76*'Used data'!M115+(1-'Used data'!M115),IF(AND('Used data'!L115="Yes",'Used data'!J115&gt;4.99999999),0.8*'Used data'!M115+(1-'Used data'!M115),1)))))</f>
        <v>1</v>
      </c>
      <c r="M115" s="11">
        <f>IF('Used data'!L115="Irrelevant",1,IF(AND('Used data'!L115="Yes",'Used data'!J115=2),0.8*'Used data'!M115+(1-'Used data'!M115),IF(AND('Used data'!L115="Yes",'Used data'!J115=3),0.85*'Used data'!M115+(1-'Used data'!M115),IF(AND('Used data'!L115="Yes",'Used data'!J115=4),0.88*'Used data'!M115+(1-'Used data'!M115),IF(AND('Used data'!L115="Yes",'Used data'!J115&gt;4.99999999),0.9*'Used data'!M115+(1-'Used data'!M115),1)))))</f>
        <v>1</v>
      </c>
      <c r="N115" s="11">
        <f>IF('Used data'!N115="Irrelevant",1,IF(AND(OR(I115="Motorway link",I115="Exit diverge",I115="Entrance merge"),'Used data'!N115&lt;3),1+(3-'Used data'!N115)*0.09333333,1))</f>
        <v>1</v>
      </c>
      <c r="O115" s="11">
        <f>IF('Used data'!N115="Irrelevant",1,IF(AND(OR(I115="Motorway link",I115="Exit diverge",I115="Entrance merge"),'Used data'!N115&lt;3),1+(3-'Used data'!N115)*0.19666667,1))</f>
        <v>1</v>
      </c>
      <c r="P115" s="11">
        <f>IF('Used data'!O115="Irrelevant",1,IF(AND(OR(I115="Motorway link",I115="Exit diverge",I115="Entrance merge"),'Used data'!O115&lt;3.00000001),1+(0.5-'Used data'!O115)*0.04,IF(AND(OR(I115="Exit ramp",I115="Entrance ramp"),'Used data'!O115&lt;3.00000001),1+(0.5-'Used data'!O115)*0.08,IF(OR(I115="Motorway link",I115="Exit diverge",I115="Entrance merge"),0.9,0.8))))</f>
        <v>1</v>
      </c>
      <c r="Q115" s="11">
        <f>IF('Used data'!P115="Irrelevant",1,IF(AND(OR(I115="Motorway link",I115="Exit diverge",I115="Entrance merge"),'Used data'!P115&lt;11.00000001),1+(5-'Used data'!P115)*0.01,0.94))</f>
        <v>1</v>
      </c>
      <c r="R115" s="11">
        <f>IF(OR('Used data'!Q115="Irrelevant",'Used data'!R115="Irrelevant",'Used data'!Q115="Straight"),1,IF(AND(OR(I115="Motorway link",I115="Exit diverge",I115="Entrance merge"),'Used data'!Q115&lt;4000),(EXP(0.1096*1746.5/'Used data'!Q115)/EXP(0.1096*1746.5/4000))*('Used data'!R115/1000)/G115+(G115-'Used data'!R115/1000)/G115,1))</f>
        <v>1</v>
      </c>
      <c r="S115" s="11">
        <f>IF(OR('Used data'!S115="Irrelevant",'Used data'!T115="Irrelevant",'Used data'!S115="Straight"),1,IF(AND(OR(I115="Motorway link",I115="Exit diverge",I115="Entrance merge"),'Used data'!S115&lt;4000),(EXP(0.1096*1746.5/'Used data'!S115)/EXP(0.1096*1746.5/4000))*('Used data'!T115/1000)/G115+(G115-'Used data'!T115/1000)/G115,1))</f>
        <v>1</v>
      </c>
      <c r="T115" s="11">
        <f>IF('Used data'!U115="Irrelevant",1,IF(AND(OR(I115="Motorway link",I115="Exit diverge",I115="Entrance merge",I115="Exit ramp",I115="Entrance ramp"),'Used data'!U115="Yes"),0.95,1))</f>
        <v>1</v>
      </c>
      <c r="U115" s="11">
        <f>IF('Used data'!U115="Irrelevant",1,IF(AND(OR(I115="Motorway link",I115="Exit diverge",I115="Entrance merge",I115="Exit ramp",I115="Entrance ramp"),'Used data'!U115="Yes"),0.96,1))</f>
        <v>1</v>
      </c>
      <c r="V115" s="11">
        <f>IF('Used data'!U115="Irrelevant",1,IF(AND(OR(I115="Motorway link",I115="Exit diverge",I115="Entrance merge",I115="Exit ramp",I115="Entrance ramp"),'Used data'!U115="Yes"),0.79,1))</f>
        <v>1</v>
      </c>
      <c r="W115" s="11">
        <f>IF('Used data'!U115="Irrelevant",1,IF(AND(OR(I115="Motorway link",I115="Exit diverge",I115="Entrance merge",I115="Exit ramp",I115="Entrance ramp"),'Used data'!U115="Yes"),0.94,1))</f>
        <v>1</v>
      </c>
      <c r="X115" s="11">
        <f>IF('Used data'!U115="Irrelevant",1,IF(AND(OR(I115="Motorway link",I115="Exit diverge",I115="Entrance merge",I115="Exit ramp",I115="Entrance ramp"),'Used data'!U115="Yes"),0.97,1))</f>
        <v>1</v>
      </c>
      <c r="Y115" s="11">
        <f>IF(AND(I115="Exit ramp",'Used data'!V115="2-curved diamond ramp"),1.32,IF(AND(I115="Exit ramp",'Used data'!V115="S-shaped ramp"),2.05,IF(AND(I115="Exit ramp",'Used data'!V115="U-shaped ramp"),4.11,IF(AND(I115="Exit ramp",'Used data'!V115="Flyover hook ramp"),5.15,IF(AND(I115="Exit ramp",'Used data'!V115="Directional ramp"),1.07,IF(AND(I115="Entrance ramp",'Used data'!V115="2-curved diamond ramp"),0.93,IF(AND(I115="Entrance ramp",'Used data'!V115="S-shaped ramp"),2.48,IF(AND(I115="Entrance ramp",'Used data'!V115="U-shaped ramp"),4.15,IF(AND(I115="Entrance ramp",'Used data'!V115="Flyover hook ramp"),5.26,IF(AND(I115="Entrance ramp",'Used data'!V115="Directional ramp"),1.42,1))))))))))</f>
        <v>1</v>
      </c>
      <c r="Z115" s="11">
        <f>IF(OR('Used data'!W115="Straight",'Used data'!W115="Irrelevant",'Used data'!X115="Irrelevant",'Used data'!Y115="Irrelevant"),1,1+1.545*1000/32.2*((('Used data'!Y115*3268/3600)/('Used data'!W115/0.306))^2)*('Used data'!X115/1000)/G115)</f>
        <v>1</v>
      </c>
      <c r="AA115" s="11">
        <f>IF(OR('Used data'!W115="Straight",'Used data'!W115="Irrelevant",'Used data'!X115="Irrelevant",'Used data'!Y115="Irrelevant"),1,1+1.961*1000/32.2*((('Used data'!Y115*3268/3600)/('Used data'!W115/0.306))^2)*('Used data'!X115/1000)/G115)</f>
        <v>1</v>
      </c>
      <c r="AB115" s="11">
        <f>IF(OR('Used data'!Z115="Straight",'Used data'!Z115="Irrelevant",'Used data'!AA115="Irrelevant",'Used data'!AB115="Irrelevant"),1,1+1.545*1000/32.2*((('Used data'!AB115*3268/3600)/('Used data'!Z115/0.306))^2)*('Used data'!AA115/1000)/G115)</f>
        <v>1</v>
      </c>
      <c r="AC115" s="11">
        <f>IF(OR('Used data'!Z115="Straight",'Used data'!Z115="Irrelevant",'Used data'!AA115="Irrelevant",'Used data'!AB115="Irrelevant"),1,1+1.961*1000/32.2*((('Used data'!AB115*3268/3600)/('Used data'!Z115/0.306))^2)*('Used data'!AA115/1000)/G115)</f>
        <v>1</v>
      </c>
      <c r="AD115" s="11">
        <f>IF(OR('Used data'!AC115="Irrelevant",'Used data'!AC115="No"),1,IF(AND('Used data'!AC115="Yes",OR('Used data'!Q115&lt;301,'Used data'!S115&lt;301)),1-(0.5*('Used data'!R115+'Used data'!T115)/('Used data'!G115*1000)),IF(AND('Used data'!AC115="Yes",OR('Used data'!Q115&lt;601,'Used data'!S115&lt;601)),1-(0.25*('Used data'!R115+'Used data'!T115)/('Used data'!G115*1000)),1)))</f>
        <v>1</v>
      </c>
      <c r="AE115" s="11">
        <f>IF(OR('Used data'!AC115="Irrelevant",'Used data'!AC115="No"),1,IF(AND('Used data'!AC115="Yes",OR('Used data'!Q115&lt;301,'Used data'!S115&lt;301)),1-(0.4*('Used data'!R115+'Used data'!T115)/('Used data'!G115*1000)),IF(AND('Used data'!AC115="Yes",OR('Used data'!Q115&lt;601,'Used data'!S115&lt;601)),1-(0.2*('Used data'!R115+'Used data'!T115)/('Used data'!G115*1000)),1)))</f>
        <v>1</v>
      </c>
      <c r="AF115" s="11">
        <f>IF('Used data'!AD115="110 kph",0.79,1)</f>
        <v>1</v>
      </c>
      <c r="AG115" s="11">
        <f>IF('Used data'!AD115="110 kph",0.94,1)</f>
        <v>1</v>
      </c>
      <c r="AH115" s="11">
        <f>IF('Used data'!AD115="110 kph",0.66,1)</f>
        <v>1</v>
      </c>
      <c r="AI115" s="11">
        <f>IF('Used data'!AD115="110 kph",0.82,1)</f>
        <v>1</v>
      </c>
      <c r="AJ115" s="11">
        <f>IF(AND('Used data'!AE115="Yes",I115="Entrance merge"),0.65*'Used data'!AF115+1-'Used data'!AF115,1)</f>
        <v>1</v>
      </c>
      <c r="AK115" s="12" t="str">
        <f t="shared" si="7"/>
        <v/>
      </c>
      <c r="AL115" s="12" t="str">
        <f t="shared" si="8"/>
        <v/>
      </c>
      <c r="AM115" s="12" t="str">
        <f t="shared" si="9"/>
        <v/>
      </c>
      <c r="AN115" s="12" t="str">
        <f t="shared" si="10"/>
        <v/>
      </c>
      <c r="AO115" s="12" t="str">
        <f t="shared" si="11"/>
        <v/>
      </c>
      <c r="AP115" s="12" t="str">
        <f t="shared" si="12"/>
        <v/>
      </c>
      <c r="AQ115" s="4" t="str">
        <f t="shared" si="13"/>
        <v/>
      </c>
    </row>
    <row r="116" spans="1:43" x14ac:dyDescent="0.3">
      <c r="A116" s="4" t="str">
        <f>IF('Input data'!A131="","",'Input data'!A131)</f>
        <v/>
      </c>
      <c r="B116" s="4" t="str">
        <f>IF('Input data'!B131="","",'Input data'!B131)</f>
        <v/>
      </c>
      <c r="C116" s="4" t="str">
        <f>IF('Input data'!C131="","",'Input data'!C131)</f>
        <v/>
      </c>
      <c r="D116" s="4" t="str">
        <f>IF('Input data'!D131="","",'Input data'!D131)</f>
        <v/>
      </c>
      <c r="E116" s="4" t="str">
        <f>IF('Input data'!E131="","",'Input data'!E131)</f>
        <v/>
      </c>
      <c r="F116" s="4" t="str">
        <f>IF('Input data'!F131="","",'Input data'!F131)</f>
        <v/>
      </c>
      <c r="G116" s="4">
        <f>IF('Input data'!G131="","",'Input data'!G131)</f>
        <v>0</v>
      </c>
      <c r="H116" s="4" t="str">
        <f>IF('Input data'!H131&gt;0.5,'Input data'!H131,"")</f>
        <v/>
      </c>
      <c r="I116" s="4" t="str">
        <f>IF('Input data'!I131="","",'Input data'!I131)</f>
        <v/>
      </c>
      <c r="J116" s="11">
        <f>IF('Used data'!J116="Irrelevant",1,IF('Used data'!J116&gt;3,1.2,1))</f>
        <v>1</v>
      </c>
      <c r="K116" s="11">
        <f>IF('Used data'!K116="Irrelevant",1,IF(AND(OR(I116="Motorway link",I116="Exit diverge",I116="Entrance merge"),'Used data'!K116&lt;3.5),1+(3.5-'Used data'!K116)*0.12,IF(AND(OR(I116="Exit ramp",I116="Entrance ramp"),'Used data'!K116&lt;3.5),1+(3.5-'Used data'!K116)*0.16,1)))</f>
        <v>1</v>
      </c>
      <c r="L116" s="11">
        <f>IF('Used data'!L116="Irrelevant",1,IF(AND('Used data'!L116="Yes",'Used data'!J116=2),0.6*'Used data'!M116+(1-'Used data'!M116),IF(AND('Used data'!L116="Yes",'Used data'!J116=3),0.7*'Used data'!M116+(1-'Used data'!M116),IF(AND('Used data'!L116="Yes",'Used data'!J116=4),0.76*'Used data'!M116+(1-'Used data'!M116),IF(AND('Used data'!L116="Yes",'Used data'!J116&gt;4.99999999),0.8*'Used data'!M116+(1-'Used data'!M116),1)))))</f>
        <v>1</v>
      </c>
      <c r="M116" s="11">
        <f>IF('Used data'!L116="Irrelevant",1,IF(AND('Used data'!L116="Yes",'Used data'!J116=2),0.8*'Used data'!M116+(1-'Used data'!M116),IF(AND('Used data'!L116="Yes",'Used data'!J116=3),0.85*'Used data'!M116+(1-'Used data'!M116),IF(AND('Used data'!L116="Yes",'Used data'!J116=4),0.88*'Used data'!M116+(1-'Used data'!M116),IF(AND('Used data'!L116="Yes",'Used data'!J116&gt;4.99999999),0.9*'Used data'!M116+(1-'Used data'!M116),1)))))</f>
        <v>1</v>
      </c>
      <c r="N116" s="11">
        <f>IF('Used data'!N116="Irrelevant",1,IF(AND(OR(I116="Motorway link",I116="Exit diverge",I116="Entrance merge"),'Used data'!N116&lt;3),1+(3-'Used data'!N116)*0.09333333,1))</f>
        <v>1</v>
      </c>
      <c r="O116" s="11">
        <f>IF('Used data'!N116="Irrelevant",1,IF(AND(OR(I116="Motorway link",I116="Exit diverge",I116="Entrance merge"),'Used data'!N116&lt;3),1+(3-'Used data'!N116)*0.19666667,1))</f>
        <v>1</v>
      </c>
      <c r="P116" s="11">
        <f>IF('Used data'!O116="Irrelevant",1,IF(AND(OR(I116="Motorway link",I116="Exit diverge",I116="Entrance merge"),'Used data'!O116&lt;3.00000001),1+(0.5-'Used data'!O116)*0.04,IF(AND(OR(I116="Exit ramp",I116="Entrance ramp"),'Used data'!O116&lt;3.00000001),1+(0.5-'Used data'!O116)*0.08,IF(OR(I116="Motorway link",I116="Exit diverge",I116="Entrance merge"),0.9,0.8))))</f>
        <v>1</v>
      </c>
      <c r="Q116" s="11">
        <f>IF('Used data'!P116="Irrelevant",1,IF(AND(OR(I116="Motorway link",I116="Exit diverge",I116="Entrance merge"),'Used data'!P116&lt;11.00000001),1+(5-'Used data'!P116)*0.01,0.94))</f>
        <v>1</v>
      </c>
      <c r="R116" s="11">
        <f>IF(OR('Used data'!Q116="Irrelevant",'Used data'!R116="Irrelevant",'Used data'!Q116="Straight"),1,IF(AND(OR(I116="Motorway link",I116="Exit diverge",I116="Entrance merge"),'Used data'!Q116&lt;4000),(EXP(0.1096*1746.5/'Used data'!Q116)/EXP(0.1096*1746.5/4000))*('Used data'!R116/1000)/G116+(G116-'Used data'!R116/1000)/G116,1))</f>
        <v>1</v>
      </c>
      <c r="S116" s="11">
        <f>IF(OR('Used data'!S116="Irrelevant",'Used data'!T116="Irrelevant",'Used data'!S116="Straight"),1,IF(AND(OR(I116="Motorway link",I116="Exit diverge",I116="Entrance merge"),'Used data'!S116&lt;4000),(EXP(0.1096*1746.5/'Used data'!S116)/EXP(0.1096*1746.5/4000))*('Used data'!T116/1000)/G116+(G116-'Used data'!T116/1000)/G116,1))</f>
        <v>1</v>
      </c>
      <c r="T116" s="11">
        <f>IF('Used data'!U116="Irrelevant",1,IF(AND(OR(I116="Motorway link",I116="Exit diverge",I116="Entrance merge",I116="Exit ramp",I116="Entrance ramp"),'Used data'!U116="Yes"),0.95,1))</f>
        <v>1</v>
      </c>
      <c r="U116" s="11">
        <f>IF('Used data'!U116="Irrelevant",1,IF(AND(OR(I116="Motorway link",I116="Exit diverge",I116="Entrance merge",I116="Exit ramp",I116="Entrance ramp"),'Used data'!U116="Yes"),0.96,1))</f>
        <v>1</v>
      </c>
      <c r="V116" s="11">
        <f>IF('Used data'!U116="Irrelevant",1,IF(AND(OR(I116="Motorway link",I116="Exit diverge",I116="Entrance merge",I116="Exit ramp",I116="Entrance ramp"),'Used data'!U116="Yes"),0.79,1))</f>
        <v>1</v>
      </c>
      <c r="W116" s="11">
        <f>IF('Used data'!U116="Irrelevant",1,IF(AND(OR(I116="Motorway link",I116="Exit diverge",I116="Entrance merge",I116="Exit ramp",I116="Entrance ramp"),'Used data'!U116="Yes"),0.94,1))</f>
        <v>1</v>
      </c>
      <c r="X116" s="11">
        <f>IF('Used data'!U116="Irrelevant",1,IF(AND(OR(I116="Motorway link",I116="Exit diverge",I116="Entrance merge",I116="Exit ramp",I116="Entrance ramp"),'Used data'!U116="Yes"),0.97,1))</f>
        <v>1</v>
      </c>
      <c r="Y116" s="11">
        <f>IF(AND(I116="Exit ramp",'Used data'!V116="2-curved diamond ramp"),1.32,IF(AND(I116="Exit ramp",'Used data'!V116="S-shaped ramp"),2.05,IF(AND(I116="Exit ramp",'Used data'!V116="U-shaped ramp"),4.11,IF(AND(I116="Exit ramp",'Used data'!V116="Flyover hook ramp"),5.15,IF(AND(I116="Exit ramp",'Used data'!V116="Directional ramp"),1.07,IF(AND(I116="Entrance ramp",'Used data'!V116="2-curved diamond ramp"),0.93,IF(AND(I116="Entrance ramp",'Used data'!V116="S-shaped ramp"),2.48,IF(AND(I116="Entrance ramp",'Used data'!V116="U-shaped ramp"),4.15,IF(AND(I116="Entrance ramp",'Used data'!V116="Flyover hook ramp"),5.26,IF(AND(I116="Entrance ramp",'Used data'!V116="Directional ramp"),1.42,1))))))))))</f>
        <v>1</v>
      </c>
      <c r="Z116" s="11">
        <f>IF(OR('Used data'!W116="Straight",'Used data'!W116="Irrelevant",'Used data'!X116="Irrelevant",'Used data'!Y116="Irrelevant"),1,1+1.545*1000/32.2*((('Used data'!Y116*3268/3600)/('Used data'!W116/0.306))^2)*('Used data'!X116/1000)/G116)</f>
        <v>1</v>
      </c>
      <c r="AA116" s="11">
        <f>IF(OR('Used data'!W116="Straight",'Used data'!W116="Irrelevant",'Used data'!X116="Irrelevant",'Used data'!Y116="Irrelevant"),1,1+1.961*1000/32.2*((('Used data'!Y116*3268/3600)/('Used data'!W116/0.306))^2)*('Used data'!X116/1000)/G116)</f>
        <v>1</v>
      </c>
      <c r="AB116" s="11">
        <f>IF(OR('Used data'!Z116="Straight",'Used data'!Z116="Irrelevant",'Used data'!AA116="Irrelevant",'Used data'!AB116="Irrelevant"),1,1+1.545*1000/32.2*((('Used data'!AB116*3268/3600)/('Used data'!Z116/0.306))^2)*('Used data'!AA116/1000)/G116)</f>
        <v>1</v>
      </c>
      <c r="AC116" s="11">
        <f>IF(OR('Used data'!Z116="Straight",'Used data'!Z116="Irrelevant",'Used data'!AA116="Irrelevant",'Used data'!AB116="Irrelevant"),1,1+1.961*1000/32.2*((('Used data'!AB116*3268/3600)/('Used data'!Z116/0.306))^2)*('Used data'!AA116/1000)/G116)</f>
        <v>1</v>
      </c>
      <c r="AD116" s="11">
        <f>IF(OR('Used data'!AC116="Irrelevant",'Used data'!AC116="No"),1,IF(AND('Used data'!AC116="Yes",OR('Used data'!Q116&lt;301,'Used data'!S116&lt;301)),1-(0.5*('Used data'!R116+'Used data'!T116)/('Used data'!G116*1000)),IF(AND('Used data'!AC116="Yes",OR('Used data'!Q116&lt;601,'Used data'!S116&lt;601)),1-(0.25*('Used data'!R116+'Used data'!T116)/('Used data'!G116*1000)),1)))</f>
        <v>1</v>
      </c>
      <c r="AE116" s="11">
        <f>IF(OR('Used data'!AC116="Irrelevant",'Used data'!AC116="No"),1,IF(AND('Used data'!AC116="Yes",OR('Used data'!Q116&lt;301,'Used data'!S116&lt;301)),1-(0.4*('Used data'!R116+'Used data'!T116)/('Used data'!G116*1000)),IF(AND('Used data'!AC116="Yes",OR('Used data'!Q116&lt;601,'Used data'!S116&lt;601)),1-(0.2*('Used data'!R116+'Used data'!T116)/('Used data'!G116*1000)),1)))</f>
        <v>1</v>
      </c>
      <c r="AF116" s="11">
        <f>IF('Used data'!AD116="110 kph",0.79,1)</f>
        <v>1</v>
      </c>
      <c r="AG116" s="11">
        <f>IF('Used data'!AD116="110 kph",0.94,1)</f>
        <v>1</v>
      </c>
      <c r="AH116" s="11">
        <f>IF('Used data'!AD116="110 kph",0.66,1)</f>
        <v>1</v>
      </c>
      <c r="AI116" s="11">
        <f>IF('Used data'!AD116="110 kph",0.82,1)</f>
        <v>1</v>
      </c>
      <c r="AJ116" s="11">
        <f>IF(AND('Used data'!AE116="Yes",I116="Entrance merge"),0.65*'Used data'!AF116+1-'Used data'!AF116,1)</f>
        <v>1</v>
      </c>
      <c r="AK116" s="12" t="str">
        <f t="shared" si="7"/>
        <v/>
      </c>
      <c r="AL116" s="12" t="str">
        <f t="shared" si="8"/>
        <v/>
      </c>
      <c r="AM116" s="12" t="str">
        <f t="shared" si="9"/>
        <v/>
      </c>
      <c r="AN116" s="12" t="str">
        <f t="shared" si="10"/>
        <v/>
      </c>
      <c r="AO116" s="12" t="str">
        <f t="shared" si="11"/>
        <v/>
      </c>
      <c r="AP116" s="12" t="str">
        <f t="shared" si="12"/>
        <v/>
      </c>
      <c r="AQ116" s="4" t="str">
        <f t="shared" si="13"/>
        <v/>
      </c>
    </row>
    <row r="117" spans="1:43" x14ac:dyDescent="0.3">
      <c r="A117" s="4" t="str">
        <f>IF('Input data'!A132="","",'Input data'!A132)</f>
        <v/>
      </c>
      <c r="B117" s="4" t="str">
        <f>IF('Input data'!B132="","",'Input data'!B132)</f>
        <v/>
      </c>
      <c r="C117" s="4" t="str">
        <f>IF('Input data'!C132="","",'Input data'!C132)</f>
        <v/>
      </c>
      <c r="D117" s="4" t="str">
        <f>IF('Input data'!D132="","",'Input data'!D132)</f>
        <v/>
      </c>
      <c r="E117" s="4" t="str">
        <f>IF('Input data'!E132="","",'Input data'!E132)</f>
        <v/>
      </c>
      <c r="F117" s="4" t="str">
        <f>IF('Input data'!F132="","",'Input data'!F132)</f>
        <v/>
      </c>
      <c r="G117" s="4">
        <f>IF('Input data'!G132="","",'Input data'!G132)</f>
        <v>0</v>
      </c>
      <c r="H117" s="4" t="str">
        <f>IF('Input data'!H132&gt;0.5,'Input data'!H132,"")</f>
        <v/>
      </c>
      <c r="I117" s="4" t="str">
        <f>IF('Input data'!I132="","",'Input data'!I132)</f>
        <v/>
      </c>
      <c r="J117" s="11">
        <f>IF('Used data'!J117="Irrelevant",1,IF('Used data'!J117&gt;3,1.2,1))</f>
        <v>1</v>
      </c>
      <c r="K117" s="11">
        <f>IF('Used data'!K117="Irrelevant",1,IF(AND(OR(I117="Motorway link",I117="Exit diverge",I117="Entrance merge"),'Used data'!K117&lt;3.5),1+(3.5-'Used data'!K117)*0.12,IF(AND(OR(I117="Exit ramp",I117="Entrance ramp"),'Used data'!K117&lt;3.5),1+(3.5-'Used data'!K117)*0.16,1)))</f>
        <v>1</v>
      </c>
      <c r="L117" s="11">
        <f>IF('Used data'!L117="Irrelevant",1,IF(AND('Used data'!L117="Yes",'Used data'!J117=2),0.6*'Used data'!M117+(1-'Used data'!M117),IF(AND('Used data'!L117="Yes",'Used data'!J117=3),0.7*'Used data'!M117+(1-'Used data'!M117),IF(AND('Used data'!L117="Yes",'Used data'!J117=4),0.76*'Used data'!M117+(1-'Used data'!M117),IF(AND('Used data'!L117="Yes",'Used data'!J117&gt;4.99999999),0.8*'Used data'!M117+(1-'Used data'!M117),1)))))</f>
        <v>1</v>
      </c>
      <c r="M117" s="11">
        <f>IF('Used data'!L117="Irrelevant",1,IF(AND('Used data'!L117="Yes",'Used data'!J117=2),0.8*'Used data'!M117+(1-'Used data'!M117),IF(AND('Used data'!L117="Yes",'Used data'!J117=3),0.85*'Used data'!M117+(1-'Used data'!M117),IF(AND('Used data'!L117="Yes",'Used data'!J117=4),0.88*'Used data'!M117+(1-'Used data'!M117),IF(AND('Used data'!L117="Yes",'Used data'!J117&gt;4.99999999),0.9*'Used data'!M117+(1-'Used data'!M117),1)))))</f>
        <v>1</v>
      </c>
      <c r="N117" s="11">
        <f>IF('Used data'!N117="Irrelevant",1,IF(AND(OR(I117="Motorway link",I117="Exit diverge",I117="Entrance merge"),'Used data'!N117&lt;3),1+(3-'Used data'!N117)*0.09333333,1))</f>
        <v>1</v>
      </c>
      <c r="O117" s="11">
        <f>IF('Used data'!N117="Irrelevant",1,IF(AND(OR(I117="Motorway link",I117="Exit diverge",I117="Entrance merge"),'Used data'!N117&lt;3),1+(3-'Used data'!N117)*0.19666667,1))</f>
        <v>1</v>
      </c>
      <c r="P117" s="11">
        <f>IF('Used data'!O117="Irrelevant",1,IF(AND(OR(I117="Motorway link",I117="Exit diverge",I117="Entrance merge"),'Used data'!O117&lt;3.00000001),1+(0.5-'Used data'!O117)*0.04,IF(AND(OR(I117="Exit ramp",I117="Entrance ramp"),'Used data'!O117&lt;3.00000001),1+(0.5-'Used data'!O117)*0.08,IF(OR(I117="Motorway link",I117="Exit diverge",I117="Entrance merge"),0.9,0.8))))</f>
        <v>1</v>
      </c>
      <c r="Q117" s="11">
        <f>IF('Used data'!P117="Irrelevant",1,IF(AND(OR(I117="Motorway link",I117="Exit diverge",I117="Entrance merge"),'Used data'!P117&lt;11.00000001),1+(5-'Used data'!P117)*0.01,0.94))</f>
        <v>1</v>
      </c>
      <c r="R117" s="11">
        <f>IF(OR('Used data'!Q117="Irrelevant",'Used data'!R117="Irrelevant",'Used data'!Q117="Straight"),1,IF(AND(OR(I117="Motorway link",I117="Exit diverge",I117="Entrance merge"),'Used data'!Q117&lt;4000),(EXP(0.1096*1746.5/'Used data'!Q117)/EXP(0.1096*1746.5/4000))*('Used data'!R117/1000)/G117+(G117-'Used data'!R117/1000)/G117,1))</f>
        <v>1</v>
      </c>
      <c r="S117" s="11">
        <f>IF(OR('Used data'!S117="Irrelevant",'Used data'!T117="Irrelevant",'Used data'!S117="Straight"),1,IF(AND(OR(I117="Motorway link",I117="Exit diverge",I117="Entrance merge"),'Used data'!S117&lt;4000),(EXP(0.1096*1746.5/'Used data'!S117)/EXP(0.1096*1746.5/4000))*('Used data'!T117/1000)/G117+(G117-'Used data'!T117/1000)/G117,1))</f>
        <v>1</v>
      </c>
      <c r="T117" s="11">
        <f>IF('Used data'!U117="Irrelevant",1,IF(AND(OR(I117="Motorway link",I117="Exit diverge",I117="Entrance merge",I117="Exit ramp",I117="Entrance ramp"),'Used data'!U117="Yes"),0.95,1))</f>
        <v>1</v>
      </c>
      <c r="U117" s="11">
        <f>IF('Used data'!U117="Irrelevant",1,IF(AND(OR(I117="Motorway link",I117="Exit diverge",I117="Entrance merge",I117="Exit ramp",I117="Entrance ramp"),'Used data'!U117="Yes"),0.96,1))</f>
        <v>1</v>
      </c>
      <c r="V117" s="11">
        <f>IF('Used data'!U117="Irrelevant",1,IF(AND(OR(I117="Motorway link",I117="Exit diverge",I117="Entrance merge",I117="Exit ramp",I117="Entrance ramp"),'Used data'!U117="Yes"),0.79,1))</f>
        <v>1</v>
      </c>
      <c r="W117" s="11">
        <f>IF('Used data'!U117="Irrelevant",1,IF(AND(OR(I117="Motorway link",I117="Exit diverge",I117="Entrance merge",I117="Exit ramp",I117="Entrance ramp"),'Used data'!U117="Yes"),0.94,1))</f>
        <v>1</v>
      </c>
      <c r="X117" s="11">
        <f>IF('Used data'!U117="Irrelevant",1,IF(AND(OR(I117="Motorway link",I117="Exit diverge",I117="Entrance merge",I117="Exit ramp",I117="Entrance ramp"),'Used data'!U117="Yes"),0.97,1))</f>
        <v>1</v>
      </c>
      <c r="Y117" s="11">
        <f>IF(AND(I117="Exit ramp",'Used data'!V117="2-curved diamond ramp"),1.32,IF(AND(I117="Exit ramp",'Used data'!V117="S-shaped ramp"),2.05,IF(AND(I117="Exit ramp",'Used data'!V117="U-shaped ramp"),4.11,IF(AND(I117="Exit ramp",'Used data'!V117="Flyover hook ramp"),5.15,IF(AND(I117="Exit ramp",'Used data'!V117="Directional ramp"),1.07,IF(AND(I117="Entrance ramp",'Used data'!V117="2-curved diamond ramp"),0.93,IF(AND(I117="Entrance ramp",'Used data'!V117="S-shaped ramp"),2.48,IF(AND(I117="Entrance ramp",'Used data'!V117="U-shaped ramp"),4.15,IF(AND(I117="Entrance ramp",'Used data'!V117="Flyover hook ramp"),5.26,IF(AND(I117="Entrance ramp",'Used data'!V117="Directional ramp"),1.42,1))))))))))</f>
        <v>1</v>
      </c>
      <c r="Z117" s="11">
        <f>IF(OR('Used data'!W117="Straight",'Used data'!W117="Irrelevant",'Used data'!X117="Irrelevant",'Used data'!Y117="Irrelevant"),1,1+1.545*1000/32.2*((('Used data'!Y117*3268/3600)/('Used data'!W117/0.306))^2)*('Used data'!X117/1000)/G117)</f>
        <v>1</v>
      </c>
      <c r="AA117" s="11">
        <f>IF(OR('Used data'!W117="Straight",'Used data'!W117="Irrelevant",'Used data'!X117="Irrelevant",'Used data'!Y117="Irrelevant"),1,1+1.961*1000/32.2*((('Used data'!Y117*3268/3600)/('Used data'!W117/0.306))^2)*('Used data'!X117/1000)/G117)</f>
        <v>1</v>
      </c>
      <c r="AB117" s="11">
        <f>IF(OR('Used data'!Z117="Straight",'Used data'!Z117="Irrelevant",'Used data'!AA117="Irrelevant",'Used data'!AB117="Irrelevant"),1,1+1.545*1000/32.2*((('Used data'!AB117*3268/3600)/('Used data'!Z117/0.306))^2)*('Used data'!AA117/1000)/G117)</f>
        <v>1</v>
      </c>
      <c r="AC117" s="11">
        <f>IF(OR('Used data'!Z117="Straight",'Used data'!Z117="Irrelevant",'Used data'!AA117="Irrelevant",'Used data'!AB117="Irrelevant"),1,1+1.961*1000/32.2*((('Used data'!AB117*3268/3600)/('Used data'!Z117/0.306))^2)*('Used data'!AA117/1000)/G117)</f>
        <v>1</v>
      </c>
      <c r="AD117" s="11">
        <f>IF(OR('Used data'!AC117="Irrelevant",'Used data'!AC117="No"),1,IF(AND('Used data'!AC117="Yes",OR('Used data'!Q117&lt;301,'Used data'!S117&lt;301)),1-(0.5*('Used data'!R117+'Used data'!T117)/('Used data'!G117*1000)),IF(AND('Used data'!AC117="Yes",OR('Used data'!Q117&lt;601,'Used data'!S117&lt;601)),1-(0.25*('Used data'!R117+'Used data'!T117)/('Used data'!G117*1000)),1)))</f>
        <v>1</v>
      </c>
      <c r="AE117" s="11">
        <f>IF(OR('Used data'!AC117="Irrelevant",'Used data'!AC117="No"),1,IF(AND('Used data'!AC117="Yes",OR('Used data'!Q117&lt;301,'Used data'!S117&lt;301)),1-(0.4*('Used data'!R117+'Used data'!T117)/('Used data'!G117*1000)),IF(AND('Used data'!AC117="Yes",OR('Used data'!Q117&lt;601,'Used data'!S117&lt;601)),1-(0.2*('Used data'!R117+'Used data'!T117)/('Used data'!G117*1000)),1)))</f>
        <v>1</v>
      </c>
      <c r="AF117" s="11">
        <f>IF('Used data'!AD117="110 kph",0.79,1)</f>
        <v>1</v>
      </c>
      <c r="AG117" s="11">
        <f>IF('Used data'!AD117="110 kph",0.94,1)</f>
        <v>1</v>
      </c>
      <c r="AH117" s="11">
        <f>IF('Used data'!AD117="110 kph",0.66,1)</f>
        <v>1</v>
      </c>
      <c r="AI117" s="11">
        <f>IF('Used data'!AD117="110 kph",0.82,1)</f>
        <v>1</v>
      </c>
      <c r="AJ117" s="11">
        <f>IF(AND('Used data'!AE117="Yes",I117="Entrance merge"),0.65*'Used data'!AF117+1-'Used data'!AF117,1)</f>
        <v>1</v>
      </c>
      <c r="AK117" s="12" t="str">
        <f t="shared" si="7"/>
        <v/>
      </c>
      <c r="AL117" s="12" t="str">
        <f t="shared" si="8"/>
        <v/>
      </c>
      <c r="AM117" s="12" t="str">
        <f t="shared" si="9"/>
        <v/>
      </c>
      <c r="AN117" s="12" t="str">
        <f t="shared" si="10"/>
        <v/>
      </c>
      <c r="AO117" s="12" t="str">
        <f t="shared" si="11"/>
        <v/>
      </c>
      <c r="AP117" s="12" t="str">
        <f t="shared" si="12"/>
        <v/>
      </c>
      <c r="AQ117" s="4" t="str">
        <f t="shared" si="13"/>
        <v/>
      </c>
    </row>
    <row r="118" spans="1:43" x14ac:dyDescent="0.3">
      <c r="A118" s="4" t="str">
        <f>IF('Input data'!A133="","",'Input data'!A133)</f>
        <v/>
      </c>
      <c r="B118" s="4" t="str">
        <f>IF('Input data'!B133="","",'Input data'!B133)</f>
        <v/>
      </c>
      <c r="C118" s="4" t="str">
        <f>IF('Input data'!C133="","",'Input data'!C133)</f>
        <v/>
      </c>
      <c r="D118" s="4" t="str">
        <f>IF('Input data'!D133="","",'Input data'!D133)</f>
        <v/>
      </c>
      <c r="E118" s="4" t="str">
        <f>IF('Input data'!E133="","",'Input data'!E133)</f>
        <v/>
      </c>
      <c r="F118" s="4" t="str">
        <f>IF('Input data'!F133="","",'Input data'!F133)</f>
        <v/>
      </c>
      <c r="G118" s="4">
        <f>IF('Input data'!G133="","",'Input data'!G133)</f>
        <v>0</v>
      </c>
      <c r="H118" s="4" t="str">
        <f>IF('Input data'!H133&gt;0.5,'Input data'!H133,"")</f>
        <v/>
      </c>
      <c r="I118" s="4" t="str">
        <f>IF('Input data'!I133="","",'Input data'!I133)</f>
        <v/>
      </c>
      <c r="J118" s="11">
        <f>IF('Used data'!J118="Irrelevant",1,IF('Used data'!J118&gt;3,1.2,1))</f>
        <v>1</v>
      </c>
      <c r="K118" s="11">
        <f>IF('Used data'!K118="Irrelevant",1,IF(AND(OR(I118="Motorway link",I118="Exit diverge",I118="Entrance merge"),'Used data'!K118&lt;3.5),1+(3.5-'Used data'!K118)*0.12,IF(AND(OR(I118="Exit ramp",I118="Entrance ramp"),'Used data'!K118&lt;3.5),1+(3.5-'Used data'!K118)*0.16,1)))</f>
        <v>1</v>
      </c>
      <c r="L118" s="11">
        <f>IF('Used data'!L118="Irrelevant",1,IF(AND('Used data'!L118="Yes",'Used data'!J118=2),0.6*'Used data'!M118+(1-'Used data'!M118),IF(AND('Used data'!L118="Yes",'Used data'!J118=3),0.7*'Used data'!M118+(1-'Used data'!M118),IF(AND('Used data'!L118="Yes",'Used data'!J118=4),0.76*'Used data'!M118+(1-'Used data'!M118),IF(AND('Used data'!L118="Yes",'Used data'!J118&gt;4.99999999),0.8*'Used data'!M118+(1-'Used data'!M118),1)))))</f>
        <v>1</v>
      </c>
      <c r="M118" s="11">
        <f>IF('Used data'!L118="Irrelevant",1,IF(AND('Used data'!L118="Yes",'Used data'!J118=2),0.8*'Used data'!M118+(1-'Used data'!M118),IF(AND('Used data'!L118="Yes",'Used data'!J118=3),0.85*'Used data'!M118+(1-'Used data'!M118),IF(AND('Used data'!L118="Yes",'Used data'!J118=4),0.88*'Used data'!M118+(1-'Used data'!M118),IF(AND('Used data'!L118="Yes",'Used data'!J118&gt;4.99999999),0.9*'Used data'!M118+(1-'Used data'!M118),1)))))</f>
        <v>1</v>
      </c>
      <c r="N118" s="11">
        <f>IF('Used data'!N118="Irrelevant",1,IF(AND(OR(I118="Motorway link",I118="Exit diverge",I118="Entrance merge"),'Used data'!N118&lt;3),1+(3-'Used data'!N118)*0.09333333,1))</f>
        <v>1</v>
      </c>
      <c r="O118" s="11">
        <f>IF('Used data'!N118="Irrelevant",1,IF(AND(OR(I118="Motorway link",I118="Exit diverge",I118="Entrance merge"),'Used data'!N118&lt;3),1+(3-'Used data'!N118)*0.19666667,1))</f>
        <v>1</v>
      </c>
      <c r="P118" s="11">
        <f>IF('Used data'!O118="Irrelevant",1,IF(AND(OR(I118="Motorway link",I118="Exit diverge",I118="Entrance merge"),'Used data'!O118&lt;3.00000001),1+(0.5-'Used data'!O118)*0.04,IF(AND(OR(I118="Exit ramp",I118="Entrance ramp"),'Used data'!O118&lt;3.00000001),1+(0.5-'Used data'!O118)*0.08,IF(OR(I118="Motorway link",I118="Exit diverge",I118="Entrance merge"),0.9,0.8))))</f>
        <v>1</v>
      </c>
      <c r="Q118" s="11">
        <f>IF('Used data'!P118="Irrelevant",1,IF(AND(OR(I118="Motorway link",I118="Exit diverge",I118="Entrance merge"),'Used data'!P118&lt;11.00000001),1+(5-'Used data'!P118)*0.01,0.94))</f>
        <v>1</v>
      </c>
      <c r="R118" s="11">
        <f>IF(OR('Used data'!Q118="Irrelevant",'Used data'!R118="Irrelevant",'Used data'!Q118="Straight"),1,IF(AND(OR(I118="Motorway link",I118="Exit diverge",I118="Entrance merge"),'Used data'!Q118&lt;4000),(EXP(0.1096*1746.5/'Used data'!Q118)/EXP(0.1096*1746.5/4000))*('Used data'!R118/1000)/G118+(G118-'Used data'!R118/1000)/G118,1))</f>
        <v>1</v>
      </c>
      <c r="S118" s="11">
        <f>IF(OR('Used data'!S118="Irrelevant",'Used data'!T118="Irrelevant",'Used data'!S118="Straight"),1,IF(AND(OR(I118="Motorway link",I118="Exit diverge",I118="Entrance merge"),'Used data'!S118&lt;4000),(EXP(0.1096*1746.5/'Used data'!S118)/EXP(0.1096*1746.5/4000))*('Used data'!T118/1000)/G118+(G118-'Used data'!T118/1000)/G118,1))</f>
        <v>1</v>
      </c>
      <c r="T118" s="11">
        <f>IF('Used data'!U118="Irrelevant",1,IF(AND(OR(I118="Motorway link",I118="Exit diverge",I118="Entrance merge",I118="Exit ramp",I118="Entrance ramp"),'Used data'!U118="Yes"),0.95,1))</f>
        <v>1</v>
      </c>
      <c r="U118" s="11">
        <f>IF('Used data'!U118="Irrelevant",1,IF(AND(OR(I118="Motorway link",I118="Exit diverge",I118="Entrance merge",I118="Exit ramp",I118="Entrance ramp"),'Used data'!U118="Yes"),0.96,1))</f>
        <v>1</v>
      </c>
      <c r="V118" s="11">
        <f>IF('Used data'!U118="Irrelevant",1,IF(AND(OR(I118="Motorway link",I118="Exit diverge",I118="Entrance merge",I118="Exit ramp",I118="Entrance ramp"),'Used data'!U118="Yes"),0.79,1))</f>
        <v>1</v>
      </c>
      <c r="W118" s="11">
        <f>IF('Used data'!U118="Irrelevant",1,IF(AND(OR(I118="Motorway link",I118="Exit diverge",I118="Entrance merge",I118="Exit ramp",I118="Entrance ramp"),'Used data'!U118="Yes"),0.94,1))</f>
        <v>1</v>
      </c>
      <c r="X118" s="11">
        <f>IF('Used data'!U118="Irrelevant",1,IF(AND(OR(I118="Motorway link",I118="Exit diverge",I118="Entrance merge",I118="Exit ramp",I118="Entrance ramp"),'Used data'!U118="Yes"),0.97,1))</f>
        <v>1</v>
      </c>
      <c r="Y118" s="11">
        <f>IF(AND(I118="Exit ramp",'Used data'!V118="2-curved diamond ramp"),1.32,IF(AND(I118="Exit ramp",'Used data'!V118="S-shaped ramp"),2.05,IF(AND(I118="Exit ramp",'Used data'!V118="U-shaped ramp"),4.11,IF(AND(I118="Exit ramp",'Used data'!V118="Flyover hook ramp"),5.15,IF(AND(I118="Exit ramp",'Used data'!V118="Directional ramp"),1.07,IF(AND(I118="Entrance ramp",'Used data'!V118="2-curved diamond ramp"),0.93,IF(AND(I118="Entrance ramp",'Used data'!V118="S-shaped ramp"),2.48,IF(AND(I118="Entrance ramp",'Used data'!V118="U-shaped ramp"),4.15,IF(AND(I118="Entrance ramp",'Used data'!V118="Flyover hook ramp"),5.26,IF(AND(I118="Entrance ramp",'Used data'!V118="Directional ramp"),1.42,1))))))))))</f>
        <v>1</v>
      </c>
      <c r="Z118" s="11">
        <f>IF(OR('Used data'!W118="Straight",'Used data'!W118="Irrelevant",'Used data'!X118="Irrelevant",'Used data'!Y118="Irrelevant"),1,1+1.545*1000/32.2*((('Used data'!Y118*3268/3600)/('Used data'!W118/0.306))^2)*('Used data'!X118/1000)/G118)</f>
        <v>1</v>
      </c>
      <c r="AA118" s="11">
        <f>IF(OR('Used data'!W118="Straight",'Used data'!W118="Irrelevant",'Used data'!X118="Irrelevant",'Used data'!Y118="Irrelevant"),1,1+1.961*1000/32.2*((('Used data'!Y118*3268/3600)/('Used data'!W118/0.306))^2)*('Used data'!X118/1000)/G118)</f>
        <v>1</v>
      </c>
      <c r="AB118" s="11">
        <f>IF(OR('Used data'!Z118="Straight",'Used data'!Z118="Irrelevant",'Used data'!AA118="Irrelevant",'Used data'!AB118="Irrelevant"),1,1+1.545*1000/32.2*((('Used data'!AB118*3268/3600)/('Used data'!Z118/0.306))^2)*('Used data'!AA118/1000)/G118)</f>
        <v>1</v>
      </c>
      <c r="AC118" s="11">
        <f>IF(OR('Used data'!Z118="Straight",'Used data'!Z118="Irrelevant",'Used data'!AA118="Irrelevant",'Used data'!AB118="Irrelevant"),1,1+1.961*1000/32.2*((('Used data'!AB118*3268/3600)/('Used data'!Z118/0.306))^2)*('Used data'!AA118/1000)/G118)</f>
        <v>1</v>
      </c>
      <c r="AD118" s="11">
        <f>IF(OR('Used data'!AC118="Irrelevant",'Used data'!AC118="No"),1,IF(AND('Used data'!AC118="Yes",OR('Used data'!Q118&lt;301,'Used data'!S118&lt;301)),1-(0.5*('Used data'!R118+'Used data'!T118)/('Used data'!G118*1000)),IF(AND('Used data'!AC118="Yes",OR('Used data'!Q118&lt;601,'Used data'!S118&lt;601)),1-(0.25*('Used data'!R118+'Used data'!T118)/('Used data'!G118*1000)),1)))</f>
        <v>1</v>
      </c>
      <c r="AE118" s="11">
        <f>IF(OR('Used data'!AC118="Irrelevant",'Used data'!AC118="No"),1,IF(AND('Used data'!AC118="Yes",OR('Used data'!Q118&lt;301,'Used data'!S118&lt;301)),1-(0.4*('Used data'!R118+'Used data'!T118)/('Used data'!G118*1000)),IF(AND('Used data'!AC118="Yes",OR('Used data'!Q118&lt;601,'Used data'!S118&lt;601)),1-(0.2*('Used data'!R118+'Used data'!T118)/('Used data'!G118*1000)),1)))</f>
        <v>1</v>
      </c>
      <c r="AF118" s="11">
        <f>IF('Used data'!AD118="110 kph",0.79,1)</f>
        <v>1</v>
      </c>
      <c r="AG118" s="11">
        <f>IF('Used data'!AD118="110 kph",0.94,1)</f>
        <v>1</v>
      </c>
      <c r="AH118" s="11">
        <f>IF('Used data'!AD118="110 kph",0.66,1)</f>
        <v>1</v>
      </c>
      <c r="AI118" s="11">
        <f>IF('Used data'!AD118="110 kph",0.82,1)</f>
        <v>1</v>
      </c>
      <c r="AJ118" s="11">
        <f>IF(AND('Used data'!AE118="Yes",I118="Entrance merge"),0.65*'Used data'!AF118+1-'Used data'!AF118,1)</f>
        <v>1</v>
      </c>
      <c r="AK118" s="12" t="str">
        <f t="shared" si="7"/>
        <v/>
      </c>
      <c r="AL118" s="12" t="str">
        <f t="shared" si="8"/>
        <v/>
      </c>
      <c r="AM118" s="12" t="str">
        <f t="shared" si="9"/>
        <v/>
      </c>
      <c r="AN118" s="12" t="str">
        <f t="shared" si="10"/>
        <v/>
      </c>
      <c r="AO118" s="12" t="str">
        <f t="shared" si="11"/>
        <v/>
      </c>
      <c r="AP118" s="12" t="str">
        <f t="shared" si="12"/>
        <v/>
      </c>
      <c r="AQ118" s="4" t="str">
        <f t="shared" si="13"/>
        <v/>
      </c>
    </row>
    <row r="119" spans="1:43" x14ac:dyDescent="0.3">
      <c r="A119" s="4" t="str">
        <f>IF('Input data'!A134="","",'Input data'!A134)</f>
        <v/>
      </c>
      <c r="B119" s="4" t="str">
        <f>IF('Input data'!B134="","",'Input data'!B134)</f>
        <v/>
      </c>
      <c r="C119" s="4" t="str">
        <f>IF('Input data'!C134="","",'Input data'!C134)</f>
        <v/>
      </c>
      <c r="D119" s="4" t="str">
        <f>IF('Input data'!D134="","",'Input data'!D134)</f>
        <v/>
      </c>
      <c r="E119" s="4" t="str">
        <f>IF('Input data'!E134="","",'Input data'!E134)</f>
        <v/>
      </c>
      <c r="F119" s="4" t="str">
        <f>IF('Input data'!F134="","",'Input data'!F134)</f>
        <v/>
      </c>
      <c r="G119" s="4">
        <f>IF('Input data'!G134="","",'Input data'!G134)</f>
        <v>0</v>
      </c>
      <c r="H119" s="4" t="str">
        <f>IF('Input data'!H134&gt;0.5,'Input data'!H134,"")</f>
        <v/>
      </c>
      <c r="I119" s="4" t="str">
        <f>IF('Input data'!I134="","",'Input data'!I134)</f>
        <v/>
      </c>
      <c r="J119" s="11">
        <f>IF('Used data'!J119="Irrelevant",1,IF('Used data'!J119&gt;3,1.2,1))</f>
        <v>1</v>
      </c>
      <c r="K119" s="11">
        <f>IF('Used data'!K119="Irrelevant",1,IF(AND(OR(I119="Motorway link",I119="Exit diverge",I119="Entrance merge"),'Used data'!K119&lt;3.5),1+(3.5-'Used data'!K119)*0.12,IF(AND(OR(I119="Exit ramp",I119="Entrance ramp"),'Used data'!K119&lt;3.5),1+(3.5-'Used data'!K119)*0.16,1)))</f>
        <v>1</v>
      </c>
      <c r="L119" s="11">
        <f>IF('Used data'!L119="Irrelevant",1,IF(AND('Used data'!L119="Yes",'Used data'!J119=2),0.6*'Used data'!M119+(1-'Used data'!M119),IF(AND('Used data'!L119="Yes",'Used data'!J119=3),0.7*'Used data'!M119+(1-'Used data'!M119),IF(AND('Used data'!L119="Yes",'Used data'!J119=4),0.76*'Used data'!M119+(1-'Used data'!M119),IF(AND('Used data'!L119="Yes",'Used data'!J119&gt;4.99999999),0.8*'Used data'!M119+(1-'Used data'!M119),1)))))</f>
        <v>1</v>
      </c>
      <c r="M119" s="11">
        <f>IF('Used data'!L119="Irrelevant",1,IF(AND('Used data'!L119="Yes",'Used data'!J119=2),0.8*'Used data'!M119+(1-'Used data'!M119),IF(AND('Used data'!L119="Yes",'Used data'!J119=3),0.85*'Used data'!M119+(1-'Used data'!M119),IF(AND('Used data'!L119="Yes",'Used data'!J119=4),0.88*'Used data'!M119+(1-'Used data'!M119),IF(AND('Used data'!L119="Yes",'Used data'!J119&gt;4.99999999),0.9*'Used data'!M119+(1-'Used data'!M119),1)))))</f>
        <v>1</v>
      </c>
      <c r="N119" s="11">
        <f>IF('Used data'!N119="Irrelevant",1,IF(AND(OR(I119="Motorway link",I119="Exit diverge",I119="Entrance merge"),'Used data'!N119&lt;3),1+(3-'Used data'!N119)*0.09333333,1))</f>
        <v>1</v>
      </c>
      <c r="O119" s="11">
        <f>IF('Used data'!N119="Irrelevant",1,IF(AND(OR(I119="Motorway link",I119="Exit diverge",I119="Entrance merge"),'Used data'!N119&lt;3),1+(3-'Used data'!N119)*0.19666667,1))</f>
        <v>1</v>
      </c>
      <c r="P119" s="11">
        <f>IF('Used data'!O119="Irrelevant",1,IF(AND(OR(I119="Motorway link",I119="Exit diverge",I119="Entrance merge"),'Used data'!O119&lt;3.00000001),1+(0.5-'Used data'!O119)*0.04,IF(AND(OR(I119="Exit ramp",I119="Entrance ramp"),'Used data'!O119&lt;3.00000001),1+(0.5-'Used data'!O119)*0.08,IF(OR(I119="Motorway link",I119="Exit diverge",I119="Entrance merge"),0.9,0.8))))</f>
        <v>1</v>
      </c>
      <c r="Q119" s="11">
        <f>IF('Used data'!P119="Irrelevant",1,IF(AND(OR(I119="Motorway link",I119="Exit diverge",I119="Entrance merge"),'Used data'!P119&lt;11.00000001),1+(5-'Used data'!P119)*0.01,0.94))</f>
        <v>1</v>
      </c>
      <c r="R119" s="11">
        <f>IF(OR('Used data'!Q119="Irrelevant",'Used data'!R119="Irrelevant",'Used data'!Q119="Straight"),1,IF(AND(OR(I119="Motorway link",I119="Exit diverge",I119="Entrance merge"),'Used data'!Q119&lt;4000),(EXP(0.1096*1746.5/'Used data'!Q119)/EXP(0.1096*1746.5/4000))*('Used data'!R119/1000)/G119+(G119-'Used data'!R119/1000)/G119,1))</f>
        <v>1</v>
      </c>
      <c r="S119" s="11">
        <f>IF(OR('Used data'!S119="Irrelevant",'Used data'!T119="Irrelevant",'Used data'!S119="Straight"),1,IF(AND(OR(I119="Motorway link",I119="Exit diverge",I119="Entrance merge"),'Used data'!S119&lt;4000),(EXP(0.1096*1746.5/'Used data'!S119)/EXP(0.1096*1746.5/4000))*('Used data'!T119/1000)/G119+(G119-'Used data'!T119/1000)/G119,1))</f>
        <v>1</v>
      </c>
      <c r="T119" s="11">
        <f>IF('Used data'!U119="Irrelevant",1,IF(AND(OR(I119="Motorway link",I119="Exit diverge",I119="Entrance merge",I119="Exit ramp",I119="Entrance ramp"),'Used data'!U119="Yes"),0.95,1))</f>
        <v>1</v>
      </c>
      <c r="U119" s="11">
        <f>IF('Used data'!U119="Irrelevant",1,IF(AND(OR(I119="Motorway link",I119="Exit diverge",I119="Entrance merge",I119="Exit ramp",I119="Entrance ramp"),'Used data'!U119="Yes"),0.96,1))</f>
        <v>1</v>
      </c>
      <c r="V119" s="11">
        <f>IF('Used data'!U119="Irrelevant",1,IF(AND(OR(I119="Motorway link",I119="Exit diverge",I119="Entrance merge",I119="Exit ramp",I119="Entrance ramp"),'Used data'!U119="Yes"),0.79,1))</f>
        <v>1</v>
      </c>
      <c r="W119" s="11">
        <f>IF('Used data'!U119="Irrelevant",1,IF(AND(OR(I119="Motorway link",I119="Exit diverge",I119="Entrance merge",I119="Exit ramp",I119="Entrance ramp"),'Used data'!U119="Yes"),0.94,1))</f>
        <v>1</v>
      </c>
      <c r="X119" s="11">
        <f>IF('Used data'!U119="Irrelevant",1,IF(AND(OR(I119="Motorway link",I119="Exit diverge",I119="Entrance merge",I119="Exit ramp",I119="Entrance ramp"),'Used data'!U119="Yes"),0.97,1))</f>
        <v>1</v>
      </c>
      <c r="Y119" s="11">
        <f>IF(AND(I119="Exit ramp",'Used data'!V119="2-curved diamond ramp"),1.32,IF(AND(I119="Exit ramp",'Used data'!V119="S-shaped ramp"),2.05,IF(AND(I119="Exit ramp",'Used data'!V119="U-shaped ramp"),4.11,IF(AND(I119="Exit ramp",'Used data'!V119="Flyover hook ramp"),5.15,IF(AND(I119="Exit ramp",'Used data'!V119="Directional ramp"),1.07,IF(AND(I119="Entrance ramp",'Used data'!V119="2-curved diamond ramp"),0.93,IF(AND(I119="Entrance ramp",'Used data'!V119="S-shaped ramp"),2.48,IF(AND(I119="Entrance ramp",'Used data'!V119="U-shaped ramp"),4.15,IF(AND(I119="Entrance ramp",'Used data'!V119="Flyover hook ramp"),5.26,IF(AND(I119="Entrance ramp",'Used data'!V119="Directional ramp"),1.42,1))))))))))</f>
        <v>1</v>
      </c>
      <c r="Z119" s="11">
        <f>IF(OR('Used data'!W119="Straight",'Used data'!W119="Irrelevant",'Used data'!X119="Irrelevant",'Used data'!Y119="Irrelevant"),1,1+1.545*1000/32.2*((('Used data'!Y119*3268/3600)/('Used data'!W119/0.306))^2)*('Used data'!X119/1000)/G119)</f>
        <v>1</v>
      </c>
      <c r="AA119" s="11">
        <f>IF(OR('Used data'!W119="Straight",'Used data'!W119="Irrelevant",'Used data'!X119="Irrelevant",'Used data'!Y119="Irrelevant"),1,1+1.961*1000/32.2*((('Used data'!Y119*3268/3600)/('Used data'!W119/0.306))^2)*('Used data'!X119/1000)/G119)</f>
        <v>1</v>
      </c>
      <c r="AB119" s="11">
        <f>IF(OR('Used data'!Z119="Straight",'Used data'!Z119="Irrelevant",'Used data'!AA119="Irrelevant",'Used data'!AB119="Irrelevant"),1,1+1.545*1000/32.2*((('Used data'!AB119*3268/3600)/('Used data'!Z119/0.306))^2)*('Used data'!AA119/1000)/G119)</f>
        <v>1</v>
      </c>
      <c r="AC119" s="11">
        <f>IF(OR('Used data'!Z119="Straight",'Used data'!Z119="Irrelevant",'Used data'!AA119="Irrelevant",'Used data'!AB119="Irrelevant"),1,1+1.961*1000/32.2*((('Used data'!AB119*3268/3600)/('Used data'!Z119/0.306))^2)*('Used data'!AA119/1000)/G119)</f>
        <v>1</v>
      </c>
      <c r="AD119" s="11">
        <f>IF(OR('Used data'!AC119="Irrelevant",'Used data'!AC119="No"),1,IF(AND('Used data'!AC119="Yes",OR('Used data'!Q119&lt;301,'Used data'!S119&lt;301)),1-(0.5*('Used data'!R119+'Used data'!T119)/('Used data'!G119*1000)),IF(AND('Used data'!AC119="Yes",OR('Used data'!Q119&lt;601,'Used data'!S119&lt;601)),1-(0.25*('Used data'!R119+'Used data'!T119)/('Used data'!G119*1000)),1)))</f>
        <v>1</v>
      </c>
      <c r="AE119" s="11">
        <f>IF(OR('Used data'!AC119="Irrelevant",'Used data'!AC119="No"),1,IF(AND('Used data'!AC119="Yes",OR('Used data'!Q119&lt;301,'Used data'!S119&lt;301)),1-(0.4*('Used data'!R119+'Used data'!T119)/('Used data'!G119*1000)),IF(AND('Used data'!AC119="Yes",OR('Used data'!Q119&lt;601,'Used data'!S119&lt;601)),1-(0.2*('Used data'!R119+'Used data'!T119)/('Used data'!G119*1000)),1)))</f>
        <v>1</v>
      </c>
      <c r="AF119" s="11">
        <f>IF('Used data'!AD119="110 kph",0.79,1)</f>
        <v>1</v>
      </c>
      <c r="AG119" s="11">
        <f>IF('Used data'!AD119="110 kph",0.94,1)</f>
        <v>1</v>
      </c>
      <c r="AH119" s="11">
        <f>IF('Used data'!AD119="110 kph",0.66,1)</f>
        <v>1</v>
      </c>
      <c r="AI119" s="11">
        <f>IF('Used data'!AD119="110 kph",0.82,1)</f>
        <v>1</v>
      </c>
      <c r="AJ119" s="11">
        <f>IF(AND('Used data'!AE119="Yes",I119="Entrance merge"),0.65*'Used data'!AF119+1-'Used data'!AF119,1)</f>
        <v>1</v>
      </c>
      <c r="AK119" s="12" t="str">
        <f t="shared" si="7"/>
        <v/>
      </c>
      <c r="AL119" s="12" t="str">
        <f t="shared" si="8"/>
        <v/>
      </c>
      <c r="AM119" s="12" t="str">
        <f t="shared" si="9"/>
        <v/>
      </c>
      <c r="AN119" s="12" t="str">
        <f t="shared" si="10"/>
        <v/>
      </c>
      <c r="AO119" s="12" t="str">
        <f t="shared" si="11"/>
        <v/>
      </c>
      <c r="AP119" s="12" t="str">
        <f t="shared" si="12"/>
        <v/>
      </c>
      <c r="AQ119" s="4" t="str">
        <f t="shared" si="13"/>
        <v/>
      </c>
    </row>
    <row r="120" spans="1:43" x14ac:dyDescent="0.3">
      <c r="A120" s="4" t="str">
        <f>IF('Input data'!A135="","",'Input data'!A135)</f>
        <v/>
      </c>
      <c r="B120" s="4" t="str">
        <f>IF('Input data'!B135="","",'Input data'!B135)</f>
        <v/>
      </c>
      <c r="C120" s="4" t="str">
        <f>IF('Input data'!C135="","",'Input data'!C135)</f>
        <v/>
      </c>
      <c r="D120" s="4" t="str">
        <f>IF('Input data'!D135="","",'Input data'!D135)</f>
        <v/>
      </c>
      <c r="E120" s="4" t="str">
        <f>IF('Input data'!E135="","",'Input data'!E135)</f>
        <v/>
      </c>
      <c r="F120" s="4" t="str">
        <f>IF('Input data'!F135="","",'Input data'!F135)</f>
        <v/>
      </c>
      <c r="G120" s="4">
        <f>IF('Input data'!G135="","",'Input data'!G135)</f>
        <v>0</v>
      </c>
      <c r="H120" s="4" t="str">
        <f>IF('Input data'!H135&gt;0.5,'Input data'!H135,"")</f>
        <v/>
      </c>
      <c r="I120" s="4" t="str">
        <f>IF('Input data'!I135="","",'Input data'!I135)</f>
        <v/>
      </c>
      <c r="J120" s="11">
        <f>IF('Used data'!J120="Irrelevant",1,IF('Used data'!J120&gt;3,1.2,1))</f>
        <v>1</v>
      </c>
      <c r="K120" s="11">
        <f>IF('Used data'!K120="Irrelevant",1,IF(AND(OR(I120="Motorway link",I120="Exit diverge",I120="Entrance merge"),'Used data'!K120&lt;3.5),1+(3.5-'Used data'!K120)*0.12,IF(AND(OR(I120="Exit ramp",I120="Entrance ramp"),'Used data'!K120&lt;3.5),1+(3.5-'Used data'!K120)*0.16,1)))</f>
        <v>1</v>
      </c>
      <c r="L120" s="11">
        <f>IF('Used data'!L120="Irrelevant",1,IF(AND('Used data'!L120="Yes",'Used data'!J120=2),0.6*'Used data'!M120+(1-'Used data'!M120),IF(AND('Used data'!L120="Yes",'Used data'!J120=3),0.7*'Used data'!M120+(1-'Used data'!M120),IF(AND('Used data'!L120="Yes",'Used data'!J120=4),0.76*'Used data'!M120+(1-'Used data'!M120),IF(AND('Used data'!L120="Yes",'Used data'!J120&gt;4.99999999),0.8*'Used data'!M120+(1-'Used data'!M120),1)))))</f>
        <v>1</v>
      </c>
      <c r="M120" s="11">
        <f>IF('Used data'!L120="Irrelevant",1,IF(AND('Used data'!L120="Yes",'Used data'!J120=2),0.8*'Used data'!M120+(1-'Used data'!M120),IF(AND('Used data'!L120="Yes",'Used data'!J120=3),0.85*'Used data'!M120+(1-'Used data'!M120),IF(AND('Used data'!L120="Yes",'Used data'!J120=4),0.88*'Used data'!M120+(1-'Used data'!M120),IF(AND('Used data'!L120="Yes",'Used data'!J120&gt;4.99999999),0.9*'Used data'!M120+(1-'Used data'!M120),1)))))</f>
        <v>1</v>
      </c>
      <c r="N120" s="11">
        <f>IF('Used data'!N120="Irrelevant",1,IF(AND(OR(I120="Motorway link",I120="Exit diverge",I120="Entrance merge"),'Used data'!N120&lt;3),1+(3-'Used data'!N120)*0.09333333,1))</f>
        <v>1</v>
      </c>
      <c r="O120" s="11">
        <f>IF('Used data'!N120="Irrelevant",1,IF(AND(OR(I120="Motorway link",I120="Exit diverge",I120="Entrance merge"),'Used data'!N120&lt;3),1+(3-'Used data'!N120)*0.19666667,1))</f>
        <v>1</v>
      </c>
      <c r="P120" s="11">
        <f>IF('Used data'!O120="Irrelevant",1,IF(AND(OR(I120="Motorway link",I120="Exit diverge",I120="Entrance merge"),'Used data'!O120&lt;3.00000001),1+(0.5-'Used data'!O120)*0.04,IF(AND(OR(I120="Exit ramp",I120="Entrance ramp"),'Used data'!O120&lt;3.00000001),1+(0.5-'Used data'!O120)*0.08,IF(OR(I120="Motorway link",I120="Exit diverge",I120="Entrance merge"),0.9,0.8))))</f>
        <v>1</v>
      </c>
      <c r="Q120" s="11">
        <f>IF('Used data'!P120="Irrelevant",1,IF(AND(OR(I120="Motorway link",I120="Exit diverge",I120="Entrance merge"),'Used data'!P120&lt;11.00000001),1+(5-'Used data'!P120)*0.01,0.94))</f>
        <v>1</v>
      </c>
      <c r="R120" s="11">
        <f>IF(OR('Used data'!Q120="Irrelevant",'Used data'!R120="Irrelevant",'Used data'!Q120="Straight"),1,IF(AND(OR(I120="Motorway link",I120="Exit diverge",I120="Entrance merge"),'Used data'!Q120&lt;4000),(EXP(0.1096*1746.5/'Used data'!Q120)/EXP(0.1096*1746.5/4000))*('Used data'!R120/1000)/G120+(G120-'Used data'!R120/1000)/G120,1))</f>
        <v>1</v>
      </c>
      <c r="S120" s="11">
        <f>IF(OR('Used data'!S120="Irrelevant",'Used data'!T120="Irrelevant",'Used data'!S120="Straight"),1,IF(AND(OR(I120="Motorway link",I120="Exit diverge",I120="Entrance merge"),'Used data'!S120&lt;4000),(EXP(0.1096*1746.5/'Used data'!S120)/EXP(0.1096*1746.5/4000))*('Used data'!T120/1000)/G120+(G120-'Used data'!T120/1000)/G120,1))</f>
        <v>1</v>
      </c>
      <c r="T120" s="11">
        <f>IF('Used data'!U120="Irrelevant",1,IF(AND(OR(I120="Motorway link",I120="Exit diverge",I120="Entrance merge",I120="Exit ramp",I120="Entrance ramp"),'Used data'!U120="Yes"),0.95,1))</f>
        <v>1</v>
      </c>
      <c r="U120" s="11">
        <f>IF('Used data'!U120="Irrelevant",1,IF(AND(OR(I120="Motorway link",I120="Exit diverge",I120="Entrance merge",I120="Exit ramp",I120="Entrance ramp"),'Used data'!U120="Yes"),0.96,1))</f>
        <v>1</v>
      </c>
      <c r="V120" s="11">
        <f>IF('Used data'!U120="Irrelevant",1,IF(AND(OR(I120="Motorway link",I120="Exit diverge",I120="Entrance merge",I120="Exit ramp",I120="Entrance ramp"),'Used data'!U120="Yes"),0.79,1))</f>
        <v>1</v>
      </c>
      <c r="W120" s="11">
        <f>IF('Used data'!U120="Irrelevant",1,IF(AND(OR(I120="Motorway link",I120="Exit diverge",I120="Entrance merge",I120="Exit ramp",I120="Entrance ramp"),'Used data'!U120="Yes"),0.94,1))</f>
        <v>1</v>
      </c>
      <c r="X120" s="11">
        <f>IF('Used data'!U120="Irrelevant",1,IF(AND(OR(I120="Motorway link",I120="Exit diverge",I120="Entrance merge",I120="Exit ramp",I120="Entrance ramp"),'Used data'!U120="Yes"),0.97,1))</f>
        <v>1</v>
      </c>
      <c r="Y120" s="11">
        <f>IF(AND(I120="Exit ramp",'Used data'!V120="2-curved diamond ramp"),1.32,IF(AND(I120="Exit ramp",'Used data'!V120="S-shaped ramp"),2.05,IF(AND(I120="Exit ramp",'Used data'!V120="U-shaped ramp"),4.11,IF(AND(I120="Exit ramp",'Used data'!V120="Flyover hook ramp"),5.15,IF(AND(I120="Exit ramp",'Used data'!V120="Directional ramp"),1.07,IF(AND(I120="Entrance ramp",'Used data'!V120="2-curved diamond ramp"),0.93,IF(AND(I120="Entrance ramp",'Used data'!V120="S-shaped ramp"),2.48,IF(AND(I120="Entrance ramp",'Used data'!V120="U-shaped ramp"),4.15,IF(AND(I120="Entrance ramp",'Used data'!V120="Flyover hook ramp"),5.26,IF(AND(I120="Entrance ramp",'Used data'!V120="Directional ramp"),1.42,1))))))))))</f>
        <v>1</v>
      </c>
      <c r="Z120" s="11">
        <f>IF(OR('Used data'!W120="Straight",'Used data'!W120="Irrelevant",'Used data'!X120="Irrelevant",'Used data'!Y120="Irrelevant"),1,1+1.545*1000/32.2*((('Used data'!Y120*3268/3600)/('Used data'!W120/0.306))^2)*('Used data'!X120/1000)/G120)</f>
        <v>1</v>
      </c>
      <c r="AA120" s="11">
        <f>IF(OR('Used data'!W120="Straight",'Used data'!W120="Irrelevant",'Used data'!X120="Irrelevant",'Used data'!Y120="Irrelevant"),1,1+1.961*1000/32.2*((('Used data'!Y120*3268/3600)/('Used data'!W120/0.306))^2)*('Used data'!X120/1000)/G120)</f>
        <v>1</v>
      </c>
      <c r="AB120" s="11">
        <f>IF(OR('Used data'!Z120="Straight",'Used data'!Z120="Irrelevant",'Used data'!AA120="Irrelevant",'Used data'!AB120="Irrelevant"),1,1+1.545*1000/32.2*((('Used data'!AB120*3268/3600)/('Used data'!Z120/0.306))^2)*('Used data'!AA120/1000)/G120)</f>
        <v>1</v>
      </c>
      <c r="AC120" s="11">
        <f>IF(OR('Used data'!Z120="Straight",'Used data'!Z120="Irrelevant",'Used data'!AA120="Irrelevant",'Used data'!AB120="Irrelevant"),1,1+1.961*1000/32.2*((('Used data'!AB120*3268/3600)/('Used data'!Z120/0.306))^2)*('Used data'!AA120/1000)/G120)</f>
        <v>1</v>
      </c>
      <c r="AD120" s="11">
        <f>IF(OR('Used data'!AC120="Irrelevant",'Used data'!AC120="No"),1,IF(AND('Used data'!AC120="Yes",OR('Used data'!Q120&lt;301,'Used data'!S120&lt;301)),1-(0.5*('Used data'!R120+'Used data'!T120)/('Used data'!G120*1000)),IF(AND('Used data'!AC120="Yes",OR('Used data'!Q120&lt;601,'Used data'!S120&lt;601)),1-(0.25*('Used data'!R120+'Used data'!T120)/('Used data'!G120*1000)),1)))</f>
        <v>1</v>
      </c>
      <c r="AE120" s="11">
        <f>IF(OR('Used data'!AC120="Irrelevant",'Used data'!AC120="No"),1,IF(AND('Used data'!AC120="Yes",OR('Used data'!Q120&lt;301,'Used data'!S120&lt;301)),1-(0.4*('Used data'!R120+'Used data'!T120)/('Used data'!G120*1000)),IF(AND('Used data'!AC120="Yes",OR('Used data'!Q120&lt;601,'Used data'!S120&lt;601)),1-(0.2*('Used data'!R120+'Used data'!T120)/('Used data'!G120*1000)),1)))</f>
        <v>1</v>
      </c>
      <c r="AF120" s="11">
        <f>IF('Used data'!AD120="110 kph",0.79,1)</f>
        <v>1</v>
      </c>
      <c r="AG120" s="11">
        <f>IF('Used data'!AD120="110 kph",0.94,1)</f>
        <v>1</v>
      </c>
      <c r="AH120" s="11">
        <f>IF('Used data'!AD120="110 kph",0.66,1)</f>
        <v>1</v>
      </c>
      <c r="AI120" s="11">
        <f>IF('Used data'!AD120="110 kph",0.82,1)</f>
        <v>1</v>
      </c>
      <c r="AJ120" s="11">
        <f>IF(AND('Used data'!AE120="Yes",I120="Entrance merge"),0.65*'Used data'!AF120+1-'Used data'!AF120,1)</f>
        <v>1</v>
      </c>
      <c r="AK120" s="12" t="str">
        <f t="shared" si="7"/>
        <v/>
      </c>
      <c r="AL120" s="12" t="str">
        <f t="shared" si="8"/>
        <v/>
      </c>
      <c r="AM120" s="12" t="str">
        <f t="shared" si="9"/>
        <v/>
      </c>
      <c r="AN120" s="12" t="str">
        <f t="shared" si="10"/>
        <v/>
      </c>
      <c r="AO120" s="12" t="str">
        <f t="shared" si="11"/>
        <v/>
      </c>
      <c r="AP120" s="12" t="str">
        <f t="shared" si="12"/>
        <v/>
      </c>
      <c r="AQ120" s="4" t="str">
        <f t="shared" si="13"/>
        <v/>
      </c>
    </row>
    <row r="121" spans="1:43" x14ac:dyDescent="0.3">
      <c r="A121" s="4" t="str">
        <f>IF('Input data'!A136="","",'Input data'!A136)</f>
        <v/>
      </c>
      <c r="B121" s="4" t="str">
        <f>IF('Input data'!B136="","",'Input data'!B136)</f>
        <v/>
      </c>
      <c r="C121" s="4" t="str">
        <f>IF('Input data'!C136="","",'Input data'!C136)</f>
        <v/>
      </c>
      <c r="D121" s="4" t="str">
        <f>IF('Input data'!D136="","",'Input data'!D136)</f>
        <v/>
      </c>
      <c r="E121" s="4" t="str">
        <f>IF('Input data'!E136="","",'Input data'!E136)</f>
        <v/>
      </c>
      <c r="F121" s="4" t="str">
        <f>IF('Input data'!F136="","",'Input data'!F136)</f>
        <v/>
      </c>
      <c r="G121" s="4">
        <f>IF('Input data'!G136="","",'Input data'!G136)</f>
        <v>0</v>
      </c>
      <c r="H121" s="4" t="str">
        <f>IF('Input data'!H136&gt;0.5,'Input data'!H136,"")</f>
        <v/>
      </c>
      <c r="I121" s="4" t="str">
        <f>IF('Input data'!I136="","",'Input data'!I136)</f>
        <v/>
      </c>
      <c r="J121" s="11">
        <f>IF('Used data'!J121="Irrelevant",1,IF('Used data'!J121&gt;3,1.2,1))</f>
        <v>1</v>
      </c>
      <c r="K121" s="11">
        <f>IF('Used data'!K121="Irrelevant",1,IF(AND(OR(I121="Motorway link",I121="Exit diverge",I121="Entrance merge"),'Used data'!K121&lt;3.5),1+(3.5-'Used data'!K121)*0.12,IF(AND(OR(I121="Exit ramp",I121="Entrance ramp"),'Used data'!K121&lt;3.5),1+(3.5-'Used data'!K121)*0.16,1)))</f>
        <v>1</v>
      </c>
      <c r="L121" s="11">
        <f>IF('Used data'!L121="Irrelevant",1,IF(AND('Used data'!L121="Yes",'Used data'!J121=2),0.6*'Used data'!M121+(1-'Used data'!M121),IF(AND('Used data'!L121="Yes",'Used data'!J121=3),0.7*'Used data'!M121+(1-'Used data'!M121),IF(AND('Used data'!L121="Yes",'Used data'!J121=4),0.76*'Used data'!M121+(1-'Used data'!M121),IF(AND('Used data'!L121="Yes",'Used data'!J121&gt;4.99999999),0.8*'Used data'!M121+(1-'Used data'!M121),1)))))</f>
        <v>1</v>
      </c>
      <c r="M121" s="11">
        <f>IF('Used data'!L121="Irrelevant",1,IF(AND('Used data'!L121="Yes",'Used data'!J121=2),0.8*'Used data'!M121+(1-'Used data'!M121),IF(AND('Used data'!L121="Yes",'Used data'!J121=3),0.85*'Used data'!M121+(1-'Used data'!M121),IF(AND('Used data'!L121="Yes",'Used data'!J121=4),0.88*'Used data'!M121+(1-'Used data'!M121),IF(AND('Used data'!L121="Yes",'Used data'!J121&gt;4.99999999),0.9*'Used data'!M121+(1-'Used data'!M121),1)))))</f>
        <v>1</v>
      </c>
      <c r="N121" s="11">
        <f>IF('Used data'!N121="Irrelevant",1,IF(AND(OR(I121="Motorway link",I121="Exit diverge",I121="Entrance merge"),'Used data'!N121&lt;3),1+(3-'Used data'!N121)*0.09333333,1))</f>
        <v>1</v>
      </c>
      <c r="O121" s="11">
        <f>IF('Used data'!N121="Irrelevant",1,IF(AND(OR(I121="Motorway link",I121="Exit diverge",I121="Entrance merge"),'Used data'!N121&lt;3),1+(3-'Used data'!N121)*0.19666667,1))</f>
        <v>1</v>
      </c>
      <c r="P121" s="11">
        <f>IF('Used data'!O121="Irrelevant",1,IF(AND(OR(I121="Motorway link",I121="Exit diverge",I121="Entrance merge"),'Used data'!O121&lt;3.00000001),1+(0.5-'Used data'!O121)*0.04,IF(AND(OR(I121="Exit ramp",I121="Entrance ramp"),'Used data'!O121&lt;3.00000001),1+(0.5-'Used data'!O121)*0.08,IF(OR(I121="Motorway link",I121="Exit diverge",I121="Entrance merge"),0.9,0.8))))</f>
        <v>1</v>
      </c>
      <c r="Q121" s="11">
        <f>IF('Used data'!P121="Irrelevant",1,IF(AND(OR(I121="Motorway link",I121="Exit diverge",I121="Entrance merge"),'Used data'!P121&lt;11.00000001),1+(5-'Used data'!P121)*0.01,0.94))</f>
        <v>1</v>
      </c>
      <c r="R121" s="11">
        <f>IF(OR('Used data'!Q121="Irrelevant",'Used data'!R121="Irrelevant",'Used data'!Q121="Straight"),1,IF(AND(OR(I121="Motorway link",I121="Exit diverge",I121="Entrance merge"),'Used data'!Q121&lt;4000),(EXP(0.1096*1746.5/'Used data'!Q121)/EXP(0.1096*1746.5/4000))*('Used data'!R121/1000)/G121+(G121-'Used data'!R121/1000)/G121,1))</f>
        <v>1</v>
      </c>
      <c r="S121" s="11">
        <f>IF(OR('Used data'!S121="Irrelevant",'Used data'!T121="Irrelevant",'Used data'!S121="Straight"),1,IF(AND(OR(I121="Motorway link",I121="Exit diverge",I121="Entrance merge"),'Used data'!S121&lt;4000),(EXP(0.1096*1746.5/'Used data'!S121)/EXP(0.1096*1746.5/4000))*('Used data'!T121/1000)/G121+(G121-'Used data'!T121/1000)/G121,1))</f>
        <v>1</v>
      </c>
      <c r="T121" s="11">
        <f>IF('Used data'!U121="Irrelevant",1,IF(AND(OR(I121="Motorway link",I121="Exit diverge",I121="Entrance merge",I121="Exit ramp",I121="Entrance ramp"),'Used data'!U121="Yes"),0.95,1))</f>
        <v>1</v>
      </c>
      <c r="U121" s="11">
        <f>IF('Used data'!U121="Irrelevant",1,IF(AND(OR(I121="Motorway link",I121="Exit diverge",I121="Entrance merge",I121="Exit ramp",I121="Entrance ramp"),'Used data'!U121="Yes"),0.96,1))</f>
        <v>1</v>
      </c>
      <c r="V121" s="11">
        <f>IF('Used data'!U121="Irrelevant",1,IF(AND(OR(I121="Motorway link",I121="Exit diverge",I121="Entrance merge",I121="Exit ramp",I121="Entrance ramp"),'Used data'!U121="Yes"),0.79,1))</f>
        <v>1</v>
      </c>
      <c r="W121" s="11">
        <f>IF('Used data'!U121="Irrelevant",1,IF(AND(OR(I121="Motorway link",I121="Exit diverge",I121="Entrance merge",I121="Exit ramp",I121="Entrance ramp"),'Used data'!U121="Yes"),0.94,1))</f>
        <v>1</v>
      </c>
      <c r="X121" s="11">
        <f>IF('Used data'!U121="Irrelevant",1,IF(AND(OR(I121="Motorway link",I121="Exit diverge",I121="Entrance merge",I121="Exit ramp",I121="Entrance ramp"),'Used data'!U121="Yes"),0.97,1))</f>
        <v>1</v>
      </c>
      <c r="Y121" s="11">
        <f>IF(AND(I121="Exit ramp",'Used data'!V121="2-curved diamond ramp"),1.32,IF(AND(I121="Exit ramp",'Used data'!V121="S-shaped ramp"),2.05,IF(AND(I121="Exit ramp",'Used data'!V121="U-shaped ramp"),4.11,IF(AND(I121="Exit ramp",'Used data'!V121="Flyover hook ramp"),5.15,IF(AND(I121="Exit ramp",'Used data'!V121="Directional ramp"),1.07,IF(AND(I121="Entrance ramp",'Used data'!V121="2-curved diamond ramp"),0.93,IF(AND(I121="Entrance ramp",'Used data'!V121="S-shaped ramp"),2.48,IF(AND(I121="Entrance ramp",'Used data'!V121="U-shaped ramp"),4.15,IF(AND(I121="Entrance ramp",'Used data'!V121="Flyover hook ramp"),5.26,IF(AND(I121="Entrance ramp",'Used data'!V121="Directional ramp"),1.42,1))))))))))</f>
        <v>1</v>
      </c>
      <c r="Z121" s="11">
        <f>IF(OR('Used data'!W121="Straight",'Used data'!W121="Irrelevant",'Used data'!X121="Irrelevant",'Used data'!Y121="Irrelevant"),1,1+1.545*1000/32.2*((('Used data'!Y121*3268/3600)/('Used data'!W121/0.306))^2)*('Used data'!X121/1000)/G121)</f>
        <v>1</v>
      </c>
      <c r="AA121" s="11">
        <f>IF(OR('Used data'!W121="Straight",'Used data'!W121="Irrelevant",'Used data'!X121="Irrelevant",'Used data'!Y121="Irrelevant"),1,1+1.961*1000/32.2*((('Used data'!Y121*3268/3600)/('Used data'!W121/0.306))^2)*('Used data'!X121/1000)/G121)</f>
        <v>1</v>
      </c>
      <c r="AB121" s="11">
        <f>IF(OR('Used data'!Z121="Straight",'Used data'!Z121="Irrelevant",'Used data'!AA121="Irrelevant",'Used data'!AB121="Irrelevant"),1,1+1.545*1000/32.2*((('Used data'!AB121*3268/3600)/('Used data'!Z121/0.306))^2)*('Used data'!AA121/1000)/G121)</f>
        <v>1</v>
      </c>
      <c r="AC121" s="11">
        <f>IF(OR('Used data'!Z121="Straight",'Used data'!Z121="Irrelevant",'Used data'!AA121="Irrelevant",'Used data'!AB121="Irrelevant"),1,1+1.961*1000/32.2*((('Used data'!AB121*3268/3600)/('Used data'!Z121/0.306))^2)*('Used data'!AA121/1000)/G121)</f>
        <v>1</v>
      </c>
      <c r="AD121" s="11">
        <f>IF(OR('Used data'!AC121="Irrelevant",'Used data'!AC121="No"),1,IF(AND('Used data'!AC121="Yes",OR('Used data'!Q121&lt;301,'Used data'!S121&lt;301)),1-(0.5*('Used data'!R121+'Used data'!T121)/('Used data'!G121*1000)),IF(AND('Used data'!AC121="Yes",OR('Used data'!Q121&lt;601,'Used data'!S121&lt;601)),1-(0.25*('Used data'!R121+'Used data'!T121)/('Used data'!G121*1000)),1)))</f>
        <v>1</v>
      </c>
      <c r="AE121" s="11">
        <f>IF(OR('Used data'!AC121="Irrelevant",'Used data'!AC121="No"),1,IF(AND('Used data'!AC121="Yes",OR('Used data'!Q121&lt;301,'Used data'!S121&lt;301)),1-(0.4*('Used data'!R121+'Used data'!T121)/('Used data'!G121*1000)),IF(AND('Used data'!AC121="Yes",OR('Used data'!Q121&lt;601,'Used data'!S121&lt;601)),1-(0.2*('Used data'!R121+'Used data'!T121)/('Used data'!G121*1000)),1)))</f>
        <v>1</v>
      </c>
      <c r="AF121" s="11">
        <f>IF('Used data'!AD121="110 kph",0.79,1)</f>
        <v>1</v>
      </c>
      <c r="AG121" s="11">
        <f>IF('Used data'!AD121="110 kph",0.94,1)</f>
        <v>1</v>
      </c>
      <c r="AH121" s="11">
        <f>IF('Used data'!AD121="110 kph",0.66,1)</f>
        <v>1</v>
      </c>
      <c r="AI121" s="11">
        <f>IF('Used data'!AD121="110 kph",0.82,1)</f>
        <v>1</v>
      </c>
      <c r="AJ121" s="11">
        <f>IF(AND('Used data'!AE121="Yes",I121="Entrance merge"),0.65*'Used data'!AF121+1-'Used data'!AF121,1)</f>
        <v>1</v>
      </c>
      <c r="AK121" s="12" t="str">
        <f t="shared" si="7"/>
        <v/>
      </c>
      <c r="AL121" s="12" t="str">
        <f t="shared" si="8"/>
        <v/>
      </c>
      <c r="AM121" s="12" t="str">
        <f t="shared" si="9"/>
        <v/>
      </c>
      <c r="AN121" s="12" t="str">
        <f t="shared" si="10"/>
        <v/>
      </c>
      <c r="AO121" s="12" t="str">
        <f t="shared" si="11"/>
        <v/>
      </c>
      <c r="AP121" s="12" t="str">
        <f t="shared" si="12"/>
        <v/>
      </c>
      <c r="AQ121" s="4" t="str">
        <f t="shared" si="13"/>
        <v/>
      </c>
    </row>
    <row r="122" spans="1:43" x14ac:dyDescent="0.3">
      <c r="A122" s="4" t="str">
        <f>IF('Input data'!A137="","",'Input data'!A137)</f>
        <v/>
      </c>
      <c r="B122" s="4" t="str">
        <f>IF('Input data'!B137="","",'Input data'!B137)</f>
        <v/>
      </c>
      <c r="C122" s="4" t="str">
        <f>IF('Input data'!C137="","",'Input data'!C137)</f>
        <v/>
      </c>
      <c r="D122" s="4" t="str">
        <f>IF('Input data'!D137="","",'Input data'!D137)</f>
        <v/>
      </c>
      <c r="E122" s="4" t="str">
        <f>IF('Input data'!E137="","",'Input data'!E137)</f>
        <v/>
      </c>
      <c r="F122" s="4" t="str">
        <f>IF('Input data'!F137="","",'Input data'!F137)</f>
        <v/>
      </c>
      <c r="G122" s="4">
        <f>IF('Input data'!G137="","",'Input data'!G137)</f>
        <v>0</v>
      </c>
      <c r="H122" s="4" t="str">
        <f>IF('Input data'!H137&gt;0.5,'Input data'!H137,"")</f>
        <v/>
      </c>
      <c r="I122" s="4" t="str">
        <f>IF('Input data'!I137="","",'Input data'!I137)</f>
        <v/>
      </c>
      <c r="J122" s="11">
        <f>IF('Used data'!J122="Irrelevant",1,IF('Used data'!J122&gt;3,1.2,1))</f>
        <v>1</v>
      </c>
      <c r="K122" s="11">
        <f>IF('Used data'!K122="Irrelevant",1,IF(AND(OR(I122="Motorway link",I122="Exit diverge",I122="Entrance merge"),'Used data'!K122&lt;3.5),1+(3.5-'Used data'!K122)*0.12,IF(AND(OR(I122="Exit ramp",I122="Entrance ramp"),'Used data'!K122&lt;3.5),1+(3.5-'Used data'!K122)*0.16,1)))</f>
        <v>1</v>
      </c>
      <c r="L122" s="11">
        <f>IF('Used data'!L122="Irrelevant",1,IF(AND('Used data'!L122="Yes",'Used data'!J122=2),0.6*'Used data'!M122+(1-'Used data'!M122),IF(AND('Used data'!L122="Yes",'Used data'!J122=3),0.7*'Used data'!M122+(1-'Used data'!M122),IF(AND('Used data'!L122="Yes",'Used data'!J122=4),0.76*'Used data'!M122+(1-'Used data'!M122),IF(AND('Used data'!L122="Yes",'Used data'!J122&gt;4.99999999),0.8*'Used data'!M122+(1-'Used data'!M122),1)))))</f>
        <v>1</v>
      </c>
      <c r="M122" s="11">
        <f>IF('Used data'!L122="Irrelevant",1,IF(AND('Used data'!L122="Yes",'Used data'!J122=2),0.8*'Used data'!M122+(1-'Used data'!M122),IF(AND('Used data'!L122="Yes",'Used data'!J122=3),0.85*'Used data'!M122+(1-'Used data'!M122),IF(AND('Used data'!L122="Yes",'Used data'!J122=4),0.88*'Used data'!M122+(1-'Used data'!M122),IF(AND('Used data'!L122="Yes",'Used data'!J122&gt;4.99999999),0.9*'Used data'!M122+(1-'Used data'!M122),1)))))</f>
        <v>1</v>
      </c>
      <c r="N122" s="11">
        <f>IF('Used data'!N122="Irrelevant",1,IF(AND(OR(I122="Motorway link",I122="Exit diverge",I122="Entrance merge"),'Used data'!N122&lt;3),1+(3-'Used data'!N122)*0.09333333,1))</f>
        <v>1</v>
      </c>
      <c r="O122" s="11">
        <f>IF('Used data'!N122="Irrelevant",1,IF(AND(OR(I122="Motorway link",I122="Exit diverge",I122="Entrance merge"),'Used data'!N122&lt;3),1+(3-'Used data'!N122)*0.19666667,1))</f>
        <v>1</v>
      </c>
      <c r="P122" s="11">
        <f>IF('Used data'!O122="Irrelevant",1,IF(AND(OR(I122="Motorway link",I122="Exit diverge",I122="Entrance merge"),'Used data'!O122&lt;3.00000001),1+(0.5-'Used data'!O122)*0.04,IF(AND(OR(I122="Exit ramp",I122="Entrance ramp"),'Used data'!O122&lt;3.00000001),1+(0.5-'Used data'!O122)*0.08,IF(OR(I122="Motorway link",I122="Exit diverge",I122="Entrance merge"),0.9,0.8))))</f>
        <v>1</v>
      </c>
      <c r="Q122" s="11">
        <f>IF('Used data'!P122="Irrelevant",1,IF(AND(OR(I122="Motorway link",I122="Exit diverge",I122="Entrance merge"),'Used data'!P122&lt;11.00000001),1+(5-'Used data'!P122)*0.01,0.94))</f>
        <v>1</v>
      </c>
      <c r="R122" s="11">
        <f>IF(OR('Used data'!Q122="Irrelevant",'Used data'!R122="Irrelevant",'Used data'!Q122="Straight"),1,IF(AND(OR(I122="Motorway link",I122="Exit diverge",I122="Entrance merge"),'Used data'!Q122&lt;4000),(EXP(0.1096*1746.5/'Used data'!Q122)/EXP(0.1096*1746.5/4000))*('Used data'!R122/1000)/G122+(G122-'Used data'!R122/1000)/G122,1))</f>
        <v>1</v>
      </c>
      <c r="S122" s="11">
        <f>IF(OR('Used data'!S122="Irrelevant",'Used data'!T122="Irrelevant",'Used data'!S122="Straight"),1,IF(AND(OR(I122="Motorway link",I122="Exit diverge",I122="Entrance merge"),'Used data'!S122&lt;4000),(EXP(0.1096*1746.5/'Used data'!S122)/EXP(0.1096*1746.5/4000))*('Used data'!T122/1000)/G122+(G122-'Used data'!T122/1000)/G122,1))</f>
        <v>1</v>
      </c>
      <c r="T122" s="11">
        <f>IF('Used data'!U122="Irrelevant",1,IF(AND(OR(I122="Motorway link",I122="Exit diverge",I122="Entrance merge",I122="Exit ramp",I122="Entrance ramp"),'Used data'!U122="Yes"),0.95,1))</f>
        <v>1</v>
      </c>
      <c r="U122" s="11">
        <f>IF('Used data'!U122="Irrelevant",1,IF(AND(OR(I122="Motorway link",I122="Exit diverge",I122="Entrance merge",I122="Exit ramp",I122="Entrance ramp"),'Used data'!U122="Yes"),0.96,1))</f>
        <v>1</v>
      </c>
      <c r="V122" s="11">
        <f>IF('Used data'!U122="Irrelevant",1,IF(AND(OR(I122="Motorway link",I122="Exit diverge",I122="Entrance merge",I122="Exit ramp",I122="Entrance ramp"),'Used data'!U122="Yes"),0.79,1))</f>
        <v>1</v>
      </c>
      <c r="W122" s="11">
        <f>IF('Used data'!U122="Irrelevant",1,IF(AND(OR(I122="Motorway link",I122="Exit diverge",I122="Entrance merge",I122="Exit ramp",I122="Entrance ramp"),'Used data'!U122="Yes"),0.94,1))</f>
        <v>1</v>
      </c>
      <c r="X122" s="11">
        <f>IF('Used data'!U122="Irrelevant",1,IF(AND(OR(I122="Motorway link",I122="Exit diverge",I122="Entrance merge",I122="Exit ramp",I122="Entrance ramp"),'Used data'!U122="Yes"),0.97,1))</f>
        <v>1</v>
      </c>
      <c r="Y122" s="11">
        <f>IF(AND(I122="Exit ramp",'Used data'!V122="2-curved diamond ramp"),1.32,IF(AND(I122="Exit ramp",'Used data'!V122="S-shaped ramp"),2.05,IF(AND(I122="Exit ramp",'Used data'!V122="U-shaped ramp"),4.11,IF(AND(I122="Exit ramp",'Used data'!V122="Flyover hook ramp"),5.15,IF(AND(I122="Exit ramp",'Used data'!V122="Directional ramp"),1.07,IF(AND(I122="Entrance ramp",'Used data'!V122="2-curved diamond ramp"),0.93,IF(AND(I122="Entrance ramp",'Used data'!V122="S-shaped ramp"),2.48,IF(AND(I122="Entrance ramp",'Used data'!V122="U-shaped ramp"),4.15,IF(AND(I122="Entrance ramp",'Used data'!V122="Flyover hook ramp"),5.26,IF(AND(I122="Entrance ramp",'Used data'!V122="Directional ramp"),1.42,1))))))))))</f>
        <v>1</v>
      </c>
      <c r="Z122" s="11">
        <f>IF(OR('Used data'!W122="Straight",'Used data'!W122="Irrelevant",'Used data'!X122="Irrelevant",'Used data'!Y122="Irrelevant"),1,1+1.545*1000/32.2*((('Used data'!Y122*3268/3600)/('Used data'!W122/0.306))^2)*('Used data'!X122/1000)/G122)</f>
        <v>1</v>
      </c>
      <c r="AA122" s="11">
        <f>IF(OR('Used data'!W122="Straight",'Used data'!W122="Irrelevant",'Used data'!X122="Irrelevant",'Used data'!Y122="Irrelevant"),1,1+1.961*1000/32.2*((('Used data'!Y122*3268/3600)/('Used data'!W122/0.306))^2)*('Used data'!X122/1000)/G122)</f>
        <v>1</v>
      </c>
      <c r="AB122" s="11">
        <f>IF(OR('Used data'!Z122="Straight",'Used data'!Z122="Irrelevant",'Used data'!AA122="Irrelevant",'Used data'!AB122="Irrelevant"),1,1+1.545*1000/32.2*((('Used data'!AB122*3268/3600)/('Used data'!Z122/0.306))^2)*('Used data'!AA122/1000)/G122)</f>
        <v>1</v>
      </c>
      <c r="AC122" s="11">
        <f>IF(OR('Used data'!Z122="Straight",'Used data'!Z122="Irrelevant",'Used data'!AA122="Irrelevant",'Used data'!AB122="Irrelevant"),1,1+1.961*1000/32.2*((('Used data'!AB122*3268/3600)/('Used data'!Z122/0.306))^2)*('Used data'!AA122/1000)/G122)</f>
        <v>1</v>
      </c>
      <c r="AD122" s="11">
        <f>IF(OR('Used data'!AC122="Irrelevant",'Used data'!AC122="No"),1,IF(AND('Used data'!AC122="Yes",OR('Used data'!Q122&lt;301,'Used data'!S122&lt;301)),1-(0.5*('Used data'!R122+'Used data'!T122)/('Used data'!G122*1000)),IF(AND('Used data'!AC122="Yes",OR('Used data'!Q122&lt;601,'Used data'!S122&lt;601)),1-(0.25*('Used data'!R122+'Used data'!T122)/('Used data'!G122*1000)),1)))</f>
        <v>1</v>
      </c>
      <c r="AE122" s="11">
        <f>IF(OR('Used data'!AC122="Irrelevant",'Used data'!AC122="No"),1,IF(AND('Used data'!AC122="Yes",OR('Used data'!Q122&lt;301,'Used data'!S122&lt;301)),1-(0.4*('Used data'!R122+'Used data'!T122)/('Used data'!G122*1000)),IF(AND('Used data'!AC122="Yes",OR('Used data'!Q122&lt;601,'Used data'!S122&lt;601)),1-(0.2*('Used data'!R122+'Used data'!T122)/('Used data'!G122*1000)),1)))</f>
        <v>1</v>
      </c>
      <c r="AF122" s="11">
        <f>IF('Used data'!AD122="110 kph",0.79,1)</f>
        <v>1</v>
      </c>
      <c r="AG122" s="11">
        <f>IF('Used data'!AD122="110 kph",0.94,1)</f>
        <v>1</v>
      </c>
      <c r="AH122" s="11">
        <f>IF('Used data'!AD122="110 kph",0.66,1)</f>
        <v>1</v>
      </c>
      <c r="AI122" s="11">
        <f>IF('Used data'!AD122="110 kph",0.82,1)</f>
        <v>1</v>
      </c>
      <c r="AJ122" s="11">
        <f>IF(AND('Used data'!AE122="Yes",I122="Entrance merge"),0.65*'Used data'!AF122+1-'Used data'!AF122,1)</f>
        <v>1</v>
      </c>
      <c r="AK122" s="12" t="str">
        <f t="shared" si="7"/>
        <v/>
      </c>
      <c r="AL122" s="12" t="str">
        <f t="shared" si="8"/>
        <v/>
      </c>
      <c r="AM122" s="12" t="str">
        <f t="shared" si="9"/>
        <v/>
      </c>
      <c r="AN122" s="12" t="str">
        <f t="shared" si="10"/>
        <v/>
      </c>
      <c r="AO122" s="12" t="str">
        <f t="shared" si="11"/>
        <v/>
      </c>
      <c r="AP122" s="12" t="str">
        <f t="shared" si="12"/>
        <v/>
      </c>
      <c r="AQ122" s="4" t="str">
        <f t="shared" si="13"/>
        <v/>
      </c>
    </row>
    <row r="123" spans="1:43" x14ac:dyDescent="0.3">
      <c r="A123" s="4" t="str">
        <f>IF('Input data'!A138="","",'Input data'!A138)</f>
        <v/>
      </c>
      <c r="B123" s="4" t="str">
        <f>IF('Input data'!B138="","",'Input data'!B138)</f>
        <v/>
      </c>
      <c r="C123" s="4" t="str">
        <f>IF('Input data'!C138="","",'Input data'!C138)</f>
        <v/>
      </c>
      <c r="D123" s="4" t="str">
        <f>IF('Input data'!D138="","",'Input data'!D138)</f>
        <v/>
      </c>
      <c r="E123" s="4" t="str">
        <f>IF('Input data'!E138="","",'Input data'!E138)</f>
        <v/>
      </c>
      <c r="F123" s="4" t="str">
        <f>IF('Input data'!F138="","",'Input data'!F138)</f>
        <v/>
      </c>
      <c r="G123" s="4">
        <f>IF('Input data'!G138="","",'Input data'!G138)</f>
        <v>0</v>
      </c>
      <c r="H123" s="4" t="str">
        <f>IF('Input data'!H138&gt;0.5,'Input data'!H138,"")</f>
        <v/>
      </c>
      <c r="I123" s="4" t="str">
        <f>IF('Input data'!I138="","",'Input data'!I138)</f>
        <v/>
      </c>
      <c r="J123" s="11">
        <f>IF('Used data'!J123="Irrelevant",1,IF('Used data'!J123&gt;3,1.2,1))</f>
        <v>1</v>
      </c>
      <c r="K123" s="11">
        <f>IF('Used data'!K123="Irrelevant",1,IF(AND(OR(I123="Motorway link",I123="Exit diverge",I123="Entrance merge"),'Used data'!K123&lt;3.5),1+(3.5-'Used data'!K123)*0.12,IF(AND(OR(I123="Exit ramp",I123="Entrance ramp"),'Used data'!K123&lt;3.5),1+(3.5-'Used data'!K123)*0.16,1)))</f>
        <v>1</v>
      </c>
      <c r="L123" s="11">
        <f>IF('Used data'!L123="Irrelevant",1,IF(AND('Used data'!L123="Yes",'Used data'!J123=2),0.6*'Used data'!M123+(1-'Used data'!M123),IF(AND('Used data'!L123="Yes",'Used data'!J123=3),0.7*'Used data'!M123+(1-'Used data'!M123),IF(AND('Used data'!L123="Yes",'Used data'!J123=4),0.76*'Used data'!M123+(1-'Used data'!M123),IF(AND('Used data'!L123="Yes",'Used data'!J123&gt;4.99999999),0.8*'Used data'!M123+(1-'Used data'!M123),1)))))</f>
        <v>1</v>
      </c>
      <c r="M123" s="11">
        <f>IF('Used data'!L123="Irrelevant",1,IF(AND('Used data'!L123="Yes",'Used data'!J123=2),0.8*'Used data'!M123+(1-'Used data'!M123),IF(AND('Used data'!L123="Yes",'Used data'!J123=3),0.85*'Used data'!M123+(1-'Used data'!M123),IF(AND('Used data'!L123="Yes",'Used data'!J123=4),0.88*'Used data'!M123+(1-'Used data'!M123),IF(AND('Used data'!L123="Yes",'Used data'!J123&gt;4.99999999),0.9*'Used data'!M123+(1-'Used data'!M123),1)))))</f>
        <v>1</v>
      </c>
      <c r="N123" s="11">
        <f>IF('Used data'!N123="Irrelevant",1,IF(AND(OR(I123="Motorway link",I123="Exit diverge",I123="Entrance merge"),'Used data'!N123&lt;3),1+(3-'Used data'!N123)*0.09333333,1))</f>
        <v>1</v>
      </c>
      <c r="O123" s="11">
        <f>IF('Used data'!N123="Irrelevant",1,IF(AND(OR(I123="Motorway link",I123="Exit diverge",I123="Entrance merge"),'Used data'!N123&lt;3),1+(3-'Used data'!N123)*0.19666667,1))</f>
        <v>1</v>
      </c>
      <c r="P123" s="11">
        <f>IF('Used data'!O123="Irrelevant",1,IF(AND(OR(I123="Motorway link",I123="Exit diverge",I123="Entrance merge"),'Used data'!O123&lt;3.00000001),1+(0.5-'Used data'!O123)*0.04,IF(AND(OR(I123="Exit ramp",I123="Entrance ramp"),'Used data'!O123&lt;3.00000001),1+(0.5-'Used data'!O123)*0.08,IF(OR(I123="Motorway link",I123="Exit diverge",I123="Entrance merge"),0.9,0.8))))</f>
        <v>1</v>
      </c>
      <c r="Q123" s="11">
        <f>IF('Used data'!P123="Irrelevant",1,IF(AND(OR(I123="Motorway link",I123="Exit diverge",I123="Entrance merge"),'Used data'!P123&lt;11.00000001),1+(5-'Used data'!P123)*0.01,0.94))</f>
        <v>1</v>
      </c>
      <c r="R123" s="11">
        <f>IF(OR('Used data'!Q123="Irrelevant",'Used data'!R123="Irrelevant",'Used data'!Q123="Straight"),1,IF(AND(OR(I123="Motorway link",I123="Exit diverge",I123="Entrance merge"),'Used data'!Q123&lt;4000),(EXP(0.1096*1746.5/'Used data'!Q123)/EXP(0.1096*1746.5/4000))*('Used data'!R123/1000)/G123+(G123-'Used data'!R123/1000)/G123,1))</f>
        <v>1</v>
      </c>
      <c r="S123" s="11">
        <f>IF(OR('Used data'!S123="Irrelevant",'Used data'!T123="Irrelevant",'Used data'!S123="Straight"),1,IF(AND(OR(I123="Motorway link",I123="Exit diverge",I123="Entrance merge"),'Used data'!S123&lt;4000),(EXP(0.1096*1746.5/'Used data'!S123)/EXP(0.1096*1746.5/4000))*('Used data'!T123/1000)/G123+(G123-'Used data'!T123/1000)/G123,1))</f>
        <v>1</v>
      </c>
      <c r="T123" s="11">
        <f>IF('Used data'!U123="Irrelevant",1,IF(AND(OR(I123="Motorway link",I123="Exit diverge",I123="Entrance merge",I123="Exit ramp",I123="Entrance ramp"),'Used data'!U123="Yes"),0.95,1))</f>
        <v>1</v>
      </c>
      <c r="U123" s="11">
        <f>IF('Used data'!U123="Irrelevant",1,IF(AND(OR(I123="Motorway link",I123="Exit diverge",I123="Entrance merge",I123="Exit ramp",I123="Entrance ramp"),'Used data'!U123="Yes"),0.96,1))</f>
        <v>1</v>
      </c>
      <c r="V123" s="11">
        <f>IF('Used data'!U123="Irrelevant",1,IF(AND(OR(I123="Motorway link",I123="Exit diverge",I123="Entrance merge",I123="Exit ramp",I123="Entrance ramp"),'Used data'!U123="Yes"),0.79,1))</f>
        <v>1</v>
      </c>
      <c r="W123" s="11">
        <f>IF('Used data'!U123="Irrelevant",1,IF(AND(OR(I123="Motorway link",I123="Exit diverge",I123="Entrance merge",I123="Exit ramp",I123="Entrance ramp"),'Used data'!U123="Yes"),0.94,1))</f>
        <v>1</v>
      </c>
      <c r="X123" s="11">
        <f>IF('Used data'!U123="Irrelevant",1,IF(AND(OR(I123="Motorway link",I123="Exit diverge",I123="Entrance merge",I123="Exit ramp",I123="Entrance ramp"),'Used data'!U123="Yes"),0.97,1))</f>
        <v>1</v>
      </c>
      <c r="Y123" s="11">
        <f>IF(AND(I123="Exit ramp",'Used data'!V123="2-curved diamond ramp"),1.32,IF(AND(I123="Exit ramp",'Used data'!V123="S-shaped ramp"),2.05,IF(AND(I123="Exit ramp",'Used data'!V123="U-shaped ramp"),4.11,IF(AND(I123="Exit ramp",'Used data'!V123="Flyover hook ramp"),5.15,IF(AND(I123="Exit ramp",'Used data'!V123="Directional ramp"),1.07,IF(AND(I123="Entrance ramp",'Used data'!V123="2-curved diamond ramp"),0.93,IF(AND(I123="Entrance ramp",'Used data'!V123="S-shaped ramp"),2.48,IF(AND(I123="Entrance ramp",'Used data'!V123="U-shaped ramp"),4.15,IF(AND(I123="Entrance ramp",'Used data'!V123="Flyover hook ramp"),5.26,IF(AND(I123="Entrance ramp",'Used data'!V123="Directional ramp"),1.42,1))))))))))</f>
        <v>1</v>
      </c>
      <c r="Z123" s="11">
        <f>IF(OR('Used data'!W123="Straight",'Used data'!W123="Irrelevant",'Used data'!X123="Irrelevant",'Used data'!Y123="Irrelevant"),1,1+1.545*1000/32.2*((('Used data'!Y123*3268/3600)/('Used data'!W123/0.306))^2)*('Used data'!X123/1000)/G123)</f>
        <v>1</v>
      </c>
      <c r="AA123" s="11">
        <f>IF(OR('Used data'!W123="Straight",'Used data'!W123="Irrelevant",'Used data'!X123="Irrelevant",'Used data'!Y123="Irrelevant"),1,1+1.961*1000/32.2*((('Used data'!Y123*3268/3600)/('Used data'!W123/0.306))^2)*('Used data'!X123/1000)/G123)</f>
        <v>1</v>
      </c>
      <c r="AB123" s="11">
        <f>IF(OR('Used data'!Z123="Straight",'Used data'!Z123="Irrelevant",'Used data'!AA123="Irrelevant",'Used data'!AB123="Irrelevant"),1,1+1.545*1000/32.2*((('Used data'!AB123*3268/3600)/('Used data'!Z123/0.306))^2)*('Used data'!AA123/1000)/G123)</f>
        <v>1</v>
      </c>
      <c r="AC123" s="11">
        <f>IF(OR('Used data'!Z123="Straight",'Used data'!Z123="Irrelevant",'Used data'!AA123="Irrelevant",'Used data'!AB123="Irrelevant"),1,1+1.961*1000/32.2*((('Used data'!AB123*3268/3600)/('Used data'!Z123/0.306))^2)*('Used data'!AA123/1000)/G123)</f>
        <v>1</v>
      </c>
      <c r="AD123" s="11">
        <f>IF(OR('Used data'!AC123="Irrelevant",'Used data'!AC123="No"),1,IF(AND('Used data'!AC123="Yes",OR('Used data'!Q123&lt;301,'Used data'!S123&lt;301)),1-(0.5*('Used data'!R123+'Used data'!T123)/('Used data'!G123*1000)),IF(AND('Used data'!AC123="Yes",OR('Used data'!Q123&lt;601,'Used data'!S123&lt;601)),1-(0.25*('Used data'!R123+'Used data'!T123)/('Used data'!G123*1000)),1)))</f>
        <v>1</v>
      </c>
      <c r="AE123" s="11">
        <f>IF(OR('Used data'!AC123="Irrelevant",'Used data'!AC123="No"),1,IF(AND('Used data'!AC123="Yes",OR('Used data'!Q123&lt;301,'Used data'!S123&lt;301)),1-(0.4*('Used data'!R123+'Used data'!T123)/('Used data'!G123*1000)),IF(AND('Used data'!AC123="Yes",OR('Used data'!Q123&lt;601,'Used data'!S123&lt;601)),1-(0.2*('Used data'!R123+'Used data'!T123)/('Used data'!G123*1000)),1)))</f>
        <v>1</v>
      </c>
      <c r="AF123" s="11">
        <f>IF('Used data'!AD123="110 kph",0.79,1)</f>
        <v>1</v>
      </c>
      <c r="AG123" s="11">
        <f>IF('Used data'!AD123="110 kph",0.94,1)</f>
        <v>1</v>
      </c>
      <c r="AH123" s="11">
        <f>IF('Used data'!AD123="110 kph",0.66,1)</f>
        <v>1</v>
      </c>
      <c r="AI123" s="11">
        <f>IF('Used data'!AD123="110 kph",0.82,1)</f>
        <v>1</v>
      </c>
      <c r="AJ123" s="11">
        <f>IF(AND('Used data'!AE123="Yes",I123="Entrance merge"),0.65*'Used data'!AF123+1-'Used data'!AF123,1)</f>
        <v>1</v>
      </c>
      <c r="AK123" s="12" t="str">
        <f t="shared" si="7"/>
        <v/>
      </c>
      <c r="AL123" s="12" t="str">
        <f t="shared" si="8"/>
        <v/>
      </c>
      <c r="AM123" s="12" t="str">
        <f t="shared" si="9"/>
        <v/>
      </c>
      <c r="AN123" s="12" t="str">
        <f t="shared" si="10"/>
        <v/>
      </c>
      <c r="AO123" s="12" t="str">
        <f t="shared" si="11"/>
        <v/>
      </c>
      <c r="AP123" s="12" t="str">
        <f t="shared" si="12"/>
        <v/>
      </c>
      <c r="AQ123" s="4" t="str">
        <f t="shared" si="13"/>
        <v/>
      </c>
    </row>
    <row r="124" spans="1:43" x14ac:dyDescent="0.3">
      <c r="A124" s="4" t="str">
        <f>IF('Input data'!A139="","",'Input data'!A139)</f>
        <v/>
      </c>
      <c r="B124" s="4" t="str">
        <f>IF('Input data'!B139="","",'Input data'!B139)</f>
        <v/>
      </c>
      <c r="C124" s="4" t="str">
        <f>IF('Input data'!C139="","",'Input data'!C139)</f>
        <v/>
      </c>
      <c r="D124" s="4" t="str">
        <f>IF('Input data'!D139="","",'Input data'!D139)</f>
        <v/>
      </c>
      <c r="E124" s="4" t="str">
        <f>IF('Input data'!E139="","",'Input data'!E139)</f>
        <v/>
      </c>
      <c r="F124" s="4" t="str">
        <f>IF('Input data'!F139="","",'Input data'!F139)</f>
        <v/>
      </c>
      <c r="G124" s="4">
        <f>IF('Input data'!G139="","",'Input data'!G139)</f>
        <v>0</v>
      </c>
      <c r="H124" s="4" t="str">
        <f>IF('Input data'!H139&gt;0.5,'Input data'!H139,"")</f>
        <v/>
      </c>
      <c r="I124" s="4" t="str">
        <f>IF('Input data'!I139="","",'Input data'!I139)</f>
        <v/>
      </c>
      <c r="J124" s="11">
        <f>IF('Used data'!J124="Irrelevant",1,IF('Used data'!J124&gt;3,1.2,1))</f>
        <v>1</v>
      </c>
      <c r="K124" s="11">
        <f>IF('Used data'!K124="Irrelevant",1,IF(AND(OR(I124="Motorway link",I124="Exit diverge",I124="Entrance merge"),'Used data'!K124&lt;3.5),1+(3.5-'Used data'!K124)*0.12,IF(AND(OR(I124="Exit ramp",I124="Entrance ramp"),'Used data'!K124&lt;3.5),1+(3.5-'Used data'!K124)*0.16,1)))</f>
        <v>1</v>
      </c>
      <c r="L124" s="11">
        <f>IF('Used data'!L124="Irrelevant",1,IF(AND('Used data'!L124="Yes",'Used data'!J124=2),0.6*'Used data'!M124+(1-'Used data'!M124),IF(AND('Used data'!L124="Yes",'Used data'!J124=3),0.7*'Used data'!M124+(1-'Used data'!M124),IF(AND('Used data'!L124="Yes",'Used data'!J124=4),0.76*'Used data'!M124+(1-'Used data'!M124),IF(AND('Used data'!L124="Yes",'Used data'!J124&gt;4.99999999),0.8*'Used data'!M124+(1-'Used data'!M124),1)))))</f>
        <v>1</v>
      </c>
      <c r="M124" s="11">
        <f>IF('Used data'!L124="Irrelevant",1,IF(AND('Used data'!L124="Yes",'Used data'!J124=2),0.8*'Used data'!M124+(1-'Used data'!M124),IF(AND('Used data'!L124="Yes",'Used data'!J124=3),0.85*'Used data'!M124+(1-'Used data'!M124),IF(AND('Used data'!L124="Yes",'Used data'!J124=4),0.88*'Used data'!M124+(1-'Used data'!M124),IF(AND('Used data'!L124="Yes",'Used data'!J124&gt;4.99999999),0.9*'Used data'!M124+(1-'Used data'!M124),1)))))</f>
        <v>1</v>
      </c>
      <c r="N124" s="11">
        <f>IF('Used data'!N124="Irrelevant",1,IF(AND(OR(I124="Motorway link",I124="Exit diverge",I124="Entrance merge"),'Used data'!N124&lt;3),1+(3-'Used data'!N124)*0.09333333,1))</f>
        <v>1</v>
      </c>
      <c r="O124" s="11">
        <f>IF('Used data'!N124="Irrelevant",1,IF(AND(OR(I124="Motorway link",I124="Exit diverge",I124="Entrance merge"),'Used data'!N124&lt;3),1+(3-'Used data'!N124)*0.19666667,1))</f>
        <v>1</v>
      </c>
      <c r="P124" s="11">
        <f>IF('Used data'!O124="Irrelevant",1,IF(AND(OR(I124="Motorway link",I124="Exit diverge",I124="Entrance merge"),'Used data'!O124&lt;3.00000001),1+(0.5-'Used data'!O124)*0.04,IF(AND(OR(I124="Exit ramp",I124="Entrance ramp"),'Used data'!O124&lt;3.00000001),1+(0.5-'Used data'!O124)*0.08,IF(OR(I124="Motorway link",I124="Exit diverge",I124="Entrance merge"),0.9,0.8))))</f>
        <v>1</v>
      </c>
      <c r="Q124" s="11">
        <f>IF('Used data'!P124="Irrelevant",1,IF(AND(OR(I124="Motorway link",I124="Exit diverge",I124="Entrance merge"),'Used data'!P124&lt;11.00000001),1+(5-'Used data'!P124)*0.01,0.94))</f>
        <v>1</v>
      </c>
      <c r="R124" s="11">
        <f>IF(OR('Used data'!Q124="Irrelevant",'Used data'!R124="Irrelevant",'Used data'!Q124="Straight"),1,IF(AND(OR(I124="Motorway link",I124="Exit diverge",I124="Entrance merge"),'Used data'!Q124&lt;4000),(EXP(0.1096*1746.5/'Used data'!Q124)/EXP(0.1096*1746.5/4000))*('Used data'!R124/1000)/G124+(G124-'Used data'!R124/1000)/G124,1))</f>
        <v>1</v>
      </c>
      <c r="S124" s="11">
        <f>IF(OR('Used data'!S124="Irrelevant",'Used data'!T124="Irrelevant",'Used data'!S124="Straight"),1,IF(AND(OR(I124="Motorway link",I124="Exit diverge",I124="Entrance merge"),'Used data'!S124&lt;4000),(EXP(0.1096*1746.5/'Used data'!S124)/EXP(0.1096*1746.5/4000))*('Used data'!T124/1000)/G124+(G124-'Used data'!T124/1000)/G124,1))</f>
        <v>1</v>
      </c>
      <c r="T124" s="11">
        <f>IF('Used data'!U124="Irrelevant",1,IF(AND(OR(I124="Motorway link",I124="Exit diverge",I124="Entrance merge",I124="Exit ramp",I124="Entrance ramp"),'Used data'!U124="Yes"),0.95,1))</f>
        <v>1</v>
      </c>
      <c r="U124" s="11">
        <f>IF('Used data'!U124="Irrelevant",1,IF(AND(OR(I124="Motorway link",I124="Exit diverge",I124="Entrance merge",I124="Exit ramp",I124="Entrance ramp"),'Used data'!U124="Yes"),0.96,1))</f>
        <v>1</v>
      </c>
      <c r="V124" s="11">
        <f>IF('Used data'!U124="Irrelevant",1,IF(AND(OR(I124="Motorway link",I124="Exit diverge",I124="Entrance merge",I124="Exit ramp",I124="Entrance ramp"),'Used data'!U124="Yes"),0.79,1))</f>
        <v>1</v>
      </c>
      <c r="W124" s="11">
        <f>IF('Used data'!U124="Irrelevant",1,IF(AND(OR(I124="Motorway link",I124="Exit diverge",I124="Entrance merge",I124="Exit ramp",I124="Entrance ramp"),'Used data'!U124="Yes"),0.94,1))</f>
        <v>1</v>
      </c>
      <c r="X124" s="11">
        <f>IF('Used data'!U124="Irrelevant",1,IF(AND(OR(I124="Motorway link",I124="Exit diverge",I124="Entrance merge",I124="Exit ramp",I124="Entrance ramp"),'Used data'!U124="Yes"),0.97,1))</f>
        <v>1</v>
      </c>
      <c r="Y124" s="11">
        <f>IF(AND(I124="Exit ramp",'Used data'!V124="2-curved diamond ramp"),1.32,IF(AND(I124="Exit ramp",'Used data'!V124="S-shaped ramp"),2.05,IF(AND(I124="Exit ramp",'Used data'!V124="U-shaped ramp"),4.11,IF(AND(I124="Exit ramp",'Used data'!V124="Flyover hook ramp"),5.15,IF(AND(I124="Exit ramp",'Used data'!V124="Directional ramp"),1.07,IF(AND(I124="Entrance ramp",'Used data'!V124="2-curved diamond ramp"),0.93,IF(AND(I124="Entrance ramp",'Used data'!V124="S-shaped ramp"),2.48,IF(AND(I124="Entrance ramp",'Used data'!V124="U-shaped ramp"),4.15,IF(AND(I124="Entrance ramp",'Used data'!V124="Flyover hook ramp"),5.26,IF(AND(I124="Entrance ramp",'Used data'!V124="Directional ramp"),1.42,1))))))))))</f>
        <v>1</v>
      </c>
      <c r="Z124" s="11">
        <f>IF(OR('Used data'!W124="Straight",'Used data'!W124="Irrelevant",'Used data'!X124="Irrelevant",'Used data'!Y124="Irrelevant"),1,1+1.545*1000/32.2*((('Used data'!Y124*3268/3600)/('Used data'!W124/0.306))^2)*('Used data'!X124/1000)/G124)</f>
        <v>1</v>
      </c>
      <c r="AA124" s="11">
        <f>IF(OR('Used data'!W124="Straight",'Used data'!W124="Irrelevant",'Used data'!X124="Irrelevant",'Used data'!Y124="Irrelevant"),1,1+1.961*1000/32.2*((('Used data'!Y124*3268/3600)/('Used data'!W124/0.306))^2)*('Used data'!X124/1000)/G124)</f>
        <v>1</v>
      </c>
      <c r="AB124" s="11">
        <f>IF(OR('Used data'!Z124="Straight",'Used data'!Z124="Irrelevant",'Used data'!AA124="Irrelevant",'Used data'!AB124="Irrelevant"),1,1+1.545*1000/32.2*((('Used data'!AB124*3268/3600)/('Used data'!Z124/0.306))^2)*('Used data'!AA124/1000)/G124)</f>
        <v>1</v>
      </c>
      <c r="AC124" s="11">
        <f>IF(OR('Used data'!Z124="Straight",'Used data'!Z124="Irrelevant",'Used data'!AA124="Irrelevant",'Used data'!AB124="Irrelevant"),1,1+1.961*1000/32.2*((('Used data'!AB124*3268/3600)/('Used data'!Z124/0.306))^2)*('Used data'!AA124/1000)/G124)</f>
        <v>1</v>
      </c>
      <c r="AD124" s="11">
        <f>IF(OR('Used data'!AC124="Irrelevant",'Used data'!AC124="No"),1,IF(AND('Used data'!AC124="Yes",OR('Used data'!Q124&lt;301,'Used data'!S124&lt;301)),1-(0.5*('Used data'!R124+'Used data'!T124)/('Used data'!G124*1000)),IF(AND('Used data'!AC124="Yes",OR('Used data'!Q124&lt;601,'Used data'!S124&lt;601)),1-(0.25*('Used data'!R124+'Used data'!T124)/('Used data'!G124*1000)),1)))</f>
        <v>1</v>
      </c>
      <c r="AE124" s="11">
        <f>IF(OR('Used data'!AC124="Irrelevant",'Used data'!AC124="No"),1,IF(AND('Used data'!AC124="Yes",OR('Used data'!Q124&lt;301,'Used data'!S124&lt;301)),1-(0.4*('Used data'!R124+'Used data'!T124)/('Used data'!G124*1000)),IF(AND('Used data'!AC124="Yes",OR('Used data'!Q124&lt;601,'Used data'!S124&lt;601)),1-(0.2*('Used data'!R124+'Used data'!T124)/('Used data'!G124*1000)),1)))</f>
        <v>1</v>
      </c>
      <c r="AF124" s="11">
        <f>IF('Used data'!AD124="110 kph",0.79,1)</f>
        <v>1</v>
      </c>
      <c r="AG124" s="11">
        <f>IF('Used data'!AD124="110 kph",0.94,1)</f>
        <v>1</v>
      </c>
      <c r="AH124" s="11">
        <f>IF('Used data'!AD124="110 kph",0.66,1)</f>
        <v>1</v>
      </c>
      <c r="AI124" s="11">
        <f>IF('Used data'!AD124="110 kph",0.82,1)</f>
        <v>1</v>
      </c>
      <c r="AJ124" s="11">
        <f>IF(AND('Used data'!AE124="Yes",I124="Entrance merge"),0.65*'Used data'!AF124+1-'Used data'!AF124,1)</f>
        <v>1</v>
      </c>
      <c r="AK124" s="12" t="str">
        <f t="shared" si="7"/>
        <v/>
      </c>
      <c r="AL124" s="12" t="str">
        <f t="shared" si="8"/>
        <v/>
      </c>
      <c r="AM124" s="12" t="str">
        <f t="shared" si="9"/>
        <v/>
      </c>
      <c r="AN124" s="12" t="str">
        <f t="shared" si="10"/>
        <v/>
      </c>
      <c r="AO124" s="12" t="str">
        <f t="shared" si="11"/>
        <v/>
      </c>
      <c r="AP124" s="12" t="str">
        <f t="shared" si="12"/>
        <v/>
      </c>
      <c r="AQ124" s="4" t="str">
        <f t="shared" si="13"/>
        <v/>
      </c>
    </row>
    <row r="125" spans="1:43" x14ac:dyDescent="0.3">
      <c r="A125" s="4" t="str">
        <f>IF('Input data'!A140="","",'Input data'!A140)</f>
        <v/>
      </c>
      <c r="B125" s="4" t="str">
        <f>IF('Input data'!B140="","",'Input data'!B140)</f>
        <v/>
      </c>
      <c r="C125" s="4" t="str">
        <f>IF('Input data'!C140="","",'Input data'!C140)</f>
        <v/>
      </c>
      <c r="D125" s="4" t="str">
        <f>IF('Input data'!D140="","",'Input data'!D140)</f>
        <v/>
      </c>
      <c r="E125" s="4" t="str">
        <f>IF('Input data'!E140="","",'Input data'!E140)</f>
        <v/>
      </c>
      <c r="F125" s="4" t="str">
        <f>IF('Input data'!F140="","",'Input data'!F140)</f>
        <v/>
      </c>
      <c r="G125" s="4">
        <f>IF('Input data'!G140="","",'Input data'!G140)</f>
        <v>0</v>
      </c>
      <c r="H125" s="4" t="str">
        <f>IF('Input data'!H140&gt;0.5,'Input data'!H140,"")</f>
        <v/>
      </c>
      <c r="I125" s="4" t="str">
        <f>IF('Input data'!I140="","",'Input data'!I140)</f>
        <v/>
      </c>
      <c r="J125" s="11">
        <f>IF('Used data'!J125="Irrelevant",1,IF('Used data'!J125&gt;3,1.2,1))</f>
        <v>1</v>
      </c>
      <c r="K125" s="11">
        <f>IF('Used data'!K125="Irrelevant",1,IF(AND(OR(I125="Motorway link",I125="Exit diverge",I125="Entrance merge"),'Used data'!K125&lt;3.5),1+(3.5-'Used data'!K125)*0.12,IF(AND(OR(I125="Exit ramp",I125="Entrance ramp"),'Used data'!K125&lt;3.5),1+(3.5-'Used data'!K125)*0.16,1)))</f>
        <v>1</v>
      </c>
      <c r="L125" s="11">
        <f>IF('Used data'!L125="Irrelevant",1,IF(AND('Used data'!L125="Yes",'Used data'!J125=2),0.6*'Used data'!M125+(1-'Used data'!M125),IF(AND('Used data'!L125="Yes",'Used data'!J125=3),0.7*'Used data'!M125+(1-'Used data'!M125),IF(AND('Used data'!L125="Yes",'Used data'!J125=4),0.76*'Used data'!M125+(1-'Used data'!M125),IF(AND('Used data'!L125="Yes",'Used data'!J125&gt;4.99999999),0.8*'Used data'!M125+(1-'Used data'!M125),1)))))</f>
        <v>1</v>
      </c>
      <c r="M125" s="11">
        <f>IF('Used data'!L125="Irrelevant",1,IF(AND('Used data'!L125="Yes",'Used data'!J125=2),0.8*'Used data'!M125+(1-'Used data'!M125),IF(AND('Used data'!L125="Yes",'Used data'!J125=3),0.85*'Used data'!M125+(1-'Used data'!M125),IF(AND('Used data'!L125="Yes",'Used data'!J125=4),0.88*'Used data'!M125+(1-'Used data'!M125),IF(AND('Used data'!L125="Yes",'Used data'!J125&gt;4.99999999),0.9*'Used data'!M125+(1-'Used data'!M125),1)))))</f>
        <v>1</v>
      </c>
      <c r="N125" s="11">
        <f>IF('Used data'!N125="Irrelevant",1,IF(AND(OR(I125="Motorway link",I125="Exit diverge",I125="Entrance merge"),'Used data'!N125&lt;3),1+(3-'Used data'!N125)*0.09333333,1))</f>
        <v>1</v>
      </c>
      <c r="O125" s="11">
        <f>IF('Used data'!N125="Irrelevant",1,IF(AND(OR(I125="Motorway link",I125="Exit diverge",I125="Entrance merge"),'Used data'!N125&lt;3),1+(3-'Used data'!N125)*0.19666667,1))</f>
        <v>1</v>
      </c>
      <c r="P125" s="11">
        <f>IF('Used data'!O125="Irrelevant",1,IF(AND(OR(I125="Motorway link",I125="Exit diverge",I125="Entrance merge"),'Used data'!O125&lt;3.00000001),1+(0.5-'Used data'!O125)*0.04,IF(AND(OR(I125="Exit ramp",I125="Entrance ramp"),'Used data'!O125&lt;3.00000001),1+(0.5-'Used data'!O125)*0.08,IF(OR(I125="Motorway link",I125="Exit diverge",I125="Entrance merge"),0.9,0.8))))</f>
        <v>1</v>
      </c>
      <c r="Q125" s="11">
        <f>IF('Used data'!P125="Irrelevant",1,IF(AND(OR(I125="Motorway link",I125="Exit diverge",I125="Entrance merge"),'Used data'!P125&lt;11.00000001),1+(5-'Used data'!P125)*0.01,0.94))</f>
        <v>1</v>
      </c>
      <c r="R125" s="11">
        <f>IF(OR('Used data'!Q125="Irrelevant",'Used data'!R125="Irrelevant",'Used data'!Q125="Straight"),1,IF(AND(OR(I125="Motorway link",I125="Exit diverge",I125="Entrance merge"),'Used data'!Q125&lt;4000),(EXP(0.1096*1746.5/'Used data'!Q125)/EXP(0.1096*1746.5/4000))*('Used data'!R125/1000)/G125+(G125-'Used data'!R125/1000)/G125,1))</f>
        <v>1</v>
      </c>
      <c r="S125" s="11">
        <f>IF(OR('Used data'!S125="Irrelevant",'Used data'!T125="Irrelevant",'Used data'!S125="Straight"),1,IF(AND(OR(I125="Motorway link",I125="Exit diverge",I125="Entrance merge"),'Used data'!S125&lt;4000),(EXP(0.1096*1746.5/'Used data'!S125)/EXP(0.1096*1746.5/4000))*('Used data'!T125/1000)/G125+(G125-'Used data'!T125/1000)/G125,1))</f>
        <v>1</v>
      </c>
      <c r="T125" s="11">
        <f>IF('Used data'!U125="Irrelevant",1,IF(AND(OR(I125="Motorway link",I125="Exit diverge",I125="Entrance merge",I125="Exit ramp",I125="Entrance ramp"),'Used data'!U125="Yes"),0.95,1))</f>
        <v>1</v>
      </c>
      <c r="U125" s="11">
        <f>IF('Used data'!U125="Irrelevant",1,IF(AND(OR(I125="Motorway link",I125="Exit diverge",I125="Entrance merge",I125="Exit ramp",I125="Entrance ramp"),'Used data'!U125="Yes"),0.96,1))</f>
        <v>1</v>
      </c>
      <c r="V125" s="11">
        <f>IF('Used data'!U125="Irrelevant",1,IF(AND(OR(I125="Motorway link",I125="Exit diverge",I125="Entrance merge",I125="Exit ramp",I125="Entrance ramp"),'Used data'!U125="Yes"),0.79,1))</f>
        <v>1</v>
      </c>
      <c r="W125" s="11">
        <f>IF('Used data'!U125="Irrelevant",1,IF(AND(OR(I125="Motorway link",I125="Exit diverge",I125="Entrance merge",I125="Exit ramp",I125="Entrance ramp"),'Used data'!U125="Yes"),0.94,1))</f>
        <v>1</v>
      </c>
      <c r="X125" s="11">
        <f>IF('Used data'!U125="Irrelevant",1,IF(AND(OR(I125="Motorway link",I125="Exit diverge",I125="Entrance merge",I125="Exit ramp",I125="Entrance ramp"),'Used data'!U125="Yes"),0.97,1))</f>
        <v>1</v>
      </c>
      <c r="Y125" s="11">
        <f>IF(AND(I125="Exit ramp",'Used data'!V125="2-curved diamond ramp"),1.32,IF(AND(I125="Exit ramp",'Used data'!V125="S-shaped ramp"),2.05,IF(AND(I125="Exit ramp",'Used data'!V125="U-shaped ramp"),4.11,IF(AND(I125="Exit ramp",'Used data'!V125="Flyover hook ramp"),5.15,IF(AND(I125="Exit ramp",'Used data'!V125="Directional ramp"),1.07,IF(AND(I125="Entrance ramp",'Used data'!V125="2-curved diamond ramp"),0.93,IF(AND(I125="Entrance ramp",'Used data'!V125="S-shaped ramp"),2.48,IF(AND(I125="Entrance ramp",'Used data'!V125="U-shaped ramp"),4.15,IF(AND(I125="Entrance ramp",'Used data'!V125="Flyover hook ramp"),5.26,IF(AND(I125="Entrance ramp",'Used data'!V125="Directional ramp"),1.42,1))))))))))</f>
        <v>1</v>
      </c>
      <c r="Z125" s="11">
        <f>IF(OR('Used data'!W125="Straight",'Used data'!W125="Irrelevant",'Used data'!X125="Irrelevant",'Used data'!Y125="Irrelevant"),1,1+1.545*1000/32.2*((('Used data'!Y125*3268/3600)/('Used data'!W125/0.306))^2)*('Used data'!X125/1000)/G125)</f>
        <v>1</v>
      </c>
      <c r="AA125" s="11">
        <f>IF(OR('Used data'!W125="Straight",'Used data'!W125="Irrelevant",'Used data'!X125="Irrelevant",'Used data'!Y125="Irrelevant"),1,1+1.961*1000/32.2*((('Used data'!Y125*3268/3600)/('Used data'!W125/0.306))^2)*('Used data'!X125/1000)/G125)</f>
        <v>1</v>
      </c>
      <c r="AB125" s="11">
        <f>IF(OR('Used data'!Z125="Straight",'Used data'!Z125="Irrelevant",'Used data'!AA125="Irrelevant",'Used data'!AB125="Irrelevant"),1,1+1.545*1000/32.2*((('Used data'!AB125*3268/3600)/('Used data'!Z125/0.306))^2)*('Used data'!AA125/1000)/G125)</f>
        <v>1</v>
      </c>
      <c r="AC125" s="11">
        <f>IF(OR('Used data'!Z125="Straight",'Used data'!Z125="Irrelevant",'Used data'!AA125="Irrelevant",'Used data'!AB125="Irrelevant"),1,1+1.961*1000/32.2*((('Used data'!AB125*3268/3600)/('Used data'!Z125/0.306))^2)*('Used data'!AA125/1000)/G125)</f>
        <v>1</v>
      </c>
      <c r="AD125" s="11">
        <f>IF(OR('Used data'!AC125="Irrelevant",'Used data'!AC125="No"),1,IF(AND('Used data'!AC125="Yes",OR('Used data'!Q125&lt;301,'Used data'!S125&lt;301)),1-(0.5*('Used data'!R125+'Used data'!T125)/('Used data'!G125*1000)),IF(AND('Used data'!AC125="Yes",OR('Used data'!Q125&lt;601,'Used data'!S125&lt;601)),1-(0.25*('Used data'!R125+'Used data'!T125)/('Used data'!G125*1000)),1)))</f>
        <v>1</v>
      </c>
      <c r="AE125" s="11">
        <f>IF(OR('Used data'!AC125="Irrelevant",'Used data'!AC125="No"),1,IF(AND('Used data'!AC125="Yes",OR('Used data'!Q125&lt;301,'Used data'!S125&lt;301)),1-(0.4*('Used data'!R125+'Used data'!T125)/('Used data'!G125*1000)),IF(AND('Used data'!AC125="Yes",OR('Used data'!Q125&lt;601,'Used data'!S125&lt;601)),1-(0.2*('Used data'!R125+'Used data'!T125)/('Used data'!G125*1000)),1)))</f>
        <v>1</v>
      </c>
      <c r="AF125" s="11">
        <f>IF('Used data'!AD125="110 kph",0.79,1)</f>
        <v>1</v>
      </c>
      <c r="AG125" s="11">
        <f>IF('Used data'!AD125="110 kph",0.94,1)</f>
        <v>1</v>
      </c>
      <c r="AH125" s="11">
        <f>IF('Used data'!AD125="110 kph",0.66,1)</f>
        <v>1</v>
      </c>
      <c r="AI125" s="11">
        <f>IF('Used data'!AD125="110 kph",0.82,1)</f>
        <v>1</v>
      </c>
      <c r="AJ125" s="11">
        <f>IF(AND('Used data'!AE125="Yes",I125="Entrance merge"),0.65*'Used data'!AF125+1-'Used data'!AF125,1)</f>
        <v>1</v>
      </c>
      <c r="AK125" s="12" t="str">
        <f t="shared" si="7"/>
        <v/>
      </c>
      <c r="AL125" s="12" t="str">
        <f t="shared" si="8"/>
        <v/>
      </c>
      <c r="AM125" s="12" t="str">
        <f t="shared" si="9"/>
        <v/>
      </c>
      <c r="AN125" s="12" t="str">
        <f t="shared" si="10"/>
        <v/>
      </c>
      <c r="AO125" s="12" t="str">
        <f t="shared" si="11"/>
        <v/>
      </c>
      <c r="AP125" s="12" t="str">
        <f t="shared" si="12"/>
        <v/>
      </c>
      <c r="AQ125" s="4" t="str">
        <f t="shared" si="13"/>
        <v/>
      </c>
    </row>
    <row r="126" spans="1:43" x14ac:dyDescent="0.3">
      <c r="A126" s="4" t="str">
        <f>IF('Input data'!A141="","",'Input data'!A141)</f>
        <v/>
      </c>
      <c r="B126" s="4" t="str">
        <f>IF('Input data'!B141="","",'Input data'!B141)</f>
        <v/>
      </c>
      <c r="C126" s="4" t="str">
        <f>IF('Input data'!C141="","",'Input data'!C141)</f>
        <v/>
      </c>
      <c r="D126" s="4" t="str">
        <f>IF('Input data'!D141="","",'Input data'!D141)</f>
        <v/>
      </c>
      <c r="E126" s="4" t="str">
        <f>IF('Input data'!E141="","",'Input data'!E141)</f>
        <v/>
      </c>
      <c r="F126" s="4" t="str">
        <f>IF('Input data'!F141="","",'Input data'!F141)</f>
        <v/>
      </c>
      <c r="G126" s="4">
        <f>IF('Input data'!G141="","",'Input data'!G141)</f>
        <v>0</v>
      </c>
      <c r="H126" s="4" t="str">
        <f>IF('Input data'!H141&gt;0.5,'Input data'!H141,"")</f>
        <v/>
      </c>
      <c r="I126" s="4" t="str">
        <f>IF('Input data'!I141="","",'Input data'!I141)</f>
        <v/>
      </c>
      <c r="J126" s="11">
        <f>IF('Used data'!J126="Irrelevant",1,IF('Used data'!J126&gt;3,1.2,1))</f>
        <v>1</v>
      </c>
      <c r="K126" s="11">
        <f>IF('Used data'!K126="Irrelevant",1,IF(AND(OR(I126="Motorway link",I126="Exit diverge",I126="Entrance merge"),'Used data'!K126&lt;3.5),1+(3.5-'Used data'!K126)*0.12,IF(AND(OR(I126="Exit ramp",I126="Entrance ramp"),'Used data'!K126&lt;3.5),1+(3.5-'Used data'!K126)*0.16,1)))</f>
        <v>1</v>
      </c>
      <c r="L126" s="11">
        <f>IF('Used data'!L126="Irrelevant",1,IF(AND('Used data'!L126="Yes",'Used data'!J126=2),0.6*'Used data'!M126+(1-'Used data'!M126),IF(AND('Used data'!L126="Yes",'Used data'!J126=3),0.7*'Used data'!M126+(1-'Used data'!M126),IF(AND('Used data'!L126="Yes",'Used data'!J126=4),0.76*'Used data'!M126+(1-'Used data'!M126),IF(AND('Used data'!L126="Yes",'Used data'!J126&gt;4.99999999),0.8*'Used data'!M126+(1-'Used data'!M126),1)))))</f>
        <v>1</v>
      </c>
      <c r="M126" s="11">
        <f>IF('Used data'!L126="Irrelevant",1,IF(AND('Used data'!L126="Yes",'Used data'!J126=2),0.8*'Used data'!M126+(1-'Used data'!M126),IF(AND('Used data'!L126="Yes",'Used data'!J126=3),0.85*'Used data'!M126+(1-'Used data'!M126),IF(AND('Used data'!L126="Yes",'Used data'!J126=4),0.88*'Used data'!M126+(1-'Used data'!M126),IF(AND('Used data'!L126="Yes",'Used data'!J126&gt;4.99999999),0.9*'Used data'!M126+(1-'Used data'!M126),1)))))</f>
        <v>1</v>
      </c>
      <c r="N126" s="11">
        <f>IF('Used data'!N126="Irrelevant",1,IF(AND(OR(I126="Motorway link",I126="Exit diverge",I126="Entrance merge"),'Used data'!N126&lt;3),1+(3-'Used data'!N126)*0.09333333,1))</f>
        <v>1</v>
      </c>
      <c r="O126" s="11">
        <f>IF('Used data'!N126="Irrelevant",1,IF(AND(OR(I126="Motorway link",I126="Exit diverge",I126="Entrance merge"),'Used data'!N126&lt;3),1+(3-'Used data'!N126)*0.19666667,1))</f>
        <v>1</v>
      </c>
      <c r="P126" s="11">
        <f>IF('Used data'!O126="Irrelevant",1,IF(AND(OR(I126="Motorway link",I126="Exit diverge",I126="Entrance merge"),'Used data'!O126&lt;3.00000001),1+(0.5-'Used data'!O126)*0.04,IF(AND(OR(I126="Exit ramp",I126="Entrance ramp"),'Used data'!O126&lt;3.00000001),1+(0.5-'Used data'!O126)*0.08,IF(OR(I126="Motorway link",I126="Exit diverge",I126="Entrance merge"),0.9,0.8))))</f>
        <v>1</v>
      </c>
      <c r="Q126" s="11">
        <f>IF('Used data'!P126="Irrelevant",1,IF(AND(OR(I126="Motorway link",I126="Exit diverge",I126="Entrance merge"),'Used data'!P126&lt;11.00000001),1+(5-'Used data'!P126)*0.01,0.94))</f>
        <v>1</v>
      </c>
      <c r="R126" s="11">
        <f>IF(OR('Used data'!Q126="Irrelevant",'Used data'!R126="Irrelevant",'Used data'!Q126="Straight"),1,IF(AND(OR(I126="Motorway link",I126="Exit diverge",I126="Entrance merge"),'Used data'!Q126&lt;4000),(EXP(0.1096*1746.5/'Used data'!Q126)/EXP(0.1096*1746.5/4000))*('Used data'!R126/1000)/G126+(G126-'Used data'!R126/1000)/G126,1))</f>
        <v>1</v>
      </c>
      <c r="S126" s="11">
        <f>IF(OR('Used data'!S126="Irrelevant",'Used data'!T126="Irrelevant",'Used data'!S126="Straight"),1,IF(AND(OR(I126="Motorway link",I126="Exit diverge",I126="Entrance merge"),'Used data'!S126&lt;4000),(EXP(0.1096*1746.5/'Used data'!S126)/EXP(0.1096*1746.5/4000))*('Used data'!T126/1000)/G126+(G126-'Used data'!T126/1000)/G126,1))</f>
        <v>1</v>
      </c>
      <c r="T126" s="11">
        <f>IF('Used data'!U126="Irrelevant",1,IF(AND(OR(I126="Motorway link",I126="Exit diverge",I126="Entrance merge",I126="Exit ramp",I126="Entrance ramp"),'Used data'!U126="Yes"),0.95,1))</f>
        <v>1</v>
      </c>
      <c r="U126" s="11">
        <f>IF('Used data'!U126="Irrelevant",1,IF(AND(OR(I126="Motorway link",I126="Exit diverge",I126="Entrance merge",I126="Exit ramp",I126="Entrance ramp"),'Used data'!U126="Yes"),0.96,1))</f>
        <v>1</v>
      </c>
      <c r="V126" s="11">
        <f>IF('Used data'!U126="Irrelevant",1,IF(AND(OR(I126="Motorway link",I126="Exit diverge",I126="Entrance merge",I126="Exit ramp",I126="Entrance ramp"),'Used data'!U126="Yes"),0.79,1))</f>
        <v>1</v>
      </c>
      <c r="W126" s="11">
        <f>IF('Used data'!U126="Irrelevant",1,IF(AND(OR(I126="Motorway link",I126="Exit diverge",I126="Entrance merge",I126="Exit ramp",I126="Entrance ramp"),'Used data'!U126="Yes"),0.94,1))</f>
        <v>1</v>
      </c>
      <c r="X126" s="11">
        <f>IF('Used data'!U126="Irrelevant",1,IF(AND(OR(I126="Motorway link",I126="Exit diverge",I126="Entrance merge",I126="Exit ramp",I126="Entrance ramp"),'Used data'!U126="Yes"),0.97,1))</f>
        <v>1</v>
      </c>
      <c r="Y126" s="11">
        <f>IF(AND(I126="Exit ramp",'Used data'!V126="2-curved diamond ramp"),1.32,IF(AND(I126="Exit ramp",'Used data'!V126="S-shaped ramp"),2.05,IF(AND(I126="Exit ramp",'Used data'!V126="U-shaped ramp"),4.11,IF(AND(I126="Exit ramp",'Used data'!V126="Flyover hook ramp"),5.15,IF(AND(I126="Exit ramp",'Used data'!V126="Directional ramp"),1.07,IF(AND(I126="Entrance ramp",'Used data'!V126="2-curved diamond ramp"),0.93,IF(AND(I126="Entrance ramp",'Used data'!V126="S-shaped ramp"),2.48,IF(AND(I126="Entrance ramp",'Used data'!V126="U-shaped ramp"),4.15,IF(AND(I126="Entrance ramp",'Used data'!V126="Flyover hook ramp"),5.26,IF(AND(I126="Entrance ramp",'Used data'!V126="Directional ramp"),1.42,1))))))))))</f>
        <v>1</v>
      </c>
      <c r="Z126" s="11">
        <f>IF(OR('Used data'!W126="Straight",'Used data'!W126="Irrelevant",'Used data'!X126="Irrelevant",'Used data'!Y126="Irrelevant"),1,1+1.545*1000/32.2*((('Used data'!Y126*3268/3600)/('Used data'!W126/0.306))^2)*('Used data'!X126/1000)/G126)</f>
        <v>1</v>
      </c>
      <c r="AA126" s="11">
        <f>IF(OR('Used data'!W126="Straight",'Used data'!W126="Irrelevant",'Used data'!X126="Irrelevant",'Used data'!Y126="Irrelevant"),1,1+1.961*1000/32.2*((('Used data'!Y126*3268/3600)/('Used data'!W126/0.306))^2)*('Used data'!X126/1000)/G126)</f>
        <v>1</v>
      </c>
      <c r="AB126" s="11">
        <f>IF(OR('Used data'!Z126="Straight",'Used data'!Z126="Irrelevant",'Used data'!AA126="Irrelevant",'Used data'!AB126="Irrelevant"),1,1+1.545*1000/32.2*((('Used data'!AB126*3268/3600)/('Used data'!Z126/0.306))^2)*('Used data'!AA126/1000)/G126)</f>
        <v>1</v>
      </c>
      <c r="AC126" s="11">
        <f>IF(OR('Used data'!Z126="Straight",'Used data'!Z126="Irrelevant",'Used data'!AA126="Irrelevant",'Used data'!AB126="Irrelevant"),1,1+1.961*1000/32.2*((('Used data'!AB126*3268/3600)/('Used data'!Z126/0.306))^2)*('Used data'!AA126/1000)/G126)</f>
        <v>1</v>
      </c>
      <c r="AD126" s="11">
        <f>IF(OR('Used data'!AC126="Irrelevant",'Used data'!AC126="No"),1,IF(AND('Used data'!AC126="Yes",OR('Used data'!Q126&lt;301,'Used data'!S126&lt;301)),1-(0.5*('Used data'!R126+'Used data'!T126)/('Used data'!G126*1000)),IF(AND('Used data'!AC126="Yes",OR('Used data'!Q126&lt;601,'Used data'!S126&lt;601)),1-(0.25*('Used data'!R126+'Used data'!T126)/('Used data'!G126*1000)),1)))</f>
        <v>1</v>
      </c>
      <c r="AE126" s="11">
        <f>IF(OR('Used data'!AC126="Irrelevant",'Used data'!AC126="No"),1,IF(AND('Used data'!AC126="Yes",OR('Used data'!Q126&lt;301,'Used data'!S126&lt;301)),1-(0.4*('Used data'!R126+'Used data'!T126)/('Used data'!G126*1000)),IF(AND('Used data'!AC126="Yes",OR('Used data'!Q126&lt;601,'Used data'!S126&lt;601)),1-(0.2*('Used data'!R126+'Used data'!T126)/('Used data'!G126*1000)),1)))</f>
        <v>1</v>
      </c>
      <c r="AF126" s="11">
        <f>IF('Used data'!AD126="110 kph",0.79,1)</f>
        <v>1</v>
      </c>
      <c r="AG126" s="11">
        <f>IF('Used data'!AD126="110 kph",0.94,1)</f>
        <v>1</v>
      </c>
      <c r="AH126" s="11">
        <f>IF('Used data'!AD126="110 kph",0.66,1)</f>
        <v>1</v>
      </c>
      <c r="AI126" s="11">
        <f>IF('Used data'!AD126="110 kph",0.82,1)</f>
        <v>1</v>
      </c>
      <c r="AJ126" s="11">
        <f>IF(AND('Used data'!AE126="Yes",I126="Entrance merge"),0.65*'Used data'!AF126+1-'Used data'!AF126,1)</f>
        <v>1</v>
      </c>
      <c r="AK126" s="12" t="str">
        <f t="shared" si="7"/>
        <v/>
      </c>
      <c r="AL126" s="12" t="str">
        <f t="shared" si="8"/>
        <v/>
      </c>
      <c r="AM126" s="12" t="str">
        <f t="shared" si="9"/>
        <v/>
      </c>
      <c r="AN126" s="12" t="str">
        <f t="shared" si="10"/>
        <v/>
      </c>
      <c r="AO126" s="12" t="str">
        <f t="shared" si="11"/>
        <v/>
      </c>
      <c r="AP126" s="12" t="str">
        <f t="shared" si="12"/>
        <v/>
      </c>
      <c r="AQ126" s="4" t="str">
        <f t="shared" si="13"/>
        <v/>
      </c>
    </row>
    <row r="127" spans="1:43" x14ac:dyDescent="0.3">
      <c r="A127" s="4" t="str">
        <f>IF('Input data'!A142="","",'Input data'!A142)</f>
        <v/>
      </c>
      <c r="B127" s="4" t="str">
        <f>IF('Input data'!B142="","",'Input data'!B142)</f>
        <v/>
      </c>
      <c r="C127" s="4" t="str">
        <f>IF('Input data'!C142="","",'Input data'!C142)</f>
        <v/>
      </c>
      <c r="D127" s="4" t="str">
        <f>IF('Input data'!D142="","",'Input data'!D142)</f>
        <v/>
      </c>
      <c r="E127" s="4" t="str">
        <f>IF('Input data'!E142="","",'Input data'!E142)</f>
        <v/>
      </c>
      <c r="F127" s="4" t="str">
        <f>IF('Input data'!F142="","",'Input data'!F142)</f>
        <v/>
      </c>
      <c r="G127" s="4">
        <f>IF('Input data'!G142="","",'Input data'!G142)</f>
        <v>0</v>
      </c>
      <c r="H127" s="4" t="str">
        <f>IF('Input data'!H142&gt;0.5,'Input data'!H142,"")</f>
        <v/>
      </c>
      <c r="I127" s="4" t="str">
        <f>IF('Input data'!I142="","",'Input data'!I142)</f>
        <v/>
      </c>
      <c r="J127" s="11">
        <f>IF('Used data'!J127="Irrelevant",1,IF('Used data'!J127&gt;3,1.2,1))</f>
        <v>1</v>
      </c>
      <c r="K127" s="11">
        <f>IF('Used data'!K127="Irrelevant",1,IF(AND(OR(I127="Motorway link",I127="Exit diverge",I127="Entrance merge"),'Used data'!K127&lt;3.5),1+(3.5-'Used data'!K127)*0.12,IF(AND(OR(I127="Exit ramp",I127="Entrance ramp"),'Used data'!K127&lt;3.5),1+(3.5-'Used data'!K127)*0.16,1)))</f>
        <v>1</v>
      </c>
      <c r="L127" s="11">
        <f>IF('Used data'!L127="Irrelevant",1,IF(AND('Used data'!L127="Yes",'Used data'!J127=2),0.6*'Used data'!M127+(1-'Used data'!M127),IF(AND('Used data'!L127="Yes",'Used data'!J127=3),0.7*'Used data'!M127+(1-'Used data'!M127),IF(AND('Used data'!L127="Yes",'Used data'!J127=4),0.76*'Used data'!M127+(1-'Used data'!M127),IF(AND('Used data'!L127="Yes",'Used data'!J127&gt;4.99999999),0.8*'Used data'!M127+(1-'Used data'!M127),1)))))</f>
        <v>1</v>
      </c>
      <c r="M127" s="11">
        <f>IF('Used data'!L127="Irrelevant",1,IF(AND('Used data'!L127="Yes",'Used data'!J127=2),0.8*'Used data'!M127+(1-'Used data'!M127),IF(AND('Used data'!L127="Yes",'Used data'!J127=3),0.85*'Used data'!M127+(1-'Used data'!M127),IF(AND('Used data'!L127="Yes",'Used data'!J127=4),0.88*'Used data'!M127+(1-'Used data'!M127),IF(AND('Used data'!L127="Yes",'Used data'!J127&gt;4.99999999),0.9*'Used data'!M127+(1-'Used data'!M127),1)))))</f>
        <v>1</v>
      </c>
      <c r="N127" s="11">
        <f>IF('Used data'!N127="Irrelevant",1,IF(AND(OR(I127="Motorway link",I127="Exit diverge",I127="Entrance merge"),'Used data'!N127&lt;3),1+(3-'Used data'!N127)*0.09333333,1))</f>
        <v>1</v>
      </c>
      <c r="O127" s="11">
        <f>IF('Used data'!N127="Irrelevant",1,IF(AND(OR(I127="Motorway link",I127="Exit diverge",I127="Entrance merge"),'Used data'!N127&lt;3),1+(3-'Used data'!N127)*0.19666667,1))</f>
        <v>1</v>
      </c>
      <c r="P127" s="11">
        <f>IF('Used data'!O127="Irrelevant",1,IF(AND(OR(I127="Motorway link",I127="Exit diverge",I127="Entrance merge"),'Used data'!O127&lt;3.00000001),1+(0.5-'Used data'!O127)*0.04,IF(AND(OR(I127="Exit ramp",I127="Entrance ramp"),'Used data'!O127&lt;3.00000001),1+(0.5-'Used data'!O127)*0.08,IF(OR(I127="Motorway link",I127="Exit diverge",I127="Entrance merge"),0.9,0.8))))</f>
        <v>1</v>
      </c>
      <c r="Q127" s="11">
        <f>IF('Used data'!P127="Irrelevant",1,IF(AND(OR(I127="Motorway link",I127="Exit diverge",I127="Entrance merge"),'Used data'!P127&lt;11.00000001),1+(5-'Used data'!P127)*0.01,0.94))</f>
        <v>1</v>
      </c>
      <c r="R127" s="11">
        <f>IF(OR('Used data'!Q127="Irrelevant",'Used data'!R127="Irrelevant",'Used data'!Q127="Straight"),1,IF(AND(OR(I127="Motorway link",I127="Exit diverge",I127="Entrance merge"),'Used data'!Q127&lt;4000),(EXP(0.1096*1746.5/'Used data'!Q127)/EXP(0.1096*1746.5/4000))*('Used data'!R127/1000)/G127+(G127-'Used data'!R127/1000)/G127,1))</f>
        <v>1</v>
      </c>
      <c r="S127" s="11">
        <f>IF(OR('Used data'!S127="Irrelevant",'Used data'!T127="Irrelevant",'Used data'!S127="Straight"),1,IF(AND(OR(I127="Motorway link",I127="Exit diverge",I127="Entrance merge"),'Used data'!S127&lt;4000),(EXP(0.1096*1746.5/'Used data'!S127)/EXP(0.1096*1746.5/4000))*('Used data'!T127/1000)/G127+(G127-'Used data'!T127/1000)/G127,1))</f>
        <v>1</v>
      </c>
      <c r="T127" s="11">
        <f>IF('Used data'!U127="Irrelevant",1,IF(AND(OR(I127="Motorway link",I127="Exit diverge",I127="Entrance merge",I127="Exit ramp",I127="Entrance ramp"),'Used data'!U127="Yes"),0.95,1))</f>
        <v>1</v>
      </c>
      <c r="U127" s="11">
        <f>IF('Used data'!U127="Irrelevant",1,IF(AND(OR(I127="Motorway link",I127="Exit diverge",I127="Entrance merge",I127="Exit ramp",I127="Entrance ramp"),'Used data'!U127="Yes"),0.96,1))</f>
        <v>1</v>
      </c>
      <c r="V127" s="11">
        <f>IF('Used data'!U127="Irrelevant",1,IF(AND(OR(I127="Motorway link",I127="Exit diverge",I127="Entrance merge",I127="Exit ramp",I127="Entrance ramp"),'Used data'!U127="Yes"),0.79,1))</f>
        <v>1</v>
      </c>
      <c r="W127" s="11">
        <f>IF('Used data'!U127="Irrelevant",1,IF(AND(OR(I127="Motorway link",I127="Exit diverge",I127="Entrance merge",I127="Exit ramp",I127="Entrance ramp"),'Used data'!U127="Yes"),0.94,1))</f>
        <v>1</v>
      </c>
      <c r="X127" s="11">
        <f>IF('Used data'!U127="Irrelevant",1,IF(AND(OR(I127="Motorway link",I127="Exit diverge",I127="Entrance merge",I127="Exit ramp",I127="Entrance ramp"),'Used data'!U127="Yes"),0.97,1))</f>
        <v>1</v>
      </c>
      <c r="Y127" s="11">
        <f>IF(AND(I127="Exit ramp",'Used data'!V127="2-curved diamond ramp"),1.32,IF(AND(I127="Exit ramp",'Used data'!V127="S-shaped ramp"),2.05,IF(AND(I127="Exit ramp",'Used data'!V127="U-shaped ramp"),4.11,IF(AND(I127="Exit ramp",'Used data'!V127="Flyover hook ramp"),5.15,IF(AND(I127="Exit ramp",'Used data'!V127="Directional ramp"),1.07,IF(AND(I127="Entrance ramp",'Used data'!V127="2-curved diamond ramp"),0.93,IF(AND(I127="Entrance ramp",'Used data'!V127="S-shaped ramp"),2.48,IF(AND(I127="Entrance ramp",'Used data'!V127="U-shaped ramp"),4.15,IF(AND(I127="Entrance ramp",'Used data'!V127="Flyover hook ramp"),5.26,IF(AND(I127="Entrance ramp",'Used data'!V127="Directional ramp"),1.42,1))))))))))</f>
        <v>1</v>
      </c>
      <c r="Z127" s="11">
        <f>IF(OR('Used data'!W127="Straight",'Used data'!W127="Irrelevant",'Used data'!X127="Irrelevant",'Used data'!Y127="Irrelevant"),1,1+1.545*1000/32.2*((('Used data'!Y127*3268/3600)/('Used data'!W127/0.306))^2)*('Used data'!X127/1000)/G127)</f>
        <v>1</v>
      </c>
      <c r="AA127" s="11">
        <f>IF(OR('Used data'!W127="Straight",'Used data'!W127="Irrelevant",'Used data'!X127="Irrelevant",'Used data'!Y127="Irrelevant"),1,1+1.961*1000/32.2*((('Used data'!Y127*3268/3600)/('Used data'!W127/0.306))^2)*('Used data'!X127/1000)/G127)</f>
        <v>1</v>
      </c>
      <c r="AB127" s="11">
        <f>IF(OR('Used data'!Z127="Straight",'Used data'!Z127="Irrelevant",'Used data'!AA127="Irrelevant",'Used data'!AB127="Irrelevant"),1,1+1.545*1000/32.2*((('Used data'!AB127*3268/3600)/('Used data'!Z127/0.306))^2)*('Used data'!AA127/1000)/G127)</f>
        <v>1</v>
      </c>
      <c r="AC127" s="11">
        <f>IF(OR('Used data'!Z127="Straight",'Used data'!Z127="Irrelevant",'Used data'!AA127="Irrelevant",'Used data'!AB127="Irrelevant"),1,1+1.961*1000/32.2*((('Used data'!AB127*3268/3600)/('Used data'!Z127/0.306))^2)*('Used data'!AA127/1000)/G127)</f>
        <v>1</v>
      </c>
      <c r="AD127" s="11">
        <f>IF(OR('Used data'!AC127="Irrelevant",'Used data'!AC127="No"),1,IF(AND('Used data'!AC127="Yes",OR('Used data'!Q127&lt;301,'Used data'!S127&lt;301)),1-(0.5*('Used data'!R127+'Used data'!T127)/('Used data'!G127*1000)),IF(AND('Used data'!AC127="Yes",OR('Used data'!Q127&lt;601,'Used data'!S127&lt;601)),1-(0.25*('Used data'!R127+'Used data'!T127)/('Used data'!G127*1000)),1)))</f>
        <v>1</v>
      </c>
      <c r="AE127" s="11">
        <f>IF(OR('Used data'!AC127="Irrelevant",'Used data'!AC127="No"),1,IF(AND('Used data'!AC127="Yes",OR('Used data'!Q127&lt;301,'Used data'!S127&lt;301)),1-(0.4*('Used data'!R127+'Used data'!T127)/('Used data'!G127*1000)),IF(AND('Used data'!AC127="Yes",OR('Used data'!Q127&lt;601,'Used data'!S127&lt;601)),1-(0.2*('Used data'!R127+'Used data'!T127)/('Used data'!G127*1000)),1)))</f>
        <v>1</v>
      </c>
      <c r="AF127" s="11">
        <f>IF('Used data'!AD127="110 kph",0.79,1)</f>
        <v>1</v>
      </c>
      <c r="AG127" s="11">
        <f>IF('Used data'!AD127="110 kph",0.94,1)</f>
        <v>1</v>
      </c>
      <c r="AH127" s="11">
        <f>IF('Used data'!AD127="110 kph",0.66,1)</f>
        <v>1</v>
      </c>
      <c r="AI127" s="11">
        <f>IF('Used data'!AD127="110 kph",0.82,1)</f>
        <v>1</v>
      </c>
      <c r="AJ127" s="11">
        <f>IF(AND('Used data'!AE127="Yes",I127="Entrance merge"),0.65*'Used data'!AF127+1-'Used data'!AF127,1)</f>
        <v>1</v>
      </c>
      <c r="AK127" s="12" t="str">
        <f t="shared" si="7"/>
        <v/>
      </c>
      <c r="AL127" s="12" t="str">
        <f t="shared" si="8"/>
        <v/>
      </c>
      <c r="AM127" s="12" t="str">
        <f t="shared" si="9"/>
        <v/>
      </c>
      <c r="AN127" s="12" t="str">
        <f t="shared" si="10"/>
        <v/>
      </c>
      <c r="AO127" s="12" t="str">
        <f t="shared" si="11"/>
        <v/>
      </c>
      <c r="AP127" s="12" t="str">
        <f t="shared" si="12"/>
        <v/>
      </c>
      <c r="AQ127" s="4" t="str">
        <f t="shared" si="13"/>
        <v/>
      </c>
    </row>
    <row r="128" spans="1:43" x14ac:dyDescent="0.3">
      <c r="A128" s="4" t="str">
        <f>IF('Input data'!A143="","",'Input data'!A143)</f>
        <v/>
      </c>
      <c r="B128" s="4" t="str">
        <f>IF('Input data'!B143="","",'Input data'!B143)</f>
        <v/>
      </c>
      <c r="C128" s="4" t="str">
        <f>IF('Input data'!C143="","",'Input data'!C143)</f>
        <v/>
      </c>
      <c r="D128" s="4" t="str">
        <f>IF('Input data'!D143="","",'Input data'!D143)</f>
        <v/>
      </c>
      <c r="E128" s="4" t="str">
        <f>IF('Input data'!E143="","",'Input data'!E143)</f>
        <v/>
      </c>
      <c r="F128" s="4" t="str">
        <f>IF('Input data'!F143="","",'Input data'!F143)</f>
        <v/>
      </c>
      <c r="G128" s="4">
        <f>IF('Input data'!G143="","",'Input data'!G143)</f>
        <v>0</v>
      </c>
      <c r="H128" s="4" t="str">
        <f>IF('Input data'!H143&gt;0.5,'Input data'!H143,"")</f>
        <v/>
      </c>
      <c r="I128" s="4" t="str">
        <f>IF('Input data'!I143="","",'Input data'!I143)</f>
        <v/>
      </c>
      <c r="J128" s="11">
        <f>IF('Used data'!J128="Irrelevant",1,IF('Used data'!J128&gt;3,1.2,1))</f>
        <v>1</v>
      </c>
      <c r="K128" s="11">
        <f>IF('Used data'!K128="Irrelevant",1,IF(AND(OR(I128="Motorway link",I128="Exit diverge",I128="Entrance merge"),'Used data'!K128&lt;3.5),1+(3.5-'Used data'!K128)*0.12,IF(AND(OR(I128="Exit ramp",I128="Entrance ramp"),'Used data'!K128&lt;3.5),1+(3.5-'Used data'!K128)*0.16,1)))</f>
        <v>1</v>
      </c>
      <c r="L128" s="11">
        <f>IF('Used data'!L128="Irrelevant",1,IF(AND('Used data'!L128="Yes",'Used data'!J128=2),0.6*'Used data'!M128+(1-'Used data'!M128),IF(AND('Used data'!L128="Yes",'Used data'!J128=3),0.7*'Used data'!M128+(1-'Used data'!M128),IF(AND('Used data'!L128="Yes",'Used data'!J128=4),0.76*'Used data'!M128+(1-'Used data'!M128),IF(AND('Used data'!L128="Yes",'Used data'!J128&gt;4.99999999),0.8*'Used data'!M128+(1-'Used data'!M128),1)))))</f>
        <v>1</v>
      </c>
      <c r="M128" s="11">
        <f>IF('Used data'!L128="Irrelevant",1,IF(AND('Used data'!L128="Yes",'Used data'!J128=2),0.8*'Used data'!M128+(1-'Used data'!M128),IF(AND('Used data'!L128="Yes",'Used data'!J128=3),0.85*'Used data'!M128+(1-'Used data'!M128),IF(AND('Used data'!L128="Yes",'Used data'!J128=4),0.88*'Used data'!M128+(1-'Used data'!M128),IF(AND('Used data'!L128="Yes",'Used data'!J128&gt;4.99999999),0.9*'Used data'!M128+(1-'Used data'!M128),1)))))</f>
        <v>1</v>
      </c>
      <c r="N128" s="11">
        <f>IF('Used data'!N128="Irrelevant",1,IF(AND(OR(I128="Motorway link",I128="Exit diverge",I128="Entrance merge"),'Used data'!N128&lt;3),1+(3-'Used data'!N128)*0.09333333,1))</f>
        <v>1</v>
      </c>
      <c r="O128" s="11">
        <f>IF('Used data'!N128="Irrelevant",1,IF(AND(OR(I128="Motorway link",I128="Exit diverge",I128="Entrance merge"),'Used data'!N128&lt;3),1+(3-'Used data'!N128)*0.19666667,1))</f>
        <v>1</v>
      </c>
      <c r="P128" s="11">
        <f>IF('Used data'!O128="Irrelevant",1,IF(AND(OR(I128="Motorway link",I128="Exit diverge",I128="Entrance merge"),'Used data'!O128&lt;3.00000001),1+(0.5-'Used data'!O128)*0.04,IF(AND(OR(I128="Exit ramp",I128="Entrance ramp"),'Used data'!O128&lt;3.00000001),1+(0.5-'Used data'!O128)*0.08,IF(OR(I128="Motorway link",I128="Exit diverge",I128="Entrance merge"),0.9,0.8))))</f>
        <v>1</v>
      </c>
      <c r="Q128" s="11">
        <f>IF('Used data'!P128="Irrelevant",1,IF(AND(OR(I128="Motorway link",I128="Exit diverge",I128="Entrance merge"),'Used data'!P128&lt;11.00000001),1+(5-'Used data'!P128)*0.01,0.94))</f>
        <v>1</v>
      </c>
      <c r="R128" s="11">
        <f>IF(OR('Used data'!Q128="Irrelevant",'Used data'!R128="Irrelevant",'Used data'!Q128="Straight"),1,IF(AND(OR(I128="Motorway link",I128="Exit diverge",I128="Entrance merge"),'Used data'!Q128&lt;4000),(EXP(0.1096*1746.5/'Used data'!Q128)/EXP(0.1096*1746.5/4000))*('Used data'!R128/1000)/G128+(G128-'Used data'!R128/1000)/G128,1))</f>
        <v>1</v>
      </c>
      <c r="S128" s="11">
        <f>IF(OR('Used data'!S128="Irrelevant",'Used data'!T128="Irrelevant",'Used data'!S128="Straight"),1,IF(AND(OR(I128="Motorway link",I128="Exit diverge",I128="Entrance merge"),'Used data'!S128&lt;4000),(EXP(0.1096*1746.5/'Used data'!S128)/EXP(0.1096*1746.5/4000))*('Used data'!T128/1000)/G128+(G128-'Used data'!T128/1000)/G128,1))</f>
        <v>1</v>
      </c>
      <c r="T128" s="11">
        <f>IF('Used data'!U128="Irrelevant",1,IF(AND(OR(I128="Motorway link",I128="Exit diverge",I128="Entrance merge",I128="Exit ramp",I128="Entrance ramp"),'Used data'!U128="Yes"),0.95,1))</f>
        <v>1</v>
      </c>
      <c r="U128" s="11">
        <f>IF('Used data'!U128="Irrelevant",1,IF(AND(OR(I128="Motorway link",I128="Exit diverge",I128="Entrance merge",I128="Exit ramp",I128="Entrance ramp"),'Used data'!U128="Yes"),0.96,1))</f>
        <v>1</v>
      </c>
      <c r="V128" s="11">
        <f>IF('Used data'!U128="Irrelevant",1,IF(AND(OR(I128="Motorway link",I128="Exit diverge",I128="Entrance merge",I128="Exit ramp",I128="Entrance ramp"),'Used data'!U128="Yes"),0.79,1))</f>
        <v>1</v>
      </c>
      <c r="W128" s="11">
        <f>IF('Used data'!U128="Irrelevant",1,IF(AND(OR(I128="Motorway link",I128="Exit diverge",I128="Entrance merge",I128="Exit ramp",I128="Entrance ramp"),'Used data'!U128="Yes"),0.94,1))</f>
        <v>1</v>
      </c>
      <c r="X128" s="11">
        <f>IF('Used data'!U128="Irrelevant",1,IF(AND(OR(I128="Motorway link",I128="Exit diverge",I128="Entrance merge",I128="Exit ramp",I128="Entrance ramp"),'Used data'!U128="Yes"),0.97,1))</f>
        <v>1</v>
      </c>
      <c r="Y128" s="11">
        <f>IF(AND(I128="Exit ramp",'Used data'!V128="2-curved diamond ramp"),1.32,IF(AND(I128="Exit ramp",'Used data'!V128="S-shaped ramp"),2.05,IF(AND(I128="Exit ramp",'Used data'!V128="U-shaped ramp"),4.11,IF(AND(I128="Exit ramp",'Used data'!V128="Flyover hook ramp"),5.15,IF(AND(I128="Exit ramp",'Used data'!V128="Directional ramp"),1.07,IF(AND(I128="Entrance ramp",'Used data'!V128="2-curved diamond ramp"),0.93,IF(AND(I128="Entrance ramp",'Used data'!V128="S-shaped ramp"),2.48,IF(AND(I128="Entrance ramp",'Used data'!V128="U-shaped ramp"),4.15,IF(AND(I128="Entrance ramp",'Used data'!V128="Flyover hook ramp"),5.26,IF(AND(I128="Entrance ramp",'Used data'!V128="Directional ramp"),1.42,1))))))))))</f>
        <v>1</v>
      </c>
      <c r="Z128" s="11">
        <f>IF(OR('Used data'!W128="Straight",'Used data'!W128="Irrelevant",'Used data'!X128="Irrelevant",'Used data'!Y128="Irrelevant"),1,1+1.545*1000/32.2*((('Used data'!Y128*3268/3600)/('Used data'!W128/0.306))^2)*('Used data'!X128/1000)/G128)</f>
        <v>1</v>
      </c>
      <c r="AA128" s="11">
        <f>IF(OR('Used data'!W128="Straight",'Used data'!W128="Irrelevant",'Used data'!X128="Irrelevant",'Used data'!Y128="Irrelevant"),1,1+1.961*1000/32.2*((('Used data'!Y128*3268/3600)/('Used data'!W128/0.306))^2)*('Used data'!X128/1000)/G128)</f>
        <v>1</v>
      </c>
      <c r="AB128" s="11">
        <f>IF(OR('Used data'!Z128="Straight",'Used data'!Z128="Irrelevant",'Used data'!AA128="Irrelevant",'Used data'!AB128="Irrelevant"),1,1+1.545*1000/32.2*((('Used data'!AB128*3268/3600)/('Used data'!Z128/0.306))^2)*('Used data'!AA128/1000)/G128)</f>
        <v>1</v>
      </c>
      <c r="AC128" s="11">
        <f>IF(OR('Used data'!Z128="Straight",'Used data'!Z128="Irrelevant",'Used data'!AA128="Irrelevant",'Used data'!AB128="Irrelevant"),1,1+1.961*1000/32.2*((('Used data'!AB128*3268/3600)/('Used data'!Z128/0.306))^2)*('Used data'!AA128/1000)/G128)</f>
        <v>1</v>
      </c>
      <c r="AD128" s="11">
        <f>IF(OR('Used data'!AC128="Irrelevant",'Used data'!AC128="No"),1,IF(AND('Used data'!AC128="Yes",OR('Used data'!Q128&lt;301,'Used data'!S128&lt;301)),1-(0.5*('Used data'!R128+'Used data'!T128)/('Used data'!G128*1000)),IF(AND('Used data'!AC128="Yes",OR('Used data'!Q128&lt;601,'Used data'!S128&lt;601)),1-(0.25*('Used data'!R128+'Used data'!T128)/('Used data'!G128*1000)),1)))</f>
        <v>1</v>
      </c>
      <c r="AE128" s="11">
        <f>IF(OR('Used data'!AC128="Irrelevant",'Used data'!AC128="No"),1,IF(AND('Used data'!AC128="Yes",OR('Used data'!Q128&lt;301,'Used data'!S128&lt;301)),1-(0.4*('Used data'!R128+'Used data'!T128)/('Used data'!G128*1000)),IF(AND('Used data'!AC128="Yes",OR('Used data'!Q128&lt;601,'Used data'!S128&lt;601)),1-(0.2*('Used data'!R128+'Used data'!T128)/('Used data'!G128*1000)),1)))</f>
        <v>1</v>
      </c>
      <c r="AF128" s="11">
        <f>IF('Used data'!AD128="110 kph",0.79,1)</f>
        <v>1</v>
      </c>
      <c r="AG128" s="11">
        <f>IF('Used data'!AD128="110 kph",0.94,1)</f>
        <v>1</v>
      </c>
      <c r="AH128" s="11">
        <f>IF('Used data'!AD128="110 kph",0.66,1)</f>
        <v>1</v>
      </c>
      <c r="AI128" s="11">
        <f>IF('Used data'!AD128="110 kph",0.82,1)</f>
        <v>1</v>
      </c>
      <c r="AJ128" s="11">
        <f>IF(AND('Used data'!AE128="Yes",I128="Entrance merge"),0.65*'Used data'!AF128+1-'Used data'!AF128,1)</f>
        <v>1</v>
      </c>
      <c r="AK128" s="12" t="str">
        <f t="shared" si="7"/>
        <v/>
      </c>
      <c r="AL128" s="12" t="str">
        <f t="shared" si="8"/>
        <v/>
      </c>
      <c r="AM128" s="12" t="str">
        <f t="shared" si="9"/>
        <v/>
      </c>
      <c r="AN128" s="12" t="str">
        <f t="shared" si="10"/>
        <v/>
      </c>
      <c r="AO128" s="12" t="str">
        <f t="shared" si="11"/>
        <v/>
      </c>
      <c r="AP128" s="12" t="str">
        <f t="shared" si="12"/>
        <v/>
      </c>
      <c r="AQ128" s="4" t="str">
        <f t="shared" si="13"/>
        <v/>
      </c>
    </row>
    <row r="129" spans="1:43" x14ac:dyDescent="0.3">
      <c r="A129" s="4" t="str">
        <f>IF('Input data'!A144="","",'Input data'!A144)</f>
        <v/>
      </c>
      <c r="B129" s="4" t="str">
        <f>IF('Input data'!B144="","",'Input data'!B144)</f>
        <v/>
      </c>
      <c r="C129" s="4" t="str">
        <f>IF('Input data'!C144="","",'Input data'!C144)</f>
        <v/>
      </c>
      <c r="D129" s="4" t="str">
        <f>IF('Input data'!D144="","",'Input data'!D144)</f>
        <v/>
      </c>
      <c r="E129" s="4" t="str">
        <f>IF('Input data'!E144="","",'Input data'!E144)</f>
        <v/>
      </c>
      <c r="F129" s="4" t="str">
        <f>IF('Input data'!F144="","",'Input data'!F144)</f>
        <v/>
      </c>
      <c r="G129" s="4">
        <f>IF('Input data'!G144="","",'Input data'!G144)</f>
        <v>0</v>
      </c>
      <c r="H129" s="4" t="str">
        <f>IF('Input data'!H144&gt;0.5,'Input data'!H144,"")</f>
        <v/>
      </c>
      <c r="I129" s="4" t="str">
        <f>IF('Input data'!I144="","",'Input data'!I144)</f>
        <v/>
      </c>
      <c r="J129" s="11">
        <f>IF('Used data'!J129="Irrelevant",1,IF('Used data'!J129&gt;3,1.2,1))</f>
        <v>1</v>
      </c>
      <c r="K129" s="11">
        <f>IF('Used data'!K129="Irrelevant",1,IF(AND(OR(I129="Motorway link",I129="Exit diverge",I129="Entrance merge"),'Used data'!K129&lt;3.5),1+(3.5-'Used data'!K129)*0.12,IF(AND(OR(I129="Exit ramp",I129="Entrance ramp"),'Used data'!K129&lt;3.5),1+(3.5-'Used data'!K129)*0.16,1)))</f>
        <v>1</v>
      </c>
      <c r="L129" s="11">
        <f>IF('Used data'!L129="Irrelevant",1,IF(AND('Used data'!L129="Yes",'Used data'!J129=2),0.6*'Used data'!M129+(1-'Used data'!M129),IF(AND('Used data'!L129="Yes",'Used data'!J129=3),0.7*'Used data'!M129+(1-'Used data'!M129),IF(AND('Used data'!L129="Yes",'Used data'!J129=4),0.76*'Used data'!M129+(1-'Used data'!M129),IF(AND('Used data'!L129="Yes",'Used data'!J129&gt;4.99999999),0.8*'Used data'!M129+(1-'Used data'!M129),1)))))</f>
        <v>1</v>
      </c>
      <c r="M129" s="11">
        <f>IF('Used data'!L129="Irrelevant",1,IF(AND('Used data'!L129="Yes",'Used data'!J129=2),0.8*'Used data'!M129+(1-'Used data'!M129),IF(AND('Used data'!L129="Yes",'Used data'!J129=3),0.85*'Used data'!M129+(1-'Used data'!M129),IF(AND('Used data'!L129="Yes",'Used data'!J129=4),0.88*'Used data'!M129+(1-'Used data'!M129),IF(AND('Used data'!L129="Yes",'Used data'!J129&gt;4.99999999),0.9*'Used data'!M129+(1-'Used data'!M129),1)))))</f>
        <v>1</v>
      </c>
      <c r="N129" s="11">
        <f>IF('Used data'!N129="Irrelevant",1,IF(AND(OR(I129="Motorway link",I129="Exit diverge",I129="Entrance merge"),'Used data'!N129&lt;3),1+(3-'Used data'!N129)*0.09333333,1))</f>
        <v>1</v>
      </c>
      <c r="O129" s="11">
        <f>IF('Used data'!N129="Irrelevant",1,IF(AND(OR(I129="Motorway link",I129="Exit diverge",I129="Entrance merge"),'Used data'!N129&lt;3),1+(3-'Used data'!N129)*0.19666667,1))</f>
        <v>1</v>
      </c>
      <c r="P129" s="11">
        <f>IF('Used data'!O129="Irrelevant",1,IF(AND(OR(I129="Motorway link",I129="Exit diverge",I129="Entrance merge"),'Used data'!O129&lt;3.00000001),1+(0.5-'Used data'!O129)*0.04,IF(AND(OR(I129="Exit ramp",I129="Entrance ramp"),'Used data'!O129&lt;3.00000001),1+(0.5-'Used data'!O129)*0.08,IF(OR(I129="Motorway link",I129="Exit diverge",I129="Entrance merge"),0.9,0.8))))</f>
        <v>1</v>
      </c>
      <c r="Q129" s="11">
        <f>IF('Used data'!P129="Irrelevant",1,IF(AND(OR(I129="Motorway link",I129="Exit diverge",I129="Entrance merge"),'Used data'!P129&lt;11.00000001),1+(5-'Used data'!P129)*0.01,0.94))</f>
        <v>1</v>
      </c>
      <c r="R129" s="11">
        <f>IF(OR('Used data'!Q129="Irrelevant",'Used data'!R129="Irrelevant",'Used data'!Q129="Straight"),1,IF(AND(OR(I129="Motorway link",I129="Exit diverge",I129="Entrance merge"),'Used data'!Q129&lt;4000),(EXP(0.1096*1746.5/'Used data'!Q129)/EXP(0.1096*1746.5/4000))*('Used data'!R129/1000)/G129+(G129-'Used data'!R129/1000)/G129,1))</f>
        <v>1</v>
      </c>
      <c r="S129" s="11">
        <f>IF(OR('Used data'!S129="Irrelevant",'Used data'!T129="Irrelevant",'Used data'!S129="Straight"),1,IF(AND(OR(I129="Motorway link",I129="Exit diverge",I129="Entrance merge"),'Used data'!S129&lt;4000),(EXP(0.1096*1746.5/'Used data'!S129)/EXP(0.1096*1746.5/4000))*('Used data'!T129/1000)/G129+(G129-'Used data'!T129/1000)/G129,1))</f>
        <v>1</v>
      </c>
      <c r="T129" s="11">
        <f>IF('Used data'!U129="Irrelevant",1,IF(AND(OR(I129="Motorway link",I129="Exit diverge",I129="Entrance merge",I129="Exit ramp",I129="Entrance ramp"),'Used data'!U129="Yes"),0.95,1))</f>
        <v>1</v>
      </c>
      <c r="U129" s="11">
        <f>IF('Used data'!U129="Irrelevant",1,IF(AND(OR(I129="Motorway link",I129="Exit diverge",I129="Entrance merge",I129="Exit ramp",I129="Entrance ramp"),'Used data'!U129="Yes"),0.96,1))</f>
        <v>1</v>
      </c>
      <c r="V129" s="11">
        <f>IF('Used data'!U129="Irrelevant",1,IF(AND(OR(I129="Motorway link",I129="Exit diverge",I129="Entrance merge",I129="Exit ramp",I129="Entrance ramp"),'Used data'!U129="Yes"),0.79,1))</f>
        <v>1</v>
      </c>
      <c r="W129" s="11">
        <f>IF('Used data'!U129="Irrelevant",1,IF(AND(OR(I129="Motorway link",I129="Exit diverge",I129="Entrance merge",I129="Exit ramp",I129="Entrance ramp"),'Used data'!U129="Yes"),0.94,1))</f>
        <v>1</v>
      </c>
      <c r="X129" s="11">
        <f>IF('Used data'!U129="Irrelevant",1,IF(AND(OR(I129="Motorway link",I129="Exit diverge",I129="Entrance merge",I129="Exit ramp",I129="Entrance ramp"),'Used data'!U129="Yes"),0.97,1))</f>
        <v>1</v>
      </c>
      <c r="Y129" s="11">
        <f>IF(AND(I129="Exit ramp",'Used data'!V129="2-curved diamond ramp"),1.32,IF(AND(I129="Exit ramp",'Used data'!V129="S-shaped ramp"),2.05,IF(AND(I129="Exit ramp",'Used data'!V129="U-shaped ramp"),4.11,IF(AND(I129="Exit ramp",'Used data'!V129="Flyover hook ramp"),5.15,IF(AND(I129="Exit ramp",'Used data'!V129="Directional ramp"),1.07,IF(AND(I129="Entrance ramp",'Used data'!V129="2-curved diamond ramp"),0.93,IF(AND(I129="Entrance ramp",'Used data'!V129="S-shaped ramp"),2.48,IF(AND(I129="Entrance ramp",'Used data'!V129="U-shaped ramp"),4.15,IF(AND(I129="Entrance ramp",'Used data'!V129="Flyover hook ramp"),5.26,IF(AND(I129="Entrance ramp",'Used data'!V129="Directional ramp"),1.42,1))))))))))</f>
        <v>1</v>
      </c>
      <c r="Z129" s="11">
        <f>IF(OR('Used data'!W129="Straight",'Used data'!W129="Irrelevant",'Used data'!X129="Irrelevant",'Used data'!Y129="Irrelevant"),1,1+1.545*1000/32.2*((('Used data'!Y129*3268/3600)/('Used data'!W129/0.306))^2)*('Used data'!X129/1000)/G129)</f>
        <v>1</v>
      </c>
      <c r="AA129" s="11">
        <f>IF(OR('Used data'!W129="Straight",'Used data'!W129="Irrelevant",'Used data'!X129="Irrelevant",'Used data'!Y129="Irrelevant"),1,1+1.961*1000/32.2*((('Used data'!Y129*3268/3600)/('Used data'!W129/0.306))^2)*('Used data'!X129/1000)/G129)</f>
        <v>1</v>
      </c>
      <c r="AB129" s="11">
        <f>IF(OR('Used data'!Z129="Straight",'Used data'!Z129="Irrelevant",'Used data'!AA129="Irrelevant",'Used data'!AB129="Irrelevant"),1,1+1.545*1000/32.2*((('Used data'!AB129*3268/3600)/('Used data'!Z129/0.306))^2)*('Used data'!AA129/1000)/G129)</f>
        <v>1</v>
      </c>
      <c r="AC129" s="11">
        <f>IF(OR('Used data'!Z129="Straight",'Used data'!Z129="Irrelevant",'Used data'!AA129="Irrelevant",'Used data'!AB129="Irrelevant"),1,1+1.961*1000/32.2*((('Used data'!AB129*3268/3600)/('Used data'!Z129/0.306))^2)*('Used data'!AA129/1000)/G129)</f>
        <v>1</v>
      </c>
      <c r="AD129" s="11">
        <f>IF(OR('Used data'!AC129="Irrelevant",'Used data'!AC129="No"),1,IF(AND('Used data'!AC129="Yes",OR('Used data'!Q129&lt;301,'Used data'!S129&lt;301)),1-(0.5*('Used data'!R129+'Used data'!T129)/('Used data'!G129*1000)),IF(AND('Used data'!AC129="Yes",OR('Used data'!Q129&lt;601,'Used data'!S129&lt;601)),1-(0.25*('Used data'!R129+'Used data'!T129)/('Used data'!G129*1000)),1)))</f>
        <v>1</v>
      </c>
      <c r="AE129" s="11">
        <f>IF(OR('Used data'!AC129="Irrelevant",'Used data'!AC129="No"),1,IF(AND('Used data'!AC129="Yes",OR('Used data'!Q129&lt;301,'Used data'!S129&lt;301)),1-(0.4*('Used data'!R129+'Used data'!T129)/('Used data'!G129*1000)),IF(AND('Used data'!AC129="Yes",OR('Used data'!Q129&lt;601,'Used data'!S129&lt;601)),1-(0.2*('Used data'!R129+'Used data'!T129)/('Used data'!G129*1000)),1)))</f>
        <v>1</v>
      </c>
      <c r="AF129" s="11">
        <f>IF('Used data'!AD129="110 kph",0.79,1)</f>
        <v>1</v>
      </c>
      <c r="AG129" s="11">
        <f>IF('Used data'!AD129="110 kph",0.94,1)</f>
        <v>1</v>
      </c>
      <c r="AH129" s="11">
        <f>IF('Used data'!AD129="110 kph",0.66,1)</f>
        <v>1</v>
      </c>
      <c r="AI129" s="11">
        <f>IF('Used data'!AD129="110 kph",0.82,1)</f>
        <v>1</v>
      </c>
      <c r="AJ129" s="11">
        <f>IF(AND('Used data'!AE129="Yes",I129="Entrance merge"),0.65*'Used data'!AF129+1-'Used data'!AF129,1)</f>
        <v>1</v>
      </c>
      <c r="AK129" s="12" t="str">
        <f t="shared" si="7"/>
        <v/>
      </c>
      <c r="AL129" s="12" t="str">
        <f t="shared" si="8"/>
        <v/>
      </c>
      <c r="AM129" s="12" t="str">
        <f t="shared" si="9"/>
        <v/>
      </c>
      <c r="AN129" s="12" t="str">
        <f t="shared" si="10"/>
        <v/>
      </c>
      <c r="AO129" s="12" t="str">
        <f t="shared" si="11"/>
        <v/>
      </c>
      <c r="AP129" s="12" t="str">
        <f t="shared" si="12"/>
        <v/>
      </c>
      <c r="AQ129" s="4" t="str">
        <f t="shared" si="13"/>
        <v/>
      </c>
    </row>
    <row r="130" spans="1:43" x14ac:dyDescent="0.3">
      <c r="A130" s="4" t="str">
        <f>IF('Input data'!A145="","",'Input data'!A145)</f>
        <v/>
      </c>
      <c r="B130" s="4" t="str">
        <f>IF('Input data'!B145="","",'Input data'!B145)</f>
        <v/>
      </c>
      <c r="C130" s="4" t="str">
        <f>IF('Input data'!C145="","",'Input data'!C145)</f>
        <v/>
      </c>
      <c r="D130" s="4" t="str">
        <f>IF('Input data'!D145="","",'Input data'!D145)</f>
        <v/>
      </c>
      <c r="E130" s="4" t="str">
        <f>IF('Input data'!E145="","",'Input data'!E145)</f>
        <v/>
      </c>
      <c r="F130" s="4" t="str">
        <f>IF('Input data'!F145="","",'Input data'!F145)</f>
        <v/>
      </c>
      <c r="G130" s="4">
        <f>IF('Input data'!G145="","",'Input data'!G145)</f>
        <v>0</v>
      </c>
      <c r="H130" s="4" t="str">
        <f>IF('Input data'!H145&gt;0.5,'Input data'!H145,"")</f>
        <v/>
      </c>
      <c r="I130" s="4" t="str">
        <f>IF('Input data'!I145="","",'Input data'!I145)</f>
        <v/>
      </c>
      <c r="J130" s="11">
        <f>IF('Used data'!J130="Irrelevant",1,IF('Used data'!J130&gt;3,1.2,1))</f>
        <v>1</v>
      </c>
      <c r="K130" s="11">
        <f>IF('Used data'!K130="Irrelevant",1,IF(AND(OR(I130="Motorway link",I130="Exit diverge",I130="Entrance merge"),'Used data'!K130&lt;3.5),1+(3.5-'Used data'!K130)*0.12,IF(AND(OR(I130="Exit ramp",I130="Entrance ramp"),'Used data'!K130&lt;3.5),1+(3.5-'Used data'!K130)*0.16,1)))</f>
        <v>1</v>
      </c>
      <c r="L130" s="11">
        <f>IF('Used data'!L130="Irrelevant",1,IF(AND('Used data'!L130="Yes",'Used data'!J130=2),0.6*'Used data'!M130+(1-'Used data'!M130),IF(AND('Used data'!L130="Yes",'Used data'!J130=3),0.7*'Used data'!M130+(1-'Used data'!M130),IF(AND('Used data'!L130="Yes",'Used data'!J130=4),0.76*'Used data'!M130+(1-'Used data'!M130),IF(AND('Used data'!L130="Yes",'Used data'!J130&gt;4.99999999),0.8*'Used data'!M130+(1-'Used data'!M130),1)))))</f>
        <v>1</v>
      </c>
      <c r="M130" s="11">
        <f>IF('Used data'!L130="Irrelevant",1,IF(AND('Used data'!L130="Yes",'Used data'!J130=2),0.8*'Used data'!M130+(1-'Used data'!M130),IF(AND('Used data'!L130="Yes",'Used data'!J130=3),0.85*'Used data'!M130+(1-'Used data'!M130),IF(AND('Used data'!L130="Yes",'Used data'!J130=4),0.88*'Used data'!M130+(1-'Used data'!M130),IF(AND('Used data'!L130="Yes",'Used data'!J130&gt;4.99999999),0.9*'Used data'!M130+(1-'Used data'!M130),1)))))</f>
        <v>1</v>
      </c>
      <c r="N130" s="11">
        <f>IF('Used data'!N130="Irrelevant",1,IF(AND(OR(I130="Motorway link",I130="Exit diverge",I130="Entrance merge"),'Used data'!N130&lt;3),1+(3-'Used data'!N130)*0.09333333,1))</f>
        <v>1</v>
      </c>
      <c r="O130" s="11">
        <f>IF('Used data'!N130="Irrelevant",1,IF(AND(OR(I130="Motorway link",I130="Exit diverge",I130="Entrance merge"),'Used data'!N130&lt;3),1+(3-'Used data'!N130)*0.19666667,1))</f>
        <v>1</v>
      </c>
      <c r="P130" s="11">
        <f>IF('Used data'!O130="Irrelevant",1,IF(AND(OR(I130="Motorway link",I130="Exit diverge",I130="Entrance merge"),'Used data'!O130&lt;3.00000001),1+(0.5-'Used data'!O130)*0.04,IF(AND(OR(I130="Exit ramp",I130="Entrance ramp"),'Used data'!O130&lt;3.00000001),1+(0.5-'Used data'!O130)*0.08,IF(OR(I130="Motorway link",I130="Exit diverge",I130="Entrance merge"),0.9,0.8))))</f>
        <v>1</v>
      </c>
      <c r="Q130" s="11">
        <f>IF('Used data'!P130="Irrelevant",1,IF(AND(OR(I130="Motorway link",I130="Exit diverge",I130="Entrance merge"),'Used data'!P130&lt;11.00000001),1+(5-'Used data'!P130)*0.01,0.94))</f>
        <v>1</v>
      </c>
      <c r="R130" s="11">
        <f>IF(OR('Used data'!Q130="Irrelevant",'Used data'!R130="Irrelevant",'Used data'!Q130="Straight"),1,IF(AND(OR(I130="Motorway link",I130="Exit diverge",I130="Entrance merge"),'Used data'!Q130&lt;4000),(EXP(0.1096*1746.5/'Used data'!Q130)/EXP(0.1096*1746.5/4000))*('Used data'!R130/1000)/G130+(G130-'Used data'!R130/1000)/G130,1))</f>
        <v>1</v>
      </c>
      <c r="S130" s="11">
        <f>IF(OR('Used data'!S130="Irrelevant",'Used data'!T130="Irrelevant",'Used data'!S130="Straight"),1,IF(AND(OR(I130="Motorway link",I130="Exit diverge",I130="Entrance merge"),'Used data'!S130&lt;4000),(EXP(0.1096*1746.5/'Used data'!S130)/EXP(0.1096*1746.5/4000))*('Used data'!T130/1000)/G130+(G130-'Used data'!T130/1000)/G130,1))</f>
        <v>1</v>
      </c>
      <c r="T130" s="11">
        <f>IF('Used data'!U130="Irrelevant",1,IF(AND(OR(I130="Motorway link",I130="Exit diverge",I130="Entrance merge",I130="Exit ramp",I130="Entrance ramp"),'Used data'!U130="Yes"),0.95,1))</f>
        <v>1</v>
      </c>
      <c r="U130" s="11">
        <f>IF('Used data'!U130="Irrelevant",1,IF(AND(OR(I130="Motorway link",I130="Exit diverge",I130="Entrance merge",I130="Exit ramp",I130="Entrance ramp"),'Used data'!U130="Yes"),0.96,1))</f>
        <v>1</v>
      </c>
      <c r="V130" s="11">
        <f>IF('Used data'!U130="Irrelevant",1,IF(AND(OR(I130="Motorway link",I130="Exit diverge",I130="Entrance merge",I130="Exit ramp",I130="Entrance ramp"),'Used data'!U130="Yes"),0.79,1))</f>
        <v>1</v>
      </c>
      <c r="W130" s="11">
        <f>IF('Used data'!U130="Irrelevant",1,IF(AND(OR(I130="Motorway link",I130="Exit diverge",I130="Entrance merge",I130="Exit ramp",I130="Entrance ramp"),'Used data'!U130="Yes"),0.94,1))</f>
        <v>1</v>
      </c>
      <c r="X130" s="11">
        <f>IF('Used data'!U130="Irrelevant",1,IF(AND(OR(I130="Motorway link",I130="Exit diverge",I130="Entrance merge",I130="Exit ramp",I130="Entrance ramp"),'Used data'!U130="Yes"),0.97,1))</f>
        <v>1</v>
      </c>
      <c r="Y130" s="11">
        <f>IF(AND(I130="Exit ramp",'Used data'!V130="2-curved diamond ramp"),1.32,IF(AND(I130="Exit ramp",'Used data'!V130="S-shaped ramp"),2.05,IF(AND(I130="Exit ramp",'Used data'!V130="U-shaped ramp"),4.11,IF(AND(I130="Exit ramp",'Used data'!V130="Flyover hook ramp"),5.15,IF(AND(I130="Exit ramp",'Used data'!V130="Directional ramp"),1.07,IF(AND(I130="Entrance ramp",'Used data'!V130="2-curved diamond ramp"),0.93,IF(AND(I130="Entrance ramp",'Used data'!V130="S-shaped ramp"),2.48,IF(AND(I130="Entrance ramp",'Used data'!V130="U-shaped ramp"),4.15,IF(AND(I130="Entrance ramp",'Used data'!V130="Flyover hook ramp"),5.26,IF(AND(I130="Entrance ramp",'Used data'!V130="Directional ramp"),1.42,1))))))))))</f>
        <v>1</v>
      </c>
      <c r="Z130" s="11">
        <f>IF(OR('Used data'!W130="Straight",'Used data'!W130="Irrelevant",'Used data'!X130="Irrelevant",'Used data'!Y130="Irrelevant"),1,1+1.545*1000/32.2*((('Used data'!Y130*3268/3600)/('Used data'!W130/0.306))^2)*('Used data'!X130/1000)/G130)</f>
        <v>1</v>
      </c>
      <c r="AA130" s="11">
        <f>IF(OR('Used data'!W130="Straight",'Used data'!W130="Irrelevant",'Used data'!X130="Irrelevant",'Used data'!Y130="Irrelevant"),1,1+1.961*1000/32.2*((('Used data'!Y130*3268/3600)/('Used data'!W130/0.306))^2)*('Used data'!X130/1000)/G130)</f>
        <v>1</v>
      </c>
      <c r="AB130" s="11">
        <f>IF(OR('Used data'!Z130="Straight",'Used data'!Z130="Irrelevant",'Used data'!AA130="Irrelevant",'Used data'!AB130="Irrelevant"),1,1+1.545*1000/32.2*((('Used data'!AB130*3268/3600)/('Used data'!Z130/0.306))^2)*('Used data'!AA130/1000)/G130)</f>
        <v>1</v>
      </c>
      <c r="AC130" s="11">
        <f>IF(OR('Used data'!Z130="Straight",'Used data'!Z130="Irrelevant",'Used data'!AA130="Irrelevant",'Used data'!AB130="Irrelevant"),1,1+1.961*1000/32.2*((('Used data'!AB130*3268/3600)/('Used data'!Z130/0.306))^2)*('Used data'!AA130/1000)/G130)</f>
        <v>1</v>
      </c>
      <c r="AD130" s="11">
        <f>IF(OR('Used data'!AC130="Irrelevant",'Used data'!AC130="No"),1,IF(AND('Used data'!AC130="Yes",OR('Used data'!Q130&lt;301,'Used data'!S130&lt;301)),1-(0.5*('Used data'!R130+'Used data'!T130)/('Used data'!G130*1000)),IF(AND('Used data'!AC130="Yes",OR('Used data'!Q130&lt;601,'Used data'!S130&lt;601)),1-(0.25*('Used data'!R130+'Used data'!T130)/('Used data'!G130*1000)),1)))</f>
        <v>1</v>
      </c>
      <c r="AE130" s="11">
        <f>IF(OR('Used data'!AC130="Irrelevant",'Used data'!AC130="No"),1,IF(AND('Used data'!AC130="Yes",OR('Used data'!Q130&lt;301,'Used data'!S130&lt;301)),1-(0.4*('Used data'!R130+'Used data'!T130)/('Used data'!G130*1000)),IF(AND('Used data'!AC130="Yes",OR('Used data'!Q130&lt;601,'Used data'!S130&lt;601)),1-(0.2*('Used data'!R130+'Used data'!T130)/('Used data'!G130*1000)),1)))</f>
        <v>1</v>
      </c>
      <c r="AF130" s="11">
        <f>IF('Used data'!AD130="110 kph",0.79,1)</f>
        <v>1</v>
      </c>
      <c r="AG130" s="11">
        <f>IF('Used data'!AD130="110 kph",0.94,1)</f>
        <v>1</v>
      </c>
      <c r="AH130" s="11">
        <f>IF('Used data'!AD130="110 kph",0.66,1)</f>
        <v>1</v>
      </c>
      <c r="AI130" s="11">
        <f>IF('Used data'!AD130="110 kph",0.82,1)</f>
        <v>1</v>
      </c>
      <c r="AJ130" s="11">
        <f>IF(AND('Used data'!AE130="Yes",I130="Entrance merge"),0.65*'Used data'!AF130+1-'Used data'!AF130,1)</f>
        <v>1</v>
      </c>
      <c r="AK130" s="12" t="str">
        <f t="shared" si="7"/>
        <v/>
      </c>
      <c r="AL130" s="12" t="str">
        <f t="shared" si="8"/>
        <v/>
      </c>
      <c r="AM130" s="12" t="str">
        <f t="shared" si="9"/>
        <v/>
      </c>
      <c r="AN130" s="12" t="str">
        <f t="shared" si="10"/>
        <v/>
      </c>
      <c r="AO130" s="12" t="str">
        <f t="shared" si="11"/>
        <v/>
      </c>
      <c r="AP130" s="12" t="str">
        <f t="shared" si="12"/>
        <v/>
      </c>
      <c r="AQ130" s="4" t="str">
        <f t="shared" si="13"/>
        <v/>
      </c>
    </row>
    <row r="131" spans="1:43" x14ac:dyDescent="0.3">
      <c r="A131" s="4" t="str">
        <f>IF('Input data'!A146="","",'Input data'!A146)</f>
        <v/>
      </c>
      <c r="B131" s="4" t="str">
        <f>IF('Input data'!B146="","",'Input data'!B146)</f>
        <v/>
      </c>
      <c r="C131" s="4" t="str">
        <f>IF('Input data'!C146="","",'Input data'!C146)</f>
        <v/>
      </c>
      <c r="D131" s="4" t="str">
        <f>IF('Input data'!D146="","",'Input data'!D146)</f>
        <v/>
      </c>
      <c r="E131" s="4" t="str">
        <f>IF('Input data'!E146="","",'Input data'!E146)</f>
        <v/>
      </c>
      <c r="F131" s="4" t="str">
        <f>IF('Input data'!F146="","",'Input data'!F146)</f>
        <v/>
      </c>
      <c r="G131" s="4">
        <f>IF('Input data'!G146="","",'Input data'!G146)</f>
        <v>0</v>
      </c>
      <c r="H131" s="4" t="str">
        <f>IF('Input data'!H146&gt;0.5,'Input data'!H146,"")</f>
        <v/>
      </c>
      <c r="I131" s="4" t="str">
        <f>IF('Input data'!I146="","",'Input data'!I146)</f>
        <v/>
      </c>
      <c r="J131" s="11">
        <f>IF('Used data'!J131="Irrelevant",1,IF('Used data'!J131&gt;3,1.2,1))</f>
        <v>1</v>
      </c>
      <c r="K131" s="11">
        <f>IF('Used data'!K131="Irrelevant",1,IF(AND(OR(I131="Motorway link",I131="Exit diverge",I131="Entrance merge"),'Used data'!K131&lt;3.5),1+(3.5-'Used data'!K131)*0.12,IF(AND(OR(I131="Exit ramp",I131="Entrance ramp"),'Used data'!K131&lt;3.5),1+(3.5-'Used data'!K131)*0.16,1)))</f>
        <v>1</v>
      </c>
      <c r="L131" s="11">
        <f>IF('Used data'!L131="Irrelevant",1,IF(AND('Used data'!L131="Yes",'Used data'!J131=2),0.6*'Used data'!M131+(1-'Used data'!M131),IF(AND('Used data'!L131="Yes",'Used data'!J131=3),0.7*'Used data'!M131+(1-'Used data'!M131),IF(AND('Used data'!L131="Yes",'Used data'!J131=4),0.76*'Used data'!M131+(1-'Used data'!M131),IF(AND('Used data'!L131="Yes",'Used data'!J131&gt;4.99999999),0.8*'Used data'!M131+(1-'Used data'!M131),1)))))</f>
        <v>1</v>
      </c>
      <c r="M131" s="11">
        <f>IF('Used data'!L131="Irrelevant",1,IF(AND('Used data'!L131="Yes",'Used data'!J131=2),0.8*'Used data'!M131+(1-'Used data'!M131),IF(AND('Used data'!L131="Yes",'Used data'!J131=3),0.85*'Used data'!M131+(1-'Used data'!M131),IF(AND('Used data'!L131="Yes",'Used data'!J131=4),0.88*'Used data'!M131+(1-'Used data'!M131),IF(AND('Used data'!L131="Yes",'Used data'!J131&gt;4.99999999),0.9*'Used data'!M131+(1-'Used data'!M131),1)))))</f>
        <v>1</v>
      </c>
      <c r="N131" s="11">
        <f>IF('Used data'!N131="Irrelevant",1,IF(AND(OR(I131="Motorway link",I131="Exit diverge",I131="Entrance merge"),'Used data'!N131&lt;3),1+(3-'Used data'!N131)*0.09333333,1))</f>
        <v>1</v>
      </c>
      <c r="O131" s="11">
        <f>IF('Used data'!N131="Irrelevant",1,IF(AND(OR(I131="Motorway link",I131="Exit diverge",I131="Entrance merge"),'Used data'!N131&lt;3),1+(3-'Used data'!N131)*0.19666667,1))</f>
        <v>1</v>
      </c>
      <c r="P131" s="11">
        <f>IF('Used data'!O131="Irrelevant",1,IF(AND(OR(I131="Motorway link",I131="Exit diverge",I131="Entrance merge"),'Used data'!O131&lt;3.00000001),1+(0.5-'Used data'!O131)*0.04,IF(AND(OR(I131="Exit ramp",I131="Entrance ramp"),'Used data'!O131&lt;3.00000001),1+(0.5-'Used data'!O131)*0.08,IF(OR(I131="Motorway link",I131="Exit diverge",I131="Entrance merge"),0.9,0.8))))</f>
        <v>1</v>
      </c>
      <c r="Q131" s="11">
        <f>IF('Used data'!P131="Irrelevant",1,IF(AND(OR(I131="Motorway link",I131="Exit diverge",I131="Entrance merge"),'Used data'!P131&lt;11.00000001),1+(5-'Used data'!P131)*0.01,0.94))</f>
        <v>1</v>
      </c>
      <c r="R131" s="11">
        <f>IF(OR('Used data'!Q131="Irrelevant",'Used data'!R131="Irrelevant",'Used data'!Q131="Straight"),1,IF(AND(OR(I131="Motorway link",I131="Exit diverge",I131="Entrance merge"),'Used data'!Q131&lt;4000),(EXP(0.1096*1746.5/'Used data'!Q131)/EXP(0.1096*1746.5/4000))*('Used data'!R131/1000)/G131+(G131-'Used data'!R131/1000)/G131,1))</f>
        <v>1</v>
      </c>
      <c r="S131" s="11">
        <f>IF(OR('Used data'!S131="Irrelevant",'Used data'!T131="Irrelevant",'Used data'!S131="Straight"),1,IF(AND(OR(I131="Motorway link",I131="Exit diverge",I131="Entrance merge"),'Used data'!S131&lt;4000),(EXP(0.1096*1746.5/'Used data'!S131)/EXP(0.1096*1746.5/4000))*('Used data'!T131/1000)/G131+(G131-'Used data'!T131/1000)/G131,1))</f>
        <v>1</v>
      </c>
      <c r="T131" s="11">
        <f>IF('Used data'!U131="Irrelevant",1,IF(AND(OR(I131="Motorway link",I131="Exit diverge",I131="Entrance merge",I131="Exit ramp",I131="Entrance ramp"),'Used data'!U131="Yes"),0.95,1))</f>
        <v>1</v>
      </c>
      <c r="U131" s="11">
        <f>IF('Used data'!U131="Irrelevant",1,IF(AND(OR(I131="Motorway link",I131="Exit diverge",I131="Entrance merge",I131="Exit ramp",I131="Entrance ramp"),'Used data'!U131="Yes"),0.96,1))</f>
        <v>1</v>
      </c>
      <c r="V131" s="11">
        <f>IF('Used data'!U131="Irrelevant",1,IF(AND(OR(I131="Motorway link",I131="Exit diverge",I131="Entrance merge",I131="Exit ramp",I131="Entrance ramp"),'Used data'!U131="Yes"),0.79,1))</f>
        <v>1</v>
      </c>
      <c r="W131" s="11">
        <f>IF('Used data'!U131="Irrelevant",1,IF(AND(OR(I131="Motorway link",I131="Exit diverge",I131="Entrance merge",I131="Exit ramp",I131="Entrance ramp"),'Used data'!U131="Yes"),0.94,1))</f>
        <v>1</v>
      </c>
      <c r="X131" s="11">
        <f>IF('Used data'!U131="Irrelevant",1,IF(AND(OR(I131="Motorway link",I131="Exit diverge",I131="Entrance merge",I131="Exit ramp",I131="Entrance ramp"),'Used data'!U131="Yes"),0.97,1))</f>
        <v>1</v>
      </c>
      <c r="Y131" s="11">
        <f>IF(AND(I131="Exit ramp",'Used data'!V131="2-curved diamond ramp"),1.32,IF(AND(I131="Exit ramp",'Used data'!V131="S-shaped ramp"),2.05,IF(AND(I131="Exit ramp",'Used data'!V131="U-shaped ramp"),4.11,IF(AND(I131="Exit ramp",'Used data'!V131="Flyover hook ramp"),5.15,IF(AND(I131="Exit ramp",'Used data'!V131="Directional ramp"),1.07,IF(AND(I131="Entrance ramp",'Used data'!V131="2-curved diamond ramp"),0.93,IF(AND(I131="Entrance ramp",'Used data'!V131="S-shaped ramp"),2.48,IF(AND(I131="Entrance ramp",'Used data'!V131="U-shaped ramp"),4.15,IF(AND(I131="Entrance ramp",'Used data'!V131="Flyover hook ramp"),5.26,IF(AND(I131="Entrance ramp",'Used data'!V131="Directional ramp"),1.42,1))))))))))</f>
        <v>1</v>
      </c>
      <c r="Z131" s="11">
        <f>IF(OR('Used data'!W131="Straight",'Used data'!W131="Irrelevant",'Used data'!X131="Irrelevant",'Used data'!Y131="Irrelevant"),1,1+1.545*1000/32.2*((('Used data'!Y131*3268/3600)/('Used data'!W131/0.306))^2)*('Used data'!X131/1000)/G131)</f>
        <v>1</v>
      </c>
      <c r="AA131" s="11">
        <f>IF(OR('Used data'!W131="Straight",'Used data'!W131="Irrelevant",'Used data'!X131="Irrelevant",'Used data'!Y131="Irrelevant"),1,1+1.961*1000/32.2*((('Used data'!Y131*3268/3600)/('Used data'!W131/0.306))^2)*('Used data'!X131/1000)/G131)</f>
        <v>1</v>
      </c>
      <c r="AB131" s="11">
        <f>IF(OR('Used data'!Z131="Straight",'Used data'!Z131="Irrelevant",'Used data'!AA131="Irrelevant",'Used data'!AB131="Irrelevant"),1,1+1.545*1000/32.2*((('Used data'!AB131*3268/3600)/('Used data'!Z131/0.306))^2)*('Used data'!AA131/1000)/G131)</f>
        <v>1</v>
      </c>
      <c r="AC131" s="11">
        <f>IF(OR('Used data'!Z131="Straight",'Used data'!Z131="Irrelevant",'Used data'!AA131="Irrelevant",'Used data'!AB131="Irrelevant"),1,1+1.961*1000/32.2*((('Used data'!AB131*3268/3600)/('Used data'!Z131/0.306))^2)*('Used data'!AA131/1000)/G131)</f>
        <v>1</v>
      </c>
      <c r="AD131" s="11">
        <f>IF(OR('Used data'!AC131="Irrelevant",'Used data'!AC131="No"),1,IF(AND('Used data'!AC131="Yes",OR('Used data'!Q131&lt;301,'Used data'!S131&lt;301)),1-(0.5*('Used data'!R131+'Used data'!T131)/('Used data'!G131*1000)),IF(AND('Used data'!AC131="Yes",OR('Used data'!Q131&lt;601,'Used data'!S131&lt;601)),1-(0.25*('Used data'!R131+'Used data'!T131)/('Used data'!G131*1000)),1)))</f>
        <v>1</v>
      </c>
      <c r="AE131" s="11">
        <f>IF(OR('Used data'!AC131="Irrelevant",'Used data'!AC131="No"),1,IF(AND('Used data'!AC131="Yes",OR('Used data'!Q131&lt;301,'Used data'!S131&lt;301)),1-(0.4*('Used data'!R131+'Used data'!T131)/('Used data'!G131*1000)),IF(AND('Used data'!AC131="Yes",OR('Used data'!Q131&lt;601,'Used data'!S131&lt;601)),1-(0.2*('Used data'!R131+'Used data'!T131)/('Used data'!G131*1000)),1)))</f>
        <v>1</v>
      </c>
      <c r="AF131" s="11">
        <f>IF('Used data'!AD131="110 kph",0.79,1)</f>
        <v>1</v>
      </c>
      <c r="AG131" s="11">
        <f>IF('Used data'!AD131="110 kph",0.94,1)</f>
        <v>1</v>
      </c>
      <c r="AH131" s="11">
        <f>IF('Used data'!AD131="110 kph",0.66,1)</f>
        <v>1</v>
      </c>
      <c r="AI131" s="11">
        <f>IF('Used data'!AD131="110 kph",0.82,1)</f>
        <v>1</v>
      </c>
      <c r="AJ131" s="11">
        <f>IF(AND('Used data'!AE131="Yes",I131="Entrance merge"),0.65*'Used data'!AF131+1-'Used data'!AF131,1)</f>
        <v>1</v>
      </c>
      <c r="AK131" s="12" t="str">
        <f t="shared" si="7"/>
        <v/>
      </c>
      <c r="AL131" s="12" t="str">
        <f t="shared" si="8"/>
        <v/>
      </c>
      <c r="AM131" s="12" t="str">
        <f t="shared" si="9"/>
        <v/>
      </c>
      <c r="AN131" s="12" t="str">
        <f t="shared" si="10"/>
        <v/>
      </c>
      <c r="AO131" s="12" t="str">
        <f t="shared" si="11"/>
        <v/>
      </c>
      <c r="AP131" s="12" t="str">
        <f t="shared" si="12"/>
        <v/>
      </c>
      <c r="AQ131" s="4" t="str">
        <f t="shared" si="13"/>
        <v/>
      </c>
    </row>
    <row r="132" spans="1:43" x14ac:dyDescent="0.3">
      <c r="A132" s="4" t="str">
        <f>IF('Input data'!A147="","",'Input data'!A147)</f>
        <v/>
      </c>
      <c r="B132" s="4" t="str">
        <f>IF('Input data'!B147="","",'Input data'!B147)</f>
        <v/>
      </c>
      <c r="C132" s="4" t="str">
        <f>IF('Input data'!C147="","",'Input data'!C147)</f>
        <v/>
      </c>
      <c r="D132" s="4" t="str">
        <f>IF('Input data'!D147="","",'Input data'!D147)</f>
        <v/>
      </c>
      <c r="E132" s="4" t="str">
        <f>IF('Input data'!E147="","",'Input data'!E147)</f>
        <v/>
      </c>
      <c r="F132" s="4" t="str">
        <f>IF('Input data'!F147="","",'Input data'!F147)</f>
        <v/>
      </c>
      <c r="G132" s="4">
        <f>IF('Input data'!G147="","",'Input data'!G147)</f>
        <v>0</v>
      </c>
      <c r="H132" s="4" t="str">
        <f>IF('Input data'!H147&gt;0.5,'Input data'!H147,"")</f>
        <v/>
      </c>
      <c r="I132" s="4" t="str">
        <f>IF('Input data'!I147="","",'Input data'!I147)</f>
        <v/>
      </c>
      <c r="J132" s="11">
        <f>IF('Used data'!J132="Irrelevant",1,IF('Used data'!J132&gt;3,1.2,1))</f>
        <v>1</v>
      </c>
      <c r="K132" s="11">
        <f>IF('Used data'!K132="Irrelevant",1,IF(AND(OR(I132="Motorway link",I132="Exit diverge",I132="Entrance merge"),'Used data'!K132&lt;3.5),1+(3.5-'Used data'!K132)*0.12,IF(AND(OR(I132="Exit ramp",I132="Entrance ramp"),'Used data'!K132&lt;3.5),1+(3.5-'Used data'!K132)*0.16,1)))</f>
        <v>1</v>
      </c>
      <c r="L132" s="11">
        <f>IF('Used data'!L132="Irrelevant",1,IF(AND('Used data'!L132="Yes",'Used data'!J132=2),0.6*'Used data'!M132+(1-'Used data'!M132),IF(AND('Used data'!L132="Yes",'Used data'!J132=3),0.7*'Used data'!M132+(1-'Used data'!M132),IF(AND('Used data'!L132="Yes",'Used data'!J132=4),0.76*'Used data'!M132+(1-'Used data'!M132),IF(AND('Used data'!L132="Yes",'Used data'!J132&gt;4.99999999),0.8*'Used data'!M132+(1-'Used data'!M132),1)))))</f>
        <v>1</v>
      </c>
      <c r="M132" s="11">
        <f>IF('Used data'!L132="Irrelevant",1,IF(AND('Used data'!L132="Yes",'Used data'!J132=2),0.8*'Used data'!M132+(1-'Used data'!M132),IF(AND('Used data'!L132="Yes",'Used data'!J132=3),0.85*'Used data'!M132+(1-'Used data'!M132),IF(AND('Used data'!L132="Yes",'Used data'!J132=4),0.88*'Used data'!M132+(1-'Used data'!M132),IF(AND('Used data'!L132="Yes",'Used data'!J132&gt;4.99999999),0.9*'Used data'!M132+(1-'Used data'!M132),1)))))</f>
        <v>1</v>
      </c>
      <c r="N132" s="11">
        <f>IF('Used data'!N132="Irrelevant",1,IF(AND(OR(I132="Motorway link",I132="Exit diverge",I132="Entrance merge"),'Used data'!N132&lt;3),1+(3-'Used data'!N132)*0.09333333,1))</f>
        <v>1</v>
      </c>
      <c r="O132" s="11">
        <f>IF('Used data'!N132="Irrelevant",1,IF(AND(OR(I132="Motorway link",I132="Exit diverge",I132="Entrance merge"),'Used data'!N132&lt;3),1+(3-'Used data'!N132)*0.19666667,1))</f>
        <v>1</v>
      </c>
      <c r="P132" s="11">
        <f>IF('Used data'!O132="Irrelevant",1,IF(AND(OR(I132="Motorway link",I132="Exit diverge",I132="Entrance merge"),'Used data'!O132&lt;3.00000001),1+(0.5-'Used data'!O132)*0.04,IF(AND(OR(I132="Exit ramp",I132="Entrance ramp"),'Used data'!O132&lt;3.00000001),1+(0.5-'Used data'!O132)*0.08,IF(OR(I132="Motorway link",I132="Exit diverge",I132="Entrance merge"),0.9,0.8))))</f>
        <v>1</v>
      </c>
      <c r="Q132" s="11">
        <f>IF('Used data'!P132="Irrelevant",1,IF(AND(OR(I132="Motorway link",I132="Exit diverge",I132="Entrance merge"),'Used data'!P132&lt;11.00000001),1+(5-'Used data'!P132)*0.01,0.94))</f>
        <v>1</v>
      </c>
      <c r="R132" s="11">
        <f>IF(OR('Used data'!Q132="Irrelevant",'Used data'!R132="Irrelevant",'Used data'!Q132="Straight"),1,IF(AND(OR(I132="Motorway link",I132="Exit diverge",I132="Entrance merge"),'Used data'!Q132&lt;4000),(EXP(0.1096*1746.5/'Used data'!Q132)/EXP(0.1096*1746.5/4000))*('Used data'!R132/1000)/G132+(G132-'Used data'!R132/1000)/G132,1))</f>
        <v>1</v>
      </c>
      <c r="S132" s="11">
        <f>IF(OR('Used data'!S132="Irrelevant",'Used data'!T132="Irrelevant",'Used data'!S132="Straight"),1,IF(AND(OR(I132="Motorway link",I132="Exit diverge",I132="Entrance merge"),'Used data'!S132&lt;4000),(EXP(0.1096*1746.5/'Used data'!S132)/EXP(0.1096*1746.5/4000))*('Used data'!T132/1000)/G132+(G132-'Used data'!T132/1000)/G132,1))</f>
        <v>1</v>
      </c>
      <c r="T132" s="11">
        <f>IF('Used data'!U132="Irrelevant",1,IF(AND(OR(I132="Motorway link",I132="Exit diverge",I132="Entrance merge",I132="Exit ramp",I132="Entrance ramp"),'Used data'!U132="Yes"),0.95,1))</f>
        <v>1</v>
      </c>
      <c r="U132" s="11">
        <f>IF('Used data'!U132="Irrelevant",1,IF(AND(OR(I132="Motorway link",I132="Exit diverge",I132="Entrance merge",I132="Exit ramp",I132="Entrance ramp"),'Used data'!U132="Yes"),0.96,1))</f>
        <v>1</v>
      </c>
      <c r="V132" s="11">
        <f>IF('Used data'!U132="Irrelevant",1,IF(AND(OR(I132="Motorway link",I132="Exit diverge",I132="Entrance merge",I132="Exit ramp",I132="Entrance ramp"),'Used data'!U132="Yes"),0.79,1))</f>
        <v>1</v>
      </c>
      <c r="W132" s="11">
        <f>IF('Used data'!U132="Irrelevant",1,IF(AND(OR(I132="Motorway link",I132="Exit diverge",I132="Entrance merge",I132="Exit ramp",I132="Entrance ramp"),'Used data'!U132="Yes"),0.94,1))</f>
        <v>1</v>
      </c>
      <c r="X132" s="11">
        <f>IF('Used data'!U132="Irrelevant",1,IF(AND(OR(I132="Motorway link",I132="Exit diverge",I132="Entrance merge",I132="Exit ramp",I132="Entrance ramp"),'Used data'!U132="Yes"),0.97,1))</f>
        <v>1</v>
      </c>
      <c r="Y132" s="11">
        <f>IF(AND(I132="Exit ramp",'Used data'!V132="2-curved diamond ramp"),1.32,IF(AND(I132="Exit ramp",'Used data'!V132="S-shaped ramp"),2.05,IF(AND(I132="Exit ramp",'Used data'!V132="U-shaped ramp"),4.11,IF(AND(I132="Exit ramp",'Used data'!V132="Flyover hook ramp"),5.15,IF(AND(I132="Exit ramp",'Used data'!V132="Directional ramp"),1.07,IF(AND(I132="Entrance ramp",'Used data'!V132="2-curved diamond ramp"),0.93,IF(AND(I132="Entrance ramp",'Used data'!V132="S-shaped ramp"),2.48,IF(AND(I132="Entrance ramp",'Used data'!V132="U-shaped ramp"),4.15,IF(AND(I132="Entrance ramp",'Used data'!V132="Flyover hook ramp"),5.26,IF(AND(I132="Entrance ramp",'Used data'!V132="Directional ramp"),1.42,1))))))))))</f>
        <v>1</v>
      </c>
      <c r="Z132" s="11">
        <f>IF(OR('Used data'!W132="Straight",'Used data'!W132="Irrelevant",'Used data'!X132="Irrelevant",'Used data'!Y132="Irrelevant"),1,1+1.545*1000/32.2*((('Used data'!Y132*3268/3600)/('Used data'!W132/0.306))^2)*('Used data'!X132/1000)/G132)</f>
        <v>1</v>
      </c>
      <c r="AA132" s="11">
        <f>IF(OR('Used data'!W132="Straight",'Used data'!W132="Irrelevant",'Used data'!X132="Irrelevant",'Used data'!Y132="Irrelevant"),1,1+1.961*1000/32.2*((('Used data'!Y132*3268/3600)/('Used data'!W132/0.306))^2)*('Used data'!X132/1000)/G132)</f>
        <v>1</v>
      </c>
      <c r="AB132" s="11">
        <f>IF(OR('Used data'!Z132="Straight",'Used data'!Z132="Irrelevant",'Used data'!AA132="Irrelevant",'Used data'!AB132="Irrelevant"),1,1+1.545*1000/32.2*((('Used data'!AB132*3268/3600)/('Used data'!Z132/0.306))^2)*('Used data'!AA132/1000)/G132)</f>
        <v>1</v>
      </c>
      <c r="AC132" s="11">
        <f>IF(OR('Used data'!Z132="Straight",'Used data'!Z132="Irrelevant",'Used data'!AA132="Irrelevant",'Used data'!AB132="Irrelevant"),1,1+1.961*1000/32.2*((('Used data'!AB132*3268/3600)/('Used data'!Z132/0.306))^2)*('Used data'!AA132/1000)/G132)</f>
        <v>1</v>
      </c>
      <c r="AD132" s="11">
        <f>IF(OR('Used data'!AC132="Irrelevant",'Used data'!AC132="No"),1,IF(AND('Used data'!AC132="Yes",OR('Used data'!Q132&lt;301,'Used data'!S132&lt;301)),1-(0.5*('Used data'!R132+'Used data'!T132)/('Used data'!G132*1000)),IF(AND('Used data'!AC132="Yes",OR('Used data'!Q132&lt;601,'Used data'!S132&lt;601)),1-(0.25*('Used data'!R132+'Used data'!T132)/('Used data'!G132*1000)),1)))</f>
        <v>1</v>
      </c>
      <c r="AE132" s="11">
        <f>IF(OR('Used data'!AC132="Irrelevant",'Used data'!AC132="No"),1,IF(AND('Used data'!AC132="Yes",OR('Used data'!Q132&lt;301,'Used data'!S132&lt;301)),1-(0.4*('Used data'!R132+'Used data'!T132)/('Used data'!G132*1000)),IF(AND('Used data'!AC132="Yes",OR('Used data'!Q132&lt;601,'Used data'!S132&lt;601)),1-(0.2*('Used data'!R132+'Used data'!T132)/('Used data'!G132*1000)),1)))</f>
        <v>1</v>
      </c>
      <c r="AF132" s="11">
        <f>IF('Used data'!AD132="110 kph",0.79,1)</f>
        <v>1</v>
      </c>
      <c r="AG132" s="11">
        <f>IF('Used data'!AD132="110 kph",0.94,1)</f>
        <v>1</v>
      </c>
      <c r="AH132" s="11">
        <f>IF('Used data'!AD132="110 kph",0.66,1)</f>
        <v>1</v>
      </c>
      <c r="AI132" s="11">
        <f>IF('Used data'!AD132="110 kph",0.82,1)</f>
        <v>1</v>
      </c>
      <c r="AJ132" s="11">
        <f>IF(AND('Used data'!AE132="Yes",I132="Entrance merge"),0.65*'Used data'!AF132+1-'Used data'!AF132,1)</f>
        <v>1</v>
      </c>
      <c r="AK132" s="12" t="str">
        <f t="shared" si="7"/>
        <v/>
      </c>
      <c r="AL132" s="12" t="str">
        <f t="shared" si="8"/>
        <v/>
      </c>
      <c r="AM132" s="12" t="str">
        <f t="shared" si="9"/>
        <v/>
      </c>
      <c r="AN132" s="12" t="str">
        <f t="shared" si="10"/>
        <v/>
      </c>
      <c r="AO132" s="12" t="str">
        <f t="shared" si="11"/>
        <v/>
      </c>
      <c r="AP132" s="12" t="str">
        <f t="shared" si="12"/>
        <v/>
      </c>
      <c r="AQ132" s="4" t="str">
        <f t="shared" si="13"/>
        <v/>
      </c>
    </row>
    <row r="133" spans="1:43" x14ac:dyDescent="0.3">
      <c r="A133" s="4" t="str">
        <f>IF('Input data'!A148="","",'Input data'!A148)</f>
        <v/>
      </c>
      <c r="B133" s="4" t="str">
        <f>IF('Input data'!B148="","",'Input data'!B148)</f>
        <v/>
      </c>
      <c r="C133" s="4" t="str">
        <f>IF('Input data'!C148="","",'Input data'!C148)</f>
        <v/>
      </c>
      <c r="D133" s="4" t="str">
        <f>IF('Input data'!D148="","",'Input data'!D148)</f>
        <v/>
      </c>
      <c r="E133" s="4" t="str">
        <f>IF('Input data'!E148="","",'Input data'!E148)</f>
        <v/>
      </c>
      <c r="F133" s="4" t="str">
        <f>IF('Input data'!F148="","",'Input data'!F148)</f>
        <v/>
      </c>
      <c r="G133" s="4">
        <f>IF('Input data'!G148="","",'Input data'!G148)</f>
        <v>0</v>
      </c>
      <c r="H133" s="4" t="str">
        <f>IF('Input data'!H148&gt;0.5,'Input data'!H148,"")</f>
        <v/>
      </c>
      <c r="I133" s="4" t="str">
        <f>IF('Input data'!I148="","",'Input data'!I148)</f>
        <v/>
      </c>
      <c r="J133" s="11">
        <f>IF('Used data'!J133="Irrelevant",1,IF('Used data'!J133&gt;3,1.2,1))</f>
        <v>1</v>
      </c>
      <c r="K133" s="11">
        <f>IF('Used data'!K133="Irrelevant",1,IF(AND(OR(I133="Motorway link",I133="Exit diverge",I133="Entrance merge"),'Used data'!K133&lt;3.5),1+(3.5-'Used data'!K133)*0.12,IF(AND(OR(I133="Exit ramp",I133="Entrance ramp"),'Used data'!K133&lt;3.5),1+(3.5-'Used data'!K133)*0.16,1)))</f>
        <v>1</v>
      </c>
      <c r="L133" s="11">
        <f>IF('Used data'!L133="Irrelevant",1,IF(AND('Used data'!L133="Yes",'Used data'!J133=2),0.6*'Used data'!M133+(1-'Used data'!M133),IF(AND('Used data'!L133="Yes",'Used data'!J133=3),0.7*'Used data'!M133+(1-'Used data'!M133),IF(AND('Used data'!L133="Yes",'Used data'!J133=4),0.76*'Used data'!M133+(1-'Used data'!M133),IF(AND('Used data'!L133="Yes",'Used data'!J133&gt;4.99999999),0.8*'Used data'!M133+(1-'Used data'!M133),1)))))</f>
        <v>1</v>
      </c>
      <c r="M133" s="11">
        <f>IF('Used data'!L133="Irrelevant",1,IF(AND('Used data'!L133="Yes",'Used data'!J133=2),0.8*'Used data'!M133+(1-'Used data'!M133),IF(AND('Used data'!L133="Yes",'Used data'!J133=3),0.85*'Used data'!M133+(1-'Used data'!M133),IF(AND('Used data'!L133="Yes",'Used data'!J133=4),0.88*'Used data'!M133+(1-'Used data'!M133),IF(AND('Used data'!L133="Yes",'Used data'!J133&gt;4.99999999),0.9*'Used data'!M133+(1-'Used data'!M133),1)))))</f>
        <v>1</v>
      </c>
      <c r="N133" s="11">
        <f>IF('Used data'!N133="Irrelevant",1,IF(AND(OR(I133="Motorway link",I133="Exit diverge",I133="Entrance merge"),'Used data'!N133&lt;3),1+(3-'Used data'!N133)*0.09333333,1))</f>
        <v>1</v>
      </c>
      <c r="O133" s="11">
        <f>IF('Used data'!N133="Irrelevant",1,IF(AND(OR(I133="Motorway link",I133="Exit diverge",I133="Entrance merge"),'Used data'!N133&lt;3),1+(3-'Used data'!N133)*0.19666667,1))</f>
        <v>1</v>
      </c>
      <c r="P133" s="11">
        <f>IF('Used data'!O133="Irrelevant",1,IF(AND(OR(I133="Motorway link",I133="Exit diverge",I133="Entrance merge"),'Used data'!O133&lt;3.00000001),1+(0.5-'Used data'!O133)*0.04,IF(AND(OR(I133="Exit ramp",I133="Entrance ramp"),'Used data'!O133&lt;3.00000001),1+(0.5-'Used data'!O133)*0.08,IF(OR(I133="Motorway link",I133="Exit diverge",I133="Entrance merge"),0.9,0.8))))</f>
        <v>1</v>
      </c>
      <c r="Q133" s="11">
        <f>IF('Used data'!P133="Irrelevant",1,IF(AND(OR(I133="Motorway link",I133="Exit diverge",I133="Entrance merge"),'Used data'!P133&lt;11.00000001),1+(5-'Used data'!P133)*0.01,0.94))</f>
        <v>1</v>
      </c>
      <c r="R133" s="11">
        <f>IF(OR('Used data'!Q133="Irrelevant",'Used data'!R133="Irrelevant",'Used data'!Q133="Straight"),1,IF(AND(OR(I133="Motorway link",I133="Exit diverge",I133="Entrance merge"),'Used data'!Q133&lt;4000),(EXP(0.1096*1746.5/'Used data'!Q133)/EXP(0.1096*1746.5/4000))*('Used data'!R133/1000)/G133+(G133-'Used data'!R133/1000)/G133,1))</f>
        <v>1</v>
      </c>
      <c r="S133" s="11">
        <f>IF(OR('Used data'!S133="Irrelevant",'Used data'!T133="Irrelevant",'Used data'!S133="Straight"),1,IF(AND(OR(I133="Motorway link",I133="Exit diverge",I133="Entrance merge"),'Used data'!S133&lt;4000),(EXP(0.1096*1746.5/'Used data'!S133)/EXP(0.1096*1746.5/4000))*('Used data'!T133/1000)/G133+(G133-'Used data'!T133/1000)/G133,1))</f>
        <v>1</v>
      </c>
      <c r="T133" s="11">
        <f>IF('Used data'!U133="Irrelevant",1,IF(AND(OR(I133="Motorway link",I133="Exit diverge",I133="Entrance merge",I133="Exit ramp",I133="Entrance ramp"),'Used data'!U133="Yes"),0.95,1))</f>
        <v>1</v>
      </c>
      <c r="U133" s="11">
        <f>IF('Used data'!U133="Irrelevant",1,IF(AND(OR(I133="Motorway link",I133="Exit diverge",I133="Entrance merge",I133="Exit ramp",I133="Entrance ramp"),'Used data'!U133="Yes"),0.96,1))</f>
        <v>1</v>
      </c>
      <c r="V133" s="11">
        <f>IF('Used data'!U133="Irrelevant",1,IF(AND(OR(I133="Motorway link",I133="Exit diverge",I133="Entrance merge",I133="Exit ramp",I133="Entrance ramp"),'Used data'!U133="Yes"),0.79,1))</f>
        <v>1</v>
      </c>
      <c r="W133" s="11">
        <f>IF('Used data'!U133="Irrelevant",1,IF(AND(OR(I133="Motorway link",I133="Exit diverge",I133="Entrance merge",I133="Exit ramp",I133="Entrance ramp"),'Used data'!U133="Yes"),0.94,1))</f>
        <v>1</v>
      </c>
      <c r="X133" s="11">
        <f>IF('Used data'!U133="Irrelevant",1,IF(AND(OR(I133="Motorway link",I133="Exit diverge",I133="Entrance merge",I133="Exit ramp",I133="Entrance ramp"),'Used data'!U133="Yes"),0.97,1))</f>
        <v>1</v>
      </c>
      <c r="Y133" s="11">
        <f>IF(AND(I133="Exit ramp",'Used data'!V133="2-curved diamond ramp"),1.32,IF(AND(I133="Exit ramp",'Used data'!V133="S-shaped ramp"),2.05,IF(AND(I133="Exit ramp",'Used data'!V133="U-shaped ramp"),4.11,IF(AND(I133="Exit ramp",'Used data'!V133="Flyover hook ramp"),5.15,IF(AND(I133="Exit ramp",'Used data'!V133="Directional ramp"),1.07,IF(AND(I133="Entrance ramp",'Used data'!V133="2-curved diamond ramp"),0.93,IF(AND(I133="Entrance ramp",'Used data'!V133="S-shaped ramp"),2.48,IF(AND(I133="Entrance ramp",'Used data'!V133="U-shaped ramp"),4.15,IF(AND(I133="Entrance ramp",'Used data'!V133="Flyover hook ramp"),5.26,IF(AND(I133="Entrance ramp",'Used data'!V133="Directional ramp"),1.42,1))))))))))</f>
        <v>1</v>
      </c>
      <c r="Z133" s="11">
        <f>IF(OR('Used data'!W133="Straight",'Used data'!W133="Irrelevant",'Used data'!X133="Irrelevant",'Used data'!Y133="Irrelevant"),1,1+1.545*1000/32.2*((('Used data'!Y133*3268/3600)/('Used data'!W133/0.306))^2)*('Used data'!X133/1000)/G133)</f>
        <v>1</v>
      </c>
      <c r="AA133" s="11">
        <f>IF(OR('Used data'!W133="Straight",'Used data'!W133="Irrelevant",'Used data'!X133="Irrelevant",'Used data'!Y133="Irrelevant"),1,1+1.961*1000/32.2*((('Used data'!Y133*3268/3600)/('Used data'!W133/0.306))^2)*('Used data'!X133/1000)/G133)</f>
        <v>1</v>
      </c>
      <c r="AB133" s="11">
        <f>IF(OR('Used data'!Z133="Straight",'Used data'!Z133="Irrelevant",'Used data'!AA133="Irrelevant",'Used data'!AB133="Irrelevant"),1,1+1.545*1000/32.2*((('Used data'!AB133*3268/3600)/('Used data'!Z133/0.306))^2)*('Used data'!AA133/1000)/G133)</f>
        <v>1</v>
      </c>
      <c r="AC133" s="11">
        <f>IF(OR('Used data'!Z133="Straight",'Used data'!Z133="Irrelevant",'Used data'!AA133="Irrelevant",'Used data'!AB133="Irrelevant"),1,1+1.961*1000/32.2*((('Used data'!AB133*3268/3600)/('Used data'!Z133/0.306))^2)*('Used data'!AA133/1000)/G133)</f>
        <v>1</v>
      </c>
      <c r="AD133" s="11">
        <f>IF(OR('Used data'!AC133="Irrelevant",'Used data'!AC133="No"),1,IF(AND('Used data'!AC133="Yes",OR('Used data'!Q133&lt;301,'Used data'!S133&lt;301)),1-(0.5*('Used data'!R133+'Used data'!T133)/('Used data'!G133*1000)),IF(AND('Used data'!AC133="Yes",OR('Used data'!Q133&lt;601,'Used data'!S133&lt;601)),1-(0.25*('Used data'!R133+'Used data'!T133)/('Used data'!G133*1000)),1)))</f>
        <v>1</v>
      </c>
      <c r="AE133" s="11">
        <f>IF(OR('Used data'!AC133="Irrelevant",'Used data'!AC133="No"),1,IF(AND('Used data'!AC133="Yes",OR('Used data'!Q133&lt;301,'Used data'!S133&lt;301)),1-(0.4*('Used data'!R133+'Used data'!T133)/('Used data'!G133*1000)),IF(AND('Used data'!AC133="Yes",OR('Used data'!Q133&lt;601,'Used data'!S133&lt;601)),1-(0.2*('Used data'!R133+'Used data'!T133)/('Used data'!G133*1000)),1)))</f>
        <v>1</v>
      </c>
      <c r="AF133" s="11">
        <f>IF('Used data'!AD133="110 kph",0.79,1)</f>
        <v>1</v>
      </c>
      <c r="AG133" s="11">
        <f>IF('Used data'!AD133="110 kph",0.94,1)</f>
        <v>1</v>
      </c>
      <c r="AH133" s="11">
        <f>IF('Used data'!AD133="110 kph",0.66,1)</f>
        <v>1</v>
      </c>
      <c r="AI133" s="11">
        <f>IF('Used data'!AD133="110 kph",0.82,1)</f>
        <v>1</v>
      </c>
      <c r="AJ133" s="11">
        <f>IF(AND('Used data'!AE133="Yes",I133="Entrance merge"),0.65*'Used data'!AF133+1-'Used data'!AF133,1)</f>
        <v>1</v>
      </c>
      <c r="AK133" s="12" t="str">
        <f t="shared" si="7"/>
        <v/>
      </c>
      <c r="AL133" s="12" t="str">
        <f t="shared" si="8"/>
        <v/>
      </c>
      <c r="AM133" s="12" t="str">
        <f t="shared" si="9"/>
        <v/>
      </c>
      <c r="AN133" s="12" t="str">
        <f t="shared" si="10"/>
        <v/>
      </c>
      <c r="AO133" s="12" t="str">
        <f t="shared" si="11"/>
        <v/>
      </c>
      <c r="AP133" s="12" t="str">
        <f t="shared" si="12"/>
        <v/>
      </c>
      <c r="AQ133" s="4" t="str">
        <f t="shared" si="13"/>
        <v/>
      </c>
    </row>
    <row r="134" spans="1:43" x14ac:dyDescent="0.3">
      <c r="A134" s="4" t="str">
        <f>IF('Input data'!A149="","",'Input data'!A149)</f>
        <v/>
      </c>
      <c r="B134" s="4" t="str">
        <f>IF('Input data'!B149="","",'Input data'!B149)</f>
        <v/>
      </c>
      <c r="C134" s="4" t="str">
        <f>IF('Input data'!C149="","",'Input data'!C149)</f>
        <v/>
      </c>
      <c r="D134" s="4" t="str">
        <f>IF('Input data'!D149="","",'Input data'!D149)</f>
        <v/>
      </c>
      <c r="E134" s="4" t="str">
        <f>IF('Input data'!E149="","",'Input data'!E149)</f>
        <v/>
      </c>
      <c r="F134" s="4" t="str">
        <f>IF('Input data'!F149="","",'Input data'!F149)</f>
        <v/>
      </c>
      <c r="G134" s="4">
        <f>IF('Input data'!G149="","",'Input data'!G149)</f>
        <v>0</v>
      </c>
      <c r="H134" s="4" t="str">
        <f>IF('Input data'!H149&gt;0.5,'Input data'!H149,"")</f>
        <v/>
      </c>
      <c r="I134" s="4" t="str">
        <f>IF('Input data'!I149="","",'Input data'!I149)</f>
        <v/>
      </c>
      <c r="J134" s="11">
        <f>IF('Used data'!J134="Irrelevant",1,IF('Used data'!J134&gt;3,1.2,1))</f>
        <v>1</v>
      </c>
      <c r="K134" s="11">
        <f>IF('Used data'!K134="Irrelevant",1,IF(AND(OR(I134="Motorway link",I134="Exit diverge",I134="Entrance merge"),'Used data'!K134&lt;3.5),1+(3.5-'Used data'!K134)*0.12,IF(AND(OR(I134="Exit ramp",I134="Entrance ramp"),'Used data'!K134&lt;3.5),1+(3.5-'Used data'!K134)*0.16,1)))</f>
        <v>1</v>
      </c>
      <c r="L134" s="11">
        <f>IF('Used data'!L134="Irrelevant",1,IF(AND('Used data'!L134="Yes",'Used data'!J134=2),0.6*'Used data'!M134+(1-'Used data'!M134),IF(AND('Used data'!L134="Yes",'Used data'!J134=3),0.7*'Used data'!M134+(1-'Used data'!M134),IF(AND('Used data'!L134="Yes",'Used data'!J134=4),0.76*'Used data'!M134+(1-'Used data'!M134),IF(AND('Used data'!L134="Yes",'Used data'!J134&gt;4.99999999),0.8*'Used data'!M134+(1-'Used data'!M134),1)))))</f>
        <v>1</v>
      </c>
      <c r="M134" s="11">
        <f>IF('Used data'!L134="Irrelevant",1,IF(AND('Used data'!L134="Yes",'Used data'!J134=2),0.8*'Used data'!M134+(1-'Used data'!M134),IF(AND('Used data'!L134="Yes",'Used data'!J134=3),0.85*'Used data'!M134+(1-'Used data'!M134),IF(AND('Used data'!L134="Yes",'Used data'!J134=4),0.88*'Used data'!M134+(1-'Used data'!M134),IF(AND('Used data'!L134="Yes",'Used data'!J134&gt;4.99999999),0.9*'Used data'!M134+(1-'Used data'!M134),1)))))</f>
        <v>1</v>
      </c>
      <c r="N134" s="11">
        <f>IF('Used data'!N134="Irrelevant",1,IF(AND(OR(I134="Motorway link",I134="Exit diverge",I134="Entrance merge"),'Used data'!N134&lt;3),1+(3-'Used data'!N134)*0.09333333,1))</f>
        <v>1</v>
      </c>
      <c r="O134" s="11">
        <f>IF('Used data'!N134="Irrelevant",1,IF(AND(OR(I134="Motorway link",I134="Exit diverge",I134="Entrance merge"),'Used data'!N134&lt;3),1+(3-'Used data'!N134)*0.19666667,1))</f>
        <v>1</v>
      </c>
      <c r="P134" s="11">
        <f>IF('Used data'!O134="Irrelevant",1,IF(AND(OR(I134="Motorway link",I134="Exit diverge",I134="Entrance merge"),'Used data'!O134&lt;3.00000001),1+(0.5-'Used data'!O134)*0.04,IF(AND(OR(I134="Exit ramp",I134="Entrance ramp"),'Used data'!O134&lt;3.00000001),1+(0.5-'Used data'!O134)*0.08,IF(OR(I134="Motorway link",I134="Exit diverge",I134="Entrance merge"),0.9,0.8))))</f>
        <v>1</v>
      </c>
      <c r="Q134" s="11">
        <f>IF('Used data'!P134="Irrelevant",1,IF(AND(OR(I134="Motorway link",I134="Exit diverge",I134="Entrance merge"),'Used data'!P134&lt;11.00000001),1+(5-'Used data'!P134)*0.01,0.94))</f>
        <v>1</v>
      </c>
      <c r="R134" s="11">
        <f>IF(OR('Used data'!Q134="Irrelevant",'Used data'!R134="Irrelevant",'Used data'!Q134="Straight"),1,IF(AND(OR(I134="Motorway link",I134="Exit diverge",I134="Entrance merge"),'Used data'!Q134&lt;4000),(EXP(0.1096*1746.5/'Used data'!Q134)/EXP(0.1096*1746.5/4000))*('Used data'!R134/1000)/G134+(G134-'Used data'!R134/1000)/G134,1))</f>
        <v>1</v>
      </c>
      <c r="S134" s="11">
        <f>IF(OR('Used data'!S134="Irrelevant",'Used data'!T134="Irrelevant",'Used data'!S134="Straight"),1,IF(AND(OR(I134="Motorway link",I134="Exit diverge",I134="Entrance merge"),'Used data'!S134&lt;4000),(EXP(0.1096*1746.5/'Used data'!S134)/EXP(0.1096*1746.5/4000))*('Used data'!T134/1000)/G134+(G134-'Used data'!T134/1000)/G134,1))</f>
        <v>1</v>
      </c>
      <c r="T134" s="11">
        <f>IF('Used data'!U134="Irrelevant",1,IF(AND(OR(I134="Motorway link",I134="Exit diverge",I134="Entrance merge",I134="Exit ramp",I134="Entrance ramp"),'Used data'!U134="Yes"),0.95,1))</f>
        <v>1</v>
      </c>
      <c r="U134" s="11">
        <f>IF('Used data'!U134="Irrelevant",1,IF(AND(OR(I134="Motorway link",I134="Exit diverge",I134="Entrance merge",I134="Exit ramp",I134="Entrance ramp"),'Used data'!U134="Yes"),0.96,1))</f>
        <v>1</v>
      </c>
      <c r="V134" s="11">
        <f>IF('Used data'!U134="Irrelevant",1,IF(AND(OR(I134="Motorway link",I134="Exit diverge",I134="Entrance merge",I134="Exit ramp",I134="Entrance ramp"),'Used data'!U134="Yes"),0.79,1))</f>
        <v>1</v>
      </c>
      <c r="W134" s="11">
        <f>IF('Used data'!U134="Irrelevant",1,IF(AND(OR(I134="Motorway link",I134="Exit diverge",I134="Entrance merge",I134="Exit ramp",I134="Entrance ramp"),'Used data'!U134="Yes"),0.94,1))</f>
        <v>1</v>
      </c>
      <c r="X134" s="11">
        <f>IF('Used data'!U134="Irrelevant",1,IF(AND(OR(I134="Motorway link",I134="Exit diverge",I134="Entrance merge",I134="Exit ramp",I134="Entrance ramp"),'Used data'!U134="Yes"),0.97,1))</f>
        <v>1</v>
      </c>
      <c r="Y134" s="11">
        <f>IF(AND(I134="Exit ramp",'Used data'!V134="2-curved diamond ramp"),1.32,IF(AND(I134="Exit ramp",'Used data'!V134="S-shaped ramp"),2.05,IF(AND(I134="Exit ramp",'Used data'!V134="U-shaped ramp"),4.11,IF(AND(I134="Exit ramp",'Used data'!V134="Flyover hook ramp"),5.15,IF(AND(I134="Exit ramp",'Used data'!V134="Directional ramp"),1.07,IF(AND(I134="Entrance ramp",'Used data'!V134="2-curved diamond ramp"),0.93,IF(AND(I134="Entrance ramp",'Used data'!V134="S-shaped ramp"),2.48,IF(AND(I134="Entrance ramp",'Used data'!V134="U-shaped ramp"),4.15,IF(AND(I134="Entrance ramp",'Used data'!V134="Flyover hook ramp"),5.26,IF(AND(I134="Entrance ramp",'Used data'!V134="Directional ramp"),1.42,1))))))))))</f>
        <v>1</v>
      </c>
      <c r="Z134" s="11">
        <f>IF(OR('Used data'!W134="Straight",'Used data'!W134="Irrelevant",'Used data'!X134="Irrelevant",'Used data'!Y134="Irrelevant"),1,1+1.545*1000/32.2*((('Used data'!Y134*3268/3600)/('Used data'!W134/0.306))^2)*('Used data'!X134/1000)/G134)</f>
        <v>1</v>
      </c>
      <c r="AA134" s="11">
        <f>IF(OR('Used data'!W134="Straight",'Used data'!W134="Irrelevant",'Used data'!X134="Irrelevant",'Used data'!Y134="Irrelevant"),1,1+1.961*1000/32.2*((('Used data'!Y134*3268/3600)/('Used data'!W134/0.306))^2)*('Used data'!X134/1000)/G134)</f>
        <v>1</v>
      </c>
      <c r="AB134" s="11">
        <f>IF(OR('Used data'!Z134="Straight",'Used data'!Z134="Irrelevant",'Used data'!AA134="Irrelevant",'Used data'!AB134="Irrelevant"),1,1+1.545*1000/32.2*((('Used data'!AB134*3268/3600)/('Used data'!Z134/0.306))^2)*('Used data'!AA134/1000)/G134)</f>
        <v>1</v>
      </c>
      <c r="AC134" s="11">
        <f>IF(OR('Used data'!Z134="Straight",'Used data'!Z134="Irrelevant",'Used data'!AA134="Irrelevant",'Used data'!AB134="Irrelevant"),1,1+1.961*1000/32.2*((('Used data'!AB134*3268/3600)/('Used data'!Z134/0.306))^2)*('Used data'!AA134/1000)/G134)</f>
        <v>1</v>
      </c>
      <c r="AD134" s="11">
        <f>IF(OR('Used data'!AC134="Irrelevant",'Used data'!AC134="No"),1,IF(AND('Used data'!AC134="Yes",OR('Used data'!Q134&lt;301,'Used data'!S134&lt;301)),1-(0.5*('Used data'!R134+'Used data'!T134)/('Used data'!G134*1000)),IF(AND('Used data'!AC134="Yes",OR('Used data'!Q134&lt;601,'Used data'!S134&lt;601)),1-(0.25*('Used data'!R134+'Used data'!T134)/('Used data'!G134*1000)),1)))</f>
        <v>1</v>
      </c>
      <c r="AE134" s="11">
        <f>IF(OR('Used data'!AC134="Irrelevant",'Used data'!AC134="No"),1,IF(AND('Used data'!AC134="Yes",OR('Used data'!Q134&lt;301,'Used data'!S134&lt;301)),1-(0.4*('Used data'!R134+'Used data'!T134)/('Used data'!G134*1000)),IF(AND('Used data'!AC134="Yes",OR('Used data'!Q134&lt;601,'Used data'!S134&lt;601)),1-(0.2*('Used data'!R134+'Used data'!T134)/('Used data'!G134*1000)),1)))</f>
        <v>1</v>
      </c>
      <c r="AF134" s="11">
        <f>IF('Used data'!AD134="110 kph",0.79,1)</f>
        <v>1</v>
      </c>
      <c r="AG134" s="11">
        <f>IF('Used data'!AD134="110 kph",0.94,1)</f>
        <v>1</v>
      </c>
      <c r="AH134" s="11">
        <f>IF('Used data'!AD134="110 kph",0.66,1)</f>
        <v>1</v>
      </c>
      <c r="AI134" s="11">
        <f>IF('Used data'!AD134="110 kph",0.82,1)</f>
        <v>1</v>
      </c>
      <c r="AJ134" s="11">
        <f>IF(AND('Used data'!AE134="Yes",I134="Entrance merge"),0.65*'Used data'!AF134+1-'Used data'!AF134,1)</f>
        <v>1</v>
      </c>
      <c r="AK134" s="12" t="str">
        <f t="shared" si="7"/>
        <v/>
      </c>
      <c r="AL134" s="12" t="str">
        <f t="shared" si="8"/>
        <v/>
      </c>
      <c r="AM134" s="12" t="str">
        <f t="shared" si="9"/>
        <v/>
      </c>
      <c r="AN134" s="12" t="str">
        <f t="shared" si="10"/>
        <v/>
      </c>
      <c r="AO134" s="12" t="str">
        <f t="shared" si="11"/>
        <v/>
      </c>
      <c r="AP134" s="12" t="str">
        <f t="shared" si="12"/>
        <v/>
      </c>
      <c r="AQ134" s="4" t="str">
        <f t="shared" si="13"/>
        <v/>
      </c>
    </row>
    <row r="135" spans="1:43" x14ac:dyDescent="0.3">
      <c r="A135" s="4" t="str">
        <f>IF('Input data'!A150="","",'Input data'!A150)</f>
        <v/>
      </c>
      <c r="B135" s="4" t="str">
        <f>IF('Input data'!B150="","",'Input data'!B150)</f>
        <v/>
      </c>
      <c r="C135" s="4" t="str">
        <f>IF('Input data'!C150="","",'Input data'!C150)</f>
        <v/>
      </c>
      <c r="D135" s="4" t="str">
        <f>IF('Input data'!D150="","",'Input data'!D150)</f>
        <v/>
      </c>
      <c r="E135" s="4" t="str">
        <f>IF('Input data'!E150="","",'Input data'!E150)</f>
        <v/>
      </c>
      <c r="F135" s="4" t="str">
        <f>IF('Input data'!F150="","",'Input data'!F150)</f>
        <v/>
      </c>
      <c r="G135" s="4">
        <f>IF('Input data'!G150="","",'Input data'!G150)</f>
        <v>0</v>
      </c>
      <c r="H135" s="4" t="str">
        <f>IF('Input data'!H150&gt;0.5,'Input data'!H150,"")</f>
        <v/>
      </c>
      <c r="I135" s="4" t="str">
        <f>IF('Input data'!I150="","",'Input data'!I150)</f>
        <v/>
      </c>
      <c r="J135" s="11">
        <f>IF('Used data'!J135="Irrelevant",1,IF('Used data'!J135&gt;3,1.2,1))</f>
        <v>1</v>
      </c>
      <c r="K135" s="11">
        <f>IF('Used data'!K135="Irrelevant",1,IF(AND(OR(I135="Motorway link",I135="Exit diverge",I135="Entrance merge"),'Used data'!K135&lt;3.5),1+(3.5-'Used data'!K135)*0.12,IF(AND(OR(I135="Exit ramp",I135="Entrance ramp"),'Used data'!K135&lt;3.5),1+(3.5-'Used data'!K135)*0.16,1)))</f>
        <v>1</v>
      </c>
      <c r="L135" s="11">
        <f>IF('Used data'!L135="Irrelevant",1,IF(AND('Used data'!L135="Yes",'Used data'!J135=2),0.6*'Used data'!M135+(1-'Used data'!M135),IF(AND('Used data'!L135="Yes",'Used data'!J135=3),0.7*'Used data'!M135+(1-'Used data'!M135),IF(AND('Used data'!L135="Yes",'Used data'!J135=4),0.76*'Used data'!M135+(1-'Used data'!M135),IF(AND('Used data'!L135="Yes",'Used data'!J135&gt;4.99999999),0.8*'Used data'!M135+(1-'Used data'!M135),1)))))</f>
        <v>1</v>
      </c>
      <c r="M135" s="11">
        <f>IF('Used data'!L135="Irrelevant",1,IF(AND('Used data'!L135="Yes",'Used data'!J135=2),0.8*'Used data'!M135+(1-'Used data'!M135),IF(AND('Used data'!L135="Yes",'Used data'!J135=3),0.85*'Used data'!M135+(1-'Used data'!M135),IF(AND('Used data'!L135="Yes",'Used data'!J135=4),0.88*'Used data'!M135+(1-'Used data'!M135),IF(AND('Used data'!L135="Yes",'Used data'!J135&gt;4.99999999),0.9*'Used data'!M135+(1-'Used data'!M135),1)))))</f>
        <v>1</v>
      </c>
      <c r="N135" s="11">
        <f>IF('Used data'!N135="Irrelevant",1,IF(AND(OR(I135="Motorway link",I135="Exit diverge",I135="Entrance merge"),'Used data'!N135&lt;3),1+(3-'Used data'!N135)*0.09333333,1))</f>
        <v>1</v>
      </c>
      <c r="O135" s="11">
        <f>IF('Used data'!N135="Irrelevant",1,IF(AND(OR(I135="Motorway link",I135="Exit diverge",I135="Entrance merge"),'Used data'!N135&lt;3),1+(3-'Used data'!N135)*0.19666667,1))</f>
        <v>1</v>
      </c>
      <c r="P135" s="11">
        <f>IF('Used data'!O135="Irrelevant",1,IF(AND(OR(I135="Motorway link",I135="Exit diverge",I135="Entrance merge"),'Used data'!O135&lt;3.00000001),1+(0.5-'Used data'!O135)*0.04,IF(AND(OR(I135="Exit ramp",I135="Entrance ramp"),'Used data'!O135&lt;3.00000001),1+(0.5-'Used data'!O135)*0.08,IF(OR(I135="Motorway link",I135="Exit diverge",I135="Entrance merge"),0.9,0.8))))</f>
        <v>1</v>
      </c>
      <c r="Q135" s="11">
        <f>IF('Used data'!P135="Irrelevant",1,IF(AND(OR(I135="Motorway link",I135="Exit diverge",I135="Entrance merge"),'Used data'!P135&lt;11.00000001),1+(5-'Used data'!P135)*0.01,0.94))</f>
        <v>1</v>
      </c>
      <c r="R135" s="11">
        <f>IF(OR('Used data'!Q135="Irrelevant",'Used data'!R135="Irrelevant",'Used data'!Q135="Straight"),1,IF(AND(OR(I135="Motorway link",I135="Exit diverge",I135="Entrance merge"),'Used data'!Q135&lt;4000),(EXP(0.1096*1746.5/'Used data'!Q135)/EXP(0.1096*1746.5/4000))*('Used data'!R135/1000)/G135+(G135-'Used data'!R135/1000)/G135,1))</f>
        <v>1</v>
      </c>
      <c r="S135" s="11">
        <f>IF(OR('Used data'!S135="Irrelevant",'Used data'!T135="Irrelevant",'Used data'!S135="Straight"),1,IF(AND(OR(I135="Motorway link",I135="Exit diverge",I135="Entrance merge"),'Used data'!S135&lt;4000),(EXP(0.1096*1746.5/'Used data'!S135)/EXP(0.1096*1746.5/4000))*('Used data'!T135/1000)/G135+(G135-'Used data'!T135/1000)/G135,1))</f>
        <v>1</v>
      </c>
      <c r="T135" s="11">
        <f>IF('Used data'!U135="Irrelevant",1,IF(AND(OR(I135="Motorway link",I135="Exit diverge",I135="Entrance merge",I135="Exit ramp",I135="Entrance ramp"),'Used data'!U135="Yes"),0.95,1))</f>
        <v>1</v>
      </c>
      <c r="U135" s="11">
        <f>IF('Used data'!U135="Irrelevant",1,IF(AND(OR(I135="Motorway link",I135="Exit diverge",I135="Entrance merge",I135="Exit ramp",I135="Entrance ramp"),'Used data'!U135="Yes"),0.96,1))</f>
        <v>1</v>
      </c>
      <c r="V135" s="11">
        <f>IF('Used data'!U135="Irrelevant",1,IF(AND(OR(I135="Motorway link",I135="Exit diverge",I135="Entrance merge",I135="Exit ramp",I135="Entrance ramp"),'Used data'!U135="Yes"),0.79,1))</f>
        <v>1</v>
      </c>
      <c r="W135" s="11">
        <f>IF('Used data'!U135="Irrelevant",1,IF(AND(OR(I135="Motorway link",I135="Exit diverge",I135="Entrance merge",I135="Exit ramp",I135="Entrance ramp"),'Used data'!U135="Yes"),0.94,1))</f>
        <v>1</v>
      </c>
      <c r="X135" s="11">
        <f>IF('Used data'!U135="Irrelevant",1,IF(AND(OR(I135="Motorway link",I135="Exit diverge",I135="Entrance merge",I135="Exit ramp",I135="Entrance ramp"),'Used data'!U135="Yes"),0.97,1))</f>
        <v>1</v>
      </c>
      <c r="Y135" s="11">
        <f>IF(AND(I135="Exit ramp",'Used data'!V135="2-curved diamond ramp"),1.32,IF(AND(I135="Exit ramp",'Used data'!V135="S-shaped ramp"),2.05,IF(AND(I135="Exit ramp",'Used data'!V135="U-shaped ramp"),4.11,IF(AND(I135="Exit ramp",'Used data'!V135="Flyover hook ramp"),5.15,IF(AND(I135="Exit ramp",'Used data'!V135="Directional ramp"),1.07,IF(AND(I135="Entrance ramp",'Used data'!V135="2-curved diamond ramp"),0.93,IF(AND(I135="Entrance ramp",'Used data'!V135="S-shaped ramp"),2.48,IF(AND(I135="Entrance ramp",'Used data'!V135="U-shaped ramp"),4.15,IF(AND(I135="Entrance ramp",'Used data'!V135="Flyover hook ramp"),5.26,IF(AND(I135="Entrance ramp",'Used data'!V135="Directional ramp"),1.42,1))))))))))</f>
        <v>1</v>
      </c>
      <c r="Z135" s="11">
        <f>IF(OR('Used data'!W135="Straight",'Used data'!W135="Irrelevant",'Used data'!X135="Irrelevant",'Used data'!Y135="Irrelevant"),1,1+1.545*1000/32.2*((('Used data'!Y135*3268/3600)/('Used data'!W135/0.306))^2)*('Used data'!X135/1000)/G135)</f>
        <v>1</v>
      </c>
      <c r="AA135" s="11">
        <f>IF(OR('Used data'!W135="Straight",'Used data'!W135="Irrelevant",'Used data'!X135="Irrelevant",'Used data'!Y135="Irrelevant"),1,1+1.961*1000/32.2*((('Used data'!Y135*3268/3600)/('Used data'!W135/0.306))^2)*('Used data'!X135/1000)/G135)</f>
        <v>1</v>
      </c>
      <c r="AB135" s="11">
        <f>IF(OR('Used data'!Z135="Straight",'Used data'!Z135="Irrelevant",'Used data'!AA135="Irrelevant",'Used data'!AB135="Irrelevant"),1,1+1.545*1000/32.2*((('Used data'!AB135*3268/3600)/('Used data'!Z135/0.306))^2)*('Used data'!AA135/1000)/G135)</f>
        <v>1</v>
      </c>
      <c r="AC135" s="11">
        <f>IF(OR('Used data'!Z135="Straight",'Used data'!Z135="Irrelevant",'Used data'!AA135="Irrelevant",'Used data'!AB135="Irrelevant"),1,1+1.961*1000/32.2*((('Used data'!AB135*3268/3600)/('Used data'!Z135/0.306))^2)*('Used data'!AA135/1000)/G135)</f>
        <v>1</v>
      </c>
      <c r="AD135" s="11">
        <f>IF(OR('Used data'!AC135="Irrelevant",'Used data'!AC135="No"),1,IF(AND('Used data'!AC135="Yes",OR('Used data'!Q135&lt;301,'Used data'!S135&lt;301)),1-(0.5*('Used data'!R135+'Used data'!T135)/('Used data'!G135*1000)),IF(AND('Used data'!AC135="Yes",OR('Used data'!Q135&lt;601,'Used data'!S135&lt;601)),1-(0.25*('Used data'!R135+'Used data'!T135)/('Used data'!G135*1000)),1)))</f>
        <v>1</v>
      </c>
      <c r="AE135" s="11">
        <f>IF(OR('Used data'!AC135="Irrelevant",'Used data'!AC135="No"),1,IF(AND('Used data'!AC135="Yes",OR('Used data'!Q135&lt;301,'Used data'!S135&lt;301)),1-(0.4*('Used data'!R135+'Used data'!T135)/('Used data'!G135*1000)),IF(AND('Used data'!AC135="Yes",OR('Used data'!Q135&lt;601,'Used data'!S135&lt;601)),1-(0.2*('Used data'!R135+'Used data'!T135)/('Used data'!G135*1000)),1)))</f>
        <v>1</v>
      </c>
      <c r="AF135" s="11">
        <f>IF('Used data'!AD135="110 kph",0.79,1)</f>
        <v>1</v>
      </c>
      <c r="AG135" s="11">
        <f>IF('Used data'!AD135="110 kph",0.94,1)</f>
        <v>1</v>
      </c>
      <c r="AH135" s="11">
        <f>IF('Used data'!AD135="110 kph",0.66,1)</f>
        <v>1</v>
      </c>
      <c r="AI135" s="11">
        <f>IF('Used data'!AD135="110 kph",0.82,1)</f>
        <v>1</v>
      </c>
      <c r="AJ135" s="11">
        <f>IF(AND('Used data'!AE135="Yes",I135="Entrance merge"),0.65*'Used data'!AF135+1-'Used data'!AF135,1)</f>
        <v>1</v>
      </c>
      <c r="AK135" s="12" t="str">
        <f t="shared" ref="AK135:AK198" si="14">IF(AQ135="","",IF(I135="Motorway link",G135*EXP(-10.3773)*POWER(H135,0.8504),IF(I135="Exit diverge",G135*EXP(-8.3168)*POWER(H135,0.7365)*46/135,IF(I135="Exit ramp",G135*EXP(-5.6295)*POWER(H135,0.3195)*EXP(-0.953*LN(G135))*24/149,IF(I135="Entrance merge",G135*EXP(-10.3028)*POWER(H135,0.8287),IF(I135="Entrance ramp",G135*EXP(-8.7287)*POWER(H135,0.7477)*4/53,IF(OR(I135="Motorway diverge",I135="Motorway merge",I135="Motorway weaving"),G135*EXP(-9.5876)*POWER(H135,0.8086),IF(I135="Service area",G135*EXP(-6.3691)*POWER(H135,0.8189)*10/70,IF(I135="Dual-way ramp",G135*EXP(-6.0693)*POWER(H135,0.6877)*0.4732*37/148,IF(I135="Direct connector ramp",G135*EXP(-6.0693)*POWER(H135,0.6877)*37/148,IF(I135="Parallel ramp",G135*EXP(-6.0693)*POWER(H135,0.6877)*0.1658*37/148,IF(I135="Ramp diverge",G135*EXP(-6.0693)*POWER(H135,0.6877)*0.1791*37/148,IF(I135="Ramp merge",G135*EXP(-6.0693)*POWER(H135,0.6877)*0.7831*37/148,IF(I135="Ramp weaving",G135*EXP(-6.0693)*POWER(H135,0.6877)*0.4399*37/148,""))))))))))))))</f>
        <v/>
      </c>
      <c r="AL135" s="12" t="str">
        <f t="shared" ref="AL135:AL198" si="15">IF(AQ135="","",IF(I135="Motorway link",G135*EXP(-8.7224)*POWER(H135,0.6383)+G135*EXP(-16.504)*POWER(H135,1.4461),IF(I135="Exit diverge",G135*EXP(-8.3168)*POWER(H135,0.7365)*89/135,IF(I135="Exit ramp",G135*EXP(-5.6295)*POWER(H135,0.3195)*EXP(-0.953*LN(G135))*36/149,IF(I135="Entrance merge",G135*EXP(-12.5258)*POWER(H135,1.117),IF(I135="Entrance ramp",G135*EXP(-8.7287)*POWER(H135,0.7477)*16/53,IF(OR(I135="Motorway diverge",I135="Motorway merge",I135="Motorway weaving"),G135*EXP(-10.6754)*POWER(H135,1.0078),IF(I135="Service area",G135*EXP(-6.3691)*POWER(H135,0.8189)*36/70,IF(I135="Dual-way ramp",G135*EXP(-6.0693)*POWER(H135,0.6877)*0.4732*38/148,IF(I135="Direct connector ramp",G135*EXP(-6.0693)*POWER(H135,0.6877)*38/148,IF(I135="Parallel ramp",G135*EXP(-6.0693)*POWER(H135,0.6877)*0.1658*38/148,IF(I135="Ramp diverge",G135*EXP(-6.0693)*POWER(H135,0.6877)*0.1791*38/148,IF(I135="Ramp merge",G135*EXP(-6.0693)*POWER(H135,0.6877)*0.7831*38/148,IF(I135="Ramp weaving",G135*EXP(-6.0693)*POWER(H135,0.6877)*0.4399*38/148,""))))))))))))))</f>
        <v/>
      </c>
      <c r="AM135" s="12" t="str">
        <f t="shared" ref="AM135:AM198" si="16">IF(AQ135="","",IF(I135="Motorway link",G135*EXP(-7.7012)*POWER(H135,0.6384)+G135*EXP(-21.8008)*POWER(H135,2.0535),IF(I135="Exit diverge",G135*EXP(-13.3173)*POWER(H135,1.2856),IF(I135="Exit ramp",G135*EXP(-5.6295)*POWER(H135,0.3195)*EXP(-0.953*LN(G135))*89/149,IF(I135="Entrance merge",G135*EXP(-12.3736)*POWER(H135,1.18),IF(I135="Entrance ramp",G135*EXP(-8.7287)*POWER(H135,0.7477)*33/53,IF(OR(I135="Motorway diverge",I135="Motorway merge",I135="Motorway weaving"),G135*EXP(-19.9223)*POWER(H135,1.9267),IF(I135="Service area",G135*EXP(-6.3691)*POWER(H135,0.8189)*24/70,IF(I135="Dual-way ramp",G135*EXP(-6.0693)*POWER(H135,0.6877)*0.4732*73/148,IF(I135="Direct connector ramp",G135*EXP(-6.0693)*POWER(H135,0.6877)*73/148,IF(I135="Parallel ramp",G135*EXP(-6.0693)*POWER(H135,0.6877)*0.1658*73/148,IF(I135="Ramp diverge",G135*EXP(-6.0693)*POWER(H135,0.6877)*0.1791*73/148,IF(I135="Ramp merge",G135*EXP(-6.0693)*POWER(H135,0.6877)*0.7831*73/148,IF(I135="Ramp weaving",G135*EXP(-6.0693)*POWER(H135,0.6877)*0.4399*73/148,""))))))))))))))</f>
        <v/>
      </c>
      <c r="AN135" s="12" t="str">
        <f t="shared" ref="AN135:AN198" si="17">IF(AQ135="","",IF(I135="Motorway link",G135*EXP(-9.1648)*POWER(H135,0.6906)*61/456,IF(I135="Exit diverge",G135*EXP(-8.3168)*POWER(H135,0.7365)*4/135,IF(I135="Exit ramp",G135*EXP(-5.6295)*POWER(H135,0.3195)*EXP(-0.953*LN(G135))*1/149,IF(I135="Entrance merge",G135*EXP(-10.3028)*POWER(H135,0.8287)*11/108,IF(I135="Entrance ramp",0,IF(OR(I135="Motorway diverge",I135="Motorway merge",I135="Motorway weaving"),G135*EXP(-9.5876)*POWER(H135,0.8086)*2/42,IF(I135="Service area",0,IF(I135="Dual-way ramp",G135*EXP(-6.0693)*POWER(H135,0.6877)*0.4732*6/148,IF(I135="Direct connector ramp",G135*EXP(-6.0693)*POWER(H135,0.6877)*6/148,IF(I135="Parallel ramp",G135*EXP(-6.0693)*POWER(H135,0.6877)*0.1658*6/148,IF(I135="Ramp diverge",G135*EXP(-6.0693)*POWER(H135,0.6877)*0.1791*6/148,IF(I135="Ramp merge",G135*EXP(-6.0693)*POWER(H135,0.6877)*0.7831*6/148,IF(I135="Ramp weaving",G135*EXP(-6.0693)*POWER(H135,0.6877)*0.4399*6/148,""))))))))))))))</f>
        <v/>
      </c>
      <c r="AO135" s="12" t="str">
        <f t="shared" ref="AO135:AO198" si="18">IF(AQ135="","",IF(I135="Motorway link",G135*EXP(-9.1648)*POWER(H135,0.6906)*395/456,IF(I135="Exit diverge",G135*EXP(-8.3168)*POWER(H135,0.7365)*25/135,IF(I135="Exit ramp",G135*EXP(-5.6295)*POWER(H135,0.3195)*EXP(-0.953*LN(G135))*14/149,IF(I135="Entrance merge",G135*EXP(-10.3028)*POWER(H135,0.8287)*66/108,IF(I135="Entrance ramp",G135*EXP(-8.7287)*POWER(H135,0.7477)*3/53,IF(OR(I135="Motorway diverge",I135="Motorway merge",I135="Motorway weaving"),G135*EXP(-9.5876)*POWER(H135,0.8086)*31/42,IF(I135="Service area",G135*EXP(-6.3691)*POWER(H135,0.8189)*6/70,IF(I135="Dual-way ramp",G135*EXP(-6.0693)*POWER(H135,0.6877)*0.4732*23/148,IF(I135="Direct connector ramp",G135*EXP(-6.0693)*POWER(H135,0.6877)*23/148,IF(I135="Parallel ramp",G135*EXP(-6.0693)*POWER(H135,0.6877)*0.1658*23/148,IF(I135="Ramp diverge",G135*EXP(-6.0693)*POWER(H135,0.6877)*0.1791*23/148,IF(I135="Ramp merge",G135*EXP(-6.0693)*POWER(H135,0.6877)*0.7831*23/148,IF(I135="Ramp weaving",G135*EXP(-6.0693)*POWER(H135,0.6877)*0.4399*23/148,""))))))))))))))</f>
        <v/>
      </c>
      <c r="AP135" s="12" t="str">
        <f t="shared" ref="AP135:AP198" si="19">IF(AQ135="","",IF(I135="Motorway link",G135*EXP(-10.4004)*POWER(H135,0.8384),IF(I135="Exit diverge",G135*EXP(-8.3168)*POWER(H135,0.7365)*42/135,IF(I135="Exit ramp",G135*EXP(-5.6295)*POWER(H135,0.3195)*EXP(-0.953*LN(G135))*11/149,IF(I135="Entrance merge",G135*EXP(-10.3028)*POWER(H135,0.8287)*90/108,IF(I135="Entrance ramp",G135*EXP(-8.7287)*POWER(H135,0.7477)*2/53,IF(OR(I135="Motorway diverge",I135="Motorway merge",I135="Motorway weaving"),G135*EXP(-9.5876)*POWER(H135,0.8086)*27/42,IF(I135="Service area",G135*EXP(-6.3691)*POWER(H135,0.8189)*4/70,IF(I135="Dual-way ramp",G135*EXP(-6.0693)*POWER(H135,0.6877)*0.4732*20/148,IF(I135="Direct connector ramp",G135*EXP(-6.0693)*POWER(H135,0.6877)*20/148,IF(I135="Parallel ramp",G135*EXP(-6.0693)*POWER(H135,0.6877)*0.1658*20/148,IF(I135="Ramp diverge",G135*EXP(-6.0693)*POWER(H135,0.6877)*0.1791*20/148,IF(I135="Ramp merge",G135*EXP(-6.0693)*POWER(H135,0.6877)*0.7831*20/148,IF(I135="Ramp weaving",G135*EXP(-6.0693)*POWER(H135,0.6877)*0.4399*20/148,""))))))))))))))</f>
        <v/>
      </c>
      <c r="AQ135" s="4" t="str">
        <f t="shared" ref="AQ135:AQ198" si="20">IF(OR(G135=0,H135&lt;0.5,H135="",I135=""),"",IF(OR(I135="Motorway link",I135="Exit diverge",I135="Entrance merge",I135="Motorway diverge",I135="Motorway merge",I135="Motorway weaving",I135="Service area"),"2005-2012","1999-2012"))</f>
        <v/>
      </c>
    </row>
    <row r="136" spans="1:43" x14ac:dyDescent="0.3">
      <c r="A136" s="4" t="str">
        <f>IF('Input data'!A151="","",'Input data'!A151)</f>
        <v/>
      </c>
      <c r="B136" s="4" t="str">
        <f>IF('Input data'!B151="","",'Input data'!B151)</f>
        <v/>
      </c>
      <c r="C136" s="4" t="str">
        <f>IF('Input data'!C151="","",'Input data'!C151)</f>
        <v/>
      </c>
      <c r="D136" s="4" t="str">
        <f>IF('Input data'!D151="","",'Input data'!D151)</f>
        <v/>
      </c>
      <c r="E136" s="4" t="str">
        <f>IF('Input data'!E151="","",'Input data'!E151)</f>
        <v/>
      </c>
      <c r="F136" s="4" t="str">
        <f>IF('Input data'!F151="","",'Input data'!F151)</f>
        <v/>
      </c>
      <c r="G136" s="4">
        <f>IF('Input data'!G151="","",'Input data'!G151)</f>
        <v>0</v>
      </c>
      <c r="H136" s="4" t="str">
        <f>IF('Input data'!H151&gt;0.5,'Input data'!H151,"")</f>
        <v/>
      </c>
      <c r="I136" s="4" t="str">
        <f>IF('Input data'!I151="","",'Input data'!I151)</f>
        <v/>
      </c>
      <c r="J136" s="11">
        <f>IF('Used data'!J136="Irrelevant",1,IF('Used data'!J136&gt;3,1.2,1))</f>
        <v>1</v>
      </c>
      <c r="K136" s="11">
        <f>IF('Used data'!K136="Irrelevant",1,IF(AND(OR(I136="Motorway link",I136="Exit diverge",I136="Entrance merge"),'Used data'!K136&lt;3.5),1+(3.5-'Used data'!K136)*0.12,IF(AND(OR(I136="Exit ramp",I136="Entrance ramp"),'Used data'!K136&lt;3.5),1+(3.5-'Used data'!K136)*0.16,1)))</f>
        <v>1</v>
      </c>
      <c r="L136" s="11">
        <f>IF('Used data'!L136="Irrelevant",1,IF(AND('Used data'!L136="Yes",'Used data'!J136=2),0.6*'Used data'!M136+(1-'Used data'!M136),IF(AND('Used data'!L136="Yes",'Used data'!J136=3),0.7*'Used data'!M136+(1-'Used data'!M136),IF(AND('Used data'!L136="Yes",'Used data'!J136=4),0.76*'Used data'!M136+(1-'Used data'!M136),IF(AND('Used data'!L136="Yes",'Used data'!J136&gt;4.99999999),0.8*'Used data'!M136+(1-'Used data'!M136),1)))))</f>
        <v>1</v>
      </c>
      <c r="M136" s="11">
        <f>IF('Used data'!L136="Irrelevant",1,IF(AND('Used data'!L136="Yes",'Used data'!J136=2),0.8*'Used data'!M136+(1-'Used data'!M136),IF(AND('Used data'!L136="Yes",'Used data'!J136=3),0.85*'Used data'!M136+(1-'Used data'!M136),IF(AND('Used data'!L136="Yes",'Used data'!J136=4),0.88*'Used data'!M136+(1-'Used data'!M136),IF(AND('Used data'!L136="Yes",'Used data'!J136&gt;4.99999999),0.9*'Used data'!M136+(1-'Used data'!M136),1)))))</f>
        <v>1</v>
      </c>
      <c r="N136" s="11">
        <f>IF('Used data'!N136="Irrelevant",1,IF(AND(OR(I136="Motorway link",I136="Exit diverge",I136="Entrance merge"),'Used data'!N136&lt;3),1+(3-'Used data'!N136)*0.09333333,1))</f>
        <v>1</v>
      </c>
      <c r="O136" s="11">
        <f>IF('Used data'!N136="Irrelevant",1,IF(AND(OR(I136="Motorway link",I136="Exit diverge",I136="Entrance merge"),'Used data'!N136&lt;3),1+(3-'Used data'!N136)*0.19666667,1))</f>
        <v>1</v>
      </c>
      <c r="P136" s="11">
        <f>IF('Used data'!O136="Irrelevant",1,IF(AND(OR(I136="Motorway link",I136="Exit diverge",I136="Entrance merge"),'Used data'!O136&lt;3.00000001),1+(0.5-'Used data'!O136)*0.04,IF(AND(OR(I136="Exit ramp",I136="Entrance ramp"),'Used data'!O136&lt;3.00000001),1+(0.5-'Used data'!O136)*0.08,IF(OR(I136="Motorway link",I136="Exit diverge",I136="Entrance merge"),0.9,0.8))))</f>
        <v>1</v>
      </c>
      <c r="Q136" s="11">
        <f>IF('Used data'!P136="Irrelevant",1,IF(AND(OR(I136="Motorway link",I136="Exit diverge",I136="Entrance merge"),'Used data'!P136&lt;11.00000001),1+(5-'Used data'!P136)*0.01,0.94))</f>
        <v>1</v>
      </c>
      <c r="R136" s="11">
        <f>IF(OR('Used data'!Q136="Irrelevant",'Used data'!R136="Irrelevant",'Used data'!Q136="Straight"),1,IF(AND(OR(I136="Motorway link",I136="Exit diverge",I136="Entrance merge"),'Used data'!Q136&lt;4000),(EXP(0.1096*1746.5/'Used data'!Q136)/EXP(0.1096*1746.5/4000))*('Used data'!R136/1000)/G136+(G136-'Used data'!R136/1000)/G136,1))</f>
        <v>1</v>
      </c>
      <c r="S136" s="11">
        <f>IF(OR('Used data'!S136="Irrelevant",'Used data'!T136="Irrelevant",'Used data'!S136="Straight"),1,IF(AND(OR(I136="Motorway link",I136="Exit diverge",I136="Entrance merge"),'Used data'!S136&lt;4000),(EXP(0.1096*1746.5/'Used data'!S136)/EXP(0.1096*1746.5/4000))*('Used data'!T136/1000)/G136+(G136-'Used data'!T136/1000)/G136,1))</f>
        <v>1</v>
      </c>
      <c r="T136" s="11">
        <f>IF('Used data'!U136="Irrelevant",1,IF(AND(OR(I136="Motorway link",I136="Exit diverge",I136="Entrance merge",I136="Exit ramp",I136="Entrance ramp"),'Used data'!U136="Yes"),0.95,1))</f>
        <v>1</v>
      </c>
      <c r="U136" s="11">
        <f>IF('Used data'!U136="Irrelevant",1,IF(AND(OR(I136="Motorway link",I136="Exit diverge",I136="Entrance merge",I136="Exit ramp",I136="Entrance ramp"),'Used data'!U136="Yes"),0.96,1))</f>
        <v>1</v>
      </c>
      <c r="V136" s="11">
        <f>IF('Used data'!U136="Irrelevant",1,IF(AND(OR(I136="Motorway link",I136="Exit diverge",I136="Entrance merge",I136="Exit ramp",I136="Entrance ramp"),'Used data'!U136="Yes"),0.79,1))</f>
        <v>1</v>
      </c>
      <c r="W136" s="11">
        <f>IF('Used data'!U136="Irrelevant",1,IF(AND(OR(I136="Motorway link",I136="Exit diverge",I136="Entrance merge",I136="Exit ramp",I136="Entrance ramp"),'Used data'!U136="Yes"),0.94,1))</f>
        <v>1</v>
      </c>
      <c r="X136" s="11">
        <f>IF('Used data'!U136="Irrelevant",1,IF(AND(OR(I136="Motorway link",I136="Exit diverge",I136="Entrance merge",I136="Exit ramp",I136="Entrance ramp"),'Used data'!U136="Yes"),0.97,1))</f>
        <v>1</v>
      </c>
      <c r="Y136" s="11">
        <f>IF(AND(I136="Exit ramp",'Used data'!V136="2-curved diamond ramp"),1.32,IF(AND(I136="Exit ramp",'Used data'!V136="S-shaped ramp"),2.05,IF(AND(I136="Exit ramp",'Used data'!V136="U-shaped ramp"),4.11,IF(AND(I136="Exit ramp",'Used data'!V136="Flyover hook ramp"),5.15,IF(AND(I136="Exit ramp",'Used data'!V136="Directional ramp"),1.07,IF(AND(I136="Entrance ramp",'Used data'!V136="2-curved diamond ramp"),0.93,IF(AND(I136="Entrance ramp",'Used data'!V136="S-shaped ramp"),2.48,IF(AND(I136="Entrance ramp",'Used data'!V136="U-shaped ramp"),4.15,IF(AND(I136="Entrance ramp",'Used data'!V136="Flyover hook ramp"),5.26,IF(AND(I136="Entrance ramp",'Used data'!V136="Directional ramp"),1.42,1))))))))))</f>
        <v>1</v>
      </c>
      <c r="Z136" s="11">
        <f>IF(OR('Used data'!W136="Straight",'Used data'!W136="Irrelevant",'Used data'!X136="Irrelevant",'Used data'!Y136="Irrelevant"),1,1+1.545*1000/32.2*((('Used data'!Y136*3268/3600)/('Used data'!W136/0.306))^2)*('Used data'!X136/1000)/G136)</f>
        <v>1</v>
      </c>
      <c r="AA136" s="11">
        <f>IF(OR('Used data'!W136="Straight",'Used data'!W136="Irrelevant",'Used data'!X136="Irrelevant",'Used data'!Y136="Irrelevant"),1,1+1.961*1000/32.2*((('Used data'!Y136*3268/3600)/('Used data'!W136/0.306))^2)*('Used data'!X136/1000)/G136)</f>
        <v>1</v>
      </c>
      <c r="AB136" s="11">
        <f>IF(OR('Used data'!Z136="Straight",'Used data'!Z136="Irrelevant",'Used data'!AA136="Irrelevant",'Used data'!AB136="Irrelevant"),1,1+1.545*1000/32.2*((('Used data'!AB136*3268/3600)/('Used data'!Z136/0.306))^2)*('Used data'!AA136/1000)/G136)</f>
        <v>1</v>
      </c>
      <c r="AC136" s="11">
        <f>IF(OR('Used data'!Z136="Straight",'Used data'!Z136="Irrelevant",'Used data'!AA136="Irrelevant",'Used data'!AB136="Irrelevant"),1,1+1.961*1000/32.2*((('Used data'!AB136*3268/3600)/('Used data'!Z136/0.306))^2)*('Used data'!AA136/1000)/G136)</f>
        <v>1</v>
      </c>
      <c r="AD136" s="11">
        <f>IF(OR('Used data'!AC136="Irrelevant",'Used data'!AC136="No"),1,IF(AND('Used data'!AC136="Yes",OR('Used data'!Q136&lt;301,'Used data'!S136&lt;301)),1-(0.5*('Used data'!R136+'Used data'!T136)/('Used data'!G136*1000)),IF(AND('Used data'!AC136="Yes",OR('Used data'!Q136&lt;601,'Used data'!S136&lt;601)),1-(0.25*('Used data'!R136+'Used data'!T136)/('Used data'!G136*1000)),1)))</f>
        <v>1</v>
      </c>
      <c r="AE136" s="11">
        <f>IF(OR('Used data'!AC136="Irrelevant",'Used data'!AC136="No"),1,IF(AND('Used data'!AC136="Yes",OR('Used data'!Q136&lt;301,'Used data'!S136&lt;301)),1-(0.4*('Used data'!R136+'Used data'!T136)/('Used data'!G136*1000)),IF(AND('Used data'!AC136="Yes",OR('Used data'!Q136&lt;601,'Used data'!S136&lt;601)),1-(0.2*('Used data'!R136+'Used data'!T136)/('Used data'!G136*1000)),1)))</f>
        <v>1</v>
      </c>
      <c r="AF136" s="11">
        <f>IF('Used data'!AD136="110 kph",0.79,1)</f>
        <v>1</v>
      </c>
      <c r="AG136" s="11">
        <f>IF('Used data'!AD136="110 kph",0.94,1)</f>
        <v>1</v>
      </c>
      <c r="AH136" s="11">
        <f>IF('Used data'!AD136="110 kph",0.66,1)</f>
        <v>1</v>
      </c>
      <c r="AI136" s="11">
        <f>IF('Used data'!AD136="110 kph",0.82,1)</f>
        <v>1</v>
      </c>
      <c r="AJ136" s="11">
        <f>IF(AND('Used data'!AE136="Yes",I136="Entrance merge"),0.65*'Used data'!AF136+1-'Used data'!AF136,1)</f>
        <v>1</v>
      </c>
      <c r="AK136" s="12" t="str">
        <f t="shared" si="14"/>
        <v/>
      </c>
      <c r="AL136" s="12" t="str">
        <f t="shared" si="15"/>
        <v/>
      </c>
      <c r="AM136" s="12" t="str">
        <f t="shared" si="16"/>
        <v/>
      </c>
      <c r="AN136" s="12" t="str">
        <f t="shared" si="17"/>
        <v/>
      </c>
      <c r="AO136" s="12" t="str">
        <f t="shared" si="18"/>
        <v/>
      </c>
      <c r="AP136" s="12" t="str">
        <f t="shared" si="19"/>
        <v/>
      </c>
      <c r="AQ136" s="4" t="str">
        <f t="shared" si="20"/>
        <v/>
      </c>
    </row>
    <row r="137" spans="1:43" x14ac:dyDescent="0.3">
      <c r="A137" s="4" t="str">
        <f>IF('Input data'!A152="","",'Input data'!A152)</f>
        <v/>
      </c>
      <c r="B137" s="4" t="str">
        <f>IF('Input data'!B152="","",'Input data'!B152)</f>
        <v/>
      </c>
      <c r="C137" s="4" t="str">
        <f>IF('Input data'!C152="","",'Input data'!C152)</f>
        <v/>
      </c>
      <c r="D137" s="4" t="str">
        <f>IF('Input data'!D152="","",'Input data'!D152)</f>
        <v/>
      </c>
      <c r="E137" s="4" t="str">
        <f>IF('Input data'!E152="","",'Input data'!E152)</f>
        <v/>
      </c>
      <c r="F137" s="4" t="str">
        <f>IF('Input data'!F152="","",'Input data'!F152)</f>
        <v/>
      </c>
      <c r="G137" s="4">
        <f>IF('Input data'!G152="","",'Input data'!G152)</f>
        <v>0</v>
      </c>
      <c r="H137" s="4" t="str">
        <f>IF('Input data'!H152&gt;0.5,'Input data'!H152,"")</f>
        <v/>
      </c>
      <c r="I137" s="4" t="str">
        <f>IF('Input data'!I152="","",'Input data'!I152)</f>
        <v/>
      </c>
      <c r="J137" s="11">
        <f>IF('Used data'!J137="Irrelevant",1,IF('Used data'!J137&gt;3,1.2,1))</f>
        <v>1</v>
      </c>
      <c r="K137" s="11">
        <f>IF('Used data'!K137="Irrelevant",1,IF(AND(OR(I137="Motorway link",I137="Exit diverge",I137="Entrance merge"),'Used data'!K137&lt;3.5),1+(3.5-'Used data'!K137)*0.12,IF(AND(OR(I137="Exit ramp",I137="Entrance ramp"),'Used data'!K137&lt;3.5),1+(3.5-'Used data'!K137)*0.16,1)))</f>
        <v>1</v>
      </c>
      <c r="L137" s="11">
        <f>IF('Used data'!L137="Irrelevant",1,IF(AND('Used data'!L137="Yes",'Used data'!J137=2),0.6*'Used data'!M137+(1-'Used data'!M137),IF(AND('Used data'!L137="Yes",'Used data'!J137=3),0.7*'Used data'!M137+(1-'Used data'!M137),IF(AND('Used data'!L137="Yes",'Used data'!J137=4),0.76*'Used data'!M137+(1-'Used data'!M137),IF(AND('Used data'!L137="Yes",'Used data'!J137&gt;4.99999999),0.8*'Used data'!M137+(1-'Used data'!M137),1)))))</f>
        <v>1</v>
      </c>
      <c r="M137" s="11">
        <f>IF('Used data'!L137="Irrelevant",1,IF(AND('Used data'!L137="Yes",'Used data'!J137=2),0.8*'Used data'!M137+(1-'Used data'!M137),IF(AND('Used data'!L137="Yes",'Used data'!J137=3),0.85*'Used data'!M137+(1-'Used data'!M137),IF(AND('Used data'!L137="Yes",'Used data'!J137=4),0.88*'Used data'!M137+(1-'Used data'!M137),IF(AND('Used data'!L137="Yes",'Used data'!J137&gt;4.99999999),0.9*'Used data'!M137+(1-'Used data'!M137),1)))))</f>
        <v>1</v>
      </c>
      <c r="N137" s="11">
        <f>IF('Used data'!N137="Irrelevant",1,IF(AND(OR(I137="Motorway link",I137="Exit diverge",I137="Entrance merge"),'Used data'!N137&lt;3),1+(3-'Used data'!N137)*0.09333333,1))</f>
        <v>1</v>
      </c>
      <c r="O137" s="11">
        <f>IF('Used data'!N137="Irrelevant",1,IF(AND(OR(I137="Motorway link",I137="Exit diverge",I137="Entrance merge"),'Used data'!N137&lt;3),1+(3-'Used data'!N137)*0.19666667,1))</f>
        <v>1</v>
      </c>
      <c r="P137" s="11">
        <f>IF('Used data'!O137="Irrelevant",1,IF(AND(OR(I137="Motorway link",I137="Exit diverge",I137="Entrance merge"),'Used data'!O137&lt;3.00000001),1+(0.5-'Used data'!O137)*0.04,IF(AND(OR(I137="Exit ramp",I137="Entrance ramp"),'Used data'!O137&lt;3.00000001),1+(0.5-'Used data'!O137)*0.08,IF(OR(I137="Motorway link",I137="Exit diverge",I137="Entrance merge"),0.9,0.8))))</f>
        <v>1</v>
      </c>
      <c r="Q137" s="11">
        <f>IF('Used data'!P137="Irrelevant",1,IF(AND(OR(I137="Motorway link",I137="Exit diverge",I137="Entrance merge"),'Used data'!P137&lt;11.00000001),1+(5-'Used data'!P137)*0.01,0.94))</f>
        <v>1</v>
      </c>
      <c r="R137" s="11">
        <f>IF(OR('Used data'!Q137="Irrelevant",'Used data'!R137="Irrelevant",'Used data'!Q137="Straight"),1,IF(AND(OR(I137="Motorway link",I137="Exit diverge",I137="Entrance merge"),'Used data'!Q137&lt;4000),(EXP(0.1096*1746.5/'Used data'!Q137)/EXP(0.1096*1746.5/4000))*('Used data'!R137/1000)/G137+(G137-'Used data'!R137/1000)/G137,1))</f>
        <v>1</v>
      </c>
      <c r="S137" s="11">
        <f>IF(OR('Used data'!S137="Irrelevant",'Used data'!T137="Irrelevant",'Used data'!S137="Straight"),1,IF(AND(OR(I137="Motorway link",I137="Exit diverge",I137="Entrance merge"),'Used data'!S137&lt;4000),(EXP(0.1096*1746.5/'Used data'!S137)/EXP(0.1096*1746.5/4000))*('Used data'!T137/1000)/G137+(G137-'Used data'!T137/1000)/G137,1))</f>
        <v>1</v>
      </c>
      <c r="T137" s="11">
        <f>IF('Used data'!U137="Irrelevant",1,IF(AND(OR(I137="Motorway link",I137="Exit diverge",I137="Entrance merge",I137="Exit ramp",I137="Entrance ramp"),'Used data'!U137="Yes"),0.95,1))</f>
        <v>1</v>
      </c>
      <c r="U137" s="11">
        <f>IF('Used data'!U137="Irrelevant",1,IF(AND(OR(I137="Motorway link",I137="Exit diverge",I137="Entrance merge",I137="Exit ramp",I137="Entrance ramp"),'Used data'!U137="Yes"),0.96,1))</f>
        <v>1</v>
      </c>
      <c r="V137" s="11">
        <f>IF('Used data'!U137="Irrelevant",1,IF(AND(OR(I137="Motorway link",I137="Exit diverge",I137="Entrance merge",I137="Exit ramp",I137="Entrance ramp"),'Used data'!U137="Yes"),0.79,1))</f>
        <v>1</v>
      </c>
      <c r="W137" s="11">
        <f>IF('Used data'!U137="Irrelevant",1,IF(AND(OR(I137="Motorway link",I137="Exit diverge",I137="Entrance merge",I137="Exit ramp",I137="Entrance ramp"),'Used data'!U137="Yes"),0.94,1))</f>
        <v>1</v>
      </c>
      <c r="X137" s="11">
        <f>IF('Used data'!U137="Irrelevant",1,IF(AND(OR(I137="Motorway link",I137="Exit diverge",I137="Entrance merge",I137="Exit ramp",I137="Entrance ramp"),'Used data'!U137="Yes"),0.97,1))</f>
        <v>1</v>
      </c>
      <c r="Y137" s="11">
        <f>IF(AND(I137="Exit ramp",'Used data'!V137="2-curved diamond ramp"),1.32,IF(AND(I137="Exit ramp",'Used data'!V137="S-shaped ramp"),2.05,IF(AND(I137="Exit ramp",'Used data'!V137="U-shaped ramp"),4.11,IF(AND(I137="Exit ramp",'Used data'!V137="Flyover hook ramp"),5.15,IF(AND(I137="Exit ramp",'Used data'!V137="Directional ramp"),1.07,IF(AND(I137="Entrance ramp",'Used data'!V137="2-curved diamond ramp"),0.93,IF(AND(I137="Entrance ramp",'Used data'!V137="S-shaped ramp"),2.48,IF(AND(I137="Entrance ramp",'Used data'!V137="U-shaped ramp"),4.15,IF(AND(I137="Entrance ramp",'Used data'!V137="Flyover hook ramp"),5.26,IF(AND(I137="Entrance ramp",'Used data'!V137="Directional ramp"),1.42,1))))))))))</f>
        <v>1</v>
      </c>
      <c r="Z137" s="11">
        <f>IF(OR('Used data'!W137="Straight",'Used data'!W137="Irrelevant",'Used data'!X137="Irrelevant",'Used data'!Y137="Irrelevant"),1,1+1.545*1000/32.2*((('Used data'!Y137*3268/3600)/('Used data'!W137/0.306))^2)*('Used data'!X137/1000)/G137)</f>
        <v>1</v>
      </c>
      <c r="AA137" s="11">
        <f>IF(OR('Used data'!W137="Straight",'Used data'!W137="Irrelevant",'Used data'!X137="Irrelevant",'Used data'!Y137="Irrelevant"),1,1+1.961*1000/32.2*((('Used data'!Y137*3268/3600)/('Used data'!W137/0.306))^2)*('Used data'!X137/1000)/G137)</f>
        <v>1</v>
      </c>
      <c r="AB137" s="11">
        <f>IF(OR('Used data'!Z137="Straight",'Used data'!Z137="Irrelevant",'Used data'!AA137="Irrelevant",'Used data'!AB137="Irrelevant"),1,1+1.545*1000/32.2*((('Used data'!AB137*3268/3600)/('Used data'!Z137/0.306))^2)*('Used data'!AA137/1000)/G137)</f>
        <v>1</v>
      </c>
      <c r="AC137" s="11">
        <f>IF(OR('Used data'!Z137="Straight",'Used data'!Z137="Irrelevant",'Used data'!AA137="Irrelevant",'Used data'!AB137="Irrelevant"),1,1+1.961*1000/32.2*((('Used data'!AB137*3268/3600)/('Used data'!Z137/0.306))^2)*('Used data'!AA137/1000)/G137)</f>
        <v>1</v>
      </c>
      <c r="AD137" s="11">
        <f>IF(OR('Used data'!AC137="Irrelevant",'Used data'!AC137="No"),1,IF(AND('Used data'!AC137="Yes",OR('Used data'!Q137&lt;301,'Used data'!S137&lt;301)),1-(0.5*('Used data'!R137+'Used data'!T137)/('Used data'!G137*1000)),IF(AND('Used data'!AC137="Yes",OR('Used data'!Q137&lt;601,'Used data'!S137&lt;601)),1-(0.25*('Used data'!R137+'Used data'!T137)/('Used data'!G137*1000)),1)))</f>
        <v>1</v>
      </c>
      <c r="AE137" s="11">
        <f>IF(OR('Used data'!AC137="Irrelevant",'Used data'!AC137="No"),1,IF(AND('Used data'!AC137="Yes",OR('Used data'!Q137&lt;301,'Used data'!S137&lt;301)),1-(0.4*('Used data'!R137+'Used data'!T137)/('Used data'!G137*1000)),IF(AND('Used data'!AC137="Yes",OR('Used data'!Q137&lt;601,'Used data'!S137&lt;601)),1-(0.2*('Used data'!R137+'Used data'!T137)/('Used data'!G137*1000)),1)))</f>
        <v>1</v>
      </c>
      <c r="AF137" s="11">
        <f>IF('Used data'!AD137="110 kph",0.79,1)</f>
        <v>1</v>
      </c>
      <c r="AG137" s="11">
        <f>IF('Used data'!AD137="110 kph",0.94,1)</f>
        <v>1</v>
      </c>
      <c r="AH137" s="11">
        <f>IF('Used data'!AD137="110 kph",0.66,1)</f>
        <v>1</v>
      </c>
      <c r="AI137" s="11">
        <f>IF('Used data'!AD137="110 kph",0.82,1)</f>
        <v>1</v>
      </c>
      <c r="AJ137" s="11">
        <f>IF(AND('Used data'!AE137="Yes",I137="Entrance merge"),0.65*'Used data'!AF137+1-'Used data'!AF137,1)</f>
        <v>1</v>
      </c>
      <c r="AK137" s="12" t="str">
        <f t="shared" si="14"/>
        <v/>
      </c>
      <c r="AL137" s="12" t="str">
        <f t="shared" si="15"/>
        <v/>
      </c>
      <c r="AM137" s="12" t="str">
        <f t="shared" si="16"/>
        <v/>
      </c>
      <c r="AN137" s="12" t="str">
        <f t="shared" si="17"/>
        <v/>
      </c>
      <c r="AO137" s="12" t="str">
        <f t="shared" si="18"/>
        <v/>
      </c>
      <c r="AP137" s="12" t="str">
        <f t="shared" si="19"/>
        <v/>
      </c>
      <c r="AQ137" s="4" t="str">
        <f t="shared" si="20"/>
        <v/>
      </c>
    </row>
    <row r="138" spans="1:43" x14ac:dyDescent="0.3">
      <c r="A138" s="4" t="str">
        <f>IF('Input data'!A153="","",'Input data'!A153)</f>
        <v/>
      </c>
      <c r="B138" s="4" t="str">
        <f>IF('Input data'!B153="","",'Input data'!B153)</f>
        <v/>
      </c>
      <c r="C138" s="4" t="str">
        <f>IF('Input data'!C153="","",'Input data'!C153)</f>
        <v/>
      </c>
      <c r="D138" s="4" t="str">
        <f>IF('Input data'!D153="","",'Input data'!D153)</f>
        <v/>
      </c>
      <c r="E138" s="4" t="str">
        <f>IF('Input data'!E153="","",'Input data'!E153)</f>
        <v/>
      </c>
      <c r="F138" s="4" t="str">
        <f>IF('Input data'!F153="","",'Input data'!F153)</f>
        <v/>
      </c>
      <c r="G138" s="4">
        <f>IF('Input data'!G153="","",'Input data'!G153)</f>
        <v>0</v>
      </c>
      <c r="H138" s="4" t="str">
        <f>IF('Input data'!H153&gt;0.5,'Input data'!H153,"")</f>
        <v/>
      </c>
      <c r="I138" s="4" t="str">
        <f>IF('Input data'!I153="","",'Input data'!I153)</f>
        <v/>
      </c>
      <c r="J138" s="11">
        <f>IF('Used data'!J138="Irrelevant",1,IF('Used data'!J138&gt;3,1.2,1))</f>
        <v>1</v>
      </c>
      <c r="K138" s="11">
        <f>IF('Used data'!K138="Irrelevant",1,IF(AND(OR(I138="Motorway link",I138="Exit diverge",I138="Entrance merge"),'Used data'!K138&lt;3.5),1+(3.5-'Used data'!K138)*0.12,IF(AND(OR(I138="Exit ramp",I138="Entrance ramp"),'Used data'!K138&lt;3.5),1+(3.5-'Used data'!K138)*0.16,1)))</f>
        <v>1</v>
      </c>
      <c r="L138" s="11">
        <f>IF('Used data'!L138="Irrelevant",1,IF(AND('Used data'!L138="Yes",'Used data'!J138=2),0.6*'Used data'!M138+(1-'Used data'!M138),IF(AND('Used data'!L138="Yes",'Used data'!J138=3),0.7*'Used data'!M138+(1-'Used data'!M138),IF(AND('Used data'!L138="Yes",'Used data'!J138=4),0.76*'Used data'!M138+(1-'Used data'!M138),IF(AND('Used data'!L138="Yes",'Used data'!J138&gt;4.99999999),0.8*'Used data'!M138+(1-'Used data'!M138),1)))))</f>
        <v>1</v>
      </c>
      <c r="M138" s="11">
        <f>IF('Used data'!L138="Irrelevant",1,IF(AND('Used data'!L138="Yes",'Used data'!J138=2),0.8*'Used data'!M138+(1-'Used data'!M138),IF(AND('Used data'!L138="Yes",'Used data'!J138=3),0.85*'Used data'!M138+(1-'Used data'!M138),IF(AND('Used data'!L138="Yes",'Used data'!J138=4),0.88*'Used data'!M138+(1-'Used data'!M138),IF(AND('Used data'!L138="Yes",'Used data'!J138&gt;4.99999999),0.9*'Used data'!M138+(1-'Used data'!M138),1)))))</f>
        <v>1</v>
      </c>
      <c r="N138" s="11">
        <f>IF('Used data'!N138="Irrelevant",1,IF(AND(OR(I138="Motorway link",I138="Exit diverge",I138="Entrance merge"),'Used data'!N138&lt;3),1+(3-'Used data'!N138)*0.09333333,1))</f>
        <v>1</v>
      </c>
      <c r="O138" s="11">
        <f>IF('Used data'!N138="Irrelevant",1,IF(AND(OR(I138="Motorway link",I138="Exit diverge",I138="Entrance merge"),'Used data'!N138&lt;3),1+(3-'Used data'!N138)*0.19666667,1))</f>
        <v>1</v>
      </c>
      <c r="P138" s="11">
        <f>IF('Used data'!O138="Irrelevant",1,IF(AND(OR(I138="Motorway link",I138="Exit diverge",I138="Entrance merge"),'Used data'!O138&lt;3.00000001),1+(0.5-'Used data'!O138)*0.04,IF(AND(OR(I138="Exit ramp",I138="Entrance ramp"),'Used data'!O138&lt;3.00000001),1+(0.5-'Used data'!O138)*0.08,IF(OR(I138="Motorway link",I138="Exit diverge",I138="Entrance merge"),0.9,0.8))))</f>
        <v>1</v>
      </c>
      <c r="Q138" s="11">
        <f>IF('Used data'!P138="Irrelevant",1,IF(AND(OR(I138="Motorway link",I138="Exit diverge",I138="Entrance merge"),'Used data'!P138&lt;11.00000001),1+(5-'Used data'!P138)*0.01,0.94))</f>
        <v>1</v>
      </c>
      <c r="R138" s="11">
        <f>IF(OR('Used data'!Q138="Irrelevant",'Used data'!R138="Irrelevant",'Used data'!Q138="Straight"),1,IF(AND(OR(I138="Motorway link",I138="Exit diverge",I138="Entrance merge"),'Used data'!Q138&lt;4000),(EXP(0.1096*1746.5/'Used data'!Q138)/EXP(0.1096*1746.5/4000))*('Used data'!R138/1000)/G138+(G138-'Used data'!R138/1000)/G138,1))</f>
        <v>1</v>
      </c>
      <c r="S138" s="11">
        <f>IF(OR('Used data'!S138="Irrelevant",'Used data'!T138="Irrelevant",'Used data'!S138="Straight"),1,IF(AND(OR(I138="Motorway link",I138="Exit diverge",I138="Entrance merge"),'Used data'!S138&lt;4000),(EXP(0.1096*1746.5/'Used data'!S138)/EXP(0.1096*1746.5/4000))*('Used data'!T138/1000)/G138+(G138-'Used data'!T138/1000)/G138,1))</f>
        <v>1</v>
      </c>
      <c r="T138" s="11">
        <f>IF('Used data'!U138="Irrelevant",1,IF(AND(OR(I138="Motorway link",I138="Exit diverge",I138="Entrance merge",I138="Exit ramp",I138="Entrance ramp"),'Used data'!U138="Yes"),0.95,1))</f>
        <v>1</v>
      </c>
      <c r="U138" s="11">
        <f>IF('Used data'!U138="Irrelevant",1,IF(AND(OR(I138="Motorway link",I138="Exit diverge",I138="Entrance merge",I138="Exit ramp",I138="Entrance ramp"),'Used data'!U138="Yes"),0.96,1))</f>
        <v>1</v>
      </c>
      <c r="V138" s="11">
        <f>IF('Used data'!U138="Irrelevant",1,IF(AND(OR(I138="Motorway link",I138="Exit diverge",I138="Entrance merge",I138="Exit ramp",I138="Entrance ramp"),'Used data'!U138="Yes"),0.79,1))</f>
        <v>1</v>
      </c>
      <c r="W138" s="11">
        <f>IF('Used data'!U138="Irrelevant",1,IF(AND(OR(I138="Motorway link",I138="Exit diverge",I138="Entrance merge",I138="Exit ramp",I138="Entrance ramp"),'Used data'!U138="Yes"),0.94,1))</f>
        <v>1</v>
      </c>
      <c r="X138" s="11">
        <f>IF('Used data'!U138="Irrelevant",1,IF(AND(OR(I138="Motorway link",I138="Exit diverge",I138="Entrance merge",I138="Exit ramp",I138="Entrance ramp"),'Used data'!U138="Yes"),0.97,1))</f>
        <v>1</v>
      </c>
      <c r="Y138" s="11">
        <f>IF(AND(I138="Exit ramp",'Used data'!V138="2-curved diamond ramp"),1.32,IF(AND(I138="Exit ramp",'Used data'!V138="S-shaped ramp"),2.05,IF(AND(I138="Exit ramp",'Used data'!V138="U-shaped ramp"),4.11,IF(AND(I138="Exit ramp",'Used data'!V138="Flyover hook ramp"),5.15,IF(AND(I138="Exit ramp",'Used data'!V138="Directional ramp"),1.07,IF(AND(I138="Entrance ramp",'Used data'!V138="2-curved diamond ramp"),0.93,IF(AND(I138="Entrance ramp",'Used data'!V138="S-shaped ramp"),2.48,IF(AND(I138="Entrance ramp",'Used data'!V138="U-shaped ramp"),4.15,IF(AND(I138="Entrance ramp",'Used data'!V138="Flyover hook ramp"),5.26,IF(AND(I138="Entrance ramp",'Used data'!V138="Directional ramp"),1.42,1))))))))))</f>
        <v>1</v>
      </c>
      <c r="Z138" s="11">
        <f>IF(OR('Used data'!W138="Straight",'Used data'!W138="Irrelevant",'Used data'!X138="Irrelevant",'Used data'!Y138="Irrelevant"),1,1+1.545*1000/32.2*((('Used data'!Y138*3268/3600)/('Used data'!W138/0.306))^2)*('Used data'!X138/1000)/G138)</f>
        <v>1</v>
      </c>
      <c r="AA138" s="11">
        <f>IF(OR('Used data'!W138="Straight",'Used data'!W138="Irrelevant",'Used data'!X138="Irrelevant",'Used data'!Y138="Irrelevant"),1,1+1.961*1000/32.2*((('Used data'!Y138*3268/3600)/('Used data'!W138/0.306))^2)*('Used data'!X138/1000)/G138)</f>
        <v>1</v>
      </c>
      <c r="AB138" s="11">
        <f>IF(OR('Used data'!Z138="Straight",'Used data'!Z138="Irrelevant",'Used data'!AA138="Irrelevant",'Used data'!AB138="Irrelevant"),1,1+1.545*1000/32.2*((('Used data'!AB138*3268/3600)/('Used data'!Z138/0.306))^2)*('Used data'!AA138/1000)/G138)</f>
        <v>1</v>
      </c>
      <c r="AC138" s="11">
        <f>IF(OR('Used data'!Z138="Straight",'Used data'!Z138="Irrelevant",'Used data'!AA138="Irrelevant",'Used data'!AB138="Irrelevant"),1,1+1.961*1000/32.2*((('Used data'!AB138*3268/3600)/('Used data'!Z138/0.306))^2)*('Used data'!AA138/1000)/G138)</f>
        <v>1</v>
      </c>
      <c r="AD138" s="11">
        <f>IF(OR('Used data'!AC138="Irrelevant",'Used data'!AC138="No"),1,IF(AND('Used data'!AC138="Yes",OR('Used data'!Q138&lt;301,'Used data'!S138&lt;301)),1-(0.5*('Used data'!R138+'Used data'!T138)/('Used data'!G138*1000)),IF(AND('Used data'!AC138="Yes",OR('Used data'!Q138&lt;601,'Used data'!S138&lt;601)),1-(0.25*('Used data'!R138+'Used data'!T138)/('Used data'!G138*1000)),1)))</f>
        <v>1</v>
      </c>
      <c r="AE138" s="11">
        <f>IF(OR('Used data'!AC138="Irrelevant",'Used data'!AC138="No"),1,IF(AND('Used data'!AC138="Yes",OR('Used data'!Q138&lt;301,'Used data'!S138&lt;301)),1-(0.4*('Used data'!R138+'Used data'!T138)/('Used data'!G138*1000)),IF(AND('Used data'!AC138="Yes",OR('Used data'!Q138&lt;601,'Used data'!S138&lt;601)),1-(0.2*('Used data'!R138+'Used data'!T138)/('Used data'!G138*1000)),1)))</f>
        <v>1</v>
      </c>
      <c r="AF138" s="11">
        <f>IF('Used data'!AD138="110 kph",0.79,1)</f>
        <v>1</v>
      </c>
      <c r="AG138" s="11">
        <f>IF('Used data'!AD138="110 kph",0.94,1)</f>
        <v>1</v>
      </c>
      <c r="AH138" s="11">
        <f>IF('Used data'!AD138="110 kph",0.66,1)</f>
        <v>1</v>
      </c>
      <c r="AI138" s="11">
        <f>IF('Used data'!AD138="110 kph",0.82,1)</f>
        <v>1</v>
      </c>
      <c r="AJ138" s="11">
        <f>IF(AND('Used data'!AE138="Yes",I138="Entrance merge"),0.65*'Used data'!AF138+1-'Used data'!AF138,1)</f>
        <v>1</v>
      </c>
      <c r="AK138" s="12" t="str">
        <f t="shared" si="14"/>
        <v/>
      </c>
      <c r="AL138" s="12" t="str">
        <f t="shared" si="15"/>
        <v/>
      </c>
      <c r="AM138" s="12" t="str">
        <f t="shared" si="16"/>
        <v/>
      </c>
      <c r="AN138" s="12" t="str">
        <f t="shared" si="17"/>
        <v/>
      </c>
      <c r="AO138" s="12" t="str">
        <f t="shared" si="18"/>
        <v/>
      </c>
      <c r="AP138" s="12" t="str">
        <f t="shared" si="19"/>
        <v/>
      </c>
      <c r="AQ138" s="4" t="str">
        <f t="shared" si="20"/>
        <v/>
      </c>
    </row>
    <row r="139" spans="1:43" x14ac:dyDescent="0.3">
      <c r="A139" s="4" t="str">
        <f>IF('Input data'!A154="","",'Input data'!A154)</f>
        <v/>
      </c>
      <c r="B139" s="4" t="str">
        <f>IF('Input data'!B154="","",'Input data'!B154)</f>
        <v/>
      </c>
      <c r="C139" s="4" t="str">
        <f>IF('Input data'!C154="","",'Input data'!C154)</f>
        <v/>
      </c>
      <c r="D139" s="4" t="str">
        <f>IF('Input data'!D154="","",'Input data'!D154)</f>
        <v/>
      </c>
      <c r="E139" s="4" t="str">
        <f>IF('Input data'!E154="","",'Input data'!E154)</f>
        <v/>
      </c>
      <c r="F139" s="4" t="str">
        <f>IF('Input data'!F154="","",'Input data'!F154)</f>
        <v/>
      </c>
      <c r="G139" s="4">
        <f>IF('Input data'!G154="","",'Input data'!G154)</f>
        <v>0</v>
      </c>
      <c r="H139" s="4" t="str">
        <f>IF('Input data'!H154&gt;0.5,'Input data'!H154,"")</f>
        <v/>
      </c>
      <c r="I139" s="4" t="str">
        <f>IF('Input data'!I154="","",'Input data'!I154)</f>
        <v/>
      </c>
      <c r="J139" s="11">
        <f>IF('Used data'!J139="Irrelevant",1,IF('Used data'!J139&gt;3,1.2,1))</f>
        <v>1</v>
      </c>
      <c r="K139" s="11">
        <f>IF('Used data'!K139="Irrelevant",1,IF(AND(OR(I139="Motorway link",I139="Exit diverge",I139="Entrance merge"),'Used data'!K139&lt;3.5),1+(3.5-'Used data'!K139)*0.12,IF(AND(OR(I139="Exit ramp",I139="Entrance ramp"),'Used data'!K139&lt;3.5),1+(3.5-'Used data'!K139)*0.16,1)))</f>
        <v>1</v>
      </c>
      <c r="L139" s="11">
        <f>IF('Used data'!L139="Irrelevant",1,IF(AND('Used data'!L139="Yes",'Used data'!J139=2),0.6*'Used data'!M139+(1-'Used data'!M139),IF(AND('Used data'!L139="Yes",'Used data'!J139=3),0.7*'Used data'!M139+(1-'Used data'!M139),IF(AND('Used data'!L139="Yes",'Used data'!J139=4),0.76*'Used data'!M139+(1-'Used data'!M139),IF(AND('Used data'!L139="Yes",'Used data'!J139&gt;4.99999999),0.8*'Used data'!M139+(1-'Used data'!M139),1)))))</f>
        <v>1</v>
      </c>
      <c r="M139" s="11">
        <f>IF('Used data'!L139="Irrelevant",1,IF(AND('Used data'!L139="Yes",'Used data'!J139=2),0.8*'Used data'!M139+(1-'Used data'!M139),IF(AND('Used data'!L139="Yes",'Used data'!J139=3),0.85*'Used data'!M139+(1-'Used data'!M139),IF(AND('Used data'!L139="Yes",'Used data'!J139=4),0.88*'Used data'!M139+(1-'Used data'!M139),IF(AND('Used data'!L139="Yes",'Used data'!J139&gt;4.99999999),0.9*'Used data'!M139+(1-'Used data'!M139),1)))))</f>
        <v>1</v>
      </c>
      <c r="N139" s="11">
        <f>IF('Used data'!N139="Irrelevant",1,IF(AND(OR(I139="Motorway link",I139="Exit diverge",I139="Entrance merge"),'Used data'!N139&lt;3),1+(3-'Used data'!N139)*0.09333333,1))</f>
        <v>1</v>
      </c>
      <c r="O139" s="11">
        <f>IF('Used data'!N139="Irrelevant",1,IF(AND(OR(I139="Motorway link",I139="Exit diverge",I139="Entrance merge"),'Used data'!N139&lt;3),1+(3-'Used data'!N139)*0.19666667,1))</f>
        <v>1</v>
      </c>
      <c r="P139" s="11">
        <f>IF('Used data'!O139="Irrelevant",1,IF(AND(OR(I139="Motorway link",I139="Exit diverge",I139="Entrance merge"),'Used data'!O139&lt;3.00000001),1+(0.5-'Used data'!O139)*0.04,IF(AND(OR(I139="Exit ramp",I139="Entrance ramp"),'Used data'!O139&lt;3.00000001),1+(0.5-'Used data'!O139)*0.08,IF(OR(I139="Motorway link",I139="Exit diverge",I139="Entrance merge"),0.9,0.8))))</f>
        <v>1</v>
      </c>
      <c r="Q139" s="11">
        <f>IF('Used data'!P139="Irrelevant",1,IF(AND(OR(I139="Motorway link",I139="Exit diverge",I139="Entrance merge"),'Used data'!P139&lt;11.00000001),1+(5-'Used data'!P139)*0.01,0.94))</f>
        <v>1</v>
      </c>
      <c r="R139" s="11">
        <f>IF(OR('Used data'!Q139="Irrelevant",'Used data'!R139="Irrelevant",'Used data'!Q139="Straight"),1,IF(AND(OR(I139="Motorway link",I139="Exit diverge",I139="Entrance merge"),'Used data'!Q139&lt;4000),(EXP(0.1096*1746.5/'Used data'!Q139)/EXP(0.1096*1746.5/4000))*('Used data'!R139/1000)/G139+(G139-'Used data'!R139/1000)/G139,1))</f>
        <v>1</v>
      </c>
      <c r="S139" s="11">
        <f>IF(OR('Used data'!S139="Irrelevant",'Used data'!T139="Irrelevant",'Used data'!S139="Straight"),1,IF(AND(OR(I139="Motorway link",I139="Exit diverge",I139="Entrance merge"),'Used data'!S139&lt;4000),(EXP(0.1096*1746.5/'Used data'!S139)/EXP(0.1096*1746.5/4000))*('Used data'!T139/1000)/G139+(G139-'Used data'!T139/1000)/G139,1))</f>
        <v>1</v>
      </c>
      <c r="T139" s="11">
        <f>IF('Used data'!U139="Irrelevant",1,IF(AND(OR(I139="Motorway link",I139="Exit diverge",I139="Entrance merge",I139="Exit ramp",I139="Entrance ramp"),'Used data'!U139="Yes"),0.95,1))</f>
        <v>1</v>
      </c>
      <c r="U139" s="11">
        <f>IF('Used data'!U139="Irrelevant",1,IF(AND(OR(I139="Motorway link",I139="Exit diverge",I139="Entrance merge",I139="Exit ramp",I139="Entrance ramp"),'Used data'!U139="Yes"),0.96,1))</f>
        <v>1</v>
      </c>
      <c r="V139" s="11">
        <f>IF('Used data'!U139="Irrelevant",1,IF(AND(OR(I139="Motorway link",I139="Exit diverge",I139="Entrance merge",I139="Exit ramp",I139="Entrance ramp"),'Used data'!U139="Yes"),0.79,1))</f>
        <v>1</v>
      </c>
      <c r="W139" s="11">
        <f>IF('Used data'!U139="Irrelevant",1,IF(AND(OR(I139="Motorway link",I139="Exit diverge",I139="Entrance merge",I139="Exit ramp",I139="Entrance ramp"),'Used data'!U139="Yes"),0.94,1))</f>
        <v>1</v>
      </c>
      <c r="X139" s="11">
        <f>IF('Used data'!U139="Irrelevant",1,IF(AND(OR(I139="Motorway link",I139="Exit diverge",I139="Entrance merge",I139="Exit ramp",I139="Entrance ramp"),'Used data'!U139="Yes"),0.97,1))</f>
        <v>1</v>
      </c>
      <c r="Y139" s="11">
        <f>IF(AND(I139="Exit ramp",'Used data'!V139="2-curved diamond ramp"),1.32,IF(AND(I139="Exit ramp",'Used data'!V139="S-shaped ramp"),2.05,IF(AND(I139="Exit ramp",'Used data'!V139="U-shaped ramp"),4.11,IF(AND(I139="Exit ramp",'Used data'!V139="Flyover hook ramp"),5.15,IF(AND(I139="Exit ramp",'Used data'!V139="Directional ramp"),1.07,IF(AND(I139="Entrance ramp",'Used data'!V139="2-curved diamond ramp"),0.93,IF(AND(I139="Entrance ramp",'Used data'!V139="S-shaped ramp"),2.48,IF(AND(I139="Entrance ramp",'Used data'!V139="U-shaped ramp"),4.15,IF(AND(I139="Entrance ramp",'Used data'!V139="Flyover hook ramp"),5.26,IF(AND(I139="Entrance ramp",'Used data'!V139="Directional ramp"),1.42,1))))))))))</f>
        <v>1</v>
      </c>
      <c r="Z139" s="11">
        <f>IF(OR('Used data'!W139="Straight",'Used data'!W139="Irrelevant",'Used data'!X139="Irrelevant",'Used data'!Y139="Irrelevant"),1,1+1.545*1000/32.2*((('Used data'!Y139*3268/3600)/('Used data'!W139/0.306))^2)*('Used data'!X139/1000)/G139)</f>
        <v>1</v>
      </c>
      <c r="AA139" s="11">
        <f>IF(OR('Used data'!W139="Straight",'Used data'!W139="Irrelevant",'Used data'!X139="Irrelevant",'Used data'!Y139="Irrelevant"),1,1+1.961*1000/32.2*((('Used data'!Y139*3268/3600)/('Used data'!W139/0.306))^2)*('Used data'!X139/1000)/G139)</f>
        <v>1</v>
      </c>
      <c r="AB139" s="11">
        <f>IF(OR('Used data'!Z139="Straight",'Used data'!Z139="Irrelevant",'Used data'!AA139="Irrelevant",'Used data'!AB139="Irrelevant"),1,1+1.545*1000/32.2*((('Used data'!AB139*3268/3600)/('Used data'!Z139/0.306))^2)*('Used data'!AA139/1000)/G139)</f>
        <v>1</v>
      </c>
      <c r="AC139" s="11">
        <f>IF(OR('Used data'!Z139="Straight",'Used data'!Z139="Irrelevant",'Used data'!AA139="Irrelevant",'Used data'!AB139="Irrelevant"),1,1+1.961*1000/32.2*((('Used data'!AB139*3268/3600)/('Used data'!Z139/0.306))^2)*('Used data'!AA139/1000)/G139)</f>
        <v>1</v>
      </c>
      <c r="AD139" s="11">
        <f>IF(OR('Used data'!AC139="Irrelevant",'Used data'!AC139="No"),1,IF(AND('Used data'!AC139="Yes",OR('Used data'!Q139&lt;301,'Used data'!S139&lt;301)),1-(0.5*('Used data'!R139+'Used data'!T139)/('Used data'!G139*1000)),IF(AND('Used data'!AC139="Yes",OR('Used data'!Q139&lt;601,'Used data'!S139&lt;601)),1-(0.25*('Used data'!R139+'Used data'!T139)/('Used data'!G139*1000)),1)))</f>
        <v>1</v>
      </c>
      <c r="AE139" s="11">
        <f>IF(OR('Used data'!AC139="Irrelevant",'Used data'!AC139="No"),1,IF(AND('Used data'!AC139="Yes",OR('Used data'!Q139&lt;301,'Used data'!S139&lt;301)),1-(0.4*('Used data'!R139+'Used data'!T139)/('Used data'!G139*1000)),IF(AND('Used data'!AC139="Yes",OR('Used data'!Q139&lt;601,'Used data'!S139&lt;601)),1-(0.2*('Used data'!R139+'Used data'!T139)/('Used data'!G139*1000)),1)))</f>
        <v>1</v>
      </c>
      <c r="AF139" s="11">
        <f>IF('Used data'!AD139="110 kph",0.79,1)</f>
        <v>1</v>
      </c>
      <c r="AG139" s="11">
        <f>IF('Used data'!AD139="110 kph",0.94,1)</f>
        <v>1</v>
      </c>
      <c r="AH139" s="11">
        <f>IF('Used data'!AD139="110 kph",0.66,1)</f>
        <v>1</v>
      </c>
      <c r="AI139" s="11">
        <f>IF('Used data'!AD139="110 kph",0.82,1)</f>
        <v>1</v>
      </c>
      <c r="AJ139" s="11">
        <f>IF(AND('Used data'!AE139="Yes",I139="Entrance merge"),0.65*'Used data'!AF139+1-'Used data'!AF139,1)</f>
        <v>1</v>
      </c>
      <c r="AK139" s="12" t="str">
        <f t="shared" si="14"/>
        <v/>
      </c>
      <c r="AL139" s="12" t="str">
        <f t="shared" si="15"/>
        <v/>
      </c>
      <c r="AM139" s="12" t="str">
        <f t="shared" si="16"/>
        <v/>
      </c>
      <c r="AN139" s="12" t="str">
        <f t="shared" si="17"/>
        <v/>
      </c>
      <c r="AO139" s="12" t="str">
        <f t="shared" si="18"/>
        <v/>
      </c>
      <c r="AP139" s="12" t="str">
        <f t="shared" si="19"/>
        <v/>
      </c>
      <c r="AQ139" s="4" t="str">
        <f t="shared" si="20"/>
        <v/>
      </c>
    </row>
    <row r="140" spans="1:43" x14ac:dyDescent="0.3">
      <c r="A140" s="4" t="str">
        <f>IF('Input data'!A155="","",'Input data'!A155)</f>
        <v/>
      </c>
      <c r="B140" s="4" t="str">
        <f>IF('Input data'!B155="","",'Input data'!B155)</f>
        <v/>
      </c>
      <c r="C140" s="4" t="str">
        <f>IF('Input data'!C155="","",'Input data'!C155)</f>
        <v/>
      </c>
      <c r="D140" s="4" t="str">
        <f>IF('Input data'!D155="","",'Input data'!D155)</f>
        <v/>
      </c>
      <c r="E140" s="4" t="str">
        <f>IF('Input data'!E155="","",'Input data'!E155)</f>
        <v/>
      </c>
      <c r="F140" s="4" t="str">
        <f>IF('Input data'!F155="","",'Input data'!F155)</f>
        <v/>
      </c>
      <c r="G140" s="4">
        <f>IF('Input data'!G155="","",'Input data'!G155)</f>
        <v>0</v>
      </c>
      <c r="H140" s="4" t="str">
        <f>IF('Input data'!H155&gt;0.5,'Input data'!H155,"")</f>
        <v/>
      </c>
      <c r="I140" s="4" t="str">
        <f>IF('Input data'!I155="","",'Input data'!I155)</f>
        <v/>
      </c>
      <c r="J140" s="11">
        <f>IF('Used data'!J140="Irrelevant",1,IF('Used data'!J140&gt;3,1.2,1))</f>
        <v>1</v>
      </c>
      <c r="K140" s="11">
        <f>IF('Used data'!K140="Irrelevant",1,IF(AND(OR(I140="Motorway link",I140="Exit diverge",I140="Entrance merge"),'Used data'!K140&lt;3.5),1+(3.5-'Used data'!K140)*0.12,IF(AND(OR(I140="Exit ramp",I140="Entrance ramp"),'Used data'!K140&lt;3.5),1+(3.5-'Used data'!K140)*0.16,1)))</f>
        <v>1</v>
      </c>
      <c r="L140" s="11">
        <f>IF('Used data'!L140="Irrelevant",1,IF(AND('Used data'!L140="Yes",'Used data'!J140=2),0.6*'Used data'!M140+(1-'Used data'!M140),IF(AND('Used data'!L140="Yes",'Used data'!J140=3),0.7*'Used data'!M140+(1-'Used data'!M140),IF(AND('Used data'!L140="Yes",'Used data'!J140=4),0.76*'Used data'!M140+(1-'Used data'!M140),IF(AND('Used data'!L140="Yes",'Used data'!J140&gt;4.99999999),0.8*'Used data'!M140+(1-'Used data'!M140),1)))))</f>
        <v>1</v>
      </c>
      <c r="M140" s="11">
        <f>IF('Used data'!L140="Irrelevant",1,IF(AND('Used data'!L140="Yes",'Used data'!J140=2),0.8*'Used data'!M140+(1-'Used data'!M140),IF(AND('Used data'!L140="Yes",'Used data'!J140=3),0.85*'Used data'!M140+(1-'Used data'!M140),IF(AND('Used data'!L140="Yes",'Used data'!J140=4),0.88*'Used data'!M140+(1-'Used data'!M140),IF(AND('Used data'!L140="Yes",'Used data'!J140&gt;4.99999999),0.9*'Used data'!M140+(1-'Used data'!M140),1)))))</f>
        <v>1</v>
      </c>
      <c r="N140" s="11">
        <f>IF('Used data'!N140="Irrelevant",1,IF(AND(OR(I140="Motorway link",I140="Exit diverge",I140="Entrance merge"),'Used data'!N140&lt;3),1+(3-'Used data'!N140)*0.09333333,1))</f>
        <v>1</v>
      </c>
      <c r="O140" s="11">
        <f>IF('Used data'!N140="Irrelevant",1,IF(AND(OR(I140="Motorway link",I140="Exit diverge",I140="Entrance merge"),'Used data'!N140&lt;3),1+(3-'Used data'!N140)*0.19666667,1))</f>
        <v>1</v>
      </c>
      <c r="P140" s="11">
        <f>IF('Used data'!O140="Irrelevant",1,IF(AND(OR(I140="Motorway link",I140="Exit diverge",I140="Entrance merge"),'Used data'!O140&lt;3.00000001),1+(0.5-'Used data'!O140)*0.04,IF(AND(OR(I140="Exit ramp",I140="Entrance ramp"),'Used data'!O140&lt;3.00000001),1+(0.5-'Used data'!O140)*0.08,IF(OR(I140="Motorway link",I140="Exit diverge",I140="Entrance merge"),0.9,0.8))))</f>
        <v>1</v>
      </c>
      <c r="Q140" s="11">
        <f>IF('Used data'!P140="Irrelevant",1,IF(AND(OR(I140="Motorway link",I140="Exit diverge",I140="Entrance merge"),'Used data'!P140&lt;11.00000001),1+(5-'Used data'!P140)*0.01,0.94))</f>
        <v>1</v>
      </c>
      <c r="R140" s="11">
        <f>IF(OR('Used data'!Q140="Irrelevant",'Used data'!R140="Irrelevant",'Used data'!Q140="Straight"),1,IF(AND(OR(I140="Motorway link",I140="Exit diverge",I140="Entrance merge"),'Used data'!Q140&lt;4000),(EXP(0.1096*1746.5/'Used data'!Q140)/EXP(0.1096*1746.5/4000))*('Used data'!R140/1000)/G140+(G140-'Used data'!R140/1000)/G140,1))</f>
        <v>1</v>
      </c>
      <c r="S140" s="11">
        <f>IF(OR('Used data'!S140="Irrelevant",'Used data'!T140="Irrelevant",'Used data'!S140="Straight"),1,IF(AND(OR(I140="Motorway link",I140="Exit diverge",I140="Entrance merge"),'Used data'!S140&lt;4000),(EXP(0.1096*1746.5/'Used data'!S140)/EXP(0.1096*1746.5/4000))*('Used data'!T140/1000)/G140+(G140-'Used data'!T140/1000)/G140,1))</f>
        <v>1</v>
      </c>
      <c r="T140" s="11">
        <f>IF('Used data'!U140="Irrelevant",1,IF(AND(OR(I140="Motorway link",I140="Exit diverge",I140="Entrance merge",I140="Exit ramp",I140="Entrance ramp"),'Used data'!U140="Yes"),0.95,1))</f>
        <v>1</v>
      </c>
      <c r="U140" s="11">
        <f>IF('Used data'!U140="Irrelevant",1,IF(AND(OR(I140="Motorway link",I140="Exit diverge",I140="Entrance merge",I140="Exit ramp",I140="Entrance ramp"),'Used data'!U140="Yes"),0.96,1))</f>
        <v>1</v>
      </c>
      <c r="V140" s="11">
        <f>IF('Used data'!U140="Irrelevant",1,IF(AND(OR(I140="Motorway link",I140="Exit diverge",I140="Entrance merge",I140="Exit ramp",I140="Entrance ramp"),'Used data'!U140="Yes"),0.79,1))</f>
        <v>1</v>
      </c>
      <c r="W140" s="11">
        <f>IF('Used data'!U140="Irrelevant",1,IF(AND(OR(I140="Motorway link",I140="Exit diverge",I140="Entrance merge",I140="Exit ramp",I140="Entrance ramp"),'Used data'!U140="Yes"),0.94,1))</f>
        <v>1</v>
      </c>
      <c r="X140" s="11">
        <f>IF('Used data'!U140="Irrelevant",1,IF(AND(OR(I140="Motorway link",I140="Exit diverge",I140="Entrance merge",I140="Exit ramp",I140="Entrance ramp"),'Used data'!U140="Yes"),0.97,1))</f>
        <v>1</v>
      </c>
      <c r="Y140" s="11">
        <f>IF(AND(I140="Exit ramp",'Used data'!V140="2-curved diamond ramp"),1.32,IF(AND(I140="Exit ramp",'Used data'!V140="S-shaped ramp"),2.05,IF(AND(I140="Exit ramp",'Used data'!V140="U-shaped ramp"),4.11,IF(AND(I140="Exit ramp",'Used data'!V140="Flyover hook ramp"),5.15,IF(AND(I140="Exit ramp",'Used data'!V140="Directional ramp"),1.07,IF(AND(I140="Entrance ramp",'Used data'!V140="2-curved diamond ramp"),0.93,IF(AND(I140="Entrance ramp",'Used data'!V140="S-shaped ramp"),2.48,IF(AND(I140="Entrance ramp",'Used data'!V140="U-shaped ramp"),4.15,IF(AND(I140="Entrance ramp",'Used data'!V140="Flyover hook ramp"),5.26,IF(AND(I140="Entrance ramp",'Used data'!V140="Directional ramp"),1.42,1))))))))))</f>
        <v>1</v>
      </c>
      <c r="Z140" s="11">
        <f>IF(OR('Used data'!W140="Straight",'Used data'!W140="Irrelevant",'Used data'!X140="Irrelevant",'Used data'!Y140="Irrelevant"),1,1+1.545*1000/32.2*((('Used data'!Y140*3268/3600)/('Used data'!W140/0.306))^2)*('Used data'!X140/1000)/G140)</f>
        <v>1</v>
      </c>
      <c r="AA140" s="11">
        <f>IF(OR('Used data'!W140="Straight",'Used data'!W140="Irrelevant",'Used data'!X140="Irrelevant",'Used data'!Y140="Irrelevant"),1,1+1.961*1000/32.2*((('Used data'!Y140*3268/3600)/('Used data'!W140/0.306))^2)*('Used data'!X140/1000)/G140)</f>
        <v>1</v>
      </c>
      <c r="AB140" s="11">
        <f>IF(OR('Used data'!Z140="Straight",'Used data'!Z140="Irrelevant",'Used data'!AA140="Irrelevant",'Used data'!AB140="Irrelevant"),1,1+1.545*1000/32.2*((('Used data'!AB140*3268/3600)/('Used data'!Z140/0.306))^2)*('Used data'!AA140/1000)/G140)</f>
        <v>1</v>
      </c>
      <c r="AC140" s="11">
        <f>IF(OR('Used data'!Z140="Straight",'Used data'!Z140="Irrelevant",'Used data'!AA140="Irrelevant",'Used data'!AB140="Irrelevant"),1,1+1.961*1000/32.2*((('Used data'!AB140*3268/3600)/('Used data'!Z140/0.306))^2)*('Used data'!AA140/1000)/G140)</f>
        <v>1</v>
      </c>
      <c r="AD140" s="11">
        <f>IF(OR('Used data'!AC140="Irrelevant",'Used data'!AC140="No"),1,IF(AND('Used data'!AC140="Yes",OR('Used data'!Q140&lt;301,'Used data'!S140&lt;301)),1-(0.5*('Used data'!R140+'Used data'!T140)/('Used data'!G140*1000)),IF(AND('Used data'!AC140="Yes",OR('Used data'!Q140&lt;601,'Used data'!S140&lt;601)),1-(0.25*('Used data'!R140+'Used data'!T140)/('Used data'!G140*1000)),1)))</f>
        <v>1</v>
      </c>
      <c r="AE140" s="11">
        <f>IF(OR('Used data'!AC140="Irrelevant",'Used data'!AC140="No"),1,IF(AND('Used data'!AC140="Yes",OR('Used data'!Q140&lt;301,'Used data'!S140&lt;301)),1-(0.4*('Used data'!R140+'Used data'!T140)/('Used data'!G140*1000)),IF(AND('Used data'!AC140="Yes",OR('Used data'!Q140&lt;601,'Used data'!S140&lt;601)),1-(0.2*('Used data'!R140+'Used data'!T140)/('Used data'!G140*1000)),1)))</f>
        <v>1</v>
      </c>
      <c r="AF140" s="11">
        <f>IF('Used data'!AD140="110 kph",0.79,1)</f>
        <v>1</v>
      </c>
      <c r="AG140" s="11">
        <f>IF('Used data'!AD140="110 kph",0.94,1)</f>
        <v>1</v>
      </c>
      <c r="AH140" s="11">
        <f>IF('Used data'!AD140="110 kph",0.66,1)</f>
        <v>1</v>
      </c>
      <c r="AI140" s="11">
        <f>IF('Used data'!AD140="110 kph",0.82,1)</f>
        <v>1</v>
      </c>
      <c r="AJ140" s="11">
        <f>IF(AND('Used data'!AE140="Yes",I140="Entrance merge"),0.65*'Used data'!AF140+1-'Used data'!AF140,1)</f>
        <v>1</v>
      </c>
      <c r="AK140" s="12" t="str">
        <f t="shared" si="14"/>
        <v/>
      </c>
      <c r="AL140" s="12" t="str">
        <f t="shared" si="15"/>
        <v/>
      </c>
      <c r="AM140" s="12" t="str">
        <f t="shared" si="16"/>
        <v/>
      </c>
      <c r="AN140" s="12" t="str">
        <f t="shared" si="17"/>
        <v/>
      </c>
      <c r="AO140" s="12" t="str">
        <f t="shared" si="18"/>
        <v/>
      </c>
      <c r="AP140" s="12" t="str">
        <f t="shared" si="19"/>
        <v/>
      </c>
      <c r="AQ140" s="4" t="str">
        <f t="shared" si="20"/>
        <v/>
      </c>
    </row>
    <row r="141" spans="1:43" x14ac:dyDescent="0.3">
      <c r="A141" s="4" t="str">
        <f>IF('Input data'!A156="","",'Input data'!A156)</f>
        <v/>
      </c>
      <c r="B141" s="4" t="str">
        <f>IF('Input data'!B156="","",'Input data'!B156)</f>
        <v/>
      </c>
      <c r="C141" s="4" t="str">
        <f>IF('Input data'!C156="","",'Input data'!C156)</f>
        <v/>
      </c>
      <c r="D141" s="4" t="str">
        <f>IF('Input data'!D156="","",'Input data'!D156)</f>
        <v/>
      </c>
      <c r="E141" s="4" t="str">
        <f>IF('Input data'!E156="","",'Input data'!E156)</f>
        <v/>
      </c>
      <c r="F141" s="4" t="str">
        <f>IF('Input data'!F156="","",'Input data'!F156)</f>
        <v/>
      </c>
      <c r="G141" s="4">
        <f>IF('Input data'!G156="","",'Input data'!G156)</f>
        <v>0</v>
      </c>
      <c r="H141" s="4" t="str">
        <f>IF('Input data'!H156&gt;0.5,'Input data'!H156,"")</f>
        <v/>
      </c>
      <c r="I141" s="4" t="str">
        <f>IF('Input data'!I156="","",'Input data'!I156)</f>
        <v/>
      </c>
      <c r="J141" s="11">
        <f>IF('Used data'!J141="Irrelevant",1,IF('Used data'!J141&gt;3,1.2,1))</f>
        <v>1</v>
      </c>
      <c r="K141" s="11">
        <f>IF('Used data'!K141="Irrelevant",1,IF(AND(OR(I141="Motorway link",I141="Exit diverge",I141="Entrance merge"),'Used data'!K141&lt;3.5),1+(3.5-'Used data'!K141)*0.12,IF(AND(OR(I141="Exit ramp",I141="Entrance ramp"),'Used data'!K141&lt;3.5),1+(3.5-'Used data'!K141)*0.16,1)))</f>
        <v>1</v>
      </c>
      <c r="L141" s="11">
        <f>IF('Used data'!L141="Irrelevant",1,IF(AND('Used data'!L141="Yes",'Used data'!J141=2),0.6*'Used data'!M141+(1-'Used data'!M141),IF(AND('Used data'!L141="Yes",'Used data'!J141=3),0.7*'Used data'!M141+(1-'Used data'!M141),IF(AND('Used data'!L141="Yes",'Used data'!J141=4),0.76*'Used data'!M141+(1-'Used data'!M141),IF(AND('Used data'!L141="Yes",'Used data'!J141&gt;4.99999999),0.8*'Used data'!M141+(1-'Used data'!M141),1)))))</f>
        <v>1</v>
      </c>
      <c r="M141" s="11">
        <f>IF('Used data'!L141="Irrelevant",1,IF(AND('Used data'!L141="Yes",'Used data'!J141=2),0.8*'Used data'!M141+(1-'Used data'!M141),IF(AND('Used data'!L141="Yes",'Used data'!J141=3),0.85*'Used data'!M141+(1-'Used data'!M141),IF(AND('Used data'!L141="Yes",'Used data'!J141=4),0.88*'Used data'!M141+(1-'Used data'!M141),IF(AND('Used data'!L141="Yes",'Used data'!J141&gt;4.99999999),0.9*'Used data'!M141+(1-'Used data'!M141),1)))))</f>
        <v>1</v>
      </c>
      <c r="N141" s="11">
        <f>IF('Used data'!N141="Irrelevant",1,IF(AND(OR(I141="Motorway link",I141="Exit diverge",I141="Entrance merge"),'Used data'!N141&lt;3),1+(3-'Used data'!N141)*0.09333333,1))</f>
        <v>1</v>
      </c>
      <c r="O141" s="11">
        <f>IF('Used data'!N141="Irrelevant",1,IF(AND(OR(I141="Motorway link",I141="Exit diverge",I141="Entrance merge"),'Used data'!N141&lt;3),1+(3-'Used data'!N141)*0.19666667,1))</f>
        <v>1</v>
      </c>
      <c r="P141" s="11">
        <f>IF('Used data'!O141="Irrelevant",1,IF(AND(OR(I141="Motorway link",I141="Exit diverge",I141="Entrance merge"),'Used data'!O141&lt;3.00000001),1+(0.5-'Used data'!O141)*0.04,IF(AND(OR(I141="Exit ramp",I141="Entrance ramp"),'Used data'!O141&lt;3.00000001),1+(0.5-'Used data'!O141)*0.08,IF(OR(I141="Motorway link",I141="Exit diverge",I141="Entrance merge"),0.9,0.8))))</f>
        <v>1</v>
      </c>
      <c r="Q141" s="11">
        <f>IF('Used data'!P141="Irrelevant",1,IF(AND(OR(I141="Motorway link",I141="Exit diverge",I141="Entrance merge"),'Used data'!P141&lt;11.00000001),1+(5-'Used data'!P141)*0.01,0.94))</f>
        <v>1</v>
      </c>
      <c r="R141" s="11">
        <f>IF(OR('Used data'!Q141="Irrelevant",'Used data'!R141="Irrelevant",'Used data'!Q141="Straight"),1,IF(AND(OR(I141="Motorway link",I141="Exit diverge",I141="Entrance merge"),'Used data'!Q141&lt;4000),(EXP(0.1096*1746.5/'Used data'!Q141)/EXP(0.1096*1746.5/4000))*('Used data'!R141/1000)/G141+(G141-'Used data'!R141/1000)/G141,1))</f>
        <v>1</v>
      </c>
      <c r="S141" s="11">
        <f>IF(OR('Used data'!S141="Irrelevant",'Used data'!T141="Irrelevant",'Used data'!S141="Straight"),1,IF(AND(OR(I141="Motorway link",I141="Exit diverge",I141="Entrance merge"),'Used data'!S141&lt;4000),(EXP(0.1096*1746.5/'Used data'!S141)/EXP(0.1096*1746.5/4000))*('Used data'!T141/1000)/G141+(G141-'Used data'!T141/1000)/G141,1))</f>
        <v>1</v>
      </c>
      <c r="T141" s="11">
        <f>IF('Used data'!U141="Irrelevant",1,IF(AND(OR(I141="Motorway link",I141="Exit diverge",I141="Entrance merge",I141="Exit ramp",I141="Entrance ramp"),'Used data'!U141="Yes"),0.95,1))</f>
        <v>1</v>
      </c>
      <c r="U141" s="11">
        <f>IF('Used data'!U141="Irrelevant",1,IF(AND(OR(I141="Motorway link",I141="Exit diverge",I141="Entrance merge",I141="Exit ramp",I141="Entrance ramp"),'Used data'!U141="Yes"),0.96,1))</f>
        <v>1</v>
      </c>
      <c r="V141" s="11">
        <f>IF('Used data'!U141="Irrelevant",1,IF(AND(OR(I141="Motorway link",I141="Exit diverge",I141="Entrance merge",I141="Exit ramp",I141="Entrance ramp"),'Used data'!U141="Yes"),0.79,1))</f>
        <v>1</v>
      </c>
      <c r="W141" s="11">
        <f>IF('Used data'!U141="Irrelevant",1,IF(AND(OR(I141="Motorway link",I141="Exit diverge",I141="Entrance merge",I141="Exit ramp",I141="Entrance ramp"),'Used data'!U141="Yes"),0.94,1))</f>
        <v>1</v>
      </c>
      <c r="X141" s="11">
        <f>IF('Used data'!U141="Irrelevant",1,IF(AND(OR(I141="Motorway link",I141="Exit diverge",I141="Entrance merge",I141="Exit ramp",I141="Entrance ramp"),'Used data'!U141="Yes"),0.97,1))</f>
        <v>1</v>
      </c>
      <c r="Y141" s="11">
        <f>IF(AND(I141="Exit ramp",'Used data'!V141="2-curved diamond ramp"),1.32,IF(AND(I141="Exit ramp",'Used data'!V141="S-shaped ramp"),2.05,IF(AND(I141="Exit ramp",'Used data'!V141="U-shaped ramp"),4.11,IF(AND(I141="Exit ramp",'Used data'!V141="Flyover hook ramp"),5.15,IF(AND(I141="Exit ramp",'Used data'!V141="Directional ramp"),1.07,IF(AND(I141="Entrance ramp",'Used data'!V141="2-curved diamond ramp"),0.93,IF(AND(I141="Entrance ramp",'Used data'!V141="S-shaped ramp"),2.48,IF(AND(I141="Entrance ramp",'Used data'!V141="U-shaped ramp"),4.15,IF(AND(I141="Entrance ramp",'Used data'!V141="Flyover hook ramp"),5.26,IF(AND(I141="Entrance ramp",'Used data'!V141="Directional ramp"),1.42,1))))))))))</f>
        <v>1</v>
      </c>
      <c r="Z141" s="11">
        <f>IF(OR('Used data'!W141="Straight",'Used data'!W141="Irrelevant",'Used data'!X141="Irrelevant",'Used data'!Y141="Irrelevant"),1,1+1.545*1000/32.2*((('Used data'!Y141*3268/3600)/('Used data'!W141/0.306))^2)*('Used data'!X141/1000)/G141)</f>
        <v>1</v>
      </c>
      <c r="AA141" s="11">
        <f>IF(OR('Used data'!W141="Straight",'Used data'!W141="Irrelevant",'Used data'!X141="Irrelevant",'Used data'!Y141="Irrelevant"),1,1+1.961*1000/32.2*((('Used data'!Y141*3268/3600)/('Used data'!W141/0.306))^2)*('Used data'!X141/1000)/G141)</f>
        <v>1</v>
      </c>
      <c r="AB141" s="11">
        <f>IF(OR('Used data'!Z141="Straight",'Used data'!Z141="Irrelevant",'Used data'!AA141="Irrelevant",'Used data'!AB141="Irrelevant"),1,1+1.545*1000/32.2*((('Used data'!AB141*3268/3600)/('Used data'!Z141/0.306))^2)*('Used data'!AA141/1000)/G141)</f>
        <v>1</v>
      </c>
      <c r="AC141" s="11">
        <f>IF(OR('Used data'!Z141="Straight",'Used data'!Z141="Irrelevant",'Used data'!AA141="Irrelevant",'Used data'!AB141="Irrelevant"),1,1+1.961*1000/32.2*((('Used data'!AB141*3268/3600)/('Used data'!Z141/0.306))^2)*('Used data'!AA141/1000)/G141)</f>
        <v>1</v>
      </c>
      <c r="AD141" s="11">
        <f>IF(OR('Used data'!AC141="Irrelevant",'Used data'!AC141="No"),1,IF(AND('Used data'!AC141="Yes",OR('Used data'!Q141&lt;301,'Used data'!S141&lt;301)),1-(0.5*('Used data'!R141+'Used data'!T141)/('Used data'!G141*1000)),IF(AND('Used data'!AC141="Yes",OR('Used data'!Q141&lt;601,'Used data'!S141&lt;601)),1-(0.25*('Used data'!R141+'Used data'!T141)/('Used data'!G141*1000)),1)))</f>
        <v>1</v>
      </c>
      <c r="AE141" s="11">
        <f>IF(OR('Used data'!AC141="Irrelevant",'Used data'!AC141="No"),1,IF(AND('Used data'!AC141="Yes",OR('Used data'!Q141&lt;301,'Used data'!S141&lt;301)),1-(0.4*('Used data'!R141+'Used data'!T141)/('Used data'!G141*1000)),IF(AND('Used data'!AC141="Yes",OR('Used data'!Q141&lt;601,'Used data'!S141&lt;601)),1-(0.2*('Used data'!R141+'Used data'!T141)/('Used data'!G141*1000)),1)))</f>
        <v>1</v>
      </c>
      <c r="AF141" s="11">
        <f>IF('Used data'!AD141="110 kph",0.79,1)</f>
        <v>1</v>
      </c>
      <c r="AG141" s="11">
        <f>IF('Used data'!AD141="110 kph",0.94,1)</f>
        <v>1</v>
      </c>
      <c r="AH141" s="11">
        <f>IF('Used data'!AD141="110 kph",0.66,1)</f>
        <v>1</v>
      </c>
      <c r="AI141" s="11">
        <f>IF('Used data'!AD141="110 kph",0.82,1)</f>
        <v>1</v>
      </c>
      <c r="AJ141" s="11">
        <f>IF(AND('Used data'!AE141="Yes",I141="Entrance merge"),0.65*'Used data'!AF141+1-'Used data'!AF141,1)</f>
        <v>1</v>
      </c>
      <c r="AK141" s="12" t="str">
        <f t="shared" si="14"/>
        <v/>
      </c>
      <c r="AL141" s="12" t="str">
        <f t="shared" si="15"/>
        <v/>
      </c>
      <c r="AM141" s="12" t="str">
        <f t="shared" si="16"/>
        <v/>
      </c>
      <c r="AN141" s="12" t="str">
        <f t="shared" si="17"/>
        <v/>
      </c>
      <c r="AO141" s="12" t="str">
        <f t="shared" si="18"/>
        <v/>
      </c>
      <c r="AP141" s="12" t="str">
        <f t="shared" si="19"/>
        <v/>
      </c>
      <c r="AQ141" s="4" t="str">
        <f t="shared" si="20"/>
        <v/>
      </c>
    </row>
    <row r="142" spans="1:43" x14ac:dyDescent="0.3">
      <c r="A142" s="4" t="str">
        <f>IF('Input data'!A157="","",'Input data'!A157)</f>
        <v/>
      </c>
      <c r="B142" s="4" t="str">
        <f>IF('Input data'!B157="","",'Input data'!B157)</f>
        <v/>
      </c>
      <c r="C142" s="4" t="str">
        <f>IF('Input data'!C157="","",'Input data'!C157)</f>
        <v/>
      </c>
      <c r="D142" s="4" t="str">
        <f>IF('Input data'!D157="","",'Input data'!D157)</f>
        <v/>
      </c>
      <c r="E142" s="4" t="str">
        <f>IF('Input data'!E157="","",'Input data'!E157)</f>
        <v/>
      </c>
      <c r="F142" s="4" t="str">
        <f>IF('Input data'!F157="","",'Input data'!F157)</f>
        <v/>
      </c>
      <c r="G142" s="4">
        <f>IF('Input data'!G157="","",'Input data'!G157)</f>
        <v>0</v>
      </c>
      <c r="H142" s="4" t="str">
        <f>IF('Input data'!H157&gt;0.5,'Input data'!H157,"")</f>
        <v/>
      </c>
      <c r="I142" s="4" t="str">
        <f>IF('Input data'!I157="","",'Input data'!I157)</f>
        <v/>
      </c>
      <c r="J142" s="11">
        <f>IF('Used data'!J142="Irrelevant",1,IF('Used data'!J142&gt;3,1.2,1))</f>
        <v>1</v>
      </c>
      <c r="K142" s="11">
        <f>IF('Used data'!K142="Irrelevant",1,IF(AND(OR(I142="Motorway link",I142="Exit diverge",I142="Entrance merge"),'Used data'!K142&lt;3.5),1+(3.5-'Used data'!K142)*0.12,IF(AND(OR(I142="Exit ramp",I142="Entrance ramp"),'Used data'!K142&lt;3.5),1+(3.5-'Used data'!K142)*0.16,1)))</f>
        <v>1</v>
      </c>
      <c r="L142" s="11">
        <f>IF('Used data'!L142="Irrelevant",1,IF(AND('Used data'!L142="Yes",'Used data'!J142=2),0.6*'Used data'!M142+(1-'Used data'!M142),IF(AND('Used data'!L142="Yes",'Used data'!J142=3),0.7*'Used data'!M142+(1-'Used data'!M142),IF(AND('Used data'!L142="Yes",'Used data'!J142=4),0.76*'Used data'!M142+(1-'Used data'!M142),IF(AND('Used data'!L142="Yes",'Used data'!J142&gt;4.99999999),0.8*'Used data'!M142+(1-'Used data'!M142),1)))))</f>
        <v>1</v>
      </c>
      <c r="M142" s="11">
        <f>IF('Used data'!L142="Irrelevant",1,IF(AND('Used data'!L142="Yes",'Used data'!J142=2),0.8*'Used data'!M142+(1-'Used data'!M142),IF(AND('Used data'!L142="Yes",'Used data'!J142=3),0.85*'Used data'!M142+(1-'Used data'!M142),IF(AND('Used data'!L142="Yes",'Used data'!J142=4),0.88*'Used data'!M142+(1-'Used data'!M142),IF(AND('Used data'!L142="Yes",'Used data'!J142&gt;4.99999999),0.9*'Used data'!M142+(1-'Used data'!M142),1)))))</f>
        <v>1</v>
      </c>
      <c r="N142" s="11">
        <f>IF('Used data'!N142="Irrelevant",1,IF(AND(OR(I142="Motorway link",I142="Exit diverge",I142="Entrance merge"),'Used data'!N142&lt;3),1+(3-'Used data'!N142)*0.09333333,1))</f>
        <v>1</v>
      </c>
      <c r="O142" s="11">
        <f>IF('Used data'!N142="Irrelevant",1,IF(AND(OR(I142="Motorway link",I142="Exit diverge",I142="Entrance merge"),'Used data'!N142&lt;3),1+(3-'Used data'!N142)*0.19666667,1))</f>
        <v>1</v>
      </c>
      <c r="P142" s="11">
        <f>IF('Used data'!O142="Irrelevant",1,IF(AND(OR(I142="Motorway link",I142="Exit diverge",I142="Entrance merge"),'Used data'!O142&lt;3.00000001),1+(0.5-'Used data'!O142)*0.04,IF(AND(OR(I142="Exit ramp",I142="Entrance ramp"),'Used data'!O142&lt;3.00000001),1+(0.5-'Used data'!O142)*0.08,IF(OR(I142="Motorway link",I142="Exit diverge",I142="Entrance merge"),0.9,0.8))))</f>
        <v>1</v>
      </c>
      <c r="Q142" s="11">
        <f>IF('Used data'!P142="Irrelevant",1,IF(AND(OR(I142="Motorway link",I142="Exit diverge",I142="Entrance merge"),'Used data'!P142&lt;11.00000001),1+(5-'Used data'!P142)*0.01,0.94))</f>
        <v>1</v>
      </c>
      <c r="R142" s="11">
        <f>IF(OR('Used data'!Q142="Irrelevant",'Used data'!R142="Irrelevant",'Used data'!Q142="Straight"),1,IF(AND(OR(I142="Motorway link",I142="Exit diverge",I142="Entrance merge"),'Used data'!Q142&lt;4000),(EXP(0.1096*1746.5/'Used data'!Q142)/EXP(0.1096*1746.5/4000))*('Used data'!R142/1000)/G142+(G142-'Used data'!R142/1000)/G142,1))</f>
        <v>1</v>
      </c>
      <c r="S142" s="11">
        <f>IF(OR('Used data'!S142="Irrelevant",'Used data'!T142="Irrelevant",'Used data'!S142="Straight"),1,IF(AND(OR(I142="Motorway link",I142="Exit diverge",I142="Entrance merge"),'Used data'!S142&lt;4000),(EXP(0.1096*1746.5/'Used data'!S142)/EXP(0.1096*1746.5/4000))*('Used data'!T142/1000)/G142+(G142-'Used data'!T142/1000)/G142,1))</f>
        <v>1</v>
      </c>
      <c r="T142" s="11">
        <f>IF('Used data'!U142="Irrelevant",1,IF(AND(OR(I142="Motorway link",I142="Exit diverge",I142="Entrance merge",I142="Exit ramp",I142="Entrance ramp"),'Used data'!U142="Yes"),0.95,1))</f>
        <v>1</v>
      </c>
      <c r="U142" s="11">
        <f>IF('Used data'!U142="Irrelevant",1,IF(AND(OR(I142="Motorway link",I142="Exit diverge",I142="Entrance merge",I142="Exit ramp",I142="Entrance ramp"),'Used data'!U142="Yes"),0.96,1))</f>
        <v>1</v>
      </c>
      <c r="V142" s="11">
        <f>IF('Used data'!U142="Irrelevant",1,IF(AND(OR(I142="Motorway link",I142="Exit diverge",I142="Entrance merge",I142="Exit ramp",I142="Entrance ramp"),'Used data'!U142="Yes"),0.79,1))</f>
        <v>1</v>
      </c>
      <c r="W142" s="11">
        <f>IF('Used data'!U142="Irrelevant",1,IF(AND(OR(I142="Motorway link",I142="Exit diverge",I142="Entrance merge",I142="Exit ramp",I142="Entrance ramp"),'Used data'!U142="Yes"),0.94,1))</f>
        <v>1</v>
      </c>
      <c r="X142" s="11">
        <f>IF('Used data'!U142="Irrelevant",1,IF(AND(OR(I142="Motorway link",I142="Exit diverge",I142="Entrance merge",I142="Exit ramp",I142="Entrance ramp"),'Used data'!U142="Yes"),0.97,1))</f>
        <v>1</v>
      </c>
      <c r="Y142" s="11">
        <f>IF(AND(I142="Exit ramp",'Used data'!V142="2-curved diamond ramp"),1.32,IF(AND(I142="Exit ramp",'Used data'!V142="S-shaped ramp"),2.05,IF(AND(I142="Exit ramp",'Used data'!V142="U-shaped ramp"),4.11,IF(AND(I142="Exit ramp",'Used data'!V142="Flyover hook ramp"),5.15,IF(AND(I142="Exit ramp",'Used data'!V142="Directional ramp"),1.07,IF(AND(I142="Entrance ramp",'Used data'!V142="2-curved diamond ramp"),0.93,IF(AND(I142="Entrance ramp",'Used data'!V142="S-shaped ramp"),2.48,IF(AND(I142="Entrance ramp",'Used data'!V142="U-shaped ramp"),4.15,IF(AND(I142="Entrance ramp",'Used data'!V142="Flyover hook ramp"),5.26,IF(AND(I142="Entrance ramp",'Used data'!V142="Directional ramp"),1.42,1))))))))))</f>
        <v>1</v>
      </c>
      <c r="Z142" s="11">
        <f>IF(OR('Used data'!W142="Straight",'Used data'!W142="Irrelevant",'Used data'!X142="Irrelevant",'Used data'!Y142="Irrelevant"),1,1+1.545*1000/32.2*((('Used data'!Y142*3268/3600)/('Used data'!W142/0.306))^2)*('Used data'!X142/1000)/G142)</f>
        <v>1</v>
      </c>
      <c r="AA142" s="11">
        <f>IF(OR('Used data'!W142="Straight",'Used data'!W142="Irrelevant",'Used data'!X142="Irrelevant",'Used data'!Y142="Irrelevant"),1,1+1.961*1000/32.2*((('Used data'!Y142*3268/3600)/('Used data'!W142/0.306))^2)*('Used data'!X142/1000)/G142)</f>
        <v>1</v>
      </c>
      <c r="AB142" s="11">
        <f>IF(OR('Used data'!Z142="Straight",'Used data'!Z142="Irrelevant",'Used data'!AA142="Irrelevant",'Used data'!AB142="Irrelevant"),1,1+1.545*1000/32.2*((('Used data'!AB142*3268/3600)/('Used data'!Z142/0.306))^2)*('Used data'!AA142/1000)/G142)</f>
        <v>1</v>
      </c>
      <c r="AC142" s="11">
        <f>IF(OR('Used data'!Z142="Straight",'Used data'!Z142="Irrelevant",'Used data'!AA142="Irrelevant",'Used data'!AB142="Irrelevant"),1,1+1.961*1000/32.2*((('Used data'!AB142*3268/3600)/('Used data'!Z142/0.306))^2)*('Used data'!AA142/1000)/G142)</f>
        <v>1</v>
      </c>
      <c r="AD142" s="11">
        <f>IF(OR('Used data'!AC142="Irrelevant",'Used data'!AC142="No"),1,IF(AND('Used data'!AC142="Yes",OR('Used data'!Q142&lt;301,'Used data'!S142&lt;301)),1-(0.5*('Used data'!R142+'Used data'!T142)/('Used data'!G142*1000)),IF(AND('Used data'!AC142="Yes",OR('Used data'!Q142&lt;601,'Used data'!S142&lt;601)),1-(0.25*('Used data'!R142+'Used data'!T142)/('Used data'!G142*1000)),1)))</f>
        <v>1</v>
      </c>
      <c r="AE142" s="11">
        <f>IF(OR('Used data'!AC142="Irrelevant",'Used data'!AC142="No"),1,IF(AND('Used data'!AC142="Yes",OR('Used data'!Q142&lt;301,'Used data'!S142&lt;301)),1-(0.4*('Used data'!R142+'Used data'!T142)/('Used data'!G142*1000)),IF(AND('Used data'!AC142="Yes",OR('Used data'!Q142&lt;601,'Used data'!S142&lt;601)),1-(0.2*('Used data'!R142+'Used data'!T142)/('Used data'!G142*1000)),1)))</f>
        <v>1</v>
      </c>
      <c r="AF142" s="11">
        <f>IF('Used data'!AD142="110 kph",0.79,1)</f>
        <v>1</v>
      </c>
      <c r="AG142" s="11">
        <f>IF('Used data'!AD142="110 kph",0.94,1)</f>
        <v>1</v>
      </c>
      <c r="AH142" s="11">
        <f>IF('Used data'!AD142="110 kph",0.66,1)</f>
        <v>1</v>
      </c>
      <c r="AI142" s="11">
        <f>IF('Used data'!AD142="110 kph",0.82,1)</f>
        <v>1</v>
      </c>
      <c r="AJ142" s="11">
        <f>IF(AND('Used data'!AE142="Yes",I142="Entrance merge"),0.65*'Used data'!AF142+1-'Used data'!AF142,1)</f>
        <v>1</v>
      </c>
      <c r="AK142" s="12" t="str">
        <f t="shared" si="14"/>
        <v/>
      </c>
      <c r="AL142" s="12" t="str">
        <f t="shared" si="15"/>
        <v/>
      </c>
      <c r="AM142" s="12" t="str">
        <f t="shared" si="16"/>
        <v/>
      </c>
      <c r="AN142" s="12" t="str">
        <f t="shared" si="17"/>
        <v/>
      </c>
      <c r="AO142" s="12" t="str">
        <f t="shared" si="18"/>
        <v/>
      </c>
      <c r="AP142" s="12" t="str">
        <f t="shared" si="19"/>
        <v/>
      </c>
      <c r="AQ142" s="4" t="str">
        <f t="shared" si="20"/>
        <v/>
      </c>
    </row>
    <row r="143" spans="1:43" x14ac:dyDescent="0.3">
      <c r="A143" s="4" t="str">
        <f>IF('Input data'!A158="","",'Input data'!A158)</f>
        <v/>
      </c>
      <c r="B143" s="4" t="str">
        <f>IF('Input data'!B158="","",'Input data'!B158)</f>
        <v/>
      </c>
      <c r="C143" s="4" t="str">
        <f>IF('Input data'!C158="","",'Input data'!C158)</f>
        <v/>
      </c>
      <c r="D143" s="4" t="str">
        <f>IF('Input data'!D158="","",'Input data'!D158)</f>
        <v/>
      </c>
      <c r="E143" s="4" t="str">
        <f>IF('Input data'!E158="","",'Input data'!E158)</f>
        <v/>
      </c>
      <c r="F143" s="4" t="str">
        <f>IF('Input data'!F158="","",'Input data'!F158)</f>
        <v/>
      </c>
      <c r="G143" s="4">
        <f>IF('Input data'!G158="","",'Input data'!G158)</f>
        <v>0</v>
      </c>
      <c r="H143" s="4" t="str">
        <f>IF('Input data'!H158&gt;0.5,'Input data'!H158,"")</f>
        <v/>
      </c>
      <c r="I143" s="4" t="str">
        <f>IF('Input data'!I158="","",'Input data'!I158)</f>
        <v/>
      </c>
      <c r="J143" s="11">
        <f>IF('Used data'!J143="Irrelevant",1,IF('Used data'!J143&gt;3,1.2,1))</f>
        <v>1</v>
      </c>
      <c r="K143" s="11">
        <f>IF('Used data'!K143="Irrelevant",1,IF(AND(OR(I143="Motorway link",I143="Exit diverge",I143="Entrance merge"),'Used data'!K143&lt;3.5),1+(3.5-'Used data'!K143)*0.12,IF(AND(OR(I143="Exit ramp",I143="Entrance ramp"),'Used data'!K143&lt;3.5),1+(3.5-'Used data'!K143)*0.16,1)))</f>
        <v>1</v>
      </c>
      <c r="L143" s="11">
        <f>IF('Used data'!L143="Irrelevant",1,IF(AND('Used data'!L143="Yes",'Used data'!J143=2),0.6*'Used data'!M143+(1-'Used data'!M143),IF(AND('Used data'!L143="Yes",'Used data'!J143=3),0.7*'Used data'!M143+(1-'Used data'!M143),IF(AND('Used data'!L143="Yes",'Used data'!J143=4),0.76*'Used data'!M143+(1-'Used data'!M143),IF(AND('Used data'!L143="Yes",'Used data'!J143&gt;4.99999999),0.8*'Used data'!M143+(1-'Used data'!M143),1)))))</f>
        <v>1</v>
      </c>
      <c r="M143" s="11">
        <f>IF('Used data'!L143="Irrelevant",1,IF(AND('Used data'!L143="Yes",'Used data'!J143=2),0.8*'Used data'!M143+(1-'Used data'!M143),IF(AND('Used data'!L143="Yes",'Used data'!J143=3),0.85*'Used data'!M143+(1-'Used data'!M143),IF(AND('Used data'!L143="Yes",'Used data'!J143=4),0.88*'Used data'!M143+(1-'Used data'!M143),IF(AND('Used data'!L143="Yes",'Used data'!J143&gt;4.99999999),0.9*'Used data'!M143+(1-'Used data'!M143),1)))))</f>
        <v>1</v>
      </c>
      <c r="N143" s="11">
        <f>IF('Used data'!N143="Irrelevant",1,IF(AND(OR(I143="Motorway link",I143="Exit diverge",I143="Entrance merge"),'Used data'!N143&lt;3),1+(3-'Used data'!N143)*0.09333333,1))</f>
        <v>1</v>
      </c>
      <c r="O143" s="11">
        <f>IF('Used data'!N143="Irrelevant",1,IF(AND(OR(I143="Motorway link",I143="Exit diverge",I143="Entrance merge"),'Used data'!N143&lt;3),1+(3-'Used data'!N143)*0.19666667,1))</f>
        <v>1</v>
      </c>
      <c r="P143" s="11">
        <f>IF('Used data'!O143="Irrelevant",1,IF(AND(OR(I143="Motorway link",I143="Exit diverge",I143="Entrance merge"),'Used data'!O143&lt;3.00000001),1+(0.5-'Used data'!O143)*0.04,IF(AND(OR(I143="Exit ramp",I143="Entrance ramp"),'Used data'!O143&lt;3.00000001),1+(0.5-'Used data'!O143)*0.08,IF(OR(I143="Motorway link",I143="Exit diverge",I143="Entrance merge"),0.9,0.8))))</f>
        <v>1</v>
      </c>
      <c r="Q143" s="11">
        <f>IF('Used data'!P143="Irrelevant",1,IF(AND(OR(I143="Motorway link",I143="Exit diverge",I143="Entrance merge"),'Used data'!P143&lt;11.00000001),1+(5-'Used data'!P143)*0.01,0.94))</f>
        <v>1</v>
      </c>
      <c r="R143" s="11">
        <f>IF(OR('Used data'!Q143="Irrelevant",'Used data'!R143="Irrelevant",'Used data'!Q143="Straight"),1,IF(AND(OR(I143="Motorway link",I143="Exit diverge",I143="Entrance merge"),'Used data'!Q143&lt;4000),(EXP(0.1096*1746.5/'Used data'!Q143)/EXP(0.1096*1746.5/4000))*('Used data'!R143/1000)/G143+(G143-'Used data'!R143/1000)/G143,1))</f>
        <v>1</v>
      </c>
      <c r="S143" s="11">
        <f>IF(OR('Used data'!S143="Irrelevant",'Used data'!T143="Irrelevant",'Used data'!S143="Straight"),1,IF(AND(OR(I143="Motorway link",I143="Exit diverge",I143="Entrance merge"),'Used data'!S143&lt;4000),(EXP(0.1096*1746.5/'Used data'!S143)/EXP(0.1096*1746.5/4000))*('Used data'!T143/1000)/G143+(G143-'Used data'!T143/1000)/G143,1))</f>
        <v>1</v>
      </c>
      <c r="T143" s="11">
        <f>IF('Used data'!U143="Irrelevant",1,IF(AND(OR(I143="Motorway link",I143="Exit diverge",I143="Entrance merge",I143="Exit ramp",I143="Entrance ramp"),'Used data'!U143="Yes"),0.95,1))</f>
        <v>1</v>
      </c>
      <c r="U143" s="11">
        <f>IF('Used data'!U143="Irrelevant",1,IF(AND(OR(I143="Motorway link",I143="Exit diverge",I143="Entrance merge",I143="Exit ramp",I143="Entrance ramp"),'Used data'!U143="Yes"),0.96,1))</f>
        <v>1</v>
      </c>
      <c r="V143" s="11">
        <f>IF('Used data'!U143="Irrelevant",1,IF(AND(OR(I143="Motorway link",I143="Exit diverge",I143="Entrance merge",I143="Exit ramp",I143="Entrance ramp"),'Used data'!U143="Yes"),0.79,1))</f>
        <v>1</v>
      </c>
      <c r="W143" s="11">
        <f>IF('Used data'!U143="Irrelevant",1,IF(AND(OR(I143="Motorway link",I143="Exit diverge",I143="Entrance merge",I143="Exit ramp",I143="Entrance ramp"),'Used data'!U143="Yes"),0.94,1))</f>
        <v>1</v>
      </c>
      <c r="X143" s="11">
        <f>IF('Used data'!U143="Irrelevant",1,IF(AND(OR(I143="Motorway link",I143="Exit diverge",I143="Entrance merge",I143="Exit ramp",I143="Entrance ramp"),'Used data'!U143="Yes"),0.97,1))</f>
        <v>1</v>
      </c>
      <c r="Y143" s="11">
        <f>IF(AND(I143="Exit ramp",'Used data'!V143="2-curved diamond ramp"),1.32,IF(AND(I143="Exit ramp",'Used data'!V143="S-shaped ramp"),2.05,IF(AND(I143="Exit ramp",'Used data'!V143="U-shaped ramp"),4.11,IF(AND(I143="Exit ramp",'Used data'!V143="Flyover hook ramp"),5.15,IF(AND(I143="Exit ramp",'Used data'!V143="Directional ramp"),1.07,IF(AND(I143="Entrance ramp",'Used data'!V143="2-curved diamond ramp"),0.93,IF(AND(I143="Entrance ramp",'Used data'!V143="S-shaped ramp"),2.48,IF(AND(I143="Entrance ramp",'Used data'!V143="U-shaped ramp"),4.15,IF(AND(I143="Entrance ramp",'Used data'!V143="Flyover hook ramp"),5.26,IF(AND(I143="Entrance ramp",'Used data'!V143="Directional ramp"),1.42,1))))))))))</f>
        <v>1</v>
      </c>
      <c r="Z143" s="11">
        <f>IF(OR('Used data'!W143="Straight",'Used data'!W143="Irrelevant",'Used data'!X143="Irrelevant",'Used data'!Y143="Irrelevant"),1,1+1.545*1000/32.2*((('Used data'!Y143*3268/3600)/('Used data'!W143/0.306))^2)*('Used data'!X143/1000)/G143)</f>
        <v>1</v>
      </c>
      <c r="AA143" s="11">
        <f>IF(OR('Used data'!W143="Straight",'Used data'!W143="Irrelevant",'Used data'!X143="Irrelevant",'Used data'!Y143="Irrelevant"),1,1+1.961*1000/32.2*((('Used data'!Y143*3268/3600)/('Used data'!W143/0.306))^2)*('Used data'!X143/1000)/G143)</f>
        <v>1</v>
      </c>
      <c r="AB143" s="11">
        <f>IF(OR('Used data'!Z143="Straight",'Used data'!Z143="Irrelevant",'Used data'!AA143="Irrelevant",'Used data'!AB143="Irrelevant"),1,1+1.545*1000/32.2*((('Used data'!AB143*3268/3600)/('Used data'!Z143/0.306))^2)*('Used data'!AA143/1000)/G143)</f>
        <v>1</v>
      </c>
      <c r="AC143" s="11">
        <f>IF(OR('Used data'!Z143="Straight",'Used data'!Z143="Irrelevant",'Used data'!AA143="Irrelevant",'Used data'!AB143="Irrelevant"),1,1+1.961*1000/32.2*((('Used data'!AB143*3268/3600)/('Used data'!Z143/0.306))^2)*('Used data'!AA143/1000)/G143)</f>
        <v>1</v>
      </c>
      <c r="AD143" s="11">
        <f>IF(OR('Used data'!AC143="Irrelevant",'Used data'!AC143="No"),1,IF(AND('Used data'!AC143="Yes",OR('Used data'!Q143&lt;301,'Used data'!S143&lt;301)),1-(0.5*('Used data'!R143+'Used data'!T143)/('Used data'!G143*1000)),IF(AND('Used data'!AC143="Yes",OR('Used data'!Q143&lt;601,'Used data'!S143&lt;601)),1-(0.25*('Used data'!R143+'Used data'!T143)/('Used data'!G143*1000)),1)))</f>
        <v>1</v>
      </c>
      <c r="AE143" s="11">
        <f>IF(OR('Used data'!AC143="Irrelevant",'Used data'!AC143="No"),1,IF(AND('Used data'!AC143="Yes",OR('Used data'!Q143&lt;301,'Used data'!S143&lt;301)),1-(0.4*('Used data'!R143+'Used data'!T143)/('Used data'!G143*1000)),IF(AND('Used data'!AC143="Yes",OR('Used data'!Q143&lt;601,'Used data'!S143&lt;601)),1-(0.2*('Used data'!R143+'Used data'!T143)/('Used data'!G143*1000)),1)))</f>
        <v>1</v>
      </c>
      <c r="AF143" s="11">
        <f>IF('Used data'!AD143="110 kph",0.79,1)</f>
        <v>1</v>
      </c>
      <c r="AG143" s="11">
        <f>IF('Used data'!AD143="110 kph",0.94,1)</f>
        <v>1</v>
      </c>
      <c r="AH143" s="11">
        <f>IF('Used data'!AD143="110 kph",0.66,1)</f>
        <v>1</v>
      </c>
      <c r="AI143" s="11">
        <f>IF('Used data'!AD143="110 kph",0.82,1)</f>
        <v>1</v>
      </c>
      <c r="AJ143" s="11">
        <f>IF(AND('Used data'!AE143="Yes",I143="Entrance merge"),0.65*'Used data'!AF143+1-'Used data'!AF143,1)</f>
        <v>1</v>
      </c>
      <c r="AK143" s="12" t="str">
        <f t="shared" si="14"/>
        <v/>
      </c>
      <c r="AL143" s="12" t="str">
        <f t="shared" si="15"/>
        <v/>
      </c>
      <c r="AM143" s="12" t="str">
        <f t="shared" si="16"/>
        <v/>
      </c>
      <c r="AN143" s="12" t="str">
        <f t="shared" si="17"/>
        <v/>
      </c>
      <c r="AO143" s="12" t="str">
        <f t="shared" si="18"/>
        <v/>
      </c>
      <c r="AP143" s="12" t="str">
        <f t="shared" si="19"/>
        <v/>
      </c>
      <c r="AQ143" s="4" t="str">
        <f t="shared" si="20"/>
        <v/>
      </c>
    </row>
    <row r="144" spans="1:43" x14ac:dyDescent="0.3">
      <c r="A144" s="4" t="str">
        <f>IF('Input data'!A159="","",'Input data'!A159)</f>
        <v/>
      </c>
      <c r="B144" s="4" t="str">
        <f>IF('Input data'!B159="","",'Input data'!B159)</f>
        <v/>
      </c>
      <c r="C144" s="4" t="str">
        <f>IF('Input data'!C159="","",'Input data'!C159)</f>
        <v/>
      </c>
      <c r="D144" s="4" t="str">
        <f>IF('Input data'!D159="","",'Input data'!D159)</f>
        <v/>
      </c>
      <c r="E144" s="4" t="str">
        <f>IF('Input data'!E159="","",'Input data'!E159)</f>
        <v/>
      </c>
      <c r="F144" s="4" t="str">
        <f>IF('Input data'!F159="","",'Input data'!F159)</f>
        <v/>
      </c>
      <c r="G144" s="4">
        <f>IF('Input data'!G159="","",'Input data'!G159)</f>
        <v>0</v>
      </c>
      <c r="H144" s="4" t="str">
        <f>IF('Input data'!H159&gt;0.5,'Input data'!H159,"")</f>
        <v/>
      </c>
      <c r="I144" s="4" t="str">
        <f>IF('Input data'!I159="","",'Input data'!I159)</f>
        <v/>
      </c>
      <c r="J144" s="11">
        <f>IF('Used data'!J144="Irrelevant",1,IF('Used data'!J144&gt;3,1.2,1))</f>
        <v>1</v>
      </c>
      <c r="K144" s="11">
        <f>IF('Used data'!K144="Irrelevant",1,IF(AND(OR(I144="Motorway link",I144="Exit diverge",I144="Entrance merge"),'Used data'!K144&lt;3.5),1+(3.5-'Used data'!K144)*0.12,IF(AND(OR(I144="Exit ramp",I144="Entrance ramp"),'Used data'!K144&lt;3.5),1+(3.5-'Used data'!K144)*0.16,1)))</f>
        <v>1</v>
      </c>
      <c r="L144" s="11">
        <f>IF('Used data'!L144="Irrelevant",1,IF(AND('Used data'!L144="Yes",'Used data'!J144=2),0.6*'Used data'!M144+(1-'Used data'!M144),IF(AND('Used data'!L144="Yes",'Used data'!J144=3),0.7*'Used data'!M144+(1-'Used data'!M144),IF(AND('Used data'!L144="Yes",'Used data'!J144=4),0.76*'Used data'!M144+(1-'Used data'!M144),IF(AND('Used data'!L144="Yes",'Used data'!J144&gt;4.99999999),0.8*'Used data'!M144+(1-'Used data'!M144),1)))))</f>
        <v>1</v>
      </c>
      <c r="M144" s="11">
        <f>IF('Used data'!L144="Irrelevant",1,IF(AND('Used data'!L144="Yes",'Used data'!J144=2),0.8*'Used data'!M144+(1-'Used data'!M144),IF(AND('Used data'!L144="Yes",'Used data'!J144=3),0.85*'Used data'!M144+(1-'Used data'!M144),IF(AND('Used data'!L144="Yes",'Used data'!J144=4),0.88*'Used data'!M144+(1-'Used data'!M144),IF(AND('Used data'!L144="Yes",'Used data'!J144&gt;4.99999999),0.9*'Used data'!M144+(1-'Used data'!M144),1)))))</f>
        <v>1</v>
      </c>
      <c r="N144" s="11">
        <f>IF('Used data'!N144="Irrelevant",1,IF(AND(OR(I144="Motorway link",I144="Exit diverge",I144="Entrance merge"),'Used data'!N144&lt;3),1+(3-'Used data'!N144)*0.09333333,1))</f>
        <v>1</v>
      </c>
      <c r="O144" s="11">
        <f>IF('Used data'!N144="Irrelevant",1,IF(AND(OR(I144="Motorway link",I144="Exit diverge",I144="Entrance merge"),'Used data'!N144&lt;3),1+(3-'Used data'!N144)*0.19666667,1))</f>
        <v>1</v>
      </c>
      <c r="P144" s="11">
        <f>IF('Used data'!O144="Irrelevant",1,IF(AND(OR(I144="Motorway link",I144="Exit diverge",I144="Entrance merge"),'Used data'!O144&lt;3.00000001),1+(0.5-'Used data'!O144)*0.04,IF(AND(OR(I144="Exit ramp",I144="Entrance ramp"),'Used data'!O144&lt;3.00000001),1+(0.5-'Used data'!O144)*0.08,IF(OR(I144="Motorway link",I144="Exit diverge",I144="Entrance merge"),0.9,0.8))))</f>
        <v>1</v>
      </c>
      <c r="Q144" s="11">
        <f>IF('Used data'!P144="Irrelevant",1,IF(AND(OR(I144="Motorway link",I144="Exit diverge",I144="Entrance merge"),'Used data'!P144&lt;11.00000001),1+(5-'Used data'!P144)*0.01,0.94))</f>
        <v>1</v>
      </c>
      <c r="R144" s="11">
        <f>IF(OR('Used data'!Q144="Irrelevant",'Used data'!R144="Irrelevant",'Used data'!Q144="Straight"),1,IF(AND(OR(I144="Motorway link",I144="Exit diverge",I144="Entrance merge"),'Used data'!Q144&lt;4000),(EXP(0.1096*1746.5/'Used data'!Q144)/EXP(0.1096*1746.5/4000))*('Used data'!R144/1000)/G144+(G144-'Used data'!R144/1000)/G144,1))</f>
        <v>1</v>
      </c>
      <c r="S144" s="11">
        <f>IF(OR('Used data'!S144="Irrelevant",'Used data'!T144="Irrelevant",'Used data'!S144="Straight"),1,IF(AND(OR(I144="Motorway link",I144="Exit diverge",I144="Entrance merge"),'Used data'!S144&lt;4000),(EXP(0.1096*1746.5/'Used data'!S144)/EXP(0.1096*1746.5/4000))*('Used data'!T144/1000)/G144+(G144-'Used data'!T144/1000)/G144,1))</f>
        <v>1</v>
      </c>
      <c r="T144" s="11">
        <f>IF('Used data'!U144="Irrelevant",1,IF(AND(OR(I144="Motorway link",I144="Exit diverge",I144="Entrance merge",I144="Exit ramp",I144="Entrance ramp"),'Used data'!U144="Yes"),0.95,1))</f>
        <v>1</v>
      </c>
      <c r="U144" s="11">
        <f>IF('Used data'!U144="Irrelevant",1,IF(AND(OR(I144="Motorway link",I144="Exit diverge",I144="Entrance merge",I144="Exit ramp",I144="Entrance ramp"),'Used data'!U144="Yes"),0.96,1))</f>
        <v>1</v>
      </c>
      <c r="V144" s="11">
        <f>IF('Used data'!U144="Irrelevant",1,IF(AND(OR(I144="Motorway link",I144="Exit diverge",I144="Entrance merge",I144="Exit ramp",I144="Entrance ramp"),'Used data'!U144="Yes"),0.79,1))</f>
        <v>1</v>
      </c>
      <c r="W144" s="11">
        <f>IF('Used data'!U144="Irrelevant",1,IF(AND(OR(I144="Motorway link",I144="Exit diverge",I144="Entrance merge",I144="Exit ramp",I144="Entrance ramp"),'Used data'!U144="Yes"),0.94,1))</f>
        <v>1</v>
      </c>
      <c r="X144" s="11">
        <f>IF('Used data'!U144="Irrelevant",1,IF(AND(OR(I144="Motorway link",I144="Exit diverge",I144="Entrance merge",I144="Exit ramp",I144="Entrance ramp"),'Used data'!U144="Yes"),0.97,1))</f>
        <v>1</v>
      </c>
      <c r="Y144" s="11">
        <f>IF(AND(I144="Exit ramp",'Used data'!V144="2-curved diamond ramp"),1.32,IF(AND(I144="Exit ramp",'Used data'!V144="S-shaped ramp"),2.05,IF(AND(I144="Exit ramp",'Used data'!V144="U-shaped ramp"),4.11,IF(AND(I144="Exit ramp",'Used data'!V144="Flyover hook ramp"),5.15,IF(AND(I144="Exit ramp",'Used data'!V144="Directional ramp"),1.07,IF(AND(I144="Entrance ramp",'Used data'!V144="2-curved diamond ramp"),0.93,IF(AND(I144="Entrance ramp",'Used data'!V144="S-shaped ramp"),2.48,IF(AND(I144="Entrance ramp",'Used data'!V144="U-shaped ramp"),4.15,IF(AND(I144="Entrance ramp",'Used data'!V144="Flyover hook ramp"),5.26,IF(AND(I144="Entrance ramp",'Used data'!V144="Directional ramp"),1.42,1))))))))))</f>
        <v>1</v>
      </c>
      <c r="Z144" s="11">
        <f>IF(OR('Used data'!W144="Straight",'Used data'!W144="Irrelevant",'Used data'!X144="Irrelevant",'Used data'!Y144="Irrelevant"),1,1+1.545*1000/32.2*((('Used data'!Y144*3268/3600)/('Used data'!W144/0.306))^2)*('Used data'!X144/1000)/G144)</f>
        <v>1</v>
      </c>
      <c r="AA144" s="11">
        <f>IF(OR('Used data'!W144="Straight",'Used data'!W144="Irrelevant",'Used data'!X144="Irrelevant",'Used data'!Y144="Irrelevant"),1,1+1.961*1000/32.2*((('Used data'!Y144*3268/3600)/('Used data'!W144/0.306))^2)*('Used data'!X144/1000)/G144)</f>
        <v>1</v>
      </c>
      <c r="AB144" s="11">
        <f>IF(OR('Used data'!Z144="Straight",'Used data'!Z144="Irrelevant",'Used data'!AA144="Irrelevant",'Used data'!AB144="Irrelevant"),1,1+1.545*1000/32.2*((('Used data'!AB144*3268/3600)/('Used data'!Z144/0.306))^2)*('Used data'!AA144/1000)/G144)</f>
        <v>1</v>
      </c>
      <c r="AC144" s="11">
        <f>IF(OR('Used data'!Z144="Straight",'Used data'!Z144="Irrelevant",'Used data'!AA144="Irrelevant",'Used data'!AB144="Irrelevant"),1,1+1.961*1000/32.2*((('Used data'!AB144*3268/3600)/('Used data'!Z144/0.306))^2)*('Used data'!AA144/1000)/G144)</f>
        <v>1</v>
      </c>
      <c r="AD144" s="11">
        <f>IF(OR('Used data'!AC144="Irrelevant",'Used data'!AC144="No"),1,IF(AND('Used data'!AC144="Yes",OR('Used data'!Q144&lt;301,'Used data'!S144&lt;301)),1-(0.5*('Used data'!R144+'Used data'!T144)/('Used data'!G144*1000)),IF(AND('Used data'!AC144="Yes",OR('Used data'!Q144&lt;601,'Used data'!S144&lt;601)),1-(0.25*('Used data'!R144+'Used data'!T144)/('Used data'!G144*1000)),1)))</f>
        <v>1</v>
      </c>
      <c r="AE144" s="11">
        <f>IF(OR('Used data'!AC144="Irrelevant",'Used data'!AC144="No"),1,IF(AND('Used data'!AC144="Yes",OR('Used data'!Q144&lt;301,'Used data'!S144&lt;301)),1-(0.4*('Used data'!R144+'Used data'!T144)/('Used data'!G144*1000)),IF(AND('Used data'!AC144="Yes",OR('Used data'!Q144&lt;601,'Used data'!S144&lt;601)),1-(0.2*('Used data'!R144+'Used data'!T144)/('Used data'!G144*1000)),1)))</f>
        <v>1</v>
      </c>
      <c r="AF144" s="11">
        <f>IF('Used data'!AD144="110 kph",0.79,1)</f>
        <v>1</v>
      </c>
      <c r="AG144" s="11">
        <f>IF('Used data'!AD144="110 kph",0.94,1)</f>
        <v>1</v>
      </c>
      <c r="AH144" s="11">
        <f>IF('Used data'!AD144="110 kph",0.66,1)</f>
        <v>1</v>
      </c>
      <c r="AI144" s="11">
        <f>IF('Used data'!AD144="110 kph",0.82,1)</f>
        <v>1</v>
      </c>
      <c r="AJ144" s="11">
        <f>IF(AND('Used data'!AE144="Yes",I144="Entrance merge"),0.65*'Used data'!AF144+1-'Used data'!AF144,1)</f>
        <v>1</v>
      </c>
      <c r="AK144" s="12" t="str">
        <f t="shared" si="14"/>
        <v/>
      </c>
      <c r="AL144" s="12" t="str">
        <f t="shared" si="15"/>
        <v/>
      </c>
      <c r="AM144" s="12" t="str">
        <f t="shared" si="16"/>
        <v/>
      </c>
      <c r="AN144" s="12" t="str">
        <f t="shared" si="17"/>
        <v/>
      </c>
      <c r="AO144" s="12" t="str">
        <f t="shared" si="18"/>
        <v/>
      </c>
      <c r="AP144" s="12" t="str">
        <f t="shared" si="19"/>
        <v/>
      </c>
      <c r="AQ144" s="4" t="str">
        <f t="shared" si="20"/>
        <v/>
      </c>
    </row>
    <row r="145" spans="1:43" x14ac:dyDescent="0.3">
      <c r="A145" s="4" t="str">
        <f>IF('Input data'!A160="","",'Input data'!A160)</f>
        <v/>
      </c>
      <c r="B145" s="4" t="str">
        <f>IF('Input data'!B160="","",'Input data'!B160)</f>
        <v/>
      </c>
      <c r="C145" s="4" t="str">
        <f>IF('Input data'!C160="","",'Input data'!C160)</f>
        <v/>
      </c>
      <c r="D145" s="4" t="str">
        <f>IF('Input data'!D160="","",'Input data'!D160)</f>
        <v/>
      </c>
      <c r="E145" s="4" t="str">
        <f>IF('Input data'!E160="","",'Input data'!E160)</f>
        <v/>
      </c>
      <c r="F145" s="4" t="str">
        <f>IF('Input data'!F160="","",'Input data'!F160)</f>
        <v/>
      </c>
      <c r="G145" s="4">
        <f>IF('Input data'!G160="","",'Input data'!G160)</f>
        <v>0</v>
      </c>
      <c r="H145" s="4" t="str">
        <f>IF('Input data'!H160&gt;0.5,'Input data'!H160,"")</f>
        <v/>
      </c>
      <c r="I145" s="4" t="str">
        <f>IF('Input data'!I160="","",'Input data'!I160)</f>
        <v/>
      </c>
      <c r="J145" s="11">
        <f>IF('Used data'!J145="Irrelevant",1,IF('Used data'!J145&gt;3,1.2,1))</f>
        <v>1</v>
      </c>
      <c r="K145" s="11">
        <f>IF('Used data'!K145="Irrelevant",1,IF(AND(OR(I145="Motorway link",I145="Exit diverge",I145="Entrance merge"),'Used data'!K145&lt;3.5),1+(3.5-'Used data'!K145)*0.12,IF(AND(OR(I145="Exit ramp",I145="Entrance ramp"),'Used data'!K145&lt;3.5),1+(3.5-'Used data'!K145)*0.16,1)))</f>
        <v>1</v>
      </c>
      <c r="L145" s="11">
        <f>IF('Used data'!L145="Irrelevant",1,IF(AND('Used data'!L145="Yes",'Used data'!J145=2),0.6*'Used data'!M145+(1-'Used data'!M145),IF(AND('Used data'!L145="Yes",'Used data'!J145=3),0.7*'Used data'!M145+(1-'Used data'!M145),IF(AND('Used data'!L145="Yes",'Used data'!J145=4),0.76*'Used data'!M145+(1-'Used data'!M145),IF(AND('Used data'!L145="Yes",'Used data'!J145&gt;4.99999999),0.8*'Used data'!M145+(1-'Used data'!M145),1)))))</f>
        <v>1</v>
      </c>
      <c r="M145" s="11">
        <f>IF('Used data'!L145="Irrelevant",1,IF(AND('Used data'!L145="Yes",'Used data'!J145=2),0.8*'Used data'!M145+(1-'Used data'!M145),IF(AND('Used data'!L145="Yes",'Used data'!J145=3),0.85*'Used data'!M145+(1-'Used data'!M145),IF(AND('Used data'!L145="Yes",'Used data'!J145=4),0.88*'Used data'!M145+(1-'Used data'!M145),IF(AND('Used data'!L145="Yes",'Used data'!J145&gt;4.99999999),0.9*'Used data'!M145+(1-'Used data'!M145),1)))))</f>
        <v>1</v>
      </c>
      <c r="N145" s="11">
        <f>IF('Used data'!N145="Irrelevant",1,IF(AND(OR(I145="Motorway link",I145="Exit diverge",I145="Entrance merge"),'Used data'!N145&lt;3),1+(3-'Used data'!N145)*0.09333333,1))</f>
        <v>1</v>
      </c>
      <c r="O145" s="11">
        <f>IF('Used data'!N145="Irrelevant",1,IF(AND(OR(I145="Motorway link",I145="Exit diverge",I145="Entrance merge"),'Used data'!N145&lt;3),1+(3-'Used data'!N145)*0.19666667,1))</f>
        <v>1</v>
      </c>
      <c r="P145" s="11">
        <f>IF('Used data'!O145="Irrelevant",1,IF(AND(OR(I145="Motorway link",I145="Exit diverge",I145="Entrance merge"),'Used data'!O145&lt;3.00000001),1+(0.5-'Used data'!O145)*0.04,IF(AND(OR(I145="Exit ramp",I145="Entrance ramp"),'Used data'!O145&lt;3.00000001),1+(0.5-'Used data'!O145)*0.08,IF(OR(I145="Motorway link",I145="Exit diverge",I145="Entrance merge"),0.9,0.8))))</f>
        <v>1</v>
      </c>
      <c r="Q145" s="11">
        <f>IF('Used data'!P145="Irrelevant",1,IF(AND(OR(I145="Motorway link",I145="Exit diverge",I145="Entrance merge"),'Used data'!P145&lt;11.00000001),1+(5-'Used data'!P145)*0.01,0.94))</f>
        <v>1</v>
      </c>
      <c r="R145" s="11">
        <f>IF(OR('Used data'!Q145="Irrelevant",'Used data'!R145="Irrelevant",'Used data'!Q145="Straight"),1,IF(AND(OR(I145="Motorway link",I145="Exit diverge",I145="Entrance merge"),'Used data'!Q145&lt;4000),(EXP(0.1096*1746.5/'Used data'!Q145)/EXP(0.1096*1746.5/4000))*('Used data'!R145/1000)/G145+(G145-'Used data'!R145/1000)/G145,1))</f>
        <v>1</v>
      </c>
      <c r="S145" s="11">
        <f>IF(OR('Used data'!S145="Irrelevant",'Used data'!T145="Irrelevant",'Used data'!S145="Straight"),1,IF(AND(OR(I145="Motorway link",I145="Exit diverge",I145="Entrance merge"),'Used data'!S145&lt;4000),(EXP(0.1096*1746.5/'Used data'!S145)/EXP(0.1096*1746.5/4000))*('Used data'!T145/1000)/G145+(G145-'Used data'!T145/1000)/G145,1))</f>
        <v>1</v>
      </c>
      <c r="T145" s="11">
        <f>IF('Used data'!U145="Irrelevant",1,IF(AND(OR(I145="Motorway link",I145="Exit diverge",I145="Entrance merge",I145="Exit ramp",I145="Entrance ramp"),'Used data'!U145="Yes"),0.95,1))</f>
        <v>1</v>
      </c>
      <c r="U145" s="11">
        <f>IF('Used data'!U145="Irrelevant",1,IF(AND(OR(I145="Motorway link",I145="Exit diverge",I145="Entrance merge",I145="Exit ramp",I145="Entrance ramp"),'Used data'!U145="Yes"),0.96,1))</f>
        <v>1</v>
      </c>
      <c r="V145" s="11">
        <f>IF('Used data'!U145="Irrelevant",1,IF(AND(OR(I145="Motorway link",I145="Exit diverge",I145="Entrance merge",I145="Exit ramp",I145="Entrance ramp"),'Used data'!U145="Yes"),0.79,1))</f>
        <v>1</v>
      </c>
      <c r="W145" s="11">
        <f>IF('Used data'!U145="Irrelevant",1,IF(AND(OR(I145="Motorway link",I145="Exit diverge",I145="Entrance merge",I145="Exit ramp",I145="Entrance ramp"),'Used data'!U145="Yes"),0.94,1))</f>
        <v>1</v>
      </c>
      <c r="X145" s="11">
        <f>IF('Used data'!U145="Irrelevant",1,IF(AND(OR(I145="Motorway link",I145="Exit diverge",I145="Entrance merge",I145="Exit ramp",I145="Entrance ramp"),'Used data'!U145="Yes"),0.97,1))</f>
        <v>1</v>
      </c>
      <c r="Y145" s="11">
        <f>IF(AND(I145="Exit ramp",'Used data'!V145="2-curved diamond ramp"),1.32,IF(AND(I145="Exit ramp",'Used data'!V145="S-shaped ramp"),2.05,IF(AND(I145="Exit ramp",'Used data'!V145="U-shaped ramp"),4.11,IF(AND(I145="Exit ramp",'Used data'!V145="Flyover hook ramp"),5.15,IF(AND(I145="Exit ramp",'Used data'!V145="Directional ramp"),1.07,IF(AND(I145="Entrance ramp",'Used data'!V145="2-curved diamond ramp"),0.93,IF(AND(I145="Entrance ramp",'Used data'!V145="S-shaped ramp"),2.48,IF(AND(I145="Entrance ramp",'Used data'!V145="U-shaped ramp"),4.15,IF(AND(I145="Entrance ramp",'Used data'!V145="Flyover hook ramp"),5.26,IF(AND(I145="Entrance ramp",'Used data'!V145="Directional ramp"),1.42,1))))))))))</f>
        <v>1</v>
      </c>
      <c r="Z145" s="11">
        <f>IF(OR('Used data'!W145="Straight",'Used data'!W145="Irrelevant",'Used data'!X145="Irrelevant",'Used data'!Y145="Irrelevant"),1,1+1.545*1000/32.2*((('Used data'!Y145*3268/3600)/('Used data'!W145/0.306))^2)*('Used data'!X145/1000)/G145)</f>
        <v>1</v>
      </c>
      <c r="AA145" s="11">
        <f>IF(OR('Used data'!W145="Straight",'Used data'!W145="Irrelevant",'Used data'!X145="Irrelevant",'Used data'!Y145="Irrelevant"),1,1+1.961*1000/32.2*((('Used data'!Y145*3268/3600)/('Used data'!W145/0.306))^2)*('Used data'!X145/1000)/G145)</f>
        <v>1</v>
      </c>
      <c r="AB145" s="11">
        <f>IF(OR('Used data'!Z145="Straight",'Used data'!Z145="Irrelevant",'Used data'!AA145="Irrelevant",'Used data'!AB145="Irrelevant"),1,1+1.545*1000/32.2*((('Used data'!AB145*3268/3600)/('Used data'!Z145/0.306))^2)*('Used data'!AA145/1000)/G145)</f>
        <v>1</v>
      </c>
      <c r="AC145" s="11">
        <f>IF(OR('Used data'!Z145="Straight",'Used data'!Z145="Irrelevant",'Used data'!AA145="Irrelevant",'Used data'!AB145="Irrelevant"),1,1+1.961*1000/32.2*((('Used data'!AB145*3268/3600)/('Used data'!Z145/0.306))^2)*('Used data'!AA145/1000)/G145)</f>
        <v>1</v>
      </c>
      <c r="AD145" s="11">
        <f>IF(OR('Used data'!AC145="Irrelevant",'Used data'!AC145="No"),1,IF(AND('Used data'!AC145="Yes",OR('Used data'!Q145&lt;301,'Used data'!S145&lt;301)),1-(0.5*('Used data'!R145+'Used data'!T145)/('Used data'!G145*1000)),IF(AND('Used data'!AC145="Yes",OR('Used data'!Q145&lt;601,'Used data'!S145&lt;601)),1-(0.25*('Used data'!R145+'Used data'!T145)/('Used data'!G145*1000)),1)))</f>
        <v>1</v>
      </c>
      <c r="AE145" s="11">
        <f>IF(OR('Used data'!AC145="Irrelevant",'Used data'!AC145="No"),1,IF(AND('Used data'!AC145="Yes",OR('Used data'!Q145&lt;301,'Used data'!S145&lt;301)),1-(0.4*('Used data'!R145+'Used data'!T145)/('Used data'!G145*1000)),IF(AND('Used data'!AC145="Yes",OR('Used data'!Q145&lt;601,'Used data'!S145&lt;601)),1-(0.2*('Used data'!R145+'Used data'!T145)/('Used data'!G145*1000)),1)))</f>
        <v>1</v>
      </c>
      <c r="AF145" s="11">
        <f>IF('Used data'!AD145="110 kph",0.79,1)</f>
        <v>1</v>
      </c>
      <c r="AG145" s="11">
        <f>IF('Used data'!AD145="110 kph",0.94,1)</f>
        <v>1</v>
      </c>
      <c r="AH145" s="11">
        <f>IF('Used data'!AD145="110 kph",0.66,1)</f>
        <v>1</v>
      </c>
      <c r="AI145" s="11">
        <f>IF('Used data'!AD145="110 kph",0.82,1)</f>
        <v>1</v>
      </c>
      <c r="AJ145" s="11">
        <f>IF(AND('Used data'!AE145="Yes",I145="Entrance merge"),0.65*'Used data'!AF145+1-'Used data'!AF145,1)</f>
        <v>1</v>
      </c>
      <c r="AK145" s="12" t="str">
        <f t="shared" si="14"/>
        <v/>
      </c>
      <c r="AL145" s="12" t="str">
        <f t="shared" si="15"/>
        <v/>
      </c>
      <c r="AM145" s="12" t="str">
        <f t="shared" si="16"/>
        <v/>
      </c>
      <c r="AN145" s="12" t="str">
        <f t="shared" si="17"/>
        <v/>
      </c>
      <c r="AO145" s="12" t="str">
        <f t="shared" si="18"/>
        <v/>
      </c>
      <c r="AP145" s="12" t="str">
        <f t="shared" si="19"/>
        <v/>
      </c>
      <c r="AQ145" s="4" t="str">
        <f t="shared" si="20"/>
        <v/>
      </c>
    </row>
    <row r="146" spans="1:43" x14ac:dyDescent="0.3">
      <c r="A146" s="4" t="str">
        <f>IF('Input data'!A161="","",'Input data'!A161)</f>
        <v/>
      </c>
      <c r="B146" s="4" t="str">
        <f>IF('Input data'!B161="","",'Input data'!B161)</f>
        <v/>
      </c>
      <c r="C146" s="4" t="str">
        <f>IF('Input data'!C161="","",'Input data'!C161)</f>
        <v/>
      </c>
      <c r="D146" s="4" t="str">
        <f>IF('Input data'!D161="","",'Input data'!D161)</f>
        <v/>
      </c>
      <c r="E146" s="4" t="str">
        <f>IF('Input data'!E161="","",'Input data'!E161)</f>
        <v/>
      </c>
      <c r="F146" s="4" t="str">
        <f>IF('Input data'!F161="","",'Input data'!F161)</f>
        <v/>
      </c>
      <c r="G146" s="4">
        <f>IF('Input data'!G161="","",'Input data'!G161)</f>
        <v>0</v>
      </c>
      <c r="H146" s="4" t="str">
        <f>IF('Input data'!H161&gt;0.5,'Input data'!H161,"")</f>
        <v/>
      </c>
      <c r="I146" s="4" t="str">
        <f>IF('Input data'!I161="","",'Input data'!I161)</f>
        <v/>
      </c>
      <c r="J146" s="11">
        <f>IF('Used data'!J146="Irrelevant",1,IF('Used data'!J146&gt;3,1.2,1))</f>
        <v>1</v>
      </c>
      <c r="K146" s="11">
        <f>IF('Used data'!K146="Irrelevant",1,IF(AND(OR(I146="Motorway link",I146="Exit diverge",I146="Entrance merge"),'Used data'!K146&lt;3.5),1+(3.5-'Used data'!K146)*0.12,IF(AND(OR(I146="Exit ramp",I146="Entrance ramp"),'Used data'!K146&lt;3.5),1+(3.5-'Used data'!K146)*0.16,1)))</f>
        <v>1</v>
      </c>
      <c r="L146" s="11">
        <f>IF('Used data'!L146="Irrelevant",1,IF(AND('Used data'!L146="Yes",'Used data'!J146=2),0.6*'Used data'!M146+(1-'Used data'!M146),IF(AND('Used data'!L146="Yes",'Used data'!J146=3),0.7*'Used data'!M146+(1-'Used data'!M146),IF(AND('Used data'!L146="Yes",'Used data'!J146=4),0.76*'Used data'!M146+(1-'Used data'!M146),IF(AND('Used data'!L146="Yes",'Used data'!J146&gt;4.99999999),0.8*'Used data'!M146+(1-'Used data'!M146),1)))))</f>
        <v>1</v>
      </c>
      <c r="M146" s="11">
        <f>IF('Used data'!L146="Irrelevant",1,IF(AND('Used data'!L146="Yes",'Used data'!J146=2),0.8*'Used data'!M146+(1-'Used data'!M146),IF(AND('Used data'!L146="Yes",'Used data'!J146=3),0.85*'Used data'!M146+(1-'Used data'!M146),IF(AND('Used data'!L146="Yes",'Used data'!J146=4),0.88*'Used data'!M146+(1-'Used data'!M146),IF(AND('Used data'!L146="Yes",'Used data'!J146&gt;4.99999999),0.9*'Used data'!M146+(1-'Used data'!M146),1)))))</f>
        <v>1</v>
      </c>
      <c r="N146" s="11">
        <f>IF('Used data'!N146="Irrelevant",1,IF(AND(OR(I146="Motorway link",I146="Exit diverge",I146="Entrance merge"),'Used data'!N146&lt;3),1+(3-'Used data'!N146)*0.09333333,1))</f>
        <v>1</v>
      </c>
      <c r="O146" s="11">
        <f>IF('Used data'!N146="Irrelevant",1,IF(AND(OR(I146="Motorway link",I146="Exit diverge",I146="Entrance merge"),'Used data'!N146&lt;3),1+(3-'Used data'!N146)*0.19666667,1))</f>
        <v>1</v>
      </c>
      <c r="P146" s="11">
        <f>IF('Used data'!O146="Irrelevant",1,IF(AND(OR(I146="Motorway link",I146="Exit diverge",I146="Entrance merge"),'Used data'!O146&lt;3.00000001),1+(0.5-'Used data'!O146)*0.04,IF(AND(OR(I146="Exit ramp",I146="Entrance ramp"),'Used data'!O146&lt;3.00000001),1+(0.5-'Used data'!O146)*0.08,IF(OR(I146="Motorway link",I146="Exit diverge",I146="Entrance merge"),0.9,0.8))))</f>
        <v>1</v>
      </c>
      <c r="Q146" s="11">
        <f>IF('Used data'!P146="Irrelevant",1,IF(AND(OR(I146="Motorway link",I146="Exit diverge",I146="Entrance merge"),'Used data'!P146&lt;11.00000001),1+(5-'Used data'!P146)*0.01,0.94))</f>
        <v>1</v>
      </c>
      <c r="R146" s="11">
        <f>IF(OR('Used data'!Q146="Irrelevant",'Used data'!R146="Irrelevant",'Used data'!Q146="Straight"),1,IF(AND(OR(I146="Motorway link",I146="Exit diverge",I146="Entrance merge"),'Used data'!Q146&lt;4000),(EXP(0.1096*1746.5/'Used data'!Q146)/EXP(0.1096*1746.5/4000))*('Used data'!R146/1000)/G146+(G146-'Used data'!R146/1000)/G146,1))</f>
        <v>1</v>
      </c>
      <c r="S146" s="11">
        <f>IF(OR('Used data'!S146="Irrelevant",'Used data'!T146="Irrelevant",'Used data'!S146="Straight"),1,IF(AND(OR(I146="Motorway link",I146="Exit diverge",I146="Entrance merge"),'Used data'!S146&lt;4000),(EXP(0.1096*1746.5/'Used data'!S146)/EXP(0.1096*1746.5/4000))*('Used data'!T146/1000)/G146+(G146-'Used data'!T146/1000)/G146,1))</f>
        <v>1</v>
      </c>
      <c r="T146" s="11">
        <f>IF('Used data'!U146="Irrelevant",1,IF(AND(OR(I146="Motorway link",I146="Exit diverge",I146="Entrance merge",I146="Exit ramp",I146="Entrance ramp"),'Used data'!U146="Yes"),0.95,1))</f>
        <v>1</v>
      </c>
      <c r="U146" s="11">
        <f>IF('Used data'!U146="Irrelevant",1,IF(AND(OR(I146="Motorway link",I146="Exit diverge",I146="Entrance merge",I146="Exit ramp",I146="Entrance ramp"),'Used data'!U146="Yes"),0.96,1))</f>
        <v>1</v>
      </c>
      <c r="V146" s="11">
        <f>IF('Used data'!U146="Irrelevant",1,IF(AND(OR(I146="Motorway link",I146="Exit diverge",I146="Entrance merge",I146="Exit ramp",I146="Entrance ramp"),'Used data'!U146="Yes"),0.79,1))</f>
        <v>1</v>
      </c>
      <c r="W146" s="11">
        <f>IF('Used data'!U146="Irrelevant",1,IF(AND(OR(I146="Motorway link",I146="Exit diverge",I146="Entrance merge",I146="Exit ramp",I146="Entrance ramp"),'Used data'!U146="Yes"),0.94,1))</f>
        <v>1</v>
      </c>
      <c r="X146" s="11">
        <f>IF('Used data'!U146="Irrelevant",1,IF(AND(OR(I146="Motorway link",I146="Exit diverge",I146="Entrance merge",I146="Exit ramp",I146="Entrance ramp"),'Used data'!U146="Yes"),0.97,1))</f>
        <v>1</v>
      </c>
      <c r="Y146" s="11">
        <f>IF(AND(I146="Exit ramp",'Used data'!V146="2-curved diamond ramp"),1.32,IF(AND(I146="Exit ramp",'Used data'!V146="S-shaped ramp"),2.05,IF(AND(I146="Exit ramp",'Used data'!V146="U-shaped ramp"),4.11,IF(AND(I146="Exit ramp",'Used data'!V146="Flyover hook ramp"),5.15,IF(AND(I146="Exit ramp",'Used data'!V146="Directional ramp"),1.07,IF(AND(I146="Entrance ramp",'Used data'!V146="2-curved diamond ramp"),0.93,IF(AND(I146="Entrance ramp",'Used data'!V146="S-shaped ramp"),2.48,IF(AND(I146="Entrance ramp",'Used data'!V146="U-shaped ramp"),4.15,IF(AND(I146="Entrance ramp",'Used data'!V146="Flyover hook ramp"),5.26,IF(AND(I146="Entrance ramp",'Used data'!V146="Directional ramp"),1.42,1))))))))))</f>
        <v>1</v>
      </c>
      <c r="Z146" s="11">
        <f>IF(OR('Used data'!W146="Straight",'Used data'!W146="Irrelevant",'Used data'!X146="Irrelevant",'Used data'!Y146="Irrelevant"),1,1+1.545*1000/32.2*((('Used data'!Y146*3268/3600)/('Used data'!W146/0.306))^2)*('Used data'!X146/1000)/G146)</f>
        <v>1</v>
      </c>
      <c r="AA146" s="11">
        <f>IF(OR('Used data'!W146="Straight",'Used data'!W146="Irrelevant",'Used data'!X146="Irrelevant",'Used data'!Y146="Irrelevant"),1,1+1.961*1000/32.2*((('Used data'!Y146*3268/3600)/('Used data'!W146/0.306))^2)*('Used data'!X146/1000)/G146)</f>
        <v>1</v>
      </c>
      <c r="AB146" s="11">
        <f>IF(OR('Used data'!Z146="Straight",'Used data'!Z146="Irrelevant",'Used data'!AA146="Irrelevant",'Used data'!AB146="Irrelevant"),1,1+1.545*1000/32.2*((('Used data'!AB146*3268/3600)/('Used data'!Z146/0.306))^2)*('Used data'!AA146/1000)/G146)</f>
        <v>1</v>
      </c>
      <c r="AC146" s="11">
        <f>IF(OR('Used data'!Z146="Straight",'Used data'!Z146="Irrelevant",'Used data'!AA146="Irrelevant",'Used data'!AB146="Irrelevant"),1,1+1.961*1000/32.2*((('Used data'!AB146*3268/3600)/('Used data'!Z146/0.306))^2)*('Used data'!AA146/1000)/G146)</f>
        <v>1</v>
      </c>
      <c r="AD146" s="11">
        <f>IF(OR('Used data'!AC146="Irrelevant",'Used data'!AC146="No"),1,IF(AND('Used data'!AC146="Yes",OR('Used data'!Q146&lt;301,'Used data'!S146&lt;301)),1-(0.5*('Used data'!R146+'Used data'!T146)/('Used data'!G146*1000)),IF(AND('Used data'!AC146="Yes",OR('Used data'!Q146&lt;601,'Used data'!S146&lt;601)),1-(0.25*('Used data'!R146+'Used data'!T146)/('Used data'!G146*1000)),1)))</f>
        <v>1</v>
      </c>
      <c r="AE146" s="11">
        <f>IF(OR('Used data'!AC146="Irrelevant",'Used data'!AC146="No"),1,IF(AND('Used data'!AC146="Yes",OR('Used data'!Q146&lt;301,'Used data'!S146&lt;301)),1-(0.4*('Used data'!R146+'Used data'!T146)/('Used data'!G146*1000)),IF(AND('Used data'!AC146="Yes",OR('Used data'!Q146&lt;601,'Used data'!S146&lt;601)),1-(0.2*('Used data'!R146+'Used data'!T146)/('Used data'!G146*1000)),1)))</f>
        <v>1</v>
      </c>
      <c r="AF146" s="11">
        <f>IF('Used data'!AD146="110 kph",0.79,1)</f>
        <v>1</v>
      </c>
      <c r="AG146" s="11">
        <f>IF('Used data'!AD146="110 kph",0.94,1)</f>
        <v>1</v>
      </c>
      <c r="AH146" s="11">
        <f>IF('Used data'!AD146="110 kph",0.66,1)</f>
        <v>1</v>
      </c>
      <c r="AI146" s="11">
        <f>IF('Used data'!AD146="110 kph",0.82,1)</f>
        <v>1</v>
      </c>
      <c r="AJ146" s="11">
        <f>IF(AND('Used data'!AE146="Yes",I146="Entrance merge"),0.65*'Used data'!AF146+1-'Used data'!AF146,1)</f>
        <v>1</v>
      </c>
      <c r="AK146" s="12" t="str">
        <f t="shared" si="14"/>
        <v/>
      </c>
      <c r="AL146" s="12" t="str">
        <f t="shared" si="15"/>
        <v/>
      </c>
      <c r="AM146" s="12" t="str">
        <f t="shared" si="16"/>
        <v/>
      </c>
      <c r="AN146" s="12" t="str">
        <f t="shared" si="17"/>
        <v/>
      </c>
      <c r="AO146" s="12" t="str">
        <f t="shared" si="18"/>
        <v/>
      </c>
      <c r="AP146" s="12" t="str">
        <f t="shared" si="19"/>
        <v/>
      </c>
      <c r="AQ146" s="4" t="str">
        <f t="shared" si="20"/>
        <v/>
      </c>
    </row>
    <row r="147" spans="1:43" x14ac:dyDescent="0.3">
      <c r="A147" s="4" t="str">
        <f>IF('Input data'!A162="","",'Input data'!A162)</f>
        <v/>
      </c>
      <c r="B147" s="4" t="str">
        <f>IF('Input data'!B162="","",'Input data'!B162)</f>
        <v/>
      </c>
      <c r="C147" s="4" t="str">
        <f>IF('Input data'!C162="","",'Input data'!C162)</f>
        <v/>
      </c>
      <c r="D147" s="4" t="str">
        <f>IF('Input data'!D162="","",'Input data'!D162)</f>
        <v/>
      </c>
      <c r="E147" s="4" t="str">
        <f>IF('Input data'!E162="","",'Input data'!E162)</f>
        <v/>
      </c>
      <c r="F147" s="4" t="str">
        <f>IF('Input data'!F162="","",'Input data'!F162)</f>
        <v/>
      </c>
      <c r="G147" s="4">
        <f>IF('Input data'!G162="","",'Input data'!G162)</f>
        <v>0</v>
      </c>
      <c r="H147" s="4" t="str">
        <f>IF('Input data'!H162&gt;0.5,'Input data'!H162,"")</f>
        <v/>
      </c>
      <c r="I147" s="4" t="str">
        <f>IF('Input data'!I162="","",'Input data'!I162)</f>
        <v/>
      </c>
      <c r="J147" s="11">
        <f>IF('Used data'!J147="Irrelevant",1,IF('Used data'!J147&gt;3,1.2,1))</f>
        <v>1</v>
      </c>
      <c r="K147" s="11">
        <f>IF('Used data'!K147="Irrelevant",1,IF(AND(OR(I147="Motorway link",I147="Exit diverge",I147="Entrance merge"),'Used data'!K147&lt;3.5),1+(3.5-'Used data'!K147)*0.12,IF(AND(OR(I147="Exit ramp",I147="Entrance ramp"),'Used data'!K147&lt;3.5),1+(3.5-'Used data'!K147)*0.16,1)))</f>
        <v>1</v>
      </c>
      <c r="L147" s="11">
        <f>IF('Used data'!L147="Irrelevant",1,IF(AND('Used data'!L147="Yes",'Used data'!J147=2),0.6*'Used data'!M147+(1-'Used data'!M147),IF(AND('Used data'!L147="Yes",'Used data'!J147=3),0.7*'Used data'!M147+(1-'Used data'!M147),IF(AND('Used data'!L147="Yes",'Used data'!J147=4),0.76*'Used data'!M147+(1-'Used data'!M147),IF(AND('Used data'!L147="Yes",'Used data'!J147&gt;4.99999999),0.8*'Used data'!M147+(1-'Used data'!M147),1)))))</f>
        <v>1</v>
      </c>
      <c r="M147" s="11">
        <f>IF('Used data'!L147="Irrelevant",1,IF(AND('Used data'!L147="Yes",'Used data'!J147=2),0.8*'Used data'!M147+(1-'Used data'!M147),IF(AND('Used data'!L147="Yes",'Used data'!J147=3),0.85*'Used data'!M147+(1-'Used data'!M147),IF(AND('Used data'!L147="Yes",'Used data'!J147=4),0.88*'Used data'!M147+(1-'Used data'!M147),IF(AND('Used data'!L147="Yes",'Used data'!J147&gt;4.99999999),0.9*'Used data'!M147+(1-'Used data'!M147),1)))))</f>
        <v>1</v>
      </c>
      <c r="N147" s="11">
        <f>IF('Used data'!N147="Irrelevant",1,IF(AND(OR(I147="Motorway link",I147="Exit diverge",I147="Entrance merge"),'Used data'!N147&lt;3),1+(3-'Used data'!N147)*0.09333333,1))</f>
        <v>1</v>
      </c>
      <c r="O147" s="11">
        <f>IF('Used data'!N147="Irrelevant",1,IF(AND(OR(I147="Motorway link",I147="Exit diverge",I147="Entrance merge"),'Used data'!N147&lt;3),1+(3-'Used data'!N147)*0.19666667,1))</f>
        <v>1</v>
      </c>
      <c r="P147" s="11">
        <f>IF('Used data'!O147="Irrelevant",1,IF(AND(OR(I147="Motorway link",I147="Exit diverge",I147="Entrance merge"),'Used data'!O147&lt;3.00000001),1+(0.5-'Used data'!O147)*0.04,IF(AND(OR(I147="Exit ramp",I147="Entrance ramp"),'Used data'!O147&lt;3.00000001),1+(0.5-'Used data'!O147)*0.08,IF(OR(I147="Motorway link",I147="Exit diverge",I147="Entrance merge"),0.9,0.8))))</f>
        <v>1</v>
      </c>
      <c r="Q147" s="11">
        <f>IF('Used data'!P147="Irrelevant",1,IF(AND(OR(I147="Motorway link",I147="Exit diverge",I147="Entrance merge"),'Used data'!P147&lt;11.00000001),1+(5-'Used data'!P147)*0.01,0.94))</f>
        <v>1</v>
      </c>
      <c r="R147" s="11">
        <f>IF(OR('Used data'!Q147="Irrelevant",'Used data'!R147="Irrelevant",'Used data'!Q147="Straight"),1,IF(AND(OR(I147="Motorway link",I147="Exit diverge",I147="Entrance merge"),'Used data'!Q147&lt;4000),(EXP(0.1096*1746.5/'Used data'!Q147)/EXP(0.1096*1746.5/4000))*('Used data'!R147/1000)/G147+(G147-'Used data'!R147/1000)/G147,1))</f>
        <v>1</v>
      </c>
      <c r="S147" s="11">
        <f>IF(OR('Used data'!S147="Irrelevant",'Used data'!T147="Irrelevant",'Used data'!S147="Straight"),1,IF(AND(OR(I147="Motorway link",I147="Exit diverge",I147="Entrance merge"),'Used data'!S147&lt;4000),(EXP(0.1096*1746.5/'Used data'!S147)/EXP(0.1096*1746.5/4000))*('Used data'!T147/1000)/G147+(G147-'Used data'!T147/1000)/G147,1))</f>
        <v>1</v>
      </c>
      <c r="T147" s="11">
        <f>IF('Used data'!U147="Irrelevant",1,IF(AND(OR(I147="Motorway link",I147="Exit diverge",I147="Entrance merge",I147="Exit ramp",I147="Entrance ramp"),'Used data'!U147="Yes"),0.95,1))</f>
        <v>1</v>
      </c>
      <c r="U147" s="11">
        <f>IF('Used data'!U147="Irrelevant",1,IF(AND(OR(I147="Motorway link",I147="Exit diverge",I147="Entrance merge",I147="Exit ramp",I147="Entrance ramp"),'Used data'!U147="Yes"),0.96,1))</f>
        <v>1</v>
      </c>
      <c r="V147" s="11">
        <f>IF('Used data'!U147="Irrelevant",1,IF(AND(OR(I147="Motorway link",I147="Exit diverge",I147="Entrance merge",I147="Exit ramp",I147="Entrance ramp"),'Used data'!U147="Yes"),0.79,1))</f>
        <v>1</v>
      </c>
      <c r="W147" s="11">
        <f>IF('Used data'!U147="Irrelevant",1,IF(AND(OR(I147="Motorway link",I147="Exit diverge",I147="Entrance merge",I147="Exit ramp",I147="Entrance ramp"),'Used data'!U147="Yes"),0.94,1))</f>
        <v>1</v>
      </c>
      <c r="X147" s="11">
        <f>IF('Used data'!U147="Irrelevant",1,IF(AND(OR(I147="Motorway link",I147="Exit diverge",I147="Entrance merge",I147="Exit ramp",I147="Entrance ramp"),'Used data'!U147="Yes"),0.97,1))</f>
        <v>1</v>
      </c>
      <c r="Y147" s="11">
        <f>IF(AND(I147="Exit ramp",'Used data'!V147="2-curved diamond ramp"),1.32,IF(AND(I147="Exit ramp",'Used data'!V147="S-shaped ramp"),2.05,IF(AND(I147="Exit ramp",'Used data'!V147="U-shaped ramp"),4.11,IF(AND(I147="Exit ramp",'Used data'!V147="Flyover hook ramp"),5.15,IF(AND(I147="Exit ramp",'Used data'!V147="Directional ramp"),1.07,IF(AND(I147="Entrance ramp",'Used data'!V147="2-curved diamond ramp"),0.93,IF(AND(I147="Entrance ramp",'Used data'!V147="S-shaped ramp"),2.48,IF(AND(I147="Entrance ramp",'Used data'!V147="U-shaped ramp"),4.15,IF(AND(I147="Entrance ramp",'Used data'!V147="Flyover hook ramp"),5.26,IF(AND(I147="Entrance ramp",'Used data'!V147="Directional ramp"),1.42,1))))))))))</f>
        <v>1</v>
      </c>
      <c r="Z147" s="11">
        <f>IF(OR('Used data'!W147="Straight",'Used data'!W147="Irrelevant",'Used data'!X147="Irrelevant",'Used data'!Y147="Irrelevant"),1,1+1.545*1000/32.2*((('Used data'!Y147*3268/3600)/('Used data'!W147/0.306))^2)*('Used data'!X147/1000)/G147)</f>
        <v>1</v>
      </c>
      <c r="AA147" s="11">
        <f>IF(OR('Used data'!W147="Straight",'Used data'!W147="Irrelevant",'Used data'!X147="Irrelevant",'Used data'!Y147="Irrelevant"),1,1+1.961*1000/32.2*((('Used data'!Y147*3268/3600)/('Used data'!W147/0.306))^2)*('Used data'!X147/1000)/G147)</f>
        <v>1</v>
      </c>
      <c r="AB147" s="11">
        <f>IF(OR('Used data'!Z147="Straight",'Used data'!Z147="Irrelevant",'Used data'!AA147="Irrelevant",'Used data'!AB147="Irrelevant"),1,1+1.545*1000/32.2*((('Used data'!AB147*3268/3600)/('Used data'!Z147/0.306))^2)*('Used data'!AA147/1000)/G147)</f>
        <v>1</v>
      </c>
      <c r="AC147" s="11">
        <f>IF(OR('Used data'!Z147="Straight",'Used data'!Z147="Irrelevant",'Used data'!AA147="Irrelevant",'Used data'!AB147="Irrelevant"),1,1+1.961*1000/32.2*((('Used data'!AB147*3268/3600)/('Used data'!Z147/0.306))^2)*('Used data'!AA147/1000)/G147)</f>
        <v>1</v>
      </c>
      <c r="AD147" s="11">
        <f>IF(OR('Used data'!AC147="Irrelevant",'Used data'!AC147="No"),1,IF(AND('Used data'!AC147="Yes",OR('Used data'!Q147&lt;301,'Used data'!S147&lt;301)),1-(0.5*('Used data'!R147+'Used data'!T147)/('Used data'!G147*1000)),IF(AND('Used data'!AC147="Yes",OR('Used data'!Q147&lt;601,'Used data'!S147&lt;601)),1-(0.25*('Used data'!R147+'Used data'!T147)/('Used data'!G147*1000)),1)))</f>
        <v>1</v>
      </c>
      <c r="AE147" s="11">
        <f>IF(OR('Used data'!AC147="Irrelevant",'Used data'!AC147="No"),1,IF(AND('Used data'!AC147="Yes",OR('Used data'!Q147&lt;301,'Used data'!S147&lt;301)),1-(0.4*('Used data'!R147+'Used data'!T147)/('Used data'!G147*1000)),IF(AND('Used data'!AC147="Yes",OR('Used data'!Q147&lt;601,'Used data'!S147&lt;601)),1-(0.2*('Used data'!R147+'Used data'!T147)/('Used data'!G147*1000)),1)))</f>
        <v>1</v>
      </c>
      <c r="AF147" s="11">
        <f>IF('Used data'!AD147="110 kph",0.79,1)</f>
        <v>1</v>
      </c>
      <c r="AG147" s="11">
        <f>IF('Used data'!AD147="110 kph",0.94,1)</f>
        <v>1</v>
      </c>
      <c r="AH147" s="11">
        <f>IF('Used data'!AD147="110 kph",0.66,1)</f>
        <v>1</v>
      </c>
      <c r="AI147" s="11">
        <f>IF('Used data'!AD147="110 kph",0.82,1)</f>
        <v>1</v>
      </c>
      <c r="AJ147" s="11">
        <f>IF(AND('Used data'!AE147="Yes",I147="Entrance merge"),0.65*'Used data'!AF147+1-'Used data'!AF147,1)</f>
        <v>1</v>
      </c>
      <c r="AK147" s="12" t="str">
        <f t="shared" si="14"/>
        <v/>
      </c>
      <c r="AL147" s="12" t="str">
        <f t="shared" si="15"/>
        <v/>
      </c>
      <c r="AM147" s="12" t="str">
        <f t="shared" si="16"/>
        <v/>
      </c>
      <c r="AN147" s="12" t="str">
        <f t="shared" si="17"/>
        <v/>
      </c>
      <c r="AO147" s="12" t="str">
        <f t="shared" si="18"/>
        <v/>
      </c>
      <c r="AP147" s="12" t="str">
        <f t="shared" si="19"/>
        <v/>
      </c>
      <c r="AQ147" s="4" t="str">
        <f t="shared" si="20"/>
        <v/>
      </c>
    </row>
    <row r="148" spans="1:43" x14ac:dyDescent="0.3">
      <c r="A148" s="4" t="str">
        <f>IF('Input data'!A163="","",'Input data'!A163)</f>
        <v/>
      </c>
      <c r="B148" s="4" t="str">
        <f>IF('Input data'!B163="","",'Input data'!B163)</f>
        <v/>
      </c>
      <c r="C148" s="4" t="str">
        <f>IF('Input data'!C163="","",'Input data'!C163)</f>
        <v/>
      </c>
      <c r="D148" s="4" t="str">
        <f>IF('Input data'!D163="","",'Input data'!D163)</f>
        <v/>
      </c>
      <c r="E148" s="4" t="str">
        <f>IF('Input data'!E163="","",'Input data'!E163)</f>
        <v/>
      </c>
      <c r="F148" s="4" t="str">
        <f>IF('Input data'!F163="","",'Input data'!F163)</f>
        <v/>
      </c>
      <c r="G148" s="4">
        <f>IF('Input data'!G163="","",'Input data'!G163)</f>
        <v>0</v>
      </c>
      <c r="H148" s="4" t="str">
        <f>IF('Input data'!H163&gt;0.5,'Input data'!H163,"")</f>
        <v/>
      </c>
      <c r="I148" s="4" t="str">
        <f>IF('Input data'!I163="","",'Input data'!I163)</f>
        <v/>
      </c>
      <c r="J148" s="11">
        <f>IF('Used data'!J148="Irrelevant",1,IF('Used data'!J148&gt;3,1.2,1))</f>
        <v>1</v>
      </c>
      <c r="K148" s="11">
        <f>IF('Used data'!K148="Irrelevant",1,IF(AND(OR(I148="Motorway link",I148="Exit diverge",I148="Entrance merge"),'Used data'!K148&lt;3.5),1+(3.5-'Used data'!K148)*0.12,IF(AND(OR(I148="Exit ramp",I148="Entrance ramp"),'Used data'!K148&lt;3.5),1+(3.5-'Used data'!K148)*0.16,1)))</f>
        <v>1</v>
      </c>
      <c r="L148" s="11">
        <f>IF('Used data'!L148="Irrelevant",1,IF(AND('Used data'!L148="Yes",'Used data'!J148=2),0.6*'Used data'!M148+(1-'Used data'!M148),IF(AND('Used data'!L148="Yes",'Used data'!J148=3),0.7*'Used data'!M148+(1-'Used data'!M148),IF(AND('Used data'!L148="Yes",'Used data'!J148=4),0.76*'Used data'!M148+(1-'Used data'!M148),IF(AND('Used data'!L148="Yes",'Used data'!J148&gt;4.99999999),0.8*'Used data'!M148+(1-'Used data'!M148),1)))))</f>
        <v>1</v>
      </c>
      <c r="M148" s="11">
        <f>IF('Used data'!L148="Irrelevant",1,IF(AND('Used data'!L148="Yes",'Used data'!J148=2),0.8*'Used data'!M148+(1-'Used data'!M148),IF(AND('Used data'!L148="Yes",'Used data'!J148=3),0.85*'Used data'!M148+(1-'Used data'!M148),IF(AND('Used data'!L148="Yes",'Used data'!J148=4),0.88*'Used data'!M148+(1-'Used data'!M148),IF(AND('Used data'!L148="Yes",'Used data'!J148&gt;4.99999999),0.9*'Used data'!M148+(1-'Used data'!M148),1)))))</f>
        <v>1</v>
      </c>
      <c r="N148" s="11">
        <f>IF('Used data'!N148="Irrelevant",1,IF(AND(OR(I148="Motorway link",I148="Exit diverge",I148="Entrance merge"),'Used data'!N148&lt;3),1+(3-'Used data'!N148)*0.09333333,1))</f>
        <v>1</v>
      </c>
      <c r="O148" s="11">
        <f>IF('Used data'!N148="Irrelevant",1,IF(AND(OR(I148="Motorway link",I148="Exit diverge",I148="Entrance merge"),'Used data'!N148&lt;3),1+(3-'Used data'!N148)*0.19666667,1))</f>
        <v>1</v>
      </c>
      <c r="P148" s="11">
        <f>IF('Used data'!O148="Irrelevant",1,IF(AND(OR(I148="Motorway link",I148="Exit diverge",I148="Entrance merge"),'Used data'!O148&lt;3.00000001),1+(0.5-'Used data'!O148)*0.04,IF(AND(OR(I148="Exit ramp",I148="Entrance ramp"),'Used data'!O148&lt;3.00000001),1+(0.5-'Used data'!O148)*0.08,IF(OR(I148="Motorway link",I148="Exit diverge",I148="Entrance merge"),0.9,0.8))))</f>
        <v>1</v>
      </c>
      <c r="Q148" s="11">
        <f>IF('Used data'!P148="Irrelevant",1,IF(AND(OR(I148="Motorway link",I148="Exit diverge",I148="Entrance merge"),'Used data'!P148&lt;11.00000001),1+(5-'Used data'!P148)*0.01,0.94))</f>
        <v>1</v>
      </c>
      <c r="R148" s="11">
        <f>IF(OR('Used data'!Q148="Irrelevant",'Used data'!R148="Irrelevant",'Used data'!Q148="Straight"),1,IF(AND(OR(I148="Motorway link",I148="Exit diverge",I148="Entrance merge"),'Used data'!Q148&lt;4000),(EXP(0.1096*1746.5/'Used data'!Q148)/EXP(0.1096*1746.5/4000))*('Used data'!R148/1000)/G148+(G148-'Used data'!R148/1000)/G148,1))</f>
        <v>1</v>
      </c>
      <c r="S148" s="11">
        <f>IF(OR('Used data'!S148="Irrelevant",'Used data'!T148="Irrelevant",'Used data'!S148="Straight"),1,IF(AND(OR(I148="Motorway link",I148="Exit diverge",I148="Entrance merge"),'Used data'!S148&lt;4000),(EXP(0.1096*1746.5/'Used data'!S148)/EXP(0.1096*1746.5/4000))*('Used data'!T148/1000)/G148+(G148-'Used data'!T148/1000)/G148,1))</f>
        <v>1</v>
      </c>
      <c r="T148" s="11">
        <f>IF('Used data'!U148="Irrelevant",1,IF(AND(OR(I148="Motorway link",I148="Exit diverge",I148="Entrance merge",I148="Exit ramp",I148="Entrance ramp"),'Used data'!U148="Yes"),0.95,1))</f>
        <v>1</v>
      </c>
      <c r="U148" s="11">
        <f>IF('Used data'!U148="Irrelevant",1,IF(AND(OR(I148="Motorway link",I148="Exit diverge",I148="Entrance merge",I148="Exit ramp",I148="Entrance ramp"),'Used data'!U148="Yes"),0.96,1))</f>
        <v>1</v>
      </c>
      <c r="V148" s="11">
        <f>IF('Used data'!U148="Irrelevant",1,IF(AND(OR(I148="Motorway link",I148="Exit diverge",I148="Entrance merge",I148="Exit ramp",I148="Entrance ramp"),'Used data'!U148="Yes"),0.79,1))</f>
        <v>1</v>
      </c>
      <c r="W148" s="11">
        <f>IF('Used data'!U148="Irrelevant",1,IF(AND(OR(I148="Motorway link",I148="Exit diverge",I148="Entrance merge",I148="Exit ramp",I148="Entrance ramp"),'Used data'!U148="Yes"),0.94,1))</f>
        <v>1</v>
      </c>
      <c r="X148" s="11">
        <f>IF('Used data'!U148="Irrelevant",1,IF(AND(OR(I148="Motorway link",I148="Exit diverge",I148="Entrance merge",I148="Exit ramp",I148="Entrance ramp"),'Used data'!U148="Yes"),0.97,1))</f>
        <v>1</v>
      </c>
      <c r="Y148" s="11">
        <f>IF(AND(I148="Exit ramp",'Used data'!V148="2-curved diamond ramp"),1.32,IF(AND(I148="Exit ramp",'Used data'!V148="S-shaped ramp"),2.05,IF(AND(I148="Exit ramp",'Used data'!V148="U-shaped ramp"),4.11,IF(AND(I148="Exit ramp",'Used data'!V148="Flyover hook ramp"),5.15,IF(AND(I148="Exit ramp",'Used data'!V148="Directional ramp"),1.07,IF(AND(I148="Entrance ramp",'Used data'!V148="2-curved diamond ramp"),0.93,IF(AND(I148="Entrance ramp",'Used data'!V148="S-shaped ramp"),2.48,IF(AND(I148="Entrance ramp",'Used data'!V148="U-shaped ramp"),4.15,IF(AND(I148="Entrance ramp",'Used data'!V148="Flyover hook ramp"),5.26,IF(AND(I148="Entrance ramp",'Used data'!V148="Directional ramp"),1.42,1))))))))))</f>
        <v>1</v>
      </c>
      <c r="Z148" s="11">
        <f>IF(OR('Used data'!W148="Straight",'Used data'!W148="Irrelevant",'Used data'!X148="Irrelevant",'Used data'!Y148="Irrelevant"),1,1+1.545*1000/32.2*((('Used data'!Y148*3268/3600)/('Used data'!W148/0.306))^2)*('Used data'!X148/1000)/G148)</f>
        <v>1</v>
      </c>
      <c r="AA148" s="11">
        <f>IF(OR('Used data'!W148="Straight",'Used data'!W148="Irrelevant",'Used data'!X148="Irrelevant",'Used data'!Y148="Irrelevant"),1,1+1.961*1000/32.2*((('Used data'!Y148*3268/3600)/('Used data'!W148/0.306))^2)*('Used data'!X148/1000)/G148)</f>
        <v>1</v>
      </c>
      <c r="AB148" s="11">
        <f>IF(OR('Used data'!Z148="Straight",'Used data'!Z148="Irrelevant",'Used data'!AA148="Irrelevant",'Used data'!AB148="Irrelevant"),1,1+1.545*1000/32.2*((('Used data'!AB148*3268/3600)/('Used data'!Z148/0.306))^2)*('Used data'!AA148/1000)/G148)</f>
        <v>1</v>
      </c>
      <c r="AC148" s="11">
        <f>IF(OR('Used data'!Z148="Straight",'Used data'!Z148="Irrelevant",'Used data'!AA148="Irrelevant",'Used data'!AB148="Irrelevant"),1,1+1.961*1000/32.2*((('Used data'!AB148*3268/3600)/('Used data'!Z148/0.306))^2)*('Used data'!AA148/1000)/G148)</f>
        <v>1</v>
      </c>
      <c r="AD148" s="11">
        <f>IF(OR('Used data'!AC148="Irrelevant",'Used data'!AC148="No"),1,IF(AND('Used data'!AC148="Yes",OR('Used data'!Q148&lt;301,'Used data'!S148&lt;301)),1-(0.5*('Used data'!R148+'Used data'!T148)/('Used data'!G148*1000)),IF(AND('Used data'!AC148="Yes",OR('Used data'!Q148&lt;601,'Used data'!S148&lt;601)),1-(0.25*('Used data'!R148+'Used data'!T148)/('Used data'!G148*1000)),1)))</f>
        <v>1</v>
      </c>
      <c r="AE148" s="11">
        <f>IF(OR('Used data'!AC148="Irrelevant",'Used data'!AC148="No"),1,IF(AND('Used data'!AC148="Yes",OR('Used data'!Q148&lt;301,'Used data'!S148&lt;301)),1-(0.4*('Used data'!R148+'Used data'!T148)/('Used data'!G148*1000)),IF(AND('Used data'!AC148="Yes",OR('Used data'!Q148&lt;601,'Used data'!S148&lt;601)),1-(0.2*('Used data'!R148+'Used data'!T148)/('Used data'!G148*1000)),1)))</f>
        <v>1</v>
      </c>
      <c r="AF148" s="11">
        <f>IF('Used data'!AD148="110 kph",0.79,1)</f>
        <v>1</v>
      </c>
      <c r="AG148" s="11">
        <f>IF('Used data'!AD148="110 kph",0.94,1)</f>
        <v>1</v>
      </c>
      <c r="AH148" s="11">
        <f>IF('Used data'!AD148="110 kph",0.66,1)</f>
        <v>1</v>
      </c>
      <c r="AI148" s="11">
        <f>IF('Used data'!AD148="110 kph",0.82,1)</f>
        <v>1</v>
      </c>
      <c r="AJ148" s="11">
        <f>IF(AND('Used data'!AE148="Yes",I148="Entrance merge"),0.65*'Used data'!AF148+1-'Used data'!AF148,1)</f>
        <v>1</v>
      </c>
      <c r="AK148" s="12" t="str">
        <f t="shared" si="14"/>
        <v/>
      </c>
      <c r="AL148" s="12" t="str">
        <f t="shared" si="15"/>
        <v/>
      </c>
      <c r="AM148" s="12" t="str">
        <f t="shared" si="16"/>
        <v/>
      </c>
      <c r="AN148" s="12" t="str">
        <f t="shared" si="17"/>
        <v/>
      </c>
      <c r="AO148" s="12" t="str">
        <f t="shared" si="18"/>
        <v/>
      </c>
      <c r="AP148" s="12" t="str">
        <f t="shared" si="19"/>
        <v/>
      </c>
      <c r="AQ148" s="4" t="str">
        <f t="shared" si="20"/>
        <v/>
      </c>
    </row>
    <row r="149" spans="1:43" x14ac:dyDescent="0.3">
      <c r="A149" s="4" t="str">
        <f>IF('Input data'!A164="","",'Input data'!A164)</f>
        <v/>
      </c>
      <c r="B149" s="4" t="str">
        <f>IF('Input data'!B164="","",'Input data'!B164)</f>
        <v/>
      </c>
      <c r="C149" s="4" t="str">
        <f>IF('Input data'!C164="","",'Input data'!C164)</f>
        <v/>
      </c>
      <c r="D149" s="4" t="str">
        <f>IF('Input data'!D164="","",'Input data'!D164)</f>
        <v/>
      </c>
      <c r="E149" s="4" t="str">
        <f>IF('Input data'!E164="","",'Input data'!E164)</f>
        <v/>
      </c>
      <c r="F149" s="4" t="str">
        <f>IF('Input data'!F164="","",'Input data'!F164)</f>
        <v/>
      </c>
      <c r="G149" s="4">
        <f>IF('Input data'!G164="","",'Input data'!G164)</f>
        <v>0</v>
      </c>
      <c r="H149" s="4" t="str">
        <f>IF('Input data'!H164&gt;0.5,'Input data'!H164,"")</f>
        <v/>
      </c>
      <c r="I149" s="4" t="str">
        <f>IF('Input data'!I164="","",'Input data'!I164)</f>
        <v/>
      </c>
      <c r="J149" s="11">
        <f>IF('Used data'!J149="Irrelevant",1,IF('Used data'!J149&gt;3,1.2,1))</f>
        <v>1</v>
      </c>
      <c r="K149" s="11">
        <f>IF('Used data'!K149="Irrelevant",1,IF(AND(OR(I149="Motorway link",I149="Exit diverge",I149="Entrance merge"),'Used data'!K149&lt;3.5),1+(3.5-'Used data'!K149)*0.12,IF(AND(OR(I149="Exit ramp",I149="Entrance ramp"),'Used data'!K149&lt;3.5),1+(3.5-'Used data'!K149)*0.16,1)))</f>
        <v>1</v>
      </c>
      <c r="L149" s="11">
        <f>IF('Used data'!L149="Irrelevant",1,IF(AND('Used data'!L149="Yes",'Used data'!J149=2),0.6*'Used data'!M149+(1-'Used data'!M149),IF(AND('Used data'!L149="Yes",'Used data'!J149=3),0.7*'Used data'!M149+(1-'Used data'!M149),IF(AND('Used data'!L149="Yes",'Used data'!J149=4),0.76*'Used data'!M149+(1-'Used data'!M149),IF(AND('Used data'!L149="Yes",'Used data'!J149&gt;4.99999999),0.8*'Used data'!M149+(1-'Used data'!M149),1)))))</f>
        <v>1</v>
      </c>
      <c r="M149" s="11">
        <f>IF('Used data'!L149="Irrelevant",1,IF(AND('Used data'!L149="Yes",'Used data'!J149=2),0.8*'Used data'!M149+(1-'Used data'!M149),IF(AND('Used data'!L149="Yes",'Used data'!J149=3),0.85*'Used data'!M149+(1-'Used data'!M149),IF(AND('Used data'!L149="Yes",'Used data'!J149=4),0.88*'Used data'!M149+(1-'Used data'!M149),IF(AND('Used data'!L149="Yes",'Used data'!J149&gt;4.99999999),0.9*'Used data'!M149+(1-'Used data'!M149),1)))))</f>
        <v>1</v>
      </c>
      <c r="N149" s="11">
        <f>IF('Used data'!N149="Irrelevant",1,IF(AND(OR(I149="Motorway link",I149="Exit diverge",I149="Entrance merge"),'Used data'!N149&lt;3),1+(3-'Used data'!N149)*0.09333333,1))</f>
        <v>1</v>
      </c>
      <c r="O149" s="11">
        <f>IF('Used data'!N149="Irrelevant",1,IF(AND(OR(I149="Motorway link",I149="Exit diverge",I149="Entrance merge"),'Used data'!N149&lt;3),1+(3-'Used data'!N149)*0.19666667,1))</f>
        <v>1</v>
      </c>
      <c r="P149" s="11">
        <f>IF('Used data'!O149="Irrelevant",1,IF(AND(OR(I149="Motorway link",I149="Exit diverge",I149="Entrance merge"),'Used data'!O149&lt;3.00000001),1+(0.5-'Used data'!O149)*0.04,IF(AND(OR(I149="Exit ramp",I149="Entrance ramp"),'Used data'!O149&lt;3.00000001),1+(0.5-'Used data'!O149)*0.08,IF(OR(I149="Motorway link",I149="Exit diverge",I149="Entrance merge"),0.9,0.8))))</f>
        <v>1</v>
      </c>
      <c r="Q149" s="11">
        <f>IF('Used data'!P149="Irrelevant",1,IF(AND(OR(I149="Motorway link",I149="Exit diverge",I149="Entrance merge"),'Used data'!P149&lt;11.00000001),1+(5-'Used data'!P149)*0.01,0.94))</f>
        <v>1</v>
      </c>
      <c r="R149" s="11">
        <f>IF(OR('Used data'!Q149="Irrelevant",'Used data'!R149="Irrelevant",'Used data'!Q149="Straight"),1,IF(AND(OR(I149="Motorway link",I149="Exit diverge",I149="Entrance merge"),'Used data'!Q149&lt;4000),(EXP(0.1096*1746.5/'Used data'!Q149)/EXP(0.1096*1746.5/4000))*('Used data'!R149/1000)/G149+(G149-'Used data'!R149/1000)/G149,1))</f>
        <v>1</v>
      </c>
      <c r="S149" s="11">
        <f>IF(OR('Used data'!S149="Irrelevant",'Used data'!T149="Irrelevant",'Used data'!S149="Straight"),1,IF(AND(OR(I149="Motorway link",I149="Exit diverge",I149="Entrance merge"),'Used data'!S149&lt;4000),(EXP(0.1096*1746.5/'Used data'!S149)/EXP(0.1096*1746.5/4000))*('Used data'!T149/1000)/G149+(G149-'Used data'!T149/1000)/G149,1))</f>
        <v>1</v>
      </c>
      <c r="T149" s="11">
        <f>IF('Used data'!U149="Irrelevant",1,IF(AND(OR(I149="Motorway link",I149="Exit diverge",I149="Entrance merge",I149="Exit ramp",I149="Entrance ramp"),'Used data'!U149="Yes"),0.95,1))</f>
        <v>1</v>
      </c>
      <c r="U149" s="11">
        <f>IF('Used data'!U149="Irrelevant",1,IF(AND(OR(I149="Motorway link",I149="Exit diverge",I149="Entrance merge",I149="Exit ramp",I149="Entrance ramp"),'Used data'!U149="Yes"),0.96,1))</f>
        <v>1</v>
      </c>
      <c r="V149" s="11">
        <f>IF('Used data'!U149="Irrelevant",1,IF(AND(OR(I149="Motorway link",I149="Exit diverge",I149="Entrance merge",I149="Exit ramp",I149="Entrance ramp"),'Used data'!U149="Yes"),0.79,1))</f>
        <v>1</v>
      </c>
      <c r="W149" s="11">
        <f>IF('Used data'!U149="Irrelevant",1,IF(AND(OR(I149="Motorway link",I149="Exit diverge",I149="Entrance merge",I149="Exit ramp",I149="Entrance ramp"),'Used data'!U149="Yes"),0.94,1))</f>
        <v>1</v>
      </c>
      <c r="X149" s="11">
        <f>IF('Used data'!U149="Irrelevant",1,IF(AND(OR(I149="Motorway link",I149="Exit diverge",I149="Entrance merge",I149="Exit ramp",I149="Entrance ramp"),'Used data'!U149="Yes"),0.97,1))</f>
        <v>1</v>
      </c>
      <c r="Y149" s="11">
        <f>IF(AND(I149="Exit ramp",'Used data'!V149="2-curved diamond ramp"),1.32,IF(AND(I149="Exit ramp",'Used data'!V149="S-shaped ramp"),2.05,IF(AND(I149="Exit ramp",'Used data'!V149="U-shaped ramp"),4.11,IF(AND(I149="Exit ramp",'Used data'!V149="Flyover hook ramp"),5.15,IF(AND(I149="Exit ramp",'Used data'!V149="Directional ramp"),1.07,IF(AND(I149="Entrance ramp",'Used data'!V149="2-curved diamond ramp"),0.93,IF(AND(I149="Entrance ramp",'Used data'!V149="S-shaped ramp"),2.48,IF(AND(I149="Entrance ramp",'Used data'!V149="U-shaped ramp"),4.15,IF(AND(I149="Entrance ramp",'Used data'!V149="Flyover hook ramp"),5.26,IF(AND(I149="Entrance ramp",'Used data'!V149="Directional ramp"),1.42,1))))))))))</f>
        <v>1</v>
      </c>
      <c r="Z149" s="11">
        <f>IF(OR('Used data'!W149="Straight",'Used data'!W149="Irrelevant",'Used data'!X149="Irrelevant",'Used data'!Y149="Irrelevant"),1,1+1.545*1000/32.2*((('Used data'!Y149*3268/3600)/('Used data'!W149/0.306))^2)*('Used data'!X149/1000)/G149)</f>
        <v>1</v>
      </c>
      <c r="AA149" s="11">
        <f>IF(OR('Used data'!W149="Straight",'Used data'!W149="Irrelevant",'Used data'!X149="Irrelevant",'Used data'!Y149="Irrelevant"),1,1+1.961*1000/32.2*((('Used data'!Y149*3268/3600)/('Used data'!W149/0.306))^2)*('Used data'!X149/1000)/G149)</f>
        <v>1</v>
      </c>
      <c r="AB149" s="11">
        <f>IF(OR('Used data'!Z149="Straight",'Used data'!Z149="Irrelevant",'Used data'!AA149="Irrelevant",'Used data'!AB149="Irrelevant"),1,1+1.545*1000/32.2*((('Used data'!AB149*3268/3600)/('Used data'!Z149/0.306))^2)*('Used data'!AA149/1000)/G149)</f>
        <v>1</v>
      </c>
      <c r="AC149" s="11">
        <f>IF(OR('Used data'!Z149="Straight",'Used data'!Z149="Irrelevant",'Used data'!AA149="Irrelevant",'Used data'!AB149="Irrelevant"),1,1+1.961*1000/32.2*((('Used data'!AB149*3268/3600)/('Used data'!Z149/0.306))^2)*('Used data'!AA149/1000)/G149)</f>
        <v>1</v>
      </c>
      <c r="AD149" s="11">
        <f>IF(OR('Used data'!AC149="Irrelevant",'Used data'!AC149="No"),1,IF(AND('Used data'!AC149="Yes",OR('Used data'!Q149&lt;301,'Used data'!S149&lt;301)),1-(0.5*('Used data'!R149+'Used data'!T149)/('Used data'!G149*1000)),IF(AND('Used data'!AC149="Yes",OR('Used data'!Q149&lt;601,'Used data'!S149&lt;601)),1-(0.25*('Used data'!R149+'Used data'!T149)/('Used data'!G149*1000)),1)))</f>
        <v>1</v>
      </c>
      <c r="AE149" s="11">
        <f>IF(OR('Used data'!AC149="Irrelevant",'Used data'!AC149="No"),1,IF(AND('Used data'!AC149="Yes",OR('Used data'!Q149&lt;301,'Used data'!S149&lt;301)),1-(0.4*('Used data'!R149+'Used data'!T149)/('Used data'!G149*1000)),IF(AND('Used data'!AC149="Yes",OR('Used data'!Q149&lt;601,'Used data'!S149&lt;601)),1-(0.2*('Used data'!R149+'Used data'!T149)/('Used data'!G149*1000)),1)))</f>
        <v>1</v>
      </c>
      <c r="AF149" s="11">
        <f>IF('Used data'!AD149="110 kph",0.79,1)</f>
        <v>1</v>
      </c>
      <c r="AG149" s="11">
        <f>IF('Used data'!AD149="110 kph",0.94,1)</f>
        <v>1</v>
      </c>
      <c r="AH149" s="11">
        <f>IF('Used data'!AD149="110 kph",0.66,1)</f>
        <v>1</v>
      </c>
      <c r="AI149" s="11">
        <f>IF('Used data'!AD149="110 kph",0.82,1)</f>
        <v>1</v>
      </c>
      <c r="AJ149" s="11">
        <f>IF(AND('Used data'!AE149="Yes",I149="Entrance merge"),0.65*'Used data'!AF149+1-'Used data'!AF149,1)</f>
        <v>1</v>
      </c>
      <c r="AK149" s="12" t="str">
        <f t="shared" si="14"/>
        <v/>
      </c>
      <c r="AL149" s="12" t="str">
        <f t="shared" si="15"/>
        <v/>
      </c>
      <c r="AM149" s="12" t="str">
        <f t="shared" si="16"/>
        <v/>
      </c>
      <c r="AN149" s="12" t="str">
        <f t="shared" si="17"/>
        <v/>
      </c>
      <c r="AO149" s="12" t="str">
        <f t="shared" si="18"/>
        <v/>
      </c>
      <c r="AP149" s="12" t="str">
        <f t="shared" si="19"/>
        <v/>
      </c>
      <c r="AQ149" s="4" t="str">
        <f t="shared" si="20"/>
        <v/>
      </c>
    </row>
    <row r="150" spans="1:43" x14ac:dyDescent="0.3">
      <c r="A150" s="4" t="str">
        <f>IF('Input data'!A165="","",'Input data'!A165)</f>
        <v/>
      </c>
      <c r="B150" s="4" t="str">
        <f>IF('Input data'!B165="","",'Input data'!B165)</f>
        <v/>
      </c>
      <c r="C150" s="4" t="str">
        <f>IF('Input data'!C165="","",'Input data'!C165)</f>
        <v/>
      </c>
      <c r="D150" s="4" t="str">
        <f>IF('Input data'!D165="","",'Input data'!D165)</f>
        <v/>
      </c>
      <c r="E150" s="4" t="str">
        <f>IF('Input data'!E165="","",'Input data'!E165)</f>
        <v/>
      </c>
      <c r="F150" s="4" t="str">
        <f>IF('Input data'!F165="","",'Input data'!F165)</f>
        <v/>
      </c>
      <c r="G150" s="4">
        <f>IF('Input data'!G165="","",'Input data'!G165)</f>
        <v>0</v>
      </c>
      <c r="H150" s="4" t="str">
        <f>IF('Input data'!H165&gt;0.5,'Input data'!H165,"")</f>
        <v/>
      </c>
      <c r="I150" s="4" t="str">
        <f>IF('Input data'!I165="","",'Input data'!I165)</f>
        <v/>
      </c>
      <c r="J150" s="11">
        <f>IF('Used data'!J150="Irrelevant",1,IF('Used data'!J150&gt;3,1.2,1))</f>
        <v>1</v>
      </c>
      <c r="K150" s="11">
        <f>IF('Used data'!K150="Irrelevant",1,IF(AND(OR(I150="Motorway link",I150="Exit diverge",I150="Entrance merge"),'Used data'!K150&lt;3.5),1+(3.5-'Used data'!K150)*0.12,IF(AND(OR(I150="Exit ramp",I150="Entrance ramp"),'Used data'!K150&lt;3.5),1+(3.5-'Used data'!K150)*0.16,1)))</f>
        <v>1</v>
      </c>
      <c r="L150" s="11">
        <f>IF('Used data'!L150="Irrelevant",1,IF(AND('Used data'!L150="Yes",'Used data'!J150=2),0.6*'Used data'!M150+(1-'Used data'!M150),IF(AND('Used data'!L150="Yes",'Used data'!J150=3),0.7*'Used data'!M150+(1-'Used data'!M150),IF(AND('Used data'!L150="Yes",'Used data'!J150=4),0.76*'Used data'!M150+(1-'Used data'!M150),IF(AND('Used data'!L150="Yes",'Used data'!J150&gt;4.99999999),0.8*'Used data'!M150+(1-'Used data'!M150),1)))))</f>
        <v>1</v>
      </c>
      <c r="M150" s="11">
        <f>IF('Used data'!L150="Irrelevant",1,IF(AND('Used data'!L150="Yes",'Used data'!J150=2),0.8*'Used data'!M150+(1-'Used data'!M150),IF(AND('Used data'!L150="Yes",'Used data'!J150=3),0.85*'Used data'!M150+(1-'Used data'!M150),IF(AND('Used data'!L150="Yes",'Used data'!J150=4),0.88*'Used data'!M150+(1-'Used data'!M150),IF(AND('Used data'!L150="Yes",'Used data'!J150&gt;4.99999999),0.9*'Used data'!M150+(1-'Used data'!M150),1)))))</f>
        <v>1</v>
      </c>
      <c r="N150" s="11">
        <f>IF('Used data'!N150="Irrelevant",1,IF(AND(OR(I150="Motorway link",I150="Exit diverge",I150="Entrance merge"),'Used data'!N150&lt;3),1+(3-'Used data'!N150)*0.09333333,1))</f>
        <v>1</v>
      </c>
      <c r="O150" s="11">
        <f>IF('Used data'!N150="Irrelevant",1,IF(AND(OR(I150="Motorway link",I150="Exit diverge",I150="Entrance merge"),'Used data'!N150&lt;3),1+(3-'Used data'!N150)*0.19666667,1))</f>
        <v>1</v>
      </c>
      <c r="P150" s="11">
        <f>IF('Used data'!O150="Irrelevant",1,IF(AND(OR(I150="Motorway link",I150="Exit diverge",I150="Entrance merge"),'Used data'!O150&lt;3.00000001),1+(0.5-'Used data'!O150)*0.04,IF(AND(OR(I150="Exit ramp",I150="Entrance ramp"),'Used data'!O150&lt;3.00000001),1+(0.5-'Used data'!O150)*0.08,IF(OR(I150="Motorway link",I150="Exit diverge",I150="Entrance merge"),0.9,0.8))))</f>
        <v>1</v>
      </c>
      <c r="Q150" s="11">
        <f>IF('Used data'!P150="Irrelevant",1,IF(AND(OR(I150="Motorway link",I150="Exit diverge",I150="Entrance merge"),'Used data'!P150&lt;11.00000001),1+(5-'Used data'!P150)*0.01,0.94))</f>
        <v>1</v>
      </c>
      <c r="R150" s="11">
        <f>IF(OR('Used data'!Q150="Irrelevant",'Used data'!R150="Irrelevant",'Used data'!Q150="Straight"),1,IF(AND(OR(I150="Motorway link",I150="Exit diverge",I150="Entrance merge"),'Used data'!Q150&lt;4000),(EXP(0.1096*1746.5/'Used data'!Q150)/EXP(0.1096*1746.5/4000))*('Used data'!R150/1000)/G150+(G150-'Used data'!R150/1000)/G150,1))</f>
        <v>1</v>
      </c>
      <c r="S150" s="11">
        <f>IF(OR('Used data'!S150="Irrelevant",'Used data'!T150="Irrelevant",'Used data'!S150="Straight"),1,IF(AND(OR(I150="Motorway link",I150="Exit diverge",I150="Entrance merge"),'Used data'!S150&lt;4000),(EXP(0.1096*1746.5/'Used data'!S150)/EXP(0.1096*1746.5/4000))*('Used data'!T150/1000)/G150+(G150-'Used data'!T150/1000)/G150,1))</f>
        <v>1</v>
      </c>
      <c r="T150" s="11">
        <f>IF('Used data'!U150="Irrelevant",1,IF(AND(OR(I150="Motorway link",I150="Exit diverge",I150="Entrance merge",I150="Exit ramp",I150="Entrance ramp"),'Used data'!U150="Yes"),0.95,1))</f>
        <v>1</v>
      </c>
      <c r="U150" s="11">
        <f>IF('Used data'!U150="Irrelevant",1,IF(AND(OR(I150="Motorway link",I150="Exit diverge",I150="Entrance merge",I150="Exit ramp",I150="Entrance ramp"),'Used data'!U150="Yes"),0.96,1))</f>
        <v>1</v>
      </c>
      <c r="V150" s="11">
        <f>IF('Used data'!U150="Irrelevant",1,IF(AND(OR(I150="Motorway link",I150="Exit diverge",I150="Entrance merge",I150="Exit ramp",I150="Entrance ramp"),'Used data'!U150="Yes"),0.79,1))</f>
        <v>1</v>
      </c>
      <c r="W150" s="11">
        <f>IF('Used data'!U150="Irrelevant",1,IF(AND(OR(I150="Motorway link",I150="Exit diverge",I150="Entrance merge",I150="Exit ramp",I150="Entrance ramp"),'Used data'!U150="Yes"),0.94,1))</f>
        <v>1</v>
      </c>
      <c r="X150" s="11">
        <f>IF('Used data'!U150="Irrelevant",1,IF(AND(OR(I150="Motorway link",I150="Exit diverge",I150="Entrance merge",I150="Exit ramp",I150="Entrance ramp"),'Used data'!U150="Yes"),0.97,1))</f>
        <v>1</v>
      </c>
      <c r="Y150" s="11">
        <f>IF(AND(I150="Exit ramp",'Used data'!V150="2-curved diamond ramp"),1.32,IF(AND(I150="Exit ramp",'Used data'!V150="S-shaped ramp"),2.05,IF(AND(I150="Exit ramp",'Used data'!V150="U-shaped ramp"),4.11,IF(AND(I150="Exit ramp",'Used data'!V150="Flyover hook ramp"),5.15,IF(AND(I150="Exit ramp",'Used data'!V150="Directional ramp"),1.07,IF(AND(I150="Entrance ramp",'Used data'!V150="2-curved diamond ramp"),0.93,IF(AND(I150="Entrance ramp",'Used data'!V150="S-shaped ramp"),2.48,IF(AND(I150="Entrance ramp",'Used data'!V150="U-shaped ramp"),4.15,IF(AND(I150="Entrance ramp",'Used data'!V150="Flyover hook ramp"),5.26,IF(AND(I150="Entrance ramp",'Used data'!V150="Directional ramp"),1.42,1))))))))))</f>
        <v>1</v>
      </c>
      <c r="Z150" s="11">
        <f>IF(OR('Used data'!W150="Straight",'Used data'!W150="Irrelevant",'Used data'!X150="Irrelevant",'Used data'!Y150="Irrelevant"),1,1+1.545*1000/32.2*((('Used data'!Y150*3268/3600)/('Used data'!W150/0.306))^2)*('Used data'!X150/1000)/G150)</f>
        <v>1</v>
      </c>
      <c r="AA150" s="11">
        <f>IF(OR('Used data'!W150="Straight",'Used data'!W150="Irrelevant",'Used data'!X150="Irrelevant",'Used data'!Y150="Irrelevant"),1,1+1.961*1000/32.2*((('Used data'!Y150*3268/3600)/('Used data'!W150/0.306))^2)*('Used data'!X150/1000)/G150)</f>
        <v>1</v>
      </c>
      <c r="AB150" s="11">
        <f>IF(OR('Used data'!Z150="Straight",'Used data'!Z150="Irrelevant",'Used data'!AA150="Irrelevant",'Used data'!AB150="Irrelevant"),1,1+1.545*1000/32.2*((('Used data'!AB150*3268/3600)/('Used data'!Z150/0.306))^2)*('Used data'!AA150/1000)/G150)</f>
        <v>1</v>
      </c>
      <c r="AC150" s="11">
        <f>IF(OR('Used data'!Z150="Straight",'Used data'!Z150="Irrelevant",'Used data'!AA150="Irrelevant",'Used data'!AB150="Irrelevant"),1,1+1.961*1000/32.2*((('Used data'!AB150*3268/3600)/('Used data'!Z150/0.306))^2)*('Used data'!AA150/1000)/G150)</f>
        <v>1</v>
      </c>
      <c r="AD150" s="11">
        <f>IF(OR('Used data'!AC150="Irrelevant",'Used data'!AC150="No"),1,IF(AND('Used data'!AC150="Yes",OR('Used data'!Q150&lt;301,'Used data'!S150&lt;301)),1-(0.5*('Used data'!R150+'Used data'!T150)/('Used data'!G150*1000)),IF(AND('Used data'!AC150="Yes",OR('Used data'!Q150&lt;601,'Used data'!S150&lt;601)),1-(0.25*('Used data'!R150+'Used data'!T150)/('Used data'!G150*1000)),1)))</f>
        <v>1</v>
      </c>
      <c r="AE150" s="11">
        <f>IF(OR('Used data'!AC150="Irrelevant",'Used data'!AC150="No"),1,IF(AND('Used data'!AC150="Yes",OR('Used data'!Q150&lt;301,'Used data'!S150&lt;301)),1-(0.4*('Used data'!R150+'Used data'!T150)/('Used data'!G150*1000)),IF(AND('Used data'!AC150="Yes",OR('Used data'!Q150&lt;601,'Used data'!S150&lt;601)),1-(0.2*('Used data'!R150+'Used data'!T150)/('Used data'!G150*1000)),1)))</f>
        <v>1</v>
      </c>
      <c r="AF150" s="11">
        <f>IF('Used data'!AD150="110 kph",0.79,1)</f>
        <v>1</v>
      </c>
      <c r="AG150" s="11">
        <f>IF('Used data'!AD150="110 kph",0.94,1)</f>
        <v>1</v>
      </c>
      <c r="AH150" s="11">
        <f>IF('Used data'!AD150="110 kph",0.66,1)</f>
        <v>1</v>
      </c>
      <c r="AI150" s="11">
        <f>IF('Used data'!AD150="110 kph",0.82,1)</f>
        <v>1</v>
      </c>
      <c r="AJ150" s="11">
        <f>IF(AND('Used data'!AE150="Yes",I150="Entrance merge"),0.65*'Used data'!AF150+1-'Used data'!AF150,1)</f>
        <v>1</v>
      </c>
      <c r="AK150" s="12" t="str">
        <f t="shared" si="14"/>
        <v/>
      </c>
      <c r="AL150" s="12" t="str">
        <f t="shared" si="15"/>
        <v/>
      </c>
      <c r="AM150" s="12" t="str">
        <f t="shared" si="16"/>
        <v/>
      </c>
      <c r="AN150" s="12" t="str">
        <f t="shared" si="17"/>
        <v/>
      </c>
      <c r="AO150" s="12" t="str">
        <f t="shared" si="18"/>
        <v/>
      </c>
      <c r="AP150" s="12" t="str">
        <f t="shared" si="19"/>
        <v/>
      </c>
      <c r="AQ150" s="4" t="str">
        <f t="shared" si="20"/>
        <v/>
      </c>
    </row>
    <row r="151" spans="1:43" x14ac:dyDescent="0.3">
      <c r="A151" s="4" t="str">
        <f>IF('Input data'!A166="","",'Input data'!A166)</f>
        <v/>
      </c>
      <c r="B151" s="4" t="str">
        <f>IF('Input data'!B166="","",'Input data'!B166)</f>
        <v/>
      </c>
      <c r="C151" s="4" t="str">
        <f>IF('Input data'!C166="","",'Input data'!C166)</f>
        <v/>
      </c>
      <c r="D151" s="4" t="str">
        <f>IF('Input data'!D166="","",'Input data'!D166)</f>
        <v/>
      </c>
      <c r="E151" s="4" t="str">
        <f>IF('Input data'!E166="","",'Input data'!E166)</f>
        <v/>
      </c>
      <c r="F151" s="4" t="str">
        <f>IF('Input data'!F166="","",'Input data'!F166)</f>
        <v/>
      </c>
      <c r="G151" s="4">
        <f>IF('Input data'!G166="","",'Input data'!G166)</f>
        <v>0</v>
      </c>
      <c r="H151" s="4" t="str">
        <f>IF('Input data'!H166&gt;0.5,'Input data'!H166,"")</f>
        <v/>
      </c>
      <c r="I151" s="4" t="str">
        <f>IF('Input data'!I166="","",'Input data'!I166)</f>
        <v/>
      </c>
      <c r="J151" s="11">
        <f>IF('Used data'!J151="Irrelevant",1,IF('Used data'!J151&gt;3,1.2,1))</f>
        <v>1</v>
      </c>
      <c r="K151" s="11">
        <f>IF('Used data'!K151="Irrelevant",1,IF(AND(OR(I151="Motorway link",I151="Exit diverge",I151="Entrance merge"),'Used data'!K151&lt;3.5),1+(3.5-'Used data'!K151)*0.12,IF(AND(OR(I151="Exit ramp",I151="Entrance ramp"),'Used data'!K151&lt;3.5),1+(3.5-'Used data'!K151)*0.16,1)))</f>
        <v>1</v>
      </c>
      <c r="L151" s="11">
        <f>IF('Used data'!L151="Irrelevant",1,IF(AND('Used data'!L151="Yes",'Used data'!J151=2),0.6*'Used data'!M151+(1-'Used data'!M151),IF(AND('Used data'!L151="Yes",'Used data'!J151=3),0.7*'Used data'!M151+(1-'Used data'!M151),IF(AND('Used data'!L151="Yes",'Used data'!J151=4),0.76*'Used data'!M151+(1-'Used data'!M151),IF(AND('Used data'!L151="Yes",'Used data'!J151&gt;4.99999999),0.8*'Used data'!M151+(1-'Used data'!M151),1)))))</f>
        <v>1</v>
      </c>
      <c r="M151" s="11">
        <f>IF('Used data'!L151="Irrelevant",1,IF(AND('Used data'!L151="Yes",'Used data'!J151=2),0.8*'Used data'!M151+(1-'Used data'!M151),IF(AND('Used data'!L151="Yes",'Used data'!J151=3),0.85*'Used data'!M151+(1-'Used data'!M151),IF(AND('Used data'!L151="Yes",'Used data'!J151=4),0.88*'Used data'!M151+(1-'Used data'!M151),IF(AND('Used data'!L151="Yes",'Used data'!J151&gt;4.99999999),0.9*'Used data'!M151+(1-'Used data'!M151),1)))))</f>
        <v>1</v>
      </c>
      <c r="N151" s="11">
        <f>IF('Used data'!N151="Irrelevant",1,IF(AND(OR(I151="Motorway link",I151="Exit diverge",I151="Entrance merge"),'Used data'!N151&lt;3),1+(3-'Used data'!N151)*0.09333333,1))</f>
        <v>1</v>
      </c>
      <c r="O151" s="11">
        <f>IF('Used data'!N151="Irrelevant",1,IF(AND(OR(I151="Motorway link",I151="Exit diverge",I151="Entrance merge"),'Used data'!N151&lt;3),1+(3-'Used data'!N151)*0.19666667,1))</f>
        <v>1</v>
      </c>
      <c r="P151" s="11">
        <f>IF('Used data'!O151="Irrelevant",1,IF(AND(OR(I151="Motorway link",I151="Exit diverge",I151="Entrance merge"),'Used data'!O151&lt;3.00000001),1+(0.5-'Used data'!O151)*0.04,IF(AND(OR(I151="Exit ramp",I151="Entrance ramp"),'Used data'!O151&lt;3.00000001),1+(0.5-'Used data'!O151)*0.08,IF(OR(I151="Motorway link",I151="Exit diverge",I151="Entrance merge"),0.9,0.8))))</f>
        <v>1</v>
      </c>
      <c r="Q151" s="11">
        <f>IF('Used data'!P151="Irrelevant",1,IF(AND(OR(I151="Motorway link",I151="Exit diverge",I151="Entrance merge"),'Used data'!P151&lt;11.00000001),1+(5-'Used data'!P151)*0.01,0.94))</f>
        <v>1</v>
      </c>
      <c r="R151" s="11">
        <f>IF(OR('Used data'!Q151="Irrelevant",'Used data'!R151="Irrelevant",'Used data'!Q151="Straight"),1,IF(AND(OR(I151="Motorway link",I151="Exit diverge",I151="Entrance merge"),'Used data'!Q151&lt;4000),(EXP(0.1096*1746.5/'Used data'!Q151)/EXP(0.1096*1746.5/4000))*('Used data'!R151/1000)/G151+(G151-'Used data'!R151/1000)/G151,1))</f>
        <v>1</v>
      </c>
      <c r="S151" s="11">
        <f>IF(OR('Used data'!S151="Irrelevant",'Used data'!T151="Irrelevant",'Used data'!S151="Straight"),1,IF(AND(OR(I151="Motorway link",I151="Exit diverge",I151="Entrance merge"),'Used data'!S151&lt;4000),(EXP(0.1096*1746.5/'Used data'!S151)/EXP(0.1096*1746.5/4000))*('Used data'!T151/1000)/G151+(G151-'Used data'!T151/1000)/G151,1))</f>
        <v>1</v>
      </c>
      <c r="T151" s="11">
        <f>IF('Used data'!U151="Irrelevant",1,IF(AND(OR(I151="Motorway link",I151="Exit diverge",I151="Entrance merge",I151="Exit ramp",I151="Entrance ramp"),'Used data'!U151="Yes"),0.95,1))</f>
        <v>1</v>
      </c>
      <c r="U151" s="11">
        <f>IF('Used data'!U151="Irrelevant",1,IF(AND(OR(I151="Motorway link",I151="Exit diverge",I151="Entrance merge",I151="Exit ramp",I151="Entrance ramp"),'Used data'!U151="Yes"),0.96,1))</f>
        <v>1</v>
      </c>
      <c r="V151" s="11">
        <f>IF('Used data'!U151="Irrelevant",1,IF(AND(OR(I151="Motorway link",I151="Exit diverge",I151="Entrance merge",I151="Exit ramp",I151="Entrance ramp"),'Used data'!U151="Yes"),0.79,1))</f>
        <v>1</v>
      </c>
      <c r="W151" s="11">
        <f>IF('Used data'!U151="Irrelevant",1,IF(AND(OR(I151="Motorway link",I151="Exit diverge",I151="Entrance merge",I151="Exit ramp",I151="Entrance ramp"),'Used data'!U151="Yes"),0.94,1))</f>
        <v>1</v>
      </c>
      <c r="X151" s="11">
        <f>IF('Used data'!U151="Irrelevant",1,IF(AND(OR(I151="Motorway link",I151="Exit diverge",I151="Entrance merge",I151="Exit ramp",I151="Entrance ramp"),'Used data'!U151="Yes"),0.97,1))</f>
        <v>1</v>
      </c>
      <c r="Y151" s="11">
        <f>IF(AND(I151="Exit ramp",'Used data'!V151="2-curved diamond ramp"),1.32,IF(AND(I151="Exit ramp",'Used data'!V151="S-shaped ramp"),2.05,IF(AND(I151="Exit ramp",'Used data'!V151="U-shaped ramp"),4.11,IF(AND(I151="Exit ramp",'Used data'!V151="Flyover hook ramp"),5.15,IF(AND(I151="Exit ramp",'Used data'!V151="Directional ramp"),1.07,IF(AND(I151="Entrance ramp",'Used data'!V151="2-curved diamond ramp"),0.93,IF(AND(I151="Entrance ramp",'Used data'!V151="S-shaped ramp"),2.48,IF(AND(I151="Entrance ramp",'Used data'!V151="U-shaped ramp"),4.15,IF(AND(I151="Entrance ramp",'Used data'!V151="Flyover hook ramp"),5.26,IF(AND(I151="Entrance ramp",'Used data'!V151="Directional ramp"),1.42,1))))))))))</f>
        <v>1</v>
      </c>
      <c r="Z151" s="11">
        <f>IF(OR('Used data'!W151="Straight",'Used data'!W151="Irrelevant",'Used data'!X151="Irrelevant",'Used data'!Y151="Irrelevant"),1,1+1.545*1000/32.2*((('Used data'!Y151*3268/3600)/('Used data'!W151/0.306))^2)*('Used data'!X151/1000)/G151)</f>
        <v>1</v>
      </c>
      <c r="AA151" s="11">
        <f>IF(OR('Used data'!W151="Straight",'Used data'!W151="Irrelevant",'Used data'!X151="Irrelevant",'Used data'!Y151="Irrelevant"),1,1+1.961*1000/32.2*((('Used data'!Y151*3268/3600)/('Used data'!W151/0.306))^2)*('Used data'!X151/1000)/G151)</f>
        <v>1</v>
      </c>
      <c r="AB151" s="11">
        <f>IF(OR('Used data'!Z151="Straight",'Used data'!Z151="Irrelevant",'Used data'!AA151="Irrelevant",'Used data'!AB151="Irrelevant"),1,1+1.545*1000/32.2*((('Used data'!AB151*3268/3600)/('Used data'!Z151/0.306))^2)*('Used data'!AA151/1000)/G151)</f>
        <v>1</v>
      </c>
      <c r="AC151" s="11">
        <f>IF(OR('Used data'!Z151="Straight",'Used data'!Z151="Irrelevant",'Used data'!AA151="Irrelevant",'Used data'!AB151="Irrelevant"),1,1+1.961*1000/32.2*((('Used data'!AB151*3268/3600)/('Used data'!Z151/0.306))^2)*('Used data'!AA151/1000)/G151)</f>
        <v>1</v>
      </c>
      <c r="AD151" s="11">
        <f>IF(OR('Used data'!AC151="Irrelevant",'Used data'!AC151="No"),1,IF(AND('Used data'!AC151="Yes",OR('Used data'!Q151&lt;301,'Used data'!S151&lt;301)),1-(0.5*('Used data'!R151+'Used data'!T151)/('Used data'!G151*1000)),IF(AND('Used data'!AC151="Yes",OR('Used data'!Q151&lt;601,'Used data'!S151&lt;601)),1-(0.25*('Used data'!R151+'Used data'!T151)/('Used data'!G151*1000)),1)))</f>
        <v>1</v>
      </c>
      <c r="AE151" s="11">
        <f>IF(OR('Used data'!AC151="Irrelevant",'Used data'!AC151="No"),1,IF(AND('Used data'!AC151="Yes",OR('Used data'!Q151&lt;301,'Used data'!S151&lt;301)),1-(0.4*('Used data'!R151+'Used data'!T151)/('Used data'!G151*1000)),IF(AND('Used data'!AC151="Yes",OR('Used data'!Q151&lt;601,'Used data'!S151&lt;601)),1-(0.2*('Used data'!R151+'Used data'!T151)/('Used data'!G151*1000)),1)))</f>
        <v>1</v>
      </c>
      <c r="AF151" s="11">
        <f>IF('Used data'!AD151="110 kph",0.79,1)</f>
        <v>1</v>
      </c>
      <c r="AG151" s="11">
        <f>IF('Used data'!AD151="110 kph",0.94,1)</f>
        <v>1</v>
      </c>
      <c r="AH151" s="11">
        <f>IF('Used data'!AD151="110 kph",0.66,1)</f>
        <v>1</v>
      </c>
      <c r="AI151" s="11">
        <f>IF('Used data'!AD151="110 kph",0.82,1)</f>
        <v>1</v>
      </c>
      <c r="AJ151" s="11">
        <f>IF(AND('Used data'!AE151="Yes",I151="Entrance merge"),0.65*'Used data'!AF151+1-'Used data'!AF151,1)</f>
        <v>1</v>
      </c>
      <c r="AK151" s="12" t="str">
        <f t="shared" si="14"/>
        <v/>
      </c>
      <c r="AL151" s="12" t="str">
        <f t="shared" si="15"/>
        <v/>
      </c>
      <c r="AM151" s="12" t="str">
        <f t="shared" si="16"/>
        <v/>
      </c>
      <c r="AN151" s="12" t="str">
        <f t="shared" si="17"/>
        <v/>
      </c>
      <c r="AO151" s="12" t="str">
        <f t="shared" si="18"/>
        <v/>
      </c>
      <c r="AP151" s="12" t="str">
        <f t="shared" si="19"/>
        <v/>
      </c>
      <c r="AQ151" s="4" t="str">
        <f t="shared" si="20"/>
        <v/>
      </c>
    </row>
    <row r="152" spans="1:43" x14ac:dyDescent="0.3">
      <c r="A152" s="4" t="str">
        <f>IF('Input data'!A167="","",'Input data'!A167)</f>
        <v/>
      </c>
      <c r="B152" s="4" t="str">
        <f>IF('Input data'!B167="","",'Input data'!B167)</f>
        <v/>
      </c>
      <c r="C152" s="4" t="str">
        <f>IF('Input data'!C167="","",'Input data'!C167)</f>
        <v/>
      </c>
      <c r="D152" s="4" t="str">
        <f>IF('Input data'!D167="","",'Input data'!D167)</f>
        <v/>
      </c>
      <c r="E152" s="4" t="str">
        <f>IF('Input data'!E167="","",'Input data'!E167)</f>
        <v/>
      </c>
      <c r="F152" s="4" t="str">
        <f>IF('Input data'!F167="","",'Input data'!F167)</f>
        <v/>
      </c>
      <c r="G152" s="4">
        <f>IF('Input data'!G167="","",'Input data'!G167)</f>
        <v>0</v>
      </c>
      <c r="H152" s="4" t="str">
        <f>IF('Input data'!H167&gt;0.5,'Input data'!H167,"")</f>
        <v/>
      </c>
      <c r="I152" s="4" t="str">
        <f>IF('Input data'!I167="","",'Input data'!I167)</f>
        <v/>
      </c>
      <c r="J152" s="11">
        <f>IF('Used data'!J152="Irrelevant",1,IF('Used data'!J152&gt;3,1.2,1))</f>
        <v>1</v>
      </c>
      <c r="K152" s="11">
        <f>IF('Used data'!K152="Irrelevant",1,IF(AND(OR(I152="Motorway link",I152="Exit diverge",I152="Entrance merge"),'Used data'!K152&lt;3.5),1+(3.5-'Used data'!K152)*0.12,IF(AND(OR(I152="Exit ramp",I152="Entrance ramp"),'Used data'!K152&lt;3.5),1+(3.5-'Used data'!K152)*0.16,1)))</f>
        <v>1</v>
      </c>
      <c r="L152" s="11">
        <f>IF('Used data'!L152="Irrelevant",1,IF(AND('Used data'!L152="Yes",'Used data'!J152=2),0.6*'Used data'!M152+(1-'Used data'!M152),IF(AND('Used data'!L152="Yes",'Used data'!J152=3),0.7*'Used data'!M152+(1-'Used data'!M152),IF(AND('Used data'!L152="Yes",'Used data'!J152=4),0.76*'Used data'!M152+(1-'Used data'!M152),IF(AND('Used data'!L152="Yes",'Used data'!J152&gt;4.99999999),0.8*'Used data'!M152+(1-'Used data'!M152),1)))))</f>
        <v>1</v>
      </c>
      <c r="M152" s="11">
        <f>IF('Used data'!L152="Irrelevant",1,IF(AND('Used data'!L152="Yes",'Used data'!J152=2),0.8*'Used data'!M152+(1-'Used data'!M152),IF(AND('Used data'!L152="Yes",'Used data'!J152=3),0.85*'Used data'!M152+(1-'Used data'!M152),IF(AND('Used data'!L152="Yes",'Used data'!J152=4),0.88*'Used data'!M152+(1-'Used data'!M152),IF(AND('Used data'!L152="Yes",'Used data'!J152&gt;4.99999999),0.9*'Used data'!M152+(1-'Used data'!M152),1)))))</f>
        <v>1</v>
      </c>
      <c r="N152" s="11">
        <f>IF('Used data'!N152="Irrelevant",1,IF(AND(OR(I152="Motorway link",I152="Exit diverge",I152="Entrance merge"),'Used data'!N152&lt;3),1+(3-'Used data'!N152)*0.09333333,1))</f>
        <v>1</v>
      </c>
      <c r="O152" s="11">
        <f>IF('Used data'!N152="Irrelevant",1,IF(AND(OR(I152="Motorway link",I152="Exit diverge",I152="Entrance merge"),'Used data'!N152&lt;3),1+(3-'Used data'!N152)*0.19666667,1))</f>
        <v>1</v>
      </c>
      <c r="P152" s="11">
        <f>IF('Used data'!O152="Irrelevant",1,IF(AND(OR(I152="Motorway link",I152="Exit diverge",I152="Entrance merge"),'Used data'!O152&lt;3.00000001),1+(0.5-'Used data'!O152)*0.04,IF(AND(OR(I152="Exit ramp",I152="Entrance ramp"),'Used data'!O152&lt;3.00000001),1+(0.5-'Used data'!O152)*0.08,IF(OR(I152="Motorway link",I152="Exit diverge",I152="Entrance merge"),0.9,0.8))))</f>
        <v>1</v>
      </c>
      <c r="Q152" s="11">
        <f>IF('Used data'!P152="Irrelevant",1,IF(AND(OR(I152="Motorway link",I152="Exit diverge",I152="Entrance merge"),'Used data'!P152&lt;11.00000001),1+(5-'Used data'!P152)*0.01,0.94))</f>
        <v>1</v>
      </c>
      <c r="R152" s="11">
        <f>IF(OR('Used data'!Q152="Irrelevant",'Used data'!R152="Irrelevant",'Used data'!Q152="Straight"),1,IF(AND(OR(I152="Motorway link",I152="Exit diverge",I152="Entrance merge"),'Used data'!Q152&lt;4000),(EXP(0.1096*1746.5/'Used data'!Q152)/EXP(0.1096*1746.5/4000))*('Used data'!R152/1000)/G152+(G152-'Used data'!R152/1000)/G152,1))</f>
        <v>1</v>
      </c>
      <c r="S152" s="11">
        <f>IF(OR('Used data'!S152="Irrelevant",'Used data'!T152="Irrelevant",'Used data'!S152="Straight"),1,IF(AND(OR(I152="Motorway link",I152="Exit diverge",I152="Entrance merge"),'Used data'!S152&lt;4000),(EXP(0.1096*1746.5/'Used data'!S152)/EXP(0.1096*1746.5/4000))*('Used data'!T152/1000)/G152+(G152-'Used data'!T152/1000)/G152,1))</f>
        <v>1</v>
      </c>
      <c r="T152" s="11">
        <f>IF('Used data'!U152="Irrelevant",1,IF(AND(OR(I152="Motorway link",I152="Exit diverge",I152="Entrance merge",I152="Exit ramp",I152="Entrance ramp"),'Used data'!U152="Yes"),0.95,1))</f>
        <v>1</v>
      </c>
      <c r="U152" s="11">
        <f>IF('Used data'!U152="Irrelevant",1,IF(AND(OR(I152="Motorway link",I152="Exit diverge",I152="Entrance merge",I152="Exit ramp",I152="Entrance ramp"),'Used data'!U152="Yes"),0.96,1))</f>
        <v>1</v>
      </c>
      <c r="V152" s="11">
        <f>IF('Used data'!U152="Irrelevant",1,IF(AND(OR(I152="Motorway link",I152="Exit diverge",I152="Entrance merge",I152="Exit ramp",I152="Entrance ramp"),'Used data'!U152="Yes"),0.79,1))</f>
        <v>1</v>
      </c>
      <c r="W152" s="11">
        <f>IF('Used data'!U152="Irrelevant",1,IF(AND(OR(I152="Motorway link",I152="Exit diverge",I152="Entrance merge",I152="Exit ramp",I152="Entrance ramp"),'Used data'!U152="Yes"),0.94,1))</f>
        <v>1</v>
      </c>
      <c r="X152" s="11">
        <f>IF('Used data'!U152="Irrelevant",1,IF(AND(OR(I152="Motorway link",I152="Exit diverge",I152="Entrance merge",I152="Exit ramp",I152="Entrance ramp"),'Used data'!U152="Yes"),0.97,1))</f>
        <v>1</v>
      </c>
      <c r="Y152" s="11">
        <f>IF(AND(I152="Exit ramp",'Used data'!V152="2-curved diamond ramp"),1.32,IF(AND(I152="Exit ramp",'Used data'!V152="S-shaped ramp"),2.05,IF(AND(I152="Exit ramp",'Used data'!V152="U-shaped ramp"),4.11,IF(AND(I152="Exit ramp",'Used data'!V152="Flyover hook ramp"),5.15,IF(AND(I152="Exit ramp",'Used data'!V152="Directional ramp"),1.07,IF(AND(I152="Entrance ramp",'Used data'!V152="2-curved diamond ramp"),0.93,IF(AND(I152="Entrance ramp",'Used data'!V152="S-shaped ramp"),2.48,IF(AND(I152="Entrance ramp",'Used data'!V152="U-shaped ramp"),4.15,IF(AND(I152="Entrance ramp",'Used data'!V152="Flyover hook ramp"),5.26,IF(AND(I152="Entrance ramp",'Used data'!V152="Directional ramp"),1.42,1))))))))))</f>
        <v>1</v>
      </c>
      <c r="Z152" s="11">
        <f>IF(OR('Used data'!W152="Straight",'Used data'!W152="Irrelevant",'Used data'!X152="Irrelevant",'Used data'!Y152="Irrelevant"),1,1+1.545*1000/32.2*((('Used data'!Y152*3268/3600)/('Used data'!W152/0.306))^2)*('Used data'!X152/1000)/G152)</f>
        <v>1</v>
      </c>
      <c r="AA152" s="11">
        <f>IF(OR('Used data'!W152="Straight",'Used data'!W152="Irrelevant",'Used data'!X152="Irrelevant",'Used data'!Y152="Irrelevant"),1,1+1.961*1000/32.2*((('Used data'!Y152*3268/3600)/('Used data'!W152/0.306))^2)*('Used data'!X152/1000)/G152)</f>
        <v>1</v>
      </c>
      <c r="AB152" s="11">
        <f>IF(OR('Used data'!Z152="Straight",'Used data'!Z152="Irrelevant",'Used data'!AA152="Irrelevant",'Used data'!AB152="Irrelevant"),1,1+1.545*1000/32.2*((('Used data'!AB152*3268/3600)/('Used data'!Z152/0.306))^2)*('Used data'!AA152/1000)/G152)</f>
        <v>1</v>
      </c>
      <c r="AC152" s="11">
        <f>IF(OR('Used data'!Z152="Straight",'Used data'!Z152="Irrelevant",'Used data'!AA152="Irrelevant",'Used data'!AB152="Irrelevant"),1,1+1.961*1000/32.2*((('Used data'!AB152*3268/3600)/('Used data'!Z152/0.306))^2)*('Used data'!AA152/1000)/G152)</f>
        <v>1</v>
      </c>
      <c r="AD152" s="11">
        <f>IF(OR('Used data'!AC152="Irrelevant",'Used data'!AC152="No"),1,IF(AND('Used data'!AC152="Yes",OR('Used data'!Q152&lt;301,'Used data'!S152&lt;301)),1-(0.5*('Used data'!R152+'Used data'!T152)/('Used data'!G152*1000)),IF(AND('Used data'!AC152="Yes",OR('Used data'!Q152&lt;601,'Used data'!S152&lt;601)),1-(0.25*('Used data'!R152+'Used data'!T152)/('Used data'!G152*1000)),1)))</f>
        <v>1</v>
      </c>
      <c r="AE152" s="11">
        <f>IF(OR('Used data'!AC152="Irrelevant",'Used data'!AC152="No"),1,IF(AND('Used data'!AC152="Yes",OR('Used data'!Q152&lt;301,'Used data'!S152&lt;301)),1-(0.4*('Used data'!R152+'Used data'!T152)/('Used data'!G152*1000)),IF(AND('Used data'!AC152="Yes",OR('Used data'!Q152&lt;601,'Used data'!S152&lt;601)),1-(0.2*('Used data'!R152+'Used data'!T152)/('Used data'!G152*1000)),1)))</f>
        <v>1</v>
      </c>
      <c r="AF152" s="11">
        <f>IF('Used data'!AD152="110 kph",0.79,1)</f>
        <v>1</v>
      </c>
      <c r="AG152" s="11">
        <f>IF('Used data'!AD152="110 kph",0.94,1)</f>
        <v>1</v>
      </c>
      <c r="AH152" s="11">
        <f>IF('Used data'!AD152="110 kph",0.66,1)</f>
        <v>1</v>
      </c>
      <c r="AI152" s="11">
        <f>IF('Used data'!AD152="110 kph",0.82,1)</f>
        <v>1</v>
      </c>
      <c r="AJ152" s="11">
        <f>IF(AND('Used data'!AE152="Yes",I152="Entrance merge"),0.65*'Used data'!AF152+1-'Used data'!AF152,1)</f>
        <v>1</v>
      </c>
      <c r="AK152" s="12" t="str">
        <f t="shared" si="14"/>
        <v/>
      </c>
      <c r="AL152" s="12" t="str">
        <f t="shared" si="15"/>
        <v/>
      </c>
      <c r="AM152" s="12" t="str">
        <f t="shared" si="16"/>
        <v/>
      </c>
      <c r="AN152" s="12" t="str">
        <f t="shared" si="17"/>
        <v/>
      </c>
      <c r="AO152" s="12" t="str">
        <f t="shared" si="18"/>
        <v/>
      </c>
      <c r="AP152" s="12" t="str">
        <f t="shared" si="19"/>
        <v/>
      </c>
      <c r="AQ152" s="4" t="str">
        <f t="shared" si="20"/>
        <v/>
      </c>
    </row>
    <row r="153" spans="1:43" x14ac:dyDescent="0.3">
      <c r="A153" s="4" t="str">
        <f>IF('Input data'!A168="","",'Input data'!A168)</f>
        <v/>
      </c>
      <c r="B153" s="4" t="str">
        <f>IF('Input data'!B168="","",'Input data'!B168)</f>
        <v/>
      </c>
      <c r="C153" s="4" t="str">
        <f>IF('Input data'!C168="","",'Input data'!C168)</f>
        <v/>
      </c>
      <c r="D153" s="4" t="str">
        <f>IF('Input data'!D168="","",'Input data'!D168)</f>
        <v/>
      </c>
      <c r="E153" s="4" t="str">
        <f>IF('Input data'!E168="","",'Input data'!E168)</f>
        <v/>
      </c>
      <c r="F153" s="4" t="str">
        <f>IF('Input data'!F168="","",'Input data'!F168)</f>
        <v/>
      </c>
      <c r="G153" s="4">
        <f>IF('Input data'!G168="","",'Input data'!G168)</f>
        <v>0</v>
      </c>
      <c r="H153" s="4" t="str">
        <f>IF('Input data'!H168&gt;0.5,'Input data'!H168,"")</f>
        <v/>
      </c>
      <c r="I153" s="4" t="str">
        <f>IF('Input data'!I168="","",'Input data'!I168)</f>
        <v/>
      </c>
      <c r="J153" s="11">
        <f>IF('Used data'!J153="Irrelevant",1,IF('Used data'!J153&gt;3,1.2,1))</f>
        <v>1</v>
      </c>
      <c r="K153" s="11">
        <f>IF('Used data'!K153="Irrelevant",1,IF(AND(OR(I153="Motorway link",I153="Exit diverge",I153="Entrance merge"),'Used data'!K153&lt;3.5),1+(3.5-'Used data'!K153)*0.12,IF(AND(OR(I153="Exit ramp",I153="Entrance ramp"),'Used data'!K153&lt;3.5),1+(3.5-'Used data'!K153)*0.16,1)))</f>
        <v>1</v>
      </c>
      <c r="L153" s="11">
        <f>IF('Used data'!L153="Irrelevant",1,IF(AND('Used data'!L153="Yes",'Used data'!J153=2),0.6*'Used data'!M153+(1-'Used data'!M153),IF(AND('Used data'!L153="Yes",'Used data'!J153=3),0.7*'Used data'!M153+(1-'Used data'!M153),IF(AND('Used data'!L153="Yes",'Used data'!J153=4),0.76*'Used data'!M153+(1-'Used data'!M153),IF(AND('Used data'!L153="Yes",'Used data'!J153&gt;4.99999999),0.8*'Used data'!M153+(1-'Used data'!M153),1)))))</f>
        <v>1</v>
      </c>
      <c r="M153" s="11">
        <f>IF('Used data'!L153="Irrelevant",1,IF(AND('Used data'!L153="Yes",'Used data'!J153=2),0.8*'Used data'!M153+(1-'Used data'!M153),IF(AND('Used data'!L153="Yes",'Used data'!J153=3),0.85*'Used data'!M153+(1-'Used data'!M153),IF(AND('Used data'!L153="Yes",'Used data'!J153=4),0.88*'Used data'!M153+(1-'Used data'!M153),IF(AND('Used data'!L153="Yes",'Used data'!J153&gt;4.99999999),0.9*'Used data'!M153+(1-'Used data'!M153),1)))))</f>
        <v>1</v>
      </c>
      <c r="N153" s="11">
        <f>IF('Used data'!N153="Irrelevant",1,IF(AND(OR(I153="Motorway link",I153="Exit diverge",I153="Entrance merge"),'Used data'!N153&lt;3),1+(3-'Used data'!N153)*0.09333333,1))</f>
        <v>1</v>
      </c>
      <c r="O153" s="11">
        <f>IF('Used data'!N153="Irrelevant",1,IF(AND(OR(I153="Motorway link",I153="Exit diverge",I153="Entrance merge"),'Used data'!N153&lt;3),1+(3-'Used data'!N153)*0.19666667,1))</f>
        <v>1</v>
      </c>
      <c r="P153" s="11">
        <f>IF('Used data'!O153="Irrelevant",1,IF(AND(OR(I153="Motorway link",I153="Exit diverge",I153="Entrance merge"),'Used data'!O153&lt;3.00000001),1+(0.5-'Used data'!O153)*0.04,IF(AND(OR(I153="Exit ramp",I153="Entrance ramp"),'Used data'!O153&lt;3.00000001),1+(0.5-'Used data'!O153)*0.08,IF(OR(I153="Motorway link",I153="Exit diverge",I153="Entrance merge"),0.9,0.8))))</f>
        <v>1</v>
      </c>
      <c r="Q153" s="11">
        <f>IF('Used data'!P153="Irrelevant",1,IF(AND(OR(I153="Motorway link",I153="Exit diverge",I153="Entrance merge"),'Used data'!P153&lt;11.00000001),1+(5-'Used data'!P153)*0.01,0.94))</f>
        <v>1</v>
      </c>
      <c r="R153" s="11">
        <f>IF(OR('Used data'!Q153="Irrelevant",'Used data'!R153="Irrelevant",'Used data'!Q153="Straight"),1,IF(AND(OR(I153="Motorway link",I153="Exit diverge",I153="Entrance merge"),'Used data'!Q153&lt;4000),(EXP(0.1096*1746.5/'Used data'!Q153)/EXP(0.1096*1746.5/4000))*('Used data'!R153/1000)/G153+(G153-'Used data'!R153/1000)/G153,1))</f>
        <v>1</v>
      </c>
      <c r="S153" s="11">
        <f>IF(OR('Used data'!S153="Irrelevant",'Used data'!T153="Irrelevant",'Used data'!S153="Straight"),1,IF(AND(OR(I153="Motorway link",I153="Exit diverge",I153="Entrance merge"),'Used data'!S153&lt;4000),(EXP(0.1096*1746.5/'Used data'!S153)/EXP(0.1096*1746.5/4000))*('Used data'!T153/1000)/G153+(G153-'Used data'!T153/1000)/G153,1))</f>
        <v>1</v>
      </c>
      <c r="T153" s="11">
        <f>IF('Used data'!U153="Irrelevant",1,IF(AND(OR(I153="Motorway link",I153="Exit diverge",I153="Entrance merge",I153="Exit ramp",I153="Entrance ramp"),'Used data'!U153="Yes"),0.95,1))</f>
        <v>1</v>
      </c>
      <c r="U153" s="11">
        <f>IF('Used data'!U153="Irrelevant",1,IF(AND(OR(I153="Motorway link",I153="Exit diverge",I153="Entrance merge",I153="Exit ramp",I153="Entrance ramp"),'Used data'!U153="Yes"),0.96,1))</f>
        <v>1</v>
      </c>
      <c r="V153" s="11">
        <f>IF('Used data'!U153="Irrelevant",1,IF(AND(OR(I153="Motorway link",I153="Exit diverge",I153="Entrance merge",I153="Exit ramp",I153="Entrance ramp"),'Used data'!U153="Yes"),0.79,1))</f>
        <v>1</v>
      </c>
      <c r="W153" s="11">
        <f>IF('Used data'!U153="Irrelevant",1,IF(AND(OR(I153="Motorway link",I153="Exit diverge",I153="Entrance merge",I153="Exit ramp",I153="Entrance ramp"),'Used data'!U153="Yes"),0.94,1))</f>
        <v>1</v>
      </c>
      <c r="X153" s="11">
        <f>IF('Used data'!U153="Irrelevant",1,IF(AND(OR(I153="Motorway link",I153="Exit diverge",I153="Entrance merge",I153="Exit ramp",I153="Entrance ramp"),'Used data'!U153="Yes"),0.97,1))</f>
        <v>1</v>
      </c>
      <c r="Y153" s="11">
        <f>IF(AND(I153="Exit ramp",'Used data'!V153="2-curved diamond ramp"),1.32,IF(AND(I153="Exit ramp",'Used data'!V153="S-shaped ramp"),2.05,IF(AND(I153="Exit ramp",'Used data'!V153="U-shaped ramp"),4.11,IF(AND(I153="Exit ramp",'Used data'!V153="Flyover hook ramp"),5.15,IF(AND(I153="Exit ramp",'Used data'!V153="Directional ramp"),1.07,IF(AND(I153="Entrance ramp",'Used data'!V153="2-curved diamond ramp"),0.93,IF(AND(I153="Entrance ramp",'Used data'!V153="S-shaped ramp"),2.48,IF(AND(I153="Entrance ramp",'Used data'!V153="U-shaped ramp"),4.15,IF(AND(I153="Entrance ramp",'Used data'!V153="Flyover hook ramp"),5.26,IF(AND(I153="Entrance ramp",'Used data'!V153="Directional ramp"),1.42,1))))))))))</f>
        <v>1</v>
      </c>
      <c r="Z153" s="11">
        <f>IF(OR('Used data'!W153="Straight",'Used data'!W153="Irrelevant",'Used data'!X153="Irrelevant",'Used data'!Y153="Irrelevant"),1,1+1.545*1000/32.2*((('Used data'!Y153*3268/3600)/('Used data'!W153/0.306))^2)*('Used data'!X153/1000)/G153)</f>
        <v>1</v>
      </c>
      <c r="AA153" s="11">
        <f>IF(OR('Used data'!W153="Straight",'Used data'!W153="Irrelevant",'Used data'!X153="Irrelevant",'Used data'!Y153="Irrelevant"),1,1+1.961*1000/32.2*((('Used data'!Y153*3268/3600)/('Used data'!W153/0.306))^2)*('Used data'!X153/1000)/G153)</f>
        <v>1</v>
      </c>
      <c r="AB153" s="11">
        <f>IF(OR('Used data'!Z153="Straight",'Used data'!Z153="Irrelevant",'Used data'!AA153="Irrelevant",'Used data'!AB153="Irrelevant"),1,1+1.545*1000/32.2*((('Used data'!AB153*3268/3600)/('Used data'!Z153/0.306))^2)*('Used data'!AA153/1000)/G153)</f>
        <v>1</v>
      </c>
      <c r="AC153" s="11">
        <f>IF(OR('Used data'!Z153="Straight",'Used data'!Z153="Irrelevant",'Used data'!AA153="Irrelevant",'Used data'!AB153="Irrelevant"),1,1+1.961*1000/32.2*((('Used data'!AB153*3268/3600)/('Used data'!Z153/0.306))^2)*('Used data'!AA153/1000)/G153)</f>
        <v>1</v>
      </c>
      <c r="AD153" s="11">
        <f>IF(OR('Used data'!AC153="Irrelevant",'Used data'!AC153="No"),1,IF(AND('Used data'!AC153="Yes",OR('Used data'!Q153&lt;301,'Used data'!S153&lt;301)),1-(0.5*('Used data'!R153+'Used data'!T153)/('Used data'!G153*1000)),IF(AND('Used data'!AC153="Yes",OR('Used data'!Q153&lt;601,'Used data'!S153&lt;601)),1-(0.25*('Used data'!R153+'Used data'!T153)/('Used data'!G153*1000)),1)))</f>
        <v>1</v>
      </c>
      <c r="AE153" s="11">
        <f>IF(OR('Used data'!AC153="Irrelevant",'Used data'!AC153="No"),1,IF(AND('Used data'!AC153="Yes",OR('Used data'!Q153&lt;301,'Used data'!S153&lt;301)),1-(0.4*('Used data'!R153+'Used data'!T153)/('Used data'!G153*1000)),IF(AND('Used data'!AC153="Yes",OR('Used data'!Q153&lt;601,'Used data'!S153&lt;601)),1-(0.2*('Used data'!R153+'Used data'!T153)/('Used data'!G153*1000)),1)))</f>
        <v>1</v>
      </c>
      <c r="AF153" s="11">
        <f>IF('Used data'!AD153="110 kph",0.79,1)</f>
        <v>1</v>
      </c>
      <c r="AG153" s="11">
        <f>IF('Used data'!AD153="110 kph",0.94,1)</f>
        <v>1</v>
      </c>
      <c r="AH153" s="11">
        <f>IF('Used data'!AD153="110 kph",0.66,1)</f>
        <v>1</v>
      </c>
      <c r="AI153" s="11">
        <f>IF('Used data'!AD153="110 kph",0.82,1)</f>
        <v>1</v>
      </c>
      <c r="AJ153" s="11">
        <f>IF(AND('Used data'!AE153="Yes",I153="Entrance merge"),0.65*'Used data'!AF153+1-'Used data'!AF153,1)</f>
        <v>1</v>
      </c>
      <c r="AK153" s="12" t="str">
        <f t="shared" si="14"/>
        <v/>
      </c>
      <c r="AL153" s="12" t="str">
        <f t="shared" si="15"/>
        <v/>
      </c>
      <c r="AM153" s="12" t="str">
        <f t="shared" si="16"/>
        <v/>
      </c>
      <c r="AN153" s="12" t="str">
        <f t="shared" si="17"/>
        <v/>
      </c>
      <c r="AO153" s="12" t="str">
        <f t="shared" si="18"/>
        <v/>
      </c>
      <c r="AP153" s="12" t="str">
        <f t="shared" si="19"/>
        <v/>
      </c>
      <c r="AQ153" s="4" t="str">
        <f t="shared" si="20"/>
        <v/>
      </c>
    </row>
    <row r="154" spans="1:43" x14ac:dyDescent="0.3">
      <c r="A154" s="4" t="str">
        <f>IF('Input data'!A169="","",'Input data'!A169)</f>
        <v/>
      </c>
      <c r="B154" s="4" t="str">
        <f>IF('Input data'!B169="","",'Input data'!B169)</f>
        <v/>
      </c>
      <c r="C154" s="4" t="str">
        <f>IF('Input data'!C169="","",'Input data'!C169)</f>
        <v/>
      </c>
      <c r="D154" s="4" t="str">
        <f>IF('Input data'!D169="","",'Input data'!D169)</f>
        <v/>
      </c>
      <c r="E154" s="4" t="str">
        <f>IF('Input data'!E169="","",'Input data'!E169)</f>
        <v/>
      </c>
      <c r="F154" s="4" t="str">
        <f>IF('Input data'!F169="","",'Input data'!F169)</f>
        <v/>
      </c>
      <c r="G154" s="4">
        <f>IF('Input data'!G169="","",'Input data'!G169)</f>
        <v>0</v>
      </c>
      <c r="H154" s="4" t="str">
        <f>IF('Input data'!H169&gt;0.5,'Input data'!H169,"")</f>
        <v/>
      </c>
      <c r="I154" s="4" t="str">
        <f>IF('Input data'!I169="","",'Input data'!I169)</f>
        <v/>
      </c>
      <c r="J154" s="11">
        <f>IF('Used data'!J154="Irrelevant",1,IF('Used data'!J154&gt;3,1.2,1))</f>
        <v>1</v>
      </c>
      <c r="K154" s="11">
        <f>IF('Used data'!K154="Irrelevant",1,IF(AND(OR(I154="Motorway link",I154="Exit diverge",I154="Entrance merge"),'Used data'!K154&lt;3.5),1+(3.5-'Used data'!K154)*0.12,IF(AND(OR(I154="Exit ramp",I154="Entrance ramp"),'Used data'!K154&lt;3.5),1+(3.5-'Used data'!K154)*0.16,1)))</f>
        <v>1</v>
      </c>
      <c r="L154" s="11">
        <f>IF('Used data'!L154="Irrelevant",1,IF(AND('Used data'!L154="Yes",'Used data'!J154=2),0.6*'Used data'!M154+(1-'Used data'!M154),IF(AND('Used data'!L154="Yes",'Used data'!J154=3),0.7*'Used data'!M154+(1-'Used data'!M154),IF(AND('Used data'!L154="Yes",'Used data'!J154=4),0.76*'Used data'!M154+(1-'Used data'!M154),IF(AND('Used data'!L154="Yes",'Used data'!J154&gt;4.99999999),0.8*'Used data'!M154+(1-'Used data'!M154),1)))))</f>
        <v>1</v>
      </c>
      <c r="M154" s="11">
        <f>IF('Used data'!L154="Irrelevant",1,IF(AND('Used data'!L154="Yes",'Used data'!J154=2),0.8*'Used data'!M154+(1-'Used data'!M154),IF(AND('Used data'!L154="Yes",'Used data'!J154=3),0.85*'Used data'!M154+(1-'Used data'!M154),IF(AND('Used data'!L154="Yes",'Used data'!J154=4),0.88*'Used data'!M154+(1-'Used data'!M154),IF(AND('Used data'!L154="Yes",'Used data'!J154&gt;4.99999999),0.9*'Used data'!M154+(1-'Used data'!M154),1)))))</f>
        <v>1</v>
      </c>
      <c r="N154" s="11">
        <f>IF('Used data'!N154="Irrelevant",1,IF(AND(OR(I154="Motorway link",I154="Exit diverge",I154="Entrance merge"),'Used data'!N154&lt;3),1+(3-'Used data'!N154)*0.09333333,1))</f>
        <v>1</v>
      </c>
      <c r="O154" s="11">
        <f>IF('Used data'!N154="Irrelevant",1,IF(AND(OR(I154="Motorway link",I154="Exit diverge",I154="Entrance merge"),'Used data'!N154&lt;3),1+(3-'Used data'!N154)*0.19666667,1))</f>
        <v>1</v>
      </c>
      <c r="P154" s="11">
        <f>IF('Used data'!O154="Irrelevant",1,IF(AND(OR(I154="Motorway link",I154="Exit diverge",I154="Entrance merge"),'Used data'!O154&lt;3.00000001),1+(0.5-'Used data'!O154)*0.04,IF(AND(OR(I154="Exit ramp",I154="Entrance ramp"),'Used data'!O154&lt;3.00000001),1+(0.5-'Used data'!O154)*0.08,IF(OR(I154="Motorway link",I154="Exit diverge",I154="Entrance merge"),0.9,0.8))))</f>
        <v>1</v>
      </c>
      <c r="Q154" s="11">
        <f>IF('Used data'!P154="Irrelevant",1,IF(AND(OR(I154="Motorway link",I154="Exit diverge",I154="Entrance merge"),'Used data'!P154&lt;11.00000001),1+(5-'Used data'!P154)*0.01,0.94))</f>
        <v>1</v>
      </c>
      <c r="R154" s="11">
        <f>IF(OR('Used data'!Q154="Irrelevant",'Used data'!R154="Irrelevant",'Used data'!Q154="Straight"),1,IF(AND(OR(I154="Motorway link",I154="Exit diverge",I154="Entrance merge"),'Used data'!Q154&lt;4000),(EXP(0.1096*1746.5/'Used data'!Q154)/EXP(0.1096*1746.5/4000))*('Used data'!R154/1000)/G154+(G154-'Used data'!R154/1000)/G154,1))</f>
        <v>1</v>
      </c>
      <c r="S154" s="11">
        <f>IF(OR('Used data'!S154="Irrelevant",'Used data'!T154="Irrelevant",'Used data'!S154="Straight"),1,IF(AND(OR(I154="Motorway link",I154="Exit diverge",I154="Entrance merge"),'Used data'!S154&lt;4000),(EXP(0.1096*1746.5/'Used data'!S154)/EXP(0.1096*1746.5/4000))*('Used data'!T154/1000)/G154+(G154-'Used data'!T154/1000)/G154,1))</f>
        <v>1</v>
      </c>
      <c r="T154" s="11">
        <f>IF('Used data'!U154="Irrelevant",1,IF(AND(OR(I154="Motorway link",I154="Exit diverge",I154="Entrance merge",I154="Exit ramp",I154="Entrance ramp"),'Used data'!U154="Yes"),0.95,1))</f>
        <v>1</v>
      </c>
      <c r="U154" s="11">
        <f>IF('Used data'!U154="Irrelevant",1,IF(AND(OR(I154="Motorway link",I154="Exit diverge",I154="Entrance merge",I154="Exit ramp",I154="Entrance ramp"),'Used data'!U154="Yes"),0.96,1))</f>
        <v>1</v>
      </c>
      <c r="V154" s="11">
        <f>IF('Used data'!U154="Irrelevant",1,IF(AND(OR(I154="Motorway link",I154="Exit diverge",I154="Entrance merge",I154="Exit ramp",I154="Entrance ramp"),'Used data'!U154="Yes"),0.79,1))</f>
        <v>1</v>
      </c>
      <c r="W154" s="11">
        <f>IF('Used data'!U154="Irrelevant",1,IF(AND(OR(I154="Motorway link",I154="Exit diverge",I154="Entrance merge",I154="Exit ramp",I154="Entrance ramp"),'Used data'!U154="Yes"),0.94,1))</f>
        <v>1</v>
      </c>
      <c r="X154" s="11">
        <f>IF('Used data'!U154="Irrelevant",1,IF(AND(OR(I154="Motorway link",I154="Exit diverge",I154="Entrance merge",I154="Exit ramp",I154="Entrance ramp"),'Used data'!U154="Yes"),0.97,1))</f>
        <v>1</v>
      </c>
      <c r="Y154" s="11">
        <f>IF(AND(I154="Exit ramp",'Used data'!V154="2-curved diamond ramp"),1.32,IF(AND(I154="Exit ramp",'Used data'!V154="S-shaped ramp"),2.05,IF(AND(I154="Exit ramp",'Used data'!V154="U-shaped ramp"),4.11,IF(AND(I154="Exit ramp",'Used data'!V154="Flyover hook ramp"),5.15,IF(AND(I154="Exit ramp",'Used data'!V154="Directional ramp"),1.07,IF(AND(I154="Entrance ramp",'Used data'!V154="2-curved diamond ramp"),0.93,IF(AND(I154="Entrance ramp",'Used data'!V154="S-shaped ramp"),2.48,IF(AND(I154="Entrance ramp",'Used data'!V154="U-shaped ramp"),4.15,IF(AND(I154="Entrance ramp",'Used data'!V154="Flyover hook ramp"),5.26,IF(AND(I154="Entrance ramp",'Used data'!V154="Directional ramp"),1.42,1))))))))))</f>
        <v>1</v>
      </c>
      <c r="Z154" s="11">
        <f>IF(OR('Used data'!W154="Straight",'Used data'!W154="Irrelevant",'Used data'!X154="Irrelevant",'Used data'!Y154="Irrelevant"),1,1+1.545*1000/32.2*((('Used data'!Y154*3268/3600)/('Used data'!W154/0.306))^2)*('Used data'!X154/1000)/G154)</f>
        <v>1</v>
      </c>
      <c r="AA154" s="11">
        <f>IF(OR('Used data'!W154="Straight",'Used data'!W154="Irrelevant",'Used data'!X154="Irrelevant",'Used data'!Y154="Irrelevant"),1,1+1.961*1000/32.2*((('Used data'!Y154*3268/3600)/('Used data'!W154/0.306))^2)*('Used data'!X154/1000)/G154)</f>
        <v>1</v>
      </c>
      <c r="AB154" s="11">
        <f>IF(OR('Used data'!Z154="Straight",'Used data'!Z154="Irrelevant",'Used data'!AA154="Irrelevant",'Used data'!AB154="Irrelevant"),1,1+1.545*1000/32.2*((('Used data'!AB154*3268/3600)/('Used data'!Z154/0.306))^2)*('Used data'!AA154/1000)/G154)</f>
        <v>1</v>
      </c>
      <c r="AC154" s="11">
        <f>IF(OR('Used data'!Z154="Straight",'Used data'!Z154="Irrelevant",'Used data'!AA154="Irrelevant",'Used data'!AB154="Irrelevant"),1,1+1.961*1000/32.2*((('Used data'!AB154*3268/3600)/('Used data'!Z154/0.306))^2)*('Used data'!AA154/1000)/G154)</f>
        <v>1</v>
      </c>
      <c r="AD154" s="11">
        <f>IF(OR('Used data'!AC154="Irrelevant",'Used data'!AC154="No"),1,IF(AND('Used data'!AC154="Yes",OR('Used data'!Q154&lt;301,'Used data'!S154&lt;301)),1-(0.5*('Used data'!R154+'Used data'!T154)/('Used data'!G154*1000)),IF(AND('Used data'!AC154="Yes",OR('Used data'!Q154&lt;601,'Used data'!S154&lt;601)),1-(0.25*('Used data'!R154+'Used data'!T154)/('Used data'!G154*1000)),1)))</f>
        <v>1</v>
      </c>
      <c r="AE154" s="11">
        <f>IF(OR('Used data'!AC154="Irrelevant",'Used data'!AC154="No"),1,IF(AND('Used data'!AC154="Yes",OR('Used data'!Q154&lt;301,'Used data'!S154&lt;301)),1-(0.4*('Used data'!R154+'Used data'!T154)/('Used data'!G154*1000)),IF(AND('Used data'!AC154="Yes",OR('Used data'!Q154&lt;601,'Used data'!S154&lt;601)),1-(0.2*('Used data'!R154+'Used data'!T154)/('Used data'!G154*1000)),1)))</f>
        <v>1</v>
      </c>
      <c r="AF154" s="11">
        <f>IF('Used data'!AD154="110 kph",0.79,1)</f>
        <v>1</v>
      </c>
      <c r="AG154" s="11">
        <f>IF('Used data'!AD154="110 kph",0.94,1)</f>
        <v>1</v>
      </c>
      <c r="AH154" s="11">
        <f>IF('Used data'!AD154="110 kph",0.66,1)</f>
        <v>1</v>
      </c>
      <c r="AI154" s="11">
        <f>IF('Used data'!AD154="110 kph",0.82,1)</f>
        <v>1</v>
      </c>
      <c r="AJ154" s="11">
        <f>IF(AND('Used data'!AE154="Yes",I154="Entrance merge"),0.65*'Used data'!AF154+1-'Used data'!AF154,1)</f>
        <v>1</v>
      </c>
      <c r="AK154" s="12" t="str">
        <f t="shared" si="14"/>
        <v/>
      </c>
      <c r="AL154" s="12" t="str">
        <f t="shared" si="15"/>
        <v/>
      </c>
      <c r="AM154" s="12" t="str">
        <f t="shared" si="16"/>
        <v/>
      </c>
      <c r="AN154" s="12" t="str">
        <f t="shared" si="17"/>
        <v/>
      </c>
      <c r="AO154" s="12" t="str">
        <f t="shared" si="18"/>
        <v/>
      </c>
      <c r="AP154" s="12" t="str">
        <f t="shared" si="19"/>
        <v/>
      </c>
      <c r="AQ154" s="4" t="str">
        <f t="shared" si="20"/>
        <v/>
      </c>
    </row>
    <row r="155" spans="1:43" x14ac:dyDescent="0.3">
      <c r="A155" s="4" t="str">
        <f>IF('Input data'!A170="","",'Input data'!A170)</f>
        <v/>
      </c>
      <c r="B155" s="4" t="str">
        <f>IF('Input data'!B170="","",'Input data'!B170)</f>
        <v/>
      </c>
      <c r="C155" s="4" t="str">
        <f>IF('Input data'!C170="","",'Input data'!C170)</f>
        <v/>
      </c>
      <c r="D155" s="4" t="str">
        <f>IF('Input data'!D170="","",'Input data'!D170)</f>
        <v/>
      </c>
      <c r="E155" s="4" t="str">
        <f>IF('Input data'!E170="","",'Input data'!E170)</f>
        <v/>
      </c>
      <c r="F155" s="4" t="str">
        <f>IF('Input data'!F170="","",'Input data'!F170)</f>
        <v/>
      </c>
      <c r="G155" s="4">
        <f>IF('Input data'!G170="","",'Input data'!G170)</f>
        <v>0</v>
      </c>
      <c r="H155" s="4" t="str">
        <f>IF('Input data'!H170&gt;0.5,'Input data'!H170,"")</f>
        <v/>
      </c>
      <c r="I155" s="4" t="str">
        <f>IF('Input data'!I170="","",'Input data'!I170)</f>
        <v/>
      </c>
      <c r="J155" s="11">
        <f>IF('Used data'!J155="Irrelevant",1,IF('Used data'!J155&gt;3,1.2,1))</f>
        <v>1</v>
      </c>
      <c r="K155" s="11">
        <f>IF('Used data'!K155="Irrelevant",1,IF(AND(OR(I155="Motorway link",I155="Exit diverge",I155="Entrance merge"),'Used data'!K155&lt;3.5),1+(3.5-'Used data'!K155)*0.12,IF(AND(OR(I155="Exit ramp",I155="Entrance ramp"),'Used data'!K155&lt;3.5),1+(3.5-'Used data'!K155)*0.16,1)))</f>
        <v>1</v>
      </c>
      <c r="L155" s="11">
        <f>IF('Used data'!L155="Irrelevant",1,IF(AND('Used data'!L155="Yes",'Used data'!J155=2),0.6*'Used data'!M155+(1-'Used data'!M155),IF(AND('Used data'!L155="Yes",'Used data'!J155=3),0.7*'Used data'!M155+(1-'Used data'!M155),IF(AND('Used data'!L155="Yes",'Used data'!J155=4),0.76*'Used data'!M155+(1-'Used data'!M155),IF(AND('Used data'!L155="Yes",'Used data'!J155&gt;4.99999999),0.8*'Used data'!M155+(1-'Used data'!M155),1)))))</f>
        <v>1</v>
      </c>
      <c r="M155" s="11">
        <f>IF('Used data'!L155="Irrelevant",1,IF(AND('Used data'!L155="Yes",'Used data'!J155=2),0.8*'Used data'!M155+(1-'Used data'!M155),IF(AND('Used data'!L155="Yes",'Used data'!J155=3),0.85*'Used data'!M155+(1-'Used data'!M155),IF(AND('Used data'!L155="Yes",'Used data'!J155=4),0.88*'Used data'!M155+(1-'Used data'!M155),IF(AND('Used data'!L155="Yes",'Used data'!J155&gt;4.99999999),0.9*'Used data'!M155+(1-'Used data'!M155),1)))))</f>
        <v>1</v>
      </c>
      <c r="N155" s="11">
        <f>IF('Used data'!N155="Irrelevant",1,IF(AND(OR(I155="Motorway link",I155="Exit diverge",I155="Entrance merge"),'Used data'!N155&lt;3),1+(3-'Used data'!N155)*0.09333333,1))</f>
        <v>1</v>
      </c>
      <c r="O155" s="11">
        <f>IF('Used data'!N155="Irrelevant",1,IF(AND(OR(I155="Motorway link",I155="Exit diverge",I155="Entrance merge"),'Used data'!N155&lt;3),1+(3-'Used data'!N155)*0.19666667,1))</f>
        <v>1</v>
      </c>
      <c r="P155" s="11">
        <f>IF('Used data'!O155="Irrelevant",1,IF(AND(OR(I155="Motorway link",I155="Exit diverge",I155="Entrance merge"),'Used data'!O155&lt;3.00000001),1+(0.5-'Used data'!O155)*0.04,IF(AND(OR(I155="Exit ramp",I155="Entrance ramp"),'Used data'!O155&lt;3.00000001),1+(0.5-'Used data'!O155)*0.08,IF(OR(I155="Motorway link",I155="Exit diverge",I155="Entrance merge"),0.9,0.8))))</f>
        <v>1</v>
      </c>
      <c r="Q155" s="11">
        <f>IF('Used data'!P155="Irrelevant",1,IF(AND(OR(I155="Motorway link",I155="Exit diverge",I155="Entrance merge"),'Used data'!P155&lt;11.00000001),1+(5-'Used data'!P155)*0.01,0.94))</f>
        <v>1</v>
      </c>
      <c r="R155" s="11">
        <f>IF(OR('Used data'!Q155="Irrelevant",'Used data'!R155="Irrelevant",'Used data'!Q155="Straight"),1,IF(AND(OR(I155="Motorway link",I155="Exit diverge",I155="Entrance merge"),'Used data'!Q155&lt;4000),(EXP(0.1096*1746.5/'Used data'!Q155)/EXP(0.1096*1746.5/4000))*('Used data'!R155/1000)/G155+(G155-'Used data'!R155/1000)/G155,1))</f>
        <v>1</v>
      </c>
      <c r="S155" s="11">
        <f>IF(OR('Used data'!S155="Irrelevant",'Used data'!T155="Irrelevant",'Used data'!S155="Straight"),1,IF(AND(OR(I155="Motorway link",I155="Exit diverge",I155="Entrance merge"),'Used data'!S155&lt;4000),(EXP(0.1096*1746.5/'Used data'!S155)/EXP(0.1096*1746.5/4000))*('Used data'!T155/1000)/G155+(G155-'Used data'!T155/1000)/G155,1))</f>
        <v>1</v>
      </c>
      <c r="T155" s="11">
        <f>IF('Used data'!U155="Irrelevant",1,IF(AND(OR(I155="Motorway link",I155="Exit diverge",I155="Entrance merge",I155="Exit ramp",I155="Entrance ramp"),'Used data'!U155="Yes"),0.95,1))</f>
        <v>1</v>
      </c>
      <c r="U155" s="11">
        <f>IF('Used data'!U155="Irrelevant",1,IF(AND(OR(I155="Motorway link",I155="Exit diverge",I155="Entrance merge",I155="Exit ramp",I155="Entrance ramp"),'Used data'!U155="Yes"),0.96,1))</f>
        <v>1</v>
      </c>
      <c r="V155" s="11">
        <f>IF('Used data'!U155="Irrelevant",1,IF(AND(OR(I155="Motorway link",I155="Exit diverge",I155="Entrance merge",I155="Exit ramp",I155="Entrance ramp"),'Used data'!U155="Yes"),0.79,1))</f>
        <v>1</v>
      </c>
      <c r="W155" s="11">
        <f>IF('Used data'!U155="Irrelevant",1,IF(AND(OR(I155="Motorway link",I155="Exit diverge",I155="Entrance merge",I155="Exit ramp",I155="Entrance ramp"),'Used data'!U155="Yes"),0.94,1))</f>
        <v>1</v>
      </c>
      <c r="X155" s="11">
        <f>IF('Used data'!U155="Irrelevant",1,IF(AND(OR(I155="Motorway link",I155="Exit diverge",I155="Entrance merge",I155="Exit ramp",I155="Entrance ramp"),'Used data'!U155="Yes"),0.97,1))</f>
        <v>1</v>
      </c>
      <c r="Y155" s="11">
        <f>IF(AND(I155="Exit ramp",'Used data'!V155="2-curved diamond ramp"),1.32,IF(AND(I155="Exit ramp",'Used data'!V155="S-shaped ramp"),2.05,IF(AND(I155="Exit ramp",'Used data'!V155="U-shaped ramp"),4.11,IF(AND(I155="Exit ramp",'Used data'!V155="Flyover hook ramp"),5.15,IF(AND(I155="Exit ramp",'Used data'!V155="Directional ramp"),1.07,IF(AND(I155="Entrance ramp",'Used data'!V155="2-curved diamond ramp"),0.93,IF(AND(I155="Entrance ramp",'Used data'!V155="S-shaped ramp"),2.48,IF(AND(I155="Entrance ramp",'Used data'!V155="U-shaped ramp"),4.15,IF(AND(I155="Entrance ramp",'Used data'!V155="Flyover hook ramp"),5.26,IF(AND(I155="Entrance ramp",'Used data'!V155="Directional ramp"),1.42,1))))))))))</f>
        <v>1</v>
      </c>
      <c r="Z155" s="11">
        <f>IF(OR('Used data'!W155="Straight",'Used data'!W155="Irrelevant",'Used data'!X155="Irrelevant",'Used data'!Y155="Irrelevant"),1,1+1.545*1000/32.2*((('Used data'!Y155*3268/3600)/('Used data'!W155/0.306))^2)*('Used data'!X155/1000)/G155)</f>
        <v>1</v>
      </c>
      <c r="AA155" s="11">
        <f>IF(OR('Used data'!W155="Straight",'Used data'!W155="Irrelevant",'Used data'!X155="Irrelevant",'Used data'!Y155="Irrelevant"),1,1+1.961*1000/32.2*((('Used data'!Y155*3268/3600)/('Used data'!W155/0.306))^2)*('Used data'!X155/1000)/G155)</f>
        <v>1</v>
      </c>
      <c r="AB155" s="11">
        <f>IF(OR('Used data'!Z155="Straight",'Used data'!Z155="Irrelevant",'Used data'!AA155="Irrelevant",'Used data'!AB155="Irrelevant"),1,1+1.545*1000/32.2*((('Used data'!AB155*3268/3600)/('Used data'!Z155/0.306))^2)*('Used data'!AA155/1000)/G155)</f>
        <v>1</v>
      </c>
      <c r="AC155" s="11">
        <f>IF(OR('Used data'!Z155="Straight",'Used data'!Z155="Irrelevant",'Used data'!AA155="Irrelevant",'Used data'!AB155="Irrelevant"),1,1+1.961*1000/32.2*((('Used data'!AB155*3268/3600)/('Used data'!Z155/0.306))^2)*('Used data'!AA155/1000)/G155)</f>
        <v>1</v>
      </c>
      <c r="AD155" s="11">
        <f>IF(OR('Used data'!AC155="Irrelevant",'Used data'!AC155="No"),1,IF(AND('Used data'!AC155="Yes",OR('Used data'!Q155&lt;301,'Used data'!S155&lt;301)),1-(0.5*('Used data'!R155+'Used data'!T155)/('Used data'!G155*1000)),IF(AND('Used data'!AC155="Yes",OR('Used data'!Q155&lt;601,'Used data'!S155&lt;601)),1-(0.25*('Used data'!R155+'Used data'!T155)/('Used data'!G155*1000)),1)))</f>
        <v>1</v>
      </c>
      <c r="AE155" s="11">
        <f>IF(OR('Used data'!AC155="Irrelevant",'Used data'!AC155="No"),1,IF(AND('Used data'!AC155="Yes",OR('Used data'!Q155&lt;301,'Used data'!S155&lt;301)),1-(0.4*('Used data'!R155+'Used data'!T155)/('Used data'!G155*1000)),IF(AND('Used data'!AC155="Yes",OR('Used data'!Q155&lt;601,'Used data'!S155&lt;601)),1-(0.2*('Used data'!R155+'Used data'!T155)/('Used data'!G155*1000)),1)))</f>
        <v>1</v>
      </c>
      <c r="AF155" s="11">
        <f>IF('Used data'!AD155="110 kph",0.79,1)</f>
        <v>1</v>
      </c>
      <c r="AG155" s="11">
        <f>IF('Used data'!AD155="110 kph",0.94,1)</f>
        <v>1</v>
      </c>
      <c r="AH155" s="11">
        <f>IF('Used data'!AD155="110 kph",0.66,1)</f>
        <v>1</v>
      </c>
      <c r="AI155" s="11">
        <f>IF('Used data'!AD155="110 kph",0.82,1)</f>
        <v>1</v>
      </c>
      <c r="AJ155" s="11">
        <f>IF(AND('Used data'!AE155="Yes",I155="Entrance merge"),0.65*'Used data'!AF155+1-'Used data'!AF155,1)</f>
        <v>1</v>
      </c>
      <c r="AK155" s="12" t="str">
        <f t="shared" si="14"/>
        <v/>
      </c>
      <c r="AL155" s="12" t="str">
        <f t="shared" si="15"/>
        <v/>
      </c>
      <c r="AM155" s="12" t="str">
        <f t="shared" si="16"/>
        <v/>
      </c>
      <c r="AN155" s="12" t="str">
        <f t="shared" si="17"/>
        <v/>
      </c>
      <c r="AO155" s="12" t="str">
        <f t="shared" si="18"/>
        <v/>
      </c>
      <c r="AP155" s="12" t="str">
        <f t="shared" si="19"/>
        <v/>
      </c>
      <c r="AQ155" s="4" t="str">
        <f t="shared" si="20"/>
        <v/>
      </c>
    </row>
    <row r="156" spans="1:43" x14ac:dyDescent="0.3">
      <c r="A156" s="4" t="str">
        <f>IF('Input data'!A171="","",'Input data'!A171)</f>
        <v/>
      </c>
      <c r="B156" s="4" t="str">
        <f>IF('Input data'!B171="","",'Input data'!B171)</f>
        <v/>
      </c>
      <c r="C156" s="4" t="str">
        <f>IF('Input data'!C171="","",'Input data'!C171)</f>
        <v/>
      </c>
      <c r="D156" s="4" t="str">
        <f>IF('Input data'!D171="","",'Input data'!D171)</f>
        <v/>
      </c>
      <c r="E156" s="4" t="str">
        <f>IF('Input data'!E171="","",'Input data'!E171)</f>
        <v/>
      </c>
      <c r="F156" s="4" t="str">
        <f>IF('Input data'!F171="","",'Input data'!F171)</f>
        <v/>
      </c>
      <c r="G156" s="4">
        <f>IF('Input data'!G171="","",'Input data'!G171)</f>
        <v>0</v>
      </c>
      <c r="H156" s="4" t="str">
        <f>IF('Input data'!H171&gt;0.5,'Input data'!H171,"")</f>
        <v/>
      </c>
      <c r="I156" s="4" t="str">
        <f>IF('Input data'!I171="","",'Input data'!I171)</f>
        <v/>
      </c>
      <c r="J156" s="11">
        <f>IF('Used data'!J156="Irrelevant",1,IF('Used data'!J156&gt;3,1.2,1))</f>
        <v>1</v>
      </c>
      <c r="K156" s="11">
        <f>IF('Used data'!K156="Irrelevant",1,IF(AND(OR(I156="Motorway link",I156="Exit diverge",I156="Entrance merge"),'Used data'!K156&lt;3.5),1+(3.5-'Used data'!K156)*0.12,IF(AND(OR(I156="Exit ramp",I156="Entrance ramp"),'Used data'!K156&lt;3.5),1+(3.5-'Used data'!K156)*0.16,1)))</f>
        <v>1</v>
      </c>
      <c r="L156" s="11">
        <f>IF('Used data'!L156="Irrelevant",1,IF(AND('Used data'!L156="Yes",'Used data'!J156=2),0.6*'Used data'!M156+(1-'Used data'!M156),IF(AND('Used data'!L156="Yes",'Used data'!J156=3),0.7*'Used data'!M156+(1-'Used data'!M156),IF(AND('Used data'!L156="Yes",'Used data'!J156=4),0.76*'Used data'!M156+(1-'Used data'!M156),IF(AND('Used data'!L156="Yes",'Used data'!J156&gt;4.99999999),0.8*'Used data'!M156+(1-'Used data'!M156),1)))))</f>
        <v>1</v>
      </c>
      <c r="M156" s="11">
        <f>IF('Used data'!L156="Irrelevant",1,IF(AND('Used data'!L156="Yes",'Used data'!J156=2),0.8*'Used data'!M156+(1-'Used data'!M156),IF(AND('Used data'!L156="Yes",'Used data'!J156=3),0.85*'Used data'!M156+(1-'Used data'!M156),IF(AND('Used data'!L156="Yes",'Used data'!J156=4),0.88*'Used data'!M156+(1-'Used data'!M156),IF(AND('Used data'!L156="Yes",'Used data'!J156&gt;4.99999999),0.9*'Used data'!M156+(1-'Used data'!M156),1)))))</f>
        <v>1</v>
      </c>
      <c r="N156" s="11">
        <f>IF('Used data'!N156="Irrelevant",1,IF(AND(OR(I156="Motorway link",I156="Exit diverge",I156="Entrance merge"),'Used data'!N156&lt;3),1+(3-'Used data'!N156)*0.09333333,1))</f>
        <v>1</v>
      </c>
      <c r="O156" s="11">
        <f>IF('Used data'!N156="Irrelevant",1,IF(AND(OR(I156="Motorway link",I156="Exit diverge",I156="Entrance merge"),'Used data'!N156&lt;3),1+(3-'Used data'!N156)*0.19666667,1))</f>
        <v>1</v>
      </c>
      <c r="P156" s="11">
        <f>IF('Used data'!O156="Irrelevant",1,IF(AND(OR(I156="Motorway link",I156="Exit diverge",I156="Entrance merge"),'Used data'!O156&lt;3.00000001),1+(0.5-'Used data'!O156)*0.04,IF(AND(OR(I156="Exit ramp",I156="Entrance ramp"),'Used data'!O156&lt;3.00000001),1+(0.5-'Used data'!O156)*0.08,IF(OR(I156="Motorway link",I156="Exit diverge",I156="Entrance merge"),0.9,0.8))))</f>
        <v>1</v>
      </c>
      <c r="Q156" s="11">
        <f>IF('Used data'!P156="Irrelevant",1,IF(AND(OR(I156="Motorway link",I156="Exit diverge",I156="Entrance merge"),'Used data'!P156&lt;11.00000001),1+(5-'Used data'!P156)*0.01,0.94))</f>
        <v>1</v>
      </c>
      <c r="R156" s="11">
        <f>IF(OR('Used data'!Q156="Irrelevant",'Used data'!R156="Irrelevant",'Used data'!Q156="Straight"),1,IF(AND(OR(I156="Motorway link",I156="Exit diverge",I156="Entrance merge"),'Used data'!Q156&lt;4000),(EXP(0.1096*1746.5/'Used data'!Q156)/EXP(0.1096*1746.5/4000))*('Used data'!R156/1000)/G156+(G156-'Used data'!R156/1000)/G156,1))</f>
        <v>1</v>
      </c>
      <c r="S156" s="11">
        <f>IF(OR('Used data'!S156="Irrelevant",'Used data'!T156="Irrelevant",'Used data'!S156="Straight"),1,IF(AND(OR(I156="Motorway link",I156="Exit diverge",I156="Entrance merge"),'Used data'!S156&lt;4000),(EXP(0.1096*1746.5/'Used data'!S156)/EXP(0.1096*1746.5/4000))*('Used data'!T156/1000)/G156+(G156-'Used data'!T156/1000)/G156,1))</f>
        <v>1</v>
      </c>
      <c r="T156" s="11">
        <f>IF('Used data'!U156="Irrelevant",1,IF(AND(OR(I156="Motorway link",I156="Exit diverge",I156="Entrance merge",I156="Exit ramp",I156="Entrance ramp"),'Used data'!U156="Yes"),0.95,1))</f>
        <v>1</v>
      </c>
      <c r="U156" s="11">
        <f>IF('Used data'!U156="Irrelevant",1,IF(AND(OR(I156="Motorway link",I156="Exit diverge",I156="Entrance merge",I156="Exit ramp",I156="Entrance ramp"),'Used data'!U156="Yes"),0.96,1))</f>
        <v>1</v>
      </c>
      <c r="V156" s="11">
        <f>IF('Used data'!U156="Irrelevant",1,IF(AND(OR(I156="Motorway link",I156="Exit diverge",I156="Entrance merge",I156="Exit ramp",I156="Entrance ramp"),'Used data'!U156="Yes"),0.79,1))</f>
        <v>1</v>
      </c>
      <c r="W156" s="11">
        <f>IF('Used data'!U156="Irrelevant",1,IF(AND(OR(I156="Motorway link",I156="Exit diverge",I156="Entrance merge",I156="Exit ramp",I156="Entrance ramp"),'Used data'!U156="Yes"),0.94,1))</f>
        <v>1</v>
      </c>
      <c r="X156" s="11">
        <f>IF('Used data'!U156="Irrelevant",1,IF(AND(OR(I156="Motorway link",I156="Exit diverge",I156="Entrance merge",I156="Exit ramp",I156="Entrance ramp"),'Used data'!U156="Yes"),0.97,1))</f>
        <v>1</v>
      </c>
      <c r="Y156" s="11">
        <f>IF(AND(I156="Exit ramp",'Used data'!V156="2-curved diamond ramp"),1.32,IF(AND(I156="Exit ramp",'Used data'!V156="S-shaped ramp"),2.05,IF(AND(I156="Exit ramp",'Used data'!V156="U-shaped ramp"),4.11,IF(AND(I156="Exit ramp",'Used data'!V156="Flyover hook ramp"),5.15,IF(AND(I156="Exit ramp",'Used data'!V156="Directional ramp"),1.07,IF(AND(I156="Entrance ramp",'Used data'!V156="2-curved diamond ramp"),0.93,IF(AND(I156="Entrance ramp",'Used data'!V156="S-shaped ramp"),2.48,IF(AND(I156="Entrance ramp",'Used data'!V156="U-shaped ramp"),4.15,IF(AND(I156="Entrance ramp",'Used data'!V156="Flyover hook ramp"),5.26,IF(AND(I156="Entrance ramp",'Used data'!V156="Directional ramp"),1.42,1))))))))))</f>
        <v>1</v>
      </c>
      <c r="Z156" s="11">
        <f>IF(OR('Used data'!W156="Straight",'Used data'!W156="Irrelevant",'Used data'!X156="Irrelevant",'Used data'!Y156="Irrelevant"),1,1+1.545*1000/32.2*((('Used data'!Y156*3268/3600)/('Used data'!W156/0.306))^2)*('Used data'!X156/1000)/G156)</f>
        <v>1</v>
      </c>
      <c r="AA156" s="11">
        <f>IF(OR('Used data'!W156="Straight",'Used data'!W156="Irrelevant",'Used data'!X156="Irrelevant",'Used data'!Y156="Irrelevant"),1,1+1.961*1000/32.2*((('Used data'!Y156*3268/3600)/('Used data'!W156/0.306))^2)*('Used data'!X156/1000)/G156)</f>
        <v>1</v>
      </c>
      <c r="AB156" s="11">
        <f>IF(OR('Used data'!Z156="Straight",'Used data'!Z156="Irrelevant",'Used data'!AA156="Irrelevant",'Used data'!AB156="Irrelevant"),1,1+1.545*1000/32.2*((('Used data'!AB156*3268/3600)/('Used data'!Z156/0.306))^2)*('Used data'!AA156/1000)/G156)</f>
        <v>1</v>
      </c>
      <c r="AC156" s="11">
        <f>IF(OR('Used data'!Z156="Straight",'Used data'!Z156="Irrelevant",'Used data'!AA156="Irrelevant",'Used data'!AB156="Irrelevant"),1,1+1.961*1000/32.2*((('Used data'!AB156*3268/3600)/('Used data'!Z156/0.306))^2)*('Used data'!AA156/1000)/G156)</f>
        <v>1</v>
      </c>
      <c r="AD156" s="11">
        <f>IF(OR('Used data'!AC156="Irrelevant",'Used data'!AC156="No"),1,IF(AND('Used data'!AC156="Yes",OR('Used data'!Q156&lt;301,'Used data'!S156&lt;301)),1-(0.5*('Used data'!R156+'Used data'!T156)/('Used data'!G156*1000)),IF(AND('Used data'!AC156="Yes",OR('Used data'!Q156&lt;601,'Used data'!S156&lt;601)),1-(0.25*('Used data'!R156+'Used data'!T156)/('Used data'!G156*1000)),1)))</f>
        <v>1</v>
      </c>
      <c r="AE156" s="11">
        <f>IF(OR('Used data'!AC156="Irrelevant",'Used data'!AC156="No"),1,IF(AND('Used data'!AC156="Yes",OR('Used data'!Q156&lt;301,'Used data'!S156&lt;301)),1-(0.4*('Used data'!R156+'Used data'!T156)/('Used data'!G156*1000)),IF(AND('Used data'!AC156="Yes",OR('Used data'!Q156&lt;601,'Used data'!S156&lt;601)),1-(0.2*('Used data'!R156+'Used data'!T156)/('Used data'!G156*1000)),1)))</f>
        <v>1</v>
      </c>
      <c r="AF156" s="11">
        <f>IF('Used data'!AD156="110 kph",0.79,1)</f>
        <v>1</v>
      </c>
      <c r="AG156" s="11">
        <f>IF('Used data'!AD156="110 kph",0.94,1)</f>
        <v>1</v>
      </c>
      <c r="AH156" s="11">
        <f>IF('Used data'!AD156="110 kph",0.66,1)</f>
        <v>1</v>
      </c>
      <c r="AI156" s="11">
        <f>IF('Used data'!AD156="110 kph",0.82,1)</f>
        <v>1</v>
      </c>
      <c r="AJ156" s="11">
        <f>IF(AND('Used data'!AE156="Yes",I156="Entrance merge"),0.65*'Used data'!AF156+1-'Used data'!AF156,1)</f>
        <v>1</v>
      </c>
      <c r="AK156" s="12" t="str">
        <f t="shared" si="14"/>
        <v/>
      </c>
      <c r="AL156" s="12" t="str">
        <f t="shared" si="15"/>
        <v/>
      </c>
      <c r="AM156" s="12" t="str">
        <f t="shared" si="16"/>
        <v/>
      </c>
      <c r="AN156" s="12" t="str">
        <f t="shared" si="17"/>
        <v/>
      </c>
      <c r="AO156" s="12" t="str">
        <f t="shared" si="18"/>
        <v/>
      </c>
      <c r="AP156" s="12" t="str">
        <f t="shared" si="19"/>
        <v/>
      </c>
      <c r="AQ156" s="4" t="str">
        <f t="shared" si="20"/>
        <v/>
      </c>
    </row>
    <row r="157" spans="1:43" x14ac:dyDescent="0.3">
      <c r="A157" s="4" t="str">
        <f>IF('Input data'!A172="","",'Input data'!A172)</f>
        <v/>
      </c>
      <c r="B157" s="4" t="str">
        <f>IF('Input data'!B172="","",'Input data'!B172)</f>
        <v/>
      </c>
      <c r="C157" s="4" t="str">
        <f>IF('Input data'!C172="","",'Input data'!C172)</f>
        <v/>
      </c>
      <c r="D157" s="4" t="str">
        <f>IF('Input data'!D172="","",'Input data'!D172)</f>
        <v/>
      </c>
      <c r="E157" s="4" t="str">
        <f>IF('Input data'!E172="","",'Input data'!E172)</f>
        <v/>
      </c>
      <c r="F157" s="4" t="str">
        <f>IF('Input data'!F172="","",'Input data'!F172)</f>
        <v/>
      </c>
      <c r="G157" s="4">
        <f>IF('Input data'!G172="","",'Input data'!G172)</f>
        <v>0</v>
      </c>
      <c r="H157" s="4" t="str">
        <f>IF('Input data'!H172&gt;0.5,'Input data'!H172,"")</f>
        <v/>
      </c>
      <c r="I157" s="4" t="str">
        <f>IF('Input data'!I172="","",'Input data'!I172)</f>
        <v/>
      </c>
      <c r="J157" s="11">
        <f>IF('Used data'!J157="Irrelevant",1,IF('Used data'!J157&gt;3,1.2,1))</f>
        <v>1</v>
      </c>
      <c r="K157" s="11">
        <f>IF('Used data'!K157="Irrelevant",1,IF(AND(OR(I157="Motorway link",I157="Exit diverge",I157="Entrance merge"),'Used data'!K157&lt;3.5),1+(3.5-'Used data'!K157)*0.12,IF(AND(OR(I157="Exit ramp",I157="Entrance ramp"),'Used data'!K157&lt;3.5),1+(3.5-'Used data'!K157)*0.16,1)))</f>
        <v>1</v>
      </c>
      <c r="L157" s="11">
        <f>IF('Used data'!L157="Irrelevant",1,IF(AND('Used data'!L157="Yes",'Used data'!J157=2),0.6*'Used data'!M157+(1-'Used data'!M157),IF(AND('Used data'!L157="Yes",'Used data'!J157=3),0.7*'Used data'!M157+(1-'Used data'!M157),IF(AND('Used data'!L157="Yes",'Used data'!J157=4),0.76*'Used data'!M157+(1-'Used data'!M157),IF(AND('Used data'!L157="Yes",'Used data'!J157&gt;4.99999999),0.8*'Used data'!M157+(1-'Used data'!M157),1)))))</f>
        <v>1</v>
      </c>
      <c r="M157" s="11">
        <f>IF('Used data'!L157="Irrelevant",1,IF(AND('Used data'!L157="Yes",'Used data'!J157=2),0.8*'Used data'!M157+(1-'Used data'!M157),IF(AND('Used data'!L157="Yes",'Used data'!J157=3),0.85*'Used data'!M157+(1-'Used data'!M157),IF(AND('Used data'!L157="Yes",'Used data'!J157=4),0.88*'Used data'!M157+(1-'Used data'!M157),IF(AND('Used data'!L157="Yes",'Used data'!J157&gt;4.99999999),0.9*'Used data'!M157+(1-'Used data'!M157),1)))))</f>
        <v>1</v>
      </c>
      <c r="N157" s="11">
        <f>IF('Used data'!N157="Irrelevant",1,IF(AND(OR(I157="Motorway link",I157="Exit diverge",I157="Entrance merge"),'Used data'!N157&lt;3),1+(3-'Used data'!N157)*0.09333333,1))</f>
        <v>1</v>
      </c>
      <c r="O157" s="11">
        <f>IF('Used data'!N157="Irrelevant",1,IF(AND(OR(I157="Motorway link",I157="Exit diverge",I157="Entrance merge"),'Used data'!N157&lt;3),1+(3-'Used data'!N157)*0.19666667,1))</f>
        <v>1</v>
      </c>
      <c r="P157" s="11">
        <f>IF('Used data'!O157="Irrelevant",1,IF(AND(OR(I157="Motorway link",I157="Exit diverge",I157="Entrance merge"),'Used data'!O157&lt;3.00000001),1+(0.5-'Used data'!O157)*0.04,IF(AND(OR(I157="Exit ramp",I157="Entrance ramp"),'Used data'!O157&lt;3.00000001),1+(0.5-'Used data'!O157)*0.08,IF(OR(I157="Motorway link",I157="Exit diverge",I157="Entrance merge"),0.9,0.8))))</f>
        <v>1</v>
      </c>
      <c r="Q157" s="11">
        <f>IF('Used data'!P157="Irrelevant",1,IF(AND(OR(I157="Motorway link",I157="Exit diverge",I157="Entrance merge"),'Used data'!P157&lt;11.00000001),1+(5-'Used data'!P157)*0.01,0.94))</f>
        <v>1</v>
      </c>
      <c r="R157" s="11">
        <f>IF(OR('Used data'!Q157="Irrelevant",'Used data'!R157="Irrelevant",'Used data'!Q157="Straight"),1,IF(AND(OR(I157="Motorway link",I157="Exit diverge",I157="Entrance merge"),'Used data'!Q157&lt;4000),(EXP(0.1096*1746.5/'Used data'!Q157)/EXP(0.1096*1746.5/4000))*('Used data'!R157/1000)/G157+(G157-'Used data'!R157/1000)/G157,1))</f>
        <v>1</v>
      </c>
      <c r="S157" s="11">
        <f>IF(OR('Used data'!S157="Irrelevant",'Used data'!T157="Irrelevant",'Used data'!S157="Straight"),1,IF(AND(OR(I157="Motorway link",I157="Exit diverge",I157="Entrance merge"),'Used data'!S157&lt;4000),(EXP(0.1096*1746.5/'Used data'!S157)/EXP(0.1096*1746.5/4000))*('Used data'!T157/1000)/G157+(G157-'Used data'!T157/1000)/G157,1))</f>
        <v>1</v>
      </c>
      <c r="T157" s="11">
        <f>IF('Used data'!U157="Irrelevant",1,IF(AND(OR(I157="Motorway link",I157="Exit diverge",I157="Entrance merge",I157="Exit ramp",I157="Entrance ramp"),'Used data'!U157="Yes"),0.95,1))</f>
        <v>1</v>
      </c>
      <c r="U157" s="11">
        <f>IF('Used data'!U157="Irrelevant",1,IF(AND(OR(I157="Motorway link",I157="Exit diverge",I157="Entrance merge",I157="Exit ramp",I157="Entrance ramp"),'Used data'!U157="Yes"),0.96,1))</f>
        <v>1</v>
      </c>
      <c r="V157" s="11">
        <f>IF('Used data'!U157="Irrelevant",1,IF(AND(OR(I157="Motorway link",I157="Exit diverge",I157="Entrance merge",I157="Exit ramp",I157="Entrance ramp"),'Used data'!U157="Yes"),0.79,1))</f>
        <v>1</v>
      </c>
      <c r="W157" s="11">
        <f>IF('Used data'!U157="Irrelevant",1,IF(AND(OR(I157="Motorway link",I157="Exit diverge",I157="Entrance merge",I157="Exit ramp",I157="Entrance ramp"),'Used data'!U157="Yes"),0.94,1))</f>
        <v>1</v>
      </c>
      <c r="X157" s="11">
        <f>IF('Used data'!U157="Irrelevant",1,IF(AND(OR(I157="Motorway link",I157="Exit diverge",I157="Entrance merge",I157="Exit ramp",I157="Entrance ramp"),'Used data'!U157="Yes"),0.97,1))</f>
        <v>1</v>
      </c>
      <c r="Y157" s="11">
        <f>IF(AND(I157="Exit ramp",'Used data'!V157="2-curved diamond ramp"),1.32,IF(AND(I157="Exit ramp",'Used data'!V157="S-shaped ramp"),2.05,IF(AND(I157="Exit ramp",'Used data'!V157="U-shaped ramp"),4.11,IF(AND(I157="Exit ramp",'Used data'!V157="Flyover hook ramp"),5.15,IF(AND(I157="Exit ramp",'Used data'!V157="Directional ramp"),1.07,IF(AND(I157="Entrance ramp",'Used data'!V157="2-curved diamond ramp"),0.93,IF(AND(I157="Entrance ramp",'Used data'!V157="S-shaped ramp"),2.48,IF(AND(I157="Entrance ramp",'Used data'!V157="U-shaped ramp"),4.15,IF(AND(I157="Entrance ramp",'Used data'!V157="Flyover hook ramp"),5.26,IF(AND(I157="Entrance ramp",'Used data'!V157="Directional ramp"),1.42,1))))))))))</f>
        <v>1</v>
      </c>
      <c r="Z157" s="11">
        <f>IF(OR('Used data'!W157="Straight",'Used data'!W157="Irrelevant",'Used data'!X157="Irrelevant",'Used data'!Y157="Irrelevant"),1,1+1.545*1000/32.2*((('Used data'!Y157*3268/3600)/('Used data'!W157/0.306))^2)*('Used data'!X157/1000)/G157)</f>
        <v>1</v>
      </c>
      <c r="AA157" s="11">
        <f>IF(OR('Used data'!W157="Straight",'Used data'!W157="Irrelevant",'Used data'!X157="Irrelevant",'Used data'!Y157="Irrelevant"),1,1+1.961*1000/32.2*((('Used data'!Y157*3268/3600)/('Used data'!W157/0.306))^2)*('Used data'!X157/1000)/G157)</f>
        <v>1</v>
      </c>
      <c r="AB157" s="11">
        <f>IF(OR('Used data'!Z157="Straight",'Used data'!Z157="Irrelevant",'Used data'!AA157="Irrelevant",'Used data'!AB157="Irrelevant"),1,1+1.545*1000/32.2*((('Used data'!AB157*3268/3600)/('Used data'!Z157/0.306))^2)*('Used data'!AA157/1000)/G157)</f>
        <v>1</v>
      </c>
      <c r="AC157" s="11">
        <f>IF(OR('Used data'!Z157="Straight",'Used data'!Z157="Irrelevant",'Used data'!AA157="Irrelevant",'Used data'!AB157="Irrelevant"),1,1+1.961*1000/32.2*((('Used data'!AB157*3268/3600)/('Used data'!Z157/0.306))^2)*('Used data'!AA157/1000)/G157)</f>
        <v>1</v>
      </c>
      <c r="AD157" s="11">
        <f>IF(OR('Used data'!AC157="Irrelevant",'Used data'!AC157="No"),1,IF(AND('Used data'!AC157="Yes",OR('Used data'!Q157&lt;301,'Used data'!S157&lt;301)),1-(0.5*('Used data'!R157+'Used data'!T157)/('Used data'!G157*1000)),IF(AND('Used data'!AC157="Yes",OR('Used data'!Q157&lt;601,'Used data'!S157&lt;601)),1-(0.25*('Used data'!R157+'Used data'!T157)/('Used data'!G157*1000)),1)))</f>
        <v>1</v>
      </c>
      <c r="AE157" s="11">
        <f>IF(OR('Used data'!AC157="Irrelevant",'Used data'!AC157="No"),1,IF(AND('Used data'!AC157="Yes",OR('Used data'!Q157&lt;301,'Used data'!S157&lt;301)),1-(0.4*('Used data'!R157+'Used data'!T157)/('Used data'!G157*1000)),IF(AND('Used data'!AC157="Yes",OR('Used data'!Q157&lt;601,'Used data'!S157&lt;601)),1-(0.2*('Used data'!R157+'Used data'!T157)/('Used data'!G157*1000)),1)))</f>
        <v>1</v>
      </c>
      <c r="AF157" s="11">
        <f>IF('Used data'!AD157="110 kph",0.79,1)</f>
        <v>1</v>
      </c>
      <c r="AG157" s="11">
        <f>IF('Used data'!AD157="110 kph",0.94,1)</f>
        <v>1</v>
      </c>
      <c r="AH157" s="11">
        <f>IF('Used data'!AD157="110 kph",0.66,1)</f>
        <v>1</v>
      </c>
      <c r="AI157" s="11">
        <f>IF('Used data'!AD157="110 kph",0.82,1)</f>
        <v>1</v>
      </c>
      <c r="AJ157" s="11">
        <f>IF(AND('Used data'!AE157="Yes",I157="Entrance merge"),0.65*'Used data'!AF157+1-'Used data'!AF157,1)</f>
        <v>1</v>
      </c>
      <c r="AK157" s="12" t="str">
        <f t="shared" si="14"/>
        <v/>
      </c>
      <c r="AL157" s="12" t="str">
        <f t="shared" si="15"/>
        <v/>
      </c>
      <c r="AM157" s="12" t="str">
        <f t="shared" si="16"/>
        <v/>
      </c>
      <c r="AN157" s="12" t="str">
        <f t="shared" si="17"/>
        <v/>
      </c>
      <c r="AO157" s="12" t="str">
        <f t="shared" si="18"/>
        <v/>
      </c>
      <c r="AP157" s="12" t="str">
        <f t="shared" si="19"/>
        <v/>
      </c>
      <c r="AQ157" s="4" t="str">
        <f t="shared" si="20"/>
        <v/>
      </c>
    </row>
    <row r="158" spans="1:43" x14ac:dyDescent="0.3">
      <c r="A158" s="4" t="str">
        <f>IF('Input data'!A173="","",'Input data'!A173)</f>
        <v/>
      </c>
      <c r="B158" s="4" t="str">
        <f>IF('Input data'!B173="","",'Input data'!B173)</f>
        <v/>
      </c>
      <c r="C158" s="4" t="str">
        <f>IF('Input data'!C173="","",'Input data'!C173)</f>
        <v/>
      </c>
      <c r="D158" s="4" t="str">
        <f>IF('Input data'!D173="","",'Input data'!D173)</f>
        <v/>
      </c>
      <c r="E158" s="4" t="str">
        <f>IF('Input data'!E173="","",'Input data'!E173)</f>
        <v/>
      </c>
      <c r="F158" s="4" t="str">
        <f>IF('Input data'!F173="","",'Input data'!F173)</f>
        <v/>
      </c>
      <c r="G158" s="4">
        <f>IF('Input data'!G173="","",'Input data'!G173)</f>
        <v>0</v>
      </c>
      <c r="H158" s="4" t="str">
        <f>IF('Input data'!H173&gt;0.5,'Input data'!H173,"")</f>
        <v/>
      </c>
      <c r="I158" s="4" t="str">
        <f>IF('Input data'!I173="","",'Input data'!I173)</f>
        <v/>
      </c>
      <c r="J158" s="11">
        <f>IF('Used data'!J158="Irrelevant",1,IF('Used data'!J158&gt;3,1.2,1))</f>
        <v>1</v>
      </c>
      <c r="K158" s="11">
        <f>IF('Used data'!K158="Irrelevant",1,IF(AND(OR(I158="Motorway link",I158="Exit diverge",I158="Entrance merge"),'Used data'!K158&lt;3.5),1+(3.5-'Used data'!K158)*0.12,IF(AND(OR(I158="Exit ramp",I158="Entrance ramp"),'Used data'!K158&lt;3.5),1+(3.5-'Used data'!K158)*0.16,1)))</f>
        <v>1</v>
      </c>
      <c r="L158" s="11">
        <f>IF('Used data'!L158="Irrelevant",1,IF(AND('Used data'!L158="Yes",'Used data'!J158=2),0.6*'Used data'!M158+(1-'Used data'!M158),IF(AND('Used data'!L158="Yes",'Used data'!J158=3),0.7*'Used data'!M158+(1-'Used data'!M158),IF(AND('Used data'!L158="Yes",'Used data'!J158=4),0.76*'Used data'!M158+(1-'Used data'!M158),IF(AND('Used data'!L158="Yes",'Used data'!J158&gt;4.99999999),0.8*'Used data'!M158+(1-'Used data'!M158),1)))))</f>
        <v>1</v>
      </c>
      <c r="M158" s="11">
        <f>IF('Used data'!L158="Irrelevant",1,IF(AND('Used data'!L158="Yes",'Used data'!J158=2),0.8*'Used data'!M158+(1-'Used data'!M158),IF(AND('Used data'!L158="Yes",'Used data'!J158=3),0.85*'Used data'!M158+(1-'Used data'!M158),IF(AND('Used data'!L158="Yes",'Used data'!J158=4),0.88*'Used data'!M158+(1-'Used data'!M158),IF(AND('Used data'!L158="Yes",'Used data'!J158&gt;4.99999999),0.9*'Used data'!M158+(1-'Used data'!M158),1)))))</f>
        <v>1</v>
      </c>
      <c r="N158" s="11">
        <f>IF('Used data'!N158="Irrelevant",1,IF(AND(OR(I158="Motorway link",I158="Exit diverge",I158="Entrance merge"),'Used data'!N158&lt;3),1+(3-'Used data'!N158)*0.09333333,1))</f>
        <v>1</v>
      </c>
      <c r="O158" s="11">
        <f>IF('Used data'!N158="Irrelevant",1,IF(AND(OR(I158="Motorway link",I158="Exit diverge",I158="Entrance merge"),'Used data'!N158&lt;3),1+(3-'Used data'!N158)*0.19666667,1))</f>
        <v>1</v>
      </c>
      <c r="P158" s="11">
        <f>IF('Used data'!O158="Irrelevant",1,IF(AND(OR(I158="Motorway link",I158="Exit diverge",I158="Entrance merge"),'Used data'!O158&lt;3.00000001),1+(0.5-'Used data'!O158)*0.04,IF(AND(OR(I158="Exit ramp",I158="Entrance ramp"),'Used data'!O158&lt;3.00000001),1+(0.5-'Used data'!O158)*0.08,IF(OR(I158="Motorway link",I158="Exit diverge",I158="Entrance merge"),0.9,0.8))))</f>
        <v>1</v>
      </c>
      <c r="Q158" s="11">
        <f>IF('Used data'!P158="Irrelevant",1,IF(AND(OR(I158="Motorway link",I158="Exit diverge",I158="Entrance merge"),'Used data'!P158&lt;11.00000001),1+(5-'Used data'!P158)*0.01,0.94))</f>
        <v>1</v>
      </c>
      <c r="R158" s="11">
        <f>IF(OR('Used data'!Q158="Irrelevant",'Used data'!R158="Irrelevant",'Used data'!Q158="Straight"),1,IF(AND(OR(I158="Motorway link",I158="Exit diverge",I158="Entrance merge"),'Used data'!Q158&lt;4000),(EXP(0.1096*1746.5/'Used data'!Q158)/EXP(0.1096*1746.5/4000))*('Used data'!R158/1000)/G158+(G158-'Used data'!R158/1000)/G158,1))</f>
        <v>1</v>
      </c>
      <c r="S158" s="11">
        <f>IF(OR('Used data'!S158="Irrelevant",'Used data'!T158="Irrelevant",'Used data'!S158="Straight"),1,IF(AND(OR(I158="Motorway link",I158="Exit diverge",I158="Entrance merge"),'Used data'!S158&lt;4000),(EXP(0.1096*1746.5/'Used data'!S158)/EXP(0.1096*1746.5/4000))*('Used data'!T158/1000)/G158+(G158-'Used data'!T158/1000)/G158,1))</f>
        <v>1</v>
      </c>
      <c r="T158" s="11">
        <f>IF('Used data'!U158="Irrelevant",1,IF(AND(OR(I158="Motorway link",I158="Exit diverge",I158="Entrance merge",I158="Exit ramp",I158="Entrance ramp"),'Used data'!U158="Yes"),0.95,1))</f>
        <v>1</v>
      </c>
      <c r="U158" s="11">
        <f>IF('Used data'!U158="Irrelevant",1,IF(AND(OR(I158="Motorway link",I158="Exit diverge",I158="Entrance merge",I158="Exit ramp",I158="Entrance ramp"),'Used data'!U158="Yes"),0.96,1))</f>
        <v>1</v>
      </c>
      <c r="V158" s="11">
        <f>IF('Used data'!U158="Irrelevant",1,IF(AND(OR(I158="Motorway link",I158="Exit diverge",I158="Entrance merge",I158="Exit ramp",I158="Entrance ramp"),'Used data'!U158="Yes"),0.79,1))</f>
        <v>1</v>
      </c>
      <c r="W158" s="11">
        <f>IF('Used data'!U158="Irrelevant",1,IF(AND(OR(I158="Motorway link",I158="Exit diverge",I158="Entrance merge",I158="Exit ramp",I158="Entrance ramp"),'Used data'!U158="Yes"),0.94,1))</f>
        <v>1</v>
      </c>
      <c r="X158" s="11">
        <f>IF('Used data'!U158="Irrelevant",1,IF(AND(OR(I158="Motorway link",I158="Exit diverge",I158="Entrance merge",I158="Exit ramp",I158="Entrance ramp"),'Used data'!U158="Yes"),0.97,1))</f>
        <v>1</v>
      </c>
      <c r="Y158" s="11">
        <f>IF(AND(I158="Exit ramp",'Used data'!V158="2-curved diamond ramp"),1.32,IF(AND(I158="Exit ramp",'Used data'!V158="S-shaped ramp"),2.05,IF(AND(I158="Exit ramp",'Used data'!V158="U-shaped ramp"),4.11,IF(AND(I158="Exit ramp",'Used data'!V158="Flyover hook ramp"),5.15,IF(AND(I158="Exit ramp",'Used data'!V158="Directional ramp"),1.07,IF(AND(I158="Entrance ramp",'Used data'!V158="2-curved diamond ramp"),0.93,IF(AND(I158="Entrance ramp",'Used data'!V158="S-shaped ramp"),2.48,IF(AND(I158="Entrance ramp",'Used data'!V158="U-shaped ramp"),4.15,IF(AND(I158="Entrance ramp",'Used data'!V158="Flyover hook ramp"),5.26,IF(AND(I158="Entrance ramp",'Used data'!V158="Directional ramp"),1.42,1))))))))))</f>
        <v>1</v>
      </c>
      <c r="Z158" s="11">
        <f>IF(OR('Used data'!W158="Straight",'Used data'!W158="Irrelevant",'Used data'!X158="Irrelevant",'Used data'!Y158="Irrelevant"),1,1+1.545*1000/32.2*((('Used data'!Y158*3268/3600)/('Used data'!W158/0.306))^2)*('Used data'!X158/1000)/G158)</f>
        <v>1</v>
      </c>
      <c r="AA158" s="11">
        <f>IF(OR('Used data'!W158="Straight",'Used data'!W158="Irrelevant",'Used data'!X158="Irrelevant",'Used data'!Y158="Irrelevant"),1,1+1.961*1000/32.2*((('Used data'!Y158*3268/3600)/('Used data'!W158/0.306))^2)*('Used data'!X158/1000)/G158)</f>
        <v>1</v>
      </c>
      <c r="AB158" s="11">
        <f>IF(OR('Used data'!Z158="Straight",'Used data'!Z158="Irrelevant",'Used data'!AA158="Irrelevant",'Used data'!AB158="Irrelevant"),1,1+1.545*1000/32.2*((('Used data'!AB158*3268/3600)/('Used data'!Z158/0.306))^2)*('Used data'!AA158/1000)/G158)</f>
        <v>1</v>
      </c>
      <c r="AC158" s="11">
        <f>IF(OR('Used data'!Z158="Straight",'Used data'!Z158="Irrelevant",'Used data'!AA158="Irrelevant",'Used data'!AB158="Irrelevant"),1,1+1.961*1000/32.2*((('Used data'!AB158*3268/3600)/('Used data'!Z158/0.306))^2)*('Used data'!AA158/1000)/G158)</f>
        <v>1</v>
      </c>
      <c r="AD158" s="11">
        <f>IF(OR('Used data'!AC158="Irrelevant",'Used data'!AC158="No"),1,IF(AND('Used data'!AC158="Yes",OR('Used data'!Q158&lt;301,'Used data'!S158&lt;301)),1-(0.5*('Used data'!R158+'Used data'!T158)/('Used data'!G158*1000)),IF(AND('Used data'!AC158="Yes",OR('Used data'!Q158&lt;601,'Used data'!S158&lt;601)),1-(0.25*('Used data'!R158+'Used data'!T158)/('Used data'!G158*1000)),1)))</f>
        <v>1</v>
      </c>
      <c r="AE158" s="11">
        <f>IF(OR('Used data'!AC158="Irrelevant",'Used data'!AC158="No"),1,IF(AND('Used data'!AC158="Yes",OR('Used data'!Q158&lt;301,'Used data'!S158&lt;301)),1-(0.4*('Used data'!R158+'Used data'!T158)/('Used data'!G158*1000)),IF(AND('Used data'!AC158="Yes",OR('Used data'!Q158&lt;601,'Used data'!S158&lt;601)),1-(0.2*('Used data'!R158+'Used data'!T158)/('Used data'!G158*1000)),1)))</f>
        <v>1</v>
      </c>
      <c r="AF158" s="11">
        <f>IF('Used data'!AD158="110 kph",0.79,1)</f>
        <v>1</v>
      </c>
      <c r="AG158" s="11">
        <f>IF('Used data'!AD158="110 kph",0.94,1)</f>
        <v>1</v>
      </c>
      <c r="AH158" s="11">
        <f>IF('Used data'!AD158="110 kph",0.66,1)</f>
        <v>1</v>
      </c>
      <c r="AI158" s="11">
        <f>IF('Used data'!AD158="110 kph",0.82,1)</f>
        <v>1</v>
      </c>
      <c r="AJ158" s="11">
        <f>IF(AND('Used data'!AE158="Yes",I158="Entrance merge"),0.65*'Used data'!AF158+1-'Used data'!AF158,1)</f>
        <v>1</v>
      </c>
      <c r="AK158" s="12" t="str">
        <f t="shared" si="14"/>
        <v/>
      </c>
      <c r="AL158" s="12" t="str">
        <f t="shared" si="15"/>
        <v/>
      </c>
      <c r="AM158" s="12" t="str">
        <f t="shared" si="16"/>
        <v/>
      </c>
      <c r="AN158" s="12" t="str">
        <f t="shared" si="17"/>
        <v/>
      </c>
      <c r="AO158" s="12" t="str">
        <f t="shared" si="18"/>
        <v/>
      </c>
      <c r="AP158" s="12" t="str">
        <f t="shared" si="19"/>
        <v/>
      </c>
      <c r="AQ158" s="4" t="str">
        <f t="shared" si="20"/>
        <v/>
      </c>
    </row>
    <row r="159" spans="1:43" x14ac:dyDescent="0.3">
      <c r="A159" s="4" t="str">
        <f>IF('Input data'!A174="","",'Input data'!A174)</f>
        <v/>
      </c>
      <c r="B159" s="4" t="str">
        <f>IF('Input data'!B174="","",'Input data'!B174)</f>
        <v/>
      </c>
      <c r="C159" s="4" t="str">
        <f>IF('Input data'!C174="","",'Input data'!C174)</f>
        <v/>
      </c>
      <c r="D159" s="4" t="str">
        <f>IF('Input data'!D174="","",'Input data'!D174)</f>
        <v/>
      </c>
      <c r="E159" s="4" t="str">
        <f>IF('Input data'!E174="","",'Input data'!E174)</f>
        <v/>
      </c>
      <c r="F159" s="4" t="str">
        <f>IF('Input data'!F174="","",'Input data'!F174)</f>
        <v/>
      </c>
      <c r="G159" s="4">
        <f>IF('Input data'!G174="","",'Input data'!G174)</f>
        <v>0</v>
      </c>
      <c r="H159" s="4" t="str">
        <f>IF('Input data'!H174&gt;0.5,'Input data'!H174,"")</f>
        <v/>
      </c>
      <c r="I159" s="4" t="str">
        <f>IF('Input data'!I174="","",'Input data'!I174)</f>
        <v/>
      </c>
      <c r="J159" s="11">
        <f>IF('Used data'!J159="Irrelevant",1,IF('Used data'!J159&gt;3,1.2,1))</f>
        <v>1</v>
      </c>
      <c r="K159" s="11">
        <f>IF('Used data'!K159="Irrelevant",1,IF(AND(OR(I159="Motorway link",I159="Exit diverge",I159="Entrance merge"),'Used data'!K159&lt;3.5),1+(3.5-'Used data'!K159)*0.12,IF(AND(OR(I159="Exit ramp",I159="Entrance ramp"),'Used data'!K159&lt;3.5),1+(3.5-'Used data'!K159)*0.16,1)))</f>
        <v>1</v>
      </c>
      <c r="L159" s="11">
        <f>IF('Used data'!L159="Irrelevant",1,IF(AND('Used data'!L159="Yes",'Used data'!J159=2),0.6*'Used data'!M159+(1-'Used data'!M159),IF(AND('Used data'!L159="Yes",'Used data'!J159=3),0.7*'Used data'!M159+(1-'Used data'!M159),IF(AND('Used data'!L159="Yes",'Used data'!J159=4),0.76*'Used data'!M159+(1-'Used data'!M159),IF(AND('Used data'!L159="Yes",'Used data'!J159&gt;4.99999999),0.8*'Used data'!M159+(1-'Used data'!M159),1)))))</f>
        <v>1</v>
      </c>
      <c r="M159" s="11">
        <f>IF('Used data'!L159="Irrelevant",1,IF(AND('Used data'!L159="Yes",'Used data'!J159=2),0.8*'Used data'!M159+(1-'Used data'!M159),IF(AND('Used data'!L159="Yes",'Used data'!J159=3),0.85*'Used data'!M159+(1-'Used data'!M159),IF(AND('Used data'!L159="Yes",'Used data'!J159=4),0.88*'Used data'!M159+(1-'Used data'!M159),IF(AND('Used data'!L159="Yes",'Used data'!J159&gt;4.99999999),0.9*'Used data'!M159+(1-'Used data'!M159),1)))))</f>
        <v>1</v>
      </c>
      <c r="N159" s="11">
        <f>IF('Used data'!N159="Irrelevant",1,IF(AND(OR(I159="Motorway link",I159="Exit diverge",I159="Entrance merge"),'Used data'!N159&lt;3),1+(3-'Used data'!N159)*0.09333333,1))</f>
        <v>1</v>
      </c>
      <c r="O159" s="11">
        <f>IF('Used data'!N159="Irrelevant",1,IF(AND(OR(I159="Motorway link",I159="Exit diverge",I159="Entrance merge"),'Used data'!N159&lt;3),1+(3-'Used data'!N159)*0.19666667,1))</f>
        <v>1</v>
      </c>
      <c r="P159" s="11">
        <f>IF('Used data'!O159="Irrelevant",1,IF(AND(OR(I159="Motorway link",I159="Exit diverge",I159="Entrance merge"),'Used data'!O159&lt;3.00000001),1+(0.5-'Used data'!O159)*0.04,IF(AND(OR(I159="Exit ramp",I159="Entrance ramp"),'Used data'!O159&lt;3.00000001),1+(0.5-'Used data'!O159)*0.08,IF(OR(I159="Motorway link",I159="Exit diverge",I159="Entrance merge"),0.9,0.8))))</f>
        <v>1</v>
      </c>
      <c r="Q159" s="11">
        <f>IF('Used data'!P159="Irrelevant",1,IF(AND(OR(I159="Motorway link",I159="Exit diverge",I159="Entrance merge"),'Used data'!P159&lt;11.00000001),1+(5-'Used data'!P159)*0.01,0.94))</f>
        <v>1</v>
      </c>
      <c r="R159" s="11">
        <f>IF(OR('Used data'!Q159="Irrelevant",'Used data'!R159="Irrelevant",'Used data'!Q159="Straight"),1,IF(AND(OR(I159="Motorway link",I159="Exit diverge",I159="Entrance merge"),'Used data'!Q159&lt;4000),(EXP(0.1096*1746.5/'Used data'!Q159)/EXP(0.1096*1746.5/4000))*('Used data'!R159/1000)/G159+(G159-'Used data'!R159/1000)/G159,1))</f>
        <v>1</v>
      </c>
      <c r="S159" s="11">
        <f>IF(OR('Used data'!S159="Irrelevant",'Used data'!T159="Irrelevant",'Used data'!S159="Straight"),1,IF(AND(OR(I159="Motorway link",I159="Exit diverge",I159="Entrance merge"),'Used data'!S159&lt;4000),(EXP(0.1096*1746.5/'Used data'!S159)/EXP(0.1096*1746.5/4000))*('Used data'!T159/1000)/G159+(G159-'Used data'!T159/1000)/G159,1))</f>
        <v>1</v>
      </c>
      <c r="T159" s="11">
        <f>IF('Used data'!U159="Irrelevant",1,IF(AND(OR(I159="Motorway link",I159="Exit diverge",I159="Entrance merge",I159="Exit ramp",I159="Entrance ramp"),'Used data'!U159="Yes"),0.95,1))</f>
        <v>1</v>
      </c>
      <c r="U159" s="11">
        <f>IF('Used data'!U159="Irrelevant",1,IF(AND(OR(I159="Motorway link",I159="Exit diverge",I159="Entrance merge",I159="Exit ramp",I159="Entrance ramp"),'Used data'!U159="Yes"),0.96,1))</f>
        <v>1</v>
      </c>
      <c r="V159" s="11">
        <f>IF('Used data'!U159="Irrelevant",1,IF(AND(OR(I159="Motorway link",I159="Exit diverge",I159="Entrance merge",I159="Exit ramp",I159="Entrance ramp"),'Used data'!U159="Yes"),0.79,1))</f>
        <v>1</v>
      </c>
      <c r="W159" s="11">
        <f>IF('Used data'!U159="Irrelevant",1,IF(AND(OR(I159="Motorway link",I159="Exit diverge",I159="Entrance merge",I159="Exit ramp",I159="Entrance ramp"),'Used data'!U159="Yes"),0.94,1))</f>
        <v>1</v>
      </c>
      <c r="X159" s="11">
        <f>IF('Used data'!U159="Irrelevant",1,IF(AND(OR(I159="Motorway link",I159="Exit diverge",I159="Entrance merge",I159="Exit ramp",I159="Entrance ramp"),'Used data'!U159="Yes"),0.97,1))</f>
        <v>1</v>
      </c>
      <c r="Y159" s="11">
        <f>IF(AND(I159="Exit ramp",'Used data'!V159="2-curved diamond ramp"),1.32,IF(AND(I159="Exit ramp",'Used data'!V159="S-shaped ramp"),2.05,IF(AND(I159="Exit ramp",'Used data'!V159="U-shaped ramp"),4.11,IF(AND(I159="Exit ramp",'Used data'!V159="Flyover hook ramp"),5.15,IF(AND(I159="Exit ramp",'Used data'!V159="Directional ramp"),1.07,IF(AND(I159="Entrance ramp",'Used data'!V159="2-curved diamond ramp"),0.93,IF(AND(I159="Entrance ramp",'Used data'!V159="S-shaped ramp"),2.48,IF(AND(I159="Entrance ramp",'Used data'!V159="U-shaped ramp"),4.15,IF(AND(I159="Entrance ramp",'Used data'!V159="Flyover hook ramp"),5.26,IF(AND(I159="Entrance ramp",'Used data'!V159="Directional ramp"),1.42,1))))))))))</f>
        <v>1</v>
      </c>
      <c r="Z159" s="11">
        <f>IF(OR('Used data'!W159="Straight",'Used data'!W159="Irrelevant",'Used data'!X159="Irrelevant",'Used data'!Y159="Irrelevant"),1,1+1.545*1000/32.2*((('Used data'!Y159*3268/3600)/('Used data'!W159/0.306))^2)*('Used data'!X159/1000)/G159)</f>
        <v>1</v>
      </c>
      <c r="AA159" s="11">
        <f>IF(OR('Used data'!W159="Straight",'Used data'!W159="Irrelevant",'Used data'!X159="Irrelevant",'Used data'!Y159="Irrelevant"),1,1+1.961*1000/32.2*((('Used data'!Y159*3268/3600)/('Used data'!W159/0.306))^2)*('Used data'!X159/1000)/G159)</f>
        <v>1</v>
      </c>
      <c r="AB159" s="11">
        <f>IF(OR('Used data'!Z159="Straight",'Used data'!Z159="Irrelevant",'Used data'!AA159="Irrelevant",'Used data'!AB159="Irrelevant"),1,1+1.545*1000/32.2*((('Used data'!AB159*3268/3600)/('Used data'!Z159/0.306))^2)*('Used data'!AA159/1000)/G159)</f>
        <v>1</v>
      </c>
      <c r="AC159" s="11">
        <f>IF(OR('Used data'!Z159="Straight",'Used data'!Z159="Irrelevant",'Used data'!AA159="Irrelevant",'Used data'!AB159="Irrelevant"),1,1+1.961*1000/32.2*((('Used data'!AB159*3268/3600)/('Used data'!Z159/0.306))^2)*('Used data'!AA159/1000)/G159)</f>
        <v>1</v>
      </c>
      <c r="AD159" s="11">
        <f>IF(OR('Used data'!AC159="Irrelevant",'Used data'!AC159="No"),1,IF(AND('Used data'!AC159="Yes",OR('Used data'!Q159&lt;301,'Used data'!S159&lt;301)),1-(0.5*('Used data'!R159+'Used data'!T159)/('Used data'!G159*1000)),IF(AND('Used data'!AC159="Yes",OR('Used data'!Q159&lt;601,'Used data'!S159&lt;601)),1-(0.25*('Used data'!R159+'Used data'!T159)/('Used data'!G159*1000)),1)))</f>
        <v>1</v>
      </c>
      <c r="AE159" s="11">
        <f>IF(OR('Used data'!AC159="Irrelevant",'Used data'!AC159="No"),1,IF(AND('Used data'!AC159="Yes",OR('Used data'!Q159&lt;301,'Used data'!S159&lt;301)),1-(0.4*('Used data'!R159+'Used data'!T159)/('Used data'!G159*1000)),IF(AND('Used data'!AC159="Yes",OR('Used data'!Q159&lt;601,'Used data'!S159&lt;601)),1-(0.2*('Used data'!R159+'Used data'!T159)/('Used data'!G159*1000)),1)))</f>
        <v>1</v>
      </c>
      <c r="AF159" s="11">
        <f>IF('Used data'!AD159="110 kph",0.79,1)</f>
        <v>1</v>
      </c>
      <c r="AG159" s="11">
        <f>IF('Used data'!AD159="110 kph",0.94,1)</f>
        <v>1</v>
      </c>
      <c r="AH159" s="11">
        <f>IF('Used data'!AD159="110 kph",0.66,1)</f>
        <v>1</v>
      </c>
      <c r="AI159" s="11">
        <f>IF('Used data'!AD159="110 kph",0.82,1)</f>
        <v>1</v>
      </c>
      <c r="AJ159" s="11">
        <f>IF(AND('Used data'!AE159="Yes",I159="Entrance merge"),0.65*'Used data'!AF159+1-'Used data'!AF159,1)</f>
        <v>1</v>
      </c>
      <c r="AK159" s="12" t="str">
        <f t="shared" si="14"/>
        <v/>
      </c>
      <c r="AL159" s="12" t="str">
        <f t="shared" si="15"/>
        <v/>
      </c>
      <c r="AM159" s="12" t="str">
        <f t="shared" si="16"/>
        <v/>
      </c>
      <c r="AN159" s="12" t="str">
        <f t="shared" si="17"/>
        <v/>
      </c>
      <c r="AO159" s="12" t="str">
        <f t="shared" si="18"/>
        <v/>
      </c>
      <c r="AP159" s="12" t="str">
        <f t="shared" si="19"/>
        <v/>
      </c>
      <c r="AQ159" s="4" t="str">
        <f t="shared" si="20"/>
        <v/>
      </c>
    </row>
    <row r="160" spans="1:43" x14ac:dyDescent="0.3">
      <c r="A160" s="4" t="str">
        <f>IF('Input data'!A175="","",'Input data'!A175)</f>
        <v/>
      </c>
      <c r="B160" s="4" t="str">
        <f>IF('Input data'!B175="","",'Input data'!B175)</f>
        <v/>
      </c>
      <c r="C160" s="4" t="str">
        <f>IF('Input data'!C175="","",'Input data'!C175)</f>
        <v/>
      </c>
      <c r="D160" s="4" t="str">
        <f>IF('Input data'!D175="","",'Input data'!D175)</f>
        <v/>
      </c>
      <c r="E160" s="4" t="str">
        <f>IF('Input data'!E175="","",'Input data'!E175)</f>
        <v/>
      </c>
      <c r="F160" s="4" t="str">
        <f>IF('Input data'!F175="","",'Input data'!F175)</f>
        <v/>
      </c>
      <c r="G160" s="4">
        <f>IF('Input data'!G175="","",'Input data'!G175)</f>
        <v>0</v>
      </c>
      <c r="H160" s="4" t="str">
        <f>IF('Input data'!H175&gt;0.5,'Input data'!H175,"")</f>
        <v/>
      </c>
      <c r="I160" s="4" t="str">
        <f>IF('Input data'!I175="","",'Input data'!I175)</f>
        <v/>
      </c>
      <c r="J160" s="11">
        <f>IF('Used data'!J160="Irrelevant",1,IF('Used data'!J160&gt;3,1.2,1))</f>
        <v>1</v>
      </c>
      <c r="K160" s="11">
        <f>IF('Used data'!K160="Irrelevant",1,IF(AND(OR(I160="Motorway link",I160="Exit diverge",I160="Entrance merge"),'Used data'!K160&lt;3.5),1+(3.5-'Used data'!K160)*0.12,IF(AND(OR(I160="Exit ramp",I160="Entrance ramp"),'Used data'!K160&lt;3.5),1+(3.5-'Used data'!K160)*0.16,1)))</f>
        <v>1</v>
      </c>
      <c r="L160" s="11">
        <f>IF('Used data'!L160="Irrelevant",1,IF(AND('Used data'!L160="Yes",'Used data'!J160=2),0.6*'Used data'!M160+(1-'Used data'!M160),IF(AND('Used data'!L160="Yes",'Used data'!J160=3),0.7*'Used data'!M160+(1-'Used data'!M160),IF(AND('Used data'!L160="Yes",'Used data'!J160=4),0.76*'Used data'!M160+(1-'Used data'!M160),IF(AND('Used data'!L160="Yes",'Used data'!J160&gt;4.99999999),0.8*'Used data'!M160+(1-'Used data'!M160),1)))))</f>
        <v>1</v>
      </c>
      <c r="M160" s="11">
        <f>IF('Used data'!L160="Irrelevant",1,IF(AND('Used data'!L160="Yes",'Used data'!J160=2),0.8*'Used data'!M160+(1-'Used data'!M160),IF(AND('Used data'!L160="Yes",'Used data'!J160=3),0.85*'Used data'!M160+(1-'Used data'!M160),IF(AND('Used data'!L160="Yes",'Used data'!J160=4),0.88*'Used data'!M160+(1-'Used data'!M160),IF(AND('Used data'!L160="Yes",'Used data'!J160&gt;4.99999999),0.9*'Used data'!M160+(1-'Used data'!M160),1)))))</f>
        <v>1</v>
      </c>
      <c r="N160" s="11">
        <f>IF('Used data'!N160="Irrelevant",1,IF(AND(OR(I160="Motorway link",I160="Exit diverge",I160="Entrance merge"),'Used data'!N160&lt;3),1+(3-'Used data'!N160)*0.09333333,1))</f>
        <v>1</v>
      </c>
      <c r="O160" s="11">
        <f>IF('Used data'!N160="Irrelevant",1,IF(AND(OR(I160="Motorway link",I160="Exit diverge",I160="Entrance merge"),'Used data'!N160&lt;3),1+(3-'Used data'!N160)*0.19666667,1))</f>
        <v>1</v>
      </c>
      <c r="P160" s="11">
        <f>IF('Used data'!O160="Irrelevant",1,IF(AND(OR(I160="Motorway link",I160="Exit diverge",I160="Entrance merge"),'Used data'!O160&lt;3.00000001),1+(0.5-'Used data'!O160)*0.04,IF(AND(OR(I160="Exit ramp",I160="Entrance ramp"),'Used data'!O160&lt;3.00000001),1+(0.5-'Used data'!O160)*0.08,IF(OR(I160="Motorway link",I160="Exit diverge",I160="Entrance merge"),0.9,0.8))))</f>
        <v>1</v>
      </c>
      <c r="Q160" s="11">
        <f>IF('Used data'!P160="Irrelevant",1,IF(AND(OR(I160="Motorway link",I160="Exit diverge",I160="Entrance merge"),'Used data'!P160&lt;11.00000001),1+(5-'Used data'!P160)*0.01,0.94))</f>
        <v>1</v>
      </c>
      <c r="R160" s="11">
        <f>IF(OR('Used data'!Q160="Irrelevant",'Used data'!R160="Irrelevant",'Used data'!Q160="Straight"),1,IF(AND(OR(I160="Motorway link",I160="Exit diverge",I160="Entrance merge"),'Used data'!Q160&lt;4000),(EXP(0.1096*1746.5/'Used data'!Q160)/EXP(0.1096*1746.5/4000))*('Used data'!R160/1000)/G160+(G160-'Used data'!R160/1000)/G160,1))</f>
        <v>1</v>
      </c>
      <c r="S160" s="11">
        <f>IF(OR('Used data'!S160="Irrelevant",'Used data'!T160="Irrelevant",'Used data'!S160="Straight"),1,IF(AND(OR(I160="Motorway link",I160="Exit diverge",I160="Entrance merge"),'Used data'!S160&lt;4000),(EXP(0.1096*1746.5/'Used data'!S160)/EXP(0.1096*1746.5/4000))*('Used data'!T160/1000)/G160+(G160-'Used data'!T160/1000)/G160,1))</f>
        <v>1</v>
      </c>
      <c r="T160" s="11">
        <f>IF('Used data'!U160="Irrelevant",1,IF(AND(OR(I160="Motorway link",I160="Exit diverge",I160="Entrance merge",I160="Exit ramp",I160="Entrance ramp"),'Used data'!U160="Yes"),0.95,1))</f>
        <v>1</v>
      </c>
      <c r="U160" s="11">
        <f>IF('Used data'!U160="Irrelevant",1,IF(AND(OR(I160="Motorway link",I160="Exit diverge",I160="Entrance merge",I160="Exit ramp",I160="Entrance ramp"),'Used data'!U160="Yes"),0.96,1))</f>
        <v>1</v>
      </c>
      <c r="V160" s="11">
        <f>IF('Used data'!U160="Irrelevant",1,IF(AND(OR(I160="Motorway link",I160="Exit diverge",I160="Entrance merge",I160="Exit ramp",I160="Entrance ramp"),'Used data'!U160="Yes"),0.79,1))</f>
        <v>1</v>
      </c>
      <c r="W160" s="11">
        <f>IF('Used data'!U160="Irrelevant",1,IF(AND(OR(I160="Motorway link",I160="Exit diverge",I160="Entrance merge",I160="Exit ramp",I160="Entrance ramp"),'Used data'!U160="Yes"),0.94,1))</f>
        <v>1</v>
      </c>
      <c r="X160" s="11">
        <f>IF('Used data'!U160="Irrelevant",1,IF(AND(OR(I160="Motorway link",I160="Exit diverge",I160="Entrance merge",I160="Exit ramp",I160="Entrance ramp"),'Used data'!U160="Yes"),0.97,1))</f>
        <v>1</v>
      </c>
      <c r="Y160" s="11">
        <f>IF(AND(I160="Exit ramp",'Used data'!V160="2-curved diamond ramp"),1.32,IF(AND(I160="Exit ramp",'Used data'!V160="S-shaped ramp"),2.05,IF(AND(I160="Exit ramp",'Used data'!V160="U-shaped ramp"),4.11,IF(AND(I160="Exit ramp",'Used data'!V160="Flyover hook ramp"),5.15,IF(AND(I160="Exit ramp",'Used data'!V160="Directional ramp"),1.07,IF(AND(I160="Entrance ramp",'Used data'!V160="2-curved diamond ramp"),0.93,IF(AND(I160="Entrance ramp",'Used data'!V160="S-shaped ramp"),2.48,IF(AND(I160="Entrance ramp",'Used data'!V160="U-shaped ramp"),4.15,IF(AND(I160="Entrance ramp",'Used data'!V160="Flyover hook ramp"),5.26,IF(AND(I160="Entrance ramp",'Used data'!V160="Directional ramp"),1.42,1))))))))))</f>
        <v>1</v>
      </c>
      <c r="Z160" s="11">
        <f>IF(OR('Used data'!W160="Straight",'Used data'!W160="Irrelevant",'Used data'!X160="Irrelevant",'Used data'!Y160="Irrelevant"),1,1+1.545*1000/32.2*((('Used data'!Y160*3268/3600)/('Used data'!W160/0.306))^2)*('Used data'!X160/1000)/G160)</f>
        <v>1</v>
      </c>
      <c r="AA160" s="11">
        <f>IF(OR('Used data'!W160="Straight",'Used data'!W160="Irrelevant",'Used data'!X160="Irrelevant",'Used data'!Y160="Irrelevant"),1,1+1.961*1000/32.2*((('Used data'!Y160*3268/3600)/('Used data'!W160/0.306))^2)*('Used data'!X160/1000)/G160)</f>
        <v>1</v>
      </c>
      <c r="AB160" s="11">
        <f>IF(OR('Used data'!Z160="Straight",'Used data'!Z160="Irrelevant",'Used data'!AA160="Irrelevant",'Used data'!AB160="Irrelevant"),1,1+1.545*1000/32.2*((('Used data'!AB160*3268/3600)/('Used data'!Z160/0.306))^2)*('Used data'!AA160/1000)/G160)</f>
        <v>1</v>
      </c>
      <c r="AC160" s="11">
        <f>IF(OR('Used data'!Z160="Straight",'Used data'!Z160="Irrelevant",'Used data'!AA160="Irrelevant",'Used data'!AB160="Irrelevant"),1,1+1.961*1000/32.2*((('Used data'!AB160*3268/3600)/('Used data'!Z160/0.306))^2)*('Used data'!AA160/1000)/G160)</f>
        <v>1</v>
      </c>
      <c r="AD160" s="11">
        <f>IF(OR('Used data'!AC160="Irrelevant",'Used data'!AC160="No"),1,IF(AND('Used data'!AC160="Yes",OR('Used data'!Q160&lt;301,'Used data'!S160&lt;301)),1-(0.5*('Used data'!R160+'Used data'!T160)/('Used data'!G160*1000)),IF(AND('Used data'!AC160="Yes",OR('Used data'!Q160&lt;601,'Used data'!S160&lt;601)),1-(0.25*('Used data'!R160+'Used data'!T160)/('Used data'!G160*1000)),1)))</f>
        <v>1</v>
      </c>
      <c r="AE160" s="11">
        <f>IF(OR('Used data'!AC160="Irrelevant",'Used data'!AC160="No"),1,IF(AND('Used data'!AC160="Yes",OR('Used data'!Q160&lt;301,'Used data'!S160&lt;301)),1-(0.4*('Used data'!R160+'Used data'!T160)/('Used data'!G160*1000)),IF(AND('Used data'!AC160="Yes",OR('Used data'!Q160&lt;601,'Used data'!S160&lt;601)),1-(0.2*('Used data'!R160+'Used data'!T160)/('Used data'!G160*1000)),1)))</f>
        <v>1</v>
      </c>
      <c r="AF160" s="11">
        <f>IF('Used data'!AD160="110 kph",0.79,1)</f>
        <v>1</v>
      </c>
      <c r="AG160" s="11">
        <f>IF('Used data'!AD160="110 kph",0.94,1)</f>
        <v>1</v>
      </c>
      <c r="AH160" s="11">
        <f>IF('Used data'!AD160="110 kph",0.66,1)</f>
        <v>1</v>
      </c>
      <c r="AI160" s="11">
        <f>IF('Used data'!AD160="110 kph",0.82,1)</f>
        <v>1</v>
      </c>
      <c r="AJ160" s="11">
        <f>IF(AND('Used data'!AE160="Yes",I160="Entrance merge"),0.65*'Used data'!AF160+1-'Used data'!AF160,1)</f>
        <v>1</v>
      </c>
      <c r="AK160" s="12" t="str">
        <f t="shared" si="14"/>
        <v/>
      </c>
      <c r="AL160" s="12" t="str">
        <f t="shared" si="15"/>
        <v/>
      </c>
      <c r="AM160" s="12" t="str">
        <f t="shared" si="16"/>
        <v/>
      </c>
      <c r="AN160" s="12" t="str">
        <f t="shared" si="17"/>
        <v/>
      </c>
      <c r="AO160" s="12" t="str">
        <f t="shared" si="18"/>
        <v/>
      </c>
      <c r="AP160" s="12" t="str">
        <f t="shared" si="19"/>
        <v/>
      </c>
      <c r="AQ160" s="4" t="str">
        <f t="shared" si="20"/>
        <v/>
      </c>
    </row>
    <row r="161" spans="1:43" x14ac:dyDescent="0.3">
      <c r="A161" s="4" t="str">
        <f>IF('Input data'!A176="","",'Input data'!A176)</f>
        <v/>
      </c>
      <c r="B161" s="4" t="str">
        <f>IF('Input data'!B176="","",'Input data'!B176)</f>
        <v/>
      </c>
      <c r="C161" s="4" t="str">
        <f>IF('Input data'!C176="","",'Input data'!C176)</f>
        <v/>
      </c>
      <c r="D161" s="4" t="str">
        <f>IF('Input data'!D176="","",'Input data'!D176)</f>
        <v/>
      </c>
      <c r="E161" s="4" t="str">
        <f>IF('Input data'!E176="","",'Input data'!E176)</f>
        <v/>
      </c>
      <c r="F161" s="4" t="str">
        <f>IF('Input data'!F176="","",'Input data'!F176)</f>
        <v/>
      </c>
      <c r="G161" s="4">
        <f>IF('Input data'!G176="","",'Input data'!G176)</f>
        <v>0</v>
      </c>
      <c r="H161" s="4" t="str">
        <f>IF('Input data'!H176&gt;0.5,'Input data'!H176,"")</f>
        <v/>
      </c>
      <c r="I161" s="4" t="str">
        <f>IF('Input data'!I176="","",'Input data'!I176)</f>
        <v/>
      </c>
      <c r="J161" s="11">
        <f>IF('Used data'!J161="Irrelevant",1,IF('Used data'!J161&gt;3,1.2,1))</f>
        <v>1</v>
      </c>
      <c r="K161" s="11">
        <f>IF('Used data'!K161="Irrelevant",1,IF(AND(OR(I161="Motorway link",I161="Exit diverge",I161="Entrance merge"),'Used data'!K161&lt;3.5),1+(3.5-'Used data'!K161)*0.12,IF(AND(OR(I161="Exit ramp",I161="Entrance ramp"),'Used data'!K161&lt;3.5),1+(3.5-'Used data'!K161)*0.16,1)))</f>
        <v>1</v>
      </c>
      <c r="L161" s="11">
        <f>IF('Used data'!L161="Irrelevant",1,IF(AND('Used data'!L161="Yes",'Used data'!J161=2),0.6*'Used data'!M161+(1-'Used data'!M161),IF(AND('Used data'!L161="Yes",'Used data'!J161=3),0.7*'Used data'!M161+(1-'Used data'!M161),IF(AND('Used data'!L161="Yes",'Used data'!J161=4),0.76*'Used data'!M161+(1-'Used data'!M161),IF(AND('Used data'!L161="Yes",'Used data'!J161&gt;4.99999999),0.8*'Used data'!M161+(1-'Used data'!M161),1)))))</f>
        <v>1</v>
      </c>
      <c r="M161" s="11">
        <f>IF('Used data'!L161="Irrelevant",1,IF(AND('Used data'!L161="Yes",'Used data'!J161=2),0.8*'Used data'!M161+(1-'Used data'!M161),IF(AND('Used data'!L161="Yes",'Used data'!J161=3),0.85*'Used data'!M161+(1-'Used data'!M161),IF(AND('Used data'!L161="Yes",'Used data'!J161=4),0.88*'Used data'!M161+(1-'Used data'!M161),IF(AND('Used data'!L161="Yes",'Used data'!J161&gt;4.99999999),0.9*'Used data'!M161+(1-'Used data'!M161),1)))))</f>
        <v>1</v>
      </c>
      <c r="N161" s="11">
        <f>IF('Used data'!N161="Irrelevant",1,IF(AND(OR(I161="Motorway link",I161="Exit diverge",I161="Entrance merge"),'Used data'!N161&lt;3),1+(3-'Used data'!N161)*0.09333333,1))</f>
        <v>1</v>
      </c>
      <c r="O161" s="11">
        <f>IF('Used data'!N161="Irrelevant",1,IF(AND(OR(I161="Motorway link",I161="Exit diverge",I161="Entrance merge"),'Used data'!N161&lt;3),1+(3-'Used data'!N161)*0.19666667,1))</f>
        <v>1</v>
      </c>
      <c r="P161" s="11">
        <f>IF('Used data'!O161="Irrelevant",1,IF(AND(OR(I161="Motorway link",I161="Exit diverge",I161="Entrance merge"),'Used data'!O161&lt;3.00000001),1+(0.5-'Used data'!O161)*0.04,IF(AND(OR(I161="Exit ramp",I161="Entrance ramp"),'Used data'!O161&lt;3.00000001),1+(0.5-'Used data'!O161)*0.08,IF(OR(I161="Motorway link",I161="Exit diverge",I161="Entrance merge"),0.9,0.8))))</f>
        <v>1</v>
      </c>
      <c r="Q161" s="11">
        <f>IF('Used data'!P161="Irrelevant",1,IF(AND(OR(I161="Motorway link",I161="Exit diverge",I161="Entrance merge"),'Used data'!P161&lt;11.00000001),1+(5-'Used data'!P161)*0.01,0.94))</f>
        <v>1</v>
      </c>
      <c r="R161" s="11">
        <f>IF(OR('Used data'!Q161="Irrelevant",'Used data'!R161="Irrelevant",'Used data'!Q161="Straight"),1,IF(AND(OR(I161="Motorway link",I161="Exit diverge",I161="Entrance merge"),'Used data'!Q161&lt;4000),(EXP(0.1096*1746.5/'Used data'!Q161)/EXP(0.1096*1746.5/4000))*('Used data'!R161/1000)/G161+(G161-'Used data'!R161/1000)/G161,1))</f>
        <v>1</v>
      </c>
      <c r="S161" s="11">
        <f>IF(OR('Used data'!S161="Irrelevant",'Used data'!T161="Irrelevant",'Used data'!S161="Straight"),1,IF(AND(OR(I161="Motorway link",I161="Exit diverge",I161="Entrance merge"),'Used data'!S161&lt;4000),(EXP(0.1096*1746.5/'Used data'!S161)/EXP(0.1096*1746.5/4000))*('Used data'!T161/1000)/G161+(G161-'Used data'!T161/1000)/G161,1))</f>
        <v>1</v>
      </c>
      <c r="T161" s="11">
        <f>IF('Used data'!U161="Irrelevant",1,IF(AND(OR(I161="Motorway link",I161="Exit diverge",I161="Entrance merge",I161="Exit ramp",I161="Entrance ramp"),'Used data'!U161="Yes"),0.95,1))</f>
        <v>1</v>
      </c>
      <c r="U161" s="11">
        <f>IF('Used data'!U161="Irrelevant",1,IF(AND(OR(I161="Motorway link",I161="Exit diverge",I161="Entrance merge",I161="Exit ramp",I161="Entrance ramp"),'Used data'!U161="Yes"),0.96,1))</f>
        <v>1</v>
      </c>
      <c r="V161" s="11">
        <f>IF('Used data'!U161="Irrelevant",1,IF(AND(OR(I161="Motorway link",I161="Exit diverge",I161="Entrance merge",I161="Exit ramp",I161="Entrance ramp"),'Used data'!U161="Yes"),0.79,1))</f>
        <v>1</v>
      </c>
      <c r="W161" s="11">
        <f>IF('Used data'!U161="Irrelevant",1,IF(AND(OR(I161="Motorway link",I161="Exit diverge",I161="Entrance merge",I161="Exit ramp",I161="Entrance ramp"),'Used data'!U161="Yes"),0.94,1))</f>
        <v>1</v>
      </c>
      <c r="X161" s="11">
        <f>IF('Used data'!U161="Irrelevant",1,IF(AND(OR(I161="Motorway link",I161="Exit diverge",I161="Entrance merge",I161="Exit ramp",I161="Entrance ramp"),'Used data'!U161="Yes"),0.97,1))</f>
        <v>1</v>
      </c>
      <c r="Y161" s="11">
        <f>IF(AND(I161="Exit ramp",'Used data'!V161="2-curved diamond ramp"),1.32,IF(AND(I161="Exit ramp",'Used data'!V161="S-shaped ramp"),2.05,IF(AND(I161="Exit ramp",'Used data'!V161="U-shaped ramp"),4.11,IF(AND(I161="Exit ramp",'Used data'!V161="Flyover hook ramp"),5.15,IF(AND(I161="Exit ramp",'Used data'!V161="Directional ramp"),1.07,IF(AND(I161="Entrance ramp",'Used data'!V161="2-curved diamond ramp"),0.93,IF(AND(I161="Entrance ramp",'Used data'!V161="S-shaped ramp"),2.48,IF(AND(I161="Entrance ramp",'Used data'!V161="U-shaped ramp"),4.15,IF(AND(I161="Entrance ramp",'Used data'!V161="Flyover hook ramp"),5.26,IF(AND(I161="Entrance ramp",'Used data'!V161="Directional ramp"),1.42,1))))))))))</f>
        <v>1</v>
      </c>
      <c r="Z161" s="11">
        <f>IF(OR('Used data'!W161="Straight",'Used data'!W161="Irrelevant",'Used data'!X161="Irrelevant",'Used data'!Y161="Irrelevant"),1,1+1.545*1000/32.2*((('Used data'!Y161*3268/3600)/('Used data'!W161/0.306))^2)*('Used data'!X161/1000)/G161)</f>
        <v>1</v>
      </c>
      <c r="AA161" s="11">
        <f>IF(OR('Used data'!W161="Straight",'Used data'!W161="Irrelevant",'Used data'!X161="Irrelevant",'Used data'!Y161="Irrelevant"),1,1+1.961*1000/32.2*((('Used data'!Y161*3268/3600)/('Used data'!W161/0.306))^2)*('Used data'!X161/1000)/G161)</f>
        <v>1</v>
      </c>
      <c r="AB161" s="11">
        <f>IF(OR('Used data'!Z161="Straight",'Used data'!Z161="Irrelevant",'Used data'!AA161="Irrelevant",'Used data'!AB161="Irrelevant"),1,1+1.545*1000/32.2*((('Used data'!AB161*3268/3600)/('Used data'!Z161/0.306))^2)*('Used data'!AA161/1000)/G161)</f>
        <v>1</v>
      </c>
      <c r="AC161" s="11">
        <f>IF(OR('Used data'!Z161="Straight",'Used data'!Z161="Irrelevant",'Used data'!AA161="Irrelevant",'Used data'!AB161="Irrelevant"),1,1+1.961*1000/32.2*((('Used data'!AB161*3268/3600)/('Used data'!Z161/0.306))^2)*('Used data'!AA161/1000)/G161)</f>
        <v>1</v>
      </c>
      <c r="AD161" s="11">
        <f>IF(OR('Used data'!AC161="Irrelevant",'Used data'!AC161="No"),1,IF(AND('Used data'!AC161="Yes",OR('Used data'!Q161&lt;301,'Used data'!S161&lt;301)),1-(0.5*('Used data'!R161+'Used data'!T161)/('Used data'!G161*1000)),IF(AND('Used data'!AC161="Yes",OR('Used data'!Q161&lt;601,'Used data'!S161&lt;601)),1-(0.25*('Used data'!R161+'Used data'!T161)/('Used data'!G161*1000)),1)))</f>
        <v>1</v>
      </c>
      <c r="AE161" s="11">
        <f>IF(OR('Used data'!AC161="Irrelevant",'Used data'!AC161="No"),1,IF(AND('Used data'!AC161="Yes",OR('Used data'!Q161&lt;301,'Used data'!S161&lt;301)),1-(0.4*('Used data'!R161+'Used data'!T161)/('Used data'!G161*1000)),IF(AND('Used data'!AC161="Yes",OR('Used data'!Q161&lt;601,'Used data'!S161&lt;601)),1-(0.2*('Used data'!R161+'Used data'!T161)/('Used data'!G161*1000)),1)))</f>
        <v>1</v>
      </c>
      <c r="AF161" s="11">
        <f>IF('Used data'!AD161="110 kph",0.79,1)</f>
        <v>1</v>
      </c>
      <c r="AG161" s="11">
        <f>IF('Used data'!AD161="110 kph",0.94,1)</f>
        <v>1</v>
      </c>
      <c r="AH161" s="11">
        <f>IF('Used data'!AD161="110 kph",0.66,1)</f>
        <v>1</v>
      </c>
      <c r="AI161" s="11">
        <f>IF('Used data'!AD161="110 kph",0.82,1)</f>
        <v>1</v>
      </c>
      <c r="AJ161" s="11">
        <f>IF(AND('Used data'!AE161="Yes",I161="Entrance merge"),0.65*'Used data'!AF161+1-'Used data'!AF161,1)</f>
        <v>1</v>
      </c>
      <c r="AK161" s="12" t="str">
        <f t="shared" si="14"/>
        <v/>
      </c>
      <c r="AL161" s="12" t="str">
        <f t="shared" si="15"/>
        <v/>
      </c>
      <c r="AM161" s="12" t="str">
        <f t="shared" si="16"/>
        <v/>
      </c>
      <c r="AN161" s="12" t="str">
        <f t="shared" si="17"/>
        <v/>
      </c>
      <c r="AO161" s="12" t="str">
        <f t="shared" si="18"/>
        <v/>
      </c>
      <c r="AP161" s="12" t="str">
        <f t="shared" si="19"/>
        <v/>
      </c>
      <c r="AQ161" s="4" t="str">
        <f t="shared" si="20"/>
        <v/>
      </c>
    </row>
    <row r="162" spans="1:43" x14ac:dyDescent="0.3">
      <c r="A162" s="4" t="str">
        <f>IF('Input data'!A177="","",'Input data'!A177)</f>
        <v/>
      </c>
      <c r="B162" s="4" t="str">
        <f>IF('Input data'!B177="","",'Input data'!B177)</f>
        <v/>
      </c>
      <c r="C162" s="4" t="str">
        <f>IF('Input data'!C177="","",'Input data'!C177)</f>
        <v/>
      </c>
      <c r="D162" s="4" t="str">
        <f>IF('Input data'!D177="","",'Input data'!D177)</f>
        <v/>
      </c>
      <c r="E162" s="4" t="str">
        <f>IF('Input data'!E177="","",'Input data'!E177)</f>
        <v/>
      </c>
      <c r="F162" s="4" t="str">
        <f>IF('Input data'!F177="","",'Input data'!F177)</f>
        <v/>
      </c>
      <c r="G162" s="4">
        <f>IF('Input data'!G177="","",'Input data'!G177)</f>
        <v>0</v>
      </c>
      <c r="H162" s="4" t="str">
        <f>IF('Input data'!H177&gt;0.5,'Input data'!H177,"")</f>
        <v/>
      </c>
      <c r="I162" s="4" t="str">
        <f>IF('Input data'!I177="","",'Input data'!I177)</f>
        <v/>
      </c>
      <c r="J162" s="11">
        <f>IF('Used data'!J162="Irrelevant",1,IF('Used data'!J162&gt;3,1.2,1))</f>
        <v>1</v>
      </c>
      <c r="K162" s="11">
        <f>IF('Used data'!K162="Irrelevant",1,IF(AND(OR(I162="Motorway link",I162="Exit diverge",I162="Entrance merge"),'Used data'!K162&lt;3.5),1+(3.5-'Used data'!K162)*0.12,IF(AND(OR(I162="Exit ramp",I162="Entrance ramp"),'Used data'!K162&lt;3.5),1+(3.5-'Used data'!K162)*0.16,1)))</f>
        <v>1</v>
      </c>
      <c r="L162" s="11">
        <f>IF('Used data'!L162="Irrelevant",1,IF(AND('Used data'!L162="Yes",'Used data'!J162=2),0.6*'Used data'!M162+(1-'Used data'!M162),IF(AND('Used data'!L162="Yes",'Used data'!J162=3),0.7*'Used data'!M162+(1-'Used data'!M162),IF(AND('Used data'!L162="Yes",'Used data'!J162=4),0.76*'Used data'!M162+(1-'Used data'!M162),IF(AND('Used data'!L162="Yes",'Used data'!J162&gt;4.99999999),0.8*'Used data'!M162+(1-'Used data'!M162),1)))))</f>
        <v>1</v>
      </c>
      <c r="M162" s="11">
        <f>IF('Used data'!L162="Irrelevant",1,IF(AND('Used data'!L162="Yes",'Used data'!J162=2),0.8*'Used data'!M162+(1-'Used data'!M162),IF(AND('Used data'!L162="Yes",'Used data'!J162=3),0.85*'Used data'!M162+(1-'Used data'!M162),IF(AND('Used data'!L162="Yes",'Used data'!J162=4),0.88*'Used data'!M162+(1-'Used data'!M162),IF(AND('Used data'!L162="Yes",'Used data'!J162&gt;4.99999999),0.9*'Used data'!M162+(1-'Used data'!M162),1)))))</f>
        <v>1</v>
      </c>
      <c r="N162" s="11">
        <f>IF('Used data'!N162="Irrelevant",1,IF(AND(OR(I162="Motorway link",I162="Exit diverge",I162="Entrance merge"),'Used data'!N162&lt;3),1+(3-'Used data'!N162)*0.09333333,1))</f>
        <v>1</v>
      </c>
      <c r="O162" s="11">
        <f>IF('Used data'!N162="Irrelevant",1,IF(AND(OR(I162="Motorway link",I162="Exit diverge",I162="Entrance merge"),'Used data'!N162&lt;3),1+(3-'Used data'!N162)*0.19666667,1))</f>
        <v>1</v>
      </c>
      <c r="P162" s="11">
        <f>IF('Used data'!O162="Irrelevant",1,IF(AND(OR(I162="Motorway link",I162="Exit diverge",I162="Entrance merge"),'Used data'!O162&lt;3.00000001),1+(0.5-'Used data'!O162)*0.04,IF(AND(OR(I162="Exit ramp",I162="Entrance ramp"),'Used data'!O162&lt;3.00000001),1+(0.5-'Used data'!O162)*0.08,IF(OR(I162="Motorway link",I162="Exit diverge",I162="Entrance merge"),0.9,0.8))))</f>
        <v>1</v>
      </c>
      <c r="Q162" s="11">
        <f>IF('Used data'!P162="Irrelevant",1,IF(AND(OR(I162="Motorway link",I162="Exit diverge",I162="Entrance merge"),'Used data'!P162&lt;11.00000001),1+(5-'Used data'!P162)*0.01,0.94))</f>
        <v>1</v>
      </c>
      <c r="R162" s="11">
        <f>IF(OR('Used data'!Q162="Irrelevant",'Used data'!R162="Irrelevant",'Used data'!Q162="Straight"),1,IF(AND(OR(I162="Motorway link",I162="Exit diverge",I162="Entrance merge"),'Used data'!Q162&lt;4000),(EXP(0.1096*1746.5/'Used data'!Q162)/EXP(0.1096*1746.5/4000))*('Used data'!R162/1000)/G162+(G162-'Used data'!R162/1000)/G162,1))</f>
        <v>1</v>
      </c>
      <c r="S162" s="11">
        <f>IF(OR('Used data'!S162="Irrelevant",'Used data'!T162="Irrelevant",'Used data'!S162="Straight"),1,IF(AND(OR(I162="Motorway link",I162="Exit diverge",I162="Entrance merge"),'Used data'!S162&lt;4000),(EXP(0.1096*1746.5/'Used data'!S162)/EXP(0.1096*1746.5/4000))*('Used data'!T162/1000)/G162+(G162-'Used data'!T162/1000)/G162,1))</f>
        <v>1</v>
      </c>
      <c r="T162" s="11">
        <f>IF('Used data'!U162="Irrelevant",1,IF(AND(OR(I162="Motorway link",I162="Exit diverge",I162="Entrance merge",I162="Exit ramp",I162="Entrance ramp"),'Used data'!U162="Yes"),0.95,1))</f>
        <v>1</v>
      </c>
      <c r="U162" s="11">
        <f>IF('Used data'!U162="Irrelevant",1,IF(AND(OR(I162="Motorway link",I162="Exit diverge",I162="Entrance merge",I162="Exit ramp",I162="Entrance ramp"),'Used data'!U162="Yes"),0.96,1))</f>
        <v>1</v>
      </c>
      <c r="V162" s="11">
        <f>IF('Used data'!U162="Irrelevant",1,IF(AND(OR(I162="Motorway link",I162="Exit diverge",I162="Entrance merge",I162="Exit ramp",I162="Entrance ramp"),'Used data'!U162="Yes"),0.79,1))</f>
        <v>1</v>
      </c>
      <c r="W162" s="11">
        <f>IF('Used data'!U162="Irrelevant",1,IF(AND(OR(I162="Motorway link",I162="Exit diverge",I162="Entrance merge",I162="Exit ramp",I162="Entrance ramp"),'Used data'!U162="Yes"),0.94,1))</f>
        <v>1</v>
      </c>
      <c r="X162" s="11">
        <f>IF('Used data'!U162="Irrelevant",1,IF(AND(OR(I162="Motorway link",I162="Exit diverge",I162="Entrance merge",I162="Exit ramp",I162="Entrance ramp"),'Used data'!U162="Yes"),0.97,1))</f>
        <v>1</v>
      </c>
      <c r="Y162" s="11">
        <f>IF(AND(I162="Exit ramp",'Used data'!V162="2-curved diamond ramp"),1.32,IF(AND(I162="Exit ramp",'Used data'!V162="S-shaped ramp"),2.05,IF(AND(I162="Exit ramp",'Used data'!V162="U-shaped ramp"),4.11,IF(AND(I162="Exit ramp",'Used data'!V162="Flyover hook ramp"),5.15,IF(AND(I162="Exit ramp",'Used data'!V162="Directional ramp"),1.07,IF(AND(I162="Entrance ramp",'Used data'!V162="2-curved diamond ramp"),0.93,IF(AND(I162="Entrance ramp",'Used data'!V162="S-shaped ramp"),2.48,IF(AND(I162="Entrance ramp",'Used data'!V162="U-shaped ramp"),4.15,IF(AND(I162="Entrance ramp",'Used data'!V162="Flyover hook ramp"),5.26,IF(AND(I162="Entrance ramp",'Used data'!V162="Directional ramp"),1.42,1))))))))))</f>
        <v>1</v>
      </c>
      <c r="Z162" s="11">
        <f>IF(OR('Used data'!W162="Straight",'Used data'!W162="Irrelevant",'Used data'!X162="Irrelevant",'Used data'!Y162="Irrelevant"),1,1+1.545*1000/32.2*((('Used data'!Y162*3268/3600)/('Used data'!W162/0.306))^2)*('Used data'!X162/1000)/G162)</f>
        <v>1</v>
      </c>
      <c r="AA162" s="11">
        <f>IF(OR('Used data'!W162="Straight",'Used data'!W162="Irrelevant",'Used data'!X162="Irrelevant",'Used data'!Y162="Irrelevant"),1,1+1.961*1000/32.2*((('Used data'!Y162*3268/3600)/('Used data'!W162/0.306))^2)*('Used data'!X162/1000)/G162)</f>
        <v>1</v>
      </c>
      <c r="AB162" s="11">
        <f>IF(OR('Used data'!Z162="Straight",'Used data'!Z162="Irrelevant",'Used data'!AA162="Irrelevant",'Used data'!AB162="Irrelevant"),1,1+1.545*1000/32.2*((('Used data'!AB162*3268/3600)/('Used data'!Z162/0.306))^2)*('Used data'!AA162/1000)/G162)</f>
        <v>1</v>
      </c>
      <c r="AC162" s="11">
        <f>IF(OR('Used data'!Z162="Straight",'Used data'!Z162="Irrelevant",'Used data'!AA162="Irrelevant",'Used data'!AB162="Irrelevant"),1,1+1.961*1000/32.2*((('Used data'!AB162*3268/3600)/('Used data'!Z162/0.306))^2)*('Used data'!AA162/1000)/G162)</f>
        <v>1</v>
      </c>
      <c r="AD162" s="11">
        <f>IF(OR('Used data'!AC162="Irrelevant",'Used data'!AC162="No"),1,IF(AND('Used data'!AC162="Yes",OR('Used data'!Q162&lt;301,'Used data'!S162&lt;301)),1-(0.5*('Used data'!R162+'Used data'!T162)/('Used data'!G162*1000)),IF(AND('Used data'!AC162="Yes",OR('Used data'!Q162&lt;601,'Used data'!S162&lt;601)),1-(0.25*('Used data'!R162+'Used data'!T162)/('Used data'!G162*1000)),1)))</f>
        <v>1</v>
      </c>
      <c r="AE162" s="11">
        <f>IF(OR('Used data'!AC162="Irrelevant",'Used data'!AC162="No"),1,IF(AND('Used data'!AC162="Yes",OR('Used data'!Q162&lt;301,'Used data'!S162&lt;301)),1-(0.4*('Used data'!R162+'Used data'!T162)/('Used data'!G162*1000)),IF(AND('Used data'!AC162="Yes",OR('Used data'!Q162&lt;601,'Used data'!S162&lt;601)),1-(0.2*('Used data'!R162+'Used data'!T162)/('Used data'!G162*1000)),1)))</f>
        <v>1</v>
      </c>
      <c r="AF162" s="11">
        <f>IF('Used data'!AD162="110 kph",0.79,1)</f>
        <v>1</v>
      </c>
      <c r="AG162" s="11">
        <f>IF('Used data'!AD162="110 kph",0.94,1)</f>
        <v>1</v>
      </c>
      <c r="AH162" s="11">
        <f>IF('Used data'!AD162="110 kph",0.66,1)</f>
        <v>1</v>
      </c>
      <c r="AI162" s="11">
        <f>IF('Used data'!AD162="110 kph",0.82,1)</f>
        <v>1</v>
      </c>
      <c r="AJ162" s="11">
        <f>IF(AND('Used data'!AE162="Yes",I162="Entrance merge"),0.65*'Used data'!AF162+1-'Used data'!AF162,1)</f>
        <v>1</v>
      </c>
      <c r="AK162" s="12" t="str">
        <f t="shared" si="14"/>
        <v/>
      </c>
      <c r="AL162" s="12" t="str">
        <f t="shared" si="15"/>
        <v/>
      </c>
      <c r="AM162" s="12" t="str">
        <f t="shared" si="16"/>
        <v/>
      </c>
      <c r="AN162" s="12" t="str">
        <f t="shared" si="17"/>
        <v/>
      </c>
      <c r="AO162" s="12" t="str">
        <f t="shared" si="18"/>
        <v/>
      </c>
      <c r="AP162" s="12" t="str">
        <f t="shared" si="19"/>
        <v/>
      </c>
      <c r="AQ162" s="4" t="str">
        <f t="shared" si="20"/>
        <v/>
      </c>
    </row>
    <row r="163" spans="1:43" x14ac:dyDescent="0.3">
      <c r="A163" s="4" t="str">
        <f>IF('Input data'!A178="","",'Input data'!A178)</f>
        <v/>
      </c>
      <c r="B163" s="4" t="str">
        <f>IF('Input data'!B178="","",'Input data'!B178)</f>
        <v/>
      </c>
      <c r="C163" s="4" t="str">
        <f>IF('Input data'!C178="","",'Input data'!C178)</f>
        <v/>
      </c>
      <c r="D163" s="4" t="str">
        <f>IF('Input data'!D178="","",'Input data'!D178)</f>
        <v/>
      </c>
      <c r="E163" s="4" t="str">
        <f>IF('Input data'!E178="","",'Input data'!E178)</f>
        <v/>
      </c>
      <c r="F163" s="4" t="str">
        <f>IF('Input data'!F178="","",'Input data'!F178)</f>
        <v/>
      </c>
      <c r="G163" s="4">
        <f>IF('Input data'!G178="","",'Input data'!G178)</f>
        <v>0</v>
      </c>
      <c r="H163" s="4" t="str">
        <f>IF('Input data'!H178&gt;0.5,'Input data'!H178,"")</f>
        <v/>
      </c>
      <c r="I163" s="4" t="str">
        <f>IF('Input data'!I178="","",'Input data'!I178)</f>
        <v/>
      </c>
      <c r="J163" s="11">
        <f>IF('Used data'!J163="Irrelevant",1,IF('Used data'!J163&gt;3,1.2,1))</f>
        <v>1</v>
      </c>
      <c r="K163" s="11">
        <f>IF('Used data'!K163="Irrelevant",1,IF(AND(OR(I163="Motorway link",I163="Exit diverge",I163="Entrance merge"),'Used data'!K163&lt;3.5),1+(3.5-'Used data'!K163)*0.12,IF(AND(OR(I163="Exit ramp",I163="Entrance ramp"),'Used data'!K163&lt;3.5),1+(3.5-'Used data'!K163)*0.16,1)))</f>
        <v>1</v>
      </c>
      <c r="L163" s="11">
        <f>IF('Used data'!L163="Irrelevant",1,IF(AND('Used data'!L163="Yes",'Used data'!J163=2),0.6*'Used data'!M163+(1-'Used data'!M163),IF(AND('Used data'!L163="Yes",'Used data'!J163=3),0.7*'Used data'!M163+(1-'Used data'!M163),IF(AND('Used data'!L163="Yes",'Used data'!J163=4),0.76*'Used data'!M163+(1-'Used data'!M163),IF(AND('Used data'!L163="Yes",'Used data'!J163&gt;4.99999999),0.8*'Used data'!M163+(1-'Used data'!M163),1)))))</f>
        <v>1</v>
      </c>
      <c r="M163" s="11">
        <f>IF('Used data'!L163="Irrelevant",1,IF(AND('Used data'!L163="Yes",'Used data'!J163=2),0.8*'Used data'!M163+(1-'Used data'!M163),IF(AND('Used data'!L163="Yes",'Used data'!J163=3),0.85*'Used data'!M163+(1-'Used data'!M163),IF(AND('Used data'!L163="Yes",'Used data'!J163=4),0.88*'Used data'!M163+(1-'Used data'!M163),IF(AND('Used data'!L163="Yes",'Used data'!J163&gt;4.99999999),0.9*'Used data'!M163+(1-'Used data'!M163),1)))))</f>
        <v>1</v>
      </c>
      <c r="N163" s="11">
        <f>IF('Used data'!N163="Irrelevant",1,IF(AND(OR(I163="Motorway link",I163="Exit diverge",I163="Entrance merge"),'Used data'!N163&lt;3),1+(3-'Used data'!N163)*0.09333333,1))</f>
        <v>1</v>
      </c>
      <c r="O163" s="11">
        <f>IF('Used data'!N163="Irrelevant",1,IF(AND(OR(I163="Motorway link",I163="Exit diverge",I163="Entrance merge"),'Used data'!N163&lt;3),1+(3-'Used data'!N163)*0.19666667,1))</f>
        <v>1</v>
      </c>
      <c r="P163" s="11">
        <f>IF('Used data'!O163="Irrelevant",1,IF(AND(OR(I163="Motorway link",I163="Exit diverge",I163="Entrance merge"),'Used data'!O163&lt;3.00000001),1+(0.5-'Used data'!O163)*0.04,IF(AND(OR(I163="Exit ramp",I163="Entrance ramp"),'Used data'!O163&lt;3.00000001),1+(0.5-'Used data'!O163)*0.08,IF(OR(I163="Motorway link",I163="Exit diverge",I163="Entrance merge"),0.9,0.8))))</f>
        <v>1</v>
      </c>
      <c r="Q163" s="11">
        <f>IF('Used data'!P163="Irrelevant",1,IF(AND(OR(I163="Motorway link",I163="Exit diverge",I163="Entrance merge"),'Used data'!P163&lt;11.00000001),1+(5-'Used data'!P163)*0.01,0.94))</f>
        <v>1</v>
      </c>
      <c r="R163" s="11">
        <f>IF(OR('Used data'!Q163="Irrelevant",'Used data'!R163="Irrelevant",'Used data'!Q163="Straight"),1,IF(AND(OR(I163="Motorway link",I163="Exit diverge",I163="Entrance merge"),'Used data'!Q163&lt;4000),(EXP(0.1096*1746.5/'Used data'!Q163)/EXP(0.1096*1746.5/4000))*('Used data'!R163/1000)/G163+(G163-'Used data'!R163/1000)/G163,1))</f>
        <v>1</v>
      </c>
      <c r="S163" s="11">
        <f>IF(OR('Used data'!S163="Irrelevant",'Used data'!T163="Irrelevant",'Used data'!S163="Straight"),1,IF(AND(OR(I163="Motorway link",I163="Exit diverge",I163="Entrance merge"),'Used data'!S163&lt;4000),(EXP(0.1096*1746.5/'Used data'!S163)/EXP(0.1096*1746.5/4000))*('Used data'!T163/1000)/G163+(G163-'Used data'!T163/1000)/G163,1))</f>
        <v>1</v>
      </c>
      <c r="T163" s="11">
        <f>IF('Used data'!U163="Irrelevant",1,IF(AND(OR(I163="Motorway link",I163="Exit diverge",I163="Entrance merge",I163="Exit ramp",I163="Entrance ramp"),'Used data'!U163="Yes"),0.95,1))</f>
        <v>1</v>
      </c>
      <c r="U163" s="11">
        <f>IF('Used data'!U163="Irrelevant",1,IF(AND(OR(I163="Motorway link",I163="Exit diverge",I163="Entrance merge",I163="Exit ramp",I163="Entrance ramp"),'Used data'!U163="Yes"),0.96,1))</f>
        <v>1</v>
      </c>
      <c r="V163" s="11">
        <f>IF('Used data'!U163="Irrelevant",1,IF(AND(OR(I163="Motorway link",I163="Exit diverge",I163="Entrance merge",I163="Exit ramp",I163="Entrance ramp"),'Used data'!U163="Yes"),0.79,1))</f>
        <v>1</v>
      </c>
      <c r="W163" s="11">
        <f>IF('Used data'!U163="Irrelevant",1,IF(AND(OR(I163="Motorway link",I163="Exit diverge",I163="Entrance merge",I163="Exit ramp",I163="Entrance ramp"),'Used data'!U163="Yes"),0.94,1))</f>
        <v>1</v>
      </c>
      <c r="X163" s="11">
        <f>IF('Used data'!U163="Irrelevant",1,IF(AND(OR(I163="Motorway link",I163="Exit diverge",I163="Entrance merge",I163="Exit ramp",I163="Entrance ramp"),'Used data'!U163="Yes"),0.97,1))</f>
        <v>1</v>
      </c>
      <c r="Y163" s="11">
        <f>IF(AND(I163="Exit ramp",'Used data'!V163="2-curved diamond ramp"),1.32,IF(AND(I163="Exit ramp",'Used data'!V163="S-shaped ramp"),2.05,IF(AND(I163="Exit ramp",'Used data'!V163="U-shaped ramp"),4.11,IF(AND(I163="Exit ramp",'Used data'!V163="Flyover hook ramp"),5.15,IF(AND(I163="Exit ramp",'Used data'!V163="Directional ramp"),1.07,IF(AND(I163="Entrance ramp",'Used data'!V163="2-curved diamond ramp"),0.93,IF(AND(I163="Entrance ramp",'Used data'!V163="S-shaped ramp"),2.48,IF(AND(I163="Entrance ramp",'Used data'!V163="U-shaped ramp"),4.15,IF(AND(I163="Entrance ramp",'Used data'!V163="Flyover hook ramp"),5.26,IF(AND(I163="Entrance ramp",'Used data'!V163="Directional ramp"),1.42,1))))))))))</f>
        <v>1</v>
      </c>
      <c r="Z163" s="11">
        <f>IF(OR('Used data'!W163="Straight",'Used data'!W163="Irrelevant",'Used data'!X163="Irrelevant",'Used data'!Y163="Irrelevant"),1,1+1.545*1000/32.2*((('Used data'!Y163*3268/3600)/('Used data'!W163/0.306))^2)*('Used data'!X163/1000)/G163)</f>
        <v>1</v>
      </c>
      <c r="AA163" s="11">
        <f>IF(OR('Used data'!W163="Straight",'Used data'!W163="Irrelevant",'Used data'!X163="Irrelevant",'Used data'!Y163="Irrelevant"),1,1+1.961*1000/32.2*((('Used data'!Y163*3268/3600)/('Used data'!W163/0.306))^2)*('Used data'!X163/1000)/G163)</f>
        <v>1</v>
      </c>
      <c r="AB163" s="11">
        <f>IF(OR('Used data'!Z163="Straight",'Used data'!Z163="Irrelevant",'Used data'!AA163="Irrelevant",'Used data'!AB163="Irrelevant"),1,1+1.545*1000/32.2*((('Used data'!AB163*3268/3600)/('Used data'!Z163/0.306))^2)*('Used data'!AA163/1000)/G163)</f>
        <v>1</v>
      </c>
      <c r="AC163" s="11">
        <f>IF(OR('Used data'!Z163="Straight",'Used data'!Z163="Irrelevant",'Used data'!AA163="Irrelevant",'Used data'!AB163="Irrelevant"),1,1+1.961*1000/32.2*((('Used data'!AB163*3268/3600)/('Used data'!Z163/0.306))^2)*('Used data'!AA163/1000)/G163)</f>
        <v>1</v>
      </c>
      <c r="AD163" s="11">
        <f>IF(OR('Used data'!AC163="Irrelevant",'Used data'!AC163="No"),1,IF(AND('Used data'!AC163="Yes",OR('Used data'!Q163&lt;301,'Used data'!S163&lt;301)),1-(0.5*('Used data'!R163+'Used data'!T163)/('Used data'!G163*1000)),IF(AND('Used data'!AC163="Yes",OR('Used data'!Q163&lt;601,'Used data'!S163&lt;601)),1-(0.25*('Used data'!R163+'Used data'!T163)/('Used data'!G163*1000)),1)))</f>
        <v>1</v>
      </c>
      <c r="AE163" s="11">
        <f>IF(OR('Used data'!AC163="Irrelevant",'Used data'!AC163="No"),1,IF(AND('Used data'!AC163="Yes",OR('Used data'!Q163&lt;301,'Used data'!S163&lt;301)),1-(0.4*('Used data'!R163+'Used data'!T163)/('Used data'!G163*1000)),IF(AND('Used data'!AC163="Yes",OR('Used data'!Q163&lt;601,'Used data'!S163&lt;601)),1-(0.2*('Used data'!R163+'Used data'!T163)/('Used data'!G163*1000)),1)))</f>
        <v>1</v>
      </c>
      <c r="AF163" s="11">
        <f>IF('Used data'!AD163="110 kph",0.79,1)</f>
        <v>1</v>
      </c>
      <c r="AG163" s="11">
        <f>IF('Used data'!AD163="110 kph",0.94,1)</f>
        <v>1</v>
      </c>
      <c r="AH163" s="11">
        <f>IF('Used data'!AD163="110 kph",0.66,1)</f>
        <v>1</v>
      </c>
      <c r="AI163" s="11">
        <f>IF('Used data'!AD163="110 kph",0.82,1)</f>
        <v>1</v>
      </c>
      <c r="AJ163" s="11">
        <f>IF(AND('Used data'!AE163="Yes",I163="Entrance merge"),0.65*'Used data'!AF163+1-'Used data'!AF163,1)</f>
        <v>1</v>
      </c>
      <c r="AK163" s="12" t="str">
        <f t="shared" si="14"/>
        <v/>
      </c>
      <c r="AL163" s="12" t="str">
        <f t="shared" si="15"/>
        <v/>
      </c>
      <c r="AM163" s="12" t="str">
        <f t="shared" si="16"/>
        <v/>
      </c>
      <c r="AN163" s="12" t="str">
        <f t="shared" si="17"/>
        <v/>
      </c>
      <c r="AO163" s="12" t="str">
        <f t="shared" si="18"/>
        <v/>
      </c>
      <c r="AP163" s="12" t="str">
        <f t="shared" si="19"/>
        <v/>
      </c>
      <c r="AQ163" s="4" t="str">
        <f t="shared" si="20"/>
        <v/>
      </c>
    </row>
    <row r="164" spans="1:43" x14ac:dyDescent="0.3">
      <c r="A164" s="4" t="str">
        <f>IF('Input data'!A179="","",'Input data'!A179)</f>
        <v/>
      </c>
      <c r="B164" s="4" t="str">
        <f>IF('Input data'!B179="","",'Input data'!B179)</f>
        <v/>
      </c>
      <c r="C164" s="4" t="str">
        <f>IF('Input data'!C179="","",'Input data'!C179)</f>
        <v/>
      </c>
      <c r="D164" s="4" t="str">
        <f>IF('Input data'!D179="","",'Input data'!D179)</f>
        <v/>
      </c>
      <c r="E164" s="4" t="str">
        <f>IF('Input data'!E179="","",'Input data'!E179)</f>
        <v/>
      </c>
      <c r="F164" s="4" t="str">
        <f>IF('Input data'!F179="","",'Input data'!F179)</f>
        <v/>
      </c>
      <c r="G164" s="4">
        <f>IF('Input data'!G179="","",'Input data'!G179)</f>
        <v>0</v>
      </c>
      <c r="H164" s="4" t="str">
        <f>IF('Input data'!H179&gt;0.5,'Input data'!H179,"")</f>
        <v/>
      </c>
      <c r="I164" s="4" t="str">
        <f>IF('Input data'!I179="","",'Input data'!I179)</f>
        <v/>
      </c>
      <c r="J164" s="11">
        <f>IF('Used data'!J164="Irrelevant",1,IF('Used data'!J164&gt;3,1.2,1))</f>
        <v>1</v>
      </c>
      <c r="K164" s="11">
        <f>IF('Used data'!K164="Irrelevant",1,IF(AND(OR(I164="Motorway link",I164="Exit diverge",I164="Entrance merge"),'Used data'!K164&lt;3.5),1+(3.5-'Used data'!K164)*0.12,IF(AND(OR(I164="Exit ramp",I164="Entrance ramp"),'Used data'!K164&lt;3.5),1+(3.5-'Used data'!K164)*0.16,1)))</f>
        <v>1</v>
      </c>
      <c r="L164" s="11">
        <f>IF('Used data'!L164="Irrelevant",1,IF(AND('Used data'!L164="Yes",'Used data'!J164=2),0.6*'Used data'!M164+(1-'Used data'!M164),IF(AND('Used data'!L164="Yes",'Used data'!J164=3),0.7*'Used data'!M164+(1-'Used data'!M164),IF(AND('Used data'!L164="Yes",'Used data'!J164=4),0.76*'Used data'!M164+(1-'Used data'!M164),IF(AND('Used data'!L164="Yes",'Used data'!J164&gt;4.99999999),0.8*'Used data'!M164+(1-'Used data'!M164),1)))))</f>
        <v>1</v>
      </c>
      <c r="M164" s="11">
        <f>IF('Used data'!L164="Irrelevant",1,IF(AND('Used data'!L164="Yes",'Used data'!J164=2),0.8*'Used data'!M164+(1-'Used data'!M164),IF(AND('Used data'!L164="Yes",'Used data'!J164=3),0.85*'Used data'!M164+(1-'Used data'!M164),IF(AND('Used data'!L164="Yes",'Used data'!J164=4),0.88*'Used data'!M164+(1-'Used data'!M164),IF(AND('Used data'!L164="Yes",'Used data'!J164&gt;4.99999999),0.9*'Used data'!M164+(1-'Used data'!M164),1)))))</f>
        <v>1</v>
      </c>
      <c r="N164" s="11">
        <f>IF('Used data'!N164="Irrelevant",1,IF(AND(OR(I164="Motorway link",I164="Exit diverge",I164="Entrance merge"),'Used data'!N164&lt;3),1+(3-'Used data'!N164)*0.09333333,1))</f>
        <v>1</v>
      </c>
      <c r="O164" s="11">
        <f>IF('Used data'!N164="Irrelevant",1,IF(AND(OR(I164="Motorway link",I164="Exit diverge",I164="Entrance merge"),'Used data'!N164&lt;3),1+(3-'Used data'!N164)*0.19666667,1))</f>
        <v>1</v>
      </c>
      <c r="P164" s="11">
        <f>IF('Used data'!O164="Irrelevant",1,IF(AND(OR(I164="Motorway link",I164="Exit diverge",I164="Entrance merge"),'Used data'!O164&lt;3.00000001),1+(0.5-'Used data'!O164)*0.04,IF(AND(OR(I164="Exit ramp",I164="Entrance ramp"),'Used data'!O164&lt;3.00000001),1+(0.5-'Used data'!O164)*0.08,IF(OR(I164="Motorway link",I164="Exit diverge",I164="Entrance merge"),0.9,0.8))))</f>
        <v>1</v>
      </c>
      <c r="Q164" s="11">
        <f>IF('Used data'!P164="Irrelevant",1,IF(AND(OR(I164="Motorway link",I164="Exit diverge",I164="Entrance merge"),'Used data'!P164&lt;11.00000001),1+(5-'Used data'!P164)*0.01,0.94))</f>
        <v>1</v>
      </c>
      <c r="R164" s="11">
        <f>IF(OR('Used data'!Q164="Irrelevant",'Used data'!R164="Irrelevant",'Used data'!Q164="Straight"),1,IF(AND(OR(I164="Motorway link",I164="Exit diverge",I164="Entrance merge"),'Used data'!Q164&lt;4000),(EXP(0.1096*1746.5/'Used data'!Q164)/EXP(0.1096*1746.5/4000))*('Used data'!R164/1000)/G164+(G164-'Used data'!R164/1000)/G164,1))</f>
        <v>1</v>
      </c>
      <c r="S164" s="11">
        <f>IF(OR('Used data'!S164="Irrelevant",'Used data'!T164="Irrelevant",'Used data'!S164="Straight"),1,IF(AND(OR(I164="Motorway link",I164="Exit diverge",I164="Entrance merge"),'Used data'!S164&lt;4000),(EXP(0.1096*1746.5/'Used data'!S164)/EXP(0.1096*1746.5/4000))*('Used data'!T164/1000)/G164+(G164-'Used data'!T164/1000)/G164,1))</f>
        <v>1</v>
      </c>
      <c r="T164" s="11">
        <f>IF('Used data'!U164="Irrelevant",1,IF(AND(OR(I164="Motorway link",I164="Exit diverge",I164="Entrance merge",I164="Exit ramp",I164="Entrance ramp"),'Used data'!U164="Yes"),0.95,1))</f>
        <v>1</v>
      </c>
      <c r="U164" s="11">
        <f>IF('Used data'!U164="Irrelevant",1,IF(AND(OR(I164="Motorway link",I164="Exit diverge",I164="Entrance merge",I164="Exit ramp",I164="Entrance ramp"),'Used data'!U164="Yes"),0.96,1))</f>
        <v>1</v>
      </c>
      <c r="V164" s="11">
        <f>IF('Used data'!U164="Irrelevant",1,IF(AND(OR(I164="Motorway link",I164="Exit diverge",I164="Entrance merge",I164="Exit ramp",I164="Entrance ramp"),'Used data'!U164="Yes"),0.79,1))</f>
        <v>1</v>
      </c>
      <c r="W164" s="11">
        <f>IF('Used data'!U164="Irrelevant",1,IF(AND(OR(I164="Motorway link",I164="Exit diverge",I164="Entrance merge",I164="Exit ramp",I164="Entrance ramp"),'Used data'!U164="Yes"),0.94,1))</f>
        <v>1</v>
      </c>
      <c r="X164" s="11">
        <f>IF('Used data'!U164="Irrelevant",1,IF(AND(OR(I164="Motorway link",I164="Exit diverge",I164="Entrance merge",I164="Exit ramp",I164="Entrance ramp"),'Used data'!U164="Yes"),0.97,1))</f>
        <v>1</v>
      </c>
      <c r="Y164" s="11">
        <f>IF(AND(I164="Exit ramp",'Used data'!V164="2-curved diamond ramp"),1.32,IF(AND(I164="Exit ramp",'Used data'!V164="S-shaped ramp"),2.05,IF(AND(I164="Exit ramp",'Used data'!V164="U-shaped ramp"),4.11,IF(AND(I164="Exit ramp",'Used data'!V164="Flyover hook ramp"),5.15,IF(AND(I164="Exit ramp",'Used data'!V164="Directional ramp"),1.07,IF(AND(I164="Entrance ramp",'Used data'!V164="2-curved diamond ramp"),0.93,IF(AND(I164="Entrance ramp",'Used data'!V164="S-shaped ramp"),2.48,IF(AND(I164="Entrance ramp",'Used data'!V164="U-shaped ramp"),4.15,IF(AND(I164="Entrance ramp",'Used data'!V164="Flyover hook ramp"),5.26,IF(AND(I164="Entrance ramp",'Used data'!V164="Directional ramp"),1.42,1))))))))))</f>
        <v>1</v>
      </c>
      <c r="Z164" s="11">
        <f>IF(OR('Used data'!W164="Straight",'Used data'!W164="Irrelevant",'Used data'!X164="Irrelevant",'Used data'!Y164="Irrelevant"),1,1+1.545*1000/32.2*((('Used data'!Y164*3268/3600)/('Used data'!W164/0.306))^2)*('Used data'!X164/1000)/G164)</f>
        <v>1</v>
      </c>
      <c r="AA164" s="11">
        <f>IF(OR('Used data'!W164="Straight",'Used data'!W164="Irrelevant",'Used data'!X164="Irrelevant",'Used data'!Y164="Irrelevant"),1,1+1.961*1000/32.2*((('Used data'!Y164*3268/3600)/('Used data'!W164/0.306))^2)*('Used data'!X164/1000)/G164)</f>
        <v>1</v>
      </c>
      <c r="AB164" s="11">
        <f>IF(OR('Used data'!Z164="Straight",'Used data'!Z164="Irrelevant",'Used data'!AA164="Irrelevant",'Used data'!AB164="Irrelevant"),1,1+1.545*1000/32.2*((('Used data'!AB164*3268/3600)/('Used data'!Z164/0.306))^2)*('Used data'!AA164/1000)/G164)</f>
        <v>1</v>
      </c>
      <c r="AC164" s="11">
        <f>IF(OR('Used data'!Z164="Straight",'Used data'!Z164="Irrelevant",'Used data'!AA164="Irrelevant",'Used data'!AB164="Irrelevant"),1,1+1.961*1000/32.2*((('Used data'!AB164*3268/3600)/('Used data'!Z164/0.306))^2)*('Used data'!AA164/1000)/G164)</f>
        <v>1</v>
      </c>
      <c r="AD164" s="11">
        <f>IF(OR('Used data'!AC164="Irrelevant",'Used data'!AC164="No"),1,IF(AND('Used data'!AC164="Yes",OR('Used data'!Q164&lt;301,'Used data'!S164&lt;301)),1-(0.5*('Used data'!R164+'Used data'!T164)/('Used data'!G164*1000)),IF(AND('Used data'!AC164="Yes",OR('Used data'!Q164&lt;601,'Used data'!S164&lt;601)),1-(0.25*('Used data'!R164+'Used data'!T164)/('Used data'!G164*1000)),1)))</f>
        <v>1</v>
      </c>
      <c r="AE164" s="11">
        <f>IF(OR('Used data'!AC164="Irrelevant",'Used data'!AC164="No"),1,IF(AND('Used data'!AC164="Yes",OR('Used data'!Q164&lt;301,'Used data'!S164&lt;301)),1-(0.4*('Used data'!R164+'Used data'!T164)/('Used data'!G164*1000)),IF(AND('Used data'!AC164="Yes",OR('Used data'!Q164&lt;601,'Used data'!S164&lt;601)),1-(0.2*('Used data'!R164+'Used data'!T164)/('Used data'!G164*1000)),1)))</f>
        <v>1</v>
      </c>
      <c r="AF164" s="11">
        <f>IF('Used data'!AD164="110 kph",0.79,1)</f>
        <v>1</v>
      </c>
      <c r="AG164" s="11">
        <f>IF('Used data'!AD164="110 kph",0.94,1)</f>
        <v>1</v>
      </c>
      <c r="AH164" s="11">
        <f>IF('Used data'!AD164="110 kph",0.66,1)</f>
        <v>1</v>
      </c>
      <c r="AI164" s="11">
        <f>IF('Used data'!AD164="110 kph",0.82,1)</f>
        <v>1</v>
      </c>
      <c r="AJ164" s="11">
        <f>IF(AND('Used data'!AE164="Yes",I164="Entrance merge"),0.65*'Used data'!AF164+1-'Used data'!AF164,1)</f>
        <v>1</v>
      </c>
      <c r="AK164" s="12" t="str">
        <f t="shared" si="14"/>
        <v/>
      </c>
      <c r="AL164" s="12" t="str">
        <f t="shared" si="15"/>
        <v/>
      </c>
      <c r="AM164" s="12" t="str">
        <f t="shared" si="16"/>
        <v/>
      </c>
      <c r="AN164" s="12" t="str">
        <f t="shared" si="17"/>
        <v/>
      </c>
      <c r="AO164" s="12" t="str">
        <f t="shared" si="18"/>
        <v/>
      </c>
      <c r="AP164" s="12" t="str">
        <f t="shared" si="19"/>
        <v/>
      </c>
      <c r="AQ164" s="4" t="str">
        <f t="shared" si="20"/>
        <v/>
      </c>
    </row>
    <row r="165" spans="1:43" x14ac:dyDescent="0.3">
      <c r="A165" s="4" t="str">
        <f>IF('Input data'!A180="","",'Input data'!A180)</f>
        <v/>
      </c>
      <c r="B165" s="4" t="str">
        <f>IF('Input data'!B180="","",'Input data'!B180)</f>
        <v/>
      </c>
      <c r="C165" s="4" t="str">
        <f>IF('Input data'!C180="","",'Input data'!C180)</f>
        <v/>
      </c>
      <c r="D165" s="4" t="str">
        <f>IF('Input data'!D180="","",'Input data'!D180)</f>
        <v/>
      </c>
      <c r="E165" s="4" t="str">
        <f>IF('Input data'!E180="","",'Input data'!E180)</f>
        <v/>
      </c>
      <c r="F165" s="4" t="str">
        <f>IF('Input data'!F180="","",'Input data'!F180)</f>
        <v/>
      </c>
      <c r="G165" s="4">
        <f>IF('Input data'!G180="","",'Input data'!G180)</f>
        <v>0</v>
      </c>
      <c r="H165" s="4" t="str">
        <f>IF('Input data'!H180&gt;0.5,'Input data'!H180,"")</f>
        <v/>
      </c>
      <c r="I165" s="4" t="str">
        <f>IF('Input data'!I180="","",'Input data'!I180)</f>
        <v/>
      </c>
      <c r="J165" s="11">
        <f>IF('Used data'!J165="Irrelevant",1,IF('Used data'!J165&gt;3,1.2,1))</f>
        <v>1</v>
      </c>
      <c r="K165" s="11">
        <f>IF('Used data'!K165="Irrelevant",1,IF(AND(OR(I165="Motorway link",I165="Exit diverge",I165="Entrance merge"),'Used data'!K165&lt;3.5),1+(3.5-'Used data'!K165)*0.12,IF(AND(OR(I165="Exit ramp",I165="Entrance ramp"),'Used data'!K165&lt;3.5),1+(3.5-'Used data'!K165)*0.16,1)))</f>
        <v>1</v>
      </c>
      <c r="L165" s="11">
        <f>IF('Used data'!L165="Irrelevant",1,IF(AND('Used data'!L165="Yes",'Used data'!J165=2),0.6*'Used data'!M165+(1-'Used data'!M165),IF(AND('Used data'!L165="Yes",'Used data'!J165=3),0.7*'Used data'!M165+(1-'Used data'!M165),IF(AND('Used data'!L165="Yes",'Used data'!J165=4),0.76*'Used data'!M165+(1-'Used data'!M165),IF(AND('Used data'!L165="Yes",'Used data'!J165&gt;4.99999999),0.8*'Used data'!M165+(1-'Used data'!M165),1)))))</f>
        <v>1</v>
      </c>
      <c r="M165" s="11">
        <f>IF('Used data'!L165="Irrelevant",1,IF(AND('Used data'!L165="Yes",'Used data'!J165=2),0.8*'Used data'!M165+(1-'Used data'!M165),IF(AND('Used data'!L165="Yes",'Used data'!J165=3),0.85*'Used data'!M165+(1-'Used data'!M165),IF(AND('Used data'!L165="Yes",'Used data'!J165=4),0.88*'Used data'!M165+(1-'Used data'!M165),IF(AND('Used data'!L165="Yes",'Used data'!J165&gt;4.99999999),0.9*'Used data'!M165+(1-'Used data'!M165),1)))))</f>
        <v>1</v>
      </c>
      <c r="N165" s="11">
        <f>IF('Used data'!N165="Irrelevant",1,IF(AND(OR(I165="Motorway link",I165="Exit diverge",I165="Entrance merge"),'Used data'!N165&lt;3),1+(3-'Used data'!N165)*0.09333333,1))</f>
        <v>1</v>
      </c>
      <c r="O165" s="11">
        <f>IF('Used data'!N165="Irrelevant",1,IF(AND(OR(I165="Motorway link",I165="Exit diverge",I165="Entrance merge"),'Used data'!N165&lt;3),1+(3-'Used data'!N165)*0.19666667,1))</f>
        <v>1</v>
      </c>
      <c r="P165" s="11">
        <f>IF('Used data'!O165="Irrelevant",1,IF(AND(OR(I165="Motorway link",I165="Exit diverge",I165="Entrance merge"),'Used data'!O165&lt;3.00000001),1+(0.5-'Used data'!O165)*0.04,IF(AND(OR(I165="Exit ramp",I165="Entrance ramp"),'Used data'!O165&lt;3.00000001),1+(0.5-'Used data'!O165)*0.08,IF(OR(I165="Motorway link",I165="Exit diverge",I165="Entrance merge"),0.9,0.8))))</f>
        <v>1</v>
      </c>
      <c r="Q165" s="11">
        <f>IF('Used data'!P165="Irrelevant",1,IF(AND(OR(I165="Motorway link",I165="Exit diverge",I165="Entrance merge"),'Used data'!P165&lt;11.00000001),1+(5-'Used data'!P165)*0.01,0.94))</f>
        <v>1</v>
      </c>
      <c r="R165" s="11">
        <f>IF(OR('Used data'!Q165="Irrelevant",'Used data'!R165="Irrelevant",'Used data'!Q165="Straight"),1,IF(AND(OR(I165="Motorway link",I165="Exit diverge",I165="Entrance merge"),'Used data'!Q165&lt;4000),(EXP(0.1096*1746.5/'Used data'!Q165)/EXP(0.1096*1746.5/4000))*('Used data'!R165/1000)/G165+(G165-'Used data'!R165/1000)/G165,1))</f>
        <v>1</v>
      </c>
      <c r="S165" s="11">
        <f>IF(OR('Used data'!S165="Irrelevant",'Used data'!T165="Irrelevant",'Used data'!S165="Straight"),1,IF(AND(OR(I165="Motorway link",I165="Exit diverge",I165="Entrance merge"),'Used data'!S165&lt;4000),(EXP(0.1096*1746.5/'Used data'!S165)/EXP(0.1096*1746.5/4000))*('Used data'!T165/1000)/G165+(G165-'Used data'!T165/1000)/G165,1))</f>
        <v>1</v>
      </c>
      <c r="T165" s="11">
        <f>IF('Used data'!U165="Irrelevant",1,IF(AND(OR(I165="Motorway link",I165="Exit diverge",I165="Entrance merge",I165="Exit ramp",I165="Entrance ramp"),'Used data'!U165="Yes"),0.95,1))</f>
        <v>1</v>
      </c>
      <c r="U165" s="11">
        <f>IF('Used data'!U165="Irrelevant",1,IF(AND(OR(I165="Motorway link",I165="Exit diverge",I165="Entrance merge",I165="Exit ramp",I165="Entrance ramp"),'Used data'!U165="Yes"),0.96,1))</f>
        <v>1</v>
      </c>
      <c r="V165" s="11">
        <f>IF('Used data'!U165="Irrelevant",1,IF(AND(OR(I165="Motorway link",I165="Exit diverge",I165="Entrance merge",I165="Exit ramp",I165="Entrance ramp"),'Used data'!U165="Yes"),0.79,1))</f>
        <v>1</v>
      </c>
      <c r="W165" s="11">
        <f>IF('Used data'!U165="Irrelevant",1,IF(AND(OR(I165="Motorway link",I165="Exit diverge",I165="Entrance merge",I165="Exit ramp",I165="Entrance ramp"),'Used data'!U165="Yes"),0.94,1))</f>
        <v>1</v>
      </c>
      <c r="X165" s="11">
        <f>IF('Used data'!U165="Irrelevant",1,IF(AND(OR(I165="Motorway link",I165="Exit diverge",I165="Entrance merge",I165="Exit ramp",I165="Entrance ramp"),'Used data'!U165="Yes"),0.97,1))</f>
        <v>1</v>
      </c>
      <c r="Y165" s="11">
        <f>IF(AND(I165="Exit ramp",'Used data'!V165="2-curved diamond ramp"),1.32,IF(AND(I165="Exit ramp",'Used data'!V165="S-shaped ramp"),2.05,IF(AND(I165="Exit ramp",'Used data'!V165="U-shaped ramp"),4.11,IF(AND(I165="Exit ramp",'Used data'!V165="Flyover hook ramp"),5.15,IF(AND(I165="Exit ramp",'Used data'!V165="Directional ramp"),1.07,IF(AND(I165="Entrance ramp",'Used data'!V165="2-curved diamond ramp"),0.93,IF(AND(I165="Entrance ramp",'Used data'!V165="S-shaped ramp"),2.48,IF(AND(I165="Entrance ramp",'Used data'!V165="U-shaped ramp"),4.15,IF(AND(I165="Entrance ramp",'Used data'!V165="Flyover hook ramp"),5.26,IF(AND(I165="Entrance ramp",'Used data'!V165="Directional ramp"),1.42,1))))))))))</f>
        <v>1</v>
      </c>
      <c r="Z165" s="11">
        <f>IF(OR('Used data'!W165="Straight",'Used data'!W165="Irrelevant",'Used data'!X165="Irrelevant",'Used data'!Y165="Irrelevant"),1,1+1.545*1000/32.2*((('Used data'!Y165*3268/3600)/('Used data'!W165/0.306))^2)*('Used data'!X165/1000)/G165)</f>
        <v>1</v>
      </c>
      <c r="AA165" s="11">
        <f>IF(OR('Used data'!W165="Straight",'Used data'!W165="Irrelevant",'Used data'!X165="Irrelevant",'Used data'!Y165="Irrelevant"),1,1+1.961*1000/32.2*((('Used data'!Y165*3268/3600)/('Used data'!W165/0.306))^2)*('Used data'!X165/1000)/G165)</f>
        <v>1</v>
      </c>
      <c r="AB165" s="11">
        <f>IF(OR('Used data'!Z165="Straight",'Used data'!Z165="Irrelevant",'Used data'!AA165="Irrelevant",'Used data'!AB165="Irrelevant"),1,1+1.545*1000/32.2*((('Used data'!AB165*3268/3600)/('Used data'!Z165/0.306))^2)*('Used data'!AA165/1000)/G165)</f>
        <v>1</v>
      </c>
      <c r="AC165" s="11">
        <f>IF(OR('Used data'!Z165="Straight",'Used data'!Z165="Irrelevant",'Used data'!AA165="Irrelevant",'Used data'!AB165="Irrelevant"),1,1+1.961*1000/32.2*((('Used data'!AB165*3268/3600)/('Used data'!Z165/0.306))^2)*('Used data'!AA165/1000)/G165)</f>
        <v>1</v>
      </c>
      <c r="AD165" s="11">
        <f>IF(OR('Used data'!AC165="Irrelevant",'Used data'!AC165="No"),1,IF(AND('Used data'!AC165="Yes",OR('Used data'!Q165&lt;301,'Used data'!S165&lt;301)),1-(0.5*('Used data'!R165+'Used data'!T165)/('Used data'!G165*1000)),IF(AND('Used data'!AC165="Yes",OR('Used data'!Q165&lt;601,'Used data'!S165&lt;601)),1-(0.25*('Used data'!R165+'Used data'!T165)/('Used data'!G165*1000)),1)))</f>
        <v>1</v>
      </c>
      <c r="AE165" s="11">
        <f>IF(OR('Used data'!AC165="Irrelevant",'Used data'!AC165="No"),1,IF(AND('Used data'!AC165="Yes",OR('Used data'!Q165&lt;301,'Used data'!S165&lt;301)),1-(0.4*('Used data'!R165+'Used data'!T165)/('Used data'!G165*1000)),IF(AND('Used data'!AC165="Yes",OR('Used data'!Q165&lt;601,'Used data'!S165&lt;601)),1-(0.2*('Used data'!R165+'Used data'!T165)/('Used data'!G165*1000)),1)))</f>
        <v>1</v>
      </c>
      <c r="AF165" s="11">
        <f>IF('Used data'!AD165="110 kph",0.79,1)</f>
        <v>1</v>
      </c>
      <c r="AG165" s="11">
        <f>IF('Used data'!AD165="110 kph",0.94,1)</f>
        <v>1</v>
      </c>
      <c r="AH165" s="11">
        <f>IF('Used data'!AD165="110 kph",0.66,1)</f>
        <v>1</v>
      </c>
      <c r="AI165" s="11">
        <f>IF('Used data'!AD165="110 kph",0.82,1)</f>
        <v>1</v>
      </c>
      <c r="AJ165" s="11">
        <f>IF(AND('Used data'!AE165="Yes",I165="Entrance merge"),0.65*'Used data'!AF165+1-'Used data'!AF165,1)</f>
        <v>1</v>
      </c>
      <c r="AK165" s="12" t="str">
        <f t="shared" si="14"/>
        <v/>
      </c>
      <c r="AL165" s="12" t="str">
        <f t="shared" si="15"/>
        <v/>
      </c>
      <c r="AM165" s="12" t="str">
        <f t="shared" si="16"/>
        <v/>
      </c>
      <c r="AN165" s="12" t="str">
        <f t="shared" si="17"/>
        <v/>
      </c>
      <c r="AO165" s="12" t="str">
        <f t="shared" si="18"/>
        <v/>
      </c>
      <c r="AP165" s="12" t="str">
        <f t="shared" si="19"/>
        <v/>
      </c>
      <c r="AQ165" s="4" t="str">
        <f t="shared" si="20"/>
        <v/>
      </c>
    </row>
    <row r="166" spans="1:43" x14ac:dyDescent="0.3">
      <c r="A166" s="4" t="str">
        <f>IF('Input data'!A181="","",'Input data'!A181)</f>
        <v/>
      </c>
      <c r="B166" s="4" t="str">
        <f>IF('Input data'!B181="","",'Input data'!B181)</f>
        <v/>
      </c>
      <c r="C166" s="4" t="str">
        <f>IF('Input data'!C181="","",'Input data'!C181)</f>
        <v/>
      </c>
      <c r="D166" s="4" t="str">
        <f>IF('Input data'!D181="","",'Input data'!D181)</f>
        <v/>
      </c>
      <c r="E166" s="4" t="str">
        <f>IF('Input data'!E181="","",'Input data'!E181)</f>
        <v/>
      </c>
      <c r="F166" s="4" t="str">
        <f>IF('Input data'!F181="","",'Input data'!F181)</f>
        <v/>
      </c>
      <c r="G166" s="4">
        <f>IF('Input data'!G181="","",'Input data'!G181)</f>
        <v>0</v>
      </c>
      <c r="H166" s="4" t="str">
        <f>IF('Input data'!H181&gt;0.5,'Input data'!H181,"")</f>
        <v/>
      </c>
      <c r="I166" s="4" t="str">
        <f>IF('Input data'!I181="","",'Input data'!I181)</f>
        <v/>
      </c>
      <c r="J166" s="11">
        <f>IF('Used data'!J166="Irrelevant",1,IF('Used data'!J166&gt;3,1.2,1))</f>
        <v>1</v>
      </c>
      <c r="K166" s="11">
        <f>IF('Used data'!K166="Irrelevant",1,IF(AND(OR(I166="Motorway link",I166="Exit diverge",I166="Entrance merge"),'Used data'!K166&lt;3.5),1+(3.5-'Used data'!K166)*0.12,IF(AND(OR(I166="Exit ramp",I166="Entrance ramp"),'Used data'!K166&lt;3.5),1+(3.5-'Used data'!K166)*0.16,1)))</f>
        <v>1</v>
      </c>
      <c r="L166" s="11">
        <f>IF('Used data'!L166="Irrelevant",1,IF(AND('Used data'!L166="Yes",'Used data'!J166=2),0.6*'Used data'!M166+(1-'Used data'!M166),IF(AND('Used data'!L166="Yes",'Used data'!J166=3),0.7*'Used data'!M166+(1-'Used data'!M166),IF(AND('Used data'!L166="Yes",'Used data'!J166=4),0.76*'Used data'!M166+(1-'Used data'!M166),IF(AND('Used data'!L166="Yes",'Used data'!J166&gt;4.99999999),0.8*'Used data'!M166+(1-'Used data'!M166),1)))))</f>
        <v>1</v>
      </c>
      <c r="M166" s="11">
        <f>IF('Used data'!L166="Irrelevant",1,IF(AND('Used data'!L166="Yes",'Used data'!J166=2),0.8*'Used data'!M166+(1-'Used data'!M166),IF(AND('Used data'!L166="Yes",'Used data'!J166=3),0.85*'Used data'!M166+(1-'Used data'!M166),IF(AND('Used data'!L166="Yes",'Used data'!J166=4),0.88*'Used data'!M166+(1-'Used data'!M166),IF(AND('Used data'!L166="Yes",'Used data'!J166&gt;4.99999999),0.9*'Used data'!M166+(1-'Used data'!M166),1)))))</f>
        <v>1</v>
      </c>
      <c r="N166" s="11">
        <f>IF('Used data'!N166="Irrelevant",1,IF(AND(OR(I166="Motorway link",I166="Exit diverge",I166="Entrance merge"),'Used data'!N166&lt;3),1+(3-'Used data'!N166)*0.09333333,1))</f>
        <v>1</v>
      </c>
      <c r="O166" s="11">
        <f>IF('Used data'!N166="Irrelevant",1,IF(AND(OR(I166="Motorway link",I166="Exit diverge",I166="Entrance merge"),'Used data'!N166&lt;3),1+(3-'Used data'!N166)*0.19666667,1))</f>
        <v>1</v>
      </c>
      <c r="P166" s="11">
        <f>IF('Used data'!O166="Irrelevant",1,IF(AND(OR(I166="Motorway link",I166="Exit diverge",I166="Entrance merge"),'Used data'!O166&lt;3.00000001),1+(0.5-'Used data'!O166)*0.04,IF(AND(OR(I166="Exit ramp",I166="Entrance ramp"),'Used data'!O166&lt;3.00000001),1+(0.5-'Used data'!O166)*0.08,IF(OR(I166="Motorway link",I166="Exit diverge",I166="Entrance merge"),0.9,0.8))))</f>
        <v>1</v>
      </c>
      <c r="Q166" s="11">
        <f>IF('Used data'!P166="Irrelevant",1,IF(AND(OR(I166="Motorway link",I166="Exit diverge",I166="Entrance merge"),'Used data'!P166&lt;11.00000001),1+(5-'Used data'!P166)*0.01,0.94))</f>
        <v>1</v>
      </c>
      <c r="R166" s="11">
        <f>IF(OR('Used data'!Q166="Irrelevant",'Used data'!R166="Irrelevant",'Used data'!Q166="Straight"),1,IF(AND(OR(I166="Motorway link",I166="Exit diverge",I166="Entrance merge"),'Used data'!Q166&lt;4000),(EXP(0.1096*1746.5/'Used data'!Q166)/EXP(0.1096*1746.5/4000))*('Used data'!R166/1000)/G166+(G166-'Used data'!R166/1000)/G166,1))</f>
        <v>1</v>
      </c>
      <c r="S166" s="11">
        <f>IF(OR('Used data'!S166="Irrelevant",'Used data'!T166="Irrelevant",'Used data'!S166="Straight"),1,IF(AND(OR(I166="Motorway link",I166="Exit diverge",I166="Entrance merge"),'Used data'!S166&lt;4000),(EXP(0.1096*1746.5/'Used data'!S166)/EXP(0.1096*1746.5/4000))*('Used data'!T166/1000)/G166+(G166-'Used data'!T166/1000)/G166,1))</f>
        <v>1</v>
      </c>
      <c r="T166" s="11">
        <f>IF('Used data'!U166="Irrelevant",1,IF(AND(OR(I166="Motorway link",I166="Exit diverge",I166="Entrance merge",I166="Exit ramp",I166="Entrance ramp"),'Used data'!U166="Yes"),0.95,1))</f>
        <v>1</v>
      </c>
      <c r="U166" s="11">
        <f>IF('Used data'!U166="Irrelevant",1,IF(AND(OR(I166="Motorway link",I166="Exit diverge",I166="Entrance merge",I166="Exit ramp",I166="Entrance ramp"),'Used data'!U166="Yes"),0.96,1))</f>
        <v>1</v>
      </c>
      <c r="V166" s="11">
        <f>IF('Used data'!U166="Irrelevant",1,IF(AND(OR(I166="Motorway link",I166="Exit diverge",I166="Entrance merge",I166="Exit ramp",I166="Entrance ramp"),'Used data'!U166="Yes"),0.79,1))</f>
        <v>1</v>
      </c>
      <c r="W166" s="11">
        <f>IF('Used data'!U166="Irrelevant",1,IF(AND(OR(I166="Motorway link",I166="Exit diverge",I166="Entrance merge",I166="Exit ramp",I166="Entrance ramp"),'Used data'!U166="Yes"),0.94,1))</f>
        <v>1</v>
      </c>
      <c r="X166" s="11">
        <f>IF('Used data'!U166="Irrelevant",1,IF(AND(OR(I166="Motorway link",I166="Exit diverge",I166="Entrance merge",I166="Exit ramp",I166="Entrance ramp"),'Used data'!U166="Yes"),0.97,1))</f>
        <v>1</v>
      </c>
      <c r="Y166" s="11">
        <f>IF(AND(I166="Exit ramp",'Used data'!V166="2-curved diamond ramp"),1.32,IF(AND(I166="Exit ramp",'Used data'!V166="S-shaped ramp"),2.05,IF(AND(I166="Exit ramp",'Used data'!V166="U-shaped ramp"),4.11,IF(AND(I166="Exit ramp",'Used data'!V166="Flyover hook ramp"),5.15,IF(AND(I166="Exit ramp",'Used data'!V166="Directional ramp"),1.07,IF(AND(I166="Entrance ramp",'Used data'!V166="2-curved diamond ramp"),0.93,IF(AND(I166="Entrance ramp",'Used data'!V166="S-shaped ramp"),2.48,IF(AND(I166="Entrance ramp",'Used data'!V166="U-shaped ramp"),4.15,IF(AND(I166="Entrance ramp",'Used data'!V166="Flyover hook ramp"),5.26,IF(AND(I166="Entrance ramp",'Used data'!V166="Directional ramp"),1.42,1))))))))))</f>
        <v>1</v>
      </c>
      <c r="Z166" s="11">
        <f>IF(OR('Used data'!W166="Straight",'Used data'!W166="Irrelevant",'Used data'!X166="Irrelevant",'Used data'!Y166="Irrelevant"),1,1+1.545*1000/32.2*((('Used data'!Y166*3268/3600)/('Used data'!W166/0.306))^2)*('Used data'!X166/1000)/G166)</f>
        <v>1</v>
      </c>
      <c r="AA166" s="11">
        <f>IF(OR('Used data'!W166="Straight",'Used data'!W166="Irrelevant",'Used data'!X166="Irrelevant",'Used data'!Y166="Irrelevant"),1,1+1.961*1000/32.2*((('Used data'!Y166*3268/3600)/('Used data'!W166/0.306))^2)*('Used data'!X166/1000)/G166)</f>
        <v>1</v>
      </c>
      <c r="AB166" s="11">
        <f>IF(OR('Used data'!Z166="Straight",'Used data'!Z166="Irrelevant",'Used data'!AA166="Irrelevant",'Used data'!AB166="Irrelevant"),1,1+1.545*1000/32.2*((('Used data'!AB166*3268/3600)/('Used data'!Z166/0.306))^2)*('Used data'!AA166/1000)/G166)</f>
        <v>1</v>
      </c>
      <c r="AC166" s="11">
        <f>IF(OR('Used data'!Z166="Straight",'Used data'!Z166="Irrelevant",'Used data'!AA166="Irrelevant",'Used data'!AB166="Irrelevant"),1,1+1.961*1000/32.2*((('Used data'!AB166*3268/3600)/('Used data'!Z166/0.306))^2)*('Used data'!AA166/1000)/G166)</f>
        <v>1</v>
      </c>
      <c r="AD166" s="11">
        <f>IF(OR('Used data'!AC166="Irrelevant",'Used data'!AC166="No"),1,IF(AND('Used data'!AC166="Yes",OR('Used data'!Q166&lt;301,'Used data'!S166&lt;301)),1-(0.5*('Used data'!R166+'Used data'!T166)/('Used data'!G166*1000)),IF(AND('Used data'!AC166="Yes",OR('Used data'!Q166&lt;601,'Used data'!S166&lt;601)),1-(0.25*('Used data'!R166+'Used data'!T166)/('Used data'!G166*1000)),1)))</f>
        <v>1</v>
      </c>
      <c r="AE166" s="11">
        <f>IF(OR('Used data'!AC166="Irrelevant",'Used data'!AC166="No"),1,IF(AND('Used data'!AC166="Yes",OR('Used data'!Q166&lt;301,'Used data'!S166&lt;301)),1-(0.4*('Used data'!R166+'Used data'!T166)/('Used data'!G166*1000)),IF(AND('Used data'!AC166="Yes",OR('Used data'!Q166&lt;601,'Used data'!S166&lt;601)),1-(0.2*('Used data'!R166+'Used data'!T166)/('Used data'!G166*1000)),1)))</f>
        <v>1</v>
      </c>
      <c r="AF166" s="11">
        <f>IF('Used data'!AD166="110 kph",0.79,1)</f>
        <v>1</v>
      </c>
      <c r="AG166" s="11">
        <f>IF('Used data'!AD166="110 kph",0.94,1)</f>
        <v>1</v>
      </c>
      <c r="AH166" s="11">
        <f>IF('Used data'!AD166="110 kph",0.66,1)</f>
        <v>1</v>
      </c>
      <c r="AI166" s="11">
        <f>IF('Used data'!AD166="110 kph",0.82,1)</f>
        <v>1</v>
      </c>
      <c r="AJ166" s="11">
        <f>IF(AND('Used data'!AE166="Yes",I166="Entrance merge"),0.65*'Used data'!AF166+1-'Used data'!AF166,1)</f>
        <v>1</v>
      </c>
      <c r="AK166" s="12" t="str">
        <f t="shared" si="14"/>
        <v/>
      </c>
      <c r="AL166" s="12" t="str">
        <f t="shared" si="15"/>
        <v/>
      </c>
      <c r="AM166" s="12" t="str">
        <f t="shared" si="16"/>
        <v/>
      </c>
      <c r="AN166" s="12" t="str">
        <f t="shared" si="17"/>
        <v/>
      </c>
      <c r="AO166" s="12" t="str">
        <f t="shared" si="18"/>
        <v/>
      </c>
      <c r="AP166" s="12" t="str">
        <f t="shared" si="19"/>
        <v/>
      </c>
      <c r="AQ166" s="4" t="str">
        <f t="shared" si="20"/>
        <v/>
      </c>
    </row>
    <row r="167" spans="1:43" x14ac:dyDescent="0.3">
      <c r="A167" s="4" t="str">
        <f>IF('Input data'!A182="","",'Input data'!A182)</f>
        <v/>
      </c>
      <c r="B167" s="4" t="str">
        <f>IF('Input data'!B182="","",'Input data'!B182)</f>
        <v/>
      </c>
      <c r="C167" s="4" t="str">
        <f>IF('Input data'!C182="","",'Input data'!C182)</f>
        <v/>
      </c>
      <c r="D167" s="4" t="str">
        <f>IF('Input data'!D182="","",'Input data'!D182)</f>
        <v/>
      </c>
      <c r="E167" s="4" t="str">
        <f>IF('Input data'!E182="","",'Input data'!E182)</f>
        <v/>
      </c>
      <c r="F167" s="4" t="str">
        <f>IF('Input data'!F182="","",'Input data'!F182)</f>
        <v/>
      </c>
      <c r="G167" s="4">
        <f>IF('Input data'!G182="","",'Input data'!G182)</f>
        <v>0</v>
      </c>
      <c r="H167" s="4" t="str">
        <f>IF('Input data'!H182&gt;0.5,'Input data'!H182,"")</f>
        <v/>
      </c>
      <c r="I167" s="4" t="str">
        <f>IF('Input data'!I182="","",'Input data'!I182)</f>
        <v/>
      </c>
      <c r="J167" s="11">
        <f>IF('Used data'!J167="Irrelevant",1,IF('Used data'!J167&gt;3,1.2,1))</f>
        <v>1</v>
      </c>
      <c r="K167" s="11">
        <f>IF('Used data'!K167="Irrelevant",1,IF(AND(OR(I167="Motorway link",I167="Exit diverge",I167="Entrance merge"),'Used data'!K167&lt;3.5),1+(3.5-'Used data'!K167)*0.12,IF(AND(OR(I167="Exit ramp",I167="Entrance ramp"),'Used data'!K167&lt;3.5),1+(3.5-'Used data'!K167)*0.16,1)))</f>
        <v>1</v>
      </c>
      <c r="L167" s="11">
        <f>IF('Used data'!L167="Irrelevant",1,IF(AND('Used data'!L167="Yes",'Used data'!J167=2),0.6*'Used data'!M167+(1-'Used data'!M167),IF(AND('Used data'!L167="Yes",'Used data'!J167=3),0.7*'Used data'!M167+(1-'Used data'!M167),IF(AND('Used data'!L167="Yes",'Used data'!J167=4),0.76*'Used data'!M167+(1-'Used data'!M167),IF(AND('Used data'!L167="Yes",'Used data'!J167&gt;4.99999999),0.8*'Used data'!M167+(1-'Used data'!M167),1)))))</f>
        <v>1</v>
      </c>
      <c r="M167" s="11">
        <f>IF('Used data'!L167="Irrelevant",1,IF(AND('Used data'!L167="Yes",'Used data'!J167=2),0.8*'Used data'!M167+(1-'Used data'!M167),IF(AND('Used data'!L167="Yes",'Used data'!J167=3),0.85*'Used data'!M167+(1-'Used data'!M167),IF(AND('Used data'!L167="Yes",'Used data'!J167=4),0.88*'Used data'!M167+(1-'Used data'!M167),IF(AND('Used data'!L167="Yes",'Used data'!J167&gt;4.99999999),0.9*'Used data'!M167+(1-'Used data'!M167),1)))))</f>
        <v>1</v>
      </c>
      <c r="N167" s="11">
        <f>IF('Used data'!N167="Irrelevant",1,IF(AND(OR(I167="Motorway link",I167="Exit diverge",I167="Entrance merge"),'Used data'!N167&lt;3),1+(3-'Used data'!N167)*0.09333333,1))</f>
        <v>1</v>
      </c>
      <c r="O167" s="11">
        <f>IF('Used data'!N167="Irrelevant",1,IF(AND(OR(I167="Motorway link",I167="Exit diverge",I167="Entrance merge"),'Used data'!N167&lt;3),1+(3-'Used data'!N167)*0.19666667,1))</f>
        <v>1</v>
      </c>
      <c r="P167" s="11">
        <f>IF('Used data'!O167="Irrelevant",1,IF(AND(OR(I167="Motorway link",I167="Exit diverge",I167="Entrance merge"),'Used data'!O167&lt;3.00000001),1+(0.5-'Used data'!O167)*0.04,IF(AND(OR(I167="Exit ramp",I167="Entrance ramp"),'Used data'!O167&lt;3.00000001),1+(0.5-'Used data'!O167)*0.08,IF(OR(I167="Motorway link",I167="Exit diverge",I167="Entrance merge"),0.9,0.8))))</f>
        <v>1</v>
      </c>
      <c r="Q167" s="11">
        <f>IF('Used data'!P167="Irrelevant",1,IF(AND(OR(I167="Motorway link",I167="Exit diverge",I167="Entrance merge"),'Used data'!P167&lt;11.00000001),1+(5-'Used data'!P167)*0.01,0.94))</f>
        <v>1</v>
      </c>
      <c r="R167" s="11">
        <f>IF(OR('Used data'!Q167="Irrelevant",'Used data'!R167="Irrelevant",'Used data'!Q167="Straight"),1,IF(AND(OR(I167="Motorway link",I167="Exit diverge",I167="Entrance merge"),'Used data'!Q167&lt;4000),(EXP(0.1096*1746.5/'Used data'!Q167)/EXP(0.1096*1746.5/4000))*('Used data'!R167/1000)/G167+(G167-'Used data'!R167/1000)/G167,1))</f>
        <v>1</v>
      </c>
      <c r="S167" s="11">
        <f>IF(OR('Used data'!S167="Irrelevant",'Used data'!T167="Irrelevant",'Used data'!S167="Straight"),1,IF(AND(OR(I167="Motorway link",I167="Exit diverge",I167="Entrance merge"),'Used data'!S167&lt;4000),(EXP(0.1096*1746.5/'Used data'!S167)/EXP(0.1096*1746.5/4000))*('Used data'!T167/1000)/G167+(G167-'Used data'!T167/1000)/G167,1))</f>
        <v>1</v>
      </c>
      <c r="T167" s="11">
        <f>IF('Used data'!U167="Irrelevant",1,IF(AND(OR(I167="Motorway link",I167="Exit diverge",I167="Entrance merge",I167="Exit ramp",I167="Entrance ramp"),'Used data'!U167="Yes"),0.95,1))</f>
        <v>1</v>
      </c>
      <c r="U167" s="11">
        <f>IF('Used data'!U167="Irrelevant",1,IF(AND(OR(I167="Motorway link",I167="Exit diverge",I167="Entrance merge",I167="Exit ramp",I167="Entrance ramp"),'Used data'!U167="Yes"),0.96,1))</f>
        <v>1</v>
      </c>
      <c r="V167" s="11">
        <f>IF('Used data'!U167="Irrelevant",1,IF(AND(OR(I167="Motorway link",I167="Exit diverge",I167="Entrance merge",I167="Exit ramp",I167="Entrance ramp"),'Used data'!U167="Yes"),0.79,1))</f>
        <v>1</v>
      </c>
      <c r="W167" s="11">
        <f>IF('Used data'!U167="Irrelevant",1,IF(AND(OR(I167="Motorway link",I167="Exit diverge",I167="Entrance merge",I167="Exit ramp",I167="Entrance ramp"),'Used data'!U167="Yes"),0.94,1))</f>
        <v>1</v>
      </c>
      <c r="X167" s="11">
        <f>IF('Used data'!U167="Irrelevant",1,IF(AND(OR(I167="Motorway link",I167="Exit diverge",I167="Entrance merge",I167="Exit ramp",I167="Entrance ramp"),'Used data'!U167="Yes"),0.97,1))</f>
        <v>1</v>
      </c>
      <c r="Y167" s="11">
        <f>IF(AND(I167="Exit ramp",'Used data'!V167="2-curved diamond ramp"),1.32,IF(AND(I167="Exit ramp",'Used data'!V167="S-shaped ramp"),2.05,IF(AND(I167="Exit ramp",'Used data'!V167="U-shaped ramp"),4.11,IF(AND(I167="Exit ramp",'Used data'!V167="Flyover hook ramp"),5.15,IF(AND(I167="Exit ramp",'Used data'!V167="Directional ramp"),1.07,IF(AND(I167="Entrance ramp",'Used data'!V167="2-curved diamond ramp"),0.93,IF(AND(I167="Entrance ramp",'Used data'!V167="S-shaped ramp"),2.48,IF(AND(I167="Entrance ramp",'Used data'!V167="U-shaped ramp"),4.15,IF(AND(I167="Entrance ramp",'Used data'!V167="Flyover hook ramp"),5.26,IF(AND(I167="Entrance ramp",'Used data'!V167="Directional ramp"),1.42,1))))))))))</f>
        <v>1</v>
      </c>
      <c r="Z167" s="11">
        <f>IF(OR('Used data'!W167="Straight",'Used data'!W167="Irrelevant",'Used data'!X167="Irrelevant",'Used data'!Y167="Irrelevant"),1,1+1.545*1000/32.2*((('Used data'!Y167*3268/3600)/('Used data'!W167/0.306))^2)*('Used data'!X167/1000)/G167)</f>
        <v>1</v>
      </c>
      <c r="AA167" s="11">
        <f>IF(OR('Used data'!W167="Straight",'Used data'!W167="Irrelevant",'Used data'!X167="Irrelevant",'Used data'!Y167="Irrelevant"),1,1+1.961*1000/32.2*((('Used data'!Y167*3268/3600)/('Used data'!W167/0.306))^2)*('Used data'!X167/1000)/G167)</f>
        <v>1</v>
      </c>
      <c r="AB167" s="11">
        <f>IF(OR('Used data'!Z167="Straight",'Used data'!Z167="Irrelevant",'Used data'!AA167="Irrelevant",'Used data'!AB167="Irrelevant"),1,1+1.545*1000/32.2*((('Used data'!AB167*3268/3600)/('Used data'!Z167/0.306))^2)*('Used data'!AA167/1000)/G167)</f>
        <v>1</v>
      </c>
      <c r="AC167" s="11">
        <f>IF(OR('Used data'!Z167="Straight",'Used data'!Z167="Irrelevant",'Used data'!AA167="Irrelevant",'Used data'!AB167="Irrelevant"),1,1+1.961*1000/32.2*((('Used data'!AB167*3268/3600)/('Used data'!Z167/0.306))^2)*('Used data'!AA167/1000)/G167)</f>
        <v>1</v>
      </c>
      <c r="AD167" s="11">
        <f>IF(OR('Used data'!AC167="Irrelevant",'Used data'!AC167="No"),1,IF(AND('Used data'!AC167="Yes",OR('Used data'!Q167&lt;301,'Used data'!S167&lt;301)),1-(0.5*('Used data'!R167+'Used data'!T167)/('Used data'!G167*1000)),IF(AND('Used data'!AC167="Yes",OR('Used data'!Q167&lt;601,'Used data'!S167&lt;601)),1-(0.25*('Used data'!R167+'Used data'!T167)/('Used data'!G167*1000)),1)))</f>
        <v>1</v>
      </c>
      <c r="AE167" s="11">
        <f>IF(OR('Used data'!AC167="Irrelevant",'Used data'!AC167="No"),1,IF(AND('Used data'!AC167="Yes",OR('Used data'!Q167&lt;301,'Used data'!S167&lt;301)),1-(0.4*('Used data'!R167+'Used data'!T167)/('Used data'!G167*1000)),IF(AND('Used data'!AC167="Yes",OR('Used data'!Q167&lt;601,'Used data'!S167&lt;601)),1-(0.2*('Used data'!R167+'Used data'!T167)/('Used data'!G167*1000)),1)))</f>
        <v>1</v>
      </c>
      <c r="AF167" s="11">
        <f>IF('Used data'!AD167="110 kph",0.79,1)</f>
        <v>1</v>
      </c>
      <c r="AG167" s="11">
        <f>IF('Used data'!AD167="110 kph",0.94,1)</f>
        <v>1</v>
      </c>
      <c r="AH167" s="11">
        <f>IF('Used data'!AD167="110 kph",0.66,1)</f>
        <v>1</v>
      </c>
      <c r="AI167" s="11">
        <f>IF('Used data'!AD167="110 kph",0.82,1)</f>
        <v>1</v>
      </c>
      <c r="AJ167" s="11">
        <f>IF(AND('Used data'!AE167="Yes",I167="Entrance merge"),0.65*'Used data'!AF167+1-'Used data'!AF167,1)</f>
        <v>1</v>
      </c>
      <c r="AK167" s="12" t="str">
        <f t="shared" si="14"/>
        <v/>
      </c>
      <c r="AL167" s="12" t="str">
        <f t="shared" si="15"/>
        <v/>
      </c>
      <c r="AM167" s="12" t="str">
        <f t="shared" si="16"/>
        <v/>
      </c>
      <c r="AN167" s="12" t="str">
        <f t="shared" si="17"/>
        <v/>
      </c>
      <c r="AO167" s="12" t="str">
        <f t="shared" si="18"/>
        <v/>
      </c>
      <c r="AP167" s="12" t="str">
        <f t="shared" si="19"/>
        <v/>
      </c>
      <c r="AQ167" s="4" t="str">
        <f t="shared" si="20"/>
        <v/>
      </c>
    </row>
    <row r="168" spans="1:43" x14ac:dyDescent="0.3">
      <c r="A168" s="4" t="str">
        <f>IF('Input data'!A183="","",'Input data'!A183)</f>
        <v/>
      </c>
      <c r="B168" s="4" t="str">
        <f>IF('Input data'!B183="","",'Input data'!B183)</f>
        <v/>
      </c>
      <c r="C168" s="4" t="str">
        <f>IF('Input data'!C183="","",'Input data'!C183)</f>
        <v/>
      </c>
      <c r="D168" s="4" t="str">
        <f>IF('Input data'!D183="","",'Input data'!D183)</f>
        <v/>
      </c>
      <c r="E168" s="4" t="str">
        <f>IF('Input data'!E183="","",'Input data'!E183)</f>
        <v/>
      </c>
      <c r="F168" s="4" t="str">
        <f>IF('Input data'!F183="","",'Input data'!F183)</f>
        <v/>
      </c>
      <c r="G168" s="4">
        <f>IF('Input data'!G183="","",'Input data'!G183)</f>
        <v>0</v>
      </c>
      <c r="H168" s="4" t="str">
        <f>IF('Input data'!H183&gt;0.5,'Input data'!H183,"")</f>
        <v/>
      </c>
      <c r="I168" s="4" t="str">
        <f>IF('Input data'!I183="","",'Input data'!I183)</f>
        <v/>
      </c>
      <c r="J168" s="11">
        <f>IF('Used data'!J168="Irrelevant",1,IF('Used data'!J168&gt;3,1.2,1))</f>
        <v>1</v>
      </c>
      <c r="K168" s="11">
        <f>IF('Used data'!K168="Irrelevant",1,IF(AND(OR(I168="Motorway link",I168="Exit diverge",I168="Entrance merge"),'Used data'!K168&lt;3.5),1+(3.5-'Used data'!K168)*0.12,IF(AND(OR(I168="Exit ramp",I168="Entrance ramp"),'Used data'!K168&lt;3.5),1+(3.5-'Used data'!K168)*0.16,1)))</f>
        <v>1</v>
      </c>
      <c r="L168" s="11">
        <f>IF('Used data'!L168="Irrelevant",1,IF(AND('Used data'!L168="Yes",'Used data'!J168=2),0.6*'Used data'!M168+(1-'Used data'!M168),IF(AND('Used data'!L168="Yes",'Used data'!J168=3),0.7*'Used data'!M168+(1-'Used data'!M168),IF(AND('Used data'!L168="Yes",'Used data'!J168=4),0.76*'Used data'!M168+(1-'Used data'!M168),IF(AND('Used data'!L168="Yes",'Used data'!J168&gt;4.99999999),0.8*'Used data'!M168+(1-'Used data'!M168),1)))))</f>
        <v>1</v>
      </c>
      <c r="M168" s="11">
        <f>IF('Used data'!L168="Irrelevant",1,IF(AND('Used data'!L168="Yes",'Used data'!J168=2),0.8*'Used data'!M168+(1-'Used data'!M168),IF(AND('Used data'!L168="Yes",'Used data'!J168=3),0.85*'Used data'!M168+(1-'Used data'!M168),IF(AND('Used data'!L168="Yes",'Used data'!J168=4),0.88*'Used data'!M168+(1-'Used data'!M168),IF(AND('Used data'!L168="Yes",'Used data'!J168&gt;4.99999999),0.9*'Used data'!M168+(1-'Used data'!M168),1)))))</f>
        <v>1</v>
      </c>
      <c r="N168" s="11">
        <f>IF('Used data'!N168="Irrelevant",1,IF(AND(OR(I168="Motorway link",I168="Exit diverge",I168="Entrance merge"),'Used data'!N168&lt;3),1+(3-'Used data'!N168)*0.09333333,1))</f>
        <v>1</v>
      </c>
      <c r="O168" s="11">
        <f>IF('Used data'!N168="Irrelevant",1,IF(AND(OR(I168="Motorway link",I168="Exit diverge",I168="Entrance merge"),'Used data'!N168&lt;3),1+(3-'Used data'!N168)*0.19666667,1))</f>
        <v>1</v>
      </c>
      <c r="P168" s="11">
        <f>IF('Used data'!O168="Irrelevant",1,IF(AND(OR(I168="Motorway link",I168="Exit diverge",I168="Entrance merge"),'Used data'!O168&lt;3.00000001),1+(0.5-'Used data'!O168)*0.04,IF(AND(OR(I168="Exit ramp",I168="Entrance ramp"),'Used data'!O168&lt;3.00000001),1+(0.5-'Used data'!O168)*0.08,IF(OR(I168="Motorway link",I168="Exit diverge",I168="Entrance merge"),0.9,0.8))))</f>
        <v>1</v>
      </c>
      <c r="Q168" s="11">
        <f>IF('Used data'!P168="Irrelevant",1,IF(AND(OR(I168="Motorway link",I168="Exit diverge",I168="Entrance merge"),'Used data'!P168&lt;11.00000001),1+(5-'Used data'!P168)*0.01,0.94))</f>
        <v>1</v>
      </c>
      <c r="R168" s="11">
        <f>IF(OR('Used data'!Q168="Irrelevant",'Used data'!R168="Irrelevant",'Used data'!Q168="Straight"),1,IF(AND(OR(I168="Motorway link",I168="Exit diverge",I168="Entrance merge"),'Used data'!Q168&lt;4000),(EXP(0.1096*1746.5/'Used data'!Q168)/EXP(0.1096*1746.5/4000))*('Used data'!R168/1000)/G168+(G168-'Used data'!R168/1000)/G168,1))</f>
        <v>1</v>
      </c>
      <c r="S168" s="11">
        <f>IF(OR('Used data'!S168="Irrelevant",'Used data'!T168="Irrelevant",'Used data'!S168="Straight"),1,IF(AND(OR(I168="Motorway link",I168="Exit diverge",I168="Entrance merge"),'Used data'!S168&lt;4000),(EXP(0.1096*1746.5/'Used data'!S168)/EXP(0.1096*1746.5/4000))*('Used data'!T168/1000)/G168+(G168-'Used data'!T168/1000)/G168,1))</f>
        <v>1</v>
      </c>
      <c r="T168" s="11">
        <f>IF('Used data'!U168="Irrelevant",1,IF(AND(OR(I168="Motorway link",I168="Exit diverge",I168="Entrance merge",I168="Exit ramp",I168="Entrance ramp"),'Used data'!U168="Yes"),0.95,1))</f>
        <v>1</v>
      </c>
      <c r="U168" s="11">
        <f>IF('Used data'!U168="Irrelevant",1,IF(AND(OR(I168="Motorway link",I168="Exit diverge",I168="Entrance merge",I168="Exit ramp",I168="Entrance ramp"),'Used data'!U168="Yes"),0.96,1))</f>
        <v>1</v>
      </c>
      <c r="V168" s="11">
        <f>IF('Used data'!U168="Irrelevant",1,IF(AND(OR(I168="Motorway link",I168="Exit diverge",I168="Entrance merge",I168="Exit ramp",I168="Entrance ramp"),'Used data'!U168="Yes"),0.79,1))</f>
        <v>1</v>
      </c>
      <c r="W168" s="11">
        <f>IF('Used data'!U168="Irrelevant",1,IF(AND(OR(I168="Motorway link",I168="Exit diverge",I168="Entrance merge",I168="Exit ramp",I168="Entrance ramp"),'Used data'!U168="Yes"),0.94,1))</f>
        <v>1</v>
      </c>
      <c r="X168" s="11">
        <f>IF('Used data'!U168="Irrelevant",1,IF(AND(OR(I168="Motorway link",I168="Exit diverge",I168="Entrance merge",I168="Exit ramp",I168="Entrance ramp"),'Used data'!U168="Yes"),0.97,1))</f>
        <v>1</v>
      </c>
      <c r="Y168" s="11">
        <f>IF(AND(I168="Exit ramp",'Used data'!V168="2-curved diamond ramp"),1.32,IF(AND(I168="Exit ramp",'Used data'!V168="S-shaped ramp"),2.05,IF(AND(I168="Exit ramp",'Used data'!V168="U-shaped ramp"),4.11,IF(AND(I168="Exit ramp",'Used data'!V168="Flyover hook ramp"),5.15,IF(AND(I168="Exit ramp",'Used data'!V168="Directional ramp"),1.07,IF(AND(I168="Entrance ramp",'Used data'!V168="2-curved diamond ramp"),0.93,IF(AND(I168="Entrance ramp",'Used data'!V168="S-shaped ramp"),2.48,IF(AND(I168="Entrance ramp",'Used data'!V168="U-shaped ramp"),4.15,IF(AND(I168="Entrance ramp",'Used data'!V168="Flyover hook ramp"),5.26,IF(AND(I168="Entrance ramp",'Used data'!V168="Directional ramp"),1.42,1))))))))))</f>
        <v>1</v>
      </c>
      <c r="Z168" s="11">
        <f>IF(OR('Used data'!W168="Straight",'Used data'!W168="Irrelevant",'Used data'!X168="Irrelevant",'Used data'!Y168="Irrelevant"),1,1+1.545*1000/32.2*((('Used data'!Y168*3268/3600)/('Used data'!W168/0.306))^2)*('Used data'!X168/1000)/G168)</f>
        <v>1</v>
      </c>
      <c r="AA168" s="11">
        <f>IF(OR('Used data'!W168="Straight",'Used data'!W168="Irrelevant",'Used data'!X168="Irrelevant",'Used data'!Y168="Irrelevant"),1,1+1.961*1000/32.2*((('Used data'!Y168*3268/3600)/('Used data'!W168/0.306))^2)*('Used data'!X168/1000)/G168)</f>
        <v>1</v>
      </c>
      <c r="AB168" s="11">
        <f>IF(OR('Used data'!Z168="Straight",'Used data'!Z168="Irrelevant",'Used data'!AA168="Irrelevant",'Used data'!AB168="Irrelevant"),1,1+1.545*1000/32.2*((('Used data'!AB168*3268/3600)/('Used data'!Z168/0.306))^2)*('Used data'!AA168/1000)/G168)</f>
        <v>1</v>
      </c>
      <c r="AC168" s="11">
        <f>IF(OR('Used data'!Z168="Straight",'Used data'!Z168="Irrelevant",'Used data'!AA168="Irrelevant",'Used data'!AB168="Irrelevant"),1,1+1.961*1000/32.2*((('Used data'!AB168*3268/3600)/('Used data'!Z168/0.306))^2)*('Used data'!AA168/1000)/G168)</f>
        <v>1</v>
      </c>
      <c r="AD168" s="11">
        <f>IF(OR('Used data'!AC168="Irrelevant",'Used data'!AC168="No"),1,IF(AND('Used data'!AC168="Yes",OR('Used data'!Q168&lt;301,'Used data'!S168&lt;301)),1-(0.5*('Used data'!R168+'Used data'!T168)/('Used data'!G168*1000)),IF(AND('Used data'!AC168="Yes",OR('Used data'!Q168&lt;601,'Used data'!S168&lt;601)),1-(0.25*('Used data'!R168+'Used data'!T168)/('Used data'!G168*1000)),1)))</f>
        <v>1</v>
      </c>
      <c r="AE168" s="11">
        <f>IF(OR('Used data'!AC168="Irrelevant",'Used data'!AC168="No"),1,IF(AND('Used data'!AC168="Yes",OR('Used data'!Q168&lt;301,'Used data'!S168&lt;301)),1-(0.4*('Used data'!R168+'Used data'!T168)/('Used data'!G168*1000)),IF(AND('Used data'!AC168="Yes",OR('Used data'!Q168&lt;601,'Used data'!S168&lt;601)),1-(0.2*('Used data'!R168+'Used data'!T168)/('Used data'!G168*1000)),1)))</f>
        <v>1</v>
      </c>
      <c r="AF168" s="11">
        <f>IF('Used data'!AD168="110 kph",0.79,1)</f>
        <v>1</v>
      </c>
      <c r="AG168" s="11">
        <f>IF('Used data'!AD168="110 kph",0.94,1)</f>
        <v>1</v>
      </c>
      <c r="AH168" s="11">
        <f>IF('Used data'!AD168="110 kph",0.66,1)</f>
        <v>1</v>
      </c>
      <c r="AI168" s="11">
        <f>IF('Used data'!AD168="110 kph",0.82,1)</f>
        <v>1</v>
      </c>
      <c r="AJ168" s="11">
        <f>IF(AND('Used data'!AE168="Yes",I168="Entrance merge"),0.65*'Used data'!AF168+1-'Used data'!AF168,1)</f>
        <v>1</v>
      </c>
      <c r="AK168" s="12" t="str">
        <f t="shared" si="14"/>
        <v/>
      </c>
      <c r="AL168" s="12" t="str">
        <f t="shared" si="15"/>
        <v/>
      </c>
      <c r="AM168" s="12" t="str">
        <f t="shared" si="16"/>
        <v/>
      </c>
      <c r="AN168" s="12" t="str">
        <f t="shared" si="17"/>
        <v/>
      </c>
      <c r="AO168" s="12" t="str">
        <f t="shared" si="18"/>
        <v/>
      </c>
      <c r="AP168" s="12" t="str">
        <f t="shared" si="19"/>
        <v/>
      </c>
      <c r="AQ168" s="4" t="str">
        <f t="shared" si="20"/>
        <v/>
      </c>
    </row>
    <row r="169" spans="1:43" x14ac:dyDescent="0.3">
      <c r="A169" s="4" t="str">
        <f>IF('Input data'!A184="","",'Input data'!A184)</f>
        <v/>
      </c>
      <c r="B169" s="4" t="str">
        <f>IF('Input data'!B184="","",'Input data'!B184)</f>
        <v/>
      </c>
      <c r="C169" s="4" t="str">
        <f>IF('Input data'!C184="","",'Input data'!C184)</f>
        <v/>
      </c>
      <c r="D169" s="4" t="str">
        <f>IF('Input data'!D184="","",'Input data'!D184)</f>
        <v/>
      </c>
      <c r="E169" s="4" t="str">
        <f>IF('Input data'!E184="","",'Input data'!E184)</f>
        <v/>
      </c>
      <c r="F169" s="4" t="str">
        <f>IF('Input data'!F184="","",'Input data'!F184)</f>
        <v/>
      </c>
      <c r="G169" s="4">
        <f>IF('Input data'!G184="","",'Input data'!G184)</f>
        <v>0</v>
      </c>
      <c r="H169" s="4" t="str">
        <f>IF('Input data'!H184&gt;0.5,'Input data'!H184,"")</f>
        <v/>
      </c>
      <c r="I169" s="4" t="str">
        <f>IF('Input data'!I184="","",'Input data'!I184)</f>
        <v/>
      </c>
      <c r="J169" s="11">
        <f>IF('Used data'!J169="Irrelevant",1,IF('Used data'!J169&gt;3,1.2,1))</f>
        <v>1</v>
      </c>
      <c r="K169" s="11">
        <f>IF('Used data'!K169="Irrelevant",1,IF(AND(OR(I169="Motorway link",I169="Exit diverge",I169="Entrance merge"),'Used data'!K169&lt;3.5),1+(3.5-'Used data'!K169)*0.12,IF(AND(OR(I169="Exit ramp",I169="Entrance ramp"),'Used data'!K169&lt;3.5),1+(3.5-'Used data'!K169)*0.16,1)))</f>
        <v>1</v>
      </c>
      <c r="L169" s="11">
        <f>IF('Used data'!L169="Irrelevant",1,IF(AND('Used data'!L169="Yes",'Used data'!J169=2),0.6*'Used data'!M169+(1-'Used data'!M169),IF(AND('Used data'!L169="Yes",'Used data'!J169=3),0.7*'Used data'!M169+(1-'Used data'!M169),IF(AND('Used data'!L169="Yes",'Used data'!J169=4),0.76*'Used data'!M169+(1-'Used data'!M169),IF(AND('Used data'!L169="Yes",'Used data'!J169&gt;4.99999999),0.8*'Used data'!M169+(1-'Used data'!M169),1)))))</f>
        <v>1</v>
      </c>
      <c r="M169" s="11">
        <f>IF('Used data'!L169="Irrelevant",1,IF(AND('Used data'!L169="Yes",'Used data'!J169=2),0.8*'Used data'!M169+(1-'Used data'!M169),IF(AND('Used data'!L169="Yes",'Used data'!J169=3),0.85*'Used data'!M169+(1-'Used data'!M169),IF(AND('Used data'!L169="Yes",'Used data'!J169=4),0.88*'Used data'!M169+(1-'Used data'!M169),IF(AND('Used data'!L169="Yes",'Used data'!J169&gt;4.99999999),0.9*'Used data'!M169+(1-'Used data'!M169),1)))))</f>
        <v>1</v>
      </c>
      <c r="N169" s="11">
        <f>IF('Used data'!N169="Irrelevant",1,IF(AND(OR(I169="Motorway link",I169="Exit diverge",I169="Entrance merge"),'Used data'!N169&lt;3),1+(3-'Used data'!N169)*0.09333333,1))</f>
        <v>1</v>
      </c>
      <c r="O169" s="11">
        <f>IF('Used data'!N169="Irrelevant",1,IF(AND(OR(I169="Motorway link",I169="Exit diverge",I169="Entrance merge"),'Used data'!N169&lt;3),1+(3-'Used data'!N169)*0.19666667,1))</f>
        <v>1</v>
      </c>
      <c r="P169" s="11">
        <f>IF('Used data'!O169="Irrelevant",1,IF(AND(OR(I169="Motorway link",I169="Exit diverge",I169="Entrance merge"),'Used data'!O169&lt;3.00000001),1+(0.5-'Used data'!O169)*0.04,IF(AND(OR(I169="Exit ramp",I169="Entrance ramp"),'Used data'!O169&lt;3.00000001),1+(0.5-'Used data'!O169)*0.08,IF(OR(I169="Motorway link",I169="Exit diverge",I169="Entrance merge"),0.9,0.8))))</f>
        <v>1</v>
      </c>
      <c r="Q169" s="11">
        <f>IF('Used data'!P169="Irrelevant",1,IF(AND(OR(I169="Motorway link",I169="Exit diverge",I169="Entrance merge"),'Used data'!P169&lt;11.00000001),1+(5-'Used data'!P169)*0.01,0.94))</f>
        <v>1</v>
      </c>
      <c r="R169" s="11">
        <f>IF(OR('Used data'!Q169="Irrelevant",'Used data'!R169="Irrelevant",'Used data'!Q169="Straight"),1,IF(AND(OR(I169="Motorway link",I169="Exit diverge",I169="Entrance merge"),'Used data'!Q169&lt;4000),(EXP(0.1096*1746.5/'Used data'!Q169)/EXP(0.1096*1746.5/4000))*('Used data'!R169/1000)/G169+(G169-'Used data'!R169/1000)/G169,1))</f>
        <v>1</v>
      </c>
      <c r="S169" s="11">
        <f>IF(OR('Used data'!S169="Irrelevant",'Used data'!T169="Irrelevant",'Used data'!S169="Straight"),1,IF(AND(OR(I169="Motorway link",I169="Exit diverge",I169="Entrance merge"),'Used data'!S169&lt;4000),(EXP(0.1096*1746.5/'Used data'!S169)/EXP(0.1096*1746.5/4000))*('Used data'!T169/1000)/G169+(G169-'Used data'!T169/1000)/G169,1))</f>
        <v>1</v>
      </c>
      <c r="T169" s="11">
        <f>IF('Used data'!U169="Irrelevant",1,IF(AND(OR(I169="Motorway link",I169="Exit diverge",I169="Entrance merge",I169="Exit ramp",I169="Entrance ramp"),'Used data'!U169="Yes"),0.95,1))</f>
        <v>1</v>
      </c>
      <c r="U169" s="11">
        <f>IF('Used data'!U169="Irrelevant",1,IF(AND(OR(I169="Motorway link",I169="Exit diverge",I169="Entrance merge",I169="Exit ramp",I169="Entrance ramp"),'Used data'!U169="Yes"),0.96,1))</f>
        <v>1</v>
      </c>
      <c r="V169" s="11">
        <f>IF('Used data'!U169="Irrelevant",1,IF(AND(OR(I169="Motorway link",I169="Exit diverge",I169="Entrance merge",I169="Exit ramp",I169="Entrance ramp"),'Used data'!U169="Yes"),0.79,1))</f>
        <v>1</v>
      </c>
      <c r="W169" s="11">
        <f>IF('Used data'!U169="Irrelevant",1,IF(AND(OR(I169="Motorway link",I169="Exit diverge",I169="Entrance merge",I169="Exit ramp",I169="Entrance ramp"),'Used data'!U169="Yes"),0.94,1))</f>
        <v>1</v>
      </c>
      <c r="X169" s="11">
        <f>IF('Used data'!U169="Irrelevant",1,IF(AND(OR(I169="Motorway link",I169="Exit diverge",I169="Entrance merge",I169="Exit ramp",I169="Entrance ramp"),'Used data'!U169="Yes"),0.97,1))</f>
        <v>1</v>
      </c>
      <c r="Y169" s="11">
        <f>IF(AND(I169="Exit ramp",'Used data'!V169="2-curved diamond ramp"),1.32,IF(AND(I169="Exit ramp",'Used data'!V169="S-shaped ramp"),2.05,IF(AND(I169="Exit ramp",'Used data'!V169="U-shaped ramp"),4.11,IF(AND(I169="Exit ramp",'Used data'!V169="Flyover hook ramp"),5.15,IF(AND(I169="Exit ramp",'Used data'!V169="Directional ramp"),1.07,IF(AND(I169="Entrance ramp",'Used data'!V169="2-curved diamond ramp"),0.93,IF(AND(I169="Entrance ramp",'Used data'!V169="S-shaped ramp"),2.48,IF(AND(I169="Entrance ramp",'Used data'!V169="U-shaped ramp"),4.15,IF(AND(I169="Entrance ramp",'Used data'!V169="Flyover hook ramp"),5.26,IF(AND(I169="Entrance ramp",'Used data'!V169="Directional ramp"),1.42,1))))))))))</f>
        <v>1</v>
      </c>
      <c r="Z169" s="11">
        <f>IF(OR('Used data'!W169="Straight",'Used data'!W169="Irrelevant",'Used data'!X169="Irrelevant",'Used data'!Y169="Irrelevant"),1,1+1.545*1000/32.2*((('Used data'!Y169*3268/3600)/('Used data'!W169/0.306))^2)*('Used data'!X169/1000)/G169)</f>
        <v>1</v>
      </c>
      <c r="AA169" s="11">
        <f>IF(OR('Used data'!W169="Straight",'Used data'!W169="Irrelevant",'Used data'!X169="Irrelevant",'Used data'!Y169="Irrelevant"),1,1+1.961*1000/32.2*((('Used data'!Y169*3268/3600)/('Used data'!W169/0.306))^2)*('Used data'!X169/1000)/G169)</f>
        <v>1</v>
      </c>
      <c r="AB169" s="11">
        <f>IF(OR('Used data'!Z169="Straight",'Used data'!Z169="Irrelevant",'Used data'!AA169="Irrelevant",'Used data'!AB169="Irrelevant"),1,1+1.545*1000/32.2*((('Used data'!AB169*3268/3600)/('Used data'!Z169/0.306))^2)*('Used data'!AA169/1000)/G169)</f>
        <v>1</v>
      </c>
      <c r="AC169" s="11">
        <f>IF(OR('Used data'!Z169="Straight",'Used data'!Z169="Irrelevant",'Used data'!AA169="Irrelevant",'Used data'!AB169="Irrelevant"),1,1+1.961*1000/32.2*((('Used data'!AB169*3268/3600)/('Used data'!Z169/0.306))^2)*('Used data'!AA169/1000)/G169)</f>
        <v>1</v>
      </c>
      <c r="AD169" s="11">
        <f>IF(OR('Used data'!AC169="Irrelevant",'Used data'!AC169="No"),1,IF(AND('Used data'!AC169="Yes",OR('Used data'!Q169&lt;301,'Used data'!S169&lt;301)),1-(0.5*('Used data'!R169+'Used data'!T169)/('Used data'!G169*1000)),IF(AND('Used data'!AC169="Yes",OR('Used data'!Q169&lt;601,'Used data'!S169&lt;601)),1-(0.25*('Used data'!R169+'Used data'!T169)/('Used data'!G169*1000)),1)))</f>
        <v>1</v>
      </c>
      <c r="AE169" s="11">
        <f>IF(OR('Used data'!AC169="Irrelevant",'Used data'!AC169="No"),1,IF(AND('Used data'!AC169="Yes",OR('Used data'!Q169&lt;301,'Used data'!S169&lt;301)),1-(0.4*('Used data'!R169+'Used data'!T169)/('Used data'!G169*1000)),IF(AND('Used data'!AC169="Yes",OR('Used data'!Q169&lt;601,'Used data'!S169&lt;601)),1-(0.2*('Used data'!R169+'Used data'!T169)/('Used data'!G169*1000)),1)))</f>
        <v>1</v>
      </c>
      <c r="AF169" s="11">
        <f>IF('Used data'!AD169="110 kph",0.79,1)</f>
        <v>1</v>
      </c>
      <c r="AG169" s="11">
        <f>IF('Used data'!AD169="110 kph",0.94,1)</f>
        <v>1</v>
      </c>
      <c r="AH169" s="11">
        <f>IF('Used data'!AD169="110 kph",0.66,1)</f>
        <v>1</v>
      </c>
      <c r="AI169" s="11">
        <f>IF('Used data'!AD169="110 kph",0.82,1)</f>
        <v>1</v>
      </c>
      <c r="AJ169" s="11">
        <f>IF(AND('Used data'!AE169="Yes",I169="Entrance merge"),0.65*'Used data'!AF169+1-'Used data'!AF169,1)</f>
        <v>1</v>
      </c>
      <c r="AK169" s="12" t="str">
        <f t="shared" si="14"/>
        <v/>
      </c>
      <c r="AL169" s="12" t="str">
        <f t="shared" si="15"/>
        <v/>
      </c>
      <c r="AM169" s="12" t="str">
        <f t="shared" si="16"/>
        <v/>
      </c>
      <c r="AN169" s="12" t="str">
        <f t="shared" si="17"/>
        <v/>
      </c>
      <c r="AO169" s="12" t="str">
        <f t="shared" si="18"/>
        <v/>
      </c>
      <c r="AP169" s="12" t="str">
        <f t="shared" si="19"/>
        <v/>
      </c>
      <c r="AQ169" s="4" t="str">
        <f t="shared" si="20"/>
        <v/>
      </c>
    </row>
    <row r="170" spans="1:43" x14ac:dyDescent="0.3">
      <c r="A170" s="4" t="str">
        <f>IF('Input data'!A185="","",'Input data'!A185)</f>
        <v/>
      </c>
      <c r="B170" s="4" t="str">
        <f>IF('Input data'!B185="","",'Input data'!B185)</f>
        <v/>
      </c>
      <c r="C170" s="4" t="str">
        <f>IF('Input data'!C185="","",'Input data'!C185)</f>
        <v/>
      </c>
      <c r="D170" s="4" t="str">
        <f>IF('Input data'!D185="","",'Input data'!D185)</f>
        <v/>
      </c>
      <c r="E170" s="4" t="str">
        <f>IF('Input data'!E185="","",'Input data'!E185)</f>
        <v/>
      </c>
      <c r="F170" s="4" t="str">
        <f>IF('Input data'!F185="","",'Input data'!F185)</f>
        <v/>
      </c>
      <c r="G170" s="4">
        <f>IF('Input data'!G185="","",'Input data'!G185)</f>
        <v>0</v>
      </c>
      <c r="H170" s="4" t="str">
        <f>IF('Input data'!H185&gt;0.5,'Input data'!H185,"")</f>
        <v/>
      </c>
      <c r="I170" s="4" t="str">
        <f>IF('Input data'!I185="","",'Input data'!I185)</f>
        <v/>
      </c>
      <c r="J170" s="11">
        <f>IF('Used data'!J170="Irrelevant",1,IF('Used data'!J170&gt;3,1.2,1))</f>
        <v>1</v>
      </c>
      <c r="K170" s="11">
        <f>IF('Used data'!K170="Irrelevant",1,IF(AND(OR(I170="Motorway link",I170="Exit diverge",I170="Entrance merge"),'Used data'!K170&lt;3.5),1+(3.5-'Used data'!K170)*0.12,IF(AND(OR(I170="Exit ramp",I170="Entrance ramp"),'Used data'!K170&lt;3.5),1+(3.5-'Used data'!K170)*0.16,1)))</f>
        <v>1</v>
      </c>
      <c r="L170" s="11">
        <f>IF('Used data'!L170="Irrelevant",1,IF(AND('Used data'!L170="Yes",'Used data'!J170=2),0.6*'Used data'!M170+(1-'Used data'!M170),IF(AND('Used data'!L170="Yes",'Used data'!J170=3),0.7*'Used data'!M170+(1-'Used data'!M170),IF(AND('Used data'!L170="Yes",'Used data'!J170=4),0.76*'Used data'!M170+(1-'Used data'!M170),IF(AND('Used data'!L170="Yes",'Used data'!J170&gt;4.99999999),0.8*'Used data'!M170+(1-'Used data'!M170),1)))))</f>
        <v>1</v>
      </c>
      <c r="M170" s="11">
        <f>IF('Used data'!L170="Irrelevant",1,IF(AND('Used data'!L170="Yes",'Used data'!J170=2),0.8*'Used data'!M170+(1-'Used data'!M170),IF(AND('Used data'!L170="Yes",'Used data'!J170=3),0.85*'Used data'!M170+(1-'Used data'!M170),IF(AND('Used data'!L170="Yes",'Used data'!J170=4),0.88*'Used data'!M170+(1-'Used data'!M170),IF(AND('Used data'!L170="Yes",'Used data'!J170&gt;4.99999999),0.9*'Used data'!M170+(1-'Used data'!M170),1)))))</f>
        <v>1</v>
      </c>
      <c r="N170" s="11">
        <f>IF('Used data'!N170="Irrelevant",1,IF(AND(OR(I170="Motorway link",I170="Exit diverge",I170="Entrance merge"),'Used data'!N170&lt;3),1+(3-'Used data'!N170)*0.09333333,1))</f>
        <v>1</v>
      </c>
      <c r="O170" s="11">
        <f>IF('Used data'!N170="Irrelevant",1,IF(AND(OR(I170="Motorway link",I170="Exit diverge",I170="Entrance merge"),'Used data'!N170&lt;3),1+(3-'Used data'!N170)*0.19666667,1))</f>
        <v>1</v>
      </c>
      <c r="P170" s="11">
        <f>IF('Used data'!O170="Irrelevant",1,IF(AND(OR(I170="Motorway link",I170="Exit diverge",I170="Entrance merge"),'Used data'!O170&lt;3.00000001),1+(0.5-'Used data'!O170)*0.04,IF(AND(OR(I170="Exit ramp",I170="Entrance ramp"),'Used data'!O170&lt;3.00000001),1+(0.5-'Used data'!O170)*0.08,IF(OR(I170="Motorway link",I170="Exit diverge",I170="Entrance merge"),0.9,0.8))))</f>
        <v>1</v>
      </c>
      <c r="Q170" s="11">
        <f>IF('Used data'!P170="Irrelevant",1,IF(AND(OR(I170="Motorway link",I170="Exit diverge",I170="Entrance merge"),'Used data'!P170&lt;11.00000001),1+(5-'Used data'!P170)*0.01,0.94))</f>
        <v>1</v>
      </c>
      <c r="R170" s="11">
        <f>IF(OR('Used data'!Q170="Irrelevant",'Used data'!R170="Irrelevant",'Used data'!Q170="Straight"),1,IF(AND(OR(I170="Motorway link",I170="Exit diverge",I170="Entrance merge"),'Used data'!Q170&lt;4000),(EXP(0.1096*1746.5/'Used data'!Q170)/EXP(0.1096*1746.5/4000))*('Used data'!R170/1000)/G170+(G170-'Used data'!R170/1000)/G170,1))</f>
        <v>1</v>
      </c>
      <c r="S170" s="11">
        <f>IF(OR('Used data'!S170="Irrelevant",'Used data'!T170="Irrelevant",'Used data'!S170="Straight"),1,IF(AND(OR(I170="Motorway link",I170="Exit diverge",I170="Entrance merge"),'Used data'!S170&lt;4000),(EXP(0.1096*1746.5/'Used data'!S170)/EXP(0.1096*1746.5/4000))*('Used data'!T170/1000)/G170+(G170-'Used data'!T170/1000)/G170,1))</f>
        <v>1</v>
      </c>
      <c r="T170" s="11">
        <f>IF('Used data'!U170="Irrelevant",1,IF(AND(OR(I170="Motorway link",I170="Exit diverge",I170="Entrance merge",I170="Exit ramp",I170="Entrance ramp"),'Used data'!U170="Yes"),0.95,1))</f>
        <v>1</v>
      </c>
      <c r="U170" s="11">
        <f>IF('Used data'!U170="Irrelevant",1,IF(AND(OR(I170="Motorway link",I170="Exit diverge",I170="Entrance merge",I170="Exit ramp",I170="Entrance ramp"),'Used data'!U170="Yes"),0.96,1))</f>
        <v>1</v>
      </c>
      <c r="V170" s="11">
        <f>IF('Used data'!U170="Irrelevant",1,IF(AND(OR(I170="Motorway link",I170="Exit diverge",I170="Entrance merge",I170="Exit ramp",I170="Entrance ramp"),'Used data'!U170="Yes"),0.79,1))</f>
        <v>1</v>
      </c>
      <c r="W170" s="11">
        <f>IF('Used data'!U170="Irrelevant",1,IF(AND(OR(I170="Motorway link",I170="Exit diverge",I170="Entrance merge",I170="Exit ramp",I170="Entrance ramp"),'Used data'!U170="Yes"),0.94,1))</f>
        <v>1</v>
      </c>
      <c r="X170" s="11">
        <f>IF('Used data'!U170="Irrelevant",1,IF(AND(OR(I170="Motorway link",I170="Exit diverge",I170="Entrance merge",I170="Exit ramp",I170="Entrance ramp"),'Used data'!U170="Yes"),0.97,1))</f>
        <v>1</v>
      </c>
      <c r="Y170" s="11">
        <f>IF(AND(I170="Exit ramp",'Used data'!V170="2-curved diamond ramp"),1.32,IF(AND(I170="Exit ramp",'Used data'!V170="S-shaped ramp"),2.05,IF(AND(I170="Exit ramp",'Used data'!V170="U-shaped ramp"),4.11,IF(AND(I170="Exit ramp",'Used data'!V170="Flyover hook ramp"),5.15,IF(AND(I170="Exit ramp",'Used data'!V170="Directional ramp"),1.07,IF(AND(I170="Entrance ramp",'Used data'!V170="2-curved diamond ramp"),0.93,IF(AND(I170="Entrance ramp",'Used data'!V170="S-shaped ramp"),2.48,IF(AND(I170="Entrance ramp",'Used data'!V170="U-shaped ramp"),4.15,IF(AND(I170="Entrance ramp",'Used data'!V170="Flyover hook ramp"),5.26,IF(AND(I170="Entrance ramp",'Used data'!V170="Directional ramp"),1.42,1))))))))))</f>
        <v>1</v>
      </c>
      <c r="Z170" s="11">
        <f>IF(OR('Used data'!W170="Straight",'Used data'!W170="Irrelevant",'Used data'!X170="Irrelevant",'Used data'!Y170="Irrelevant"),1,1+1.545*1000/32.2*((('Used data'!Y170*3268/3600)/('Used data'!W170/0.306))^2)*('Used data'!X170/1000)/G170)</f>
        <v>1</v>
      </c>
      <c r="AA170" s="11">
        <f>IF(OR('Used data'!W170="Straight",'Used data'!W170="Irrelevant",'Used data'!X170="Irrelevant",'Used data'!Y170="Irrelevant"),1,1+1.961*1000/32.2*((('Used data'!Y170*3268/3600)/('Used data'!W170/0.306))^2)*('Used data'!X170/1000)/G170)</f>
        <v>1</v>
      </c>
      <c r="AB170" s="11">
        <f>IF(OR('Used data'!Z170="Straight",'Used data'!Z170="Irrelevant",'Used data'!AA170="Irrelevant",'Used data'!AB170="Irrelevant"),1,1+1.545*1000/32.2*((('Used data'!AB170*3268/3600)/('Used data'!Z170/0.306))^2)*('Used data'!AA170/1000)/G170)</f>
        <v>1</v>
      </c>
      <c r="AC170" s="11">
        <f>IF(OR('Used data'!Z170="Straight",'Used data'!Z170="Irrelevant",'Used data'!AA170="Irrelevant",'Used data'!AB170="Irrelevant"),1,1+1.961*1000/32.2*((('Used data'!AB170*3268/3600)/('Used data'!Z170/0.306))^2)*('Used data'!AA170/1000)/G170)</f>
        <v>1</v>
      </c>
      <c r="AD170" s="11">
        <f>IF(OR('Used data'!AC170="Irrelevant",'Used data'!AC170="No"),1,IF(AND('Used data'!AC170="Yes",OR('Used data'!Q170&lt;301,'Used data'!S170&lt;301)),1-(0.5*('Used data'!R170+'Used data'!T170)/('Used data'!G170*1000)),IF(AND('Used data'!AC170="Yes",OR('Used data'!Q170&lt;601,'Used data'!S170&lt;601)),1-(0.25*('Used data'!R170+'Used data'!T170)/('Used data'!G170*1000)),1)))</f>
        <v>1</v>
      </c>
      <c r="AE170" s="11">
        <f>IF(OR('Used data'!AC170="Irrelevant",'Used data'!AC170="No"),1,IF(AND('Used data'!AC170="Yes",OR('Used data'!Q170&lt;301,'Used data'!S170&lt;301)),1-(0.4*('Used data'!R170+'Used data'!T170)/('Used data'!G170*1000)),IF(AND('Used data'!AC170="Yes",OR('Used data'!Q170&lt;601,'Used data'!S170&lt;601)),1-(0.2*('Used data'!R170+'Used data'!T170)/('Used data'!G170*1000)),1)))</f>
        <v>1</v>
      </c>
      <c r="AF170" s="11">
        <f>IF('Used data'!AD170="110 kph",0.79,1)</f>
        <v>1</v>
      </c>
      <c r="AG170" s="11">
        <f>IF('Used data'!AD170="110 kph",0.94,1)</f>
        <v>1</v>
      </c>
      <c r="AH170" s="11">
        <f>IF('Used data'!AD170="110 kph",0.66,1)</f>
        <v>1</v>
      </c>
      <c r="AI170" s="11">
        <f>IF('Used data'!AD170="110 kph",0.82,1)</f>
        <v>1</v>
      </c>
      <c r="AJ170" s="11">
        <f>IF(AND('Used data'!AE170="Yes",I170="Entrance merge"),0.65*'Used data'!AF170+1-'Used data'!AF170,1)</f>
        <v>1</v>
      </c>
      <c r="AK170" s="12" t="str">
        <f t="shared" si="14"/>
        <v/>
      </c>
      <c r="AL170" s="12" t="str">
        <f t="shared" si="15"/>
        <v/>
      </c>
      <c r="AM170" s="12" t="str">
        <f t="shared" si="16"/>
        <v/>
      </c>
      <c r="AN170" s="12" t="str">
        <f t="shared" si="17"/>
        <v/>
      </c>
      <c r="AO170" s="12" t="str">
        <f t="shared" si="18"/>
        <v/>
      </c>
      <c r="AP170" s="12" t="str">
        <f t="shared" si="19"/>
        <v/>
      </c>
      <c r="AQ170" s="4" t="str">
        <f t="shared" si="20"/>
        <v/>
      </c>
    </row>
    <row r="171" spans="1:43" x14ac:dyDescent="0.3">
      <c r="A171" s="4" t="str">
        <f>IF('Input data'!A186="","",'Input data'!A186)</f>
        <v/>
      </c>
      <c r="B171" s="4" t="str">
        <f>IF('Input data'!B186="","",'Input data'!B186)</f>
        <v/>
      </c>
      <c r="C171" s="4" t="str">
        <f>IF('Input data'!C186="","",'Input data'!C186)</f>
        <v/>
      </c>
      <c r="D171" s="4" t="str">
        <f>IF('Input data'!D186="","",'Input data'!D186)</f>
        <v/>
      </c>
      <c r="E171" s="4" t="str">
        <f>IF('Input data'!E186="","",'Input data'!E186)</f>
        <v/>
      </c>
      <c r="F171" s="4" t="str">
        <f>IF('Input data'!F186="","",'Input data'!F186)</f>
        <v/>
      </c>
      <c r="G171" s="4">
        <f>IF('Input data'!G186="","",'Input data'!G186)</f>
        <v>0</v>
      </c>
      <c r="H171" s="4" t="str">
        <f>IF('Input data'!H186&gt;0.5,'Input data'!H186,"")</f>
        <v/>
      </c>
      <c r="I171" s="4" t="str">
        <f>IF('Input data'!I186="","",'Input data'!I186)</f>
        <v/>
      </c>
      <c r="J171" s="11">
        <f>IF('Used data'!J171="Irrelevant",1,IF('Used data'!J171&gt;3,1.2,1))</f>
        <v>1</v>
      </c>
      <c r="K171" s="11">
        <f>IF('Used data'!K171="Irrelevant",1,IF(AND(OR(I171="Motorway link",I171="Exit diverge",I171="Entrance merge"),'Used data'!K171&lt;3.5),1+(3.5-'Used data'!K171)*0.12,IF(AND(OR(I171="Exit ramp",I171="Entrance ramp"),'Used data'!K171&lt;3.5),1+(3.5-'Used data'!K171)*0.16,1)))</f>
        <v>1</v>
      </c>
      <c r="L171" s="11">
        <f>IF('Used data'!L171="Irrelevant",1,IF(AND('Used data'!L171="Yes",'Used data'!J171=2),0.6*'Used data'!M171+(1-'Used data'!M171),IF(AND('Used data'!L171="Yes",'Used data'!J171=3),0.7*'Used data'!M171+(1-'Used data'!M171),IF(AND('Used data'!L171="Yes",'Used data'!J171=4),0.76*'Used data'!M171+(1-'Used data'!M171),IF(AND('Used data'!L171="Yes",'Used data'!J171&gt;4.99999999),0.8*'Used data'!M171+(1-'Used data'!M171),1)))))</f>
        <v>1</v>
      </c>
      <c r="M171" s="11">
        <f>IF('Used data'!L171="Irrelevant",1,IF(AND('Used data'!L171="Yes",'Used data'!J171=2),0.8*'Used data'!M171+(1-'Used data'!M171),IF(AND('Used data'!L171="Yes",'Used data'!J171=3),0.85*'Used data'!M171+(1-'Used data'!M171),IF(AND('Used data'!L171="Yes",'Used data'!J171=4),0.88*'Used data'!M171+(1-'Used data'!M171),IF(AND('Used data'!L171="Yes",'Used data'!J171&gt;4.99999999),0.9*'Used data'!M171+(1-'Used data'!M171),1)))))</f>
        <v>1</v>
      </c>
      <c r="N171" s="11">
        <f>IF('Used data'!N171="Irrelevant",1,IF(AND(OR(I171="Motorway link",I171="Exit diverge",I171="Entrance merge"),'Used data'!N171&lt;3),1+(3-'Used data'!N171)*0.09333333,1))</f>
        <v>1</v>
      </c>
      <c r="O171" s="11">
        <f>IF('Used data'!N171="Irrelevant",1,IF(AND(OR(I171="Motorway link",I171="Exit diverge",I171="Entrance merge"),'Used data'!N171&lt;3),1+(3-'Used data'!N171)*0.19666667,1))</f>
        <v>1</v>
      </c>
      <c r="P171" s="11">
        <f>IF('Used data'!O171="Irrelevant",1,IF(AND(OR(I171="Motorway link",I171="Exit diverge",I171="Entrance merge"),'Used data'!O171&lt;3.00000001),1+(0.5-'Used data'!O171)*0.04,IF(AND(OR(I171="Exit ramp",I171="Entrance ramp"),'Used data'!O171&lt;3.00000001),1+(0.5-'Used data'!O171)*0.08,IF(OR(I171="Motorway link",I171="Exit diverge",I171="Entrance merge"),0.9,0.8))))</f>
        <v>1</v>
      </c>
      <c r="Q171" s="11">
        <f>IF('Used data'!P171="Irrelevant",1,IF(AND(OR(I171="Motorway link",I171="Exit diverge",I171="Entrance merge"),'Used data'!P171&lt;11.00000001),1+(5-'Used data'!P171)*0.01,0.94))</f>
        <v>1</v>
      </c>
      <c r="R171" s="11">
        <f>IF(OR('Used data'!Q171="Irrelevant",'Used data'!R171="Irrelevant",'Used data'!Q171="Straight"),1,IF(AND(OR(I171="Motorway link",I171="Exit diverge",I171="Entrance merge"),'Used data'!Q171&lt;4000),(EXP(0.1096*1746.5/'Used data'!Q171)/EXP(0.1096*1746.5/4000))*('Used data'!R171/1000)/G171+(G171-'Used data'!R171/1000)/G171,1))</f>
        <v>1</v>
      </c>
      <c r="S171" s="11">
        <f>IF(OR('Used data'!S171="Irrelevant",'Used data'!T171="Irrelevant",'Used data'!S171="Straight"),1,IF(AND(OR(I171="Motorway link",I171="Exit diverge",I171="Entrance merge"),'Used data'!S171&lt;4000),(EXP(0.1096*1746.5/'Used data'!S171)/EXP(0.1096*1746.5/4000))*('Used data'!T171/1000)/G171+(G171-'Used data'!T171/1000)/G171,1))</f>
        <v>1</v>
      </c>
      <c r="T171" s="11">
        <f>IF('Used data'!U171="Irrelevant",1,IF(AND(OR(I171="Motorway link",I171="Exit diverge",I171="Entrance merge",I171="Exit ramp",I171="Entrance ramp"),'Used data'!U171="Yes"),0.95,1))</f>
        <v>1</v>
      </c>
      <c r="U171" s="11">
        <f>IF('Used data'!U171="Irrelevant",1,IF(AND(OR(I171="Motorway link",I171="Exit diverge",I171="Entrance merge",I171="Exit ramp",I171="Entrance ramp"),'Used data'!U171="Yes"),0.96,1))</f>
        <v>1</v>
      </c>
      <c r="V171" s="11">
        <f>IF('Used data'!U171="Irrelevant",1,IF(AND(OR(I171="Motorway link",I171="Exit diverge",I171="Entrance merge",I171="Exit ramp",I171="Entrance ramp"),'Used data'!U171="Yes"),0.79,1))</f>
        <v>1</v>
      </c>
      <c r="W171" s="11">
        <f>IF('Used data'!U171="Irrelevant",1,IF(AND(OR(I171="Motorway link",I171="Exit diverge",I171="Entrance merge",I171="Exit ramp",I171="Entrance ramp"),'Used data'!U171="Yes"),0.94,1))</f>
        <v>1</v>
      </c>
      <c r="X171" s="11">
        <f>IF('Used data'!U171="Irrelevant",1,IF(AND(OR(I171="Motorway link",I171="Exit diverge",I171="Entrance merge",I171="Exit ramp",I171="Entrance ramp"),'Used data'!U171="Yes"),0.97,1))</f>
        <v>1</v>
      </c>
      <c r="Y171" s="11">
        <f>IF(AND(I171="Exit ramp",'Used data'!V171="2-curved diamond ramp"),1.32,IF(AND(I171="Exit ramp",'Used data'!V171="S-shaped ramp"),2.05,IF(AND(I171="Exit ramp",'Used data'!V171="U-shaped ramp"),4.11,IF(AND(I171="Exit ramp",'Used data'!V171="Flyover hook ramp"),5.15,IF(AND(I171="Exit ramp",'Used data'!V171="Directional ramp"),1.07,IF(AND(I171="Entrance ramp",'Used data'!V171="2-curved diamond ramp"),0.93,IF(AND(I171="Entrance ramp",'Used data'!V171="S-shaped ramp"),2.48,IF(AND(I171="Entrance ramp",'Used data'!V171="U-shaped ramp"),4.15,IF(AND(I171="Entrance ramp",'Used data'!V171="Flyover hook ramp"),5.26,IF(AND(I171="Entrance ramp",'Used data'!V171="Directional ramp"),1.42,1))))))))))</f>
        <v>1</v>
      </c>
      <c r="Z171" s="11">
        <f>IF(OR('Used data'!W171="Straight",'Used data'!W171="Irrelevant",'Used data'!X171="Irrelevant",'Used data'!Y171="Irrelevant"),1,1+1.545*1000/32.2*((('Used data'!Y171*3268/3600)/('Used data'!W171/0.306))^2)*('Used data'!X171/1000)/G171)</f>
        <v>1</v>
      </c>
      <c r="AA171" s="11">
        <f>IF(OR('Used data'!W171="Straight",'Used data'!W171="Irrelevant",'Used data'!X171="Irrelevant",'Used data'!Y171="Irrelevant"),1,1+1.961*1000/32.2*((('Used data'!Y171*3268/3600)/('Used data'!W171/0.306))^2)*('Used data'!X171/1000)/G171)</f>
        <v>1</v>
      </c>
      <c r="AB171" s="11">
        <f>IF(OR('Used data'!Z171="Straight",'Used data'!Z171="Irrelevant",'Used data'!AA171="Irrelevant",'Used data'!AB171="Irrelevant"),1,1+1.545*1000/32.2*((('Used data'!AB171*3268/3600)/('Used data'!Z171/0.306))^2)*('Used data'!AA171/1000)/G171)</f>
        <v>1</v>
      </c>
      <c r="AC171" s="11">
        <f>IF(OR('Used data'!Z171="Straight",'Used data'!Z171="Irrelevant",'Used data'!AA171="Irrelevant",'Used data'!AB171="Irrelevant"),1,1+1.961*1000/32.2*((('Used data'!AB171*3268/3600)/('Used data'!Z171/0.306))^2)*('Used data'!AA171/1000)/G171)</f>
        <v>1</v>
      </c>
      <c r="AD171" s="11">
        <f>IF(OR('Used data'!AC171="Irrelevant",'Used data'!AC171="No"),1,IF(AND('Used data'!AC171="Yes",OR('Used data'!Q171&lt;301,'Used data'!S171&lt;301)),1-(0.5*('Used data'!R171+'Used data'!T171)/('Used data'!G171*1000)),IF(AND('Used data'!AC171="Yes",OR('Used data'!Q171&lt;601,'Used data'!S171&lt;601)),1-(0.25*('Used data'!R171+'Used data'!T171)/('Used data'!G171*1000)),1)))</f>
        <v>1</v>
      </c>
      <c r="AE171" s="11">
        <f>IF(OR('Used data'!AC171="Irrelevant",'Used data'!AC171="No"),1,IF(AND('Used data'!AC171="Yes",OR('Used data'!Q171&lt;301,'Used data'!S171&lt;301)),1-(0.4*('Used data'!R171+'Used data'!T171)/('Used data'!G171*1000)),IF(AND('Used data'!AC171="Yes",OR('Used data'!Q171&lt;601,'Used data'!S171&lt;601)),1-(0.2*('Used data'!R171+'Used data'!T171)/('Used data'!G171*1000)),1)))</f>
        <v>1</v>
      </c>
      <c r="AF171" s="11">
        <f>IF('Used data'!AD171="110 kph",0.79,1)</f>
        <v>1</v>
      </c>
      <c r="AG171" s="11">
        <f>IF('Used data'!AD171="110 kph",0.94,1)</f>
        <v>1</v>
      </c>
      <c r="AH171" s="11">
        <f>IF('Used data'!AD171="110 kph",0.66,1)</f>
        <v>1</v>
      </c>
      <c r="AI171" s="11">
        <f>IF('Used data'!AD171="110 kph",0.82,1)</f>
        <v>1</v>
      </c>
      <c r="AJ171" s="11">
        <f>IF(AND('Used data'!AE171="Yes",I171="Entrance merge"),0.65*'Used data'!AF171+1-'Used data'!AF171,1)</f>
        <v>1</v>
      </c>
      <c r="AK171" s="12" t="str">
        <f t="shared" si="14"/>
        <v/>
      </c>
      <c r="AL171" s="12" t="str">
        <f t="shared" si="15"/>
        <v/>
      </c>
      <c r="AM171" s="12" t="str">
        <f t="shared" si="16"/>
        <v/>
      </c>
      <c r="AN171" s="12" t="str">
        <f t="shared" si="17"/>
        <v/>
      </c>
      <c r="AO171" s="12" t="str">
        <f t="shared" si="18"/>
        <v/>
      </c>
      <c r="AP171" s="12" t="str">
        <f t="shared" si="19"/>
        <v/>
      </c>
      <c r="AQ171" s="4" t="str">
        <f t="shared" si="20"/>
        <v/>
      </c>
    </row>
    <row r="172" spans="1:43" x14ac:dyDescent="0.3">
      <c r="A172" s="4" t="str">
        <f>IF('Input data'!A187="","",'Input data'!A187)</f>
        <v/>
      </c>
      <c r="B172" s="4" t="str">
        <f>IF('Input data'!B187="","",'Input data'!B187)</f>
        <v/>
      </c>
      <c r="C172" s="4" t="str">
        <f>IF('Input data'!C187="","",'Input data'!C187)</f>
        <v/>
      </c>
      <c r="D172" s="4" t="str">
        <f>IF('Input data'!D187="","",'Input data'!D187)</f>
        <v/>
      </c>
      <c r="E172" s="4" t="str">
        <f>IF('Input data'!E187="","",'Input data'!E187)</f>
        <v/>
      </c>
      <c r="F172" s="4" t="str">
        <f>IF('Input data'!F187="","",'Input data'!F187)</f>
        <v/>
      </c>
      <c r="G172" s="4">
        <f>IF('Input data'!G187="","",'Input data'!G187)</f>
        <v>0</v>
      </c>
      <c r="H172" s="4" t="str">
        <f>IF('Input data'!H187&gt;0.5,'Input data'!H187,"")</f>
        <v/>
      </c>
      <c r="I172" s="4" t="str">
        <f>IF('Input data'!I187="","",'Input data'!I187)</f>
        <v/>
      </c>
      <c r="J172" s="11">
        <f>IF('Used data'!J172="Irrelevant",1,IF('Used data'!J172&gt;3,1.2,1))</f>
        <v>1</v>
      </c>
      <c r="K172" s="11">
        <f>IF('Used data'!K172="Irrelevant",1,IF(AND(OR(I172="Motorway link",I172="Exit diverge",I172="Entrance merge"),'Used data'!K172&lt;3.5),1+(3.5-'Used data'!K172)*0.12,IF(AND(OR(I172="Exit ramp",I172="Entrance ramp"),'Used data'!K172&lt;3.5),1+(3.5-'Used data'!K172)*0.16,1)))</f>
        <v>1</v>
      </c>
      <c r="L172" s="11">
        <f>IF('Used data'!L172="Irrelevant",1,IF(AND('Used data'!L172="Yes",'Used data'!J172=2),0.6*'Used data'!M172+(1-'Used data'!M172),IF(AND('Used data'!L172="Yes",'Used data'!J172=3),0.7*'Used data'!M172+(1-'Used data'!M172),IF(AND('Used data'!L172="Yes",'Used data'!J172=4),0.76*'Used data'!M172+(1-'Used data'!M172),IF(AND('Used data'!L172="Yes",'Used data'!J172&gt;4.99999999),0.8*'Used data'!M172+(1-'Used data'!M172),1)))))</f>
        <v>1</v>
      </c>
      <c r="M172" s="11">
        <f>IF('Used data'!L172="Irrelevant",1,IF(AND('Used data'!L172="Yes",'Used data'!J172=2),0.8*'Used data'!M172+(1-'Used data'!M172),IF(AND('Used data'!L172="Yes",'Used data'!J172=3),0.85*'Used data'!M172+(1-'Used data'!M172),IF(AND('Used data'!L172="Yes",'Used data'!J172=4),0.88*'Used data'!M172+(1-'Used data'!M172),IF(AND('Used data'!L172="Yes",'Used data'!J172&gt;4.99999999),0.9*'Used data'!M172+(1-'Used data'!M172),1)))))</f>
        <v>1</v>
      </c>
      <c r="N172" s="11">
        <f>IF('Used data'!N172="Irrelevant",1,IF(AND(OR(I172="Motorway link",I172="Exit diverge",I172="Entrance merge"),'Used data'!N172&lt;3),1+(3-'Used data'!N172)*0.09333333,1))</f>
        <v>1</v>
      </c>
      <c r="O172" s="11">
        <f>IF('Used data'!N172="Irrelevant",1,IF(AND(OR(I172="Motorway link",I172="Exit diverge",I172="Entrance merge"),'Used data'!N172&lt;3),1+(3-'Used data'!N172)*0.19666667,1))</f>
        <v>1</v>
      </c>
      <c r="P172" s="11">
        <f>IF('Used data'!O172="Irrelevant",1,IF(AND(OR(I172="Motorway link",I172="Exit diverge",I172="Entrance merge"),'Used data'!O172&lt;3.00000001),1+(0.5-'Used data'!O172)*0.04,IF(AND(OR(I172="Exit ramp",I172="Entrance ramp"),'Used data'!O172&lt;3.00000001),1+(0.5-'Used data'!O172)*0.08,IF(OR(I172="Motorway link",I172="Exit diverge",I172="Entrance merge"),0.9,0.8))))</f>
        <v>1</v>
      </c>
      <c r="Q172" s="11">
        <f>IF('Used data'!P172="Irrelevant",1,IF(AND(OR(I172="Motorway link",I172="Exit diverge",I172="Entrance merge"),'Used data'!P172&lt;11.00000001),1+(5-'Used data'!P172)*0.01,0.94))</f>
        <v>1</v>
      </c>
      <c r="R172" s="11">
        <f>IF(OR('Used data'!Q172="Irrelevant",'Used data'!R172="Irrelevant",'Used data'!Q172="Straight"),1,IF(AND(OR(I172="Motorway link",I172="Exit diverge",I172="Entrance merge"),'Used data'!Q172&lt;4000),(EXP(0.1096*1746.5/'Used data'!Q172)/EXP(0.1096*1746.5/4000))*('Used data'!R172/1000)/G172+(G172-'Used data'!R172/1000)/G172,1))</f>
        <v>1</v>
      </c>
      <c r="S172" s="11">
        <f>IF(OR('Used data'!S172="Irrelevant",'Used data'!T172="Irrelevant",'Used data'!S172="Straight"),1,IF(AND(OR(I172="Motorway link",I172="Exit diverge",I172="Entrance merge"),'Used data'!S172&lt;4000),(EXP(0.1096*1746.5/'Used data'!S172)/EXP(0.1096*1746.5/4000))*('Used data'!T172/1000)/G172+(G172-'Used data'!T172/1000)/G172,1))</f>
        <v>1</v>
      </c>
      <c r="T172" s="11">
        <f>IF('Used data'!U172="Irrelevant",1,IF(AND(OR(I172="Motorway link",I172="Exit diverge",I172="Entrance merge",I172="Exit ramp",I172="Entrance ramp"),'Used data'!U172="Yes"),0.95,1))</f>
        <v>1</v>
      </c>
      <c r="U172" s="11">
        <f>IF('Used data'!U172="Irrelevant",1,IF(AND(OR(I172="Motorway link",I172="Exit diverge",I172="Entrance merge",I172="Exit ramp",I172="Entrance ramp"),'Used data'!U172="Yes"),0.96,1))</f>
        <v>1</v>
      </c>
      <c r="V172" s="11">
        <f>IF('Used data'!U172="Irrelevant",1,IF(AND(OR(I172="Motorway link",I172="Exit diverge",I172="Entrance merge",I172="Exit ramp",I172="Entrance ramp"),'Used data'!U172="Yes"),0.79,1))</f>
        <v>1</v>
      </c>
      <c r="W172" s="11">
        <f>IF('Used data'!U172="Irrelevant",1,IF(AND(OR(I172="Motorway link",I172="Exit diverge",I172="Entrance merge",I172="Exit ramp",I172="Entrance ramp"),'Used data'!U172="Yes"),0.94,1))</f>
        <v>1</v>
      </c>
      <c r="X172" s="11">
        <f>IF('Used data'!U172="Irrelevant",1,IF(AND(OR(I172="Motorway link",I172="Exit diverge",I172="Entrance merge",I172="Exit ramp",I172="Entrance ramp"),'Used data'!U172="Yes"),0.97,1))</f>
        <v>1</v>
      </c>
      <c r="Y172" s="11">
        <f>IF(AND(I172="Exit ramp",'Used data'!V172="2-curved diamond ramp"),1.32,IF(AND(I172="Exit ramp",'Used data'!V172="S-shaped ramp"),2.05,IF(AND(I172="Exit ramp",'Used data'!V172="U-shaped ramp"),4.11,IF(AND(I172="Exit ramp",'Used data'!V172="Flyover hook ramp"),5.15,IF(AND(I172="Exit ramp",'Used data'!V172="Directional ramp"),1.07,IF(AND(I172="Entrance ramp",'Used data'!V172="2-curved diamond ramp"),0.93,IF(AND(I172="Entrance ramp",'Used data'!V172="S-shaped ramp"),2.48,IF(AND(I172="Entrance ramp",'Used data'!V172="U-shaped ramp"),4.15,IF(AND(I172="Entrance ramp",'Used data'!V172="Flyover hook ramp"),5.26,IF(AND(I172="Entrance ramp",'Used data'!V172="Directional ramp"),1.42,1))))))))))</f>
        <v>1</v>
      </c>
      <c r="Z172" s="11">
        <f>IF(OR('Used data'!W172="Straight",'Used data'!W172="Irrelevant",'Used data'!X172="Irrelevant",'Used data'!Y172="Irrelevant"),1,1+1.545*1000/32.2*((('Used data'!Y172*3268/3600)/('Used data'!W172/0.306))^2)*('Used data'!X172/1000)/G172)</f>
        <v>1</v>
      </c>
      <c r="AA172" s="11">
        <f>IF(OR('Used data'!W172="Straight",'Used data'!W172="Irrelevant",'Used data'!X172="Irrelevant",'Used data'!Y172="Irrelevant"),1,1+1.961*1000/32.2*((('Used data'!Y172*3268/3600)/('Used data'!W172/0.306))^2)*('Used data'!X172/1000)/G172)</f>
        <v>1</v>
      </c>
      <c r="AB172" s="11">
        <f>IF(OR('Used data'!Z172="Straight",'Used data'!Z172="Irrelevant",'Used data'!AA172="Irrelevant",'Used data'!AB172="Irrelevant"),1,1+1.545*1000/32.2*((('Used data'!AB172*3268/3600)/('Used data'!Z172/0.306))^2)*('Used data'!AA172/1000)/G172)</f>
        <v>1</v>
      </c>
      <c r="AC172" s="11">
        <f>IF(OR('Used data'!Z172="Straight",'Used data'!Z172="Irrelevant",'Used data'!AA172="Irrelevant",'Used data'!AB172="Irrelevant"),1,1+1.961*1000/32.2*((('Used data'!AB172*3268/3600)/('Used data'!Z172/0.306))^2)*('Used data'!AA172/1000)/G172)</f>
        <v>1</v>
      </c>
      <c r="AD172" s="11">
        <f>IF(OR('Used data'!AC172="Irrelevant",'Used data'!AC172="No"),1,IF(AND('Used data'!AC172="Yes",OR('Used data'!Q172&lt;301,'Used data'!S172&lt;301)),1-(0.5*('Used data'!R172+'Used data'!T172)/('Used data'!G172*1000)),IF(AND('Used data'!AC172="Yes",OR('Used data'!Q172&lt;601,'Used data'!S172&lt;601)),1-(0.25*('Used data'!R172+'Used data'!T172)/('Used data'!G172*1000)),1)))</f>
        <v>1</v>
      </c>
      <c r="AE172" s="11">
        <f>IF(OR('Used data'!AC172="Irrelevant",'Used data'!AC172="No"),1,IF(AND('Used data'!AC172="Yes",OR('Used data'!Q172&lt;301,'Used data'!S172&lt;301)),1-(0.4*('Used data'!R172+'Used data'!T172)/('Used data'!G172*1000)),IF(AND('Used data'!AC172="Yes",OR('Used data'!Q172&lt;601,'Used data'!S172&lt;601)),1-(0.2*('Used data'!R172+'Used data'!T172)/('Used data'!G172*1000)),1)))</f>
        <v>1</v>
      </c>
      <c r="AF172" s="11">
        <f>IF('Used data'!AD172="110 kph",0.79,1)</f>
        <v>1</v>
      </c>
      <c r="AG172" s="11">
        <f>IF('Used data'!AD172="110 kph",0.94,1)</f>
        <v>1</v>
      </c>
      <c r="AH172" s="11">
        <f>IF('Used data'!AD172="110 kph",0.66,1)</f>
        <v>1</v>
      </c>
      <c r="AI172" s="11">
        <f>IF('Used data'!AD172="110 kph",0.82,1)</f>
        <v>1</v>
      </c>
      <c r="AJ172" s="11">
        <f>IF(AND('Used data'!AE172="Yes",I172="Entrance merge"),0.65*'Used data'!AF172+1-'Used data'!AF172,1)</f>
        <v>1</v>
      </c>
      <c r="AK172" s="12" t="str">
        <f t="shared" si="14"/>
        <v/>
      </c>
      <c r="AL172" s="12" t="str">
        <f t="shared" si="15"/>
        <v/>
      </c>
      <c r="AM172" s="12" t="str">
        <f t="shared" si="16"/>
        <v/>
      </c>
      <c r="AN172" s="12" t="str">
        <f t="shared" si="17"/>
        <v/>
      </c>
      <c r="AO172" s="12" t="str">
        <f t="shared" si="18"/>
        <v/>
      </c>
      <c r="AP172" s="12" t="str">
        <f t="shared" si="19"/>
        <v/>
      </c>
      <c r="AQ172" s="4" t="str">
        <f t="shared" si="20"/>
        <v/>
      </c>
    </row>
    <row r="173" spans="1:43" x14ac:dyDescent="0.3">
      <c r="A173" s="4" t="str">
        <f>IF('Input data'!A188="","",'Input data'!A188)</f>
        <v/>
      </c>
      <c r="B173" s="4" t="str">
        <f>IF('Input data'!B188="","",'Input data'!B188)</f>
        <v/>
      </c>
      <c r="C173" s="4" t="str">
        <f>IF('Input data'!C188="","",'Input data'!C188)</f>
        <v/>
      </c>
      <c r="D173" s="4" t="str">
        <f>IF('Input data'!D188="","",'Input data'!D188)</f>
        <v/>
      </c>
      <c r="E173" s="4" t="str">
        <f>IF('Input data'!E188="","",'Input data'!E188)</f>
        <v/>
      </c>
      <c r="F173" s="4" t="str">
        <f>IF('Input data'!F188="","",'Input data'!F188)</f>
        <v/>
      </c>
      <c r="G173" s="4">
        <f>IF('Input data'!G188="","",'Input data'!G188)</f>
        <v>0</v>
      </c>
      <c r="H173" s="4" t="str">
        <f>IF('Input data'!H188&gt;0.5,'Input data'!H188,"")</f>
        <v/>
      </c>
      <c r="I173" s="4" t="str">
        <f>IF('Input data'!I188="","",'Input data'!I188)</f>
        <v/>
      </c>
      <c r="J173" s="11">
        <f>IF('Used data'!J173="Irrelevant",1,IF('Used data'!J173&gt;3,1.2,1))</f>
        <v>1</v>
      </c>
      <c r="K173" s="11">
        <f>IF('Used data'!K173="Irrelevant",1,IF(AND(OR(I173="Motorway link",I173="Exit diverge",I173="Entrance merge"),'Used data'!K173&lt;3.5),1+(3.5-'Used data'!K173)*0.12,IF(AND(OR(I173="Exit ramp",I173="Entrance ramp"),'Used data'!K173&lt;3.5),1+(3.5-'Used data'!K173)*0.16,1)))</f>
        <v>1</v>
      </c>
      <c r="L173" s="11">
        <f>IF('Used data'!L173="Irrelevant",1,IF(AND('Used data'!L173="Yes",'Used data'!J173=2),0.6*'Used data'!M173+(1-'Used data'!M173),IF(AND('Used data'!L173="Yes",'Used data'!J173=3),0.7*'Used data'!M173+(1-'Used data'!M173),IF(AND('Used data'!L173="Yes",'Used data'!J173=4),0.76*'Used data'!M173+(1-'Used data'!M173),IF(AND('Used data'!L173="Yes",'Used data'!J173&gt;4.99999999),0.8*'Used data'!M173+(1-'Used data'!M173),1)))))</f>
        <v>1</v>
      </c>
      <c r="M173" s="11">
        <f>IF('Used data'!L173="Irrelevant",1,IF(AND('Used data'!L173="Yes",'Used data'!J173=2),0.8*'Used data'!M173+(1-'Used data'!M173),IF(AND('Used data'!L173="Yes",'Used data'!J173=3),0.85*'Used data'!M173+(1-'Used data'!M173),IF(AND('Used data'!L173="Yes",'Used data'!J173=4),0.88*'Used data'!M173+(1-'Used data'!M173),IF(AND('Used data'!L173="Yes",'Used data'!J173&gt;4.99999999),0.9*'Used data'!M173+(1-'Used data'!M173),1)))))</f>
        <v>1</v>
      </c>
      <c r="N173" s="11">
        <f>IF('Used data'!N173="Irrelevant",1,IF(AND(OR(I173="Motorway link",I173="Exit diverge",I173="Entrance merge"),'Used data'!N173&lt;3),1+(3-'Used data'!N173)*0.09333333,1))</f>
        <v>1</v>
      </c>
      <c r="O173" s="11">
        <f>IF('Used data'!N173="Irrelevant",1,IF(AND(OR(I173="Motorway link",I173="Exit diverge",I173="Entrance merge"),'Used data'!N173&lt;3),1+(3-'Used data'!N173)*0.19666667,1))</f>
        <v>1</v>
      </c>
      <c r="P173" s="11">
        <f>IF('Used data'!O173="Irrelevant",1,IF(AND(OR(I173="Motorway link",I173="Exit diverge",I173="Entrance merge"),'Used data'!O173&lt;3.00000001),1+(0.5-'Used data'!O173)*0.04,IF(AND(OR(I173="Exit ramp",I173="Entrance ramp"),'Used data'!O173&lt;3.00000001),1+(0.5-'Used data'!O173)*0.08,IF(OR(I173="Motorway link",I173="Exit diverge",I173="Entrance merge"),0.9,0.8))))</f>
        <v>1</v>
      </c>
      <c r="Q173" s="11">
        <f>IF('Used data'!P173="Irrelevant",1,IF(AND(OR(I173="Motorway link",I173="Exit diverge",I173="Entrance merge"),'Used data'!P173&lt;11.00000001),1+(5-'Used data'!P173)*0.01,0.94))</f>
        <v>1</v>
      </c>
      <c r="R173" s="11">
        <f>IF(OR('Used data'!Q173="Irrelevant",'Used data'!R173="Irrelevant",'Used data'!Q173="Straight"),1,IF(AND(OR(I173="Motorway link",I173="Exit diverge",I173="Entrance merge"),'Used data'!Q173&lt;4000),(EXP(0.1096*1746.5/'Used data'!Q173)/EXP(0.1096*1746.5/4000))*('Used data'!R173/1000)/G173+(G173-'Used data'!R173/1000)/G173,1))</f>
        <v>1</v>
      </c>
      <c r="S173" s="11">
        <f>IF(OR('Used data'!S173="Irrelevant",'Used data'!T173="Irrelevant",'Used data'!S173="Straight"),1,IF(AND(OR(I173="Motorway link",I173="Exit diverge",I173="Entrance merge"),'Used data'!S173&lt;4000),(EXP(0.1096*1746.5/'Used data'!S173)/EXP(0.1096*1746.5/4000))*('Used data'!T173/1000)/G173+(G173-'Used data'!T173/1000)/G173,1))</f>
        <v>1</v>
      </c>
      <c r="T173" s="11">
        <f>IF('Used data'!U173="Irrelevant",1,IF(AND(OR(I173="Motorway link",I173="Exit diverge",I173="Entrance merge",I173="Exit ramp",I173="Entrance ramp"),'Used data'!U173="Yes"),0.95,1))</f>
        <v>1</v>
      </c>
      <c r="U173" s="11">
        <f>IF('Used data'!U173="Irrelevant",1,IF(AND(OR(I173="Motorway link",I173="Exit diverge",I173="Entrance merge",I173="Exit ramp",I173="Entrance ramp"),'Used data'!U173="Yes"),0.96,1))</f>
        <v>1</v>
      </c>
      <c r="V173" s="11">
        <f>IF('Used data'!U173="Irrelevant",1,IF(AND(OR(I173="Motorway link",I173="Exit diverge",I173="Entrance merge",I173="Exit ramp",I173="Entrance ramp"),'Used data'!U173="Yes"),0.79,1))</f>
        <v>1</v>
      </c>
      <c r="W173" s="11">
        <f>IF('Used data'!U173="Irrelevant",1,IF(AND(OR(I173="Motorway link",I173="Exit diverge",I173="Entrance merge",I173="Exit ramp",I173="Entrance ramp"),'Used data'!U173="Yes"),0.94,1))</f>
        <v>1</v>
      </c>
      <c r="X173" s="11">
        <f>IF('Used data'!U173="Irrelevant",1,IF(AND(OR(I173="Motorway link",I173="Exit diverge",I173="Entrance merge",I173="Exit ramp",I173="Entrance ramp"),'Used data'!U173="Yes"),0.97,1))</f>
        <v>1</v>
      </c>
      <c r="Y173" s="11">
        <f>IF(AND(I173="Exit ramp",'Used data'!V173="2-curved diamond ramp"),1.32,IF(AND(I173="Exit ramp",'Used data'!V173="S-shaped ramp"),2.05,IF(AND(I173="Exit ramp",'Used data'!V173="U-shaped ramp"),4.11,IF(AND(I173="Exit ramp",'Used data'!V173="Flyover hook ramp"),5.15,IF(AND(I173="Exit ramp",'Used data'!V173="Directional ramp"),1.07,IF(AND(I173="Entrance ramp",'Used data'!V173="2-curved diamond ramp"),0.93,IF(AND(I173="Entrance ramp",'Used data'!V173="S-shaped ramp"),2.48,IF(AND(I173="Entrance ramp",'Used data'!V173="U-shaped ramp"),4.15,IF(AND(I173="Entrance ramp",'Used data'!V173="Flyover hook ramp"),5.26,IF(AND(I173="Entrance ramp",'Used data'!V173="Directional ramp"),1.42,1))))))))))</f>
        <v>1</v>
      </c>
      <c r="Z173" s="11">
        <f>IF(OR('Used data'!W173="Straight",'Used data'!W173="Irrelevant",'Used data'!X173="Irrelevant",'Used data'!Y173="Irrelevant"),1,1+1.545*1000/32.2*((('Used data'!Y173*3268/3600)/('Used data'!W173/0.306))^2)*('Used data'!X173/1000)/G173)</f>
        <v>1</v>
      </c>
      <c r="AA173" s="11">
        <f>IF(OR('Used data'!W173="Straight",'Used data'!W173="Irrelevant",'Used data'!X173="Irrelevant",'Used data'!Y173="Irrelevant"),1,1+1.961*1000/32.2*((('Used data'!Y173*3268/3600)/('Used data'!W173/0.306))^2)*('Used data'!X173/1000)/G173)</f>
        <v>1</v>
      </c>
      <c r="AB173" s="11">
        <f>IF(OR('Used data'!Z173="Straight",'Used data'!Z173="Irrelevant",'Used data'!AA173="Irrelevant",'Used data'!AB173="Irrelevant"),1,1+1.545*1000/32.2*((('Used data'!AB173*3268/3600)/('Used data'!Z173/0.306))^2)*('Used data'!AA173/1000)/G173)</f>
        <v>1</v>
      </c>
      <c r="AC173" s="11">
        <f>IF(OR('Used data'!Z173="Straight",'Used data'!Z173="Irrelevant",'Used data'!AA173="Irrelevant",'Used data'!AB173="Irrelevant"),1,1+1.961*1000/32.2*((('Used data'!AB173*3268/3600)/('Used data'!Z173/0.306))^2)*('Used data'!AA173/1000)/G173)</f>
        <v>1</v>
      </c>
      <c r="AD173" s="11">
        <f>IF(OR('Used data'!AC173="Irrelevant",'Used data'!AC173="No"),1,IF(AND('Used data'!AC173="Yes",OR('Used data'!Q173&lt;301,'Used data'!S173&lt;301)),1-(0.5*('Used data'!R173+'Used data'!T173)/('Used data'!G173*1000)),IF(AND('Used data'!AC173="Yes",OR('Used data'!Q173&lt;601,'Used data'!S173&lt;601)),1-(0.25*('Used data'!R173+'Used data'!T173)/('Used data'!G173*1000)),1)))</f>
        <v>1</v>
      </c>
      <c r="AE173" s="11">
        <f>IF(OR('Used data'!AC173="Irrelevant",'Used data'!AC173="No"),1,IF(AND('Used data'!AC173="Yes",OR('Used data'!Q173&lt;301,'Used data'!S173&lt;301)),1-(0.4*('Used data'!R173+'Used data'!T173)/('Used data'!G173*1000)),IF(AND('Used data'!AC173="Yes",OR('Used data'!Q173&lt;601,'Used data'!S173&lt;601)),1-(0.2*('Used data'!R173+'Used data'!T173)/('Used data'!G173*1000)),1)))</f>
        <v>1</v>
      </c>
      <c r="AF173" s="11">
        <f>IF('Used data'!AD173="110 kph",0.79,1)</f>
        <v>1</v>
      </c>
      <c r="AG173" s="11">
        <f>IF('Used data'!AD173="110 kph",0.94,1)</f>
        <v>1</v>
      </c>
      <c r="AH173" s="11">
        <f>IF('Used data'!AD173="110 kph",0.66,1)</f>
        <v>1</v>
      </c>
      <c r="AI173" s="11">
        <f>IF('Used data'!AD173="110 kph",0.82,1)</f>
        <v>1</v>
      </c>
      <c r="AJ173" s="11">
        <f>IF(AND('Used data'!AE173="Yes",I173="Entrance merge"),0.65*'Used data'!AF173+1-'Used data'!AF173,1)</f>
        <v>1</v>
      </c>
      <c r="AK173" s="12" t="str">
        <f t="shared" si="14"/>
        <v/>
      </c>
      <c r="AL173" s="12" t="str">
        <f t="shared" si="15"/>
        <v/>
      </c>
      <c r="AM173" s="12" t="str">
        <f t="shared" si="16"/>
        <v/>
      </c>
      <c r="AN173" s="12" t="str">
        <f t="shared" si="17"/>
        <v/>
      </c>
      <c r="AO173" s="12" t="str">
        <f t="shared" si="18"/>
        <v/>
      </c>
      <c r="AP173" s="12" t="str">
        <f t="shared" si="19"/>
        <v/>
      </c>
      <c r="AQ173" s="4" t="str">
        <f t="shared" si="20"/>
        <v/>
      </c>
    </row>
    <row r="174" spans="1:43" x14ac:dyDescent="0.3">
      <c r="A174" s="4" t="str">
        <f>IF('Input data'!A189="","",'Input data'!A189)</f>
        <v/>
      </c>
      <c r="B174" s="4" t="str">
        <f>IF('Input data'!B189="","",'Input data'!B189)</f>
        <v/>
      </c>
      <c r="C174" s="4" t="str">
        <f>IF('Input data'!C189="","",'Input data'!C189)</f>
        <v/>
      </c>
      <c r="D174" s="4" t="str">
        <f>IF('Input data'!D189="","",'Input data'!D189)</f>
        <v/>
      </c>
      <c r="E174" s="4" t="str">
        <f>IF('Input data'!E189="","",'Input data'!E189)</f>
        <v/>
      </c>
      <c r="F174" s="4" t="str">
        <f>IF('Input data'!F189="","",'Input data'!F189)</f>
        <v/>
      </c>
      <c r="G174" s="4">
        <f>IF('Input data'!G189="","",'Input data'!G189)</f>
        <v>0</v>
      </c>
      <c r="H174" s="4" t="str">
        <f>IF('Input data'!H189&gt;0.5,'Input data'!H189,"")</f>
        <v/>
      </c>
      <c r="I174" s="4" t="str">
        <f>IF('Input data'!I189="","",'Input data'!I189)</f>
        <v/>
      </c>
      <c r="J174" s="11">
        <f>IF('Used data'!J174="Irrelevant",1,IF('Used data'!J174&gt;3,1.2,1))</f>
        <v>1</v>
      </c>
      <c r="K174" s="11">
        <f>IF('Used data'!K174="Irrelevant",1,IF(AND(OR(I174="Motorway link",I174="Exit diverge",I174="Entrance merge"),'Used data'!K174&lt;3.5),1+(3.5-'Used data'!K174)*0.12,IF(AND(OR(I174="Exit ramp",I174="Entrance ramp"),'Used data'!K174&lt;3.5),1+(3.5-'Used data'!K174)*0.16,1)))</f>
        <v>1</v>
      </c>
      <c r="L174" s="11">
        <f>IF('Used data'!L174="Irrelevant",1,IF(AND('Used data'!L174="Yes",'Used data'!J174=2),0.6*'Used data'!M174+(1-'Used data'!M174),IF(AND('Used data'!L174="Yes",'Used data'!J174=3),0.7*'Used data'!M174+(1-'Used data'!M174),IF(AND('Used data'!L174="Yes",'Used data'!J174=4),0.76*'Used data'!M174+(1-'Used data'!M174),IF(AND('Used data'!L174="Yes",'Used data'!J174&gt;4.99999999),0.8*'Used data'!M174+(1-'Used data'!M174),1)))))</f>
        <v>1</v>
      </c>
      <c r="M174" s="11">
        <f>IF('Used data'!L174="Irrelevant",1,IF(AND('Used data'!L174="Yes",'Used data'!J174=2),0.8*'Used data'!M174+(1-'Used data'!M174),IF(AND('Used data'!L174="Yes",'Used data'!J174=3),0.85*'Used data'!M174+(1-'Used data'!M174),IF(AND('Used data'!L174="Yes",'Used data'!J174=4),0.88*'Used data'!M174+(1-'Used data'!M174),IF(AND('Used data'!L174="Yes",'Used data'!J174&gt;4.99999999),0.9*'Used data'!M174+(1-'Used data'!M174),1)))))</f>
        <v>1</v>
      </c>
      <c r="N174" s="11">
        <f>IF('Used data'!N174="Irrelevant",1,IF(AND(OR(I174="Motorway link",I174="Exit diverge",I174="Entrance merge"),'Used data'!N174&lt;3),1+(3-'Used data'!N174)*0.09333333,1))</f>
        <v>1</v>
      </c>
      <c r="O174" s="11">
        <f>IF('Used data'!N174="Irrelevant",1,IF(AND(OR(I174="Motorway link",I174="Exit diverge",I174="Entrance merge"),'Used data'!N174&lt;3),1+(3-'Used data'!N174)*0.19666667,1))</f>
        <v>1</v>
      </c>
      <c r="P174" s="11">
        <f>IF('Used data'!O174="Irrelevant",1,IF(AND(OR(I174="Motorway link",I174="Exit diverge",I174="Entrance merge"),'Used data'!O174&lt;3.00000001),1+(0.5-'Used data'!O174)*0.04,IF(AND(OR(I174="Exit ramp",I174="Entrance ramp"),'Used data'!O174&lt;3.00000001),1+(0.5-'Used data'!O174)*0.08,IF(OR(I174="Motorway link",I174="Exit diverge",I174="Entrance merge"),0.9,0.8))))</f>
        <v>1</v>
      </c>
      <c r="Q174" s="11">
        <f>IF('Used data'!P174="Irrelevant",1,IF(AND(OR(I174="Motorway link",I174="Exit diverge",I174="Entrance merge"),'Used data'!P174&lt;11.00000001),1+(5-'Used data'!P174)*0.01,0.94))</f>
        <v>1</v>
      </c>
      <c r="R174" s="11">
        <f>IF(OR('Used data'!Q174="Irrelevant",'Used data'!R174="Irrelevant",'Used data'!Q174="Straight"),1,IF(AND(OR(I174="Motorway link",I174="Exit diverge",I174="Entrance merge"),'Used data'!Q174&lt;4000),(EXP(0.1096*1746.5/'Used data'!Q174)/EXP(0.1096*1746.5/4000))*('Used data'!R174/1000)/G174+(G174-'Used data'!R174/1000)/G174,1))</f>
        <v>1</v>
      </c>
      <c r="S174" s="11">
        <f>IF(OR('Used data'!S174="Irrelevant",'Used data'!T174="Irrelevant",'Used data'!S174="Straight"),1,IF(AND(OR(I174="Motorway link",I174="Exit diverge",I174="Entrance merge"),'Used data'!S174&lt;4000),(EXP(0.1096*1746.5/'Used data'!S174)/EXP(0.1096*1746.5/4000))*('Used data'!T174/1000)/G174+(G174-'Used data'!T174/1000)/G174,1))</f>
        <v>1</v>
      </c>
      <c r="T174" s="11">
        <f>IF('Used data'!U174="Irrelevant",1,IF(AND(OR(I174="Motorway link",I174="Exit diverge",I174="Entrance merge",I174="Exit ramp",I174="Entrance ramp"),'Used data'!U174="Yes"),0.95,1))</f>
        <v>1</v>
      </c>
      <c r="U174" s="11">
        <f>IF('Used data'!U174="Irrelevant",1,IF(AND(OR(I174="Motorway link",I174="Exit diverge",I174="Entrance merge",I174="Exit ramp",I174="Entrance ramp"),'Used data'!U174="Yes"),0.96,1))</f>
        <v>1</v>
      </c>
      <c r="V174" s="11">
        <f>IF('Used data'!U174="Irrelevant",1,IF(AND(OR(I174="Motorway link",I174="Exit diverge",I174="Entrance merge",I174="Exit ramp",I174="Entrance ramp"),'Used data'!U174="Yes"),0.79,1))</f>
        <v>1</v>
      </c>
      <c r="W174" s="11">
        <f>IF('Used data'!U174="Irrelevant",1,IF(AND(OR(I174="Motorway link",I174="Exit diverge",I174="Entrance merge",I174="Exit ramp",I174="Entrance ramp"),'Used data'!U174="Yes"),0.94,1))</f>
        <v>1</v>
      </c>
      <c r="X174" s="11">
        <f>IF('Used data'!U174="Irrelevant",1,IF(AND(OR(I174="Motorway link",I174="Exit diverge",I174="Entrance merge",I174="Exit ramp",I174="Entrance ramp"),'Used data'!U174="Yes"),0.97,1))</f>
        <v>1</v>
      </c>
      <c r="Y174" s="11">
        <f>IF(AND(I174="Exit ramp",'Used data'!V174="2-curved diamond ramp"),1.32,IF(AND(I174="Exit ramp",'Used data'!V174="S-shaped ramp"),2.05,IF(AND(I174="Exit ramp",'Used data'!V174="U-shaped ramp"),4.11,IF(AND(I174="Exit ramp",'Used data'!V174="Flyover hook ramp"),5.15,IF(AND(I174="Exit ramp",'Used data'!V174="Directional ramp"),1.07,IF(AND(I174="Entrance ramp",'Used data'!V174="2-curved diamond ramp"),0.93,IF(AND(I174="Entrance ramp",'Used data'!V174="S-shaped ramp"),2.48,IF(AND(I174="Entrance ramp",'Used data'!V174="U-shaped ramp"),4.15,IF(AND(I174="Entrance ramp",'Used data'!V174="Flyover hook ramp"),5.26,IF(AND(I174="Entrance ramp",'Used data'!V174="Directional ramp"),1.42,1))))))))))</f>
        <v>1</v>
      </c>
      <c r="Z174" s="11">
        <f>IF(OR('Used data'!W174="Straight",'Used data'!W174="Irrelevant",'Used data'!X174="Irrelevant",'Used data'!Y174="Irrelevant"),1,1+1.545*1000/32.2*((('Used data'!Y174*3268/3600)/('Used data'!W174/0.306))^2)*('Used data'!X174/1000)/G174)</f>
        <v>1</v>
      </c>
      <c r="AA174" s="11">
        <f>IF(OR('Used data'!W174="Straight",'Used data'!W174="Irrelevant",'Used data'!X174="Irrelevant",'Used data'!Y174="Irrelevant"),1,1+1.961*1000/32.2*((('Used data'!Y174*3268/3600)/('Used data'!W174/0.306))^2)*('Used data'!X174/1000)/G174)</f>
        <v>1</v>
      </c>
      <c r="AB174" s="11">
        <f>IF(OR('Used data'!Z174="Straight",'Used data'!Z174="Irrelevant",'Used data'!AA174="Irrelevant",'Used data'!AB174="Irrelevant"),1,1+1.545*1000/32.2*((('Used data'!AB174*3268/3600)/('Used data'!Z174/0.306))^2)*('Used data'!AA174/1000)/G174)</f>
        <v>1</v>
      </c>
      <c r="AC174" s="11">
        <f>IF(OR('Used data'!Z174="Straight",'Used data'!Z174="Irrelevant",'Used data'!AA174="Irrelevant",'Used data'!AB174="Irrelevant"),1,1+1.961*1000/32.2*((('Used data'!AB174*3268/3600)/('Used data'!Z174/0.306))^2)*('Used data'!AA174/1000)/G174)</f>
        <v>1</v>
      </c>
      <c r="AD174" s="11">
        <f>IF(OR('Used data'!AC174="Irrelevant",'Used data'!AC174="No"),1,IF(AND('Used data'!AC174="Yes",OR('Used data'!Q174&lt;301,'Used data'!S174&lt;301)),1-(0.5*('Used data'!R174+'Used data'!T174)/('Used data'!G174*1000)),IF(AND('Used data'!AC174="Yes",OR('Used data'!Q174&lt;601,'Used data'!S174&lt;601)),1-(0.25*('Used data'!R174+'Used data'!T174)/('Used data'!G174*1000)),1)))</f>
        <v>1</v>
      </c>
      <c r="AE174" s="11">
        <f>IF(OR('Used data'!AC174="Irrelevant",'Used data'!AC174="No"),1,IF(AND('Used data'!AC174="Yes",OR('Used data'!Q174&lt;301,'Used data'!S174&lt;301)),1-(0.4*('Used data'!R174+'Used data'!T174)/('Used data'!G174*1000)),IF(AND('Used data'!AC174="Yes",OR('Used data'!Q174&lt;601,'Used data'!S174&lt;601)),1-(0.2*('Used data'!R174+'Used data'!T174)/('Used data'!G174*1000)),1)))</f>
        <v>1</v>
      </c>
      <c r="AF174" s="11">
        <f>IF('Used data'!AD174="110 kph",0.79,1)</f>
        <v>1</v>
      </c>
      <c r="AG174" s="11">
        <f>IF('Used data'!AD174="110 kph",0.94,1)</f>
        <v>1</v>
      </c>
      <c r="AH174" s="11">
        <f>IF('Used data'!AD174="110 kph",0.66,1)</f>
        <v>1</v>
      </c>
      <c r="AI174" s="11">
        <f>IF('Used data'!AD174="110 kph",0.82,1)</f>
        <v>1</v>
      </c>
      <c r="AJ174" s="11">
        <f>IF(AND('Used data'!AE174="Yes",I174="Entrance merge"),0.65*'Used data'!AF174+1-'Used data'!AF174,1)</f>
        <v>1</v>
      </c>
      <c r="AK174" s="12" t="str">
        <f t="shared" si="14"/>
        <v/>
      </c>
      <c r="AL174" s="12" t="str">
        <f t="shared" si="15"/>
        <v/>
      </c>
      <c r="AM174" s="12" t="str">
        <f t="shared" si="16"/>
        <v/>
      </c>
      <c r="AN174" s="12" t="str">
        <f t="shared" si="17"/>
        <v/>
      </c>
      <c r="AO174" s="12" t="str">
        <f t="shared" si="18"/>
        <v/>
      </c>
      <c r="AP174" s="12" t="str">
        <f t="shared" si="19"/>
        <v/>
      </c>
      <c r="AQ174" s="4" t="str">
        <f t="shared" si="20"/>
        <v/>
      </c>
    </row>
    <row r="175" spans="1:43" x14ac:dyDescent="0.3">
      <c r="A175" s="4" t="str">
        <f>IF('Input data'!A190="","",'Input data'!A190)</f>
        <v/>
      </c>
      <c r="B175" s="4" t="str">
        <f>IF('Input data'!B190="","",'Input data'!B190)</f>
        <v/>
      </c>
      <c r="C175" s="4" t="str">
        <f>IF('Input data'!C190="","",'Input data'!C190)</f>
        <v/>
      </c>
      <c r="D175" s="4" t="str">
        <f>IF('Input data'!D190="","",'Input data'!D190)</f>
        <v/>
      </c>
      <c r="E175" s="4" t="str">
        <f>IF('Input data'!E190="","",'Input data'!E190)</f>
        <v/>
      </c>
      <c r="F175" s="4" t="str">
        <f>IF('Input data'!F190="","",'Input data'!F190)</f>
        <v/>
      </c>
      <c r="G175" s="4">
        <f>IF('Input data'!G190="","",'Input data'!G190)</f>
        <v>0</v>
      </c>
      <c r="H175" s="4" t="str">
        <f>IF('Input data'!H190&gt;0.5,'Input data'!H190,"")</f>
        <v/>
      </c>
      <c r="I175" s="4" t="str">
        <f>IF('Input data'!I190="","",'Input data'!I190)</f>
        <v/>
      </c>
      <c r="J175" s="11">
        <f>IF('Used data'!J175="Irrelevant",1,IF('Used data'!J175&gt;3,1.2,1))</f>
        <v>1</v>
      </c>
      <c r="K175" s="11">
        <f>IF('Used data'!K175="Irrelevant",1,IF(AND(OR(I175="Motorway link",I175="Exit diverge",I175="Entrance merge"),'Used data'!K175&lt;3.5),1+(3.5-'Used data'!K175)*0.12,IF(AND(OR(I175="Exit ramp",I175="Entrance ramp"),'Used data'!K175&lt;3.5),1+(3.5-'Used data'!K175)*0.16,1)))</f>
        <v>1</v>
      </c>
      <c r="L175" s="11">
        <f>IF('Used data'!L175="Irrelevant",1,IF(AND('Used data'!L175="Yes",'Used data'!J175=2),0.6*'Used data'!M175+(1-'Used data'!M175),IF(AND('Used data'!L175="Yes",'Used data'!J175=3),0.7*'Used data'!M175+(1-'Used data'!M175),IF(AND('Used data'!L175="Yes",'Used data'!J175=4),0.76*'Used data'!M175+(1-'Used data'!M175),IF(AND('Used data'!L175="Yes",'Used data'!J175&gt;4.99999999),0.8*'Used data'!M175+(1-'Used data'!M175),1)))))</f>
        <v>1</v>
      </c>
      <c r="M175" s="11">
        <f>IF('Used data'!L175="Irrelevant",1,IF(AND('Used data'!L175="Yes",'Used data'!J175=2),0.8*'Used data'!M175+(1-'Used data'!M175),IF(AND('Used data'!L175="Yes",'Used data'!J175=3),0.85*'Used data'!M175+(1-'Used data'!M175),IF(AND('Used data'!L175="Yes",'Used data'!J175=4),0.88*'Used data'!M175+(1-'Used data'!M175),IF(AND('Used data'!L175="Yes",'Used data'!J175&gt;4.99999999),0.9*'Used data'!M175+(1-'Used data'!M175),1)))))</f>
        <v>1</v>
      </c>
      <c r="N175" s="11">
        <f>IF('Used data'!N175="Irrelevant",1,IF(AND(OR(I175="Motorway link",I175="Exit diverge",I175="Entrance merge"),'Used data'!N175&lt;3),1+(3-'Used data'!N175)*0.09333333,1))</f>
        <v>1</v>
      </c>
      <c r="O175" s="11">
        <f>IF('Used data'!N175="Irrelevant",1,IF(AND(OR(I175="Motorway link",I175="Exit diverge",I175="Entrance merge"),'Used data'!N175&lt;3),1+(3-'Used data'!N175)*0.19666667,1))</f>
        <v>1</v>
      </c>
      <c r="P175" s="11">
        <f>IF('Used data'!O175="Irrelevant",1,IF(AND(OR(I175="Motorway link",I175="Exit diverge",I175="Entrance merge"),'Used data'!O175&lt;3.00000001),1+(0.5-'Used data'!O175)*0.04,IF(AND(OR(I175="Exit ramp",I175="Entrance ramp"),'Used data'!O175&lt;3.00000001),1+(0.5-'Used data'!O175)*0.08,IF(OR(I175="Motorway link",I175="Exit diverge",I175="Entrance merge"),0.9,0.8))))</f>
        <v>1</v>
      </c>
      <c r="Q175" s="11">
        <f>IF('Used data'!P175="Irrelevant",1,IF(AND(OR(I175="Motorway link",I175="Exit diverge",I175="Entrance merge"),'Used data'!P175&lt;11.00000001),1+(5-'Used data'!P175)*0.01,0.94))</f>
        <v>1</v>
      </c>
      <c r="R175" s="11">
        <f>IF(OR('Used data'!Q175="Irrelevant",'Used data'!R175="Irrelevant",'Used data'!Q175="Straight"),1,IF(AND(OR(I175="Motorway link",I175="Exit diverge",I175="Entrance merge"),'Used data'!Q175&lt;4000),(EXP(0.1096*1746.5/'Used data'!Q175)/EXP(0.1096*1746.5/4000))*('Used data'!R175/1000)/G175+(G175-'Used data'!R175/1000)/G175,1))</f>
        <v>1</v>
      </c>
      <c r="S175" s="11">
        <f>IF(OR('Used data'!S175="Irrelevant",'Used data'!T175="Irrelevant",'Used data'!S175="Straight"),1,IF(AND(OR(I175="Motorway link",I175="Exit diverge",I175="Entrance merge"),'Used data'!S175&lt;4000),(EXP(0.1096*1746.5/'Used data'!S175)/EXP(0.1096*1746.5/4000))*('Used data'!T175/1000)/G175+(G175-'Used data'!T175/1000)/G175,1))</f>
        <v>1</v>
      </c>
      <c r="T175" s="11">
        <f>IF('Used data'!U175="Irrelevant",1,IF(AND(OR(I175="Motorway link",I175="Exit diverge",I175="Entrance merge",I175="Exit ramp",I175="Entrance ramp"),'Used data'!U175="Yes"),0.95,1))</f>
        <v>1</v>
      </c>
      <c r="U175" s="11">
        <f>IF('Used data'!U175="Irrelevant",1,IF(AND(OR(I175="Motorway link",I175="Exit diverge",I175="Entrance merge",I175="Exit ramp",I175="Entrance ramp"),'Used data'!U175="Yes"),0.96,1))</f>
        <v>1</v>
      </c>
      <c r="V175" s="11">
        <f>IF('Used data'!U175="Irrelevant",1,IF(AND(OR(I175="Motorway link",I175="Exit diverge",I175="Entrance merge",I175="Exit ramp",I175="Entrance ramp"),'Used data'!U175="Yes"),0.79,1))</f>
        <v>1</v>
      </c>
      <c r="W175" s="11">
        <f>IF('Used data'!U175="Irrelevant",1,IF(AND(OR(I175="Motorway link",I175="Exit diverge",I175="Entrance merge",I175="Exit ramp",I175="Entrance ramp"),'Used data'!U175="Yes"),0.94,1))</f>
        <v>1</v>
      </c>
      <c r="X175" s="11">
        <f>IF('Used data'!U175="Irrelevant",1,IF(AND(OR(I175="Motorway link",I175="Exit diverge",I175="Entrance merge",I175="Exit ramp",I175="Entrance ramp"),'Used data'!U175="Yes"),0.97,1))</f>
        <v>1</v>
      </c>
      <c r="Y175" s="11">
        <f>IF(AND(I175="Exit ramp",'Used data'!V175="2-curved diamond ramp"),1.32,IF(AND(I175="Exit ramp",'Used data'!V175="S-shaped ramp"),2.05,IF(AND(I175="Exit ramp",'Used data'!V175="U-shaped ramp"),4.11,IF(AND(I175="Exit ramp",'Used data'!V175="Flyover hook ramp"),5.15,IF(AND(I175="Exit ramp",'Used data'!V175="Directional ramp"),1.07,IF(AND(I175="Entrance ramp",'Used data'!V175="2-curved diamond ramp"),0.93,IF(AND(I175="Entrance ramp",'Used data'!V175="S-shaped ramp"),2.48,IF(AND(I175="Entrance ramp",'Used data'!V175="U-shaped ramp"),4.15,IF(AND(I175="Entrance ramp",'Used data'!V175="Flyover hook ramp"),5.26,IF(AND(I175="Entrance ramp",'Used data'!V175="Directional ramp"),1.42,1))))))))))</f>
        <v>1</v>
      </c>
      <c r="Z175" s="11">
        <f>IF(OR('Used data'!W175="Straight",'Used data'!W175="Irrelevant",'Used data'!X175="Irrelevant",'Used data'!Y175="Irrelevant"),1,1+1.545*1000/32.2*((('Used data'!Y175*3268/3600)/('Used data'!W175/0.306))^2)*('Used data'!X175/1000)/G175)</f>
        <v>1</v>
      </c>
      <c r="AA175" s="11">
        <f>IF(OR('Used data'!W175="Straight",'Used data'!W175="Irrelevant",'Used data'!X175="Irrelevant",'Used data'!Y175="Irrelevant"),1,1+1.961*1000/32.2*((('Used data'!Y175*3268/3600)/('Used data'!W175/0.306))^2)*('Used data'!X175/1000)/G175)</f>
        <v>1</v>
      </c>
      <c r="AB175" s="11">
        <f>IF(OR('Used data'!Z175="Straight",'Used data'!Z175="Irrelevant",'Used data'!AA175="Irrelevant",'Used data'!AB175="Irrelevant"),1,1+1.545*1000/32.2*((('Used data'!AB175*3268/3600)/('Used data'!Z175/0.306))^2)*('Used data'!AA175/1000)/G175)</f>
        <v>1</v>
      </c>
      <c r="AC175" s="11">
        <f>IF(OR('Used data'!Z175="Straight",'Used data'!Z175="Irrelevant",'Used data'!AA175="Irrelevant",'Used data'!AB175="Irrelevant"),1,1+1.961*1000/32.2*((('Used data'!AB175*3268/3600)/('Used data'!Z175/0.306))^2)*('Used data'!AA175/1000)/G175)</f>
        <v>1</v>
      </c>
      <c r="AD175" s="11">
        <f>IF(OR('Used data'!AC175="Irrelevant",'Used data'!AC175="No"),1,IF(AND('Used data'!AC175="Yes",OR('Used data'!Q175&lt;301,'Used data'!S175&lt;301)),1-(0.5*('Used data'!R175+'Used data'!T175)/('Used data'!G175*1000)),IF(AND('Used data'!AC175="Yes",OR('Used data'!Q175&lt;601,'Used data'!S175&lt;601)),1-(0.25*('Used data'!R175+'Used data'!T175)/('Used data'!G175*1000)),1)))</f>
        <v>1</v>
      </c>
      <c r="AE175" s="11">
        <f>IF(OR('Used data'!AC175="Irrelevant",'Used data'!AC175="No"),1,IF(AND('Used data'!AC175="Yes",OR('Used data'!Q175&lt;301,'Used data'!S175&lt;301)),1-(0.4*('Used data'!R175+'Used data'!T175)/('Used data'!G175*1000)),IF(AND('Used data'!AC175="Yes",OR('Used data'!Q175&lt;601,'Used data'!S175&lt;601)),1-(0.2*('Used data'!R175+'Used data'!T175)/('Used data'!G175*1000)),1)))</f>
        <v>1</v>
      </c>
      <c r="AF175" s="11">
        <f>IF('Used data'!AD175="110 kph",0.79,1)</f>
        <v>1</v>
      </c>
      <c r="AG175" s="11">
        <f>IF('Used data'!AD175="110 kph",0.94,1)</f>
        <v>1</v>
      </c>
      <c r="AH175" s="11">
        <f>IF('Used data'!AD175="110 kph",0.66,1)</f>
        <v>1</v>
      </c>
      <c r="AI175" s="11">
        <f>IF('Used data'!AD175="110 kph",0.82,1)</f>
        <v>1</v>
      </c>
      <c r="AJ175" s="11">
        <f>IF(AND('Used data'!AE175="Yes",I175="Entrance merge"),0.65*'Used data'!AF175+1-'Used data'!AF175,1)</f>
        <v>1</v>
      </c>
      <c r="AK175" s="12" t="str">
        <f t="shared" si="14"/>
        <v/>
      </c>
      <c r="AL175" s="12" t="str">
        <f t="shared" si="15"/>
        <v/>
      </c>
      <c r="AM175" s="12" t="str">
        <f t="shared" si="16"/>
        <v/>
      </c>
      <c r="AN175" s="12" t="str">
        <f t="shared" si="17"/>
        <v/>
      </c>
      <c r="AO175" s="12" t="str">
        <f t="shared" si="18"/>
        <v/>
      </c>
      <c r="AP175" s="12" t="str">
        <f t="shared" si="19"/>
        <v/>
      </c>
      <c r="AQ175" s="4" t="str">
        <f t="shared" si="20"/>
        <v/>
      </c>
    </row>
    <row r="176" spans="1:43" x14ac:dyDescent="0.3">
      <c r="A176" s="4" t="str">
        <f>IF('Input data'!A191="","",'Input data'!A191)</f>
        <v/>
      </c>
      <c r="B176" s="4" t="str">
        <f>IF('Input data'!B191="","",'Input data'!B191)</f>
        <v/>
      </c>
      <c r="C176" s="4" t="str">
        <f>IF('Input data'!C191="","",'Input data'!C191)</f>
        <v/>
      </c>
      <c r="D176" s="4" t="str">
        <f>IF('Input data'!D191="","",'Input data'!D191)</f>
        <v/>
      </c>
      <c r="E176" s="4" t="str">
        <f>IF('Input data'!E191="","",'Input data'!E191)</f>
        <v/>
      </c>
      <c r="F176" s="4" t="str">
        <f>IF('Input data'!F191="","",'Input data'!F191)</f>
        <v/>
      </c>
      <c r="G176" s="4">
        <f>IF('Input data'!G191="","",'Input data'!G191)</f>
        <v>0</v>
      </c>
      <c r="H176" s="4" t="str">
        <f>IF('Input data'!H191&gt;0.5,'Input data'!H191,"")</f>
        <v/>
      </c>
      <c r="I176" s="4" t="str">
        <f>IF('Input data'!I191="","",'Input data'!I191)</f>
        <v/>
      </c>
      <c r="J176" s="11">
        <f>IF('Used data'!J176="Irrelevant",1,IF('Used data'!J176&gt;3,1.2,1))</f>
        <v>1</v>
      </c>
      <c r="K176" s="11">
        <f>IF('Used data'!K176="Irrelevant",1,IF(AND(OR(I176="Motorway link",I176="Exit diverge",I176="Entrance merge"),'Used data'!K176&lt;3.5),1+(3.5-'Used data'!K176)*0.12,IF(AND(OR(I176="Exit ramp",I176="Entrance ramp"),'Used data'!K176&lt;3.5),1+(3.5-'Used data'!K176)*0.16,1)))</f>
        <v>1</v>
      </c>
      <c r="L176" s="11">
        <f>IF('Used data'!L176="Irrelevant",1,IF(AND('Used data'!L176="Yes",'Used data'!J176=2),0.6*'Used data'!M176+(1-'Used data'!M176),IF(AND('Used data'!L176="Yes",'Used data'!J176=3),0.7*'Used data'!M176+(1-'Used data'!M176),IF(AND('Used data'!L176="Yes",'Used data'!J176=4),0.76*'Used data'!M176+(1-'Used data'!M176),IF(AND('Used data'!L176="Yes",'Used data'!J176&gt;4.99999999),0.8*'Used data'!M176+(1-'Used data'!M176),1)))))</f>
        <v>1</v>
      </c>
      <c r="M176" s="11">
        <f>IF('Used data'!L176="Irrelevant",1,IF(AND('Used data'!L176="Yes",'Used data'!J176=2),0.8*'Used data'!M176+(1-'Used data'!M176),IF(AND('Used data'!L176="Yes",'Used data'!J176=3),0.85*'Used data'!M176+(1-'Used data'!M176),IF(AND('Used data'!L176="Yes",'Used data'!J176=4),0.88*'Used data'!M176+(1-'Used data'!M176),IF(AND('Used data'!L176="Yes",'Used data'!J176&gt;4.99999999),0.9*'Used data'!M176+(1-'Used data'!M176),1)))))</f>
        <v>1</v>
      </c>
      <c r="N176" s="11">
        <f>IF('Used data'!N176="Irrelevant",1,IF(AND(OR(I176="Motorway link",I176="Exit diverge",I176="Entrance merge"),'Used data'!N176&lt;3),1+(3-'Used data'!N176)*0.09333333,1))</f>
        <v>1</v>
      </c>
      <c r="O176" s="11">
        <f>IF('Used data'!N176="Irrelevant",1,IF(AND(OR(I176="Motorway link",I176="Exit diverge",I176="Entrance merge"),'Used data'!N176&lt;3),1+(3-'Used data'!N176)*0.19666667,1))</f>
        <v>1</v>
      </c>
      <c r="P176" s="11">
        <f>IF('Used data'!O176="Irrelevant",1,IF(AND(OR(I176="Motorway link",I176="Exit diverge",I176="Entrance merge"),'Used data'!O176&lt;3.00000001),1+(0.5-'Used data'!O176)*0.04,IF(AND(OR(I176="Exit ramp",I176="Entrance ramp"),'Used data'!O176&lt;3.00000001),1+(0.5-'Used data'!O176)*0.08,IF(OR(I176="Motorway link",I176="Exit diverge",I176="Entrance merge"),0.9,0.8))))</f>
        <v>1</v>
      </c>
      <c r="Q176" s="11">
        <f>IF('Used data'!P176="Irrelevant",1,IF(AND(OR(I176="Motorway link",I176="Exit diverge",I176="Entrance merge"),'Used data'!P176&lt;11.00000001),1+(5-'Used data'!P176)*0.01,0.94))</f>
        <v>1</v>
      </c>
      <c r="R176" s="11">
        <f>IF(OR('Used data'!Q176="Irrelevant",'Used data'!R176="Irrelevant",'Used data'!Q176="Straight"),1,IF(AND(OR(I176="Motorway link",I176="Exit diverge",I176="Entrance merge"),'Used data'!Q176&lt;4000),(EXP(0.1096*1746.5/'Used data'!Q176)/EXP(0.1096*1746.5/4000))*('Used data'!R176/1000)/G176+(G176-'Used data'!R176/1000)/G176,1))</f>
        <v>1</v>
      </c>
      <c r="S176" s="11">
        <f>IF(OR('Used data'!S176="Irrelevant",'Used data'!T176="Irrelevant",'Used data'!S176="Straight"),1,IF(AND(OR(I176="Motorway link",I176="Exit diverge",I176="Entrance merge"),'Used data'!S176&lt;4000),(EXP(0.1096*1746.5/'Used data'!S176)/EXP(0.1096*1746.5/4000))*('Used data'!T176/1000)/G176+(G176-'Used data'!T176/1000)/G176,1))</f>
        <v>1</v>
      </c>
      <c r="T176" s="11">
        <f>IF('Used data'!U176="Irrelevant",1,IF(AND(OR(I176="Motorway link",I176="Exit diverge",I176="Entrance merge",I176="Exit ramp",I176="Entrance ramp"),'Used data'!U176="Yes"),0.95,1))</f>
        <v>1</v>
      </c>
      <c r="U176" s="11">
        <f>IF('Used data'!U176="Irrelevant",1,IF(AND(OR(I176="Motorway link",I176="Exit diverge",I176="Entrance merge",I176="Exit ramp",I176="Entrance ramp"),'Used data'!U176="Yes"),0.96,1))</f>
        <v>1</v>
      </c>
      <c r="V176" s="11">
        <f>IF('Used data'!U176="Irrelevant",1,IF(AND(OR(I176="Motorway link",I176="Exit diverge",I176="Entrance merge",I176="Exit ramp",I176="Entrance ramp"),'Used data'!U176="Yes"),0.79,1))</f>
        <v>1</v>
      </c>
      <c r="W176" s="11">
        <f>IF('Used data'!U176="Irrelevant",1,IF(AND(OR(I176="Motorway link",I176="Exit diverge",I176="Entrance merge",I176="Exit ramp",I176="Entrance ramp"),'Used data'!U176="Yes"),0.94,1))</f>
        <v>1</v>
      </c>
      <c r="X176" s="11">
        <f>IF('Used data'!U176="Irrelevant",1,IF(AND(OR(I176="Motorway link",I176="Exit diverge",I176="Entrance merge",I176="Exit ramp",I176="Entrance ramp"),'Used data'!U176="Yes"),0.97,1))</f>
        <v>1</v>
      </c>
      <c r="Y176" s="11">
        <f>IF(AND(I176="Exit ramp",'Used data'!V176="2-curved diamond ramp"),1.32,IF(AND(I176="Exit ramp",'Used data'!V176="S-shaped ramp"),2.05,IF(AND(I176="Exit ramp",'Used data'!V176="U-shaped ramp"),4.11,IF(AND(I176="Exit ramp",'Used data'!V176="Flyover hook ramp"),5.15,IF(AND(I176="Exit ramp",'Used data'!V176="Directional ramp"),1.07,IF(AND(I176="Entrance ramp",'Used data'!V176="2-curved diamond ramp"),0.93,IF(AND(I176="Entrance ramp",'Used data'!V176="S-shaped ramp"),2.48,IF(AND(I176="Entrance ramp",'Used data'!V176="U-shaped ramp"),4.15,IF(AND(I176="Entrance ramp",'Used data'!V176="Flyover hook ramp"),5.26,IF(AND(I176="Entrance ramp",'Used data'!V176="Directional ramp"),1.42,1))))))))))</f>
        <v>1</v>
      </c>
      <c r="Z176" s="11">
        <f>IF(OR('Used data'!W176="Straight",'Used data'!W176="Irrelevant",'Used data'!X176="Irrelevant",'Used data'!Y176="Irrelevant"),1,1+1.545*1000/32.2*((('Used data'!Y176*3268/3600)/('Used data'!W176/0.306))^2)*('Used data'!X176/1000)/G176)</f>
        <v>1</v>
      </c>
      <c r="AA176" s="11">
        <f>IF(OR('Used data'!W176="Straight",'Used data'!W176="Irrelevant",'Used data'!X176="Irrelevant",'Used data'!Y176="Irrelevant"),1,1+1.961*1000/32.2*((('Used data'!Y176*3268/3600)/('Used data'!W176/0.306))^2)*('Used data'!X176/1000)/G176)</f>
        <v>1</v>
      </c>
      <c r="AB176" s="11">
        <f>IF(OR('Used data'!Z176="Straight",'Used data'!Z176="Irrelevant",'Used data'!AA176="Irrelevant",'Used data'!AB176="Irrelevant"),1,1+1.545*1000/32.2*((('Used data'!AB176*3268/3600)/('Used data'!Z176/0.306))^2)*('Used data'!AA176/1000)/G176)</f>
        <v>1</v>
      </c>
      <c r="AC176" s="11">
        <f>IF(OR('Used data'!Z176="Straight",'Used data'!Z176="Irrelevant",'Used data'!AA176="Irrelevant",'Used data'!AB176="Irrelevant"),1,1+1.961*1000/32.2*((('Used data'!AB176*3268/3600)/('Used data'!Z176/0.306))^2)*('Used data'!AA176/1000)/G176)</f>
        <v>1</v>
      </c>
      <c r="AD176" s="11">
        <f>IF(OR('Used data'!AC176="Irrelevant",'Used data'!AC176="No"),1,IF(AND('Used data'!AC176="Yes",OR('Used data'!Q176&lt;301,'Used data'!S176&lt;301)),1-(0.5*('Used data'!R176+'Used data'!T176)/('Used data'!G176*1000)),IF(AND('Used data'!AC176="Yes",OR('Used data'!Q176&lt;601,'Used data'!S176&lt;601)),1-(0.25*('Used data'!R176+'Used data'!T176)/('Used data'!G176*1000)),1)))</f>
        <v>1</v>
      </c>
      <c r="AE176" s="11">
        <f>IF(OR('Used data'!AC176="Irrelevant",'Used data'!AC176="No"),1,IF(AND('Used data'!AC176="Yes",OR('Used data'!Q176&lt;301,'Used data'!S176&lt;301)),1-(0.4*('Used data'!R176+'Used data'!T176)/('Used data'!G176*1000)),IF(AND('Used data'!AC176="Yes",OR('Used data'!Q176&lt;601,'Used data'!S176&lt;601)),1-(0.2*('Used data'!R176+'Used data'!T176)/('Used data'!G176*1000)),1)))</f>
        <v>1</v>
      </c>
      <c r="AF176" s="11">
        <f>IF('Used data'!AD176="110 kph",0.79,1)</f>
        <v>1</v>
      </c>
      <c r="AG176" s="11">
        <f>IF('Used data'!AD176="110 kph",0.94,1)</f>
        <v>1</v>
      </c>
      <c r="AH176" s="11">
        <f>IF('Used data'!AD176="110 kph",0.66,1)</f>
        <v>1</v>
      </c>
      <c r="AI176" s="11">
        <f>IF('Used data'!AD176="110 kph",0.82,1)</f>
        <v>1</v>
      </c>
      <c r="AJ176" s="11">
        <f>IF(AND('Used data'!AE176="Yes",I176="Entrance merge"),0.65*'Used data'!AF176+1-'Used data'!AF176,1)</f>
        <v>1</v>
      </c>
      <c r="AK176" s="12" t="str">
        <f t="shared" si="14"/>
        <v/>
      </c>
      <c r="AL176" s="12" t="str">
        <f t="shared" si="15"/>
        <v/>
      </c>
      <c r="AM176" s="12" t="str">
        <f t="shared" si="16"/>
        <v/>
      </c>
      <c r="AN176" s="12" t="str">
        <f t="shared" si="17"/>
        <v/>
      </c>
      <c r="AO176" s="12" t="str">
        <f t="shared" si="18"/>
        <v/>
      </c>
      <c r="AP176" s="12" t="str">
        <f t="shared" si="19"/>
        <v/>
      </c>
      <c r="AQ176" s="4" t="str">
        <f t="shared" si="20"/>
        <v/>
      </c>
    </row>
    <row r="177" spans="1:43" x14ac:dyDescent="0.3">
      <c r="A177" s="4" t="str">
        <f>IF('Input data'!A192="","",'Input data'!A192)</f>
        <v/>
      </c>
      <c r="B177" s="4" t="str">
        <f>IF('Input data'!B192="","",'Input data'!B192)</f>
        <v/>
      </c>
      <c r="C177" s="4" t="str">
        <f>IF('Input data'!C192="","",'Input data'!C192)</f>
        <v/>
      </c>
      <c r="D177" s="4" t="str">
        <f>IF('Input data'!D192="","",'Input data'!D192)</f>
        <v/>
      </c>
      <c r="E177" s="4" t="str">
        <f>IF('Input data'!E192="","",'Input data'!E192)</f>
        <v/>
      </c>
      <c r="F177" s="4" t="str">
        <f>IF('Input data'!F192="","",'Input data'!F192)</f>
        <v/>
      </c>
      <c r="G177" s="4">
        <f>IF('Input data'!G192="","",'Input data'!G192)</f>
        <v>0</v>
      </c>
      <c r="H177" s="4" t="str">
        <f>IF('Input data'!H192&gt;0.5,'Input data'!H192,"")</f>
        <v/>
      </c>
      <c r="I177" s="4" t="str">
        <f>IF('Input data'!I192="","",'Input data'!I192)</f>
        <v/>
      </c>
      <c r="J177" s="11">
        <f>IF('Used data'!J177="Irrelevant",1,IF('Used data'!J177&gt;3,1.2,1))</f>
        <v>1</v>
      </c>
      <c r="K177" s="11">
        <f>IF('Used data'!K177="Irrelevant",1,IF(AND(OR(I177="Motorway link",I177="Exit diverge",I177="Entrance merge"),'Used data'!K177&lt;3.5),1+(3.5-'Used data'!K177)*0.12,IF(AND(OR(I177="Exit ramp",I177="Entrance ramp"),'Used data'!K177&lt;3.5),1+(3.5-'Used data'!K177)*0.16,1)))</f>
        <v>1</v>
      </c>
      <c r="L177" s="11">
        <f>IF('Used data'!L177="Irrelevant",1,IF(AND('Used data'!L177="Yes",'Used data'!J177=2),0.6*'Used data'!M177+(1-'Used data'!M177),IF(AND('Used data'!L177="Yes",'Used data'!J177=3),0.7*'Used data'!M177+(1-'Used data'!M177),IF(AND('Used data'!L177="Yes",'Used data'!J177=4),0.76*'Used data'!M177+(1-'Used data'!M177),IF(AND('Used data'!L177="Yes",'Used data'!J177&gt;4.99999999),0.8*'Used data'!M177+(1-'Used data'!M177),1)))))</f>
        <v>1</v>
      </c>
      <c r="M177" s="11">
        <f>IF('Used data'!L177="Irrelevant",1,IF(AND('Used data'!L177="Yes",'Used data'!J177=2),0.8*'Used data'!M177+(1-'Used data'!M177),IF(AND('Used data'!L177="Yes",'Used data'!J177=3),0.85*'Used data'!M177+(1-'Used data'!M177),IF(AND('Used data'!L177="Yes",'Used data'!J177=4),0.88*'Used data'!M177+(1-'Used data'!M177),IF(AND('Used data'!L177="Yes",'Used data'!J177&gt;4.99999999),0.9*'Used data'!M177+(1-'Used data'!M177),1)))))</f>
        <v>1</v>
      </c>
      <c r="N177" s="11">
        <f>IF('Used data'!N177="Irrelevant",1,IF(AND(OR(I177="Motorway link",I177="Exit diverge",I177="Entrance merge"),'Used data'!N177&lt;3),1+(3-'Used data'!N177)*0.09333333,1))</f>
        <v>1</v>
      </c>
      <c r="O177" s="11">
        <f>IF('Used data'!N177="Irrelevant",1,IF(AND(OR(I177="Motorway link",I177="Exit diverge",I177="Entrance merge"),'Used data'!N177&lt;3),1+(3-'Used data'!N177)*0.19666667,1))</f>
        <v>1</v>
      </c>
      <c r="P177" s="11">
        <f>IF('Used data'!O177="Irrelevant",1,IF(AND(OR(I177="Motorway link",I177="Exit diverge",I177="Entrance merge"),'Used data'!O177&lt;3.00000001),1+(0.5-'Used data'!O177)*0.04,IF(AND(OR(I177="Exit ramp",I177="Entrance ramp"),'Used data'!O177&lt;3.00000001),1+(0.5-'Used data'!O177)*0.08,IF(OR(I177="Motorway link",I177="Exit diverge",I177="Entrance merge"),0.9,0.8))))</f>
        <v>1</v>
      </c>
      <c r="Q177" s="11">
        <f>IF('Used data'!P177="Irrelevant",1,IF(AND(OR(I177="Motorway link",I177="Exit diverge",I177="Entrance merge"),'Used data'!P177&lt;11.00000001),1+(5-'Used data'!P177)*0.01,0.94))</f>
        <v>1</v>
      </c>
      <c r="R177" s="11">
        <f>IF(OR('Used data'!Q177="Irrelevant",'Used data'!R177="Irrelevant",'Used data'!Q177="Straight"),1,IF(AND(OR(I177="Motorway link",I177="Exit diverge",I177="Entrance merge"),'Used data'!Q177&lt;4000),(EXP(0.1096*1746.5/'Used data'!Q177)/EXP(0.1096*1746.5/4000))*('Used data'!R177/1000)/G177+(G177-'Used data'!R177/1000)/G177,1))</f>
        <v>1</v>
      </c>
      <c r="S177" s="11">
        <f>IF(OR('Used data'!S177="Irrelevant",'Used data'!T177="Irrelevant",'Used data'!S177="Straight"),1,IF(AND(OR(I177="Motorway link",I177="Exit diverge",I177="Entrance merge"),'Used data'!S177&lt;4000),(EXP(0.1096*1746.5/'Used data'!S177)/EXP(0.1096*1746.5/4000))*('Used data'!T177/1000)/G177+(G177-'Used data'!T177/1000)/G177,1))</f>
        <v>1</v>
      </c>
      <c r="T177" s="11">
        <f>IF('Used data'!U177="Irrelevant",1,IF(AND(OR(I177="Motorway link",I177="Exit diverge",I177="Entrance merge",I177="Exit ramp",I177="Entrance ramp"),'Used data'!U177="Yes"),0.95,1))</f>
        <v>1</v>
      </c>
      <c r="U177" s="11">
        <f>IF('Used data'!U177="Irrelevant",1,IF(AND(OR(I177="Motorway link",I177="Exit diverge",I177="Entrance merge",I177="Exit ramp",I177="Entrance ramp"),'Used data'!U177="Yes"),0.96,1))</f>
        <v>1</v>
      </c>
      <c r="V177" s="11">
        <f>IF('Used data'!U177="Irrelevant",1,IF(AND(OR(I177="Motorway link",I177="Exit diverge",I177="Entrance merge",I177="Exit ramp",I177="Entrance ramp"),'Used data'!U177="Yes"),0.79,1))</f>
        <v>1</v>
      </c>
      <c r="W177" s="11">
        <f>IF('Used data'!U177="Irrelevant",1,IF(AND(OR(I177="Motorway link",I177="Exit diverge",I177="Entrance merge",I177="Exit ramp",I177="Entrance ramp"),'Used data'!U177="Yes"),0.94,1))</f>
        <v>1</v>
      </c>
      <c r="X177" s="11">
        <f>IF('Used data'!U177="Irrelevant",1,IF(AND(OR(I177="Motorway link",I177="Exit diverge",I177="Entrance merge",I177="Exit ramp",I177="Entrance ramp"),'Used data'!U177="Yes"),0.97,1))</f>
        <v>1</v>
      </c>
      <c r="Y177" s="11">
        <f>IF(AND(I177="Exit ramp",'Used data'!V177="2-curved diamond ramp"),1.32,IF(AND(I177="Exit ramp",'Used data'!V177="S-shaped ramp"),2.05,IF(AND(I177="Exit ramp",'Used data'!V177="U-shaped ramp"),4.11,IF(AND(I177="Exit ramp",'Used data'!V177="Flyover hook ramp"),5.15,IF(AND(I177="Exit ramp",'Used data'!V177="Directional ramp"),1.07,IF(AND(I177="Entrance ramp",'Used data'!V177="2-curved diamond ramp"),0.93,IF(AND(I177="Entrance ramp",'Used data'!V177="S-shaped ramp"),2.48,IF(AND(I177="Entrance ramp",'Used data'!V177="U-shaped ramp"),4.15,IF(AND(I177="Entrance ramp",'Used data'!V177="Flyover hook ramp"),5.26,IF(AND(I177="Entrance ramp",'Used data'!V177="Directional ramp"),1.42,1))))))))))</f>
        <v>1</v>
      </c>
      <c r="Z177" s="11">
        <f>IF(OR('Used data'!W177="Straight",'Used data'!W177="Irrelevant",'Used data'!X177="Irrelevant",'Used data'!Y177="Irrelevant"),1,1+1.545*1000/32.2*((('Used data'!Y177*3268/3600)/('Used data'!W177/0.306))^2)*('Used data'!X177/1000)/G177)</f>
        <v>1</v>
      </c>
      <c r="AA177" s="11">
        <f>IF(OR('Used data'!W177="Straight",'Used data'!W177="Irrelevant",'Used data'!X177="Irrelevant",'Used data'!Y177="Irrelevant"),1,1+1.961*1000/32.2*((('Used data'!Y177*3268/3600)/('Used data'!W177/0.306))^2)*('Used data'!X177/1000)/G177)</f>
        <v>1</v>
      </c>
      <c r="AB177" s="11">
        <f>IF(OR('Used data'!Z177="Straight",'Used data'!Z177="Irrelevant",'Used data'!AA177="Irrelevant",'Used data'!AB177="Irrelevant"),1,1+1.545*1000/32.2*((('Used data'!AB177*3268/3600)/('Used data'!Z177/0.306))^2)*('Used data'!AA177/1000)/G177)</f>
        <v>1</v>
      </c>
      <c r="AC177" s="11">
        <f>IF(OR('Used data'!Z177="Straight",'Used data'!Z177="Irrelevant",'Used data'!AA177="Irrelevant",'Used data'!AB177="Irrelevant"),1,1+1.961*1000/32.2*((('Used data'!AB177*3268/3600)/('Used data'!Z177/0.306))^2)*('Used data'!AA177/1000)/G177)</f>
        <v>1</v>
      </c>
      <c r="AD177" s="11">
        <f>IF(OR('Used data'!AC177="Irrelevant",'Used data'!AC177="No"),1,IF(AND('Used data'!AC177="Yes",OR('Used data'!Q177&lt;301,'Used data'!S177&lt;301)),1-(0.5*('Used data'!R177+'Used data'!T177)/('Used data'!G177*1000)),IF(AND('Used data'!AC177="Yes",OR('Used data'!Q177&lt;601,'Used data'!S177&lt;601)),1-(0.25*('Used data'!R177+'Used data'!T177)/('Used data'!G177*1000)),1)))</f>
        <v>1</v>
      </c>
      <c r="AE177" s="11">
        <f>IF(OR('Used data'!AC177="Irrelevant",'Used data'!AC177="No"),1,IF(AND('Used data'!AC177="Yes",OR('Used data'!Q177&lt;301,'Used data'!S177&lt;301)),1-(0.4*('Used data'!R177+'Used data'!T177)/('Used data'!G177*1000)),IF(AND('Used data'!AC177="Yes",OR('Used data'!Q177&lt;601,'Used data'!S177&lt;601)),1-(0.2*('Used data'!R177+'Used data'!T177)/('Used data'!G177*1000)),1)))</f>
        <v>1</v>
      </c>
      <c r="AF177" s="11">
        <f>IF('Used data'!AD177="110 kph",0.79,1)</f>
        <v>1</v>
      </c>
      <c r="AG177" s="11">
        <f>IF('Used data'!AD177="110 kph",0.94,1)</f>
        <v>1</v>
      </c>
      <c r="AH177" s="11">
        <f>IF('Used data'!AD177="110 kph",0.66,1)</f>
        <v>1</v>
      </c>
      <c r="AI177" s="11">
        <f>IF('Used data'!AD177="110 kph",0.82,1)</f>
        <v>1</v>
      </c>
      <c r="AJ177" s="11">
        <f>IF(AND('Used data'!AE177="Yes",I177="Entrance merge"),0.65*'Used data'!AF177+1-'Used data'!AF177,1)</f>
        <v>1</v>
      </c>
      <c r="AK177" s="12" t="str">
        <f t="shared" si="14"/>
        <v/>
      </c>
      <c r="AL177" s="12" t="str">
        <f t="shared" si="15"/>
        <v/>
      </c>
      <c r="AM177" s="12" t="str">
        <f t="shared" si="16"/>
        <v/>
      </c>
      <c r="AN177" s="12" t="str">
        <f t="shared" si="17"/>
        <v/>
      </c>
      <c r="AO177" s="12" t="str">
        <f t="shared" si="18"/>
        <v/>
      </c>
      <c r="AP177" s="12" t="str">
        <f t="shared" si="19"/>
        <v/>
      </c>
      <c r="AQ177" s="4" t="str">
        <f t="shared" si="20"/>
        <v/>
      </c>
    </row>
    <row r="178" spans="1:43" x14ac:dyDescent="0.3">
      <c r="A178" s="4" t="str">
        <f>IF('Input data'!A193="","",'Input data'!A193)</f>
        <v/>
      </c>
      <c r="B178" s="4" t="str">
        <f>IF('Input data'!B193="","",'Input data'!B193)</f>
        <v/>
      </c>
      <c r="C178" s="4" t="str">
        <f>IF('Input data'!C193="","",'Input data'!C193)</f>
        <v/>
      </c>
      <c r="D178" s="4" t="str">
        <f>IF('Input data'!D193="","",'Input data'!D193)</f>
        <v/>
      </c>
      <c r="E178" s="4" t="str">
        <f>IF('Input data'!E193="","",'Input data'!E193)</f>
        <v/>
      </c>
      <c r="F178" s="4" t="str">
        <f>IF('Input data'!F193="","",'Input data'!F193)</f>
        <v/>
      </c>
      <c r="G178" s="4">
        <f>IF('Input data'!G193="","",'Input data'!G193)</f>
        <v>0</v>
      </c>
      <c r="H178" s="4" t="str">
        <f>IF('Input data'!H193&gt;0.5,'Input data'!H193,"")</f>
        <v/>
      </c>
      <c r="I178" s="4" t="str">
        <f>IF('Input data'!I193="","",'Input data'!I193)</f>
        <v/>
      </c>
      <c r="J178" s="11">
        <f>IF('Used data'!J178="Irrelevant",1,IF('Used data'!J178&gt;3,1.2,1))</f>
        <v>1</v>
      </c>
      <c r="K178" s="11">
        <f>IF('Used data'!K178="Irrelevant",1,IF(AND(OR(I178="Motorway link",I178="Exit diverge",I178="Entrance merge"),'Used data'!K178&lt;3.5),1+(3.5-'Used data'!K178)*0.12,IF(AND(OR(I178="Exit ramp",I178="Entrance ramp"),'Used data'!K178&lt;3.5),1+(3.5-'Used data'!K178)*0.16,1)))</f>
        <v>1</v>
      </c>
      <c r="L178" s="11">
        <f>IF('Used data'!L178="Irrelevant",1,IF(AND('Used data'!L178="Yes",'Used data'!J178=2),0.6*'Used data'!M178+(1-'Used data'!M178),IF(AND('Used data'!L178="Yes",'Used data'!J178=3),0.7*'Used data'!M178+(1-'Used data'!M178),IF(AND('Used data'!L178="Yes",'Used data'!J178=4),0.76*'Used data'!M178+(1-'Used data'!M178),IF(AND('Used data'!L178="Yes",'Used data'!J178&gt;4.99999999),0.8*'Used data'!M178+(1-'Used data'!M178),1)))))</f>
        <v>1</v>
      </c>
      <c r="M178" s="11">
        <f>IF('Used data'!L178="Irrelevant",1,IF(AND('Used data'!L178="Yes",'Used data'!J178=2),0.8*'Used data'!M178+(1-'Used data'!M178),IF(AND('Used data'!L178="Yes",'Used data'!J178=3),0.85*'Used data'!M178+(1-'Used data'!M178),IF(AND('Used data'!L178="Yes",'Used data'!J178=4),0.88*'Used data'!M178+(1-'Used data'!M178),IF(AND('Used data'!L178="Yes",'Used data'!J178&gt;4.99999999),0.9*'Used data'!M178+(1-'Used data'!M178),1)))))</f>
        <v>1</v>
      </c>
      <c r="N178" s="11">
        <f>IF('Used data'!N178="Irrelevant",1,IF(AND(OR(I178="Motorway link",I178="Exit diverge",I178="Entrance merge"),'Used data'!N178&lt;3),1+(3-'Used data'!N178)*0.09333333,1))</f>
        <v>1</v>
      </c>
      <c r="O178" s="11">
        <f>IF('Used data'!N178="Irrelevant",1,IF(AND(OR(I178="Motorway link",I178="Exit diverge",I178="Entrance merge"),'Used data'!N178&lt;3),1+(3-'Used data'!N178)*0.19666667,1))</f>
        <v>1</v>
      </c>
      <c r="P178" s="11">
        <f>IF('Used data'!O178="Irrelevant",1,IF(AND(OR(I178="Motorway link",I178="Exit diverge",I178="Entrance merge"),'Used data'!O178&lt;3.00000001),1+(0.5-'Used data'!O178)*0.04,IF(AND(OR(I178="Exit ramp",I178="Entrance ramp"),'Used data'!O178&lt;3.00000001),1+(0.5-'Used data'!O178)*0.08,IF(OR(I178="Motorway link",I178="Exit diverge",I178="Entrance merge"),0.9,0.8))))</f>
        <v>1</v>
      </c>
      <c r="Q178" s="11">
        <f>IF('Used data'!P178="Irrelevant",1,IF(AND(OR(I178="Motorway link",I178="Exit diverge",I178="Entrance merge"),'Used data'!P178&lt;11.00000001),1+(5-'Used data'!P178)*0.01,0.94))</f>
        <v>1</v>
      </c>
      <c r="R178" s="11">
        <f>IF(OR('Used data'!Q178="Irrelevant",'Used data'!R178="Irrelevant",'Used data'!Q178="Straight"),1,IF(AND(OR(I178="Motorway link",I178="Exit diverge",I178="Entrance merge"),'Used data'!Q178&lt;4000),(EXP(0.1096*1746.5/'Used data'!Q178)/EXP(0.1096*1746.5/4000))*('Used data'!R178/1000)/G178+(G178-'Used data'!R178/1000)/G178,1))</f>
        <v>1</v>
      </c>
      <c r="S178" s="11">
        <f>IF(OR('Used data'!S178="Irrelevant",'Used data'!T178="Irrelevant",'Used data'!S178="Straight"),1,IF(AND(OR(I178="Motorway link",I178="Exit diverge",I178="Entrance merge"),'Used data'!S178&lt;4000),(EXP(0.1096*1746.5/'Used data'!S178)/EXP(0.1096*1746.5/4000))*('Used data'!T178/1000)/G178+(G178-'Used data'!T178/1000)/G178,1))</f>
        <v>1</v>
      </c>
      <c r="T178" s="11">
        <f>IF('Used data'!U178="Irrelevant",1,IF(AND(OR(I178="Motorway link",I178="Exit diverge",I178="Entrance merge",I178="Exit ramp",I178="Entrance ramp"),'Used data'!U178="Yes"),0.95,1))</f>
        <v>1</v>
      </c>
      <c r="U178" s="11">
        <f>IF('Used data'!U178="Irrelevant",1,IF(AND(OR(I178="Motorway link",I178="Exit diverge",I178="Entrance merge",I178="Exit ramp",I178="Entrance ramp"),'Used data'!U178="Yes"),0.96,1))</f>
        <v>1</v>
      </c>
      <c r="V178" s="11">
        <f>IF('Used data'!U178="Irrelevant",1,IF(AND(OR(I178="Motorway link",I178="Exit diverge",I178="Entrance merge",I178="Exit ramp",I178="Entrance ramp"),'Used data'!U178="Yes"),0.79,1))</f>
        <v>1</v>
      </c>
      <c r="W178" s="11">
        <f>IF('Used data'!U178="Irrelevant",1,IF(AND(OR(I178="Motorway link",I178="Exit diverge",I178="Entrance merge",I178="Exit ramp",I178="Entrance ramp"),'Used data'!U178="Yes"),0.94,1))</f>
        <v>1</v>
      </c>
      <c r="X178" s="11">
        <f>IF('Used data'!U178="Irrelevant",1,IF(AND(OR(I178="Motorway link",I178="Exit diverge",I178="Entrance merge",I178="Exit ramp",I178="Entrance ramp"),'Used data'!U178="Yes"),0.97,1))</f>
        <v>1</v>
      </c>
      <c r="Y178" s="11">
        <f>IF(AND(I178="Exit ramp",'Used data'!V178="2-curved diamond ramp"),1.32,IF(AND(I178="Exit ramp",'Used data'!V178="S-shaped ramp"),2.05,IF(AND(I178="Exit ramp",'Used data'!V178="U-shaped ramp"),4.11,IF(AND(I178="Exit ramp",'Used data'!V178="Flyover hook ramp"),5.15,IF(AND(I178="Exit ramp",'Used data'!V178="Directional ramp"),1.07,IF(AND(I178="Entrance ramp",'Used data'!V178="2-curved diamond ramp"),0.93,IF(AND(I178="Entrance ramp",'Used data'!V178="S-shaped ramp"),2.48,IF(AND(I178="Entrance ramp",'Used data'!V178="U-shaped ramp"),4.15,IF(AND(I178="Entrance ramp",'Used data'!V178="Flyover hook ramp"),5.26,IF(AND(I178="Entrance ramp",'Used data'!V178="Directional ramp"),1.42,1))))))))))</f>
        <v>1</v>
      </c>
      <c r="Z178" s="11">
        <f>IF(OR('Used data'!W178="Straight",'Used data'!W178="Irrelevant",'Used data'!X178="Irrelevant",'Used data'!Y178="Irrelevant"),1,1+1.545*1000/32.2*((('Used data'!Y178*3268/3600)/('Used data'!W178/0.306))^2)*('Used data'!X178/1000)/G178)</f>
        <v>1</v>
      </c>
      <c r="AA178" s="11">
        <f>IF(OR('Used data'!W178="Straight",'Used data'!W178="Irrelevant",'Used data'!X178="Irrelevant",'Used data'!Y178="Irrelevant"),1,1+1.961*1000/32.2*((('Used data'!Y178*3268/3600)/('Used data'!W178/0.306))^2)*('Used data'!X178/1000)/G178)</f>
        <v>1</v>
      </c>
      <c r="AB178" s="11">
        <f>IF(OR('Used data'!Z178="Straight",'Used data'!Z178="Irrelevant",'Used data'!AA178="Irrelevant",'Used data'!AB178="Irrelevant"),1,1+1.545*1000/32.2*((('Used data'!AB178*3268/3600)/('Used data'!Z178/0.306))^2)*('Used data'!AA178/1000)/G178)</f>
        <v>1</v>
      </c>
      <c r="AC178" s="11">
        <f>IF(OR('Used data'!Z178="Straight",'Used data'!Z178="Irrelevant",'Used data'!AA178="Irrelevant",'Used data'!AB178="Irrelevant"),1,1+1.961*1000/32.2*((('Used data'!AB178*3268/3600)/('Used data'!Z178/0.306))^2)*('Used data'!AA178/1000)/G178)</f>
        <v>1</v>
      </c>
      <c r="AD178" s="11">
        <f>IF(OR('Used data'!AC178="Irrelevant",'Used data'!AC178="No"),1,IF(AND('Used data'!AC178="Yes",OR('Used data'!Q178&lt;301,'Used data'!S178&lt;301)),1-(0.5*('Used data'!R178+'Used data'!T178)/('Used data'!G178*1000)),IF(AND('Used data'!AC178="Yes",OR('Used data'!Q178&lt;601,'Used data'!S178&lt;601)),1-(0.25*('Used data'!R178+'Used data'!T178)/('Used data'!G178*1000)),1)))</f>
        <v>1</v>
      </c>
      <c r="AE178" s="11">
        <f>IF(OR('Used data'!AC178="Irrelevant",'Used data'!AC178="No"),1,IF(AND('Used data'!AC178="Yes",OR('Used data'!Q178&lt;301,'Used data'!S178&lt;301)),1-(0.4*('Used data'!R178+'Used data'!T178)/('Used data'!G178*1000)),IF(AND('Used data'!AC178="Yes",OR('Used data'!Q178&lt;601,'Used data'!S178&lt;601)),1-(0.2*('Used data'!R178+'Used data'!T178)/('Used data'!G178*1000)),1)))</f>
        <v>1</v>
      </c>
      <c r="AF178" s="11">
        <f>IF('Used data'!AD178="110 kph",0.79,1)</f>
        <v>1</v>
      </c>
      <c r="AG178" s="11">
        <f>IF('Used data'!AD178="110 kph",0.94,1)</f>
        <v>1</v>
      </c>
      <c r="AH178" s="11">
        <f>IF('Used data'!AD178="110 kph",0.66,1)</f>
        <v>1</v>
      </c>
      <c r="AI178" s="11">
        <f>IF('Used data'!AD178="110 kph",0.82,1)</f>
        <v>1</v>
      </c>
      <c r="AJ178" s="11">
        <f>IF(AND('Used data'!AE178="Yes",I178="Entrance merge"),0.65*'Used data'!AF178+1-'Used data'!AF178,1)</f>
        <v>1</v>
      </c>
      <c r="AK178" s="12" t="str">
        <f t="shared" si="14"/>
        <v/>
      </c>
      <c r="AL178" s="12" t="str">
        <f t="shared" si="15"/>
        <v/>
      </c>
      <c r="AM178" s="12" t="str">
        <f t="shared" si="16"/>
        <v/>
      </c>
      <c r="AN178" s="12" t="str">
        <f t="shared" si="17"/>
        <v/>
      </c>
      <c r="AO178" s="12" t="str">
        <f t="shared" si="18"/>
        <v/>
      </c>
      <c r="AP178" s="12" t="str">
        <f t="shared" si="19"/>
        <v/>
      </c>
      <c r="AQ178" s="4" t="str">
        <f t="shared" si="20"/>
        <v/>
      </c>
    </row>
    <row r="179" spans="1:43" x14ac:dyDescent="0.3">
      <c r="A179" s="4" t="str">
        <f>IF('Input data'!A194="","",'Input data'!A194)</f>
        <v/>
      </c>
      <c r="B179" s="4" t="str">
        <f>IF('Input data'!B194="","",'Input data'!B194)</f>
        <v/>
      </c>
      <c r="C179" s="4" t="str">
        <f>IF('Input data'!C194="","",'Input data'!C194)</f>
        <v/>
      </c>
      <c r="D179" s="4" t="str">
        <f>IF('Input data'!D194="","",'Input data'!D194)</f>
        <v/>
      </c>
      <c r="E179" s="4" t="str">
        <f>IF('Input data'!E194="","",'Input data'!E194)</f>
        <v/>
      </c>
      <c r="F179" s="4" t="str">
        <f>IF('Input data'!F194="","",'Input data'!F194)</f>
        <v/>
      </c>
      <c r="G179" s="4">
        <f>IF('Input data'!G194="","",'Input data'!G194)</f>
        <v>0</v>
      </c>
      <c r="H179" s="4" t="str">
        <f>IF('Input data'!H194&gt;0.5,'Input data'!H194,"")</f>
        <v/>
      </c>
      <c r="I179" s="4" t="str">
        <f>IF('Input data'!I194="","",'Input data'!I194)</f>
        <v/>
      </c>
      <c r="J179" s="11">
        <f>IF('Used data'!J179="Irrelevant",1,IF('Used data'!J179&gt;3,1.2,1))</f>
        <v>1</v>
      </c>
      <c r="K179" s="11">
        <f>IF('Used data'!K179="Irrelevant",1,IF(AND(OR(I179="Motorway link",I179="Exit diverge",I179="Entrance merge"),'Used data'!K179&lt;3.5),1+(3.5-'Used data'!K179)*0.12,IF(AND(OR(I179="Exit ramp",I179="Entrance ramp"),'Used data'!K179&lt;3.5),1+(3.5-'Used data'!K179)*0.16,1)))</f>
        <v>1</v>
      </c>
      <c r="L179" s="11">
        <f>IF('Used data'!L179="Irrelevant",1,IF(AND('Used data'!L179="Yes",'Used data'!J179=2),0.6*'Used data'!M179+(1-'Used data'!M179),IF(AND('Used data'!L179="Yes",'Used data'!J179=3),0.7*'Used data'!M179+(1-'Used data'!M179),IF(AND('Used data'!L179="Yes",'Used data'!J179=4),0.76*'Used data'!M179+(1-'Used data'!M179),IF(AND('Used data'!L179="Yes",'Used data'!J179&gt;4.99999999),0.8*'Used data'!M179+(1-'Used data'!M179),1)))))</f>
        <v>1</v>
      </c>
      <c r="M179" s="11">
        <f>IF('Used data'!L179="Irrelevant",1,IF(AND('Used data'!L179="Yes",'Used data'!J179=2),0.8*'Used data'!M179+(1-'Used data'!M179),IF(AND('Used data'!L179="Yes",'Used data'!J179=3),0.85*'Used data'!M179+(1-'Used data'!M179),IF(AND('Used data'!L179="Yes",'Used data'!J179=4),0.88*'Used data'!M179+(1-'Used data'!M179),IF(AND('Used data'!L179="Yes",'Used data'!J179&gt;4.99999999),0.9*'Used data'!M179+(1-'Used data'!M179),1)))))</f>
        <v>1</v>
      </c>
      <c r="N179" s="11">
        <f>IF('Used data'!N179="Irrelevant",1,IF(AND(OR(I179="Motorway link",I179="Exit diverge",I179="Entrance merge"),'Used data'!N179&lt;3),1+(3-'Used data'!N179)*0.09333333,1))</f>
        <v>1</v>
      </c>
      <c r="O179" s="11">
        <f>IF('Used data'!N179="Irrelevant",1,IF(AND(OR(I179="Motorway link",I179="Exit diverge",I179="Entrance merge"),'Used data'!N179&lt;3),1+(3-'Used data'!N179)*0.19666667,1))</f>
        <v>1</v>
      </c>
      <c r="P179" s="11">
        <f>IF('Used data'!O179="Irrelevant",1,IF(AND(OR(I179="Motorway link",I179="Exit diverge",I179="Entrance merge"),'Used data'!O179&lt;3.00000001),1+(0.5-'Used data'!O179)*0.04,IF(AND(OR(I179="Exit ramp",I179="Entrance ramp"),'Used data'!O179&lt;3.00000001),1+(0.5-'Used data'!O179)*0.08,IF(OR(I179="Motorway link",I179="Exit diverge",I179="Entrance merge"),0.9,0.8))))</f>
        <v>1</v>
      </c>
      <c r="Q179" s="11">
        <f>IF('Used data'!P179="Irrelevant",1,IF(AND(OR(I179="Motorway link",I179="Exit diverge",I179="Entrance merge"),'Used data'!P179&lt;11.00000001),1+(5-'Used data'!P179)*0.01,0.94))</f>
        <v>1</v>
      </c>
      <c r="R179" s="11">
        <f>IF(OR('Used data'!Q179="Irrelevant",'Used data'!R179="Irrelevant",'Used data'!Q179="Straight"),1,IF(AND(OR(I179="Motorway link",I179="Exit diverge",I179="Entrance merge"),'Used data'!Q179&lt;4000),(EXP(0.1096*1746.5/'Used data'!Q179)/EXP(0.1096*1746.5/4000))*('Used data'!R179/1000)/G179+(G179-'Used data'!R179/1000)/G179,1))</f>
        <v>1</v>
      </c>
      <c r="S179" s="11">
        <f>IF(OR('Used data'!S179="Irrelevant",'Used data'!T179="Irrelevant",'Used data'!S179="Straight"),1,IF(AND(OR(I179="Motorway link",I179="Exit diverge",I179="Entrance merge"),'Used data'!S179&lt;4000),(EXP(0.1096*1746.5/'Used data'!S179)/EXP(0.1096*1746.5/4000))*('Used data'!T179/1000)/G179+(G179-'Used data'!T179/1000)/G179,1))</f>
        <v>1</v>
      </c>
      <c r="T179" s="11">
        <f>IF('Used data'!U179="Irrelevant",1,IF(AND(OR(I179="Motorway link",I179="Exit diverge",I179="Entrance merge",I179="Exit ramp",I179="Entrance ramp"),'Used data'!U179="Yes"),0.95,1))</f>
        <v>1</v>
      </c>
      <c r="U179" s="11">
        <f>IF('Used data'!U179="Irrelevant",1,IF(AND(OR(I179="Motorway link",I179="Exit diverge",I179="Entrance merge",I179="Exit ramp",I179="Entrance ramp"),'Used data'!U179="Yes"),0.96,1))</f>
        <v>1</v>
      </c>
      <c r="V179" s="11">
        <f>IF('Used data'!U179="Irrelevant",1,IF(AND(OR(I179="Motorway link",I179="Exit diverge",I179="Entrance merge",I179="Exit ramp",I179="Entrance ramp"),'Used data'!U179="Yes"),0.79,1))</f>
        <v>1</v>
      </c>
      <c r="W179" s="11">
        <f>IF('Used data'!U179="Irrelevant",1,IF(AND(OR(I179="Motorway link",I179="Exit diverge",I179="Entrance merge",I179="Exit ramp",I179="Entrance ramp"),'Used data'!U179="Yes"),0.94,1))</f>
        <v>1</v>
      </c>
      <c r="X179" s="11">
        <f>IF('Used data'!U179="Irrelevant",1,IF(AND(OR(I179="Motorway link",I179="Exit diverge",I179="Entrance merge",I179="Exit ramp",I179="Entrance ramp"),'Used data'!U179="Yes"),0.97,1))</f>
        <v>1</v>
      </c>
      <c r="Y179" s="11">
        <f>IF(AND(I179="Exit ramp",'Used data'!V179="2-curved diamond ramp"),1.32,IF(AND(I179="Exit ramp",'Used data'!V179="S-shaped ramp"),2.05,IF(AND(I179="Exit ramp",'Used data'!V179="U-shaped ramp"),4.11,IF(AND(I179="Exit ramp",'Used data'!V179="Flyover hook ramp"),5.15,IF(AND(I179="Exit ramp",'Used data'!V179="Directional ramp"),1.07,IF(AND(I179="Entrance ramp",'Used data'!V179="2-curved diamond ramp"),0.93,IF(AND(I179="Entrance ramp",'Used data'!V179="S-shaped ramp"),2.48,IF(AND(I179="Entrance ramp",'Used data'!V179="U-shaped ramp"),4.15,IF(AND(I179="Entrance ramp",'Used data'!V179="Flyover hook ramp"),5.26,IF(AND(I179="Entrance ramp",'Used data'!V179="Directional ramp"),1.42,1))))))))))</f>
        <v>1</v>
      </c>
      <c r="Z179" s="11">
        <f>IF(OR('Used data'!W179="Straight",'Used data'!W179="Irrelevant",'Used data'!X179="Irrelevant",'Used data'!Y179="Irrelevant"),1,1+1.545*1000/32.2*((('Used data'!Y179*3268/3600)/('Used data'!W179/0.306))^2)*('Used data'!X179/1000)/G179)</f>
        <v>1</v>
      </c>
      <c r="AA179" s="11">
        <f>IF(OR('Used data'!W179="Straight",'Used data'!W179="Irrelevant",'Used data'!X179="Irrelevant",'Used data'!Y179="Irrelevant"),1,1+1.961*1000/32.2*((('Used data'!Y179*3268/3600)/('Used data'!W179/0.306))^2)*('Used data'!X179/1000)/G179)</f>
        <v>1</v>
      </c>
      <c r="AB179" s="11">
        <f>IF(OR('Used data'!Z179="Straight",'Used data'!Z179="Irrelevant",'Used data'!AA179="Irrelevant",'Used data'!AB179="Irrelevant"),1,1+1.545*1000/32.2*((('Used data'!AB179*3268/3600)/('Used data'!Z179/0.306))^2)*('Used data'!AA179/1000)/G179)</f>
        <v>1</v>
      </c>
      <c r="AC179" s="11">
        <f>IF(OR('Used data'!Z179="Straight",'Used data'!Z179="Irrelevant",'Used data'!AA179="Irrelevant",'Used data'!AB179="Irrelevant"),1,1+1.961*1000/32.2*((('Used data'!AB179*3268/3600)/('Used data'!Z179/0.306))^2)*('Used data'!AA179/1000)/G179)</f>
        <v>1</v>
      </c>
      <c r="AD179" s="11">
        <f>IF(OR('Used data'!AC179="Irrelevant",'Used data'!AC179="No"),1,IF(AND('Used data'!AC179="Yes",OR('Used data'!Q179&lt;301,'Used data'!S179&lt;301)),1-(0.5*('Used data'!R179+'Used data'!T179)/('Used data'!G179*1000)),IF(AND('Used data'!AC179="Yes",OR('Used data'!Q179&lt;601,'Used data'!S179&lt;601)),1-(0.25*('Used data'!R179+'Used data'!T179)/('Used data'!G179*1000)),1)))</f>
        <v>1</v>
      </c>
      <c r="AE179" s="11">
        <f>IF(OR('Used data'!AC179="Irrelevant",'Used data'!AC179="No"),1,IF(AND('Used data'!AC179="Yes",OR('Used data'!Q179&lt;301,'Used data'!S179&lt;301)),1-(0.4*('Used data'!R179+'Used data'!T179)/('Used data'!G179*1000)),IF(AND('Used data'!AC179="Yes",OR('Used data'!Q179&lt;601,'Used data'!S179&lt;601)),1-(0.2*('Used data'!R179+'Used data'!T179)/('Used data'!G179*1000)),1)))</f>
        <v>1</v>
      </c>
      <c r="AF179" s="11">
        <f>IF('Used data'!AD179="110 kph",0.79,1)</f>
        <v>1</v>
      </c>
      <c r="AG179" s="11">
        <f>IF('Used data'!AD179="110 kph",0.94,1)</f>
        <v>1</v>
      </c>
      <c r="AH179" s="11">
        <f>IF('Used data'!AD179="110 kph",0.66,1)</f>
        <v>1</v>
      </c>
      <c r="AI179" s="11">
        <f>IF('Used data'!AD179="110 kph",0.82,1)</f>
        <v>1</v>
      </c>
      <c r="AJ179" s="11">
        <f>IF(AND('Used data'!AE179="Yes",I179="Entrance merge"),0.65*'Used data'!AF179+1-'Used data'!AF179,1)</f>
        <v>1</v>
      </c>
      <c r="AK179" s="12" t="str">
        <f t="shared" si="14"/>
        <v/>
      </c>
      <c r="AL179" s="12" t="str">
        <f t="shared" si="15"/>
        <v/>
      </c>
      <c r="AM179" s="12" t="str">
        <f t="shared" si="16"/>
        <v/>
      </c>
      <c r="AN179" s="12" t="str">
        <f t="shared" si="17"/>
        <v/>
      </c>
      <c r="AO179" s="12" t="str">
        <f t="shared" si="18"/>
        <v/>
      </c>
      <c r="AP179" s="12" t="str">
        <f t="shared" si="19"/>
        <v/>
      </c>
      <c r="AQ179" s="4" t="str">
        <f t="shared" si="20"/>
        <v/>
      </c>
    </row>
    <row r="180" spans="1:43" x14ac:dyDescent="0.3">
      <c r="A180" s="4" t="str">
        <f>IF('Input data'!A195="","",'Input data'!A195)</f>
        <v/>
      </c>
      <c r="B180" s="4" t="str">
        <f>IF('Input data'!B195="","",'Input data'!B195)</f>
        <v/>
      </c>
      <c r="C180" s="4" t="str">
        <f>IF('Input data'!C195="","",'Input data'!C195)</f>
        <v/>
      </c>
      <c r="D180" s="4" t="str">
        <f>IF('Input data'!D195="","",'Input data'!D195)</f>
        <v/>
      </c>
      <c r="E180" s="4" t="str">
        <f>IF('Input data'!E195="","",'Input data'!E195)</f>
        <v/>
      </c>
      <c r="F180" s="4" t="str">
        <f>IF('Input data'!F195="","",'Input data'!F195)</f>
        <v/>
      </c>
      <c r="G180" s="4">
        <f>IF('Input data'!G195="","",'Input data'!G195)</f>
        <v>0</v>
      </c>
      <c r="H180" s="4" t="str">
        <f>IF('Input data'!H195&gt;0.5,'Input data'!H195,"")</f>
        <v/>
      </c>
      <c r="I180" s="4" t="str">
        <f>IF('Input data'!I195="","",'Input data'!I195)</f>
        <v/>
      </c>
      <c r="J180" s="11">
        <f>IF('Used data'!J180="Irrelevant",1,IF('Used data'!J180&gt;3,1.2,1))</f>
        <v>1</v>
      </c>
      <c r="K180" s="11">
        <f>IF('Used data'!K180="Irrelevant",1,IF(AND(OR(I180="Motorway link",I180="Exit diverge",I180="Entrance merge"),'Used data'!K180&lt;3.5),1+(3.5-'Used data'!K180)*0.12,IF(AND(OR(I180="Exit ramp",I180="Entrance ramp"),'Used data'!K180&lt;3.5),1+(3.5-'Used data'!K180)*0.16,1)))</f>
        <v>1</v>
      </c>
      <c r="L180" s="11">
        <f>IF('Used data'!L180="Irrelevant",1,IF(AND('Used data'!L180="Yes",'Used data'!J180=2),0.6*'Used data'!M180+(1-'Used data'!M180),IF(AND('Used data'!L180="Yes",'Used data'!J180=3),0.7*'Used data'!M180+(1-'Used data'!M180),IF(AND('Used data'!L180="Yes",'Used data'!J180=4),0.76*'Used data'!M180+(1-'Used data'!M180),IF(AND('Used data'!L180="Yes",'Used data'!J180&gt;4.99999999),0.8*'Used data'!M180+(1-'Used data'!M180),1)))))</f>
        <v>1</v>
      </c>
      <c r="M180" s="11">
        <f>IF('Used data'!L180="Irrelevant",1,IF(AND('Used data'!L180="Yes",'Used data'!J180=2),0.8*'Used data'!M180+(1-'Used data'!M180),IF(AND('Used data'!L180="Yes",'Used data'!J180=3),0.85*'Used data'!M180+(1-'Used data'!M180),IF(AND('Used data'!L180="Yes",'Used data'!J180=4),0.88*'Used data'!M180+(1-'Used data'!M180),IF(AND('Used data'!L180="Yes",'Used data'!J180&gt;4.99999999),0.9*'Used data'!M180+(1-'Used data'!M180),1)))))</f>
        <v>1</v>
      </c>
      <c r="N180" s="11">
        <f>IF('Used data'!N180="Irrelevant",1,IF(AND(OR(I180="Motorway link",I180="Exit diverge",I180="Entrance merge"),'Used data'!N180&lt;3),1+(3-'Used data'!N180)*0.09333333,1))</f>
        <v>1</v>
      </c>
      <c r="O180" s="11">
        <f>IF('Used data'!N180="Irrelevant",1,IF(AND(OR(I180="Motorway link",I180="Exit diverge",I180="Entrance merge"),'Used data'!N180&lt;3),1+(3-'Used data'!N180)*0.19666667,1))</f>
        <v>1</v>
      </c>
      <c r="P180" s="11">
        <f>IF('Used data'!O180="Irrelevant",1,IF(AND(OR(I180="Motorway link",I180="Exit diverge",I180="Entrance merge"),'Used data'!O180&lt;3.00000001),1+(0.5-'Used data'!O180)*0.04,IF(AND(OR(I180="Exit ramp",I180="Entrance ramp"),'Used data'!O180&lt;3.00000001),1+(0.5-'Used data'!O180)*0.08,IF(OR(I180="Motorway link",I180="Exit diverge",I180="Entrance merge"),0.9,0.8))))</f>
        <v>1</v>
      </c>
      <c r="Q180" s="11">
        <f>IF('Used data'!P180="Irrelevant",1,IF(AND(OR(I180="Motorway link",I180="Exit diverge",I180="Entrance merge"),'Used data'!P180&lt;11.00000001),1+(5-'Used data'!P180)*0.01,0.94))</f>
        <v>1</v>
      </c>
      <c r="R180" s="11">
        <f>IF(OR('Used data'!Q180="Irrelevant",'Used data'!R180="Irrelevant",'Used data'!Q180="Straight"),1,IF(AND(OR(I180="Motorway link",I180="Exit diverge",I180="Entrance merge"),'Used data'!Q180&lt;4000),(EXP(0.1096*1746.5/'Used data'!Q180)/EXP(0.1096*1746.5/4000))*('Used data'!R180/1000)/G180+(G180-'Used data'!R180/1000)/G180,1))</f>
        <v>1</v>
      </c>
      <c r="S180" s="11">
        <f>IF(OR('Used data'!S180="Irrelevant",'Used data'!T180="Irrelevant",'Used data'!S180="Straight"),1,IF(AND(OR(I180="Motorway link",I180="Exit diverge",I180="Entrance merge"),'Used data'!S180&lt;4000),(EXP(0.1096*1746.5/'Used data'!S180)/EXP(0.1096*1746.5/4000))*('Used data'!T180/1000)/G180+(G180-'Used data'!T180/1000)/G180,1))</f>
        <v>1</v>
      </c>
      <c r="T180" s="11">
        <f>IF('Used data'!U180="Irrelevant",1,IF(AND(OR(I180="Motorway link",I180="Exit diverge",I180="Entrance merge",I180="Exit ramp",I180="Entrance ramp"),'Used data'!U180="Yes"),0.95,1))</f>
        <v>1</v>
      </c>
      <c r="U180" s="11">
        <f>IF('Used data'!U180="Irrelevant",1,IF(AND(OR(I180="Motorway link",I180="Exit diverge",I180="Entrance merge",I180="Exit ramp",I180="Entrance ramp"),'Used data'!U180="Yes"),0.96,1))</f>
        <v>1</v>
      </c>
      <c r="V180" s="11">
        <f>IF('Used data'!U180="Irrelevant",1,IF(AND(OR(I180="Motorway link",I180="Exit diverge",I180="Entrance merge",I180="Exit ramp",I180="Entrance ramp"),'Used data'!U180="Yes"),0.79,1))</f>
        <v>1</v>
      </c>
      <c r="W180" s="11">
        <f>IF('Used data'!U180="Irrelevant",1,IF(AND(OR(I180="Motorway link",I180="Exit diverge",I180="Entrance merge",I180="Exit ramp",I180="Entrance ramp"),'Used data'!U180="Yes"),0.94,1))</f>
        <v>1</v>
      </c>
      <c r="X180" s="11">
        <f>IF('Used data'!U180="Irrelevant",1,IF(AND(OR(I180="Motorway link",I180="Exit diverge",I180="Entrance merge",I180="Exit ramp",I180="Entrance ramp"),'Used data'!U180="Yes"),0.97,1))</f>
        <v>1</v>
      </c>
      <c r="Y180" s="11">
        <f>IF(AND(I180="Exit ramp",'Used data'!V180="2-curved diamond ramp"),1.32,IF(AND(I180="Exit ramp",'Used data'!V180="S-shaped ramp"),2.05,IF(AND(I180="Exit ramp",'Used data'!V180="U-shaped ramp"),4.11,IF(AND(I180="Exit ramp",'Used data'!V180="Flyover hook ramp"),5.15,IF(AND(I180="Exit ramp",'Used data'!V180="Directional ramp"),1.07,IF(AND(I180="Entrance ramp",'Used data'!V180="2-curved diamond ramp"),0.93,IF(AND(I180="Entrance ramp",'Used data'!V180="S-shaped ramp"),2.48,IF(AND(I180="Entrance ramp",'Used data'!V180="U-shaped ramp"),4.15,IF(AND(I180="Entrance ramp",'Used data'!V180="Flyover hook ramp"),5.26,IF(AND(I180="Entrance ramp",'Used data'!V180="Directional ramp"),1.42,1))))))))))</f>
        <v>1</v>
      </c>
      <c r="Z180" s="11">
        <f>IF(OR('Used data'!W180="Straight",'Used data'!W180="Irrelevant",'Used data'!X180="Irrelevant",'Used data'!Y180="Irrelevant"),1,1+1.545*1000/32.2*((('Used data'!Y180*3268/3600)/('Used data'!W180/0.306))^2)*('Used data'!X180/1000)/G180)</f>
        <v>1</v>
      </c>
      <c r="AA180" s="11">
        <f>IF(OR('Used data'!W180="Straight",'Used data'!W180="Irrelevant",'Used data'!X180="Irrelevant",'Used data'!Y180="Irrelevant"),1,1+1.961*1000/32.2*((('Used data'!Y180*3268/3600)/('Used data'!W180/0.306))^2)*('Used data'!X180/1000)/G180)</f>
        <v>1</v>
      </c>
      <c r="AB180" s="11">
        <f>IF(OR('Used data'!Z180="Straight",'Used data'!Z180="Irrelevant",'Used data'!AA180="Irrelevant",'Used data'!AB180="Irrelevant"),1,1+1.545*1000/32.2*((('Used data'!AB180*3268/3600)/('Used data'!Z180/0.306))^2)*('Used data'!AA180/1000)/G180)</f>
        <v>1</v>
      </c>
      <c r="AC180" s="11">
        <f>IF(OR('Used data'!Z180="Straight",'Used data'!Z180="Irrelevant",'Used data'!AA180="Irrelevant",'Used data'!AB180="Irrelevant"),1,1+1.961*1000/32.2*((('Used data'!AB180*3268/3600)/('Used data'!Z180/0.306))^2)*('Used data'!AA180/1000)/G180)</f>
        <v>1</v>
      </c>
      <c r="AD180" s="11">
        <f>IF(OR('Used data'!AC180="Irrelevant",'Used data'!AC180="No"),1,IF(AND('Used data'!AC180="Yes",OR('Used data'!Q180&lt;301,'Used data'!S180&lt;301)),1-(0.5*('Used data'!R180+'Used data'!T180)/('Used data'!G180*1000)),IF(AND('Used data'!AC180="Yes",OR('Used data'!Q180&lt;601,'Used data'!S180&lt;601)),1-(0.25*('Used data'!R180+'Used data'!T180)/('Used data'!G180*1000)),1)))</f>
        <v>1</v>
      </c>
      <c r="AE180" s="11">
        <f>IF(OR('Used data'!AC180="Irrelevant",'Used data'!AC180="No"),1,IF(AND('Used data'!AC180="Yes",OR('Used data'!Q180&lt;301,'Used data'!S180&lt;301)),1-(0.4*('Used data'!R180+'Used data'!T180)/('Used data'!G180*1000)),IF(AND('Used data'!AC180="Yes",OR('Used data'!Q180&lt;601,'Used data'!S180&lt;601)),1-(0.2*('Used data'!R180+'Used data'!T180)/('Used data'!G180*1000)),1)))</f>
        <v>1</v>
      </c>
      <c r="AF180" s="11">
        <f>IF('Used data'!AD180="110 kph",0.79,1)</f>
        <v>1</v>
      </c>
      <c r="AG180" s="11">
        <f>IF('Used data'!AD180="110 kph",0.94,1)</f>
        <v>1</v>
      </c>
      <c r="AH180" s="11">
        <f>IF('Used data'!AD180="110 kph",0.66,1)</f>
        <v>1</v>
      </c>
      <c r="AI180" s="11">
        <f>IF('Used data'!AD180="110 kph",0.82,1)</f>
        <v>1</v>
      </c>
      <c r="AJ180" s="11">
        <f>IF(AND('Used data'!AE180="Yes",I180="Entrance merge"),0.65*'Used data'!AF180+1-'Used data'!AF180,1)</f>
        <v>1</v>
      </c>
      <c r="AK180" s="12" t="str">
        <f t="shared" si="14"/>
        <v/>
      </c>
      <c r="AL180" s="12" t="str">
        <f t="shared" si="15"/>
        <v/>
      </c>
      <c r="AM180" s="12" t="str">
        <f t="shared" si="16"/>
        <v/>
      </c>
      <c r="AN180" s="12" t="str">
        <f t="shared" si="17"/>
        <v/>
      </c>
      <c r="AO180" s="12" t="str">
        <f t="shared" si="18"/>
        <v/>
      </c>
      <c r="AP180" s="12" t="str">
        <f t="shared" si="19"/>
        <v/>
      </c>
      <c r="AQ180" s="4" t="str">
        <f t="shared" si="20"/>
        <v/>
      </c>
    </row>
    <row r="181" spans="1:43" x14ac:dyDescent="0.3">
      <c r="A181" s="4" t="str">
        <f>IF('Input data'!A196="","",'Input data'!A196)</f>
        <v/>
      </c>
      <c r="B181" s="4" t="str">
        <f>IF('Input data'!B196="","",'Input data'!B196)</f>
        <v/>
      </c>
      <c r="C181" s="4" t="str">
        <f>IF('Input data'!C196="","",'Input data'!C196)</f>
        <v/>
      </c>
      <c r="D181" s="4" t="str">
        <f>IF('Input data'!D196="","",'Input data'!D196)</f>
        <v/>
      </c>
      <c r="E181" s="4" t="str">
        <f>IF('Input data'!E196="","",'Input data'!E196)</f>
        <v/>
      </c>
      <c r="F181" s="4" t="str">
        <f>IF('Input data'!F196="","",'Input data'!F196)</f>
        <v/>
      </c>
      <c r="G181" s="4">
        <f>IF('Input data'!G196="","",'Input data'!G196)</f>
        <v>0</v>
      </c>
      <c r="H181" s="4" t="str">
        <f>IF('Input data'!H196&gt;0.5,'Input data'!H196,"")</f>
        <v/>
      </c>
      <c r="I181" s="4" t="str">
        <f>IF('Input data'!I196="","",'Input data'!I196)</f>
        <v/>
      </c>
      <c r="J181" s="11">
        <f>IF('Used data'!J181="Irrelevant",1,IF('Used data'!J181&gt;3,1.2,1))</f>
        <v>1</v>
      </c>
      <c r="K181" s="11">
        <f>IF('Used data'!K181="Irrelevant",1,IF(AND(OR(I181="Motorway link",I181="Exit diverge",I181="Entrance merge"),'Used data'!K181&lt;3.5),1+(3.5-'Used data'!K181)*0.12,IF(AND(OR(I181="Exit ramp",I181="Entrance ramp"),'Used data'!K181&lt;3.5),1+(3.5-'Used data'!K181)*0.16,1)))</f>
        <v>1</v>
      </c>
      <c r="L181" s="11">
        <f>IF('Used data'!L181="Irrelevant",1,IF(AND('Used data'!L181="Yes",'Used data'!J181=2),0.6*'Used data'!M181+(1-'Used data'!M181),IF(AND('Used data'!L181="Yes",'Used data'!J181=3),0.7*'Used data'!M181+(1-'Used data'!M181),IF(AND('Used data'!L181="Yes",'Used data'!J181=4),0.76*'Used data'!M181+(1-'Used data'!M181),IF(AND('Used data'!L181="Yes",'Used data'!J181&gt;4.99999999),0.8*'Used data'!M181+(1-'Used data'!M181),1)))))</f>
        <v>1</v>
      </c>
      <c r="M181" s="11">
        <f>IF('Used data'!L181="Irrelevant",1,IF(AND('Used data'!L181="Yes",'Used data'!J181=2),0.8*'Used data'!M181+(1-'Used data'!M181),IF(AND('Used data'!L181="Yes",'Used data'!J181=3),0.85*'Used data'!M181+(1-'Used data'!M181),IF(AND('Used data'!L181="Yes",'Used data'!J181=4),0.88*'Used data'!M181+(1-'Used data'!M181),IF(AND('Used data'!L181="Yes",'Used data'!J181&gt;4.99999999),0.9*'Used data'!M181+(1-'Used data'!M181),1)))))</f>
        <v>1</v>
      </c>
      <c r="N181" s="11">
        <f>IF('Used data'!N181="Irrelevant",1,IF(AND(OR(I181="Motorway link",I181="Exit diverge",I181="Entrance merge"),'Used data'!N181&lt;3),1+(3-'Used data'!N181)*0.09333333,1))</f>
        <v>1</v>
      </c>
      <c r="O181" s="11">
        <f>IF('Used data'!N181="Irrelevant",1,IF(AND(OR(I181="Motorway link",I181="Exit diverge",I181="Entrance merge"),'Used data'!N181&lt;3),1+(3-'Used data'!N181)*0.19666667,1))</f>
        <v>1</v>
      </c>
      <c r="P181" s="11">
        <f>IF('Used data'!O181="Irrelevant",1,IF(AND(OR(I181="Motorway link",I181="Exit diverge",I181="Entrance merge"),'Used data'!O181&lt;3.00000001),1+(0.5-'Used data'!O181)*0.04,IF(AND(OR(I181="Exit ramp",I181="Entrance ramp"),'Used data'!O181&lt;3.00000001),1+(0.5-'Used data'!O181)*0.08,IF(OR(I181="Motorway link",I181="Exit diverge",I181="Entrance merge"),0.9,0.8))))</f>
        <v>1</v>
      </c>
      <c r="Q181" s="11">
        <f>IF('Used data'!P181="Irrelevant",1,IF(AND(OR(I181="Motorway link",I181="Exit diverge",I181="Entrance merge"),'Used data'!P181&lt;11.00000001),1+(5-'Used data'!P181)*0.01,0.94))</f>
        <v>1</v>
      </c>
      <c r="R181" s="11">
        <f>IF(OR('Used data'!Q181="Irrelevant",'Used data'!R181="Irrelevant",'Used data'!Q181="Straight"),1,IF(AND(OR(I181="Motorway link",I181="Exit diverge",I181="Entrance merge"),'Used data'!Q181&lt;4000),(EXP(0.1096*1746.5/'Used data'!Q181)/EXP(0.1096*1746.5/4000))*('Used data'!R181/1000)/G181+(G181-'Used data'!R181/1000)/G181,1))</f>
        <v>1</v>
      </c>
      <c r="S181" s="11">
        <f>IF(OR('Used data'!S181="Irrelevant",'Used data'!T181="Irrelevant",'Used data'!S181="Straight"),1,IF(AND(OR(I181="Motorway link",I181="Exit diverge",I181="Entrance merge"),'Used data'!S181&lt;4000),(EXP(0.1096*1746.5/'Used data'!S181)/EXP(0.1096*1746.5/4000))*('Used data'!T181/1000)/G181+(G181-'Used data'!T181/1000)/G181,1))</f>
        <v>1</v>
      </c>
      <c r="T181" s="11">
        <f>IF('Used data'!U181="Irrelevant",1,IF(AND(OR(I181="Motorway link",I181="Exit diverge",I181="Entrance merge",I181="Exit ramp",I181="Entrance ramp"),'Used data'!U181="Yes"),0.95,1))</f>
        <v>1</v>
      </c>
      <c r="U181" s="11">
        <f>IF('Used data'!U181="Irrelevant",1,IF(AND(OR(I181="Motorway link",I181="Exit diverge",I181="Entrance merge",I181="Exit ramp",I181="Entrance ramp"),'Used data'!U181="Yes"),0.96,1))</f>
        <v>1</v>
      </c>
      <c r="V181" s="11">
        <f>IF('Used data'!U181="Irrelevant",1,IF(AND(OR(I181="Motorway link",I181="Exit diverge",I181="Entrance merge",I181="Exit ramp",I181="Entrance ramp"),'Used data'!U181="Yes"),0.79,1))</f>
        <v>1</v>
      </c>
      <c r="W181" s="11">
        <f>IF('Used data'!U181="Irrelevant",1,IF(AND(OR(I181="Motorway link",I181="Exit diverge",I181="Entrance merge",I181="Exit ramp",I181="Entrance ramp"),'Used data'!U181="Yes"),0.94,1))</f>
        <v>1</v>
      </c>
      <c r="X181" s="11">
        <f>IF('Used data'!U181="Irrelevant",1,IF(AND(OR(I181="Motorway link",I181="Exit diverge",I181="Entrance merge",I181="Exit ramp",I181="Entrance ramp"),'Used data'!U181="Yes"),0.97,1))</f>
        <v>1</v>
      </c>
      <c r="Y181" s="11">
        <f>IF(AND(I181="Exit ramp",'Used data'!V181="2-curved diamond ramp"),1.32,IF(AND(I181="Exit ramp",'Used data'!V181="S-shaped ramp"),2.05,IF(AND(I181="Exit ramp",'Used data'!V181="U-shaped ramp"),4.11,IF(AND(I181="Exit ramp",'Used data'!V181="Flyover hook ramp"),5.15,IF(AND(I181="Exit ramp",'Used data'!V181="Directional ramp"),1.07,IF(AND(I181="Entrance ramp",'Used data'!V181="2-curved diamond ramp"),0.93,IF(AND(I181="Entrance ramp",'Used data'!V181="S-shaped ramp"),2.48,IF(AND(I181="Entrance ramp",'Used data'!V181="U-shaped ramp"),4.15,IF(AND(I181="Entrance ramp",'Used data'!V181="Flyover hook ramp"),5.26,IF(AND(I181="Entrance ramp",'Used data'!V181="Directional ramp"),1.42,1))))))))))</f>
        <v>1</v>
      </c>
      <c r="Z181" s="11">
        <f>IF(OR('Used data'!W181="Straight",'Used data'!W181="Irrelevant",'Used data'!X181="Irrelevant",'Used data'!Y181="Irrelevant"),1,1+1.545*1000/32.2*((('Used data'!Y181*3268/3600)/('Used data'!W181/0.306))^2)*('Used data'!X181/1000)/G181)</f>
        <v>1</v>
      </c>
      <c r="AA181" s="11">
        <f>IF(OR('Used data'!W181="Straight",'Used data'!W181="Irrelevant",'Used data'!X181="Irrelevant",'Used data'!Y181="Irrelevant"),1,1+1.961*1000/32.2*((('Used data'!Y181*3268/3600)/('Used data'!W181/0.306))^2)*('Used data'!X181/1000)/G181)</f>
        <v>1</v>
      </c>
      <c r="AB181" s="11">
        <f>IF(OR('Used data'!Z181="Straight",'Used data'!Z181="Irrelevant",'Used data'!AA181="Irrelevant",'Used data'!AB181="Irrelevant"),1,1+1.545*1000/32.2*((('Used data'!AB181*3268/3600)/('Used data'!Z181/0.306))^2)*('Used data'!AA181/1000)/G181)</f>
        <v>1</v>
      </c>
      <c r="AC181" s="11">
        <f>IF(OR('Used data'!Z181="Straight",'Used data'!Z181="Irrelevant",'Used data'!AA181="Irrelevant",'Used data'!AB181="Irrelevant"),1,1+1.961*1000/32.2*((('Used data'!AB181*3268/3600)/('Used data'!Z181/0.306))^2)*('Used data'!AA181/1000)/G181)</f>
        <v>1</v>
      </c>
      <c r="AD181" s="11">
        <f>IF(OR('Used data'!AC181="Irrelevant",'Used data'!AC181="No"),1,IF(AND('Used data'!AC181="Yes",OR('Used data'!Q181&lt;301,'Used data'!S181&lt;301)),1-(0.5*('Used data'!R181+'Used data'!T181)/('Used data'!G181*1000)),IF(AND('Used data'!AC181="Yes",OR('Used data'!Q181&lt;601,'Used data'!S181&lt;601)),1-(0.25*('Used data'!R181+'Used data'!T181)/('Used data'!G181*1000)),1)))</f>
        <v>1</v>
      </c>
      <c r="AE181" s="11">
        <f>IF(OR('Used data'!AC181="Irrelevant",'Used data'!AC181="No"),1,IF(AND('Used data'!AC181="Yes",OR('Used data'!Q181&lt;301,'Used data'!S181&lt;301)),1-(0.4*('Used data'!R181+'Used data'!T181)/('Used data'!G181*1000)),IF(AND('Used data'!AC181="Yes",OR('Used data'!Q181&lt;601,'Used data'!S181&lt;601)),1-(0.2*('Used data'!R181+'Used data'!T181)/('Used data'!G181*1000)),1)))</f>
        <v>1</v>
      </c>
      <c r="AF181" s="11">
        <f>IF('Used data'!AD181="110 kph",0.79,1)</f>
        <v>1</v>
      </c>
      <c r="AG181" s="11">
        <f>IF('Used data'!AD181="110 kph",0.94,1)</f>
        <v>1</v>
      </c>
      <c r="AH181" s="11">
        <f>IF('Used data'!AD181="110 kph",0.66,1)</f>
        <v>1</v>
      </c>
      <c r="AI181" s="11">
        <f>IF('Used data'!AD181="110 kph",0.82,1)</f>
        <v>1</v>
      </c>
      <c r="AJ181" s="11">
        <f>IF(AND('Used data'!AE181="Yes",I181="Entrance merge"),0.65*'Used data'!AF181+1-'Used data'!AF181,1)</f>
        <v>1</v>
      </c>
      <c r="AK181" s="12" t="str">
        <f t="shared" si="14"/>
        <v/>
      </c>
      <c r="AL181" s="12" t="str">
        <f t="shared" si="15"/>
        <v/>
      </c>
      <c r="AM181" s="12" t="str">
        <f t="shared" si="16"/>
        <v/>
      </c>
      <c r="AN181" s="12" t="str">
        <f t="shared" si="17"/>
        <v/>
      </c>
      <c r="AO181" s="12" t="str">
        <f t="shared" si="18"/>
        <v/>
      </c>
      <c r="AP181" s="12" t="str">
        <f t="shared" si="19"/>
        <v/>
      </c>
      <c r="AQ181" s="4" t="str">
        <f t="shared" si="20"/>
        <v/>
      </c>
    </row>
    <row r="182" spans="1:43" x14ac:dyDescent="0.3">
      <c r="A182" s="4" t="str">
        <f>IF('Input data'!A197="","",'Input data'!A197)</f>
        <v/>
      </c>
      <c r="B182" s="4" t="str">
        <f>IF('Input data'!B197="","",'Input data'!B197)</f>
        <v/>
      </c>
      <c r="C182" s="4" t="str">
        <f>IF('Input data'!C197="","",'Input data'!C197)</f>
        <v/>
      </c>
      <c r="D182" s="4" t="str">
        <f>IF('Input data'!D197="","",'Input data'!D197)</f>
        <v/>
      </c>
      <c r="E182" s="4" t="str">
        <f>IF('Input data'!E197="","",'Input data'!E197)</f>
        <v/>
      </c>
      <c r="F182" s="4" t="str">
        <f>IF('Input data'!F197="","",'Input data'!F197)</f>
        <v/>
      </c>
      <c r="G182" s="4">
        <f>IF('Input data'!G197="","",'Input data'!G197)</f>
        <v>0</v>
      </c>
      <c r="H182" s="4" t="str">
        <f>IF('Input data'!H197&gt;0.5,'Input data'!H197,"")</f>
        <v/>
      </c>
      <c r="I182" s="4" t="str">
        <f>IF('Input data'!I197="","",'Input data'!I197)</f>
        <v/>
      </c>
      <c r="J182" s="11">
        <f>IF('Used data'!J182="Irrelevant",1,IF('Used data'!J182&gt;3,1.2,1))</f>
        <v>1</v>
      </c>
      <c r="K182" s="11">
        <f>IF('Used data'!K182="Irrelevant",1,IF(AND(OR(I182="Motorway link",I182="Exit diverge",I182="Entrance merge"),'Used data'!K182&lt;3.5),1+(3.5-'Used data'!K182)*0.12,IF(AND(OR(I182="Exit ramp",I182="Entrance ramp"),'Used data'!K182&lt;3.5),1+(3.5-'Used data'!K182)*0.16,1)))</f>
        <v>1</v>
      </c>
      <c r="L182" s="11">
        <f>IF('Used data'!L182="Irrelevant",1,IF(AND('Used data'!L182="Yes",'Used data'!J182=2),0.6*'Used data'!M182+(1-'Used data'!M182),IF(AND('Used data'!L182="Yes",'Used data'!J182=3),0.7*'Used data'!M182+(1-'Used data'!M182),IF(AND('Used data'!L182="Yes",'Used data'!J182=4),0.76*'Used data'!M182+(1-'Used data'!M182),IF(AND('Used data'!L182="Yes",'Used data'!J182&gt;4.99999999),0.8*'Used data'!M182+(1-'Used data'!M182),1)))))</f>
        <v>1</v>
      </c>
      <c r="M182" s="11">
        <f>IF('Used data'!L182="Irrelevant",1,IF(AND('Used data'!L182="Yes",'Used data'!J182=2),0.8*'Used data'!M182+(1-'Used data'!M182),IF(AND('Used data'!L182="Yes",'Used data'!J182=3),0.85*'Used data'!M182+(1-'Used data'!M182),IF(AND('Used data'!L182="Yes",'Used data'!J182=4),0.88*'Used data'!M182+(1-'Used data'!M182),IF(AND('Used data'!L182="Yes",'Used data'!J182&gt;4.99999999),0.9*'Used data'!M182+(1-'Used data'!M182),1)))))</f>
        <v>1</v>
      </c>
      <c r="N182" s="11">
        <f>IF('Used data'!N182="Irrelevant",1,IF(AND(OR(I182="Motorway link",I182="Exit diverge",I182="Entrance merge"),'Used data'!N182&lt;3),1+(3-'Used data'!N182)*0.09333333,1))</f>
        <v>1</v>
      </c>
      <c r="O182" s="11">
        <f>IF('Used data'!N182="Irrelevant",1,IF(AND(OR(I182="Motorway link",I182="Exit diverge",I182="Entrance merge"),'Used data'!N182&lt;3),1+(3-'Used data'!N182)*0.19666667,1))</f>
        <v>1</v>
      </c>
      <c r="P182" s="11">
        <f>IF('Used data'!O182="Irrelevant",1,IF(AND(OR(I182="Motorway link",I182="Exit diverge",I182="Entrance merge"),'Used data'!O182&lt;3.00000001),1+(0.5-'Used data'!O182)*0.04,IF(AND(OR(I182="Exit ramp",I182="Entrance ramp"),'Used data'!O182&lt;3.00000001),1+(0.5-'Used data'!O182)*0.08,IF(OR(I182="Motorway link",I182="Exit diverge",I182="Entrance merge"),0.9,0.8))))</f>
        <v>1</v>
      </c>
      <c r="Q182" s="11">
        <f>IF('Used data'!P182="Irrelevant",1,IF(AND(OR(I182="Motorway link",I182="Exit diverge",I182="Entrance merge"),'Used data'!P182&lt;11.00000001),1+(5-'Used data'!P182)*0.01,0.94))</f>
        <v>1</v>
      </c>
      <c r="R182" s="11">
        <f>IF(OR('Used data'!Q182="Irrelevant",'Used data'!R182="Irrelevant",'Used data'!Q182="Straight"),1,IF(AND(OR(I182="Motorway link",I182="Exit diverge",I182="Entrance merge"),'Used data'!Q182&lt;4000),(EXP(0.1096*1746.5/'Used data'!Q182)/EXP(0.1096*1746.5/4000))*('Used data'!R182/1000)/G182+(G182-'Used data'!R182/1000)/G182,1))</f>
        <v>1</v>
      </c>
      <c r="S182" s="11">
        <f>IF(OR('Used data'!S182="Irrelevant",'Used data'!T182="Irrelevant",'Used data'!S182="Straight"),1,IF(AND(OR(I182="Motorway link",I182="Exit diverge",I182="Entrance merge"),'Used data'!S182&lt;4000),(EXP(0.1096*1746.5/'Used data'!S182)/EXP(0.1096*1746.5/4000))*('Used data'!T182/1000)/G182+(G182-'Used data'!T182/1000)/G182,1))</f>
        <v>1</v>
      </c>
      <c r="T182" s="11">
        <f>IF('Used data'!U182="Irrelevant",1,IF(AND(OR(I182="Motorway link",I182="Exit diverge",I182="Entrance merge",I182="Exit ramp",I182="Entrance ramp"),'Used data'!U182="Yes"),0.95,1))</f>
        <v>1</v>
      </c>
      <c r="U182" s="11">
        <f>IF('Used data'!U182="Irrelevant",1,IF(AND(OR(I182="Motorway link",I182="Exit diverge",I182="Entrance merge",I182="Exit ramp",I182="Entrance ramp"),'Used data'!U182="Yes"),0.96,1))</f>
        <v>1</v>
      </c>
      <c r="V182" s="11">
        <f>IF('Used data'!U182="Irrelevant",1,IF(AND(OR(I182="Motorway link",I182="Exit diverge",I182="Entrance merge",I182="Exit ramp",I182="Entrance ramp"),'Used data'!U182="Yes"),0.79,1))</f>
        <v>1</v>
      </c>
      <c r="W182" s="11">
        <f>IF('Used data'!U182="Irrelevant",1,IF(AND(OR(I182="Motorway link",I182="Exit diverge",I182="Entrance merge",I182="Exit ramp",I182="Entrance ramp"),'Used data'!U182="Yes"),0.94,1))</f>
        <v>1</v>
      </c>
      <c r="X182" s="11">
        <f>IF('Used data'!U182="Irrelevant",1,IF(AND(OR(I182="Motorway link",I182="Exit diverge",I182="Entrance merge",I182="Exit ramp",I182="Entrance ramp"),'Used data'!U182="Yes"),0.97,1))</f>
        <v>1</v>
      </c>
      <c r="Y182" s="11">
        <f>IF(AND(I182="Exit ramp",'Used data'!V182="2-curved diamond ramp"),1.32,IF(AND(I182="Exit ramp",'Used data'!V182="S-shaped ramp"),2.05,IF(AND(I182="Exit ramp",'Used data'!V182="U-shaped ramp"),4.11,IF(AND(I182="Exit ramp",'Used data'!V182="Flyover hook ramp"),5.15,IF(AND(I182="Exit ramp",'Used data'!V182="Directional ramp"),1.07,IF(AND(I182="Entrance ramp",'Used data'!V182="2-curved diamond ramp"),0.93,IF(AND(I182="Entrance ramp",'Used data'!V182="S-shaped ramp"),2.48,IF(AND(I182="Entrance ramp",'Used data'!V182="U-shaped ramp"),4.15,IF(AND(I182="Entrance ramp",'Used data'!V182="Flyover hook ramp"),5.26,IF(AND(I182="Entrance ramp",'Used data'!V182="Directional ramp"),1.42,1))))))))))</f>
        <v>1</v>
      </c>
      <c r="Z182" s="11">
        <f>IF(OR('Used data'!W182="Straight",'Used data'!W182="Irrelevant",'Used data'!X182="Irrelevant",'Used data'!Y182="Irrelevant"),1,1+1.545*1000/32.2*((('Used data'!Y182*3268/3600)/('Used data'!W182/0.306))^2)*('Used data'!X182/1000)/G182)</f>
        <v>1</v>
      </c>
      <c r="AA182" s="11">
        <f>IF(OR('Used data'!W182="Straight",'Used data'!W182="Irrelevant",'Used data'!X182="Irrelevant",'Used data'!Y182="Irrelevant"),1,1+1.961*1000/32.2*((('Used data'!Y182*3268/3600)/('Used data'!W182/0.306))^2)*('Used data'!X182/1000)/G182)</f>
        <v>1</v>
      </c>
      <c r="AB182" s="11">
        <f>IF(OR('Used data'!Z182="Straight",'Used data'!Z182="Irrelevant",'Used data'!AA182="Irrelevant",'Used data'!AB182="Irrelevant"),1,1+1.545*1000/32.2*((('Used data'!AB182*3268/3600)/('Used data'!Z182/0.306))^2)*('Used data'!AA182/1000)/G182)</f>
        <v>1</v>
      </c>
      <c r="AC182" s="11">
        <f>IF(OR('Used data'!Z182="Straight",'Used data'!Z182="Irrelevant",'Used data'!AA182="Irrelevant",'Used data'!AB182="Irrelevant"),1,1+1.961*1000/32.2*((('Used data'!AB182*3268/3600)/('Used data'!Z182/0.306))^2)*('Used data'!AA182/1000)/G182)</f>
        <v>1</v>
      </c>
      <c r="AD182" s="11">
        <f>IF(OR('Used data'!AC182="Irrelevant",'Used data'!AC182="No"),1,IF(AND('Used data'!AC182="Yes",OR('Used data'!Q182&lt;301,'Used data'!S182&lt;301)),1-(0.5*('Used data'!R182+'Used data'!T182)/('Used data'!G182*1000)),IF(AND('Used data'!AC182="Yes",OR('Used data'!Q182&lt;601,'Used data'!S182&lt;601)),1-(0.25*('Used data'!R182+'Used data'!T182)/('Used data'!G182*1000)),1)))</f>
        <v>1</v>
      </c>
      <c r="AE182" s="11">
        <f>IF(OR('Used data'!AC182="Irrelevant",'Used data'!AC182="No"),1,IF(AND('Used data'!AC182="Yes",OR('Used data'!Q182&lt;301,'Used data'!S182&lt;301)),1-(0.4*('Used data'!R182+'Used data'!T182)/('Used data'!G182*1000)),IF(AND('Used data'!AC182="Yes",OR('Used data'!Q182&lt;601,'Used data'!S182&lt;601)),1-(0.2*('Used data'!R182+'Used data'!T182)/('Used data'!G182*1000)),1)))</f>
        <v>1</v>
      </c>
      <c r="AF182" s="11">
        <f>IF('Used data'!AD182="110 kph",0.79,1)</f>
        <v>1</v>
      </c>
      <c r="AG182" s="11">
        <f>IF('Used data'!AD182="110 kph",0.94,1)</f>
        <v>1</v>
      </c>
      <c r="AH182" s="11">
        <f>IF('Used data'!AD182="110 kph",0.66,1)</f>
        <v>1</v>
      </c>
      <c r="AI182" s="11">
        <f>IF('Used data'!AD182="110 kph",0.82,1)</f>
        <v>1</v>
      </c>
      <c r="AJ182" s="11">
        <f>IF(AND('Used data'!AE182="Yes",I182="Entrance merge"),0.65*'Used data'!AF182+1-'Used data'!AF182,1)</f>
        <v>1</v>
      </c>
      <c r="AK182" s="12" t="str">
        <f t="shared" si="14"/>
        <v/>
      </c>
      <c r="AL182" s="12" t="str">
        <f t="shared" si="15"/>
        <v/>
      </c>
      <c r="AM182" s="12" t="str">
        <f t="shared" si="16"/>
        <v/>
      </c>
      <c r="AN182" s="12" t="str">
        <f t="shared" si="17"/>
        <v/>
      </c>
      <c r="AO182" s="12" t="str">
        <f t="shared" si="18"/>
        <v/>
      </c>
      <c r="AP182" s="12" t="str">
        <f t="shared" si="19"/>
        <v/>
      </c>
      <c r="AQ182" s="4" t="str">
        <f t="shared" si="20"/>
        <v/>
      </c>
    </row>
    <row r="183" spans="1:43" x14ac:dyDescent="0.3">
      <c r="A183" s="4" t="str">
        <f>IF('Input data'!A198="","",'Input data'!A198)</f>
        <v/>
      </c>
      <c r="B183" s="4" t="str">
        <f>IF('Input data'!B198="","",'Input data'!B198)</f>
        <v/>
      </c>
      <c r="C183" s="4" t="str">
        <f>IF('Input data'!C198="","",'Input data'!C198)</f>
        <v/>
      </c>
      <c r="D183" s="4" t="str">
        <f>IF('Input data'!D198="","",'Input data'!D198)</f>
        <v/>
      </c>
      <c r="E183" s="4" t="str">
        <f>IF('Input data'!E198="","",'Input data'!E198)</f>
        <v/>
      </c>
      <c r="F183" s="4" t="str">
        <f>IF('Input data'!F198="","",'Input data'!F198)</f>
        <v/>
      </c>
      <c r="G183" s="4">
        <f>IF('Input data'!G198="","",'Input data'!G198)</f>
        <v>0</v>
      </c>
      <c r="H183" s="4" t="str">
        <f>IF('Input data'!H198&gt;0.5,'Input data'!H198,"")</f>
        <v/>
      </c>
      <c r="I183" s="4" t="str">
        <f>IF('Input data'!I198="","",'Input data'!I198)</f>
        <v/>
      </c>
      <c r="J183" s="11">
        <f>IF('Used data'!J183="Irrelevant",1,IF('Used data'!J183&gt;3,1.2,1))</f>
        <v>1</v>
      </c>
      <c r="K183" s="11">
        <f>IF('Used data'!K183="Irrelevant",1,IF(AND(OR(I183="Motorway link",I183="Exit diverge",I183="Entrance merge"),'Used data'!K183&lt;3.5),1+(3.5-'Used data'!K183)*0.12,IF(AND(OR(I183="Exit ramp",I183="Entrance ramp"),'Used data'!K183&lt;3.5),1+(3.5-'Used data'!K183)*0.16,1)))</f>
        <v>1</v>
      </c>
      <c r="L183" s="11">
        <f>IF('Used data'!L183="Irrelevant",1,IF(AND('Used data'!L183="Yes",'Used data'!J183=2),0.6*'Used data'!M183+(1-'Used data'!M183),IF(AND('Used data'!L183="Yes",'Used data'!J183=3),0.7*'Used data'!M183+(1-'Used data'!M183),IF(AND('Used data'!L183="Yes",'Used data'!J183=4),0.76*'Used data'!M183+(1-'Used data'!M183),IF(AND('Used data'!L183="Yes",'Used data'!J183&gt;4.99999999),0.8*'Used data'!M183+(1-'Used data'!M183),1)))))</f>
        <v>1</v>
      </c>
      <c r="M183" s="11">
        <f>IF('Used data'!L183="Irrelevant",1,IF(AND('Used data'!L183="Yes",'Used data'!J183=2),0.8*'Used data'!M183+(1-'Used data'!M183),IF(AND('Used data'!L183="Yes",'Used data'!J183=3),0.85*'Used data'!M183+(1-'Used data'!M183),IF(AND('Used data'!L183="Yes",'Used data'!J183=4),0.88*'Used data'!M183+(1-'Used data'!M183),IF(AND('Used data'!L183="Yes",'Used data'!J183&gt;4.99999999),0.9*'Used data'!M183+(1-'Used data'!M183),1)))))</f>
        <v>1</v>
      </c>
      <c r="N183" s="11">
        <f>IF('Used data'!N183="Irrelevant",1,IF(AND(OR(I183="Motorway link",I183="Exit diverge",I183="Entrance merge"),'Used data'!N183&lt;3),1+(3-'Used data'!N183)*0.09333333,1))</f>
        <v>1</v>
      </c>
      <c r="O183" s="11">
        <f>IF('Used data'!N183="Irrelevant",1,IF(AND(OR(I183="Motorway link",I183="Exit diverge",I183="Entrance merge"),'Used data'!N183&lt;3),1+(3-'Used data'!N183)*0.19666667,1))</f>
        <v>1</v>
      </c>
      <c r="P183" s="11">
        <f>IF('Used data'!O183="Irrelevant",1,IF(AND(OR(I183="Motorway link",I183="Exit diverge",I183="Entrance merge"),'Used data'!O183&lt;3.00000001),1+(0.5-'Used data'!O183)*0.04,IF(AND(OR(I183="Exit ramp",I183="Entrance ramp"),'Used data'!O183&lt;3.00000001),1+(0.5-'Used data'!O183)*0.08,IF(OR(I183="Motorway link",I183="Exit diverge",I183="Entrance merge"),0.9,0.8))))</f>
        <v>1</v>
      </c>
      <c r="Q183" s="11">
        <f>IF('Used data'!P183="Irrelevant",1,IF(AND(OR(I183="Motorway link",I183="Exit diverge",I183="Entrance merge"),'Used data'!P183&lt;11.00000001),1+(5-'Used data'!P183)*0.01,0.94))</f>
        <v>1</v>
      </c>
      <c r="R183" s="11">
        <f>IF(OR('Used data'!Q183="Irrelevant",'Used data'!R183="Irrelevant",'Used data'!Q183="Straight"),1,IF(AND(OR(I183="Motorway link",I183="Exit diverge",I183="Entrance merge"),'Used data'!Q183&lt;4000),(EXP(0.1096*1746.5/'Used data'!Q183)/EXP(0.1096*1746.5/4000))*('Used data'!R183/1000)/G183+(G183-'Used data'!R183/1000)/G183,1))</f>
        <v>1</v>
      </c>
      <c r="S183" s="11">
        <f>IF(OR('Used data'!S183="Irrelevant",'Used data'!T183="Irrelevant",'Used data'!S183="Straight"),1,IF(AND(OR(I183="Motorway link",I183="Exit diverge",I183="Entrance merge"),'Used data'!S183&lt;4000),(EXP(0.1096*1746.5/'Used data'!S183)/EXP(0.1096*1746.5/4000))*('Used data'!T183/1000)/G183+(G183-'Used data'!T183/1000)/G183,1))</f>
        <v>1</v>
      </c>
      <c r="T183" s="11">
        <f>IF('Used data'!U183="Irrelevant",1,IF(AND(OR(I183="Motorway link",I183="Exit diverge",I183="Entrance merge",I183="Exit ramp",I183="Entrance ramp"),'Used data'!U183="Yes"),0.95,1))</f>
        <v>1</v>
      </c>
      <c r="U183" s="11">
        <f>IF('Used data'!U183="Irrelevant",1,IF(AND(OR(I183="Motorway link",I183="Exit diverge",I183="Entrance merge",I183="Exit ramp",I183="Entrance ramp"),'Used data'!U183="Yes"),0.96,1))</f>
        <v>1</v>
      </c>
      <c r="V183" s="11">
        <f>IF('Used data'!U183="Irrelevant",1,IF(AND(OR(I183="Motorway link",I183="Exit diverge",I183="Entrance merge",I183="Exit ramp",I183="Entrance ramp"),'Used data'!U183="Yes"),0.79,1))</f>
        <v>1</v>
      </c>
      <c r="W183" s="11">
        <f>IF('Used data'!U183="Irrelevant",1,IF(AND(OR(I183="Motorway link",I183="Exit diverge",I183="Entrance merge",I183="Exit ramp",I183="Entrance ramp"),'Used data'!U183="Yes"),0.94,1))</f>
        <v>1</v>
      </c>
      <c r="X183" s="11">
        <f>IF('Used data'!U183="Irrelevant",1,IF(AND(OR(I183="Motorway link",I183="Exit diverge",I183="Entrance merge",I183="Exit ramp",I183="Entrance ramp"),'Used data'!U183="Yes"),0.97,1))</f>
        <v>1</v>
      </c>
      <c r="Y183" s="11">
        <f>IF(AND(I183="Exit ramp",'Used data'!V183="2-curved diamond ramp"),1.32,IF(AND(I183="Exit ramp",'Used data'!V183="S-shaped ramp"),2.05,IF(AND(I183="Exit ramp",'Used data'!V183="U-shaped ramp"),4.11,IF(AND(I183="Exit ramp",'Used data'!V183="Flyover hook ramp"),5.15,IF(AND(I183="Exit ramp",'Used data'!V183="Directional ramp"),1.07,IF(AND(I183="Entrance ramp",'Used data'!V183="2-curved diamond ramp"),0.93,IF(AND(I183="Entrance ramp",'Used data'!V183="S-shaped ramp"),2.48,IF(AND(I183="Entrance ramp",'Used data'!V183="U-shaped ramp"),4.15,IF(AND(I183="Entrance ramp",'Used data'!V183="Flyover hook ramp"),5.26,IF(AND(I183="Entrance ramp",'Used data'!V183="Directional ramp"),1.42,1))))))))))</f>
        <v>1</v>
      </c>
      <c r="Z183" s="11">
        <f>IF(OR('Used data'!W183="Straight",'Used data'!W183="Irrelevant",'Used data'!X183="Irrelevant",'Used data'!Y183="Irrelevant"),1,1+1.545*1000/32.2*((('Used data'!Y183*3268/3600)/('Used data'!W183/0.306))^2)*('Used data'!X183/1000)/G183)</f>
        <v>1</v>
      </c>
      <c r="AA183" s="11">
        <f>IF(OR('Used data'!W183="Straight",'Used data'!W183="Irrelevant",'Used data'!X183="Irrelevant",'Used data'!Y183="Irrelevant"),1,1+1.961*1000/32.2*((('Used data'!Y183*3268/3600)/('Used data'!W183/0.306))^2)*('Used data'!X183/1000)/G183)</f>
        <v>1</v>
      </c>
      <c r="AB183" s="11">
        <f>IF(OR('Used data'!Z183="Straight",'Used data'!Z183="Irrelevant",'Used data'!AA183="Irrelevant",'Used data'!AB183="Irrelevant"),1,1+1.545*1000/32.2*((('Used data'!AB183*3268/3600)/('Used data'!Z183/0.306))^2)*('Used data'!AA183/1000)/G183)</f>
        <v>1</v>
      </c>
      <c r="AC183" s="11">
        <f>IF(OR('Used data'!Z183="Straight",'Used data'!Z183="Irrelevant",'Used data'!AA183="Irrelevant",'Used data'!AB183="Irrelevant"),1,1+1.961*1000/32.2*((('Used data'!AB183*3268/3600)/('Used data'!Z183/0.306))^2)*('Used data'!AA183/1000)/G183)</f>
        <v>1</v>
      </c>
      <c r="AD183" s="11">
        <f>IF(OR('Used data'!AC183="Irrelevant",'Used data'!AC183="No"),1,IF(AND('Used data'!AC183="Yes",OR('Used data'!Q183&lt;301,'Used data'!S183&lt;301)),1-(0.5*('Used data'!R183+'Used data'!T183)/('Used data'!G183*1000)),IF(AND('Used data'!AC183="Yes",OR('Used data'!Q183&lt;601,'Used data'!S183&lt;601)),1-(0.25*('Used data'!R183+'Used data'!T183)/('Used data'!G183*1000)),1)))</f>
        <v>1</v>
      </c>
      <c r="AE183" s="11">
        <f>IF(OR('Used data'!AC183="Irrelevant",'Used data'!AC183="No"),1,IF(AND('Used data'!AC183="Yes",OR('Used data'!Q183&lt;301,'Used data'!S183&lt;301)),1-(0.4*('Used data'!R183+'Used data'!T183)/('Used data'!G183*1000)),IF(AND('Used data'!AC183="Yes",OR('Used data'!Q183&lt;601,'Used data'!S183&lt;601)),1-(0.2*('Used data'!R183+'Used data'!T183)/('Used data'!G183*1000)),1)))</f>
        <v>1</v>
      </c>
      <c r="AF183" s="11">
        <f>IF('Used data'!AD183="110 kph",0.79,1)</f>
        <v>1</v>
      </c>
      <c r="AG183" s="11">
        <f>IF('Used data'!AD183="110 kph",0.94,1)</f>
        <v>1</v>
      </c>
      <c r="AH183" s="11">
        <f>IF('Used data'!AD183="110 kph",0.66,1)</f>
        <v>1</v>
      </c>
      <c r="AI183" s="11">
        <f>IF('Used data'!AD183="110 kph",0.82,1)</f>
        <v>1</v>
      </c>
      <c r="AJ183" s="11">
        <f>IF(AND('Used data'!AE183="Yes",I183="Entrance merge"),0.65*'Used data'!AF183+1-'Used data'!AF183,1)</f>
        <v>1</v>
      </c>
      <c r="AK183" s="12" t="str">
        <f t="shared" si="14"/>
        <v/>
      </c>
      <c r="AL183" s="12" t="str">
        <f t="shared" si="15"/>
        <v/>
      </c>
      <c r="AM183" s="12" t="str">
        <f t="shared" si="16"/>
        <v/>
      </c>
      <c r="AN183" s="12" t="str">
        <f t="shared" si="17"/>
        <v/>
      </c>
      <c r="AO183" s="12" t="str">
        <f t="shared" si="18"/>
        <v/>
      </c>
      <c r="AP183" s="12" t="str">
        <f t="shared" si="19"/>
        <v/>
      </c>
      <c r="AQ183" s="4" t="str">
        <f t="shared" si="20"/>
        <v/>
      </c>
    </row>
    <row r="184" spans="1:43" x14ac:dyDescent="0.3">
      <c r="A184" s="4" t="str">
        <f>IF('Input data'!A199="","",'Input data'!A199)</f>
        <v/>
      </c>
      <c r="B184" s="4" t="str">
        <f>IF('Input data'!B199="","",'Input data'!B199)</f>
        <v/>
      </c>
      <c r="C184" s="4" t="str">
        <f>IF('Input data'!C199="","",'Input data'!C199)</f>
        <v/>
      </c>
      <c r="D184" s="4" t="str">
        <f>IF('Input data'!D199="","",'Input data'!D199)</f>
        <v/>
      </c>
      <c r="E184" s="4" t="str">
        <f>IF('Input data'!E199="","",'Input data'!E199)</f>
        <v/>
      </c>
      <c r="F184" s="4" t="str">
        <f>IF('Input data'!F199="","",'Input data'!F199)</f>
        <v/>
      </c>
      <c r="G184" s="4">
        <f>IF('Input data'!G199="","",'Input data'!G199)</f>
        <v>0</v>
      </c>
      <c r="H184" s="4" t="str">
        <f>IF('Input data'!H199&gt;0.5,'Input data'!H199,"")</f>
        <v/>
      </c>
      <c r="I184" s="4" t="str">
        <f>IF('Input data'!I199="","",'Input data'!I199)</f>
        <v/>
      </c>
      <c r="J184" s="11">
        <f>IF('Used data'!J184="Irrelevant",1,IF('Used data'!J184&gt;3,1.2,1))</f>
        <v>1</v>
      </c>
      <c r="K184" s="11">
        <f>IF('Used data'!K184="Irrelevant",1,IF(AND(OR(I184="Motorway link",I184="Exit diverge",I184="Entrance merge"),'Used data'!K184&lt;3.5),1+(3.5-'Used data'!K184)*0.12,IF(AND(OR(I184="Exit ramp",I184="Entrance ramp"),'Used data'!K184&lt;3.5),1+(3.5-'Used data'!K184)*0.16,1)))</f>
        <v>1</v>
      </c>
      <c r="L184" s="11">
        <f>IF('Used data'!L184="Irrelevant",1,IF(AND('Used data'!L184="Yes",'Used data'!J184=2),0.6*'Used data'!M184+(1-'Used data'!M184),IF(AND('Used data'!L184="Yes",'Used data'!J184=3),0.7*'Used data'!M184+(1-'Used data'!M184),IF(AND('Used data'!L184="Yes",'Used data'!J184=4),0.76*'Used data'!M184+(1-'Used data'!M184),IF(AND('Used data'!L184="Yes",'Used data'!J184&gt;4.99999999),0.8*'Used data'!M184+(1-'Used data'!M184),1)))))</f>
        <v>1</v>
      </c>
      <c r="M184" s="11">
        <f>IF('Used data'!L184="Irrelevant",1,IF(AND('Used data'!L184="Yes",'Used data'!J184=2),0.8*'Used data'!M184+(1-'Used data'!M184),IF(AND('Used data'!L184="Yes",'Used data'!J184=3),0.85*'Used data'!M184+(1-'Used data'!M184),IF(AND('Used data'!L184="Yes",'Used data'!J184=4),0.88*'Used data'!M184+(1-'Used data'!M184),IF(AND('Used data'!L184="Yes",'Used data'!J184&gt;4.99999999),0.9*'Used data'!M184+(1-'Used data'!M184),1)))))</f>
        <v>1</v>
      </c>
      <c r="N184" s="11">
        <f>IF('Used data'!N184="Irrelevant",1,IF(AND(OR(I184="Motorway link",I184="Exit diverge",I184="Entrance merge"),'Used data'!N184&lt;3),1+(3-'Used data'!N184)*0.09333333,1))</f>
        <v>1</v>
      </c>
      <c r="O184" s="11">
        <f>IF('Used data'!N184="Irrelevant",1,IF(AND(OR(I184="Motorway link",I184="Exit diverge",I184="Entrance merge"),'Used data'!N184&lt;3),1+(3-'Used data'!N184)*0.19666667,1))</f>
        <v>1</v>
      </c>
      <c r="P184" s="11">
        <f>IF('Used data'!O184="Irrelevant",1,IF(AND(OR(I184="Motorway link",I184="Exit diverge",I184="Entrance merge"),'Used data'!O184&lt;3.00000001),1+(0.5-'Used data'!O184)*0.04,IF(AND(OR(I184="Exit ramp",I184="Entrance ramp"),'Used data'!O184&lt;3.00000001),1+(0.5-'Used data'!O184)*0.08,IF(OR(I184="Motorway link",I184="Exit diverge",I184="Entrance merge"),0.9,0.8))))</f>
        <v>1</v>
      </c>
      <c r="Q184" s="11">
        <f>IF('Used data'!P184="Irrelevant",1,IF(AND(OR(I184="Motorway link",I184="Exit diverge",I184="Entrance merge"),'Used data'!P184&lt;11.00000001),1+(5-'Used data'!P184)*0.01,0.94))</f>
        <v>1</v>
      </c>
      <c r="R184" s="11">
        <f>IF(OR('Used data'!Q184="Irrelevant",'Used data'!R184="Irrelevant",'Used data'!Q184="Straight"),1,IF(AND(OR(I184="Motorway link",I184="Exit diverge",I184="Entrance merge"),'Used data'!Q184&lt;4000),(EXP(0.1096*1746.5/'Used data'!Q184)/EXP(0.1096*1746.5/4000))*('Used data'!R184/1000)/G184+(G184-'Used data'!R184/1000)/G184,1))</f>
        <v>1</v>
      </c>
      <c r="S184" s="11">
        <f>IF(OR('Used data'!S184="Irrelevant",'Used data'!T184="Irrelevant",'Used data'!S184="Straight"),1,IF(AND(OR(I184="Motorway link",I184="Exit diverge",I184="Entrance merge"),'Used data'!S184&lt;4000),(EXP(0.1096*1746.5/'Used data'!S184)/EXP(0.1096*1746.5/4000))*('Used data'!T184/1000)/G184+(G184-'Used data'!T184/1000)/G184,1))</f>
        <v>1</v>
      </c>
      <c r="T184" s="11">
        <f>IF('Used data'!U184="Irrelevant",1,IF(AND(OR(I184="Motorway link",I184="Exit diverge",I184="Entrance merge",I184="Exit ramp",I184="Entrance ramp"),'Used data'!U184="Yes"),0.95,1))</f>
        <v>1</v>
      </c>
      <c r="U184" s="11">
        <f>IF('Used data'!U184="Irrelevant",1,IF(AND(OR(I184="Motorway link",I184="Exit diverge",I184="Entrance merge",I184="Exit ramp",I184="Entrance ramp"),'Used data'!U184="Yes"),0.96,1))</f>
        <v>1</v>
      </c>
      <c r="V184" s="11">
        <f>IF('Used data'!U184="Irrelevant",1,IF(AND(OR(I184="Motorway link",I184="Exit diverge",I184="Entrance merge",I184="Exit ramp",I184="Entrance ramp"),'Used data'!U184="Yes"),0.79,1))</f>
        <v>1</v>
      </c>
      <c r="W184" s="11">
        <f>IF('Used data'!U184="Irrelevant",1,IF(AND(OR(I184="Motorway link",I184="Exit diverge",I184="Entrance merge",I184="Exit ramp",I184="Entrance ramp"),'Used data'!U184="Yes"),0.94,1))</f>
        <v>1</v>
      </c>
      <c r="X184" s="11">
        <f>IF('Used data'!U184="Irrelevant",1,IF(AND(OR(I184="Motorway link",I184="Exit diverge",I184="Entrance merge",I184="Exit ramp",I184="Entrance ramp"),'Used data'!U184="Yes"),0.97,1))</f>
        <v>1</v>
      </c>
      <c r="Y184" s="11">
        <f>IF(AND(I184="Exit ramp",'Used data'!V184="2-curved diamond ramp"),1.32,IF(AND(I184="Exit ramp",'Used data'!V184="S-shaped ramp"),2.05,IF(AND(I184="Exit ramp",'Used data'!V184="U-shaped ramp"),4.11,IF(AND(I184="Exit ramp",'Used data'!V184="Flyover hook ramp"),5.15,IF(AND(I184="Exit ramp",'Used data'!V184="Directional ramp"),1.07,IF(AND(I184="Entrance ramp",'Used data'!V184="2-curved diamond ramp"),0.93,IF(AND(I184="Entrance ramp",'Used data'!V184="S-shaped ramp"),2.48,IF(AND(I184="Entrance ramp",'Used data'!V184="U-shaped ramp"),4.15,IF(AND(I184="Entrance ramp",'Used data'!V184="Flyover hook ramp"),5.26,IF(AND(I184="Entrance ramp",'Used data'!V184="Directional ramp"),1.42,1))))))))))</f>
        <v>1</v>
      </c>
      <c r="Z184" s="11">
        <f>IF(OR('Used data'!W184="Straight",'Used data'!W184="Irrelevant",'Used data'!X184="Irrelevant",'Used data'!Y184="Irrelevant"),1,1+1.545*1000/32.2*((('Used data'!Y184*3268/3600)/('Used data'!W184/0.306))^2)*('Used data'!X184/1000)/G184)</f>
        <v>1</v>
      </c>
      <c r="AA184" s="11">
        <f>IF(OR('Used data'!W184="Straight",'Used data'!W184="Irrelevant",'Used data'!X184="Irrelevant",'Used data'!Y184="Irrelevant"),1,1+1.961*1000/32.2*((('Used data'!Y184*3268/3600)/('Used data'!W184/0.306))^2)*('Used data'!X184/1000)/G184)</f>
        <v>1</v>
      </c>
      <c r="AB184" s="11">
        <f>IF(OR('Used data'!Z184="Straight",'Used data'!Z184="Irrelevant",'Used data'!AA184="Irrelevant",'Used data'!AB184="Irrelevant"),1,1+1.545*1000/32.2*((('Used data'!AB184*3268/3600)/('Used data'!Z184/0.306))^2)*('Used data'!AA184/1000)/G184)</f>
        <v>1</v>
      </c>
      <c r="AC184" s="11">
        <f>IF(OR('Used data'!Z184="Straight",'Used data'!Z184="Irrelevant",'Used data'!AA184="Irrelevant",'Used data'!AB184="Irrelevant"),1,1+1.961*1000/32.2*((('Used data'!AB184*3268/3600)/('Used data'!Z184/0.306))^2)*('Used data'!AA184/1000)/G184)</f>
        <v>1</v>
      </c>
      <c r="AD184" s="11">
        <f>IF(OR('Used data'!AC184="Irrelevant",'Used data'!AC184="No"),1,IF(AND('Used data'!AC184="Yes",OR('Used data'!Q184&lt;301,'Used data'!S184&lt;301)),1-(0.5*('Used data'!R184+'Used data'!T184)/('Used data'!G184*1000)),IF(AND('Used data'!AC184="Yes",OR('Used data'!Q184&lt;601,'Used data'!S184&lt;601)),1-(0.25*('Used data'!R184+'Used data'!T184)/('Used data'!G184*1000)),1)))</f>
        <v>1</v>
      </c>
      <c r="AE184" s="11">
        <f>IF(OR('Used data'!AC184="Irrelevant",'Used data'!AC184="No"),1,IF(AND('Used data'!AC184="Yes",OR('Used data'!Q184&lt;301,'Used data'!S184&lt;301)),1-(0.4*('Used data'!R184+'Used data'!T184)/('Used data'!G184*1000)),IF(AND('Used data'!AC184="Yes",OR('Used data'!Q184&lt;601,'Used data'!S184&lt;601)),1-(0.2*('Used data'!R184+'Used data'!T184)/('Used data'!G184*1000)),1)))</f>
        <v>1</v>
      </c>
      <c r="AF184" s="11">
        <f>IF('Used data'!AD184="110 kph",0.79,1)</f>
        <v>1</v>
      </c>
      <c r="AG184" s="11">
        <f>IF('Used data'!AD184="110 kph",0.94,1)</f>
        <v>1</v>
      </c>
      <c r="AH184" s="11">
        <f>IF('Used data'!AD184="110 kph",0.66,1)</f>
        <v>1</v>
      </c>
      <c r="AI184" s="11">
        <f>IF('Used data'!AD184="110 kph",0.82,1)</f>
        <v>1</v>
      </c>
      <c r="AJ184" s="11">
        <f>IF(AND('Used data'!AE184="Yes",I184="Entrance merge"),0.65*'Used data'!AF184+1-'Used data'!AF184,1)</f>
        <v>1</v>
      </c>
      <c r="AK184" s="12" t="str">
        <f t="shared" si="14"/>
        <v/>
      </c>
      <c r="AL184" s="12" t="str">
        <f t="shared" si="15"/>
        <v/>
      </c>
      <c r="AM184" s="12" t="str">
        <f t="shared" si="16"/>
        <v/>
      </c>
      <c r="AN184" s="12" t="str">
        <f t="shared" si="17"/>
        <v/>
      </c>
      <c r="AO184" s="12" t="str">
        <f t="shared" si="18"/>
        <v/>
      </c>
      <c r="AP184" s="12" t="str">
        <f t="shared" si="19"/>
        <v/>
      </c>
      <c r="AQ184" s="4" t="str">
        <f t="shared" si="20"/>
        <v/>
      </c>
    </row>
    <row r="185" spans="1:43" x14ac:dyDescent="0.3">
      <c r="A185" s="4" t="str">
        <f>IF('Input data'!A200="","",'Input data'!A200)</f>
        <v/>
      </c>
      <c r="B185" s="4" t="str">
        <f>IF('Input data'!B200="","",'Input data'!B200)</f>
        <v/>
      </c>
      <c r="C185" s="4" t="str">
        <f>IF('Input data'!C200="","",'Input data'!C200)</f>
        <v/>
      </c>
      <c r="D185" s="4" t="str">
        <f>IF('Input data'!D200="","",'Input data'!D200)</f>
        <v/>
      </c>
      <c r="E185" s="4" t="str">
        <f>IF('Input data'!E200="","",'Input data'!E200)</f>
        <v/>
      </c>
      <c r="F185" s="4" t="str">
        <f>IF('Input data'!F200="","",'Input data'!F200)</f>
        <v/>
      </c>
      <c r="G185" s="4">
        <f>IF('Input data'!G200="","",'Input data'!G200)</f>
        <v>0</v>
      </c>
      <c r="H185" s="4" t="str">
        <f>IF('Input data'!H200&gt;0.5,'Input data'!H200,"")</f>
        <v/>
      </c>
      <c r="I185" s="4" t="str">
        <f>IF('Input data'!I200="","",'Input data'!I200)</f>
        <v/>
      </c>
      <c r="J185" s="11">
        <f>IF('Used data'!J185="Irrelevant",1,IF('Used data'!J185&gt;3,1.2,1))</f>
        <v>1</v>
      </c>
      <c r="K185" s="11">
        <f>IF('Used data'!K185="Irrelevant",1,IF(AND(OR(I185="Motorway link",I185="Exit diverge",I185="Entrance merge"),'Used data'!K185&lt;3.5),1+(3.5-'Used data'!K185)*0.12,IF(AND(OR(I185="Exit ramp",I185="Entrance ramp"),'Used data'!K185&lt;3.5),1+(3.5-'Used data'!K185)*0.16,1)))</f>
        <v>1</v>
      </c>
      <c r="L185" s="11">
        <f>IF('Used data'!L185="Irrelevant",1,IF(AND('Used data'!L185="Yes",'Used data'!J185=2),0.6*'Used data'!M185+(1-'Used data'!M185),IF(AND('Used data'!L185="Yes",'Used data'!J185=3),0.7*'Used data'!M185+(1-'Used data'!M185),IF(AND('Used data'!L185="Yes",'Used data'!J185=4),0.76*'Used data'!M185+(1-'Used data'!M185),IF(AND('Used data'!L185="Yes",'Used data'!J185&gt;4.99999999),0.8*'Used data'!M185+(1-'Used data'!M185),1)))))</f>
        <v>1</v>
      </c>
      <c r="M185" s="11">
        <f>IF('Used data'!L185="Irrelevant",1,IF(AND('Used data'!L185="Yes",'Used data'!J185=2),0.8*'Used data'!M185+(1-'Used data'!M185),IF(AND('Used data'!L185="Yes",'Used data'!J185=3),0.85*'Used data'!M185+(1-'Used data'!M185),IF(AND('Used data'!L185="Yes",'Used data'!J185=4),0.88*'Used data'!M185+(1-'Used data'!M185),IF(AND('Used data'!L185="Yes",'Used data'!J185&gt;4.99999999),0.9*'Used data'!M185+(1-'Used data'!M185),1)))))</f>
        <v>1</v>
      </c>
      <c r="N185" s="11">
        <f>IF('Used data'!N185="Irrelevant",1,IF(AND(OR(I185="Motorway link",I185="Exit diverge",I185="Entrance merge"),'Used data'!N185&lt;3),1+(3-'Used data'!N185)*0.09333333,1))</f>
        <v>1</v>
      </c>
      <c r="O185" s="11">
        <f>IF('Used data'!N185="Irrelevant",1,IF(AND(OR(I185="Motorway link",I185="Exit diverge",I185="Entrance merge"),'Used data'!N185&lt;3),1+(3-'Used data'!N185)*0.19666667,1))</f>
        <v>1</v>
      </c>
      <c r="P185" s="11">
        <f>IF('Used data'!O185="Irrelevant",1,IF(AND(OR(I185="Motorway link",I185="Exit diverge",I185="Entrance merge"),'Used data'!O185&lt;3.00000001),1+(0.5-'Used data'!O185)*0.04,IF(AND(OR(I185="Exit ramp",I185="Entrance ramp"),'Used data'!O185&lt;3.00000001),1+(0.5-'Used data'!O185)*0.08,IF(OR(I185="Motorway link",I185="Exit diverge",I185="Entrance merge"),0.9,0.8))))</f>
        <v>1</v>
      </c>
      <c r="Q185" s="11">
        <f>IF('Used data'!P185="Irrelevant",1,IF(AND(OR(I185="Motorway link",I185="Exit diverge",I185="Entrance merge"),'Used data'!P185&lt;11.00000001),1+(5-'Used data'!P185)*0.01,0.94))</f>
        <v>1</v>
      </c>
      <c r="R185" s="11">
        <f>IF(OR('Used data'!Q185="Irrelevant",'Used data'!R185="Irrelevant",'Used data'!Q185="Straight"),1,IF(AND(OR(I185="Motorway link",I185="Exit diverge",I185="Entrance merge"),'Used data'!Q185&lt;4000),(EXP(0.1096*1746.5/'Used data'!Q185)/EXP(0.1096*1746.5/4000))*('Used data'!R185/1000)/G185+(G185-'Used data'!R185/1000)/G185,1))</f>
        <v>1</v>
      </c>
      <c r="S185" s="11">
        <f>IF(OR('Used data'!S185="Irrelevant",'Used data'!T185="Irrelevant",'Used data'!S185="Straight"),1,IF(AND(OR(I185="Motorway link",I185="Exit diverge",I185="Entrance merge"),'Used data'!S185&lt;4000),(EXP(0.1096*1746.5/'Used data'!S185)/EXP(0.1096*1746.5/4000))*('Used data'!T185/1000)/G185+(G185-'Used data'!T185/1000)/G185,1))</f>
        <v>1</v>
      </c>
      <c r="T185" s="11">
        <f>IF('Used data'!U185="Irrelevant",1,IF(AND(OR(I185="Motorway link",I185="Exit diverge",I185="Entrance merge",I185="Exit ramp",I185="Entrance ramp"),'Used data'!U185="Yes"),0.95,1))</f>
        <v>1</v>
      </c>
      <c r="U185" s="11">
        <f>IF('Used data'!U185="Irrelevant",1,IF(AND(OR(I185="Motorway link",I185="Exit diverge",I185="Entrance merge",I185="Exit ramp",I185="Entrance ramp"),'Used data'!U185="Yes"),0.96,1))</f>
        <v>1</v>
      </c>
      <c r="V185" s="11">
        <f>IF('Used data'!U185="Irrelevant",1,IF(AND(OR(I185="Motorway link",I185="Exit diverge",I185="Entrance merge",I185="Exit ramp",I185="Entrance ramp"),'Used data'!U185="Yes"),0.79,1))</f>
        <v>1</v>
      </c>
      <c r="W185" s="11">
        <f>IF('Used data'!U185="Irrelevant",1,IF(AND(OR(I185="Motorway link",I185="Exit diverge",I185="Entrance merge",I185="Exit ramp",I185="Entrance ramp"),'Used data'!U185="Yes"),0.94,1))</f>
        <v>1</v>
      </c>
      <c r="X185" s="11">
        <f>IF('Used data'!U185="Irrelevant",1,IF(AND(OR(I185="Motorway link",I185="Exit diverge",I185="Entrance merge",I185="Exit ramp",I185="Entrance ramp"),'Used data'!U185="Yes"),0.97,1))</f>
        <v>1</v>
      </c>
      <c r="Y185" s="11">
        <f>IF(AND(I185="Exit ramp",'Used data'!V185="2-curved diamond ramp"),1.32,IF(AND(I185="Exit ramp",'Used data'!V185="S-shaped ramp"),2.05,IF(AND(I185="Exit ramp",'Used data'!V185="U-shaped ramp"),4.11,IF(AND(I185="Exit ramp",'Used data'!V185="Flyover hook ramp"),5.15,IF(AND(I185="Exit ramp",'Used data'!V185="Directional ramp"),1.07,IF(AND(I185="Entrance ramp",'Used data'!V185="2-curved diamond ramp"),0.93,IF(AND(I185="Entrance ramp",'Used data'!V185="S-shaped ramp"),2.48,IF(AND(I185="Entrance ramp",'Used data'!V185="U-shaped ramp"),4.15,IF(AND(I185="Entrance ramp",'Used data'!V185="Flyover hook ramp"),5.26,IF(AND(I185="Entrance ramp",'Used data'!V185="Directional ramp"),1.42,1))))))))))</f>
        <v>1</v>
      </c>
      <c r="Z185" s="11">
        <f>IF(OR('Used data'!W185="Straight",'Used data'!W185="Irrelevant",'Used data'!X185="Irrelevant",'Used data'!Y185="Irrelevant"),1,1+1.545*1000/32.2*((('Used data'!Y185*3268/3600)/('Used data'!W185/0.306))^2)*('Used data'!X185/1000)/G185)</f>
        <v>1</v>
      </c>
      <c r="AA185" s="11">
        <f>IF(OR('Used data'!W185="Straight",'Used data'!W185="Irrelevant",'Used data'!X185="Irrelevant",'Used data'!Y185="Irrelevant"),1,1+1.961*1000/32.2*((('Used data'!Y185*3268/3600)/('Used data'!W185/0.306))^2)*('Used data'!X185/1000)/G185)</f>
        <v>1</v>
      </c>
      <c r="AB185" s="11">
        <f>IF(OR('Used data'!Z185="Straight",'Used data'!Z185="Irrelevant",'Used data'!AA185="Irrelevant",'Used data'!AB185="Irrelevant"),1,1+1.545*1000/32.2*((('Used data'!AB185*3268/3600)/('Used data'!Z185/0.306))^2)*('Used data'!AA185/1000)/G185)</f>
        <v>1</v>
      </c>
      <c r="AC185" s="11">
        <f>IF(OR('Used data'!Z185="Straight",'Used data'!Z185="Irrelevant",'Used data'!AA185="Irrelevant",'Used data'!AB185="Irrelevant"),1,1+1.961*1000/32.2*((('Used data'!AB185*3268/3600)/('Used data'!Z185/0.306))^2)*('Used data'!AA185/1000)/G185)</f>
        <v>1</v>
      </c>
      <c r="AD185" s="11">
        <f>IF(OR('Used data'!AC185="Irrelevant",'Used data'!AC185="No"),1,IF(AND('Used data'!AC185="Yes",OR('Used data'!Q185&lt;301,'Used data'!S185&lt;301)),1-(0.5*('Used data'!R185+'Used data'!T185)/('Used data'!G185*1000)),IF(AND('Used data'!AC185="Yes",OR('Used data'!Q185&lt;601,'Used data'!S185&lt;601)),1-(0.25*('Used data'!R185+'Used data'!T185)/('Used data'!G185*1000)),1)))</f>
        <v>1</v>
      </c>
      <c r="AE185" s="11">
        <f>IF(OR('Used data'!AC185="Irrelevant",'Used data'!AC185="No"),1,IF(AND('Used data'!AC185="Yes",OR('Used data'!Q185&lt;301,'Used data'!S185&lt;301)),1-(0.4*('Used data'!R185+'Used data'!T185)/('Used data'!G185*1000)),IF(AND('Used data'!AC185="Yes",OR('Used data'!Q185&lt;601,'Used data'!S185&lt;601)),1-(0.2*('Used data'!R185+'Used data'!T185)/('Used data'!G185*1000)),1)))</f>
        <v>1</v>
      </c>
      <c r="AF185" s="11">
        <f>IF('Used data'!AD185="110 kph",0.79,1)</f>
        <v>1</v>
      </c>
      <c r="AG185" s="11">
        <f>IF('Used data'!AD185="110 kph",0.94,1)</f>
        <v>1</v>
      </c>
      <c r="AH185" s="11">
        <f>IF('Used data'!AD185="110 kph",0.66,1)</f>
        <v>1</v>
      </c>
      <c r="AI185" s="11">
        <f>IF('Used data'!AD185="110 kph",0.82,1)</f>
        <v>1</v>
      </c>
      <c r="AJ185" s="11">
        <f>IF(AND('Used data'!AE185="Yes",I185="Entrance merge"),0.65*'Used data'!AF185+1-'Used data'!AF185,1)</f>
        <v>1</v>
      </c>
      <c r="AK185" s="12" t="str">
        <f t="shared" si="14"/>
        <v/>
      </c>
      <c r="AL185" s="12" t="str">
        <f t="shared" si="15"/>
        <v/>
      </c>
      <c r="AM185" s="12" t="str">
        <f t="shared" si="16"/>
        <v/>
      </c>
      <c r="AN185" s="12" t="str">
        <f t="shared" si="17"/>
        <v/>
      </c>
      <c r="AO185" s="12" t="str">
        <f t="shared" si="18"/>
        <v/>
      </c>
      <c r="AP185" s="12" t="str">
        <f t="shared" si="19"/>
        <v/>
      </c>
      <c r="AQ185" s="4" t="str">
        <f t="shared" si="20"/>
        <v/>
      </c>
    </row>
    <row r="186" spans="1:43" x14ac:dyDescent="0.3">
      <c r="A186" s="4" t="str">
        <f>IF('Input data'!A201="","",'Input data'!A201)</f>
        <v/>
      </c>
      <c r="B186" s="4" t="str">
        <f>IF('Input data'!B201="","",'Input data'!B201)</f>
        <v/>
      </c>
      <c r="C186" s="4" t="str">
        <f>IF('Input data'!C201="","",'Input data'!C201)</f>
        <v/>
      </c>
      <c r="D186" s="4" t="str">
        <f>IF('Input data'!D201="","",'Input data'!D201)</f>
        <v/>
      </c>
      <c r="E186" s="4" t="str">
        <f>IF('Input data'!E201="","",'Input data'!E201)</f>
        <v/>
      </c>
      <c r="F186" s="4" t="str">
        <f>IF('Input data'!F201="","",'Input data'!F201)</f>
        <v/>
      </c>
      <c r="G186" s="4">
        <f>IF('Input data'!G201="","",'Input data'!G201)</f>
        <v>0</v>
      </c>
      <c r="H186" s="4" t="str">
        <f>IF('Input data'!H201&gt;0.5,'Input data'!H201,"")</f>
        <v/>
      </c>
      <c r="I186" s="4" t="str">
        <f>IF('Input data'!I201="","",'Input data'!I201)</f>
        <v/>
      </c>
      <c r="J186" s="11">
        <f>IF('Used data'!J186="Irrelevant",1,IF('Used data'!J186&gt;3,1.2,1))</f>
        <v>1</v>
      </c>
      <c r="K186" s="11">
        <f>IF('Used data'!K186="Irrelevant",1,IF(AND(OR(I186="Motorway link",I186="Exit diverge",I186="Entrance merge"),'Used data'!K186&lt;3.5),1+(3.5-'Used data'!K186)*0.12,IF(AND(OR(I186="Exit ramp",I186="Entrance ramp"),'Used data'!K186&lt;3.5),1+(3.5-'Used data'!K186)*0.16,1)))</f>
        <v>1</v>
      </c>
      <c r="L186" s="11">
        <f>IF('Used data'!L186="Irrelevant",1,IF(AND('Used data'!L186="Yes",'Used data'!J186=2),0.6*'Used data'!M186+(1-'Used data'!M186),IF(AND('Used data'!L186="Yes",'Used data'!J186=3),0.7*'Used data'!M186+(1-'Used data'!M186),IF(AND('Used data'!L186="Yes",'Used data'!J186=4),0.76*'Used data'!M186+(1-'Used data'!M186),IF(AND('Used data'!L186="Yes",'Used data'!J186&gt;4.99999999),0.8*'Used data'!M186+(1-'Used data'!M186),1)))))</f>
        <v>1</v>
      </c>
      <c r="M186" s="11">
        <f>IF('Used data'!L186="Irrelevant",1,IF(AND('Used data'!L186="Yes",'Used data'!J186=2),0.8*'Used data'!M186+(1-'Used data'!M186),IF(AND('Used data'!L186="Yes",'Used data'!J186=3),0.85*'Used data'!M186+(1-'Used data'!M186),IF(AND('Used data'!L186="Yes",'Used data'!J186=4),0.88*'Used data'!M186+(1-'Used data'!M186),IF(AND('Used data'!L186="Yes",'Used data'!J186&gt;4.99999999),0.9*'Used data'!M186+(1-'Used data'!M186),1)))))</f>
        <v>1</v>
      </c>
      <c r="N186" s="11">
        <f>IF('Used data'!N186="Irrelevant",1,IF(AND(OR(I186="Motorway link",I186="Exit diverge",I186="Entrance merge"),'Used data'!N186&lt;3),1+(3-'Used data'!N186)*0.09333333,1))</f>
        <v>1</v>
      </c>
      <c r="O186" s="11">
        <f>IF('Used data'!N186="Irrelevant",1,IF(AND(OR(I186="Motorway link",I186="Exit diverge",I186="Entrance merge"),'Used data'!N186&lt;3),1+(3-'Used data'!N186)*0.19666667,1))</f>
        <v>1</v>
      </c>
      <c r="P186" s="11">
        <f>IF('Used data'!O186="Irrelevant",1,IF(AND(OR(I186="Motorway link",I186="Exit diverge",I186="Entrance merge"),'Used data'!O186&lt;3.00000001),1+(0.5-'Used data'!O186)*0.04,IF(AND(OR(I186="Exit ramp",I186="Entrance ramp"),'Used data'!O186&lt;3.00000001),1+(0.5-'Used data'!O186)*0.08,IF(OR(I186="Motorway link",I186="Exit diverge",I186="Entrance merge"),0.9,0.8))))</f>
        <v>1</v>
      </c>
      <c r="Q186" s="11">
        <f>IF('Used data'!P186="Irrelevant",1,IF(AND(OR(I186="Motorway link",I186="Exit diverge",I186="Entrance merge"),'Used data'!P186&lt;11.00000001),1+(5-'Used data'!P186)*0.01,0.94))</f>
        <v>1</v>
      </c>
      <c r="R186" s="11">
        <f>IF(OR('Used data'!Q186="Irrelevant",'Used data'!R186="Irrelevant",'Used data'!Q186="Straight"),1,IF(AND(OR(I186="Motorway link",I186="Exit diverge",I186="Entrance merge"),'Used data'!Q186&lt;4000),(EXP(0.1096*1746.5/'Used data'!Q186)/EXP(0.1096*1746.5/4000))*('Used data'!R186/1000)/G186+(G186-'Used data'!R186/1000)/G186,1))</f>
        <v>1</v>
      </c>
      <c r="S186" s="11">
        <f>IF(OR('Used data'!S186="Irrelevant",'Used data'!T186="Irrelevant",'Used data'!S186="Straight"),1,IF(AND(OR(I186="Motorway link",I186="Exit diverge",I186="Entrance merge"),'Used data'!S186&lt;4000),(EXP(0.1096*1746.5/'Used data'!S186)/EXP(0.1096*1746.5/4000))*('Used data'!T186/1000)/G186+(G186-'Used data'!T186/1000)/G186,1))</f>
        <v>1</v>
      </c>
      <c r="T186" s="11">
        <f>IF('Used data'!U186="Irrelevant",1,IF(AND(OR(I186="Motorway link",I186="Exit diverge",I186="Entrance merge",I186="Exit ramp",I186="Entrance ramp"),'Used data'!U186="Yes"),0.95,1))</f>
        <v>1</v>
      </c>
      <c r="U186" s="11">
        <f>IF('Used data'!U186="Irrelevant",1,IF(AND(OR(I186="Motorway link",I186="Exit diverge",I186="Entrance merge",I186="Exit ramp",I186="Entrance ramp"),'Used data'!U186="Yes"),0.96,1))</f>
        <v>1</v>
      </c>
      <c r="V186" s="11">
        <f>IF('Used data'!U186="Irrelevant",1,IF(AND(OR(I186="Motorway link",I186="Exit diverge",I186="Entrance merge",I186="Exit ramp",I186="Entrance ramp"),'Used data'!U186="Yes"),0.79,1))</f>
        <v>1</v>
      </c>
      <c r="W186" s="11">
        <f>IF('Used data'!U186="Irrelevant",1,IF(AND(OR(I186="Motorway link",I186="Exit diverge",I186="Entrance merge",I186="Exit ramp",I186="Entrance ramp"),'Used data'!U186="Yes"),0.94,1))</f>
        <v>1</v>
      </c>
      <c r="X186" s="11">
        <f>IF('Used data'!U186="Irrelevant",1,IF(AND(OR(I186="Motorway link",I186="Exit diverge",I186="Entrance merge",I186="Exit ramp",I186="Entrance ramp"),'Used data'!U186="Yes"),0.97,1))</f>
        <v>1</v>
      </c>
      <c r="Y186" s="11">
        <f>IF(AND(I186="Exit ramp",'Used data'!V186="2-curved diamond ramp"),1.32,IF(AND(I186="Exit ramp",'Used data'!V186="S-shaped ramp"),2.05,IF(AND(I186="Exit ramp",'Used data'!V186="U-shaped ramp"),4.11,IF(AND(I186="Exit ramp",'Used data'!V186="Flyover hook ramp"),5.15,IF(AND(I186="Exit ramp",'Used data'!V186="Directional ramp"),1.07,IF(AND(I186="Entrance ramp",'Used data'!V186="2-curved diamond ramp"),0.93,IF(AND(I186="Entrance ramp",'Used data'!V186="S-shaped ramp"),2.48,IF(AND(I186="Entrance ramp",'Used data'!V186="U-shaped ramp"),4.15,IF(AND(I186="Entrance ramp",'Used data'!V186="Flyover hook ramp"),5.26,IF(AND(I186="Entrance ramp",'Used data'!V186="Directional ramp"),1.42,1))))))))))</f>
        <v>1</v>
      </c>
      <c r="Z186" s="11">
        <f>IF(OR('Used data'!W186="Straight",'Used data'!W186="Irrelevant",'Used data'!X186="Irrelevant",'Used data'!Y186="Irrelevant"),1,1+1.545*1000/32.2*((('Used data'!Y186*3268/3600)/('Used data'!W186/0.306))^2)*('Used data'!X186/1000)/G186)</f>
        <v>1</v>
      </c>
      <c r="AA186" s="11">
        <f>IF(OR('Used data'!W186="Straight",'Used data'!W186="Irrelevant",'Used data'!X186="Irrelevant",'Used data'!Y186="Irrelevant"),1,1+1.961*1000/32.2*((('Used data'!Y186*3268/3600)/('Used data'!W186/0.306))^2)*('Used data'!X186/1000)/G186)</f>
        <v>1</v>
      </c>
      <c r="AB186" s="11">
        <f>IF(OR('Used data'!Z186="Straight",'Used data'!Z186="Irrelevant",'Used data'!AA186="Irrelevant",'Used data'!AB186="Irrelevant"),1,1+1.545*1000/32.2*((('Used data'!AB186*3268/3600)/('Used data'!Z186/0.306))^2)*('Used data'!AA186/1000)/G186)</f>
        <v>1</v>
      </c>
      <c r="AC186" s="11">
        <f>IF(OR('Used data'!Z186="Straight",'Used data'!Z186="Irrelevant",'Used data'!AA186="Irrelevant",'Used data'!AB186="Irrelevant"),1,1+1.961*1000/32.2*((('Used data'!AB186*3268/3600)/('Used data'!Z186/0.306))^2)*('Used data'!AA186/1000)/G186)</f>
        <v>1</v>
      </c>
      <c r="AD186" s="11">
        <f>IF(OR('Used data'!AC186="Irrelevant",'Used data'!AC186="No"),1,IF(AND('Used data'!AC186="Yes",OR('Used data'!Q186&lt;301,'Used data'!S186&lt;301)),1-(0.5*('Used data'!R186+'Used data'!T186)/('Used data'!G186*1000)),IF(AND('Used data'!AC186="Yes",OR('Used data'!Q186&lt;601,'Used data'!S186&lt;601)),1-(0.25*('Used data'!R186+'Used data'!T186)/('Used data'!G186*1000)),1)))</f>
        <v>1</v>
      </c>
      <c r="AE186" s="11">
        <f>IF(OR('Used data'!AC186="Irrelevant",'Used data'!AC186="No"),1,IF(AND('Used data'!AC186="Yes",OR('Used data'!Q186&lt;301,'Used data'!S186&lt;301)),1-(0.4*('Used data'!R186+'Used data'!T186)/('Used data'!G186*1000)),IF(AND('Used data'!AC186="Yes",OR('Used data'!Q186&lt;601,'Used data'!S186&lt;601)),1-(0.2*('Used data'!R186+'Used data'!T186)/('Used data'!G186*1000)),1)))</f>
        <v>1</v>
      </c>
      <c r="AF186" s="11">
        <f>IF('Used data'!AD186="110 kph",0.79,1)</f>
        <v>1</v>
      </c>
      <c r="AG186" s="11">
        <f>IF('Used data'!AD186="110 kph",0.94,1)</f>
        <v>1</v>
      </c>
      <c r="AH186" s="11">
        <f>IF('Used data'!AD186="110 kph",0.66,1)</f>
        <v>1</v>
      </c>
      <c r="AI186" s="11">
        <f>IF('Used data'!AD186="110 kph",0.82,1)</f>
        <v>1</v>
      </c>
      <c r="AJ186" s="11">
        <f>IF(AND('Used data'!AE186="Yes",I186="Entrance merge"),0.65*'Used data'!AF186+1-'Used data'!AF186,1)</f>
        <v>1</v>
      </c>
      <c r="AK186" s="12" t="str">
        <f t="shared" si="14"/>
        <v/>
      </c>
      <c r="AL186" s="12" t="str">
        <f t="shared" si="15"/>
        <v/>
      </c>
      <c r="AM186" s="12" t="str">
        <f t="shared" si="16"/>
        <v/>
      </c>
      <c r="AN186" s="12" t="str">
        <f t="shared" si="17"/>
        <v/>
      </c>
      <c r="AO186" s="12" t="str">
        <f t="shared" si="18"/>
        <v/>
      </c>
      <c r="AP186" s="12" t="str">
        <f t="shared" si="19"/>
        <v/>
      </c>
      <c r="AQ186" s="4" t="str">
        <f t="shared" si="20"/>
        <v/>
      </c>
    </row>
    <row r="187" spans="1:43" x14ac:dyDescent="0.3">
      <c r="A187" s="4" t="str">
        <f>IF('Input data'!A202="","",'Input data'!A202)</f>
        <v/>
      </c>
      <c r="B187" s="4" t="str">
        <f>IF('Input data'!B202="","",'Input data'!B202)</f>
        <v/>
      </c>
      <c r="C187" s="4" t="str">
        <f>IF('Input data'!C202="","",'Input data'!C202)</f>
        <v/>
      </c>
      <c r="D187" s="4" t="str">
        <f>IF('Input data'!D202="","",'Input data'!D202)</f>
        <v/>
      </c>
      <c r="E187" s="4" t="str">
        <f>IF('Input data'!E202="","",'Input data'!E202)</f>
        <v/>
      </c>
      <c r="F187" s="4" t="str">
        <f>IF('Input data'!F202="","",'Input data'!F202)</f>
        <v/>
      </c>
      <c r="G187" s="4">
        <f>IF('Input data'!G202="","",'Input data'!G202)</f>
        <v>0</v>
      </c>
      <c r="H187" s="4" t="str">
        <f>IF('Input data'!H202&gt;0.5,'Input data'!H202,"")</f>
        <v/>
      </c>
      <c r="I187" s="4" t="str">
        <f>IF('Input data'!I202="","",'Input data'!I202)</f>
        <v/>
      </c>
      <c r="J187" s="11">
        <f>IF('Used data'!J187="Irrelevant",1,IF('Used data'!J187&gt;3,1.2,1))</f>
        <v>1</v>
      </c>
      <c r="K187" s="11">
        <f>IF('Used data'!K187="Irrelevant",1,IF(AND(OR(I187="Motorway link",I187="Exit diverge",I187="Entrance merge"),'Used data'!K187&lt;3.5),1+(3.5-'Used data'!K187)*0.12,IF(AND(OR(I187="Exit ramp",I187="Entrance ramp"),'Used data'!K187&lt;3.5),1+(3.5-'Used data'!K187)*0.16,1)))</f>
        <v>1</v>
      </c>
      <c r="L187" s="11">
        <f>IF('Used data'!L187="Irrelevant",1,IF(AND('Used data'!L187="Yes",'Used data'!J187=2),0.6*'Used data'!M187+(1-'Used data'!M187),IF(AND('Used data'!L187="Yes",'Used data'!J187=3),0.7*'Used data'!M187+(1-'Used data'!M187),IF(AND('Used data'!L187="Yes",'Used data'!J187=4),0.76*'Used data'!M187+(1-'Used data'!M187),IF(AND('Used data'!L187="Yes",'Used data'!J187&gt;4.99999999),0.8*'Used data'!M187+(1-'Used data'!M187),1)))))</f>
        <v>1</v>
      </c>
      <c r="M187" s="11">
        <f>IF('Used data'!L187="Irrelevant",1,IF(AND('Used data'!L187="Yes",'Used data'!J187=2),0.8*'Used data'!M187+(1-'Used data'!M187),IF(AND('Used data'!L187="Yes",'Used data'!J187=3),0.85*'Used data'!M187+(1-'Used data'!M187),IF(AND('Used data'!L187="Yes",'Used data'!J187=4),0.88*'Used data'!M187+(1-'Used data'!M187),IF(AND('Used data'!L187="Yes",'Used data'!J187&gt;4.99999999),0.9*'Used data'!M187+(1-'Used data'!M187),1)))))</f>
        <v>1</v>
      </c>
      <c r="N187" s="11">
        <f>IF('Used data'!N187="Irrelevant",1,IF(AND(OR(I187="Motorway link",I187="Exit diverge",I187="Entrance merge"),'Used data'!N187&lt;3),1+(3-'Used data'!N187)*0.09333333,1))</f>
        <v>1</v>
      </c>
      <c r="O187" s="11">
        <f>IF('Used data'!N187="Irrelevant",1,IF(AND(OR(I187="Motorway link",I187="Exit diverge",I187="Entrance merge"),'Used data'!N187&lt;3),1+(3-'Used data'!N187)*0.19666667,1))</f>
        <v>1</v>
      </c>
      <c r="P187" s="11">
        <f>IF('Used data'!O187="Irrelevant",1,IF(AND(OR(I187="Motorway link",I187="Exit diverge",I187="Entrance merge"),'Used data'!O187&lt;3.00000001),1+(0.5-'Used data'!O187)*0.04,IF(AND(OR(I187="Exit ramp",I187="Entrance ramp"),'Used data'!O187&lt;3.00000001),1+(0.5-'Used data'!O187)*0.08,IF(OR(I187="Motorway link",I187="Exit diverge",I187="Entrance merge"),0.9,0.8))))</f>
        <v>1</v>
      </c>
      <c r="Q187" s="11">
        <f>IF('Used data'!P187="Irrelevant",1,IF(AND(OR(I187="Motorway link",I187="Exit diverge",I187="Entrance merge"),'Used data'!P187&lt;11.00000001),1+(5-'Used data'!P187)*0.01,0.94))</f>
        <v>1</v>
      </c>
      <c r="R187" s="11">
        <f>IF(OR('Used data'!Q187="Irrelevant",'Used data'!R187="Irrelevant",'Used data'!Q187="Straight"),1,IF(AND(OR(I187="Motorway link",I187="Exit diverge",I187="Entrance merge"),'Used data'!Q187&lt;4000),(EXP(0.1096*1746.5/'Used data'!Q187)/EXP(0.1096*1746.5/4000))*('Used data'!R187/1000)/G187+(G187-'Used data'!R187/1000)/G187,1))</f>
        <v>1</v>
      </c>
      <c r="S187" s="11">
        <f>IF(OR('Used data'!S187="Irrelevant",'Used data'!T187="Irrelevant",'Used data'!S187="Straight"),1,IF(AND(OR(I187="Motorway link",I187="Exit diverge",I187="Entrance merge"),'Used data'!S187&lt;4000),(EXP(0.1096*1746.5/'Used data'!S187)/EXP(0.1096*1746.5/4000))*('Used data'!T187/1000)/G187+(G187-'Used data'!T187/1000)/G187,1))</f>
        <v>1</v>
      </c>
      <c r="T187" s="11">
        <f>IF('Used data'!U187="Irrelevant",1,IF(AND(OR(I187="Motorway link",I187="Exit diverge",I187="Entrance merge",I187="Exit ramp",I187="Entrance ramp"),'Used data'!U187="Yes"),0.95,1))</f>
        <v>1</v>
      </c>
      <c r="U187" s="11">
        <f>IF('Used data'!U187="Irrelevant",1,IF(AND(OR(I187="Motorway link",I187="Exit diverge",I187="Entrance merge",I187="Exit ramp",I187="Entrance ramp"),'Used data'!U187="Yes"),0.96,1))</f>
        <v>1</v>
      </c>
      <c r="V187" s="11">
        <f>IF('Used data'!U187="Irrelevant",1,IF(AND(OR(I187="Motorway link",I187="Exit diverge",I187="Entrance merge",I187="Exit ramp",I187="Entrance ramp"),'Used data'!U187="Yes"),0.79,1))</f>
        <v>1</v>
      </c>
      <c r="W187" s="11">
        <f>IF('Used data'!U187="Irrelevant",1,IF(AND(OR(I187="Motorway link",I187="Exit diverge",I187="Entrance merge",I187="Exit ramp",I187="Entrance ramp"),'Used data'!U187="Yes"),0.94,1))</f>
        <v>1</v>
      </c>
      <c r="X187" s="11">
        <f>IF('Used data'!U187="Irrelevant",1,IF(AND(OR(I187="Motorway link",I187="Exit diverge",I187="Entrance merge",I187="Exit ramp",I187="Entrance ramp"),'Used data'!U187="Yes"),0.97,1))</f>
        <v>1</v>
      </c>
      <c r="Y187" s="11">
        <f>IF(AND(I187="Exit ramp",'Used data'!V187="2-curved diamond ramp"),1.32,IF(AND(I187="Exit ramp",'Used data'!V187="S-shaped ramp"),2.05,IF(AND(I187="Exit ramp",'Used data'!V187="U-shaped ramp"),4.11,IF(AND(I187="Exit ramp",'Used data'!V187="Flyover hook ramp"),5.15,IF(AND(I187="Exit ramp",'Used data'!V187="Directional ramp"),1.07,IF(AND(I187="Entrance ramp",'Used data'!V187="2-curved diamond ramp"),0.93,IF(AND(I187="Entrance ramp",'Used data'!V187="S-shaped ramp"),2.48,IF(AND(I187="Entrance ramp",'Used data'!V187="U-shaped ramp"),4.15,IF(AND(I187="Entrance ramp",'Used data'!V187="Flyover hook ramp"),5.26,IF(AND(I187="Entrance ramp",'Used data'!V187="Directional ramp"),1.42,1))))))))))</f>
        <v>1</v>
      </c>
      <c r="Z187" s="11">
        <f>IF(OR('Used data'!W187="Straight",'Used data'!W187="Irrelevant",'Used data'!X187="Irrelevant",'Used data'!Y187="Irrelevant"),1,1+1.545*1000/32.2*((('Used data'!Y187*3268/3600)/('Used data'!W187/0.306))^2)*('Used data'!X187/1000)/G187)</f>
        <v>1</v>
      </c>
      <c r="AA187" s="11">
        <f>IF(OR('Used data'!W187="Straight",'Used data'!W187="Irrelevant",'Used data'!X187="Irrelevant",'Used data'!Y187="Irrelevant"),1,1+1.961*1000/32.2*((('Used data'!Y187*3268/3600)/('Used data'!W187/0.306))^2)*('Used data'!X187/1000)/G187)</f>
        <v>1</v>
      </c>
      <c r="AB187" s="11">
        <f>IF(OR('Used data'!Z187="Straight",'Used data'!Z187="Irrelevant",'Used data'!AA187="Irrelevant",'Used data'!AB187="Irrelevant"),1,1+1.545*1000/32.2*((('Used data'!AB187*3268/3600)/('Used data'!Z187/0.306))^2)*('Used data'!AA187/1000)/G187)</f>
        <v>1</v>
      </c>
      <c r="AC187" s="11">
        <f>IF(OR('Used data'!Z187="Straight",'Used data'!Z187="Irrelevant",'Used data'!AA187="Irrelevant",'Used data'!AB187="Irrelevant"),1,1+1.961*1000/32.2*((('Used data'!AB187*3268/3600)/('Used data'!Z187/0.306))^2)*('Used data'!AA187/1000)/G187)</f>
        <v>1</v>
      </c>
      <c r="AD187" s="11">
        <f>IF(OR('Used data'!AC187="Irrelevant",'Used data'!AC187="No"),1,IF(AND('Used data'!AC187="Yes",OR('Used data'!Q187&lt;301,'Used data'!S187&lt;301)),1-(0.5*('Used data'!R187+'Used data'!T187)/('Used data'!G187*1000)),IF(AND('Used data'!AC187="Yes",OR('Used data'!Q187&lt;601,'Used data'!S187&lt;601)),1-(0.25*('Used data'!R187+'Used data'!T187)/('Used data'!G187*1000)),1)))</f>
        <v>1</v>
      </c>
      <c r="AE187" s="11">
        <f>IF(OR('Used data'!AC187="Irrelevant",'Used data'!AC187="No"),1,IF(AND('Used data'!AC187="Yes",OR('Used data'!Q187&lt;301,'Used data'!S187&lt;301)),1-(0.4*('Used data'!R187+'Used data'!T187)/('Used data'!G187*1000)),IF(AND('Used data'!AC187="Yes",OR('Used data'!Q187&lt;601,'Used data'!S187&lt;601)),1-(0.2*('Used data'!R187+'Used data'!T187)/('Used data'!G187*1000)),1)))</f>
        <v>1</v>
      </c>
      <c r="AF187" s="11">
        <f>IF('Used data'!AD187="110 kph",0.79,1)</f>
        <v>1</v>
      </c>
      <c r="AG187" s="11">
        <f>IF('Used data'!AD187="110 kph",0.94,1)</f>
        <v>1</v>
      </c>
      <c r="AH187" s="11">
        <f>IF('Used data'!AD187="110 kph",0.66,1)</f>
        <v>1</v>
      </c>
      <c r="AI187" s="11">
        <f>IF('Used data'!AD187="110 kph",0.82,1)</f>
        <v>1</v>
      </c>
      <c r="AJ187" s="11">
        <f>IF(AND('Used data'!AE187="Yes",I187="Entrance merge"),0.65*'Used data'!AF187+1-'Used data'!AF187,1)</f>
        <v>1</v>
      </c>
      <c r="AK187" s="12" t="str">
        <f t="shared" si="14"/>
        <v/>
      </c>
      <c r="AL187" s="12" t="str">
        <f t="shared" si="15"/>
        <v/>
      </c>
      <c r="AM187" s="12" t="str">
        <f t="shared" si="16"/>
        <v/>
      </c>
      <c r="AN187" s="12" t="str">
        <f t="shared" si="17"/>
        <v/>
      </c>
      <c r="AO187" s="12" t="str">
        <f t="shared" si="18"/>
        <v/>
      </c>
      <c r="AP187" s="12" t="str">
        <f t="shared" si="19"/>
        <v/>
      </c>
      <c r="AQ187" s="4" t="str">
        <f t="shared" si="20"/>
        <v/>
      </c>
    </row>
    <row r="188" spans="1:43" x14ac:dyDescent="0.3">
      <c r="A188" s="4" t="str">
        <f>IF('Input data'!A203="","",'Input data'!A203)</f>
        <v/>
      </c>
      <c r="B188" s="4" t="str">
        <f>IF('Input data'!B203="","",'Input data'!B203)</f>
        <v/>
      </c>
      <c r="C188" s="4" t="str">
        <f>IF('Input data'!C203="","",'Input data'!C203)</f>
        <v/>
      </c>
      <c r="D188" s="4" t="str">
        <f>IF('Input data'!D203="","",'Input data'!D203)</f>
        <v/>
      </c>
      <c r="E188" s="4" t="str">
        <f>IF('Input data'!E203="","",'Input data'!E203)</f>
        <v/>
      </c>
      <c r="F188" s="4" t="str">
        <f>IF('Input data'!F203="","",'Input data'!F203)</f>
        <v/>
      </c>
      <c r="G188" s="4">
        <f>IF('Input data'!G203="","",'Input data'!G203)</f>
        <v>0</v>
      </c>
      <c r="H188" s="4" t="str">
        <f>IF('Input data'!H203&gt;0.5,'Input data'!H203,"")</f>
        <v/>
      </c>
      <c r="I188" s="4" t="str">
        <f>IF('Input data'!I203="","",'Input data'!I203)</f>
        <v/>
      </c>
      <c r="J188" s="11">
        <f>IF('Used data'!J188="Irrelevant",1,IF('Used data'!J188&gt;3,1.2,1))</f>
        <v>1</v>
      </c>
      <c r="K188" s="11">
        <f>IF('Used data'!K188="Irrelevant",1,IF(AND(OR(I188="Motorway link",I188="Exit diverge",I188="Entrance merge"),'Used data'!K188&lt;3.5),1+(3.5-'Used data'!K188)*0.12,IF(AND(OR(I188="Exit ramp",I188="Entrance ramp"),'Used data'!K188&lt;3.5),1+(3.5-'Used data'!K188)*0.16,1)))</f>
        <v>1</v>
      </c>
      <c r="L188" s="11">
        <f>IF('Used data'!L188="Irrelevant",1,IF(AND('Used data'!L188="Yes",'Used data'!J188=2),0.6*'Used data'!M188+(1-'Used data'!M188),IF(AND('Used data'!L188="Yes",'Used data'!J188=3),0.7*'Used data'!M188+(1-'Used data'!M188),IF(AND('Used data'!L188="Yes",'Used data'!J188=4),0.76*'Used data'!M188+(1-'Used data'!M188),IF(AND('Used data'!L188="Yes",'Used data'!J188&gt;4.99999999),0.8*'Used data'!M188+(1-'Used data'!M188),1)))))</f>
        <v>1</v>
      </c>
      <c r="M188" s="11">
        <f>IF('Used data'!L188="Irrelevant",1,IF(AND('Used data'!L188="Yes",'Used data'!J188=2),0.8*'Used data'!M188+(1-'Used data'!M188),IF(AND('Used data'!L188="Yes",'Used data'!J188=3),0.85*'Used data'!M188+(1-'Used data'!M188),IF(AND('Used data'!L188="Yes",'Used data'!J188=4),0.88*'Used data'!M188+(1-'Used data'!M188),IF(AND('Used data'!L188="Yes",'Used data'!J188&gt;4.99999999),0.9*'Used data'!M188+(1-'Used data'!M188),1)))))</f>
        <v>1</v>
      </c>
      <c r="N188" s="11">
        <f>IF('Used data'!N188="Irrelevant",1,IF(AND(OR(I188="Motorway link",I188="Exit diverge",I188="Entrance merge"),'Used data'!N188&lt;3),1+(3-'Used data'!N188)*0.09333333,1))</f>
        <v>1</v>
      </c>
      <c r="O188" s="11">
        <f>IF('Used data'!N188="Irrelevant",1,IF(AND(OR(I188="Motorway link",I188="Exit diverge",I188="Entrance merge"),'Used data'!N188&lt;3),1+(3-'Used data'!N188)*0.19666667,1))</f>
        <v>1</v>
      </c>
      <c r="P188" s="11">
        <f>IF('Used data'!O188="Irrelevant",1,IF(AND(OR(I188="Motorway link",I188="Exit diverge",I188="Entrance merge"),'Used data'!O188&lt;3.00000001),1+(0.5-'Used data'!O188)*0.04,IF(AND(OR(I188="Exit ramp",I188="Entrance ramp"),'Used data'!O188&lt;3.00000001),1+(0.5-'Used data'!O188)*0.08,IF(OR(I188="Motorway link",I188="Exit diverge",I188="Entrance merge"),0.9,0.8))))</f>
        <v>1</v>
      </c>
      <c r="Q188" s="11">
        <f>IF('Used data'!P188="Irrelevant",1,IF(AND(OR(I188="Motorway link",I188="Exit diverge",I188="Entrance merge"),'Used data'!P188&lt;11.00000001),1+(5-'Used data'!P188)*0.01,0.94))</f>
        <v>1</v>
      </c>
      <c r="R188" s="11">
        <f>IF(OR('Used data'!Q188="Irrelevant",'Used data'!R188="Irrelevant",'Used data'!Q188="Straight"),1,IF(AND(OR(I188="Motorway link",I188="Exit diverge",I188="Entrance merge"),'Used data'!Q188&lt;4000),(EXP(0.1096*1746.5/'Used data'!Q188)/EXP(0.1096*1746.5/4000))*('Used data'!R188/1000)/G188+(G188-'Used data'!R188/1000)/G188,1))</f>
        <v>1</v>
      </c>
      <c r="S188" s="11">
        <f>IF(OR('Used data'!S188="Irrelevant",'Used data'!T188="Irrelevant",'Used data'!S188="Straight"),1,IF(AND(OR(I188="Motorway link",I188="Exit diverge",I188="Entrance merge"),'Used data'!S188&lt;4000),(EXP(0.1096*1746.5/'Used data'!S188)/EXP(0.1096*1746.5/4000))*('Used data'!T188/1000)/G188+(G188-'Used data'!T188/1000)/G188,1))</f>
        <v>1</v>
      </c>
      <c r="T188" s="11">
        <f>IF('Used data'!U188="Irrelevant",1,IF(AND(OR(I188="Motorway link",I188="Exit diverge",I188="Entrance merge",I188="Exit ramp",I188="Entrance ramp"),'Used data'!U188="Yes"),0.95,1))</f>
        <v>1</v>
      </c>
      <c r="U188" s="11">
        <f>IF('Used data'!U188="Irrelevant",1,IF(AND(OR(I188="Motorway link",I188="Exit diverge",I188="Entrance merge",I188="Exit ramp",I188="Entrance ramp"),'Used data'!U188="Yes"),0.96,1))</f>
        <v>1</v>
      </c>
      <c r="V188" s="11">
        <f>IF('Used data'!U188="Irrelevant",1,IF(AND(OR(I188="Motorway link",I188="Exit diverge",I188="Entrance merge",I188="Exit ramp",I188="Entrance ramp"),'Used data'!U188="Yes"),0.79,1))</f>
        <v>1</v>
      </c>
      <c r="W188" s="11">
        <f>IF('Used data'!U188="Irrelevant",1,IF(AND(OR(I188="Motorway link",I188="Exit diverge",I188="Entrance merge",I188="Exit ramp",I188="Entrance ramp"),'Used data'!U188="Yes"),0.94,1))</f>
        <v>1</v>
      </c>
      <c r="X188" s="11">
        <f>IF('Used data'!U188="Irrelevant",1,IF(AND(OR(I188="Motorway link",I188="Exit diverge",I188="Entrance merge",I188="Exit ramp",I188="Entrance ramp"),'Used data'!U188="Yes"),0.97,1))</f>
        <v>1</v>
      </c>
      <c r="Y188" s="11">
        <f>IF(AND(I188="Exit ramp",'Used data'!V188="2-curved diamond ramp"),1.32,IF(AND(I188="Exit ramp",'Used data'!V188="S-shaped ramp"),2.05,IF(AND(I188="Exit ramp",'Used data'!V188="U-shaped ramp"),4.11,IF(AND(I188="Exit ramp",'Used data'!V188="Flyover hook ramp"),5.15,IF(AND(I188="Exit ramp",'Used data'!V188="Directional ramp"),1.07,IF(AND(I188="Entrance ramp",'Used data'!V188="2-curved diamond ramp"),0.93,IF(AND(I188="Entrance ramp",'Used data'!V188="S-shaped ramp"),2.48,IF(AND(I188="Entrance ramp",'Used data'!V188="U-shaped ramp"),4.15,IF(AND(I188="Entrance ramp",'Used data'!V188="Flyover hook ramp"),5.26,IF(AND(I188="Entrance ramp",'Used data'!V188="Directional ramp"),1.42,1))))))))))</f>
        <v>1</v>
      </c>
      <c r="Z188" s="11">
        <f>IF(OR('Used data'!W188="Straight",'Used data'!W188="Irrelevant",'Used data'!X188="Irrelevant",'Used data'!Y188="Irrelevant"),1,1+1.545*1000/32.2*((('Used data'!Y188*3268/3600)/('Used data'!W188/0.306))^2)*('Used data'!X188/1000)/G188)</f>
        <v>1</v>
      </c>
      <c r="AA188" s="11">
        <f>IF(OR('Used data'!W188="Straight",'Used data'!W188="Irrelevant",'Used data'!X188="Irrelevant",'Used data'!Y188="Irrelevant"),1,1+1.961*1000/32.2*((('Used data'!Y188*3268/3600)/('Used data'!W188/0.306))^2)*('Used data'!X188/1000)/G188)</f>
        <v>1</v>
      </c>
      <c r="AB188" s="11">
        <f>IF(OR('Used data'!Z188="Straight",'Used data'!Z188="Irrelevant",'Used data'!AA188="Irrelevant",'Used data'!AB188="Irrelevant"),1,1+1.545*1000/32.2*((('Used data'!AB188*3268/3600)/('Used data'!Z188/0.306))^2)*('Used data'!AA188/1000)/G188)</f>
        <v>1</v>
      </c>
      <c r="AC188" s="11">
        <f>IF(OR('Used data'!Z188="Straight",'Used data'!Z188="Irrelevant",'Used data'!AA188="Irrelevant",'Used data'!AB188="Irrelevant"),1,1+1.961*1000/32.2*((('Used data'!AB188*3268/3600)/('Used data'!Z188/0.306))^2)*('Used data'!AA188/1000)/G188)</f>
        <v>1</v>
      </c>
      <c r="AD188" s="11">
        <f>IF(OR('Used data'!AC188="Irrelevant",'Used data'!AC188="No"),1,IF(AND('Used data'!AC188="Yes",OR('Used data'!Q188&lt;301,'Used data'!S188&lt;301)),1-(0.5*('Used data'!R188+'Used data'!T188)/('Used data'!G188*1000)),IF(AND('Used data'!AC188="Yes",OR('Used data'!Q188&lt;601,'Used data'!S188&lt;601)),1-(0.25*('Used data'!R188+'Used data'!T188)/('Used data'!G188*1000)),1)))</f>
        <v>1</v>
      </c>
      <c r="AE188" s="11">
        <f>IF(OR('Used data'!AC188="Irrelevant",'Used data'!AC188="No"),1,IF(AND('Used data'!AC188="Yes",OR('Used data'!Q188&lt;301,'Used data'!S188&lt;301)),1-(0.4*('Used data'!R188+'Used data'!T188)/('Used data'!G188*1000)),IF(AND('Used data'!AC188="Yes",OR('Used data'!Q188&lt;601,'Used data'!S188&lt;601)),1-(0.2*('Used data'!R188+'Used data'!T188)/('Used data'!G188*1000)),1)))</f>
        <v>1</v>
      </c>
      <c r="AF188" s="11">
        <f>IF('Used data'!AD188="110 kph",0.79,1)</f>
        <v>1</v>
      </c>
      <c r="AG188" s="11">
        <f>IF('Used data'!AD188="110 kph",0.94,1)</f>
        <v>1</v>
      </c>
      <c r="AH188" s="11">
        <f>IF('Used data'!AD188="110 kph",0.66,1)</f>
        <v>1</v>
      </c>
      <c r="AI188" s="11">
        <f>IF('Used data'!AD188="110 kph",0.82,1)</f>
        <v>1</v>
      </c>
      <c r="AJ188" s="11">
        <f>IF(AND('Used data'!AE188="Yes",I188="Entrance merge"),0.65*'Used data'!AF188+1-'Used data'!AF188,1)</f>
        <v>1</v>
      </c>
      <c r="AK188" s="12" t="str">
        <f t="shared" si="14"/>
        <v/>
      </c>
      <c r="AL188" s="12" t="str">
        <f t="shared" si="15"/>
        <v/>
      </c>
      <c r="AM188" s="12" t="str">
        <f t="shared" si="16"/>
        <v/>
      </c>
      <c r="AN188" s="12" t="str">
        <f t="shared" si="17"/>
        <v/>
      </c>
      <c r="AO188" s="12" t="str">
        <f t="shared" si="18"/>
        <v/>
      </c>
      <c r="AP188" s="12" t="str">
        <f t="shared" si="19"/>
        <v/>
      </c>
      <c r="AQ188" s="4" t="str">
        <f t="shared" si="20"/>
        <v/>
      </c>
    </row>
    <row r="189" spans="1:43" x14ac:dyDescent="0.3">
      <c r="A189" s="4" t="str">
        <f>IF('Input data'!A204="","",'Input data'!A204)</f>
        <v/>
      </c>
      <c r="B189" s="4" t="str">
        <f>IF('Input data'!B204="","",'Input data'!B204)</f>
        <v/>
      </c>
      <c r="C189" s="4" t="str">
        <f>IF('Input data'!C204="","",'Input data'!C204)</f>
        <v/>
      </c>
      <c r="D189" s="4" t="str">
        <f>IF('Input data'!D204="","",'Input data'!D204)</f>
        <v/>
      </c>
      <c r="E189" s="4" t="str">
        <f>IF('Input data'!E204="","",'Input data'!E204)</f>
        <v/>
      </c>
      <c r="F189" s="4" t="str">
        <f>IF('Input data'!F204="","",'Input data'!F204)</f>
        <v/>
      </c>
      <c r="G189" s="4">
        <f>IF('Input data'!G204="","",'Input data'!G204)</f>
        <v>0</v>
      </c>
      <c r="H189" s="4" t="str">
        <f>IF('Input data'!H204&gt;0.5,'Input data'!H204,"")</f>
        <v/>
      </c>
      <c r="I189" s="4" t="str">
        <f>IF('Input data'!I204="","",'Input data'!I204)</f>
        <v/>
      </c>
      <c r="J189" s="11">
        <f>IF('Used data'!J189="Irrelevant",1,IF('Used data'!J189&gt;3,1.2,1))</f>
        <v>1</v>
      </c>
      <c r="K189" s="11">
        <f>IF('Used data'!K189="Irrelevant",1,IF(AND(OR(I189="Motorway link",I189="Exit diverge",I189="Entrance merge"),'Used data'!K189&lt;3.5),1+(3.5-'Used data'!K189)*0.12,IF(AND(OR(I189="Exit ramp",I189="Entrance ramp"),'Used data'!K189&lt;3.5),1+(3.5-'Used data'!K189)*0.16,1)))</f>
        <v>1</v>
      </c>
      <c r="L189" s="11">
        <f>IF('Used data'!L189="Irrelevant",1,IF(AND('Used data'!L189="Yes",'Used data'!J189=2),0.6*'Used data'!M189+(1-'Used data'!M189),IF(AND('Used data'!L189="Yes",'Used data'!J189=3),0.7*'Used data'!M189+(1-'Used data'!M189),IF(AND('Used data'!L189="Yes",'Used data'!J189=4),0.76*'Used data'!M189+(1-'Used data'!M189),IF(AND('Used data'!L189="Yes",'Used data'!J189&gt;4.99999999),0.8*'Used data'!M189+(1-'Used data'!M189),1)))))</f>
        <v>1</v>
      </c>
      <c r="M189" s="11">
        <f>IF('Used data'!L189="Irrelevant",1,IF(AND('Used data'!L189="Yes",'Used data'!J189=2),0.8*'Used data'!M189+(1-'Used data'!M189),IF(AND('Used data'!L189="Yes",'Used data'!J189=3),0.85*'Used data'!M189+(1-'Used data'!M189),IF(AND('Used data'!L189="Yes",'Used data'!J189=4),0.88*'Used data'!M189+(1-'Used data'!M189),IF(AND('Used data'!L189="Yes",'Used data'!J189&gt;4.99999999),0.9*'Used data'!M189+(1-'Used data'!M189),1)))))</f>
        <v>1</v>
      </c>
      <c r="N189" s="11">
        <f>IF('Used data'!N189="Irrelevant",1,IF(AND(OR(I189="Motorway link",I189="Exit diverge",I189="Entrance merge"),'Used data'!N189&lt;3),1+(3-'Used data'!N189)*0.09333333,1))</f>
        <v>1</v>
      </c>
      <c r="O189" s="11">
        <f>IF('Used data'!N189="Irrelevant",1,IF(AND(OR(I189="Motorway link",I189="Exit diverge",I189="Entrance merge"),'Used data'!N189&lt;3),1+(3-'Used data'!N189)*0.19666667,1))</f>
        <v>1</v>
      </c>
      <c r="P189" s="11">
        <f>IF('Used data'!O189="Irrelevant",1,IF(AND(OR(I189="Motorway link",I189="Exit diverge",I189="Entrance merge"),'Used data'!O189&lt;3.00000001),1+(0.5-'Used data'!O189)*0.04,IF(AND(OR(I189="Exit ramp",I189="Entrance ramp"),'Used data'!O189&lt;3.00000001),1+(0.5-'Used data'!O189)*0.08,IF(OR(I189="Motorway link",I189="Exit diverge",I189="Entrance merge"),0.9,0.8))))</f>
        <v>1</v>
      </c>
      <c r="Q189" s="11">
        <f>IF('Used data'!P189="Irrelevant",1,IF(AND(OR(I189="Motorway link",I189="Exit diverge",I189="Entrance merge"),'Used data'!P189&lt;11.00000001),1+(5-'Used data'!P189)*0.01,0.94))</f>
        <v>1</v>
      </c>
      <c r="R189" s="11">
        <f>IF(OR('Used data'!Q189="Irrelevant",'Used data'!R189="Irrelevant",'Used data'!Q189="Straight"),1,IF(AND(OR(I189="Motorway link",I189="Exit diverge",I189="Entrance merge"),'Used data'!Q189&lt;4000),(EXP(0.1096*1746.5/'Used data'!Q189)/EXP(0.1096*1746.5/4000))*('Used data'!R189/1000)/G189+(G189-'Used data'!R189/1000)/G189,1))</f>
        <v>1</v>
      </c>
      <c r="S189" s="11">
        <f>IF(OR('Used data'!S189="Irrelevant",'Used data'!T189="Irrelevant",'Used data'!S189="Straight"),1,IF(AND(OR(I189="Motorway link",I189="Exit diverge",I189="Entrance merge"),'Used data'!S189&lt;4000),(EXP(0.1096*1746.5/'Used data'!S189)/EXP(0.1096*1746.5/4000))*('Used data'!T189/1000)/G189+(G189-'Used data'!T189/1000)/G189,1))</f>
        <v>1</v>
      </c>
      <c r="T189" s="11">
        <f>IF('Used data'!U189="Irrelevant",1,IF(AND(OR(I189="Motorway link",I189="Exit diverge",I189="Entrance merge",I189="Exit ramp",I189="Entrance ramp"),'Used data'!U189="Yes"),0.95,1))</f>
        <v>1</v>
      </c>
      <c r="U189" s="11">
        <f>IF('Used data'!U189="Irrelevant",1,IF(AND(OR(I189="Motorway link",I189="Exit diverge",I189="Entrance merge",I189="Exit ramp",I189="Entrance ramp"),'Used data'!U189="Yes"),0.96,1))</f>
        <v>1</v>
      </c>
      <c r="V189" s="11">
        <f>IF('Used data'!U189="Irrelevant",1,IF(AND(OR(I189="Motorway link",I189="Exit diverge",I189="Entrance merge",I189="Exit ramp",I189="Entrance ramp"),'Used data'!U189="Yes"),0.79,1))</f>
        <v>1</v>
      </c>
      <c r="W189" s="11">
        <f>IF('Used data'!U189="Irrelevant",1,IF(AND(OR(I189="Motorway link",I189="Exit diverge",I189="Entrance merge",I189="Exit ramp",I189="Entrance ramp"),'Used data'!U189="Yes"),0.94,1))</f>
        <v>1</v>
      </c>
      <c r="X189" s="11">
        <f>IF('Used data'!U189="Irrelevant",1,IF(AND(OR(I189="Motorway link",I189="Exit diverge",I189="Entrance merge",I189="Exit ramp",I189="Entrance ramp"),'Used data'!U189="Yes"),0.97,1))</f>
        <v>1</v>
      </c>
      <c r="Y189" s="11">
        <f>IF(AND(I189="Exit ramp",'Used data'!V189="2-curved diamond ramp"),1.32,IF(AND(I189="Exit ramp",'Used data'!V189="S-shaped ramp"),2.05,IF(AND(I189="Exit ramp",'Used data'!V189="U-shaped ramp"),4.11,IF(AND(I189="Exit ramp",'Used data'!V189="Flyover hook ramp"),5.15,IF(AND(I189="Exit ramp",'Used data'!V189="Directional ramp"),1.07,IF(AND(I189="Entrance ramp",'Used data'!V189="2-curved diamond ramp"),0.93,IF(AND(I189="Entrance ramp",'Used data'!V189="S-shaped ramp"),2.48,IF(AND(I189="Entrance ramp",'Used data'!V189="U-shaped ramp"),4.15,IF(AND(I189="Entrance ramp",'Used data'!V189="Flyover hook ramp"),5.26,IF(AND(I189="Entrance ramp",'Used data'!V189="Directional ramp"),1.42,1))))))))))</f>
        <v>1</v>
      </c>
      <c r="Z189" s="11">
        <f>IF(OR('Used data'!W189="Straight",'Used data'!W189="Irrelevant",'Used data'!X189="Irrelevant",'Used data'!Y189="Irrelevant"),1,1+1.545*1000/32.2*((('Used data'!Y189*3268/3600)/('Used data'!W189/0.306))^2)*('Used data'!X189/1000)/G189)</f>
        <v>1</v>
      </c>
      <c r="AA189" s="11">
        <f>IF(OR('Used data'!W189="Straight",'Used data'!W189="Irrelevant",'Used data'!X189="Irrelevant",'Used data'!Y189="Irrelevant"),1,1+1.961*1000/32.2*((('Used data'!Y189*3268/3600)/('Used data'!W189/0.306))^2)*('Used data'!X189/1000)/G189)</f>
        <v>1</v>
      </c>
      <c r="AB189" s="11">
        <f>IF(OR('Used data'!Z189="Straight",'Used data'!Z189="Irrelevant",'Used data'!AA189="Irrelevant",'Used data'!AB189="Irrelevant"),1,1+1.545*1000/32.2*((('Used data'!AB189*3268/3600)/('Used data'!Z189/0.306))^2)*('Used data'!AA189/1000)/G189)</f>
        <v>1</v>
      </c>
      <c r="AC189" s="11">
        <f>IF(OR('Used data'!Z189="Straight",'Used data'!Z189="Irrelevant",'Used data'!AA189="Irrelevant",'Used data'!AB189="Irrelevant"),1,1+1.961*1000/32.2*((('Used data'!AB189*3268/3600)/('Used data'!Z189/0.306))^2)*('Used data'!AA189/1000)/G189)</f>
        <v>1</v>
      </c>
      <c r="AD189" s="11">
        <f>IF(OR('Used data'!AC189="Irrelevant",'Used data'!AC189="No"),1,IF(AND('Used data'!AC189="Yes",OR('Used data'!Q189&lt;301,'Used data'!S189&lt;301)),1-(0.5*('Used data'!R189+'Used data'!T189)/('Used data'!G189*1000)),IF(AND('Used data'!AC189="Yes",OR('Used data'!Q189&lt;601,'Used data'!S189&lt;601)),1-(0.25*('Used data'!R189+'Used data'!T189)/('Used data'!G189*1000)),1)))</f>
        <v>1</v>
      </c>
      <c r="AE189" s="11">
        <f>IF(OR('Used data'!AC189="Irrelevant",'Used data'!AC189="No"),1,IF(AND('Used data'!AC189="Yes",OR('Used data'!Q189&lt;301,'Used data'!S189&lt;301)),1-(0.4*('Used data'!R189+'Used data'!T189)/('Used data'!G189*1000)),IF(AND('Used data'!AC189="Yes",OR('Used data'!Q189&lt;601,'Used data'!S189&lt;601)),1-(0.2*('Used data'!R189+'Used data'!T189)/('Used data'!G189*1000)),1)))</f>
        <v>1</v>
      </c>
      <c r="AF189" s="11">
        <f>IF('Used data'!AD189="110 kph",0.79,1)</f>
        <v>1</v>
      </c>
      <c r="AG189" s="11">
        <f>IF('Used data'!AD189="110 kph",0.94,1)</f>
        <v>1</v>
      </c>
      <c r="AH189" s="11">
        <f>IF('Used data'!AD189="110 kph",0.66,1)</f>
        <v>1</v>
      </c>
      <c r="AI189" s="11">
        <f>IF('Used data'!AD189="110 kph",0.82,1)</f>
        <v>1</v>
      </c>
      <c r="AJ189" s="11">
        <f>IF(AND('Used data'!AE189="Yes",I189="Entrance merge"),0.65*'Used data'!AF189+1-'Used data'!AF189,1)</f>
        <v>1</v>
      </c>
      <c r="AK189" s="12" t="str">
        <f t="shared" si="14"/>
        <v/>
      </c>
      <c r="AL189" s="12" t="str">
        <f t="shared" si="15"/>
        <v/>
      </c>
      <c r="AM189" s="12" t="str">
        <f t="shared" si="16"/>
        <v/>
      </c>
      <c r="AN189" s="12" t="str">
        <f t="shared" si="17"/>
        <v/>
      </c>
      <c r="AO189" s="12" t="str">
        <f t="shared" si="18"/>
        <v/>
      </c>
      <c r="AP189" s="12" t="str">
        <f t="shared" si="19"/>
        <v/>
      </c>
      <c r="AQ189" s="4" t="str">
        <f t="shared" si="20"/>
        <v/>
      </c>
    </row>
    <row r="190" spans="1:43" x14ac:dyDescent="0.3">
      <c r="A190" s="4" t="str">
        <f>IF('Input data'!A205="","",'Input data'!A205)</f>
        <v/>
      </c>
      <c r="B190" s="4" t="str">
        <f>IF('Input data'!B205="","",'Input data'!B205)</f>
        <v/>
      </c>
      <c r="C190" s="4" t="str">
        <f>IF('Input data'!C205="","",'Input data'!C205)</f>
        <v/>
      </c>
      <c r="D190" s="4" t="str">
        <f>IF('Input data'!D205="","",'Input data'!D205)</f>
        <v/>
      </c>
      <c r="E190" s="4" t="str">
        <f>IF('Input data'!E205="","",'Input data'!E205)</f>
        <v/>
      </c>
      <c r="F190" s="4" t="str">
        <f>IF('Input data'!F205="","",'Input data'!F205)</f>
        <v/>
      </c>
      <c r="G190" s="4">
        <f>IF('Input data'!G205="","",'Input data'!G205)</f>
        <v>0</v>
      </c>
      <c r="H190" s="4" t="str">
        <f>IF('Input data'!H205&gt;0.5,'Input data'!H205,"")</f>
        <v/>
      </c>
      <c r="I190" s="4" t="str">
        <f>IF('Input data'!I205="","",'Input data'!I205)</f>
        <v/>
      </c>
      <c r="J190" s="11">
        <f>IF('Used data'!J190="Irrelevant",1,IF('Used data'!J190&gt;3,1.2,1))</f>
        <v>1</v>
      </c>
      <c r="K190" s="11">
        <f>IF('Used data'!K190="Irrelevant",1,IF(AND(OR(I190="Motorway link",I190="Exit diverge",I190="Entrance merge"),'Used data'!K190&lt;3.5),1+(3.5-'Used data'!K190)*0.12,IF(AND(OR(I190="Exit ramp",I190="Entrance ramp"),'Used data'!K190&lt;3.5),1+(3.5-'Used data'!K190)*0.16,1)))</f>
        <v>1</v>
      </c>
      <c r="L190" s="11">
        <f>IF('Used data'!L190="Irrelevant",1,IF(AND('Used data'!L190="Yes",'Used data'!J190=2),0.6*'Used data'!M190+(1-'Used data'!M190),IF(AND('Used data'!L190="Yes",'Used data'!J190=3),0.7*'Used data'!M190+(1-'Used data'!M190),IF(AND('Used data'!L190="Yes",'Used data'!J190=4),0.76*'Used data'!M190+(1-'Used data'!M190),IF(AND('Used data'!L190="Yes",'Used data'!J190&gt;4.99999999),0.8*'Used data'!M190+(1-'Used data'!M190),1)))))</f>
        <v>1</v>
      </c>
      <c r="M190" s="11">
        <f>IF('Used data'!L190="Irrelevant",1,IF(AND('Used data'!L190="Yes",'Used data'!J190=2),0.8*'Used data'!M190+(1-'Used data'!M190),IF(AND('Used data'!L190="Yes",'Used data'!J190=3),0.85*'Used data'!M190+(1-'Used data'!M190),IF(AND('Used data'!L190="Yes",'Used data'!J190=4),0.88*'Used data'!M190+(1-'Used data'!M190),IF(AND('Used data'!L190="Yes",'Used data'!J190&gt;4.99999999),0.9*'Used data'!M190+(1-'Used data'!M190),1)))))</f>
        <v>1</v>
      </c>
      <c r="N190" s="11">
        <f>IF('Used data'!N190="Irrelevant",1,IF(AND(OR(I190="Motorway link",I190="Exit diverge",I190="Entrance merge"),'Used data'!N190&lt;3),1+(3-'Used data'!N190)*0.09333333,1))</f>
        <v>1</v>
      </c>
      <c r="O190" s="11">
        <f>IF('Used data'!N190="Irrelevant",1,IF(AND(OR(I190="Motorway link",I190="Exit diverge",I190="Entrance merge"),'Used data'!N190&lt;3),1+(3-'Used data'!N190)*0.19666667,1))</f>
        <v>1</v>
      </c>
      <c r="P190" s="11">
        <f>IF('Used data'!O190="Irrelevant",1,IF(AND(OR(I190="Motorway link",I190="Exit diverge",I190="Entrance merge"),'Used data'!O190&lt;3.00000001),1+(0.5-'Used data'!O190)*0.04,IF(AND(OR(I190="Exit ramp",I190="Entrance ramp"),'Used data'!O190&lt;3.00000001),1+(0.5-'Used data'!O190)*0.08,IF(OR(I190="Motorway link",I190="Exit diverge",I190="Entrance merge"),0.9,0.8))))</f>
        <v>1</v>
      </c>
      <c r="Q190" s="11">
        <f>IF('Used data'!P190="Irrelevant",1,IF(AND(OR(I190="Motorway link",I190="Exit diverge",I190="Entrance merge"),'Used data'!P190&lt;11.00000001),1+(5-'Used data'!P190)*0.01,0.94))</f>
        <v>1</v>
      </c>
      <c r="R190" s="11">
        <f>IF(OR('Used data'!Q190="Irrelevant",'Used data'!R190="Irrelevant",'Used data'!Q190="Straight"),1,IF(AND(OR(I190="Motorway link",I190="Exit diverge",I190="Entrance merge"),'Used data'!Q190&lt;4000),(EXP(0.1096*1746.5/'Used data'!Q190)/EXP(0.1096*1746.5/4000))*('Used data'!R190/1000)/G190+(G190-'Used data'!R190/1000)/G190,1))</f>
        <v>1</v>
      </c>
      <c r="S190" s="11">
        <f>IF(OR('Used data'!S190="Irrelevant",'Used data'!T190="Irrelevant",'Used data'!S190="Straight"),1,IF(AND(OR(I190="Motorway link",I190="Exit diverge",I190="Entrance merge"),'Used data'!S190&lt;4000),(EXP(0.1096*1746.5/'Used data'!S190)/EXP(0.1096*1746.5/4000))*('Used data'!T190/1000)/G190+(G190-'Used data'!T190/1000)/G190,1))</f>
        <v>1</v>
      </c>
      <c r="T190" s="11">
        <f>IF('Used data'!U190="Irrelevant",1,IF(AND(OR(I190="Motorway link",I190="Exit diverge",I190="Entrance merge",I190="Exit ramp",I190="Entrance ramp"),'Used data'!U190="Yes"),0.95,1))</f>
        <v>1</v>
      </c>
      <c r="U190" s="11">
        <f>IF('Used data'!U190="Irrelevant",1,IF(AND(OR(I190="Motorway link",I190="Exit diverge",I190="Entrance merge",I190="Exit ramp",I190="Entrance ramp"),'Used data'!U190="Yes"),0.96,1))</f>
        <v>1</v>
      </c>
      <c r="V190" s="11">
        <f>IF('Used data'!U190="Irrelevant",1,IF(AND(OR(I190="Motorway link",I190="Exit diverge",I190="Entrance merge",I190="Exit ramp",I190="Entrance ramp"),'Used data'!U190="Yes"),0.79,1))</f>
        <v>1</v>
      </c>
      <c r="W190" s="11">
        <f>IF('Used data'!U190="Irrelevant",1,IF(AND(OR(I190="Motorway link",I190="Exit diverge",I190="Entrance merge",I190="Exit ramp",I190="Entrance ramp"),'Used data'!U190="Yes"),0.94,1))</f>
        <v>1</v>
      </c>
      <c r="X190" s="11">
        <f>IF('Used data'!U190="Irrelevant",1,IF(AND(OR(I190="Motorway link",I190="Exit diverge",I190="Entrance merge",I190="Exit ramp",I190="Entrance ramp"),'Used data'!U190="Yes"),0.97,1))</f>
        <v>1</v>
      </c>
      <c r="Y190" s="11">
        <f>IF(AND(I190="Exit ramp",'Used data'!V190="2-curved diamond ramp"),1.32,IF(AND(I190="Exit ramp",'Used data'!V190="S-shaped ramp"),2.05,IF(AND(I190="Exit ramp",'Used data'!V190="U-shaped ramp"),4.11,IF(AND(I190="Exit ramp",'Used data'!V190="Flyover hook ramp"),5.15,IF(AND(I190="Exit ramp",'Used data'!V190="Directional ramp"),1.07,IF(AND(I190="Entrance ramp",'Used data'!V190="2-curved diamond ramp"),0.93,IF(AND(I190="Entrance ramp",'Used data'!V190="S-shaped ramp"),2.48,IF(AND(I190="Entrance ramp",'Used data'!V190="U-shaped ramp"),4.15,IF(AND(I190="Entrance ramp",'Used data'!V190="Flyover hook ramp"),5.26,IF(AND(I190="Entrance ramp",'Used data'!V190="Directional ramp"),1.42,1))))))))))</f>
        <v>1</v>
      </c>
      <c r="Z190" s="11">
        <f>IF(OR('Used data'!W190="Straight",'Used data'!W190="Irrelevant",'Used data'!X190="Irrelevant",'Used data'!Y190="Irrelevant"),1,1+1.545*1000/32.2*((('Used data'!Y190*3268/3600)/('Used data'!W190/0.306))^2)*('Used data'!X190/1000)/G190)</f>
        <v>1</v>
      </c>
      <c r="AA190" s="11">
        <f>IF(OR('Used data'!W190="Straight",'Used data'!W190="Irrelevant",'Used data'!X190="Irrelevant",'Used data'!Y190="Irrelevant"),1,1+1.961*1000/32.2*((('Used data'!Y190*3268/3600)/('Used data'!W190/0.306))^2)*('Used data'!X190/1000)/G190)</f>
        <v>1</v>
      </c>
      <c r="AB190" s="11">
        <f>IF(OR('Used data'!Z190="Straight",'Used data'!Z190="Irrelevant",'Used data'!AA190="Irrelevant",'Used data'!AB190="Irrelevant"),1,1+1.545*1000/32.2*((('Used data'!AB190*3268/3600)/('Used data'!Z190/0.306))^2)*('Used data'!AA190/1000)/G190)</f>
        <v>1</v>
      </c>
      <c r="AC190" s="11">
        <f>IF(OR('Used data'!Z190="Straight",'Used data'!Z190="Irrelevant",'Used data'!AA190="Irrelevant",'Used data'!AB190="Irrelevant"),1,1+1.961*1000/32.2*((('Used data'!AB190*3268/3600)/('Used data'!Z190/0.306))^2)*('Used data'!AA190/1000)/G190)</f>
        <v>1</v>
      </c>
      <c r="AD190" s="11">
        <f>IF(OR('Used data'!AC190="Irrelevant",'Used data'!AC190="No"),1,IF(AND('Used data'!AC190="Yes",OR('Used data'!Q190&lt;301,'Used data'!S190&lt;301)),1-(0.5*('Used data'!R190+'Used data'!T190)/('Used data'!G190*1000)),IF(AND('Used data'!AC190="Yes",OR('Used data'!Q190&lt;601,'Used data'!S190&lt;601)),1-(0.25*('Used data'!R190+'Used data'!T190)/('Used data'!G190*1000)),1)))</f>
        <v>1</v>
      </c>
      <c r="AE190" s="11">
        <f>IF(OR('Used data'!AC190="Irrelevant",'Used data'!AC190="No"),1,IF(AND('Used data'!AC190="Yes",OR('Used data'!Q190&lt;301,'Used data'!S190&lt;301)),1-(0.4*('Used data'!R190+'Used data'!T190)/('Used data'!G190*1000)),IF(AND('Used data'!AC190="Yes",OR('Used data'!Q190&lt;601,'Used data'!S190&lt;601)),1-(0.2*('Used data'!R190+'Used data'!T190)/('Used data'!G190*1000)),1)))</f>
        <v>1</v>
      </c>
      <c r="AF190" s="11">
        <f>IF('Used data'!AD190="110 kph",0.79,1)</f>
        <v>1</v>
      </c>
      <c r="AG190" s="11">
        <f>IF('Used data'!AD190="110 kph",0.94,1)</f>
        <v>1</v>
      </c>
      <c r="AH190" s="11">
        <f>IF('Used data'!AD190="110 kph",0.66,1)</f>
        <v>1</v>
      </c>
      <c r="AI190" s="11">
        <f>IF('Used data'!AD190="110 kph",0.82,1)</f>
        <v>1</v>
      </c>
      <c r="AJ190" s="11">
        <f>IF(AND('Used data'!AE190="Yes",I190="Entrance merge"),0.65*'Used data'!AF190+1-'Used data'!AF190,1)</f>
        <v>1</v>
      </c>
      <c r="AK190" s="12" t="str">
        <f t="shared" si="14"/>
        <v/>
      </c>
      <c r="AL190" s="12" t="str">
        <f t="shared" si="15"/>
        <v/>
      </c>
      <c r="AM190" s="12" t="str">
        <f t="shared" si="16"/>
        <v/>
      </c>
      <c r="AN190" s="12" t="str">
        <f t="shared" si="17"/>
        <v/>
      </c>
      <c r="AO190" s="12" t="str">
        <f t="shared" si="18"/>
        <v/>
      </c>
      <c r="AP190" s="12" t="str">
        <f t="shared" si="19"/>
        <v/>
      </c>
      <c r="AQ190" s="4" t="str">
        <f t="shared" si="20"/>
        <v/>
      </c>
    </row>
    <row r="191" spans="1:43" x14ac:dyDescent="0.3">
      <c r="A191" s="4" t="str">
        <f>IF('Input data'!A206="","",'Input data'!A206)</f>
        <v/>
      </c>
      <c r="B191" s="4" t="str">
        <f>IF('Input data'!B206="","",'Input data'!B206)</f>
        <v/>
      </c>
      <c r="C191" s="4" t="str">
        <f>IF('Input data'!C206="","",'Input data'!C206)</f>
        <v/>
      </c>
      <c r="D191" s="4" t="str">
        <f>IF('Input data'!D206="","",'Input data'!D206)</f>
        <v/>
      </c>
      <c r="E191" s="4" t="str">
        <f>IF('Input data'!E206="","",'Input data'!E206)</f>
        <v/>
      </c>
      <c r="F191" s="4" t="str">
        <f>IF('Input data'!F206="","",'Input data'!F206)</f>
        <v/>
      </c>
      <c r="G191" s="4">
        <f>IF('Input data'!G206="","",'Input data'!G206)</f>
        <v>0</v>
      </c>
      <c r="H191" s="4" t="str">
        <f>IF('Input data'!H206&gt;0.5,'Input data'!H206,"")</f>
        <v/>
      </c>
      <c r="I191" s="4" t="str">
        <f>IF('Input data'!I206="","",'Input data'!I206)</f>
        <v/>
      </c>
      <c r="J191" s="11">
        <f>IF('Used data'!J191="Irrelevant",1,IF('Used data'!J191&gt;3,1.2,1))</f>
        <v>1</v>
      </c>
      <c r="K191" s="11">
        <f>IF('Used data'!K191="Irrelevant",1,IF(AND(OR(I191="Motorway link",I191="Exit diverge",I191="Entrance merge"),'Used data'!K191&lt;3.5),1+(3.5-'Used data'!K191)*0.12,IF(AND(OR(I191="Exit ramp",I191="Entrance ramp"),'Used data'!K191&lt;3.5),1+(3.5-'Used data'!K191)*0.16,1)))</f>
        <v>1</v>
      </c>
      <c r="L191" s="11">
        <f>IF('Used data'!L191="Irrelevant",1,IF(AND('Used data'!L191="Yes",'Used data'!J191=2),0.6*'Used data'!M191+(1-'Used data'!M191),IF(AND('Used data'!L191="Yes",'Used data'!J191=3),0.7*'Used data'!M191+(1-'Used data'!M191),IF(AND('Used data'!L191="Yes",'Used data'!J191=4),0.76*'Used data'!M191+(1-'Used data'!M191),IF(AND('Used data'!L191="Yes",'Used data'!J191&gt;4.99999999),0.8*'Used data'!M191+(1-'Used data'!M191),1)))))</f>
        <v>1</v>
      </c>
      <c r="M191" s="11">
        <f>IF('Used data'!L191="Irrelevant",1,IF(AND('Used data'!L191="Yes",'Used data'!J191=2),0.8*'Used data'!M191+(1-'Used data'!M191),IF(AND('Used data'!L191="Yes",'Used data'!J191=3),0.85*'Used data'!M191+(1-'Used data'!M191),IF(AND('Used data'!L191="Yes",'Used data'!J191=4),0.88*'Used data'!M191+(1-'Used data'!M191),IF(AND('Used data'!L191="Yes",'Used data'!J191&gt;4.99999999),0.9*'Used data'!M191+(1-'Used data'!M191),1)))))</f>
        <v>1</v>
      </c>
      <c r="N191" s="11">
        <f>IF('Used data'!N191="Irrelevant",1,IF(AND(OR(I191="Motorway link",I191="Exit diverge",I191="Entrance merge"),'Used data'!N191&lt;3),1+(3-'Used data'!N191)*0.09333333,1))</f>
        <v>1</v>
      </c>
      <c r="O191" s="11">
        <f>IF('Used data'!N191="Irrelevant",1,IF(AND(OR(I191="Motorway link",I191="Exit diverge",I191="Entrance merge"),'Used data'!N191&lt;3),1+(3-'Used data'!N191)*0.19666667,1))</f>
        <v>1</v>
      </c>
      <c r="P191" s="11">
        <f>IF('Used data'!O191="Irrelevant",1,IF(AND(OR(I191="Motorway link",I191="Exit diverge",I191="Entrance merge"),'Used data'!O191&lt;3.00000001),1+(0.5-'Used data'!O191)*0.04,IF(AND(OR(I191="Exit ramp",I191="Entrance ramp"),'Used data'!O191&lt;3.00000001),1+(0.5-'Used data'!O191)*0.08,IF(OR(I191="Motorway link",I191="Exit diverge",I191="Entrance merge"),0.9,0.8))))</f>
        <v>1</v>
      </c>
      <c r="Q191" s="11">
        <f>IF('Used data'!P191="Irrelevant",1,IF(AND(OR(I191="Motorway link",I191="Exit diverge",I191="Entrance merge"),'Used data'!P191&lt;11.00000001),1+(5-'Used data'!P191)*0.01,0.94))</f>
        <v>1</v>
      </c>
      <c r="R191" s="11">
        <f>IF(OR('Used data'!Q191="Irrelevant",'Used data'!R191="Irrelevant",'Used data'!Q191="Straight"),1,IF(AND(OR(I191="Motorway link",I191="Exit diverge",I191="Entrance merge"),'Used data'!Q191&lt;4000),(EXP(0.1096*1746.5/'Used data'!Q191)/EXP(0.1096*1746.5/4000))*('Used data'!R191/1000)/G191+(G191-'Used data'!R191/1000)/G191,1))</f>
        <v>1</v>
      </c>
      <c r="S191" s="11">
        <f>IF(OR('Used data'!S191="Irrelevant",'Used data'!T191="Irrelevant",'Used data'!S191="Straight"),1,IF(AND(OR(I191="Motorway link",I191="Exit diverge",I191="Entrance merge"),'Used data'!S191&lt;4000),(EXP(0.1096*1746.5/'Used data'!S191)/EXP(0.1096*1746.5/4000))*('Used data'!T191/1000)/G191+(G191-'Used data'!T191/1000)/G191,1))</f>
        <v>1</v>
      </c>
      <c r="T191" s="11">
        <f>IF('Used data'!U191="Irrelevant",1,IF(AND(OR(I191="Motorway link",I191="Exit diverge",I191="Entrance merge",I191="Exit ramp",I191="Entrance ramp"),'Used data'!U191="Yes"),0.95,1))</f>
        <v>1</v>
      </c>
      <c r="U191" s="11">
        <f>IF('Used data'!U191="Irrelevant",1,IF(AND(OR(I191="Motorway link",I191="Exit diverge",I191="Entrance merge",I191="Exit ramp",I191="Entrance ramp"),'Used data'!U191="Yes"),0.96,1))</f>
        <v>1</v>
      </c>
      <c r="V191" s="11">
        <f>IF('Used data'!U191="Irrelevant",1,IF(AND(OR(I191="Motorway link",I191="Exit diverge",I191="Entrance merge",I191="Exit ramp",I191="Entrance ramp"),'Used data'!U191="Yes"),0.79,1))</f>
        <v>1</v>
      </c>
      <c r="W191" s="11">
        <f>IF('Used data'!U191="Irrelevant",1,IF(AND(OR(I191="Motorway link",I191="Exit diverge",I191="Entrance merge",I191="Exit ramp",I191="Entrance ramp"),'Used data'!U191="Yes"),0.94,1))</f>
        <v>1</v>
      </c>
      <c r="X191" s="11">
        <f>IF('Used data'!U191="Irrelevant",1,IF(AND(OR(I191="Motorway link",I191="Exit diverge",I191="Entrance merge",I191="Exit ramp",I191="Entrance ramp"),'Used data'!U191="Yes"),0.97,1))</f>
        <v>1</v>
      </c>
      <c r="Y191" s="11">
        <f>IF(AND(I191="Exit ramp",'Used data'!V191="2-curved diamond ramp"),1.32,IF(AND(I191="Exit ramp",'Used data'!V191="S-shaped ramp"),2.05,IF(AND(I191="Exit ramp",'Used data'!V191="U-shaped ramp"),4.11,IF(AND(I191="Exit ramp",'Used data'!V191="Flyover hook ramp"),5.15,IF(AND(I191="Exit ramp",'Used data'!V191="Directional ramp"),1.07,IF(AND(I191="Entrance ramp",'Used data'!V191="2-curved diamond ramp"),0.93,IF(AND(I191="Entrance ramp",'Used data'!V191="S-shaped ramp"),2.48,IF(AND(I191="Entrance ramp",'Used data'!V191="U-shaped ramp"),4.15,IF(AND(I191="Entrance ramp",'Used data'!V191="Flyover hook ramp"),5.26,IF(AND(I191="Entrance ramp",'Used data'!V191="Directional ramp"),1.42,1))))))))))</f>
        <v>1</v>
      </c>
      <c r="Z191" s="11">
        <f>IF(OR('Used data'!W191="Straight",'Used data'!W191="Irrelevant",'Used data'!X191="Irrelevant",'Used data'!Y191="Irrelevant"),1,1+1.545*1000/32.2*((('Used data'!Y191*3268/3600)/('Used data'!W191/0.306))^2)*('Used data'!X191/1000)/G191)</f>
        <v>1</v>
      </c>
      <c r="AA191" s="11">
        <f>IF(OR('Used data'!W191="Straight",'Used data'!W191="Irrelevant",'Used data'!X191="Irrelevant",'Used data'!Y191="Irrelevant"),1,1+1.961*1000/32.2*((('Used data'!Y191*3268/3600)/('Used data'!W191/0.306))^2)*('Used data'!X191/1000)/G191)</f>
        <v>1</v>
      </c>
      <c r="AB191" s="11">
        <f>IF(OR('Used data'!Z191="Straight",'Used data'!Z191="Irrelevant",'Used data'!AA191="Irrelevant",'Used data'!AB191="Irrelevant"),1,1+1.545*1000/32.2*((('Used data'!AB191*3268/3600)/('Used data'!Z191/0.306))^2)*('Used data'!AA191/1000)/G191)</f>
        <v>1</v>
      </c>
      <c r="AC191" s="11">
        <f>IF(OR('Used data'!Z191="Straight",'Used data'!Z191="Irrelevant",'Used data'!AA191="Irrelevant",'Used data'!AB191="Irrelevant"),1,1+1.961*1000/32.2*((('Used data'!AB191*3268/3600)/('Used data'!Z191/0.306))^2)*('Used data'!AA191/1000)/G191)</f>
        <v>1</v>
      </c>
      <c r="AD191" s="11">
        <f>IF(OR('Used data'!AC191="Irrelevant",'Used data'!AC191="No"),1,IF(AND('Used data'!AC191="Yes",OR('Used data'!Q191&lt;301,'Used data'!S191&lt;301)),1-(0.5*('Used data'!R191+'Used data'!T191)/('Used data'!G191*1000)),IF(AND('Used data'!AC191="Yes",OR('Used data'!Q191&lt;601,'Used data'!S191&lt;601)),1-(0.25*('Used data'!R191+'Used data'!T191)/('Used data'!G191*1000)),1)))</f>
        <v>1</v>
      </c>
      <c r="AE191" s="11">
        <f>IF(OR('Used data'!AC191="Irrelevant",'Used data'!AC191="No"),1,IF(AND('Used data'!AC191="Yes",OR('Used data'!Q191&lt;301,'Used data'!S191&lt;301)),1-(0.4*('Used data'!R191+'Used data'!T191)/('Used data'!G191*1000)),IF(AND('Used data'!AC191="Yes",OR('Used data'!Q191&lt;601,'Used data'!S191&lt;601)),1-(0.2*('Used data'!R191+'Used data'!T191)/('Used data'!G191*1000)),1)))</f>
        <v>1</v>
      </c>
      <c r="AF191" s="11">
        <f>IF('Used data'!AD191="110 kph",0.79,1)</f>
        <v>1</v>
      </c>
      <c r="AG191" s="11">
        <f>IF('Used data'!AD191="110 kph",0.94,1)</f>
        <v>1</v>
      </c>
      <c r="AH191" s="11">
        <f>IF('Used data'!AD191="110 kph",0.66,1)</f>
        <v>1</v>
      </c>
      <c r="AI191" s="11">
        <f>IF('Used data'!AD191="110 kph",0.82,1)</f>
        <v>1</v>
      </c>
      <c r="AJ191" s="11">
        <f>IF(AND('Used data'!AE191="Yes",I191="Entrance merge"),0.65*'Used data'!AF191+1-'Used data'!AF191,1)</f>
        <v>1</v>
      </c>
      <c r="AK191" s="12" t="str">
        <f t="shared" si="14"/>
        <v/>
      </c>
      <c r="AL191" s="12" t="str">
        <f t="shared" si="15"/>
        <v/>
      </c>
      <c r="AM191" s="12" t="str">
        <f t="shared" si="16"/>
        <v/>
      </c>
      <c r="AN191" s="12" t="str">
        <f t="shared" si="17"/>
        <v/>
      </c>
      <c r="AO191" s="12" t="str">
        <f t="shared" si="18"/>
        <v/>
      </c>
      <c r="AP191" s="12" t="str">
        <f t="shared" si="19"/>
        <v/>
      </c>
      <c r="AQ191" s="4" t="str">
        <f t="shared" si="20"/>
        <v/>
      </c>
    </row>
    <row r="192" spans="1:43" x14ac:dyDescent="0.3">
      <c r="A192" s="4" t="str">
        <f>IF('Input data'!A207="","",'Input data'!A207)</f>
        <v/>
      </c>
      <c r="B192" s="4" t="str">
        <f>IF('Input data'!B207="","",'Input data'!B207)</f>
        <v/>
      </c>
      <c r="C192" s="4" t="str">
        <f>IF('Input data'!C207="","",'Input data'!C207)</f>
        <v/>
      </c>
      <c r="D192" s="4" t="str">
        <f>IF('Input data'!D207="","",'Input data'!D207)</f>
        <v/>
      </c>
      <c r="E192" s="4" t="str">
        <f>IF('Input data'!E207="","",'Input data'!E207)</f>
        <v/>
      </c>
      <c r="F192" s="4" t="str">
        <f>IF('Input data'!F207="","",'Input data'!F207)</f>
        <v/>
      </c>
      <c r="G192" s="4">
        <f>IF('Input data'!G207="","",'Input data'!G207)</f>
        <v>0</v>
      </c>
      <c r="H192" s="4" t="str">
        <f>IF('Input data'!H207&gt;0.5,'Input data'!H207,"")</f>
        <v/>
      </c>
      <c r="I192" s="4" t="str">
        <f>IF('Input data'!I207="","",'Input data'!I207)</f>
        <v/>
      </c>
      <c r="J192" s="11">
        <f>IF('Used data'!J192="Irrelevant",1,IF('Used data'!J192&gt;3,1.2,1))</f>
        <v>1</v>
      </c>
      <c r="K192" s="11">
        <f>IF('Used data'!K192="Irrelevant",1,IF(AND(OR(I192="Motorway link",I192="Exit diverge",I192="Entrance merge"),'Used data'!K192&lt;3.5),1+(3.5-'Used data'!K192)*0.12,IF(AND(OR(I192="Exit ramp",I192="Entrance ramp"),'Used data'!K192&lt;3.5),1+(3.5-'Used data'!K192)*0.16,1)))</f>
        <v>1</v>
      </c>
      <c r="L192" s="11">
        <f>IF('Used data'!L192="Irrelevant",1,IF(AND('Used data'!L192="Yes",'Used data'!J192=2),0.6*'Used data'!M192+(1-'Used data'!M192),IF(AND('Used data'!L192="Yes",'Used data'!J192=3),0.7*'Used data'!M192+(1-'Used data'!M192),IF(AND('Used data'!L192="Yes",'Used data'!J192=4),0.76*'Used data'!M192+(1-'Used data'!M192),IF(AND('Used data'!L192="Yes",'Used data'!J192&gt;4.99999999),0.8*'Used data'!M192+(1-'Used data'!M192),1)))))</f>
        <v>1</v>
      </c>
      <c r="M192" s="11">
        <f>IF('Used data'!L192="Irrelevant",1,IF(AND('Used data'!L192="Yes",'Used data'!J192=2),0.8*'Used data'!M192+(1-'Used data'!M192),IF(AND('Used data'!L192="Yes",'Used data'!J192=3),0.85*'Used data'!M192+(1-'Used data'!M192),IF(AND('Used data'!L192="Yes",'Used data'!J192=4),0.88*'Used data'!M192+(1-'Used data'!M192),IF(AND('Used data'!L192="Yes",'Used data'!J192&gt;4.99999999),0.9*'Used data'!M192+(1-'Used data'!M192),1)))))</f>
        <v>1</v>
      </c>
      <c r="N192" s="11">
        <f>IF('Used data'!N192="Irrelevant",1,IF(AND(OR(I192="Motorway link",I192="Exit diverge",I192="Entrance merge"),'Used data'!N192&lt;3),1+(3-'Used data'!N192)*0.09333333,1))</f>
        <v>1</v>
      </c>
      <c r="O192" s="11">
        <f>IF('Used data'!N192="Irrelevant",1,IF(AND(OR(I192="Motorway link",I192="Exit diverge",I192="Entrance merge"),'Used data'!N192&lt;3),1+(3-'Used data'!N192)*0.19666667,1))</f>
        <v>1</v>
      </c>
      <c r="P192" s="11">
        <f>IF('Used data'!O192="Irrelevant",1,IF(AND(OR(I192="Motorway link",I192="Exit diverge",I192="Entrance merge"),'Used data'!O192&lt;3.00000001),1+(0.5-'Used data'!O192)*0.04,IF(AND(OR(I192="Exit ramp",I192="Entrance ramp"),'Used data'!O192&lt;3.00000001),1+(0.5-'Used data'!O192)*0.08,IF(OR(I192="Motorway link",I192="Exit diverge",I192="Entrance merge"),0.9,0.8))))</f>
        <v>1</v>
      </c>
      <c r="Q192" s="11">
        <f>IF('Used data'!P192="Irrelevant",1,IF(AND(OR(I192="Motorway link",I192="Exit diverge",I192="Entrance merge"),'Used data'!P192&lt;11.00000001),1+(5-'Used data'!P192)*0.01,0.94))</f>
        <v>1</v>
      </c>
      <c r="R192" s="11">
        <f>IF(OR('Used data'!Q192="Irrelevant",'Used data'!R192="Irrelevant",'Used data'!Q192="Straight"),1,IF(AND(OR(I192="Motorway link",I192="Exit diverge",I192="Entrance merge"),'Used data'!Q192&lt;4000),(EXP(0.1096*1746.5/'Used data'!Q192)/EXP(0.1096*1746.5/4000))*('Used data'!R192/1000)/G192+(G192-'Used data'!R192/1000)/G192,1))</f>
        <v>1</v>
      </c>
      <c r="S192" s="11">
        <f>IF(OR('Used data'!S192="Irrelevant",'Used data'!T192="Irrelevant",'Used data'!S192="Straight"),1,IF(AND(OR(I192="Motorway link",I192="Exit diverge",I192="Entrance merge"),'Used data'!S192&lt;4000),(EXP(0.1096*1746.5/'Used data'!S192)/EXP(0.1096*1746.5/4000))*('Used data'!T192/1000)/G192+(G192-'Used data'!T192/1000)/G192,1))</f>
        <v>1</v>
      </c>
      <c r="T192" s="11">
        <f>IF('Used data'!U192="Irrelevant",1,IF(AND(OR(I192="Motorway link",I192="Exit diverge",I192="Entrance merge",I192="Exit ramp",I192="Entrance ramp"),'Used data'!U192="Yes"),0.95,1))</f>
        <v>1</v>
      </c>
      <c r="U192" s="11">
        <f>IF('Used data'!U192="Irrelevant",1,IF(AND(OR(I192="Motorway link",I192="Exit diverge",I192="Entrance merge",I192="Exit ramp",I192="Entrance ramp"),'Used data'!U192="Yes"),0.96,1))</f>
        <v>1</v>
      </c>
      <c r="V192" s="11">
        <f>IF('Used data'!U192="Irrelevant",1,IF(AND(OR(I192="Motorway link",I192="Exit diverge",I192="Entrance merge",I192="Exit ramp",I192="Entrance ramp"),'Used data'!U192="Yes"),0.79,1))</f>
        <v>1</v>
      </c>
      <c r="W192" s="11">
        <f>IF('Used data'!U192="Irrelevant",1,IF(AND(OR(I192="Motorway link",I192="Exit diverge",I192="Entrance merge",I192="Exit ramp",I192="Entrance ramp"),'Used data'!U192="Yes"),0.94,1))</f>
        <v>1</v>
      </c>
      <c r="X192" s="11">
        <f>IF('Used data'!U192="Irrelevant",1,IF(AND(OR(I192="Motorway link",I192="Exit diverge",I192="Entrance merge",I192="Exit ramp",I192="Entrance ramp"),'Used data'!U192="Yes"),0.97,1))</f>
        <v>1</v>
      </c>
      <c r="Y192" s="11">
        <f>IF(AND(I192="Exit ramp",'Used data'!V192="2-curved diamond ramp"),1.32,IF(AND(I192="Exit ramp",'Used data'!V192="S-shaped ramp"),2.05,IF(AND(I192="Exit ramp",'Used data'!V192="U-shaped ramp"),4.11,IF(AND(I192="Exit ramp",'Used data'!V192="Flyover hook ramp"),5.15,IF(AND(I192="Exit ramp",'Used data'!V192="Directional ramp"),1.07,IF(AND(I192="Entrance ramp",'Used data'!V192="2-curved diamond ramp"),0.93,IF(AND(I192="Entrance ramp",'Used data'!V192="S-shaped ramp"),2.48,IF(AND(I192="Entrance ramp",'Used data'!V192="U-shaped ramp"),4.15,IF(AND(I192="Entrance ramp",'Used data'!V192="Flyover hook ramp"),5.26,IF(AND(I192="Entrance ramp",'Used data'!V192="Directional ramp"),1.42,1))))))))))</f>
        <v>1</v>
      </c>
      <c r="Z192" s="11">
        <f>IF(OR('Used data'!W192="Straight",'Used data'!W192="Irrelevant",'Used data'!X192="Irrelevant",'Used data'!Y192="Irrelevant"),1,1+1.545*1000/32.2*((('Used data'!Y192*3268/3600)/('Used data'!W192/0.306))^2)*('Used data'!X192/1000)/G192)</f>
        <v>1</v>
      </c>
      <c r="AA192" s="11">
        <f>IF(OR('Used data'!W192="Straight",'Used data'!W192="Irrelevant",'Used data'!X192="Irrelevant",'Used data'!Y192="Irrelevant"),1,1+1.961*1000/32.2*((('Used data'!Y192*3268/3600)/('Used data'!W192/0.306))^2)*('Used data'!X192/1000)/G192)</f>
        <v>1</v>
      </c>
      <c r="AB192" s="11">
        <f>IF(OR('Used data'!Z192="Straight",'Used data'!Z192="Irrelevant",'Used data'!AA192="Irrelevant",'Used data'!AB192="Irrelevant"),1,1+1.545*1000/32.2*((('Used data'!AB192*3268/3600)/('Used data'!Z192/0.306))^2)*('Used data'!AA192/1000)/G192)</f>
        <v>1</v>
      </c>
      <c r="AC192" s="11">
        <f>IF(OR('Used data'!Z192="Straight",'Used data'!Z192="Irrelevant",'Used data'!AA192="Irrelevant",'Used data'!AB192="Irrelevant"),1,1+1.961*1000/32.2*((('Used data'!AB192*3268/3600)/('Used data'!Z192/0.306))^2)*('Used data'!AA192/1000)/G192)</f>
        <v>1</v>
      </c>
      <c r="AD192" s="11">
        <f>IF(OR('Used data'!AC192="Irrelevant",'Used data'!AC192="No"),1,IF(AND('Used data'!AC192="Yes",OR('Used data'!Q192&lt;301,'Used data'!S192&lt;301)),1-(0.5*('Used data'!R192+'Used data'!T192)/('Used data'!G192*1000)),IF(AND('Used data'!AC192="Yes",OR('Used data'!Q192&lt;601,'Used data'!S192&lt;601)),1-(0.25*('Used data'!R192+'Used data'!T192)/('Used data'!G192*1000)),1)))</f>
        <v>1</v>
      </c>
      <c r="AE192" s="11">
        <f>IF(OR('Used data'!AC192="Irrelevant",'Used data'!AC192="No"),1,IF(AND('Used data'!AC192="Yes",OR('Used data'!Q192&lt;301,'Used data'!S192&lt;301)),1-(0.4*('Used data'!R192+'Used data'!T192)/('Used data'!G192*1000)),IF(AND('Used data'!AC192="Yes",OR('Used data'!Q192&lt;601,'Used data'!S192&lt;601)),1-(0.2*('Used data'!R192+'Used data'!T192)/('Used data'!G192*1000)),1)))</f>
        <v>1</v>
      </c>
      <c r="AF192" s="11">
        <f>IF('Used data'!AD192="110 kph",0.79,1)</f>
        <v>1</v>
      </c>
      <c r="AG192" s="11">
        <f>IF('Used data'!AD192="110 kph",0.94,1)</f>
        <v>1</v>
      </c>
      <c r="AH192" s="11">
        <f>IF('Used data'!AD192="110 kph",0.66,1)</f>
        <v>1</v>
      </c>
      <c r="AI192" s="11">
        <f>IF('Used data'!AD192="110 kph",0.82,1)</f>
        <v>1</v>
      </c>
      <c r="AJ192" s="11">
        <f>IF(AND('Used data'!AE192="Yes",I192="Entrance merge"),0.65*'Used data'!AF192+1-'Used data'!AF192,1)</f>
        <v>1</v>
      </c>
      <c r="AK192" s="12" t="str">
        <f t="shared" si="14"/>
        <v/>
      </c>
      <c r="AL192" s="12" t="str">
        <f t="shared" si="15"/>
        <v/>
      </c>
      <c r="AM192" s="12" t="str">
        <f t="shared" si="16"/>
        <v/>
      </c>
      <c r="AN192" s="12" t="str">
        <f t="shared" si="17"/>
        <v/>
      </c>
      <c r="AO192" s="12" t="str">
        <f t="shared" si="18"/>
        <v/>
      </c>
      <c r="AP192" s="12" t="str">
        <f t="shared" si="19"/>
        <v/>
      </c>
      <c r="AQ192" s="4" t="str">
        <f t="shared" si="20"/>
        <v/>
      </c>
    </row>
    <row r="193" spans="1:43" x14ac:dyDescent="0.3">
      <c r="A193" s="4" t="str">
        <f>IF('Input data'!A208="","",'Input data'!A208)</f>
        <v/>
      </c>
      <c r="B193" s="4" t="str">
        <f>IF('Input data'!B208="","",'Input data'!B208)</f>
        <v/>
      </c>
      <c r="C193" s="4" t="str">
        <f>IF('Input data'!C208="","",'Input data'!C208)</f>
        <v/>
      </c>
      <c r="D193" s="4" t="str">
        <f>IF('Input data'!D208="","",'Input data'!D208)</f>
        <v/>
      </c>
      <c r="E193" s="4" t="str">
        <f>IF('Input data'!E208="","",'Input data'!E208)</f>
        <v/>
      </c>
      <c r="F193" s="4" t="str">
        <f>IF('Input data'!F208="","",'Input data'!F208)</f>
        <v/>
      </c>
      <c r="G193" s="4">
        <f>IF('Input data'!G208="","",'Input data'!G208)</f>
        <v>0</v>
      </c>
      <c r="H193" s="4" t="str">
        <f>IF('Input data'!H208&gt;0.5,'Input data'!H208,"")</f>
        <v/>
      </c>
      <c r="I193" s="4" t="str">
        <f>IF('Input data'!I208="","",'Input data'!I208)</f>
        <v/>
      </c>
      <c r="J193" s="11">
        <f>IF('Used data'!J193="Irrelevant",1,IF('Used data'!J193&gt;3,1.2,1))</f>
        <v>1</v>
      </c>
      <c r="K193" s="11">
        <f>IF('Used data'!K193="Irrelevant",1,IF(AND(OR(I193="Motorway link",I193="Exit diverge",I193="Entrance merge"),'Used data'!K193&lt;3.5),1+(3.5-'Used data'!K193)*0.12,IF(AND(OR(I193="Exit ramp",I193="Entrance ramp"),'Used data'!K193&lt;3.5),1+(3.5-'Used data'!K193)*0.16,1)))</f>
        <v>1</v>
      </c>
      <c r="L193" s="11">
        <f>IF('Used data'!L193="Irrelevant",1,IF(AND('Used data'!L193="Yes",'Used data'!J193=2),0.6*'Used data'!M193+(1-'Used data'!M193),IF(AND('Used data'!L193="Yes",'Used data'!J193=3),0.7*'Used data'!M193+(1-'Used data'!M193),IF(AND('Used data'!L193="Yes",'Used data'!J193=4),0.76*'Used data'!M193+(1-'Used data'!M193),IF(AND('Used data'!L193="Yes",'Used data'!J193&gt;4.99999999),0.8*'Used data'!M193+(1-'Used data'!M193),1)))))</f>
        <v>1</v>
      </c>
      <c r="M193" s="11">
        <f>IF('Used data'!L193="Irrelevant",1,IF(AND('Used data'!L193="Yes",'Used data'!J193=2),0.8*'Used data'!M193+(1-'Used data'!M193),IF(AND('Used data'!L193="Yes",'Used data'!J193=3),0.85*'Used data'!M193+(1-'Used data'!M193),IF(AND('Used data'!L193="Yes",'Used data'!J193=4),0.88*'Used data'!M193+(1-'Used data'!M193),IF(AND('Used data'!L193="Yes",'Used data'!J193&gt;4.99999999),0.9*'Used data'!M193+(1-'Used data'!M193),1)))))</f>
        <v>1</v>
      </c>
      <c r="N193" s="11">
        <f>IF('Used data'!N193="Irrelevant",1,IF(AND(OR(I193="Motorway link",I193="Exit diverge",I193="Entrance merge"),'Used data'!N193&lt;3),1+(3-'Used data'!N193)*0.09333333,1))</f>
        <v>1</v>
      </c>
      <c r="O193" s="11">
        <f>IF('Used data'!N193="Irrelevant",1,IF(AND(OR(I193="Motorway link",I193="Exit diverge",I193="Entrance merge"),'Used data'!N193&lt;3),1+(3-'Used data'!N193)*0.19666667,1))</f>
        <v>1</v>
      </c>
      <c r="P193" s="11">
        <f>IF('Used data'!O193="Irrelevant",1,IF(AND(OR(I193="Motorway link",I193="Exit diverge",I193="Entrance merge"),'Used data'!O193&lt;3.00000001),1+(0.5-'Used data'!O193)*0.04,IF(AND(OR(I193="Exit ramp",I193="Entrance ramp"),'Used data'!O193&lt;3.00000001),1+(0.5-'Used data'!O193)*0.08,IF(OR(I193="Motorway link",I193="Exit diverge",I193="Entrance merge"),0.9,0.8))))</f>
        <v>1</v>
      </c>
      <c r="Q193" s="11">
        <f>IF('Used data'!P193="Irrelevant",1,IF(AND(OR(I193="Motorway link",I193="Exit diverge",I193="Entrance merge"),'Used data'!P193&lt;11.00000001),1+(5-'Used data'!P193)*0.01,0.94))</f>
        <v>1</v>
      </c>
      <c r="R193" s="11">
        <f>IF(OR('Used data'!Q193="Irrelevant",'Used data'!R193="Irrelevant",'Used data'!Q193="Straight"),1,IF(AND(OR(I193="Motorway link",I193="Exit diverge",I193="Entrance merge"),'Used data'!Q193&lt;4000),(EXP(0.1096*1746.5/'Used data'!Q193)/EXP(0.1096*1746.5/4000))*('Used data'!R193/1000)/G193+(G193-'Used data'!R193/1000)/G193,1))</f>
        <v>1</v>
      </c>
      <c r="S193" s="11">
        <f>IF(OR('Used data'!S193="Irrelevant",'Used data'!T193="Irrelevant",'Used data'!S193="Straight"),1,IF(AND(OR(I193="Motorway link",I193="Exit diverge",I193="Entrance merge"),'Used data'!S193&lt;4000),(EXP(0.1096*1746.5/'Used data'!S193)/EXP(0.1096*1746.5/4000))*('Used data'!T193/1000)/G193+(G193-'Used data'!T193/1000)/G193,1))</f>
        <v>1</v>
      </c>
      <c r="T193" s="11">
        <f>IF('Used data'!U193="Irrelevant",1,IF(AND(OR(I193="Motorway link",I193="Exit diverge",I193="Entrance merge",I193="Exit ramp",I193="Entrance ramp"),'Used data'!U193="Yes"),0.95,1))</f>
        <v>1</v>
      </c>
      <c r="U193" s="11">
        <f>IF('Used data'!U193="Irrelevant",1,IF(AND(OR(I193="Motorway link",I193="Exit diverge",I193="Entrance merge",I193="Exit ramp",I193="Entrance ramp"),'Used data'!U193="Yes"),0.96,1))</f>
        <v>1</v>
      </c>
      <c r="V193" s="11">
        <f>IF('Used data'!U193="Irrelevant",1,IF(AND(OR(I193="Motorway link",I193="Exit diverge",I193="Entrance merge",I193="Exit ramp",I193="Entrance ramp"),'Used data'!U193="Yes"),0.79,1))</f>
        <v>1</v>
      </c>
      <c r="W193" s="11">
        <f>IF('Used data'!U193="Irrelevant",1,IF(AND(OR(I193="Motorway link",I193="Exit diverge",I193="Entrance merge",I193="Exit ramp",I193="Entrance ramp"),'Used data'!U193="Yes"),0.94,1))</f>
        <v>1</v>
      </c>
      <c r="X193" s="11">
        <f>IF('Used data'!U193="Irrelevant",1,IF(AND(OR(I193="Motorway link",I193="Exit diverge",I193="Entrance merge",I193="Exit ramp",I193="Entrance ramp"),'Used data'!U193="Yes"),0.97,1))</f>
        <v>1</v>
      </c>
      <c r="Y193" s="11">
        <f>IF(AND(I193="Exit ramp",'Used data'!V193="2-curved diamond ramp"),1.32,IF(AND(I193="Exit ramp",'Used data'!V193="S-shaped ramp"),2.05,IF(AND(I193="Exit ramp",'Used data'!V193="U-shaped ramp"),4.11,IF(AND(I193="Exit ramp",'Used data'!V193="Flyover hook ramp"),5.15,IF(AND(I193="Exit ramp",'Used data'!V193="Directional ramp"),1.07,IF(AND(I193="Entrance ramp",'Used data'!V193="2-curved diamond ramp"),0.93,IF(AND(I193="Entrance ramp",'Used data'!V193="S-shaped ramp"),2.48,IF(AND(I193="Entrance ramp",'Used data'!V193="U-shaped ramp"),4.15,IF(AND(I193="Entrance ramp",'Used data'!V193="Flyover hook ramp"),5.26,IF(AND(I193="Entrance ramp",'Used data'!V193="Directional ramp"),1.42,1))))))))))</f>
        <v>1</v>
      </c>
      <c r="Z193" s="11">
        <f>IF(OR('Used data'!W193="Straight",'Used data'!W193="Irrelevant",'Used data'!X193="Irrelevant",'Used data'!Y193="Irrelevant"),1,1+1.545*1000/32.2*((('Used data'!Y193*3268/3600)/('Used data'!W193/0.306))^2)*('Used data'!X193/1000)/G193)</f>
        <v>1</v>
      </c>
      <c r="AA193" s="11">
        <f>IF(OR('Used data'!W193="Straight",'Used data'!W193="Irrelevant",'Used data'!X193="Irrelevant",'Used data'!Y193="Irrelevant"),1,1+1.961*1000/32.2*((('Used data'!Y193*3268/3600)/('Used data'!W193/0.306))^2)*('Used data'!X193/1000)/G193)</f>
        <v>1</v>
      </c>
      <c r="AB193" s="11">
        <f>IF(OR('Used data'!Z193="Straight",'Used data'!Z193="Irrelevant",'Used data'!AA193="Irrelevant",'Used data'!AB193="Irrelevant"),1,1+1.545*1000/32.2*((('Used data'!AB193*3268/3600)/('Used data'!Z193/0.306))^2)*('Used data'!AA193/1000)/G193)</f>
        <v>1</v>
      </c>
      <c r="AC193" s="11">
        <f>IF(OR('Used data'!Z193="Straight",'Used data'!Z193="Irrelevant",'Used data'!AA193="Irrelevant",'Used data'!AB193="Irrelevant"),1,1+1.961*1000/32.2*((('Used data'!AB193*3268/3600)/('Used data'!Z193/0.306))^2)*('Used data'!AA193/1000)/G193)</f>
        <v>1</v>
      </c>
      <c r="AD193" s="11">
        <f>IF(OR('Used data'!AC193="Irrelevant",'Used data'!AC193="No"),1,IF(AND('Used data'!AC193="Yes",OR('Used data'!Q193&lt;301,'Used data'!S193&lt;301)),1-(0.5*('Used data'!R193+'Used data'!T193)/('Used data'!G193*1000)),IF(AND('Used data'!AC193="Yes",OR('Used data'!Q193&lt;601,'Used data'!S193&lt;601)),1-(0.25*('Used data'!R193+'Used data'!T193)/('Used data'!G193*1000)),1)))</f>
        <v>1</v>
      </c>
      <c r="AE193" s="11">
        <f>IF(OR('Used data'!AC193="Irrelevant",'Used data'!AC193="No"),1,IF(AND('Used data'!AC193="Yes",OR('Used data'!Q193&lt;301,'Used data'!S193&lt;301)),1-(0.4*('Used data'!R193+'Used data'!T193)/('Used data'!G193*1000)),IF(AND('Used data'!AC193="Yes",OR('Used data'!Q193&lt;601,'Used data'!S193&lt;601)),1-(0.2*('Used data'!R193+'Used data'!T193)/('Used data'!G193*1000)),1)))</f>
        <v>1</v>
      </c>
      <c r="AF193" s="11">
        <f>IF('Used data'!AD193="110 kph",0.79,1)</f>
        <v>1</v>
      </c>
      <c r="AG193" s="11">
        <f>IF('Used data'!AD193="110 kph",0.94,1)</f>
        <v>1</v>
      </c>
      <c r="AH193" s="11">
        <f>IF('Used data'!AD193="110 kph",0.66,1)</f>
        <v>1</v>
      </c>
      <c r="AI193" s="11">
        <f>IF('Used data'!AD193="110 kph",0.82,1)</f>
        <v>1</v>
      </c>
      <c r="AJ193" s="11">
        <f>IF(AND('Used data'!AE193="Yes",I193="Entrance merge"),0.65*'Used data'!AF193+1-'Used data'!AF193,1)</f>
        <v>1</v>
      </c>
      <c r="AK193" s="12" t="str">
        <f t="shared" si="14"/>
        <v/>
      </c>
      <c r="AL193" s="12" t="str">
        <f t="shared" si="15"/>
        <v/>
      </c>
      <c r="AM193" s="12" t="str">
        <f t="shared" si="16"/>
        <v/>
      </c>
      <c r="AN193" s="12" t="str">
        <f t="shared" si="17"/>
        <v/>
      </c>
      <c r="AO193" s="12" t="str">
        <f t="shared" si="18"/>
        <v/>
      </c>
      <c r="AP193" s="12" t="str">
        <f t="shared" si="19"/>
        <v/>
      </c>
      <c r="AQ193" s="4" t="str">
        <f t="shared" si="20"/>
        <v/>
      </c>
    </row>
    <row r="194" spans="1:43" x14ac:dyDescent="0.3">
      <c r="A194" s="4" t="str">
        <f>IF('Input data'!A209="","",'Input data'!A209)</f>
        <v/>
      </c>
      <c r="B194" s="4" t="str">
        <f>IF('Input data'!B209="","",'Input data'!B209)</f>
        <v/>
      </c>
      <c r="C194" s="4" t="str">
        <f>IF('Input data'!C209="","",'Input data'!C209)</f>
        <v/>
      </c>
      <c r="D194" s="4" t="str">
        <f>IF('Input data'!D209="","",'Input data'!D209)</f>
        <v/>
      </c>
      <c r="E194" s="4" t="str">
        <f>IF('Input data'!E209="","",'Input data'!E209)</f>
        <v/>
      </c>
      <c r="F194" s="4" t="str">
        <f>IF('Input data'!F209="","",'Input data'!F209)</f>
        <v/>
      </c>
      <c r="G194" s="4">
        <f>IF('Input data'!G209="","",'Input data'!G209)</f>
        <v>0</v>
      </c>
      <c r="H194" s="4" t="str">
        <f>IF('Input data'!H209&gt;0.5,'Input data'!H209,"")</f>
        <v/>
      </c>
      <c r="I194" s="4" t="str">
        <f>IF('Input data'!I209="","",'Input data'!I209)</f>
        <v/>
      </c>
      <c r="J194" s="11">
        <f>IF('Used data'!J194="Irrelevant",1,IF('Used data'!J194&gt;3,1.2,1))</f>
        <v>1</v>
      </c>
      <c r="K194" s="11">
        <f>IF('Used data'!K194="Irrelevant",1,IF(AND(OR(I194="Motorway link",I194="Exit diverge",I194="Entrance merge"),'Used data'!K194&lt;3.5),1+(3.5-'Used data'!K194)*0.12,IF(AND(OR(I194="Exit ramp",I194="Entrance ramp"),'Used data'!K194&lt;3.5),1+(3.5-'Used data'!K194)*0.16,1)))</f>
        <v>1</v>
      </c>
      <c r="L194" s="11">
        <f>IF('Used data'!L194="Irrelevant",1,IF(AND('Used data'!L194="Yes",'Used data'!J194=2),0.6*'Used data'!M194+(1-'Used data'!M194),IF(AND('Used data'!L194="Yes",'Used data'!J194=3),0.7*'Used data'!M194+(1-'Used data'!M194),IF(AND('Used data'!L194="Yes",'Used data'!J194=4),0.76*'Used data'!M194+(1-'Used data'!M194),IF(AND('Used data'!L194="Yes",'Used data'!J194&gt;4.99999999),0.8*'Used data'!M194+(1-'Used data'!M194),1)))))</f>
        <v>1</v>
      </c>
      <c r="M194" s="11">
        <f>IF('Used data'!L194="Irrelevant",1,IF(AND('Used data'!L194="Yes",'Used data'!J194=2),0.8*'Used data'!M194+(1-'Used data'!M194),IF(AND('Used data'!L194="Yes",'Used data'!J194=3),0.85*'Used data'!M194+(1-'Used data'!M194),IF(AND('Used data'!L194="Yes",'Used data'!J194=4),0.88*'Used data'!M194+(1-'Used data'!M194),IF(AND('Used data'!L194="Yes",'Used data'!J194&gt;4.99999999),0.9*'Used data'!M194+(1-'Used data'!M194),1)))))</f>
        <v>1</v>
      </c>
      <c r="N194" s="11">
        <f>IF('Used data'!N194="Irrelevant",1,IF(AND(OR(I194="Motorway link",I194="Exit diverge",I194="Entrance merge"),'Used data'!N194&lt;3),1+(3-'Used data'!N194)*0.09333333,1))</f>
        <v>1</v>
      </c>
      <c r="O194" s="11">
        <f>IF('Used data'!N194="Irrelevant",1,IF(AND(OR(I194="Motorway link",I194="Exit diverge",I194="Entrance merge"),'Used data'!N194&lt;3),1+(3-'Used data'!N194)*0.19666667,1))</f>
        <v>1</v>
      </c>
      <c r="P194" s="11">
        <f>IF('Used data'!O194="Irrelevant",1,IF(AND(OR(I194="Motorway link",I194="Exit diverge",I194="Entrance merge"),'Used data'!O194&lt;3.00000001),1+(0.5-'Used data'!O194)*0.04,IF(AND(OR(I194="Exit ramp",I194="Entrance ramp"),'Used data'!O194&lt;3.00000001),1+(0.5-'Used data'!O194)*0.08,IF(OR(I194="Motorway link",I194="Exit diverge",I194="Entrance merge"),0.9,0.8))))</f>
        <v>1</v>
      </c>
      <c r="Q194" s="11">
        <f>IF('Used data'!P194="Irrelevant",1,IF(AND(OR(I194="Motorway link",I194="Exit diverge",I194="Entrance merge"),'Used data'!P194&lt;11.00000001),1+(5-'Used data'!P194)*0.01,0.94))</f>
        <v>1</v>
      </c>
      <c r="R194" s="11">
        <f>IF(OR('Used data'!Q194="Irrelevant",'Used data'!R194="Irrelevant",'Used data'!Q194="Straight"),1,IF(AND(OR(I194="Motorway link",I194="Exit diverge",I194="Entrance merge"),'Used data'!Q194&lt;4000),(EXP(0.1096*1746.5/'Used data'!Q194)/EXP(0.1096*1746.5/4000))*('Used data'!R194/1000)/G194+(G194-'Used data'!R194/1000)/G194,1))</f>
        <v>1</v>
      </c>
      <c r="S194" s="11">
        <f>IF(OR('Used data'!S194="Irrelevant",'Used data'!T194="Irrelevant",'Used data'!S194="Straight"),1,IF(AND(OR(I194="Motorway link",I194="Exit diverge",I194="Entrance merge"),'Used data'!S194&lt;4000),(EXP(0.1096*1746.5/'Used data'!S194)/EXP(0.1096*1746.5/4000))*('Used data'!T194/1000)/G194+(G194-'Used data'!T194/1000)/G194,1))</f>
        <v>1</v>
      </c>
      <c r="T194" s="11">
        <f>IF('Used data'!U194="Irrelevant",1,IF(AND(OR(I194="Motorway link",I194="Exit diverge",I194="Entrance merge",I194="Exit ramp",I194="Entrance ramp"),'Used data'!U194="Yes"),0.95,1))</f>
        <v>1</v>
      </c>
      <c r="U194" s="11">
        <f>IF('Used data'!U194="Irrelevant",1,IF(AND(OR(I194="Motorway link",I194="Exit diverge",I194="Entrance merge",I194="Exit ramp",I194="Entrance ramp"),'Used data'!U194="Yes"),0.96,1))</f>
        <v>1</v>
      </c>
      <c r="V194" s="11">
        <f>IF('Used data'!U194="Irrelevant",1,IF(AND(OR(I194="Motorway link",I194="Exit diverge",I194="Entrance merge",I194="Exit ramp",I194="Entrance ramp"),'Used data'!U194="Yes"),0.79,1))</f>
        <v>1</v>
      </c>
      <c r="W194" s="11">
        <f>IF('Used data'!U194="Irrelevant",1,IF(AND(OR(I194="Motorway link",I194="Exit diverge",I194="Entrance merge",I194="Exit ramp",I194="Entrance ramp"),'Used data'!U194="Yes"),0.94,1))</f>
        <v>1</v>
      </c>
      <c r="X194" s="11">
        <f>IF('Used data'!U194="Irrelevant",1,IF(AND(OR(I194="Motorway link",I194="Exit diverge",I194="Entrance merge",I194="Exit ramp",I194="Entrance ramp"),'Used data'!U194="Yes"),0.97,1))</f>
        <v>1</v>
      </c>
      <c r="Y194" s="11">
        <f>IF(AND(I194="Exit ramp",'Used data'!V194="2-curved diamond ramp"),1.32,IF(AND(I194="Exit ramp",'Used data'!V194="S-shaped ramp"),2.05,IF(AND(I194="Exit ramp",'Used data'!V194="U-shaped ramp"),4.11,IF(AND(I194="Exit ramp",'Used data'!V194="Flyover hook ramp"),5.15,IF(AND(I194="Exit ramp",'Used data'!V194="Directional ramp"),1.07,IF(AND(I194="Entrance ramp",'Used data'!V194="2-curved diamond ramp"),0.93,IF(AND(I194="Entrance ramp",'Used data'!V194="S-shaped ramp"),2.48,IF(AND(I194="Entrance ramp",'Used data'!V194="U-shaped ramp"),4.15,IF(AND(I194="Entrance ramp",'Used data'!V194="Flyover hook ramp"),5.26,IF(AND(I194="Entrance ramp",'Used data'!V194="Directional ramp"),1.42,1))))))))))</f>
        <v>1</v>
      </c>
      <c r="Z194" s="11">
        <f>IF(OR('Used data'!W194="Straight",'Used data'!W194="Irrelevant",'Used data'!X194="Irrelevant",'Used data'!Y194="Irrelevant"),1,1+1.545*1000/32.2*((('Used data'!Y194*3268/3600)/('Used data'!W194/0.306))^2)*('Used data'!X194/1000)/G194)</f>
        <v>1</v>
      </c>
      <c r="AA194" s="11">
        <f>IF(OR('Used data'!W194="Straight",'Used data'!W194="Irrelevant",'Used data'!X194="Irrelevant",'Used data'!Y194="Irrelevant"),1,1+1.961*1000/32.2*((('Used data'!Y194*3268/3600)/('Used data'!W194/0.306))^2)*('Used data'!X194/1000)/G194)</f>
        <v>1</v>
      </c>
      <c r="AB194" s="11">
        <f>IF(OR('Used data'!Z194="Straight",'Used data'!Z194="Irrelevant",'Used data'!AA194="Irrelevant",'Used data'!AB194="Irrelevant"),1,1+1.545*1000/32.2*((('Used data'!AB194*3268/3600)/('Used data'!Z194/0.306))^2)*('Used data'!AA194/1000)/G194)</f>
        <v>1</v>
      </c>
      <c r="AC194" s="11">
        <f>IF(OR('Used data'!Z194="Straight",'Used data'!Z194="Irrelevant",'Used data'!AA194="Irrelevant",'Used data'!AB194="Irrelevant"),1,1+1.961*1000/32.2*((('Used data'!AB194*3268/3600)/('Used data'!Z194/0.306))^2)*('Used data'!AA194/1000)/G194)</f>
        <v>1</v>
      </c>
      <c r="AD194" s="11">
        <f>IF(OR('Used data'!AC194="Irrelevant",'Used data'!AC194="No"),1,IF(AND('Used data'!AC194="Yes",OR('Used data'!Q194&lt;301,'Used data'!S194&lt;301)),1-(0.5*('Used data'!R194+'Used data'!T194)/('Used data'!G194*1000)),IF(AND('Used data'!AC194="Yes",OR('Used data'!Q194&lt;601,'Used data'!S194&lt;601)),1-(0.25*('Used data'!R194+'Used data'!T194)/('Used data'!G194*1000)),1)))</f>
        <v>1</v>
      </c>
      <c r="AE194" s="11">
        <f>IF(OR('Used data'!AC194="Irrelevant",'Used data'!AC194="No"),1,IF(AND('Used data'!AC194="Yes",OR('Used data'!Q194&lt;301,'Used data'!S194&lt;301)),1-(0.4*('Used data'!R194+'Used data'!T194)/('Used data'!G194*1000)),IF(AND('Used data'!AC194="Yes",OR('Used data'!Q194&lt;601,'Used data'!S194&lt;601)),1-(0.2*('Used data'!R194+'Used data'!T194)/('Used data'!G194*1000)),1)))</f>
        <v>1</v>
      </c>
      <c r="AF194" s="11">
        <f>IF('Used data'!AD194="110 kph",0.79,1)</f>
        <v>1</v>
      </c>
      <c r="AG194" s="11">
        <f>IF('Used data'!AD194="110 kph",0.94,1)</f>
        <v>1</v>
      </c>
      <c r="AH194" s="11">
        <f>IF('Used data'!AD194="110 kph",0.66,1)</f>
        <v>1</v>
      </c>
      <c r="AI194" s="11">
        <f>IF('Used data'!AD194="110 kph",0.82,1)</f>
        <v>1</v>
      </c>
      <c r="AJ194" s="11">
        <f>IF(AND('Used data'!AE194="Yes",I194="Entrance merge"),0.65*'Used data'!AF194+1-'Used data'!AF194,1)</f>
        <v>1</v>
      </c>
      <c r="AK194" s="12" t="str">
        <f t="shared" si="14"/>
        <v/>
      </c>
      <c r="AL194" s="12" t="str">
        <f t="shared" si="15"/>
        <v/>
      </c>
      <c r="AM194" s="12" t="str">
        <f t="shared" si="16"/>
        <v/>
      </c>
      <c r="AN194" s="12" t="str">
        <f t="shared" si="17"/>
        <v/>
      </c>
      <c r="AO194" s="12" t="str">
        <f t="shared" si="18"/>
        <v/>
      </c>
      <c r="AP194" s="12" t="str">
        <f t="shared" si="19"/>
        <v/>
      </c>
      <c r="AQ194" s="4" t="str">
        <f t="shared" si="20"/>
        <v/>
      </c>
    </row>
    <row r="195" spans="1:43" x14ac:dyDescent="0.3">
      <c r="A195" s="4" t="str">
        <f>IF('Input data'!A210="","",'Input data'!A210)</f>
        <v/>
      </c>
      <c r="B195" s="4" t="str">
        <f>IF('Input data'!B210="","",'Input data'!B210)</f>
        <v/>
      </c>
      <c r="C195" s="4" t="str">
        <f>IF('Input data'!C210="","",'Input data'!C210)</f>
        <v/>
      </c>
      <c r="D195" s="4" t="str">
        <f>IF('Input data'!D210="","",'Input data'!D210)</f>
        <v/>
      </c>
      <c r="E195" s="4" t="str">
        <f>IF('Input data'!E210="","",'Input data'!E210)</f>
        <v/>
      </c>
      <c r="F195" s="4" t="str">
        <f>IF('Input data'!F210="","",'Input data'!F210)</f>
        <v/>
      </c>
      <c r="G195" s="4">
        <f>IF('Input data'!G210="","",'Input data'!G210)</f>
        <v>0</v>
      </c>
      <c r="H195" s="4" t="str">
        <f>IF('Input data'!H210&gt;0.5,'Input data'!H210,"")</f>
        <v/>
      </c>
      <c r="I195" s="4" t="str">
        <f>IF('Input data'!I210="","",'Input data'!I210)</f>
        <v/>
      </c>
      <c r="J195" s="11">
        <f>IF('Used data'!J195="Irrelevant",1,IF('Used data'!J195&gt;3,1.2,1))</f>
        <v>1</v>
      </c>
      <c r="K195" s="11">
        <f>IF('Used data'!K195="Irrelevant",1,IF(AND(OR(I195="Motorway link",I195="Exit diverge",I195="Entrance merge"),'Used data'!K195&lt;3.5),1+(3.5-'Used data'!K195)*0.12,IF(AND(OR(I195="Exit ramp",I195="Entrance ramp"),'Used data'!K195&lt;3.5),1+(3.5-'Used data'!K195)*0.16,1)))</f>
        <v>1</v>
      </c>
      <c r="L195" s="11">
        <f>IF('Used data'!L195="Irrelevant",1,IF(AND('Used data'!L195="Yes",'Used data'!J195=2),0.6*'Used data'!M195+(1-'Used data'!M195),IF(AND('Used data'!L195="Yes",'Used data'!J195=3),0.7*'Used data'!M195+(1-'Used data'!M195),IF(AND('Used data'!L195="Yes",'Used data'!J195=4),0.76*'Used data'!M195+(1-'Used data'!M195),IF(AND('Used data'!L195="Yes",'Used data'!J195&gt;4.99999999),0.8*'Used data'!M195+(1-'Used data'!M195),1)))))</f>
        <v>1</v>
      </c>
      <c r="M195" s="11">
        <f>IF('Used data'!L195="Irrelevant",1,IF(AND('Used data'!L195="Yes",'Used data'!J195=2),0.8*'Used data'!M195+(1-'Used data'!M195),IF(AND('Used data'!L195="Yes",'Used data'!J195=3),0.85*'Used data'!M195+(1-'Used data'!M195),IF(AND('Used data'!L195="Yes",'Used data'!J195=4),0.88*'Used data'!M195+(1-'Used data'!M195),IF(AND('Used data'!L195="Yes",'Used data'!J195&gt;4.99999999),0.9*'Used data'!M195+(1-'Used data'!M195),1)))))</f>
        <v>1</v>
      </c>
      <c r="N195" s="11">
        <f>IF('Used data'!N195="Irrelevant",1,IF(AND(OR(I195="Motorway link",I195="Exit diverge",I195="Entrance merge"),'Used data'!N195&lt;3),1+(3-'Used data'!N195)*0.09333333,1))</f>
        <v>1</v>
      </c>
      <c r="O195" s="11">
        <f>IF('Used data'!N195="Irrelevant",1,IF(AND(OR(I195="Motorway link",I195="Exit diverge",I195="Entrance merge"),'Used data'!N195&lt;3),1+(3-'Used data'!N195)*0.19666667,1))</f>
        <v>1</v>
      </c>
      <c r="P195" s="11">
        <f>IF('Used data'!O195="Irrelevant",1,IF(AND(OR(I195="Motorway link",I195="Exit diverge",I195="Entrance merge"),'Used data'!O195&lt;3.00000001),1+(0.5-'Used data'!O195)*0.04,IF(AND(OR(I195="Exit ramp",I195="Entrance ramp"),'Used data'!O195&lt;3.00000001),1+(0.5-'Used data'!O195)*0.08,IF(OR(I195="Motorway link",I195="Exit diverge",I195="Entrance merge"),0.9,0.8))))</f>
        <v>1</v>
      </c>
      <c r="Q195" s="11">
        <f>IF('Used data'!P195="Irrelevant",1,IF(AND(OR(I195="Motorway link",I195="Exit diverge",I195="Entrance merge"),'Used data'!P195&lt;11.00000001),1+(5-'Used data'!P195)*0.01,0.94))</f>
        <v>1</v>
      </c>
      <c r="R195" s="11">
        <f>IF(OR('Used data'!Q195="Irrelevant",'Used data'!R195="Irrelevant",'Used data'!Q195="Straight"),1,IF(AND(OR(I195="Motorway link",I195="Exit diverge",I195="Entrance merge"),'Used data'!Q195&lt;4000),(EXP(0.1096*1746.5/'Used data'!Q195)/EXP(0.1096*1746.5/4000))*('Used data'!R195/1000)/G195+(G195-'Used data'!R195/1000)/G195,1))</f>
        <v>1</v>
      </c>
      <c r="S195" s="11">
        <f>IF(OR('Used data'!S195="Irrelevant",'Used data'!T195="Irrelevant",'Used data'!S195="Straight"),1,IF(AND(OR(I195="Motorway link",I195="Exit diverge",I195="Entrance merge"),'Used data'!S195&lt;4000),(EXP(0.1096*1746.5/'Used data'!S195)/EXP(0.1096*1746.5/4000))*('Used data'!T195/1000)/G195+(G195-'Used data'!T195/1000)/G195,1))</f>
        <v>1</v>
      </c>
      <c r="T195" s="11">
        <f>IF('Used data'!U195="Irrelevant",1,IF(AND(OR(I195="Motorway link",I195="Exit diverge",I195="Entrance merge",I195="Exit ramp",I195="Entrance ramp"),'Used data'!U195="Yes"),0.95,1))</f>
        <v>1</v>
      </c>
      <c r="U195" s="11">
        <f>IF('Used data'!U195="Irrelevant",1,IF(AND(OR(I195="Motorway link",I195="Exit diverge",I195="Entrance merge",I195="Exit ramp",I195="Entrance ramp"),'Used data'!U195="Yes"),0.96,1))</f>
        <v>1</v>
      </c>
      <c r="V195" s="11">
        <f>IF('Used data'!U195="Irrelevant",1,IF(AND(OR(I195="Motorway link",I195="Exit diverge",I195="Entrance merge",I195="Exit ramp",I195="Entrance ramp"),'Used data'!U195="Yes"),0.79,1))</f>
        <v>1</v>
      </c>
      <c r="W195" s="11">
        <f>IF('Used data'!U195="Irrelevant",1,IF(AND(OR(I195="Motorway link",I195="Exit diverge",I195="Entrance merge",I195="Exit ramp",I195="Entrance ramp"),'Used data'!U195="Yes"),0.94,1))</f>
        <v>1</v>
      </c>
      <c r="X195" s="11">
        <f>IF('Used data'!U195="Irrelevant",1,IF(AND(OR(I195="Motorway link",I195="Exit diverge",I195="Entrance merge",I195="Exit ramp",I195="Entrance ramp"),'Used data'!U195="Yes"),0.97,1))</f>
        <v>1</v>
      </c>
      <c r="Y195" s="11">
        <f>IF(AND(I195="Exit ramp",'Used data'!V195="2-curved diamond ramp"),1.32,IF(AND(I195="Exit ramp",'Used data'!V195="S-shaped ramp"),2.05,IF(AND(I195="Exit ramp",'Used data'!V195="U-shaped ramp"),4.11,IF(AND(I195="Exit ramp",'Used data'!V195="Flyover hook ramp"),5.15,IF(AND(I195="Exit ramp",'Used data'!V195="Directional ramp"),1.07,IF(AND(I195="Entrance ramp",'Used data'!V195="2-curved diamond ramp"),0.93,IF(AND(I195="Entrance ramp",'Used data'!V195="S-shaped ramp"),2.48,IF(AND(I195="Entrance ramp",'Used data'!V195="U-shaped ramp"),4.15,IF(AND(I195="Entrance ramp",'Used data'!V195="Flyover hook ramp"),5.26,IF(AND(I195="Entrance ramp",'Used data'!V195="Directional ramp"),1.42,1))))))))))</f>
        <v>1</v>
      </c>
      <c r="Z195" s="11">
        <f>IF(OR('Used data'!W195="Straight",'Used data'!W195="Irrelevant",'Used data'!X195="Irrelevant",'Used data'!Y195="Irrelevant"),1,1+1.545*1000/32.2*((('Used data'!Y195*3268/3600)/('Used data'!W195/0.306))^2)*('Used data'!X195/1000)/G195)</f>
        <v>1</v>
      </c>
      <c r="AA195" s="11">
        <f>IF(OR('Used data'!W195="Straight",'Used data'!W195="Irrelevant",'Used data'!X195="Irrelevant",'Used data'!Y195="Irrelevant"),1,1+1.961*1000/32.2*((('Used data'!Y195*3268/3600)/('Used data'!W195/0.306))^2)*('Used data'!X195/1000)/G195)</f>
        <v>1</v>
      </c>
      <c r="AB195" s="11">
        <f>IF(OR('Used data'!Z195="Straight",'Used data'!Z195="Irrelevant",'Used data'!AA195="Irrelevant",'Used data'!AB195="Irrelevant"),1,1+1.545*1000/32.2*((('Used data'!AB195*3268/3600)/('Used data'!Z195/0.306))^2)*('Used data'!AA195/1000)/G195)</f>
        <v>1</v>
      </c>
      <c r="AC195" s="11">
        <f>IF(OR('Used data'!Z195="Straight",'Used data'!Z195="Irrelevant",'Used data'!AA195="Irrelevant",'Used data'!AB195="Irrelevant"),1,1+1.961*1000/32.2*((('Used data'!AB195*3268/3600)/('Used data'!Z195/0.306))^2)*('Used data'!AA195/1000)/G195)</f>
        <v>1</v>
      </c>
      <c r="AD195" s="11">
        <f>IF(OR('Used data'!AC195="Irrelevant",'Used data'!AC195="No"),1,IF(AND('Used data'!AC195="Yes",OR('Used data'!Q195&lt;301,'Used data'!S195&lt;301)),1-(0.5*('Used data'!R195+'Used data'!T195)/('Used data'!G195*1000)),IF(AND('Used data'!AC195="Yes",OR('Used data'!Q195&lt;601,'Used data'!S195&lt;601)),1-(0.25*('Used data'!R195+'Used data'!T195)/('Used data'!G195*1000)),1)))</f>
        <v>1</v>
      </c>
      <c r="AE195" s="11">
        <f>IF(OR('Used data'!AC195="Irrelevant",'Used data'!AC195="No"),1,IF(AND('Used data'!AC195="Yes",OR('Used data'!Q195&lt;301,'Used data'!S195&lt;301)),1-(0.4*('Used data'!R195+'Used data'!T195)/('Used data'!G195*1000)),IF(AND('Used data'!AC195="Yes",OR('Used data'!Q195&lt;601,'Used data'!S195&lt;601)),1-(0.2*('Used data'!R195+'Used data'!T195)/('Used data'!G195*1000)),1)))</f>
        <v>1</v>
      </c>
      <c r="AF195" s="11">
        <f>IF('Used data'!AD195="110 kph",0.79,1)</f>
        <v>1</v>
      </c>
      <c r="AG195" s="11">
        <f>IF('Used data'!AD195="110 kph",0.94,1)</f>
        <v>1</v>
      </c>
      <c r="AH195" s="11">
        <f>IF('Used data'!AD195="110 kph",0.66,1)</f>
        <v>1</v>
      </c>
      <c r="AI195" s="11">
        <f>IF('Used data'!AD195="110 kph",0.82,1)</f>
        <v>1</v>
      </c>
      <c r="AJ195" s="11">
        <f>IF(AND('Used data'!AE195="Yes",I195="Entrance merge"),0.65*'Used data'!AF195+1-'Used data'!AF195,1)</f>
        <v>1</v>
      </c>
      <c r="AK195" s="12" t="str">
        <f t="shared" si="14"/>
        <v/>
      </c>
      <c r="AL195" s="12" t="str">
        <f t="shared" si="15"/>
        <v/>
      </c>
      <c r="AM195" s="12" t="str">
        <f t="shared" si="16"/>
        <v/>
      </c>
      <c r="AN195" s="12" t="str">
        <f t="shared" si="17"/>
        <v/>
      </c>
      <c r="AO195" s="12" t="str">
        <f t="shared" si="18"/>
        <v/>
      </c>
      <c r="AP195" s="12" t="str">
        <f t="shared" si="19"/>
        <v/>
      </c>
      <c r="AQ195" s="4" t="str">
        <f t="shared" si="20"/>
        <v/>
      </c>
    </row>
    <row r="196" spans="1:43" x14ac:dyDescent="0.3">
      <c r="A196" s="4" t="str">
        <f>IF('Input data'!A211="","",'Input data'!A211)</f>
        <v/>
      </c>
      <c r="B196" s="4" t="str">
        <f>IF('Input data'!B211="","",'Input data'!B211)</f>
        <v/>
      </c>
      <c r="C196" s="4" t="str">
        <f>IF('Input data'!C211="","",'Input data'!C211)</f>
        <v/>
      </c>
      <c r="D196" s="4" t="str">
        <f>IF('Input data'!D211="","",'Input data'!D211)</f>
        <v/>
      </c>
      <c r="E196" s="4" t="str">
        <f>IF('Input data'!E211="","",'Input data'!E211)</f>
        <v/>
      </c>
      <c r="F196" s="4" t="str">
        <f>IF('Input data'!F211="","",'Input data'!F211)</f>
        <v/>
      </c>
      <c r="G196" s="4">
        <f>IF('Input data'!G211="","",'Input data'!G211)</f>
        <v>0</v>
      </c>
      <c r="H196" s="4" t="str">
        <f>IF('Input data'!H211&gt;0.5,'Input data'!H211,"")</f>
        <v/>
      </c>
      <c r="I196" s="4" t="str">
        <f>IF('Input data'!I211="","",'Input data'!I211)</f>
        <v/>
      </c>
      <c r="J196" s="11">
        <f>IF('Used data'!J196="Irrelevant",1,IF('Used data'!J196&gt;3,1.2,1))</f>
        <v>1</v>
      </c>
      <c r="K196" s="11">
        <f>IF('Used data'!K196="Irrelevant",1,IF(AND(OR(I196="Motorway link",I196="Exit diverge",I196="Entrance merge"),'Used data'!K196&lt;3.5),1+(3.5-'Used data'!K196)*0.12,IF(AND(OR(I196="Exit ramp",I196="Entrance ramp"),'Used data'!K196&lt;3.5),1+(3.5-'Used data'!K196)*0.16,1)))</f>
        <v>1</v>
      </c>
      <c r="L196" s="11">
        <f>IF('Used data'!L196="Irrelevant",1,IF(AND('Used data'!L196="Yes",'Used data'!J196=2),0.6*'Used data'!M196+(1-'Used data'!M196),IF(AND('Used data'!L196="Yes",'Used data'!J196=3),0.7*'Used data'!M196+(1-'Used data'!M196),IF(AND('Used data'!L196="Yes",'Used data'!J196=4),0.76*'Used data'!M196+(1-'Used data'!M196),IF(AND('Used data'!L196="Yes",'Used data'!J196&gt;4.99999999),0.8*'Used data'!M196+(1-'Used data'!M196),1)))))</f>
        <v>1</v>
      </c>
      <c r="M196" s="11">
        <f>IF('Used data'!L196="Irrelevant",1,IF(AND('Used data'!L196="Yes",'Used data'!J196=2),0.8*'Used data'!M196+(1-'Used data'!M196),IF(AND('Used data'!L196="Yes",'Used data'!J196=3),0.85*'Used data'!M196+(1-'Used data'!M196),IF(AND('Used data'!L196="Yes",'Used data'!J196=4),0.88*'Used data'!M196+(1-'Used data'!M196),IF(AND('Used data'!L196="Yes",'Used data'!J196&gt;4.99999999),0.9*'Used data'!M196+(1-'Used data'!M196),1)))))</f>
        <v>1</v>
      </c>
      <c r="N196" s="11">
        <f>IF('Used data'!N196="Irrelevant",1,IF(AND(OR(I196="Motorway link",I196="Exit diverge",I196="Entrance merge"),'Used data'!N196&lt;3),1+(3-'Used data'!N196)*0.09333333,1))</f>
        <v>1</v>
      </c>
      <c r="O196" s="11">
        <f>IF('Used data'!N196="Irrelevant",1,IF(AND(OR(I196="Motorway link",I196="Exit diverge",I196="Entrance merge"),'Used data'!N196&lt;3),1+(3-'Used data'!N196)*0.19666667,1))</f>
        <v>1</v>
      </c>
      <c r="P196" s="11">
        <f>IF('Used data'!O196="Irrelevant",1,IF(AND(OR(I196="Motorway link",I196="Exit diverge",I196="Entrance merge"),'Used data'!O196&lt;3.00000001),1+(0.5-'Used data'!O196)*0.04,IF(AND(OR(I196="Exit ramp",I196="Entrance ramp"),'Used data'!O196&lt;3.00000001),1+(0.5-'Used data'!O196)*0.08,IF(OR(I196="Motorway link",I196="Exit diverge",I196="Entrance merge"),0.9,0.8))))</f>
        <v>1</v>
      </c>
      <c r="Q196" s="11">
        <f>IF('Used data'!P196="Irrelevant",1,IF(AND(OR(I196="Motorway link",I196="Exit diverge",I196="Entrance merge"),'Used data'!P196&lt;11.00000001),1+(5-'Used data'!P196)*0.01,0.94))</f>
        <v>1</v>
      </c>
      <c r="R196" s="11">
        <f>IF(OR('Used data'!Q196="Irrelevant",'Used data'!R196="Irrelevant",'Used data'!Q196="Straight"),1,IF(AND(OR(I196="Motorway link",I196="Exit diverge",I196="Entrance merge"),'Used data'!Q196&lt;4000),(EXP(0.1096*1746.5/'Used data'!Q196)/EXP(0.1096*1746.5/4000))*('Used data'!R196/1000)/G196+(G196-'Used data'!R196/1000)/G196,1))</f>
        <v>1</v>
      </c>
      <c r="S196" s="11">
        <f>IF(OR('Used data'!S196="Irrelevant",'Used data'!T196="Irrelevant",'Used data'!S196="Straight"),1,IF(AND(OR(I196="Motorway link",I196="Exit diverge",I196="Entrance merge"),'Used data'!S196&lt;4000),(EXP(0.1096*1746.5/'Used data'!S196)/EXP(0.1096*1746.5/4000))*('Used data'!T196/1000)/G196+(G196-'Used data'!T196/1000)/G196,1))</f>
        <v>1</v>
      </c>
      <c r="T196" s="11">
        <f>IF('Used data'!U196="Irrelevant",1,IF(AND(OR(I196="Motorway link",I196="Exit diverge",I196="Entrance merge",I196="Exit ramp",I196="Entrance ramp"),'Used data'!U196="Yes"),0.95,1))</f>
        <v>1</v>
      </c>
      <c r="U196" s="11">
        <f>IF('Used data'!U196="Irrelevant",1,IF(AND(OR(I196="Motorway link",I196="Exit diverge",I196="Entrance merge",I196="Exit ramp",I196="Entrance ramp"),'Used data'!U196="Yes"),0.96,1))</f>
        <v>1</v>
      </c>
      <c r="V196" s="11">
        <f>IF('Used data'!U196="Irrelevant",1,IF(AND(OR(I196="Motorway link",I196="Exit diverge",I196="Entrance merge",I196="Exit ramp",I196="Entrance ramp"),'Used data'!U196="Yes"),0.79,1))</f>
        <v>1</v>
      </c>
      <c r="W196" s="11">
        <f>IF('Used data'!U196="Irrelevant",1,IF(AND(OR(I196="Motorway link",I196="Exit diverge",I196="Entrance merge",I196="Exit ramp",I196="Entrance ramp"),'Used data'!U196="Yes"),0.94,1))</f>
        <v>1</v>
      </c>
      <c r="X196" s="11">
        <f>IF('Used data'!U196="Irrelevant",1,IF(AND(OR(I196="Motorway link",I196="Exit diverge",I196="Entrance merge",I196="Exit ramp",I196="Entrance ramp"),'Used data'!U196="Yes"),0.97,1))</f>
        <v>1</v>
      </c>
      <c r="Y196" s="11">
        <f>IF(AND(I196="Exit ramp",'Used data'!V196="2-curved diamond ramp"),1.32,IF(AND(I196="Exit ramp",'Used data'!V196="S-shaped ramp"),2.05,IF(AND(I196="Exit ramp",'Used data'!V196="U-shaped ramp"),4.11,IF(AND(I196="Exit ramp",'Used data'!V196="Flyover hook ramp"),5.15,IF(AND(I196="Exit ramp",'Used data'!V196="Directional ramp"),1.07,IF(AND(I196="Entrance ramp",'Used data'!V196="2-curved diamond ramp"),0.93,IF(AND(I196="Entrance ramp",'Used data'!V196="S-shaped ramp"),2.48,IF(AND(I196="Entrance ramp",'Used data'!V196="U-shaped ramp"),4.15,IF(AND(I196="Entrance ramp",'Used data'!V196="Flyover hook ramp"),5.26,IF(AND(I196="Entrance ramp",'Used data'!V196="Directional ramp"),1.42,1))))))))))</f>
        <v>1</v>
      </c>
      <c r="Z196" s="11">
        <f>IF(OR('Used data'!W196="Straight",'Used data'!W196="Irrelevant",'Used data'!X196="Irrelevant",'Used data'!Y196="Irrelevant"),1,1+1.545*1000/32.2*((('Used data'!Y196*3268/3600)/('Used data'!W196/0.306))^2)*('Used data'!X196/1000)/G196)</f>
        <v>1</v>
      </c>
      <c r="AA196" s="11">
        <f>IF(OR('Used data'!W196="Straight",'Used data'!W196="Irrelevant",'Used data'!X196="Irrelevant",'Used data'!Y196="Irrelevant"),1,1+1.961*1000/32.2*((('Used data'!Y196*3268/3600)/('Used data'!W196/0.306))^2)*('Used data'!X196/1000)/G196)</f>
        <v>1</v>
      </c>
      <c r="AB196" s="11">
        <f>IF(OR('Used data'!Z196="Straight",'Used data'!Z196="Irrelevant",'Used data'!AA196="Irrelevant",'Used data'!AB196="Irrelevant"),1,1+1.545*1000/32.2*((('Used data'!AB196*3268/3600)/('Used data'!Z196/0.306))^2)*('Used data'!AA196/1000)/G196)</f>
        <v>1</v>
      </c>
      <c r="AC196" s="11">
        <f>IF(OR('Used data'!Z196="Straight",'Used data'!Z196="Irrelevant",'Used data'!AA196="Irrelevant",'Used data'!AB196="Irrelevant"),1,1+1.961*1000/32.2*((('Used data'!AB196*3268/3600)/('Used data'!Z196/0.306))^2)*('Used data'!AA196/1000)/G196)</f>
        <v>1</v>
      </c>
      <c r="AD196" s="11">
        <f>IF(OR('Used data'!AC196="Irrelevant",'Used data'!AC196="No"),1,IF(AND('Used data'!AC196="Yes",OR('Used data'!Q196&lt;301,'Used data'!S196&lt;301)),1-(0.5*('Used data'!R196+'Used data'!T196)/('Used data'!G196*1000)),IF(AND('Used data'!AC196="Yes",OR('Used data'!Q196&lt;601,'Used data'!S196&lt;601)),1-(0.25*('Used data'!R196+'Used data'!T196)/('Used data'!G196*1000)),1)))</f>
        <v>1</v>
      </c>
      <c r="AE196" s="11">
        <f>IF(OR('Used data'!AC196="Irrelevant",'Used data'!AC196="No"),1,IF(AND('Used data'!AC196="Yes",OR('Used data'!Q196&lt;301,'Used data'!S196&lt;301)),1-(0.4*('Used data'!R196+'Used data'!T196)/('Used data'!G196*1000)),IF(AND('Used data'!AC196="Yes",OR('Used data'!Q196&lt;601,'Used data'!S196&lt;601)),1-(0.2*('Used data'!R196+'Used data'!T196)/('Used data'!G196*1000)),1)))</f>
        <v>1</v>
      </c>
      <c r="AF196" s="11">
        <f>IF('Used data'!AD196="110 kph",0.79,1)</f>
        <v>1</v>
      </c>
      <c r="AG196" s="11">
        <f>IF('Used data'!AD196="110 kph",0.94,1)</f>
        <v>1</v>
      </c>
      <c r="AH196" s="11">
        <f>IF('Used data'!AD196="110 kph",0.66,1)</f>
        <v>1</v>
      </c>
      <c r="AI196" s="11">
        <f>IF('Used data'!AD196="110 kph",0.82,1)</f>
        <v>1</v>
      </c>
      <c r="AJ196" s="11">
        <f>IF(AND('Used data'!AE196="Yes",I196="Entrance merge"),0.65*'Used data'!AF196+1-'Used data'!AF196,1)</f>
        <v>1</v>
      </c>
      <c r="AK196" s="12" t="str">
        <f t="shared" si="14"/>
        <v/>
      </c>
      <c r="AL196" s="12" t="str">
        <f t="shared" si="15"/>
        <v/>
      </c>
      <c r="AM196" s="12" t="str">
        <f t="shared" si="16"/>
        <v/>
      </c>
      <c r="AN196" s="12" t="str">
        <f t="shared" si="17"/>
        <v/>
      </c>
      <c r="AO196" s="12" t="str">
        <f t="shared" si="18"/>
        <v/>
      </c>
      <c r="AP196" s="12" t="str">
        <f t="shared" si="19"/>
        <v/>
      </c>
      <c r="AQ196" s="4" t="str">
        <f t="shared" si="20"/>
        <v/>
      </c>
    </row>
    <row r="197" spans="1:43" x14ac:dyDescent="0.3">
      <c r="A197" s="4" t="str">
        <f>IF('Input data'!A212="","",'Input data'!A212)</f>
        <v/>
      </c>
      <c r="B197" s="4" t="str">
        <f>IF('Input data'!B212="","",'Input data'!B212)</f>
        <v/>
      </c>
      <c r="C197" s="4" t="str">
        <f>IF('Input data'!C212="","",'Input data'!C212)</f>
        <v/>
      </c>
      <c r="D197" s="4" t="str">
        <f>IF('Input data'!D212="","",'Input data'!D212)</f>
        <v/>
      </c>
      <c r="E197" s="4" t="str">
        <f>IF('Input data'!E212="","",'Input data'!E212)</f>
        <v/>
      </c>
      <c r="F197" s="4" t="str">
        <f>IF('Input data'!F212="","",'Input data'!F212)</f>
        <v/>
      </c>
      <c r="G197" s="4">
        <f>IF('Input data'!G212="","",'Input data'!G212)</f>
        <v>0</v>
      </c>
      <c r="H197" s="4" t="str">
        <f>IF('Input data'!H212&gt;0.5,'Input data'!H212,"")</f>
        <v/>
      </c>
      <c r="I197" s="4" t="str">
        <f>IF('Input data'!I212="","",'Input data'!I212)</f>
        <v/>
      </c>
      <c r="J197" s="11">
        <f>IF('Used data'!J197="Irrelevant",1,IF('Used data'!J197&gt;3,1.2,1))</f>
        <v>1</v>
      </c>
      <c r="K197" s="11">
        <f>IF('Used data'!K197="Irrelevant",1,IF(AND(OR(I197="Motorway link",I197="Exit diverge",I197="Entrance merge"),'Used data'!K197&lt;3.5),1+(3.5-'Used data'!K197)*0.12,IF(AND(OR(I197="Exit ramp",I197="Entrance ramp"),'Used data'!K197&lt;3.5),1+(3.5-'Used data'!K197)*0.16,1)))</f>
        <v>1</v>
      </c>
      <c r="L197" s="11">
        <f>IF('Used data'!L197="Irrelevant",1,IF(AND('Used data'!L197="Yes",'Used data'!J197=2),0.6*'Used data'!M197+(1-'Used data'!M197),IF(AND('Used data'!L197="Yes",'Used data'!J197=3),0.7*'Used data'!M197+(1-'Used data'!M197),IF(AND('Used data'!L197="Yes",'Used data'!J197=4),0.76*'Used data'!M197+(1-'Used data'!M197),IF(AND('Used data'!L197="Yes",'Used data'!J197&gt;4.99999999),0.8*'Used data'!M197+(1-'Used data'!M197),1)))))</f>
        <v>1</v>
      </c>
      <c r="M197" s="11">
        <f>IF('Used data'!L197="Irrelevant",1,IF(AND('Used data'!L197="Yes",'Used data'!J197=2),0.8*'Used data'!M197+(1-'Used data'!M197),IF(AND('Used data'!L197="Yes",'Used data'!J197=3),0.85*'Used data'!M197+(1-'Used data'!M197),IF(AND('Used data'!L197="Yes",'Used data'!J197=4),0.88*'Used data'!M197+(1-'Used data'!M197),IF(AND('Used data'!L197="Yes",'Used data'!J197&gt;4.99999999),0.9*'Used data'!M197+(1-'Used data'!M197),1)))))</f>
        <v>1</v>
      </c>
      <c r="N197" s="11">
        <f>IF('Used data'!N197="Irrelevant",1,IF(AND(OR(I197="Motorway link",I197="Exit diverge",I197="Entrance merge"),'Used data'!N197&lt;3),1+(3-'Used data'!N197)*0.09333333,1))</f>
        <v>1</v>
      </c>
      <c r="O197" s="11">
        <f>IF('Used data'!N197="Irrelevant",1,IF(AND(OR(I197="Motorway link",I197="Exit diverge",I197="Entrance merge"),'Used data'!N197&lt;3),1+(3-'Used data'!N197)*0.19666667,1))</f>
        <v>1</v>
      </c>
      <c r="P197" s="11">
        <f>IF('Used data'!O197="Irrelevant",1,IF(AND(OR(I197="Motorway link",I197="Exit diverge",I197="Entrance merge"),'Used data'!O197&lt;3.00000001),1+(0.5-'Used data'!O197)*0.04,IF(AND(OR(I197="Exit ramp",I197="Entrance ramp"),'Used data'!O197&lt;3.00000001),1+(0.5-'Used data'!O197)*0.08,IF(OR(I197="Motorway link",I197="Exit diverge",I197="Entrance merge"),0.9,0.8))))</f>
        <v>1</v>
      </c>
      <c r="Q197" s="11">
        <f>IF('Used data'!P197="Irrelevant",1,IF(AND(OR(I197="Motorway link",I197="Exit diverge",I197="Entrance merge"),'Used data'!P197&lt;11.00000001),1+(5-'Used data'!P197)*0.01,0.94))</f>
        <v>1</v>
      </c>
      <c r="R197" s="11">
        <f>IF(OR('Used data'!Q197="Irrelevant",'Used data'!R197="Irrelevant",'Used data'!Q197="Straight"),1,IF(AND(OR(I197="Motorway link",I197="Exit diverge",I197="Entrance merge"),'Used data'!Q197&lt;4000),(EXP(0.1096*1746.5/'Used data'!Q197)/EXP(0.1096*1746.5/4000))*('Used data'!R197/1000)/G197+(G197-'Used data'!R197/1000)/G197,1))</f>
        <v>1</v>
      </c>
      <c r="S197" s="11">
        <f>IF(OR('Used data'!S197="Irrelevant",'Used data'!T197="Irrelevant",'Used data'!S197="Straight"),1,IF(AND(OR(I197="Motorway link",I197="Exit diverge",I197="Entrance merge"),'Used data'!S197&lt;4000),(EXP(0.1096*1746.5/'Used data'!S197)/EXP(0.1096*1746.5/4000))*('Used data'!T197/1000)/G197+(G197-'Used data'!T197/1000)/G197,1))</f>
        <v>1</v>
      </c>
      <c r="T197" s="11">
        <f>IF('Used data'!U197="Irrelevant",1,IF(AND(OR(I197="Motorway link",I197="Exit diverge",I197="Entrance merge",I197="Exit ramp",I197="Entrance ramp"),'Used data'!U197="Yes"),0.95,1))</f>
        <v>1</v>
      </c>
      <c r="U197" s="11">
        <f>IF('Used data'!U197="Irrelevant",1,IF(AND(OR(I197="Motorway link",I197="Exit diverge",I197="Entrance merge",I197="Exit ramp",I197="Entrance ramp"),'Used data'!U197="Yes"),0.96,1))</f>
        <v>1</v>
      </c>
      <c r="V197" s="11">
        <f>IF('Used data'!U197="Irrelevant",1,IF(AND(OR(I197="Motorway link",I197="Exit diverge",I197="Entrance merge",I197="Exit ramp",I197="Entrance ramp"),'Used data'!U197="Yes"),0.79,1))</f>
        <v>1</v>
      </c>
      <c r="W197" s="11">
        <f>IF('Used data'!U197="Irrelevant",1,IF(AND(OR(I197="Motorway link",I197="Exit diverge",I197="Entrance merge",I197="Exit ramp",I197="Entrance ramp"),'Used data'!U197="Yes"),0.94,1))</f>
        <v>1</v>
      </c>
      <c r="X197" s="11">
        <f>IF('Used data'!U197="Irrelevant",1,IF(AND(OR(I197="Motorway link",I197="Exit diverge",I197="Entrance merge",I197="Exit ramp",I197="Entrance ramp"),'Used data'!U197="Yes"),0.97,1))</f>
        <v>1</v>
      </c>
      <c r="Y197" s="11">
        <f>IF(AND(I197="Exit ramp",'Used data'!V197="2-curved diamond ramp"),1.32,IF(AND(I197="Exit ramp",'Used data'!V197="S-shaped ramp"),2.05,IF(AND(I197="Exit ramp",'Used data'!V197="U-shaped ramp"),4.11,IF(AND(I197="Exit ramp",'Used data'!V197="Flyover hook ramp"),5.15,IF(AND(I197="Exit ramp",'Used data'!V197="Directional ramp"),1.07,IF(AND(I197="Entrance ramp",'Used data'!V197="2-curved diamond ramp"),0.93,IF(AND(I197="Entrance ramp",'Used data'!V197="S-shaped ramp"),2.48,IF(AND(I197="Entrance ramp",'Used data'!V197="U-shaped ramp"),4.15,IF(AND(I197="Entrance ramp",'Used data'!V197="Flyover hook ramp"),5.26,IF(AND(I197="Entrance ramp",'Used data'!V197="Directional ramp"),1.42,1))))))))))</f>
        <v>1</v>
      </c>
      <c r="Z197" s="11">
        <f>IF(OR('Used data'!W197="Straight",'Used data'!W197="Irrelevant",'Used data'!X197="Irrelevant",'Used data'!Y197="Irrelevant"),1,1+1.545*1000/32.2*((('Used data'!Y197*3268/3600)/('Used data'!W197/0.306))^2)*('Used data'!X197/1000)/G197)</f>
        <v>1</v>
      </c>
      <c r="AA197" s="11">
        <f>IF(OR('Used data'!W197="Straight",'Used data'!W197="Irrelevant",'Used data'!X197="Irrelevant",'Used data'!Y197="Irrelevant"),1,1+1.961*1000/32.2*((('Used data'!Y197*3268/3600)/('Used data'!W197/0.306))^2)*('Used data'!X197/1000)/G197)</f>
        <v>1</v>
      </c>
      <c r="AB197" s="11">
        <f>IF(OR('Used data'!Z197="Straight",'Used data'!Z197="Irrelevant",'Used data'!AA197="Irrelevant",'Used data'!AB197="Irrelevant"),1,1+1.545*1000/32.2*((('Used data'!AB197*3268/3600)/('Used data'!Z197/0.306))^2)*('Used data'!AA197/1000)/G197)</f>
        <v>1</v>
      </c>
      <c r="AC197" s="11">
        <f>IF(OR('Used data'!Z197="Straight",'Used data'!Z197="Irrelevant",'Used data'!AA197="Irrelevant",'Used data'!AB197="Irrelevant"),1,1+1.961*1000/32.2*((('Used data'!AB197*3268/3600)/('Used data'!Z197/0.306))^2)*('Used data'!AA197/1000)/G197)</f>
        <v>1</v>
      </c>
      <c r="AD197" s="11">
        <f>IF(OR('Used data'!AC197="Irrelevant",'Used data'!AC197="No"),1,IF(AND('Used data'!AC197="Yes",OR('Used data'!Q197&lt;301,'Used data'!S197&lt;301)),1-(0.5*('Used data'!R197+'Used data'!T197)/('Used data'!G197*1000)),IF(AND('Used data'!AC197="Yes",OR('Used data'!Q197&lt;601,'Used data'!S197&lt;601)),1-(0.25*('Used data'!R197+'Used data'!T197)/('Used data'!G197*1000)),1)))</f>
        <v>1</v>
      </c>
      <c r="AE197" s="11">
        <f>IF(OR('Used data'!AC197="Irrelevant",'Used data'!AC197="No"),1,IF(AND('Used data'!AC197="Yes",OR('Used data'!Q197&lt;301,'Used data'!S197&lt;301)),1-(0.4*('Used data'!R197+'Used data'!T197)/('Used data'!G197*1000)),IF(AND('Used data'!AC197="Yes",OR('Used data'!Q197&lt;601,'Used data'!S197&lt;601)),1-(0.2*('Used data'!R197+'Used data'!T197)/('Used data'!G197*1000)),1)))</f>
        <v>1</v>
      </c>
      <c r="AF197" s="11">
        <f>IF('Used data'!AD197="110 kph",0.79,1)</f>
        <v>1</v>
      </c>
      <c r="AG197" s="11">
        <f>IF('Used data'!AD197="110 kph",0.94,1)</f>
        <v>1</v>
      </c>
      <c r="AH197" s="11">
        <f>IF('Used data'!AD197="110 kph",0.66,1)</f>
        <v>1</v>
      </c>
      <c r="AI197" s="11">
        <f>IF('Used data'!AD197="110 kph",0.82,1)</f>
        <v>1</v>
      </c>
      <c r="AJ197" s="11">
        <f>IF(AND('Used data'!AE197="Yes",I197="Entrance merge"),0.65*'Used data'!AF197+1-'Used data'!AF197,1)</f>
        <v>1</v>
      </c>
      <c r="AK197" s="12" t="str">
        <f t="shared" si="14"/>
        <v/>
      </c>
      <c r="AL197" s="12" t="str">
        <f t="shared" si="15"/>
        <v/>
      </c>
      <c r="AM197" s="12" t="str">
        <f t="shared" si="16"/>
        <v/>
      </c>
      <c r="AN197" s="12" t="str">
        <f t="shared" si="17"/>
        <v/>
      </c>
      <c r="AO197" s="12" t="str">
        <f t="shared" si="18"/>
        <v/>
      </c>
      <c r="AP197" s="12" t="str">
        <f t="shared" si="19"/>
        <v/>
      </c>
      <c r="AQ197" s="4" t="str">
        <f t="shared" si="20"/>
        <v/>
      </c>
    </row>
    <row r="198" spans="1:43" x14ac:dyDescent="0.3">
      <c r="A198" s="4" t="str">
        <f>IF('Input data'!A213="","",'Input data'!A213)</f>
        <v/>
      </c>
      <c r="B198" s="4" t="str">
        <f>IF('Input data'!B213="","",'Input data'!B213)</f>
        <v/>
      </c>
      <c r="C198" s="4" t="str">
        <f>IF('Input data'!C213="","",'Input data'!C213)</f>
        <v/>
      </c>
      <c r="D198" s="4" t="str">
        <f>IF('Input data'!D213="","",'Input data'!D213)</f>
        <v/>
      </c>
      <c r="E198" s="4" t="str">
        <f>IF('Input data'!E213="","",'Input data'!E213)</f>
        <v/>
      </c>
      <c r="F198" s="4" t="str">
        <f>IF('Input data'!F213="","",'Input data'!F213)</f>
        <v/>
      </c>
      <c r="G198" s="4">
        <f>IF('Input data'!G213="","",'Input data'!G213)</f>
        <v>0</v>
      </c>
      <c r="H198" s="4" t="str">
        <f>IF('Input data'!H213&gt;0.5,'Input data'!H213,"")</f>
        <v/>
      </c>
      <c r="I198" s="4" t="str">
        <f>IF('Input data'!I213="","",'Input data'!I213)</f>
        <v/>
      </c>
      <c r="J198" s="11">
        <f>IF('Used data'!J198="Irrelevant",1,IF('Used data'!J198&gt;3,1.2,1))</f>
        <v>1</v>
      </c>
      <c r="K198" s="11">
        <f>IF('Used data'!K198="Irrelevant",1,IF(AND(OR(I198="Motorway link",I198="Exit diverge",I198="Entrance merge"),'Used data'!K198&lt;3.5),1+(3.5-'Used data'!K198)*0.12,IF(AND(OR(I198="Exit ramp",I198="Entrance ramp"),'Used data'!K198&lt;3.5),1+(3.5-'Used data'!K198)*0.16,1)))</f>
        <v>1</v>
      </c>
      <c r="L198" s="11">
        <f>IF('Used data'!L198="Irrelevant",1,IF(AND('Used data'!L198="Yes",'Used data'!J198=2),0.6*'Used data'!M198+(1-'Used data'!M198),IF(AND('Used data'!L198="Yes",'Used data'!J198=3),0.7*'Used data'!M198+(1-'Used data'!M198),IF(AND('Used data'!L198="Yes",'Used data'!J198=4),0.76*'Used data'!M198+(1-'Used data'!M198),IF(AND('Used data'!L198="Yes",'Used data'!J198&gt;4.99999999),0.8*'Used data'!M198+(1-'Used data'!M198),1)))))</f>
        <v>1</v>
      </c>
      <c r="M198" s="11">
        <f>IF('Used data'!L198="Irrelevant",1,IF(AND('Used data'!L198="Yes",'Used data'!J198=2),0.8*'Used data'!M198+(1-'Used data'!M198),IF(AND('Used data'!L198="Yes",'Used data'!J198=3),0.85*'Used data'!M198+(1-'Used data'!M198),IF(AND('Used data'!L198="Yes",'Used data'!J198=4),0.88*'Used data'!M198+(1-'Used data'!M198),IF(AND('Used data'!L198="Yes",'Used data'!J198&gt;4.99999999),0.9*'Used data'!M198+(1-'Used data'!M198),1)))))</f>
        <v>1</v>
      </c>
      <c r="N198" s="11">
        <f>IF('Used data'!N198="Irrelevant",1,IF(AND(OR(I198="Motorway link",I198="Exit diverge",I198="Entrance merge"),'Used data'!N198&lt;3),1+(3-'Used data'!N198)*0.09333333,1))</f>
        <v>1</v>
      </c>
      <c r="O198" s="11">
        <f>IF('Used data'!N198="Irrelevant",1,IF(AND(OR(I198="Motorway link",I198="Exit diverge",I198="Entrance merge"),'Used data'!N198&lt;3),1+(3-'Used data'!N198)*0.19666667,1))</f>
        <v>1</v>
      </c>
      <c r="P198" s="11">
        <f>IF('Used data'!O198="Irrelevant",1,IF(AND(OR(I198="Motorway link",I198="Exit diverge",I198="Entrance merge"),'Used data'!O198&lt;3.00000001),1+(0.5-'Used data'!O198)*0.04,IF(AND(OR(I198="Exit ramp",I198="Entrance ramp"),'Used data'!O198&lt;3.00000001),1+(0.5-'Used data'!O198)*0.08,IF(OR(I198="Motorway link",I198="Exit diverge",I198="Entrance merge"),0.9,0.8))))</f>
        <v>1</v>
      </c>
      <c r="Q198" s="11">
        <f>IF('Used data'!P198="Irrelevant",1,IF(AND(OR(I198="Motorway link",I198="Exit diverge",I198="Entrance merge"),'Used data'!P198&lt;11.00000001),1+(5-'Used data'!P198)*0.01,0.94))</f>
        <v>1</v>
      </c>
      <c r="R198" s="11">
        <f>IF(OR('Used data'!Q198="Irrelevant",'Used data'!R198="Irrelevant",'Used data'!Q198="Straight"),1,IF(AND(OR(I198="Motorway link",I198="Exit diverge",I198="Entrance merge"),'Used data'!Q198&lt;4000),(EXP(0.1096*1746.5/'Used data'!Q198)/EXP(0.1096*1746.5/4000))*('Used data'!R198/1000)/G198+(G198-'Used data'!R198/1000)/G198,1))</f>
        <v>1</v>
      </c>
      <c r="S198" s="11">
        <f>IF(OR('Used data'!S198="Irrelevant",'Used data'!T198="Irrelevant",'Used data'!S198="Straight"),1,IF(AND(OR(I198="Motorway link",I198="Exit diverge",I198="Entrance merge"),'Used data'!S198&lt;4000),(EXP(0.1096*1746.5/'Used data'!S198)/EXP(0.1096*1746.5/4000))*('Used data'!T198/1000)/G198+(G198-'Used data'!T198/1000)/G198,1))</f>
        <v>1</v>
      </c>
      <c r="T198" s="11">
        <f>IF('Used data'!U198="Irrelevant",1,IF(AND(OR(I198="Motorway link",I198="Exit diverge",I198="Entrance merge",I198="Exit ramp",I198="Entrance ramp"),'Used data'!U198="Yes"),0.95,1))</f>
        <v>1</v>
      </c>
      <c r="U198" s="11">
        <f>IF('Used data'!U198="Irrelevant",1,IF(AND(OR(I198="Motorway link",I198="Exit diverge",I198="Entrance merge",I198="Exit ramp",I198="Entrance ramp"),'Used data'!U198="Yes"),0.96,1))</f>
        <v>1</v>
      </c>
      <c r="V198" s="11">
        <f>IF('Used data'!U198="Irrelevant",1,IF(AND(OR(I198="Motorway link",I198="Exit diverge",I198="Entrance merge",I198="Exit ramp",I198="Entrance ramp"),'Used data'!U198="Yes"),0.79,1))</f>
        <v>1</v>
      </c>
      <c r="W198" s="11">
        <f>IF('Used data'!U198="Irrelevant",1,IF(AND(OR(I198="Motorway link",I198="Exit diverge",I198="Entrance merge",I198="Exit ramp",I198="Entrance ramp"),'Used data'!U198="Yes"),0.94,1))</f>
        <v>1</v>
      </c>
      <c r="X198" s="11">
        <f>IF('Used data'!U198="Irrelevant",1,IF(AND(OR(I198="Motorway link",I198="Exit diverge",I198="Entrance merge",I198="Exit ramp",I198="Entrance ramp"),'Used data'!U198="Yes"),0.97,1))</f>
        <v>1</v>
      </c>
      <c r="Y198" s="11">
        <f>IF(AND(I198="Exit ramp",'Used data'!V198="2-curved diamond ramp"),1.32,IF(AND(I198="Exit ramp",'Used data'!V198="S-shaped ramp"),2.05,IF(AND(I198="Exit ramp",'Used data'!V198="U-shaped ramp"),4.11,IF(AND(I198="Exit ramp",'Used data'!V198="Flyover hook ramp"),5.15,IF(AND(I198="Exit ramp",'Used data'!V198="Directional ramp"),1.07,IF(AND(I198="Entrance ramp",'Used data'!V198="2-curved diamond ramp"),0.93,IF(AND(I198="Entrance ramp",'Used data'!V198="S-shaped ramp"),2.48,IF(AND(I198="Entrance ramp",'Used data'!V198="U-shaped ramp"),4.15,IF(AND(I198="Entrance ramp",'Used data'!V198="Flyover hook ramp"),5.26,IF(AND(I198="Entrance ramp",'Used data'!V198="Directional ramp"),1.42,1))))))))))</f>
        <v>1</v>
      </c>
      <c r="Z198" s="11">
        <f>IF(OR('Used data'!W198="Straight",'Used data'!W198="Irrelevant",'Used data'!X198="Irrelevant",'Used data'!Y198="Irrelevant"),1,1+1.545*1000/32.2*((('Used data'!Y198*3268/3600)/('Used data'!W198/0.306))^2)*('Used data'!X198/1000)/G198)</f>
        <v>1</v>
      </c>
      <c r="AA198" s="11">
        <f>IF(OR('Used data'!W198="Straight",'Used data'!W198="Irrelevant",'Used data'!X198="Irrelevant",'Used data'!Y198="Irrelevant"),1,1+1.961*1000/32.2*((('Used data'!Y198*3268/3600)/('Used data'!W198/0.306))^2)*('Used data'!X198/1000)/G198)</f>
        <v>1</v>
      </c>
      <c r="AB198" s="11">
        <f>IF(OR('Used data'!Z198="Straight",'Used data'!Z198="Irrelevant",'Used data'!AA198="Irrelevant",'Used data'!AB198="Irrelevant"),1,1+1.545*1000/32.2*((('Used data'!AB198*3268/3600)/('Used data'!Z198/0.306))^2)*('Used data'!AA198/1000)/G198)</f>
        <v>1</v>
      </c>
      <c r="AC198" s="11">
        <f>IF(OR('Used data'!Z198="Straight",'Used data'!Z198="Irrelevant",'Used data'!AA198="Irrelevant",'Used data'!AB198="Irrelevant"),1,1+1.961*1000/32.2*((('Used data'!AB198*3268/3600)/('Used data'!Z198/0.306))^2)*('Used data'!AA198/1000)/G198)</f>
        <v>1</v>
      </c>
      <c r="AD198" s="11">
        <f>IF(OR('Used data'!AC198="Irrelevant",'Used data'!AC198="No"),1,IF(AND('Used data'!AC198="Yes",OR('Used data'!Q198&lt;301,'Used data'!S198&lt;301)),1-(0.5*('Used data'!R198+'Used data'!T198)/('Used data'!G198*1000)),IF(AND('Used data'!AC198="Yes",OR('Used data'!Q198&lt;601,'Used data'!S198&lt;601)),1-(0.25*('Used data'!R198+'Used data'!T198)/('Used data'!G198*1000)),1)))</f>
        <v>1</v>
      </c>
      <c r="AE198" s="11">
        <f>IF(OR('Used data'!AC198="Irrelevant",'Used data'!AC198="No"),1,IF(AND('Used data'!AC198="Yes",OR('Used data'!Q198&lt;301,'Used data'!S198&lt;301)),1-(0.4*('Used data'!R198+'Used data'!T198)/('Used data'!G198*1000)),IF(AND('Used data'!AC198="Yes",OR('Used data'!Q198&lt;601,'Used data'!S198&lt;601)),1-(0.2*('Used data'!R198+'Used data'!T198)/('Used data'!G198*1000)),1)))</f>
        <v>1</v>
      </c>
      <c r="AF198" s="11">
        <f>IF('Used data'!AD198="110 kph",0.79,1)</f>
        <v>1</v>
      </c>
      <c r="AG198" s="11">
        <f>IF('Used data'!AD198="110 kph",0.94,1)</f>
        <v>1</v>
      </c>
      <c r="AH198" s="11">
        <f>IF('Used data'!AD198="110 kph",0.66,1)</f>
        <v>1</v>
      </c>
      <c r="AI198" s="11">
        <f>IF('Used data'!AD198="110 kph",0.82,1)</f>
        <v>1</v>
      </c>
      <c r="AJ198" s="11">
        <f>IF(AND('Used data'!AE198="Yes",I198="Entrance merge"),0.65*'Used data'!AF198+1-'Used data'!AF198,1)</f>
        <v>1</v>
      </c>
      <c r="AK198" s="12" t="str">
        <f t="shared" si="14"/>
        <v/>
      </c>
      <c r="AL198" s="12" t="str">
        <f t="shared" si="15"/>
        <v/>
      </c>
      <c r="AM198" s="12" t="str">
        <f t="shared" si="16"/>
        <v/>
      </c>
      <c r="AN198" s="12" t="str">
        <f t="shared" si="17"/>
        <v/>
      </c>
      <c r="AO198" s="12" t="str">
        <f t="shared" si="18"/>
        <v/>
      </c>
      <c r="AP198" s="12" t="str">
        <f t="shared" si="19"/>
        <v/>
      </c>
      <c r="AQ198" s="4" t="str">
        <f t="shared" si="20"/>
        <v/>
      </c>
    </row>
    <row r="199" spans="1:43" x14ac:dyDescent="0.3">
      <c r="A199" s="4" t="str">
        <f>IF('Input data'!A214="","",'Input data'!A214)</f>
        <v/>
      </c>
      <c r="B199" s="4" t="str">
        <f>IF('Input data'!B214="","",'Input data'!B214)</f>
        <v/>
      </c>
      <c r="C199" s="4" t="str">
        <f>IF('Input data'!C214="","",'Input data'!C214)</f>
        <v/>
      </c>
      <c r="D199" s="4" t="str">
        <f>IF('Input data'!D214="","",'Input data'!D214)</f>
        <v/>
      </c>
      <c r="E199" s="4" t="str">
        <f>IF('Input data'!E214="","",'Input data'!E214)</f>
        <v/>
      </c>
      <c r="F199" s="4" t="str">
        <f>IF('Input data'!F214="","",'Input data'!F214)</f>
        <v/>
      </c>
      <c r="G199" s="4">
        <f>IF('Input data'!G214="","",'Input data'!G214)</f>
        <v>0</v>
      </c>
      <c r="H199" s="4" t="str">
        <f>IF('Input data'!H214&gt;0.5,'Input data'!H214,"")</f>
        <v/>
      </c>
      <c r="I199" s="4" t="str">
        <f>IF('Input data'!I214="","",'Input data'!I214)</f>
        <v/>
      </c>
      <c r="J199" s="11">
        <f>IF('Used data'!J199="Irrelevant",1,IF('Used data'!J199&gt;3,1.2,1))</f>
        <v>1</v>
      </c>
      <c r="K199" s="11">
        <f>IF('Used data'!K199="Irrelevant",1,IF(AND(OR(I199="Motorway link",I199="Exit diverge",I199="Entrance merge"),'Used data'!K199&lt;3.5),1+(3.5-'Used data'!K199)*0.12,IF(AND(OR(I199="Exit ramp",I199="Entrance ramp"),'Used data'!K199&lt;3.5),1+(3.5-'Used data'!K199)*0.16,1)))</f>
        <v>1</v>
      </c>
      <c r="L199" s="11">
        <f>IF('Used data'!L199="Irrelevant",1,IF(AND('Used data'!L199="Yes",'Used data'!J199=2),0.6*'Used data'!M199+(1-'Used data'!M199),IF(AND('Used data'!L199="Yes",'Used data'!J199=3),0.7*'Used data'!M199+(1-'Used data'!M199),IF(AND('Used data'!L199="Yes",'Used data'!J199=4),0.76*'Used data'!M199+(1-'Used data'!M199),IF(AND('Used data'!L199="Yes",'Used data'!J199&gt;4.99999999),0.8*'Used data'!M199+(1-'Used data'!M199),1)))))</f>
        <v>1</v>
      </c>
      <c r="M199" s="11">
        <f>IF('Used data'!L199="Irrelevant",1,IF(AND('Used data'!L199="Yes",'Used data'!J199=2),0.8*'Used data'!M199+(1-'Used data'!M199),IF(AND('Used data'!L199="Yes",'Used data'!J199=3),0.85*'Used data'!M199+(1-'Used data'!M199),IF(AND('Used data'!L199="Yes",'Used data'!J199=4),0.88*'Used data'!M199+(1-'Used data'!M199),IF(AND('Used data'!L199="Yes",'Used data'!J199&gt;4.99999999),0.9*'Used data'!M199+(1-'Used data'!M199),1)))))</f>
        <v>1</v>
      </c>
      <c r="N199" s="11">
        <f>IF('Used data'!N199="Irrelevant",1,IF(AND(OR(I199="Motorway link",I199="Exit diverge",I199="Entrance merge"),'Used data'!N199&lt;3),1+(3-'Used data'!N199)*0.09333333,1))</f>
        <v>1</v>
      </c>
      <c r="O199" s="11">
        <f>IF('Used data'!N199="Irrelevant",1,IF(AND(OR(I199="Motorway link",I199="Exit diverge",I199="Entrance merge"),'Used data'!N199&lt;3),1+(3-'Used data'!N199)*0.19666667,1))</f>
        <v>1</v>
      </c>
      <c r="P199" s="11">
        <f>IF('Used data'!O199="Irrelevant",1,IF(AND(OR(I199="Motorway link",I199="Exit diverge",I199="Entrance merge"),'Used data'!O199&lt;3.00000001),1+(0.5-'Used data'!O199)*0.04,IF(AND(OR(I199="Exit ramp",I199="Entrance ramp"),'Used data'!O199&lt;3.00000001),1+(0.5-'Used data'!O199)*0.08,IF(OR(I199="Motorway link",I199="Exit diverge",I199="Entrance merge"),0.9,0.8))))</f>
        <v>1</v>
      </c>
      <c r="Q199" s="11">
        <f>IF('Used data'!P199="Irrelevant",1,IF(AND(OR(I199="Motorway link",I199="Exit diverge",I199="Entrance merge"),'Used data'!P199&lt;11.00000001),1+(5-'Used data'!P199)*0.01,0.94))</f>
        <v>1</v>
      </c>
      <c r="R199" s="11">
        <f>IF(OR('Used data'!Q199="Irrelevant",'Used data'!R199="Irrelevant",'Used data'!Q199="Straight"),1,IF(AND(OR(I199="Motorway link",I199="Exit diverge",I199="Entrance merge"),'Used data'!Q199&lt;4000),(EXP(0.1096*1746.5/'Used data'!Q199)/EXP(0.1096*1746.5/4000))*('Used data'!R199/1000)/G199+(G199-'Used data'!R199/1000)/G199,1))</f>
        <v>1</v>
      </c>
      <c r="S199" s="11">
        <f>IF(OR('Used data'!S199="Irrelevant",'Used data'!T199="Irrelevant",'Used data'!S199="Straight"),1,IF(AND(OR(I199="Motorway link",I199="Exit diverge",I199="Entrance merge"),'Used data'!S199&lt;4000),(EXP(0.1096*1746.5/'Used data'!S199)/EXP(0.1096*1746.5/4000))*('Used data'!T199/1000)/G199+(G199-'Used data'!T199/1000)/G199,1))</f>
        <v>1</v>
      </c>
      <c r="T199" s="11">
        <f>IF('Used data'!U199="Irrelevant",1,IF(AND(OR(I199="Motorway link",I199="Exit diverge",I199="Entrance merge",I199="Exit ramp",I199="Entrance ramp"),'Used data'!U199="Yes"),0.95,1))</f>
        <v>1</v>
      </c>
      <c r="U199" s="11">
        <f>IF('Used data'!U199="Irrelevant",1,IF(AND(OR(I199="Motorway link",I199="Exit diverge",I199="Entrance merge",I199="Exit ramp",I199="Entrance ramp"),'Used data'!U199="Yes"),0.96,1))</f>
        <v>1</v>
      </c>
      <c r="V199" s="11">
        <f>IF('Used data'!U199="Irrelevant",1,IF(AND(OR(I199="Motorway link",I199="Exit diverge",I199="Entrance merge",I199="Exit ramp",I199="Entrance ramp"),'Used data'!U199="Yes"),0.79,1))</f>
        <v>1</v>
      </c>
      <c r="W199" s="11">
        <f>IF('Used data'!U199="Irrelevant",1,IF(AND(OR(I199="Motorway link",I199="Exit diverge",I199="Entrance merge",I199="Exit ramp",I199="Entrance ramp"),'Used data'!U199="Yes"),0.94,1))</f>
        <v>1</v>
      </c>
      <c r="X199" s="11">
        <f>IF('Used data'!U199="Irrelevant",1,IF(AND(OR(I199="Motorway link",I199="Exit diverge",I199="Entrance merge",I199="Exit ramp",I199="Entrance ramp"),'Used data'!U199="Yes"),0.97,1))</f>
        <v>1</v>
      </c>
      <c r="Y199" s="11">
        <f>IF(AND(I199="Exit ramp",'Used data'!V199="2-curved diamond ramp"),1.32,IF(AND(I199="Exit ramp",'Used data'!V199="S-shaped ramp"),2.05,IF(AND(I199="Exit ramp",'Used data'!V199="U-shaped ramp"),4.11,IF(AND(I199="Exit ramp",'Used data'!V199="Flyover hook ramp"),5.15,IF(AND(I199="Exit ramp",'Used data'!V199="Directional ramp"),1.07,IF(AND(I199="Entrance ramp",'Used data'!V199="2-curved diamond ramp"),0.93,IF(AND(I199="Entrance ramp",'Used data'!V199="S-shaped ramp"),2.48,IF(AND(I199="Entrance ramp",'Used data'!V199="U-shaped ramp"),4.15,IF(AND(I199="Entrance ramp",'Used data'!V199="Flyover hook ramp"),5.26,IF(AND(I199="Entrance ramp",'Used data'!V199="Directional ramp"),1.42,1))))))))))</f>
        <v>1</v>
      </c>
      <c r="Z199" s="11">
        <f>IF(OR('Used data'!W199="Straight",'Used data'!W199="Irrelevant",'Used data'!X199="Irrelevant",'Used data'!Y199="Irrelevant"),1,1+1.545*1000/32.2*((('Used data'!Y199*3268/3600)/('Used data'!W199/0.306))^2)*('Used data'!X199/1000)/G199)</f>
        <v>1</v>
      </c>
      <c r="AA199" s="11">
        <f>IF(OR('Used data'!W199="Straight",'Used data'!W199="Irrelevant",'Used data'!X199="Irrelevant",'Used data'!Y199="Irrelevant"),1,1+1.961*1000/32.2*((('Used data'!Y199*3268/3600)/('Used data'!W199/0.306))^2)*('Used data'!X199/1000)/G199)</f>
        <v>1</v>
      </c>
      <c r="AB199" s="11">
        <f>IF(OR('Used data'!Z199="Straight",'Used data'!Z199="Irrelevant",'Used data'!AA199="Irrelevant",'Used data'!AB199="Irrelevant"),1,1+1.545*1000/32.2*((('Used data'!AB199*3268/3600)/('Used data'!Z199/0.306))^2)*('Used data'!AA199/1000)/G199)</f>
        <v>1</v>
      </c>
      <c r="AC199" s="11">
        <f>IF(OR('Used data'!Z199="Straight",'Used data'!Z199="Irrelevant",'Used data'!AA199="Irrelevant",'Used data'!AB199="Irrelevant"),1,1+1.961*1000/32.2*((('Used data'!AB199*3268/3600)/('Used data'!Z199/0.306))^2)*('Used data'!AA199/1000)/G199)</f>
        <v>1</v>
      </c>
      <c r="AD199" s="11">
        <f>IF(OR('Used data'!AC199="Irrelevant",'Used data'!AC199="No"),1,IF(AND('Used data'!AC199="Yes",OR('Used data'!Q199&lt;301,'Used data'!S199&lt;301)),1-(0.5*('Used data'!R199+'Used data'!T199)/('Used data'!G199*1000)),IF(AND('Used data'!AC199="Yes",OR('Used data'!Q199&lt;601,'Used data'!S199&lt;601)),1-(0.25*('Used data'!R199+'Used data'!T199)/('Used data'!G199*1000)),1)))</f>
        <v>1</v>
      </c>
      <c r="AE199" s="11">
        <f>IF(OR('Used data'!AC199="Irrelevant",'Used data'!AC199="No"),1,IF(AND('Used data'!AC199="Yes",OR('Used data'!Q199&lt;301,'Used data'!S199&lt;301)),1-(0.4*('Used data'!R199+'Used data'!T199)/('Used data'!G199*1000)),IF(AND('Used data'!AC199="Yes",OR('Used data'!Q199&lt;601,'Used data'!S199&lt;601)),1-(0.2*('Used data'!R199+'Used data'!T199)/('Used data'!G199*1000)),1)))</f>
        <v>1</v>
      </c>
      <c r="AF199" s="11">
        <f>IF('Used data'!AD199="110 kph",0.79,1)</f>
        <v>1</v>
      </c>
      <c r="AG199" s="11">
        <f>IF('Used data'!AD199="110 kph",0.94,1)</f>
        <v>1</v>
      </c>
      <c r="AH199" s="11">
        <f>IF('Used data'!AD199="110 kph",0.66,1)</f>
        <v>1</v>
      </c>
      <c r="AI199" s="11">
        <f>IF('Used data'!AD199="110 kph",0.82,1)</f>
        <v>1</v>
      </c>
      <c r="AJ199" s="11">
        <f>IF(AND('Used data'!AE199="Yes",I199="Entrance merge"),0.65*'Used data'!AF199+1-'Used data'!AF199,1)</f>
        <v>1</v>
      </c>
      <c r="AK199" s="12" t="str">
        <f t="shared" ref="AK199:AK262" si="21">IF(AQ199="","",IF(I199="Motorway link",G199*EXP(-10.3773)*POWER(H199,0.8504),IF(I199="Exit diverge",G199*EXP(-8.3168)*POWER(H199,0.7365)*46/135,IF(I199="Exit ramp",G199*EXP(-5.6295)*POWER(H199,0.3195)*EXP(-0.953*LN(G199))*24/149,IF(I199="Entrance merge",G199*EXP(-10.3028)*POWER(H199,0.8287),IF(I199="Entrance ramp",G199*EXP(-8.7287)*POWER(H199,0.7477)*4/53,IF(OR(I199="Motorway diverge",I199="Motorway merge",I199="Motorway weaving"),G199*EXP(-9.5876)*POWER(H199,0.8086),IF(I199="Service area",G199*EXP(-6.3691)*POWER(H199,0.8189)*10/70,IF(I199="Dual-way ramp",G199*EXP(-6.0693)*POWER(H199,0.6877)*0.4732*37/148,IF(I199="Direct connector ramp",G199*EXP(-6.0693)*POWER(H199,0.6877)*37/148,IF(I199="Parallel ramp",G199*EXP(-6.0693)*POWER(H199,0.6877)*0.1658*37/148,IF(I199="Ramp diverge",G199*EXP(-6.0693)*POWER(H199,0.6877)*0.1791*37/148,IF(I199="Ramp merge",G199*EXP(-6.0693)*POWER(H199,0.6877)*0.7831*37/148,IF(I199="Ramp weaving",G199*EXP(-6.0693)*POWER(H199,0.6877)*0.4399*37/148,""))))))))))))))</f>
        <v/>
      </c>
      <c r="AL199" s="12" t="str">
        <f t="shared" ref="AL199:AL262" si="22">IF(AQ199="","",IF(I199="Motorway link",G199*EXP(-8.7224)*POWER(H199,0.6383)+G199*EXP(-16.504)*POWER(H199,1.4461),IF(I199="Exit diverge",G199*EXP(-8.3168)*POWER(H199,0.7365)*89/135,IF(I199="Exit ramp",G199*EXP(-5.6295)*POWER(H199,0.3195)*EXP(-0.953*LN(G199))*36/149,IF(I199="Entrance merge",G199*EXP(-12.5258)*POWER(H199,1.117),IF(I199="Entrance ramp",G199*EXP(-8.7287)*POWER(H199,0.7477)*16/53,IF(OR(I199="Motorway diverge",I199="Motorway merge",I199="Motorway weaving"),G199*EXP(-10.6754)*POWER(H199,1.0078),IF(I199="Service area",G199*EXP(-6.3691)*POWER(H199,0.8189)*36/70,IF(I199="Dual-way ramp",G199*EXP(-6.0693)*POWER(H199,0.6877)*0.4732*38/148,IF(I199="Direct connector ramp",G199*EXP(-6.0693)*POWER(H199,0.6877)*38/148,IF(I199="Parallel ramp",G199*EXP(-6.0693)*POWER(H199,0.6877)*0.1658*38/148,IF(I199="Ramp diverge",G199*EXP(-6.0693)*POWER(H199,0.6877)*0.1791*38/148,IF(I199="Ramp merge",G199*EXP(-6.0693)*POWER(H199,0.6877)*0.7831*38/148,IF(I199="Ramp weaving",G199*EXP(-6.0693)*POWER(H199,0.6877)*0.4399*38/148,""))))))))))))))</f>
        <v/>
      </c>
      <c r="AM199" s="12" t="str">
        <f t="shared" ref="AM199:AM262" si="23">IF(AQ199="","",IF(I199="Motorway link",G199*EXP(-7.7012)*POWER(H199,0.6384)+G199*EXP(-21.8008)*POWER(H199,2.0535),IF(I199="Exit diverge",G199*EXP(-13.3173)*POWER(H199,1.2856),IF(I199="Exit ramp",G199*EXP(-5.6295)*POWER(H199,0.3195)*EXP(-0.953*LN(G199))*89/149,IF(I199="Entrance merge",G199*EXP(-12.3736)*POWER(H199,1.18),IF(I199="Entrance ramp",G199*EXP(-8.7287)*POWER(H199,0.7477)*33/53,IF(OR(I199="Motorway diverge",I199="Motorway merge",I199="Motorway weaving"),G199*EXP(-19.9223)*POWER(H199,1.9267),IF(I199="Service area",G199*EXP(-6.3691)*POWER(H199,0.8189)*24/70,IF(I199="Dual-way ramp",G199*EXP(-6.0693)*POWER(H199,0.6877)*0.4732*73/148,IF(I199="Direct connector ramp",G199*EXP(-6.0693)*POWER(H199,0.6877)*73/148,IF(I199="Parallel ramp",G199*EXP(-6.0693)*POWER(H199,0.6877)*0.1658*73/148,IF(I199="Ramp diverge",G199*EXP(-6.0693)*POWER(H199,0.6877)*0.1791*73/148,IF(I199="Ramp merge",G199*EXP(-6.0693)*POWER(H199,0.6877)*0.7831*73/148,IF(I199="Ramp weaving",G199*EXP(-6.0693)*POWER(H199,0.6877)*0.4399*73/148,""))))))))))))))</f>
        <v/>
      </c>
      <c r="AN199" s="12" t="str">
        <f t="shared" ref="AN199:AN262" si="24">IF(AQ199="","",IF(I199="Motorway link",G199*EXP(-9.1648)*POWER(H199,0.6906)*61/456,IF(I199="Exit diverge",G199*EXP(-8.3168)*POWER(H199,0.7365)*4/135,IF(I199="Exit ramp",G199*EXP(-5.6295)*POWER(H199,0.3195)*EXP(-0.953*LN(G199))*1/149,IF(I199="Entrance merge",G199*EXP(-10.3028)*POWER(H199,0.8287)*11/108,IF(I199="Entrance ramp",0,IF(OR(I199="Motorway diverge",I199="Motorway merge",I199="Motorway weaving"),G199*EXP(-9.5876)*POWER(H199,0.8086)*2/42,IF(I199="Service area",0,IF(I199="Dual-way ramp",G199*EXP(-6.0693)*POWER(H199,0.6877)*0.4732*6/148,IF(I199="Direct connector ramp",G199*EXP(-6.0693)*POWER(H199,0.6877)*6/148,IF(I199="Parallel ramp",G199*EXP(-6.0693)*POWER(H199,0.6877)*0.1658*6/148,IF(I199="Ramp diverge",G199*EXP(-6.0693)*POWER(H199,0.6877)*0.1791*6/148,IF(I199="Ramp merge",G199*EXP(-6.0693)*POWER(H199,0.6877)*0.7831*6/148,IF(I199="Ramp weaving",G199*EXP(-6.0693)*POWER(H199,0.6877)*0.4399*6/148,""))))))))))))))</f>
        <v/>
      </c>
      <c r="AO199" s="12" t="str">
        <f t="shared" ref="AO199:AO262" si="25">IF(AQ199="","",IF(I199="Motorway link",G199*EXP(-9.1648)*POWER(H199,0.6906)*395/456,IF(I199="Exit diverge",G199*EXP(-8.3168)*POWER(H199,0.7365)*25/135,IF(I199="Exit ramp",G199*EXP(-5.6295)*POWER(H199,0.3195)*EXP(-0.953*LN(G199))*14/149,IF(I199="Entrance merge",G199*EXP(-10.3028)*POWER(H199,0.8287)*66/108,IF(I199="Entrance ramp",G199*EXP(-8.7287)*POWER(H199,0.7477)*3/53,IF(OR(I199="Motorway diverge",I199="Motorway merge",I199="Motorway weaving"),G199*EXP(-9.5876)*POWER(H199,0.8086)*31/42,IF(I199="Service area",G199*EXP(-6.3691)*POWER(H199,0.8189)*6/70,IF(I199="Dual-way ramp",G199*EXP(-6.0693)*POWER(H199,0.6877)*0.4732*23/148,IF(I199="Direct connector ramp",G199*EXP(-6.0693)*POWER(H199,0.6877)*23/148,IF(I199="Parallel ramp",G199*EXP(-6.0693)*POWER(H199,0.6877)*0.1658*23/148,IF(I199="Ramp diverge",G199*EXP(-6.0693)*POWER(H199,0.6877)*0.1791*23/148,IF(I199="Ramp merge",G199*EXP(-6.0693)*POWER(H199,0.6877)*0.7831*23/148,IF(I199="Ramp weaving",G199*EXP(-6.0693)*POWER(H199,0.6877)*0.4399*23/148,""))))))))))))))</f>
        <v/>
      </c>
      <c r="AP199" s="12" t="str">
        <f t="shared" ref="AP199:AP262" si="26">IF(AQ199="","",IF(I199="Motorway link",G199*EXP(-10.4004)*POWER(H199,0.8384),IF(I199="Exit diverge",G199*EXP(-8.3168)*POWER(H199,0.7365)*42/135,IF(I199="Exit ramp",G199*EXP(-5.6295)*POWER(H199,0.3195)*EXP(-0.953*LN(G199))*11/149,IF(I199="Entrance merge",G199*EXP(-10.3028)*POWER(H199,0.8287)*90/108,IF(I199="Entrance ramp",G199*EXP(-8.7287)*POWER(H199,0.7477)*2/53,IF(OR(I199="Motorway diverge",I199="Motorway merge",I199="Motorway weaving"),G199*EXP(-9.5876)*POWER(H199,0.8086)*27/42,IF(I199="Service area",G199*EXP(-6.3691)*POWER(H199,0.8189)*4/70,IF(I199="Dual-way ramp",G199*EXP(-6.0693)*POWER(H199,0.6877)*0.4732*20/148,IF(I199="Direct connector ramp",G199*EXP(-6.0693)*POWER(H199,0.6877)*20/148,IF(I199="Parallel ramp",G199*EXP(-6.0693)*POWER(H199,0.6877)*0.1658*20/148,IF(I199="Ramp diverge",G199*EXP(-6.0693)*POWER(H199,0.6877)*0.1791*20/148,IF(I199="Ramp merge",G199*EXP(-6.0693)*POWER(H199,0.6877)*0.7831*20/148,IF(I199="Ramp weaving",G199*EXP(-6.0693)*POWER(H199,0.6877)*0.4399*20/148,""))))))))))))))</f>
        <v/>
      </c>
      <c r="AQ199" s="4" t="str">
        <f t="shared" ref="AQ199:AQ262" si="27">IF(OR(G199=0,H199&lt;0.5,H199="",I199=""),"",IF(OR(I199="Motorway link",I199="Exit diverge",I199="Entrance merge",I199="Motorway diverge",I199="Motorway merge",I199="Motorway weaving",I199="Service area"),"2005-2012","1999-2012"))</f>
        <v/>
      </c>
    </row>
    <row r="200" spans="1:43" x14ac:dyDescent="0.3">
      <c r="A200" s="4" t="str">
        <f>IF('Input data'!A215="","",'Input data'!A215)</f>
        <v/>
      </c>
      <c r="B200" s="4" t="str">
        <f>IF('Input data'!B215="","",'Input data'!B215)</f>
        <v/>
      </c>
      <c r="C200" s="4" t="str">
        <f>IF('Input data'!C215="","",'Input data'!C215)</f>
        <v/>
      </c>
      <c r="D200" s="4" t="str">
        <f>IF('Input data'!D215="","",'Input data'!D215)</f>
        <v/>
      </c>
      <c r="E200" s="4" t="str">
        <f>IF('Input data'!E215="","",'Input data'!E215)</f>
        <v/>
      </c>
      <c r="F200" s="4" t="str">
        <f>IF('Input data'!F215="","",'Input data'!F215)</f>
        <v/>
      </c>
      <c r="G200" s="4">
        <f>IF('Input data'!G215="","",'Input data'!G215)</f>
        <v>0</v>
      </c>
      <c r="H200" s="4" t="str">
        <f>IF('Input data'!H215&gt;0.5,'Input data'!H215,"")</f>
        <v/>
      </c>
      <c r="I200" s="4" t="str">
        <f>IF('Input data'!I215="","",'Input data'!I215)</f>
        <v/>
      </c>
      <c r="J200" s="11">
        <f>IF('Used data'!J200="Irrelevant",1,IF('Used data'!J200&gt;3,1.2,1))</f>
        <v>1</v>
      </c>
      <c r="K200" s="11">
        <f>IF('Used data'!K200="Irrelevant",1,IF(AND(OR(I200="Motorway link",I200="Exit diverge",I200="Entrance merge"),'Used data'!K200&lt;3.5),1+(3.5-'Used data'!K200)*0.12,IF(AND(OR(I200="Exit ramp",I200="Entrance ramp"),'Used data'!K200&lt;3.5),1+(3.5-'Used data'!K200)*0.16,1)))</f>
        <v>1</v>
      </c>
      <c r="L200" s="11">
        <f>IF('Used data'!L200="Irrelevant",1,IF(AND('Used data'!L200="Yes",'Used data'!J200=2),0.6*'Used data'!M200+(1-'Used data'!M200),IF(AND('Used data'!L200="Yes",'Used data'!J200=3),0.7*'Used data'!M200+(1-'Used data'!M200),IF(AND('Used data'!L200="Yes",'Used data'!J200=4),0.76*'Used data'!M200+(1-'Used data'!M200),IF(AND('Used data'!L200="Yes",'Used data'!J200&gt;4.99999999),0.8*'Used data'!M200+(1-'Used data'!M200),1)))))</f>
        <v>1</v>
      </c>
      <c r="M200" s="11">
        <f>IF('Used data'!L200="Irrelevant",1,IF(AND('Used data'!L200="Yes",'Used data'!J200=2),0.8*'Used data'!M200+(1-'Used data'!M200),IF(AND('Used data'!L200="Yes",'Used data'!J200=3),0.85*'Used data'!M200+(1-'Used data'!M200),IF(AND('Used data'!L200="Yes",'Used data'!J200=4),0.88*'Used data'!M200+(1-'Used data'!M200),IF(AND('Used data'!L200="Yes",'Used data'!J200&gt;4.99999999),0.9*'Used data'!M200+(1-'Used data'!M200),1)))))</f>
        <v>1</v>
      </c>
      <c r="N200" s="11">
        <f>IF('Used data'!N200="Irrelevant",1,IF(AND(OR(I200="Motorway link",I200="Exit diverge",I200="Entrance merge"),'Used data'!N200&lt;3),1+(3-'Used data'!N200)*0.09333333,1))</f>
        <v>1</v>
      </c>
      <c r="O200" s="11">
        <f>IF('Used data'!N200="Irrelevant",1,IF(AND(OR(I200="Motorway link",I200="Exit diverge",I200="Entrance merge"),'Used data'!N200&lt;3),1+(3-'Used data'!N200)*0.19666667,1))</f>
        <v>1</v>
      </c>
      <c r="P200" s="11">
        <f>IF('Used data'!O200="Irrelevant",1,IF(AND(OR(I200="Motorway link",I200="Exit diverge",I200="Entrance merge"),'Used data'!O200&lt;3.00000001),1+(0.5-'Used data'!O200)*0.04,IF(AND(OR(I200="Exit ramp",I200="Entrance ramp"),'Used data'!O200&lt;3.00000001),1+(0.5-'Used data'!O200)*0.08,IF(OR(I200="Motorway link",I200="Exit diverge",I200="Entrance merge"),0.9,0.8))))</f>
        <v>1</v>
      </c>
      <c r="Q200" s="11">
        <f>IF('Used data'!P200="Irrelevant",1,IF(AND(OR(I200="Motorway link",I200="Exit diverge",I200="Entrance merge"),'Used data'!P200&lt;11.00000001),1+(5-'Used data'!P200)*0.01,0.94))</f>
        <v>1</v>
      </c>
      <c r="R200" s="11">
        <f>IF(OR('Used data'!Q200="Irrelevant",'Used data'!R200="Irrelevant",'Used data'!Q200="Straight"),1,IF(AND(OR(I200="Motorway link",I200="Exit diverge",I200="Entrance merge"),'Used data'!Q200&lt;4000),(EXP(0.1096*1746.5/'Used data'!Q200)/EXP(0.1096*1746.5/4000))*('Used data'!R200/1000)/G200+(G200-'Used data'!R200/1000)/G200,1))</f>
        <v>1</v>
      </c>
      <c r="S200" s="11">
        <f>IF(OR('Used data'!S200="Irrelevant",'Used data'!T200="Irrelevant",'Used data'!S200="Straight"),1,IF(AND(OR(I200="Motorway link",I200="Exit diverge",I200="Entrance merge"),'Used data'!S200&lt;4000),(EXP(0.1096*1746.5/'Used data'!S200)/EXP(0.1096*1746.5/4000))*('Used data'!T200/1000)/G200+(G200-'Used data'!T200/1000)/G200,1))</f>
        <v>1</v>
      </c>
      <c r="T200" s="11">
        <f>IF('Used data'!U200="Irrelevant",1,IF(AND(OR(I200="Motorway link",I200="Exit diverge",I200="Entrance merge",I200="Exit ramp",I200="Entrance ramp"),'Used data'!U200="Yes"),0.95,1))</f>
        <v>1</v>
      </c>
      <c r="U200" s="11">
        <f>IF('Used data'!U200="Irrelevant",1,IF(AND(OR(I200="Motorway link",I200="Exit diverge",I200="Entrance merge",I200="Exit ramp",I200="Entrance ramp"),'Used data'!U200="Yes"),0.96,1))</f>
        <v>1</v>
      </c>
      <c r="V200" s="11">
        <f>IF('Used data'!U200="Irrelevant",1,IF(AND(OR(I200="Motorway link",I200="Exit diverge",I200="Entrance merge",I200="Exit ramp",I200="Entrance ramp"),'Used data'!U200="Yes"),0.79,1))</f>
        <v>1</v>
      </c>
      <c r="W200" s="11">
        <f>IF('Used data'!U200="Irrelevant",1,IF(AND(OR(I200="Motorway link",I200="Exit diverge",I200="Entrance merge",I200="Exit ramp",I200="Entrance ramp"),'Used data'!U200="Yes"),0.94,1))</f>
        <v>1</v>
      </c>
      <c r="X200" s="11">
        <f>IF('Used data'!U200="Irrelevant",1,IF(AND(OR(I200="Motorway link",I200="Exit diverge",I200="Entrance merge",I200="Exit ramp",I200="Entrance ramp"),'Used data'!U200="Yes"),0.97,1))</f>
        <v>1</v>
      </c>
      <c r="Y200" s="11">
        <f>IF(AND(I200="Exit ramp",'Used data'!V200="2-curved diamond ramp"),1.32,IF(AND(I200="Exit ramp",'Used data'!V200="S-shaped ramp"),2.05,IF(AND(I200="Exit ramp",'Used data'!V200="U-shaped ramp"),4.11,IF(AND(I200="Exit ramp",'Used data'!V200="Flyover hook ramp"),5.15,IF(AND(I200="Exit ramp",'Used data'!V200="Directional ramp"),1.07,IF(AND(I200="Entrance ramp",'Used data'!V200="2-curved diamond ramp"),0.93,IF(AND(I200="Entrance ramp",'Used data'!V200="S-shaped ramp"),2.48,IF(AND(I200="Entrance ramp",'Used data'!V200="U-shaped ramp"),4.15,IF(AND(I200="Entrance ramp",'Used data'!V200="Flyover hook ramp"),5.26,IF(AND(I200="Entrance ramp",'Used data'!V200="Directional ramp"),1.42,1))))))))))</f>
        <v>1</v>
      </c>
      <c r="Z200" s="11">
        <f>IF(OR('Used data'!W200="Straight",'Used data'!W200="Irrelevant",'Used data'!X200="Irrelevant",'Used data'!Y200="Irrelevant"),1,1+1.545*1000/32.2*((('Used data'!Y200*3268/3600)/('Used data'!W200/0.306))^2)*('Used data'!X200/1000)/G200)</f>
        <v>1</v>
      </c>
      <c r="AA200" s="11">
        <f>IF(OR('Used data'!W200="Straight",'Used data'!W200="Irrelevant",'Used data'!X200="Irrelevant",'Used data'!Y200="Irrelevant"),1,1+1.961*1000/32.2*((('Used data'!Y200*3268/3600)/('Used data'!W200/0.306))^2)*('Used data'!X200/1000)/G200)</f>
        <v>1</v>
      </c>
      <c r="AB200" s="11">
        <f>IF(OR('Used data'!Z200="Straight",'Used data'!Z200="Irrelevant",'Used data'!AA200="Irrelevant",'Used data'!AB200="Irrelevant"),1,1+1.545*1000/32.2*((('Used data'!AB200*3268/3600)/('Used data'!Z200/0.306))^2)*('Used data'!AA200/1000)/G200)</f>
        <v>1</v>
      </c>
      <c r="AC200" s="11">
        <f>IF(OR('Used data'!Z200="Straight",'Used data'!Z200="Irrelevant",'Used data'!AA200="Irrelevant",'Used data'!AB200="Irrelevant"),1,1+1.961*1000/32.2*((('Used data'!AB200*3268/3600)/('Used data'!Z200/0.306))^2)*('Used data'!AA200/1000)/G200)</f>
        <v>1</v>
      </c>
      <c r="AD200" s="11">
        <f>IF(OR('Used data'!AC200="Irrelevant",'Used data'!AC200="No"),1,IF(AND('Used data'!AC200="Yes",OR('Used data'!Q200&lt;301,'Used data'!S200&lt;301)),1-(0.5*('Used data'!R200+'Used data'!T200)/('Used data'!G200*1000)),IF(AND('Used data'!AC200="Yes",OR('Used data'!Q200&lt;601,'Used data'!S200&lt;601)),1-(0.25*('Used data'!R200+'Used data'!T200)/('Used data'!G200*1000)),1)))</f>
        <v>1</v>
      </c>
      <c r="AE200" s="11">
        <f>IF(OR('Used data'!AC200="Irrelevant",'Used data'!AC200="No"),1,IF(AND('Used data'!AC200="Yes",OR('Used data'!Q200&lt;301,'Used data'!S200&lt;301)),1-(0.4*('Used data'!R200+'Used data'!T200)/('Used data'!G200*1000)),IF(AND('Used data'!AC200="Yes",OR('Used data'!Q200&lt;601,'Used data'!S200&lt;601)),1-(0.2*('Used data'!R200+'Used data'!T200)/('Used data'!G200*1000)),1)))</f>
        <v>1</v>
      </c>
      <c r="AF200" s="11">
        <f>IF('Used data'!AD200="110 kph",0.79,1)</f>
        <v>1</v>
      </c>
      <c r="AG200" s="11">
        <f>IF('Used data'!AD200="110 kph",0.94,1)</f>
        <v>1</v>
      </c>
      <c r="AH200" s="11">
        <f>IF('Used data'!AD200="110 kph",0.66,1)</f>
        <v>1</v>
      </c>
      <c r="AI200" s="11">
        <f>IF('Used data'!AD200="110 kph",0.82,1)</f>
        <v>1</v>
      </c>
      <c r="AJ200" s="11">
        <f>IF(AND('Used data'!AE200="Yes",I200="Entrance merge"),0.65*'Used data'!AF200+1-'Used data'!AF200,1)</f>
        <v>1</v>
      </c>
      <c r="AK200" s="12" t="str">
        <f t="shared" si="21"/>
        <v/>
      </c>
      <c r="AL200" s="12" t="str">
        <f t="shared" si="22"/>
        <v/>
      </c>
      <c r="AM200" s="12" t="str">
        <f t="shared" si="23"/>
        <v/>
      </c>
      <c r="AN200" s="12" t="str">
        <f t="shared" si="24"/>
        <v/>
      </c>
      <c r="AO200" s="12" t="str">
        <f t="shared" si="25"/>
        <v/>
      </c>
      <c r="AP200" s="12" t="str">
        <f t="shared" si="26"/>
        <v/>
      </c>
      <c r="AQ200" s="4" t="str">
        <f t="shared" si="27"/>
        <v/>
      </c>
    </row>
    <row r="201" spans="1:43" x14ac:dyDescent="0.3">
      <c r="A201" s="4" t="str">
        <f>IF('Input data'!A216="","",'Input data'!A216)</f>
        <v/>
      </c>
      <c r="B201" s="4" t="str">
        <f>IF('Input data'!B216="","",'Input data'!B216)</f>
        <v/>
      </c>
      <c r="C201" s="4" t="str">
        <f>IF('Input data'!C216="","",'Input data'!C216)</f>
        <v/>
      </c>
      <c r="D201" s="4" t="str">
        <f>IF('Input data'!D216="","",'Input data'!D216)</f>
        <v/>
      </c>
      <c r="E201" s="4" t="str">
        <f>IF('Input data'!E216="","",'Input data'!E216)</f>
        <v/>
      </c>
      <c r="F201" s="4" t="str">
        <f>IF('Input data'!F216="","",'Input data'!F216)</f>
        <v/>
      </c>
      <c r="G201" s="4">
        <f>IF('Input data'!G216="","",'Input data'!G216)</f>
        <v>0</v>
      </c>
      <c r="H201" s="4" t="str">
        <f>IF('Input data'!H216&gt;0.5,'Input data'!H216,"")</f>
        <v/>
      </c>
      <c r="I201" s="4" t="str">
        <f>IF('Input data'!I216="","",'Input data'!I216)</f>
        <v/>
      </c>
      <c r="J201" s="11">
        <f>IF('Used data'!J201="Irrelevant",1,IF('Used data'!J201&gt;3,1.2,1))</f>
        <v>1</v>
      </c>
      <c r="K201" s="11">
        <f>IF('Used data'!K201="Irrelevant",1,IF(AND(OR(I201="Motorway link",I201="Exit diverge",I201="Entrance merge"),'Used data'!K201&lt;3.5),1+(3.5-'Used data'!K201)*0.12,IF(AND(OR(I201="Exit ramp",I201="Entrance ramp"),'Used data'!K201&lt;3.5),1+(3.5-'Used data'!K201)*0.16,1)))</f>
        <v>1</v>
      </c>
      <c r="L201" s="11">
        <f>IF('Used data'!L201="Irrelevant",1,IF(AND('Used data'!L201="Yes",'Used data'!J201=2),0.6*'Used data'!M201+(1-'Used data'!M201),IF(AND('Used data'!L201="Yes",'Used data'!J201=3),0.7*'Used data'!M201+(1-'Used data'!M201),IF(AND('Used data'!L201="Yes",'Used data'!J201=4),0.76*'Used data'!M201+(1-'Used data'!M201),IF(AND('Used data'!L201="Yes",'Used data'!J201&gt;4.99999999),0.8*'Used data'!M201+(1-'Used data'!M201),1)))))</f>
        <v>1</v>
      </c>
      <c r="M201" s="11">
        <f>IF('Used data'!L201="Irrelevant",1,IF(AND('Used data'!L201="Yes",'Used data'!J201=2),0.8*'Used data'!M201+(1-'Used data'!M201),IF(AND('Used data'!L201="Yes",'Used data'!J201=3),0.85*'Used data'!M201+(1-'Used data'!M201),IF(AND('Used data'!L201="Yes",'Used data'!J201=4),0.88*'Used data'!M201+(1-'Used data'!M201),IF(AND('Used data'!L201="Yes",'Used data'!J201&gt;4.99999999),0.9*'Used data'!M201+(1-'Used data'!M201),1)))))</f>
        <v>1</v>
      </c>
      <c r="N201" s="11">
        <f>IF('Used data'!N201="Irrelevant",1,IF(AND(OR(I201="Motorway link",I201="Exit diverge",I201="Entrance merge"),'Used data'!N201&lt;3),1+(3-'Used data'!N201)*0.09333333,1))</f>
        <v>1</v>
      </c>
      <c r="O201" s="11">
        <f>IF('Used data'!N201="Irrelevant",1,IF(AND(OR(I201="Motorway link",I201="Exit diverge",I201="Entrance merge"),'Used data'!N201&lt;3),1+(3-'Used data'!N201)*0.19666667,1))</f>
        <v>1</v>
      </c>
      <c r="P201" s="11">
        <f>IF('Used data'!O201="Irrelevant",1,IF(AND(OR(I201="Motorway link",I201="Exit diverge",I201="Entrance merge"),'Used data'!O201&lt;3.00000001),1+(0.5-'Used data'!O201)*0.04,IF(AND(OR(I201="Exit ramp",I201="Entrance ramp"),'Used data'!O201&lt;3.00000001),1+(0.5-'Used data'!O201)*0.08,IF(OR(I201="Motorway link",I201="Exit diverge",I201="Entrance merge"),0.9,0.8))))</f>
        <v>1</v>
      </c>
      <c r="Q201" s="11">
        <f>IF('Used data'!P201="Irrelevant",1,IF(AND(OR(I201="Motorway link",I201="Exit diverge",I201="Entrance merge"),'Used data'!P201&lt;11.00000001),1+(5-'Used data'!P201)*0.01,0.94))</f>
        <v>1</v>
      </c>
      <c r="R201" s="11">
        <f>IF(OR('Used data'!Q201="Irrelevant",'Used data'!R201="Irrelevant",'Used data'!Q201="Straight"),1,IF(AND(OR(I201="Motorway link",I201="Exit diverge",I201="Entrance merge"),'Used data'!Q201&lt;4000),(EXP(0.1096*1746.5/'Used data'!Q201)/EXP(0.1096*1746.5/4000))*('Used data'!R201/1000)/G201+(G201-'Used data'!R201/1000)/G201,1))</f>
        <v>1</v>
      </c>
      <c r="S201" s="11">
        <f>IF(OR('Used data'!S201="Irrelevant",'Used data'!T201="Irrelevant",'Used data'!S201="Straight"),1,IF(AND(OR(I201="Motorway link",I201="Exit diverge",I201="Entrance merge"),'Used data'!S201&lt;4000),(EXP(0.1096*1746.5/'Used data'!S201)/EXP(0.1096*1746.5/4000))*('Used data'!T201/1000)/G201+(G201-'Used data'!T201/1000)/G201,1))</f>
        <v>1</v>
      </c>
      <c r="T201" s="11">
        <f>IF('Used data'!U201="Irrelevant",1,IF(AND(OR(I201="Motorway link",I201="Exit diverge",I201="Entrance merge",I201="Exit ramp",I201="Entrance ramp"),'Used data'!U201="Yes"),0.95,1))</f>
        <v>1</v>
      </c>
      <c r="U201" s="11">
        <f>IF('Used data'!U201="Irrelevant",1,IF(AND(OR(I201="Motorway link",I201="Exit diverge",I201="Entrance merge",I201="Exit ramp",I201="Entrance ramp"),'Used data'!U201="Yes"),0.96,1))</f>
        <v>1</v>
      </c>
      <c r="V201" s="11">
        <f>IF('Used data'!U201="Irrelevant",1,IF(AND(OR(I201="Motorway link",I201="Exit diverge",I201="Entrance merge",I201="Exit ramp",I201="Entrance ramp"),'Used data'!U201="Yes"),0.79,1))</f>
        <v>1</v>
      </c>
      <c r="W201" s="11">
        <f>IF('Used data'!U201="Irrelevant",1,IF(AND(OR(I201="Motorway link",I201="Exit diverge",I201="Entrance merge",I201="Exit ramp",I201="Entrance ramp"),'Used data'!U201="Yes"),0.94,1))</f>
        <v>1</v>
      </c>
      <c r="X201" s="11">
        <f>IF('Used data'!U201="Irrelevant",1,IF(AND(OR(I201="Motorway link",I201="Exit diverge",I201="Entrance merge",I201="Exit ramp",I201="Entrance ramp"),'Used data'!U201="Yes"),0.97,1))</f>
        <v>1</v>
      </c>
      <c r="Y201" s="11">
        <f>IF(AND(I201="Exit ramp",'Used data'!V201="2-curved diamond ramp"),1.32,IF(AND(I201="Exit ramp",'Used data'!V201="S-shaped ramp"),2.05,IF(AND(I201="Exit ramp",'Used data'!V201="U-shaped ramp"),4.11,IF(AND(I201="Exit ramp",'Used data'!V201="Flyover hook ramp"),5.15,IF(AND(I201="Exit ramp",'Used data'!V201="Directional ramp"),1.07,IF(AND(I201="Entrance ramp",'Used data'!V201="2-curved diamond ramp"),0.93,IF(AND(I201="Entrance ramp",'Used data'!V201="S-shaped ramp"),2.48,IF(AND(I201="Entrance ramp",'Used data'!V201="U-shaped ramp"),4.15,IF(AND(I201="Entrance ramp",'Used data'!V201="Flyover hook ramp"),5.26,IF(AND(I201="Entrance ramp",'Used data'!V201="Directional ramp"),1.42,1))))))))))</f>
        <v>1</v>
      </c>
      <c r="Z201" s="11">
        <f>IF(OR('Used data'!W201="Straight",'Used data'!W201="Irrelevant",'Used data'!X201="Irrelevant",'Used data'!Y201="Irrelevant"),1,1+1.545*1000/32.2*((('Used data'!Y201*3268/3600)/('Used data'!W201/0.306))^2)*('Used data'!X201/1000)/G201)</f>
        <v>1</v>
      </c>
      <c r="AA201" s="11">
        <f>IF(OR('Used data'!W201="Straight",'Used data'!W201="Irrelevant",'Used data'!X201="Irrelevant",'Used data'!Y201="Irrelevant"),1,1+1.961*1000/32.2*((('Used data'!Y201*3268/3600)/('Used data'!W201/0.306))^2)*('Used data'!X201/1000)/G201)</f>
        <v>1</v>
      </c>
      <c r="AB201" s="11">
        <f>IF(OR('Used data'!Z201="Straight",'Used data'!Z201="Irrelevant",'Used data'!AA201="Irrelevant",'Used data'!AB201="Irrelevant"),1,1+1.545*1000/32.2*((('Used data'!AB201*3268/3600)/('Used data'!Z201/0.306))^2)*('Used data'!AA201/1000)/G201)</f>
        <v>1</v>
      </c>
      <c r="AC201" s="11">
        <f>IF(OR('Used data'!Z201="Straight",'Used data'!Z201="Irrelevant",'Used data'!AA201="Irrelevant",'Used data'!AB201="Irrelevant"),1,1+1.961*1000/32.2*((('Used data'!AB201*3268/3600)/('Used data'!Z201/0.306))^2)*('Used data'!AA201/1000)/G201)</f>
        <v>1</v>
      </c>
      <c r="AD201" s="11">
        <f>IF(OR('Used data'!AC201="Irrelevant",'Used data'!AC201="No"),1,IF(AND('Used data'!AC201="Yes",OR('Used data'!Q201&lt;301,'Used data'!S201&lt;301)),1-(0.5*('Used data'!R201+'Used data'!T201)/('Used data'!G201*1000)),IF(AND('Used data'!AC201="Yes",OR('Used data'!Q201&lt;601,'Used data'!S201&lt;601)),1-(0.25*('Used data'!R201+'Used data'!T201)/('Used data'!G201*1000)),1)))</f>
        <v>1</v>
      </c>
      <c r="AE201" s="11">
        <f>IF(OR('Used data'!AC201="Irrelevant",'Used data'!AC201="No"),1,IF(AND('Used data'!AC201="Yes",OR('Used data'!Q201&lt;301,'Used data'!S201&lt;301)),1-(0.4*('Used data'!R201+'Used data'!T201)/('Used data'!G201*1000)),IF(AND('Used data'!AC201="Yes",OR('Used data'!Q201&lt;601,'Used data'!S201&lt;601)),1-(0.2*('Used data'!R201+'Used data'!T201)/('Used data'!G201*1000)),1)))</f>
        <v>1</v>
      </c>
      <c r="AF201" s="11">
        <f>IF('Used data'!AD201="110 kph",0.79,1)</f>
        <v>1</v>
      </c>
      <c r="AG201" s="11">
        <f>IF('Used data'!AD201="110 kph",0.94,1)</f>
        <v>1</v>
      </c>
      <c r="AH201" s="11">
        <f>IF('Used data'!AD201="110 kph",0.66,1)</f>
        <v>1</v>
      </c>
      <c r="AI201" s="11">
        <f>IF('Used data'!AD201="110 kph",0.82,1)</f>
        <v>1</v>
      </c>
      <c r="AJ201" s="11">
        <f>IF(AND('Used data'!AE201="Yes",I201="Entrance merge"),0.65*'Used data'!AF201+1-'Used data'!AF201,1)</f>
        <v>1</v>
      </c>
      <c r="AK201" s="12" t="str">
        <f t="shared" si="21"/>
        <v/>
      </c>
      <c r="AL201" s="12" t="str">
        <f t="shared" si="22"/>
        <v/>
      </c>
      <c r="AM201" s="12" t="str">
        <f t="shared" si="23"/>
        <v/>
      </c>
      <c r="AN201" s="12" t="str">
        <f t="shared" si="24"/>
        <v/>
      </c>
      <c r="AO201" s="12" t="str">
        <f t="shared" si="25"/>
        <v/>
      </c>
      <c r="AP201" s="12" t="str">
        <f t="shared" si="26"/>
        <v/>
      </c>
      <c r="AQ201" s="4" t="str">
        <f t="shared" si="27"/>
        <v/>
      </c>
    </row>
    <row r="202" spans="1:43" x14ac:dyDescent="0.3">
      <c r="A202" s="4" t="str">
        <f>IF('Input data'!A217="","",'Input data'!A217)</f>
        <v/>
      </c>
      <c r="B202" s="4" t="str">
        <f>IF('Input data'!B217="","",'Input data'!B217)</f>
        <v/>
      </c>
      <c r="C202" s="4" t="str">
        <f>IF('Input data'!C217="","",'Input data'!C217)</f>
        <v/>
      </c>
      <c r="D202" s="4" t="str">
        <f>IF('Input data'!D217="","",'Input data'!D217)</f>
        <v/>
      </c>
      <c r="E202" s="4" t="str">
        <f>IF('Input data'!E217="","",'Input data'!E217)</f>
        <v/>
      </c>
      <c r="F202" s="4" t="str">
        <f>IF('Input data'!F217="","",'Input data'!F217)</f>
        <v/>
      </c>
      <c r="G202" s="4">
        <f>IF('Input data'!G217="","",'Input data'!G217)</f>
        <v>0</v>
      </c>
      <c r="H202" s="4" t="str">
        <f>IF('Input data'!H217&gt;0.5,'Input data'!H217,"")</f>
        <v/>
      </c>
      <c r="I202" s="4" t="str">
        <f>IF('Input data'!I217="","",'Input data'!I217)</f>
        <v/>
      </c>
      <c r="J202" s="11">
        <f>IF('Used data'!J202="Irrelevant",1,IF('Used data'!J202&gt;3,1.2,1))</f>
        <v>1</v>
      </c>
      <c r="K202" s="11">
        <f>IF('Used data'!K202="Irrelevant",1,IF(AND(OR(I202="Motorway link",I202="Exit diverge",I202="Entrance merge"),'Used data'!K202&lt;3.5),1+(3.5-'Used data'!K202)*0.12,IF(AND(OR(I202="Exit ramp",I202="Entrance ramp"),'Used data'!K202&lt;3.5),1+(3.5-'Used data'!K202)*0.16,1)))</f>
        <v>1</v>
      </c>
      <c r="L202" s="11">
        <f>IF('Used data'!L202="Irrelevant",1,IF(AND('Used data'!L202="Yes",'Used data'!J202=2),0.6*'Used data'!M202+(1-'Used data'!M202),IF(AND('Used data'!L202="Yes",'Used data'!J202=3),0.7*'Used data'!M202+(1-'Used data'!M202),IF(AND('Used data'!L202="Yes",'Used data'!J202=4),0.76*'Used data'!M202+(1-'Used data'!M202),IF(AND('Used data'!L202="Yes",'Used data'!J202&gt;4.99999999),0.8*'Used data'!M202+(1-'Used data'!M202),1)))))</f>
        <v>1</v>
      </c>
      <c r="M202" s="11">
        <f>IF('Used data'!L202="Irrelevant",1,IF(AND('Used data'!L202="Yes",'Used data'!J202=2),0.8*'Used data'!M202+(1-'Used data'!M202),IF(AND('Used data'!L202="Yes",'Used data'!J202=3),0.85*'Used data'!M202+(1-'Used data'!M202),IF(AND('Used data'!L202="Yes",'Used data'!J202=4),0.88*'Used data'!M202+(1-'Used data'!M202),IF(AND('Used data'!L202="Yes",'Used data'!J202&gt;4.99999999),0.9*'Used data'!M202+(1-'Used data'!M202),1)))))</f>
        <v>1</v>
      </c>
      <c r="N202" s="11">
        <f>IF('Used data'!N202="Irrelevant",1,IF(AND(OR(I202="Motorway link",I202="Exit diverge",I202="Entrance merge"),'Used data'!N202&lt;3),1+(3-'Used data'!N202)*0.09333333,1))</f>
        <v>1</v>
      </c>
      <c r="O202" s="11">
        <f>IF('Used data'!N202="Irrelevant",1,IF(AND(OR(I202="Motorway link",I202="Exit diverge",I202="Entrance merge"),'Used data'!N202&lt;3),1+(3-'Used data'!N202)*0.19666667,1))</f>
        <v>1</v>
      </c>
      <c r="P202" s="11">
        <f>IF('Used data'!O202="Irrelevant",1,IF(AND(OR(I202="Motorway link",I202="Exit diverge",I202="Entrance merge"),'Used data'!O202&lt;3.00000001),1+(0.5-'Used data'!O202)*0.04,IF(AND(OR(I202="Exit ramp",I202="Entrance ramp"),'Used data'!O202&lt;3.00000001),1+(0.5-'Used data'!O202)*0.08,IF(OR(I202="Motorway link",I202="Exit diverge",I202="Entrance merge"),0.9,0.8))))</f>
        <v>1</v>
      </c>
      <c r="Q202" s="11">
        <f>IF('Used data'!P202="Irrelevant",1,IF(AND(OR(I202="Motorway link",I202="Exit diverge",I202="Entrance merge"),'Used data'!P202&lt;11.00000001),1+(5-'Used data'!P202)*0.01,0.94))</f>
        <v>1</v>
      </c>
      <c r="R202" s="11">
        <f>IF(OR('Used data'!Q202="Irrelevant",'Used data'!R202="Irrelevant",'Used data'!Q202="Straight"),1,IF(AND(OR(I202="Motorway link",I202="Exit diverge",I202="Entrance merge"),'Used data'!Q202&lt;4000),(EXP(0.1096*1746.5/'Used data'!Q202)/EXP(0.1096*1746.5/4000))*('Used data'!R202/1000)/G202+(G202-'Used data'!R202/1000)/G202,1))</f>
        <v>1</v>
      </c>
      <c r="S202" s="11">
        <f>IF(OR('Used data'!S202="Irrelevant",'Used data'!T202="Irrelevant",'Used data'!S202="Straight"),1,IF(AND(OR(I202="Motorway link",I202="Exit diverge",I202="Entrance merge"),'Used data'!S202&lt;4000),(EXP(0.1096*1746.5/'Used data'!S202)/EXP(0.1096*1746.5/4000))*('Used data'!T202/1000)/G202+(G202-'Used data'!T202/1000)/G202,1))</f>
        <v>1</v>
      </c>
      <c r="T202" s="11">
        <f>IF('Used data'!U202="Irrelevant",1,IF(AND(OR(I202="Motorway link",I202="Exit diverge",I202="Entrance merge",I202="Exit ramp",I202="Entrance ramp"),'Used data'!U202="Yes"),0.95,1))</f>
        <v>1</v>
      </c>
      <c r="U202" s="11">
        <f>IF('Used data'!U202="Irrelevant",1,IF(AND(OR(I202="Motorway link",I202="Exit diverge",I202="Entrance merge",I202="Exit ramp",I202="Entrance ramp"),'Used data'!U202="Yes"),0.96,1))</f>
        <v>1</v>
      </c>
      <c r="V202" s="11">
        <f>IF('Used data'!U202="Irrelevant",1,IF(AND(OR(I202="Motorway link",I202="Exit diverge",I202="Entrance merge",I202="Exit ramp",I202="Entrance ramp"),'Used data'!U202="Yes"),0.79,1))</f>
        <v>1</v>
      </c>
      <c r="W202" s="11">
        <f>IF('Used data'!U202="Irrelevant",1,IF(AND(OR(I202="Motorway link",I202="Exit diverge",I202="Entrance merge",I202="Exit ramp",I202="Entrance ramp"),'Used data'!U202="Yes"),0.94,1))</f>
        <v>1</v>
      </c>
      <c r="X202" s="11">
        <f>IF('Used data'!U202="Irrelevant",1,IF(AND(OR(I202="Motorway link",I202="Exit diverge",I202="Entrance merge",I202="Exit ramp",I202="Entrance ramp"),'Used data'!U202="Yes"),0.97,1))</f>
        <v>1</v>
      </c>
      <c r="Y202" s="11">
        <f>IF(AND(I202="Exit ramp",'Used data'!V202="2-curved diamond ramp"),1.32,IF(AND(I202="Exit ramp",'Used data'!V202="S-shaped ramp"),2.05,IF(AND(I202="Exit ramp",'Used data'!V202="U-shaped ramp"),4.11,IF(AND(I202="Exit ramp",'Used data'!V202="Flyover hook ramp"),5.15,IF(AND(I202="Exit ramp",'Used data'!V202="Directional ramp"),1.07,IF(AND(I202="Entrance ramp",'Used data'!V202="2-curved diamond ramp"),0.93,IF(AND(I202="Entrance ramp",'Used data'!V202="S-shaped ramp"),2.48,IF(AND(I202="Entrance ramp",'Used data'!V202="U-shaped ramp"),4.15,IF(AND(I202="Entrance ramp",'Used data'!V202="Flyover hook ramp"),5.26,IF(AND(I202="Entrance ramp",'Used data'!V202="Directional ramp"),1.42,1))))))))))</f>
        <v>1</v>
      </c>
      <c r="Z202" s="11">
        <f>IF(OR('Used data'!W202="Straight",'Used data'!W202="Irrelevant",'Used data'!X202="Irrelevant",'Used data'!Y202="Irrelevant"),1,1+1.545*1000/32.2*((('Used data'!Y202*3268/3600)/('Used data'!W202/0.306))^2)*('Used data'!X202/1000)/G202)</f>
        <v>1</v>
      </c>
      <c r="AA202" s="11">
        <f>IF(OR('Used data'!W202="Straight",'Used data'!W202="Irrelevant",'Used data'!X202="Irrelevant",'Used data'!Y202="Irrelevant"),1,1+1.961*1000/32.2*((('Used data'!Y202*3268/3600)/('Used data'!W202/0.306))^2)*('Used data'!X202/1000)/G202)</f>
        <v>1</v>
      </c>
      <c r="AB202" s="11">
        <f>IF(OR('Used data'!Z202="Straight",'Used data'!Z202="Irrelevant",'Used data'!AA202="Irrelevant",'Used data'!AB202="Irrelevant"),1,1+1.545*1000/32.2*((('Used data'!AB202*3268/3600)/('Used data'!Z202/0.306))^2)*('Used data'!AA202/1000)/G202)</f>
        <v>1</v>
      </c>
      <c r="AC202" s="11">
        <f>IF(OR('Used data'!Z202="Straight",'Used data'!Z202="Irrelevant",'Used data'!AA202="Irrelevant",'Used data'!AB202="Irrelevant"),1,1+1.961*1000/32.2*((('Used data'!AB202*3268/3600)/('Used data'!Z202/0.306))^2)*('Used data'!AA202/1000)/G202)</f>
        <v>1</v>
      </c>
      <c r="AD202" s="11">
        <f>IF(OR('Used data'!AC202="Irrelevant",'Used data'!AC202="No"),1,IF(AND('Used data'!AC202="Yes",OR('Used data'!Q202&lt;301,'Used data'!S202&lt;301)),1-(0.5*('Used data'!R202+'Used data'!T202)/('Used data'!G202*1000)),IF(AND('Used data'!AC202="Yes",OR('Used data'!Q202&lt;601,'Used data'!S202&lt;601)),1-(0.25*('Used data'!R202+'Used data'!T202)/('Used data'!G202*1000)),1)))</f>
        <v>1</v>
      </c>
      <c r="AE202" s="11">
        <f>IF(OR('Used data'!AC202="Irrelevant",'Used data'!AC202="No"),1,IF(AND('Used data'!AC202="Yes",OR('Used data'!Q202&lt;301,'Used data'!S202&lt;301)),1-(0.4*('Used data'!R202+'Used data'!T202)/('Used data'!G202*1000)),IF(AND('Used data'!AC202="Yes",OR('Used data'!Q202&lt;601,'Used data'!S202&lt;601)),1-(0.2*('Used data'!R202+'Used data'!T202)/('Used data'!G202*1000)),1)))</f>
        <v>1</v>
      </c>
      <c r="AF202" s="11">
        <f>IF('Used data'!AD202="110 kph",0.79,1)</f>
        <v>1</v>
      </c>
      <c r="AG202" s="11">
        <f>IF('Used data'!AD202="110 kph",0.94,1)</f>
        <v>1</v>
      </c>
      <c r="AH202" s="11">
        <f>IF('Used data'!AD202="110 kph",0.66,1)</f>
        <v>1</v>
      </c>
      <c r="AI202" s="11">
        <f>IF('Used data'!AD202="110 kph",0.82,1)</f>
        <v>1</v>
      </c>
      <c r="AJ202" s="11">
        <f>IF(AND('Used data'!AE202="Yes",I202="Entrance merge"),0.65*'Used data'!AF202+1-'Used data'!AF202,1)</f>
        <v>1</v>
      </c>
      <c r="AK202" s="12" t="str">
        <f t="shared" si="21"/>
        <v/>
      </c>
      <c r="AL202" s="12" t="str">
        <f t="shared" si="22"/>
        <v/>
      </c>
      <c r="AM202" s="12" t="str">
        <f t="shared" si="23"/>
        <v/>
      </c>
      <c r="AN202" s="12" t="str">
        <f t="shared" si="24"/>
        <v/>
      </c>
      <c r="AO202" s="12" t="str">
        <f t="shared" si="25"/>
        <v/>
      </c>
      <c r="AP202" s="12" t="str">
        <f t="shared" si="26"/>
        <v/>
      </c>
      <c r="AQ202" s="4" t="str">
        <f t="shared" si="27"/>
        <v/>
      </c>
    </row>
    <row r="203" spans="1:43" x14ac:dyDescent="0.3">
      <c r="A203" s="4" t="str">
        <f>IF('Input data'!A218="","",'Input data'!A218)</f>
        <v/>
      </c>
      <c r="B203" s="4" t="str">
        <f>IF('Input data'!B218="","",'Input data'!B218)</f>
        <v/>
      </c>
      <c r="C203" s="4" t="str">
        <f>IF('Input data'!C218="","",'Input data'!C218)</f>
        <v/>
      </c>
      <c r="D203" s="4" t="str">
        <f>IF('Input data'!D218="","",'Input data'!D218)</f>
        <v/>
      </c>
      <c r="E203" s="4" t="str">
        <f>IF('Input data'!E218="","",'Input data'!E218)</f>
        <v/>
      </c>
      <c r="F203" s="4" t="str">
        <f>IF('Input data'!F218="","",'Input data'!F218)</f>
        <v/>
      </c>
      <c r="G203" s="4">
        <f>IF('Input data'!G218="","",'Input data'!G218)</f>
        <v>0</v>
      </c>
      <c r="H203" s="4" t="str">
        <f>IF('Input data'!H218&gt;0.5,'Input data'!H218,"")</f>
        <v/>
      </c>
      <c r="I203" s="4" t="str">
        <f>IF('Input data'!I218="","",'Input data'!I218)</f>
        <v/>
      </c>
      <c r="J203" s="11">
        <f>IF('Used data'!J203="Irrelevant",1,IF('Used data'!J203&gt;3,1.2,1))</f>
        <v>1</v>
      </c>
      <c r="K203" s="11">
        <f>IF('Used data'!K203="Irrelevant",1,IF(AND(OR(I203="Motorway link",I203="Exit diverge",I203="Entrance merge"),'Used data'!K203&lt;3.5),1+(3.5-'Used data'!K203)*0.12,IF(AND(OR(I203="Exit ramp",I203="Entrance ramp"),'Used data'!K203&lt;3.5),1+(3.5-'Used data'!K203)*0.16,1)))</f>
        <v>1</v>
      </c>
      <c r="L203" s="11">
        <f>IF('Used data'!L203="Irrelevant",1,IF(AND('Used data'!L203="Yes",'Used data'!J203=2),0.6*'Used data'!M203+(1-'Used data'!M203),IF(AND('Used data'!L203="Yes",'Used data'!J203=3),0.7*'Used data'!M203+(1-'Used data'!M203),IF(AND('Used data'!L203="Yes",'Used data'!J203=4),0.76*'Used data'!M203+(1-'Used data'!M203),IF(AND('Used data'!L203="Yes",'Used data'!J203&gt;4.99999999),0.8*'Used data'!M203+(1-'Used data'!M203),1)))))</f>
        <v>1</v>
      </c>
      <c r="M203" s="11">
        <f>IF('Used data'!L203="Irrelevant",1,IF(AND('Used data'!L203="Yes",'Used data'!J203=2),0.8*'Used data'!M203+(1-'Used data'!M203),IF(AND('Used data'!L203="Yes",'Used data'!J203=3),0.85*'Used data'!M203+(1-'Used data'!M203),IF(AND('Used data'!L203="Yes",'Used data'!J203=4),0.88*'Used data'!M203+(1-'Used data'!M203),IF(AND('Used data'!L203="Yes",'Used data'!J203&gt;4.99999999),0.9*'Used data'!M203+(1-'Used data'!M203),1)))))</f>
        <v>1</v>
      </c>
      <c r="N203" s="11">
        <f>IF('Used data'!N203="Irrelevant",1,IF(AND(OR(I203="Motorway link",I203="Exit diverge",I203="Entrance merge"),'Used data'!N203&lt;3),1+(3-'Used data'!N203)*0.09333333,1))</f>
        <v>1</v>
      </c>
      <c r="O203" s="11">
        <f>IF('Used data'!N203="Irrelevant",1,IF(AND(OR(I203="Motorway link",I203="Exit diverge",I203="Entrance merge"),'Used data'!N203&lt;3),1+(3-'Used data'!N203)*0.19666667,1))</f>
        <v>1</v>
      </c>
      <c r="P203" s="11">
        <f>IF('Used data'!O203="Irrelevant",1,IF(AND(OR(I203="Motorway link",I203="Exit diverge",I203="Entrance merge"),'Used data'!O203&lt;3.00000001),1+(0.5-'Used data'!O203)*0.04,IF(AND(OR(I203="Exit ramp",I203="Entrance ramp"),'Used data'!O203&lt;3.00000001),1+(0.5-'Used data'!O203)*0.08,IF(OR(I203="Motorway link",I203="Exit diverge",I203="Entrance merge"),0.9,0.8))))</f>
        <v>1</v>
      </c>
      <c r="Q203" s="11">
        <f>IF('Used data'!P203="Irrelevant",1,IF(AND(OR(I203="Motorway link",I203="Exit diverge",I203="Entrance merge"),'Used data'!P203&lt;11.00000001),1+(5-'Used data'!P203)*0.01,0.94))</f>
        <v>1</v>
      </c>
      <c r="R203" s="11">
        <f>IF(OR('Used data'!Q203="Irrelevant",'Used data'!R203="Irrelevant",'Used data'!Q203="Straight"),1,IF(AND(OR(I203="Motorway link",I203="Exit diverge",I203="Entrance merge"),'Used data'!Q203&lt;4000),(EXP(0.1096*1746.5/'Used data'!Q203)/EXP(0.1096*1746.5/4000))*('Used data'!R203/1000)/G203+(G203-'Used data'!R203/1000)/G203,1))</f>
        <v>1</v>
      </c>
      <c r="S203" s="11">
        <f>IF(OR('Used data'!S203="Irrelevant",'Used data'!T203="Irrelevant",'Used data'!S203="Straight"),1,IF(AND(OR(I203="Motorway link",I203="Exit diverge",I203="Entrance merge"),'Used data'!S203&lt;4000),(EXP(0.1096*1746.5/'Used data'!S203)/EXP(0.1096*1746.5/4000))*('Used data'!T203/1000)/G203+(G203-'Used data'!T203/1000)/G203,1))</f>
        <v>1</v>
      </c>
      <c r="T203" s="11">
        <f>IF('Used data'!U203="Irrelevant",1,IF(AND(OR(I203="Motorway link",I203="Exit diverge",I203="Entrance merge",I203="Exit ramp",I203="Entrance ramp"),'Used data'!U203="Yes"),0.95,1))</f>
        <v>1</v>
      </c>
      <c r="U203" s="11">
        <f>IF('Used data'!U203="Irrelevant",1,IF(AND(OR(I203="Motorway link",I203="Exit diverge",I203="Entrance merge",I203="Exit ramp",I203="Entrance ramp"),'Used data'!U203="Yes"),0.96,1))</f>
        <v>1</v>
      </c>
      <c r="V203" s="11">
        <f>IF('Used data'!U203="Irrelevant",1,IF(AND(OR(I203="Motorway link",I203="Exit diverge",I203="Entrance merge",I203="Exit ramp",I203="Entrance ramp"),'Used data'!U203="Yes"),0.79,1))</f>
        <v>1</v>
      </c>
      <c r="W203" s="11">
        <f>IF('Used data'!U203="Irrelevant",1,IF(AND(OR(I203="Motorway link",I203="Exit diverge",I203="Entrance merge",I203="Exit ramp",I203="Entrance ramp"),'Used data'!U203="Yes"),0.94,1))</f>
        <v>1</v>
      </c>
      <c r="X203" s="11">
        <f>IF('Used data'!U203="Irrelevant",1,IF(AND(OR(I203="Motorway link",I203="Exit diverge",I203="Entrance merge",I203="Exit ramp",I203="Entrance ramp"),'Used data'!U203="Yes"),0.97,1))</f>
        <v>1</v>
      </c>
      <c r="Y203" s="11">
        <f>IF(AND(I203="Exit ramp",'Used data'!V203="2-curved diamond ramp"),1.32,IF(AND(I203="Exit ramp",'Used data'!V203="S-shaped ramp"),2.05,IF(AND(I203="Exit ramp",'Used data'!V203="U-shaped ramp"),4.11,IF(AND(I203="Exit ramp",'Used data'!V203="Flyover hook ramp"),5.15,IF(AND(I203="Exit ramp",'Used data'!V203="Directional ramp"),1.07,IF(AND(I203="Entrance ramp",'Used data'!V203="2-curved diamond ramp"),0.93,IF(AND(I203="Entrance ramp",'Used data'!V203="S-shaped ramp"),2.48,IF(AND(I203="Entrance ramp",'Used data'!V203="U-shaped ramp"),4.15,IF(AND(I203="Entrance ramp",'Used data'!V203="Flyover hook ramp"),5.26,IF(AND(I203="Entrance ramp",'Used data'!V203="Directional ramp"),1.42,1))))))))))</f>
        <v>1</v>
      </c>
      <c r="Z203" s="11">
        <f>IF(OR('Used data'!W203="Straight",'Used data'!W203="Irrelevant",'Used data'!X203="Irrelevant",'Used data'!Y203="Irrelevant"),1,1+1.545*1000/32.2*((('Used data'!Y203*3268/3600)/('Used data'!W203/0.306))^2)*('Used data'!X203/1000)/G203)</f>
        <v>1</v>
      </c>
      <c r="AA203" s="11">
        <f>IF(OR('Used data'!W203="Straight",'Used data'!W203="Irrelevant",'Used data'!X203="Irrelevant",'Used data'!Y203="Irrelevant"),1,1+1.961*1000/32.2*((('Used data'!Y203*3268/3600)/('Used data'!W203/0.306))^2)*('Used data'!X203/1000)/G203)</f>
        <v>1</v>
      </c>
      <c r="AB203" s="11">
        <f>IF(OR('Used data'!Z203="Straight",'Used data'!Z203="Irrelevant",'Used data'!AA203="Irrelevant",'Used data'!AB203="Irrelevant"),1,1+1.545*1000/32.2*((('Used data'!AB203*3268/3600)/('Used data'!Z203/0.306))^2)*('Used data'!AA203/1000)/G203)</f>
        <v>1</v>
      </c>
      <c r="AC203" s="11">
        <f>IF(OR('Used data'!Z203="Straight",'Used data'!Z203="Irrelevant",'Used data'!AA203="Irrelevant",'Used data'!AB203="Irrelevant"),1,1+1.961*1000/32.2*((('Used data'!AB203*3268/3600)/('Used data'!Z203/0.306))^2)*('Used data'!AA203/1000)/G203)</f>
        <v>1</v>
      </c>
      <c r="AD203" s="11">
        <f>IF(OR('Used data'!AC203="Irrelevant",'Used data'!AC203="No"),1,IF(AND('Used data'!AC203="Yes",OR('Used data'!Q203&lt;301,'Used data'!S203&lt;301)),1-(0.5*('Used data'!R203+'Used data'!T203)/('Used data'!G203*1000)),IF(AND('Used data'!AC203="Yes",OR('Used data'!Q203&lt;601,'Used data'!S203&lt;601)),1-(0.25*('Used data'!R203+'Used data'!T203)/('Used data'!G203*1000)),1)))</f>
        <v>1</v>
      </c>
      <c r="AE203" s="11">
        <f>IF(OR('Used data'!AC203="Irrelevant",'Used data'!AC203="No"),1,IF(AND('Used data'!AC203="Yes",OR('Used data'!Q203&lt;301,'Used data'!S203&lt;301)),1-(0.4*('Used data'!R203+'Used data'!T203)/('Used data'!G203*1000)),IF(AND('Used data'!AC203="Yes",OR('Used data'!Q203&lt;601,'Used data'!S203&lt;601)),1-(0.2*('Used data'!R203+'Used data'!T203)/('Used data'!G203*1000)),1)))</f>
        <v>1</v>
      </c>
      <c r="AF203" s="11">
        <f>IF('Used data'!AD203="110 kph",0.79,1)</f>
        <v>1</v>
      </c>
      <c r="AG203" s="11">
        <f>IF('Used data'!AD203="110 kph",0.94,1)</f>
        <v>1</v>
      </c>
      <c r="AH203" s="11">
        <f>IF('Used data'!AD203="110 kph",0.66,1)</f>
        <v>1</v>
      </c>
      <c r="AI203" s="11">
        <f>IF('Used data'!AD203="110 kph",0.82,1)</f>
        <v>1</v>
      </c>
      <c r="AJ203" s="11">
        <f>IF(AND('Used data'!AE203="Yes",I203="Entrance merge"),0.65*'Used data'!AF203+1-'Used data'!AF203,1)</f>
        <v>1</v>
      </c>
      <c r="AK203" s="12" t="str">
        <f t="shared" si="21"/>
        <v/>
      </c>
      <c r="AL203" s="12" t="str">
        <f t="shared" si="22"/>
        <v/>
      </c>
      <c r="AM203" s="12" t="str">
        <f t="shared" si="23"/>
        <v/>
      </c>
      <c r="AN203" s="12" t="str">
        <f t="shared" si="24"/>
        <v/>
      </c>
      <c r="AO203" s="12" t="str">
        <f t="shared" si="25"/>
        <v/>
      </c>
      <c r="AP203" s="12" t="str">
        <f t="shared" si="26"/>
        <v/>
      </c>
      <c r="AQ203" s="4" t="str">
        <f t="shared" si="27"/>
        <v/>
      </c>
    </row>
    <row r="204" spans="1:43" x14ac:dyDescent="0.3">
      <c r="A204" s="4" t="str">
        <f>IF('Input data'!A219="","",'Input data'!A219)</f>
        <v/>
      </c>
      <c r="B204" s="4" t="str">
        <f>IF('Input data'!B219="","",'Input data'!B219)</f>
        <v/>
      </c>
      <c r="C204" s="4" t="str">
        <f>IF('Input data'!C219="","",'Input data'!C219)</f>
        <v/>
      </c>
      <c r="D204" s="4" t="str">
        <f>IF('Input data'!D219="","",'Input data'!D219)</f>
        <v/>
      </c>
      <c r="E204" s="4" t="str">
        <f>IF('Input data'!E219="","",'Input data'!E219)</f>
        <v/>
      </c>
      <c r="F204" s="4" t="str">
        <f>IF('Input data'!F219="","",'Input data'!F219)</f>
        <v/>
      </c>
      <c r="G204" s="4">
        <f>IF('Input data'!G219="","",'Input data'!G219)</f>
        <v>0</v>
      </c>
      <c r="H204" s="4" t="str">
        <f>IF('Input data'!H219&gt;0.5,'Input data'!H219,"")</f>
        <v/>
      </c>
      <c r="I204" s="4" t="str">
        <f>IF('Input data'!I219="","",'Input data'!I219)</f>
        <v/>
      </c>
      <c r="J204" s="11">
        <f>IF('Used data'!J204="Irrelevant",1,IF('Used data'!J204&gt;3,1.2,1))</f>
        <v>1</v>
      </c>
      <c r="K204" s="11">
        <f>IF('Used data'!K204="Irrelevant",1,IF(AND(OR(I204="Motorway link",I204="Exit diverge",I204="Entrance merge"),'Used data'!K204&lt;3.5),1+(3.5-'Used data'!K204)*0.12,IF(AND(OR(I204="Exit ramp",I204="Entrance ramp"),'Used data'!K204&lt;3.5),1+(3.5-'Used data'!K204)*0.16,1)))</f>
        <v>1</v>
      </c>
      <c r="L204" s="11">
        <f>IF('Used data'!L204="Irrelevant",1,IF(AND('Used data'!L204="Yes",'Used data'!J204=2),0.6*'Used data'!M204+(1-'Used data'!M204),IF(AND('Used data'!L204="Yes",'Used data'!J204=3),0.7*'Used data'!M204+(1-'Used data'!M204),IF(AND('Used data'!L204="Yes",'Used data'!J204=4),0.76*'Used data'!M204+(1-'Used data'!M204),IF(AND('Used data'!L204="Yes",'Used data'!J204&gt;4.99999999),0.8*'Used data'!M204+(1-'Used data'!M204),1)))))</f>
        <v>1</v>
      </c>
      <c r="M204" s="11">
        <f>IF('Used data'!L204="Irrelevant",1,IF(AND('Used data'!L204="Yes",'Used data'!J204=2),0.8*'Used data'!M204+(1-'Used data'!M204),IF(AND('Used data'!L204="Yes",'Used data'!J204=3),0.85*'Used data'!M204+(1-'Used data'!M204),IF(AND('Used data'!L204="Yes",'Used data'!J204=4),0.88*'Used data'!M204+(1-'Used data'!M204),IF(AND('Used data'!L204="Yes",'Used data'!J204&gt;4.99999999),0.9*'Used data'!M204+(1-'Used data'!M204),1)))))</f>
        <v>1</v>
      </c>
      <c r="N204" s="11">
        <f>IF('Used data'!N204="Irrelevant",1,IF(AND(OR(I204="Motorway link",I204="Exit diverge",I204="Entrance merge"),'Used data'!N204&lt;3),1+(3-'Used data'!N204)*0.09333333,1))</f>
        <v>1</v>
      </c>
      <c r="O204" s="11">
        <f>IF('Used data'!N204="Irrelevant",1,IF(AND(OR(I204="Motorway link",I204="Exit diverge",I204="Entrance merge"),'Used data'!N204&lt;3),1+(3-'Used data'!N204)*0.19666667,1))</f>
        <v>1</v>
      </c>
      <c r="P204" s="11">
        <f>IF('Used data'!O204="Irrelevant",1,IF(AND(OR(I204="Motorway link",I204="Exit diverge",I204="Entrance merge"),'Used data'!O204&lt;3.00000001),1+(0.5-'Used data'!O204)*0.04,IF(AND(OR(I204="Exit ramp",I204="Entrance ramp"),'Used data'!O204&lt;3.00000001),1+(0.5-'Used data'!O204)*0.08,IF(OR(I204="Motorway link",I204="Exit diverge",I204="Entrance merge"),0.9,0.8))))</f>
        <v>1</v>
      </c>
      <c r="Q204" s="11">
        <f>IF('Used data'!P204="Irrelevant",1,IF(AND(OR(I204="Motorway link",I204="Exit diverge",I204="Entrance merge"),'Used data'!P204&lt;11.00000001),1+(5-'Used data'!P204)*0.01,0.94))</f>
        <v>1</v>
      </c>
      <c r="R204" s="11">
        <f>IF(OR('Used data'!Q204="Irrelevant",'Used data'!R204="Irrelevant",'Used data'!Q204="Straight"),1,IF(AND(OR(I204="Motorway link",I204="Exit diverge",I204="Entrance merge"),'Used data'!Q204&lt;4000),(EXP(0.1096*1746.5/'Used data'!Q204)/EXP(0.1096*1746.5/4000))*('Used data'!R204/1000)/G204+(G204-'Used data'!R204/1000)/G204,1))</f>
        <v>1</v>
      </c>
      <c r="S204" s="11">
        <f>IF(OR('Used data'!S204="Irrelevant",'Used data'!T204="Irrelevant",'Used data'!S204="Straight"),1,IF(AND(OR(I204="Motorway link",I204="Exit diverge",I204="Entrance merge"),'Used data'!S204&lt;4000),(EXP(0.1096*1746.5/'Used data'!S204)/EXP(0.1096*1746.5/4000))*('Used data'!T204/1000)/G204+(G204-'Used data'!T204/1000)/G204,1))</f>
        <v>1</v>
      </c>
      <c r="T204" s="11">
        <f>IF('Used data'!U204="Irrelevant",1,IF(AND(OR(I204="Motorway link",I204="Exit diverge",I204="Entrance merge",I204="Exit ramp",I204="Entrance ramp"),'Used data'!U204="Yes"),0.95,1))</f>
        <v>1</v>
      </c>
      <c r="U204" s="11">
        <f>IF('Used data'!U204="Irrelevant",1,IF(AND(OR(I204="Motorway link",I204="Exit diverge",I204="Entrance merge",I204="Exit ramp",I204="Entrance ramp"),'Used data'!U204="Yes"),0.96,1))</f>
        <v>1</v>
      </c>
      <c r="V204" s="11">
        <f>IF('Used data'!U204="Irrelevant",1,IF(AND(OR(I204="Motorway link",I204="Exit diverge",I204="Entrance merge",I204="Exit ramp",I204="Entrance ramp"),'Used data'!U204="Yes"),0.79,1))</f>
        <v>1</v>
      </c>
      <c r="W204" s="11">
        <f>IF('Used data'!U204="Irrelevant",1,IF(AND(OR(I204="Motorway link",I204="Exit diverge",I204="Entrance merge",I204="Exit ramp",I204="Entrance ramp"),'Used data'!U204="Yes"),0.94,1))</f>
        <v>1</v>
      </c>
      <c r="X204" s="11">
        <f>IF('Used data'!U204="Irrelevant",1,IF(AND(OR(I204="Motorway link",I204="Exit diverge",I204="Entrance merge",I204="Exit ramp",I204="Entrance ramp"),'Used data'!U204="Yes"),0.97,1))</f>
        <v>1</v>
      </c>
      <c r="Y204" s="11">
        <f>IF(AND(I204="Exit ramp",'Used data'!V204="2-curved diamond ramp"),1.32,IF(AND(I204="Exit ramp",'Used data'!V204="S-shaped ramp"),2.05,IF(AND(I204="Exit ramp",'Used data'!V204="U-shaped ramp"),4.11,IF(AND(I204="Exit ramp",'Used data'!V204="Flyover hook ramp"),5.15,IF(AND(I204="Exit ramp",'Used data'!V204="Directional ramp"),1.07,IF(AND(I204="Entrance ramp",'Used data'!V204="2-curved diamond ramp"),0.93,IF(AND(I204="Entrance ramp",'Used data'!V204="S-shaped ramp"),2.48,IF(AND(I204="Entrance ramp",'Used data'!V204="U-shaped ramp"),4.15,IF(AND(I204="Entrance ramp",'Used data'!V204="Flyover hook ramp"),5.26,IF(AND(I204="Entrance ramp",'Used data'!V204="Directional ramp"),1.42,1))))))))))</f>
        <v>1</v>
      </c>
      <c r="Z204" s="11">
        <f>IF(OR('Used data'!W204="Straight",'Used data'!W204="Irrelevant",'Used data'!X204="Irrelevant",'Used data'!Y204="Irrelevant"),1,1+1.545*1000/32.2*((('Used data'!Y204*3268/3600)/('Used data'!W204/0.306))^2)*('Used data'!X204/1000)/G204)</f>
        <v>1</v>
      </c>
      <c r="AA204" s="11">
        <f>IF(OR('Used data'!W204="Straight",'Used data'!W204="Irrelevant",'Used data'!X204="Irrelevant",'Used data'!Y204="Irrelevant"),1,1+1.961*1000/32.2*((('Used data'!Y204*3268/3600)/('Used data'!W204/0.306))^2)*('Used data'!X204/1000)/G204)</f>
        <v>1</v>
      </c>
      <c r="AB204" s="11">
        <f>IF(OR('Used data'!Z204="Straight",'Used data'!Z204="Irrelevant",'Used data'!AA204="Irrelevant",'Used data'!AB204="Irrelevant"),1,1+1.545*1000/32.2*((('Used data'!AB204*3268/3600)/('Used data'!Z204/0.306))^2)*('Used data'!AA204/1000)/G204)</f>
        <v>1</v>
      </c>
      <c r="AC204" s="11">
        <f>IF(OR('Used data'!Z204="Straight",'Used data'!Z204="Irrelevant",'Used data'!AA204="Irrelevant",'Used data'!AB204="Irrelevant"),1,1+1.961*1000/32.2*((('Used data'!AB204*3268/3600)/('Used data'!Z204/0.306))^2)*('Used data'!AA204/1000)/G204)</f>
        <v>1</v>
      </c>
      <c r="AD204" s="11">
        <f>IF(OR('Used data'!AC204="Irrelevant",'Used data'!AC204="No"),1,IF(AND('Used data'!AC204="Yes",OR('Used data'!Q204&lt;301,'Used data'!S204&lt;301)),1-(0.5*('Used data'!R204+'Used data'!T204)/('Used data'!G204*1000)),IF(AND('Used data'!AC204="Yes",OR('Used data'!Q204&lt;601,'Used data'!S204&lt;601)),1-(0.25*('Used data'!R204+'Used data'!T204)/('Used data'!G204*1000)),1)))</f>
        <v>1</v>
      </c>
      <c r="AE204" s="11">
        <f>IF(OR('Used data'!AC204="Irrelevant",'Used data'!AC204="No"),1,IF(AND('Used data'!AC204="Yes",OR('Used data'!Q204&lt;301,'Used data'!S204&lt;301)),1-(0.4*('Used data'!R204+'Used data'!T204)/('Used data'!G204*1000)),IF(AND('Used data'!AC204="Yes",OR('Used data'!Q204&lt;601,'Used data'!S204&lt;601)),1-(0.2*('Used data'!R204+'Used data'!T204)/('Used data'!G204*1000)),1)))</f>
        <v>1</v>
      </c>
      <c r="AF204" s="11">
        <f>IF('Used data'!AD204="110 kph",0.79,1)</f>
        <v>1</v>
      </c>
      <c r="AG204" s="11">
        <f>IF('Used data'!AD204="110 kph",0.94,1)</f>
        <v>1</v>
      </c>
      <c r="AH204" s="11">
        <f>IF('Used data'!AD204="110 kph",0.66,1)</f>
        <v>1</v>
      </c>
      <c r="AI204" s="11">
        <f>IF('Used data'!AD204="110 kph",0.82,1)</f>
        <v>1</v>
      </c>
      <c r="AJ204" s="11">
        <f>IF(AND('Used data'!AE204="Yes",I204="Entrance merge"),0.65*'Used data'!AF204+1-'Used data'!AF204,1)</f>
        <v>1</v>
      </c>
      <c r="AK204" s="12" t="str">
        <f t="shared" si="21"/>
        <v/>
      </c>
      <c r="AL204" s="12" t="str">
        <f t="shared" si="22"/>
        <v/>
      </c>
      <c r="AM204" s="12" t="str">
        <f t="shared" si="23"/>
        <v/>
      </c>
      <c r="AN204" s="12" t="str">
        <f t="shared" si="24"/>
        <v/>
      </c>
      <c r="AO204" s="12" t="str">
        <f t="shared" si="25"/>
        <v/>
      </c>
      <c r="AP204" s="12" t="str">
        <f t="shared" si="26"/>
        <v/>
      </c>
      <c r="AQ204" s="4" t="str">
        <f t="shared" si="27"/>
        <v/>
      </c>
    </row>
    <row r="205" spans="1:43" x14ac:dyDescent="0.3">
      <c r="A205" s="4" t="str">
        <f>IF('Input data'!A220="","",'Input data'!A220)</f>
        <v/>
      </c>
      <c r="B205" s="4" t="str">
        <f>IF('Input data'!B220="","",'Input data'!B220)</f>
        <v/>
      </c>
      <c r="C205" s="4" t="str">
        <f>IF('Input data'!C220="","",'Input data'!C220)</f>
        <v/>
      </c>
      <c r="D205" s="4" t="str">
        <f>IF('Input data'!D220="","",'Input data'!D220)</f>
        <v/>
      </c>
      <c r="E205" s="4" t="str">
        <f>IF('Input data'!E220="","",'Input data'!E220)</f>
        <v/>
      </c>
      <c r="F205" s="4" t="str">
        <f>IF('Input data'!F220="","",'Input data'!F220)</f>
        <v/>
      </c>
      <c r="G205" s="4">
        <f>IF('Input data'!G220="","",'Input data'!G220)</f>
        <v>0</v>
      </c>
      <c r="H205" s="4" t="str">
        <f>IF('Input data'!H220&gt;0.5,'Input data'!H220,"")</f>
        <v/>
      </c>
      <c r="I205" s="4" t="str">
        <f>IF('Input data'!I220="","",'Input data'!I220)</f>
        <v/>
      </c>
      <c r="J205" s="11">
        <f>IF('Used data'!J205="Irrelevant",1,IF('Used data'!J205&gt;3,1.2,1))</f>
        <v>1</v>
      </c>
      <c r="K205" s="11">
        <f>IF('Used data'!K205="Irrelevant",1,IF(AND(OR(I205="Motorway link",I205="Exit diverge",I205="Entrance merge"),'Used data'!K205&lt;3.5),1+(3.5-'Used data'!K205)*0.12,IF(AND(OR(I205="Exit ramp",I205="Entrance ramp"),'Used data'!K205&lt;3.5),1+(3.5-'Used data'!K205)*0.16,1)))</f>
        <v>1</v>
      </c>
      <c r="L205" s="11">
        <f>IF('Used data'!L205="Irrelevant",1,IF(AND('Used data'!L205="Yes",'Used data'!J205=2),0.6*'Used data'!M205+(1-'Used data'!M205),IF(AND('Used data'!L205="Yes",'Used data'!J205=3),0.7*'Used data'!M205+(1-'Used data'!M205),IF(AND('Used data'!L205="Yes",'Used data'!J205=4),0.76*'Used data'!M205+(1-'Used data'!M205),IF(AND('Used data'!L205="Yes",'Used data'!J205&gt;4.99999999),0.8*'Used data'!M205+(1-'Used data'!M205),1)))))</f>
        <v>1</v>
      </c>
      <c r="M205" s="11">
        <f>IF('Used data'!L205="Irrelevant",1,IF(AND('Used data'!L205="Yes",'Used data'!J205=2),0.8*'Used data'!M205+(1-'Used data'!M205),IF(AND('Used data'!L205="Yes",'Used data'!J205=3),0.85*'Used data'!M205+(1-'Used data'!M205),IF(AND('Used data'!L205="Yes",'Used data'!J205=4),0.88*'Used data'!M205+(1-'Used data'!M205),IF(AND('Used data'!L205="Yes",'Used data'!J205&gt;4.99999999),0.9*'Used data'!M205+(1-'Used data'!M205),1)))))</f>
        <v>1</v>
      </c>
      <c r="N205" s="11">
        <f>IF('Used data'!N205="Irrelevant",1,IF(AND(OR(I205="Motorway link",I205="Exit diverge",I205="Entrance merge"),'Used data'!N205&lt;3),1+(3-'Used data'!N205)*0.09333333,1))</f>
        <v>1</v>
      </c>
      <c r="O205" s="11">
        <f>IF('Used data'!N205="Irrelevant",1,IF(AND(OR(I205="Motorway link",I205="Exit diverge",I205="Entrance merge"),'Used data'!N205&lt;3),1+(3-'Used data'!N205)*0.19666667,1))</f>
        <v>1</v>
      </c>
      <c r="P205" s="11">
        <f>IF('Used data'!O205="Irrelevant",1,IF(AND(OR(I205="Motorway link",I205="Exit diverge",I205="Entrance merge"),'Used data'!O205&lt;3.00000001),1+(0.5-'Used data'!O205)*0.04,IF(AND(OR(I205="Exit ramp",I205="Entrance ramp"),'Used data'!O205&lt;3.00000001),1+(0.5-'Used data'!O205)*0.08,IF(OR(I205="Motorway link",I205="Exit diverge",I205="Entrance merge"),0.9,0.8))))</f>
        <v>1</v>
      </c>
      <c r="Q205" s="11">
        <f>IF('Used data'!P205="Irrelevant",1,IF(AND(OR(I205="Motorway link",I205="Exit diverge",I205="Entrance merge"),'Used data'!P205&lt;11.00000001),1+(5-'Used data'!P205)*0.01,0.94))</f>
        <v>1</v>
      </c>
      <c r="R205" s="11">
        <f>IF(OR('Used data'!Q205="Irrelevant",'Used data'!R205="Irrelevant",'Used data'!Q205="Straight"),1,IF(AND(OR(I205="Motorway link",I205="Exit diverge",I205="Entrance merge"),'Used data'!Q205&lt;4000),(EXP(0.1096*1746.5/'Used data'!Q205)/EXP(0.1096*1746.5/4000))*('Used data'!R205/1000)/G205+(G205-'Used data'!R205/1000)/G205,1))</f>
        <v>1</v>
      </c>
      <c r="S205" s="11">
        <f>IF(OR('Used data'!S205="Irrelevant",'Used data'!T205="Irrelevant",'Used data'!S205="Straight"),1,IF(AND(OR(I205="Motorway link",I205="Exit diverge",I205="Entrance merge"),'Used data'!S205&lt;4000),(EXP(0.1096*1746.5/'Used data'!S205)/EXP(0.1096*1746.5/4000))*('Used data'!T205/1000)/G205+(G205-'Used data'!T205/1000)/G205,1))</f>
        <v>1</v>
      </c>
      <c r="T205" s="11">
        <f>IF('Used data'!U205="Irrelevant",1,IF(AND(OR(I205="Motorway link",I205="Exit diverge",I205="Entrance merge",I205="Exit ramp",I205="Entrance ramp"),'Used data'!U205="Yes"),0.95,1))</f>
        <v>1</v>
      </c>
      <c r="U205" s="11">
        <f>IF('Used data'!U205="Irrelevant",1,IF(AND(OR(I205="Motorway link",I205="Exit diverge",I205="Entrance merge",I205="Exit ramp",I205="Entrance ramp"),'Used data'!U205="Yes"),0.96,1))</f>
        <v>1</v>
      </c>
      <c r="V205" s="11">
        <f>IF('Used data'!U205="Irrelevant",1,IF(AND(OR(I205="Motorway link",I205="Exit diverge",I205="Entrance merge",I205="Exit ramp",I205="Entrance ramp"),'Used data'!U205="Yes"),0.79,1))</f>
        <v>1</v>
      </c>
      <c r="W205" s="11">
        <f>IF('Used data'!U205="Irrelevant",1,IF(AND(OR(I205="Motorway link",I205="Exit diverge",I205="Entrance merge",I205="Exit ramp",I205="Entrance ramp"),'Used data'!U205="Yes"),0.94,1))</f>
        <v>1</v>
      </c>
      <c r="X205" s="11">
        <f>IF('Used data'!U205="Irrelevant",1,IF(AND(OR(I205="Motorway link",I205="Exit diverge",I205="Entrance merge",I205="Exit ramp",I205="Entrance ramp"),'Used data'!U205="Yes"),0.97,1))</f>
        <v>1</v>
      </c>
      <c r="Y205" s="11">
        <f>IF(AND(I205="Exit ramp",'Used data'!V205="2-curved diamond ramp"),1.32,IF(AND(I205="Exit ramp",'Used data'!V205="S-shaped ramp"),2.05,IF(AND(I205="Exit ramp",'Used data'!V205="U-shaped ramp"),4.11,IF(AND(I205="Exit ramp",'Used data'!V205="Flyover hook ramp"),5.15,IF(AND(I205="Exit ramp",'Used data'!V205="Directional ramp"),1.07,IF(AND(I205="Entrance ramp",'Used data'!V205="2-curved diamond ramp"),0.93,IF(AND(I205="Entrance ramp",'Used data'!V205="S-shaped ramp"),2.48,IF(AND(I205="Entrance ramp",'Used data'!V205="U-shaped ramp"),4.15,IF(AND(I205="Entrance ramp",'Used data'!V205="Flyover hook ramp"),5.26,IF(AND(I205="Entrance ramp",'Used data'!V205="Directional ramp"),1.42,1))))))))))</f>
        <v>1</v>
      </c>
      <c r="Z205" s="11">
        <f>IF(OR('Used data'!W205="Straight",'Used data'!W205="Irrelevant",'Used data'!X205="Irrelevant",'Used data'!Y205="Irrelevant"),1,1+1.545*1000/32.2*((('Used data'!Y205*3268/3600)/('Used data'!W205/0.306))^2)*('Used data'!X205/1000)/G205)</f>
        <v>1</v>
      </c>
      <c r="AA205" s="11">
        <f>IF(OR('Used data'!W205="Straight",'Used data'!W205="Irrelevant",'Used data'!X205="Irrelevant",'Used data'!Y205="Irrelevant"),1,1+1.961*1000/32.2*((('Used data'!Y205*3268/3600)/('Used data'!W205/0.306))^2)*('Used data'!X205/1000)/G205)</f>
        <v>1</v>
      </c>
      <c r="AB205" s="11">
        <f>IF(OR('Used data'!Z205="Straight",'Used data'!Z205="Irrelevant",'Used data'!AA205="Irrelevant",'Used data'!AB205="Irrelevant"),1,1+1.545*1000/32.2*((('Used data'!AB205*3268/3600)/('Used data'!Z205/0.306))^2)*('Used data'!AA205/1000)/G205)</f>
        <v>1</v>
      </c>
      <c r="AC205" s="11">
        <f>IF(OR('Used data'!Z205="Straight",'Used data'!Z205="Irrelevant",'Used data'!AA205="Irrelevant",'Used data'!AB205="Irrelevant"),1,1+1.961*1000/32.2*((('Used data'!AB205*3268/3600)/('Used data'!Z205/0.306))^2)*('Used data'!AA205/1000)/G205)</f>
        <v>1</v>
      </c>
      <c r="AD205" s="11">
        <f>IF(OR('Used data'!AC205="Irrelevant",'Used data'!AC205="No"),1,IF(AND('Used data'!AC205="Yes",OR('Used data'!Q205&lt;301,'Used data'!S205&lt;301)),1-(0.5*('Used data'!R205+'Used data'!T205)/('Used data'!G205*1000)),IF(AND('Used data'!AC205="Yes",OR('Used data'!Q205&lt;601,'Used data'!S205&lt;601)),1-(0.25*('Used data'!R205+'Used data'!T205)/('Used data'!G205*1000)),1)))</f>
        <v>1</v>
      </c>
      <c r="AE205" s="11">
        <f>IF(OR('Used data'!AC205="Irrelevant",'Used data'!AC205="No"),1,IF(AND('Used data'!AC205="Yes",OR('Used data'!Q205&lt;301,'Used data'!S205&lt;301)),1-(0.4*('Used data'!R205+'Used data'!T205)/('Used data'!G205*1000)),IF(AND('Used data'!AC205="Yes",OR('Used data'!Q205&lt;601,'Used data'!S205&lt;601)),1-(0.2*('Used data'!R205+'Used data'!T205)/('Used data'!G205*1000)),1)))</f>
        <v>1</v>
      </c>
      <c r="AF205" s="11">
        <f>IF('Used data'!AD205="110 kph",0.79,1)</f>
        <v>1</v>
      </c>
      <c r="AG205" s="11">
        <f>IF('Used data'!AD205="110 kph",0.94,1)</f>
        <v>1</v>
      </c>
      <c r="AH205" s="11">
        <f>IF('Used data'!AD205="110 kph",0.66,1)</f>
        <v>1</v>
      </c>
      <c r="AI205" s="11">
        <f>IF('Used data'!AD205="110 kph",0.82,1)</f>
        <v>1</v>
      </c>
      <c r="AJ205" s="11">
        <f>IF(AND('Used data'!AE205="Yes",I205="Entrance merge"),0.65*'Used data'!AF205+1-'Used data'!AF205,1)</f>
        <v>1</v>
      </c>
      <c r="AK205" s="12" t="str">
        <f t="shared" si="21"/>
        <v/>
      </c>
      <c r="AL205" s="12" t="str">
        <f t="shared" si="22"/>
        <v/>
      </c>
      <c r="AM205" s="12" t="str">
        <f t="shared" si="23"/>
        <v/>
      </c>
      <c r="AN205" s="12" t="str">
        <f t="shared" si="24"/>
        <v/>
      </c>
      <c r="AO205" s="12" t="str">
        <f t="shared" si="25"/>
        <v/>
      </c>
      <c r="AP205" s="12" t="str">
        <f t="shared" si="26"/>
        <v/>
      </c>
      <c r="AQ205" s="4" t="str">
        <f t="shared" si="27"/>
        <v/>
      </c>
    </row>
    <row r="206" spans="1:43" x14ac:dyDescent="0.3">
      <c r="A206" s="4" t="str">
        <f>IF('Input data'!A221="","",'Input data'!A221)</f>
        <v/>
      </c>
      <c r="B206" s="4" t="str">
        <f>IF('Input data'!B221="","",'Input data'!B221)</f>
        <v/>
      </c>
      <c r="C206" s="4" t="str">
        <f>IF('Input data'!C221="","",'Input data'!C221)</f>
        <v/>
      </c>
      <c r="D206" s="4" t="str">
        <f>IF('Input data'!D221="","",'Input data'!D221)</f>
        <v/>
      </c>
      <c r="E206" s="4" t="str">
        <f>IF('Input data'!E221="","",'Input data'!E221)</f>
        <v/>
      </c>
      <c r="F206" s="4" t="str">
        <f>IF('Input data'!F221="","",'Input data'!F221)</f>
        <v/>
      </c>
      <c r="G206" s="4">
        <f>IF('Input data'!G221="","",'Input data'!G221)</f>
        <v>0</v>
      </c>
      <c r="H206" s="4" t="str">
        <f>IF('Input data'!H221&gt;0.5,'Input data'!H221,"")</f>
        <v/>
      </c>
      <c r="I206" s="4" t="str">
        <f>IF('Input data'!I221="","",'Input data'!I221)</f>
        <v/>
      </c>
      <c r="J206" s="11">
        <f>IF('Used data'!J206="Irrelevant",1,IF('Used data'!J206&gt;3,1.2,1))</f>
        <v>1</v>
      </c>
      <c r="K206" s="11">
        <f>IF('Used data'!K206="Irrelevant",1,IF(AND(OR(I206="Motorway link",I206="Exit diverge",I206="Entrance merge"),'Used data'!K206&lt;3.5),1+(3.5-'Used data'!K206)*0.12,IF(AND(OR(I206="Exit ramp",I206="Entrance ramp"),'Used data'!K206&lt;3.5),1+(3.5-'Used data'!K206)*0.16,1)))</f>
        <v>1</v>
      </c>
      <c r="L206" s="11">
        <f>IF('Used data'!L206="Irrelevant",1,IF(AND('Used data'!L206="Yes",'Used data'!J206=2),0.6*'Used data'!M206+(1-'Used data'!M206),IF(AND('Used data'!L206="Yes",'Used data'!J206=3),0.7*'Used data'!M206+(1-'Used data'!M206),IF(AND('Used data'!L206="Yes",'Used data'!J206=4),0.76*'Used data'!M206+(1-'Used data'!M206),IF(AND('Used data'!L206="Yes",'Used data'!J206&gt;4.99999999),0.8*'Used data'!M206+(1-'Used data'!M206),1)))))</f>
        <v>1</v>
      </c>
      <c r="M206" s="11">
        <f>IF('Used data'!L206="Irrelevant",1,IF(AND('Used data'!L206="Yes",'Used data'!J206=2),0.8*'Used data'!M206+(1-'Used data'!M206),IF(AND('Used data'!L206="Yes",'Used data'!J206=3),0.85*'Used data'!M206+(1-'Used data'!M206),IF(AND('Used data'!L206="Yes",'Used data'!J206=4),0.88*'Used data'!M206+(1-'Used data'!M206),IF(AND('Used data'!L206="Yes",'Used data'!J206&gt;4.99999999),0.9*'Used data'!M206+(1-'Used data'!M206),1)))))</f>
        <v>1</v>
      </c>
      <c r="N206" s="11">
        <f>IF('Used data'!N206="Irrelevant",1,IF(AND(OR(I206="Motorway link",I206="Exit diverge",I206="Entrance merge"),'Used data'!N206&lt;3),1+(3-'Used data'!N206)*0.09333333,1))</f>
        <v>1</v>
      </c>
      <c r="O206" s="11">
        <f>IF('Used data'!N206="Irrelevant",1,IF(AND(OR(I206="Motorway link",I206="Exit diverge",I206="Entrance merge"),'Used data'!N206&lt;3),1+(3-'Used data'!N206)*0.19666667,1))</f>
        <v>1</v>
      </c>
      <c r="P206" s="11">
        <f>IF('Used data'!O206="Irrelevant",1,IF(AND(OR(I206="Motorway link",I206="Exit diverge",I206="Entrance merge"),'Used data'!O206&lt;3.00000001),1+(0.5-'Used data'!O206)*0.04,IF(AND(OR(I206="Exit ramp",I206="Entrance ramp"),'Used data'!O206&lt;3.00000001),1+(0.5-'Used data'!O206)*0.08,IF(OR(I206="Motorway link",I206="Exit diverge",I206="Entrance merge"),0.9,0.8))))</f>
        <v>1</v>
      </c>
      <c r="Q206" s="11">
        <f>IF('Used data'!P206="Irrelevant",1,IF(AND(OR(I206="Motorway link",I206="Exit diverge",I206="Entrance merge"),'Used data'!P206&lt;11.00000001),1+(5-'Used data'!P206)*0.01,0.94))</f>
        <v>1</v>
      </c>
      <c r="R206" s="11">
        <f>IF(OR('Used data'!Q206="Irrelevant",'Used data'!R206="Irrelevant",'Used data'!Q206="Straight"),1,IF(AND(OR(I206="Motorway link",I206="Exit diverge",I206="Entrance merge"),'Used data'!Q206&lt;4000),(EXP(0.1096*1746.5/'Used data'!Q206)/EXP(0.1096*1746.5/4000))*('Used data'!R206/1000)/G206+(G206-'Used data'!R206/1000)/G206,1))</f>
        <v>1</v>
      </c>
      <c r="S206" s="11">
        <f>IF(OR('Used data'!S206="Irrelevant",'Used data'!T206="Irrelevant",'Used data'!S206="Straight"),1,IF(AND(OR(I206="Motorway link",I206="Exit diverge",I206="Entrance merge"),'Used data'!S206&lt;4000),(EXP(0.1096*1746.5/'Used data'!S206)/EXP(0.1096*1746.5/4000))*('Used data'!T206/1000)/G206+(G206-'Used data'!T206/1000)/G206,1))</f>
        <v>1</v>
      </c>
      <c r="T206" s="11">
        <f>IF('Used data'!U206="Irrelevant",1,IF(AND(OR(I206="Motorway link",I206="Exit diverge",I206="Entrance merge",I206="Exit ramp",I206="Entrance ramp"),'Used data'!U206="Yes"),0.95,1))</f>
        <v>1</v>
      </c>
      <c r="U206" s="11">
        <f>IF('Used data'!U206="Irrelevant",1,IF(AND(OR(I206="Motorway link",I206="Exit diverge",I206="Entrance merge",I206="Exit ramp",I206="Entrance ramp"),'Used data'!U206="Yes"),0.96,1))</f>
        <v>1</v>
      </c>
      <c r="V206" s="11">
        <f>IF('Used data'!U206="Irrelevant",1,IF(AND(OR(I206="Motorway link",I206="Exit diverge",I206="Entrance merge",I206="Exit ramp",I206="Entrance ramp"),'Used data'!U206="Yes"),0.79,1))</f>
        <v>1</v>
      </c>
      <c r="W206" s="11">
        <f>IF('Used data'!U206="Irrelevant",1,IF(AND(OR(I206="Motorway link",I206="Exit diverge",I206="Entrance merge",I206="Exit ramp",I206="Entrance ramp"),'Used data'!U206="Yes"),0.94,1))</f>
        <v>1</v>
      </c>
      <c r="X206" s="11">
        <f>IF('Used data'!U206="Irrelevant",1,IF(AND(OR(I206="Motorway link",I206="Exit diverge",I206="Entrance merge",I206="Exit ramp",I206="Entrance ramp"),'Used data'!U206="Yes"),0.97,1))</f>
        <v>1</v>
      </c>
      <c r="Y206" s="11">
        <f>IF(AND(I206="Exit ramp",'Used data'!V206="2-curved diamond ramp"),1.32,IF(AND(I206="Exit ramp",'Used data'!V206="S-shaped ramp"),2.05,IF(AND(I206="Exit ramp",'Used data'!V206="U-shaped ramp"),4.11,IF(AND(I206="Exit ramp",'Used data'!V206="Flyover hook ramp"),5.15,IF(AND(I206="Exit ramp",'Used data'!V206="Directional ramp"),1.07,IF(AND(I206="Entrance ramp",'Used data'!V206="2-curved diamond ramp"),0.93,IF(AND(I206="Entrance ramp",'Used data'!V206="S-shaped ramp"),2.48,IF(AND(I206="Entrance ramp",'Used data'!V206="U-shaped ramp"),4.15,IF(AND(I206="Entrance ramp",'Used data'!V206="Flyover hook ramp"),5.26,IF(AND(I206="Entrance ramp",'Used data'!V206="Directional ramp"),1.42,1))))))))))</f>
        <v>1</v>
      </c>
      <c r="Z206" s="11">
        <f>IF(OR('Used data'!W206="Straight",'Used data'!W206="Irrelevant",'Used data'!X206="Irrelevant",'Used data'!Y206="Irrelevant"),1,1+1.545*1000/32.2*((('Used data'!Y206*3268/3600)/('Used data'!W206/0.306))^2)*('Used data'!X206/1000)/G206)</f>
        <v>1</v>
      </c>
      <c r="AA206" s="11">
        <f>IF(OR('Used data'!W206="Straight",'Used data'!W206="Irrelevant",'Used data'!X206="Irrelevant",'Used data'!Y206="Irrelevant"),1,1+1.961*1000/32.2*((('Used data'!Y206*3268/3600)/('Used data'!W206/0.306))^2)*('Used data'!X206/1000)/G206)</f>
        <v>1</v>
      </c>
      <c r="AB206" s="11">
        <f>IF(OR('Used data'!Z206="Straight",'Used data'!Z206="Irrelevant",'Used data'!AA206="Irrelevant",'Used data'!AB206="Irrelevant"),1,1+1.545*1000/32.2*((('Used data'!AB206*3268/3600)/('Used data'!Z206/0.306))^2)*('Used data'!AA206/1000)/G206)</f>
        <v>1</v>
      </c>
      <c r="AC206" s="11">
        <f>IF(OR('Used data'!Z206="Straight",'Used data'!Z206="Irrelevant",'Used data'!AA206="Irrelevant",'Used data'!AB206="Irrelevant"),1,1+1.961*1000/32.2*((('Used data'!AB206*3268/3600)/('Used data'!Z206/0.306))^2)*('Used data'!AA206/1000)/G206)</f>
        <v>1</v>
      </c>
      <c r="AD206" s="11">
        <f>IF(OR('Used data'!AC206="Irrelevant",'Used data'!AC206="No"),1,IF(AND('Used data'!AC206="Yes",OR('Used data'!Q206&lt;301,'Used data'!S206&lt;301)),1-(0.5*('Used data'!R206+'Used data'!T206)/('Used data'!G206*1000)),IF(AND('Used data'!AC206="Yes",OR('Used data'!Q206&lt;601,'Used data'!S206&lt;601)),1-(0.25*('Used data'!R206+'Used data'!T206)/('Used data'!G206*1000)),1)))</f>
        <v>1</v>
      </c>
      <c r="AE206" s="11">
        <f>IF(OR('Used data'!AC206="Irrelevant",'Used data'!AC206="No"),1,IF(AND('Used data'!AC206="Yes",OR('Used data'!Q206&lt;301,'Used data'!S206&lt;301)),1-(0.4*('Used data'!R206+'Used data'!T206)/('Used data'!G206*1000)),IF(AND('Used data'!AC206="Yes",OR('Used data'!Q206&lt;601,'Used data'!S206&lt;601)),1-(0.2*('Used data'!R206+'Used data'!T206)/('Used data'!G206*1000)),1)))</f>
        <v>1</v>
      </c>
      <c r="AF206" s="11">
        <f>IF('Used data'!AD206="110 kph",0.79,1)</f>
        <v>1</v>
      </c>
      <c r="AG206" s="11">
        <f>IF('Used data'!AD206="110 kph",0.94,1)</f>
        <v>1</v>
      </c>
      <c r="AH206" s="11">
        <f>IF('Used data'!AD206="110 kph",0.66,1)</f>
        <v>1</v>
      </c>
      <c r="AI206" s="11">
        <f>IF('Used data'!AD206="110 kph",0.82,1)</f>
        <v>1</v>
      </c>
      <c r="AJ206" s="11">
        <f>IF(AND('Used data'!AE206="Yes",I206="Entrance merge"),0.65*'Used data'!AF206+1-'Used data'!AF206,1)</f>
        <v>1</v>
      </c>
      <c r="AK206" s="12" t="str">
        <f t="shared" si="21"/>
        <v/>
      </c>
      <c r="AL206" s="12" t="str">
        <f t="shared" si="22"/>
        <v/>
      </c>
      <c r="AM206" s="12" t="str">
        <f t="shared" si="23"/>
        <v/>
      </c>
      <c r="AN206" s="12" t="str">
        <f t="shared" si="24"/>
        <v/>
      </c>
      <c r="AO206" s="12" t="str">
        <f t="shared" si="25"/>
        <v/>
      </c>
      <c r="AP206" s="12" t="str">
        <f t="shared" si="26"/>
        <v/>
      </c>
      <c r="AQ206" s="4" t="str">
        <f t="shared" si="27"/>
        <v/>
      </c>
    </row>
    <row r="207" spans="1:43" x14ac:dyDescent="0.3">
      <c r="A207" s="4" t="str">
        <f>IF('Input data'!A222="","",'Input data'!A222)</f>
        <v/>
      </c>
      <c r="B207" s="4" t="str">
        <f>IF('Input data'!B222="","",'Input data'!B222)</f>
        <v/>
      </c>
      <c r="C207" s="4" t="str">
        <f>IF('Input data'!C222="","",'Input data'!C222)</f>
        <v/>
      </c>
      <c r="D207" s="4" t="str">
        <f>IF('Input data'!D222="","",'Input data'!D222)</f>
        <v/>
      </c>
      <c r="E207" s="4" t="str">
        <f>IF('Input data'!E222="","",'Input data'!E222)</f>
        <v/>
      </c>
      <c r="F207" s="4" t="str">
        <f>IF('Input data'!F222="","",'Input data'!F222)</f>
        <v/>
      </c>
      <c r="G207" s="4">
        <f>IF('Input data'!G222="","",'Input data'!G222)</f>
        <v>0</v>
      </c>
      <c r="H207" s="4" t="str">
        <f>IF('Input data'!H222&gt;0.5,'Input data'!H222,"")</f>
        <v/>
      </c>
      <c r="I207" s="4" t="str">
        <f>IF('Input data'!I222="","",'Input data'!I222)</f>
        <v/>
      </c>
      <c r="J207" s="11">
        <f>IF('Used data'!J207="Irrelevant",1,IF('Used data'!J207&gt;3,1.2,1))</f>
        <v>1</v>
      </c>
      <c r="K207" s="11">
        <f>IF('Used data'!K207="Irrelevant",1,IF(AND(OR(I207="Motorway link",I207="Exit diverge",I207="Entrance merge"),'Used data'!K207&lt;3.5),1+(3.5-'Used data'!K207)*0.12,IF(AND(OR(I207="Exit ramp",I207="Entrance ramp"),'Used data'!K207&lt;3.5),1+(3.5-'Used data'!K207)*0.16,1)))</f>
        <v>1</v>
      </c>
      <c r="L207" s="11">
        <f>IF('Used data'!L207="Irrelevant",1,IF(AND('Used data'!L207="Yes",'Used data'!J207=2),0.6*'Used data'!M207+(1-'Used data'!M207),IF(AND('Used data'!L207="Yes",'Used data'!J207=3),0.7*'Used data'!M207+(1-'Used data'!M207),IF(AND('Used data'!L207="Yes",'Used data'!J207=4),0.76*'Used data'!M207+(1-'Used data'!M207),IF(AND('Used data'!L207="Yes",'Used data'!J207&gt;4.99999999),0.8*'Used data'!M207+(1-'Used data'!M207),1)))))</f>
        <v>1</v>
      </c>
      <c r="M207" s="11">
        <f>IF('Used data'!L207="Irrelevant",1,IF(AND('Used data'!L207="Yes",'Used data'!J207=2),0.8*'Used data'!M207+(1-'Used data'!M207),IF(AND('Used data'!L207="Yes",'Used data'!J207=3),0.85*'Used data'!M207+(1-'Used data'!M207),IF(AND('Used data'!L207="Yes",'Used data'!J207=4),0.88*'Used data'!M207+(1-'Used data'!M207),IF(AND('Used data'!L207="Yes",'Used data'!J207&gt;4.99999999),0.9*'Used data'!M207+(1-'Used data'!M207),1)))))</f>
        <v>1</v>
      </c>
      <c r="N207" s="11">
        <f>IF('Used data'!N207="Irrelevant",1,IF(AND(OR(I207="Motorway link",I207="Exit diverge",I207="Entrance merge"),'Used data'!N207&lt;3),1+(3-'Used data'!N207)*0.09333333,1))</f>
        <v>1</v>
      </c>
      <c r="O207" s="11">
        <f>IF('Used data'!N207="Irrelevant",1,IF(AND(OR(I207="Motorway link",I207="Exit diverge",I207="Entrance merge"),'Used data'!N207&lt;3),1+(3-'Used data'!N207)*0.19666667,1))</f>
        <v>1</v>
      </c>
      <c r="P207" s="11">
        <f>IF('Used data'!O207="Irrelevant",1,IF(AND(OR(I207="Motorway link",I207="Exit diverge",I207="Entrance merge"),'Used data'!O207&lt;3.00000001),1+(0.5-'Used data'!O207)*0.04,IF(AND(OR(I207="Exit ramp",I207="Entrance ramp"),'Used data'!O207&lt;3.00000001),1+(0.5-'Used data'!O207)*0.08,IF(OR(I207="Motorway link",I207="Exit diverge",I207="Entrance merge"),0.9,0.8))))</f>
        <v>1</v>
      </c>
      <c r="Q207" s="11">
        <f>IF('Used data'!P207="Irrelevant",1,IF(AND(OR(I207="Motorway link",I207="Exit diverge",I207="Entrance merge"),'Used data'!P207&lt;11.00000001),1+(5-'Used data'!P207)*0.01,0.94))</f>
        <v>1</v>
      </c>
      <c r="R207" s="11">
        <f>IF(OR('Used data'!Q207="Irrelevant",'Used data'!R207="Irrelevant",'Used data'!Q207="Straight"),1,IF(AND(OR(I207="Motorway link",I207="Exit diverge",I207="Entrance merge"),'Used data'!Q207&lt;4000),(EXP(0.1096*1746.5/'Used data'!Q207)/EXP(0.1096*1746.5/4000))*('Used data'!R207/1000)/G207+(G207-'Used data'!R207/1000)/G207,1))</f>
        <v>1</v>
      </c>
      <c r="S207" s="11">
        <f>IF(OR('Used data'!S207="Irrelevant",'Used data'!T207="Irrelevant",'Used data'!S207="Straight"),1,IF(AND(OR(I207="Motorway link",I207="Exit diverge",I207="Entrance merge"),'Used data'!S207&lt;4000),(EXP(0.1096*1746.5/'Used data'!S207)/EXP(0.1096*1746.5/4000))*('Used data'!T207/1000)/G207+(G207-'Used data'!T207/1000)/G207,1))</f>
        <v>1</v>
      </c>
      <c r="T207" s="11">
        <f>IF('Used data'!U207="Irrelevant",1,IF(AND(OR(I207="Motorway link",I207="Exit diverge",I207="Entrance merge",I207="Exit ramp",I207="Entrance ramp"),'Used data'!U207="Yes"),0.95,1))</f>
        <v>1</v>
      </c>
      <c r="U207" s="11">
        <f>IF('Used data'!U207="Irrelevant",1,IF(AND(OR(I207="Motorway link",I207="Exit diverge",I207="Entrance merge",I207="Exit ramp",I207="Entrance ramp"),'Used data'!U207="Yes"),0.96,1))</f>
        <v>1</v>
      </c>
      <c r="V207" s="11">
        <f>IF('Used data'!U207="Irrelevant",1,IF(AND(OR(I207="Motorway link",I207="Exit diverge",I207="Entrance merge",I207="Exit ramp",I207="Entrance ramp"),'Used data'!U207="Yes"),0.79,1))</f>
        <v>1</v>
      </c>
      <c r="W207" s="11">
        <f>IF('Used data'!U207="Irrelevant",1,IF(AND(OR(I207="Motorway link",I207="Exit diverge",I207="Entrance merge",I207="Exit ramp",I207="Entrance ramp"),'Used data'!U207="Yes"),0.94,1))</f>
        <v>1</v>
      </c>
      <c r="X207" s="11">
        <f>IF('Used data'!U207="Irrelevant",1,IF(AND(OR(I207="Motorway link",I207="Exit diverge",I207="Entrance merge",I207="Exit ramp",I207="Entrance ramp"),'Used data'!U207="Yes"),0.97,1))</f>
        <v>1</v>
      </c>
      <c r="Y207" s="11">
        <f>IF(AND(I207="Exit ramp",'Used data'!V207="2-curved diamond ramp"),1.32,IF(AND(I207="Exit ramp",'Used data'!V207="S-shaped ramp"),2.05,IF(AND(I207="Exit ramp",'Used data'!V207="U-shaped ramp"),4.11,IF(AND(I207="Exit ramp",'Used data'!V207="Flyover hook ramp"),5.15,IF(AND(I207="Exit ramp",'Used data'!V207="Directional ramp"),1.07,IF(AND(I207="Entrance ramp",'Used data'!V207="2-curved diamond ramp"),0.93,IF(AND(I207="Entrance ramp",'Used data'!V207="S-shaped ramp"),2.48,IF(AND(I207="Entrance ramp",'Used data'!V207="U-shaped ramp"),4.15,IF(AND(I207="Entrance ramp",'Used data'!V207="Flyover hook ramp"),5.26,IF(AND(I207="Entrance ramp",'Used data'!V207="Directional ramp"),1.42,1))))))))))</f>
        <v>1</v>
      </c>
      <c r="Z207" s="11">
        <f>IF(OR('Used data'!W207="Straight",'Used data'!W207="Irrelevant",'Used data'!X207="Irrelevant",'Used data'!Y207="Irrelevant"),1,1+1.545*1000/32.2*((('Used data'!Y207*3268/3600)/('Used data'!W207/0.306))^2)*('Used data'!X207/1000)/G207)</f>
        <v>1</v>
      </c>
      <c r="AA207" s="11">
        <f>IF(OR('Used data'!W207="Straight",'Used data'!W207="Irrelevant",'Used data'!X207="Irrelevant",'Used data'!Y207="Irrelevant"),1,1+1.961*1000/32.2*((('Used data'!Y207*3268/3600)/('Used data'!W207/0.306))^2)*('Used data'!X207/1000)/G207)</f>
        <v>1</v>
      </c>
      <c r="AB207" s="11">
        <f>IF(OR('Used data'!Z207="Straight",'Used data'!Z207="Irrelevant",'Used data'!AA207="Irrelevant",'Used data'!AB207="Irrelevant"),1,1+1.545*1000/32.2*((('Used data'!AB207*3268/3600)/('Used data'!Z207/0.306))^2)*('Used data'!AA207/1000)/G207)</f>
        <v>1</v>
      </c>
      <c r="AC207" s="11">
        <f>IF(OR('Used data'!Z207="Straight",'Used data'!Z207="Irrelevant",'Used data'!AA207="Irrelevant",'Used data'!AB207="Irrelevant"),1,1+1.961*1000/32.2*((('Used data'!AB207*3268/3600)/('Used data'!Z207/0.306))^2)*('Used data'!AA207/1000)/G207)</f>
        <v>1</v>
      </c>
      <c r="AD207" s="11">
        <f>IF(OR('Used data'!AC207="Irrelevant",'Used data'!AC207="No"),1,IF(AND('Used data'!AC207="Yes",OR('Used data'!Q207&lt;301,'Used data'!S207&lt;301)),1-(0.5*('Used data'!R207+'Used data'!T207)/('Used data'!G207*1000)),IF(AND('Used data'!AC207="Yes",OR('Used data'!Q207&lt;601,'Used data'!S207&lt;601)),1-(0.25*('Used data'!R207+'Used data'!T207)/('Used data'!G207*1000)),1)))</f>
        <v>1</v>
      </c>
      <c r="AE207" s="11">
        <f>IF(OR('Used data'!AC207="Irrelevant",'Used data'!AC207="No"),1,IF(AND('Used data'!AC207="Yes",OR('Used data'!Q207&lt;301,'Used data'!S207&lt;301)),1-(0.4*('Used data'!R207+'Used data'!T207)/('Used data'!G207*1000)),IF(AND('Used data'!AC207="Yes",OR('Used data'!Q207&lt;601,'Used data'!S207&lt;601)),1-(0.2*('Used data'!R207+'Used data'!T207)/('Used data'!G207*1000)),1)))</f>
        <v>1</v>
      </c>
      <c r="AF207" s="11">
        <f>IF('Used data'!AD207="110 kph",0.79,1)</f>
        <v>1</v>
      </c>
      <c r="AG207" s="11">
        <f>IF('Used data'!AD207="110 kph",0.94,1)</f>
        <v>1</v>
      </c>
      <c r="AH207" s="11">
        <f>IF('Used data'!AD207="110 kph",0.66,1)</f>
        <v>1</v>
      </c>
      <c r="AI207" s="11">
        <f>IF('Used data'!AD207="110 kph",0.82,1)</f>
        <v>1</v>
      </c>
      <c r="AJ207" s="11">
        <f>IF(AND('Used data'!AE207="Yes",I207="Entrance merge"),0.65*'Used data'!AF207+1-'Used data'!AF207,1)</f>
        <v>1</v>
      </c>
      <c r="AK207" s="12" t="str">
        <f t="shared" si="21"/>
        <v/>
      </c>
      <c r="AL207" s="12" t="str">
        <f t="shared" si="22"/>
        <v/>
      </c>
      <c r="AM207" s="12" t="str">
        <f t="shared" si="23"/>
        <v/>
      </c>
      <c r="AN207" s="12" t="str">
        <f t="shared" si="24"/>
        <v/>
      </c>
      <c r="AO207" s="12" t="str">
        <f t="shared" si="25"/>
        <v/>
      </c>
      <c r="AP207" s="12" t="str">
        <f t="shared" si="26"/>
        <v/>
      </c>
      <c r="AQ207" s="4" t="str">
        <f t="shared" si="27"/>
        <v/>
      </c>
    </row>
    <row r="208" spans="1:43" x14ac:dyDescent="0.3">
      <c r="A208" s="4" t="str">
        <f>IF('Input data'!A223="","",'Input data'!A223)</f>
        <v/>
      </c>
      <c r="B208" s="4" t="str">
        <f>IF('Input data'!B223="","",'Input data'!B223)</f>
        <v/>
      </c>
      <c r="C208" s="4" t="str">
        <f>IF('Input data'!C223="","",'Input data'!C223)</f>
        <v/>
      </c>
      <c r="D208" s="4" t="str">
        <f>IF('Input data'!D223="","",'Input data'!D223)</f>
        <v/>
      </c>
      <c r="E208" s="4" t="str">
        <f>IF('Input data'!E223="","",'Input data'!E223)</f>
        <v/>
      </c>
      <c r="F208" s="4" t="str">
        <f>IF('Input data'!F223="","",'Input data'!F223)</f>
        <v/>
      </c>
      <c r="G208" s="4">
        <f>IF('Input data'!G223="","",'Input data'!G223)</f>
        <v>0</v>
      </c>
      <c r="H208" s="4" t="str">
        <f>IF('Input data'!H223&gt;0.5,'Input data'!H223,"")</f>
        <v/>
      </c>
      <c r="I208" s="4" t="str">
        <f>IF('Input data'!I223="","",'Input data'!I223)</f>
        <v/>
      </c>
      <c r="J208" s="11">
        <f>IF('Used data'!J208="Irrelevant",1,IF('Used data'!J208&gt;3,1.2,1))</f>
        <v>1</v>
      </c>
      <c r="K208" s="11">
        <f>IF('Used data'!K208="Irrelevant",1,IF(AND(OR(I208="Motorway link",I208="Exit diverge",I208="Entrance merge"),'Used data'!K208&lt;3.5),1+(3.5-'Used data'!K208)*0.12,IF(AND(OR(I208="Exit ramp",I208="Entrance ramp"),'Used data'!K208&lt;3.5),1+(3.5-'Used data'!K208)*0.16,1)))</f>
        <v>1</v>
      </c>
      <c r="L208" s="11">
        <f>IF('Used data'!L208="Irrelevant",1,IF(AND('Used data'!L208="Yes",'Used data'!J208=2),0.6*'Used data'!M208+(1-'Used data'!M208),IF(AND('Used data'!L208="Yes",'Used data'!J208=3),0.7*'Used data'!M208+(1-'Used data'!M208),IF(AND('Used data'!L208="Yes",'Used data'!J208=4),0.76*'Used data'!M208+(1-'Used data'!M208),IF(AND('Used data'!L208="Yes",'Used data'!J208&gt;4.99999999),0.8*'Used data'!M208+(1-'Used data'!M208),1)))))</f>
        <v>1</v>
      </c>
      <c r="M208" s="11">
        <f>IF('Used data'!L208="Irrelevant",1,IF(AND('Used data'!L208="Yes",'Used data'!J208=2),0.8*'Used data'!M208+(1-'Used data'!M208),IF(AND('Used data'!L208="Yes",'Used data'!J208=3),0.85*'Used data'!M208+(1-'Used data'!M208),IF(AND('Used data'!L208="Yes",'Used data'!J208=4),0.88*'Used data'!M208+(1-'Used data'!M208),IF(AND('Used data'!L208="Yes",'Used data'!J208&gt;4.99999999),0.9*'Used data'!M208+(1-'Used data'!M208),1)))))</f>
        <v>1</v>
      </c>
      <c r="N208" s="11">
        <f>IF('Used data'!N208="Irrelevant",1,IF(AND(OR(I208="Motorway link",I208="Exit diverge",I208="Entrance merge"),'Used data'!N208&lt;3),1+(3-'Used data'!N208)*0.09333333,1))</f>
        <v>1</v>
      </c>
      <c r="O208" s="11">
        <f>IF('Used data'!N208="Irrelevant",1,IF(AND(OR(I208="Motorway link",I208="Exit diverge",I208="Entrance merge"),'Used data'!N208&lt;3),1+(3-'Used data'!N208)*0.19666667,1))</f>
        <v>1</v>
      </c>
      <c r="P208" s="11">
        <f>IF('Used data'!O208="Irrelevant",1,IF(AND(OR(I208="Motorway link",I208="Exit diverge",I208="Entrance merge"),'Used data'!O208&lt;3.00000001),1+(0.5-'Used data'!O208)*0.04,IF(AND(OR(I208="Exit ramp",I208="Entrance ramp"),'Used data'!O208&lt;3.00000001),1+(0.5-'Used data'!O208)*0.08,IF(OR(I208="Motorway link",I208="Exit diverge",I208="Entrance merge"),0.9,0.8))))</f>
        <v>1</v>
      </c>
      <c r="Q208" s="11">
        <f>IF('Used data'!P208="Irrelevant",1,IF(AND(OR(I208="Motorway link",I208="Exit diverge",I208="Entrance merge"),'Used data'!P208&lt;11.00000001),1+(5-'Used data'!P208)*0.01,0.94))</f>
        <v>1</v>
      </c>
      <c r="R208" s="11">
        <f>IF(OR('Used data'!Q208="Irrelevant",'Used data'!R208="Irrelevant",'Used data'!Q208="Straight"),1,IF(AND(OR(I208="Motorway link",I208="Exit diverge",I208="Entrance merge"),'Used data'!Q208&lt;4000),(EXP(0.1096*1746.5/'Used data'!Q208)/EXP(0.1096*1746.5/4000))*('Used data'!R208/1000)/G208+(G208-'Used data'!R208/1000)/G208,1))</f>
        <v>1</v>
      </c>
      <c r="S208" s="11">
        <f>IF(OR('Used data'!S208="Irrelevant",'Used data'!T208="Irrelevant",'Used data'!S208="Straight"),1,IF(AND(OR(I208="Motorway link",I208="Exit diverge",I208="Entrance merge"),'Used data'!S208&lt;4000),(EXP(0.1096*1746.5/'Used data'!S208)/EXP(0.1096*1746.5/4000))*('Used data'!T208/1000)/G208+(G208-'Used data'!T208/1000)/G208,1))</f>
        <v>1</v>
      </c>
      <c r="T208" s="11">
        <f>IF('Used data'!U208="Irrelevant",1,IF(AND(OR(I208="Motorway link",I208="Exit diverge",I208="Entrance merge",I208="Exit ramp",I208="Entrance ramp"),'Used data'!U208="Yes"),0.95,1))</f>
        <v>1</v>
      </c>
      <c r="U208" s="11">
        <f>IF('Used data'!U208="Irrelevant",1,IF(AND(OR(I208="Motorway link",I208="Exit diverge",I208="Entrance merge",I208="Exit ramp",I208="Entrance ramp"),'Used data'!U208="Yes"),0.96,1))</f>
        <v>1</v>
      </c>
      <c r="V208" s="11">
        <f>IF('Used data'!U208="Irrelevant",1,IF(AND(OR(I208="Motorway link",I208="Exit diverge",I208="Entrance merge",I208="Exit ramp",I208="Entrance ramp"),'Used data'!U208="Yes"),0.79,1))</f>
        <v>1</v>
      </c>
      <c r="W208" s="11">
        <f>IF('Used data'!U208="Irrelevant",1,IF(AND(OR(I208="Motorway link",I208="Exit diverge",I208="Entrance merge",I208="Exit ramp",I208="Entrance ramp"),'Used data'!U208="Yes"),0.94,1))</f>
        <v>1</v>
      </c>
      <c r="X208" s="11">
        <f>IF('Used data'!U208="Irrelevant",1,IF(AND(OR(I208="Motorway link",I208="Exit diverge",I208="Entrance merge",I208="Exit ramp",I208="Entrance ramp"),'Used data'!U208="Yes"),0.97,1))</f>
        <v>1</v>
      </c>
      <c r="Y208" s="11">
        <f>IF(AND(I208="Exit ramp",'Used data'!V208="2-curved diamond ramp"),1.32,IF(AND(I208="Exit ramp",'Used data'!V208="S-shaped ramp"),2.05,IF(AND(I208="Exit ramp",'Used data'!V208="U-shaped ramp"),4.11,IF(AND(I208="Exit ramp",'Used data'!V208="Flyover hook ramp"),5.15,IF(AND(I208="Exit ramp",'Used data'!V208="Directional ramp"),1.07,IF(AND(I208="Entrance ramp",'Used data'!V208="2-curved diamond ramp"),0.93,IF(AND(I208="Entrance ramp",'Used data'!V208="S-shaped ramp"),2.48,IF(AND(I208="Entrance ramp",'Used data'!V208="U-shaped ramp"),4.15,IF(AND(I208="Entrance ramp",'Used data'!V208="Flyover hook ramp"),5.26,IF(AND(I208="Entrance ramp",'Used data'!V208="Directional ramp"),1.42,1))))))))))</f>
        <v>1</v>
      </c>
      <c r="Z208" s="11">
        <f>IF(OR('Used data'!W208="Straight",'Used data'!W208="Irrelevant",'Used data'!X208="Irrelevant",'Used data'!Y208="Irrelevant"),1,1+1.545*1000/32.2*((('Used data'!Y208*3268/3600)/('Used data'!W208/0.306))^2)*('Used data'!X208/1000)/G208)</f>
        <v>1</v>
      </c>
      <c r="AA208" s="11">
        <f>IF(OR('Used data'!W208="Straight",'Used data'!W208="Irrelevant",'Used data'!X208="Irrelevant",'Used data'!Y208="Irrelevant"),1,1+1.961*1000/32.2*((('Used data'!Y208*3268/3600)/('Used data'!W208/0.306))^2)*('Used data'!X208/1000)/G208)</f>
        <v>1</v>
      </c>
      <c r="AB208" s="11">
        <f>IF(OR('Used data'!Z208="Straight",'Used data'!Z208="Irrelevant",'Used data'!AA208="Irrelevant",'Used data'!AB208="Irrelevant"),1,1+1.545*1000/32.2*((('Used data'!AB208*3268/3600)/('Used data'!Z208/0.306))^2)*('Used data'!AA208/1000)/G208)</f>
        <v>1</v>
      </c>
      <c r="AC208" s="11">
        <f>IF(OR('Used data'!Z208="Straight",'Used data'!Z208="Irrelevant",'Used data'!AA208="Irrelevant",'Used data'!AB208="Irrelevant"),1,1+1.961*1000/32.2*((('Used data'!AB208*3268/3600)/('Used data'!Z208/0.306))^2)*('Used data'!AA208/1000)/G208)</f>
        <v>1</v>
      </c>
      <c r="AD208" s="11">
        <f>IF(OR('Used data'!AC208="Irrelevant",'Used data'!AC208="No"),1,IF(AND('Used data'!AC208="Yes",OR('Used data'!Q208&lt;301,'Used data'!S208&lt;301)),1-(0.5*('Used data'!R208+'Used data'!T208)/('Used data'!G208*1000)),IF(AND('Used data'!AC208="Yes",OR('Used data'!Q208&lt;601,'Used data'!S208&lt;601)),1-(0.25*('Used data'!R208+'Used data'!T208)/('Used data'!G208*1000)),1)))</f>
        <v>1</v>
      </c>
      <c r="AE208" s="11">
        <f>IF(OR('Used data'!AC208="Irrelevant",'Used data'!AC208="No"),1,IF(AND('Used data'!AC208="Yes",OR('Used data'!Q208&lt;301,'Used data'!S208&lt;301)),1-(0.4*('Used data'!R208+'Used data'!T208)/('Used data'!G208*1000)),IF(AND('Used data'!AC208="Yes",OR('Used data'!Q208&lt;601,'Used data'!S208&lt;601)),1-(0.2*('Used data'!R208+'Used data'!T208)/('Used data'!G208*1000)),1)))</f>
        <v>1</v>
      </c>
      <c r="AF208" s="11">
        <f>IF('Used data'!AD208="110 kph",0.79,1)</f>
        <v>1</v>
      </c>
      <c r="AG208" s="11">
        <f>IF('Used data'!AD208="110 kph",0.94,1)</f>
        <v>1</v>
      </c>
      <c r="AH208" s="11">
        <f>IF('Used data'!AD208="110 kph",0.66,1)</f>
        <v>1</v>
      </c>
      <c r="AI208" s="11">
        <f>IF('Used data'!AD208="110 kph",0.82,1)</f>
        <v>1</v>
      </c>
      <c r="AJ208" s="11">
        <f>IF(AND('Used data'!AE208="Yes",I208="Entrance merge"),0.65*'Used data'!AF208+1-'Used data'!AF208,1)</f>
        <v>1</v>
      </c>
      <c r="AK208" s="12" t="str">
        <f t="shared" si="21"/>
        <v/>
      </c>
      <c r="AL208" s="12" t="str">
        <f t="shared" si="22"/>
        <v/>
      </c>
      <c r="AM208" s="12" t="str">
        <f t="shared" si="23"/>
        <v/>
      </c>
      <c r="AN208" s="12" t="str">
        <f t="shared" si="24"/>
        <v/>
      </c>
      <c r="AO208" s="12" t="str">
        <f t="shared" si="25"/>
        <v/>
      </c>
      <c r="AP208" s="12" t="str">
        <f t="shared" si="26"/>
        <v/>
      </c>
      <c r="AQ208" s="4" t="str">
        <f t="shared" si="27"/>
        <v/>
      </c>
    </row>
    <row r="209" spans="1:43" x14ac:dyDescent="0.3">
      <c r="A209" s="4" t="str">
        <f>IF('Input data'!A224="","",'Input data'!A224)</f>
        <v/>
      </c>
      <c r="B209" s="4" t="str">
        <f>IF('Input data'!B224="","",'Input data'!B224)</f>
        <v/>
      </c>
      <c r="C209" s="4" t="str">
        <f>IF('Input data'!C224="","",'Input data'!C224)</f>
        <v/>
      </c>
      <c r="D209" s="4" t="str">
        <f>IF('Input data'!D224="","",'Input data'!D224)</f>
        <v/>
      </c>
      <c r="E209" s="4" t="str">
        <f>IF('Input data'!E224="","",'Input data'!E224)</f>
        <v/>
      </c>
      <c r="F209" s="4" t="str">
        <f>IF('Input data'!F224="","",'Input data'!F224)</f>
        <v/>
      </c>
      <c r="G209" s="4">
        <f>IF('Input data'!G224="","",'Input data'!G224)</f>
        <v>0</v>
      </c>
      <c r="H209" s="4" t="str">
        <f>IF('Input data'!H224&gt;0.5,'Input data'!H224,"")</f>
        <v/>
      </c>
      <c r="I209" s="4" t="str">
        <f>IF('Input data'!I224="","",'Input data'!I224)</f>
        <v/>
      </c>
      <c r="J209" s="11">
        <f>IF('Used data'!J209="Irrelevant",1,IF('Used data'!J209&gt;3,1.2,1))</f>
        <v>1</v>
      </c>
      <c r="K209" s="11">
        <f>IF('Used data'!K209="Irrelevant",1,IF(AND(OR(I209="Motorway link",I209="Exit diverge",I209="Entrance merge"),'Used data'!K209&lt;3.5),1+(3.5-'Used data'!K209)*0.12,IF(AND(OR(I209="Exit ramp",I209="Entrance ramp"),'Used data'!K209&lt;3.5),1+(3.5-'Used data'!K209)*0.16,1)))</f>
        <v>1</v>
      </c>
      <c r="L209" s="11">
        <f>IF('Used data'!L209="Irrelevant",1,IF(AND('Used data'!L209="Yes",'Used data'!J209=2),0.6*'Used data'!M209+(1-'Used data'!M209),IF(AND('Used data'!L209="Yes",'Used data'!J209=3),0.7*'Used data'!M209+(1-'Used data'!M209),IF(AND('Used data'!L209="Yes",'Used data'!J209=4),0.76*'Used data'!M209+(1-'Used data'!M209),IF(AND('Used data'!L209="Yes",'Used data'!J209&gt;4.99999999),0.8*'Used data'!M209+(1-'Used data'!M209),1)))))</f>
        <v>1</v>
      </c>
      <c r="M209" s="11">
        <f>IF('Used data'!L209="Irrelevant",1,IF(AND('Used data'!L209="Yes",'Used data'!J209=2),0.8*'Used data'!M209+(1-'Used data'!M209),IF(AND('Used data'!L209="Yes",'Used data'!J209=3),0.85*'Used data'!M209+(1-'Used data'!M209),IF(AND('Used data'!L209="Yes",'Used data'!J209=4),0.88*'Used data'!M209+(1-'Used data'!M209),IF(AND('Used data'!L209="Yes",'Used data'!J209&gt;4.99999999),0.9*'Used data'!M209+(1-'Used data'!M209),1)))))</f>
        <v>1</v>
      </c>
      <c r="N209" s="11">
        <f>IF('Used data'!N209="Irrelevant",1,IF(AND(OR(I209="Motorway link",I209="Exit diverge",I209="Entrance merge"),'Used data'!N209&lt;3),1+(3-'Used data'!N209)*0.09333333,1))</f>
        <v>1</v>
      </c>
      <c r="O209" s="11">
        <f>IF('Used data'!N209="Irrelevant",1,IF(AND(OR(I209="Motorway link",I209="Exit diverge",I209="Entrance merge"),'Used data'!N209&lt;3),1+(3-'Used data'!N209)*0.19666667,1))</f>
        <v>1</v>
      </c>
      <c r="P209" s="11">
        <f>IF('Used data'!O209="Irrelevant",1,IF(AND(OR(I209="Motorway link",I209="Exit diverge",I209="Entrance merge"),'Used data'!O209&lt;3.00000001),1+(0.5-'Used data'!O209)*0.04,IF(AND(OR(I209="Exit ramp",I209="Entrance ramp"),'Used data'!O209&lt;3.00000001),1+(0.5-'Used data'!O209)*0.08,IF(OR(I209="Motorway link",I209="Exit diverge",I209="Entrance merge"),0.9,0.8))))</f>
        <v>1</v>
      </c>
      <c r="Q209" s="11">
        <f>IF('Used data'!P209="Irrelevant",1,IF(AND(OR(I209="Motorway link",I209="Exit diverge",I209="Entrance merge"),'Used data'!P209&lt;11.00000001),1+(5-'Used data'!P209)*0.01,0.94))</f>
        <v>1</v>
      </c>
      <c r="R209" s="11">
        <f>IF(OR('Used data'!Q209="Irrelevant",'Used data'!R209="Irrelevant",'Used data'!Q209="Straight"),1,IF(AND(OR(I209="Motorway link",I209="Exit diverge",I209="Entrance merge"),'Used data'!Q209&lt;4000),(EXP(0.1096*1746.5/'Used data'!Q209)/EXP(0.1096*1746.5/4000))*('Used data'!R209/1000)/G209+(G209-'Used data'!R209/1000)/G209,1))</f>
        <v>1</v>
      </c>
      <c r="S209" s="11">
        <f>IF(OR('Used data'!S209="Irrelevant",'Used data'!T209="Irrelevant",'Used data'!S209="Straight"),1,IF(AND(OR(I209="Motorway link",I209="Exit diverge",I209="Entrance merge"),'Used data'!S209&lt;4000),(EXP(0.1096*1746.5/'Used data'!S209)/EXP(0.1096*1746.5/4000))*('Used data'!T209/1000)/G209+(G209-'Used data'!T209/1000)/G209,1))</f>
        <v>1</v>
      </c>
      <c r="T209" s="11">
        <f>IF('Used data'!U209="Irrelevant",1,IF(AND(OR(I209="Motorway link",I209="Exit diverge",I209="Entrance merge",I209="Exit ramp",I209="Entrance ramp"),'Used data'!U209="Yes"),0.95,1))</f>
        <v>1</v>
      </c>
      <c r="U209" s="11">
        <f>IF('Used data'!U209="Irrelevant",1,IF(AND(OR(I209="Motorway link",I209="Exit diverge",I209="Entrance merge",I209="Exit ramp",I209="Entrance ramp"),'Used data'!U209="Yes"),0.96,1))</f>
        <v>1</v>
      </c>
      <c r="V209" s="11">
        <f>IF('Used data'!U209="Irrelevant",1,IF(AND(OR(I209="Motorway link",I209="Exit diverge",I209="Entrance merge",I209="Exit ramp",I209="Entrance ramp"),'Used data'!U209="Yes"),0.79,1))</f>
        <v>1</v>
      </c>
      <c r="W209" s="11">
        <f>IF('Used data'!U209="Irrelevant",1,IF(AND(OR(I209="Motorway link",I209="Exit diverge",I209="Entrance merge",I209="Exit ramp",I209="Entrance ramp"),'Used data'!U209="Yes"),0.94,1))</f>
        <v>1</v>
      </c>
      <c r="X209" s="11">
        <f>IF('Used data'!U209="Irrelevant",1,IF(AND(OR(I209="Motorway link",I209="Exit diverge",I209="Entrance merge",I209="Exit ramp",I209="Entrance ramp"),'Used data'!U209="Yes"),0.97,1))</f>
        <v>1</v>
      </c>
      <c r="Y209" s="11">
        <f>IF(AND(I209="Exit ramp",'Used data'!V209="2-curved diamond ramp"),1.32,IF(AND(I209="Exit ramp",'Used data'!V209="S-shaped ramp"),2.05,IF(AND(I209="Exit ramp",'Used data'!V209="U-shaped ramp"),4.11,IF(AND(I209="Exit ramp",'Used data'!V209="Flyover hook ramp"),5.15,IF(AND(I209="Exit ramp",'Used data'!V209="Directional ramp"),1.07,IF(AND(I209="Entrance ramp",'Used data'!V209="2-curved diamond ramp"),0.93,IF(AND(I209="Entrance ramp",'Used data'!V209="S-shaped ramp"),2.48,IF(AND(I209="Entrance ramp",'Used data'!V209="U-shaped ramp"),4.15,IF(AND(I209="Entrance ramp",'Used data'!V209="Flyover hook ramp"),5.26,IF(AND(I209="Entrance ramp",'Used data'!V209="Directional ramp"),1.42,1))))))))))</f>
        <v>1</v>
      </c>
      <c r="Z209" s="11">
        <f>IF(OR('Used data'!W209="Straight",'Used data'!W209="Irrelevant",'Used data'!X209="Irrelevant",'Used data'!Y209="Irrelevant"),1,1+1.545*1000/32.2*((('Used data'!Y209*3268/3600)/('Used data'!W209/0.306))^2)*('Used data'!X209/1000)/G209)</f>
        <v>1</v>
      </c>
      <c r="AA209" s="11">
        <f>IF(OR('Used data'!W209="Straight",'Used data'!W209="Irrelevant",'Used data'!X209="Irrelevant",'Used data'!Y209="Irrelevant"),1,1+1.961*1000/32.2*((('Used data'!Y209*3268/3600)/('Used data'!W209/0.306))^2)*('Used data'!X209/1000)/G209)</f>
        <v>1</v>
      </c>
      <c r="AB209" s="11">
        <f>IF(OR('Used data'!Z209="Straight",'Used data'!Z209="Irrelevant",'Used data'!AA209="Irrelevant",'Used data'!AB209="Irrelevant"),1,1+1.545*1000/32.2*((('Used data'!AB209*3268/3600)/('Used data'!Z209/0.306))^2)*('Used data'!AA209/1000)/G209)</f>
        <v>1</v>
      </c>
      <c r="AC209" s="11">
        <f>IF(OR('Used data'!Z209="Straight",'Used data'!Z209="Irrelevant",'Used data'!AA209="Irrelevant",'Used data'!AB209="Irrelevant"),1,1+1.961*1000/32.2*((('Used data'!AB209*3268/3600)/('Used data'!Z209/0.306))^2)*('Used data'!AA209/1000)/G209)</f>
        <v>1</v>
      </c>
      <c r="AD209" s="11">
        <f>IF(OR('Used data'!AC209="Irrelevant",'Used data'!AC209="No"),1,IF(AND('Used data'!AC209="Yes",OR('Used data'!Q209&lt;301,'Used data'!S209&lt;301)),1-(0.5*('Used data'!R209+'Used data'!T209)/('Used data'!G209*1000)),IF(AND('Used data'!AC209="Yes",OR('Used data'!Q209&lt;601,'Used data'!S209&lt;601)),1-(0.25*('Used data'!R209+'Used data'!T209)/('Used data'!G209*1000)),1)))</f>
        <v>1</v>
      </c>
      <c r="AE209" s="11">
        <f>IF(OR('Used data'!AC209="Irrelevant",'Used data'!AC209="No"),1,IF(AND('Used data'!AC209="Yes",OR('Used data'!Q209&lt;301,'Used data'!S209&lt;301)),1-(0.4*('Used data'!R209+'Used data'!T209)/('Used data'!G209*1000)),IF(AND('Used data'!AC209="Yes",OR('Used data'!Q209&lt;601,'Used data'!S209&lt;601)),1-(0.2*('Used data'!R209+'Used data'!T209)/('Used data'!G209*1000)),1)))</f>
        <v>1</v>
      </c>
      <c r="AF209" s="11">
        <f>IF('Used data'!AD209="110 kph",0.79,1)</f>
        <v>1</v>
      </c>
      <c r="AG209" s="11">
        <f>IF('Used data'!AD209="110 kph",0.94,1)</f>
        <v>1</v>
      </c>
      <c r="AH209" s="11">
        <f>IF('Used data'!AD209="110 kph",0.66,1)</f>
        <v>1</v>
      </c>
      <c r="AI209" s="11">
        <f>IF('Used data'!AD209="110 kph",0.82,1)</f>
        <v>1</v>
      </c>
      <c r="AJ209" s="11">
        <f>IF(AND('Used data'!AE209="Yes",I209="Entrance merge"),0.65*'Used data'!AF209+1-'Used data'!AF209,1)</f>
        <v>1</v>
      </c>
      <c r="AK209" s="12" t="str">
        <f t="shared" si="21"/>
        <v/>
      </c>
      <c r="AL209" s="12" t="str">
        <f t="shared" si="22"/>
        <v/>
      </c>
      <c r="AM209" s="12" t="str">
        <f t="shared" si="23"/>
        <v/>
      </c>
      <c r="AN209" s="12" t="str">
        <f t="shared" si="24"/>
        <v/>
      </c>
      <c r="AO209" s="12" t="str">
        <f t="shared" si="25"/>
        <v/>
      </c>
      <c r="AP209" s="12" t="str">
        <f t="shared" si="26"/>
        <v/>
      </c>
      <c r="AQ209" s="4" t="str">
        <f t="shared" si="27"/>
        <v/>
      </c>
    </row>
    <row r="210" spans="1:43" x14ac:dyDescent="0.3">
      <c r="A210" s="4" t="str">
        <f>IF('Input data'!A225="","",'Input data'!A225)</f>
        <v/>
      </c>
      <c r="B210" s="4" t="str">
        <f>IF('Input data'!B225="","",'Input data'!B225)</f>
        <v/>
      </c>
      <c r="C210" s="4" t="str">
        <f>IF('Input data'!C225="","",'Input data'!C225)</f>
        <v/>
      </c>
      <c r="D210" s="4" t="str">
        <f>IF('Input data'!D225="","",'Input data'!D225)</f>
        <v/>
      </c>
      <c r="E210" s="4" t="str">
        <f>IF('Input data'!E225="","",'Input data'!E225)</f>
        <v/>
      </c>
      <c r="F210" s="4" t="str">
        <f>IF('Input data'!F225="","",'Input data'!F225)</f>
        <v/>
      </c>
      <c r="G210" s="4">
        <f>IF('Input data'!G225="","",'Input data'!G225)</f>
        <v>0</v>
      </c>
      <c r="H210" s="4" t="str">
        <f>IF('Input data'!H225&gt;0.5,'Input data'!H225,"")</f>
        <v/>
      </c>
      <c r="I210" s="4" t="str">
        <f>IF('Input data'!I225="","",'Input data'!I225)</f>
        <v/>
      </c>
      <c r="J210" s="11">
        <f>IF('Used data'!J210="Irrelevant",1,IF('Used data'!J210&gt;3,1.2,1))</f>
        <v>1</v>
      </c>
      <c r="K210" s="11">
        <f>IF('Used data'!K210="Irrelevant",1,IF(AND(OR(I210="Motorway link",I210="Exit diverge",I210="Entrance merge"),'Used data'!K210&lt;3.5),1+(3.5-'Used data'!K210)*0.12,IF(AND(OR(I210="Exit ramp",I210="Entrance ramp"),'Used data'!K210&lt;3.5),1+(3.5-'Used data'!K210)*0.16,1)))</f>
        <v>1</v>
      </c>
      <c r="L210" s="11">
        <f>IF('Used data'!L210="Irrelevant",1,IF(AND('Used data'!L210="Yes",'Used data'!J210=2),0.6*'Used data'!M210+(1-'Used data'!M210),IF(AND('Used data'!L210="Yes",'Used data'!J210=3),0.7*'Used data'!M210+(1-'Used data'!M210),IF(AND('Used data'!L210="Yes",'Used data'!J210=4),0.76*'Used data'!M210+(1-'Used data'!M210),IF(AND('Used data'!L210="Yes",'Used data'!J210&gt;4.99999999),0.8*'Used data'!M210+(1-'Used data'!M210),1)))))</f>
        <v>1</v>
      </c>
      <c r="M210" s="11">
        <f>IF('Used data'!L210="Irrelevant",1,IF(AND('Used data'!L210="Yes",'Used data'!J210=2),0.8*'Used data'!M210+(1-'Used data'!M210),IF(AND('Used data'!L210="Yes",'Used data'!J210=3),0.85*'Used data'!M210+(1-'Used data'!M210),IF(AND('Used data'!L210="Yes",'Used data'!J210=4),0.88*'Used data'!M210+(1-'Used data'!M210),IF(AND('Used data'!L210="Yes",'Used data'!J210&gt;4.99999999),0.9*'Used data'!M210+(1-'Used data'!M210),1)))))</f>
        <v>1</v>
      </c>
      <c r="N210" s="11">
        <f>IF('Used data'!N210="Irrelevant",1,IF(AND(OR(I210="Motorway link",I210="Exit diverge",I210="Entrance merge"),'Used data'!N210&lt;3),1+(3-'Used data'!N210)*0.09333333,1))</f>
        <v>1</v>
      </c>
      <c r="O210" s="11">
        <f>IF('Used data'!N210="Irrelevant",1,IF(AND(OR(I210="Motorway link",I210="Exit diverge",I210="Entrance merge"),'Used data'!N210&lt;3),1+(3-'Used data'!N210)*0.19666667,1))</f>
        <v>1</v>
      </c>
      <c r="P210" s="11">
        <f>IF('Used data'!O210="Irrelevant",1,IF(AND(OR(I210="Motorway link",I210="Exit diverge",I210="Entrance merge"),'Used data'!O210&lt;3.00000001),1+(0.5-'Used data'!O210)*0.04,IF(AND(OR(I210="Exit ramp",I210="Entrance ramp"),'Used data'!O210&lt;3.00000001),1+(0.5-'Used data'!O210)*0.08,IF(OR(I210="Motorway link",I210="Exit diverge",I210="Entrance merge"),0.9,0.8))))</f>
        <v>1</v>
      </c>
      <c r="Q210" s="11">
        <f>IF('Used data'!P210="Irrelevant",1,IF(AND(OR(I210="Motorway link",I210="Exit diverge",I210="Entrance merge"),'Used data'!P210&lt;11.00000001),1+(5-'Used data'!P210)*0.01,0.94))</f>
        <v>1</v>
      </c>
      <c r="R210" s="11">
        <f>IF(OR('Used data'!Q210="Irrelevant",'Used data'!R210="Irrelevant",'Used data'!Q210="Straight"),1,IF(AND(OR(I210="Motorway link",I210="Exit diverge",I210="Entrance merge"),'Used data'!Q210&lt;4000),(EXP(0.1096*1746.5/'Used data'!Q210)/EXP(0.1096*1746.5/4000))*('Used data'!R210/1000)/G210+(G210-'Used data'!R210/1000)/G210,1))</f>
        <v>1</v>
      </c>
      <c r="S210" s="11">
        <f>IF(OR('Used data'!S210="Irrelevant",'Used data'!T210="Irrelevant",'Used data'!S210="Straight"),1,IF(AND(OR(I210="Motorway link",I210="Exit diverge",I210="Entrance merge"),'Used data'!S210&lt;4000),(EXP(0.1096*1746.5/'Used data'!S210)/EXP(0.1096*1746.5/4000))*('Used data'!T210/1000)/G210+(G210-'Used data'!T210/1000)/G210,1))</f>
        <v>1</v>
      </c>
      <c r="T210" s="11">
        <f>IF('Used data'!U210="Irrelevant",1,IF(AND(OR(I210="Motorway link",I210="Exit diverge",I210="Entrance merge",I210="Exit ramp",I210="Entrance ramp"),'Used data'!U210="Yes"),0.95,1))</f>
        <v>1</v>
      </c>
      <c r="U210" s="11">
        <f>IF('Used data'!U210="Irrelevant",1,IF(AND(OR(I210="Motorway link",I210="Exit diverge",I210="Entrance merge",I210="Exit ramp",I210="Entrance ramp"),'Used data'!U210="Yes"),0.96,1))</f>
        <v>1</v>
      </c>
      <c r="V210" s="11">
        <f>IF('Used data'!U210="Irrelevant",1,IF(AND(OR(I210="Motorway link",I210="Exit diverge",I210="Entrance merge",I210="Exit ramp",I210="Entrance ramp"),'Used data'!U210="Yes"),0.79,1))</f>
        <v>1</v>
      </c>
      <c r="W210" s="11">
        <f>IF('Used data'!U210="Irrelevant",1,IF(AND(OR(I210="Motorway link",I210="Exit diverge",I210="Entrance merge",I210="Exit ramp",I210="Entrance ramp"),'Used data'!U210="Yes"),0.94,1))</f>
        <v>1</v>
      </c>
      <c r="X210" s="11">
        <f>IF('Used data'!U210="Irrelevant",1,IF(AND(OR(I210="Motorway link",I210="Exit diverge",I210="Entrance merge",I210="Exit ramp",I210="Entrance ramp"),'Used data'!U210="Yes"),0.97,1))</f>
        <v>1</v>
      </c>
      <c r="Y210" s="11">
        <f>IF(AND(I210="Exit ramp",'Used data'!V210="2-curved diamond ramp"),1.32,IF(AND(I210="Exit ramp",'Used data'!V210="S-shaped ramp"),2.05,IF(AND(I210="Exit ramp",'Used data'!V210="U-shaped ramp"),4.11,IF(AND(I210="Exit ramp",'Used data'!V210="Flyover hook ramp"),5.15,IF(AND(I210="Exit ramp",'Used data'!V210="Directional ramp"),1.07,IF(AND(I210="Entrance ramp",'Used data'!V210="2-curved diamond ramp"),0.93,IF(AND(I210="Entrance ramp",'Used data'!V210="S-shaped ramp"),2.48,IF(AND(I210="Entrance ramp",'Used data'!V210="U-shaped ramp"),4.15,IF(AND(I210="Entrance ramp",'Used data'!V210="Flyover hook ramp"),5.26,IF(AND(I210="Entrance ramp",'Used data'!V210="Directional ramp"),1.42,1))))))))))</f>
        <v>1</v>
      </c>
      <c r="Z210" s="11">
        <f>IF(OR('Used data'!W210="Straight",'Used data'!W210="Irrelevant",'Used data'!X210="Irrelevant",'Used data'!Y210="Irrelevant"),1,1+1.545*1000/32.2*((('Used data'!Y210*3268/3600)/('Used data'!W210/0.306))^2)*('Used data'!X210/1000)/G210)</f>
        <v>1</v>
      </c>
      <c r="AA210" s="11">
        <f>IF(OR('Used data'!W210="Straight",'Used data'!W210="Irrelevant",'Used data'!X210="Irrelevant",'Used data'!Y210="Irrelevant"),1,1+1.961*1000/32.2*((('Used data'!Y210*3268/3600)/('Used data'!W210/0.306))^2)*('Used data'!X210/1000)/G210)</f>
        <v>1</v>
      </c>
      <c r="AB210" s="11">
        <f>IF(OR('Used data'!Z210="Straight",'Used data'!Z210="Irrelevant",'Used data'!AA210="Irrelevant",'Used data'!AB210="Irrelevant"),1,1+1.545*1000/32.2*((('Used data'!AB210*3268/3600)/('Used data'!Z210/0.306))^2)*('Used data'!AA210/1000)/G210)</f>
        <v>1</v>
      </c>
      <c r="AC210" s="11">
        <f>IF(OR('Used data'!Z210="Straight",'Used data'!Z210="Irrelevant",'Used data'!AA210="Irrelevant",'Used data'!AB210="Irrelevant"),1,1+1.961*1000/32.2*((('Used data'!AB210*3268/3600)/('Used data'!Z210/0.306))^2)*('Used data'!AA210/1000)/G210)</f>
        <v>1</v>
      </c>
      <c r="AD210" s="11">
        <f>IF(OR('Used data'!AC210="Irrelevant",'Used data'!AC210="No"),1,IF(AND('Used data'!AC210="Yes",OR('Used data'!Q210&lt;301,'Used data'!S210&lt;301)),1-(0.5*('Used data'!R210+'Used data'!T210)/('Used data'!G210*1000)),IF(AND('Used data'!AC210="Yes",OR('Used data'!Q210&lt;601,'Used data'!S210&lt;601)),1-(0.25*('Used data'!R210+'Used data'!T210)/('Used data'!G210*1000)),1)))</f>
        <v>1</v>
      </c>
      <c r="AE210" s="11">
        <f>IF(OR('Used data'!AC210="Irrelevant",'Used data'!AC210="No"),1,IF(AND('Used data'!AC210="Yes",OR('Used data'!Q210&lt;301,'Used data'!S210&lt;301)),1-(0.4*('Used data'!R210+'Used data'!T210)/('Used data'!G210*1000)),IF(AND('Used data'!AC210="Yes",OR('Used data'!Q210&lt;601,'Used data'!S210&lt;601)),1-(0.2*('Used data'!R210+'Used data'!T210)/('Used data'!G210*1000)),1)))</f>
        <v>1</v>
      </c>
      <c r="AF210" s="11">
        <f>IF('Used data'!AD210="110 kph",0.79,1)</f>
        <v>1</v>
      </c>
      <c r="AG210" s="11">
        <f>IF('Used data'!AD210="110 kph",0.94,1)</f>
        <v>1</v>
      </c>
      <c r="AH210" s="11">
        <f>IF('Used data'!AD210="110 kph",0.66,1)</f>
        <v>1</v>
      </c>
      <c r="AI210" s="11">
        <f>IF('Used data'!AD210="110 kph",0.82,1)</f>
        <v>1</v>
      </c>
      <c r="AJ210" s="11">
        <f>IF(AND('Used data'!AE210="Yes",I210="Entrance merge"),0.65*'Used data'!AF210+1-'Used data'!AF210,1)</f>
        <v>1</v>
      </c>
      <c r="AK210" s="12" t="str">
        <f t="shared" si="21"/>
        <v/>
      </c>
      <c r="AL210" s="12" t="str">
        <f t="shared" si="22"/>
        <v/>
      </c>
      <c r="AM210" s="12" t="str">
        <f t="shared" si="23"/>
        <v/>
      </c>
      <c r="AN210" s="12" t="str">
        <f t="shared" si="24"/>
        <v/>
      </c>
      <c r="AO210" s="12" t="str">
        <f t="shared" si="25"/>
        <v/>
      </c>
      <c r="AP210" s="12" t="str">
        <f t="shared" si="26"/>
        <v/>
      </c>
      <c r="AQ210" s="4" t="str">
        <f t="shared" si="27"/>
        <v/>
      </c>
    </row>
    <row r="211" spans="1:43" x14ac:dyDescent="0.3">
      <c r="A211" s="4" t="str">
        <f>IF('Input data'!A226="","",'Input data'!A226)</f>
        <v/>
      </c>
      <c r="B211" s="4" t="str">
        <f>IF('Input data'!B226="","",'Input data'!B226)</f>
        <v/>
      </c>
      <c r="C211" s="4" t="str">
        <f>IF('Input data'!C226="","",'Input data'!C226)</f>
        <v/>
      </c>
      <c r="D211" s="4" t="str">
        <f>IF('Input data'!D226="","",'Input data'!D226)</f>
        <v/>
      </c>
      <c r="E211" s="4" t="str">
        <f>IF('Input data'!E226="","",'Input data'!E226)</f>
        <v/>
      </c>
      <c r="F211" s="4" t="str">
        <f>IF('Input data'!F226="","",'Input data'!F226)</f>
        <v/>
      </c>
      <c r="G211" s="4">
        <f>IF('Input data'!G226="","",'Input data'!G226)</f>
        <v>0</v>
      </c>
      <c r="H211" s="4" t="str">
        <f>IF('Input data'!H226&gt;0.5,'Input data'!H226,"")</f>
        <v/>
      </c>
      <c r="I211" s="4" t="str">
        <f>IF('Input data'!I226="","",'Input data'!I226)</f>
        <v/>
      </c>
      <c r="J211" s="11">
        <f>IF('Used data'!J211="Irrelevant",1,IF('Used data'!J211&gt;3,1.2,1))</f>
        <v>1</v>
      </c>
      <c r="K211" s="11">
        <f>IF('Used data'!K211="Irrelevant",1,IF(AND(OR(I211="Motorway link",I211="Exit diverge",I211="Entrance merge"),'Used data'!K211&lt;3.5),1+(3.5-'Used data'!K211)*0.12,IF(AND(OR(I211="Exit ramp",I211="Entrance ramp"),'Used data'!K211&lt;3.5),1+(3.5-'Used data'!K211)*0.16,1)))</f>
        <v>1</v>
      </c>
      <c r="L211" s="11">
        <f>IF('Used data'!L211="Irrelevant",1,IF(AND('Used data'!L211="Yes",'Used data'!J211=2),0.6*'Used data'!M211+(1-'Used data'!M211),IF(AND('Used data'!L211="Yes",'Used data'!J211=3),0.7*'Used data'!M211+(1-'Used data'!M211),IF(AND('Used data'!L211="Yes",'Used data'!J211=4),0.76*'Used data'!M211+(1-'Used data'!M211),IF(AND('Used data'!L211="Yes",'Used data'!J211&gt;4.99999999),0.8*'Used data'!M211+(1-'Used data'!M211),1)))))</f>
        <v>1</v>
      </c>
      <c r="M211" s="11">
        <f>IF('Used data'!L211="Irrelevant",1,IF(AND('Used data'!L211="Yes",'Used data'!J211=2),0.8*'Used data'!M211+(1-'Used data'!M211),IF(AND('Used data'!L211="Yes",'Used data'!J211=3),0.85*'Used data'!M211+(1-'Used data'!M211),IF(AND('Used data'!L211="Yes",'Used data'!J211=4),0.88*'Used data'!M211+(1-'Used data'!M211),IF(AND('Used data'!L211="Yes",'Used data'!J211&gt;4.99999999),0.9*'Used data'!M211+(1-'Used data'!M211),1)))))</f>
        <v>1</v>
      </c>
      <c r="N211" s="11">
        <f>IF('Used data'!N211="Irrelevant",1,IF(AND(OR(I211="Motorway link",I211="Exit diverge",I211="Entrance merge"),'Used data'!N211&lt;3),1+(3-'Used data'!N211)*0.09333333,1))</f>
        <v>1</v>
      </c>
      <c r="O211" s="11">
        <f>IF('Used data'!N211="Irrelevant",1,IF(AND(OR(I211="Motorway link",I211="Exit diverge",I211="Entrance merge"),'Used data'!N211&lt;3),1+(3-'Used data'!N211)*0.19666667,1))</f>
        <v>1</v>
      </c>
      <c r="P211" s="11">
        <f>IF('Used data'!O211="Irrelevant",1,IF(AND(OR(I211="Motorway link",I211="Exit diverge",I211="Entrance merge"),'Used data'!O211&lt;3.00000001),1+(0.5-'Used data'!O211)*0.04,IF(AND(OR(I211="Exit ramp",I211="Entrance ramp"),'Used data'!O211&lt;3.00000001),1+(0.5-'Used data'!O211)*0.08,IF(OR(I211="Motorway link",I211="Exit diverge",I211="Entrance merge"),0.9,0.8))))</f>
        <v>1</v>
      </c>
      <c r="Q211" s="11">
        <f>IF('Used data'!P211="Irrelevant",1,IF(AND(OR(I211="Motorway link",I211="Exit diverge",I211="Entrance merge"),'Used data'!P211&lt;11.00000001),1+(5-'Used data'!P211)*0.01,0.94))</f>
        <v>1</v>
      </c>
      <c r="R211" s="11">
        <f>IF(OR('Used data'!Q211="Irrelevant",'Used data'!R211="Irrelevant",'Used data'!Q211="Straight"),1,IF(AND(OR(I211="Motorway link",I211="Exit diverge",I211="Entrance merge"),'Used data'!Q211&lt;4000),(EXP(0.1096*1746.5/'Used data'!Q211)/EXP(0.1096*1746.5/4000))*('Used data'!R211/1000)/G211+(G211-'Used data'!R211/1000)/G211,1))</f>
        <v>1</v>
      </c>
      <c r="S211" s="11">
        <f>IF(OR('Used data'!S211="Irrelevant",'Used data'!T211="Irrelevant",'Used data'!S211="Straight"),1,IF(AND(OR(I211="Motorway link",I211="Exit diverge",I211="Entrance merge"),'Used data'!S211&lt;4000),(EXP(0.1096*1746.5/'Used data'!S211)/EXP(0.1096*1746.5/4000))*('Used data'!T211/1000)/G211+(G211-'Used data'!T211/1000)/G211,1))</f>
        <v>1</v>
      </c>
      <c r="T211" s="11">
        <f>IF('Used data'!U211="Irrelevant",1,IF(AND(OR(I211="Motorway link",I211="Exit diverge",I211="Entrance merge",I211="Exit ramp",I211="Entrance ramp"),'Used data'!U211="Yes"),0.95,1))</f>
        <v>1</v>
      </c>
      <c r="U211" s="11">
        <f>IF('Used data'!U211="Irrelevant",1,IF(AND(OR(I211="Motorway link",I211="Exit diverge",I211="Entrance merge",I211="Exit ramp",I211="Entrance ramp"),'Used data'!U211="Yes"),0.96,1))</f>
        <v>1</v>
      </c>
      <c r="V211" s="11">
        <f>IF('Used data'!U211="Irrelevant",1,IF(AND(OR(I211="Motorway link",I211="Exit diverge",I211="Entrance merge",I211="Exit ramp",I211="Entrance ramp"),'Used data'!U211="Yes"),0.79,1))</f>
        <v>1</v>
      </c>
      <c r="W211" s="11">
        <f>IF('Used data'!U211="Irrelevant",1,IF(AND(OR(I211="Motorway link",I211="Exit diverge",I211="Entrance merge",I211="Exit ramp",I211="Entrance ramp"),'Used data'!U211="Yes"),0.94,1))</f>
        <v>1</v>
      </c>
      <c r="X211" s="11">
        <f>IF('Used data'!U211="Irrelevant",1,IF(AND(OR(I211="Motorway link",I211="Exit diverge",I211="Entrance merge",I211="Exit ramp",I211="Entrance ramp"),'Used data'!U211="Yes"),0.97,1))</f>
        <v>1</v>
      </c>
      <c r="Y211" s="11">
        <f>IF(AND(I211="Exit ramp",'Used data'!V211="2-curved diamond ramp"),1.32,IF(AND(I211="Exit ramp",'Used data'!V211="S-shaped ramp"),2.05,IF(AND(I211="Exit ramp",'Used data'!V211="U-shaped ramp"),4.11,IF(AND(I211="Exit ramp",'Used data'!V211="Flyover hook ramp"),5.15,IF(AND(I211="Exit ramp",'Used data'!V211="Directional ramp"),1.07,IF(AND(I211="Entrance ramp",'Used data'!V211="2-curved diamond ramp"),0.93,IF(AND(I211="Entrance ramp",'Used data'!V211="S-shaped ramp"),2.48,IF(AND(I211="Entrance ramp",'Used data'!V211="U-shaped ramp"),4.15,IF(AND(I211="Entrance ramp",'Used data'!V211="Flyover hook ramp"),5.26,IF(AND(I211="Entrance ramp",'Used data'!V211="Directional ramp"),1.42,1))))))))))</f>
        <v>1</v>
      </c>
      <c r="Z211" s="11">
        <f>IF(OR('Used data'!W211="Straight",'Used data'!W211="Irrelevant",'Used data'!X211="Irrelevant",'Used data'!Y211="Irrelevant"),1,1+1.545*1000/32.2*((('Used data'!Y211*3268/3600)/('Used data'!W211/0.306))^2)*('Used data'!X211/1000)/G211)</f>
        <v>1</v>
      </c>
      <c r="AA211" s="11">
        <f>IF(OR('Used data'!W211="Straight",'Used data'!W211="Irrelevant",'Used data'!X211="Irrelevant",'Used data'!Y211="Irrelevant"),1,1+1.961*1000/32.2*((('Used data'!Y211*3268/3600)/('Used data'!W211/0.306))^2)*('Used data'!X211/1000)/G211)</f>
        <v>1</v>
      </c>
      <c r="AB211" s="11">
        <f>IF(OR('Used data'!Z211="Straight",'Used data'!Z211="Irrelevant",'Used data'!AA211="Irrelevant",'Used data'!AB211="Irrelevant"),1,1+1.545*1000/32.2*((('Used data'!AB211*3268/3600)/('Used data'!Z211/0.306))^2)*('Used data'!AA211/1000)/G211)</f>
        <v>1</v>
      </c>
      <c r="AC211" s="11">
        <f>IF(OR('Used data'!Z211="Straight",'Used data'!Z211="Irrelevant",'Used data'!AA211="Irrelevant",'Used data'!AB211="Irrelevant"),1,1+1.961*1000/32.2*((('Used data'!AB211*3268/3600)/('Used data'!Z211/0.306))^2)*('Used data'!AA211/1000)/G211)</f>
        <v>1</v>
      </c>
      <c r="AD211" s="11">
        <f>IF(OR('Used data'!AC211="Irrelevant",'Used data'!AC211="No"),1,IF(AND('Used data'!AC211="Yes",OR('Used data'!Q211&lt;301,'Used data'!S211&lt;301)),1-(0.5*('Used data'!R211+'Used data'!T211)/('Used data'!G211*1000)),IF(AND('Used data'!AC211="Yes",OR('Used data'!Q211&lt;601,'Used data'!S211&lt;601)),1-(0.25*('Used data'!R211+'Used data'!T211)/('Used data'!G211*1000)),1)))</f>
        <v>1</v>
      </c>
      <c r="AE211" s="11">
        <f>IF(OR('Used data'!AC211="Irrelevant",'Used data'!AC211="No"),1,IF(AND('Used data'!AC211="Yes",OR('Used data'!Q211&lt;301,'Used data'!S211&lt;301)),1-(0.4*('Used data'!R211+'Used data'!T211)/('Used data'!G211*1000)),IF(AND('Used data'!AC211="Yes",OR('Used data'!Q211&lt;601,'Used data'!S211&lt;601)),1-(0.2*('Used data'!R211+'Used data'!T211)/('Used data'!G211*1000)),1)))</f>
        <v>1</v>
      </c>
      <c r="AF211" s="11">
        <f>IF('Used data'!AD211="110 kph",0.79,1)</f>
        <v>1</v>
      </c>
      <c r="AG211" s="11">
        <f>IF('Used data'!AD211="110 kph",0.94,1)</f>
        <v>1</v>
      </c>
      <c r="AH211" s="11">
        <f>IF('Used data'!AD211="110 kph",0.66,1)</f>
        <v>1</v>
      </c>
      <c r="AI211" s="11">
        <f>IF('Used data'!AD211="110 kph",0.82,1)</f>
        <v>1</v>
      </c>
      <c r="AJ211" s="11">
        <f>IF(AND('Used data'!AE211="Yes",I211="Entrance merge"),0.65*'Used data'!AF211+1-'Used data'!AF211,1)</f>
        <v>1</v>
      </c>
      <c r="AK211" s="12" t="str">
        <f t="shared" si="21"/>
        <v/>
      </c>
      <c r="AL211" s="12" t="str">
        <f t="shared" si="22"/>
        <v/>
      </c>
      <c r="AM211" s="12" t="str">
        <f t="shared" si="23"/>
        <v/>
      </c>
      <c r="AN211" s="12" t="str">
        <f t="shared" si="24"/>
        <v/>
      </c>
      <c r="AO211" s="12" t="str">
        <f t="shared" si="25"/>
        <v/>
      </c>
      <c r="AP211" s="12" t="str">
        <f t="shared" si="26"/>
        <v/>
      </c>
      <c r="AQ211" s="4" t="str">
        <f t="shared" si="27"/>
        <v/>
      </c>
    </row>
    <row r="212" spans="1:43" x14ac:dyDescent="0.3">
      <c r="A212" s="4" t="str">
        <f>IF('Input data'!A227="","",'Input data'!A227)</f>
        <v/>
      </c>
      <c r="B212" s="4" t="str">
        <f>IF('Input data'!B227="","",'Input data'!B227)</f>
        <v/>
      </c>
      <c r="C212" s="4" t="str">
        <f>IF('Input data'!C227="","",'Input data'!C227)</f>
        <v/>
      </c>
      <c r="D212" s="4" t="str">
        <f>IF('Input data'!D227="","",'Input data'!D227)</f>
        <v/>
      </c>
      <c r="E212" s="4" t="str">
        <f>IF('Input data'!E227="","",'Input data'!E227)</f>
        <v/>
      </c>
      <c r="F212" s="4" t="str">
        <f>IF('Input data'!F227="","",'Input data'!F227)</f>
        <v/>
      </c>
      <c r="G212" s="4">
        <f>IF('Input data'!G227="","",'Input data'!G227)</f>
        <v>0</v>
      </c>
      <c r="H212" s="4" t="str">
        <f>IF('Input data'!H227&gt;0.5,'Input data'!H227,"")</f>
        <v/>
      </c>
      <c r="I212" s="4" t="str">
        <f>IF('Input data'!I227="","",'Input data'!I227)</f>
        <v/>
      </c>
      <c r="J212" s="11">
        <f>IF('Used data'!J212="Irrelevant",1,IF('Used data'!J212&gt;3,1.2,1))</f>
        <v>1</v>
      </c>
      <c r="K212" s="11">
        <f>IF('Used data'!K212="Irrelevant",1,IF(AND(OR(I212="Motorway link",I212="Exit diverge",I212="Entrance merge"),'Used data'!K212&lt;3.5),1+(3.5-'Used data'!K212)*0.12,IF(AND(OR(I212="Exit ramp",I212="Entrance ramp"),'Used data'!K212&lt;3.5),1+(3.5-'Used data'!K212)*0.16,1)))</f>
        <v>1</v>
      </c>
      <c r="L212" s="11">
        <f>IF('Used data'!L212="Irrelevant",1,IF(AND('Used data'!L212="Yes",'Used data'!J212=2),0.6*'Used data'!M212+(1-'Used data'!M212),IF(AND('Used data'!L212="Yes",'Used data'!J212=3),0.7*'Used data'!M212+(1-'Used data'!M212),IF(AND('Used data'!L212="Yes",'Used data'!J212=4),0.76*'Used data'!M212+(1-'Used data'!M212),IF(AND('Used data'!L212="Yes",'Used data'!J212&gt;4.99999999),0.8*'Used data'!M212+(1-'Used data'!M212),1)))))</f>
        <v>1</v>
      </c>
      <c r="M212" s="11">
        <f>IF('Used data'!L212="Irrelevant",1,IF(AND('Used data'!L212="Yes",'Used data'!J212=2),0.8*'Used data'!M212+(1-'Used data'!M212),IF(AND('Used data'!L212="Yes",'Used data'!J212=3),0.85*'Used data'!M212+(1-'Used data'!M212),IF(AND('Used data'!L212="Yes",'Used data'!J212=4),0.88*'Used data'!M212+(1-'Used data'!M212),IF(AND('Used data'!L212="Yes",'Used data'!J212&gt;4.99999999),0.9*'Used data'!M212+(1-'Used data'!M212),1)))))</f>
        <v>1</v>
      </c>
      <c r="N212" s="11">
        <f>IF('Used data'!N212="Irrelevant",1,IF(AND(OR(I212="Motorway link",I212="Exit diverge",I212="Entrance merge"),'Used data'!N212&lt;3),1+(3-'Used data'!N212)*0.09333333,1))</f>
        <v>1</v>
      </c>
      <c r="O212" s="11">
        <f>IF('Used data'!N212="Irrelevant",1,IF(AND(OR(I212="Motorway link",I212="Exit diverge",I212="Entrance merge"),'Used data'!N212&lt;3),1+(3-'Used data'!N212)*0.19666667,1))</f>
        <v>1</v>
      </c>
      <c r="P212" s="11">
        <f>IF('Used data'!O212="Irrelevant",1,IF(AND(OR(I212="Motorway link",I212="Exit diverge",I212="Entrance merge"),'Used data'!O212&lt;3.00000001),1+(0.5-'Used data'!O212)*0.04,IF(AND(OR(I212="Exit ramp",I212="Entrance ramp"),'Used data'!O212&lt;3.00000001),1+(0.5-'Used data'!O212)*0.08,IF(OR(I212="Motorway link",I212="Exit diverge",I212="Entrance merge"),0.9,0.8))))</f>
        <v>1</v>
      </c>
      <c r="Q212" s="11">
        <f>IF('Used data'!P212="Irrelevant",1,IF(AND(OR(I212="Motorway link",I212="Exit diverge",I212="Entrance merge"),'Used data'!P212&lt;11.00000001),1+(5-'Used data'!P212)*0.01,0.94))</f>
        <v>1</v>
      </c>
      <c r="R212" s="11">
        <f>IF(OR('Used data'!Q212="Irrelevant",'Used data'!R212="Irrelevant",'Used data'!Q212="Straight"),1,IF(AND(OR(I212="Motorway link",I212="Exit diverge",I212="Entrance merge"),'Used data'!Q212&lt;4000),(EXP(0.1096*1746.5/'Used data'!Q212)/EXP(0.1096*1746.5/4000))*('Used data'!R212/1000)/G212+(G212-'Used data'!R212/1000)/G212,1))</f>
        <v>1</v>
      </c>
      <c r="S212" s="11">
        <f>IF(OR('Used data'!S212="Irrelevant",'Used data'!T212="Irrelevant",'Used data'!S212="Straight"),1,IF(AND(OR(I212="Motorway link",I212="Exit diverge",I212="Entrance merge"),'Used data'!S212&lt;4000),(EXP(0.1096*1746.5/'Used data'!S212)/EXP(0.1096*1746.5/4000))*('Used data'!T212/1000)/G212+(G212-'Used data'!T212/1000)/G212,1))</f>
        <v>1</v>
      </c>
      <c r="T212" s="11">
        <f>IF('Used data'!U212="Irrelevant",1,IF(AND(OR(I212="Motorway link",I212="Exit diverge",I212="Entrance merge",I212="Exit ramp",I212="Entrance ramp"),'Used data'!U212="Yes"),0.95,1))</f>
        <v>1</v>
      </c>
      <c r="U212" s="11">
        <f>IF('Used data'!U212="Irrelevant",1,IF(AND(OR(I212="Motorway link",I212="Exit diverge",I212="Entrance merge",I212="Exit ramp",I212="Entrance ramp"),'Used data'!U212="Yes"),0.96,1))</f>
        <v>1</v>
      </c>
      <c r="V212" s="11">
        <f>IF('Used data'!U212="Irrelevant",1,IF(AND(OR(I212="Motorway link",I212="Exit diverge",I212="Entrance merge",I212="Exit ramp",I212="Entrance ramp"),'Used data'!U212="Yes"),0.79,1))</f>
        <v>1</v>
      </c>
      <c r="W212" s="11">
        <f>IF('Used data'!U212="Irrelevant",1,IF(AND(OR(I212="Motorway link",I212="Exit diverge",I212="Entrance merge",I212="Exit ramp",I212="Entrance ramp"),'Used data'!U212="Yes"),0.94,1))</f>
        <v>1</v>
      </c>
      <c r="X212" s="11">
        <f>IF('Used data'!U212="Irrelevant",1,IF(AND(OR(I212="Motorway link",I212="Exit diverge",I212="Entrance merge",I212="Exit ramp",I212="Entrance ramp"),'Used data'!U212="Yes"),0.97,1))</f>
        <v>1</v>
      </c>
      <c r="Y212" s="11">
        <f>IF(AND(I212="Exit ramp",'Used data'!V212="2-curved diamond ramp"),1.32,IF(AND(I212="Exit ramp",'Used data'!V212="S-shaped ramp"),2.05,IF(AND(I212="Exit ramp",'Used data'!V212="U-shaped ramp"),4.11,IF(AND(I212="Exit ramp",'Used data'!V212="Flyover hook ramp"),5.15,IF(AND(I212="Exit ramp",'Used data'!V212="Directional ramp"),1.07,IF(AND(I212="Entrance ramp",'Used data'!V212="2-curved diamond ramp"),0.93,IF(AND(I212="Entrance ramp",'Used data'!V212="S-shaped ramp"),2.48,IF(AND(I212="Entrance ramp",'Used data'!V212="U-shaped ramp"),4.15,IF(AND(I212="Entrance ramp",'Used data'!V212="Flyover hook ramp"),5.26,IF(AND(I212="Entrance ramp",'Used data'!V212="Directional ramp"),1.42,1))))))))))</f>
        <v>1</v>
      </c>
      <c r="Z212" s="11">
        <f>IF(OR('Used data'!W212="Straight",'Used data'!W212="Irrelevant",'Used data'!X212="Irrelevant",'Used data'!Y212="Irrelevant"),1,1+1.545*1000/32.2*((('Used data'!Y212*3268/3600)/('Used data'!W212/0.306))^2)*('Used data'!X212/1000)/G212)</f>
        <v>1</v>
      </c>
      <c r="AA212" s="11">
        <f>IF(OR('Used data'!W212="Straight",'Used data'!W212="Irrelevant",'Used data'!X212="Irrelevant",'Used data'!Y212="Irrelevant"),1,1+1.961*1000/32.2*((('Used data'!Y212*3268/3600)/('Used data'!W212/0.306))^2)*('Used data'!X212/1000)/G212)</f>
        <v>1</v>
      </c>
      <c r="AB212" s="11">
        <f>IF(OR('Used data'!Z212="Straight",'Used data'!Z212="Irrelevant",'Used data'!AA212="Irrelevant",'Used data'!AB212="Irrelevant"),1,1+1.545*1000/32.2*((('Used data'!AB212*3268/3600)/('Used data'!Z212/0.306))^2)*('Used data'!AA212/1000)/G212)</f>
        <v>1</v>
      </c>
      <c r="AC212" s="11">
        <f>IF(OR('Used data'!Z212="Straight",'Used data'!Z212="Irrelevant",'Used data'!AA212="Irrelevant",'Used data'!AB212="Irrelevant"),1,1+1.961*1000/32.2*((('Used data'!AB212*3268/3600)/('Used data'!Z212/0.306))^2)*('Used data'!AA212/1000)/G212)</f>
        <v>1</v>
      </c>
      <c r="AD212" s="11">
        <f>IF(OR('Used data'!AC212="Irrelevant",'Used data'!AC212="No"),1,IF(AND('Used data'!AC212="Yes",OR('Used data'!Q212&lt;301,'Used data'!S212&lt;301)),1-(0.5*('Used data'!R212+'Used data'!T212)/('Used data'!G212*1000)),IF(AND('Used data'!AC212="Yes",OR('Used data'!Q212&lt;601,'Used data'!S212&lt;601)),1-(0.25*('Used data'!R212+'Used data'!T212)/('Used data'!G212*1000)),1)))</f>
        <v>1</v>
      </c>
      <c r="AE212" s="11">
        <f>IF(OR('Used data'!AC212="Irrelevant",'Used data'!AC212="No"),1,IF(AND('Used data'!AC212="Yes",OR('Used data'!Q212&lt;301,'Used data'!S212&lt;301)),1-(0.4*('Used data'!R212+'Used data'!T212)/('Used data'!G212*1000)),IF(AND('Used data'!AC212="Yes",OR('Used data'!Q212&lt;601,'Used data'!S212&lt;601)),1-(0.2*('Used data'!R212+'Used data'!T212)/('Used data'!G212*1000)),1)))</f>
        <v>1</v>
      </c>
      <c r="AF212" s="11">
        <f>IF('Used data'!AD212="110 kph",0.79,1)</f>
        <v>1</v>
      </c>
      <c r="AG212" s="11">
        <f>IF('Used data'!AD212="110 kph",0.94,1)</f>
        <v>1</v>
      </c>
      <c r="AH212" s="11">
        <f>IF('Used data'!AD212="110 kph",0.66,1)</f>
        <v>1</v>
      </c>
      <c r="AI212" s="11">
        <f>IF('Used data'!AD212="110 kph",0.82,1)</f>
        <v>1</v>
      </c>
      <c r="AJ212" s="11">
        <f>IF(AND('Used data'!AE212="Yes",I212="Entrance merge"),0.65*'Used data'!AF212+1-'Used data'!AF212,1)</f>
        <v>1</v>
      </c>
      <c r="AK212" s="12" t="str">
        <f t="shared" si="21"/>
        <v/>
      </c>
      <c r="AL212" s="12" t="str">
        <f t="shared" si="22"/>
        <v/>
      </c>
      <c r="AM212" s="12" t="str">
        <f t="shared" si="23"/>
        <v/>
      </c>
      <c r="AN212" s="12" t="str">
        <f t="shared" si="24"/>
        <v/>
      </c>
      <c r="AO212" s="12" t="str">
        <f t="shared" si="25"/>
        <v/>
      </c>
      <c r="AP212" s="12" t="str">
        <f t="shared" si="26"/>
        <v/>
      </c>
      <c r="AQ212" s="4" t="str">
        <f t="shared" si="27"/>
        <v/>
      </c>
    </row>
    <row r="213" spans="1:43" x14ac:dyDescent="0.3">
      <c r="A213" s="4" t="str">
        <f>IF('Input data'!A228="","",'Input data'!A228)</f>
        <v/>
      </c>
      <c r="B213" s="4" t="str">
        <f>IF('Input data'!B228="","",'Input data'!B228)</f>
        <v/>
      </c>
      <c r="C213" s="4" t="str">
        <f>IF('Input data'!C228="","",'Input data'!C228)</f>
        <v/>
      </c>
      <c r="D213" s="4" t="str">
        <f>IF('Input data'!D228="","",'Input data'!D228)</f>
        <v/>
      </c>
      <c r="E213" s="4" t="str">
        <f>IF('Input data'!E228="","",'Input data'!E228)</f>
        <v/>
      </c>
      <c r="F213" s="4" t="str">
        <f>IF('Input data'!F228="","",'Input data'!F228)</f>
        <v/>
      </c>
      <c r="G213" s="4">
        <f>IF('Input data'!G228="","",'Input data'!G228)</f>
        <v>0</v>
      </c>
      <c r="H213" s="4" t="str">
        <f>IF('Input data'!H228&gt;0.5,'Input data'!H228,"")</f>
        <v/>
      </c>
      <c r="I213" s="4" t="str">
        <f>IF('Input data'!I228="","",'Input data'!I228)</f>
        <v/>
      </c>
      <c r="J213" s="11">
        <f>IF('Used data'!J213="Irrelevant",1,IF('Used data'!J213&gt;3,1.2,1))</f>
        <v>1</v>
      </c>
      <c r="K213" s="11">
        <f>IF('Used data'!K213="Irrelevant",1,IF(AND(OR(I213="Motorway link",I213="Exit diverge",I213="Entrance merge"),'Used data'!K213&lt;3.5),1+(3.5-'Used data'!K213)*0.12,IF(AND(OR(I213="Exit ramp",I213="Entrance ramp"),'Used data'!K213&lt;3.5),1+(3.5-'Used data'!K213)*0.16,1)))</f>
        <v>1</v>
      </c>
      <c r="L213" s="11">
        <f>IF('Used data'!L213="Irrelevant",1,IF(AND('Used data'!L213="Yes",'Used data'!J213=2),0.6*'Used data'!M213+(1-'Used data'!M213),IF(AND('Used data'!L213="Yes",'Used data'!J213=3),0.7*'Used data'!M213+(1-'Used data'!M213),IF(AND('Used data'!L213="Yes",'Used data'!J213=4),0.76*'Used data'!M213+(1-'Used data'!M213),IF(AND('Used data'!L213="Yes",'Used data'!J213&gt;4.99999999),0.8*'Used data'!M213+(1-'Used data'!M213),1)))))</f>
        <v>1</v>
      </c>
      <c r="M213" s="11">
        <f>IF('Used data'!L213="Irrelevant",1,IF(AND('Used data'!L213="Yes",'Used data'!J213=2),0.8*'Used data'!M213+(1-'Used data'!M213),IF(AND('Used data'!L213="Yes",'Used data'!J213=3),0.85*'Used data'!M213+(1-'Used data'!M213),IF(AND('Used data'!L213="Yes",'Used data'!J213=4),0.88*'Used data'!M213+(1-'Used data'!M213),IF(AND('Used data'!L213="Yes",'Used data'!J213&gt;4.99999999),0.9*'Used data'!M213+(1-'Used data'!M213),1)))))</f>
        <v>1</v>
      </c>
      <c r="N213" s="11">
        <f>IF('Used data'!N213="Irrelevant",1,IF(AND(OR(I213="Motorway link",I213="Exit diverge",I213="Entrance merge"),'Used data'!N213&lt;3),1+(3-'Used data'!N213)*0.09333333,1))</f>
        <v>1</v>
      </c>
      <c r="O213" s="11">
        <f>IF('Used data'!N213="Irrelevant",1,IF(AND(OR(I213="Motorway link",I213="Exit diverge",I213="Entrance merge"),'Used data'!N213&lt;3),1+(3-'Used data'!N213)*0.19666667,1))</f>
        <v>1</v>
      </c>
      <c r="P213" s="11">
        <f>IF('Used data'!O213="Irrelevant",1,IF(AND(OR(I213="Motorway link",I213="Exit diverge",I213="Entrance merge"),'Used data'!O213&lt;3.00000001),1+(0.5-'Used data'!O213)*0.04,IF(AND(OR(I213="Exit ramp",I213="Entrance ramp"),'Used data'!O213&lt;3.00000001),1+(0.5-'Used data'!O213)*0.08,IF(OR(I213="Motorway link",I213="Exit diverge",I213="Entrance merge"),0.9,0.8))))</f>
        <v>1</v>
      </c>
      <c r="Q213" s="11">
        <f>IF('Used data'!P213="Irrelevant",1,IF(AND(OR(I213="Motorway link",I213="Exit diverge",I213="Entrance merge"),'Used data'!P213&lt;11.00000001),1+(5-'Used data'!P213)*0.01,0.94))</f>
        <v>1</v>
      </c>
      <c r="R213" s="11">
        <f>IF(OR('Used data'!Q213="Irrelevant",'Used data'!R213="Irrelevant",'Used data'!Q213="Straight"),1,IF(AND(OR(I213="Motorway link",I213="Exit diverge",I213="Entrance merge"),'Used data'!Q213&lt;4000),(EXP(0.1096*1746.5/'Used data'!Q213)/EXP(0.1096*1746.5/4000))*('Used data'!R213/1000)/G213+(G213-'Used data'!R213/1000)/G213,1))</f>
        <v>1</v>
      </c>
      <c r="S213" s="11">
        <f>IF(OR('Used data'!S213="Irrelevant",'Used data'!T213="Irrelevant",'Used data'!S213="Straight"),1,IF(AND(OR(I213="Motorway link",I213="Exit diverge",I213="Entrance merge"),'Used data'!S213&lt;4000),(EXP(0.1096*1746.5/'Used data'!S213)/EXP(0.1096*1746.5/4000))*('Used data'!T213/1000)/G213+(G213-'Used data'!T213/1000)/G213,1))</f>
        <v>1</v>
      </c>
      <c r="T213" s="11">
        <f>IF('Used data'!U213="Irrelevant",1,IF(AND(OR(I213="Motorway link",I213="Exit diverge",I213="Entrance merge",I213="Exit ramp",I213="Entrance ramp"),'Used data'!U213="Yes"),0.95,1))</f>
        <v>1</v>
      </c>
      <c r="U213" s="11">
        <f>IF('Used data'!U213="Irrelevant",1,IF(AND(OR(I213="Motorway link",I213="Exit diverge",I213="Entrance merge",I213="Exit ramp",I213="Entrance ramp"),'Used data'!U213="Yes"),0.96,1))</f>
        <v>1</v>
      </c>
      <c r="V213" s="11">
        <f>IF('Used data'!U213="Irrelevant",1,IF(AND(OR(I213="Motorway link",I213="Exit diverge",I213="Entrance merge",I213="Exit ramp",I213="Entrance ramp"),'Used data'!U213="Yes"),0.79,1))</f>
        <v>1</v>
      </c>
      <c r="W213" s="11">
        <f>IF('Used data'!U213="Irrelevant",1,IF(AND(OR(I213="Motorway link",I213="Exit diverge",I213="Entrance merge",I213="Exit ramp",I213="Entrance ramp"),'Used data'!U213="Yes"),0.94,1))</f>
        <v>1</v>
      </c>
      <c r="X213" s="11">
        <f>IF('Used data'!U213="Irrelevant",1,IF(AND(OR(I213="Motorway link",I213="Exit diverge",I213="Entrance merge",I213="Exit ramp",I213="Entrance ramp"),'Used data'!U213="Yes"),0.97,1))</f>
        <v>1</v>
      </c>
      <c r="Y213" s="11">
        <f>IF(AND(I213="Exit ramp",'Used data'!V213="2-curved diamond ramp"),1.32,IF(AND(I213="Exit ramp",'Used data'!V213="S-shaped ramp"),2.05,IF(AND(I213="Exit ramp",'Used data'!V213="U-shaped ramp"),4.11,IF(AND(I213="Exit ramp",'Used data'!V213="Flyover hook ramp"),5.15,IF(AND(I213="Exit ramp",'Used data'!V213="Directional ramp"),1.07,IF(AND(I213="Entrance ramp",'Used data'!V213="2-curved diamond ramp"),0.93,IF(AND(I213="Entrance ramp",'Used data'!V213="S-shaped ramp"),2.48,IF(AND(I213="Entrance ramp",'Used data'!V213="U-shaped ramp"),4.15,IF(AND(I213="Entrance ramp",'Used data'!V213="Flyover hook ramp"),5.26,IF(AND(I213="Entrance ramp",'Used data'!V213="Directional ramp"),1.42,1))))))))))</f>
        <v>1</v>
      </c>
      <c r="Z213" s="11">
        <f>IF(OR('Used data'!W213="Straight",'Used data'!W213="Irrelevant",'Used data'!X213="Irrelevant",'Used data'!Y213="Irrelevant"),1,1+1.545*1000/32.2*((('Used data'!Y213*3268/3600)/('Used data'!W213/0.306))^2)*('Used data'!X213/1000)/G213)</f>
        <v>1</v>
      </c>
      <c r="AA213" s="11">
        <f>IF(OR('Used data'!W213="Straight",'Used data'!W213="Irrelevant",'Used data'!X213="Irrelevant",'Used data'!Y213="Irrelevant"),1,1+1.961*1000/32.2*((('Used data'!Y213*3268/3600)/('Used data'!W213/0.306))^2)*('Used data'!X213/1000)/G213)</f>
        <v>1</v>
      </c>
      <c r="AB213" s="11">
        <f>IF(OR('Used data'!Z213="Straight",'Used data'!Z213="Irrelevant",'Used data'!AA213="Irrelevant",'Used data'!AB213="Irrelevant"),1,1+1.545*1000/32.2*((('Used data'!AB213*3268/3600)/('Used data'!Z213/0.306))^2)*('Used data'!AA213/1000)/G213)</f>
        <v>1</v>
      </c>
      <c r="AC213" s="11">
        <f>IF(OR('Used data'!Z213="Straight",'Used data'!Z213="Irrelevant",'Used data'!AA213="Irrelevant",'Used data'!AB213="Irrelevant"),1,1+1.961*1000/32.2*((('Used data'!AB213*3268/3600)/('Used data'!Z213/0.306))^2)*('Used data'!AA213/1000)/G213)</f>
        <v>1</v>
      </c>
      <c r="AD213" s="11">
        <f>IF(OR('Used data'!AC213="Irrelevant",'Used data'!AC213="No"),1,IF(AND('Used data'!AC213="Yes",OR('Used data'!Q213&lt;301,'Used data'!S213&lt;301)),1-(0.5*('Used data'!R213+'Used data'!T213)/('Used data'!G213*1000)),IF(AND('Used data'!AC213="Yes",OR('Used data'!Q213&lt;601,'Used data'!S213&lt;601)),1-(0.25*('Used data'!R213+'Used data'!T213)/('Used data'!G213*1000)),1)))</f>
        <v>1</v>
      </c>
      <c r="AE213" s="11">
        <f>IF(OR('Used data'!AC213="Irrelevant",'Used data'!AC213="No"),1,IF(AND('Used data'!AC213="Yes",OR('Used data'!Q213&lt;301,'Used data'!S213&lt;301)),1-(0.4*('Used data'!R213+'Used data'!T213)/('Used data'!G213*1000)),IF(AND('Used data'!AC213="Yes",OR('Used data'!Q213&lt;601,'Used data'!S213&lt;601)),1-(0.2*('Used data'!R213+'Used data'!T213)/('Used data'!G213*1000)),1)))</f>
        <v>1</v>
      </c>
      <c r="AF213" s="11">
        <f>IF('Used data'!AD213="110 kph",0.79,1)</f>
        <v>1</v>
      </c>
      <c r="AG213" s="11">
        <f>IF('Used data'!AD213="110 kph",0.94,1)</f>
        <v>1</v>
      </c>
      <c r="AH213" s="11">
        <f>IF('Used data'!AD213="110 kph",0.66,1)</f>
        <v>1</v>
      </c>
      <c r="AI213" s="11">
        <f>IF('Used data'!AD213="110 kph",0.82,1)</f>
        <v>1</v>
      </c>
      <c r="AJ213" s="11">
        <f>IF(AND('Used data'!AE213="Yes",I213="Entrance merge"),0.65*'Used data'!AF213+1-'Used data'!AF213,1)</f>
        <v>1</v>
      </c>
      <c r="AK213" s="12" t="str">
        <f t="shared" si="21"/>
        <v/>
      </c>
      <c r="AL213" s="12" t="str">
        <f t="shared" si="22"/>
        <v/>
      </c>
      <c r="AM213" s="12" t="str">
        <f t="shared" si="23"/>
        <v/>
      </c>
      <c r="AN213" s="12" t="str">
        <f t="shared" si="24"/>
        <v/>
      </c>
      <c r="AO213" s="12" t="str">
        <f t="shared" si="25"/>
        <v/>
      </c>
      <c r="AP213" s="12" t="str">
        <f t="shared" si="26"/>
        <v/>
      </c>
      <c r="AQ213" s="4" t="str">
        <f t="shared" si="27"/>
        <v/>
      </c>
    </row>
    <row r="214" spans="1:43" x14ac:dyDescent="0.3">
      <c r="A214" s="4" t="str">
        <f>IF('Input data'!A229="","",'Input data'!A229)</f>
        <v/>
      </c>
      <c r="B214" s="4" t="str">
        <f>IF('Input data'!B229="","",'Input data'!B229)</f>
        <v/>
      </c>
      <c r="C214" s="4" t="str">
        <f>IF('Input data'!C229="","",'Input data'!C229)</f>
        <v/>
      </c>
      <c r="D214" s="4" t="str">
        <f>IF('Input data'!D229="","",'Input data'!D229)</f>
        <v/>
      </c>
      <c r="E214" s="4" t="str">
        <f>IF('Input data'!E229="","",'Input data'!E229)</f>
        <v/>
      </c>
      <c r="F214" s="4" t="str">
        <f>IF('Input data'!F229="","",'Input data'!F229)</f>
        <v/>
      </c>
      <c r="G214" s="4">
        <f>IF('Input data'!G229="","",'Input data'!G229)</f>
        <v>0</v>
      </c>
      <c r="H214" s="4" t="str">
        <f>IF('Input data'!H229&gt;0.5,'Input data'!H229,"")</f>
        <v/>
      </c>
      <c r="I214" s="4" t="str">
        <f>IF('Input data'!I229="","",'Input data'!I229)</f>
        <v/>
      </c>
      <c r="J214" s="11">
        <f>IF('Used data'!J214="Irrelevant",1,IF('Used data'!J214&gt;3,1.2,1))</f>
        <v>1</v>
      </c>
      <c r="K214" s="11">
        <f>IF('Used data'!K214="Irrelevant",1,IF(AND(OR(I214="Motorway link",I214="Exit diverge",I214="Entrance merge"),'Used data'!K214&lt;3.5),1+(3.5-'Used data'!K214)*0.12,IF(AND(OR(I214="Exit ramp",I214="Entrance ramp"),'Used data'!K214&lt;3.5),1+(3.5-'Used data'!K214)*0.16,1)))</f>
        <v>1</v>
      </c>
      <c r="L214" s="11">
        <f>IF('Used data'!L214="Irrelevant",1,IF(AND('Used data'!L214="Yes",'Used data'!J214=2),0.6*'Used data'!M214+(1-'Used data'!M214),IF(AND('Used data'!L214="Yes",'Used data'!J214=3),0.7*'Used data'!M214+(1-'Used data'!M214),IF(AND('Used data'!L214="Yes",'Used data'!J214=4),0.76*'Used data'!M214+(1-'Used data'!M214),IF(AND('Used data'!L214="Yes",'Used data'!J214&gt;4.99999999),0.8*'Used data'!M214+(1-'Used data'!M214),1)))))</f>
        <v>1</v>
      </c>
      <c r="M214" s="11">
        <f>IF('Used data'!L214="Irrelevant",1,IF(AND('Used data'!L214="Yes",'Used data'!J214=2),0.8*'Used data'!M214+(1-'Used data'!M214),IF(AND('Used data'!L214="Yes",'Used data'!J214=3),0.85*'Used data'!M214+(1-'Used data'!M214),IF(AND('Used data'!L214="Yes",'Used data'!J214=4),0.88*'Used data'!M214+(1-'Used data'!M214),IF(AND('Used data'!L214="Yes",'Used data'!J214&gt;4.99999999),0.9*'Used data'!M214+(1-'Used data'!M214),1)))))</f>
        <v>1</v>
      </c>
      <c r="N214" s="11">
        <f>IF('Used data'!N214="Irrelevant",1,IF(AND(OR(I214="Motorway link",I214="Exit diverge",I214="Entrance merge"),'Used data'!N214&lt;3),1+(3-'Used data'!N214)*0.09333333,1))</f>
        <v>1</v>
      </c>
      <c r="O214" s="11">
        <f>IF('Used data'!N214="Irrelevant",1,IF(AND(OR(I214="Motorway link",I214="Exit diverge",I214="Entrance merge"),'Used data'!N214&lt;3),1+(3-'Used data'!N214)*0.19666667,1))</f>
        <v>1</v>
      </c>
      <c r="P214" s="11">
        <f>IF('Used data'!O214="Irrelevant",1,IF(AND(OR(I214="Motorway link",I214="Exit diverge",I214="Entrance merge"),'Used data'!O214&lt;3.00000001),1+(0.5-'Used data'!O214)*0.04,IF(AND(OR(I214="Exit ramp",I214="Entrance ramp"),'Used data'!O214&lt;3.00000001),1+(0.5-'Used data'!O214)*0.08,IF(OR(I214="Motorway link",I214="Exit diverge",I214="Entrance merge"),0.9,0.8))))</f>
        <v>1</v>
      </c>
      <c r="Q214" s="11">
        <f>IF('Used data'!P214="Irrelevant",1,IF(AND(OR(I214="Motorway link",I214="Exit diverge",I214="Entrance merge"),'Used data'!P214&lt;11.00000001),1+(5-'Used data'!P214)*0.01,0.94))</f>
        <v>1</v>
      </c>
      <c r="R214" s="11">
        <f>IF(OR('Used data'!Q214="Irrelevant",'Used data'!R214="Irrelevant",'Used data'!Q214="Straight"),1,IF(AND(OR(I214="Motorway link",I214="Exit diverge",I214="Entrance merge"),'Used data'!Q214&lt;4000),(EXP(0.1096*1746.5/'Used data'!Q214)/EXP(0.1096*1746.5/4000))*('Used data'!R214/1000)/G214+(G214-'Used data'!R214/1000)/G214,1))</f>
        <v>1</v>
      </c>
      <c r="S214" s="11">
        <f>IF(OR('Used data'!S214="Irrelevant",'Used data'!T214="Irrelevant",'Used data'!S214="Straight"),1,IF(AND(OR(I214="Motorway link",I214="Exit diverge",I214="Entrance merge"),'Used data'!S214&lt;4000),(EXP(0.1096*1746.5/'Used data'!S214)/EXP(0.1096*1746.5/4000))*('Used data'!T214/1000)/G214+(G214-'Used data'!T214/1000)/G214,1))</f>
        <v>1</v>
      </c>
      <c r="T214" s="11">
        <f>IF('Used data'!U214="Irrelevant",1,IF(AND(OR(I214="Motorway link",I214="Exit diverge",I214="Entrance merge",I214="Exit ramp",I214="Entrance ramp"),'Used data'!U214="Yes"),0.95,1))</f>
        <v>1</v>
      </c>
      <c r="U214" s="11">
        <f>IF('Used data'!U214="Irrelevant",1,IF(AND(OR(I214="Motorway link",I214="Exit diverge",I214="Entrance merge",I214="Exit ramp",I214="Entrance ramp"),'Used data'!U214="Yes"),0.96,1))</f>
        <v>1</v>
      </c>
      <c r="V214" s="11">
        <f>IF('Used data'!U214="Irrelevant",1,IF(AND(OR(I214="Motorway link",I214="Exit diverge",I214="Entrance merge",I214="Exit ramp",I214="Entrance ramp"),'Used data'!U214="Yes"),0.79,1))</f>
        <v>1</v>
      </c>
      <c r="W214" s="11">
        <f>IF('Used data'!U214="Irrelevant",1,IF(AND(OR(I214="Motorway link",I214="Exit diverge",I214="Entrance merge",I214="Exit ramp",I214="Entrance ramp"),'Used data'!U214="Yes"),0.94,1))</f>
        <v>1</v>
      </c>
      <c r="X214" s="11">
        <f>IF('Used data'!U214="Irrelevant",1,IF(AND(OR(I214="Motorway link",I214="Exit diverge",I214="Entrance merge",I214="Exit ramp",I214="Entrance ramp"),'Used data'!U214="Yes"),0.97,1))</f>
        <v>1</v>
      </c>
      <c r="Y214" s="11">
        <f>IF(AND(I214="Exit ramp",'Used data'!V214="2-curved diamond ramp"),1.32,IF(AND(I214="Exit ramp",'Used data'!V214="S-shaped ramp"),2.05,IF(AND(I214="Exit ramp",'Used data'!V214="U-shaped ramp"),4.11,IF(AND(I214="Exit ramp",'Used data'!V214="Flyover hook ramp"),5.15,IF(AND(I214="Exit ramp",'Used data'!V214="Directional ramp"),1.07,IF(AND(I214="Entrance ramp",'Used data'!V214="2-curved diamond ramp"),0.93,IF(AND(I214="Entrance ramp",'Used data'!V214="S-shaped ramp"),2.48,IF(AND(I214="Entrance ramp",'Used data'!V214="U-shaped ramp"),4.15,IF(AND(I214="Entrance ramp",'Used data'!V214="Flyover hook ramp"),5.26,IF(AND(I214="Entrance ramp",'Used data'!V214="Directional ramp"),1.42,1))))))))))</f>
        <v>1</v>
      </c>
      <c r="Z214" s="11">
        <f>IF(OR('Used data'!W214="Straight",'Used data'!W214="Irrelevant",'Used data'!X214="Irrelevant",'Used data'!Y214="Irrelevant"),1,1+1.545*1000/32.2*((('Used data'!Y214*3268/3600)/('Used data'!W214/0.306))^2)*('Used data'!X214/1000)/G214)</f>
        <v>1</v>
      </c>
      <c r="AA214" s="11">
        <f>IF(OR('Used data'!W214="Straight",'Used data'!W214="Irrelevant",'Used data'!X214="Irrelevant",'Used data'!Y214="Irrelevant"),1,1+1.961*1000/32.2*((('Used data'!Y214*3268/3600)/('Used data'!W214/0.306))^2)*('Used data'!X214/1000)/G214)</f>
        <v>1</v>
      </c>
      <c r="AB214" s="11">
        <f>IF(OR('Used data'!Z214="Straight",'Used data'!Z214="Irrelevant",'Used data'!AA214="Irrelevant",'Used data'!AB214="Irrelevant"),1,1+1.545*1000/32.2*((('Used data'!AB214*3268/3600)/('Used data'!Z214/0.306))^2)*('Used data'!AA214/1000)/G214)</f>
        <v>1</v>
      </c>
      <c r="AC214" s="11">
        <f>IF(OR('Used data'!Z214="Straight",'Used data'!Z214="Irrelevant",'Used data'!AA214="Irrelevant",'Used data'!AB214="Irrelevant"),1,1+1.961*1000/32.2*((('Used data'!AB214*3268/3600)/('Used data'!Z214/0.306))^2)*('Used data'!AA214/1000)/G214)</f>
        <v>1</v>
      </c>
      <c r="AD214" s="11">
        <f>IF(OR('Used data'!AC214="Irrelevant",'Used data'!AC214="No"),1,IF(AND('Used data'!AC214="Yes",OR('Used data'!Q214&lt;301,'Used data'!S214&lt;301)),1-(0.5*('Used data'!R214+'Used data'!T214)/('Used data'!G214*1000)),IF(AND('Used data'!AC214="Yes",OR('Used data'!Q214&lt;601,'Used data'!S214&lt;601)),1-(0.25*('Used data'!R214+'Used data'!T214)/('Used data'!G214*1000)),1)))</f>
        <v>1</v>
      </c>
      <c r="AE214" s="11">
        <f>IF(OR('Used data'!AC214="Irrelevant",'Used data'!AC214="No"),1,IF(AND('Used data'!AC214="Yes",OR('Used data'!Q214&lt;301,'Used data'!S214&lt;301)),1-(0.4*('Used data'!R214+'Used data'!T214)/('Used data'!G214*1000)),IF(AND('Used data'!AC214="Yes",OR('Used data'!Q214&lt;601,'Used data'!S214&lt;601)),1-(0.2*('Used data'!R214+'Used data'!T214)/('Used data'!G214*1000)),1)))</f>
        <v>1</v>
      </c>
      <c r="AF214" s="11">
        <f>IF('Used data'!AD214="110 kph",0.79,1)</f>
        <v>1</v>
      </c>
      <c r="AG214" s="11">
        <f>IF('Used data'!AD214="110 kph",0.94,1)</f>
        <v>1</v>
      </c>
      <c r="AH214" s="11">
        <f>IF('Used data'!AD214="110 kph",0.66,1)</f>
        <v>1</v>
      </c>
      <c r="AI214" s="11">
        <f>IF('Used data'!AD214="110 kph",0.82,1)</f>
        <v>1</v>
      </c>
      <c r="AJ214" s="11">
        <f>IF(AND('Used data'!AE214="Yes",I214="Entrance merge"),0.65*'Used data'!AF214+1-'Used data'!AF214,1)</f>
        <v>1</v>
      </c>
      <c r="AK214" s="12" t="str">
        <f t="shared" si="21"/>
        <v/>
      </c>
      <c r="AL214" s="12" t="str">
        <f t="shared" si="22"/>
        <v/>
      </c>
      <c r="AM214" s="12" t="str">
        <f t="shared" si="23"/>
        <v/>
      </c>
      <c r="AN214" s="12" t="str">
        <f t="shared" si="24"/>
        <v/>
      </c>
      <c r="AO214" s="12" t="str">
        <f t="shared" si="25"/>
        <v/>
      </c>
      <c r="AP214" s="12" t="str">
        <f t="shared" si="26"/>
        <v/>
      </c>
      <c r="AQ214" s="4" t="str">
        <f t="shared" si="27"/>
        <v/>
      </c>
    </row>
    <row r="215" spans="1:43" x14ac:dyDescent="0.3">
      <c r="A215" s="4" t="str">
        <f>IF('Input data'!A230="","",'Input data'!A230)</f>
        <v/>
      </c>
      <c r="B215" s="4" t="str">
        <f>IF('Input data'!B230="","",'Input data'!B230)</f>
        <v/>
      </c>
      <c r="C215" s="4" t="str">
        <f>IF('Input data'!C230="","",'Input data'!C230)</f>
        <v/>
      </c>
      <c r="D215" s="4" t="str">
        <f>IF('Input data'!D230="","",'Input data'!D230)</f>
        <v/>
      </c>
      <c r="E215" s="4" t="str">
        <f>IF('Input data'!E230="","",'Input data'!E230)</f>
        <v/>
      </c>
      <c r="F215" s="4" t="str">
        <f>IF('Input data'!F230="","",'Input data'!F230)</f>
        <v/>
      </c>
      <c r="G215" s="4">
        <f>IF('Input data'!G230="","",'Input data'!G230)</f>
        <v>0</v>
      </c>
      <c r="H215" s="4" t="str">
        <f>IF('Input data'!H230&gt;0.5,'Input data'!H230,"")</f>
        <v/>
      </c>
      <c r="I215" s="4" t="str">
        <f>IF('Input data'!I230="","",'Input data'!I230)</f>
        <v/>
      </c>
      <c r="J215" s="11">
        <f>IF('Used data'!J215="Irrelevant",1,IF('Used data'!J215&gt;3,1.2,1))</f>
        <v>1</v>
      </c>
      <c r="K215" s="11">
        <f>IF('Used data'!K215="Irrelevant",1,IF(AND(OR(I215="Motorway link",I215="Exit diverge",I215="Entrance merge"),'Used data'!K215&lt;3.5),1+(3.5-'Used data'!K215)*0.12,IF(AND(OR(I215="Exit ramp",I215="Entrance ramp"),'Used data'!K215&lt;3.5),1+(3.5-'Used data'!K215)*0.16,1)))</f>
        <v>1</v>
      </c>
      <c r="L215" s="11">
        <f>IF('Used data'!L215="Irrelevant",1,IF(AND('Used data'!L215="Yes",'Used data'!J215=2),0.6*'Used data'!M215+(1-'Used data'!M215),IF(AND('Used data'!L215="Yes",'Used data'!J215=3),0.7*'Used data'!M215+(1-'Used data'!M215),IF(AND('Used data'!L215="Yes",'Used data'!J215=4),0.76*'Used data'!M215+(1-'Used data'!M215),IF(AND('Used data'!L215="Yes",'Used data'!J215&gt;4.99999999),0.8*'Used data'!M215+(1-'Used data'!M215),1)))))</f>
        <v>1</v>
      </c>
      <c r="M215" s="11">
        <f>IF('Used data'!L215="Irrelevant",1,IF(AND('Used data'!L215="Yes",'Used data'!J215=2),0.8*'Used data'!M215+(1-'Used data'!M215),IF(AND('Used data'!L215="Yes",'Used data'!J215=3),0.85*'Used data'!M215+(1-'Used data'!M215),IF(AND('Used data'!L215="Yes",'Used data'!J215=4),0.88*'Used data'!M215+(1-'Used data'!M215),IF(AND('Used data'!L215="Yes",'Used data'!J215&gt;4.99999999),0.9*'Used data'!M215+(1-'Used data'!M215),1)))))</f>
        <v>1</v>
      </c>
      <c r="N215" s="11">
        <f>IF('Used data'!N215="Irrelevant",1,IF(AND(OR(I215="Motorway link",I215="Exit diverge",I215="Entrance merge"),'Used data'!N215&lt;3),1+(3-'Used data'!N215)*0.09333333,1))</f>
        <v>1</v>
      </c>
      <c r="O215" s="11">
        <f>IF('Used data'!N215="Irrelevant",1,IF(AND(OR(I215="Motorway link",I215="Exit diverge",I215="Entrance merge"),'Used data'!N215&lt;3),1+(3-'Used data'!N215)*0.19666667,1))</f>
        <v>1</v>
      </c>
      <c r="P215" s="11">
        <f>IF('Used data'!O215="Irrelevant",1,IF(AND(OR(I215="Motorway link",I215="Exit diverge",I215="Entrance merge"),'Used data'!O215&lt;3.00000001),1+(0.5-'Used data'!O215)*0.04,IF(AND(OR(I215="Exit ramp",I215="Entrance ramp"),'Used data'!O215&lt;3.00000001),1+(0.5-'Used data'!O215)*0.08,IF(OR(I215="Motorway link",I215="Exit diverge",I215="Entrance merge"),0.9,0.8))))</f>
        <v>1</v>
      </c>
      <c r="Q215" s="11">
        <f>IF('Used data'!P215="Irrelevant",1,IF(AND(OR(I215="Motorway link",I215="Exit diverge",I215="Entrance merge"),'Used data'!P215&lt;11.00000001),1+(5-'Used data'!P215)*0.01,0.94))</f>
        <v>1</v>
      </c>
      <c r="R215" s="11">
        <f>IF(OR('Used data'!Q215="Irrelevant",'Used data'!R215="Irrelevant",'Used data'!Q215="Straight"),1,IF(AND(OR(I215="Motorway link",I215="Exit diverge",I215="Entrance merge"),'Used data'!Q215&lt;4000),(EXP(0.1096*1746.5/'Used data'!Q215)/EXP(0.1096*1746.5/4000))*('Used data'!R215/1000)/G215+(G215-'Used data'!R215/1000)/G215,1))</f>
        <v>1</v>
      </c>
      <c r="S215" s="11">
        <f>IF(OR('Used data'!S215="Irrelevant",'Used data'!T215="Irrelevant",'Used data'!S215="Straight"),1,IF(AND(OR(I215="Motorway link",I215="Exit diverge",I215="Entrance merge"),'Used data'!S215&lt;4000),(EXP(0.1096*1746.5/'Used data'!S215)/EXP(0.1096*1746.5/4000))*('Used data'!T215/1000)/G215+(G215-'Used data'!T215/1000)/G215,1))</f>
        <v>1</v>
      </c>
      <c r="T215" s="11">
        <f>IF('Used data'!U215="Irrelevant",1,IF(AND(OR(I215="Motorway link",I215="Exit diverge",I215="Entrance merge",I215="Exit ramp",I215="Entrance ramp"),'Used data'!U215="Yes"),0.95,1))</f>
        <v>1</v>
      </c>
      <c r="U215" s="11">
        <f>IF('Used data'!U215="Irrelevant",1,IF(AND(OR(I215="Motorway link",I215="Exit diverge",I215="Entrance merge",I215="Exit ramp",I215="Entrance ramp"),'Used data'!U215="Yes"),0.96,1))</f>
        <v>1</v>
      </c>
      <c r="V215" s="11">
        <f>IF('Used data'!U215="Irrelevant",1,IF(AND(OR(I215="Motorway link",I215="Exit diverge",I215="Entrance merge",I215="Exit ramp",I215="Entrance ramp"),'Used data'!U215="Yes"),0.79,1))</f>
        <v>1</v>
      </c>
      <c r="W215" s="11">
        <f>IF('Used data'!U215="Irrelevant",1,IF(AND(OR(I215="Motorway link",I215="Exit diverge",I215="Entrance merge",I215="Exit ramp",I215="Entrance ramp"),'Used data'!U215="Yes"),0.94,1))</f>
        <v>1</v>
      </c>
      <c r="X215" s="11">
        <f>IF('Used data'!U215="Irrelevant",1,IF(AND(OR(I215="Motorway link",I215="Exit diverge",I215="Entrance merge",I215="Exit ramp",I215="Entrance ramp"),'Used data'!U215="Yes"),0.97,1))</f>
        <v>1</v>
      </c>
      <c r="Y215" s="11">
        <f>IF(AND(I215="Exit ramp",'Used data'!V215="2-curved diamond ramp"),1.32,IF(AND(I215="Exit ramp",'Used data'!V215="S-shaped ramp"),2.05,IF(AND(I215="Exit ramp",'Used data'!V215="U-shaped ramp"),4.11,IF(AND(I215="Exit ramp",'Used data'!V215="Flyover hook ramp"),5.15,IF(AND(I215="Exit ramp",'Used data'!V215="Directional ramp"),1.07,IF(AND(I215="Entrance ramp",'Used data'!V215="2-curved diamond ramp"),0.93,IF(AND(I215="Entrance ramp",'Used data'!V215="S-shaped ramp"),2.48,IF(AND(I215="Entrance ramp",'Used data'!V215="U-shaped ramp"),4.15,IF(AND(I215="Entrance ramp",'Used data'!V215="Flyover hook ramp"),5.26,IF(AND(I215="Entrance ramp",'Used data'!V215="Directional ramp"),1.42,1))))))))))</f>
        <v>1</v>
      </c>
      <c r="Z215" s="11">
        <f>IF(OR('Used data'!W215="Straight",'Used data'!W215="Irrelevant",'Used data'!X215="Irrelevant",'Used data'!Y215="Irrelevant"),1,1+1.545*1000/32.2*((('Used data'!Y215*3268/3600)/('Used data'!W215/0.306))^2)*('Used data'!X215/1000)/G215)</f>
        <v>1</v>
      </c>
      <c r="AA215" s="11">
        <f>IF(OR('Used data'!W215="Straight",'Used data'!W215="Irrelevant",'Used data'!X215="Irrelevant",'Used data'!Y215="Irrelevant"),1,1+1.961*1000/32.2*((('Used data'!Y215*3268/3600)/('Used data'!W215/0.306))^2)*('Used data'!X215/1000)/G215)</f>
        <v>1</v>
      </c>
      <c r="AB215" s="11">
        <f>IF(OR('Used data'!Z215="Straight",'Used data'!Z215="Irrelevant",'Used data'!AA215="Irrelevant",'Used data'!AB215="Irrelevant"),1,1+1.545*1000/32.2*((('Used data'!AB215*3268/3600)/('Used data'!Z215/0.306))^2)*('Used data'!AA215/1000)/G215)</f>
        <v>1</v>
      </c>
      <c r="AC215" s="11">
        <f>IF(OR('Used data'!Z215="Straight",'Used data'!Z215="Irrelevant",'Used data'!AA215="Irrelevant",'Used data'!AB215="Irrelevant"),1,1+1.961*1000/32.2*((('Used data'!AB215*3268/3600)/('Used data'!Z215/0.306))^2)*('Used data'!AA215/1000)/G215)</f>
        <v>1</v>
      </c>
      <c r="AD215" s="11">
        <f>IF(OR('Used data'!AC215="Irrelevant",'Used data'!AC215="No"),1,IF(AND('Used data'!AC215="Yes",OR('Used data'!Q215&lt;301,'Used data'!S215&lt;301)),1-(0.5*('Used data'!R215+'Used data'!T215)/('Used data'!G215*1000)),IF(AND('Used data'!AC215="Yes",OR('Used data'!Q215&lt;601,'Used data'!S215&lt;601)),1-(0.25*('Used data'!R215+'Used data'!T215)/('Used data'!G215*1000)),1)))</f>
        <v>1</v>
      </c>
      <c r="AE215" s="11">
        <f>IF(OR('Used data'!AC215="Irrelevant",'Used data'!AC215="No"),1,IF(AND('Used data'!AC215="Yes",OR('Used data'!Q215&lt;301,'Used data'!S215&lt;301)),1-(0.4*('Used data'!R215+'Used data'!T215)/('Used data'!G215*1000)),IF(AND('Used data'!AC215="Yes",OR('Used data'!Q215&lt;601,'Used data'!S215&lt;601)),1-(0.2*('Used data'!R215+'Used data'!T215)/('Used data'!G215*1000)),1)))</f>
        <v>1</v>
      </c>
      <c r="AF215" s="11">
        <f>IF('Used data'!AD215="110 kph",0.79,1)</f>
        <v>1</v>
      </c>
      <c r="AG215" s="11">
        <f>IF('Used data'!AD215="110 kph",0.94,1)</f>
        <v>1</v>
      </c>
      <c r="AH215" s="11">
        <f>IF('Used data'!AD215="110 kph",0.66,1)</f>
        <v>1</v>
      </c>
      <c r="AI215" s="11">
        <f>IF('Used data'!AD215="110 kph",0.82,1)</f>
        <v>1</v>
      </c>
      <c r="AJ215" s="11">
        <f>IF(AND('Used data'!AE215="Yes",I215="Entrance merge"),0.65*'Used data'!AF215+1-'Used data'!AF215,1)</f>
        <v>1</v>
      </c>
      <c r="AK215" s="12" t="str">
        <f t="shared" si="21"/>
        <v/>
      </c>
      <c r="AL215" s="12" t="str">
        <f t="shared" si="22"/>
        <v/>
      </c>
      <c r="AM215" s="12" t="str">
        <f t="shared" si="23"/>
        <v/>
      </c>
      <c r="AN215" s="12" t="str">
        <f t="shared" si="24"/>
        <v/>
      </c>
      <c r="AO215" s="12" t="str">
        <f t="shared" si="25"/>
        <v/>
      </c>
      <c r="AP215" s="12" t="str">
        <f t="shared" si="26"/>
        <v/>
      </c>
      <c r="AQ215" s="4" t="str">
        <f t="shared" si="27"/>
        <v/>
      </c>
    </row>
    <row r="216" spans="1:43" x14ac:dyDescent="0.3">
      <c r="A216" s="4" t="str">
        <f>IF('Input data'!A231="","",'Input data'!A231)</f>
        <v/>
      </c>
      <c r="B216" s="4" t="str">
        <f>IF('Input data'!B231="","",'Input data'!B231)</f>
        <v/>
      </c>
      <c r="C216" s="4" t="str">
        <f>IF('Input data'!C231="","",'Input data'!C231)</f>
        <v/>
      </c>
      <c r="D216" s="4" t="str">
        <f>IF('Input data'!D231="","",'Input data'!D231)</f>
        <v/>
      </c>
      <c r="E216" s="4" t="str">
        <f>IF('Input data'!E231="","",'Input data'!E231)</f>
        <v/>
      </c>
      <c r="F216" s="4" t="str">
        <f>IF('Input data'!F231="","",'Input data'!F231)</f>
        <v/>
      </c>
      <c r="G216" s="4">
        <f>IF('Input data'!G231="","",'Input data'!G231)</f>
        <v>0</v>
      </c>
      <c r="H216" s="4" t="str">
        <f>IF('Input data'!H231&gt;0.5,'Input data'!H231,"")</f>
        <v/>
      </c>
      <c r="I216" s="4" t="str">
        <f>IF('Input data'!I231="","",'Input data'!I231)</f>
        <v/>
      </c>
      <c r="J216" s="11">
        <f>IF('Used data'!J216="Irrelevant",1,IF('Used data'!J216&gt;3,1.2,1))</f>
        <v>1</v>
      </c>
      <c r="K216" s="11">
        <f>IF('Used data'!K216="Irrelevant",1,IF(AND(OR(I216="Motorway link",I216="Exit diverge",I216="Entrance merge"),'Used data'!K216&lt;3.5),1+(3.5-'Used data'!K216)*0.12,IF(AND(OR(I216="Exit ramp",I216="Entrance ramp"),'Used data'!K216&lt;3.5),1+(3.5-'Used data'!K216)*0.16,1)))</f>
        <v>1</v>
      </c>
      <c r="L216" s="11">
        <f>IF('Used data'!L216="Irrelevant",1,IF(AND('Used data'!L216="Yes",'Used data'!J216=2),0.6*'Used data'!M216+(1-'Used data'!M216),IF(AND('Used data'!L216="Yes",'Used data'!J216=3),0.7*'Used data'!M216+(1-'Used data'!M216),IF(AND('Used data'!L216="Yes",'Used data'!J216=4),0.76*'Used data'!M216+(1-'Used data'!M216),IF(AND('Used data'!L216="Yes",'Used data'!J216&gt;4.99999999),0.8*'Used data'!M216+(1-'Used data'!M216),1)))))</f>
        <v>1</v>
      </c>
      <c r="M216" s="11">
        <f>IF('Used data'!L216="Irrelevant",1,IF(AND('Used data'!L216="Yes",'Used data'!J216=2),0.8*'Used data'!M216+(1-'Used data'!M216),IF(AND('Used data'!L216="Yes",'Used data'!J216=3),0.85*'Used data'!M216+(1-'Used data'!M216),IF(AND('Used data'!L216="Yes",'Used data'!J216=4),0.88*'Used data'!M216+(1-'Used data'!M216),IF(AND('Used data'!L216="Yes",'Used data'!J216&gt;4.99999999),0.9*'Used data'!M216+(1-'Used data'!M216),1)))))</f>
        <v>1</v>
      </c>
      <c r="N216" s="11">
        <f>IF('Used data'!N216="Irrelevant",1,IF(AND(OR(I216="Motorway link",I216="Exit diverge",I216="Entrance merge"),'Used data'!N216&lt;3),1+(3-'Used data'!N216)*0.09333333,1))</f>
        <v>1</v>
      </c>
      <c r="O216" s="11">
        <f>IF('Used data'!N216="Irrelevant",1,IF(AND(OR(I216="Motorway link",I216="Exit diverge",I216="Entrance merge"),'Used data'!N216&lt;3),1+(3-'Used data'!N216)*0.19666667,1))</f>
        <v>1</v>
      </c>
      <c r="P216" s="11">
        <f>IF('Used data'!O216="Irrelevant",1,IF(AND(OR(I216="Motorway link",I216="Exit diverge",I216="Entrance merge"),'Used data'!O216&lt;3.00000001),1+(0.5-'Used data'!O216)*0.04,IF(AND(OR(I216="Exit ramp",I216="Entrance ramp"),'Used data'!O216&lt;3.00000001),1+(0.5-'Used data'!O216)*0.08,IF(OR(I216="Motorway link",I216="Exit diverge",I216="Entrance merge"),0.9,0.8))))</f>
        <v>1</v>
      </c>
      <c r="Q216" s="11">
        <f>IF('Used data'!P216="Irrelevant",1,IF(AND(OR(I216="Motorway link",I216="Exit diverge",I216="Entrance merge"),'Used data'!P216&lt;11.00000001),1+(5-'Used data'!P216)*0.01,0.94))</f>
        <v>1</v>
      </c>
      <c r="R216" s="11">
        <f>IF(OR('Used data'!Q216="Irrelevant",'Used data'!R216="Irrelevant",'Used data'!Q216="Straight"),1,IF(AND(OR(I216="Motorway link",I216="Exit diverge",I216="Entrance merge"),'Used data'!Q216&lt;4000),(EXP(0.1096*1746.5/'Used data'!Q216)/EXP(0.1096*1746.5/4000))*('Used data'!R216/1000)/G216+(G216-'Used data'!R216/1000)/G216,1))</f>
        <v>1</v>
      </c>
      <c r="S216" s="11">
        <f>IF(OR('Used data'!S216="Irrelevant",'Used data'!T216="Irrelevant",'Used data'!S216="Straight"),1,IF(AND(OR(I216="Motorway link",I216="Exit diverge",I216="Entrance merge"),'Used data'!S216&lt;4000),(EXP(0.1096*1746.5/'Used data'!S216)/EXP(0.1096*1746.5/4000))*('Used data'!T216/1000)/G216+(G216-'Used data'!T216/1000)/G216,1))</f>
        <v>1</v>
      </c>
      <c r="T216" s="11">
        <f>IF('Used data'!U216="Irrelevant",1,IF(AND(OR(I216="Motorway link",I216="Exit diverge",I216="Entrance merge",I216="Exit ramp",I216="Entrance ramp"),'Used data'!U216="Yes"),0.95,1))</f>
        <v>1</v>
      </c>
      <c r="U216" s="11">
        <f>IF('Used data'!U216="Irrelevant",1,IF(AND(OR(I216="Motorway link",I216="Exit diverge",I216="Entrance merge",I216="Exit ramp",I216="Entrance ramp"),'Used data'!U216="Yes"),0.96,1))</f>
        <v>1</v>
      </c>
      <c r="V216" s="11">
        <f>IF('Used data'!U216="Irrelevant",1,IF(AND(OR(I216="Motorway link",I216="Exit diverge",I216="Entrance merge",I216="Exit ramp",I216="Entrance ramp"),'Used data'!U216="Yes"),0.79,1))</f>
        <v>1</v>
      </c>
      <c r="W216" s="11">
        <f>IF('Used data'!U216="Irrelevant",1,IF(AND(OR(I216="Motorway link",I216="Exit diverge",I216="Entrance merge",I216="Exit ramp",I216="Entrance ramp"),'Used data'!U216="Yes"),0.94,1))</f>
        <v>1</v>
      </c>
      <c r="X216" s="11">
        <f>IF('Used data'!U216="Irrelevant",1,IF(AND(OR(I216="Motorway link",I216="Exit diverge",I216="Entrance merge",I216="Exit ramp",I216="Entrance ramp"),'Used data'!U216="Yes"),0.97,1))</f>
        <v>1</v>
      </c>
      <c r="Y216" s="11">
        <f>IF(AND(I216="Exit ramp",'Used data'!V216="2-curved diamond ramp"),1.32,IF(AND(I216="Exit ramp",'Used data'!V216="S-shaped ramp"),2.05,IF(AND(I216="Exit ramp",'Used data'!V216="U-shaped ramp"),4.11,IF(AND(I216="Exit ramp",'Used data'!V216="Flyover hook ramp"),5.15,IF(AND(I216="Exit ramp",'Used data'!V216="Directional ramp"),1.07,IF(AND(I216="Entrance ramp",'Used data'!V216="2-curved diamond ramp"),0.93,IF(AND(I216="Entrance ramp",'Used data'!V216="S-shaped ramp"),2.48,IF(AND(I216="Entrance ramp",'Used data'!V216="U-shaped ramp"),4.15,IF(AND(I216="Entrance ramp",'Used data'!V216="Flyover hook ramp"),5.26,IF(AND(I216="Entrance ramp",'Used data'!V216="Directional ramp"),1.42,1))))))))))</f>
        <v>1</v>
      </c>
      <c r="Z216" s="11">
        <f>IF(OR('Used data'!W216="Straight",'Used data'!W216="Irrelevant",'Used data'!X216="Irrelevant",'Used data'!Y216="Irrelevant"),1,1+1.545*1000/32.2*((('Used data'!Y216*3268/3600)/('Used data'!W216/0.306))^2)*('Used data'!X216/1000)/G216)</f>
        <v>1</v>
      </c>
      <c r="AA216" s="11">
        <f>IF(OR('Used data'!W216="Straight",'Used data'!W216="Irrelevant",'Used data'!X216="Irrelevant",'Used data'!Y216="Irrelevant"),1,1+1.961*1000/32.2*((('Used data'!Y216*3268/3600)/('Used data'!W216/0.306))^2)*('Used data'!X216/1000)/G216)</f>
        <v>1</v>
      </c>
      <c r="AB216" s="11">
        <f>IF(OR('Used data'!Z216="Straight",'Used data'!Z216="Irrelevant",'Used data'!AA216="Irrelevant",'Used data'!AB216="Irrelevant"),1,1+1.545*1000/32.2*((('Used data'!AB216*3268/3600)/('Used data'!Z216/0.306))^2)*('Used data'!AA216/1000)/G216)</f>
        <v>1</v>
      </c>
      <c r="AC216" s="11">
        <f>IF(OR('Used data'!Z216="Straight",'Used data'!Z216="Irrelevant",'Used data'!AA216="Irrelevant",'Used data'!AB216="Irrelevant"),1,1+1.961*1000/32.2*((('Used data'!AB216*3268/3600)/('Used data'!Z216/0.306))^2)*('Used data'!AA216/1000)/G216)</f>
        <v>1</v>
      </c>
      <c r="AD216" s="11">
        <f>IF(OR('Used data'!AC216="Irrelevant",'Used data'!AC216="No"),1,IF(AND('Used data'!AC216="Yes",OR('Used data'!Q216&lt;301,'Used data'!S216&lt;301)),1-(0.5*('Used data'!R216+'Used data'!T216)/('Used data'!G216*1000)),IF(AND('Used data'!AC216="Yes",OR('Used data'!Q216&lt;601,'Used data'!S216&lt;601)),1-(0.25*('Used data'!R216+'Used data'!T216)/('Used data'!G216*1000)),1)))</f>
        <v>1</v>
      </c>
      <c r="AE216" s="11">
        <f>IF(OR('Used data'!AC216="Irrelevant",'Used data'!AC216="No"),1,IF(AND('Used data'!AC216="Yes",OR('Used data'!Q216&lt;301,'Used data'!S216&lt;301)),1-(0.4*('Used data'!R216+'Used data'!T216)/('Used data'!G216*1000)),IF(AND('Used data'!AC216="Yes",OR('Used data'!Q216&lt;601,'Used data'!S216&lt;601)),1-(0.2*('Used data'!R216+'Used data'!T216)/('Used data'!G216*1000)),1)))</f>
        <v>1</v>
      </c>
      <c r="AF216" s="11">
        <f>IF('Used data'!AD216="110 kph",0.79,1)</f>
        <v>1</v>
      </c>
      <c r="AG216" s="11">
        <f>IF('Used data'!AD216="110 kph",0.94,1)</f>
        <v>1</v>
      </c>
      <c r="AH216" s="11">
        <f>IF('Used data'!AD216="110 kph",0.66,1)</f>
        <v>1</v>
      </c>
      <c r="AI216" s="11">
        <f>IF('Used data'!AD216="110 kph",0.82,1)</f>
        <v>1</v>
      </c>
      <c r="AJ216" s="11">
        <f>IF(AND('Used data'!AE216="Yes",I216="Entrance merge"),0.65*'Used data'!AF216+1-'Used data'!AF216,1)</f>
        <v>1</v>
      </c>
      <c r="AK216" s="12" t="str">
        <f t="shared" si="21"/>
        <v/>
      </c>
      <c r="AL216" s="12" t="str">
        <f t="shared" si="22"/>
        <v/>
      </c>
      <c r="AM216" s="12" t="str">
        <f t="shared" si="23"/>
        <v/>
      </c>
      <c r="AN216" s="12" t="str">
        <f t="shared" si="24"/>
        <v/>
      </c>
      <c r="AO216" s="12" t="str">
        <f t="shared" si="25"/>
        <v/>
      </c>
      <c r="AP216" s="12" t="str">
        <f t="shared" si="26"/>
        <v/>
      </c>
      <c r="AQ216" s="4" t="str">
        <f t="shared" si="27"/>
        <v/>
      </c>
    </row>
    <row r="217" spans="1:43" x14ac:dyDescent="0.3">
      <c r="A217" s="4" t="str">
        <f>IF('Input data'!A232="","",'Input data'!A232)</f>
        <v/>
      </c>
      <c r="B217" s="4" t="str">
        <f>IF('Input data'!B232="","",'Input data'!B232)</f>
        <v/>
      </c>
      <c r="C217" s="4" t="str">
        <f>IF('Input data'!C232="","",'Input data'!C232)</f>
        <v/>
      </c>
      <c r="D217" s="4" t="str">
        <f>IF('Input data'!D232="","",'Input data'!D232)</f>
        <v/>
      </c>
      <c r="E217" s="4" t="str">
        <f>IF('Input data'!E232="","",'Input data'!E232)</f>
        <v/>
      </c>
      <c r="F217" s="4" t="str">
        <f>IF('Input data'!F232="","",'Input data'!F232)</f>
        <v/>
      </c>
      <c r="G217" s="4">
        <f>IF('Input data'!G232="","",'Input data'!G232)</f>
        <v>0</v>
      </c>
      <c r="H217" s="4" t="str">
        <f>IF('Input data'!H232&gt;0.5,'Input data'!H232,"")</f>
        <v/>
      </c>
      <c r="I217" s="4" t="str">
        <f>IF('Input data'!I232="","",'Input data'!I232)</f>
        <v/>
      </c>
      <c r="J217" s="11">
        <f>IF('Used data'!J217="Irrelevant",1,IF('Used data'!J217&gt;3,1.2,1))</f>
        <v>1</v>
      </c>
      <c r="K217" s="11">
        <f>IF('Used data'!K217="Irrelevant",1,IF(AND(OR(I217="Motorway link",I217="Exit diverge",I217="Entrance merge"),'Used data'!K217&lt;3.5),1+(3.5-'Used data'!K217)*0.12,IF(AND(OR(I217="Exit ramp",I217="Entrance ramp"),'Used data'!K217&lt;3.5),1+(3.5-'Used data'!K217)*0.16,1)))</f>
        <v>1</v>
      </c>
      <c r="L217" s="11">
        <f>IF('Used data'!L217="Irrelevant",1,IF(AND('Used data'!L217="Yes",'Used data'!J217=2),0.6*'Used data'!M217+(1-'Used data'!M217),IF(AND('Used data'!L217="Yes",'Used data'!J217=3),0.7*'Used data'!M217+(1-'Used data'!M217),IF(AND('Used data'!L217="Yes",'Used data'!J217=4),0.76*'Used data'!M217+(1-'Used data'!M217),IF(AND('Used data'!L217="Yes",'Used data'!J217&gt;4.99999999),0.8*'Used data'!M217+(1-'Used data'!M217),1)))))</f>
        <v>1</v>
      </c>
      <c r="M217" s="11">
        <f>IF('Used data'!L217="Irrelevant",1,IF(AND('Used data'!L217="Yes",'Used data'!J217=2),0.8*'Used data'!M217+(1-'Used data'!M217),IF(AND('Used data'!L217="Yes",'Used data'!J217=3),0.85*'Used data'!M217+(1-'Used data'!M217),IF(AND('Used data'!L217="Yes",'Used data'!J217=4),0.88*'Used data'!M217+(1-'Used data'!M217),IF(AND('Used data'!L217="Yes",'Used data'!J217&gt;4.99999999),0.9*'Used data'!M217+(1-'Used data'!M217),1)))))</f>
        <v>1</v>
      </c>
      <c r="N217" s="11">
        <f>IF('Used data'!N217="Irrelevant",1,IF(AND(OR(I217="Motorway link",I217="Exit diverge",I217="Entrance merge"),'Used data'!N217&lt;3),1+(3-'Used data'!N217)*0.09333333,1))</f>
        <v>1</v>
      </c>
      <c r="O217" s="11">
        <f>IF('Used data'!N217="Irrelevant",1,IF(AND(OR(I217="Motorway link",I217="Exit diverge",I217="Entrance merge"),'Used data'!N217&lt;3),1+(3-'Used data'!N217)*0.19666667,1))</f>
        <v>1</v>
      </c>
      <c r="P217" s="11">
        <f>IF('Used data'!O217="Irrelevant",1,IF(AND(OR(I217="Motorway link",I217="Exit diverge",I217="Entrance merge"),'Used data'!O217&lt;3.00000001),1+(0.5-'Used data'!O217)*0.04,IF(AND(OR(I217="Exit ramp",I217="Entrance ramp"),'Used data'!O217&lt;3.00000001),1+(0.5-'Used data'!O217)*0.08,IF(OR(I217="Motorway link",I217="Exit diverge",I217="Entrance merge"),0.9,0.8))))</f>
        <v>1</v>
      </c>
      <c r="Q217" s="11">
        <f>IF('Used data'!P217="Irrelevant",1,IF(AND(OR(I217="Motorway link",I217="Exit diverge",I217="Entrance merge"),'Used data'!P217&lt;11.00000001),1+(5-'Used data'!P217)*0.01,0.94))</f>
        <v>1</v>
      </c>
      <c r="R217" s="11">
        <f>IF(OR('Used data'!Q217="Irrelevant",'Used data'!R217="Irrelevant",'Used data'!Q217="Straight"),1,IF(AND(OR(I217="Motorway link",I217="Exit diverge",I217="Entrance merge"),'Used data'!Q217&lt;4000),(EXP(0.1096*1746.5/'Used data'!Q217)/EXP(0.1096*1746.5/4000))*('Used data'!R217/1000)/G217+(G217-'Used data'!R217/1000)/G217,1))</f>
        <v>1</v>
      </c>
      <c r="S217" s="11">
        <f>IF(OR('Used data'!S217="Irrelevant",'Used data'!T217="Irrelevant",'Used data'!S217="Straight"),1,IF(AND(OR(I217="Motorway link",I217="Exit diverge",I217="Entrance merge"),'Used data'!S217&lt;4000),(EXP(0.1096*1746.5/'Used data'!S217)/EXP(0.1096*1746.5/4000))*('Used data'!T217/1000)/G217+(G217-'Used data'!T217/1000)/G217,1))</f>
        <v>1</v>
      </c>
      <c r="T217" s="11">
        <f>IF('Used data'!U217="Irrelevant",1,IF(AND(OR(I217="Motorway link",I217="Exit diverge",I217="Entrance merge",I217="Exit ramp",I217="Entrance ramp"),'Used data'!U217="Yes"),0.95,1))</f>
        <v>1</v>
      </c>
      <c r="U217" s="11">
        <f>IF('Used data'!U217="Irrelevant",1,IF(AND(OR(I217="Motorway link",I217="Exit diverge",I217="Entrance merge",I217="Exit ramp",I217="Entrance ramp"),'Used data'!U217="Yes"),0.96,1))</f>
        <v>1</v>
      </c>
      <c r="V217" s="11">
        <f>IF('Used data'!U217="Irrelevant",1,IF(AND(OR(I217="Motorway link",I217="Exit diverge",I217="Entrance merge",I217="Exit ramp",I217="Entrance ramp"),'Used data'!U217="Yes"),0.79,1))</f>
        <v>1</v>
      </c>
      <c r="W217" s="11">
        <f>IF('Used data'!U217="Irrelevant",1,IF(AND(OR(I217="Motorway link",I217="Exit diverge",I217="Entrance merge",I217="Exit ramp",I217="Entrance ramp"),'Used data'!U217="Yes"),0.94,1))</f>
        <v>1</v>
      </c>
      <c r="X217" s="11">
        <f>IF('Used data'!U217="Irrelevant",1,IF(AND(OR(I217="Motorway link",I217="Exit diverge",I217="Entrance merge",I217="Exit ramp",I217="Entrance ramp"),'Used data'!U217="Yes"),0.97,1))</f>
        <v>1</v>
      </c>
      <c r="Y217" s="11">
        <f>IF(AND(I217="Exit ramp",'Used data'!V217="2-curved diamond ramp"),1.32,IF(AND(I217="Exit ramp",'Used data'!V217="S-shaped ramp"),2.05,IF(AND(I217="Exit ramp",'Used data'!V217="U-shaped ramp"),4.11,IF(AND(I217="Exit ramp",'Used data'!V217="Flyover hook ramp"),5.15,IF(AND(I217="Exit ramp",'Used data'!V217="Directional ramp"),1.07,IF(AND(I217="Entrance ramp",'Used data'!V217="2-curved diamond ramp"),0.93,IF(AND(I217="Entrance ramp",'Used data'!V217="S-shaped ramp"),2.48,IF(AND(I217="Entrance ramp",'Used data'!V217="U-shaped ramp"),4.15,IF(AND(I217="Entrance ramp",'Used data'!V217="Flyover hook ramp"),5.26,IF(AND(I217="Entrance ramp",'Used data'!V217="Directional ramp"),1.42,1))))))))))</f>
        <v>1</v>
      </c>
      <c r="Z217" s="11">
        <f>IF(OR('Used data'!W217="Straight",'Used data'!W217="Irrelevant",'Used data'!X217="Irrelevant",'Used data'!Y217="Irrelevant"),1,1+1.545*1000/32.2*((('Used data'!Y217*3268/3600)/('Used data'!W217/0.306))^2)*('Used data'!X217/1000)/G217)</f>
        <v>1</v>
      </c>
      <c r="AA217" s="11">
        <f>IF(OR('Used data'!W217="Straight",'Used data'!W217="Irrelevant",'Used data'!X217="Irrelevant",'Used data'!Y217="Irrelevant"),1,1+1.961*1000/32.2*((('Used data'!Y217*3268/3600)/('Used data'!W217/0.306))^2)*('Used data'!X217/1000)/G217)</f>
        <v>1</v>
      </c>
      <c r="AB217" s="11">
        <f>IF(OR('Used data'!Z217="Straight",'Used data'!Z217="Irrelevant",'Used data'!AA217="Irrelevant",'Used data'!AB217="Irrelevant"),1,1+1.545*1000/32.2*((('Used data'!AB217*3268/3600)/('Used data'!Z217/0.306))^2)*('Used data'!AA217/1000)/G217)</f>
        <v>1</v>
      </c>
      <c r="AC217" s="11">
        <f>IF(OR('Used data'!Z217="Straight",'Used data'!Z217="Irrelevant",'Used data'!AA217="Irrelevant",'Used data'!AB217="Irrelevant"),1,1+1.961*1000/32.2*((('Used data'!AB217*3268/3600)/('Used data'!Z217/0.306))^2)*('Used data'!AA217/1000)/G217)</f>
        <v>1</v>
      </c>
      <c r="AD217" s="11">
        <f>IF(OR('Used data'!AC217="Irrelevant",'Used data'!AC217="No"),1,IF(AND('Used data'!AC217="Yes",OR('Used data'!Q217&lt;301,'Used data'!S217&lt;301)),1-(0.5*('Used data'!R217+'Used data'!T217)/('Used data'!G217*1000)),IF(AND('Used data'!AC217="Yes",OR('Used data'!Q217&lt;601,'Used data'!S217&lt;601)),1-(0.25*('Used data'!R217+'Used data'!T217)/('Used data'!G217*1000)),1)))</f>
        <v>1</v>
      </c>
      <c r="AE217" s="11">
        <f>IF(OR('Used data'!AC217="Irrelevant",'Used data'!AC217="No"),1,IF(AND('Used data'!AC217="Yes",OR('Used data'!Q217&lt;301,'Used data'!S217&lt;301)),1-(0.4*('Used data'!R217+'Used data'!T217)/('Used data'!G217*1000)),IF(AND('Used data'!AC217="Yes",OR('Used data'!Q217&lt;601,'Used data'!S217&lt;601)),1-(0.2*('Used data'!R217+'Used data'!T217)/('Used data'!G217*1000)),1)))</f>
        <v>1</v>
      </c>
      <c r="AF217" s="11">
        <f>IF('Used data'!AD217="110 kph",0.79,1)</f>
        <v>1</v>
      </c>
      <c r="AG217" s="11">
        <f>IF('Used data'!AD217="110 kph",0.94,1)</f>
        <v>1</v>
      </c>
      <c r="AH217" s="11">
        <f>IF('Used data'!AD217="110 kph",0.66,1)</f>
        <v>1</v>
      </c>
      <c r="AI217" s="11">
        <f>IF('Used data'!AD217="110 kph",0.82,1)</f>
        <v>1</v>
      </c>
      <c r="AJ217" s="11">
        <f>IF(AND('Used data'!AE217="Yes",I217="Entrance merge"),0.65*'Used data'!AF217+1-'Used data'!AF217,1)</f>
        <v>1</v>
      </c>
      <c r="AK217" s="12" t="str">
        <f t="shared" si="21"/>
        <v/>
      </c>
      <c r="AL217" s="12" t="str">
        <f t="shared" si="22"/>
        <v/>
      </c>
      <c r="AM217" s="12" t="str">
        <f t="shared" si="23"/>
        <v/>
      </c>
      <c r="AN217" s="12" t="str">
        <f t="shared" si="24"/>
        <v/>
      </c>
      <c r="AO217" s="12" t="str">
        <f t="shared" si="25"/>
        <v/>
      </c>
      <c r="AP217" s="12" t="str">
        <f t="shared" si="26"/>
        <v/>
      </c>
      <c r="AQ217" s="4" t="str">
        <f t="shared" si="27"/>
        <v/>
      </c>
    </row>
    <row r="218" spans="1:43" x14ac:dyDescent="0.3">
      <c r="A218" s="4" t="str">
        <f>IF('Input data'!A233="","",'Input data'!A233)</f>
        <v/>
      </c>
      <c r="B218" s="4" t="str">
        <f>IF('Input data'!B233="","",'Input data'!B233)</f>
        <v/>
      </c>
      <c r="C218" s="4" t="str">
        <f>IF('Input data'!C233="","",'Input data'!C233)</f>
        <v/>
      </c>
      <c r="D218" s="4" t="str">
        <f>IF('Input data'!D233="","",'Input data'!D233)</f>
        <v/>
      </c>
      <c r="E218" s="4" t="str">
        <f>IF('Input data'!E233="","",'Input data'!E233)</f>
        <v/>
      </c>
      <c r="F218" s="4" t="str">
        <f>IF('Input data'!F233="","",'Input data'!F233)</f>
        <v/>
      </c>
      <c r="G218" s="4">
        <f>IF('Input data'!G233="","",'Input data'!G233)</f>
        <v>0</v>
      </c>
      <c r="H218" s="4" t="str">
        <f>IF('Input data'!H233&gt;0.5,'Input data'!H233,"")</f>
        <v/>
      </c>
      <c r="I218" s="4" t="str">
        <f>IF('Input data'!I233="","",'Input data'!I233)</f>
        <v/>
      </c>
      <c r="J218" s="11">
        <f>IF('Used data'!J218="Irrelevant",1,IF('Used data'!J218&gt;3,1.2,1))</f>
        <v>1</v>
      </c>
      <c r="K218" s="11">
        <f>IF('Used data'!K218="Irrelevant",1,IF(AND(OR(I218="Motorway link",I218="Exit diverge",I218="Entrance merge"),'Used data'!K218&lt;3.5),1+(3.5-'Used data'!K218)*0.12,IF(AND(OR(I218="Exit ramp",I218="Entrance ramp"),'Used data'!K218&lt;3.5),1+(3.5-'Used data'!K218)*0.16,1)))</f>
        <v>1</v>
      </c>
      <c r="L218" s="11">
        <f>IF('Used data'!L218="Irrelevant",1,IF(AND('Used data'!L218="Yes",'Used data'!J218=2),0.6*'Used data'!M218+(1-'Used data'!M218),IF(AND('Used data'!L218="Yes",'Used data'!J218=3),0.7*'Used data'!M218+(1-'Used data'!M218),IF(AND('Used data'!L218="Yes",'Used data'!J218=4),0.76*'Used data'!M218+(1-'Used data'!M218),IF(AND('Used data'!L218="Yes",'Used data'!J218&gt;4.99999999),0.8*'Used data'!M218+(1-'Used data'!M218),1)))))</f>
        <v>1</v>
      </c>
      <c r="M218" s="11">
        <f>IF('Used data'!L218="Irrelevant",1,IF(AND('Used data'!L218="Yes",'Used data'!J218=2),0.8*'Used data'!M218+(1-'Used data'!M218),IF(AND('Used data'!L218="Yes",'Used data'!J218=3),0.85*'Used data'!M218+(1-'Used data'!M218),IF(AND('Used data'!L218="Yes",'Used data'!J218=4),0.88*'Used data'!M218+(1-'Used data'!M218),IF(AND('Used data'!L218="Yes",'Used data'!J218&gt;4.99999999),0.9*'Used data'!M218+(1-'Used data'!M218),1)))))</f>
        <v>1</v>
      </c>
      <c r="N218" s="11">
        <f>IF('Used data'!N218="Irrelevant",1,IF(AND(OR(I218="Motorway link",I218="Exit diverge",I218="Entrance merge"),'Used data'!N218&lt;3),1+(3-'Used data'!N218)*0.09333333,1))</f>
        <v>1</v>
      </c>
      <c r="O218" s="11">
        <f>IF('Used data'!N218="Irrelevant",1,IF(AND(OR(I218="Motorway link",I218="Exit diverge",I218="Entrance merge"),'Used data'!N218&lt;3),1+(3-'Used data'!N218)*0.19666667,1))</f>
        <v>1</v>
      </c>
      <c r="P218" s="11">
        <f>IF('Used data'!O218="Irrelevant",1,IF(AND(OR(I218="Motorway link",I218="Exit diverge",I218="Entrance merge"),'Used data'!O218&lt;3.00000001),1+(0.5-'Used data'!O218)*0.04,IF(AND(OR(I218="Exit ramp",I218="Entrance ramp"),'Used data'!O218&lt;3.00000001),1+(0.5-'Used data'!O218)*0.08,IF(OR(I218="Motorway link",I218="Exit diverge",I218="Entrance merge"),0.9,0.8))))</f>
        <v>1</v>
      </c>
      <c r="Q218" s="11">
        <f>IF('Used data'!P218="Irrelevant",1,IF(AND(OR(I218="Motorway link",I218="Exit diverge",I218="Entrance merge"),'Used data'!P218&lt;11.00000001),1+(5-'Used data'!P218)*0.01,0.94))</f>
        <v>1</v>
      </c>
      <c r="R218" s="11">
        <f>IF(OR('Used data'!Q218="Irrelevant",'Used data'!R218="Irrelevant",'Used data'!Q218="Straight"),1,IF(AND(OR(I218="Motorway link",I218="Exit diverge",I218="Entrance merge"),'Used data'!Q218&lt;4000),(EXP(0.1096*1746.5/'Used data'!Q218)/EXP(0.1096*1746.5/4000))*('Used data'!R218/1000)/G218+(G218-'Used data'!R218/1000)/G218,1))</f>
        <v>1</v>
      </c>
      <c r="S218" s="11">
        <f>IF(OR('Used data'!S218="Irrelevant",'Used data'!T218="Irrelevant",'Used data'!S218="Straight"),1,IF(AND(OR(I218="Motorway link",I218="Exit diverge",I218="Entrance merge"),'Used data'!S218&lt;4000),(EXP(0.1096*1746.5/'Used data'!S218)/EXP(0.1096*1746.5/4000))*('Used data'!T218/1000)/G218+(G218-'Used data'!T218/1000)/G218,1))</f>
        <v>1</v>
      </c>
      <c r="T218" s="11">
        <f>IF('Used data'!U218="Irrelevant",1,IF(AND(OR(I218="Motorway link",I218="Exit diverge",I218="Entrance merge",I218="Exit ramp",I218="Entrance ramp"),'Used data'!U218="Yes"),0.95,1))</f>
        <v>1</v>
      </c>
      <c r="U218" s="11">
        <f>IF('Used data'!U218="Irrelevant",1,IF(AND(OR(I218="Motorway link",I218="Exit diverge",I218="Entrance merge",I218="Exit ramp",I218="Entrance ramp"),'Used data'!U218="Yes"),0.96,1))</f>
        <v>1</v>
      </c>
      <c r="V218" s="11">
        <f>IF('Used data'!U218="Irrelevant",1,IF(AND(OR(I218="Motorway link",I218="Exit diverge",I218="Entrance merge",I218="Exit ramp",I218="Entrance ramp"),'Used data'!U218="Yes"),0.79,1))</f>
        <v>1</v>
      </c>
      <c r="W218" s="11">
        <f>IF('Used data'!U218="Irrelevant",1,IF(AND(OR(I218="Motorway link",I218="Exit diverge",I218="Entrance merge",I218="Exit ramp",I218="Entrance ramp"),'Used data'!U218="Yes"),0.94,1))</f>
        <v>1</v>
      </c>
      <c r="X218" s="11">
        <f>IF('Used data'!U218="Irrelevant",1,IF(AND(OR(I218="Motorway link",I218="Exit diverge",I218="Entrance merge",I218="Exit ramp",I218="Entrance ramp"),'Used data'!U218="Yes"),0.97,1))</f>
        <v>1</v>
      </c>
      <c r="Y218" s="11">
        <f>IF(AND(I218="Exit ramp",'Used data'!V218="2-curved diamond ramp"),1.32,IF(AND(I218="Exit ramp",'Used data'!V218="S-shaped ramp"),2.05,IF(AND(I218="Exit ramp",'Used data'!V218="U-shaped ramp"),4.11,IF(AND(I218="Exit ramp",'Used data'!V218="Flyover hook ramp"),5.15,IF(AND(I218="Exit ramp",'Used data'!V218="Directional ramp"),1.07,IF(AND(I218="Entrance ramp",'Used data'!V218="2-curved diamond ramp"),0.93,IF(AND(I218="Entrance ramp",'Used data'!V218="S-shaped ramp"),2.48,IF(AND(I218="Entrance ramp",'Used data'!V218="U-shaped ramp"),4.15,IF(AND(I218="Entrance ramp",'Used data'!V218="Flyover hook ramp"),5.26,IF(AND(I218="Entrance ramp",'Used data'!V218="Directional ramp"),1.42,1))))))))))</f>
        <v>1</v>
      </c>
      <c r="Z218" s="11">
        <f>IF(OR('Used data'!W218="Straight",'Used data'!W218="Irrelevant",'Used data'!X218="Irrelevant",'Used data'!Y218="Irrelevant"),1,1+1.545*1000/32.2*((('Used data'!Y218*3268/3600)/('Used data'!W218/0.306))^2)*('Used data'!X218/1000)/G218)</f>
        <v>1</v>
      </c>
      <c r="AA218" s="11">
        <f>IF(OR('Used data'!W218="Straight",'Used data'!W218="Irrelevant",'Used data'!X218="Irrelevant",'Used data'!Y218="Irrelevant"),1,1+1.961*1000/32.2*((('Used data'!Y218*3268/3600)/('Used data'!W218/0.306))^2)*('Used data'!X218/1000)/G218)</f>
        <v>1</v>
      </c>
      <c r="AB218" s="11">
        <f>IF(OR('Used data'!Z218="Straight",'Used data'!Z218="Irrelevant",'Used data'!AA218="Irrelevant",'Used data'!AB218="Irrelevant"),1,1+1.545*1000/32.2*((('Used data'!AB218*3268/3600)/('Used data'!Z218/0.306))^2)*('Used data'!AA218/1000)/G218)</f>
        <v>1</v>
      </c>
      <c r="AC218" s="11">
        <f>IF(OR('Used data'!Z218="Straight",'Used data'!Z218="Irrelevant",'Used data'!AA218="Irrelevant",'Used data'!AB218="Irrelevant"),1,1+1.961*1000/32.2*((('Used data'!AB218*3268/3600)/('Used data'!Z218/0.306))^2)*('Used data'!AA218/1000)/G218)</f>
        <v>1</v>
      </c>
      <c r="AD218" s="11">
        <f>IF(OR('Used data'!AC218="Irrelevant",'Used data'!AC218="No"),1,IF(AND('Used data'!AC218="Yes",OR('Used data'!Q218&lt;301,'Used data'!S218&lt;301)),1-(0.5*('Used data'!R218+'Used data'!T218)/('Used data'!G218*1000)),IF(AND('Used data'!AC218="Yes",OR('Used data'!Q218&lt;601,'Used data'!S218&lt;601)),1-(0.25*('Used data'!R218+'Used data'!T218)/('Used data'!G218*1000)),1)))</f>
        <v>1</v>
      </c>
      <c r="AE218" s="11">
        <f>IF(OR('Used data'!AC218="Irrelevant",'Used data'!AC218="No"),1,IF(AND('Used data'!AC218="Yes",OR('Used data'!Q218&lt;301,'Used data'!S218&lt;301)),1-(0.4*('Used data'!R218+'Used data'!T218)/('Used data'!G218*1000)),IF(AND('Used data'!AC218="Yes",OR('Used data'!Q218&lt;601,'Used data'!S218&lt;601)),1-(0.2*('Used data'!R218+'Used data'!T218)/('Used data'!G218*1000)),1)))</f>
        <v>1</v>
      </c>
      <c r="AF218" s="11">
        <f>IF('Used data'!AD218="110 kph",0.79,1)</f>
        <v>1</v>
      </c>
      <c r="AG218" s="11">
        <f>IF('Used data'!AD218="110 kph",0.94,1)</f>
        <v>1</v>
      </c>
      <c r="AH218" s="11">
        <f>IF('Used data'!AD218="110 kph",0.66,1)</f>
        <v>1</v>
      </c>
      <c r="AI218" s="11">
        <f>IF('Used data'!AD218="110 kph",0.82,1)</f>
        <v>1</v>
      </c>
      <c r="AJ218" s="11">
        <f>IF(AND('Used data'!AE218="Yes",I218="Entrance merge"),0.65*'Used data'!AF218+1-'Used data'!AF218,1)</f>
        <v>1</v>
      </c>
      <c r="AK218" s="12" t="str">
        <f t="shared" si="21"/>
        <v/>
      </c>
      <c r="AL218" s="12" t="str">
        <f t="shared" si="22"/>
        <v/>
      </c>
      <c r="AM218" s="12" t="str">
        <f t="shared" si="23"/>
        <v/>
      </c>
      <c r="AN218" s="12" t="str">
        <f t="shared" si="24"/>
        <v/>
      </c>
      <c r="AO218" s="12" t="str">
        <f t="shared" si="25"/>
        <v/>
      </c>
      <c r="AP218" s="12" t="str">
        <f t="shared" si="26"/>
        <v/>
      </c>
      <c r="AQ218" s="4" t="str">
        <f t="shared" si="27"/>
        <v/>
      </c>
    </row>
    <row r="219" spans="1:43" x14ac:dyDescent="0.3">
      <c r="A219" s="4" t="str">
        <f>IF('Input data'!A234="","",'Input data'!A234)</f>
        <v/>
      </c>
      <c r="B219" s="4" t="str">
        <f>IF('Input data'!B234="","",'Input data'!B234)</f>
        <v/>
      </c>
      <c r="C219" s="4" t="str">
        <f>IF('Input data'!C234="","",'Input data'!C234)</f>
        <v/>
      </c>
      <c r="D219" s="4" t="str">
        <f>IF('Input data'!D234="","",'Input data'!D234)</f>
        <v/>
      </c>
      <c r="E219" s="4" t="str">
        <f>IF('Input data'!E234="","",'Input data'!E234)</f>
        <v/>
      </c>
      <c r="F219" s="4" t="str">
        <f>IF('Input data'!F234="","",'Input data'!F234)</f>
        <v/>
      </c>
      <c r="G219" s="4">
        <f>IF('Input data'!G234="","",'Input data'!G234)</f>
        <v>0</v>
      </c>
      <c r="H219" s="4" t="str">
        <f>IF('Input data'!H234&gt;0.5,'Input data'!H234,"")</f>
        <v/>
      </c>
      <c r="I219" s="4" t="str">
        <f>IF('Input data'!I234="","",'Input data'!I234)</f>
        <v/>
      </c>
      <c r="J219" s="11">
        <f>IF('Used data'!J219="Irrelevant",1,IF('Used data'!J219&gt;3,1.2,1))</f>
        <v>1</v>
      </c>
      <c r="K219" s="11">
        <f>IF('Used data'!K219="Irrelevant",1,IF(AND(OR(I219="Motorway link",I219="Exit diverge",I219="Entrance merge"),'Used data'!K219&lt;3.5),1+(3.5-'Used data'!K219)*0.12,IF(AND(OR(I219="Exit ramp",I219="Entrance ramp"),'Used data'!K219&lt;3.5),1+(3.5-'Used data'!K219)*0.16,1)))</f>
        <v>1</v>
      </c>
      <c r="L219" s="11">
        <f>IF('Used data'!L219="Irrelevant",1,IF(AND('Used data'!L219="Yes",'Used data'!J219=2),0.6*'Used data'!M219+(1-'Used data'!M219),IF(AND('Used data'!L219="Yes",'Used data'!J219=3),0.7*'Used data'!M219+(1-'Used data'!M219),IF(AND('Used data'!L219="Yes",'Used data'!J219=4),0.76*'Used data'!M219+(1-'Used data'!M219),IF(AND('Used data'!L219="Yes",'Used data'!J219&gt;4.99999999),0.8*'Used data'!M219+(1-'Used data'!M219),1)))))</f>
        <v>1</v>
      </c>
      <c r="M219" s="11">
        <f>IF('Used data'!L219="Irrelevant",1,IF(AND('Used data'!L219="Yes",'Used data'!J219=2),0.8*'Used data'!M219+(1-'Used data'!M219),IF(AND('Used data'!L219="Yes",'Used data'!J219=3),0.85*'Used data'!M219+(1-'Used data'!M219),IF(AND('Used data'!L219="Yes",'Used data'!J219=4),0.88*'Used data'!M219+(1-'Used data'!M219),IF(AND('Used data'!L219="Yes",'Used data'!J219&gt;4.99999999),0.9*'Used data'!M219+(1-'Used data'!M219),1)))))</f>
        <v>1</v>
      </c>
      <c r="N219" s="11">
        <f>IF('Used data'!N219="Irrelevant",1,IF(AND(OR(I219="Motorway link",I219="Exit diverge",I219="Entrance merge"),'Used data'!N219&lt;3),1+(3-'Used data'!N219)*0.09333333,1))</f>
        <v>1</v>
      </c>
      <c r="O219" s="11">
        <f>IF('Used data'!N219="Irrelevant",1,IF(AND(OR(I219="Motorway link",I219="Exit diverge",I219="Entrance merge"),'Used data'!N219&lt;3),1+(3-'Used data'!N219)*0.19666667,1))</f>
        <v>1</v>
      </c>
      <c r="P219" s="11">
        <f>IF('Used data'!O219="Irrelevant",1,IF(AND(OR(I219="Motorway link",I219="Exit diverge",I219="Entrance merge"),'Used data'!O219&lt;3.00000001),1+(0.5-'Used data'!O219)*0.04,IF(AND(OR(I219="Exit ramp",I219="Entrance ramp"),'Used data'!O219&lt;3.00000001),1+(0.5-'Used data'!O219)*0.08,IF(OR(I219="Motorway link",I219="Exit diverge",I219="Entrance merge"),0.9,0.8))))</f>
        <v>1</v>
      </c>
      <c r="Q219" s="11">
        <f>IF('Used data'!P219="Irrelevant",1,IF(AND(OR(I219="Motorway link",I219="Exit diverge",I219="Entrance merge"),'Used data'!P219&lt;11.00000001),1+(5-'Used data'!P219)*0.01,0.94))</f>
        <v>1</v>
      </c>
      <c r="R219" s="11">
        <f>IF(OR('Used data'!Q219="Irrelevant",'Used data'!R219="Irrelevant",'Used data'!Q219="Straight"),1,IF(AND(OR(I219="Motorway link",I219="Exit diverge",I219="Entrance merge"),'Used data'!Q219&lt;4000),(EXP(0.1096*1746.5/'Used data'!Q219)/EXP(0.1096*1746.5/4000))*('Used data'!R219/1000)/G219+(G219-'Used data'!R219/1000)/G219,1))</f>
        <v>1</v>
      </c>
      <c r="S219" s="11">
        <f>IF(OR('Used data'!S219="Irrelevant",'Used data'!T219="Irrelevant",'Used data'!S219="Straight"),1,IF(AND(OR(I219="Motorway link",I219="Exit diverge",I219="Entrance merge"),'Used data'!S219&lt;4000),(EXP(0.1096*1746.5/'Used data'!S219)/EXP(0.1096*1746.5/4000))*('Used data'!T219/1000)/G219+(G219-'Used data'!T219/1000)/G219,1))</f>
        <v>1</v>
      </c>
      <c r="T219" s="11">
        <f>IF('Used data'!U219="Irrelevant",1,IF(AND(OR(I219="Motorway link",I219="Exit diverge",I219="Entrance merge",I219="Exit ramp",I219="Entrance ramp"),'Used data'!U219="Yes"),0.95,1))</f>
        <v>1</v>
      </c>
      <c r="U219" s="11">
        <f>IF('Used data'!U219="Irrelevant",1,IF(AND(OR(I219="Motorway link",I219="Exit diverge",I219="Entrance merge",I219="Exit ramp",I219="Entrance ramp"),'Used data'!U219="Yes"),0.96,1))</f>
        <v>1</v>
      </c>
      <c r="V219" s="11">
        <f>IF('Used data'!U219="Irrelevant",1,IF(AND(OR(I219="Motorway link",I219="Exit diverge",I219="Entrance merge",I219="Exit ramp",I219="Entrance ramp"),'Used data'!U219="Yes"),0.79,1))</f>
        <v>1</v>
      </c>
      <c r="W219" s="11">
        <f>IF('Used data'!U219="Irrelevant",1,IF(AND(OR(I219="Motorway link",I219="Exit diverge",I219="Entrance merge",I219="Exit ramp",I219="Entrance ramp"),'Used data'!U219="Yes"),0.94,1))</f>
        <v>1</v>
      </c>
      <c r="X219" s="11">
        <f>IF('Used data'!U219="Irrelevant",1,IF(AND(OR(I219="Motorway link",I219="Exit diverge",I219="Entrance merge",I219="Exit ramp",I219="Entrance ramp"),'Used data'!U219="Yes"),0.97,1))</f>
        <v>1</v>
      </c>
      <c r="Y219" s="11">
        <f>IF(AND(I219="Exit ramp",'Used data'!V219="2-curved diamond ramp"),1.32,IF(AND(I219="Exit ramp",'Used data'!V219="S-shaped ramp"),2.05,IF(AND(I219="Exit ramp",'Used data'!V219="U-shaped ramp"),4.11,IF(AND(I219="Exit ramp",'Used data'!V219="Flyover hook ramp"),5.15,IF(AND(I219="Exit ramp",'Used data'!V219="Directional ramp"),1.07,IF(AND(I219="Entrance ramp",'Used data'!V219="2-curved diamond ramp"),0.93,IF(AND(I219="Entrance ramp",'Used data'!V219="S-shaped ramp"),2.48,IF(AND(I219="Entrance ramp",'Used data'!V219="U-shaped ramp"),4.15,IF(AND(I219="Entrance ramp",'Used data'!V219="Flyover hook ramp"),5.26,IF(AND(I219="Entrance ramp",'Used data'!V219="Directional ramp"),1.42,1))))))))))</f>
        <v>1</v>
      </c>
      <c r="Z219" s="11">
        <f>IF(OR('Used data'!W219="Straight",'Used data'!W219="Irrelevant",'Used data'!X219="Irrelevant",'Used data'!Y219="Irrelevant"),1,1+1.545*1000/32.2*((('Used data'!Y219*3268/3600)/('Used data'!W219/0.306))^2)*('Used data'!X219/1000)/G219)</f>
        <v>1</v>
      </c>
      <c r="AA219" s="11">
        <f>IF(OR('Used data'!W219="Straight",'Used data'!W219="Irrelevant",'Used data'!X219="Irrelevant",'Used data'!Y219="Irrelevant"),1,1+1.961*1000/32.2*((('Used data'!Y219*3268/3600)/('Used data'!W219/0.306))^2)*('Used data'!X219/1000)/G219)</f>
        <v>1</v>
      </c>
      <c r="AB219" s="11">
        <f>IF(OR('Used data'!Z219="Straight",'Used data'!Z219="Irrelevant",'Used data'!AA219="Irrelevant",'Used data'!AB219="Irrelevant"),1,1+1.545*1000/32.2*((('Used data'!AB219*3268/3600)/('Used data'!Z219/0.306))^2)*('Used data'!AA219/1000)/G219)</f>
        <v>1</v>
      </c>
      <c r="AC219" s="11">
        <f>IF(OR('Used data'!Z219="Straight",'Used data'!Z219="Irrelevant",'Used data'!AA219="Irrelevant",'Used data'!AB219="Irrelevant"),1,1+1.961*1000/32.2*((('Used data'!AB219*3268/3600)/('Used data'!Z219/0.306))^2)*('Used data'!AA219/1000)/G219)</f>
        <v>1</v>
      </c>
      <c r="AD219" s="11">
        <f>IF(OR('Used data'!AC219="Irrelevant",'Used data'!AC219="No"),1,IF(AND('Used data'!AC219="Yes",OR('Used data'!Q219&lt;301,'Used data'!S219&lt;301)),1-(0.5*('Used data'!R219+'Used data'!T219)/('Used data'!G219*1000)),IF(AND('Used data'!AC219="Yes",OR('Used data'!Q219&lt;601,'Used data'!S219&lt;601)),1-(0.25*('Used data'!R219+'Used data'!T219)/('Used data'!G219*1000)),1)))</f>
        <v>1</v>
      </c>
      <c r="AE219" s="11">
        <f>IF(OR('Used data'!AC219="Irrelevant",'Used data'!AC219="No"),1,IF(AND('Used data'!AC219="Yes",OR('Used data'!Q219&lt;301,'Used data'!S219&lt;301)),1-(0.4*('Used data'!R219+'Used data'!T219)/('Used data'!G219*1000)),IF(AND('Used data'!AC219="Yes",OR('Used data'!Q219&lt;601,'Used data'!S219&lt;601)),1-(0.2*('Used data'!R219+'Used data'!T219)/('Used data'!G219*1000)),1)))</f>
        <v>1</v>
      </c>
      <c r="AF219" s="11">
        <f>IF('Used data'!AD219="110 kph",0.79,1)</f>
        <v>1</v>
      </c>
      <c r="AG219" s="11">
        <f>IF('Used data'!AD219="110 kph",0.94,1)</f>
        <v>1</v>
      </c>
      <c r="AH219" s="11">
        <f>IF('Used data'!AD219="110 kph",0.66,1)</f>
        <v>1</v>
      </c>
      <c r="AI219" s="11">
        <f>IF('Used data'!AD219="110 kph",0.82,1)</f>
        <v>1</v>
      </c>
      <c r="AJ219" s="11">
        <f>IF(AND('Used data'!AE219="Yes",I219="Entrance merge"),0.65*'Used data'!AF219+1-'Used data'!AF219,1)</f>
        <v>1</v>
      </c>
      <c r="AK219" s="12" t="str">
        <f t="shared" si="21"/>
        <v/>
      </c>
      <c r="AL219" s="12" t="str">
        <f t="shared" si="22"/>
        <v/>
      </c>
      <c r="AM219" s="12" t="str">
        <f t="shared" si="23"/>
        <v/>
      </c>
      <c r="AN219" s="12" t="str">
        <f t="shared" si="24"/>
        <v/>
      </c>
      <c r="AO219" s="12" t="str">
        <f t="shared" si="25"/>
        <v/>
      </c>
      <c r="AP219" s="12" t="str">
        <f t="shared" si="26"/>
        <v/>
      </c>
      <c r="AQ219" s="4" t="str">
        <f t="shared" si="27"/>
        <v/>
      </c>
    </row>
    <row r="220" spans="1:43" x14ac:dyDescent="0.3">
      <c r="A220" s="4" t="str">
        <f>IF('Input data'!A235="","",'Input data'!A235)</f>
        <v/>
      </c>
      <c r="B220" s="4" t="str">
        <f>IF('Input data'!B235="","",'Input data'!B235)</f>
        <v/>
      </c>
      <c r="C220" s="4" t="str">
        <f>IF('Input data'!C235="","",'Input data'!C235)</f>
        <v/>
      </c>
      <c r="D220" s="4" t="str">
        <f>IF('Input data'!D235="","",'Input data'!D235)</f>
        <v/>
      </c>
      <c r="E220" s="4" t="str">
        <f>IF('Input data'!E235="","",'Input data'!E235)</f>
        <v/>
      </c>
      <c r="F220" s="4" t="str">
        <f>IF('Input data'!F235="","",'Input data'!F235)</f>
        <v/>
      </c>
      <c r="G220" s="4">
        <f>IF('Input data'!G235="","",'Input data'!G235)</f>
        <v>0</v>
      </c>
      <c r="H220" s="4" t="str">
        <f>IF('Input data'!H235&gt;0.5,'Input data'!H235,"")</f>
        <v/>
      </c>
      <c r="I220" s="4" t="str">
        <f>IF('Input data'!I235="","",'Input data'!I235)</f>
        <v/>
      </c>
      <c r="J220" s="11">
        <f>IF('Used data'!J220="Irrelevant",1,IF('Used data'!J220&gt;3,1.2,1))</f>
        <v>1</v>
      </c>
      <c r="K220" s="11">
        <f>IF('Used data'!K220="Irrelevant",1,IF(AND(OR(I220="Motorway link",I220="Exit diverge",I220="Entrance merge"),'Used data'!K220&lt;3.5),1+(3.5-'Used data'!K220)*0.12,IF(AND(OR(I220="Exit ramp",I220="Entrance ramp"),'Used data'!K220&lt;3.5),1+(3.5-'Used data'!K220)*0.16,1)))</f>
        <v>1</v>
      </c>
      <c r="L220" s="11">
        <f>IF('Used data'!L220="Irrelevant",1,IF(AND('Used data'!L220="Yes",'Used data'!J220=2),0.6*'Used data'!M220+(1-'Used data'!M220),IF(AND('Used data'!L220="Yes",'Used data'!J220=3),0.7*'Used data'!M220+(1-'Used data'!M220),IF(AND('Used data'!L220="Yes",'Used data'!J220=4),0.76*'Used data'!M220+(1-'Used data'!M220),IF(AND('Used data'!L220="Yes",'Used data'!J220&gt;4.99999999),0.8*'Used data'!M220+(1-'Used data'!M220),1)))))</f>
        <v>1</v>
      </c>
      <c r="M220" s="11">
        <f>IF('Used data'!L220="Irrelevant",1,IF(AND('Used data'!L220="Yes",'Used data'!J220=2),0.8*'Used data'!M220+(1-'Used data'!M220),IF(AND('Used data'!L220="Yes",'Used data'!J220=3),0.85*'Used data'!M220+(1-'Used data'!M220),IF(AND('Used data'!L220="Yes",'Used data'!J220=4),0.88*'Used data'!M220+(1-'Used data'!M220),IF(AND('Used data'!L220="Yes",'Used data'!J220&gt;4.99999999),0.9*'Used data'!M220+(1-'Used data'!M220),1)))))</f>
        <v>1</v>
      </c>
      <c r="N220" s="11">
        <f>IF('Used data'!N220="Irrelevant",1,IF(AND(OR(I220="Motorway link",I220="Exit diverge",I220="Entrance merge"),'Used data'!N220&lt;3),1+(3-'Used data'!N220)*0.09333333,1))</f>
        <v>1</v>
      </c>
      <c r="O220" s="11">
        <f>IF('Used data'!N220="Irrelevant",1,IF(AND(OR(I220="Motorway link",I220="Exit diverge",I220="Entrance merge"),'Used data'!N220&lt;3),1+(3-'Used data'!N220)*0.19666667,1))</f>
        <v>1</v>
      </c>
      <c r="P220" s="11">
        <f>IF('Used data'!O220="Irrelevant",1,IF(AND(OR(I220="Motorway link",I220="Exit diverge",I220="Entrance merge"),'Used data'!O220&lt;3.00000001),1+(0.5-'Used data'!O220)*0.04,IF(AND(OR(I220="Exit ramp",I220="Entrance ramp"),'Used data'!O220&lt;3.00000001),1+(0.5-'Used data'!O220)*0.08,IF(OR(I220="Motorway link",I220="Exit diverge",I220="Entrance merge"),0.9,0.8))))</f>
        <v>1</v>
      </c>
      <c r="Q220" s="11">
        <f>IF('Used data'!P220="Irrelevant",1,IF(AND(OR(I220="Motorway link",I220="Exit diverge",I220="Entrance merge"),'Used data'!P220&lt;11.00000001),1+(5-'Used data'!P220)*0.01,0.94))</f>
        <v>1</v>
      </c>
      <c r="R220" s="11">
        <f>IF(OR('Used data'!Q220="Irrelevant",'Used data'!R220="Irrelevant",'Used data'!Q220="Straight"),1,IF(AND(OR(I220="Motorway link",I220="Exit diverge",I220="Entrance merge"),'Used data'!Q220&lt;4000),(EXP(0.1096*1746.5/'Used data'!Q220)/EXP(0.1096*1746.5/4000))*('Used data'!R220/1000)/G220+(G220-'Used data'!R220/1000)/G220,1))</f>
        <v>1</v>
      </c>
      <c r="S220" s="11">
        <f>IF(OR('Used data'!S220="Irrelevant",'Used data'!T220="Irrelevant",'Used data'!S220="Straight"),1,IF(AND(OR(I220="Motorway link",I220="Exit diverge",I220="Entrance merge"),'Used data'!S220&lt;4000),(EXP(0.1096*1746.5/'Used data'!S220)/EXP(0.1096*1746.5/4000))*('Used data'!T220/1000)/G220+(G220-'Used data'!T220/1000)/G220,1))</f>
        <v>1</v>
      </c>
      <c r="T220" s="11">
        <f>IF('Used data'!U220="Irrelevant",1,IF(AND(OR(I220="Motorway link",I220="Exit diverge",I220="Entrance merge",I220="Exit ramp",I220="Entrance ramp"),'Used data'!U220="Yes"),0.95,1))</f>
        <v>1</v>
      </c>
      <c r="U220" s="11">
        <f>IF('Used data'!U220="Irrelevant",1,IF(AND(OR(I220="Motorway link",I220="Exit diverge",I220="Entrance merge",I220="Exit ramp",I220="Entrance ramp"),'Used data'!U220="Yes"),0.96,1))</f>
        <v>1</v>
      </c>
      <c r="V220" s="11">
        <f>IF('Used data'!U220="Irrelevant",1,IF(AND(OR(I220="Motorway link",I220="Exit diverge",I220="Entrance merge",I220="Exit ramp",I220="Entrance ramp"),'Used data'!U220="Yes"),0.79,1))</f>
        <v>1</v>
      </c>
      <c r="W220" s="11">
        <f>IF('Used data'!U220="Irrelevant",1,IF(AND(OR(I220="Motorway link",I220="Exit diverge",I220="Entrance merge",I220="Exit ramp",I220="Entrance ramp"),'Used data'!U220="Yes"),0.94,1))</f>
        <v>1</v>
      </c>
      <c r="X220" s="11">
        <f>IF('Used data'!U220="Irrelevant",1,IF(AND(OR(I220="Motorway link",I220="Exit diverge",I220="Entrance merge",I220="Exit ramp",I220="Entrance ramp"),'Used data'!U220="Yes"),0.97,1))</f>
        <v>1</v>
      </c>
      <c r="Y220" s="11">
        <f>IF(AND(I220="Exit ramp",'Used data'!V220="2-curved diamond ramp"),1.32,IF(AND(I220="Exit ramp",'Used data'!V220="S-shaped ramp"),2.05,IF(AND(I220="Exit ramp",'Used data'!V220="U-shaped ramp"),4.11,IF(AND(I220="Exit ramp",'Used data'!V220="Flyover hook ramp"),5.15,IF(AND(I220="Exit ramp",'Used data'!V220="Directional ramp"),1.07,IF(AND(I220="Entrance ramp",'Used data'!V220="2-curved diamond ramp"),0.93,IF(AND(I220="Entrance ramp",'Used data'!V220="S-shaped ramp"),2.48,IF(AND(I220="Entrance ramp",'Used data'!V220="U-shaped ramp"),4.15,IF(AND(I220="Entrance ramp",'Used data'!V220="Flyover hook ramp"),5.26,IF(AND(I220="Entrance ramp",'Used data'!V220="Directional ramp"),1.42,1))))))))))</f>
        <v>1</v>
      </c>
      <c r="Z220" s="11">
        <f>IF(OR('Used data'!W220="Straight",'Used data'!W220="Irrelevant",'Used data'!X220="Irrelevant",'Used data'!Y220="Irrelevant"),1,1+1.545*1000/32.2*((('Used data'!Y220*3268/3600)/('Used data'!W220/0.306))^2)*('Used data'!X220/1000)/G220)</f>
        <v>1</v>
      </c>
      <c r="AA220" s="11">
        <f>IF(OR('Used data'!W220="Straight",'Used data'!W220="Irrelevant",'Used data'!X220="Irrelevant",'Used data'!Y220="Irrelevant"),1,1+1.961*1000/32.2*((('Used data'!Y220*3268/3600)/('Used data'!W220/0.306))^2)*('Used data'!X220/1000)/G220)</f>
        <v>1</v>
      </c>
      <c r="AB220" s="11">
        <f>IF(OR('Used data'!Z220="Straight",'Used data'!Z220="Irrelevant",'Used data'!AA220="Irrelevant",'Used data'!AB220="Irrelevant"),1,1+1.545*1000/32.2*((('Used data'!AB220*3268/3600)/('Used data'!Z220/0.306))^2)*('Used data'!AA220/1000)/G220)</f>
        <v>1</v>
      </c>
      <c r="AC220" s="11">
        <f>IF(OR('Used data'!Z220="Straight",'Used data'!Z220="Irrelevant",'Used data'!AA220="Irrelevant",'Used data'!AB220="Irrelevant"),1,1+1.961*1000/32.2*((('Used data'!AB220*3268/3600)/('Used data'!Z220/0.306))^2)*('Used data'!AA220/1000)/G220)</f>
        <v>1</v>
      </c>
      <c r="AD220" s="11">
        <f>IF(OR('Used data'!AC220="Irrelevant",'Used data'!AC220="No"),1,IF(AND('Used data'!AC220="Yes",OR('Used data'!Q220&lt;301,'Used data'!S220&lt;301)),1-(0.5*('Used data'!R220+'Used data'!T220)/('Used data'!G220*1000)),IF(AND('Used data'!AC220="Yes",OR('Used data'!Q220&lt;601,'Used data'!S220&lt;601)),1-(0.25*('Used data'!R220+'Used data'!T220)/('Used data'!G220*1000)),1)))</f>
        <v>1</v>
      </c>
      <c r="AE220" s="11">
        <f>IF(OR('Used data'!AC220="Irrelevant",'Used data'!AC220="No"),1,IF(AND('Used data'!AC220="Yes",OR('Used data'!Q220&lt;301,'Used data'!S220&lt;301)),1-(0.4*('Used data'!R220+'Used data'!T220)/('Used data'!G220*1000)),IF(AND('Used data'!AC220="Yes",OR('Used data'!Q220&lt;601,'Used data'!S220&lt;601)),1-(0.2*('Used data'!R220+'Used data'!T220)/('Used data'!G220*1000)),1)))</f>
        <v>1</v>
      </c>
      <c r="AF220" s="11">
        <f>IF('Used data'!AD220="110 kph",0.79,1)</f>
        <v>1</v>
      </c>
      <c r="AG220" s="11">
        <f>IF('Used data'!AD220="110 kph",0.94,1)</f>
        <v>1</v>
      </c>
      <c r="AH220" s="11">
        <f>IF('Used data'!AD220="110 kph",0.66,1)</f>
        <v>1</v>
      </c>
      <c r="AI220" s="11">
        <f>IF('Used data'!AD220="110 kph",0.82,1)</f>
        <v>1</v>
      </c>
      <c r="AJ220" s="11">
        <f>IF(AND('Used data'!AE220="Yes",I220="Entrance merge"),0.65*'Used data'!AF220+1-'Used data'!AF220,1)</f>
        <v>1</v>
      </c>
      <c r="AK220" s="12" t="str">
        <f t="shared" si="21"/>
        <v/>
      </c>
      <c r="AL220" s="12" t="str">
        <f t="shared" si="22"/>
        <v/>
      </c>
      <c r="AM220" s="12" t="str">
        <f t="shared" si="23"/>
        <v/>
      </c>
      <c r="AN220" s="12" t="str">
        <f t="shared" si="24"/>
        <v/>
      </c>
      <c r="AO220" s="12" t="str">
        <f t="shared" si="25"/>
        <v/>
      </c>
      <c r="AP220" s="12" t="str">
        <f t="shared" si="26"/>
        <v/>
      </c>
      <c r="AQ220" s="4" t="str">
        <f t="shared" si="27"/>
        <v/>
      </c>
    </row>
    <row r="221" spans="1:43" x14ac:dyDescent="0.3">
      <c r="A221" s="4" t="str">
        <f>IF('Input data'!A236="","",'Input data'!A236)</f>
        <v/>
      </c>
      <c r="B221" s="4" t="str">
        <f>IF('Input data'!B236="","",'Input data'!B236)</f>
        <v/>
      </c>
      <c r="C221" s="4" t="str">
        <f>IF('Input data'!C236="","",'Input data'!C236)</f>
        <v/>
      </c>
      <c r="D221" s="4" t="str">
        <f>IF('Input data'!D236="","",'Input data'!D236)</f>
        <v/>
      </c>
      <c r="E221" s="4" t="str">
        <f>IF('Input data'!E236="","",'Input data'!E236)</f>
        <v/>
      </c>
      <c r="F221" s="4" t="str">
        <f>IF('Input data'!F236="","",'Input data'!F236)</f>
        <v/>
      </c>
      <c r="G221" s="4">
        <f>IF('Input data'!G236="","",'Input data'!G236)</f>
        <v>0</v>
      </c>
      <c r="H221" s="4" t="str">
        <f>IF('Input data'!H236&gt;0.5,'Input data'!H236,"")</f>
        <v/>
      </c>
      <c r="I221" s="4" t="str">
        <f>IF('Input data'!I236="","",'Input data'!I236)</f>
        <v/>
      </c>
      <c r="J221" s="11">
        <f>IF('Used data'!J221="Irrelevant",1,IF('Used data'!J221&gt;3,1.2,1))</f>
        <v>1</v>
      </c>
      <c r="K221" s="11">
        <f>IF('Used data'!K221="Irrelevant",1,IF(AND(OR(I221="Motorway link",I221="Exit diverge",I221="Entrance merge"),'Used data'!K221&lt;3.5),1+(3.5-'Used data'!K221)*0.12,IF(AND(OR(I221="Exit ramp",I221="Entrance ramp"),'Used data'!K221&lt;3.5),1+(3.5-'Used data'!K221)*0.16,1)))</f>
        <v>1</v>
      </c>
      <c r="L221" s="11">
        <f>IF('Used data'!L221="Irrelevant",1,IF(AND('Used data'!L221="Yes",'Used data'!J221=2),0.6*'Used data'!M221+(1-'Used data'!M221),IF(AND('Used data'!L221="Yes",'Used data'!J221=3),0.7*'Used data'!M221+(1-'Used data'!M221),IF(AND('Used data'!L221="Yes",'Used data'!J221=4),0.76*'Used data'!M221+(1-'Used data'!M221),IF(AND('Used data'!L221="Yes",'Used data'!J221&gt;4.99999999),0.8*'Used data'!M221+(1-'Used data'!M221),1)))))</f>
        <v>1</v>
      </c>
      <c r="M221" s="11">
        <f>IF('Used data'!L221="Irrelevant",1,IF(AND('Used data'!L221="Yes",'Used data'!J221=2),0.8*'Used data'!M221+(1-'Used data'!M221),IF(AND('Used data'!L221="Yes",'Used data'!J221=3),0.85*'Used data'!M221+(1-'Used data'!M221),IF(AND('Used data'!L221="Yes",'Used data'!J221=4),0.88*'Used data'!M221+(1-'Used data'!M221),IF(AND('Used data'!L221="Yes",'Used data'!J221&gt;4.99999999),0.9*'Used data'!M221+(1-'Used data'!M221),1)))))</f>
        <v>1</v>
      </c>
      <c r="N221" s="11">
        <f>IF('Used data'!N221="Irrelevant",1,IF(AND(OR(I221="Motorway link",I221="Exit diverge",I221="Entrance merge"),'Used data'!N221&lt;3),1+(3-'Used data'!N221)*0.09333333,1))</f>
        <v>1</v>
      </c>
      <c r="O221" s="11">
        <f>IF('Used data'!N221="Irrelevant",1,IF(AND(OR(I221="Motorway link",I221="Exit diverge",I221="Entrance merge"),'Used data'!N221&lt;3),1+(3-'Used data'!N221)*0.19666667,1))</f>
        <v>1</v>
      </c>
      <c r="P221" s="11">
        <f>IF('Used data'!O221="Irrelevant",1,IF(AND(OR(I221="Motorway link",I221="Exit diverge",I221="Entrance merge"),'Used data'!O221&lt;3.00000001),1+(0.5-'Used data'!O221)*0.04,IF(AND(OR(I221="Exit ramp",I221="Entrance ramp"),'Used data'!O221&lt;3.00000001),1+(0.5-'Used data'!O221)*0.08,IF(OR(I221="Motorway link",I221="Exit diverge",I221="Entrance merge"),0.9,0.8))))</f>
        <v>1</v>
      </c>
      <c r="Q221" s="11">
        <f>IF('Used data'!P221="Irrelevant",1,IF(AND(OR(I221="Motorway link",I221="Exit diverge",I221="Entrance merge"),'Used data'!P221&lt;11.00000001),1+(5-'Used data'!P221)*0.01,0.94))</f>
        <v>1</v>
      </c>
      <c r="R221" s="11">
        <f>IF(OR('Used data'!Q221="Irrelevant",'Used data'!R221="Irrelevant",'Used data'!Q221="Straight"),1,IF(AND(OR(I221="Motorway link",I221="Exit diverge",I221="Entrance merge"),'Used data'!Q221&lt;4000),(EXP(0.1096*1746.5/'Used data'!Q221)/EXP(0.1096*1746.5/4000))*('Used data'!R221/1000)/G221+(G221-'Used data'!R221/1000)/G221,1))</f>
        <v>1</v>
      </c>
      <c r="S221" s="11">
        <f>IF(OR('Used data'!S221="Irrelevant",'Used data'!T221="Irrelevant",'Used data'!S221="Straight"),1,IF(AND(OR(I221="Motorway link",I221="Exit diverge",I221="Entrance merge"),'Used data'!S221&lt;4000),(EXP(0.1096*1746.5/'Used data'!S221)/EXP(0.1096*1746.5/4000))*('Used data'!T221/1000)/G221+(G221-'Used data'!T221/1000)/G221,1))</f>
        <v>1</v>
      </c>
      <c r="T221" s="11">
        <f>IF('Used data'!U221="Irrelevant",1,IF(AND(OR(I221="Motorway link",I221="Exit diverge",I221="Entrance merge",I221="Exit ramp",I221="Entrance ramp"),'Used data'!U221="Yes"),0.95,1))</f>
        <v>1</v>
      </c>
      <c r="U221" s="11">
        <f>IF('Used data'!U221="Irrelevant",1,IF(AND(OR(I221="Motorway link",I221="Exit diverge",I221="Entrance merge",I221="Exit ramp",I221="Entrance ramp"),'Used data'!U221="Yes"),0.96,1))</f>
        <v>1</v>
      </c>
      <c r="V221" s="11">
        <f>IF('Used data'!U221="Irrelevant",1,IF(AND(OR(I221="Motorway link",I221="Exit diverge",I221="Entrance merge",I221="Exit ramp",I221="Entrance ramp"),'Used data'!U221="Yes"),0.79,1))</f>
        <v>1</v>
      </c>
      <c r="W221" s="11">
        <f>IF('Used data'!U221="Irrelevant",1,IF(AND(OR(I221="Motorway link",I221="Exit diverge",I221="Entrance merge",I221="Exit ramp",I221="Entrance ramp"),'Used data'!U221="Yes"),0.94,1))</f>
        <v>1</v>
      </c>
      <c r="X221" s="11">
        <f>IF('Used data'!U221="Irrelevant",1,IF(AND(OR(I221="Motorway link",I221="Exit diverge",I221="Entrance merge",I221="Exit ramp",I221="Entrance ramp"),'Used data'!U221="Yes"),0.97,1))</f>
        <v>1</v>
      </c>
      <c r="Y221" s="11">
        <f>IF(AND(I221="Exit ramp",'Used data'!V221="2-curved diamond ramp"),1.32,IF(AND(I221="Exit ramp",'Used data'!V221="S-shaped ramp"),2.05,IF(AND(I221="Exit ramp",'Used data'!V221="U-shaped ramp"),4.11,IF(AND(I221="Exit ramp",'Used data'!V221="Flyover hook ramp"),5.15,IF(AND(I221="Exit ramp",'Used data'!V221="Directional ramp"),1.07,IF(AND(I221="Entrance ramp",'Used data'!V221="2-curved diamond ramp"),0.93,IF(AND(I221="Entrance ramp",'Used data'!V221="S-shaped ramp"),2.48,IF(AND(I221="Entrance ramp",'Used data'!V221="U-shaped ramp"),4.15,IF(AND(I221="Entrance ramp",'Used data'!V221="Flyover hook ramp"),5.26,IF(AND(I221="Entrance ramp",'Used data'!V221="Directional ramp"),1.42,1))))))))))</f>
        <v>1</v>
      </c>
      <c r="Z221" s="11">
        <f>IF(OR('Used data'!W221="Straight",'Used data'!W221="Irrelevant",'Used data'!X221="Irrelevant",'Used data'!Y221="Irrelevant"),1,1+1.545*1000/32.2*((('Used data'!Y221*3268/3600)/('Used data'!W221/0.306))^2)*('Used data'!X221/1000)/G221)</f>
        <v>1</v>
      </c>
      <c r="AA221" s="11">
        <f>IF(OR('Used data'!W221="Straight",'Used data'!W221="Irrelevant",'Used data'!X221="Irrelevant",'Used data'!Y221="Irrelevant"),1,1+1.961*1000/32.2*((('Used data'!Y221*3268/3600)/('Used data'!W221/0.306))^2)*('Used data'!X221/1000)/G221)</f>
        <v>1</v>
      </c>
      <c r="AB221" s="11">
        <f>IF(OR('Used data'!Z221="Straight",'Used data'!Z221="Irrelevant",'Used data'!AA221="Irrelevant",'Used data'!AB221="Irrelevant"),1,1+1.545*1000/32.2*((('Used data'!AB221*3268/3600)/('Used data'!Z221/0.306))^2)*('Used data'!AA221/1000)/G221)</f>
        <v>1</v>
      </c>
      <c r="AC221" s="11">
        <f>IF(OR('Used data'!Z221="Straight",'Used data'!Z221="Irrelevant",'Used data'!AA221="Irrelevant",'Used data'!AB221="Irrelevant"),1,1+1.961*1000/32.2*((('Used data'!AB221*3268/3600)/('Used data'!Z221/0.306))^2)*('Used data'!AA221/1000)/G221)</f>
        <v>1</v>
      </c>
      <c r="AD221" s="11">
        <f>IF(OR('Used data'!AC221="Irrelevant",'Used data'!AC221="No"),1,IF(AND('Used data'!AC221="Yes",OR('Used data'!Q221&lt;301,'Used data'!S221&lt;301)),1-(0.5*('Used data'!R221+'Used data'!T221)/('Used data'!G221*1000)),IF(AND('Used data'!AC221="Yes",OR('Used data'!Q221&lt;601,'Used data'!S221&lt;601)),1-(0.25*('Used data'!R221+'Used data'!T221)/('Used data'!G221*1000)),1)))</f>
        <v>1</v>
      </c>
      <c r="AE221" s="11">
        <f>IF(OR('Used data'!AC221="Irrelevant",'Used data'!AC221="No"),1,IF(AND('Used data'!AC221="Yes",OR('Used data'!Q221&lt;301,'Used data'!S221&lt;301)),1-(0.4*('Used data'!R221+'Used data'!T221)/('Used data'!G221*1000)),IF(AND('Used data'!AC221="Yes",OR('Used data'!Q221&lt;601,'Used data'!S221&lt;601)),1-(0.2*('Used data'!R221+'Used data'!T221)/('Used data'!G221*1000)),1)))</f>
        <v>1</v>
      </c>
      <c r="AF221" s="11">
        <f>IF('Used data'!AD221="110 kph",0.79,1)</f>
        <v>1</v>
      </c>
      <c r="AG221" s="11">
        <f>IF('Used data'!AD221="110 kph",0.94,1)</f>
        <v>1</v>
      </c>
      <c r="AH221" s="11">
        <f>IF('Used data'!AD221="110 kph",0.66,1)</f>
        <v>1</v>
      </c>
      <c r="AI221" s="11">
        <f>IF('Used data'!AD221="110 kph",0.82,1)</f>
        <v>1</v>
      </c>
      <c r="AJ221" s="11">
        <f>IF(AND('Used data'!AE221="Yes",I221="Entrance merge"),0.65*'Used data'!AF221+1-'Used data'!AF221,1)</f>
        <v>1</v>
      </c>
      <c r="AK221" s="12" t="str">
        <f t="shared" si="21"/>
        <v/>
      </c>
      <c r="AL221" s="12" t="str">
        <f t="shared" si="22"/>
        <v/>
      </c>
      <c r="AM221" s="12" t="str">
        <f t="shared" si="23"/>
        <v/>
      </c>
      <c r="AN221" s="12" t="str">
        <f t="shared" si="24"/>
        <v/>
      </c>
      <c r="AO221" s="12" t="str">
        <f t="shared" si="25"/>
        <v/>
      </c>
      <c r="AP221" s="12" t="str">
        <f t="shared" si="26"/>
        <v/>
      </c>
      <c r="AQ221" s="4" t="str">
        <f t="shared" si="27"/>
        <v/>
      </c>
    </row>
    <row r="222" spans="1:43" x14ac:dyDescent="0.3">
      <c r="A222" s="4" t="str">
        <f>IF('Input data'!A237="","",'Input data'!A237)</f>
        <v/>
      </c>
      <c r="B222" s="4" t="str">
        <f>IF('Input data'!B237="","",'Input data'!B237)</f>
        <v/>
      </c>
      <c r="C222" s="4" t="str">
        <f>IF('Input data'!C237="","",'Input data'!C237)</f>
        <v/>
      </c>
      <c r="D222" s="4" t="str">
        <f>IF('Input data'!D237="","",'Input data'!D237)</f>
        <v/>
      </c>
      <c r="E222" s="4" t="str">
        <f>IF('Input data'!E237="","",'Input data'!E237)</f>
        <v/>
      </c>
      <c r="F222" s="4" t="str">
        <f>IF('Input data'!F237="","",'Input data'!F237)</f>
        <v/>
      </c>
      <c r="G222" s="4">
        <f>IF('Input data'!G237="","",'Input data'!G237)</f>
        <v>0</v>
      </c>
      <c r="H222" s="4" t="str">
        <f>IF('Input data'!H237&gt;0.5,'Input data'!H237,"")</f>
        <v/>
      </c>
      <c r="I222" s="4" t="str">
        <f>IF('Input data'!I237="","",'Input data'!I237)</f>
        <v/>
      </c>
      <c r="J222" s="11">
        <f>IF('Used data'!J222="Irrelevant",1,IF('Used data'!J222&gt;3,1.2,1))</f>
        <v>1</v>
      </c>
      <c r="K222" s="11">
        <f>IF('Used data'!K222="Irrelevant",1,IF(AND(OR(I222="Motorway link",I222="Exit diverge",I222="Entrance merge"),'Used data'!K222&lt;3.5),1+(3.5-'Used data'!K222)*0.12,IF(AND(OR(I222="Exit ramp",I222="Entrance ramp"),'Used data'!K222&lt;3.5),1+(3.5-'Used data'!K222)*0.16,1)))</f>
        <v>1</v>
      </c>
      <c r="L222" s="11">
        <f>IF('Used data'!L222="Irrelevant",1,IF(AND('Used data'!L222="Yes",'Used data'!J222=2),0.6*'Used data'!M222+(1-'Used data'!M222),IF(AND('Used data'!L222="Yes",'Used data'!J222=3),0.7*'Used data'!M222+(1-'Used data'!M222),IF(AND('Used data'!L222="Yes",'Used data'!J222=4),0.76*'Used data'!M222+(1-'Used data'!M222),IF(AND('Used data'!L222="Yes",'Used data'!J222&gt;4.99999999),0.8*'Used data'!M222+(1-'Used data'!M222),1)))))</f>
        <v>1</v>
      </c>
      <c r="M222" s="11">
        <f>IF('Used data'!L222="Irrelevant",1,IF(AND('Used data'!L222="Yes",'Used data'!J222=2),0.8*'Used data'!M222+(1-'Used data'!M222),IF(AND('Used data'!L222="Yes",'Used data'!J222=3),0.85*'Used data'!M222+(1-'Used data'!M222),IF(AND('Used data'!L222="Yes",'Used data'!J222=4),0.88*'Used data'!M222+(1-'Used data'!M222),IF(AND('Used data'!L222="Yes",'Used data'!J222&gt;4.99999999),0.9*'Used data'!M222+(1-'Used data'!M222),1)))))</f>
        <v>1</v>
      </c>
      <c r="N222" s="11">
        <f>IF('Used data'!N222="Irrelevant",1,IF(AND(OR(I222="Motorway link",I222="Exit diverge",I222="Entrance merge"),'Used data'!N222&lt;3),1+(3-'Used data'!N222)*0.09333333,1))</f>
        <v>1</v>
      </c>
      <c r="O222" s="11">
        <f>IF('Used data'!N222="Irrelevant",1,IF(AND(OR(I222="Motorway link",I222="Exit diverge",I222="Entrance merge"),'Used data'!N222&lt;3),1+(3-'Used data'!N222)*0.19666667,1))</f>
        <v>1</v>
      </c>
      <c r="P222" s="11">
        <f>IF('Used data'!O222="Irrelevant",1,IF(AND(OR(I222="Motorway link",I222="Exit diverge",I222="Entrance merge"),'Used data'!O222&lt;3.00000001),1+(0.5-'Used data'!O222)*0.04,IF(AND(OR(I222="Exit ramp",I222="Entrance ramp"),'Used data'!O222&lt;3.00000001),1+(0.5-'Used data'!O222)*0.08,IF(OR(I222="Motorway link",I222="Exit diverge",I222="Entrance merge"),0.9,0.8))))</f>
        <v>1</v>
      </c>
      <c r="Q222" s="11">
        <f>IF('Used data'!P222="Irrelevant",1,IF(AND(OR(I222="Motorway link",I222="Exit diverge",I222="Entrance merge"),'Used data'!P222&lt;11.00000001),1+(5-'Used data'!P222)*0.01,0.94))</f>
        <v>1</v>
      </c>
      <c r="R222" s="11">
        <f>IF(OR('Used data'!Q222="Irrelevant",'Used data'!R222="Irrelevant",'Used data'!Q222="Straight"),1,IF(AND(OR(I222="Motorway link",I222="Exit diverge",I222="Entrance merge"),'Used data'!Q222&lt;4000),(EXP(0.1096*1746.5/'Used data'!Q222)/EXP(0.1096*1746.5/4000))*('Used data'!R222/1000)/G222+(G222-'Used data'!R222/1000)/G222,1))</f>
        <v>1</v>
      </c>
      <c r="S222" s="11">
        <f>IF(OR('Used data'!S222="Irrelevant",'Used data'!T222="Irrelevant",'Used data'!S222="Straight"),1,IF(AND(OR(I222="Motorway link",I222="Exit diverge",I222="Entrance merge"),'Used data'!S222&lt;4000),(EXP(0.1096*1746.5/'Used data'!S222)/EXP(0.1096*1746.5/4000))*('Used data'!T222/1000)/G222+(G222-'Used data'!T222/1000)/G222,1))</f>
        <v>1</v>
      </c>
      <c r="T222" s="11">
        <f>IF('Used data'!U222="Irrelevant",1,IF(AND(OR(I222="Motorway link",I222="Exit diverge",I222="Entrance merge",I222="Exit ramp",I222="Entrance ramp"),'Used data'!U222="Yes"),0.95,1))</f>
        <v>1</v>
      </c>
      <c r="U222" s="11">
        <f>IF('Used data'!U222="Irrelevant",1,IF(AND(OR(I222="Motorway link",I222="Exit diverge",I222="Entrance merge",I222="Exit ramp",I222="Entrance ramp"),'Used data'!U222="Yes"),0.96,1))</f>
        <v>1</v>
      </c>
      <c r="V222" s="11">
        <f>IF('Used data'!U222="Irrelevant",1,IF(AND(OR(I222="Motorway link",I222="Exit diverge",I222="Entrance merge",I222="Exit ramp",I222="Entrance ramp"),'Used data'!U222="Yes"),0.79,1))</f>
        <v>1</v>
      </c>
      <c r="W222" s="11">
        <f>IF('Used data'!U222="Irrelevant",1,IF(AND(OR(I222="Motorway link",I222="Exit diverge",I222="Entrance merge",I222="Exit ramp",I222="Entrance ramp"),'Used data'!U222="Yes"),0.94,1))</f>
        <v>1</v>
      </c>
      <c r="X222" s="11">
        <f>IF('Used data'!U222="Irrelevant",1,IF(AND(OR(I222="Motorway link",I222="Exit diverge",I222="Entrance merge",I222="Exit ramp",I222="Entrance ramp"),'Used data'!U222="Yes"),0.97,1))</f>
        <v>1</v>
      </c>
      <c r="Y222" s="11">
        <f>IF(AND(I222="Exit ramp",'Used data'!V222="2-curved diamond ramp"),1.32,IF(AND(I222="Exit ramp",'Used data'!V222="S-shaped ramp"),2.05,IF(AND(I222="Exit ramp",'Used data'!V222="U-shaped ramp"),4.11,IF(AND(I222="Exit ramp",'Used data'!V222="Flyover hook ramp"),5.15,IF(AND(I222="Exit ramp",'Used data'!V222="Directional ramp"),1.07,IF(AND(I222="Entrance ramp",'Used data'!V222="2-curved diamond ramp"),0.93,IF(AND(I222="Entrance ramp",'Used data'!V222="S-shaped ramp"),2.48,IF(AND(I222="Entrance ramp",'Used data'!V222="U-shaped ramp"),4.15,IF(AND(I222="Entrance ramp",'Used data'!V222="Flyover hook ramp"),5.26,IF(AND(I222="Entrance ramp",'Used data'!V222="Directional ramp"),1.42,1))))))))))</f>
        <v>1</v>
      </c>
      <c r="Z222" s="11">
        <f>IF(OR('Used data'!W222="Straight",'Used data'!W222="Irrelevant",'Used data'!X222="Irrelevant",'Used data'!Y222="Irrelevant"),1,1+1.545*1000/32.2*((('Used data'!Y222*3268/3600)/('Used data'!W222/0.306))^2)*('Used data'!X222/1000)/G222)</f>
        <v>1</v>
      </c>
      <c r="AA222" s="11">
        <f>IF(OR('Used data'!W222="Straight",'Used data'!W222="Irrelevant",'Used data'!X222="Irrelevant",'Used data'!Y222="Irrelevant"),1,1+1.961*1000/32.2*((('Used data'!Y222*3268/3600)/('Used data'!W222/0.306))^2)*('Used data'!X222/1000)/G222)</f>
        <v>1</v>
      </c>
      <c r="AB222" s="11">
        <f>IF(OR('Used data'!Z222="Straight",'Used data'!Z222="Irrelevant",'Used data'!AA222="Irrelevant",'Used data'!AB222="Irrelevant"),1,1+1.545*1000/32.2*((('Used data'!AB222*3268/3600)/('Used data'!Z222/0.306))^2)*('Used data'!AA222/1000)/G222)</f>
        <v>1</v>
      </c>
      <c r="AC222" s="11">
        <f>IF(OR('Used data'!Z222="Straight",'Used data'!Z222="Irrelevant",'Used data'!AA222="Irrelevant",'Used data'!AB222="Irrelevant"),1,1+1.961*1000/32.2*((('Used data'!AB222*3268/3600)/('Used data'!Z222/0.306))^2)*('Used data'!AA222/1000)/G222)</f>
        <v>1</v>
      </c>
      <c r="AD222" s="11">
        <f>IF(OR('Used data'!AC222="Irrelevant",'Used data'!AC222="No"),1,IF(AND('Used data'!AC222="Yes",OR('Used data'!Q222&lt;301,'Used data'!S222&lt;301)),1-(0.5*('Used data'!R222+'Used data'!T222)/('Used data'!G222*1000)),IF(AND('Used data'!AC222="Yes",OR('Used data'!Q222&lt;601,'Used data'!S222&lt;601)),1-(0.25*('Used data'!R222+'Used data'!T222)/('Used data'!G222*1000)),1)))</f>
        <v>1</v>
      </c>
      <c r="AE222" s="11">
        <f>IF(OR('Used data'!AC222="Irrelevant",'Used data'!AC222="No"),1,IF(AND('Used data'!AC222="Yes",OR('Used data'!Q222&lt;301,'Used data'!S222&lt;301)),1-(0.4*('Used data'!R222+'Used data'!T222)/('Used data'!G222*1000)),IF(AND('Used data'!AC222="Yes",OR('Used data'!Q222&lt;601,'Used data'!S222&lt;601)),1-(0.2*('Used data'!R222+'Used data'!T222)/('Used data'!G222*1000)),1)))</f>
        <v>1</v>
      </c>
      <c r="AF222" s="11">
        <f>IF('Used data'!AD222="110 kph",0.79,1)</f>
        <v>1</v>
      </c>
      <c r="AG222" s="11">
        <f>IF('Used data'!AD222="110 kph",0.94,1)</f>
        <v>1</v>
      </c>
      <c r="AH222" s="11">
        <f>IF('Used data'!AD222="110 kph",0.66,1)</f>
        <v>1</v>
      </c>
      <c r="AI222" s="11">
        <f>IF('Used data'!AD222="110 kph",0.82,1)</f>
        <v>1</v>
      </c>
      <c r="AJ222" s="11">
        <f>IF(AND('Used data'!AE222="Yes",I222="Entrance merge"),0.65*'Used data'!AF222+1-'Used data'!AF222,1)</f>
        <v>1</v>
      </c>
      <c r="AK222" s="12" t="str">
        <f t="shared" si="21"/>
        <v/>
      </c>
      <c r="AL222" s="12" t="str">
        <f t="shared" si="22"/>
        <v/>
      </c>
      <c r="AM222" s="12" t="str">
        <f t="shared" si="23"/>
        <v/>
      </c>
      <c r="AN222" s="12" t="str">
        <f t="shared" si="24"/>
        <v/>
      </c>
      <c r="AO222" s="12" t="str">
        <f t="shared" si="25"/>
        <v/>
      </c>
      <c r="AP222" s="12" t="str">
        <f t="shared" si="26"/>
        <v/>
      </c>
      <c r="AQ222" s="4" t="str">
        <f t="shared" si="27"/>
        <v/>
      </c>
    </row>
    <row r="223" spans="1:43" x14ac:dyDescent="0.3">
      <c r="A223" s="4" t="str">
        <f>IF('Input data'!A238="","",'Input data'!A238)</f>
        <v/>
      </c>
      <c r="B223" s="4" t="str">
        <f>IF('Input data'!B238="","",'Input data'!B238)</f>
        <v/>
      </c>
      <c r="C223" s="4" t="str">
        <f>IF('Input data'!C238="","",'Input data'!C238)</f>
        <v/>
      </c>
      <c r="D223" s="4" t="str">
        <f>IF('Input data'!D238="","",'Input data'!D238)</f>
        <v/>
      </c>
      <c r="E223" s="4" t="str">
        <f>IF('Input data'!E238="","",'Input data'!E238)</f>
        <v/>
      </c>
      <c r="F223" s="4" t="str">
        <f>IF('Input data'!F238="","",'Input data'!F238)</f>
        <v/>
      </c>
      <c r="G223" s="4">
        <f>IF('Input data'!G238="","",'Input data'!G238)</f>
        <v>0</v>
      </c>
      <c r="H223" s="4" t="str">
        <f>IF('Input data'!H238&gt;0.5,'Input data'!H238,"")</f>
        <v/>
      </c>
      <c r="I223" s="4" t="str">
        <f>IF('Input data'!I238="","",'Input data'!I238)</f>
        <v/>
      </c>
      <c r="J223" s="11">
        <f>IF('Used data'!J223="Irrelevant",1,IF('Used data'!J223&gt;3,1.2,1))</f>
        <v>1</v>
      </c>
      <c r="K223" s="11">
        <f>IF('Used data'!K223="Irrelevant",1,IF(AND(OR(I223="Motorway link",I223="Exit diverge",I223="Entrance merge"),'Used data'!K223&lt;3.5),1+(3.5-'Used data'!K223)*0.12,IF(AND(OR(I223="Exit ramp",I223="Entrance ramp"),'Used data'!K223&lt;3.5),1+(3.5-'Used data'!K223)*0.16,1)))</f>
        <v>1</v>
      </c>
      <c r="L223" s="11">
        <f>IF('Used data'!L223="Irrelevant",1,IF(AND('Used data'!L223="Yes",'Used data'!J223=2),0.6*'Used data'!M223+(1-'Used data'!M223),IF(AND('Used data'!L223="Yes",'Used data'!J223=3),0.7*'Used data'!M223+(1-'Used data'!M223),IF(AND('Used data'!L223="Yes",'Used data'!J223=4),0.76*'Used data'!M223+(1-'Used data'!M223),IF(AND('Used data'!L223="Yes",'Used data'!J223&gt;4.99999999),0.8*'Used data'!M223+(1-'Used data'!M223),1)))))</f>
        <v>1</v>
      </c>
      <c r="M223" s="11">
        <f>IF('Used data'!L223="Irrelevant",1,IF(AND('Used data'!L223="Yes",'Used data'!J223=2),0.8*'Used data'!M223+(1-'Used data'!M223),IF(AND('Used data'!L223="Yes",'Used data'!J223=3),0.85*'Used data'!M223+(1-'Used data'!M223),IF(AND('Used data'!L223="Yes",'Used data'!J223=4),0.88*'Used data'!M223+(1-'Used data'!M223),IF(AND('Used data'!L223="Yes",'Used data'!J223&gt;4.99999999),0.9*'Used data'!M223+(1-'Used data'!M223),1)))))</f>
        <v>1</v>
      </c>
      <c r="N223" s="11">
        <f>IF('Used data'!N223="Irrelevant",1,IF(AND(OR(I223="Motorway link",I223="Exit diverge",I223="Entrance merge"),'Used data'!N223&lt;3),1+(3-'Used data'!N223)*0.09333333,1))</f>
        <v>1</v>
      </c>
      <c r="O223" s="11">
        <f>IF('Used data'!N223="Irrelevant",1,IF(AND(OR(I223="Motorway link",I223="Exit diverge",I223="Entrance merge"),'Used data'!N223&lt;3),1+(3-'Used data'!N223)*0.19666667,1))</f>
        <v>1</v>
      </c>
      <c r="P223" s="11">
        <f>IF('Used data'!O223="Irrelevant",1,IF(AND(OR(I223="Motorway link",I223="Exit diverge",I223="Entrance merge"),'Used data'!O223&lt;3.00000001),1+(0.5-'Used data'!O223)*0.04,IF(AND(OR(I223="Exit ramp",I223="Entrance ramp"),'Used data'!O223&lt;3.00000001),1+(0.5-'Used data'!O223)*0.08,IF(OR(I223="Motorway link",I223="Exit diverge",I223="Entrance merge"),0.9,0.8))))</f>
        <v>1</v>
      </c>
      <c r="Q223" s="11">
        <f>IF('Used data'!P223="Irrelevant",1,IF(AND(OR(I223="Motorway link",I223="Exit diverge",I223="Entrance merge"),'Used data'!P223&lt;11.00000001),1+(5-'Used data'!P223)*0.01,0.94))</f>
        <v>1</v>
      </c>
      <c r="R223" s="11">
        <f>IF(OR('Used data'!Q223="Irrelevant",'Used data'!R223="Irrelevant",'Used data'!Q223="Straight"),1,IF(AND(OR(I223="Motorway link",I223="Exit diverge",I223="Entrance merge"),'Used data'!Q223&lt;4000),(EXP(0.1096*1746.5/'Used data'!Q223)/EXP(0.1096*1746.5/4000))*('Used data'!R223/1000)/G223+(G223-'Used data'!R223/1000)/G223,1))</f>
        <v>1</v>
      </c>
      <c r="S223" s="11">
        <f>IF(OR('Used data'!S223="Irrelevant",'Used data'!T223="Irrelevant",'Used data'!S223="Straight"),1,IF(AND(OR(I223="Motorway link",I223="Exit diverge",I223="Entrance merge"),'Used data'!S223&lt;4000),(EXP(0.1096*1746.5/'Used data'!S223)/EXP(0.1096*1746.5/4000))*('Used data'!T223/1000)/G223+(G223-'Used data'!T223/1000)/G223,1))</f>
        <v>1</v>
      </c>
      <c r="T223" s="11">
        <f>IF('Used data'!U223="Irrelevant",1,IF(AND(OR(I223="Motorway link",I223="Exit diverge",I223="Entrance merge",I223="Exit ramp",I223="Entrance ramp"),'Used data'!U223="Yes"),0.95,1))</f>
        <v>1</v>
      </c>
      <c r="U223" s="11">
        <f>IF('Used data'!U223="Irrelevant",1,IF(AND(OR(I223="Motorway link",I223="Exit diverge",I223="Entrance merge",I223="Exit ramp",I223="Entrance ramp"),'Used data'!U223="Yes"),0.96,1))</f>
        <v>1</v>
      </c>
      <c r="V223" s="11">
        <f>IF('Used data'!U223="Irrelevant",1,IF(AND(OR(I223="Motorway link",I223="Exit diverge",I223="Entrance merge",I223="Exit ramp",I223="Entrance ramp"),'Used data'!U223="Yes"),0.79,1))</f>
        <v>1</v>
      </c>
      <c r="W223" s="11">
        <f>IF('Used data'!U223="Irrelevant",1,IF(AND(OR(I223="Motorway link",I223="Exit diverge",I223="Entrance merge",I223="Exit ramp",I223="Entrance ramp"),'Used data'!U223="Yes"),0.94,1))</f>
        <v>1</v>
      </c>
      <c r="X223" s="11">
        <f>IF('Used data'!U223="Irrelevant",1,IF(AND(OR(I223="Motorway link",I223="Exit diverge",I223="Entrance merge",I223="Exit ramp",I223="Entrance ramp"),'Used data'!U223="Yes"),0.97,1))</f>
        <v>1</v>
      </c>
      <c r="Y223" s="11">
        <f>IF(AND(I223="Exit ramp",'Used data'!V223="2-curved diamond ramp"),1.32,IF(AND(I223="Exit ramp",'Used data'!V223="S-shaped ramp"),2.05,IF(AND(I223="Exit ramp",'Used data'!V223="U-shaped ramp"),4.11,IF(AND(I223="Exit ramp",'Used data'!V223="Flyover hook ramp"),5.15,IF(AND(I223="Exit ramp",'Used data'!V223="Directional ramp"),1.07,IF(AND(I223="Entrance ramp",'Used data'!V223="2-curved diamond ramp"),0.93,IF(AND(I223="Entrance ramp",'Used data'!V223="S-shaped ramp"),2.48,IF(AND(I223="Entrance ramp",'Used data'!V223="U-shaped ramp"),4.15,IF(AND(I223="Entrance ramp",'Used data'!V223="Flyover hook ramp"),5.26,IF(AND(I223="Entrance ramp",'Used data'!V223="Directional ramp"),1.42,1))))))))))</f>
        <v>1</v>
      </c>
      <c r="Z223" s="11">
        <f>IF(OR('Used data'!W223="Straight",'Used data'!W223="Irrelevant",'Used data'!X223="Irrelevant",'Used data'!Y223="Irrelevant"),1,1+1.545*1000/32.2*((('Used data'!Y223*3268/3600)/('Used data'!W223/0.306))^2)*('Used data'!X223/1000)/G223)</f>
        <v>1</v>
      </c>
      <c r="AA223" s="11">
        <f>IF(OR('Used data'!W223="Straight",'Used data'!W223="Irrelevant",'Used data'!X223="Irrelevant",'Used data'!Y223="Irrelevant"),1,1+1.961*1000/32.2*((('Used data'!Y223*3268/3600)/('Used data'!W223/0.306))^2)*('Used data'!X223/1000)/G223)</f>
        <v>1</v>
      </c>
      <c r="AB223" s="11">
        <f>IF(OR('Used data'!Z223="Straight",'Used data'!Z223="Irrelevant",'Used data'!AA223="Irrelevant",'Used data'!AB223="Irrelevant"),1,1+1.545*1000/32.2*((('Used data'!AB223*3268/3600)/('Used data'!Z223/0.306))^2)*('Used data'!AA223/1000)/G223)</f>
        <v>1</v>
      </c>
      <c r="AC223" s="11">
        <f>IF(OR('Used data'!Z223="Straight",'Used data'!Z223="Irrelevant",'Used data'!AA223="Irrelevant",'Used data'!AB223="Irrelevant"),1,1+1.961*1000/32.2*((('Used data'!AB223*3268/3600)/('Used data'!Z223/0.306))^2)*('Used data'!AA223/1000)/G223)</f>
        <v>1</v>
      </c>
      <c r="AD223" s="11">
        <f>IF(OR('Used data'!AC223="Irrelevant",'Used data'!AC223="No"),1,IF(AND('Used data'!AC223="Yes",OR('Used data'!Q223&lt;301,'Used data'!S223&lt;301)),1-(0.5*('Used data'!R223+'Used data'!T223)/('Used data'!G223*1000)),IF(AND('Used data'!AC223="Yes",OR('Used data'!Q223&lt;601,'Used data'!S223&lt;601)),1-(0.25*('Used data'!R223+'Used data'!T223)/('Used data'!G223*1000)),1)))</f>
        <v>1</v>
      </c>
      <c r="AE223" s="11">
        <f>IF(OR('Used data'!AC223="Irrelevant",'Used data'!AC223="No"),1,IF(AND('Used data'!AC223="Yes",OR('Used data'!Q223&lt;301,'Used data'!S223&lt;301)),1-(0.4*('Used data'!R223+'Used data'!T223)/('Used data'!G223*1000)),IF(AND('Used data'!AC223="Yes",OR('Used data'!Q223&lt;601,'Used data'!S223&lt;601)),1-(0.2*('Used data'!R223+'Used data'!T223)/('Used data'!G223*1000)),1)))</f>
        <v>1</v>
      </c>
      <c r="AF223" s="11">
        <f>IF('Used data'!AD223="110 kph",0.79,1)</f>
        <v>1</v>
      </c>
      <c r="AG223" s="11">
        <f>IF('Used data'!AD223="110 kph",0.94,1)</f>
        <v>1</v>
      </c>
      <c r="AH223" s="11">
        <f>IF('Used data'!AD223="110 kph",0.66,1)</f>
        <v>1</v>
      </c>
      <c r="AI223" s="11">
        <f>IF('Used data'!AD223="110 kph",0.82,1)</f>
        <v>1</v>
      </c>
      <c r="AJ223" s="11">
        <f>IF(AND('Used data'!AE223="Yes",I223="Entrance merge"),0.65*'Used data'!AF223+1-'Used data'!AF223,1)</f>
        <v>1</v>
      </c>
      <c r="AK223" s="12" t="str">
        <f t="shared" si="21"/>
        <v/>
      </c>
      <c r="AL223" s="12" t="str">
        <f t="shared" si="22"/>
        <v/>
      </c>
      <c r="AM223" s="12" t="str">
        <f t="shared" si="23"/>
        <v/>
      </c>
      <c r="AN223" s="12" t="str">
        <f t="shared" si="24"/>
        <v/>
      </c>
      <c r="AO223" s="12" t="str">
        <f t="shared" si="25"/>
        <v/>
      </c>
      <c r="AP223" s="12" t="str">
        <f t="shared" si="26"/>
        <v/>
      </c>
      <c r="AQ223" s="4" t="str">
        <f t="shared" si="27"/>
        <v/>
      </c>
    </row>
    <row r="224" spans="1:43" x14ac:dyDescent="0.3">
      <c r="A224" s="4" t="str">
        <f>IF('Input data'!A239="","",'Input data'!A239)</f>
        <v/>
      </c>
      <c r="B224" s="4" t="str">
        <f>IF('Input data'!B239="","",'Input data'!B239)</f>
        <v/>
      </c>
      <c r="C224" s="4" t="str">
        <f>IF('Input data'!C239="","",'Input data'!C239)</f>
        <v/>
      </c>
      <c r="D224" s="4" t="str">
        <f>IF('Input data'!D239="","",'Input data'!D239)</f>
        <v/>
      </c>
      <c r="E224" s="4" t="str">
        <f>IF('Input data'!E239="","",'Input data'!E239)</f>
        <v/>
      </c>
      <c r="F224" s="4" t="str">
        <f>IF('Input data'!F239="","",'Input data'!F239)</f>
        <v/>
      </c>
      <c r="G224" s="4">
        <f>IF('Input data'!G239="","",'Input data'!G239)</f>
        <v>0</v>
      </c>
      <c r="H224" s="4" t="str">
        <f>IF('Input data'!H239&gt;0.5,'Input data'!H239,"")</f>
        <v/>
      </c>
      <c r="I224" s="4" t="str">
        <f>IF('Input data'!I239="","",'Input data'!I239)</f>
        <v/>
      </c>
      <c r="J224" s="11">
        <f>IF('Used data'!J224="Irrelevant",1,IF('Used data'!J224&gt;3,1.2,1))</f>
        <v>1</v>
      </c>
      <c r="K224" s="11">
        <f>IF('Used data'!K224="Irrelevant",1,IF(AND(OR(I224="Motorway link",I224="Exit diverge",I224="Entrance merge"),'Used data'!K224&lt;3.5),1+(3.5-'Used data'!K224)*0.12,IF(AND(OR(I224="Exit ramp",I224="Entrance ramp"),'Used data'!K224&lt;3.5),1+(3.5-'Used data'!K224)*0.16,1)))</f>
        <v>1</v>
      </c>
      <c r="L224" s="11">
        <f>IF('Used data'!L224="Irrelevant",1,IF(AND('Used data'!L224="Yes",'Used data'!J224=2),0.6*'Used data'!M224+(1-'Used data'!M224),IF(AND('Used data'!L224="Yes",'Used data'!J224=3),0.7*'Used data'!M224+(1-'Used data'!M224),IF(AND('Used data'!L224="Yes",'Used data'!J224=4),0.76*'Used data'!M224+(1-'Used data'!M224),IF(AND('Used data'!L224="Yes",'Used data'!J224&gt;4.99999999),0.8*'Used data'!M224+(1-'Used data'!M224),1)))))</f>
        <v>1</v>
      </c>
      <c r="M224" s="11">
        <f>IF('Used data'!L224="Irrelevant",1,IF(AND('Used data'!L224="Yes",'Used data'!J224=2),0.8*'Used data'!M224+(1-'Used data'!M224),IF(AND('Used data'!L224="Yes",'Used data'!J224=3),0.85*'Used data'!M224+(1-'Used data'!M224),IF(AND('Used data'!L224="Yes",'Used data'!J224=4),0.88*'Used data'!M224+(1-'Used data'!M224),IF(AND('Used data'!L224="Yes",'Used data'!J224&gt;4.99999999),0.9*'Used data'!M224+(1-'Used data'!M224),1)))))</f>
        <v>1</v>
      </c>
      <c r="N224" s="11">
        <f>IF('Used data'!N224="Irrelevant",1,IF(AND(OR(I224="Motorway link",I224="Exit diverge",I224="Entrance merge"),'Used data'!N224&lt;3),1+(3-'Used data'!N224)*0.09333333,1))</f>
        <v>1</v>
      </c>
      <c r="O224" s="11">
        <f>IF('Used data'!N224="Irrelevant",1,IF(AND(OR(I224="Motorway link",I224="Exit diverge",I224="Entrance merge"),'Used data'!N224&lt;3),1+(3-'Used data'!N224)*0.19666667,1))</f>
        <v>1</v>
      </c>
      <c r="P224" s="11">
        <f>IF('Used data'!O224="Irrelevant",1,IF(AND(OR(I224="Motorway link",I224="Exit diverge",I224="Entrance merge"),'Used data'!O224&lt;3.00000001),1+(0.5-'Used data'!O224)*0.04,IF(AND(OR(I224="Exit ramp",I224="Entrance ramp"),'Used data'!O224&lt;3.00000001),1+(0.5-'Used data'!O224)*0.08,IF(OR(I224="Motorway link",I224="Exit diverge",I224="Entrance merge"),0.9,0.8))))</f>
        <v>1</v>
      </c>
      <c r="Q224" s="11">
        <f>IF('Used data'!P224="Irrelevant",1,IF(AND(OR(I224="Motorway link",I224="Exit diverge",I224="Entrance merge"),'Used data'!P224&lt;11.00000001),1+(5-'Used data'!P224)*0.01,0.94))</f>
        <v>1</v>
      </c>
      <c r="R224" s="11">
        <f>IF(OR('Used data'!Q224="Irrelevant",'Used data'!R224="Irrelevant",'Used data'!Q224="Straight"),1,IF(AND(OR(I224="Motorway link",I224="Exit diverge",I224="Entrance merge"),'Used data'!Q224&lt;4000),(EXP(0.1096*1746.5/'Used data'!Q224)/EXP(0.1096*1746.5/4000))*('Used data'!R224/1000)/G224+(G224-'Used data'!R224/1000)/G224,1))</f>
        <v>1</v>
      </c>
      <c r="S224" s="11">
        <f>IF(OR('Used data'!S224="Irrelevant",'Used data'!T224="Irrelevant",'Used data'!S224="Straight"),1,IF(AND(OR(I224="Motorway link",I224="Exit diverge",I224="Entrance merge"),'Used data'!S224&lt;4000),(EXP(0.1096*1746.5/'Used data'!S224)/EXP(0.1096*1746.5/4000))*('Used data'!T224/1000)/G224+(G224-'Used data'!T224/1000)/G224,1))</f>
        <v>1</v>
      </c>
      <c r="T224" s="11">
        <f>IF('Used data'!U224="Irrelevant",1,IF(AND(OR(I224="Motorway link",I224="Exit diverge",I224="Entrance merge",I224="Exit ramp",I224="Entrance ramp"),'Used data'!U224="Yes"),0.95,1))</f>
        <v>1</v>
      </c>
      <c r="U224" s="11">
        <f>IF('Used data'!U224="Irrelevant",1,IF(AND(OR(I224="Motorway link",I224="Exit diverge",I224="Entrance merge",I224="Exit ramp",I224="Entrance ramp"),'Used data'!U224="Yes"),0.96,1))</f>
        <v>1</v>
      </c>
      <c r="V224" s="11">
        <f>IF('Used data'!U224="Irrelevant",1,IF(AND(OR(I224="Motorway link",I224="Exit diverge",I224="Entrance merge",I224="Exit ramp",I224="Entrance ramp"),'Used data'!U224="Yes"),0.79,1))</f>
        <v>1</v>
      </c>
      <c r="W224" s="11">
        <f>IF('Used data'!U224="Irrelevant",1,IF(AND(OR(I224="Motorway link",I224="Exit diverge",I224="Entrance merge",I224="Exit ramp",I224="Entrance ramp"),'Used data'!U224="Yes"),0.94,1))</f>
        <v>1</v>
      </c>
      <c r="X224" s="11">
        <f>IF('Used data'!U224="Irrelevant",1,IF(AND(OR(I224="Motorway link",I224="Exit diverge",I224="Entrance merge",I224="Exit ramp",I224="Entrance ramp"),'Used data'!U224="Yes"),0.97,1))</f>
        <v>1</v>
      </c>
      <c r="Y224" s="11">
        <f>IF(AND(I224="Exit ramp",'Used data'!V224="2-curved diamond ramp"),1.32,IF(AND(I224="Exit ramp",'Used data'!V224="S-shaped ramp"),2.05,IF(AND(I224="Exit ramp",'Used data'!V224="U-shaped ramp"),4.11,IF(AND(I224="Exit ramp",'Used data'!V224="Flyover hook ramp"),5.15,IF(AND(I224="Exit ramp",'Used data'!V224="Directional ramp"),1.07,IF(AND(I224="Entrance ramp",'Used data'!V224="2-curved diamond ramp"),0.93,IF(AND(I224="Entrance ramp",'Used data'!V224="S-shaped ramp"),2.48,IF(AND(I224="Entrance ramp",'Used data'!V224="U-shaped ramp"),4.15,IF(AND(I224="Entrance ramp",'Used data'!V224="Flyover hook ramp"),5.26,IF(AND(I224="Entrance ramp",'Used data'!V224="Directional ramp"),1.42,1))))))))))</f>
        <v>1</v>
      </c>
      <c r="Z224" s="11">
        <f>IF(OR('Used data'!W224="Straight",'Used data'!W224="Irrelevant",'Used data'!X224="Irrelevant",'Used data'!Y224="Irrelevant"),1,1+1.545*1000/32.2*((('Used data'!Y224*3268/3600)/('Used data'!W224/0.306))^2)*('Used data'!X224/1000)/G224)</f>
        <v>1</v>
      </c>
      <c r="AA224" s="11">
        <f>IF(OR('Used data'!W224="Straight",'Used data'!W224="Irrelevant",'Used data'!X224="Irrelevant",'Used data'!Y224="Irrelevant"),1,1+1.961*1000/32.2*((('Used data'!Y224*3268/3600)/('Used data'!W224/0.306))^2)*('Used data'!X224/1000)/G224)</f>
        <v>1</v>
      </c>
      <c r="AB224" s="11">
        <f>IF(OR('Used data'!Z224="Straight",'Used data'!Z224="Irrelevant",'Used data'!AA224="Irrelevant",'Used data'!AB224="Irrelevant"),1,1+1.545*1000/32.2*((('Used data'!AB224*3268/3600)/('Used data'!Z224/0.306))^2)*('Used data'!AA224/1000)/G224)</f>
        <v>1</v>
      </c>
      <c r="AC224" s="11">
        <f>IF(OR('Used data'!Z224="Straight",'Used data'!Z224="Irrelevant",'Used data'!AA224="Irrelevant",'Used data'!AB224="Irrelevant"),1,1+1.961*1000/32.2*((('Used data'!AB224*3268/3600)/('Used data'!Z224/0.306))^2)*('Used data'!AA224/1000)/G224)</f>
        <v>1</v>
      </c>
      <c r="AD224" s="11">
        <f>IF(OR('Used data'!AC224="Irrelevant",'Used data'!AC224="No"),1,IF(AND('Used data'!AC224="Yes",OR('Used data'!Q224&lt;301,'Used data'!S224&lt;301)),1-(0.5*('Used data'!R224+'Used data'!T224)/('Used data'!G224*1000)),IF(AND('Used data'!AC224="Yes",OR('Used data'!Q224&lt;601,'Used data'!S224&lt;601)),1-(0.25*('Used data'!R224+'Used data'!T224)/('Used data'!G224*1000)),1)))</f>
        <v>1</v>
      </c>
      <c r="AE224" s="11">
        <f>IF(OR('Used data'!AC224="Irrelevant",'Used data'!AC224="No"),1,IF(AND('Used data'!AC224="Yes",OR('Used data'!Q224&lt;301,'Used data'!S224&lt;301)),1-(0.4*('Used data'!R224+'Used data'!T224)/('Used data'!G224*1000)),IF(AND('Used data'!AC224="Yes",OR('Used data'!Q224&lt;601,'Used data'!S224&lt;601)),1-(0.2*('Used data'!R224+'Used data'!T224)/('Used data'!G224*1000)),1)))</f>
        <v>1</v>
      </c>
      <c r="AF224" s="11">
        <f>IF('Used data'!AD224="110 kph",0.79,1)</f>
        <v>1</v>
      </c>
      <c r="AG224" s="11">
        <f>IF('Used data'!AD224="110 kph",0.94,1)</f>
        <v>1</v>
      </c>
      <c r="AH224" s="11">
        <f>IF('Used data'!AD224="110 kph",0.66,1)</f>
        <v>1</v>
      </c>
      <c r="AI224" s="11">
        <f>IF('Used data'!AD224="110 kph",0.82,1)</f>
        <v>1</v>
      </c>
      <c r="AJ224" s="11">
        <f>IF(AND('Used data'!AE224="Yes",I224="Entrance merge"),0.65*'Used data'!AF224+1-'Used data'!AF224,1)</f>
        <v>1</v>
      </c>
      <c r="AK224" s="12" t="str">
        <f t="shared" si="21"/>
        <v/>
      </c>
      <c r="AL224" s="12" t="str">
        <f t="shared" si="22"/>
        <v/>
      </c>
      <c r="AM224" s="12" t="str">
        <f t="shared" si="23"/>
        <v/>
      </c>
      <c r="AN224" s="12" t="str">
        <f t="shared" si="24"/>
        <v/>
      </c>
      <c r="AO224" s="12" t="str">
        <f t="shared" si="25"/>
        <v/>
      </c>
      <c r="AP224" s="12" t="str">
        <f t="shared" si="26"/>
        <v/>
      </c>
      <c r="AQ224" s="4" t="str">
        <f t="shared" si="27"/>
        <v/>
      </c>
    </row>
    <row r="225" spans="1:43" x14ac:dyDescent="0.3">
      <c r="A225" s="4" t="str">
        <f>IF('Input data'!A240="","",'Input data'!A240)</f>
        <v/>
      </c>
      <c r="B225" s="4" t="str">
        <f>IF('Input data'!B240="","",'Input data'!B240)</f>
        <v/>
      </c>
      <c r="C225" s="4" t="str">
        <f>IF('Input data'!C240="","",'Input data'!C240)</f>
        <v/>
      </c>
      <c r="D225" s="4" t="str">
        <f>IF('Input data'!D240="","",'Input data'!D240)</f>
        <v/>
      </c>
      <c r="E225" s="4" t="str">
        <f>IF('Input data'!E240="","",'Input data'!E240)</f>
        <v/>
      </c>
      <c r="F225" s="4" t="str">
        <f>IF('Input data'!F240="","",'Input data'!F240)</f>
        <v/>
      </c>
      <c r="G225" s="4">
        <f>IF('Input data'!G240="","",'Input data'!G240)</f>
        <v>0</v>
      </c>
      <c r="H225" s="4" t="str">
        <f>IF('Input data'!H240&gt;0.5,'Input data'!H240,"")</f>
        <v/>
      </c>
      <c r="I225" s="4" t="str">
        <f>IF('Input data'!I240="","",'Input data'!I240)</f>
        <v/>
      </c>
      <c r="J225" s="11">
        <f>IF('Used data'!J225="Irrelevant",1,IF('Used data'!J225&gt;3,1.2,1))</f>
        <v>1</v>
      </c>
      <c r="K225" s="11">
        <f>IF('Used data'!K225="Irrelevant",1,IF(AND(OR(I225="Motorway link",I225="Exit diverge",I225="Entrance merge"),'Used data'!K225&lt;3.5),1+(3.5-'Used data'!K225)*0.12,IF(AND(OR(I225="Exit ramp",I225="Entrance ramp"),'Used data'!K225&lt;3.5),1+(3.5-'Used data'!K225)*0.16,1)))</f>
        <v>1</v>
      </c>
      <c r="L225" s="11">
        <f>IF('Used data'!L225="Irrelevant",1,IF(AND('Used data'!L225="Yes",'Used data'!J225=2),0.6*'Used data'!M225+(1-'Used data'!M225),IF(AND('Used data'!L225="Yes",'Used data'!J225=3),0.7*'Used data'!M225+(1-'Used data'!M225),IF(AND('Used data'!L225="Yes",'Used data'!J225=4),0.76*'Used data'!M225+(1-'Used data'!M225),IF(AND('Used data'!L225="Yes",'Used data'!J225&gt;4.99999999),0.8*'Used data'!M225+(1-'Used data'!M225),1)))))</f>
        <v>1</v>
      </c>
      <c r="M225" s="11">
        <f>IF('Used data'!L225="Irrelevant",1,IF(AND('Used data'!L225="Yes",'Used data'!J225=2),0.8*'Used data'!M225+(1-'Used data'!M225),IF(AND('Used data'!L225="Yes",'Used data'!J225=3),0.85*'Used data'!M225+(1-'Used data'!M225),IF(AND('Used data'!L225="Yes",'Used data'!J225=4),0.88*'Used data'!M225+(1-'Used data'!M225),IF(AND('Used data'!L225="Yes",'Used data'!J225&gt;4.99999999),0.9*'Used data'!M225+(1-'Used data'!M225),1)))))</f>
        <v>1</v>
      </c>
      <c r="N225" s="11">
        <f>IF('Used data'!N225="Irrelevant",1,IF(AND(OR(I225="Motorway link",I225="Exit diverge",I225="Entrance merge"),'Used data'!N225&lt;3),1+(3-'Used data'!N225)*0.09333333,1))</f>
        <v>1</v>
      </c>
      <c r="O225" s="11">
        <f>IF('Used data'!N225="Irrelevant",1,IF(AND(OR(I225="Motorway link",I225="Exit diverge",I225="Entrance merge"),'Used data'!N225&lt;3),1+(3-'Used data'!N225)*0.19666667,1))</f>
        <v>1</v>
      </c>
      <c r="P225" s="11">
        <f>IF('Used data'!O225="Irrelevant",1,IF(AND(OR(I225="Motorway link",I225="Exit diverge",I225="Entrance merge"),'Used data'!O225&lt;3.00000001),1+(0.5-'Used data'!O225)*0.04,IF(AND(OR(I225="Exit ramp",I225="Entrance ramp"),'Used data'!O225&lt;3.00000001),1+(0.5-'Used data'!O225)*0.08,IF(OR(I225="Motorway link",I225="Exit diverge",I225="Entrance merge"),0.9,0.8))))</f>
        <v>1</v>
      </c>
      <c r="Q225" s="11">
        <f>IF('Used data'!P225="Irrelevant",1,IF(AND(OR(I225="Motorway link",I225="Exit diverge",I225="Entrance merge"),'Used data'!P225&lt;11.00000001),1+(5-'Used data'!P225)*0.01,0.94))</f>
        <v>1</v>
      </c>
      <c r="R225" s="11">
        <f>IF(OR('Used data'!Q225="Irrelevant",'Used data'!R225="Irrelevant",'Used data'!Q225="Straight"),1,IF(AND(OR(I225="Motorway link",I225="Exit diverge",I225="Entrance merge"),'Used data'!Q225&lt;4000),(EXP(0.1096*1746.5/'Used data'!Q225)/EXP(0.1096*1746.5/4000))*('Used data'!R225/1000)/G225+(G225-'Used data'!R225/1000)/G225,1))</f>
        <v>1</v>
      </c>
      <c r="S225" s="11">
        <f>IF(OR('Used data'!S225="Irrelevant",'Used data'!T225="Irrelevant",'Used data'!S225="Straight"),1,IF(AND(OR(I225="Motorway link",I225="Exit diverge",I225="Entrance merge"),'Used data'!S225&lt;4000),(EXP(0.1096*1746.5/'Used data'!S225)/EXP(0.1096*1746.5/4000))*('Used data'!T225/1000)/G225+(G225-'Used data'!T225/1000)/G225,1))</f>
        <v>1</v>
      </c>
      <c r="T225" s="11">
        <f>IF('Used data'!U225="Irrelevant",1,IF(AND(OR(I225="Motorway link",I225="Exit diverge",I225="Entrance merge",I225="Exit ramp",I225="Entrance ramp"),'Used data'!U225="Yes"),0.95,1))</f>
        <v>1</v>
      </c>
      <c r="U225" s="11">
        <f>IF('Used data'!U225="Irrelevant",1,IF(AND(OR(I225="Motorway link",I225="Exit diverge",I225="Entrance merge",I225="Exit ramp",I225="Entrance ramp"),'Used data'!U225="Yes"),0.96,1))</f>
        <v>1</v>
      </c>
      <c r="V225" s="11">
        <f>IF('Used data'!U225="Irrelevant",1,IF(AND(OR(I225="Motorway link",I225="Exit diverge",I225="Entrance merge",I225="Exit ramp",I225="Entrance ramp"),'Used data'!U225="Yes"),0.79,1))</f>
        <v>1</v>
      </c>
      <c r="W225" s="11">
        <f>IF('Used data'!U225="Irrelevant",1,IF(AND(OR(I225="Motorway link",I225="Exit diverge",I225="Entrance merge",I225="Exit ramp",I225="Entrance ramp"),'Used data'!U225="Yes"),0.94,1))</f>
        <v>1</v>
      </c>
      <c r="X225" s="11">
        <f>IF('Used data'!U225="Irrelevant",1,IF(AND(OR(I225="Motorway link",I225="Exit diverge",I225="Entrance merge",I225="Exit ramp",I225="Entrance ramp"),'Used data'!U225="Yes"),0.97,1))</f>
        <v>1</v>
      </c>
      <c r="Y225" s="11">
        <f>IF(AND(I225="Exit ramp",'Used data'!V225="2-curved diamond ramp"),1.32,IF(AND(I225="Exit ramp",'Used data'!V225="S-shaped ramp"),2.05,IF(AND(I225="Exit ramp",'Used data'!V225="U-shaped ramp"),4.11,IF(AND(I225="Exit ramp",'Used data'!V225="Flyover hook ramp"),5.15,IF(AND(I225="Exit ramp",'Used data'!V225="Directional ramp"),1.07,IF(AND(I225="Entrance ramp",'Used data'!V225="2-curved diamond ramp"),0.93,IF(AND(I225="Entrance ramp",'Used data'!V225="S-shaped ramp"),2.48,IF(AND(I225="Entrance ramp",'Used data'!V225="U-shaped ramp"),4.15,IF(AND(I225="Entrance ramp",'Used data'!V225="Flyover hook ramp"),5.26,IF(AND(I225="Entrance ramp",'Used data'!V225="Directional ramp"),1.42,1))))))))))</f>
        <v>1</v>
      </c>
      <c r="Z225" s="11">
        <f>IF(OR('Used data'!W225="Straight",'Used data'!W225="Irrelevant",'Used data'!X225="Irrelevant",'Used data'!Y225="Irrelevant"),1,1+1.545*1000/32.2*((('Used data'!Y225*3268/3600)/('Used data'!W225/0.306))^2)*('Used data'!X225/1000)/G225)</f>
        <v>1</v>
      </c>
      <c r="AA225" s="11">
        <f>IF(OR('Used data'!W225="Straight",'Used data'!W225="Irrelevant",'Used data'!X225="Irrelevant",'Used data'!Y225="Irrelevant"),1,1+1.961*1000/32.2*((('Used data'!Y225*3268/3600)/('Used data'!W225/0.306))^2)*('Used data'!X225/1000)/G225)</f>
        <v>1</v>
      </c>
      <c r="AB225" s="11">
        <f>IF(OR('Used data'!Z225="Straight",'Used data'!Z225="Irrelevant",'Used data'!AA225="Irrelevant",'Used data'!AB225="Irrelevant"),1,1+1.545*1000/32.2*((('Used data'!AB225*3268/3600)/('Used data'!Z225/0.306))^2)*('Used data'!AA225/1000)/G225)</f>
        <v>1</v>
      </c>
      <c r="AC225" s="11">
        <f>IF(OR('Used data'!Z225="Straight",'Used data'!Z225="Irrelevant",'Used data'!AA225="Irrelevant",'Used data'!AB225="Irrelevant"),1,1+1.961*1000/32.2*((('Used data'!AB225*3268/3600)/('Used data'!Z225/0.306))^2)*('Used data'!AA225/1000)/G225)</f>
        <v>1</v>
      </c>
      <c r="AD225" s="11">
        <f>IF(OR('Used data'!AC225="Irrelevant",'Used data'!AC225="No"),1,IF(AND('Used data'!AC225="Yes",OR('Used data'!Q225&lt;301,'Used data'!S225&lt;301)),1-(0.5*('Used data'!R225+'Used data'!T225)/('Used data'!G225*1000)),IF(AND('Used data'!AC225="Yes",OR('Used data'!Q225&lt;601,'Used data'!S225&lt;601)),1-(0.25*('Used data'!R225+'Used data'!T225)/('Used data'!G225*1000)),1)))</f>
        <v>1</v>
      </c>
      <c r="AE225" s="11">
        <f>IF(OR('Used data'!AC225="Irrelevant",'Used data'!AC225="No"),1,IF(AND('Used data'!AC225="Yes",OR('Used data'!Q225&lt;301,'Used data'!S225&lt;301)),1-(0.4*('Used data'!R225+'Used data'!T225)/('Used data'!G225*1000)),IF(AND('Used data'!AC225="Yes",OR('Used data'!Q225&lt;601,'Used data'!S225&lt;601)),1-(0.2*('Used data'!R225+'Used data'!T225)/('Used data'!G225*1000)),1)))</f>
        <v>1</v>
      </c>
      <c r="AF225" s="11">
        <f>IF('Used data'!AD225="110 kph",0.79,1)</f>
        <v>1</v>
      </c>
      <c r="AG225" s="11">
        <f>IF('Used data'!AD225="110 kph",0.94,1)</f>
        <v>1</v>
      </c>
      <c r="AH225" s="11">
        <f>IF('Used data'!AD225="110 kph",0.66,1)</f>
        <v>1</v>
      </c>
      <c r="AI225" s="11">
        <f>IF('Used data'!AD225="110 kph",0.82,1)</f>
        <v>1</v>
      </c>
      <c r="AJ225" s="11">
        <f>IF(AND('Used data'!AE225="Yes",I225="Entrance merge"),0.65*'Used data'!AF225+1-'Used data'!AF225,1)</f>
        <v>1</v>
      </c>
      <c r="AK225" s="12" t="str">
        <f t="shared" si="21"/>
        <v/>
      </c>
      <c r="AL225" s="12" t="str">
        <f t="shared" si="22"/>
        <v/>
      </c>
      <c r="AM225" s="12" t="str">
        <f t="shared" si="23"/>
        <v/>
      </c>
      <c r="AN225" s="12" t="str">
        <f t="shared" si="24"/>
        <v/>
      </c>
      <c r="AO225" s="12" t="str">
        <f t="shared" si="25"/>
        <v/>
      </c>
      <c r="AP225" s="12" t="str">
        <f t="shared" si="26"/>
        <v/>
      </c>
      <c r="AQ225" s="4" t="str">
        <f t="shared" si="27"/>
        <v/>
      </c>
    </row>
    <row r="226" spans="1:43" x14ac:dyDescent="0.3">
      <c r="A226" s="4" t="str">
        <f>IF('Input data'!A241="","",'Input data'!A241)</f>
        <v/>
      </c>
      <c r="B226" s="4" t="str">
        <f>IF('Input data'!B241="","",'Input data'!B241)</f>
        <v/>
      </c>
      <c r="C226" s="4" t="str">
        <f>IF('Input data'!C241="","",'Input data'!C241)</f>
        <v/>
      </c>
      <c r="D226" s="4" t="str">
        <f>IF('Input data'!D241="","",'Input data'!D241)</f>
        <v/>
      </c>
      <c r="E226" s="4" t="str">
        <f>IF('Input data'!E241="","",'Input data'!E241)</f>
        <v/>
      </c>
      <c r="F226" s="4" t="str">
        <f>IF('Input data'!F241="","",'Input data'!F241)</f>
        <v/>
      </c>
      <c r="G226" s="4">
        <f>IF('Input data'!G241="","",'Input data'!G241)</f>
        <v>0</v>
      </c>
      <c r="H226" s="4" t="str">
        <f>IF('Input data'!H241&gt;0.5,'Input data'!H241,"")</f>
        <v/>
      </c>
      <c r="I226" s="4" t="str">
        <f>IF('Input data'!I241="","",'Input data'!I241)</f>
        <v/>
      </c>
      <c r="J226" s="11">
        <f>IF('Used data'!J226="Irrelevant",1,IF('Used data'!J226&gt;3,1.2,1))</f>
        <v>1</v>
      </c>
      <c r="K226" s="11">
        <f>IF('Used data'!K226="Irrelevant",1,IF(AND(OR(I226="Motorway link",I226="Exit diverge",I226="Entrance merge"),'Used data'!K226&lt;3.5),1+(3.5-'Used data'!K226)*0.12,IF(AND(OR(I226="Exit ramp",I226="Entrance ramp"),'Used data'!K226&lt;3.5),1+(3.5-'Used data'!K226)*0.16,1)))</f>
        <v>1</v>
      </c>
      <c r="L226" s="11">
        <f>IF('Used data'!L226="Irrelevant",1,IF(AND('Used data'!L226="Yes",'Used data'!J226=2),0.6*'Used data'!M226+(1-'Used data'!M226),IF(AND('Used data'!L226="Yes",'Used data'!J226=3),0.7*'Used data'!M226+(1-'Used data'!M226),IF(AND('Used data'!L226="Yes",'Used data'!J226=4),0.76*'Used data'!M226+(1-'Used data'!M226),IF(AND('Used data'!L226="Yes",'Used data'!J226&gt;4.99999999),0.8*'Used data'!M226+(1-'Used data'!M226),1)))))</f>
        <v>1</v>
      </c>
      <c r="M226" s="11">
        <f>IF('Used data'!L226="Irrelevant",1,IF(AND('Used data'!L226="Yes",'Used data'!J226=2),0.8*'Used data'!M226+(1-'Used data'!M226),IF(AND('Used data'!L226="Yes",'Used data'!J226=3),0.85*'Used data'!M226+(1-'Used data'!M226),IF(AND('Used data'!L226="Yes",'Used data'!J226=4),0.88*'Used data'!M226+(1-'Used data'!M226),IF(AND('Used data'!L226="Yes",'Used data'!J226&gt;4.99999999),0.9*'Used data'!M226+(1-'Used data'!M226),1)))))</f>
        <v>1</v>
      </c>
      <c r="N226" s="11">
        <f>IF('Used data'!N226="Irrelevant",1,IF(AND(OR(I226="Motorway link",I226="Exit diverge",I226="Entrance merge"),'Used data'!N226&lt;3),1+(3-'Used data'!N226)*0.09333333,1))</f>
        <v>1</v>
      </c>
      <c r="O226" s="11">
        <f>IF('Used data'!N226="Irrelevant",1,IF(AND(OR(I226="Motorway link",I226="Exit diverge",I226="Entrance merge"),'Used data'!N226&lt;3),1+(3-'Used data'!N226)*0.19666667,1))</f>
        <v>1</v>
      </c>
      <c r="P226" s="11">
        <f>IF('Used data'!O226="Irrelevant",1,IF(AND(OR(I226="Motorway link",I226="Exit diverge",I226="Entrance merge"),'Used data'!O226&lt;3.00000001),1+(0.5-'Used data'!O226)*0.04,IF(AND(OR(I226="Exit ramp",I226="Entrance ramp"),'Used data'!O226&lt;3.00000001),1+(0.5-'Used data'!O226)*0.08,IF(OR(I226="Motorway link",I226="Exit diverge",I226="Entrance merge"),0.9,0.8))))</f>
        <v>1</v>
      </c>
      <c r="Q226" s="11">
        <f>IF('Used data'!P226="Irrelevant",1,IF(AND(OR(I226="Motorway link",I226="Exit diverge",I226="Entrance merge"),'Used data'!P226&lt;11.00000001),1+(5-'Used data'!P226)*0.01,0.94))</f>
        <v>1</v>
      </c>
      <c r="R226" s="11">
        <f>IF(OR('Used data'!Q226="Irrelevant",'Used data'!R226="Irrelevant",'Used data'!Q226="Straight"),1,IF(AND(OR(I226="Motorway link",I226="Exit diverge",I226="Entrance merge"),'Used data'!Q226&lt;4000),(EXP(0.1096*1746.5/'Used data'!Q226)/EXP(0.1096*1746.5/4000))*('Used data'!R226/1000)/G226+(G226-'Used data'!R226/1000)/G226,1))</f>
        <v>1</v>
      </c>
      <c r="S226" s="11">
        <f>IF(OR('Used data'!S226="Irrelevant",'Used data'!T226="Irrelevant",'Used data'!S226="Straight"),1,IF(AND(OR(I226="Motorway link",I226="Exit diverge",I226="Entrance merge"),'Used data'!S226&lt;4000),(EXP(0.1096*1746.5/'Used data'!S226)/EXP(0.1096*1746.5/4000))*('Used data'!T226/1000)/G226+(G226-'Used data'!T226/1000)/G226,1))</f>
        <v>1</v>
      </c>
      <c r="T226" s="11">
        <f>IF('Used data'!U226="Irrelevant",1,IF(AND(OR(I226="Motorway link",I226="Exit diverge",I226="Entrance merge",I226="Exit ramp",I226="Entrance ramp"),'Used data'!U226="Yes"),0.95,1))</f>
        <v>1</v>
      </c>
      <c r="U226" s="11">
        <f>IF('Used data'!U226="Irrelevant",1,IF(AND(OR(I226="Motorway link",I226="Exit diverge",I226="Entrance merge",I226="Exit ramp",I226="Entrance ramp"),'Used data'!U226="Yes"),0.96,1))</f>
        <v>1</v>
      </c>
      <c r="V226" s="11">
        <f>IF('Used data'!U226="Irrelevant",1,IF(AND(OR(I226="Motorway link",I226="Exit diverge",I226="Entrance merge",I226="Exit ramp",I226="Entrance ramp"),'Used data'!U226="Yes"),0.79,1))</f>
        <v>1</v>
      </c>
      <c r="W226" s="11">
        <f>IF('Used data'!U226="Irrelevant",1,IF(AND(OR(I226="Motorway link",I226="Exit diverge",I226="Entrance merge",I226="Exit ramp",I226="Entrance ramp"),'Used data'!U226="Yes"),0.94,1))</f>
        <v>1</v>
      </c>
      <c r="X226" s="11">
        <f>IF('Used data'!U226="Irrelevant",1,IF(AND(OR(I226="Motorway link",I226="Exit diverge",I226="Entrance merge",I226="Exit ramp",I226="Entrance ramp"),'Used data'!U226="Yes"),0.97,1))</f>
        <v>1</v>
      </c>
      <c r="Y226" s="11">
        <f>IF(AND(I226="Exit ramp",'Used data'!V226="2-curved diamond ramp"),1.32,IF(AND(I226="Exit ramp",'Used data'!V226="S-shaped ramp"),2.05,IF(AND(I226="Exit ramp",'Used data'!V226="U-shaped ramp"),4.11,IF(AND(I226="Exit ramp",'Used data'!V226="Flyover hook ramp"),5.15,IF(AND(I226="Exit ramp",'Used data'!V226="Directional ramp"),1.07,IF(AND(I226="Entrance ramp",'Used data'!V226="2-curved diamond ramp"),0.93,IF(AND(I226="Entrance ramp",'Used data'!V226="S-shaped ramp"),2.48,IF(AND(I226="Entrance ramp",'Used data'!V226="U-shaped ramp"),4.15,IF(AND(I226="Entrance ramp",'Used data'!V226="Flyover hook ramp"),5.26,IF(AND(I226="Entrance ramp",'Used data'!V226="Directional ramp"),1.42,1))))))))))</f>
        <v>1</v>
      </c>
      <c r="Z226" s="11">
        <f>IF(OR('Used data'!W226="Straight",'Used data'!W226="Irrelevant",'Used data'!X226="Irrelevant",'Used data'!Y226="Irrelevant"),1,1+1.545*1000/32.2*((('Used data'!Y226*3268/3600)/('Used data'!W226/0.306))^2)*('Used data'!X226/1000)/G226)</f>
        <v>1</v>
      </c>
      <c r="AA226" s="11">
        <f>IF(OR('Used data'!W226="Straight",'Used data'!W226="Irrelevant",'Used data'!X226="Irrelevant",'Used data'!Y226="Irrelevant"),1,1+1.961*1000/32.2*((('Used data'!Y226*3268/3600)/('Used data'!W226/0.306))^2)*('Used data'!X226/1000)/G226)</f>
        <v>1</v>
      </c>
      <c r="AB226" s="11">
        <f>IF(OR('Used data'!Z226="Straight",'Used data'!Z226="Irrelevant",'Used data'!AA226="Irrelevant",'Used data'!AB226="Irrelevant"),1,1+1.545*1000/32.2*((('Used data'!AB226*3268/3600)/('Used data'!Z226/0.306))^2)*('Used data'!AA226/1000)/G226)</f>
        <v>1</v>
      </c>
      <c r="AC226" s="11">
        <f>IF(OR('Used data'!Z226="Straight",'Used data'!Z226="Irrelevant",'Used data'!AA226="Irrelevant",'Used data'!AB226="Irrelevant"),1,1+1.961*1000/32.2*((('Used data'!AB226*3268/3600)/('Used data'!Z226/0.306))^2)*('Used data'!AA226/1000)/G226)</f>
        <v>1</v>
      </c>
      <c r="AD226" s="11">
        <f>IF(OR('Used data'!AC226="Irrelevant",'Used data'!AC226="No"),1,IF(AND('Used data'!AC226="Yes",OR('Used data'!Q226&lt;301,'Used data'!S226&lt;301)),1-(0.5*('Used data'!R226+'Used data'!T226)/('Used data'!G226*1000)),IF(AND('Used data'!AC226="Yes",OR('Used data'!Q226&lt;601,'Used data'!S226&lt;601)),1-(0.25*('Used data'!R226+'Used data'!T226)/('Used data'!G226*1000)),1)))</f>
        <v>1</v>
      </c>
      <c r="AE226" s="11">
        <f>IF(OR('Used data'!AC226="Irrelevant",'Used data'!AC226="No"),1,IF(AND('Used data'!AC226="Yes",OR('Used data'!Q226&lt;301,'Used data'!S226&lt;301)),1-(0.4*('Used data'!R226+'Used data'!T226)/('Used data'!G226*1000)),IF(AND('Used data'!AC226="Yes",OR('Used data'!Q226&lt;601,'Used data'!S226&lt;601)),1-(0.2*('Used data'!R226+'Used data'!T226)/('Used data'!G226*1000)),1)))</f>
        <v>1</v>
      </c>
      <c r="AF226" s="11">
        <f>IF('Used data'!AD226="110 kph",0.79,1)</f>
        <v>1</v>
      </c>
      <c r="AG226" s="11">
        <f>IF('Used data'!AD226="110 kph",0.94,1)</f>
        <v>1</v>
      </c>
      <c r="AH226" s="11">
        <f>IF('Used data'!AD226="110 kph",0.66,1)</f>
        <v>1</v>
      </c>
      <c r="AI226" s="11">
        <f>IF('Used data'!AD226="110 kph",0.82,1)</f>
        <v>1</v>
      </c>
      <c r="AJ226" s="11">
        <f>IF(AND('Used data'!AE226="Yes",I226="Entrance merge"),0.65*'Used data'!AF226+1-'Used data'!AF226,1)</f>
        <v>1</v>
      </c>
      <c r="AK226" s="12" t="str">
        <f t="shared" si="21"/>
        <v/>
      </c>
      <c r="AL226" s="12" t="str">
        <f t="shared" si="22"/>
        <v/>
      </c>
      <c r="AM226" s="12" t="str">
        <f t="shared" si="23"/>
        <v/>
      </c>
      <c r="AN226" s="12" t="str">
        <f t="shared" si="24"/>
        <v/>
      </c>
      <c r="AO226" s="12" t="str">
        <f t="shared" si="25"/>
        <v/>
      </c>
      <c r="AP226" s="12" t="str">
        <f t="shared" si="26"/>
        <v/>
      </c>
      <c r="AQ226" s="4" t="str">
        <f t="shared" si="27"/>
        <v/>
      </c>
    </row>
    <row r="227" spans="1:43" x14ac:dyDescent="0.3">
      <c r="A227" s="4" t="str">
        <f>IF('Input data'!A242="","",'Input data'!A242)</f>
        <v/>
      </c>
      <c r="B227" s="4" t="str">
        <f>IF('Input data'!B242="","",'Input data'!B242)</f>
        <v/>
      </c>
      <c r="C227" s="4" t="str">
        <f>IF('Input data'!C242="","",'Input data'!C242)</f>
        <v/>
      </c>
      <c r="D227" s="4" t="str">
        <f>IF('Input data'!D242="","",'Input data'!D242)</f>
        <v/>
      </c>
      <c r="E227" s="4" t="str">
        <f>IF('Input data'!E242="","",'Input data'!E242)</f>
        <v/>
      </c>
      <c r="F227" s="4" t="str">
        <f>IF('Input data'!F242="","",'Input data'!F242)</f>
        <v/>
      </c>
      <c r="G227" s="4">
        <f>IF('Input data'!G242="","",'Input data'!G242)</f>
        <v>0</v>
      </c>
      <c r="H227" s="4" t="str">
        <f>IF('Input data'!H242&gt;0.5,'Input data'!H242,"")</f>
        <v/>
      </c>
      <c r="I227" s="4" t="str">
        <f>IF('Input data'!I242="","",'Input data'!I242)</f>
        <v/>
      </c>
      <c r="J227" s="11">
        <f>IF('Used data'!J227="Irrelevant",1,IF('Used data'!J227&gt;3,1.2,1))</f>
        <v>1</v>
      </c>
      <c r="K227" s="11">
        <f>IF('Used data'!K227="Irrelevant",1,IF(AND(OR(I227="Motorway link",I227="Exit diverge",I227="Entrance merge"),'Used data'!K227&lt;3.5),1+(3.5-'Used data'!K227)*0.12,IF(AND(OR(I227="Exit ramp",I227="Entrance ramp"),'Used data'!K227&lt;3.5),1+(3.5-'Used data'!K227)*0.16,1)))</f>
        <v>1</v>
      </c>
      <c r="L227" s="11">
        <f>IF('Used data'!L227="Irrelevant",1,IF(AND('Used data'!L227="Yes",'Used data'!J227=2),0.6*'Used data'!M227+(1-'Used data'!M227),IF(AND('Used data'!L227="Yes",'Used data'!J227=3),0.7*'Used data'!M227+(1-'Used data'!M227),IF(AND('Used data'!L227="Yes",'Used data'!J227=4),0.76*'Used data'!M227+(1-'Used data'!M227),IF(AND('Used data'!L227="Yes",'Used data'!J227&gt;4.99999999),0.8*'Used data'!M227+(1-'Used data'!M227),1)))))</f>
        <v>1</v>
      </c>
      <c r="M227" s="11">
        <f>IF('Used data'!L227="Irrelevant",1,IF(AND('Used data'!L227="Yes",'Used data'!J227=2),0.8*'Used data'!M227+(1-'Used data'!M227),IF(AND('Used data'!L227="Yes",'Used data'!J227=3),0.85*'Used data'!M227+(1-'Used data'!M227),IF(AND('Used data'!L227="Yes",'Used data'!J227=4),0.88*'Used data'!M227+(1-'Used data'!M227),IF(AND('Used data'!L227="Yes",'Used data'!J227&gt;4.99999999),0.9*'Used data'!M227+(1-'Used data'!M227),1)))))</f>
        <v>1</v>
      </c>
      <c r="N227" s="11">
        <f>IF('Used data'!N227="Irrelevant",1,IF(AND(OR(I227="Motorway link",I227="Exit diverge",I227="Entrance merge"),'Used data'!N227&lt;3),1+(3-'Used data'!N227)*0.09333333,1))</f>
        <v>1</v>
      </c>
      <c r="O227" s="11">
        <f>IF('Used data'!N227="Irrelevant",1,IF(AND(OR(I227="Motorway link",I227="Exit diverge",I227="Entrance merge"),'Used data'!N227&lt;3),1+(3-'Used data'!N227)*0.19666667,1))</f>
        <v>1</v>
      </c>
      <c r="P227" s="11">
        <f>IF('Used data'!O227="Irrelevant",1,IF(AND(OR(I227="Motorway link",I227="Exit diverge",I227="Entrance merge"),'Used data'!O227&lt;3.00000001),1+(0.5-'Used data'!O227)*0.04,IF(AND(OR(I227="Exit ramp",I227="Entrance ramp"),'Used data'!O227&lt;3.00000001),1+(0.5-'Used data'!O227)*0.08,IF(OR(I227="Motorway link",I227="Exit diverge",I227="Entrance merge"),0.9,0.8))))</f>
        <v>1</v>
      </c>
      <c r="Q227" s="11">
        <f>IF('Used data'!P227="Irrelevant",1,IF(AND(OR(I227="Motorway link",I227="Exit diverge",I227="Entrance merge"),'Used data'!P227&lt;11.00000001),1+(5-'Used data'!P227)*0.01,0.94))</f>
        <v>1</v>
      </c>
      <c r="R227" s="11">
        <f>IF(OR('Used data'!Q227="Irrelevant",'Used data'!R227="Irrelevant",'Used data'!Q227="Straight"),1,IF(AND(OR(I227="Motorway link",I227="Exit diverge",I227="Entrance merge"),'Used data'!Q227&lt;4000),(EXP(0.1096*1746.5/'Used data'!Q227)/EXP(0.1096*1746.5/4000))*('Used data'!R227/1000)/G227+(G227-'Used data'!R227/1000)/G227,1))</f>
        <v>1</v>
      </c>
      <c r="S227" s="11">
        <f>IF(OR('Used data'!S227="Irrelevant",'Used data'!T227="Irrelevant",'Used data'!S227="Straight"),1,IF(AND(OR(I227="Motorway link",I227="Exit diverge",I227="Entrance merge"),'Used data'!S227&lt;4000),(EXP(0.1096*1746.5/'Used data'!S227)/EXP(0.1096*1746.5/4000))*('Used data'!T227/1000)/G227+(G227-'Used data'!T227/1000)/G227,1))</f>
        <v>1</v>
      </c>
      <c r="T227" s="11">
        <f>IF('Used data'!U227="Irrelevant",1,IF(AND(OR(I227="Motorway link",I227="Exit diverge",I227="Entrance merge",I227="Exit ramp",I227="Entrance ramp"),'Used data'!U227="Yes"),0.95,1))</f>
        <v>1</v>
      </c>
      <c r="U227" s="11">
        <f>IF('Used data'!U227="Irrelevant",1,IF(AND(OR(I227="Motorway link",I227="Exit diverge",I227="Entrance merge",I227="Exit ramp",I227="Entrance ramp"),'Used data'!U227="Yes"),0.96,1))</f>
        <v>1</v>
      </c>
      <c r="V227" s="11">
        <f>IF('Used data'!U227="Irrelevant",1,IF(AND(OR(I227="Motorway link",I227="Exit diverge",I227="Entrance merge",I227="Exit ramp",I227="Entrance ramp"),'Used data'!U227="Yes"),0.79,1))</f>
        <v>1</v>
      </c>
      <c r="W227" s="11">
        <f>IF('Used data'!U227="Irrelevant",1,IF(AND(OR(I227="Motorway link",I227="Exit diverge",I227="Entrance merge",I227="Exit ramp",I227="Entrance ramp"),'Used data'!U227="Yes"),0.94,1))</f>
        <v>1</v>
      </c>
      <c r="X227" s="11">
        <f>IF('Used data'!U227="Irrelevant",1,IF(AND(OR(I227="Motorway link",I227="Exit diverge",I227="Entrance merge",I227="Exit ramp",I227="Entrance ramp"),'Used data'!U227="Yes"),0.97,1))</f>
        <v>1</v>
      </c>
      <c r="Y227" s="11">
        <f>IF(AND(I227="Exit ramp",'Used data'!V227="2-curved diamond ramp"),1.32,IF(AND(I227="Exit ramp",'Used data'!V227="S-shaped ramp"),2.05,IF(AND(I227="Exit ramp",'Used data'!V227="U-shaped ramp"),4.11,IF(AND(I227="Exit ramp",'Used data'!V227="Flyover hook ramp"),5.15,IF(AND(I227="Exit ramp",'Used data'!V227="Directional ramp"),1.07,IF(AND(I227="Entrance ramp",'Used data'!V227="2-curved diamond ramp"),0.93,IF(AND(I227="Entrance ramp",'Used data'!V227="S-shaped ramp"),2.48,IF(AND(I227="Entrance ramp",'Used data'!V227="U-shaped ramp"),4.15,IF(AND(I227="Entrance ramp",'Used data'!V227="Flyover hook ramp"),5.26,IF(AND(I227="Entrance ramp",'Used data'!V227="Directional ramp"),1.42,1))))))))))</f>
        <v>1</v>
      </c>
      <c r="Z227" s="11">
        <f>IF(OR('Used data'!W227="Straight",'Used data'!W227="Irrelevant",'Used data'!X227="Irrelevant",'Used data'!Y227="Irrelevant"),1,1+1.545*1000/32.2*((('Used data'!Y227*3268/3600)/('Used data'!W227/0.306))^2)*('Used data'!X227/1000)/G227)</f>
        <v>1</v>
      </c>
      <c r="AA227" s="11">
        <f>IF(OR('Used data'!W227="Straight",'Used data'!W227="Irrelevant",'Used data'!X227="Irrelevant",'Used data'!Y227="Irrelevant"),1,1+1.961*1000/32.2*((('Used data'!Y227*3268/3600)/('Used data'!W227/0.306))^2)*('Used data'!X227/1000)/G227)</f>
        <v>1</v>
      </c>
      <c r="AB227" s="11">
        <f>IF(OR('Used data'!Z227="Straight",'Used data'!Z227="Irrelevant",'Used data'!AA227="Irrelevant",'Used data'!AB227="Irrelevant"),1,1+1.545*1000/32.2*((('Used data'!AB227*3268/3600)/('Used data'!Z227/0.306))^2)*('Used data'!AA227/1000)/G227)</f>
        <v>1</v>
      </c>
      <c r="AC227" s="11">
        <f>IF(OR('Used data'!Z227="Straight",'Used data'!Z227="Irrelevant",'Used data'!AA227="Irrelevant",'Used data'!AB227="Irrelevant"),1,1+1.961*1000/32.2*((('Used data'!AB227*3268/3600)/('Used data'!Z227/0.306))^2)*('Used data'!AA227/1000)/G227)</f>
        <v>1</v>
      </c>
      <c r="AD227" s="11">
        <f>IF(OR('Used data'!AC227="Irrelevant",'Used data'!AC227="No"),1,IF(AND('Used data'!AC227="Yes",OR('Used data'!Q227&lt;301,'Used data'!S227&lt;301)),1-(0.5*('Used data'!R227+'Used data'!T227)/('Used data'!G227*1000)),IF(AND('Used data'!AC227="Yes",OR('Used data'!Q227&lt;601,'Used data'!S227&lt;601)),1-(0.25*('Used data'!R227+'Used data'!T227)/('Used data'!G227*1000)),1)))</f>
        <v>1</v>
      </c>
      <c r="AE227" s="11">
        <f>IF(OR('Used data'!AC227="Irrelevant",'Used data'!AC227="No"),1,IF(AND('Used data'!AC227="Yes",OR('Used data'!Q227&lt;301,'Used data'!S227&lt;301)),1-(0.4*('Used data'!R227+'Used data'!T227)/('Used data'!G227*1000)),IF(AND('Used data'!AC227="Yes",OR('Used data'!Q227&lt;601,'Used data'!S227&lt;601)),1-(0.2*('Used data'!R227+'Used data'!T227)/('Used data'!G227*1000)),1)))</f>
        <v>1</v>
      </c>
      <c r="AF227" s="11">
        <f>IF('Used data'!AD227="110 kph",0.79,1)</f>
        <v>1</v>
      </c>
      <c r="AG227" s="11">
        <f>IF('Used data'!AD227="110 kph",0.94,1)</f>
        <v>1</v>
      </c>
      <c r="AH227" s="11">
        <f>IF('Used data'!AD227="110 kph",0.66,1)</f>
        <v>1</v>
      </c>
      <c r="AI227" s="11">
        <f>IF('Used data'!AD227="110 kph",0.82,1)</f>
        <v>1</v>
      </c>
      <c r="AJ227" s="11">
        <f>IF(AND('Used data'!AE227="Yes",I227="Entrance merge"),0.65*'Used data'!AF227+1-'Used data'!AF227,1)</f>
        <v>1</v>
      </c>
      <c r="AK227" s="12" t="str">
        <f t="shared" si="21"/>
        <v/>
      </c>
      <c r="AL227" s="12" t="str">
        <f t="shared" si="22"/>
        <v/>
      </c>
      <c r="AM227" s="12" t="str">
        <f t="shared" si="23"/>
        <v/>
      </c>
      <c r="AN227" s="12" t="str">
        <f t="shared" si="24"/>
        <v/>
      </c>
      <c r="AO227" s="12" t="str">
        <f t="shared" si="25"/>
        <v/>
      </c>
      <c r="AP227" s="12" t="str">
        <f t="shared" si="26"/>
        <v/>
      </c>
      <c r="AQ227" s="4" t="str">
        <f t="shared" si="27"/>
        <v/>
      </c>
    </row>
    <row r="228" spans="1:43" x14ac:dyDescent="0.3">
      <c r="A228" s="4" t="str">
        <f>IF('Input data'!A243="","",'Input data'!A243)</f>
        <v/>
      </c>
      <c r="B228" s="4" t="str">
        <f>IF('Input data'!B243="","",'Input data'!B243)</f>
        <v/>
      </c>
      <c r="C228" s="4" t="str">
        <f>IF('Input data'!C243="","",'Input data'!C243)</f>
        <v/>
      </c>
      <c r="D228" s="4" t="str">
        <f>IF('Input data'!D243="","",'Input data'!D243)</f>
        <v/>
      </c>
      <c r="E228" s="4" t="str">
        <f>IF('Input data'!E243="","",'Input data'!E243)</f>
        <v/>
      </c>
      <c r="F228" s="4" t="str">
        <f>IF('Input data'!F243="","",'Input data'!F243)</f>
        <v/>
      </c>
      <c r="G228" s="4">
        <f>IF('Input data'!G243="","",'Input data'!G243)</f>
        <v>0</v>
      </c>
      <c r="H228" s="4" t="str">
        <f>IF('Input data'!H243&gt;0.5,'Input data'!H243,"")</f>
        <v/>
      </c>
      <c r="I228" s="4" t="str">
        <f>IF('Input data'!I243="","",'Input data'!I243)</f>
        <v/>
      </c>
      <c r="J228" s="11">
        <f>IF('Used data'!J228="Irrelevant",1,IF('Used data'!J228&gt;3,1.2,1))</f>
        <v>1</v>
      </c>
      <c r="K228" s="11">
        <f>IF('Used data'!K228="Irrelevant",1,IF(AND(OR(I228="Motorway link",I228="Exit diverge",I228="Entrance merge"),'Used data'!K228&lt;3.5),1+(3.5-'Used data'!K228)*0.12,IF(AND(OR(I228="Exit ramp",I228="Entrance ramp"),'Used data'!K228&lt;3.5),1+(3.5-'Used data'!K228)*0.16,1)))</f>
        <v>1</v>
      </c>
      <c r="L228" s="11">
        <f>IF('Used data'!L228="Irrelevant",1,IF(AND('Used data'!L228="Yes",'Used data'!J228=2),0.6*'Used data'!M228+(1-'Used data'!M228),IF(AND('Used data'!L228="Yes",'Used data'!J228=3),0.7*'Used data'!M228+(1-'Used data'!M228),IF(AND('Used data'!L228="Yes",'Used data'!J228=4),0.76*'Used data'!M228+(1-'Used data'!M228),IF(AND('Used data'!L228="Yes",'Used data'!J228&gt;4.99999999),0.8*'Used data'!M228+(1-'Used data'!M228),1)))))</f>
        <v>1</v>
      </c>
      <c r="M228" s="11">
        <f>IF('Used data'!L228="Irrelevant",1,IF(AND('Used data'!L228="Yes",'Used data'!J228=2),0.8*'Used data'!M228+(1-'Used data'!M228),IF(AND('Used data'!L228="Yes",'Used data'!J228=3),0.85*'Used data'!M228+(1-'Used data'!M228),IF(AND('Used data'!L228="Yes",'Used data'!J228=4),0.88*'Used data'!M228+(1-'Used data'!M228),IF(AND('Used data'!L228="Yes",'Used data'!J228&gt;4.99999999),0.9*'Used data'!M228+(1-'Used data'!M228),1)))))</f>
        <v>1</v>
      </c>
      <c r="N228" s="11">
        <f>IF('Used data'!N228="Irrelevant",1,IF(AND(OR(I228="Motorway link",I228="Exit diverge",I228="Entrance merge"),'Used data'!N228&lt;3),1+(3-'Used data'!N228)*0.09333333,1))</f>
        <v>1</v>
      </c>
      <c r="O228" s="11">
        <f>IF('Used data'!N228="Irrelevant",1,IF(AND(OR(I228="Motorway link",I228="Exit diverge",I228="Entrance merge"),'Used data'!N228&lt;3),1+(3-'Used data'!N228)*0.19666667,1))</f>
        <v>1</v>
      </c>
      <c r="P228" s="11">
        <f>IF('Used data'!O228="Irrelevant",1,IF(AND(OR(I228="Motorway link",I228="Exit diverge",I228="Entrance merge"),'Used data'!O228&lt;3.00000001),1+(0.5-'Used data'!O228)*0.04,IF(AND(OR(I228="Exit ramp",I228="Entrance ramp"),'Used data'!O228&lt;3.00000001),1+(0.5-'Used data'!O228)*0.08,IF(OR(I228="Motorway link",I228="Exit diverge",I228="Entrance merge"),0.9,0.8))))</f>
        <v>1</v>
      </c>
      <c r="Q228" s="11">
        <f>IF('Used data'!P228="Irrelevant",1,IF(AND(OR(I228="Motorway link",I228="Exit diverge",I228="Entrance merge"),'Used data'!P228&lt;11.00000001),1+(5-'Used data'!P228)*0.01,0.94))</f>
        <v>1</v>
      </c>
      <c r="R228" s="11">
        <f>IF(OR('Used data'!Q228="Irrelevant",'Used data'!R228="Irrelevant",'Used data'!Q228="Straight"),1,IF(AND(OR(I228="Motorway link",I228="Exit diverge",I228="Entrance merge"),'Used data'!Q228&lt;4000),(EXP(0.1096*1746.5/'Used data'!Q228)/EXP(0.1096*1746.5/4000))*('Used data'!R228/1000)/G228+(G228-'Used data'!R228/1000)/G228,1))</f>
        <v>1</v>
      </c>
      <c r="S228" s="11">
        <f>IF(OR('Used data'!S228="Irrelevant",'Used data'!T228="Irrelevant",'Used data'!S228="Straight"),1,IF(AND(OR(I228="Motorway link",I228="Exit diverge",I228="Entrance merge"),'Used data'!S228&lt;4000),(EXP(0.1096*1746.5/'Used data'!S228)/EXP(0.1096*1746.5/4000))*('Used data'!T228/1000)/G228+(G228-'Used data'!T228/1000)/G228,1))</f>
        <v>1</v>
      </c>
      <c r="T228" s="11">
        <f>IF('Used data'!U228="Irrelevant",1,IF(AND(OR(I228="Motorway link",I228="Exit diverge",I228="Entrance merge",I228="Exit ramp",I228="Entrance ramp"),'Used data'!U228="Yes"),0.95,1))</f>
        <v>1</v>
      </c>
      <c r="U228" s="11">
        <f>IF('Used data'!U228="Irrelevant",1,IF(AND(OR(I228="Motorway link",I228="Exit diverge",I228="Entrance merge",I228="Exit ramp",I228="Entrance ramp"),'Used data'!U228="Yes"),0.96,1))</f>
        <v>1</v>
      </c>
      <c r="V228" s="11">
        <f>IF('Used data'!U228="Irrelevant",1,IF(AND(OR(I228="Motorway link",I228="Exit diverge",I228="Entrance merge",I228="Exit ramp",I228="Entrance ramp"),'Used data'!U228="Yes"),0.79,1))</f>
        <v>1</v>
      </c>
      <c r="W228" s="11">
        <f>IF('Used data'!U228="Irrelevant",1,IF(AND(OR(I228="Motorway link",I228="Exit diverge",I228="Entrance merge",I228="Exit ramp",I228="Entrance ramp"),'Used data'!U228="Yes"),0.94,1))</f>
        <v>1</v>
      </c>
      <c r="X228" s="11">
        <f>IF('Used data'!U228="Irrelevant",1,IF(AND(OR(I228="Motorway link",I228="Exit diverge",I228="Entrance merge",I228="Exit ramp",I228="Entrance ramp"),'Used data'!U228="Yes"),0.97,1))</f>
        <v>1</v>
      </c>
      <c r="Y228" s="11">
        <f>IF(AND(I228="Exit ramp",'Used data'!V228="2-curved diamond ramp"),1.32,IF(AND(I228="Exit ramp",'Used data'!V228="S-shaped ramp"),2.05,IF(AND(I228="Exit ramp",'Used data'!V228="U-shaped ramp"),4.11,IF(AND(I228="Exit ramp",'Used data'!V228="Flyover hook ramp"),5.15,IF(AND(I228="Exit ramp",'Used data'!V228="Directional ramp"),1.07,IF(AND(I228="Entrance ramp",'Used data'!V228="2-curved diamond ramp"),0.93,IF(AND(I228="Entrance ramp",'Used data'!V228="S-shaped ramp"),2.48,IF(AND(I228="Entrance ramp",'Used data'!V228="U-shaped ramp"),4.15,IF(AND(I228="Entrance ramp",'Used data'!V228="Flyover hook ramp"),5.26,IF(AND(I228="Entrance ramp",'Used data'!V228="Directional ramp"),1.42,1))))))))))</f>
        <v>1</v>
      </c>
      <c r="Z228" s="11">
        <f>IF(OR('Used data'!W228="Straight",'Used data'!W228="Irrelevant",'Used data'!X228="Irrelevant",'Used data'!Y228="Irrelevant"),1,1+1.545*1000/32.2*((('Used data'!Y228*3268/3600)/('Used data'!W228/0.306))^2)*('Used data'!X228/1000)/G228)</f>
        <v>1</v>
      </c>
      <c r="AA228" s="11">
        <f>IF(OR('Used data'!W228="Straight",'Used data'!W228="Irrelevant",'Used data'!X228="Irrelevant",'Used data'!Y228="Irrelevant"),1,1+1.961*1000/32.2*((('Used data'!Y228*3268/3600)/('Used data'!W228/0.306))^2)*('Used data'!X228/1000)/G228)</f>
        <v>1</v>
      </c>
      <c r="AB228" s="11">
        <f>IF(OR('Used data'!Z228="Straight",'Used data'!Z228="Irrelevant",'Used data'!AA228="Irrelevant",'Used data'!AB228="Irrelevant"),1,1+1.545*1000/32.2*((('Used data'!AB228*3268/3600)/('Used data'!Z228/0.306))^2)*('Used data'!AA228/1000)/G228)</f>
        <v>1</v>
      </c>
      <c r="AC228" s="11">
        <f>IF(OR('Used data'!Z228="Straight",'Used data'!Z228="Irrelevant",'Used data'!AA228="Irrelevant",'Used data'!AB228="Irrelevant"),1,1+1.961*1000/32.2*((('Used data'!AB228*3268/3600)/('Used data'!Z228/0.306))^2)*('Used data'!AA228/1000)/G228)</f>
        <v>1</v>
      </c>
      <c r="AD228" s="11">
        <f>IF(OR('Used data'!AC228="Irrelevant",'Used data'!AC228="No"),1,IF(AND('Used data'!AC228="Yes",OR('Used data'!Q228&lt;301,'Used data'!S228&lt;301)),1-(0.5*('Used data'!R228+'Used data'!T228)/('Used data'!G228*1000)),IF(AND('Used data'!AC228="Yes",OR('Used data'!Q228&lt;601,'Used data'!S228&lt;601)),1-(0.25*('Used data'!R228+'Used data'!T228)/('Used data'!G228*1000)),1)))</f>
        <v>1</v>
      </c>
      <c r="AE228" s="11">
        <f>IF(OR('Used data'!AC228="Irrelevant",'Used data'!AC228="No"),1,IF(AND('Used data'!AC228="Yes",OR('Used data'!Q228&lt;301,'Used data'!S228&lt;301)),1-(0.4*('Used data'!R228+'Used data'!T228)/('Used data'!G228*1000)),IF(AND('Used data'!AC228="Yes",OR('Used data'!Q228&lt;601,'Used data'!S228&lt;601)),1-(0.2*('Used data'!R228+'Used data'!T228)/('Used data'!G228*1000)),1)))</f>
        <v>1</v>
      </c>
      <c r="AF228" s="11">
        <f>IF('Used data'!AD228="110 kph",0.79,1)</f>
        <v>1</v>
      </c>
      <c r="AG228" s="11">
        <f>IF('Used data'!AD228="110 kph",0.94,1)</f>
        <v>1</v>
      </c>
      <c r="AH228" s="11">
        <f>IF('Used data'!AD228="110 kph",0.66,1)</f>
        <v>1</v>
      </c>
      <c r="AI228" s="11">
        <f>IF('Used data'!AD228="110 kph",0.82,1)</f>
        <v>1</v>
      </c>
      <c r="AJ228" s="11">
        <f>IF(AND('Used data'!AE228="Yes",I228="Entrance merge"),0.65*'Used data'!AF228+1-'Used data'!AF228,1)</f>
        <v>1</v>
      </c>
      <c r="AK228" s="12" t="str">
        <f t="shared" si="21"/>
        <v/>
      </c>
      <c r="AL228" s="12" t="str">
        <f t="shared" si="22"/>
        <v/>
      </c>
      <c r="AM228" s="12" t="str">
        <f t="shared" si="23"/>
        <v/>
      </c>
      <c r="AN228" s="12" t="str">
        <f t="shared" si="24"/>
        <v/>
      </c>
      <c r="AO228" s="12" t="str">
        <f t="shared" si="25"/>
        <v/>
      </c>
      <c r="AP228" s="12" t="str">
        <f t="shared" si="26"/>
        <v/>
      </c>
      <c r="AQ228" s="4" t="str">
        <f t="shared" si="27"/>
        <v/>
      </c>
    </row>
    <row r="229" spans="1:43" x14ac:dyDescent="0.3">
      <c r="A229" s="4" t="str">
        <f>IF('Input data'!A244="","",'Input data'!A244)</f>
        <v/>
      </c>
      <c r="B229" s="4" t="str">
        <f>IF('Input data'!B244="","",'Input data'!B244)</f>
        <v/>
      </c>
      <c r="C229" s="4" t="str">
        <f>IF('Input data'!C244="","",'Input data'!C244)</f>
        <v/>
      </c>
      <c r="D229" s="4" t="str">
        <f>IF('Input data'!D244="","",'Input data'!D244)</f>
        <v/>
      </c>
      <c r="E229" s="4" t="str">
        <f>IF('Input data'!E244="","",'Input data'!E244)</f>
        <v/>
      </c>
      <c r="F229" s="4" t="str">
        <f>IF('Input data'!F244="","",'Input data'!F244)</f>
        <v/>
      </c>
      <c r="G229" s="4">
        <f>IF('Input data'!G244="","",'Input data'!G244)</f>
        <v>0</v>
      </c>
      <c r="H229" s="4" t="str">
        <f>IF('Input data'!H244&gt;0.5,'Input data'!H244,"")</f>
        <v/>
      </c>
      <c r="I229" s="4" t="str">
        <f>IF('Input data'!I244="","",'Input data'!I244)</f>
        <v/>
      </c>
      <c r="J229" s="11">
        <f>IF('Used data'!J229="Irrelevant",1,IF('Used data'!J229&gt;3,1.2,1))</f>
        <v>1</v>
      </c>
      <c r="K229" s="11">
        <f>IF('Used data'!K229="Irrelevant",1,IF(AND(OR(I229="Motorway link",I229="Exit diverge",I229="Entrance merge"),'Used data'!K229&lt;3.5),1+(3.5-'Used data'!K229)*0.12,IF(AND(OR(I229="Exit ramp",I229="Entrance ramp"),'Used data'!K229&lt;3.5),1+(3.5-'Used data'!K229)*0.16,1)))</f>
        <v>1</v>
      </c>
      <c r="L229" s="11">
        <f>IF('Used data'!L229="Irrelevant",1,IF(AND('Used data'!L229="Yes",'Used data'!J229=2),0.6*'Used data'!M229+(1-'Used data'!M229),IF(AND('Used data'!L229="Yes",'Used data'!J229=3),0.7*'Used data'!M229+(1-'Used data'!M229),IF(AND('Used data'!L229="Yes",'Used data'!J229=4),0.76*'Used data'!M229+(1-'Used data'!M229),IF(AND('Used data'!L229="Yes",'Used data'!J229&gt;4.99999999),0.8*'Used data'!M229+(1-'Used data'!M229),1)))))</f>
        <v>1</v>
      </c>
      <c r="M229" s="11">
        <f>IF('Used data'!L229="Irrelevant",1,IF(AND('Used data'!L229="Yes",'Used data'!J229=2),0.8*'Used data'!M229+(1-'Used data'!M229),IF(AND('Used data'!L229="Yes",'Used data'!J229=3),0.85*'Used data'!M229+(1-'Used data'!M229),IF(AND('Used data'!L229="Yes",'Used data'!J229=4),0.88*'Used data'!M229+(1-'Used data'!M229),IF(AND('Used data'!L229="Yes",'Used data'!J229&gt;4.99999999),0.9*'Used data'!M229+(1-'Used data'!M229),1)))))</f>
        <v>1</v>
      </c>
      <c r="N229" s="11">
        <f>IF('Used data'!N229="Irrelevant",1,IF(AND(OR(I229="Motorway link",I229="Exit diverge",I229="Entrance merge"),'Used data'!N229&lt;3),1+(3-'Used data'!N229)*0.09333333,1))</f>
        <v>1</v>
      </c>
      <c r="O229" s="11">
        <f>IF('Used data'!N229="Irrelevant",1,IF(AND(OR(I229="Motorway link",I229="Exit diverge",I229="Entrance merge"),'Used data'!N229&lt;3),1+(3-'Used data'!N229)*0.19666667,1))</f>
        <v>1</v>
      </c>
      <c r="P229" s="11">
        <f>IF('Used data'!O229="Irrelevant",1,IF(AND(OR(I229="Motorway link",I229="Exit diverge",I229="Entrance merge"),'Used data'!O229&lt;3.00000001),1+(0.5-'Used data'!O229)*0.04,IF(AND(OR(I229="Exit ramp",I229="Entrance ramp"),'Used data'!O229&lt;3.00000001),1+(0.5-'Used data'!O229)*0.08,IF(OR(I229="Motorway link",I229="Exit diverge",I229="Entrance merge"),0.9,0.8))))</f>
        <v>1</v>
      </c>
      <c r="Q229" s="11">
        <f>IF('Used data'!P229="Irrelevant",1,IF(AND(OR(I229="Motorway link",I229="Exit diverge",I229="Entrance merge"),'Used data'!P229&lt;11.00000001),1+(5-'Used data'!P229)*0.01,0.94))</f>
        <v>1</v>
      </c>
      <c r="R229" s="11">
        <f>IF(OR('Used data'!Q229="Irrelevant",'Used data'!R229="Irrelevant",'Used data'!Q229="Straight"),1,IF(AND(OR(I229="Motorway link",I229="Exit diverge",I229="Entrance merge"),'Used data'!Q229&lt;4000),(EXP(0.1096*1746.5/'Used data'!Q229)/EXP(0.1096*1746.5/4000))*('Used data'!R229/1000)/G229+(G229-'Used data'!R229/1000)/G229,1))</f>
        <v>1</v>
      </c>
      <c r="S229" s="11">
        <f>IF(OR('Used data'!S229="Irrelevant",'Used data'!T229="Irrelevant",'Used data'!S229="Straight"),1,IF(AND(OR(I229="Motorway link",I229="Exit diverge",I229="Entrance merge"),'Used data'!S229&lt;4000),(EXP(0.1096*1746.5/'Used data'!S229)/EXP(0.1096*1746.5/4000))*('Used data'!T229/1000)/G229+(G229-'Used data'!T229/1000)/G229,1))</f>
        <v>1</v>
      </c>
      <c r="T229" s="11">
        <f>IF('Used data'!U229="Irrelevant",1,IF(AND(OR(I229="Motorway link",I229="Exit diverge",I229="Entrance merge",I229="Exit ramp",I229="Entrance ramp"),'Used data'!U229="Yes"),0.95,1))</f>
        <v>1</v>
      </c>
      <c r="U229" s="11">
        <f>IF('Used data'!U229="Irrelevant",1,IF(AND(OR(I229="Motorway link",I229="Exit diverge",I229="Entrance merge",I229="Exit ramp",I229="Entrance ramp"),'Used data'!U229="Yes"),0.96,1))</f>
        <v>1</v>
      </c>
      <c r="V229" s="11">
        <f>IF('Used data'!U229="Irrelevant",1,IF(AND(OR(I229="Motorway link",I229="Exit diverge",I229="Entrance merge",I229="Exit ramp",I229="Entrance ramp"),'Used data'!U229="Yes"),0.79,1))</f>
        <v>1</v>
      </c>
      <c r="W229" s="11">
        <f>IF('Used data'!U229="Irrelevant",1,IF(AND(OR(I229="Motorway link",I229="Exit diverge",I229="Entrance merge",I229="Exit ramp",I229="Entrance ramp"),'Used data'!U229="Yes"),0.94,1))</f>
        <v>1</v>
      </c>
      <c r="X229" s="11">
        <f>IF('Used data'!U229="Irrelevant",1,IF(AND(OR(I229="Motorway link",I229="Exit diverge",I229="Entrance merge",I229="Exit ramp",I229="Entrance ramp"),'Used data'!U229="Yes"),0.97,1))</f>
        <v>1</v>
      </c>
      <c r="Y229" s="11">
        <f>IF(AND(I229="Exit ramp",'Used data'!V229="2-curved diamond ramp"),1.32,IF(AND(I229="Exit ramp",'Used data'!V229="S-shaped ramp"),2.05,IF(AND(I229="Exit ramp",'Used data'!V229="U-shaped ramp"),4.11,IF(AND(I229="Exit ramp",'Used data'!V229="Flyover hook ramp"),5.15,IF(AND(I229="Exit ramp",'Used data'!V229="Directional ramp"),1.07,IF(AND(I229="Entrance ramp",'Used data'!V229="2-curved diamond ramp"),0.93,IF(AND(I229="Entrance ramp",'Used data'!V229="S-shaped ramp"),2.48,IF(AND(I229="Entrance ramp",'Used data'!V229="U-shaped ramp"),4.15,IF(AND(I229="Entrance ramp",'Used data'!V229="Flyover hook ramp"),5.26,IF(AND(I229="Entrance ramp",'Used data'!V229="Directional ramp"),1.42,1))))))))))</f>
        <v>1</v>
      </c>
      <c r="Z229" s="11">
        <f>IF(OR('Used data'!W229="Straight",'Used data'!W229="Irrelevant",'Used data'!X229="Irrelevant",'Used data'!Y229="Irrelevant"),1,1+1.545*1000/32.2*((('Used data'!Y229*3268/3600)/('Used data'!W229/0.306))^2)*('Used data'!X229/1000)/G229)</f>
        <v>1</v>
      </c>
      <c r="AA229" s="11">
        <f>IF(OR('Used data'!W229="Straight",'Used data'!W229="Irrelevant",'Used data'!X229="Irrelevant",'Used data'!Y229="Irrelevant"),1,1+1.961*1000/32.2*((('Used data'!Y229*3268/3600)/('Used data'!W229/0.306))^2)*('Used data'!X229/1000)/G229)</f>
        <v>1</v>
      </c>
      <c r="AB229" s="11">
        <f>IF(OR('Used data'!Z229="Straight",'Used data'!Z229="Irrelevant",'Used data'!AA229="Irrelevant",'Used data'!AB229="Irrelevant"),1,1+1.545*1000/32.2*((('Used data'!AB229*3268/3600)/('Used data'!Z229/0.306))^2)*('Used data'!AA229/1000)/G229)</f>
        <v>1</v>
      </c>
      <c r="AC229" s="11">
        <f>IF(OR('Used data'!Z229="Straight",'Used data'!Z229="Irrelevant",'Used data'!AA229="Irrelevant",'Used data'!AB229="Irrelevant"),1,1+1.961*1000/32.2*((('Used data'!AB229*3268/3600)/('Used data'!Z229/0.306))^2)*('Used data'!AA229/1000)/G229)</f>
        <v>1</v>
      </c>
      <c r="AD229" s="11">
        <f>IF(OR('Used data'!AC229="Irrelevant",'Used data'!AC229="No"),1,IF(AND('Used data'!AC229="Yes",OR('Used data'!Q229&lt;301,'Used data'!S229&lt;301)),1-(0.5*('Used data'!R229+'Used data'!T229)/('Used data'!G229*1000)),IF(AND('Used data'!AC229="Yes",OR('Used data'!Q229&lt;601,'Used data'!S229&lt;601)),1-(0.25*('Used data'!R229+'Used data'!T229)/('Used data'!G229*1000)),1)))</f>
        <v>1</v>
      </c>
      <c r="AE229" s="11">
        <f>IF(OR('Used data'!AC229="Irrelevant",'Used data'!AC229="No"),1,IF(AND('Used data'!AC229="Yes",OR('Used data'!Q229&lt;301,'Used data'!S229&lt;301)),1-(0.4*('Used data'!R229+'Used data'!T229)/('Used data'!G229*1000)),IF(AND('Used data'!AC229="Yes",OR('Used data'!Q229&lt;601,'Used data'!S229&lt;601)),1-(0.2*('Used data'!R229+'Used data'!T229)/('Used data'!G229*1000)),1)))</f>
        <v>1</v>
      </c>
      <c r="AF229" s="11">
        <f>IF('Used data'!AD229="110 kph",0.79,1)</f>
        <v>1</v>
      </c>
      <c r="AG229" s="11">
        <f>IF('Used data'!AD229="110 kph",0.94,1)</f>
        <v>1</v>
      </c>
      <c r="AH229" s="11">
        <f>IF('Used data'!AD229="110 kph",0.66,1)</f>
        <v>1</v>
      </c>
      <c r="AI229" s="11">
        <f>IF('Used data'!AD229="110 kph",0.82,1)</f>
        <v>1</v>
      </c>
      <c r="AJ229" s="11">
        <f>IF(AND('Used data'!AE229="Yes",I229="Entrance merge"),0.65*'Used data'!AF229+1-'Used data'!AF229,1)</f>
        <v>1</v>
      </c>
      <c r="AK229" s="12" t="str">
        <f t="shared" si="21"/>
        <v/>
      </c>
      <c r="AL229" s="12" t="str">
        <f t="shared" si="22"/>
        <v/>
      </c>
      <c r="AM229" s="12" t="str">
        <f t="shared" si="23"/>
        <v/>
      </c>
      <c r="AN229" s="12" t="str">
        <f t="shared" si="24"/>
        <v/>
      </c>
      <c r="AO229" s="12" t="str">
        <f t="shared" si="25"/>
        <v/>
      </c>
      <c r="AP229" s="12" t="str">
        <f t="shared" si="26"/>
        <v/>
      </c>
      <c r="AQ229" s="4" t="str">
        <f t="shared" si="27"/>
        <v/>
      </c>
    </row>
    <row r="230" spans="1:43" x14ac:dyDescent="0.3">
      <c r="A230" s="4" t="str">
        <f>IF('Input data'!A245="","",'Input data'!A245)</f>
        <v/>
      </c>
      <c r="B230" s="4" t="str">
        <f>IF('Input data'!B245="","",'Input data'!B245)</f>
        <v/>
      </c>
      <c r="C230" s="4" t="str">
        <f>IF('Input data'!C245="","",'Input data'!C245)</f>
        <v/>
      </c>
      <c r="D230" s="4" t="str">
        <f>IF('Input data'!D245="","",'Input data'!D245)</f>
        <v/>
      </c>
      <c r="E230" s="4" t="str">
        <f>IF('Input data'!E245="","",'Input data'!E245)</f>
        <v/>
      </c>
      <c r="F230" s="4" t="str">
        <f>IF('Input data'!F245="","",'Input data'!F245)</f>
        <v/>
      </c>
      <c r="G230" s="4">
        <f>IF('Input data'!G245="","",'Input data'!G245)</f>
        <v>0</v>
      </c>
      <c r="H230" s="4" t="str">
        <f>IF('Input data'!H245&gt;0.5,'Input data'!H245,"")</f>
        <v/>
      </c>
      <c r="I230" s="4" t="str">
        <f>IF('Input data'!I245="","",'Input data'!I245)</f>
        <v/>
      </c>
      <c r="J230" s="11">
        <f>IF('Used data'!J230="Irrelevant",1,IF('Used data'!J230&gt;3,1.2,1))</f>
        <v>1</v>
      </c>
      <c r="K230" s="11">
        <f>IF('Used data'!K230="Irrelevant",1,IF(AND(OR(I230="Motorway link",I230="Exit diverge",I230="Entrance merge"),'Used data'!K230&lt;3.5),1+(3.5-'Used data'!K230)*0.12,IF(AND(OR(I230="Exit ramp",I230="Entrance ramp"),'Used data'!K230&lt;3.5),1+(3.5-'Used data'!K230)*0.16,1)))</f>
        <v>1</v>
      </c>
      <c r="L230" s="11">
        <f>IF('Used data'!L230="Irrelevant",1,IF(AND('Used data'!L230="Yes",'Used data'!J230=2),0.6*'Used data'!M230+(1-'Used data'!M230),IF(AND('Used data'!L230="Yes",'Used data'!J230=3),0.7*'Used data'!M230+(1-'Used data'!M230),IF(AND('Used data'!L230="Yes",'Used data'!J230=4),0.76*'Used data'!M230+(1-'Used data'!M230),IF(AND('Used data'!L230="Yes",'Used data'!J230&gt;4.99999999),0.8*'Used data'!M230+(1-'Used data'!M230),1)))))</f>
        <v>1</v>
      </c>
      <c r="M230" s="11">
        <f>IF('Used data'!L230="Irrelevant",1,IF(AND('Used data'!L230="Yes",'Used data'!J230=2),0.8*'Used data'!M230+(1-'Used data'!M230),IF(AND('Used data'!L230="Yes",'Used data'!J230=3),0.85*'Used data'!M230+(1-'Used data'!M230),IF(AND('Used data'!L230="Yes",'Used data'!J230=4),0.88*'Used data'!M230+(1-'Used data'!M230),IF(AND('Used data'!L230="Yes",'Used data'!J230&gt;4.99999999),0.9*'Used data'!M230+(1-'Used data'!M230),1)))))</f>
        <v>1</v>
      </c>
      <c r="N230" s="11">
        <f>IF('Used data'!N230="Irrelevant",1,IF(AND(OR(I230="Motorway link",I230="Exit diverge",I230="Entrance merge"),'Used data'!N230&lt;3),1+(3-'Used data'!N230)*0.09333333,1))</f>
        <v>1</v>
      </c>
      <c r="O230" s="11">
        <f>IF('Used data'!N230="Irrelevant",1,IF(AND(OR(I230="Motorway link",I230="Exit diverge",I230="Entrance merge"),'Used data'!N230&lt;3),1+(3-'Used data'!N230)*0.19666667,1))</f>
        <v>1</v>
      </c>
      <c r="P230" s="11">
        <f>IF('Used data'!O230="Irrelevant",1,IF(AND(OR(I230="Motorway link",I230="Exit diverge",I230="Entrance merge"),'Used data'!O230&lt;3.00000001),1+(0.5-'Used data'!O230)*0.04,IF(AND(OR(I230="Exit ramp",I230="Entrance ramp"),'Used data'!O230&lt;3.00000001),1+(0.5-'Used data'!O230)*0.08,IF(OR(I230="Motorway link",I230="Exit diverge",I230="Entrance merge"),0.9,0.8))))</f>
        <v>1</v>
      </c>
      <c r="Q230" s="11">
        <f>IF('Used data'!P230="Irrelevant",1,IF(AND(OR(I230="Motorway link",I230="Exit diverge",I230="Entrance merge"),'Used data'!P230&lt;11.00000001),1+(5-'Used data'!P230)*0.01,0.94))</f>
        <v>1</v>
      </c>
      <c r="R230" s="11">
        <f>IF(OR('Used data'!Q230="Irrelevant",'Used data'!R230="Irrelevant",'Used data'!Q230="Straight"),1,IF(AND(OR(I230="Motorway link",I230="Exit diverge",I230="Entrance merge"),'Used data'!Q230&lt;4000),(EXP(0.1096*1746.5/'Used data'!Q230)/EXP(0.1096*1746.5/4000))*('Used data'!R230/1000)/G230+(G230-'Used data'!R230/1000)/G230,1))</f>
        <v>1</v>
      </c>
      <c r="S230" s="11">
        <f>IF(OR('Used data'!S230="Irrelevant",'Used data'!T230="Irrelevant",'Used data'!S230="Straight"),1,IF(AND(OR(I230="Motorway link",I230="Exit diverge",I230="Entrance merge"),'Used data'!S230&lt;4000),(EXP(0.1096*1746.5/'Used data'!S230)/EXP(0.1096*1746.5/4000))*('Used data'!T230/1000)/G230+(G230-'Used data'!T230/1000)/G230,1))</f>
        <v>1</v>
      </c>
      <c r="T230" s="11">
        <f>IF('Used data'!U230="Irrelevant",1,IF(AND(OR(I230="Motorway link",I230="Exit diverge",I230="Entrance merge",I230="Exit ramp",I230="Entrance ramp"),'Used data'!U230="Yes"),0.95,1))</f>
        <v>1</v>
      </c>
      <c r="U230" s="11">
        <f>IF('Used data'!U230="Irrelevant",1,IF(AND(OR(I230="Motorway link",I230="Exit diverge",I230="Entrance merge",I230="Exit ramp",I230="Entrance ramp"),'Used data'!U230="Yes"),0.96,1))</f>
        <v>1</v>
      </c>
      <c r="V230" s="11">
        <f>IF('Used data'!U230="Irrelevant",1,IF(AND(OR(I230="Motorway link",I230="Exit diverge",I230="Entrance merge",I230="Exit ramp",I230="Entrance ramp"),'Used data'!U230="Yes"),0.79,1))</f>
        <v>1</v>
      </c>
      <c r="W230" s="11">
        <f>IF('Used data'!U230="Irrelevant",1,IF(AND(OR(I230="Motorway link",I230="Exit diverge",I230="Entrance merge",I230="Exit ramp",I230="Entrance ramp"),'Used data'!U230="Yes"),0.94,1))</f>
        <v>1</v>
      </c>
      <c r="X230" s="11">
        <f>IF('Used data'!U230="Irrelevant",1,IF(AND(OR(I230="Motorway link",I230="Exit diverge",I230="Entrance merge",I230="Exit ramp",I230="Entrance ramp"),'Used data'!U230="Yes"),0.97,1))</f>
        <v>1</v>
      </c>
      <c r="Y230" s="11">
        <f>IF(AND(I230="Exit ramp",'Used data'!V230="2-curved diamond ramp"),1.32,IF(AND(I230="Exit ramp",'Used data'!V230="S-shaped ramp"),2.05,IF(AND(I230="Exit ramp",'Used data'!V230="U-shaped ramp"),4.11,IF(AND(I230="Exit ramp",'Used data'!V230="Flyover hook ramp"),5.15,IF(AND(I230="Exit ramp",'Used data'!V230="Directional ramp"),1.07,IF(AND(I230="Entrance ramp",'Used data'!V230="2-curved diamond ramp"),0.93,IF(AND(I230="Entrance ramp",'Used data'!V230="S-shaped ramp"),2.48,IF(AND(I230="Entrance ramp",'Used data'!V230="U-shaped ramp"),4.15,IF(AND(I230="Entrance ramp",'Used data'!V230="Flyover hook ramp"),5.26,IF(AND(I230="Entrance ramp",'Used data'!V230="Directional ramp"),1.42,1))))))))))</f>
        <v>1</v>
      </c>
      <c r="Z230" s="11">
        <f>IF(OR('Used data'!W230="Straight",'Used data'!W230="Irrelevant",'Used data'!X230="Irrelevant",'Used data'!Y230="Irrelevant"),1,1+1.545*1000/32.2*((('Used data'!Y230*3268/3600)/('Used data'!W230/0.306))^2)*('Used data'!X230/1000)/G230)</f>
        <v>1</v>
      </c>
      <c r="AA230" s="11">
        <f>IF(OR('Used data'!W230="Straight",'Used data'!W230="Irrelevant",'Used data'!X230="Irrelevant",'Used data'!Y230="Irrelevant"),1,1+1.961*1000/32.2*((('Used data'!Y230*3268/3600)/('Used data'!W230/0.306))^2)*('Used data'!X230/1000)/G230)</f>
        <v>1</v>
      </c>
      <c r="AB230" s="11">
        <f>IF(OR('Used data'!Z230="Straight",'Used data'!Z230="Irrelevant",'Used data'!AA230="Irrelevant",'Used data'!AB230="Irrelevant"),1,1+1.545*1000/32.2*((('Used data'!AB230*3268/3600)/('Used data'!Z230/0.306))^2)*('Used data'!AA230/1000)/G230)</f>
        <v>1</v>
      </c>
      <c r="AC230" s="11">
        <f>IF(OR('Used data'!Z230="Straight",'Used data'!Z230="Irrelevant",'Used data'!AA230="Irrelevant",'Used data'!AB230="Irrelevant"),1,1+1.961*1000/32.2*((('Used data'!AB230*3268/3600)/('Used data'!Z230/0.306))^2)*('Used data'!AA230/1000)/G230)</f>
        <v>1</v>
      </c>
      <c r="AD230" s="11">
        <f>IF(OR('Used data'!AC230="Irrelevant",'Used data'!AC230="No"),1,IF(AND('Used data'!AC230="Yes",OR('Used data'!Q230&lt;301,'Used data'!S230&lt;301)),1-(0.5*('Used data'!R230+'Used data'!T230)/('Used data'!G230*1000)),IF(AND('Used data'!AC230="Yes",OR('Used data'!Q230&lt;601,'Used data'!S230&lt;601)),1-(0.25*('Used data'!R230+'Used data'!T230)/('Used data'!G230*1000)),1)))</f>
        <v>1</v>
      </c>
      <c r="AE230" s="11">
        <f>IF(OR('Used data'!AC230="Irrelevant",'Used data'!AC230="No"),1,IF(AND('Used data'!AC230="Yes",OR('Used data'!Q230&lt;301,'Used data'!S230&lt;301)),1-(0.4*('Used data'!R230+'Used data'!T230)/('Used data'!G230*1000)),IF(AND('Used data'!AC230="Yes",OR('Used data'!Q230&lt;601,'Used data'!S230&lt;601)),1-(0.2*('Used data'!R230+'Used data'!T230)/('Used data'!G230*1000)),1)))</f>
        <v>1</v>
      </c>
      <c r="AF230" s="11">
        <f>IF('Used data'!AD230="110 kph",0.79,1)</f>
        <v>1</v>
      </c>
      <c r="AG230" s="11">
        <f>IF('Used data'!AD230="110 kph",0.94,1)</f>
        <v>1</v>
      </c>
      <c r="AH230" s="11">
        <f>IF('Used data'!AD230="110 kph",0.66,1)</f>
        <v>1</v>
      </c>
      <c r="AI230" s="11">
        <f>IF('Used data'!AD230="110 kph",0.82,1)</f>
        <v>1</v>
      </c>
      <c r="AJ230" s="11">
        <f>IF(AND('Used data'!AE230="Yes",I230="Entrance merge"),0.65*'Used data'!AF230+1-'Used data'!AF230,1)</f>
        <v>1</v>
      </c>
      <c r="AK230" s="12" t="str">
        <f t="shared" si="21"/>
        <v/>
      </c>
      <c r="AL230" s="12" t="str">
        <f t="shared" si="22"/>
        <v/>
      </c>
      <c r="AM230" s="12" t="str">
        <f t="shared" si="23"/>
        <v/>
      </c>
      <c r="AN230" s="12" t="str">
        <f t="shared" si="24"/>
        <v/>
      </c>
      <c r="AO230" s="12" t="str">
        <f t="shared" si="25"/>
        <v/>
      </c>
      <c r="AP230" s="12" t="str">
        <f t="shared" si="26"/>
        <v/>
      </c>
      <c r="AQ230" s="4" t="str">
        <f t="shared" si="27"/>
        <v/>
      </c>
    </row>
    <row r="231" spans="1:43" x14ac:dyDescent="0.3">
      <c r="A231" s="4" t="str">
        <f>IF('Input data'!A246="","",'Input data'!A246)</f>
        <v/>
      </c>
      <c r="B231" s="4" t="str">
        <f>IF('Input data'!B246="","",'Input data'!B246)</f>
        <v/>
      </c>
      <c r="C231" s="4" t="str">
        <f>IF('Input data'!C246="","",'Input data'!C246)</f>
        <v/>
      </c>
      <c r="D231" s="4" t="str">
        <f>IF('Input data'!D246="","",'Input data'!D246)</f>
        <v/>
      </c>
      <c r="E231" s="4" t="str">
        <f>IF('Input data'!E246="","",'Input data'!E246)</f>
        <v/>
      </c>
      <c r="F231" s="4" t="str">
        <f>IF('Input data'!F246="","",'Input data'!F246)</f>
        <v/>
      </c>
      <c r="G231" s="4">
        <f>IF('Input data'!G246="","",'Input data'!G246)</f>
        <v>0</v>
      </c>
      <c r="H231" s="4" t="str">
        <f>IF('Input data'!H246&gt;0.5,'Input data'!H246,"")</f>
        <v/>
      </c>
      <c r="I231" s="4" t="str">
        <f>IF('Input data'!I246="","",'Input data'!I246)</f>
        <v/>
      </c>
      <c r="J231" s="11">
        <f>IF('Used data'!J231="Irrelevant",1,IF('Used data'!J231&gt;3,1.2,1))</f>
        <v>1</v>
      </c>
      <c r="K231" s="11">
        <f>IF('Used data'!K231="Irrelevant",1,IF(AND(OR(I231="Motorway link",I231="Exit diverge",I231="Entrance merge"),'Used data'!K231&lt;3.5),1+(3.5-'Used data'!K231)*0.12,IF(AND(OR(I231="Exit ramp",I231="Entrance ramp"),'Used data'!K231&lt;3.5),1+(3.5-'Used data'!K231)*0.16,1)))</f>
        <v>1</v>
      </c>
      <c r="L231" s="11">
        <f>IF('Used data'!L231="Irrelevant",1,IF(AND('Used data'!L231="Yes",'Used data'!J231=2),0.6*'Used data'!M231+(1-'Used data'!M231),IF(AND('Used data'!L231="Yes",'Used data'!J231=3),0.7*'Used data'!M231+(1-'Used data'!M231),IF(AND('Used data'!L231="Yes",'Used data'!J231=4),0.76*'Used data'!M231+(1-'Used data'!M231),IF(AND('Used data'!L231="Yes",'Used data'!J231&gt;4.99999999),0.8*'Used data'!M231+(1-'Used data'!M231),1)))))</f>
        <v>1</v>
      </c>
      <c r="M231" s="11">
        <f>IF('Used data'!L231="Irrelevant",1,IF(AND('Used data'!L231="Yes",'Used data'!J231=2),0.8*'Used data'!M231+(1-'Used data'!M231),IF(AND('Used data'!L231="Yes",'Used data'!J231=3),0.85*'Used data'!M231+(1-'Used data'!M231),IF(AND('Used data'!L231="Yes",'Used data'!J231=4),0.88*'Used data'!M231+(1-'Used data'!M231),IF(AND('Used data'!L231="Yes",'Used data'!J231&gt;4.99999999),0.9*'Used data'!M231+(1-'Used data'!M231),1)))))</f>
        <v>1</v>
      </c>
      <c r="N231" s="11">
        <f>IF('Used data'!N231="Irrelevant",1,IF(AND(OR(I231="Motorway link",I231="Exit diverge",I231="Entrance merge"),'Used data'!N231&lt;3),1+(3-'Used data'!N231)*0.09333333,1))</f>
        <v>1</v>
      </c>
      <c r="O231" s="11">
        <f>IF('Used data'!N231="Irrelevant",1,IF(AND(OR(I231="Motorway link",I231="Exit diverge",I231="Entrance merge"),'Used data'!N231&lt;3),1+(3-'Used data'!N231)*0.19666667,1))</f>
        <v>1</v>
      </c>
      <c r="P231" s="11">
        <f>IF('Used data'!O231="Irrelevant",1,IF(AND(OR(I231="Motorway link",I231="Exit diverge",I231="Entrance merge"),'Used data'!O231&lt;3.00000001),1+(0.5-'Used data'!O231)*0.04,IF(AND(OR(I231="Exit ramp",I231="Entrance ramp"),'Used data'!O231&lt;3.00000001),1+(0.5-'Used data'!O231)*0.08,IF(OR(I231="Motorway link",I231="Exit diverge",I231="Entrance merge"),0.9,0.8))))</f>
        <v>1</v>
      </c>
      <c r="Q231" s="11">
        <f>IF('Used data'!P231="Irrelevant",1,IF(AND(OR(I231="Motorway link",I231="Exit diverge",I231="Entrance merge"),'Used data'!P231&lt;11.00000001),1+(5-'Used data'!P231)*0.01,0.94))</f>
        <v>1</v>
      </c>
      <c r="R231" s="11">
        <f>IF(OR('Used data'!Q231="Irrelevant",'Used data'!R231="Irrelevant",'Used data'!Q231="Straight"),1,IF(AND(OR(I231="Motorway link",I231="Exit diverge",I231="Entrance merge"),'Used data'!Q231&lt;4000),(EXP(0.1096*1746.5/'Used data'!Q231)/EXP(0.1096*1746.5/4000))*('Used data'!R231/1000)/G231+(G231-'Used data'!R231/1000)/G231,1))</f>
        <v>1</v>
      </c>
      <c r="S231" s="11">
        <f>IF(OR('Used data'!S231="Irrelevant",'Used data'!T231="Irrelevant",'Used data'!S231="Straight"),1,IF(AND(OR(I231="Motorway link",I231="Exit diverge",I231="Entrance merge"),'Used data'!S231&lt;4000),(EXP(0.1096*1746.5/'Used data'!S231)/EXP(0.1096*1746.5/4000))*('Used data'!T231/1000)/G231+(G231-'Used data'!T231/1000)/G231,1))</f>
        <v>1</v>
      </c>
      <c r="T231" s="11">
        <f>IF('Used data'!U231="Irrelevant",1,IF(AND(OR(I231="Motorway link",I231="Exit diverge",I231="Entrance merge",I231="Exit ramp",I231="Entrance ramp"),'Used data'!U231="Yes"),0.95,1))</f>
        <v>1</v>
      </c>
      <c r="U231" s="11">
        <f>IF('Used data'!U231="Irrelevant",1,IF(AND(OR(I231="Motorway link",I231="Exit diverge",I231="Entrance merge",I231="Exit ramp",I231="Entrance ramp"),'Used data'!U231="Yes"),0.96,1))</f>
        <v>1</v>
      </c>
      <c r="V231" s="11">
        <f>IF('Used data'!U231="Irrelevant",1,IF(AND(OR(I231="Motorway link",I231="Exit diverge",I231="Entrance merge",I231="Exit ramp",I231="Entrance ramp"),'Used data'!U231="Yes"),0.79,1))</f>
        <v>1</v>
      </c>
      <c r="W231" s="11">
        <f>IF('Used data'!U231="Irrelevant",1,IF(AND(OR(I231="Motorway link",I231="Exit diverge",I231="Entrance merge",I231="Exit ramp",I231="Entrance ramp"),'Used data'!U231="Yes"),0.94,1))</f>
        <v>1</v>
      </c>
      <c r="X231" s="11">
        <f>IF('Used data'!U231="Irrelevant",1,IF(AND(OR(I231="Motorway link",I231="Exit diverge",I231="Entrance merge",I231="Exit ramp",I231="Entrance ramp"),'Used data'!U231="Yes"),0.97,1))</f>
        <v>1</v>
      </c>
      <c r="Y231" s="11">
        <f>IF(AND(I231="Exit ramp",'Used data'!V231="2-curved diamond ramp"),1.32,IF(AND(I231="Exit ramp",'Used data'!V231="S-shaped ramp"),2.05,IF(AND(I231="Exit ramp",'Used data'!V231="U-shaped ramp"),4.11,IF(AND(I231="Exit ramp",'Used data'!V231="Flyover hook ramp"),5.15,IF(AND(I231="Exit ramp",'Used data'!V231="Directional ramp"),1.07,IF(AND(I231="Entrance ramp",'Used data'!V231="2-curved diamond ramp"),0.93,IF(AND(I231="Entrance ramp",'Used data'!V231="S-shaped ramp"),2.48,IF(AND(I231="Entrance ramp",'Used data'!V231="U-shaped ramp"),4.15,IF(AND(I231="Entrance ramp",'Used data'!V231="Flyover hook ramp"),5.26,IF(AND(I231="Entrance ramp",'Used data'!V231="Directional ramp"),1.42,1))))))))))</f>
        <v>1</v>
      </c>
      <c r="Z231" s="11">
        <f>IF(OR('Used data'!W231="Straight",'Used data'!W231="Irrelevant",'Used data'!X231="Irrelevant",'Used data'!Y231="Irrelevant"),1,1+1.545*1000/32.2*((('Used data'!Y231*3268/3600)/('Used data'!W231/0.306))^2)*('Used data'!X231/1000)/G231)</f>
        <v>1</v>
      </c>
      <c r="AA231" s="11">
        <f>IF(OR('Used data'!W231="Straight",'Used data'!W231="Irrelevant",'Used data'!X231="Irrelevant",'Used data'!Y231="Irrelevant"),1,1+1.961*1000/32.2*((('Used data'!Y231*3268/3600)/('Used data'!W231/0.306))^2)*('Used data'!X231/1000)/G231)</f>
        <v>1</v>
      </c>
      <c r="AB231" s="11">
        <f>IF(OR('Used data'!Z231="Straight",'Used data'!Z231="Irrelevant",'Used data'!AA231="Irrelevant",'Used data'!AB231="Irrelevant"),1,1+1.545*1000/32.2*((('Used data'!AB231*3268/3600)/('Used data'!Z231/0.306))^2)*('Used data'!AA231/1000)/G231)</f>
        <v>1</v>
      </c>
      <c r="AC231" s="11">
        <f>IF(OR('Used data'!Z231="Straight",'Used data'!Z231="Irrelevant",'Used data'!AA231="Irrelevant",'Used data'!AB231="Irrelevant"),1,1+1.961*1000/32.2*((('Used data'!AB231*3268/3600)/('Used data'!Z231/0.306))^2)*('Used data'!AA231/1000)/G231)</f>
        <v>1</v>
      </c>
      <c r="AD231" s="11">
        <f>IF(OR('Used data'!AC231="Irrelevant",'Used data'!AC231="No"),1,IF(AND('Used data'!AC231="Yes",OR('Used data'!Q231&lt;301,'Used data'!S231&lt;301)),1-(0.5*('Used data'!R231+'Used data'!T231)/('Used data'!G231*1000)),IF(AND('Used data'!AC231="Yes",OR('Used data'!Q231&lt;601,'Used data'!S231&lt;601)),1-(0.25*('Used data'!R231+'Used data'!T231)/('Used data'!G231*1000)),1)))</f>
        <v>1</v>
      </c>
      <c r="AE231" s="11">
        <f>IF(OR('Used data'!AC231="Irrelevant",'Used data'!AC231="No"),1,IF(AND('Used data'!AC231="Yes",OR('Used data'!Q231&lt;301,'Used data'!S231&lt;301)),1-(0.4*('Used data'!R231+'Used data'!T231)/('Used data'!G231*1000)),IF(AND('Used data'!AC231="Yes",OR('Used data'!Q231&lt;601,'Used data'!S231&lt;601)),1-(0.2*('Used data'!R231+'Used data'!T231)/('Used data'!G231*1000)),1)))</f>
        <v>1</v>
      </c>
      <c r="AF231" s="11">
        <f>IF('Used data'!AD231="110 kph",0.79,1)</f>
        <v>1</v>
      </c>
      <c r="AG231" s="11">
        <f>IF('Used data'!AD231="110 kph",0.94,1)</f>
        <v>1</v>
      </c>
      <c r="AH231" s="11">
        <f>IF('Used data'!AD231="110 kph",0.66,1)</f>
        <v>1</v>
      </c>
      <c r="AI231" s="11">
        <f>IF('Used data'!AD231="110 kph",0.82,1)</f>
        <v>1</v>
      </c>
      <c r="AJ231" s="11">
        <f>IF(AND('Used data'!AE231="Yes",I231="Entrance merge"),0.65*'Used data'!AF231+1-'Used data'!AF231,1)</f>
        <v>1</v>
      </c>
      <c r="AK231" s="12" t="str">
        <f t="shared" si="21"/>
        <v/>
      </c>
      <c r="AL231" s="12" t="str">
        <f t="shared" si="22"/>
        <v/>
      </c>
      <c r="AM231" s="12" t="str">
        <f t="shared" si="23"/>
        <v/>
      </c>
      <c r="AN231" s="12" t="str">
        <f t="shared" si="24"/>
        <v/>
      </c>
      <c r="AO231" s="12" t="str">
        <f t="shared" si="25"/>
        <v/>
      </c>
      <c r="AP231" s="12" t="str">
        <f t="shared" si="26"/>
        <v/>
      </c>
      <c r="AQ231" s="4" t="str">
        <f t="shared" si="27"/>
        <v/>
      </c>
    </row>
    <row r="232" spans="1:43" x14ac:dyDescent="0.3">
      <c r="A232" s="4" t="str">
        <f>IF('Input data'!A247="","",'Input data'!A247)</f>
        <v/>
      </c>
      <c r="B232" s="4" t="str">
        <f>IF('Input data'!B247="","",'Input data'!B247)</f>
        <v/>
      </c>
      <c r="C232" s="4" t="str">
        <f>IF('Input data'!C247="","",'Input data'!C247)</f>
        <v/>
      </c>
      <c r="D232" s="4" t="str">
        <f>IF('Input data'!D247="","",'Input data'!D247)</f>
        <v/>
      </c>
      <c r="E232" s="4" t="str">
        <f>IF('Input data'!E247="","",'Input data'!E247)</f>
        <v/>
      </c>
      <c r="F232" s="4" t="str">
        <f>IF('Input data'!F247="","",'Input data'!F247)</f>
        <v/>
      </c>
      <c r="G232" s="4">
        <f>IF('Input data'!G247="","",'Input data'!G247)</f>
        <v>0</v>
      </c>
      <c r="H232" s="4" t="str">
        <f>IF('Input data'!H247&gt;0.5,'Input data'!H247,"")</f>
        <v/>
      </c>
      <c r="I232" s="4" t="str">
        <f>IF('Input data'!I247="","",'Input data'!I247)</f>
        <v/>
      </c>
      <c r="J232" s="11">
        <f>IF('Used data'!J232="Irrelevant",1,IF('Used data'!J232&gt;3,1.2,1))</f>
        <v>1</v>
      </c>
      <c r="K232" s="11">
        <f>IF('Used data'!K232="Irrelevant",1,IF(AND(OR(I232="Motorway link",I232="Exit diverge",I232="Entrance merge"),'Used data'!K232&lt;3.5),1+(3.5-'Used data'!K232)*0.12,IF(AND(OR(I232="Exit ramp",I232="Entrance ramp"),'Used data'!K232&lt;3.5),1+(3.5-'Used data'!K232)*0.16,1)))</f>
        <v>1</v>
      </c>
      <c r="L232" s="11">
        <f>IF('Used data'!L232="Irrelevant",1,IF(AND('Used data'!L232="Yes",'Used data'!J232=2),0.6*'Used data'!M232+(1-'Used data'!M232),IF(AND('Used data'!L232="Yes",'Used data'!J232=3),0.7*'Used data'!M232+(1-'Used data'!M232),IF(AND('Used data'!L232="Yes",'Used data'!J232=4),0.76*'Used data'!M232+(1-'Used data'!M232),IF(AND('Used data'!L232="Yes",'Used data'!J232&gt;4.99999999),0.8*'Used data'!M232+(1-'Used data'!M232),1)))))</f>
        <v>1</v>
      </c>
      <c r="M232" s="11">
        <f>IF('Used data'!L232="Irrelevant",1,IF(AND('Used data'!L232="Yes",'Used data'!J232=2),0.8*'Used data'!M232+(1-'Used data'!M232),IF(AND('Used data'!L232="Yes",'Used data'!J232=3),0.85*'Used data'!M232+(1-'Used data'!M232),IF(AND('Used data'!L232="Yes",'Used data'!J232=4),0.88*'Used data'!M232+(1-'Used data'!M232),IF(AND('Used data'!L232="Yes",'Used data'!J232&gt;4.99999999),0.9*'Used data'!M232+(1-'Used data'!M232),1)))))</f>
        <v>1</v>
      </c>
      <c r="N232" s="11">
        <f>IF('Used data'!N232="Irrelevant",1,IF(AND(OR(I232="Motorway link",I232="Exit diverge",I232="Entrance merge"),'Used data'!N232&lt;3),1+(3-'Used data'!N232)*0.09333333,1))</f>
        <v>1</v>
      </c>
      <c r="O232" s="11">
        <f>IF('Used data'!N232="Irrelevant",1,IF(AND(OR(I232="Motorway link",I232="Exit diverge",I232="Entrance merge"),'Used data'!N232&lt;3),1+(3-'Used data'!N232)*0.19666667,1))</f>
        <v>1</v>
      </c>
      <c r="P232" s="11">
        <f>IF('Used data'!O232="Irrelevant",1,IF(AND(OR(I232="Motorway link",I232="Exit diverge",I232="Entrance merge"),'Used data'!O232&lt;3.00000001),1+(0.5-'Used data'!O232)*0.04,IF(AND(OR(I232="Exit ramp",I232="Entrance ramp"),'Used data'!O232&lt;3.00000001),1+(0.5-'Used data'!O232)*0.08,IF(OR(I232="Motorway link",I232="Exit diverge",I232="Entrance merge"),0.9,0.8))))</f>
        <v>1</v>
      </c>
      <c r="Q232" s="11">
        <f>IF('Used data'!P232="Irrelevant",1,IF(AND(OR(I232="Motorway link",I232="Exit diverge",I232="Entrance merge"),'Used data'!P232&lt;11.00000001),1+(5-'Used data'!P232)*0.01,0.94))</f>
        <v>1</v>
      </c>
      <c r="R232" s="11">
        <f>IF(OR('Used data'!Q232="Irrelevant",'Used data'!R232="Irrelevant",'Used data'!Q232="Straight"),1,IF(AND(OR(I232="Motorway link",I232="Exit diverge",I232="Entrance merge"),'Used data'!Q232&lt;4000),(EXP(0.1096*1746.5/'Used data'!Q232)/EXP(0.1096*1746.5/4000))*('Used data'!R232/1000)/G232+(G232-'Used data'!R232/1000)/G232,1))</f>
        <v>1</v>
      </c>
      <c r="S232" s="11">
        <f>IF(OR('Used data'!S232="Irrelevant",'Used data'!T232="Irrelevant",'Used data'!S232="Straight"),1,IF(AND(OR(I232="Motorway link",I232="Exit diverge",I232="Entrance merge"),'Used data'!S232&lt;4000),(EXP(0.1096*1746.5/'Used data'!S232)/EXP(0.1096*1746.5/4000))*('Used data'!T232/1000)/G232+(G232-'Used data'!T232/1000)/G232,1))</f>
        <v>1</v>
      </c>
      <c r="T232" s="11">
        <f>IF('Used data'!U232="Irrelevant",1,IF(AND(OR(I232="Motorway link",I232="Exit diverge",I232="Entrance merge",I232="Exit ramp",I232="Entrance ramp"),'Used data'!U232="Yes"),0.95,1))</f>
        <v>1</v>
      </c>
      <c r="U232" s="11">
        <f>IF('Used data'!U232="Irrelevant",1,IF(AND(OR(I232="Motorway link",I232="Exit diverge",I232="Entrance merge",I232="Exit ramp",I232="Entrance ramp"),'Used data'!U232="Yes"),0.96,1))</f>
        <v>1</v>
      </c>
      <c r="V232" s="11">
        <f>IF('Used data'!U232="Irrelevant",1,IF(AND(OR(I232="Motorway link",I232="Exit diverge",I232="Entrance merge",I232="Exit ramp",I232="Entrance ramp"),'Used data'!U232="Yes"),0.79,1))</f>
        <v>1</v>
      </c>
      <c r="W232" s="11">
        <f>IF('Used data'!U232="Irrelevant",1,IF(AND(OR(I232="Motorway link",I232="Exit diverge",I232="Entrance merge",I232="Exit ramp",I232="Entrance ramp"),'Used data'!U232="Yes"),0.94,1))</f>
        <v>1</v>
      </c>
      <c r="X232" s="11">
        <f>IF('Used data'!U232="Irrelevant",1,IF(AND(OR(I232="Motorway link",I232="Exit diverge",I232="Entrance merge",I232="Exit ramp",I232="Entrance ramp"),'Used data'!U232="Yes"),0.97,1))</f>
        <v>1</v>
      </c>
      <c r="Y232" s="11">
        <f>IF(AND(I232="Exit ramp",'Used data'!V232="2-curved diamond ramp"),1.32,IF(AND(I232="Exit ramp",'Used data'!V232="S-shaped ramp"),2.05,IF(AND(I232="Exit ramp",'Used data'!V232="U-shaped ramp"),4.11,IF(AND(I232="Exit ramp",'Used data'!V232="Flyover hook ramp"),5.15,IF(AND(I232="Exit ramp",'Used data'!V232="Directional ramp"),1.07,IF(AND(I232="Entrance ramp",'Used data'!V232="2-curved diamond ramp"),0.93,IF(AND(I232="Entrance ramp",'Used data'!V232="S-shaped ramp"),2.48,IF(AND(I232="Entrance ramp",'Used data'!V232="U-shaped ramp"),4.15,IF(AND(I232="Entrance ramp",'Used data'!V232="Flyover hook ramp"),5.26,IF(AND(I232="Entrance ramp",'Used data'!V232="Directional ramp"),1.42,1))))))))))</f>
        <v>1</v>
      </c>
      <c r="Z232" s="11">
        <f>IF(OR('Used data'!W232="Straight",'Used data'!W232="Irrelevant",'Used data'!X232="Irrelevant",'Used data'!Y232="Irrelevant"),1,1+1.545*1000/32.2*((('Used data'!Y232*3268/3600)/('Used data'!W232/0.306))^2)*('Used data'!X232/1000)/G232)</f>
        <v>1</v>
      </c>
      <c r="AA232" s="11">
        <f>IF(OR('Used data'!W232="Straight",'Used data'!W232="Irrelevant",'Used data'!X232="Irrelevant",'Used data'!Y232="Irrelevant"),1,1+1.961*1000/32.2*((('Used data'!Y232*3268/3600)/('Used data'!W232/0.306))^2)*('Used data'!X232/1000)/G232)</f>
        <v>1</v>
      </c>
      <c r="AB232" s="11">
        <f>IF(OR('Used data'!Z232="Straight",'Used data'!Z232="Irrelevant",'Used data'!AA232="Irrelevant",'Used data'!AB232="Irrelevant"),1,1+1.545*1000/32.2*((('Used data'!AB232*3268/3600)/('Used data'!Z232/0.306))^2)*('Used data'!AA232/1000)/G232)</f>
        <v>1</v>
      </c>
      <c r="AC232" s="11">
        <f>IF(OR('Used data'!Z232="Straight",'Used data'!Z232="Irrelevant",'Used data'!AA232="Irrelevant",'Used data'!AB232="Irrelevant"),1,1+1.961*1000/32.2*((('Used data'!AB232*3268/3600)/('Used data'!Z232/0.306))^2)*('Used data'!AA232/1000)/G232)</f>
        <v>1</v>
      </c>
      <c r="AD232" s="11">
        <f>IF(OR('Used data'!AC232="Irrelevant",'Used data'!AC232="No"),1,IF(AND('Used data'!AC232="Yes",OR('Used data'!Q232&lt;301,'Used data'!S232&lt;301)),1-(0.5*('Used data'!R232+'Used data'!T232)/('Used data'!G232*1000)),IF(AND('Used data'!AC232="Yes",OR('Used data'!Q232&lt;601,'Used data'!S232&lt;601)),1-(0.25*('Used data'!R232+'Used data'!T232)/('Used data'!G232*1000)),1)))</f>
        <v>1</v>
      </c>
      <c r="AE232" s="11">
        <f>IF(OR('Used data'!AC232="Irrelevant",'Used data'!AC232="No"),1,IF(AND('Used data'!AC232="Yes",OR('Used data'!Q232&lt;301,'Used data'!S232&lt;301)),1-(0.4*('Used data'!R232+'Used data'!T232)/('Used data'!G232*1000)),IF(AND('Used data'!AC232="Yes",OR('Used data'!Q232&lt;601,'Used data'!S232&lt;601)),1-(0.2*('Used data'!R232+'Used data'!T232)/('Used data'!G232*1000)),1)))</f>
        <v>1</v>
      </c>
      <c r="AF232" s="11">
        <f>IF('Used data'!AD232="110 kph",0.79,1)</f>
        <v>1</v>
      </c>
      <c r="AG232" s="11">
        <f>IF('Used data'!AD232="110 kph",0.94,1)</f>
        <v>1</v>
      </c>
      <c r="AH232" s="11">
        <f>IF('Used data'!AD232="110 kph",0.66,1)</f>
        <v>1</v>
      </c>
      <c r="AI232" s="11">
        <f>IF('Used data'!AD232="110 kph",0.82,1)</f>
        <v>1</v>
      </c>
      <c r="AJ232" s="11">
        <f>IF(AND('Used data'!AE232="Yes",I232="Entrance merge"),0.65*'Used data'!AF232+1-'Used data'!AF232,1)</f>
        <v>1</v>
      </c>
      <c r="AK232" s="12" t="str">
        <f t="shared" si="21"/>
        <v/>
      </c>
      <c r="AL232" s="12" t="str">
        <f t="shared" si="22"/>
        <v/>
      </c>
      <c r="AM232" s="12" t="str">
        <f t="shared" si="23"/>
        <v/>
      </c>
      <c r="AN232" s="12" t="str">
        <f t="shared" si="24"/>
        <v/>
      </c>
      <c r="AO232" s="12" t="str">
        <f t="shared" si="25"/>
        <v/>
      </c>
      <c r="AP232" s="12" t="str">
        <f t="shared" si="26"/>
        <v/>
      </c>
      <c r="AQ232" s="4" t="str">
        <f t="shared" si="27"/>
        <v/>
      </c>
    </row>
    <row r="233" spans="1:43" x14ac:dyDescent="0.3">
      <c r="A233" s="4" t="str">
        <f>IF('Input data'!A248="","",'Input data'!A248)</f>
        <v/>
      </c>
      <c r="B233" s="4" t="str">
        <f>IF('Input data'!B248="","",'Input data'!B248)</f>
        <v/>
      </c>
      <c r="C233" s="4" t="str">
        <f>IF('Input data'!C248="","",'Input data'!C248)</f>
        <v/>
      </c>
      <c r="D233" s="4" t="str">
        <f>IF('Input data'!D248="","",'Input data'!D248)</f>
        <v/>
      </c>
      <c r="E233" s="4" t="str">
        <f>IF('Input data'!E248="","",'Input data'!E248)</f>
        <v/>
      </c>
      <c r="F233" s="4" t="str">
        <f>IF('Input data'!F248="","",'Input data'!F248)</f>
        <v/>
      </c>
      <c r="G233" s="4">
        <f>IF('Input data'!G248="","",'Input data'!G248)</f>
        <v>0</v>
      </c>
      <c r="H233" s="4" t="str">
        <f>IF('Input data'!H248&gt;0.5,'Input data'!H248,"")</f>
        <v/>
      </c>
      <c r="I233" s="4" t="str">
        <f>IF('Input data'!I248="","",'Input data'!I248)</f>
        <v/>
      </c>
      <c r="J233" s="11">
        <f>IF('Used data'!J233="Irrelevant",1,IF('Used data'!J233&gt;3,1.2,1))</f>
        <v>1</v>
      </c>
      <c r="K233" s="11">
        <f>IF('Used data'!K233="Irrelevant",1,IF(AND(OR(I233="Motorway link",I233="Exit diverge",I233="Entrance merge"),'Used data'!K233&lt;3.5),1+(3.5-'Used data'!K233)*0.12,IF(AND(OR(I233="Exit ramp",I233="Entrance ramp"),'Used data'!K233&lt;3.5),1+(3.5-'Used data'!K233)*0.16,1)))</f>
        <v>1</v>
      </c>
      <c r="L233" s="11">
        <f>IF('Used data'!L233="Irrelevant",1,IF(AND('Used data'!L233="Yes",'Used data'!J233=2),0.6*'Used data'!M233+(1-'Used data'!M233),IF(AND('Used data'!L233="Yes",'Used data'!J233=3),0.7*'Used data'!M233+(1-'Used data'!M233),IF(AND('Used data'!L233="Yes",'Used data'!J233=4),0.76*'Used data'!M233+(1-'Used data'!M233),IF(AND('Used data'!L233="Yes",'Used data'!J233&gt;4.99999999),0.8*'Used data'!M233+(1-'Used data'!M233),1)))))</f>
        <v>1</v>
      </c>
      <c r="M233" s="11">
        <f>IF('Used data'!L233="Irrelevant",1,IF(AND('Used data'!L233="Yes",'Used data'!J233=2),0.8*'Used data'!M233+(1-'Used data'!M233),IF(AND('Used data'!L233="Yes",'Used data'!J233=3),0.85*'Used data'!M233+(1-'Used data'!M233),IF(AND('Used data'!L233="Yes",'Used data'!J233=4),0.88*'Used data'!M233+(1-'Used data'!M233),IF(AND('Used data'!L233="Yes",'Used data'!J233&gt;4.99999999),0.9*'Used data'!M233+(1-'Used data'!M233),1)))))</f>
        <v>1</v>
      </c>
      <c r="N233" s="11">
        <f>IF('Used data'!N233="Irrelevant",1,IF(AND(OR(I233="Motorway link",I233="Exit diverge",I233="Entrance merge"),'Used data'!N233&lt;3),1+(3-'Used data'!N233)*0.09333333,1))</f>
        <v>1</v>
      </c>
      <c r="O233" s="11">
        <f>IF('Used data'!N233="Irrelevant",1,IF(AND(OR(I233="Motorway link",I233="Exit diverge",I233="Entrance merge"),'Used data'!N233&lt;3),1+(3-'Used data'!N233)*0.19666667,1))</f>
        <v>1</v>
      </c>
      <c r="P233" s="11">
        <f>IF('Used data'!O233="Irrelevant",1,IF(AND(OR(I233="Motorway link",I233="Exit diverge",I233="Entrance merge"),'Used data'!O233&lt;3.00000001),1+(0.5-'Used data'!O233)*0.04,IF(AND(OR(I233="Exit ramp",I233="Entrance ramp"),'Used data'!O233&lt;3.00000001),1+(0.5-'Used data'!O233)*0.08,IF(OR(I233="Motorway link",I233="Exit diverge",I233="Entrance merge"),0.9,0.8))))</f>
        <v>1</v>
      </c>
      <c r="Q233" s="11">
        <f>IF('Used data'!P233="Irrelevant",1,IF(AND(OR(I233="Motorway link",I233="Exit diverge",I233="Entrance merge"),'Used data'!P233&lt;11.00000001),1+(5-'Used data'!P233)*0.01,0.94))</f>
        <v>1</v>
      </c>
      <c r="R233" s="11">
        <f>IF(OR('Used data'!Q233="Irrelevant",'Used data'!R233="Irrelevant",'Used data'!Q233="Straight"),1,IF(AND(OR(I233="Motorway link",I233="Exit diverge",I233="Entrance merge"),'Used data'!Q233&lt;4000),(EXP(0.1096*1746.5/'Used data'!Q233)/EXP(0.1096*1746.5/4000))*('Used data'!R233/1000)/G233+(G233-'Used data'!R233/1000)/G233,1))</f>
        <v>1</v>
      </c>
      <c r="S233" s="11">
        <f>IF(OR('Used data'!S233="Irrelevant",'Used data'!T233="Irrelevant",'Used data'!S233="Straight"),1,IF(AND(OR(I233="Motorway link",I233="Exit diverge",I233="Entrance merge"),'Used data'!S233&lt;4000),(EXP(0.1096*1746.5/'Used data'!S233)/EXP(0.1096*1746.5/4000))*('Used data'!T233/1000)/G233+(G233-'Used data'!T233/1000)/G233,1))</f>
        <v>1</v>
      </c>
      <c r="T233" s="11">
        <f>IF('Used data'!U233="Irrelevant",1,IF(AND(OR(I233="Motorway link",I233="Exit diverge",I233="Entrance merge",I233="Exit ramp",I233="Entrance ramp"),'Used data'!U233="Yes"),0.95,1))</f>
        <v>1</v>
      </c>
      <c r="U233" s="11">
        <f>IF('Used data'!U233="Irrelevant",1,IF(AND(OR(I233="Motorway link",I233="Exit diverge",I233="Entrance merge",I233="Exit ramp",I233="Entrance ramp"),'Used data'!U233="Yes"),0.96,1))</f>
        <v>1</v>
      </c>
      <c r="V233" s="11">
        <f>IF('Used data'!U233="Irrelevant",1,IF(AND(OR(I233="Motorway link",I233="Exit diverge",I233="Entrance merge",I233="Exit ramp",I233="Entrance ramp"),'Used data'!U233="Yes"),0.79,1))</f>
        <v>1</v>
      </c>
      <c r="W233" s="11">
        <f>IF('Used data'!U233="Irrelevant",1,IF(AND(OR(I233="Motorway link",I233="Exit diverge",I233="Entrance merge",I233="Exit ramp",I233="Entrance ramp"),'Used data'!U233="Yes"),0.94,1))</f>
        <v>1</v>
      </c>
      <c r="X233" s="11">
        <f>IF('Used data'!U233="Irrelevant",1,IF(AND(OR(I233="Motorway link",I233="Exit diverge",I233="Entrance merge",I233="Exit ramp",I233="Entrance ramp"),'Used data'!U233="Yes"),0.97,1))</f>
        <v>1</v>
      </c>
      <c r="Y233" s="11">
        <f>IF(AND(I233="Exit ramp",'Used data'!V233="2-curved diamond ramp"),1.32,IF(AND(I233="Exit ramp",'Used data'!V233="S-shaped ramp"),2.05,IF(AND(I233="Exit ramp",'Used data'!V233="U-shaped ramp"),4.11,IF(AND(I233="Exit ramp",'Used data'!V233="Flyover hook ramp"),5.15,IF(AND(I233="Exit ramp",'Used data'!V233="Directional ramp"),1.07,IF(AND(I233="Entrance ramp",'Used data'!V233="2-curved diamond ramp"),0.93,IF(AND(I233="Entrance ramp",'Used data'!V233="S-shaped ramp"),2.48,IF(AND(I233="Entrance ramp",'Used data'!V233="U-shaped ramp"),4.15,IF(AND(I233="Entrance ramp",'Used data'!V233="Flyover hook ramp"),5.26,IF(AND(I233="Entrance ramp",'Used data'!V233="Directional ramp"),1.42,1))))))))))</f>
        <v>1</v>
      </c>
      <c r="Z233" s="11">
        <f>IF(OR('Used data'!W233="Straight",'Used data'!W233="Irrelevant",'Used data'!X233="Irrelevant",'Used data'!Y233="Irrelevant"),1,1+1.545*1000/32.2*((('Used data'!Y233*3268/3600)/('Used data'!W233/0.306))^2)*('Used data'!X233/1000)/G233)</f>
        <v>1</v>
      </c>
      <c r="AA233" s="11">
        <f>IF(OR('Used data'!W233="Straight",'Used data'!W233="Irrelevant",'Used data'!X233="Irrelevant",'Used data'!Y233="Irrelevant"),1,1+1.961*1000/32.2*((('Used data'!Y233*3268/3600)/('Used data'!W233/0.306))^2)*('Used data'!X233/1000)/G233)</f>
        <v>1</v>
      </c>
      <c r="AB233" s="11">
        <f>IF(OR('Used data'!Z233="Straight",'Used data'!Z233="Irrelevant",'Used data'!AA233="Irrelevant",'Used data'!AB233="Irrelevant"),1,1+1.545*1000/32.2*((('Used data'!AB233*3268/3600)/('Used data'!Z233/0.306))^2)*('Used data'!AA233/1000)/G233)</f>
        <v>1</v>
      </c>
      <c r="AC233" s="11">
        <f>IF(OR('Used data'!Z233="Straight",'Used data'!Z233="Irrelevant",'Used data'!AA233="Irrelevant",'Used data'!AB233="Irrelevant"),1,1+1.961*1000/32.2*((('Used data'!AB233*3268/3600)/('Used data'!Z233/0.306))^2)*('Used data'!AA233/1000)/G233)</f>
        <v>1</v>
      </c>
      <c r="AD233" s="11">
        <f>IF(OR('Used data'!AC233="Irrelevant",'Used data'!AC233="No"),1,IF(AND('Used data'!AC233="Yes",OR('Used data'!Q233&lt;301,'Used data'!S233&lt;301)),1-(0.5*('Used data'!R233+'Used data'!T233)/('Used data'!G233*1000)),IF(AND('Used data'!AC233="Yes",OR('Used data'!Q233&lt;601,'Used data'!S233&lt;601)),1-(0.25*('Used data'!R233+'Used data'!T233)/('Used data'!G233*1000)),1)))</f>
        <v>1</v>
      </c>
      <c r="AE233" s="11">
        <f>IF(OR('Used data'!AC233="Irrelevant",'Used data'!AC233="No"),1,IF(AND('Used data'!AC233="Yes",OR('Used data'!Q233&lt;301,'Used data'!S233&lt;301)),1-(0.4*('Used data'!R233+'Used data'!T233)/('Used data'!G233*1000)),IF(AND('Used data'!AC233="Yes",OR('Used data'!Q233&lt;601,'Used data'!S233&lt;601)),1-(0.2*('Used data'!R233+'Used data'!T233)/('Used data'!G233*1000)),1)))</f>
        <v>1</v>
      </c>
      <c r="AF233" s="11">
        <f>IF('Used data'!AD233="110 kph",0.79,1)</f>
        <v>1</v>
      </c>
      <c r="AG233" s="11">
        <f>IF('Used data'!AD233="110 kph",0.94,1)</f>
        <v>1</v>
      </c>
      <c r="AH233" s="11">
        <f>IF('Used data'!AD233="110 kph",0.66,1)</f>
        <v>1</v>
      </c>
      <c r="AI233" s="11">
        <f>IF('Used data'!AD233="110 kph",0.82,1)</f>
        <v>1</v>
      </c>
      <c r="AJ233" s="11">
        <f>IF(AND('Used data'!AE233="Yes",I233="Entrance merge"),0.65*'Used data'!AF233+1-'Used data'!AF233,1)</f>
        <v>1</v>
      </c>
      <c r="AK233" s="12" t="str">
        <f t="shared" si="21"/>
        <v/>
      </c>
      <c r="AL233" s="12" t="str">
        <f t="shared" si="22"/>
        <v/>
      </c>
      <c r="AM233" s="12" t="str">
        <f t="shared" si="23"/>
        <v/>
      </c>
      <c r="AN233" s="12" t="str">
        <f t="shared" si="24"/>
        <v/>
      </c>
      <c r="AO233" s="12" t="str">
        <f t="shared" si="25"/>
        <v/>
      </c>
      <c r="AP233" s="12" t="str">
        <f t="shared" si="26"/>
        <v/>
      </c>
      <c r="AQ233" s="4" t="str">
        <f t="shared" si="27"/>
        <v/>
      </c>
    </row>
    <row r="234" spans="1:43" x14ac:dyDescent="0.3">
      <c r="A234" s="4" t="str">
        <f>IF('Input data'!A249="","",'Input data'!A249)</f>
        <v/>
      </c>
      <c r="B234" s="4" t="str">
        <f>IF('Input data'!B249="","",'Input data'!B249)</f>
        <v/>
      </c>
      <c r="C234" s="4" t="str">
        <f>IF('Input data'!C249="","",'Input data'!C249)</f>
        <v/>
      </c>
      <c r="D234" s="4" t="str">
        <f>IF('Input data'!D249="","",'Input data'!D249)</f>
        <v/>
      </c>
      <c r="E234" s="4" t="str">
        <f>IF('Input data'!E249="","",'Input data'!E249)</f>
        <v/>
      </c>
      <c r="F234" s="4" t="str">
        <f>IF('Input data'!F249="","",'Input data'!F249)</f>
        <v/>
      </c>
      <c r="G234" s="4">
        <f>IF('Input data'!G249="","",'Input data'!G249)</f>
        <v>0</v>
      </c>
      <c r="H234" s="4" t="str">
        <f>IF('Input data'!H249&gt;0.5,'Input data'!H249,"")</f>
        <v/>
      </c>
      <c r="I234" s="4" t="str">
        <f>IF('Input data'!I249="","",'Input data'!I249)</f>
        <v/>
      </c>
      <c r="J234" s="11">
        <f>IF('Used data'!J234="Irrelevant",1,IF('Used data'!J234&gt;3,1.2,1))</f>
        <v>1</v>
      </c>
      <c r="K234" s="11">
        <f>IF('Used data'!K234="Irrelevant",1,IF(AND(OR(I234="Motorway link",I234="Exit diverge",I234="Entrance merge"),'Used data'!K234&lt;3.5),1+(3.5-'Used data'!K234)*0.12,IF(AND(OR(I234="Exit ramp",I234="Entrance ramp"),'Used data'!K234&lt;3.5),1+(3.5-'Used data'!K234)*0.16,1)))</f>
        <v>1</v>
      </c>
      <c r="L234" s="11">
        <f>IF('Used data'!L234="Irrelevant",1,IF(AND('Used data'!L234="Yes",'Used data'!J234=2),0.6*'Used data'!M234+(1-'Used data'!M234),IF(AND('Used data'!L234="Yes",'Used data'!J234=3),0.7*'Used data'!M234+(1-'Used data'!M234),IF(AND('Used data'!L234="Yes",'Used data'!J234=4),0.76*'Used data'!M234+(1-'Used data'!M234),IF(AND('Used data'!L234="Yes",'Used data'!J234&gt;4.99999999),0.8*'Used data'!M234+(1-'Used data'!M234),1)))))</f>
        <v>1</v>
      </c>
      <c r="M234" s="11">
        <f>IF('Used data'!L234="Irrelevant",1,IF(AND('Used data'!L234="Yes",'Used data'!J234=2),0.8*'Used data'!M234+(1-'Used data'!M234),IF(AND('Used data'!L234="Yes",'Used data'!J234=3),0.85*'Used data'!M234+(1-'Used data'!M234),IF(AND('Used data'!L234="Yes",'Used data'!J234=4),0.88*'Used data'!M234+(1-'Used data'!M234),IF(AND('Used data'!L234="Yes",'Used data'!J234&gt;4.99999999),0.9*'Used data'!M234+(1-'Used data'!M234),1)))))</f>
        <v>1</v>
      </c>
      <c r="N234" s="11">
        <f>IF('Used data'!N234="Irrelevant",1,IF(AND(OR(I234="Motorway link",I234="Exit diverge",I234="Entrance merge"),'Used data'!N234&lt;3),1+(3-'Used data'!N234)*0.09333333,1))</f>
        <v>1</v>
      </c>
      <c r="O234" s="11">
        <f>IF('Used data'!N234="Irrelevant",1,IF(AND(OR(I234="Motorway link",I234="Exit diverge",I234="Entrance merge"),'Used data'!N234&lt;3),1+(3-'Used data'!N234)*0.19666667,1))</f>
        <v>1</v>
      </c>
      <c r="P234" s="11">
        <f>IF('Used data'!O234="Irrelevant",1,IF(AND(OR(I234="Motorway link",I234="Exit diverge",I234="Entrance merge"),'Used data'!O234&lt;3.00000001),1+(0.5-'Used data'!O234)*0.04,IF(AND(OR(I234="Exit ramp",I234="Entrance ramp"),'Used data'!O234&lt;3.00000001),1+(0.5-'Used data'!O234)*0.08,IF(OR(I234="Motorway link",I234="Exit diverge",I234="Entrance merge"),0.9,0.8))))</f>
        <v>1</v>
      </c>
      <c r="Q234" s="11">
        <f>IF('Used data'!P234="Irrelevant",1,IF(AND(OR(I234="Motorway link",I234="Exit diverge",I234="Entrance merge"),'Used data'!P234&lt;11.00000001),1+(5-'Used data'!P234)*0.01,0.94))</f>
        <v>1</v>
      </c>
      <c r="R234" s="11">
        <f>IF(OR('Used data'!Q234="Irrelevant",'Used data'!R234="Irrelevant",'Used data'!Q234="Straight"),1,IF(AND(OR(I234="Motorway link",I234="Exit diverge",I234="Entrance merge"),'Used data'!Q234&lt;4000),(EXP(0.1096*1746.5/'Used data'!Q234)/EXP(0.1096*1746.5/4000))*('Used data'!R234/1000)/G234+(G234-'Used data'!R234/1000)/G234,1))</f>
        <v>1</v>
      </c>
      <c r="S234" s="11">
        <f>IF(OR('Used data'!S234="Irrelevant",'Used data'!T234="Irrelevant",'Used data'!S234="Straight"),1,IF(AND(OR(I234="Motorway link",I234="Exit diverge",I234="Entrance merge"),'Used data'!S234&lt;4000),(EXP(0.1096*1746.5/'Used data'!S234)/EXP(0.1096*1746.5/4000))*('Used data'!T234/1000)/G234+(G234-'Used data'!T234/1000)/G234,1))</f>
        <v>1</v>
      </c>
      <c r="T234" s="11">
        <f>IF('Used data'!U234="Irrelevant",1,IF(AND(OR(I234="Motorway link",I234="Exit diverge",I234="Entrance merge",I234="Exit ramp",I234="Entrance ramp"),'Used data'!U234="Yes"),0.95,1))</f>
        <v>1</v>
      </c>
      <c r="U234" s="11">
        <f>IF('Used data'!U234="Irrelevant",1,IF(AND(OR(I234="Motorway link",I234="Exit diverge",I234="Entrance merge",I234="Exit ramp",I234="Entrance ramp"),'Used data'!U234="Yes"),0.96,1))</f>
        <v>1</v>
      </c>
      <c r="V234" s="11">
        <f>IF('Used data'!U234="Irrelevant",1,IF(AND(OR(I234="Motorway link",I234="Exit diverge",I234="Entrance merge",I234="Exit ramp",I234="Entrance ramp"),'Used data'!U234="Yes"),0.79,1))</f>
        <v>1</v>
      </c>
      <c r="W234" s="11">
        <f>IF('Used data'!U234="Irrelevant",1,IF(AND(OR(I234="Motorway link",I234="Exit diverge",I234="Entrance merge",I234="Exit ramp",I234="Entrance ramp"),'Used data'!U234="Yes"),0.94,1))</f>
        <v>1</v>
      </c>
      <c r="X234" s="11">
        <f>IF('Used data'!U234="Irrelevant",1,IF(AND(OR(I234="Motorway link",I234="Exit diverge",I234="Entrance merge",I234="Exit ramp",I234="Entrance ramp"),'Used data'!U234="Yes"),0.97,1))</f>
        <v>1</v>
      </c>
      <c r="Y234" s="11">
        <f>IF(AND(I234="Exit ramp",'Used data'!V234="2-curved diamond ramp"),1.32,IF(AND(I234="Exit ramp",'Used data'!V234="S-shaped ramp"),2.05,IF(AND(I234="Exit ramp",'Used data'!V234="U-shaped ramp"),4.11,IF(AND(I234="Exit ramp",'Used data'!V234="Flyover hook ramp"),5.15,IF(AND(I234="Exit ramp",'Used data'!V234="Directional ramp"),1.07,IF(AND(I234="Entrance ramp",'Used data'!V234="2-curved diamond ramp"),0.93,IF(AND(I234="Entrance ramp",'Used data'!V234="S-shaped ramp"),2.48,IF(AND(I234="Entrance ramp",'Used data'!V234="U-shaped ramp"),4.15,IF(AND(I234="Entrance ramp",'Used data'!V234="Flyover hook ramp"),5.26,IF(AND(I234="Entrance ramp",'Used data'!V234="Directional ramp"),1.42,1))))))))))</f>
        <v>1</v>
      </c>
      <c r="Z234" s="11">
        <f>IF(OR('Used data'!W234="Straight",'Used data'!W234="Irrelevant",'Used data'!X234="Irrelevant",'Used data'!Y234="Irrelevant"),1,1+1.545*1000/32.2*((('Used data'!Y234*3268/3600)/('Used data'!W234/0.306))^2)*('Used data'!X234/1000)/G234)</f>
        <v>1</v>
      </c>
      <c r="AA234" s="11">
        <f>IF(OR('Used data'!W234="Straight",'Used data'!W234="Irrelevant",'Used data'!X234="Irrelevant",'Used data'!Y234="Irrelevant"),1,1+1.961*1000/32.2*((('Used data'!Y234*3268/3600)/('Used data'!W234/0.306))^2)*('Used data'!X234/1000)/G234)</f>
        <v>1</v>
      </c>
      <c r="AB234" s="11">
        <f>IF(OR('Used data'!Z234="Straight",'Used data'!Z234="Irrelevant",'Used data'!AA234="Irrelevant",'Used data'!AB234="Irrelevant"),1,1+1.545*1000/32.2*((('Used data'!AB234*3268/3600)/('Used data'!Z234/0.306))^2)*('Used data'!AA234/1000)/G234)</f>
        <v>1</v>
      </c>
      <c r="AC234" s="11">
        <f>IF(OR('Used data'!Z234="Straight",'Used data'!Z234="Irrelevant",'Used data'!AA234="Irrelevant",'Used data'!AB234="Irrelevant"),1,1+1.961*1000/32.2*((('Used data'!AB234*3268/3600)/('Used data'!Z234/0.306))^2)*('Used data'!AA234/1000)/G234)</f>
        <v>1</v>
      </c>
      <c r="AD234" s="11">
        <f>IF(OR('Used data'!AC234="Irrelevant",'Used data'!AC234="No"),1,IF(AND('Used data'!AC234="Yes",OR('Used data'!Q234&lt;301,'Used data'!S234&lt;301)),1-(0.5*('Used data'!R234+'Used data'!T234)/('Used data'!G234*1000)),IF(AND('Used data'!AC234="Yes",OR('Used data'!Q234&lt;601,'Used data'!S234&lt;601)),1-(0.25*('Used data'!R234+'Used data'!T234)/('Used data'!G234*1000)),1)))</f>
        <v>1</v>
      </c>
      <c r="AE234" s="11">
        <f>IF(OR('Used data'!AC234="Irrelevant",'Used data'!AC234="No"),1,IF(AND('Used data'!AC234="Yes",OR('Used data'!Q234&lt;301,'Used data'!S234&lt;301)),1-(0.4*('Used data'!R234+'Used data'!T234)/('Used data'!G234*1000)),IF(AND('Used data'!AC234="Yes",OR('Used data'!Q234&lt;601,'Used data'!S234&lt;601)),1-(0.2*('Used data'!R234+'Used data'!T234)/('Used data'!G234*1000)),1)))</f>
        <v>1</v>
      </c>
      <c r="AF234" s="11">
        <f>IF('Used data'!AD234="110 kph",0.79,1)</f>
        <v>1</v>
      </c>
      <c r="AG234" s="11">
        <f>IF('Used data'!AD234="110 kph",0.94,1)</f>
        <v>1</v>
      </c>
      <c r="AH234" s="11">
        <f>IF('Used data'!AD234="110 kph",0.66,1)</f>
        <v>1</v>
      </c>
      <c r="AI234" s="11">
        <f>IF('Used data'!AD234="110 kph",0.82,1)</f>
        <v>1</v>
      </c>
      <c r="AJ234" s="11">
        <f>IF(AND('Used data'!AE234="Yes",I234="Entrance merge"),0.65*'Used data'!AF234+1-'Used data'!AF234,1)</f>
        <v>1</v>
      </c>
      <c r="AK234" s="12" t="str">
        <f t="shared" si="21"/>
        <v/>
      </c>
      <c r="AL234" s="12" t="str">
        <f t="shared" si="22"/>
        <v/>
      </c>
      <c r="AM234" s="12" t="str">
        <f t="shared" si="23"/>
        <v/>
      </c>
      <c r="AN234" s="12" t="str">
        <f t="shared" si="24"/>
        <v/>
      </c>
      <c r="AO234" s="12" t="str">
        <f t="shared" si="25"/>
        <v/>
      </c>
      <c r="AP234" s="12" t="str">
        <f t="shared" si="26"/>
        <v/>
      </c>
      <c r="AQ234" s="4" t="str">
        <f t="shared" si="27"/>
        <v/>
      </c>
    </row>
    <row r="235" spans="1:43" x14ac:dyDescent="0.3">
      <c r="A235" s="4" t="str">
        <f>IF('Input data'!A250="","",'Input data'!A250)</f>
        <v/>
      </c>
      <c r="B235" s="4" t="str">
        <f>IF('Input data'!B250="","",'Input data'!B250)</f>
        <v/>
      </c>
      <c r="C235" s="4" t="str">
        <f>IF('Input data'!C250="","",'Input data'!C250)</f>
        <v/>
      </c>
      <c r="D235" s="4" t="str">
        <f>IF('Input data'!D250="","",'Input data'!D250)</f>
        <v/>
      </c>
      <c r="E235" s="4" t="str">
        <f>IF('Input data'!E250="","",'Input data'!E250)</f>
        <v/>
      </c>
      <c r="F235" s="4" t="str">
        <f>IF('Input data'!F250="","",'Input data'!F250)</f>
        <v/>
      </c>
      <c r="G235" s="4">
        <f>IF('Input data'!G250="","",'Input data'!G250)</f>
        <v>0</v>
      </c>
      <c r="H235" s="4" t="str">
        <f>IF('Input data'!H250&gt;0.5,'Input data'!H250,"")</f>
        <v/>
      </c>
      <c r="I235" s="4" t="str">
        <f>IF('Input data'!I250="","",'Input data'!I250)</f>
        <v/>
      </c>
      <c r="J235" s="11">
        <f>IF('Used data'!J235="Irrelevant",1,IF('Used data'!J235&gt;3,1.2,1))</f>
        <v>1</v>
      </c>
      <c r="K235" s="11">
        <f>IF('Used data'!K235="Irrelevant",1,IF(AND(OR(I235="Motorway link",I235="Exit diverge",I235="Entrance merge"),'Used data'!K235&lt;3.5),1+(3.5-'Used data'!K235)*0.12,IF(AND(OR(I235="Exit ramp",I235="Entrance ramp"),'Used data'!K235&lt;3.5),1+(3.5-'Used data'!K235)*0.16,1)))</f>
        <v>1</v>
      </c>
      <c r="L235" s="11">
        <f>IF('Used data'!L235="Irrelevant",1,IF(AND('Used data'!L235="Yes",'Used data'!J235=2),0.6*'Used data'!M235+(1-'Used data'!M235),IF(AND('Used data'!L235="Yes",'Used data'!J235=3),0.7*'Used data'!M235+(1-'Used data'!M235),IF(AND('Used data'!L235="Yes",'Used data'!J235=4),0.76*'Used data'!M235+(1-'Used data'!M235),IF(AND('Used data'!L235="Yes",'Used data'!J235&gt;4.99999999),0.8*'Used data'!M235+(1-'Used data'!M235),1)))))</f>
        <v>1</v>
      </c>
      <c r="M235" s="11">
        <f>IF('Used data'!L235="Irrelevant",1,IF(AND('Used data'!L235="Yes",'Used data'!J235=2),0.8*'Used data'!M235+(1-'Used data'!M235),IF(AND('Used data'!L235="Yes",'Used data'!J235=3),0.85*'Used data'!M235+(1-'Used data'!M235),IF(AND('Used data'!L235="Yes",'Used data'!J235=4),0.88*'Used data'!M235+(1-'Used data'!M235),IF(AND('Used data'!L235="Yes",'Used data'!J235&gt;4.99999999),0.9*'Used data'!M235+(1-'Used data'!M235),1)))))</f>
        <v>1</v>
      </c>
      <c r="N235" s="11">
        <f>IF('Used data'!N235="Irrelevant",1,IF(AND(OR(I235="Motorway link",I235="Exit diverge",I235="Entrance merge"),'Used data'!N235&lt;3),1+(3-'Used data'!N235)*0.09333333,1))</f>
        <v>1</v>
      </c>
      <c r="O235" s="11">
        <f>IF('Used data'!N235="Irrelevant",1,IF(AND(OR(I235="Motorway link",I235="Exit diverge",I235="Entrance merge"),'Used data'!N235&lt;3),1+(3-'Used data'!N235)*0.19666667,1))</f>
        <v>1</v>
      </c>
      <c r="P235" s="11">
        <f>IF('Used data'!O235="Irrelevant",1,IF(AND(OR(I235="Motorway link",I235="Exit diverge",I235="Entrance merge"),'Used data'!O235&lt;3.00000001),1+(0.5-'Used data'!O235)*0.04,IF(AND(OR(I235="Exit ramp",I235="Entrance ramp"),'Used data'!O235&lt;3.00000001),1+(0.5-'Used data'!O235)*0.08,IF(OR(I235="Motorway link",I235="Exit diverge",I235="Entrance merge"),0.9,0.8))))</f>
        <v>1</v>
      </c>
      <c r="Q235" s="11">
        <f>IF('Used data'!P235="Irrelevant",1,IF(AND(OR(I235="Motorway link",I235="Exit diverge",I235="Entrance merge"),'Used data'!P235&lt;11.00000001),1+(5-'Used data'!P235)*0.01,0.94))</f>
        <v>1</v>
      </c>
      <c r="R235" s="11">
        <f>IF(OR('Used data'!Q235="Irrelevant",'Used data'!R235="Irrelevant",'Used data'!Q235="Straight"),1,IF(AND(OR(I235="Motorway link",I235="Exit diverge",I235="Entrance merge"),'Used data'!Q235&lt;4000),(EXP(0.1096*1746.5/'Used data'!Q235)/EXP(0.1096*1746.5/4000))*('Used data'!R235/1000)/G235+(G235-'Used data'!R235/1000)/G235,1))</f>
        <v>1</v>
      </c>
      <c r="S235" s="11">
        <f>IF(OR('Used data'!S235="Irrelevant",'Used data'!T235="Irrelevant",'Used data'!S235="Straight"),1,IF(AND(OR(I235="Motorway link",I235="Exit diverge",I235="Entrance merge"),'Used data'!S235&lt;4000),(EXP(0.1096*1746.5/'Used data'!S235)/EXP(0.1096*1746.5/4000))*('Used data'!T235/1000)/G235+(G235-'Used data'!T235/1000)/G235,1))</f>
        <v>1</v>
      </c>
      <c r="T235" s="11">
        <f>IF('Used data'!U235="Irrelevant",1,IF(AND(OR(I235="Motorway link",I235="Exit diverge",I235="Entrance merge",I235="Exit ramp",I235="Entrance ramp"),'Used data'!U235="Yes"),0.95,1))</f>
        <v>1</v>
      </c>
      <c r="U235" s="11">
        <f>IF('Used data'!U235="Irrelevant",1,IF(AND(OR(I235="Motorway link",I235="Exit diverge",I235="Entrance merge",I235="Exit ramp",I235="Entrance ramp"),'Used data'!U235="Yes"),0.96,1))</f>
        <v>1</v>
      </c>
      <c r="V235" s="11">
        <f>IF('Used data'!U235="Irrelevant",1,IF(AND(OR(I235="Motorway link",I235="Exit diverge",I235="Entrance merge",I235="Exit ramp",I235="Entrance ramp"),'Used data'!U235="Yes"),0.79,1))</f>
        <v>1</v>
      </c>
      <c r="W235" s="11">
        <f>IF('Used data'!U235="Irrelevant",1,IF(AND(OR(I235="Motorway link",I235="Exit diverge",I235="Entrance merge",I235="Exit ramp",I235="Entrance ramp"),'Used data'!U235="Yes"),0.94,1))</f>
        <v>1</v>
      </c>
      <c r="X235" s="11">
        <f>IF('Used data'!U235="Irrelevant",1,IF(AND(OR(I235="Motorway link",I235="Exit diverge",I235="Entrance merge",I235="Exit ramp",I235="Entrance ramp"),'Used data'!U235="Yes"),0.97,1))</f>
        <v>1</v>
      </c>
      <c r="Y235" s="11">
        <f>IF(AND(I235="Exit ramp",'Used data'!V235="2-curved diamond ramp"),1.32,IF(AND(I235="Exit ramp",'Used data'!V235="S-shaped ramp"),2.05,IF(AND(I235="Exit ramp",'Used data'!V235="U-shaped ramp"),4.11,IF(AND(I235="Exit ramp",'Used data'!V235="Flyover hook ramp"),5.15,IF(AND(I235="Exit ramp",'Used data'!V235="Directional ramp"),1.07,IF(AND(I235="Entrance ramp",'Used data'!V235="2-curved diamond ramp"),0.93,IF(AND(I235="Entrance ramp",'Used data'!V235="S-shaped ramp"),2.48,IF(AND(I235="Entrance ramp",'Used data'!V235="U-shaped ramp"),4.15,IF(AND(I235="Entrance ramp",'Used data'!V235="Flyover hook ramp"),5.26,IF(AND(I235="Entrance ramp",'Used data'!V235="Directional ramp"),1.42,1))))))))))</f>
        <v>1</v>
      </c>
      <c r="Z235" s="11">
        <f>IF(OR('Used data'!W235="Straight",'Used data'!W235="Irrelevant",'Used data'!X235="Irrelevant",'Used data'!Y235="Irrelevant"),1,1+1.545*1000/32.2*((('Used data'!Y235*3268/3600)/('Used data'!W235/0.306))^2)*('Used data'!X235/1000)/G235)</f>
        <v>1</v>
      </c>
      <c r="AA235" s="11">
        <f>IF(OR('Used data'!W235="Straight",'Used data'!W235="Irrelevant",'Used data'!X235="Irrelevant",'Used data'!Y235="Irrelevant"),1,1+1.961*1000/32.2*((('Used data'!Y235*3268/3600)/('Used data'!W235/0.306))^2)*('Used data'!X235/1000)/G235)</f>
        <v>1</v>
      </c>
      <c r="AB235" s="11">
        <f>IF(OR('Used data'!Z235="Straight",'Used data'!Z235="Irrelevant",'Used data'!AA235="Irrelevant",'Used data'!AB235="Irrelevant"),1,1+1.545*1000/32.2*((('Used data'!AB235*3268/3600)/('Used data'!Z235/0.306))^2)*('Used data'!AA235/1000)/G235)</f>
        <v>1</v>
      </c>
      <c r="AC235" s="11">
        <f>IF(OR('Used data'!Z235="Straight",'Used data'!Z235="Irrelevant",'Used data'!AA235="Irrelevant",'Used data'!AB235="Irrelevant"),1,1+1.961*1000/32.2*((('Used data'!AB235*3268/3600)/('Used data'!Z235/0.306))^2)*('Used data'!AA235/1000)/G235)</f>
        <v>1</v>
      </c>
      <c r="AD235" s="11">
        <f>IF(OR('Used data'!AC235="Irrelevant",'Used data'!AC235="No"),1,IF(AND('Used data'!AC235="Yes",OR('Used data'!Q235&lt;301,'Used data'!S235&lt;301)),1-(0.5*('Used data'!R235+'Used data'!T235)/('Used data'!G235*1000)),IF(AND('Used data'!AC235="Yes",OR('Used data'!Q235&lt;601,'Used data'!S235&lt;601)),1-(0.25*('Used data'!R235+'Used data'!T235)/('Used data'!G235*1000)),1)))</f>
        <v>1</v>
      </c>
      <c r="AE235" s="11">
        <f>IF(OR('Used data'!AC235="Irrelevant",'Used data'!AC235="No"),1,IF(AND('Used data'!AC235="Yes",OR('Used data'!Q235&lt;301,'Used data'!S235&lt;301)),1-(0.4*('Used data'!R235+'Used data'!T235)/('Used data'!G235*1000)),IF(AND('Used data'!AC235="Yes",OR('Used data'!Q235&lt;601,'Used data'!S235&lt;601)),1-(0.2*('Used data'!R235+'Used data'!T235)/('Used data'!G235*1000)),1)))</f>
        <v>1</v>
      </c>
      <c r="AF235" s="11">
        <f>IF('Used data'!AD235="110 kph",0.79,1)</f>
        <v>1</v>
      </c>
      <c r="AG235" s="11">
        <f>IF('Used data'!AD235="110 kph",0.94,1)</f>
        <v>1</v>
      </c>
      <c r="AH235" s="11">
        <f>IF('Used data'!AD235="110 kph",0.66,1)</f>
        <v>1</v>
      </c>
      <c r="AI235" s="11">
        <f>IF('Used data'!AD235="110 kph",0.82,1)</f>
        <v>1</v>
      </c>
      <c r="AJ235" s="11">
        <f>IF(AND('Used data'!AE235="Yes",I235="Entrance merge"),0.65*'Used data'!AF235+1-'Used data'!AF235,1)</f>
        <v>1</v>
      </c>
      <c r="AK235" s="12" t="str">
        <f t="shared" si="21"/>
        <v/>
      </c>
      <c r="AL235" s="12" t="str">
        <f t="shared" si="22"/>
        <v/>
      </c>
      <c r="AM235" s="12" t="str">
        <f t="shared" si="23"/>
        <v/>
      </c>
      <c r="AN235" s="12" t="str">
        <f t="shared" si="24"/>
        <v/>
      </c>
      <c r="AO235" s="12" t="str">
        <f t="shared" si="25"/>
        <v/>
      </c>
      <c r="AP235" s="12" t="str">
        <f t="shared" si="26"/>
        <v/>
      </c>
      <c r="AQ235" s="4" t="str">
        <f t="shared" si="27"/>
        <v/>
      </c>
    </row>
    <row r="236" spans="1:43" x14ac:dyDescent="0.3">
      <c r="A236" s="4" t="str">
        <f>IF('Input data'!A251="","",'Input data'!A251)</f>
        <v/>
      </c>
      <c r="B236" s="4" t="str">
        <f>IF('Input data'!B251="","",'Input data'!B251)</f>
        <v/>
      </c>
      <c r="C236" s="4" t="str">
        <f>IF('Input data'!C251="","",'Input data'!C251)</f>
        <v/>
      </c>
      <c r="D236" s="4" t="str">
        <f>IF('Input data'!D251="","",'Input data'!D251)</f>
        <v/>
      </c>
      <c r="E236" s="4" t="str">
        <f>IF('Input data'!E251="","",'Input data'!E251)</f>
        <v/>
      </c>
      <c r="F236" s="4" t="str">
        <f>IF('Input data'!F251="","",'Input data'!F251)</f>
        <v/>
      </c>
      <c r="G236" s="4">
        <f>IF('Input data'!G251="","",'Input data'!G251)</f>
        <v>0</v>
      </c>
      <c r="H236" s="4" t="str">
        <f>IF('Input data'!H251&gt;0.5,'Input data'!H251,"")</f>
        <v/>
      </c>
      <c r="I236" s="4" t="str">
        <f>IF('Input data'!I251="","",'Input data'!I251)</f>
        <v/>
      </c>
      <c r="J236" s="11">
        <f>IF('Used data'!J236="Irrelevant",1,IF('Used data'!J236&gt;3,1.2,1))</f>
        <v>1</v>
      </c>
      <c r="K236" s="11">
        <f>IF('Used data'!K236="Irrelevant",1,IF(AND(OR(I236="Motorway link",I236="Exit diverge",I236="Entrance merge"),'Used data'!K236&lt;3.5),1+(3.5-'Used data'!K236)*0.12,IF(AND(OR(I236="Exit ramp",I236="Entrance ramp"),'Used data'!K236&lt;3.5),1+(3.5-'Used data'!K236)*0.16,1)))</f>
        <v>1</v>
      </c>
      <c r="L236" s="11">
        <f>IF('Used data'!L236="Irrelevant",1,IF(AND('Used data'!L236="Yes",'Used data'!J236=2),0.6*'Used data'!M236+(1-'Used data'!M236),IF(AND('Used data'!L236="Yes",'Used data'!J236=3),0.7*'Used data'!M236+(1-'Used data'!M236),IF(AND('Used data'!L236="Yes",'Used data'!J236=4),0.76*'Used data'!M236+(1-'Used data'!M236),IF(AND('Used data'!L236="Yes",'Used data'!J236&gt;4.99999999),0.8*'Used data'!M236+(1-'Used data'!M236),1)))))</f>
        <v>1</v>
      </c>
      <c r="M236" s="11">
        <f>IF('Used data'!L236="Irrelevant",1,IF(AND('Used data'!L236="Yes",'Used data'!J236=2),0.8*'Used data'!M236+(1-'Used data'!M236),IF(AND('Used data'!L236="Yes",'Used data'!J236=3),0.85*'Used data'!M236+(1-'Used data'!M236),IF(AND('Used data'!L236="Yes",'Used data'!J236=4),0.88*'Used data'!M236+(1-'Used data'!M236),IF(AND('Used data'!L236="Yes",'Used data'!J236&gt;4.99999999),0.9*'Used data'!M236+(1-'Used data'!M236),1)))))</f>
        <v>1</v>
      </c>
      <c r="N236" s="11">
        <f>IF('Used data'!N236="Irrelevant",1,IF(AND(OR(I236="Motorway link",I236="Exit diverge",I236="Entrance merge"),'Used data'!N236&lt;3),1+(3-'Used data'!N236)*0.09333333,1))</f>
        <v>1</v>
      </c>
      <c r="O236" s="11">
        <f>IF('Used data'!N236="Irrelevant",1,IF(AND(OR(I236="Motorway link",I236="Exit diverge",I236="Entrance merge"),'Used data'!N236&lt;3),1+(3-'Used data'!N236)*0.19666667,1))</f>
        <v>1</v>
      </c>
      <c r="P236" s="11">
        <f>IF('Used data'!O236="Irrelevant",1,IF(AND(OR(I236="Motorway link",I236="Exit diverge",I236="Entrance merge"),'Used data'!O236&lt;3.00000001),1+(0.5-'Used data'!O236)*0.04,IF(AND(OR(I236="Exit ramp",I236="Entrance ramp"),'Used data'!O236&lt;3.00000001),1+(0.5-'Used data'!O236)*0.08,IF(OR(I236="Motorway link",I236="Exit diverge",I236="Entrance merge"),0.9,0.8))))</f>
        <v>1</v>
      </c>
      <c r="Q236" s="11">
        <f>IF('Used data'!P236="Irrelevant",1,IF(AND(OR(I236="Motorway link",I236="Exit diverge",I236="Entrance merge"),'Used data'!P236&lt;11.00000001),1+(5-'Used data'!P236)*0.01,0.94))</f>
        <v>1</v>
      </c>
      <c r="R236" s="11">
        <f>IF(OR('Used data'!Q236="Irrelevant",'Used data'!R236="Irrelevant",'Used data'!Q236="Straight"),1,IF(AND(OR(I236="Motorway link",I236="Exit diverge",I236="Entrance merge"),'Used data'!Q236&lt;4000),(EXP(0.1096*1746.5/'Used data'!Q236)/EXP(0.1096*1746.5/4000))*('Used data'!R236/1000)/G236+(G236-'Used data'!R236/1000)/G236,1))</f>
        <v>1</v>
      </c>
      <c r="S236" s="11">
        <f>IF(OR('Used data'!S236="Irrelevant",'Used data'!T236="Irrelevant",'Used data'!S236="Straight"),1,IF(AND(OR(I236="Motorway link",I236="Exit diverge",I236="Entrance merge"),'Used data'!S236&lt;4000),(EXP(0.1096*1746.5/'Used data'!S236)/EXP(0.1096*1746.5/4000))*('Used data'!T236/1000)/G236+(G236-'Used data'!T236/1000)/G236,1))</f>
        <v>1</v>
      </c>
      <c r="T236" s="11">
        <f>IF('Used data'!U236="Irrelevant",1,IF(AND(OR(I236="Motorway link",I236="Exit diverge",I236="Entrance merge",I236="Exit ramp",I236="Entrance ramp"),'Used data'!U236="Yes"),0.95,1))</f>
        <v>1</v>
      </c>
      <c r="U236" s="11">
        <f>IF('Used data'!U236="Irrelevant",1,IF(AND(OR(I236="Motorway link",I236="Exit diverge",I236="Entrance merge",I236="Exit ramp",I236="Entrance ramp"),'Used data'!U236="Yes"),0.96,1))</f>
        <v>1</v>
      </c>
      <c r="V236" s="11">
        <f>IF('Used data'!U236="Irrelevant",1,IF(AND(OR(I236="Motorway link",I236="Exit diverge",I236="Entrance merge",I236="Exit ramp",I236="Entrance ramp"),'Used data'!U236="Yes"),0.79,1))</f>
        <v>1</v>
      </c>
      <c r="W236" s="11">
        <f>IF('Used data'!U236="Irrelevant",1,IF(AND(OR(I236="Motorway link",I236="Exit diverge",I236="Entrance merge",I236="Exit ramp",I236="Entrance ramp"),'Used data'!U236="Yes"),0.94,1))</f>
        <v>1</v>
      </c>
      <c r="X236" s="11">
        <f>IF('Used data'!U236="Irrelevant",1,IF(AND(OR(I236="Motorway link",I236="Exit diverge",I236="Entrance merge",I236="Exit ramp",I236="Entrance ramp"),'Used data'!U236="Yes"),0.97,1))</f>
        <v>1</v>
      </c>
      <c r="Y236" s="11">
        <f>IF(AND(I236="Exit ramp",'Used data'!V236="2-curved diamond ramp"),1.32,IF(AND(I236="Exit ramp",'Used data'!V236="S-shaped ramp"),2.05,IF(AND(I236="Exit ramp",'Used data'!V236="U-shaped ramp"),4.11,IF(AND(I236="Exit ramp",'Used data'!V236="Flyover hook ramp"),5.15,IF(AND(I236="Exit ramp",'Used data'!V236="Directional ramp"),1.07,IF(AND(I236="Entrance ramp",'Used data'!V236="2-curved diamond ramp"),0.93,IF(AND(I236="Entrance ramp",'Used data'!V236="S-shaped ramp"),2.48,IF(AND(I236="Entrance ramp",'Used data'!V236="U-shaped ramp"),4.15,IF(AND(I236="Entrance ramp",'Used data'!V236="Flyover hook ramp"),5.26,IF(AND(I236="Entrance ramp",'Used data'!V236="Directional ramp"),1.42,1))))))))))</f>
        <v>1</v>
      </c>
      <c r="Z236" s="11">
        <f>IF(OR('Used data'!W236="Straight",'Used data'!W236="Irrelevant",'Used data'!X236="Irrelevant",'Used data'!Y236="Irrelevant"),1,1+1.545*1000/32.2*((('Used data'!Y236*3268/3600)/('Used data'!W236/0.306))^2)*('Used data'!X236/1000)/G236)</f>
        <v>1</v>
      </c>
      <c r="AA236" s="11">
        <f>IF(OR('Used data'!W236="Straight",'Used data'!W236="Irrelevant",'Used data'!X236="Irrelevant",'Used data'!Y236="Irrelevant"),1,1+1.961*1000/32.2*((('Used data'!Y236*3268/3600)/('Used data'!W236/0.306))^2)*('Used data'!X236/1000)/G236)</f>
        <v>1</v>
      </c>
      <c r="AB236" s="11">
        <f>IF(OR('Used data'!Z236="Straight",'Used data'!Z236="Irrelevant",'Used data'!AA236="Irrelevant",'Used data'!AB236="Irrelevant"),1,1+1.545*1000/32.2*((('Used data'!AB236*3268/3600)/('Used data'!Z236/0.306))^2)*('Used data'!AA236/1000)/G236)</f>
        <v>1</v>
      </c>
      <c r="AC236" s="11">
        <f>IF(OR('Used data'!Z236="Straight",'Used data'!Z236="Irrelevant",'Used data'!AA236="Irrelevant",'Used data'!AB236="Irrelevant"),1,1+1.961*1000/32.2*((('Used data'!AB236*3268/3600)/('Used data'!Z236/0.306))^2)*('Used data'!AA236/1000)/G236)</f>
        <v>1</v>
      </c>
      <c r="AD236" s="11">
        <f>IF(OR('Used data'!AC236="Irrelevant",'Used data'!AC236="No"),1,IF(AND('Used data'!AC236="Yes",OR('Used data'!Q236&lt;301,'Used data'!S236&lt;301)),1-(0.5*('Used data'!R236+'Used data'!T236)/('Used data'!G236*1000)),IF(AND('Used data'!AC236="Yes",OR('Used data'!Q236&lt;601,'Used data'!S236&lt;601)),1-(0.25*('Used data'!R236+'Used data'!T236)/('Used data'!G236*1000)),1)))</f>
        <v>1</v>
      </c>
      <c r="AE236" s="11">
        <f>IF(OR('Used data'!AC236="Irrelevant",'Used data'!AC236="No"),1,IF(AND('Used data'!AC236="Yes",OR('Used data'!Q236&lt;301,'Used data'!S236&lt;301)),1-(0.4*('Used data'!R236+'Used data'!T236)/('Used data'!G236*1000)),IF(AND('Used data'!AC236="Yes",OR('Used data'!Q236&lt;601,'Used data'!S236&lt;601)),1-(0.2*('Used data'!R236+'Used data'!T236)/('Used data'!G236*1000)),1)))</f>
        <v>1</v>
      </c>
      <c r="AF236" s="11">
        <f>IF('Used data'!AD236="110 kph",0.79,1)</f>
        <v>1</v>
      </c>
      <c r="AG236" s="11">
        <f>IF('Used data'!AD236="110 kph",0.94,1)</f>
        <v>1</v>
      </c>
      <c r="AH236" s="11">
        <f>IF('Used data'!AD236="110 kph",0.66,1)</f>
        <v>1</v>
      </c>
      <c r="AI236" s="11">
        <f>IF('Used data'!AD236="110 kph",0.82,1)</f>
        <v>1</v>
      </c>
      <c r="AJ236" s="11">
        <f>IF(AND('Used data'!AE236="Yes",I236="Entrance merge"),0.65*'Used data'!AF236+1-'Used data'!AF236,1)</f>
        <v>1</v>
      </c>
      <c r="AK236" s="12" t="str">
        <f t="shared" si="21"/>
        <v/>
      </c>
      <c r="AL236" s="12" t="str">
        <f t="shared" si="22"/>
        <v/>
      </c>
      <c r="AM236" s="12" t="str">
        <f t="shared" si="23"/>
        <v/>
      </c>
      <c r="AN236" s="12" t="str">
        <f t="shared" si="24"/>
        <v/>
      </c>
      <c r="AO236" s="12" t="str">
        <f t="shared" si="25"/>
        <v/>
      </c>
      <c r="AP236" s="12" t="str">
        <f t="shared" si="26"/>
        <v/>
      </c>
      <c r="AQ236" s="4" t="str">
        <f t="shared" si="27"/>
        <v/>
      </c>
    </row>
    <row r="237" spans="1:43" x14ac:dyDescent="0.3">
      <c r="A237" s="4" t="str">
        <f>IF('Input data'!A252="","",'Input data'!A252)</f>
        <v/>
      </c>
      <c r="B237" s="4" t="str">
        <f>IF('Input data'!B252="","",'Input data'!B252)</f>
        <v/>
      </c>
      <c r="C237" s="4" t="str">
        <f>IF('Input data'!C252="","",'Input data'!C252)</f>
        <v/>
      </c>
      <c r="D237" s="4" t="str">
        <f>IF('Input data'!D252="","",'Input data'!D252)</f>
        <v/>
      </c>
      <c r="E237" s="4" t="str">
        <f>IF('Input data'!E252="","",'Input data'!E252)</f>
        <v/>
      </c>
      <c r="F237" s="4" t="str">
        <f>IF('Input data'!F252="","",'Input data'!F252)</f>
        <v/>
      </c>
      <c r="G237" s="4">
        <f>IF('Input data'!G252="","",'Input data'!G252)</f>
        <v>0</v>
      </c>
      <c r="H237" s="4" t="str">
        <f>IF('Input data'!H252&gt;0.5,'Input data'!H252,"")</f>
        <v/>
      </c>
      <c r="I237" s="4" t="str">
        <f>IF('Input data'!I252="","",'Input data'!I252)</f>
        <v/>
      </c>
      <c r="J237" s="11">
        <f>IF('Used data'!J237="Irrelevant",1,IF('Used data'!J237&gt;3,1.2,1))</f>
        <v>1</v>
      </c>
      <c r="K237" s="11">
        <f>IF('Used data'!K237="Irrelevant",1,IF(AND(OR(I237="Motorway link",I237="Exit diverge",I237="Entrance merge"),'Used data'!K237&lt;3.5),1+(3.5-'Used data'!K237)*0.12,IF(AND(OR(I237="Exit ramp",I237="Entrance ramp"),'Used data'!K237&lt;3.5),1+(3.5-'Used data'!K237)*0.16,1)))</f>
        <v>1</v>
      </c>
      <c r="L237" s="11">
        <f>IF('Used data'!L237="Irrelevant",1,IF(AND('Used data'!L237="Yes",'Used data'!J237=2),0.6*'Used data'!M237+(1-'Used data'!M237),IF(AND('Used data'!L237="Yes",'Used data'!J237=3),0.7*'Used data'!M237+(1-'Used data'!M237),IF(AND('Used data'!L237="Yes",'Used data'!J237=4),0.76*'Used data'!M237+(1-'Used data'!M237),IF(AND('Used data'!L237="Yes",'Used data'!J237&gt;4.99999999),0.8*'Used data'!M237+(1-'Used data'!M237),1)))))</f>
        <v>1</v>
      </c>
      <c r="M237" s="11">
        <f>IF('Used data'!L237="Irrelevant",1,IF(AND('Used data'!L237="Yes",'Used data'!J237=2),0.8*'Used data'!M237+(1-'Used data'!M237),IF(AND('Used data'!L237="Yes",'Used data'!J237=3),0.85*'Used data'!M237+(1-'Used data'!M237),IF(AND('Used data'!L237="Yes",'Used data'!J237=4),0.88*'Used data'!M237+(1-'Used data'!M237),IF(AND('Used data'!L237="Yes",'Used data'!J237&gt;4.99999999),0.9*'Used data'!M237+(1-'Used data'!M237),1)))))</f>
        <v>1</v>
      </c>
      <c r="N237" s="11">
        <f>IF('Used data'!N237="Irrelevant",1,IF(AND(OR(I237="Motorway link",I237="Exit diverge",I237="Entrance merge"),'Used data'!N237&lt;3),1+(3-'Used data'!N237)*0.09333333,1))</f>
        <v>1</v>
      </c>
      <c r="O237" s="11">
        <f>IF('Used data'!N237="Irrelevant",1,IF(AND(OR(I237="Motorway link",I237="Exit diverge",I237="Entrance merge"),'Used data'!N237&lt;3),1+(3-'Used data'!N237)*0.19666667,1))</f>
        <v>1</v>
      </c>
      <c r="P237" s="11">
        <f>IF('Used data'!O237="Irrelevant",1,IF(AND(OR(I237="Motorway link",I237="Exit diverge",I237="Entrance merge"),'Used data'!O237&lt;3.00000001),1+(0.5-'Used data'!O237)*0.04,IF(AND(OR(I237="Exit ramp",I237="Entrance ramp"),'Used data'!O237&lt;3.00000001),1+(0.5-'Used data'!O237)*0.08,IF(OR(I237="Motorway link",I237="Exit diverge",I237="Entrance merge"),0.9,0.8))))</f>
        <v>1</v>
      </c>
      <c r="Q237" s="11">
        <f>IF('Used data'!P237="Irrelevant",1,IF(AND(OR(I237="Motorway link",I237="Exit diverge",I237="Entrance merge"),'Used data'!P237&lt;11.00000001),1+(5-'Used data'!P237)*0.01,0.94))</f>
        <v>1</v>
      </c>
      <c r="R237" s="11">
        <f>IF(OR('Used data'!Q237="Irrelevant",'Used data'!R237="Irrelevant",'Used data'!Q237="Straight"),1,IF(AND(OR(I237="Motorway link",I237="Exit diverge",I237="Entrance merge"),'Used data'!Q237&lt;4000),(EXP(0.1096*1746.5/'Used data'!Q237)/EXP(0.1096*1746.5/4000))*('Used data'!R237/1000)/G237+(G237-'Used data'!R237/1000)/G237,1))</f>
        <v>1</v>
      </c>
      <c r="S237" s="11">
        <f>IF(OR('Used data'!S237="Irrelevant",'Used data'!T237="Irrelevant",'Used data'!S237="Straight"),1,IF(AND(OR(I237="Motorway link",I237="Exit diverge",I237="Entrance merge"),'Used data'!S237&lt;4000),(EXP(0.1096*1746.5/'Used data'!S237)/EXP(0.1096*1746.5/4000))*('Used data'!T237/1000)/G237+(G237-'Used data'!T237/1000)/G237,1))</f>
        <v>1</v>
      </c>
      <c r="T237" s="11">
        <f>IF('Used data'!U237="Irrelevant",1,IF(AND(OR(I237="Motorway link",I237="Exit diverge",I237="Entrance merge",I237="Exit ramp",I237="Entrance ramp"),'Used data'!U237="Yes"),0.95,1))</f>
        <v>1</v>
      </c>
      <c r="U237" s="11">
        <f>IF('Used data'!U237="Irrelevant",1,IF(AND(OR(I237="Motorway link",I237="Exit diverge",I237="Entrance merge",I237="Exit ramp",I237="Entrance ramp"),'Used data'!U237="Yes"),0.96,1))</f>
        <v>1</v>
      </c>
      <c r="V237" s="11">
        <f>IF('Used data'!U237="Irrelevant",1,IF(AND(OR(I237="Motorway link",I237="Exit diverge",I237="Entrance merge",I237="Exit ramp",I237="Entrance ramp"),'Used data'!U237="Yes"),0.79,1))</f>
        <v>1</v>
      </c>
      <c r="W237" s="11">
        <f>IF('Used data'!U237="Irrelevant",1,IF(AND(OR(I237="Motorway link",I237="Exit diverge",I237="Entrance merge",I237="Exit ramp",I237="Entrance ramp"),'Used data'!U237="Yes"),0.94,1))</f>
        <v>1</v>
      </c>
      <c r="X237" s="11">
        <f>IF('Used data'!U237="Irrelevant",1,IF(AND(OR(I237="Motorway link",I237="Exit diverge",I237="Entrance merge",I237="Exit ramp",I237="Entrance ramp"),'Used data'!U237="Yes"),0.97,1))</f>
        <v>1</v>
      </c>
      <c r="Y237" s="11">
        <f>IF(AND(I237="Exit ramp",'Used data'!V237="2-curved diamond ramp"),1.32,IF(AND(I237="Exit ramp",'Used data'!V237="S-shaped ramp"),2.05,IF(AND(I237="Exit ramp",'Used data'!V237="U-shaped ramp"),4.11,IF(AND(I237="Exit ramp",'Used data'!V237="Flyover hook ramp"),5.15,IF(AND(I237="Exit ramp",'Used data'!V237="Directional ramp"),1.07,IF(AND(I237="Entrance ramp",'Used data'!V237="2-curved diamond ramp"),0.93,IF(AND(I237="Entrance ramp",'Used data'!V237="S-shaped ramp"),2.48,IF(AND(I237="Entrance ramp",'Used data'!V237="U-shaped ramp"),4.15,IF(AND(I237="Entrance ramp",'Used data'!V237="Flyover hook ramp"),5.26,IF(AND(I237="Entrance ramp",'Used data'!V237="Directional ramp"),1.42,1))))))))))</f>
        <v>1</v>
      </c>
      <c r="Z237" s="11">
        <f>IF(OR('Used data'!W237="Straight",'Used data'!W237="Irrelevant",'Used data'!X237="Irrelevant",'Used data'!Y237="Irrelevant"),1,1+1.545*1000/32.2*((('Used data'!Y237*3268/3600)/('Used data'!W237/0.306))^2)*('Used data'!X237/1000)/G237)</f>
        <v>1</v>
      </c>
      <c r="AA237" s="11">
        <f>IF(OR('Used data'!W237="Straight",'Used data'!W237="Irrelevant",'Used data'!X237="Irrelevant",'Used data'!Y237="Irrelevant"),1,1+1.961*1000/32.2*((('Used data'!Y237*3268/3600)/('Used data'!W237/0.306))^2)*('Used data'!X237/1000)/G237)</f>
        <v>1</v>
      </c>
      <c r="AB237" s="11">
        <f>IF(OR('Used data'!Z237="Straight",'Used data'!Z237="Irrelevant",'Used data'!AA237="Irrelevant",'Used data'!AB237="Irrelevant"),1,1+1.545*1000/32.2*((('Used data'!AB237*3268/3600)/('Used data'!Z237/0.306))^2)*('Used data'!AA237/1000)/G237)</f>
        <v>1</v>
      </c>
      <c r="AC237" s="11">
        <f>IF(OR('Used data'!Z237="Straight",'Used data'!Z237="Irrelevant",'Used data'!AA237="Irrelevant",'Used data'!AB237="Irrelevant"),1,1+1.961*1000/32.2*((('Used data'!AB237*3268/3600)/('Used data'!Z237/0.306))^2)*('Used data'!AA237/1000)/G237)</f>
        <v>1</v>
      </c>
      <c r="AD237" s="11">
        <f>IF(OR('Used data'!AC237="Irrelevant",'Used data'!AC237="No"),1,IF(AND('Used data'!AC237="Yes",OR('Used data'!Q237&lt;301,'Used data'!S237&lt;301)),1-(0.5*('Used data'!R237+'Used data'!T237)/('Used data'!G237*1000)),IF(AND('Used data'!AC237="Yes",OR('Used data'!Q237&lt;601,'Used data'!S237&lt;601)),1-(0.25*('Used data'!R237+'Used data'!T237)/('Used data'!G237*1000)),1)))</f>
        <v>1</v>
      </c>
      <c r="AE237" s="11">
        <f>IF(OR('Used data'!AC237="Irrelevant",'Used data'!AC237="No"),1,IF(AND('Used data'!AC237="Yes",OR('Used data'!Q237&lt;301,'Used data'!S237&lt;301)),1-(0.4*('Used data'!R237+'Used data'!T237)/('Used data'!G237*1000)),IF(AND('Used data'!AC237="Yes",OR('Used data'!Q237&lt;601,'Used data'!S237&lt;601)),1-(0.2*('Used data'!R237+'Used data'!T237)/('Used data'!G237*1000)),1)))</f>
        <v>1</v>
      </c>
      <c r="AF237" s="11">
        <f>IF('Used data'!AD237="110 kph",0.79,1)</f>
        <v>1</v>
      </c>
      <c r="AG237" s="11">
        <f>IF('Used data'!AD237="110 kph",0.94,1)</f>
        <v>1</v>
      </c>
      <c r="AH237" s="11">
        <f>IF('Used data'!AD237="110 kph",0.66,1)</f>
        <v>1</v>
      </c>
      <c r="AI237" s="11">
        <f>IF('Used data'!AD237="110 kph",0.82,1)</f>
        <v>1</v>
      </c>
      <c r="AJ237" s="11">
        <f>IF(AND('Used data'!AE237="Yes",I237="Entrance merge"),0.65*'Used data'!AF237+1-'Used data'!AF237,1)</f>
        <v>1</v>
      </c>
      <c r="AK237" s="12" t="str">
        <f t="shared" si="21"/>
        <v/>
      </c>
      <c r="AL237" s="12" t="str">
        <f t="shared" si="22"/>
        <v/>
      </c>
      <c r="AM237" s="12" t="str">
        <f t="shared" si="23"/>
        <v/>
      </c>
      <c r="AN237" s="12" t="str">
        <f t="shared" si="24"/>
        <v/>
      </c>
      <c r="AO237" s="12" t="str">
        <f t="shared" si="25"/>
        <v/>
      </c>
      <c r="AP237" s="12" t="str">
        <f t="shared" si="26"/>
        <v/>
      </c>
      <c r="AQ237" s="4" t="str">
        <f t="shared" si="27"/>
        <v/>
      </c>
    </row>
    <row r="238" spans="1:43" x14ac:dyDescent="0.3">
      <c r="A238" s="4" t="str">
        <f>IF('Input data'!A253="","",'Input data'!A253)</f>
        <v/>
      </c>
      <c r="B238" s="4" t="str">
        <f>IF('Input data'!B253="","",'Input data'!B253)</f>
        <v/>
      </c>
      <c r="C238" s="4" t="str">
        <f>IF('Input data'!C253="","",'Input data'!C253)</f>
        <v/>
      </c>
      <c r="D238" s="4" t="str">
        <f>IF('Input data'!D253="","",'Input data'!D253)</f>
        <v/>
      </c>
      <c r="E238" s="4" t="str">
        <f>IF('Input data'!E253="","",'Input data'!E253)</f>
        <v/>
      </c>
      <c r="F238" s="4" t="str">
        <f>IF('Input data'!F253="","",'Input data'!F253)</f>
        <v/>
      </c>
      <c r="G238" s="4">
        <f>IF('Input data'!G253="","",'Input data'!G253)</f>
        <v>0</v>
      </c>
      <c r="H238" s="4" t="str">
        <f>IF('Input data'!H253&gt;0.5,'Input data'!H253,"")</f>
        <v/>
      </c>
      <c r="I238" s="4" t="str">
        <f>IF('Input data'!I253="","",'Input data'!I253)</f>
        <v/>
      </c>
      <c r="J238" s="11">
        <f>IF('Used data'!J238="Irrelevant",1,IF('Used data'!J238&gt;3,1.2,1))</f>
        <v>1</v>
      </c>
      <c r="K238" s="11">
        <f>IF('Used data'!K238="Irrelevant",1,IF(AND(OR(I238="Motorway link",I238="Exit diverge",I238="Entrance merge"),'Used data'!K238&lt;3.5),1+(3.5-'Used data'!K238)*0.12,IF(AND(OR(I238="Exit ramp",I238="Entrance ramp"),'Used data'!K238&lt;3.5),1+(3.5-'Used data'!K238)*0.16,1)))</f>
        <v>1</v>
      </c>
      <c r="L238" s="11">
        <f>IF('Used data'!L238="Irrelevant",1,IF(AND('Used data'!L238="Yes",'Used data'!J238=2),0.6*'Used data'!M238+(1-'Used data'!M238),IF(AND('Used data'!L238="Yes",'Used data'!J238=3),0.7*'Used data'!M238+(1-'Used data'!M238),IF(AND('Used data'!L238="Yes",'Used data'!J238=4),0.76*'Used data'!M238+(1-'Used data'!M238),IF(AND('Used data'!L238="Yes",'Used data'!J238&gt;4.99999999),0.8*'Used data'!M238+(1-'Used data'!M238),1)))))</f>
        <v>1</v>
      </c>
      <c r="M238" s="11">
        <f>IF('Used data'!L238="Irrelevant",1,IF(AND('Used data'!L238="Yes",'Used data'!J238=2),0.8*'Used data'!M238+(1-'Used data'!M238),IF(AND('Used data'!L238="Yes",'Used data'!J238=3),0.85*'Used data'!M238+(1-'Used data'!M238),IF(AND('Used data'!L238="Yes",'Used data'!J238=4),0.88*'Used data'!M238+(1-'Used data'!M238),IF(AND('Used data'!L238="Yes",'Used data'!J238&gt;4.99999999),0.9*'Used data'!M238+(1-'Used data'!M238),1)))))</f>
        <v>1</v>
      </c>
      <c r="N238" s="11">
        <f>IF('Used data'!N238="Irrelevant",1,IF(AND(OR(I238="Motorway link",I238="Exit diverge",I238="Entrance merge"),'Used data'!N238&lt;3),1+(3-'Used data'!N238)*0.09333333,1))</f>
        <v>1</v>
      </c>
      <c r="O238" s="11">
        <f>IF('Used data'!N238="Irrelevant",1,IF(AND(OR(I238="Motorway link",I238="Exit diverge",I238="Entrance merge"),'Used data'!N238&lt;3),1+(3-'Used data'!N238)*0.19666667,1))</f>
        <v>1</v>
      </c>
      <c r="P238" s="11">
        <f>IF('Used data'!O238="Irrelevant",1,IF(AND(OR(I238="Motorway link",I238="Exit diverge",I238="Entrance merge"),'Used data'!O238&lt;3.00000001),1+(0.5-'Used data'!O238)*0.04,IF(AND(OR(I238="Exit ramp",I238="Entrance ramp"),'Used data'!O238&lt;3.00000001),1+(0.5-'Used data'!O238)*0.08,IF(OR(I238="Motorway link",I238="Exit diverge",I238="Entrance merge"),0.9,0.8))))</f>
        <v>1</v>
      </c>
      <c r="Q238" s="11">
        <f>IF('Used data'!P238="Irrelevant",1,IF(AND(OR(I238="Motorway link",I238="Exit diverge",I238="Entrance merge"),'Used data'!P238&lt;11.00000001),1+(5-'Used data'!P238)*0.01,0.94))</f>
        <v>1</v>
      </c>
      <c r="R238" s="11">
        <f>IF(OR('Used data'!Q238="Irrelevant",'Used data'!R238="Irrelevant",'Used data'!Q238="Straight"),1,IF(AND(OR(I238="Motorway link",I238="Exit diverge",I238="Entrance merge"),'Used data'!Q238&lt;4000),(EXP(0.1096*1746.5/'Used data'!Q238)/EXP(0.1096*1746.5/4000))*('Used data'!R238/1000)/G238+(G238-'Used data'!R238/1000)/G238,1))</f>
        <v>1</v>
      </c>
      <c r="S238" s="11">
        <f>IF(OR('Used data'!S238="Irrelevant",'Used data'!T238="Irrelevant",'Used data'!S238="Straight"),1,IF(AND(OR(I238="Motorway link",I238="Exit diverge",I238="Entrance merge"),'Used data'!S238&lt;4000),(EXP(0.1096*1746.5/'Used data'!S238)/EXP(0.1096*1746.5/4000))*('Used data'!T238/1000)/G238+(G238-'Used data'!T238/1000)/G238,1))</f>
        <v>1</v>
      </c>
      <c r="T238" s="11">
        <f>IF('Used data'!U238="Irrelevant",1,IF(AND(OR(I238="Motorway link",I238="Exit diverge",I238="Entrance merge",I238="Exit ramp",I238="Entrance ramp"),'Used data'!U238="Yes"),0.95,1))</f>
        <v>1</v>
      </c>
      <c r="U238" s="11">
        <f>IF('Used data'!U238="Irrelevant",1,IF(AND(OR(I238="Motorway link",I238="Exit diverge",I238="Entrance merge",I238="Exit ramp",I238="Entrance ramp"),'Used data'!U238="Yes"),0.96,1))</f>
        <v>1</v>
      </c>
      <c r="V238" s="11">
        <f>IF('Used data'!U238="Irrelevant",1,IF(AND(OR(I238="Motorway link",I238="Exit diverge",I238="Entrance merge",I238="Exit ramp",I238="Entrance ramp"),'Used data'!U238="Yes"),0.79,1))</f>
        <v>1</v>
      </c>
      <c r="W238" s="11">
        <f>IF('Used data'!U238="Irrelevant",1,IF(AND(OR(I238="Motorway link",I238="Exit diverge",I238="Entrance merge",I238="Exit ramp",I238="Entrance ramp"),'Used data'!U238="Yes"),0.94,1))</f>
        <v>1</v>
      </c>
      <c r="X238" s="11">
        <f>IF('Used data'!U238="Irrelevant",1,IF(AND(OR(I238="Motorway link",I238="Exit diverge",I238="Entrance merge",I238="Exit ramp",I238="Entrance ramp"),'Used data'!U238="Yes"),0.97,1))</f>
        <v>1</v>
      </c>
      <c r="Y238" s="11">
        <f>IF(AND(I238="Exit ramp",'Used data'!V238="2-curved diamond ramp"),1.32,IF(AND(I238="Exit ramp",'Used data'!V238="S-shaped ramp"),2.05,IF(AND(I238="Exit ramp",'Used data'!V238="U-shaped ramp"),4.11,IF(AND(I238="Exit ramp",'Used data'!V238="Flyover hook ramp"),5.15,IF(AND(I238="Exit ramp",'Used data'!V238="Directional ramp"),1.07,IF(AND(I238="Entrance ramp",'Used data'!V238="2-curved diamond ramp"),0.93,IF(AND(I238="Entrance ramp",'Used data'!V238="S-shaped ramp"),2.48,IF(AND(I238="Entrance ramp",'Used data'!V238="U-shaped ramp"),4.15,IF(AND(I238="Entrance ramp",'Used data'!V238="Flyover hook ramp"),5.26,IF(AND(I238="Entrance ramp",'Used data'!V238="Directional ramp"),1.42,1))))))))))</f>
        <v>1</v>
      </c>
      <c r="Z238" s="11">
        <f>IF(OR('Used data'!W238="Straight",'Used data'!W238="Irrelevant",'Used data'!X238="Irrelevant",'Used data'!Y238="Irrelevant"),1,1+1.545*1000/32.2*((('Used data'!Y238*3268/3600)/('Used data'!W238/0.306))^2)*('Used data'!X238/1000)/G238)</f>
        <v>1</v>
      </c>
      <c r="AA238" s="11">
        <f>IF(OR('Used data'!W238="Straight",'Used data'!W238="Irrelevant",'Used data'!X238="Irrelevant",'Used data'!Y238="Irrelevant"),1,1+1.961*1000/32.2*((('Used data'!Y238*3268/3600)/('Used data'!W238/0.306))^2)*('Used data'!X238/1000)/G238)</f>
        <v>1</v>
      </c>
      <c r="AB238" s="11">
        <f>IF(OR('Used data'!Z238="Straight",'Used data'!Z238="Irrelevant",'Used data'!AA238="Irrelevant",'Used data'!AB238="Irrelevant"),1,1+1.545*1000/32.2*((('Used data'!AB238*3268/3600)/('Used data'!Z238/0.306))^2)*('Used data'!AA238/1000)/G238)</f>
        <v>1</v>
      </c>
      <c r="AC238" s="11">
        <f>IF(OR('Used data'!Z238="Straight",'Used data'!Z238="Irrelevant",'Used data'!AA238="Irrelevant",'Used data'!AB238="Irrelevant"),1,1+1.961*1000/32.2*((('Used data'!AB238*3268/3600)/('Used data'!Z238/0.306))^2)*('Used data'!AA238/1000)/G238)</f>
        <v>1</v>
      </c>
      <c r="AD238" s="11">
        <f>IF(OR('Used data'!AC238="Irrelevant",'Used data'!AC238="No"),1,IF(AND('Used data'!AC238="Yes",OR('Used data'!Q238&lt;301,'Used data'!S238&lt;301)),1-(0.5*('Used data'!R238+'Used data'!T238)/('Used data'!G238*1000)),IF(AND('Used data'!AC238="Yes",OR('Used data'!Q238&lt;601,'Used data'!S238&lt;601)),1-(0.25*('Used data'!R238+'Used data'!T238)/('Used data'!G238*1000)),1)))</f>
        <v>1</v>
      </c>
      <c r="AE238" s="11">
        <f>IF(OR('Used data'!AC238="Irrelevant",'Used data'!AC238="No"),1,IF(AND('Used data'!AC238="Yes",OR('Used data'!Q238&lt;301,'Used data'!S238&lt;301)),1-(0.4*('Used data'!R238+'Used data'!T238)/('Used data'!G238*1000)),IF(AND('Used data'!AC238="Yes",OR('Used data'!Q238&lt;601,'Used data'!S238&lt;601)),1-(0.2*('Used data'!R238+'Used data'!T238)/('Used data'!G238*1000)),1)))</f>
        <v>1</v>
      </c>
      <c r="AF238" s="11">
        <f>IF('Used data'!AD238="110 kph",0.79,1)</f>
        <v>1</v>
      </c>
      <c r="AG238" s="11">
        <f>IF('Used data'!AD238="110 kph",0.94,1)</f>
        <v>1</v>
      </c>
      <c r="AH238" s="11">
        <f>IF('Used data'!AD238="110 kph",0.66,1)</f>
        <v>1</v>
      </c>
      <c r="AI238" s="11">
        <f>IF('Used data'!AD238="110 kph",0.82,1)</f>
        <v>1</v>
      </c>
      <c r="AJ238" s="11">
        <f>IF(AND('Used data'!AE238="Yes",I238="Entrance merge"),0.65*'Used data'!AF238+1-'Used data'!AF238,1)</f>
        <v>1</v>
      </c>
      <c r="AK238" s="12" t="str">
        <f t="shared" si="21"/>
        <v/>
      </c>
      <c r="AL238" s="12" t="str">
        <f t="shared" si="22"/>
        <v/>
      </c>
      <c r="AM238" s="12" t="str">
        <f t="shared" si="23"/>
        <v/>
      </c>
      <c r="AN238" s="12" t="str">
        <f t="shared" si="24"/>
        <v/>
      </c>
      <c r="AO238" s="12" t="str">
        <f t="shared" si="25"/>
        <v/>
      </c>
      <c r="AP238" s="12" t="str">
        <f t="shared" si="26"/>
        <v/>
      </c>
      <c r="AQ238" s="4" t="str">
        <f t="shared" si="27"/>
        <v/>
      </c>
    </row>
    <row r="239" spans="1:43" x14ac:dyDescent="0.3">
      <c r="A239" s="4" t="str">
        <f>IF('Input data'!A254="","",'Input data'!A254)</f>
        <v/>
      </c>
      <c r="B239" s="4" t="str">
        <f>IF('Input data'!B254="","",'Input data'!B254)</f>
        <v/>
      </c>
      <c r="C239" s="4" t="str">
        <f>IF('Input data'!C254="","",'Input data'!C254)</f>
        <v/>
      </c>
      <c r="D239" s="4" t="str">
        <f>IF('Input data'!D254="","",'Input data'!D254)</f>
        <v/>
      </c>
      <c r="E239" s="4" t="str">
        <f>IF('Input data'!E254="","",'Input data'!E254)</f>
        <v/>
      </c>
      <c r="F239" s="4" t="str">
        <f>IF('Input data'!F254="","",'Input data'!F254)</f>
        <v/>
      </c>
      <c r="G239" s="4">
        <f>IF('Input data'!G254="","",'Input data'!G254)</f>
        <v>0</v>
      </c>
      <c r="H239" s="4" t="str">
        <f>IF('Input data'!H254&gt;0.5,'Input data'!H254,"")</f>
        <v/>
      </c>
      <c r="I239" s="4" t="str">
        <f>IF('Input data'!I254="","",'Input data'!I254)</f>
        <v/>
      </c>
      <c r="J239" s="11">
        <f>IF('Used data'!J239="Irrelevant",1,IF('Used data'!J239&gt;3,1.2,1))</f>
        <v>1</v>
      </c>
      <c r="K239" s="11">
        <f>IF('Used data'!K239="Irrelevant",1,IF(AND(OR(I239="Motorway link",I239="Exit diverge",I239="Entrance merge"),'Used data'!K239&lt;3.5),1+(3.5-'Used data'!K239)*0.12,IF(AND(OR(I239="Exit ramp",I239="Entrance ramp"),'Used data'!K239&lt;3.5),1+(3.5-'Used data'!K239)*0.16,1)))</f>
        <v>1</v>
      </c>
      <c r="L239" s="11">
        <f>IF('Used data'!L239="Irrelevant",1,IF(AND('Used data'!L239="Yes",'Used data'!J239=2),0.6*'Used data'!M239+(1-'Used data'!M239),IF(AND('Used data'!L239="Yes",'Used data'!J239=3),0.7*'Used data'!M239+(1-'Used data'!M239),IF(AND('Used data'!L239="Yes",'Used data'!J239=4),0.76*'Used data'!M239+(1-'Used data'!M239),IF(AND('Used data'!L239="Yes",'Used data'!J239&gt;4.99999999),0.8*'Used data'!M239+(1-'Used data'!M239),1)))))</f>
        <v>1</v>
      </c>
      <c r="M239" s="11">
        <f>IF('Used data'!L239="Irrelevant",1,IF(AND('Used data'!L239="Yes",'Used data'!J239=2),0.8*'Used data'!M239+(1-'Used data'!M239),IF(AND('Used data'!L239="Yes",'Used data'!J239=3),0.85*'Used data'!M239+(1-'Used data'!M239),IF(AND('Used data'!L239="Yes",'Used data'!J239=4),0.88*'Used data'!M239+(1-'Used data'!M239),IF(AND('Used data'!L239="Yes",'Used data'!J239&gt;4.99999999),0.9*'Used data'!M239+(1-'Used data'!M239),1)))))</f>
        <v>1</v>
      </c>
      <c r="N239" s="11">
        <f>IF('Used data'!N239="Irrelevant",1,IF(AND(OR(I239="Motorway link",I239="Exit diverge",I239="Entrance merge"),'Used data'!N239&lt;3),1+(3-'Used data'!N239)*0.09333333,1))</f>
        <v>1</v>
      </c>
      <c r="O239" s="11">
        <f>IF('Used data'!N239="Irrelevant",1,IF(AND(OR(I239="Motorway link",I239="Exit diverge",I239="Entrance merge"),'Used data'!N239&lt;3),1+(3-'Used data'!N239)*0.19666667,1))</f>
        <v>1</v>
      </c>
      <c r="P239" s="11">
        <f>IF('Used data'!O239="Irrelevant",1,IF(AND(OR(I239="Motorway link",I239="Exit diverge",I239="Entrance merge"),'Used data'!O239&lt;3.00000001),1+(0.5-'Used data'!O239)*0.04,IF(AND(OR(I239="Exit ramp",I239="Entrance ramp"),'Used data'!O239&lt;3.00000001),1+(0.5-'Used data'!O239)*0.08,IF(OR(I239="Motorway link",I239="Exit diverge",I239="Entrance merge"),0.9,0.8))))</f>
        <v>1</v>
      </c>
      <c r="Q239" s="11">
        <f>IF('Used data'!P239="Irrelevant",1,IF(AND(OR(I239="Motorway link",I239="Exit diverge",I239="Entrance merge"),'Used data'!P239&lt;11.00000001),1+(5-'Used data'!P239)*0.01,0.94))</f>
        <v>1</v>
      </c>
      <c r="R239" s="11">
        <f>IF(OR('Used data'!Q239="Irrelevant",'Used data'!R239="Irrelevant",'Used data'!Q239="Straight"),1,IF(AND(OR(I239="Motorway link",I239="Exit diverge",I239="Entrance merge"),'Used data'!Q239&lt;4000),(EXP(0.1096*1746.5/'Used data'!Q239)/EXP(0.1096*1746.5/4000))*('Used data'!R239/1000)/G239+(G239-'Used data'!R239/1000)/G239,1))</f>
        <v>1</v>
      </c>
      <c r="S239" s="11">
        <f>IF(OR('Used data'!S239="Irrelevant",'Used data'!T239="Irrelevant",'Used data'!S239="Straight"),1,IF(AND(OR(I239="Motorway link",I239="Exit diverge",I239="Entrance merge"),'Used data'!S239&lt;4000),(EXP(0.1096*1746.5/'Used data'!S239)/EXP(0.1096*1746.5/4000))*('Used data'!T239/1000)/G239+(G239-'Used data'!T239/1000)/G239,1))</f>
        <v>1</v>
      </c>
      <c r="T239" s="11">
        <f>IF('Used data'!U239="Irrelevant",1,IF(AND(OR(I239="Motorway link",I239="Exit diverge",I239="Entrance merge",I239="Exit ramp",I239="Entrance ramp"),'Used data'!U239="Yes"),0.95,1))</f>
        <v>1</v>
      </c>
      <c r="U239" s="11">
        <f>IF('Used data'!U239="Irrelevant",1,IF(AND(OR(I239="Motorway link",I239="Exit diverge",I239="Entrance merge",I239="Exit ramp",I239="Entrance ramp"),'Used data'!U239="Yes"),0.96,1))</f>
        <v>1</v>
      </c>
      <c r="V239" s="11">
        <f>IF('Used data'!U239="Irrelevant",1,IF(AND(OR(I239="Motorway link",I239="Exit diverge",I239="Entrance merge",I239="Exit ramp",I239="Entrance ramp"),'Used data'!U239="Yes"),0.79,1))</f>
        <v>1</v>
      </c>
      <c r="W239" s="11">
        <f>IF('Used data'!U239="Irrelevant",1,IF(AND(OR(I239="Motorway link",I239="Exit diverge",I239="Entrance merge",I239="Exit ramp",I239="Entrance ramp"),'Used data'!U239="Yes"),0.94,1))</f>
        <v>1</v>
      </c>
      <c r="X239" s="11">
        <f>IF('Used data'!U239="Irrelevant",1,IF(AND(OR(I239="Motorway link",I239="Exit diverge",I239="Entrance merge",I239="Exit ramp",I239="Entrance ramp"),'Used data'!U239="Yes"),0.97,1))</f>
        <v>1</v>
      </c>
      <c r="Y239" s="11">
        <f>IF(AND(I239="Exit ramp",'Used data'!V239="2-curved diamond ramp"),1.32,IF(AND(I239="Exit ramp",'Used data'!V239="S-shaped ramp"),2.05,IF(AND(I239="Exit ramp",'Used data'!V239="U-shaped ramp"),4.11,IF(AND(I239="Exit ramp",'Used data'!V239="Flyover hook ramp"),5.15,IF(AND(I239="Exit ramp",'Used data'!V239="Directional ramp"),1.07,IF(AND(I239="Entrance ramp",'Used data'!V239="2-curved diamond ramp"),0.93,IF(AND(I239="Entrance ramp",'Used data'!V239="S-shaped ramp"),2.48,IF(AND(I239="Entrance ramp",'Used data'!V239="U-shaped ramp"),4.15,IF(AND(I239="Entrance ramp",'Used data'!V239="Flyover hook ramp"),5.26,IF(AND(I239="Entrance ramp",'Used data'!V239="Directional ramp"),1.42,1))))))))))</f>
        <v>1</v>
      </c>
      <c r="Z239" s="11">
        <f>IF(OR('Used data'!W239="Straight",'Used data'!W239="Irrelevant",'Used data'!X239="Irrelevant",'Used data'!Y239="Irrelevant"),1,1+1.545*1000/32.2*((('Used data'!Y239*3268/3600)/('Used data'!W239/0.306))^2)*('Used data'!X239/1000)/G239)</f>
        <v>1</v>
      </c>
      <c r="AA239" s="11">
        <f>IF(OR('Used data'!W239="Straight",'Used data'!W239="Irrelevant",'Used data'!X239="Irrelevant",'Used data'!Y239="Irrelevant"),1,1+1.961*1000/32.2*((('Used data'!Y239*3268/3600)/('Used data'!W239/0.306))^2)*('Used data'!X239/1000)/G239)</f>
        <v>1</v>
      </c>
      <c r="AB239" s="11">
        <f>IF(OR('Used data'!Z239="Straight",'Used data'!Z239="Irrelevant",'Used data'!AA239="Irrelevant",'Used data'!AB239="Irrelevant"),1,1+1.545*1000/32.2*((('Used data'!AB239*3268/3600)/('Used data'!Z239/0.306))^2)*('Used data'!AA239/1000)/G239)</f>
        <v>1</v>
      </c>
      <c r="AC239" s="11">
        <f>IF(OR('Used data'!Z239="Straight",'Used data'!Z239="Irrelevant",'Used data'!AA239="Irrelevant",'Used data'!AB239="Irrelevant"),1,1+1.961*1000/32.2*((('Used data'!AB239*3268/3600)/('Used data'!Z239/0.306))^2)*('Used data'!AA239/1000)/G239)</f>
        <v>1</v>
      </c>
      <c r="AD239" s="11">
        <f>IF(OR('Used data'!AC239="Irrelevant",'Used data'!AC239="No"),1,IF(AND('Used data'!AC239="Yes",OR('Used data'!Q239&lt;301,'Used data'!S239&lt;301)),1-(0.5*('Used data'!R239+'Used data'!T239)/('Used data'!G239*1000)),IF(AND('Used data'!AC239="Yes",OR('Used data'!Q239&lt;601,'Used data'!S239&lt;601)),1-(0.25*('Used data'!R239+'Used data'!T239)/('Used data'!G239*1000)),1)))</f>
        <v>1</v>
      </c>
      <c r="AE239" s="11">
        <f>IF(OR('Used data'!AC239="Irrelevant",'Used data'!AC239="No"),1,IF(AND('Used data'!AC239="Yes",OR('Used data'!Q239&lt;301,'Used data'!S239&lt;301)),1-(0.4*('Used data'!R239+'Used data'!T239)/('Used data'!G239*1000)),IF(AND('Used data'!AC239="Yes",OR('Used data'!Q239&lt;601,'Used data'!S239&lt;601)),1-(0.2*('Used data'!R239+'Used data'!T239)/('Used data'!G239*1000)),1)))</f>
        <v>1</v>
      </c>
      <c r="AF239" s="11">
        <f>IF('Used data'!AD239="110 kph",0.79,1)</f>
        <v>1</v>
      </c>
      <c r="AG239" s="11">
        <f>IF('Used data'!AD239="110 kph",0.94,1)</f>
        <v>1</v>
      </c>
      <c r="AH239" s="11">
        <f>IF('Used data'!AD239="110 kph",0.66,1)</f>
        <v>1</v>
      </c>
      <c r="AI239" s="11">
        <f>IF('Used data'!AD239="110 kph",0.82,1)</f>
        <v>1</v>
      </c>
      <c r="AJ239" s="11">
        <f>IF(AND('Used data'!AE239="Yes",I239="Entrance merge"),0.65*'Used data'!AF239+1-'Used data'!AF239,1)</f>
        <v>1</v>
      </c>
      <c r="AK239" s="12" t="str">
        <f t="shared" si="21"/>
        <v/>
      </c>
      <c r="AL239" s="12" t="str">
        <f t="shared" si="22"/>
        <v/>
      </c>
      <c r="AM239" s="12" t="str">
        <f t="shared" si="23"/>
        <v/>
      </c>
      <c r="AN239" s="12" t="str">
        <f t="shared" si="24"/>
        <v/>
      </c>
      <c r="AO239" s="12" t="str">
        <f t="shared" si="25"/>
        <v/>
      </c>
      <c r="AP239" s="12" t="str">
        <f t="shared" si="26"/>
        <v/>
      </c>
      <c r="AQ239" s="4" t="str">
        <f t="shared" si="27"/>
        <v/>
      </c>
    </row>
    <row r="240" spans="1:43" x14ac:dyDescent="0.3">
      <c r="A240" s="4" t="str">
        <f>IF('Input data'!A255="","",'Input data'!A255)</f>
        <v/>
      </c>
      <c r="B240" s="4" t="str">
        <f>IF('Input data'!B255="","",'Input data'!B255)</f>
        <v/>
      </c>
      <c r="C240" s="4" t="str">
        <f>IF('Input data'!C255="","",'Input data'!C255)</f>
        <v/>
      </c>
      <c r="D240" s="4" t="str">
        <f>IF('Input data'!D255="","",'Input data'!D255)</f>
        <v/>
      </c>
      <c r="E240" s="4" t="str">
        <f>IF('Input data'!E255="","",'Input data'!E255)</f>
        <v/>
      </c>
      <c r="F240" s="4" t="str">
        <f>IF('Input data'!F255="","",'Input data'!F255)</f>
        <v/>
      </c>
      <c r="G240" s="4">
        <f>IF('Input data'!G255="","",'Input data'!G255)</f>
        <v>0</v>
      </c>
      <c r="H240" s="4" t="str">
        <f>IF('Input data'!H255&gt;0.5,'Input data'!H255,"")</f>
        <v/>
      </c>
      <c r="I240" s="4" t="str">
        <f>IF('Input data'!I255="","",'Input data'!I255)</f>
        <v/>
      </c>
      <c r="J240" s="11">
        <f>IF('Used data'!J240="Irrelevant",1,IF('Used data'!J240&gt;3,1.2,1))</f>
        <v>1</v>
      </c>
      <c r="K240" s="11">
        <f>IF('Used data'!K240="Irrelevant",1,IF(AND(OR(I240="Motorway link",I240="Exit diverge",I240="Entrance merge"),'Used data'!K240&lt;3.5),1+(3.5-'Used data'!K240)*0.12,IF(AND(OR(I240="Exit ramp",I240="Entrance ramp"),'Used data'!K240&lt;3.5),1+(3.5-'Used data'!K240)*0.16,1)))</f>
        <v>1</v>
      </c>
      <c r="L240" s="11">
        <f>IF('Used data'!L240="Irrelevant",1,IF(AND('Used data'!L240="Yes",'Used data'!J240=2),0.6*'Used data'!M240+(1-'Used data'!M240),IF(AND('Used data'!L240="Yes",'Used data'!J240=3),0.7*'Used data'!M240+(1-'Used data'!M240),IF(AND('Used data'!L240="Yes",'Used data'!J240=4),0.76*'Used data'!M240+(1-'Used data'!M240),IF(AND('Used data'!L240="Yes",'Used data'!J240&gt;4.99999999),0.8*'Used data'!M240+(1-'Used data'!M240),1)))))</f>
        <v>1</v>
      </c>
      <c r="M240" s="11">
        <f>IF('Used data'!L240="Irrelevant",1,IF(AND('Used data'!L240="Yes",'Used data'!J240=2),0.8*'Used data'!M240+(1-'Used data'!M240),IF(AND('Used data'!L240="Yes",'Used data'!J240=3),0.85*'Used data'!M240+(1-'Used data'!M240),IF(AND('Used data'!L240="Yes",'Used data'!J240=4),0.88*'Used data'!M240+(1-'Used data'!M240),IF(AND('Used data'!L240="Yes",'Used data'!J240&gt;4.99999999),0.9*'Used data'!M240+(1-'Used data'!M240),1)))))</f>
        <v>1</v>
      </c>
      <c r="N240" s="11">
        <f>IF('Used data'!N240="Irrelevant",1,IF(AND(OR(I240="Motorway link",I240="Exit diverge",I240="Entrance merge"),'Used data'!N240&lt;3),1+(3-'Used data'!N240)*0.09333333,1))</f>
        <v>1</v>
      </c>
      <c r="O240" s="11">
        <f>IF('Used data'!N240="Irrelevant",1,IF(AND(OR(I240="Motorway link",I240="Exit diverge",I240="Entrance merge"),'Used data'!N240&lt;3),1+(3-'Used data'!N240)*0.19666667,1))</f>
        <v>1</v>
      </c>
      <c r="P240" s="11">
        <f>IF('Used data'!O240="Irrelevant",1,IF(AND(OR(I240="Motorway link",I240="Exit diverge",I240="Entrance merge"),'Used data'!O240&lt;3.00000001),1+(0.5-'Used data'!O240)*0.04,IF(AND(OR(I240="Exit ramp",I240="Entrance ramp"),'Used data'!O240&lt;3.00000001),1+(0.5-'Used data'!O240)*0.08,IF(OR(I240="Motorway link",I240="Exit diverge",I240="Entrance merge"),0.9,0.8))))</f>
        <v>1</v>
      </c>
      <c r="Q240" s="11">
        <f>IF('Used data'!P240="Irrelevant",1,IF(AND(OR(I240="Motorway link",I240="Exit diverge",I240="Entrance merge"),'Used data'!P240&lt;11.00000001),1+(5-'Used data'!P240)*0.01,0.94))</f>
        <v>1</v>
      </c>
      <c r="R240" s="11">
        <f>IF(OR('Used data'!Q240="Irrelevant",'Used data'!R240="Irrelevant",'Used data'!Q240="Straight"),1,IF(AND(OR(I240="Motorway link",I240="Exit diverge",I240="Entrance merge"),'Used data'!Q240&lt;4000),(EXP(0.1096*1746.5/'Used data'!Q240)/EXP(0.1096*1746.5/4000))*('Used data'!R240/1000)/G240+(G240-'Used data'!R240/1000)/G240,1))</f>
        <v>1</v>
      </c>
      <c r="S240" s="11">
        <f>IF(OR('Used data'!S240="Irrelevant",'Used data'!T240="Irrelevant",'Used data'!S240="Straight"),1,IF(AND(OR(I240="Motorway link",I240="Exit diverge",I240="Entrance merge"),'Used data'!S240&lt;4000),(EXP(0.1096*1746.5/'Used data'!S240)/EXP(0.1096*1746.5/4000))*('Used data'!T240/1000)/G240+(G240-'Used data'!T240/1000)/G240,1))</f>
        <v>1</v>
      </c>
      <c r="T240" s="11">
        <f>IF('Used data'!U240="Irrelevant",1,IF(AND(OR(I240="Motorway link",I240="Exit diverge",I240="Entrance merge",I240="Exit ramp",I240="Entrance ramp"),'Used data'!U240="Yes"),0.95,1))</f>
        <v>1</v>
      </c>
      <c r="U240" s="11">
        <f>IF('Used data'!U240="Irrelevant",1,IF(AND(OR(I240="Motorway link",I240="Exit diverge",I240="Entrance merge",I240="Exit ramp",I240="Entrance ramp"),'Used data'!U240="Yes"),0.96,1))</f>
        <v>1</v>
      </c>
      <c r="V240" s="11">
        <f>IF('Used data'!U240="Irrelevant",1,IF(AND(OR(I240="Motorway link",I240="Exit diverge",I240="Entrance merge",I240="Exit ramp",I240="Entrance ramp"),'Used data'!U240="Yes"),0.79,1))</f>
        <v>1</v>
      </c>
      <c r="W240" s="11">
        <f>IF('Used data'!U240="Irrelevant",1,IF(AND(OR(I240="Motorway link",I240="Exit diverge",I240="Entrance merge",I240="Exit ramp",I240="Entrance ramp"),'Used data'!U240="Yes"),0.94,1))</f>
        <v>1</v>
      </c>
      <c r="X240" s="11">
        <f>IF('Used data'!U240="Irrelevant",1,IF(AND(OR(I240="Motorway link",I240="Exit diverge",I240="Entrance merge",I240="Exit ramp",I240="Entrance ramp"),'Used data'!U240="Yes"),0.97,1))</f>
        <v>1</v>
      </c>
      <c r="Y240" s="11">
        <f>IF(AND(I240="Exit ramp",'Used data'!V240="2-curved diamond ramp"),1.32,IF(AND(I240="Exit ramp",'Used data'!V240="S-shaped ramp"),2.05,IF(AND(I240="Exit ramp",'Used data'!V240="U-shaped ramp"),4.11,IF(AND(I240="Exit ramp",'Used data'!V240="Flyover hook ramp"),5.15,IF(AND(I240="Exit ramp",'Used data'!V240="Directional ramp"),1.07,IF(AND(I240="Entrance ramp",'Used data'!V240="2-curved diamond ramp"),0.93,IF(AND(I240="Entrance ramp",'Used data'!V240="S-shaped ramp"),2.48,IF(AND(I240="Entrance ramp",'Used data'!V240="U-shaped ramp"),4.15,IF(AND(I240="Entrance ramp",'Used data'!V240="Flyover hook ramp"),5.26,IF(AND(I240="Entrance ramp",'Used data'!V240="Directional ramp"),1.42,1))))))))))</f>
        <v>1</v>
      </c>
      <c r="Z240" s="11">
        <f>IF(OR('Used data'!W240="Straight",'Used data'!W240="Irrelevant",'Used data'!X240="Irrelevant",'Used data'!Y240="Irrelevant"),1,1+1.545*1000/32.2*((('Used data'!Y240*3268/3600)/('Used data'!W240/0.306))^2)*('Used data'!X240/1000)/G240)</f>
        <v>1</v>
      </c>
      <c r="AA240" s="11">
        <f>IF(OR('Used data'!W240="Straight",'Used data'!W240="Irrelevant",'Used data'!X240="Irrelevant",'Used data'!Y240="Irrelevant"),1,1+1.961*1000/32.2*((('Used data'!Y240*3268/3600)/('Used data'!W240/0.306))^2)*('Used data'!X240/1000)/G240)</f>
        <v>1</v>
      </c>
      <c r="AB240" s="11">
        <f>IF(OR('Used data'!Z240="Straight",'Used data'!Z240="Irrelevant",'Used data'!AA240="Irrelevant",'Used data'!AB240="Irrelevant"),1,1+1.545*1000/32.2*((('Used data'!AB240*3268/3600)/('Used data'!Z240/0.306))^2)*('Used data'!AA240/1000)/G240)</f>
        <v>1</v>
      </c>
      <c r="AC240" s="11">
        <f>IF(OR('Used data'!Z240="Straight",'Used data'!Z240="Irrelevant",'Used data'!AA240="Irrelevant",'Used data'!AB240="Irrelevant"),1,1+1.961*1000/32.2*((('Used data'!AB240*3268/3600)/('Used data'!Z240/0.306))^2)*('Used data'!AA240/1000)/G240)</f>
        <v>1</v>
      </c>
      <c r="AD240" s="11">
        <f>IF(OR('Used data'!AC240="Irrelevant",'Used data'!AC240="No"),1,IF(AND('Used data'!AC240="Yes",OR('Used data'!Q240&lt;301,'Used data'!S240&lt;301)),1-(0.5*('Used data'!R240+'Used data'!T240)/('Used data'!G240*1000)),IF(AND('Used data'!AC240="Yes",OR('Used data'!Q240&lt;601,'Used data'!S240&lt;601)),1-(0.25*('Used data'!R240+'Used data'!T240)/('Used data'!G240*1000)),1)))</f>
        <v>1</v>
      </c>
      <c r="AE240" s="11">
        <f>IF(OR('Used data'!AC240="Irrelevant",'Used data'!AC240="No"),1,IF(AND('Used data'!AC240="Yes",OR('Used data'!Q240&lt;301,'Used data'!S240&lt;301)),1-(0.4*('Used data'!R240+'Used data'!T240)/('Used data'!G240*1000)),IF(AND('Used data'!AC240="Yes",OR('Used data'!Q240&lt;601,'Used data'!S240&lt;601)),1-(0.2*('Used data'!R240+'Used data'!T240)/('Used data'!G240*1000)),1)))</f>
        <v>1</v>
      </c>
      <c r="AF240" s="11">
        <f>IF('Used data'!AD240="110 kph",0.79,1)</f>
        <v>1</v>
      </c>
      <c r="AG240" s="11">
        <f>IF('Used data'!AD240="110 kph",0.94,1)</f>
        <v>1</v>
      </c>
      <c r="AH240" s="11">
        <f>IF('Used data'!AD240="110 kph",0.66,1)</f>
        <v>1</v>
      </c>
      <c r="AI240" s="11">
        <f>IF('Used data'!AD240="110 kph",0.82,1)</f>
        <v>1</v>
      </c>
      <c r="AJ240" s="11">
        <f>IF(AND('Used data'!AE240="Yes",I240="Entrance merge"),0.65*'Used data'!AF240+1-'Used data'!AF240,1)</f>
        <v>1</v>
      </c>
      <c r="AK240" s="12" t="str">
        <f t="shared" si="21"/>
        <v/>
      </c>
      <c r="AL240" s="12" t="str">
        <f t="shared" si="22"/>
        <v/>
      </c>
      <c r="AM240" s="12" t="str">
        <f t="shared" si="23"/>
        <v/>
      </c>
      <c r="AN240" s="12" t="str">
        <f t="shared" si="24"/>
        <v/>
      </c>
      <c r="AO240" s="12" t="str">
        <f t="shared" si="25"/>
        <v/>
      </c>
      <c r="AP240" s="12" t="str">
        <f t="shared" si="26"/>
        <v/>
      </c>
      <c r="AQ240" s="4" t="str">
        <f t="shared" si="27"/>
        <v/>
      </c>
    </row>
    <row r="241" spans="1:43" x14ac:dyDescent="0.3">
      <c r="A241" s="4" t="str">
        <f>IF('Input data'!A256="","",'Input data'!A256)</f>
        <v/>
      </c>
      <c r="B241" s="4" t="str">
        <f>IF('Input data'!B256="","",'Input data'!B256)</f>
        <v/>
      </c>
      <c r="C241" s="4" t="str">
        <f>IF('Input data'!C256="","",'Input data'!C256)</f>
        <v/>
      </c>
      <c r="D241" s="4" t="str">
        <f>IF('Input data'!D256="","",'Input data'!D256)</f>
        <v/>
      </c>
      <c r="E241" s="4" t="str">
        <f>IF('Input data'!E256="","",'Input data'!E256)</f>
        <v/>
      </c>
      <c r="F241" s="4" t="str">
        <f>IF('Input data'!F256="","",'Input data'!F256)</f>
        <v/>
      </c>
      <c r="G241" s="4">
        <f>IF('Input data'!G256="","",'Input data'!G256)</f>
        <v>0</v>
      </c>
      <c r="H241" s="4" t="str">
        <f>IF('Input data'!H256&gt;0.5,'Input data'!H256,"")</f>
        <v/>
      </c>
      <c r="I241" s="4" t="str">
        <f>IF('Input data'!I256="","",'Input data'!I256)</f>
        <v/>
      </c>
      <c r="J241" s="11">
        <f>IF('Used data'!J241="Irrelevant",1,IF('Used data'!J241&gt;3,1.2,1))</f>
        <v>1</v>
      </c>
      <c r="K241" s="11">
        <f>IF('Used data'!K241="Irrelevant",1,IF(AND(OR(I241="Motorway link",I241="Exit diverge",I241="Entrance merge"),'Used data'!K241&lt;3.5),1+(3.5-'Used data'!K241)*0.12,IF(AND(OR(I241="Exit ramp",I241="Entrance ramp"),'Used data'!K241&lt;3.5),1+(3.5-'Used data'!K241)*0.16,1)))</f>
        <v>1</v>
      </c>
      <c r="L241" s="11">
        <f>IF('Used data'!L241="Irrelevant",1,IF(AND('Used data'!L241="Yes",'Used data'!J241=2),0.6*'Used data'!M241+(1-'Used data'!M241),IF(AND('Used data'!L241="Yes",'Used data'!J241=3),0.7*'Used data'!M241+(1-'Used data'!M241),IF(AND('Used data'!L241="Yes",'Used data'!J241=4),0.76*'Used data'!M241+(1-'Used data'!M241),IF(AND('Used data'!L241="Yes",'Used data'!J241&gt;4.99999999),0.8*'Used data'!M241+(1-'Used data'!M241),1)))))</f>
        <v>1</v>
      </c>
      <c r="M241" s="11">
        <f>IF('Used data'!L241="Irrelevant",1,IF(AND('Used data'!L241="Yes",'Used data'!J241=2),0.8*'Used data'!M241+(1-'Used data'!M241),IF(AND('Used data'!L241="Yes",'Used data'!J241=3),0.85*'Used data'!M241+(1-'Used data'!M241),IF(AND('Used data'!L241="Yes",'Used data'!J241=4),0.88*'Used data'!M241+(1-'Used data'!M241),IF(AND('Used data'!L241="Yes",'Used data'!J241&gt;4.99999999),0.9*'Used data'!M241+(1-'Used data'!M241),1)))))</f>
        <v>1</v>
      </c>
      <c r="N241" s="11">
        <f>IF('Used data'!N241="Irrelevant",1,IF(AND(OR(I241="Motorway link",I241="Exit diverge",I241="Entrance merge"),'Used data'!N241&lt;3),1+(3-'Used data'!N241)*0.09333333,1))</f>
        <v>1</v>
      </c>
      <c r="O241" s="11">
        <f>IF('Used data'!N241="Irrelevant",1,IF(AND(OR(I241="Motorway link",I241="Exit diverge",I241="Entrance merge"),'Used data'!N241&lt;3),1+(3-'Used data'!N241)*0.19666667,1))</f>
        <v>1</v>
      </c>
      <c r="P241" s="11">
        <f>IF('Used data'!O241="Irrelevant",1,IF(AND(OR(I241="Motorway link",I241="Exit diverge",I241="Entrance merge"),'Used data'!O241&lt;3.00000001),1+(0.5-'Used data'!O241)*0.04,IF(AND(OR(I241="Exit ramp",I241="Entrance ramp"),'Used data'!O241&lt;3.00000001),1+(0.5-'Used data'!O241)*0.08,IF(OR(I241="Motorway link",I241="Exit diverge",I241="Entrance merge"),0.9,0.8))))</f>
        <v>1</v>
      </c>
      <c r="Q241" s="11">
        <f>IF('Used data'!P241="Irrelevant",1,IF(AND(OR(I241="Motorway link",I241="Exit diverge",I241="Entrance merge"),'Used data'!P241&lt;11.00000001),1+(5-'Used data'!P241)*0.01,0.94))</f>
        <v>1</v>
      </c>
      <c r="R241" s="11">
        <f>IF(OR('Used data'!Q241="Irrelevant",'Used data'!R241="Irrelevant",'Used data'!Q241="Straight"),1,IF(AND(OR(I241="Motorway link",I241="Exit diverge",I241="Entrance merge"),'Used data'!Q241&lt;4000),(EXP(0.1096*1746.5/'Used data'!Q241)/EXP(0.1096*1746.5/4000))*('Used data'!R241/1000)/G241+(G241-'Used data'!R241/1000)/G241,1))</f>
        <v>1</v>
      </c>
      <c r="S241" s="11">
        <f>IF(OR('Used data'!S241="Irrelevant",'Used data'!T241="Irrelevant",'Used data'!S241="Straight"),1,IF(AND(OR(I241="Motorway link",I241="Exit diverge",I241="Entrance merge"),'Used data'!S241&lt;4000),(EXP(0.1096*1746.5/'Used data'!S241)/EXP(0.1096*1746.5/4000))*('Used data'!T241/1000)/G241+(G241-'Used data'!T241/1000)/G241,1))</f>
        <v>1</v>
      </c>
      <c r="T241" s="11">
        <f>IF('Used data'!U241="Irrelevant",1,IF(AND(OR(I241="Motorway link",I241="Exit diverge",I241="Entrance merge",I241="Exit ramp",I241="Entrance ramp"),'Used data'!U241="Yes"),0.95,1))</f>
        <v>1</v>
      </c>
      <c r="U241" s="11">
        <f>IF('Used data'!U241="Irrelevant",1,IF(AND(OR(I241="Motorway link",I241="Exit diverge",I241="Entrance merge",I241="Exit ramp",I241="Entrance ramp"),'Used data'!U241="Yes"),0.96,1))</f>
        <v>1</v>
      </c>
      <c r="V241" s="11">
        <f>IF('Used data'!U241="Irrelevant",1,IF(AND(OR(I241="Motorway link",I241="Exit diverge",I241="Entrance merge",I241="Exit ramp",I241="Entrance ramp"),'Used data'!U241="Yes"),0.79,1))</f>
        <v>1</v>
      </c>
      <c r="W241" s="11">
        <f>IF('Used data'!U241="Irrelevant",1,IF(AND(OR(I241="Motorway link",I241="Exit diverge",I241="Entrance merge",I241="Exit ramp",I241="Entrance ramp"),'Used data'!U241="Yes"),0.94,1))</f>
        <v>1</v>
      </c>
      <c r="X241" s="11">
        <f>IF('Used data'!U241="Irrelevant",1,IF(AND(OR(I241="Motorway link",I241="Exit diverge",I241="Entrance merge",I241="Exit ramp",I241="Entrance ramp"),'Used data'!U241="Yes"),0.97,1))</f>
        <v>1</v>
      </c>
      <c r="Y241" s="11">
        <f>IF(AND(I241="Exit ramp",'Used data'!V241="2-curved diamond ramp"),1.32,IF(AND(I241="Exit ramp",'Used data'!V241="S-shaped ramp"),2.05,IF(AND(I241="Exit ramp",'Used data'!V241="U-shaped ramp"),4.11,IF(AND(I241="Exit ramp",'Used data'!V241="Flyover hook ramp"),5.15,IF(AND(I241="Exit ramp",'Used data'!V241="Directional ramp"),1.07,IF(AND(I241="Entrance ramp",'Used data'!V241="2-curved diamond ramp"),0.93,IF(AND(I241="Entrance ramp",'Used data'!V241="S-shaped ramp"),2.48,IF(AND(I241="Entrance ramp",'Used data'!V241="U-shaped ramp"),4.15,IF(AND(I241="Entrance ramp",'Used data'!V241="Flyover hook ramp"),5.26,IF(AND(I241="Entrance ramp",'Used data'!V241="Directional ramp"),1.42,1))))))))))</f>
        <v>1</v>
      </c>
      <c r="Z241" s="11">
        <f>IF(OR('Used data'!W241="Straight",'Used data'!W241="Irrelevant",'Used data'!X241="Irrelevant",'Used data'!Y241="Irrelevant"),1,1+1.545*1000/32.2*((('Used data'!Y241*3268/3600)/('Used data'!W241/0.306))^2)*('Used data'!X241/1000)/G241)</f>
        <v>1</v>
      </c>
      <c r="AA241" s="11">
        <f>IF(OR('Used data'!W241="Straight",'Used data'!W241="Irrelevant",'Used data'!X241="Irrelevant",'Used data'!Y241="Irrelevant"),1,1+1.961*1000/32.2*((('Used data'!Y241*3268/3600)/('Used data'!W241/0.306))^2)*('Used data'!X241/1000)/G241)</f>
        <v>1</v>
      </c>
      <c r="AB241" s="11">
        <f>IF(OR('Used data'!Z241="Straight",'Used data'!Z241="Irrelevant",'Used data'!AA241="Irrelevant",'Used data'!AB241="Irrelevant"),1,1+1.545*1000/32.2*((('Used data'!AB241*3268/3600)/('Used data'!Z241/0.306))^2)*('Used data'!AA241/1000)/G241)</f>
        <v>1</v>
      </c>
      <c r="AC241" s="11">
        <f>IF(OR('Used data'!Z241="Straight",'Used data'!Z241="Irrelevant",'Used data'!AA241="Irrelevant",'Used data'!AB241="Irrelevant"),1,1+1.961*1000/32.2*((('Used data'!AB241*3268/3600)/('Used data'!Z241/0.306))^2)*('Used data'!AA241/1000)/G241)</f>
        <v>1</v>
      </c>
      <c r="AD241" s="11">
        <f>IF(OR('Used data'!AC241="Irrelevant",'Used data'!AC241="No"),1,IF(AND('Used data'!AC241="Yes",OR('Used data'!Q241&lt;301,'Used data'!S241&lt;301)),1-(0.5*('Used data'!R241+'Used data'!T241)/('Used data'!G241*1000)),IF(AND('Used data'!AC241="Yes",OR('Used data'!Q241&lt;601,'Used data'!S241&lt;601)),1-(0.25*('Used data'!R241+'Used data'!T241)/('Used data'!G241*1000)),1)))</f>
        <v>1</v>
      </c>
      <c r="AE241" s="11">
        <f>IF(OR('Used data'!AC241="Irrelevant",'Used data'!AC241="No"),1,IF(AND('Used data'!AC241="Yes",OR('Used data'!Q241&lt;301,'Used data'!S241&lt;301)),1-(0.4*('Used data'!R241+'Used data'!T241)/('Used data'!G241*1000)),IF(AND('Used data'!AC241="Yes",OR('Used data'!Q241&lt;601,'Used data'!S241&lt;601)),1-(0.2*('Used data'!R241+'Used data'!T241)/('Used data'!G241*1000)),1)))</f>
        <v>1</v>
      </c>
      <c r="AF241" s="11">
        <f>IF('Used data'!AD241="110 kph",0.79,1)</f>
        <v>1</v>
      </c>
      <c r="AG241" s="11">
        <f>IF('Used data'!AD241="110 kph",0.94,1)</f>
        <v>1</v>
      </c>
      <c r="AH241" s="11">
        <f>IF('Used data'!AD241="110 kph",0.66,1)</f>
        <v>1</v>
      </c>
      <c r="AI241" s="11">
        <f>IF('Used data'!AD241="110 kph",0.82,1)</f>
        <v>1</v>
      </c>
      <c r="AJ241" s="11">
        <f>IF(AND('Used data'!AE241="Yes",I241="Entrance merge"),0.65*'Used data'!AF241+1-'Used data'!AF241,1)</f>
        <v>1</v>
      </c>
      <c r="AK241" s="12" t="str">
        <f t="shared" si="21"/>
        <v/>
      </c>
      <c r="AL241" s="12" t="str">
        <f t="shared" si="22"/>
        <v/>
      </c>
      <c r="AM241" s="12" t="str">
        <f t="shared" si="23"/>
        <v/>
      </c>
      <c r="AN241" s="12" t="str">
        <f t="shared" si="24"/>
        <v/>
      </c>
      <c r="AO241" s="12" t="str">
        <f t="shared" si="25"/>
        <v/>
      </c>
      <c r="AP241" s="12" t="str">
        <f t="shared" si="26"/>
        <v/>
      </c>
      <c r="AQ241" s="4" t="str">
        <f t="shared" si="27"/>
        <v/>
      </c>
    </row>
    <row r="242" spans="1:43" x14ac:dyDescent="0.3">
      <c r="A242" s="4" t="str">
        <f>IF('Input data'!A257="","",'Input data'!A257)</f>
        <v/>
      </c>
      <c r="B242" s="4" t="str">
        <f>IF('Input data'!B257="","",'Input data'!B257)</f>
        <v/>
      </c>
      <c r="C242" s="4" t="str">
        <f>IF('Input data'!C257="","",'Input data'!C257)</f>
        <v/>
      </c>
      <c r="D242" s="4" t="str">
        <f>IF('Input data'!D257="","",'Input data'!D257)</f>
        <v/>
      </c>
      <c r="E242" s="4" t="str">
        <f>IF('Input data'!E257="","",'Input data'!E257)</f>
        <v/>
      </c>
      <c r="F242" s="4" t="str">
        <f>IF('Input data'!F257="","",'Input data'!F257)</f>
        <v/>
      </c>
      <c r="G242" s="4">
        <f>IF('Input data'!G257="","",'Input data'!G257)</f>
        <v>0</v>
      </c>
      <c r="H242" s="4" t="str">
        <f>IF('Input data'!H257&gt;0.5,'Input data'!H257,"")</f>
        <v/>
      </c>
      <c r="I242" s="4" t="str">
        <f>IF('Input data'!I257="","",'Input data'!I257)</f>
        <v/>
      </c>
      <c r="J242" s="11">
        <f>IF('Used data'!J242="Irrelevant",1,IF('Used data'!J242&gt;3,1.2,1))</f>
        <v>1</v>
      </c>
      <c r="K242" s="11">
        <f>IF('Used data'!K242="Irrelevant",1,IF(AND(OR(I242="Motorway link",I242="Exit diverge",I242="Entrance merge"),'Used data'!K242&lt;3.5),1+(3.5-'Used data'!K242)*0.12,IF(AND(OR(I242="Exit ramp",I242="Entrance ramp"),'Used data'!K242&lt;3.5),1+(3.5-'Used data'!K242)*0.16,1)))</f>
        <v>1</v>
      </c>
      <c r="L242" s="11">
        <f>IF('Used data'!L242="Irrelevant",1,IF(AND('Used data'!L242="Yes",'Used data'!J242=2),0.6*'Used data'!M242+(1-'Used data'!M242),IF(AND('Used data'!L242="Yes",'Used data'!J242=3),0.7*'Used data'!M242+(1-'Used data'!M242),IF(AND('Used data'!L242="Yes",'Used data'!J242=4),0.76*'Used data'!M242+(1-'Used data'!M242),IF(AND('Used data'!L242="Yes",'Used data'!J242&gt;4.99999999),0.8*'Used data'!M242+(1-'Used data'!M242),1)))))</f>
        <v>1</v>
      </c>
      <c r="M242" s="11">
        <f>IF('Used data'!L242="Irrelevant",1,IF(AND('Used data'!L242="Yes",'Used data'!J242=2),0.8*'Used data'!M242+(1-'Used data'!M242),IF(AND('Used data'!L242="Yes",'Used data'!J242=3),0.85*'Used data'!M242+(1-'Used data'!M242),IF(AND('Used data'!L242="Yes",'Used data'!J242=4),0.88*'Used data'!M242+(1-'Used data'!M242),IF(AND('Used data'!L242="Yes",'Used data'!J242&gt;4.99999999),0.9*'Used data'!M242+(1-'Used data'!M242),1)))))</f>
        <v>1</v>
      </c>
      <c r="N242" s="11">
        <f>IF('Used data'!N242="Irrelevant",1,IF(AND(OR(I242="Motorway link",I242="Exit diverge",I242="Entrance merge"),'Used data'!N242&lt;3),1+(3-'Used data'!N242)*0.09333333,1))</f>
        <v>1</v>
      </c>
      <c r="O242" s="11">
        <f>IF('Used data'!N242="Irrelevant",1,IF(AND(OR(I242="Motorway link",I242="Exit diverge",I242="Entrance merge"),'Used data'!N242&lt;3),1+(3-'Used data'!N242)*0.19666667,1))</f>
        <v>1</v>
      </c>
      <c r="P242" s="11">
        <f>IF('Used data'!O242="Irrelevant",1,IF(AND(OR(I242="Motorway link",I242="Exit diverge",I242="Entrance merge"),'Used data'!O242&lt;3.00000001),1+(0.5-'Used data'!O242)*0.04,IF(AND(OR(I242="Exit ramp",I242="Entrance ramp"),'Used data'!O242&lt;3.00000001),1+(0.5-'Used data'!O242)*0.08,IF(OR(I242="Motorway link",I242="Exit diverge",I242="Entrance merge"),0.9,0.8))))</f>
        <v>1</v>
      </c>
      <c r="Q242" s="11">
        <f>IF('Used data'!P242="Irrelevant",1,IF(AND(OR(I242="Motorway link",I242="Exit diverge",I242="Entrance merge"),'Used data'!P242&lt;11.00000001),1+(5-'Used data'!P242)*0.01,0.94))</f>
        <v>1</v>
      </c>
      <c r="R242" s="11">
        <f>IF(OR('Used data'!Q242="Irrelevant",'Used data'!R242="Irrelevant",'Used data'!Q242="Straight"),1,IF(AND(OR(I242="Motorway link",I242="Exit diverge",I242="Entrance merge"),'Used data'!Q242&lt;4000),(EXP(0.1096*1746.5/'Used data'!Q242)/EXP(0.1096*1746.5/4000))*('Used data'!R242/1000)/G242+(G242-'Used data'!R242/1000)/G242,1))</f>
        <v>1</v>
      </c>
      <c r="S242" s="11">
        <f>IF(OR('Used data'!S242="Irrelevant",'Used data'!T242="Irrelevant",'Used data'!S242="Straight"),1,IF(AND(OR(I242="Motorway link",I242="Exit diverge",I242="Entrance merge"),'Used data'!S242&lt;4000),(EXP(0.1096*1746.5/'Used data'!S242)/EXP(0.1096*1746.5/4000))*('Used data'!T242/1000)/G242+(G242-'Used data'!T242/1000)/G242,1))</f>
        <v>1</v>
      </c>
      <c r="T242" s="11">
        <f>IF('Used data'!U242="Irrelevant",1,IF(AND(OR(I242="Motorway link",I242="Exit diverge",I242="Entrance merge",I242="Exit ramp",I242="Entrance ramp"),'Used data'!U242="Yes"),0.95,1))</f>
        <v>1</v>
      </c>
      <c r="U242" s="11">
        <f>IF('Used data'!U242="Irrelevant",1,IF(AND(OR(I242="Motorway link",I242="Exit diverge",I242="Entrance merge",I242="Exit ramp",I242="Entrance ramp"),'Used data'!U242="Yes"),0.96,1))</f>
        <v>1</v>
      </c>
      <c r="V242" s="11">
        <f>IF('Used data'!U242="Irrelevant",1,IF(AND(OR(I242="Motorway link",I242="Exit diverge",I242="Entrance merge",I242="Exit ramp",I242="Entrance ramp"),'Used data'!U242="Yes"),0.79,1))</f>
        <v>1</v>
      </c>
      <c r="W242" s="11">
        <f>IF('Used data'!U242="Irrelevant",1,IF(AND(OR(I242="Motorway link",I242="Exit diverge",I242="Entrance merge",I242="Exit ramp",I242="Entrance ramp"),'Used data'!U242="Yes"),0.94,1))</f>
        <v>1</v>
      </c>
      <c r="X242" s="11">
        <f>IF('Used data'!U242="Irrelevant",1,IF(AND(OR(I242="Motorway link",I242="Exit diverge",I242="Entrance merge",I242="Exit ramp",I242="Entrance ramp"),'Used data'!U242="Yes"),0.97,1))</f>
        <v>1</v>
      </c>
      <c r="Y242" s="11">
        <f>IF(AND(I242="Exit ramp",'Used data'!V242="2-curved diamond ramp"),1.32,IF(AND(I242="Exit ramp",'Used data'!V242="S-shaped ramp"),2.05,IF(AND(I242="Exit ramp",'Used data'!V242="U-shaped ramp"),4.11,IF(AND(I242="Exit ramp",'Used data'!V242="Flyover hook ramp"),5.15,IF(AND(I242="Exit ramp",'Used data'!V242="Directional ramp"),1.07,IF(AND(I242="Entrance ramp",'Used data'!V242="2-curved diamond ramp"),0.93,IF(AND(I242="Entrance ramp",'Used data'!V242="S-shaped ramp"),2.48,IF(AND(I242="Entrance ramp",'Used data'!V242="U-shaped ramp"),4.15,IF(AND(I242="Entrance ramp",'Used data'!V242="Flyover hook ramp"),5.26,IF(AND(I242="Entrance ramp",'Used data'!V242="Directional ramp"),1.42,1))))))))))</f>
        <v>1</v>
      </c>
      <c r="Z242" s="11">
        <f>IF(OR('Used data'!W242="Straight",'Used data'!W242="Irrelevant",'Used data'!X242="Irrelevant",'Used data'!Y242="Irrelevant"),1,1+1.545*1000/32.2*((('Used data'!Y242*3268/3600)/('Used data'!W242/0.306))^2)*('Used data'!X242/1000)/G242)</f>
        <v>1</v>
      </c>
      <c r="AA242" s="11">
        <f>IF(OR('Used data'!W242="Straight",'Used data'!W242="Irrelevant",'Used data'!X242="Irrelevant",'Used data'!Y242="Irrelevant"),1,1+1.961*1000/32.2*((('Used data'!Y242*3268/3600)/('Used data'!W242/0.306))^2)*('Used data'!X242/1000)/G242)</f>
        <v>1</v>
      </c>
      <c r="AB242" s="11">
        <f>IF(OR('Used data'!Z242="Straight",'Used data'!Z242="Irrelevant",'Used data'!AA242="Irrelevant",'Used data'!AB242="Irrelevant"),1,1+1.545*1000/32.2*((('Used data'!AB242*3268/3600)/('Used data'!Z242/0.306))^2)*('Used data'!AA242/1000)/G242)</f>
        <v>1</v>
      </c>
      <c r="AC242" s="11">
        <f>IF(OR('Used data'!Z242="Straight",'Used data'!Z242="Irrelevant",'Used data'!AA242="Irrelevant",'Used data'!AB242="Irrelevant"),1,1+1.961*1000/32.2*((('Used data'!AB242*3268/3600)/('Used data'!Z242/0.306))^2)*('Used data'!AA242/1000)/G242)</f>
        <v>1</v>
      </c>
      <c r="AD242" s="11">
        <f>IF(OR('Used data'!AC242="Irrelevant",'Used data'!AC242="No"),1,IF(AND('Used data'!AC242="Yes",OR('Used data'!Q242&lt;301,'Used data'!S242&lt;301)),1-(0.5*('Used data'!R242+'Used data'!T242)/('Used data'!G242*1000)),IF(AND('Used data'!AC242="Yes",OR('Used data'!Q242&lt;601,'Used data'!S242&lt;601)),1-(0.25*('Used data'!R242+'Used data'!T242)/('Used data'!G242*1000)),1)))</f>
        <v>1</v>
      </c>
      <c r="AE242" s="11">
        <f>IF(OR('Used data'!AC242="Irrelevant",'Used data'!AC242="No"),1,IF(AND('Used data'!AC242="Yes",OR('Used data'!Q242&lt;301,'Used data'!S242&lt;301)),1-(0.4*('Used data'!R242+'Used data'!T242)/('Used data'!G242*1000)),IF(AND('Used data'!AC242="Yes",OR('Used data'!Q242&lt;601,'Used data'!S242&lt;601)),1-(0.2*('Used data'!R242+'Used data'!T242)/('Used data'!G242*1000)),1)))</f>
        <v>1</v>
      </c>
      <c r="AF242" s="11">
        <f>IF('Used data'!AD242="110 kph",0.79,1)</f>
        <v>1</v>
      </c>
      <c r="AG242" s="11">
        <f>IF('Used data'!AD242="110 kph",0.94,1)</f>
        <v>1</v>
      </c>
      <c r="AH242" s="11">
        <f>IF('Used data'!AD242="110 kph",0.66,1)</f>
        <v>1</v>
      </c>
      <c r="AI242" s="11">
        <f>IF('Used data'!AD242="110 kph",0.82,1)</f>
        <v>1</v>
      </c>
      <c r="AJ242" s="11">
        <f>IF(AND('Used data'!AE242="Yes",I242="Entrance merge"),0.65*'Used data'!AF242+1-'Used data'!AF242,1)</f>
        <v>1</v>
      </c>
      <c r="AK242" s="12" t="str">
        <f t="shared" si="21"/>
        <v/>
      </c>
      <c r="AL242" s="12" t="str">
        <f t="shared" si="22"/>
        <v/>
      </c>
      <c r="AM242" s="12" t="str">
        <f t="shared" si="23"/>
        <v/>
      </c>
      <c r="AN242" s="12" t="str">
        <f t="shared" si="24"/>
        <v/>
      </c>
      <c r="AO242" s="12" t="str">
        <f t="shared" si="25"/>
        <v/>
      </c>
      <c r="AP242" s="12" t="str">
        <f t="shared" si="26"/>
        <v/>
      </c>
      <c r="AQ242" s="4" t="str">
        <f t="shared" si="27"/>
        <v/>
      </c>
    </row>
    <row r="243" spans="1:43" x14ac:dyDescent="0.3">
      <c r="A243" s="4" t="str">
        <f>IF('Input data'!A258="","",'Input data'!A258)</f>
        <v/>
      </c>
      <c r="B243" s="4" t="str">
        <f>IF('Input data'!B258="","",'Input data'!B258)</f>
        <v/>
      </c>
      <c r="C243" s="4" t="str">
        <f>IF('Input data'!C258="","",'Input data'!C258)</f>
        <v/>
      </c>
      <c r="D243" s="4" t="str">
        <f>IF('Input data'!D258="","",'Input data'!D258)</f>
        <v/>
      </c>
      <c r="E243" s="4" t="str">
        <f>IF('Input data'!E258="","",'Input data'!E258)</f>
        <v/>
      </c>
      <c r="F243" s="4" t="str">
        <f>IF('Input data'!F258="","",'Input data'!F258)</f>
        <v/>
      </c>
      <c r="G243" s="4">
        <f>IF('Input data'!G258="","",'Input data'!G258)</f>
        <v>0</v>
      </c>
      <c r="H243" s="4" t="str">
        <f>IF('Input data'!H258&gt;0.5,'Input data'!H258,"")</f>
        <v/>
      </c>
      <c r="I243" s="4" t="str">
        <f>IF('Input data'!I258="","",'Input data'!I258)</f>
        <v/>
      </c>
      <c r="J243" s="11">
        <f>IF('Used data'!J243="Irrelevant",1,IF('Used data'!J243&gt;3,1.2,1))</f>
        <v>1</v>
      </c>
      <c r="K243" s="11">
        <f>IF('Used data'!K243="Irrelevant",1,IF(AND(OR(I243="Motorway link",I243="Exit diverge",I243="Entrance merge"),'Used data'!K243&lt;3.5),1+(3.5-'Used data'!K243)*0.12,IF(AND(OR(I243="Exit ramp",I243="Entrance ramp"),'Used data'!K243&lt;3.5),1+(3.5-'Used data'!K243)*0.16,1)))</f>
        <v>1</v>
      </c>
      <c r="L243" s="11">
        <f>IF('Used data'!L243="Irrelevant",1,IF(AND('Used data'!L243="Yes",'Used data'!J243=2),0.6*'Used data'!M243+(1-'Used data'!M243),IF(AND('Used data'!L243="Yes",'Used data'!J243=3),0.7*'Used data'!M243+(1-'Used data'!M243),IF(AND('Used data'!L243="Yes",'Used data'!J243=4),0.76*'Used data'!M243+(1-'Used data'!M243),IF(AND('Used data'!L243="Yes",'Used data'!J243&gt;4.99999999),0.8*'Used data'!M243+(1-'Used data'!M243),1)))))</f>
        <v>1</v>
      </c>
      <c r="M243" s="11">
        <f>IF('Used data'!L243="Irrelevant",1,IF(AND('Used data'!L243="Yes",'Used data'!J243=2),0.8*'Used data'!M243+(1-'Used data'!M243),IF(AND('Used data'!L243="Yes",'Used data'!J243=3),0.85*'Used data'!M243+(1-'Used data'!M243),IF(AND('Used data'!L243="Yes",'Used data'!J243=4),0.88*'Used data'!M243+(1-'Used data'!M243),IF(AND('Used data'!L243="Yes",'Used data'!J243&gt;4.99999999),0.9*'Used data'!M243+(1-'Used data'!M243),1)))))</f>
        <v>1</v>
      </c>
      <c r="N243" s="11">
        <f>IF('Used data'!N243="Irrelevant",1,IF(AND(OR(I243="Motorway link",I243="Exit diverge",I243="Entrance merge"),'Used data'!N243&lt;3),1+(3-'Used data'!N243)*0.09333333,1))</f>
        <v>1</v>
      </c>
      <c r="O243" s="11">
        <f>IF('Used data'!N243="Irrelevant",1,IF(AND(OR(I243="Motorway link",I243="Exit diverge",I243="Entrance merge"),'Used data'!N243&lt;3),1+(3-'Used data'!N243)*0.19666667,1))</f>
        <v>1</v>
      </c>
      <c r="P243" s="11">
        <f>IF('Used data'!O243="Irrelevant",1,IF(AND(OR(I243="Motorway link",I243="Exit diverge",I243="Entrance merge"),'Used data'!O243&lt;3.00000001),1+(0.5-'Used data'!O243)*0.04,IF(AND(OR(I243="Exit ramp",I243="Entrance ramp"),'Used data'!O243&lt;3.00000001),1+(0.5-'Used data'!O243)*0.08,IF(OR(I243="Motorway link",I243="Exit diverge",I243="Entrance merge"),0.9,0.8))))</f>
        <v>1</v>
      </c>
      <c r="Q243" s="11">
        <f>IF('Used data'!P243="Irrelevant",1,IF(AND(OR(I243="Motorway link",I243="Exit diverge",I243="Entrance merge"),'Used data'!P243&lt;11.00000001),1+(5-'Used data'!P243)*0.01,0.94))</f>
        <v>1</v>
      </c>
      <c r="R243" s="11">
        <f>IF(OR('Used data'!Q243="Irrelevant",'Used data'!R243="Irrelevant",'Used data'!Q243="Straight"),1,IF(AND(OR(I243="Motorway link",I243="Exit diverge",I243="Entrance merge"),'Used data'!Q243&lt;4000),(EXP(0.1096*1746.5/'Used data'!Q243)/EXP(0.1096*1746.5/4000))*('Used data'!R243/1000)/G243+(G243-'Used data'!R243/1000)/G243,1))</f>
        <v>1</v>
      </c>
      <c r="S243" s="11">
        <f>IF(OR('Used data'!S243="Irrelevant",'Used data'!T243="Irrelevant",'Used data'!S243="Straight"),1,IF(AND(OR(I243="Motorway link",I243="Exit diverge",I243="Entrance merge"),'Used data'!S243&lt;4000),(EXP(0.1096*1746.5/'Used data'!S243)/EXP(0.1096*1746.5/4000))*('Used data'!T243/1000)/G243+(G243-'Used data'!T243/1000)/G243,1))</f>
        <v>1</v>
      </c>
      <c r="T243" s="11">
        <f>IF('Used data'!U243="Irrelevant",1,IF(AND(OR(I243="Motorway link",I243="Exit diverge",I243="Entrance merge",I243="Exit ramp",I243="Entrance ramp"),'Used data'!U243="Yes"),0.95,1))</f>
        <v>1</v>
      </c>
      <c r="U243" s="11">
        <f>IF('Used data'!U243="Irrelevant",1,IF(AND(OR(I243="Motorway link",I243="Exit diverge",I243="Entrance merge",I243="Exit ramp",I243="Entrance ramp"),'Used data'!U243="Yes"),0.96,1))</f>
        <v>1</v>
      </c>
      <c r="V243" s="11">
        <f>IF('Used data'!U243="Irrelevant",1,IF(AND(OR(I243="Motorway link",I243="Exit diverge",I243="Entrance merge",I243="Exit ramp",I243="Entrance ramp"),'Used data'!U243="Yes"),0.79,1))</f>
        <v>1</v>
      </c>
      <c r="W243" s="11">
        <f>IF('Used data'!U243="Irrelevant",1,IF(AND(OR(I243="Motorway link",I243="Exit diverge",I243="Entrance merge",I243="Exit ramp",I243="Entrance ramp"),'Used data'!U243="Yes"),0.94,1))</f>
        <v>1</v>
      </c>
      <c r="X243" s="11">
        <f>IF('Used data'!U243="Irrelevant",1,IF(AND(OR(I243="Motorway link",I243="Exit diverge",I243="Entrance merge",I243="Exit ramp",I243="Entrance ramp"),'Used data'!U243="Yes"),0.97,1))</f>
        <v>1</v>
      </c>
      <c r="Y243" s="11">
        <f>IF(AND(I243="Exit ramp",'Used data'!V243="2-curved diamond ramp"),1.32,IF(AND(I243="Exit ramp",'Used data'!V243="S-shaped ramp"),2.05,IF(AND(I243="Exit ramp",'Used data'!V243="U-shaped ramp"),4.11,IF(AND(I243="Exit ramp",'Used data'!V243="Flyover hook ramp"),5.15,IF(AND(I243="Exit ramp",'Used data'!V243="Directional ramp"),1.07,IF(AND(I243="Entrance ramp",'Used data'!V243="2-curved diamond ramp"),0.93,IF(AND(I243="Entrance ramp",'Used data'!V243="S-shaped ramp"),2.48,IF(AND(I243="Entrance ramp",'Used data'!V243="U-shaped ramp"),4.15,IF(AND(I243="Entrance ramp",'Used data'!V243="Flyover hook ramp"),5.26,IF(AND(I243="Entrance ramp",'Used data'!V243="Directional ramp"),1.42,1))))))))))</f>
        <v>1</v>
      </c>
      <c r="Z243" s="11">
        <f>IF(OR('Used data'!W243="Straight",'Used data'!W243="Irrelevant",'Used data'!X243="Irrelevant",'Used data'!Y243="Irrelevant"),1,1+1.545*1000/32.2*((('Used data'!Y243*3268/3600)/('Used data'!W243/0.306))^2)*('Used data'!X243/1000)/G243)</f>
        <v>1</v>
      </c>
      <c r="AA243" s="11">
        <f>IF(OR('Used data'!W243="Straight",'Used data'!W243="Irrelevant",'Used data'!X243="Irrelevant",'Used data'!Y243="Irrelevant"),1,1+1.961*1000/32.2*((('Used data'!Y243*3268/3600)/('Used data'!W243/0.306))^2)*('Used data'!X243/1000)/G243)</f>
        <v>1</v>
      </c>
      <c r="AB243" s="11">
        <f>IF(OR('Used data'!Z243="Straight",'Used data'!Z243="Irrelevant",'Used data'!AA243="Irrelevant",'Used data'!AB243="Irrelevant"),1,1+1.545*1000/32.2*((('Used data'!AB243*3268/3600)/('Used data'!Z243/0.306))^2)*('Used data'!AA243/1000)/G243)</f>
        <v>1</v>
      </c>
      <c r="AC243" s="11">
        <f>IF(OR('Used data'!Z243="Straight",'Used data'!Z243="Irrelevant",'Used data'!AA243="Irrelevant",'Used data'!AB243="Irrelevant"),1,1+1.961*1000/32.2*((('Used data'!AB243*3268/3600)/('Used data'!Z243/0.306))^2)*('Used data'!AA243/1000)/G243)</f>
        <v>1</v>
      </c>
      <c r="AD243" s="11">
        <f>IF(OR('Used data'!AC243="Irrelevant",'Used data'!AC243="No"),1,IF(AND('Used data'!AC243="Yes",OR('Used data'!Q243&lt;301,'Used data'!S243&lt;301)),1-(0.5*('Used data'!R243+'Used data'!T243)/('Used data'!G243*1000)),IF(AND('Used data'!AC243="Yes",OR('Used data'!Q243&lt;601,'Used data'!S243&lt;601)),1-(0.25*('Used data'!R243+'Used data'!T243)/('Used data'!G243*1000)),1)))</f>
        <v>1</v>
      </c>
      <c r="AE243" s="11">
        <f>IF(OR('Used data'!AC243="Irrelevant",'Used data'!AC243="No"),1,IF(AND('Used data'!AC243="Yes",OR('Used data'!Q243&lt;301,'Used data'!S243&lt;301)),1-(0.4*('Used data'!R243+'Used data'!T243)/('Used data'!G243*1000)),IF(AND('Used data'!AC243="Yes",OR('Used data'!Q243&lt;601,'Used data'!S243&lt;601)),1-(0.2*('Used data'!R243+'Used data'!T243)/('Used data'!G243*1000)),1)))</f>
        <v>1</v>
      </c>
      <c r="AF243" s="11">
        <f>IF('Used data'!AD243="110 kph",0.79,1)</f>
        <v>1</v>
      </c>
      <c r="AG243" s="11">
        <f>IF('Used data'!AD243="110 kph",0.94,1)</f>
        <v>1</v>
      </c>
      <c r="AH243" s="11">
        <f>IF('Used data'!AD243="110 kph",0.66,1)</f>
        <v>1</v>
      </c>
      <c r="AI243" s="11">
        <f>IF('Used data'!AD243="110 kph",0.82,1)</f>
        <v>1</v>
      </c>
      <c r="AJ243" s="11">
        <f>IF(AND('Used data'!AE243="Yes",I243="Entrance merge"),0.65*'Used data'!AF243+1-'Used data'!AF243,1)</f>
        <v>1</v>
      </c>
      <c r="AK243" s="12" t="str">
        <f t="shared" si="21"/>
        <v/>
      </c>
      <c r="AL243" s="12" t="str">
        <f t="shared" si="22"/>
        <v/>
      </c>
      <c r="AM243" s="12" t="str">
        <f t="shared" si="23"/>
        <v/>
      </c>
      <c r="AN243" s="12" t="str">
        <f t="shared" si="24"/>
        <v/>
      </c>
      <c r="AO243" s="12" t="str">
        <f t="shared" si="25"/>
        <v/>
      </c>
      <c r="AP243" s="12" t="str">
        <f t="shared" si="26"/>
        <v/>
      </c>
      <c r="AQ243" s="4" t="str">
        <f t="shared" si="27"/>
        <v/>
      </c>
    </row>
    <row r="244" spans="1:43" x14ac:dyDescent="0.3">
      <c r="A244" s="4" t="str">
        <f>IF('Input data'!A259="","",'Input data'!A259)</f>
        <v/>
      </c>
      <c r="B244" s="4" t="str">
        <f>IF('Input data'!B259="","",'Input data'!B259)</f>
        <v/>
      </c>
      <c r="C244" s="4" t="str">
        <f>IF('Input data'!C259="","",'Input data'!C259)</f>
        <v/>
      </c>
      <c r="D244" s="4" t="str">
        <f>IF('Input data'!D259="","",'Input data'!D259)</f>
        <v/>
      </c>
      <c r="E244" s="4" t="str">
        <f>IF('Input data'!E259="","",'Input data'!E259)</f>
        <v/>
      </c>
      <c r="F244" s="4" t="str">
        <f>IF('Input data'!F259="","",'Input data'!F259)</f>
        <v/>
      </c>
      <c r="G244" s="4">
        <f>IF('Input data'!G259="","",'Input data'!G259)</f>
        <v>0</v>
      </c>
      <c r="H244" s="4" t="str">
        <f>IF('Input data'!H259&gt;0.5,'Input data'!H259,"")</f>
        <v/>
      </c>
      <c r="I244" s="4" t="str">
        <f>IF('Input data'!I259="","",'Input data'!I259)</f>
        <v/>
      </c>
      <c r="J244" s="11">
        <f>IF('Used data'!J244="Irrelevant",1,IF('Used data'!J244&gt;3,1.2,1))</f>
        <v>1</v>
      </c>
      <c r="K244" s="11">
        <f>IF('Used data'!K244="Irrelevant",1,IF(AND(OR(I244="Motorway link",I244="Exit diverge",I244="Entrance merge"),'Used data'!K244&lt;3.5),1+(3.5-'Used data'!K244)*0.12,IF(AND(OR(I244="Exit ramp",I244="Entrance ramp"),'Used data'!K244&lt;3.5),1+(3.5-'Used data'!K244)*0.16,1)))</f>
        <v>1</v>
      </c>
      <c r="L244" s="11">
        <f>IF('Used data'!L244="Irrelevant",1,IF(AND('Used data'!L244="Yes",'Used data'!J244=2),0.6*'Used data'!M244+(1-'Used data'!M244),IF(AND('Used data'!L244="Yes",'Used data'!J244=3),0.7*'Used data'!M244+(1-'Used data'!M244),IF(AND('Used data'!L244="Yes",'Used data'!J244=4),0.76*'Used data'!M244+(1-'Used data'!M244),IF(AND('Used data'!L244="Yes",'Used data'!J244&gt;4.99999999),0.8*'Used data'!M244+(1-'Used data'!M244),1)))))</f>
        <v>1</v>
      </c>
      <c r="M244" s="11">
        <f>IF('Used data'!L244="Irrelevant",1,IF(AND('Used data'!L244="Yes",'Used data'!J244=2),0.8*'Used data'!M244+(1-'Used data'!M244),IF(AND('Used data'!L244="Yes",'Used data'!J244=3),0.85*'Used data'!M244+(1-'Used data'!M244),IF(AND('Used data'!L244="Yes",'Used data'!J244=4),0.88*'Used data'!M244+(1-'Used data'!M244),IF(AND('Used data'!L244="Yes",'Used data'!J244&gt;4.99999999),0.9*'Used data'!M244+(1-'Used data'!M244),1)))))</f>
        <v>1</v>
      </c>
      <c r="N244" s="11">
        <f>IF('Used data'!N244="Irrelevant",1,IF(AND(OR(I244="Motorway link",I244="Exit diverge",I244="Entrance merge"),'Used data'!N244&lt;3),1+(3-'Used data'!N244)*0.09333333,1))</f>
        <v>1</v>
      </c>
      <c r="O244" s="11">
        <f>IF('Used data'!N244="Irrelevant",1,IF(AND(OR(I244="Motorway link",I244="Exit diverge",I244="Entrance merge"),'Used data'!N244&lt;3),1+(3-'Used data'!N244)*0.19666667,1))</f>
        <v>1</v>
      </c>
      <c r="P244" s="11">
        <f>IF('Used data'!O244="Irrelevant",1,IF(AND(OR(I244="Motorway link",I244="Exit diverge",I244="Entrance merge"),'Used data'!O244&lt;3.00000001),1+(0.5-'Used data'!O244)*0.04,IF(AND(OR(I244="Exit ramp",I244="Entrance ramp"),'Used data'!O244&lt;3.00000001),1+(0.5-'Used data'!O244)*0.08,IF(OR(I244="Motorway link",I244="Exit diverge",I244="Entrance merge"),0.9,0.8))))</f>
        <v>1</v>
      </c>
      <c r="Q244" s="11">
        <f>IF('Used data'!P244="Irrelevant",1,IF(AND(OR(I244="Motorway link",I244="Exit diverge",I244="Entrance merge"),'Used data'!P244&lt;11.00000001),1+(5-'Used data'!P244)*0.01,0.94))</f>
        <v>1</v>
      </c>
      <c r="R244" s="11">
        <f>IF(OR('Used data'!Q244="Irrelevant",'Used data'!R244="Irrelevant",'Used data'!Q244="Straight"),1,IF(AND(OR(I244="Motorway link",I244="Exit diverge",I244="Entrance merge"),'Used data'!Q244&lt;4000),(EXP(0.1096*1746.5/'Used data'!Q244)/EXP(0.1096*1746.5/4000))*('Used data'!R244/1000)/G244+(G244-'Used data'!R244/1000)/G244,1))</f>
        <v>1</v>
      </c>
      <c r="S244" s="11">
        <f>IF(OR('Used data'!S244="Irrelevant",'Used data'!T244="Irrelevant",'Used data'!S244="Straight"),1,IF(AND(OR(I244="Motorway link",I244="Exit diverge",I244="Entrance merge"),'Used data'!S244&lt;4000),(EXP(0.1096*1746.5/'Used data'!S244)/EXP(0.1096*1746.5/4000))*('Used data'!T244/1000)/G244+(G244-'Used data'!T244/1000)/G244,1))</f>
        <v>1</v>
      </c>
      <c r="T244" s="11">
        <f>IF('Used data'!U244="Irrelevant",1,IF(AND(OR(I244="Motorway link",I244="Exit diverge",I244="Entrance merge",I244="Exit ramp",I244="Entrance ramp"),'Used data'!U244="Yes"),0.95,1))</f>
        <v>1</v>
      </c>
      <c r="U244" s="11">
        <f>IF('Used data'!U244="Irrelevant",1,IF(AND(OR(I244="Motorway link",I244="Exit diverge",I244="Entrance merge",I244="Exit ramp",I244="Entrance ramp"),'Used data'!U244="Yes"),0.96,1))</f>
        <v>1</v>
      </c>
      <c r="V244" s="11">
        <f>IF('Used data'!U244="Irrelevant",1,IF(AND(OR(I244="Motorway link",I244="Exit diverge",I244="Entrance merge",I244="Exit ramp",I244="Entrance ramp"),'Used data'!U244="Yes"),0.79,1))</f>
        <v>1</v>
      </c>
      <c r="W244" s="11">
        <f>IF('Used data'!U244="Irrelevant",1,IF(AND(OR(I244="Motorway link",I244="Exit diverge",I244="Entrance merge",I244="Exit ramp",I244="Entrance ramp"),'Used data'!U244="Yes"),0.94,1))</f>
        <v>1</v>
      </c>
      <c r="X244" s="11">
        <f>IF('Used data'!U244="Irrelevant",1,IF(AND(OR(I244="Motorway link",I244="Exit diverge",I244="Entrance merge",I244="Exit ramp",I244="Entrance ramp"),'Used data'!U244="Yes"),0.97,1))</f>
        <v>1</v>
      </c>
      <c r="Y244" s="11">
        <f>IF(AND(I244="Exit ramp",'Used data'!V244="2-curved diamond ramp"),1.32,IF(AND(I244="Exit ramp",'Used data'!V244="S-shaped ramp"),2.05,IF(AND(I244="Exit ramp",'Used data'!V244="U-shaped ramp"),4.11,IF(AND(I244="Exit ramp",'Used data'!V244="Flyover hook ramp"),5.15,IF(AND(I244="Exit ramp",'Used data'!V244="Directional ramp"),1.07,IF(AND(I244="Entrance ramp",'Used data'!V244="2-curved diamond ramp"),0.93,IF(AND(I244="Entrance ramp",'Used data'!V244="S-shaped ramp"),2.48,IF(AND(I244="Entrance ramp",'Used data'!V244="U-shaped ramp"),4.15,IF(AND(I244="Entrance ramp",'Used data'!V244="Flyover hook ramp"),5.26,IF(AND(I244="Entrance ramp",'Used data'!V244="Directional ramp"),1.42,1))))))))))</f>
        <v>1</v>
      </c>
      <c r="Z244" s="11">
        <f>IF(OR('Used data'!W244="Straight",'Used data'!W244="Irrelevant",'Used data'!X244="Irrelevant",'Used data'!Y244="Irrelevant"),1,1+1.545*1000/32.2*((('Used data'!Y244*3268/3600)/('Used data'!W244/0.306))^2)*('Used data'!X244/1000)/G244)</f>
        <v>1</v>
      </c>
      <c r="AA244" s="11">
        <f>IF(OR('Used data'!W244="Straight",'Used data'!W244="Irrelevant",'Used data'!X244="Irrelevant",'Used data'!Y244="Irrelevant"),1,1+1.961*1000/32.2*((('Used data'!Y244*3268/3600)/('Used data'!W244/0.306))^2)*('Used data'!X244/1000)/G244)</f>
        <v>1</v>
      </c>
      <c r="AB244" s="11">
        <f>IF(OR('Used data'!Z244="Straight",'Used data'!Z244="Irrelevant",'Used data'!AA244="Irrelevant",'Used data'!AB244="Irrelevant"),1,1+1.545*1000/32.2*((('Used data'!AB244*3268/3600)/('Used data'!Z244/0.306))^2)*('Used data'!AA244/1000)/G244)</f>
        <v>1</v>
      </c>
      <c r="AC244" s="11">
        <f>IF(OR('Used data'!Z244="Straight",'Used data'!Z244="Irrelevant",'Used data'!AA244="Irrelevant",'Used data'!AB244="Irrelevant"),1,1+1.961*1000/32.2*((('Used data'!AB244*3268/3600)/('Used data'!Z244/0.306))^2)*('Used data'!AA244/1000)/G244)</f>
        <v>1</v>
      </c>
      <c r="AD244" s="11">
        <f>IF(OR('Used data'!AC244="Irrelevant",'Used data'!AC244="No"),1,IF(AND('Used data'!AC244="Yes",OR('Used data'!Q244&lt;301,'Used data'!S244&lt;301)),1-(0.5*('Used data'!R244+'Used data'!T244)/('Used data'!G244*1000)),IF(AND('Used data'!AC244="Yes",OR('Used data'!Q244&lt;601,'Used data'!S244&lt;601)),1-(0.25*('Used data'!R244+'Used data'!T244)/('Used data'!G244*1000)),1)))</f>
        <v>1</v>
      </c>
      <c r="AE244" s="11">
        <f>IF(OR('Used data'!AC244="Irrelevant",'Used data'!AC244="No"),1,IF(AND('Used data'!AC244="Yes",OR('Used data'!Q244&lt;301,'Used data'!S244&lt;301)),1-(0.4*('Used data'!R244+'Used data'!T244)/('Used data'!G244*1000)),IF(AND('Used data'!AC244="Yes",OR('Used data'!Q244&lt;601,'Used data'!S244&lt;601)),1-(0.2*('Used data'!R244+'Used data'!T244)/('Used data'!G244*1000)),1)))</f>
        <v>1</v>
      </c>
      <c r="AF244" s="11">
        <f>IF('Used data'!AD244="110 kph",0.79,1)</f>
        <v>1</v>
      </c>
      <c r="AG244" s="11">
        <f>IF('Used data'!AD244="110 kph",0.94,1)</f>
        <v>1</v>
      </c>
      <c r="AH244" s="11">
        <f>IF('Used data'!AD244="110 kph",0.66,1)</f>
        <v>1</v>
      </c>
      <c r="AI244" s="11">
        <f>IF('Used data'!AD244="110 kph",0.82,1)</f>
        <v>1</v>
      </c>
      <c r="AJ244" s="11">
        <f>IF(AND('Used data'!AE244="Yes",I244="Entrance merge"),0.65*'Used data'!AF244+1-'Used data'!AF244,1)</f>
        <v>1</v>
      </c>
      <c r="AK244" s="12" t="str">
        <f t="shared" si="21"/>
        <v/>
      </c>
      <c r="AL244" s="12" t="str">
        <f t="shared" si="22"/>
        <v/>
      </c>
      <c r="AM244" s="12" t="str">
        <f t="shared" si="23"/>
        <v/>
      </c>
      <c r="AN244" s="12" t="str">
        <f t="shared" si="24"/>
        <v/>
      </c>
      <c r="AO244" s="12" t="str">
        <f t="shared" si="25"/>
        <v/>
      </c>
      <c r="AP244" s="12" t="str">
        <f t="shared" si="26"/>
        <v/>
      </c>
      <c r="AQ244" s="4" t="str">
        <f t="shared" si="27"/>
        <v/>
      </c>
    </row>
    <row r="245" spans="1:43" x14ac:dyDescent="0.3">
      <c r="A245" s="4" t="str">
        <f>IF('Input data'!A260="","",'Input data'!A260)</f>
        <v/>
      </c>
      <c r="B245" s="4" t="str">
        <f>IF('Input data'!B260="","",'Input data'!B260)</f>
        <v/>
      </c>
      <c r="C245" s="4" t="str">
        <f>IF('Input data'!C260="","",'Input data'!C260)</f>
        <v/>
      </c>
      <c r="D245" s="4" t="str">
        <f>IF('Input data'!D260="","",'Input data'!D260)</f>
        <v/>
      </c>
      <c r="E245" s="4" t="str">
        <f>IF('Input data'!E260="","",'Input data'!E260)</f>
        <v/>
      </c>
      <c r="F245" s="4" t="str">
        <f>IF('Input data'!F260="","",'Input data'!F260)</f>
        <v/>
      </c>
      <c r="G245" s="4">
        <f>IF('Input data'!G260="","",'Input data'!G260)</f>
        <v>0</v>
      </c>
      <c r="H245" s="4" t="str">
        <f>IF('Input data'!H260&gt;0.5,'Input data'!H260,"")</f>
        <v/>
      </c>
      <c r="I245" s="4" t="str">
        <f>IF('Input data'!I260="","",'Input data'!I260)</f>
        <v/>
      </c>
      <c r="J245" s="11">
        <f>IF('Used data'!J245="Irrelevant",1,IF('Used data'!J245&gt;3,1.2,1))</f>
        <v>1</v>
      </c>
      <c r="K245" s="11">
        <f>IF('Used data'!K245="Irrelevant",1,IF(AND(OR(I245="Motorway link",I245="Exit diverge",I245="Entrance merge"),'Used data'!K245&lt;3.5),1+(3.5-'Used data'!K245)*0.12,IF(AND(OR(I245="Exit ramp",I245="Entrance ramp"),'Used data'!K245&lt;3.5),1+(3.5-'Used data'!K245)*0.16,1)))</f>
        <v>1</v>
      </c>
      <c r="L245" s="11">
        <f>IF('Used data'!L245="Irrelevant",1,IF(AND('Used data'!L245="Yes",'Used data'!J245=2),0.6*'Used data'!M245+(1-'Used data'!M245),IF(AND('Used data'!L245="Yes",'Used data'!J245=3),0.7*'Used data'!M245+(1-'Used data'!M245),IF(AND('Used data'!L245="Yes",'Used data'!J245=4),0.76*'Used data'!M245+(1-'Used data'!M245),IF(AND('Used data'!L245="Yes",'Used data'!J245&gt;4.99999999),0.8*'Used data'!M245+(1-'Used data'!M245),1)))))</f>
        <v>1</v>
      </c>
      <c r="M245" s="11">
        <f>IF('Used data'!L245="Irrelevant",1,IF(AND('Used data'!L245="Yes",'Used data'!J245=2),0.8*'Used data'!M245+(1-'Used data'!M245),IF(AND('Used data'!L245="Yes",'Used data'!J245=3),0.85*'Used data'!M245+(1-'Used data'!M245),IF(AND('Used data'!L245="Yes",'Used data'!J245=4),0.88*'Used data'!M245+(1-'Used data'!M245),IF(AND('Used data'!L245="Yes",'Used data'!J245&gt;4.99999999),0.9*'Used data'!M245+(1-'Used data'!M245),1)))))</f>
        <v>1</v>
      </c>
      <c r="N245" s="11">
        <f>IF('Used data'!N245="Irrelevant",1,IF(AND(OR(I245="Motorway link",I245="Exit diverge",I245="Entrance merge"),'Used data'!N245&lt;3),1+(3-'Used data'!N245)*0.09333333,1))</f>
        <v>1</v>
      </c>
      <c r="O245" s="11">
        <f>IF('Used data'!N245="Irrelevant",1,IF(AND(OR(I245="Motorway link",I245="Exit diverge",I245="Entrance merge"),'Used data'!N245&lt;3),1+(3-'Used data'!N245)*0.19666667,1))</f>
        <v>1</v>
      </c>
      <c r="P245" s="11">
        <f>IF('Used data'!O245="Irrelevant",1,IF(AND(OR(I245="Motorway link",I245="Exit diverge",I245="Entrance merge"),'Used data'!O245&lt;3.00000001),1+(0.5-'Used data'!O245)*0.04,IF(AND(OR(I245="Exit ramp",I245="Entrance ramp"),'Used data'!O245&lt;3.00000001),1+(0.5-'Used data'!O245)*0.08,IF(OR(I245="Motorway link",I245="Exit diverge",I245="Entrance merge"),0.9,0.8))))</f>
        <v>1</v>
      </c>
      <c r="Q245" s="11">
        <f>IF('Used data'!P245="Irrelevant",1,IF(AND(OR(I245="Motorway link",I245="Exit diverge",I245="Entrance merge"),'Used data'!P245&lt;11.00000001),1+(5-'Used data'!P245)*0.01,0.94))</f>
        <v>1</v>
      </c>
      <c r="R245" s="11">
        <f>IF(OR('Used data'!Q245="Irrelevant",'Used data'!R245="Irrelevant",'Used data'!Q245="Straight"),1,IF(AND(OR(I245="Motorway link",I245="Exit diverge",I245="Entrance merge"),'Used data'!Q245&lt;4000),(EXP(0.1096*1746.5/'Used data'!Q245)/EXP(0.1096*1746.5/4000))*('Used data'!R245/1000)/G245+(G245-'Used data'!R245/1000)/G245,1))</f>
        <v>1</v>
      </c>
      <c r="S245" s="11">
        <f>IF(OR('Used data'!S245="Irrelevant",'Used data'!T245="Irrelevant",'Used data'!S245="Straight"),1,IF(AND(OR(I245="Motorway link",I245="Exit diverge",I245="Entrance merge"),'Used data'!S245&lt;4000),(EXP(0.1096*1746.5/'Used data'!S245)/EXP(0.1096*1746.5/4000))*('Used data'!T245/1000)/G245+(G245-'Used data'!T245/1000)/G245,1))</f>
        <v>1</v>
      </c>
      <c r="T245" s="11">
        <f>IF('Used data'!U245="Irrelevant",1,IF(AND(OR(I245="Motorway link",I245="Exit diverge",I245="Entrance merge",I245="Exit ramp",I245="Entrance ramp"),'Used data'!U245="Yes"),0.95,1))</f>
        <v>1</v>
      </c>
      <c r="U245" s="11">
        <f>IF('Used data'!U245="Irrelevant",1,IF(AND(OR(I245="Motorway link",I245="Exit diverge",I245="Entrance merge",I245="Exit ramp",I245="Entrance ramp"),'Used data'!U245="Yes"),0.96,1))</f>
        <v>1</v>
      </c>
      <c r="V245" s="11">
        <f>IF('Used data'!U245="Irrelevant",1,IF(AND(OR(I245="Motorway link",I245="Exit diverge",I245="Entrance merge",I245="Exit ramp",I245="Entrance ramp"),'Used data'!U245="Yes"),0.79,1))</f>
        <v>1</v>
      </c>
      <c r="W245" s="11">
        <f>IF('Used data'!U245="Irrelevant",1,IF(AND(OR(I245="Motorway link",I245="Exit diverge",I245="Entrance merge",I245="Exit ramp",I245="Entrance ramp"),'Used data'!U245="Yes"),0.94,1))</f>
        <v>1</v>
      </c>
      <c r="X245" s="11">
        <f>IF('Used data'!U245="Irrelevant",1,IF(AND(OR(I245="Motorway link",I245="Exit diverge",I245="Entrance merge",I245="Exit ramp",I245="Entrance ramp"),'Used data'!U245="Yes"),0.97,1))</f>
        <v>1</v>
      </c>
      <c r="Y245" s="11">
        <f>IF(AND(I245="Exit ramp",'Used data'!V245="2-curved diamond ramp"),1.32,IF(AND(I245="Exit ramp",'Used data'!V245="S-shaped ramp"),2.05,IF(AND(I245="Exit ramp",'Used data'!V245="U-shaped ramp"),4.11,IF(AND(I245="Exit ramp",'Used data'!V245="Flyover hook ramp"),5.15,IF(AND(I245="Exit ramp",'Used data'!V245="Directional ramp"),1.07,IF(AND(I245="Entrance ramp",'Used data'!V245="2-curved diamond ramp"),0.93,IF(AND(I245="Entrance ramp",'Used data'!V245="S-shaped ramp"),2.48,IF(AND(I245="Entrance ramp",'Used data'!V245="U-shaped ramp"),4.15,IF(AND(I245="Entrance ramp",'Used data'!V245="Flyover hook ramp"),5.26,IF(AND(I245="Entrance ramp",'Used data'!V245="Directional ramp"),1.42,1))))))))))</f>
        <v>1</v>
      </c>
      <c r="Z245" s="11">
        <f>IF(OR('Used data'!W245="Straight",'Used data'!W245="Irrelevant",'Used data'!X245="Irrelevant",'Used data'!Y245="Irrelevant"),1,1+1.545*1000/32.2*((('Used data'!Y245*3268/3600)/('Used data'!W245/0.306))^2)*('Used data'!X245/1000)/G245)</f>
        <v>1</v>
      </c>
      <c r="AA245" s="11">
        <f>IF(OR('Used data'!W245="Straight",'Used data'!W245="Irrelevant",'Used data'!X245="Irrelevant",'Used data'!Y245="Irrelevant"),1,1+1.961*1000/32.2*((('Used data'!Y245*3268/3600)/('Used data'!W245/0.306))^2)*('Used data'!X245/1000)/G245)</f>
        <v>1</v>
      </c>
      <c r="AB245" s="11">
        <f>IF(OR('Used data'!Z245="Straight",'Used data'!Z245="Irrelevant",'Used data'!AA245="Irrelevant",'Used data'!AB245="Irrelevant"),1,1+1.545*1000/32.2*((('Used data'!AB245*3268/3600)/('Used data'!Z245/0.306))^2)*('Used data'!AA245/1000)/G245)</f>
        <v>1</v>
      </c>
      <c r="AC245" s="11">
        <f>IF(OR('Used data'!Z245="Straight",'Used data'!Z245="Irrelevant",'Used data'!AA245="Irrelevant",'Used data'!AB245="Irrelevant"),1,1+1.961*1000/32.2*((('Used data'!AB245*3268/3600)/('Used data'!Z245/0.306))^2)*('Used data'!AA245/1000)/G245)</f>
        <v>1</v>
      </c>
      <c r="AD245" s="11">
        <f>IF(OR('Used data'!AC245="Irrelevant",'Used data'!AC245="No"),1,IF(AND('Used data'!AC245="Yes",OR('Used data'!Q245&lt;301,'Used data'!S245&lt;301)),1-(0.5*('Used data'!R245+'Used data'!T245)/('Used data'!G245*1000)),IF(AND('Used data'!AC245="Yes",OR('Used data'!Q245&lt;601,'Used data'!S245&lt;601)),1-(0.25*('Used data'!R245+'Used data'!T245)/('Used data'!G245*1000)),1)))</f>
        <v>1</v>
      </c>
      <c r="AE245" s="11">
        <f>IF(OR('Used data'!AC245="Irrelevant",'Used data'!AC245="No"),1,IF(AND('Used data'!AC245="Yes",OR('Used data'!Q245&lt;301,'Used data'!S245&lt;301)),1-(0.4*('Used data'!R245+'Used data'!T245)/('Used data'!G245*1000)),IF(AND('Used data'!AC245="Yes",OR('Used data'!Q245&lt;601,'Used data'!S245&lt;601)),1-(0.2*('Used data'!R245+'Used data'!T245)/('Used data'!G245*1000)),1)))</f>
        <v>1</v>
      </c>
      <c r="AF245" s="11">
        <f>IF('Used data'!AD245="110 kph",0.79,1)</f>
        <v>1</v>
      </c>
      <c r="AG245" s="11">
        <f>IF('Used data'!AD245="110 kph",0.94,1)</f>
        <v>1</v>
      </c>
      <c r="AH245" s="11">
        <f>IF('Used data'!AD245="110 kph",0.66,1)</f>
        <v>1</v>
      </c>
      <c r="AI245" s="11">
        <f>IF('Used data'!AD245="110 kph",0.82,1)</f>
        <v>1</v>
      </c>
      <c r="AJ245" s="11">
        <f>IF(AND('Used data'!AE245="Yes",I245="Entrance merge"),0.65*'Used data'!AF245+1-'Used data'!AF245,1)</f>
        <v>1</v>
      </c>
      <c r="AK245" s="12" t="str">
        <f t="shared" si="21"/>
        <v/>
      </c>
      <c r="AL245" s="12" t="str">
        <f t="shared" si="22"/>
        <v/>
      </c>
      <c r="AM245" s="12" t="str">
        <f t="shared" si="23"/>
        <v/>
      </c>
      <c r="AN245" s="12" t="str">
        <f t="shared" si="24"/>
        <v/>
      </c>
      <c r="AO245" s="12" t="str">
        <f t="shared" si="25"/>
        <v/>
      </c>
      <c r="AP245" s="12" t="str">
        <f t="shared" si="26"/>
        <v/>
      </c>
      <c r="AQ245" s="4" t="str">
        <f t="shared" si="27"/>
        <v/>
      </c>
    </row>
    <row r="246" spans="1:43" x14ac:dyDescent="0.3">
      <c r="A246" s="4" t="str">
        <f>IF('Input data'!A261="","",'Input data'!A261)</f>
        <v/>
      </c>
      <c r="B246" s="4" t="str">
        <f>IF('Input data'!B261="","",'Input data'!B261)</f>
        <v/>
      </c>
      <c r="C246" s="4" t="str">
        <f>IF('Input data'!C261="","",'Input data'!C261)</f>
        <v/>
      </c>
      <c r="D246" s="4" t="str">
        <f>IF('Input data'!D261="","",'Input data'!D261)</f>
        <v/>
      </c>
      <c r="E246" s="4" t="str">
        <f>IF('Input data'!E261="","",'Input data'!E261)</f>
        <v/>
      </c>
      <c r="F246" s="4" t="str">
        <f>IF('Input data'!F261="","",'Input data'!F261)</f>
        <v/>
      </c>
      <c r="G246" s="4">
        <f>IF('Input data'!G261="","",'Input data'!G261)</f>
        <v>0</v>
      </c>
      <c r="H246" s="4" t="str">
        <f>IF('Input data'!H261&gt;0.5,'Input data'!H261,"")</f>
        <v/>
      </c>
      <c r="I246" s="4" t="str">
        <f>IF('Input data'!I261="","",'Input data'!I261)</f>
        <v/>
      </c>
      <c r="J246" s="11">
        <f>IF('Used data'!J246="Irrelevant",1,IF('Used data'!J246&gt;3,1.2,1))</f>
        <v>1</v>
      </c>
      <c r="K246" s="11">
        <f>IF('Used data'!K246="Irrelevant",1,IF(AND(OR(I246="Motorway link",I246="Exit diverge",I246="Entrance merge"),'Used data'!K246&lt;3.5),1+(3.5-'Used data'!K246)*0.12,IF(AND(OR(I246="Exit ramp",I246="Entrance ramp"),'Used data'!K246&lt;3.5),1+(3.5-'Used data'!K246)*0.16,1)))</f>
        <v>1</v>
      </c>
      <c r="L246" s="11">
        <f>IF('Used data'!L246="Irrelevant",1,IF(AND('Used data'!L246="Yes",'Used data'!J246=2),0.6*'Used data'!M246+(1-'Used data'!M246),IF(AND('Used data'!L246="Yes",'Used data'!J246=3),0.7*'Used data'!M246+(1-'Used data'!M246),IF(AND('Used data'!L246="Yes",'Used data'!J246=4),0.76*'Used data'!M246+(1-'Used data'!M246),IF(AND('Used data'!L246="Yes",'Used data'!J246&gt;4.99999999),0.8*'Used data'!M246+(1-'Used data'!M246),1)))))</f>
        <v>1</v>
      </c>
      <c r="M246" s="11">
        <f>IF('Used data'!L246="Irrelevant",1,IF(AND('Used data'!L246="Yes",'Used data'!J246=2),0.8*'Used data'!M246+(1-'Used data'!M246),IF(AND('Used data'!L246="Yes",'Used data'!J246=3),0.85*'Used data'!M246+(1-'Used data'!M246),IF(AND('Used data'!L246="Yes",'Used data'!J246=4),0.88*'Used data'!M246+(1-'Used data'!M246),IF(AND('Used data'!L246="Yes",'Used data'!J246&gt;4.99999999),0.9*'Used data'!M246+(1-'Used data'!M246),1)))))</f>
        <v>1</v>
      </c>
      <c r="N246" s="11">
        <f>IF('Used data'!N246="Irrelevant",1,IF(AND(OR(I246="Motorway link",I246="Exit diverge",I246="Entrance merge"),'Used data'!N246&lt;3),1+(3-'Used data'!N246)*0.09333333,1))</f>
        <v>1</v>
      </c>
      <c r="O246" s="11">
        <f>IF('Used data'!N246="Irrelevant",1,IF(AND(OR(I246="Motorway link",I246="Exit diverge",I246="Entrance merge"),'Used data'!N246&lt;3),1+(3-'Used data'!N246)*0.19666667,1))</f>
        <v>1</v>
      </c>
      <c r="P246" s="11">
        <f>IF('Used data'!O246="Irrelevant",1,IF(AND(OR(I246="Motorway link",I246="Exit diverge",I246="Entrance merge"),'Used data'!O246&lt;3.00000001),1+(0.5-'Used data'!O246)*0.04,IF(AND(OR(I246="Exit ramp",I246="Entrance ramp"),'Used data'!O246&lt;3.00000001),1+(0.5-'Used data'!O246)*0.08,IF(OR(I246="Motorway link",I246="Exit diverge",I246="Entrance merge"),0.9,0.8))))</f>
        <v>1</v>
      </c>
      <c r="Q246" s="11">
        <f>IF('Used data'!P246="Irrelevant",1,IF(AND(OR(I246="Motorway link",I246="Exit diverge",I246="Entrance merge"),'Used data'!P246&lt;11.00000001),1+(5-'Used data'!P246)*0.01,0.94))</f>
        <v>1</v>
      </c>
      <c r="R246" s="11">
        <f>IF(OR('Used data'!Q246="Irrelevant",'Used data'!R246="Irrelevant",'Used data'!Q246="Straight"),1,IF(AND(OR(I246="Motorway link",I246="Exit diverge",I246="Entrance merge"),'Used data'!Q246&lt;4000),(EXP(0.1096*1746.5/'Used data'!Q246)/EXP(0.1096*1746.5/4000))*('Used data'!R246/1000)/G246+(G246-'Used data'!R246/1000)/G246,1))</f>
        <v>1</v>
      </c>
      <c r="S246" s="11">
        <f>IF(OR('Used data'!S246="Irrelevant",'Used data'!T246="Irrelevant",'Used data'!S246="Straight"),1,IF(AND(OR(I246="Motorway link",I246="Exit diverge",I246="Entrance merge"),'Used data'!S246&lt;4000),(EXP(0.1096*1746.5/'Used data'!S246)/EXP(0.1096*1746.5/4000))*('Used data'!T246/1000)/G246+(G246-'Used data'!T246/1000)/G246,1))</f>
        <v>1</v>
      </c>
      <c r="T246" s="11">
        <f>IF('Used data'!U246="Irrelevant",1,IF(AND(OR(I246="Motorway link",I246="Exit diverge",I246="Entrance merge",I246="Exit ramp",I246="Entrance ramp"),'Used data'!U246="Yes"),0.95,1))</f>
        <v>1</v>
      </c>
      <c r="U246" s="11">
        <f>IF('Used data'!U246="Irrelevant",1,IF(AND(OR(I246="Motorway link",I246="Exit diverge",I246="Entrance merge",I246="Exit ramp",I246="Entrance ramp"),'Used data'!U246="Yes"),0.96,1))</f>
        <v>1</v>
      </c>
      <c r="V246" s="11">
        <f>IF('Used data'!U246="Irrelevant",1,IF(AND(OR(I246="Motorway link",I246="Exit diverge",I246="Entrance merge",I246="Exit ramp",I246="Entrance ramp"),'Used data'!U246="Yes"),0.79,1))</f>
        <v>1</v>
      </c>
      <c r="W246" s="11">
        <f>IF('Used data'!U246="Irrelevant",1,IF(AND(OR(I246="Motorway link",I246="Exit diverge",I246="Entrance merge",I246="Exit ramp",I246="Entrance ramp"),'Used data'!U246="Yes"),0.94,1))</f>
        <v>1</v>
      </c>
      <c r="X246" s="11">
        <f>IF('Used data'!U246="Irrelevant",1,IF(AND(OR(I246="Motorway link",I246="Exit diverge",I246="Entrance merge",I246="Exit ramp",I246="Entrance ramp"),'Used data'!U246="Yes"),0.97,1))</f>
        <v>1</v>
      </c>
      <c r="Y246" s="11">
        <f>IF(AND(I246="Exit ramp",'Used data'!V246="2-curved diamond ramp"),1.32,IF(AND(I246="Exit ramp",'Used data'!V246="S-shaped ramp"),2.05,IF(AND(I246="Exit ramp",'Used data'!V246="U-shaped ramp"),4.11,IF(AND(I246="Exit ramp",'Used data'!V246="Flyover hook ramp"),5.15,IF(AND(I246="Exit ramp",'Used data'!V246="Directional ramp"),1.07,IF(AND(I246="Entrance ramp",'Used data'!V246="2-curved diamond ramp"),0.93,IF(AND(I246="Entrance ramp",'Used data'!V246="S-shaped ramp"),2.48,IF(AND(I246="Entrance ramp",'Used data'!V246="U-shaped ramp"),4.15,IF(AND(I246="Entrance ramp",'Used data'!V246="Flyover hook ramp"),5.26,IF(AND(I246="Entrance ramp",'Used data'!V246="Directional ramp"),1.42,1))))))))))</f>
        <v>1</v>
      </c>
      <c r="Z246" s="11">
        <f>IF(OR('Used data'!W246="Straight",'Used data'!W246="Irrelevant",'Used data'!X246="Irrelevant",'Used data'!Y246="Irrelevant"),1,1+1.545*1000/32.2*((('Used data'!Y246*3268/3600)/('Used data'!W246/0.306))^2)*('Used data'!X246/1000)/G246)</f>
        <v>1</v>
      </c>
      <c r="AA246" s="11">
        <f>IF(OR('Used data'!W246="Straight",'Used data'!W246="Irrelevant",'Used data'!X246="Irrelevant",'Used data'!Y246="Irrelevant"),1,1+1.961*1000/32.2*((('Used data'!Y246*3268/3600)/('Used data'!W246/0.306))^2)*('Used data'!X246/1000)/G246)</f>
        <v>1</v>
      </c>
      <c r="AB246" s="11">
        <f>IF(OR('Used data'!Z246="Straight",'Used data'!Z246="Irrelevant",'Used data'!AA246="Irrelevant",'Used data'!AB246="Irrelevant"),1,1+1.545*1000/32.2*((('Used data'!AB246*3268/3600)/('Used data'!Z246/0.306))^2)*('Used data'!AA246/1000)/G246)</f>
        <v>1</v>
      </c>
      <c r="AC246" s="11">
        <f>IF(OR('Used data'!Z246="Straight",'Used data'!Z246="Irrelevant",'Used data'!AA246="Irrelevant",'Used data'!AB246="Irrelevant"),1,1+1.961*1000/32.2*((('Used data'!AB246*3268/3600)/('Used data'!Z246/0.306))^2)*('Used data'!AA246/1000)/G246)</f>
        <v>1</v>
      </c>
      <c r="AD246" s="11">
        <f>IF(OR('Used data'!AC246="Irrelevant",'Used data'!AC246="No"),1,IF(AND('Used data'!AC246="Yes",OR('Used data'!Q246&lt;301,'Used data'!S246&lt;301)),1-(0.5*('Used data'!R246+'Used data'!T246)/('Used data'!G246*1000)),IF(AND('Used data'!AC246="Yes",OR('Used data'!Q246&lt;601,'Used data'!S246&lt;601)),1-(0.25*('Used data'!R246+'Used data'!T246)/('Used data'!G246*1000)),1)))</f>
        <v>1</v>
      </c>
      <c r="AE246" s="11">
        <f>IF(OR('Used data'!AC246="Irrelevant",'Used data'!AC246="No"),1,IF(AND('Used data'!AC246="Yes",OR('Used data'!Q246&lt;301,'Used data'!S246&lt;301)),1-(0.4*('Used data'!R246+'Used data'!T246)/('Used data'!G246*1000)),IF(AND('Used data'!AC246="Yes",OR('Used data'!Q246&lt;601,'Used data'!S246&lt;601)),1-(0.2*('Used data'!R246+'Used data'!T246)/('Used data'!G246*1000)),1)))</f>
        <v>1</v>
      </c>
      <c r="AF246" s="11">
        <f>IF('Used data'!AD246="110 kph",0.79,1)</f>
        <v>1</v>
      </c>
      <c r="AG246" s="11">
        <f>IF('Used data'!AD246="110 kph",0.94,1)</f>
        <v>1</v>
      </c>
      <c r="AH246" s="11">
        <f>IF('Used data'!AD246="110 kph",0.66,1)</f>
        <v>1</v>
      </c>
      <c r="AI246" s="11">
        <f>IF('Used data'!AD246="110 kph",0.82,1)</f>
        <v>1</v>
      </c>
      <c r="AJ246" s="11">
        <f>IF(AND('Used data'!AE246="Yes",I246="Entrance merge"),0.65*'Used data'!AF246+1-'Used data'!AF246,1)</f>
        <v>1</v>
      </c>
      <c r="AK246" s="12" t="str">
        <f t="shared" si="21"/>
        <v/>
      </c>
      <c r="AL246" s="12" t="str">
        <f t="shared" si="22"/>
        <v/>
      </c>
      <c r="AM246" s="12" t="str">
        <f t="shared" si="23"/>
        <v/>
      </c>
      <c r="AN246" s="12" t="str">
        <f t="shared" si="24"/>
        <v/>
      </c>
      <c r="AO246" s="12" t="str">
        <f t="shared" si="25"/>
        <v/>
      </c>
      <c r="AP246" s="12" t="str">
        <f t="shared" si="26"/>
        <v/>
      </c>
      <c r="AQ246" s="4" t="str">
        <f t="shared" si="27"/>
        <v/>
      </c>
    </row>
    <row r="247" spans="1:43" x14ac:dyDescent="0.3">
      <c r="A247" s="4" t="str">
        <f>IF('Input data'!A262="","",'Input data'!A262)</f>
        <v/>
      </c>
      <c r="B247" s="4" t="str">
        <f>IF('Input data'!B262="","",'Input data'!B262)</f>
        <v/>
      </c>
      <c r="C247" s="4" t="str">
        <f>IF('Input data'!C262="","",'Input data'!C262)</f>
        <v/>
      </c>
      <c r="D247" s="4" t="str">
        <f>IF('Input data'!D262="","",'Input data'!D262)</f>
        <v/>
      </c>
      <c r="E247" s="4" t="str">
        <f>IF('Input data'!E262="","",'Input data'!E262)</f>
        <v/>
      </c>
      <c r="F247" s="4" t="str">
        <f>IF('Input data'!F262="","",'Input data'!F262)</f>
        <v/>
      </c>
      <c r="G247" s="4">
        <f>IF('Input data'!G262="","",'Input data'!G262)</f>
        <v>0</v>
      </c>
      <c r="H247" s="4" t="str">
        <f>IF('Input data'!H262&gt;0.5,'Input data'!H262,"")</f>
        <v/>
      </c>
      <c r="I247" s="4" t="str">
        <f>IF('Input data'!I262="","",'Input data'!I262)</f>
        <v/>
      </c>
      <c r="J247" s="11">
        <f>IF('Used data'!J247="Irrelevant",1,IF('Used data'!J247&gt;3,1.2,1))</f>
        <v>1</v>
      </c>
      <c r="K247" s="11">
        <f>IF('Used data'!K247="Irrelevant",1,IF(AND(OR(I247="Motorway link",I247="Exit diverge",I247="Entrance merge"),'Used data'!K247&lt;3.5),1+(3.5-'Used data'!K247)*0.12,IF(AND(OR(I247="Exit ramp",I247="Entrance ramp"),'Used data'!K247&lt;3.5),1+(3.5-'Used data'!K247)*0.16,1)))</f>
        <v>1</v>
      </c>
      <c r="L247" s="11">
        <f>IF('Used data'!L247="Irrelevant",1,IF(AND('Used data'!L247="Yes",'Used data'!J247=2),0.6*'Used data'!M247+(1-'Used data'!M247),IF(AND('Used data'!L247="Yes",'Used data'!J247=3),0.7*'Used data'!M247+(1-'Used data'!M247),IF(AND('Used data'!L247="Yes",'Used data'!J247=4),0.76*'Used data'!M247+(1-'Used data'!M247),IF(AND('Used data'!L247="Yes",'Used data'!J247&gt;4.99999999),0.8*'Used data'!M247+(1-'Used data'!M247),1)))))</f>
        <v>1</v>
      </c>
      <c r="M247" s="11">
        <f>IF('Used data'!L247="Irrelevant",1,IF(AND('Used data'!L247="Yes",'Used data'!J247=2),0.8*'Used data'!M247+(1-'Used data'!M247),IF(AND('Used data'!L247="Yes",'Used data'!J247=3),0.85*'Used data'!M247+(1-'Used data'!M247),IF(AND('Used data'!L247="Yes",'Used data'!J247=4),0.88*'Used data'!M247+(1-'Used data'!M247),IF(AND('Used data'!L247="Yes",'Used data'!J247&gt;4.99999999),0.9*'Used data'!M247+(1-'Used data'!M247),1)))))</f>
        <v>1</v>
      </c>
      <c r="N247" s="11">
        <f>IF('Used data'!N247="Irrelevant",1,IF(AND(OR(I247="Motorway link",I247="Exit diverge",I247="Entrance merge"),'Used data'!N247&lt;3),1+(3-'Used data'!N247)*0.09333333,1))</f>
        <v>1</v>
      </c>
      <c r="O247" s="11">
        <f>IF('Used data'!N247="Irrelevant",1,IF(AND(OR(I247="Motorway link",I247="Exit diverge",I247="Entrance merge"),'Used data'!N247&lt;3),1+(3-'Used data'!N247)*0.19666667,1))</f>
        <v>1</v>
      </c>
      <c r="P247" s="11">
        <f>IF('Used data'!O247="Irrelevant",1,IF(AND(OR(I247="Motorway link",I247="Exit diverge",I247="Entrance merge"),'Used data'!O247&lt;3.00000001),1+(0.5-'Used data'!O247)*0.04,IF(AND(OR(I247="Exit ramp",I247="Entrance ramp"),'Used data'!O247&lt;3.00000001),1+(0.5-'Used data'!O247)*0.08,IF(OR(I247="Motorway link",I247="Exit diverge",I247="Entrance merge"),0.9,0.8))))</f>
        <v>1</v>
      </c>
      <c r="Q247" s="11">
        <f>IF('Used data'!P247="Irrelevant",1,IF(AND(OR(I247="Motorway link",I247="Exit diverge",I247="Entrance merge"),'Used data'!P247&lt;11.00000001),1+(5-'Used data'!P247)*0.01,0.94))</f>
        <v>1</v>
      </c>
      <c r="R247" s="11">
        <f>IF(OR('Used data'!Q247="Irrelevant",'Used data'!R247="Irrelevant",'Used data'!Q247="Straight"),1,IF(AND(OR(I247="Motorway link",I247="Exit diverge",I247="Entrance merge"),'Used data'!Q247&lt;4000),(EXP(0.1096*1746.5/'Used data'!Q247)/EXP(0.1096*1746.5/4000))*('Used data'!R247/1000)/G247+(G247-'Used data'!R247/1000)/G247,1))</f>
        <v>1</v>
      </c>
      <c r="S247" s="11">
        <f>IF(OR('Used data'!S247="Irrelevant",'Used data'!T247="Irrelevant",'Used data'!S247="Straight"),1,IF(AND(OR(I247="Motorway link",I247="Exit diverge",I247="Entrance merge"),'Used data'!S247&lt;4000),(EXP(0.1096*1746.5/'Used data'!S247)/EXP(0.1096*1746.5/4000))*('Used data'!T247/1000)/G247+(G247-'Used data'!T247/1000)/G247,1))</f>
        <v>1</v>
      </c>
      <c r="T247" s="11">
        <f>IF('Used data'!U247="Irrelevant",1,IF(AND(OR(I247="Motorway link",I247="Exit diverge",I247="Entrance merge",I247="Exit ramp",I247="Entrance ramp"),'Used data'!U247="Yes"),0.95,1))</f>
        <v>1</v>
      </c>
      <c r="U247" s="11">
        <f>IF('Used data'!U247="Irrelevant",1,IF(AND(OR(I247="Motorway link",I247="Exit diverge",I247="Entrance merge",I247="Exit ramp",I247="Entrance ramp"),'Used data'!U247="Yes"),0.96,1))</f>
        <v>1</v>
      </c>
      <c r="V247" s="11">
        <f>IF('Used data'!U247="Irrelevant",1,IF(AND(OR(I247="Motorway link",I247="Exit diverge",I247="Entrance merge",I247="Exit ramp",I247="Entrance ramp"),'Used data'!U247="Yes"),0.79,1))</f>
        <v>1</v>
      </c>
      <c r="W247" s="11">
        <f>IF('Used data'!U247="Irrelevant",1,IF(AND(OR(I247="Motorway link",I247="Exit diverge",I247="Entrance merge",I247="Exit ramp",I247="Entrance ramp"),'Used data'!U247="Yes"),0.94,1))</f>
        <v>1</v>
      </c>
      <c r="X247" s="11">
        <f>IF('Used data'!U247="Irrelevant",1,IF(AND(OR(I247="Motorway link",I247="Exit diverge",I247="Entrance merge",I247="Exit ramp",I247="Entrance ramp"),'Used data'!U247="Yes"),0.97,1))</f>
        <v>1</v>
      </c>
      <c r="Y247" s="11">
        <f>IF(AND(I247="Exit ramp",'Used data'!V247="2-curved diamond ramp"),1.32,IF(AND(I247="Exit ramp",'Used data'!V247="S-shaped ramp"),2.05,IF(AND(I247="Exit ramp",'Used data'!V247="U-shaped ramp"),4.11,IF(AND(I247="Exit ramp",'Used data'!V247="Flyover hook ramp"),5.15,IF(AND(I247="Exit ramp",'Used data'!V247="Directional ramp"),1.07,IF(AND(I247="Entrance ramp",'Used data'!V247="2-curved diamond ramp"),0.93,IF(AND(I247="Entrance ramp",'Used data'!V247="S-shaped ramp"),2.48,IF(AND(I247="Entrance ramp",'Used data'!V247="U-shaped ramp"),4.15,IF(AND(I247="Entrance ramp",'Used data'!V247="Flyover hook ramp"),5.26,IF(AND(I247="Entrance ramp",'Used data'!V247="Directional ramp"),1.42,1))))))))))</f>
        <v>1</v>
      </c>
      <c r="Z247" s="11">
        <f>IF(OR('Used data'!W247="Straight",'Used data'!W247="Irrelevant",'Used data'!X247="Irrelevant",'Used data'!Y247="Irrelevant"),1,1+1.545*1000/32.2*((('Used data'!Y247*3268/3600)/('Used data'!W247/0.306))^2)*('Used data'!X247/1000)/G247)</f>
        <v>1</v>
      </c>
      <c r="AA247" s="11">
        <f>IF(OR('Used data'!W247="Straight",'Used data'!W247="Irrelevant",'Used data'!X247="Irrelevant",'Used data'!Y247="Irrelevant"),1,1+1.961*1000/32.2*((('Used data'!Y247*3268/3600)/('Used data'!W247/0.306))^2)*('Used data'!X247/1000)/G247)</f>
        <v>1</v>
      </c>
      <c r="AB247" s="11">
        <f>IF(OR('Used data'!Z247="Straight",'Used data'!Z247="Irrelevant",'Used data'!AA247="Irrelevant",'Used data'!AB247="Irrelevant"),1,1+1.545*1000/32.2*((('Used data'!AB247*3268/3600)/('Used data'!Z247/0.306))^2)*('Used data'!AA247/1000)/G247)</f>
        <v>1</v>
      </c>
      <c r="AC247" s="11">
        <f>IF(OR('Used data'!Z247="Straight",'Used data'!Z247="Irrelevant",'Used data'!AA247="Irrelevant",'Used data'!AB247="Irrelevant"),1,1+1.961*1000/32.2*((('Used data'!AB247*3268/3600)/('Used data'!Z247/0.306))^2)*('Used data'!AA247/1000)/G247)</f>
        <v>1</v>
      </c>
      <c r="AD247" s="11">
        <f>IF(OR('Used data'!AC247="Irrelevant",'Used data'!AC247="No"),1,IF(AND('Used data'!AC247="Yes",OR('Used data'!Q247&lt;301,'Used data'!S247&lt;301)),1-(0.5*('Used data'!R247+'Used data'!T247)/('Used data'!G247*1000)),IF(AND('Used data'!AC247="Yes",OR('Used data'!Q247&lt;601,'Used data'!S247&lt;601)),1-(0.25*('Used data'!R247+'Used data'!T247)/('Used data'!G247*1000)),1)))</f>
        <v>1</v>
      </c>
      <c r="AE247" s="11">
        <f>IF(OR('Used data'!AC247="Irrelevant",'Used data'!AC247="No"),1,IF(AND('Used data'!AC247="Yes",OR('Used data'!Q247&lt;301,'Used data'!S247&lt;301)),1-(0.4*('Used data'!R247+'Used data'!T247)/('Used data'!G247*1000)),IF(AND('Used data'!AC247="Yes",OR('Used data'!Q247&lt;601,'Used data'!S247&lt;601)),1-(0.2*('Used data'!R247+'Used data'!T247)/('Used data'!G247*1000)),1)))</f>
        <v>1</v>
      </c>
      <c r="AF247" s="11">
        <f>IF('Used data'!AD247="110 kph",0.79,1)</f>
        <v>1</v>
      </c>
      <c r="AG247" s="11">
        <f>IF('Used data'!AD247="110 kph",0.94,1)</f>
        <v>1</v>
      </c>
      <c r="AH247" s="11">
        <f>IF('Used data'!AD247="110 kph",0.66,1)</f>
        <v>1</v>
      </c>
      <c r="AI247" s="11">
        <f>IF('Used data'!AD247="110 kph",0.82,1)</f>
        <v>1</v>
      </c>
      <c r="AJ247" s="11">
        <f>IF(AND('Used data'!AE247="Yes",I247="Entrance merge"),0.65*'Used data'!AF247+1-'Used data'!AF247,1)</f>
        <v>1</v>
      </c>
      <c r="AK247" s="12" t="str">
        <f t="shared" si="21"/>
        <v/>
      </c>
      <c r="AL247" s="12" t="str">
        <f t="shared" si="22"/>
        <v/>
      </c>
      <c r="AM247" s="12" t="str">
        <f t="shared" si="23"/>
        <v/>
      </c>
      <c r="AN247" s="12" t="str">
        <f t="shared" si="24"/>
        <v/>
      </c>
      <c r="AO247" s="12" t="str">
        <f t="shared" si="25"/>
        <v/>
      </c>
      <c r="AP247" s="12" t="str">
        <f t="shared" si="26"/>
        <v/>
      </c>
      <c r="AQ247" s="4" t="str">
        <f t="shared" si="27"/>
        <v/>
      </c>
    </row>
    <row r="248" spans="1:43" x14ac:dyDescent="0.3">
      <c r="A248" s="4" t="str">
        <f>IF('Input data'!A263="","",'Input data'!A263)</f>
        <v/>
      </c>
      <c r="B248" s="4" t="str">
        <f>IF('Input data'!B263="","",'Input data'!B263)</f>
        <v/>
      </c>
      <c r="C248" s="4" t="str">
        <f>IF('Input data'!C263="","",'Input data'!C263)</f>
        <v/>
      </c>
      <c r="D248" s="4" t="str">
        <f>IF('Input data'!D263="","",'Input data'!D263)</f>
        <v/>
      </c>
      <c r="E248" s="4" t="str">
        <f>IF('Input data'!E263="","",'Input data'!E263)</f>
        <v/>
      </c>
      <c r="F248" s="4" t="str">
        <f>IF('Input data'!F263="","",'Input data'!F263)</f>
        <v/>
      </c>
      <c r="G248" s="4">
        <f>IF('Input data'!G263="","",'Input data'!G263)</f>
        <v>0</v>
      </c>
      <c r="H248" s="4" t="str">
        <f>IF('Input data'!H263&gt;0.5,'Input data'!H263,"")</f>
        <v/>
      </c>
      <c r="I248" s="4" t="str">
        <f>IF('Input data'!I263="","",'Input data'!I263)</f>
        <v/>
      </c>
      <c r="J248" s="11">
        <f>IF('Used data'!J248="Irrelevant",1,IF('Used data'!J248&gt;3,1.2,1))</f>
        <v>1</v>
      </c>
      <c r="K248" s="11">
        <f>IF('Used data'!K248="Irrelevant",1,IF(AND(OR(I248="Motorway link",I248="Exit diverge",I248="Entrance merge"),'Used data'!K248&lt;3.5),1+(3.5-'Used data'!K248)*0.12,IF(AND(OR(I248="Exit ramp",I248="Entrance ramp"),'Used data'!K248&lt;3.5),1+(3.5-'Used data'!K248)*0.16,1)))</f>
        <v>1</v>
      </c>
      <c r="L248" s="11">
        <f>IF('Used data'!L248="Irrelevant",1,IF(AND('Used data'!L248="Yes",'Used data'!J248=2),0.6*'Used data'!M248+(1-'Used data'!M248),IF(AND('Used data'!L248="Yes",'Used data'!J248=3),0.7*'Used data'!M248+(1-'Used data'!M248),IF(AND('Used data'!L248="Yes",'Used data'!J248=4),0.76*'Used data'!M248+(1-'Used data'!M248),IF(AND('Used data'!L248="Yes",'Used data'!J248&gt;4.99999999),0.8*'Used data'!M248+(1-'Used data'!M248),1)))))</f>
        <v>1</v>
      </c>
      <c r="M248" s="11">
        <f>IF('Used data'!L248="Irrelevant",1,IF(AND('Used data'!L248="Yes",'Used data'!J248=2),0.8*'Used data'!M248+(1-'Used data'!M248),IF(AND('Used data'!L248="Yes",'Used data'!J248=3),0.85*'Used data'!M248+(1-'Used data'!M248),IF(AND('Used data'!L248="Yes",'Used data'!J248=4),0.88*'Used data'!M248+(1-'Used data'!M248),IF(AND('Used data'!L248="Yes",'Used data'!J248&gt;4.99999999),0.9*'Used data'!M248+(1-'Used data'!M248),1)))))</f>
        <v>1</v>
      </c>
      <c r="N248" s="11">
        <f>IF('Used data'!N248="Irrelevant",1,IF(AND(OR(I248="Motorway link",I248="Exit diverge",I248="Entrance merge"),'Used data'!N248&lt;3),1+(3-'Used data'!N248)*0.09333333,1))</f>
        <v>1</v>
      </c>
      <c r="O248" s="11">
        <f>IF('Used data'!N248="Irrelevant",1,IF(AND(OR(I248="Motorway link",I248="Exit diverge",I248="Entrance merge"),'Used data'!N248&lt;3),1+(3-'Used data'!N248)*0.19666667,1))</f>
        <v>1</v>
      </c>
      <c r="P248" s="11">
        <f>IF('Used data'!O248="Irrelevant",1,IF(AND(OR(I248="Motorway link",I248="Exit diverge",I248="Entrance merge"),'Used data'!O248&lt;3.00000001),1+(0.5-'Used data'!O248)*0.04,IF(AND(OR(I248="Exit ramp",I248="Entrance ramp"),'Used data'!O248&lt;3.00000001),1+(0.5-'Used data'!O248)*0.08,IF(OR(I248="Motorway link",I248="Exit diverge",I248="Entrance merge"),0.9,0.8))))</f>
        <v>1</v>
      </c>
      <c r="Q248" s="11">
        <f>IF('Used data'!P248="Irrelevant",1,IF(AND(OR(I248="Motorway link",I248="Exit diverge",I248="Entrance merge"),'Used data'!P248&lt;11.00000001),1+(5-'Used data'!P248)*0.01,0.94))</f>
        <v>1</v>
      </c>
      <c r="R248" s="11">
        <f>IF(OR('Used data'!Q248="Irrelevant",'Used data'!R248="Irrelevant",'Used data'!Q248="Straight"),1,IF(AND(OR(I248="Motorway link",I248="Exit diverge",I248="Entrance merge"),'Used data'!Q248&lt;4000),(EXP(0.1096*1746.5/'Used data'!Q248)/EXP(0.1096*1746.5/4000))*('Used data'!R248/1000)/G248+(G248-'Used data'!R248/1000)/G248,1))</f>
        <v>1</v>
      </c>
      <c r="S248" s="11">
        <f>IF(OR('Used data'!S248="Irrelevant",'Used data'!T248="Irrelevant",'Used data'!S248="Straight"),1,IF(AND(OR(I248="Motorway link",I248="Exit diverge",I248="Entrance merge"),'Used data'!S248&lt;4000),(EXP(0.1096*1746.5/'Used data'!S248)/EXP(0.1096*1746.5/4000))*('Used data'!T248/1000)/G248+(G248-'Used data'!T248/1000)/G248,1))</f>
        <v>1</v>
      </c>
      <c r="T248" s="11">
        <f>IF('Used data'!U248="Irrelevant",1,IF(AND(OR(I248="Motorway link",I248="Exit diverge",I248="Entrance merge",I248="Exit ramp",I248="Entrance ramp"),'Used data'!U248="Yes"),0.95,1))</f>
        <v>1</v>
      </c>
      <c r="U248" s="11">
        <f>IF('Used data'!U248="Irrelevant",1,IF(AND(OR(I248="Motorway link",I248="Exit diverge",I248="Entrance merge",I248="Exit ramp",I248="Entrance ramp"),'Used data'!U248="Yes"),0.96,1))</f>
        <v>1</v>
      </c>
      <c r="V248" s="11">
        <f>IF('Used data'!U248="Irrelevant",1,IF(AND(OR(I248="Motorway link",I248="Exit diverge",I248="Entrance merge",I248="Exit ramp",I248="Entrance ramp"),'Used data'!U248="Yes"),0.79,1))</f>
        <v>1</v>
      </c>
      <c r="W248" s="11">
        <f>IF('Used data'!U248="Irrelevant",1,IF(AND(OR(I248="Motorway link",I248="Exit diverge",I248="Entrance merge",I248="Exit ramp",I248="Entrance ramp"),'Used data'!U248="Yes"),0.94,1))</f>
        <v>1</v>
      </c>
      <c r="X248" s="11">
        <f>IF('Used data'!U248="Irrelevant",1,IF(AND(OR(I248="Motorway link",I248="Exit diverge",I248="Entrance merge",I248="Exit ramp",I248="Entrance ramp"),'Used data'!U248="Yes"),0.97,1))</f>
        <v>1</v>
      </c>
      <c r="Y248" s="11">
        <f>IF(AND(I248="Exit ramp",'Used data'!V248="2-curved diamond ramp"),1.32,IF(AND(I248="Exit ramp",'Used data'!V248="S-shaped ramp"),2.05,IF(AND(I248="Exit ramp",'Used data'!V248="U-shaped ramp"),4.11,IF(AND(I248="Exit ramp",'Used data'!V248="Flyover hook ramp"),5.15,IF(AND(I248="Exit ramp",'Used data'!V248="Directional ramp"),1.07,IF(AND(I248="Entrance ramp",'Used data'!V248="2-curved diamond ramp"),0.93,IF(AND(I248="Entrance ramp",'Used data'!V248="S-shaped ramp"),2.48,IF(AND(I248="Entrance ramp",'Used data'!V248="U-shaped ramp"),4.15,IF(AND(I248="Entrance ramp",'Used data'!V248="Flyover hook ramp"),5.26,IF(AND(I248="Entrance ramp",'Used data'!V248="Directional ramp"),1.42,1))))))))))</f>
        <v>1</v>
      </c>
      <c r="Z248" s="11">
        <f>IF(OR('Used data'!W248="Straight",'Used data'!W248="Irrelevant",'Used data'!X248="Irrelevant",'Used data'!Y248="Irrelevant"),1,1+1.545*1000/32.2*((('Used data'!Y248*3268/3600)/('Used data'!W248/0.306))^2)*('Used data'!X248/1000)/G248)</f>
        <v>1</v>
      </c>
      <c r="AA248" s="11">
        <f>IF(OR('Used data'!W248="Straight",'Used data'!W248="Irrelevant",'Used data'!X248="Irrelevant",'Used data'!Y248="Irrelevant"),1,1+1.961*1000/32.2*((('Used data'!Y248*3268/3600)/('Used data'!W248/0.306))^2)*('Used data'!X248/1000)/G248)</f>
        <v>1</v>
      </c>
      <c r="AB248" s="11">
        <f>IF(OR('Used data'!Z248="Straight",'Used data'!Z248="Irrelevant",'Used data'!AA248="Irrelevant",'Used data'!AB248="Irrelevant"),1,1+1.545*1000/32.2*((('Used data'!AB248*3268/3600)/('Used data'!Z248/0.306))^2)*('Used data'!AA248/1000)/G248)</f>
        <v>1</v>
      </c>
      <c r="AC248" s="11">
        <f>IF(OR('Used data'!Z248="Straight",'Used data'!Z248="Irrelevant",'Used data'!AA248="Irrelevant",'Used data'!AB248="Irrelevant"),1,1+1.961*1000/32.2*((('Used data'!AB248*3268/3600)/('Used data'!Z248/0.306))^2)*('Used data'!AA248/1000)/G248)</f>
        <v>1</v>
      </c>
      <c r="AD248" s="11">
        <f>IF(OR('Used data'!AC248="Irrelevant",'Used data'!AC248="No"),1,IF(AND('Used data'!AC248="Yes",OR('Used data'!Q248&lt;301,'Used data'!S248&lt;301)),1-(0.5*('Used data'!R248+'Used data'!T248)/('Used data'!G248*1000)),IF(AND('Used data'!AC248="Yes",OR('Used data'!Q248&lt;601,'Used data'!S248&lt;601)),1-(0.25*('Used data'!R248+'Used data'!T248)/('Used data'!G248*1000)),1)))</f>
        <v>1</v>
      </c>
      <c r="AE248" s="11">
        <f>IF(OR('Used data'!AC248="Irrelevant",'Used data'!AC248="No"),1,IF(AND('Used data'!AC248="Yes",OR('Used data'!Q248&lt;301,'Used data'!S248&lt;301)),1-(0.4*('Used data'!R248+'Used data'!T248)/('Used data'!G248*1000)),IF(AND('Used data'!AC248="Yes",OR('Used data'!Q248&lt;601,'Used data'!S248&lt;601)),1-(0.2*('Used data'!R248+'Used data'!T248)/('Used data'!G248*1000)),1)))</f>
        <v>1</v>
      </c>
      <c r="AF248" s="11">
        <f>IF('Used data'!AD248="110 kph",0.79,1)</f>
        <v>1</v>
      </c>
      <c r="AG248" s="11">
        <f>IF('Used data'!AD248="110 kph",0.94,1)</f>
        <v>1</v>
      </c>
      <c r="AH248" s="11">
        <f>IF('Used data'!AD248="110 kph",0.66,1)</f>
        <v>1</v>
      </c>
      <c r="AI248" s="11">
        <f>IF('Used data'!AD248="110 kph",0.82,1)</f>
        <v>1</v>
      </c>
      <c r="AJ248" s="11">
        <f>IF(AND('Used data'!AE248="Yes",I248="Entrance merge"),0.65*'Used data'!AF248+1-'Used data'!AF248,1)</f>
        <v>1</v>
      </c>
      <c r="AK248" s="12" t="str">
        <f t="shared" si="21"/>
        <v/>
      </c>
      <c r="AL248" s="12" t="str">
        <f t="shared" si="22"/>
        <v/>
      </c>
      <c r="AM248" s="12" t="str">
        <f t="shared" si="23"/>
        <v/>
      </c>
      <c r="AN248" s="12" t="str">
        <f t="shared" si="24"/>
        <v/>
      </c>
      <c r="AO248" s="12" t="str">
        <f t="shared" si="25"/>
        <v/>
      </c>
      <c r="AP248" s="12" t="str">
        <f t="shared" si="26"/>
        <v/>
      </c>
      <c r="AQ248" s="4" t="str">
        <f t="shared" si="27"/>
        <v/>
      </c>
    </row>
    <row r="249" spans="1:43" x14ac:dyDescent="0.3">
      <c r="A249" s="4" t="str">
        <f>IF('Input data'!A264="","",'Input data'!A264)</f>
        <v/>
      </c>
      <c r="B249" s="4" t="str">
        <f>IF('Input data'!B264="","",'Input data'!B264)</f>
        <v/>
      </c>
      <c r="C249" s="4" t="str">
        <f>IF('Input data'!C264="","",'Input data'!C264)</f>
        <v/>
      </c>
      <c r="D249" s="4" t="str">
        <f>IF('Input data'!D264="","",'Input data'!D264)</f>
        <v/>
      </c>
      <c r="E249" s="4" t="str">
        <f>IF('Input data'!E264="","",'Input data'!E264)</f>
        <v/>
      </c>
      <c r="F249" s="4" t="str">
        <f>IF('Input data'!F264="","",'Input data'!F264)</f>
        <v/>
      </c>
      <c r="G249" s="4">
        <f>IF('Input data'!G264="","",'Input data'!G264)</f>
        <v>0</v>
      </c>
      <c r="H249" s="4" t="str">
        <f>IF('Input data'!H264&gt;0.5,'Input data'!H264,"")</f>
        <v/>
      </c>
      <c r="I249" s="4" t="str">
        <f>IF('Input data'!I264="","",'Input data'!I264)</f>
        <v/>
      </c>
      <c r="J249" s="11">
        <f>IF('Used data'!J249="Irrelevant",1,IF('Used data'!J249&gt;3,1.2,1))</f>
        <v>1</v>
      </c>
      <c r="K249" s="11">
        <f>IF('Used data'!K249="Irrelevant",1,IF(AND(OR(I249="Motorway link",I249="Exit diverge",I249="Entrance merge"),'Used data'!K249&lt;3.5),1+(3.5-'Used data'!K249)*0.12,IF(AND(OR(I249="Exit ramp",I249="Entrance ramp"),'Used data'!K249&lt;3.5),1+(3.5-'Used data'!K249)*0.16,1)))</f>
        <v>1</v>
      </c>
      <c r="L249" s="11">
        <f>IF('Used data'!L249="Irrelevant",1,IF(AND('Used data'!L249="Yes",'Used data'!J249=2),0.6*'Used data'!M249+(1-'Used data'!M249),IF(AND('Used data'!L249="Yes",'Used data'!J249=3),0.7*'Used data'!M249+(1-'Used data'!M249),IF(AND('Used data'!L249="Yes",'Used data'!J249=4),0.76*'Used data'!M249+(1-'Used data'!M249),IF(AND('Used data'!L249="Yes",'Used data'!J249&gt;4.99999999),0.8*'Used data'!M249+(1-'Used data'!M249),1)))))</f>
        <v>1</v>
      </c>
      <c r="M249" s="11">
        <f>IF('Used data'!L249="Irrelevant",1,IF(AND('Used data'!L249="Yes",'Used data'!J249=2),0.8*'Used data'!M249+(1-'Used data'!M249),IF(AND('Used data'!L249="Yes",'Used data'!J249=3),0.85*'Used data'!M249+(1-'Used data'!M249),IF(AND('Used data'!L249="Yes",'Used data'!J249=4),0.88*'Used data'!M249+(1-'Used data'!M249),IF(AND('Used data'!L249="Yes",'Used data'!J249&gt;4.99999999),0.9*'Used data'!M249+(1-'Used data'!M249),1)))))</f>
        <v>1</v>
      </c>
      <c r="N249" s="11">
        <f>IF('Used data'!N249="Irrelevant",1,IF(AND(OR(I249="Motorway link",I249="Exit diverge",I249="Entrance merge"),'Used data'!N249&lt;3),1+(3-'Used data'!N249)*0.09333333,1))</f>
        <v>1</v>
      </c>
      <c r="O249" s="11">
        <f>IF('Used data'!N249="Irrelevant",1,IF(AND(OR(I249="Motorway link",I249="Exit diverge",I249="Entrance merge"),'Used data'!N249&lt;3),1+(3-'Used data'!N249)*0.19666667,1))</f>
        <v>1</v>
      </c>
      <c r="P249" s="11">
        <f>IF('Used data'!O249="Irrelevant",1,IF(AND(OR(I249="Motorway link",I249="Exit diverge",I249="Entrance merge"),'Used data'!O249&lt;3.00000001),1+(0.5-'Used data'!O249)*0.04,IF(AND(OR(I249="Exit ramp",I249="Entrance ramp"),'Used data'!O249&lt;3.00000001),1+(0.5-'Used data'!O249)*0.08,IF(OR(I249="Motorway link",I249="Exit diverge",I249="Entrance merge"),0.9,0.8))))</f>
        <v>1</v>
      </c>
      <c r="Q249" s="11">
        <f>IF('Used data'!P249="Irrelevant",1,IF(AND(OR(I249="Motorway link",I249="Exit diverge",I249="Entrance merge"),'Used data'!P249&lt;11.00000001),1+(5-'Used data'!P249)*0.01,0.94))</f>
        <v>1</v>
      </c>
      <c r="R249" s="11">
        <f>IF(OR('Used data'!Q249="Irrelevant",'Used data'!R249="Irrelevant",'Used data'!Q249="Straight"),1,IF(AND(OR(I249="Motorway link",I249="Exit diverge",I249="Entrance merge"),'Used data'!Q249&lt;4000),(EXP(0.1096*1746.5/'Used data'!Q249)/EXP(0.1096*1746.5/4000))*('Used data'!R249/1000)/G249+(G249-'Used data'!R249/1000)/G249,1))</f>
        <v>1</v>
      </c>
      <c r="S249" s="11">
        <f>IF(OR('Used data'!S249="Irrelevant",'Used data'!T249="Irrelevant",'Used data'!S249="Straight"),1,IF(AND(OR(I249="Motorway link",I249="Exit diverge",I249="Entrance merge"),'Used data'!S249&lt;4000),(EXP(0.1096*1746.5/'Used data'!S249)/EXP(0.1096*1746.5/4000))*('Used data'!T249/1000)/G249+(G249-'Used data'!T249/1000)/G249,1))</f>
        <v>1</v>
      </c>
      <c r="T249" s="11">
        <f>IF('Used data'!U249="Irrelevant",1,IF(AND(OR(I249="Motorway link",I249="Exit diverge",I249="Entrance merge",I249="Exit ramp",I249="Entrance ramp"),'Used data'!U249="Yes"),0.95,1))</f>
        <v>1</v>
      </c>
      <c r="U249" s="11">
        <f>IF('Used data'!U249="Irrelevant",1,IF(AND(OR(I249="Motorway link",I249="Exit diverge",I249="Entrance merge",I249="Exit ramp",I249="Entrance ramp"),'Used data'!U249="Yes"),0.96,1))</f>
        <v>1</v>
      </c>
      <c r="V249" s="11">
        <f>IF('Used data'!U249="Irrelevant",1,IF(AND(OR(I249="Motorway link",I249="Exit diverge",I249="Entrance merge",I249="Exit ramp",I249="Entrance ramp"),'Used data'!U249="Yes"),0.79,1))</f>
        <v>1</v>
      </c>
      <c r="W249" s="11">
        <f>IF('Used data'!U249="Irrelevant",1,IF(AND(OR(I249="Motorway link",I249="Exit diverge",I249="Entrance merge",I249="Exit ramp",I249="Entrance ramp"),'Used data'!U249="Yes"),0.94,1))</f>
        <v>1</v>
      </c>
      <c r="X249" s="11">
        <f>IF('Used data'!U249="Irrelevant",1,IF(AND(OR(I249="Motorway link",I249="Exit diverge",I249="Entrance merge",I249="Exit ramp",I249="Entrance ramp"),'Used data'!U249="Yes"),0.97,1))</f>
        <v>1</v>
      </c>
      <c r="Y249" s="11">
        <f>IF(AND(I249="Exit ramp",'Used data'!V249="2-curved diamond ramp"),1.32,IF(AND(I249="Exit ramp",'Used data'!V249="S-shaped ramp"),2.05,IF(AND(I249="Exit ramp",'Used data'!V249="U-shaped ramp"),4.11,IF(AND(I249="Exit ramp",'Used data'!V249="Flyover hook ramp"),5.15,IF(AND(I249="Exit ramp",'Used data'!V249="Directional ramp"),1.07,IF(AND(I249="Entrance ramp",'Used data'!V249="2-curved diamond ramp"),0.93,IF(AND(I249="Entrance ramp",'Used data'!V249="S-shaped ramp"),2.48,IF(AND(I249="Entrance ramp",'Used data'!V249="U-shaped ramp"),4.15,IF(AND(I249="Entrance ramp",'Used data'!V249="Flyover hook ramp"),5.26,IF(AND(I249="Entrance ramp",'Used data'!V249="Directional ramp"),1.42,1))))))))))</f>
        <v>1</v>
      </c>
      <c r="Z249" s="11">
        <f>IF(OR('Used data'!W249="Straight",'Used data'!W249="Irrelevant",'Used data'!X249="Irrelevant",'Used data'!Y249="Irrelevant"),1,1+1.545*1000/32.2*((('Used data'!Y249*3268/3600)/('Used data'!W249/0.306))^2)*('Used data'!X249/1000)/G249)</f>
        <v>1</v>
      </c>
      <c r="AA249" s="11">
        <f>IF(OR('Used data'!W249="Straight",'Used data'!W249="Irrelevant",'Used data'!X249="Irrelevant",'Used data'!Y249="Irrelevant"),1,1+1.961*1000/32.2*((('Used data'!Y249*3268/3600)/('Used data'!W249/0.306))^2)*('Used data'!X249/1000)/G249)</f>
        <v>1</v>
      </c>
      <c r="AB249" s="11">
        <f>IF(OR('Used data'!Z249="Straight",'Used data'!Z249="Irrelevant",'Used data'!AA249="Irrelevant",'Used data'!AB249="Irrelevant"),1,1+1.545*1000/32.2*((('Used data'!AB249*3268/3600)/('Used data'!Z249/0.306))^2)*('Used data'!AA249/1000)/G249)</f>
        <v>1</v>
      </c>
      <c r="AC249" s="11">
        <f>IF(OR('Used data'!Z249="Straight",'Used data'!Z249="Irrelevant",'Used data'!AA249="Irrelevant",'Used data'!AB249="Irrelevant"),1,1+1.961*1000/32.2*((('Used data'!AB249*3268/3600)/('Used data'!Z249/0.306))^2)*('Used data'!AA249/1000)/G249)</f>
        <v>1</v>
      </c>
      <c r="AD249" s="11">
        <f>IF(OR('Used data'!AC249="Irrelevant",'Used data'!AC249="No"),1,IF(AND('Used data'!AC249="Yes",OR('Used data'!Q249&lt;301,'Used data'!S249&lt;301)),1-(0.5*('Used data'!R249+'Used data'!T249)/('Used data'!G249*1000)),IF(AND('Used data'!AC249="Yes",OR('Used data'!Q249&lt;601,'Used data'!S249&lt;601)),1-(0.25*('Used data'!R249+'Used data'!T249)/('Used data'!G249*1000)),1)))</f>
        <v>1</v>
      </c>
      <c r="AE249" s="11">
        <f>IF(OR('Used data'!AC249="Irrelevant",'Used data'!AC249="No"),1,IF(AND('Used data'!AC249="Yes",OR('Used data'!Q249&lt;301,'Used data'!S249&lt;301)),1-(0.4*('Used data'!R249+'Used data'!T249)/('Used data'!G249*1000)),IF(AND('Used data'!AC249="Yes",OR('Used data'!Q249&lt;601,'Used data'!S249&lt;601)),1-(0.2*('Used data'!R249+'Used data'!T249)/('Used data'!G249*1000)),1)))</f>
        <v>1</v>
      </c>
      <c r="AF249" s="11">
        <f>IF('Used data'!AD249="110 kph",0.79,1)</f>
        <v>1</v>
      </c>
      <c r="AG249" s="11">
        <f>IF('Used data'!AD249="110 kph",0.94,1)</f>
        <v>1</v>
      </c>
      <c r="AH249" s="11">
        <f>IF('Used data'!AD249="110 kph",0.66,1)</f>
        <v>1</v>
      </c>
      <c r="AI249" s="11">
        <f>IF('Used data'!AD249="110 kph",0.82,1)</f>
        <v>1</v>
      </c>
      <c r="AJ249" s="11">
        <f>IF(AND('Used data'!AE249="Yes",I249="Entrance merge"),0.65*'Used data'!AF249+1-'Used data'!AF249,1)</f>
        <v>1</v>
      </c>
      <c r="AK249" s="12" t="str">
        <f t="shared" si="21"/>
        <v/>
      </c>
      <c r="AL249" s="12" t="str">
        <f t="shared" si="22"/>
        <v/>
      </c>
      <c r="AM249" s="12" t="str">
        <f t="shared" si="23"/>
        <v/>
      </c>
      <c r="AN249" s="12" t="str">
        <f t="shared" si="24"/>
        <v/>
      </c>
      <c r="AO249" s="12" t="str">
        <f t="shared" si="25"/>
        <v/>
      </c>
      <c r="AP249" s="12" t="str">
        <f t="shared" si="26"/>
        <v/>
      </c>
      <c r="AQ249" s="4" t="str">
        <f t="shared" si="27"/>
        <v/>
      </c>
    </row>
    <row r="250" spans="1:43" x14ac:dyDescent="0.3">
      <c r="A250" s="4" t="str">
        <f>IF('Input data'!A265="","",'Input data'!A265)</f>
        <v/>
      </c>
      <c r="B250" s="4" t="str">
        <f>IF('Input data'!B265="","",'Input data'!B265)</f>
        <v/>
      </c>
      <c r="C250" s="4" t="str">
        <f>IF('Input data'!C265="","",'Input data'!C265)</f>
        <v/>
      </c>
      <c r="D250" s="4" t="str">
        <f>IF('Input data'!D265="","",'Input data'!D265)</f>
        <v/>
      </c>
      <c r="E250" s="4" t="str">
        <f>IF('Input data'!E265="","",'Input data'!E265)</f>
        <v/>
      </c>
      <c r="F250" s="4" t="str">
        <f>IF('Input data'!F265="","",'Input data'!F265)</f>
        <v/>
      </c>
      <c r="G250" s="4">
        <f>IF('Input data'!G265="","",'Input data'!G265)</f>
        <v>0</v>
      </c>
      <c r="H250" s="4" t="str">
        <f>IF('Input data'!H265&gt;0.5,'Input data'!H265,"")</f>
        <v/>
      </c>
      <c r="I250" s="4" t="str">
        <f>IF('Input data'!I265="","",'Input data'!I265)</f>
        <v/>
      </c>
      <c r="J250" s="11">
        <f>IF('Used data'!J250="Irrelevant",1,IF('Used data'!J250&gt;3,1.2,1))</f>
        <v>1</v>
      </c>
      <c r="K250" s="11">
        <f>IF('Used data'!K250="Irrelevant",1,IF(AND(OR(I250="Motorway link",I250="Exit diverge",I250="Entrance merge"),'Used data'!K250&lt;3.5),1+(3.5-'Used data'!K250)*0.12,IF(AND(OR(I250="Exit ramp",I250="Entrance ramp"),'Used data'!K250&lt;3.5),1+(3.5-'Used data'!K250)*0.16,1)))</f>
        <v>1</v>
      </c>
      <c r="L250" s="11">
        <f>IF('Used data'!L250="Irrelevant",1,IF(AND('Used data'!L250="Yes",'Used data'!J250=2),0.6*'Used data'!M250+(1-'Used data'!M250),IF(AND('Used data'!L250="Yes",'Used data'!J250=3),0.7*'Used data'!M250+(1-'Used data'!M250),IF(AND('Used data'!L250="Yes",'Used data'!J250=4),0.76*'Used data'!M250+(1-'Used data'!M250),IF(AND('Used data'!L250="Yes",'Used data'!J250&gt;4.99999999),0.8*'Used data'!M250+(1-'Used data'!M250),1)))))</f>
        <v>1</v>
      </c>
      <c r="M250" s="11">
        <f>IF('Used data'!L250="Irrelevant",1,IF(AND('Used data'!L250="Yes",'Used data'!J250=2),0.8*'Used data'!M250+(1-'Used data'!M250),IF(AND('Used data'!L250="Yes",'Used data'!J250=3),0.85*'Used data'!M250+(1-'Used data'!M250),IF(AND('Used data'!L250="Yes",'Used data'!J250=4),0.88*'Used data'!M250+(1-'Used data'!M250),IF(AND('Used data'!L250="Yes",'Used data'!J250&gt;4.99999999),0.9*'Used data'!M250+(1-'Used data'!M250),1)))))</f>
        <v>1</v>
      </c>
      <c r="N250" s="11">
        <f>IF('Used data'!N250="Irrelevant",1,IF(AND(OR(I250="Motorway link",I250="Exit diverge",I250="Entrance merge"),'Used data'!N250&lt;3),1+(3-'Used data'!N250)*0.09333333,1))</f>
        <v>1</v>
      </c>
      <c r="O250" s="11">
        <f>IF('Used data'!N250="Irrelevant",1,IF(AND(OR(I250="Motorway link",I250="Exit diverge",I250="Entrance merge"),'Used data'!N250&lt;3),1+(3-'Used data'!N250)*0.19666667,1))</f>
        <v>1</v>
      </c>
      <c r="P250" s="11">
        <f>IF('Used data'!O250="Irrelevant",1,IF(AND(OR(I250="Motorway link",I250="Exit diverge",I250="Entrance merge"),'Used data'!O250&lt;3.00000001),1+(0.5-'Used data'!O250)*0.04,IF(AND(OR(I250="Exit ramp",I250="Entrance ramp"),'Used data'!O250&lt;3.00000001),1+(0.5-'Used data'!O250)*0.08,IF(OR(I250="Motorway link",I250="Exit diverge",I250="Entrance merge"),0.9,0.8))))</f>
        <v>1</v>
      </c>
      <c r="Q250" s="11">
        <f>IF('Used data'!P250="Irrelevant",1,IF(AND(OR(I250="Motorway link",I250="Exit diverge",I250="Entrance merge"),'Used data'!P250&lt;11.00000001),1+(5-'Used data'!P250)*0.01,0.94))</f>
        <v>1</v>
      </c>
      <c r="R250" s="11">
        <f>IF(OR('Used data'!Q250="Irrelevant",'Used data'!R250="Irrelevant",'Used data'!Q250="Straight"),1,IF(AND(OR(I250="Motorway link",I250="Exit diverge",I250="Entrance merge"),'Used data'!Q250&lt;4000),(EXP(0.1096*1746.5/'Used data'!Q250)/EXP(0.1096*1746.5/4000))*('Used data'!R250/1000)/G250+(G250-'Used data'!R250/1000)/G250,1))</f>
        <v>1</v>
      </c>
      <c r="S250" s="11">
        <f>IF(OR('Used data'!S250="Irrelevant",'Used data'!T250="Irrelevant",'Used data'!S250="Straight"),1,IF(AND(OR(I250="Motorway link",I250="Exit diverge",I250="Entrance merge"),'Used data'!S250&lt;4000),(EXP(0.1096*1746.5/'Used data'!S250)/EXP(0.1096*1746.5/4000))*('Used data'!T250/1000)/G250+(G250-'Used data'!T250/1000)/G250,1))</f>
        <v>1</v>
      </c>
      <c r="T250" s="11">
        <f>IF('Used data'!U250="Irrelevant",1,IF(AND(OR(I250="Motorway link",I250="Exit diverge",I250="Entrance merge",I250="Exit ramp",I250="Entrance ramp"),'Used data'!U250="Yes"),0.95,1))</f>
        <v>1</v>
      </c>
      <c r="U250" s="11">
        <f>IF('Used data'!U250="Irrelevant",1,IF(AND(OR(I250="Motorway link",I250="Exit diverge",I250="Entrance merge",I250="Exit ramp",I250="Entrance ramp"),'Used data'!U250="Yes"),0.96,1))</f>
        <v>1</v>
      </c>
      <c r="V250" s="11">
        <f>IF('Used data'!U250="Irrelevant",1,IF(AND(OR(I250="Motorway link",I250="Exit diverge",I250="Entrance merge",I250="Exit ramp",I250="Entrance ramp"),'Used data'!U250="Yes"),0.79,1))</f>
        <v>1</v>
      </c>
      <c r="W250" s="11">
        <f>IF('Used data'!U250="Irrelevant",1,IF(AND(OR(I250="Motorway link",I250="Exit diverge",I250="Entrance merge",I250="Exit ramp",I250="Entrance ramp"),'Used data'!U250="Yes"),0.94,1))</f>
        <v>1</v>
      </c>
      <c r="X250" s="11">
        <f>IF('Used data'!U250="Irrelevant",1,IF(AND(OR(I250="Motorway link",I250="Exit diverge",I250="Entrance merge",I250="Exit ramp",I250="Entrance ramp"),'Used data'!U250="Yes"),0.97,1))</f>
        <v>1</v>
      </c>
      <c r="Y250" s="11">
        <f>IF(AND(I250="Exit ramp",'Used data'!V250="2-curved diamond ramp"),1.32,IF(AND(I250="Exit ramp",'Used data'!V250="S-shaped ramp"),2.05,IF(AND(I250="Exit ramp",'Used data'!V250="U-shaped ramp"),4.11,IF(AND(I250="Exit ramp",'Used data'!V250="Flyover hook ramp"),5.15,IF(AND(I250="Exit ramp",'Used data'!V250="Directional ramp"),1.07,IF(AND(I250="Entrance ramp",'Used data'!V250="2-curved diamond ramp"),0.93,IF(AND(I250="Entrance ramp",'Used data'!V250="S-shaped ramp"),2.48,IF(AND(I250="Entrance ramp",'Used data'!V250="U-shaped ramp"),4.15,IF(AND(I250="Entrance ramp",'Used data'!V250="Flyover hook ramp"),5.26,IF(AND(I250="Entrance ramp",'Used data'!V250="Directional ramp"),1.42,1))))))))))</f>
        <v>1</v>
      </c>
      <c r="Z250" s="11">
        <f>IF(OR('Used data'!W250="Straight",'Used data'!W250="Irrelevant",'Used data'!X250="Irrelevant",'Used data'!Y250="Irrelevant"),1,1+1.545*1000/32.2*((('Used data'!Y250*3268/3600)/('Used data'!W250/0.306))^2)*('Used data'!X250/1000)/G250)</f>
        <v>1</v>
      </c>
      <c r="AA250" s="11">
        <f>IF(OR('Used data'!W250="Straight",'Used data'!W250="Irrelevant",'Used data'!X250="Irrelevant",'Used data'!Y250="Irrelevant"),1,1+1.961*1000/32.2*((('Used data'!Y250*3268/3600)/('Used data'!W250/0.306))^2)*('Used data'!X250/1000)/G250)</f>
        <v>1</v>
      </c>
      <c r="AB250" s="11">
        <f>IF(OR('Used data'!Z250="Straight",'Used data'!Z250="Irrelevant",'Used data'!AA250="Irrelevant",'Used data'!AB250="Irrelevant"),1,1+1.545*1000/32.2*((('Used data'!AB250*3268/3600)/('Used data'!Z250/0.306))^2)*('Used data'!AA250/1000)/G250)</f>
        <v>1</v>
      </c>
      <c r="AC250" s="11">
        <f>IF(OR('Used data'!Z250="Straight",'Used data'!Z250="Irrelevant",'Used data'!AA250="Irrelevant",'Used data'!AB250="Irrelevant"),1,1+1.961*1000/32.2*((('Used data'!AB250*3268/3600)/('Used data'!Z250/0.306))^2)*('Used data'!AA250/1000)/G250)</f>
        <v>1</v>
      </c>
      <c r="AD250" s="11">
        <f>IF(OR('Used data'!AC250="Irrelevant",'Used data'!AC250="No"),1,IF(AND('Used data'!AC250="Yes",OR('Used data'!Q250&lt;301,'Used data'!S250&lt;301)),1-(0.5*('Used data'!R250+'Used data'!T250)/('Used data'!G250*1000)),IF(AND('Used data'!AC250="Yes",OR('Used data'!Q250&lt;601,'Used data'!S250&lt;601)),1-(0.25*('Used data'!R250+'Used data'!T250)/('Used data'!G250*1000)),1)))</f>
        <v>1</v>
      </c>
      <c r="AE250" s="11">
        <f>IF(OR('Used data'!AC250="Irrelevant",'Used data'!AC250="No"),1,IF(AND('Used data'!AC250="Yes",OR('Used data'!Q250&lt;301,'Used data'!S250&lt;301)),1-(0.4*('Used data'!R250+'Used data'!T250)/('Used data'!G250*1000)),IF(AND('Used data'!AC250="Yes",OR('Used data'!Q250&lt;601,'Used data'!S250&lt;601)),1-(0.2*('Used data'!R250+'Used data'!T250)/('Used data'!G250*1000)),1)))</f>
        <v>1</v>
      </c>
      <c r="AF250" s="11">
        <f>IF('Used data'!AD250="110 kph",0.79,1)</f>
        <v>1</v>
      </c>
      <c r="AG250" s="11">
        <f>IF('Used data'!AD250="110 kph",0.94,1)</f>
        <v>1</v>
      </c>
      <c r="AH250" s="11">
        <f>IF('Used data'!AD250="110 kph",0.66,1)</f>
        <v>1</v>
      </c>
      <c r="AI250" s="11">
        <f>IF('Used data'!AD250="110 kph",0.82,1)</f>
        <v>1</v>
      </c>
      <c r="AJ250" s="11">
        <f>IF(AND('Used data'!AE250="Yes",I250="Entrance merge"),0.65*'Used data'!AF250+1-'Used data'!AF250,1)</f>
        <v>1</v>
      </c>
      <c r="AK250" s="12" t="str">
        <f t="shared" si="21"/>
        <v/>
      </c>
      <c r="AL250" s="12" t="str">
        <f t="shared" si="22"/>
        <v/>
      </c>
      <c r="AM250" s="12" t="str">
        <f t="shared" si="23"/>
        <v/>
      </c>
      <c r="AN250" s="12" t="str">
        <f t="shared" si="24"/>
        <v/>
      </c>
      <c r="AO250" s="12" t="str">
        <f t="shared" si="25"/>
        <v/>
      </c>
      <c r="AP250" s="12" t="str">
        <f t="shared" si="26"/>
        <v/>
      </c>
      <c r="AQ250" s="4" t="str">
        <f t="shared" si="27"/>
        <v/>
      </c>
    </row>
    <row r="251" spans="1:43" x14ac:dyDescent="0.3">
      <c r="A251" s="4" t="str">
        <f>IF('Input data'!A266="","",'Input data'!A266)</f>
        <v/>
      </c>
      <c r="B251" s="4" t="str">
        <f>IF('Input data'!B266="","",'Input data'!B266)</f>
        <v/>
      </c>
      <c r="C251" s="4" t="str">
        <f>IF('Input data'!C266="","",'Input data'!C266)</f>
        <v/>
      </c>
      <c r="D251" s="4" t="str">
        <f>IF('Input data'!D266="","",'Input data'!D266)</f>
        <v/>
      </c>
      <c r="E251" s="4" t="str">
        <f>IF('Input data'!E266="","",'Input data'!E266)</f>
        <v/>
      </c>
      <c r="F251" s="4" t="str">
        <f>IF('Input data'!F266="","",'Input data'!F266)</f>
        <v/>
      </c>
      <c r="G251" s="4">
        <f>IF('Input data'!G266="","",'Input data'!G266)</f>
        <v>0</v>
      </c>
      <c r="H251" s="4" t="str">
        <f>IF('Input data'!H266&gt;0.5,'Input data'!H266,"")</f>
        <v/>
      </c>
      <c r="I251" s="4" t="str">
        <f>IF('Input data'!I266="","",'Input data'!I266)</f>
        <v/>
      </c>
      <c r="J251" s="11">
        <f>IF('Used data'!J251="Irrelevant",1,IF('Used data'!J251&gt;3,1.2,1))</f>
        <v>1</v>
      </c>
      <c r="K251" s="11">
        <f>IF('Used data'!K251="Irrelevant",1,IF(AND(OR(I251="Motorway link",I251="Exit diverge",I251="Entrance merge"),'Used data'!K251&lt;3.5),1+(3.5-'Used data'!K251)*0.12,IF(AND(OR(I251="Exit ramp",I251="Entrance ramp"),'Used data'!K251&lt;3.5),1+(3.5-'Used data'!K251)*0.16,1)))</f>
        <v>1</v>
      </c>
      <c r="L251" s="11">
        <f>IF('Used data'!L251="Irrelevant",1,IF(AND('Used data'!L251="Yes",'Used data'!J251=2),0.6*'Used data'!M251+(1-'Used data'!M251),IF(AND('Used data'!L251="Yes",'Used data'!J251=3),0.7*'Used data'!M251+(1-'Used data'!M251),IF(AND('Used data'!L251="Yes",'Used data'!J251=4),0.76*'Used data'!M251+(1-'Used data'!M251),IF(AND('Used data'!L251="Yes",'Used data'!J251&gt;4.99999999),0.8*'Used data'!M251+(1-'Used data'!M251),1)))))</f>
        <v>1</v>
      </c>
      <c r="M251" s="11">
        <f>IF('Used data'!L251="Irrelevant",1,IF(AND('Used data'!L251="Yes",'Used data'!J251=2),0.8*'Used data'!M251+(1-'Used data'!M251),IF(AND('Used data'!L251="Yes",'Used data'!J251=3),0.85*'Used data'!M251+(1-'Used data'!M251),IF(AND('Used data'!L251="Yes",'Used data'!J251=4),0.88*'Used data'!M251+(1-'Used data'!M251),IF(AND('Used data'!L251="Yes",'Used data'!J251&gt;4.99999999),0.9*'Used data'!M251+(1-'Used data'!M251),1)))))</f>
        <v>1</v>
      </c>
      <c r="N251" s="11">
        <f>IF('Used data'!N251="Irrelevant",1,IF(AND(OR(I251="Motorway link",I251="Exit diverge",I251="Entrance merge"),'Used data'!N251&lt;3),1+(3-'Used data'!N251)*0.09333333,1))</f>
        <v>1</v>
      </c>
      <c r="O251" s="11">
        <f>IF('Used data'!N251="Irrelevant",1,IF(AND(OR(I251="Motorway link",I251="Exit diverge",I251="Entrance merge"),'Used data'!N251&lt;3),1+(3-'Used data'!N251)*0.19666667,1))</f>
        <v>1</v>
      </c>
      <c r="P251" s="11">
        <f>IF('Used data'!O251="Irrelevant",1,IF(AND(OR(I251="Motorway link",I251="Exit diverge",I251="Entrance merge"),'Used data'!O251&lt;3.00000001),1+(0.5-'Used data'!O251)*0.04,IF(AND(OR(I251="Exit ramp",I251="Entrance ramp"),'Used data'!O251&lt;3.00000001),1+(0.5-'Used data'!O251)*0.08,IF(OR(I251="Motorway link",I251="Exit diverge",I251="Entrance merge"),0.9,0.8))))</f>
        <v>1</v>
      </c>
      <c r="Q251" s="11">
        <f>IF('Used data'!P251="Irrelevant",1,IF(AND(OR(I251="Motorway link",I251="Exit diverge",I251="Entrance merge"),'Used data'!P251&lt;11.00000001),1+(5-'Used data'!P251)*0.01,0.94))</f>
        <v>1</v>
      </c>
      <c r="R251" s="11">
        <f>IF(OR('Used data'!Q251="Irrelevant",'Used data'!R251="Irrelevant",'Used data'!Q251="Straight"),1,IF(AND(OR(I251="Motorway link",I251="Exit diverge",I251="Entrance merge"),'Used data'!Q251&lt;4000),(EXP(0.1096*1746.5/'Used data'!Q251)/EXP(0.1096*1746.5/4000))*('Used data'!R251/1000)/G251+(G251-'Used data'!R251/1000)/G251,1))</f>
        <v>1</v>
      </c>
      <c r="S251" s="11">
        <f>IF(OR('Used data'!S251="Irrelevant",'Used data'!T251="Irrelevant",'Used data'!S251="Straight"),1,IF(AND(OR(I251="Motorway link",I251="Exit diverge",I251="Entrance merge"),'Used data'!S251&lt;4000),(EXP(0.1096*1746.5/'Used data'!S251)/EXP(0.1096*1746.5/4000))*('Used data'!T251/1000)/G251+(G251-'Used data'!T251/1000)/G251,1))</f>
        <v>1</v>
      </c>
      <c r="T251" s="11">
        <f>IF('Used data'!U251="Irrelevant",1,IF(AND(OR(I251="Motorway link",I251="Exit diverge",I251="Entrance merge",I251="Exit ramp",I251="Entrance ramp"),'Used data'!U251="Yes"),0.95,1))</f>
        <v>1</v>
      </c>
      <c r="U251" s="11">
        <f>IF('Used data'!U251="Irrelevant",1,IF(AND(OR(I251="Motorway link",I251="Exit diverge",I251="Entrance merge",I251="Exit ramp",I251="Entrance ramp"),'Used data'!U251="Yes"),0.96,1))</f>
        <v>1</v>
      </c>
      <c r="V251" s="11">
        <f>IF('Used data'!U251="Irrelevant",1,IF(AND(OR(I251="Motorway link",I251="Exit diverge",I251="Entrance merge",I251="Exit ramp",I251="Entrance ramp"),'Used data'!U251="Yes"),0.79,1))</f>
        <v>1</v>
      </c>
      <c r="W251" s="11">
        <f>IF('Used data'!U251="Irrelevant",1,IF(AND(OR(I251="Motorway link",I251="Exit diverge",I251="Entrance merge",I251="Exit ramp",I251="Entrance ramp"),'Used data'!U251="Yes"),0.94,1))</f>
        <v>1</v>
      </c>
      <c r="X251" s="11">
        <f>IF('Used data'!U251="Irrelevant",1,IF(AND(OR(I251="Motorway link",I251="Exit diverge",I251="Entrance merge",I251="Exit ramp",I251="Entrance ramp"),'Used data'!U251="Yes"),0.97,1))</f>
        <v>1</v>
      </c>
      <c r="Y251" s="11">
        <f>IF(AND(I251="Exit ramp",'Used data'!V251="2-curved diamond ramp"),1.32,IF(AND(I251="Exit ramp",'Used data'!V251="S-shaped ramp"),2.05,IF(AND(I251="Exit ramp",'Used data'!V251="U-shaped ramp"),4.11,IF(AND(I251="Exit ramp",'Used data'!V251="Flyover hook ramp"),5.15,IF(AND(I251="Exit ramp",'Used data'!V251="Directional ramp"),1.07,IF(AND(I251="Entrance ramp",'Used data'!V251="2-curved diamond ramp"),0.93,IF(AND(I251="Entrance ramp",'Used data'!V251="S-shaped ramp"),2.48,IF(AND(I251="Entrance ramp",'Used data'!V251="U-shaped ramp"),4.15,IF(AND(I251="Entrance ramp",'Used data'!V251="Flyover hook ramp"),5.26,IF(AND(I251="Entrance ramp",'Used data'!V251="Directional ramp"),1.42,1))))))))))</f>
        <v>1</v>
      </c>
      <c r="Z251" s="11">
        <f>IF(OR('Used data'!W251="Straight",'Used data'!W251="Irrelevant",'Used data'!X251="Irrelevant",'Used data'!Y251="Irrelevant"),1,1+1.545*1000/32.2*((('Used data'!Y251*3268/3600)/('Used data'!W251/0.306))^2)*('Used data'!X251/1000)/G251)</f>
        <v>1</v>
      </c>
      <c r="AA251" s="11">
        <f>IF(OR('Used data'!W251="Straight",'Used data'!W251="Irrelevant",'Used data'!X251="Irrelevant",'Used data'!Y251="Irrelevant"),1,1+1.961*1000/32.2*((('Used data'!Y251*3268/3600)/('Used data'!W251/0.306))^2)*('Used data'!X251/1000)/G251)</f>
        <v>1</v>
      </c>
      <c r="AB251" s="11">
        <f>IF(OR('Used data'!Z251="Straight",'Used data'!Z251="Irrelevant",'Used data'!AA251="Irrelevant",'Used data'!AB251="Irrelevant"),1,1+1.545*1000/32.2*((('Used data'!AB251*3268/3600)/('Used data'!Z251/0.306))^2)*('Used data'!AA251/1000)/G251)</f>
        <v>1</v>
      </c>
      <c r="AC251" s="11">
        <f>IF(OR('Used data'!Z251="Straight",'Used data'!Z251="Irrelevant",'Used data'!AA251="Irrelevant",'Used data'!AB251="Irrelevant"),1,1+1.961*1000/32.2*((('Used data'!AB251*3268/3600)/('Used data'!Z251/0.306))^2)*('Used data'!AA251/1000)/G251)</f>
        <v>1</v>
      </c>
      <c r="AD251" s="11">
        <f>IF(OR('Used data'!AC251="Irrelevant",'Used data'!AC251="No"),1,IF(AND('Used data'!AC251="Yes",OR('Used data'!Q251&lt;301,'Used data'!S251&lt;301)),1-(0.5*('Used data'!R251+'Used data'!T251)/('Used data'!G251*1000)),IF(AND('Used data'!AC251="Yes",OR('Used data'!Q251&lt;601,'Used data'!S251&lt;601)),1-(0.25*('Used data'!R251+'Used data'!T251)/('Used data'!G251*1000)),1)))</f>
        <v>1</v>
      </c>
      <c r="AE251" s="11">
        <f>IF(OR('Used data'!AC251="Irrelevant",'Used data'!AC251="No"),1,IF(AND('Used data'!AC251="Yes",OR('Used data'!Q251&lt;301,'Used data'!S251&lt;301)),1-(0.4*('Used data'!R251+'Used data'!T251)/('Used data'!G251*1000)),IF(AND('Used data'!AC251="Yes",OR('Used data'!Q251&lt;601,'Used data'!S251&lt;601)),1-(0.2*('Used data'!R251+'Used data'!T251)/('Used data'!G251*1000)),1)))</f>
        <v>1</v>
      </c>
      <c r="AF251" s="11">
        <f>IF('Used data'!AD251="110 kph",0.79,1)</f>
        <v>1</v>
      </c>
      <c r="AG251" s="11">
        <f>IF('Used data'!AD251="110 kph",0.94,1)</f>
        <v>1</v>
      </c>
      <c r="AH251" s="11">
        <f>IF('Used data'!AD251="110 kph",0.66,1)</f>
        <v>1</v>
      </c>
      <c r="AI251" s="11">
        <f>IF('Used data'!AD251="110 kph",0.82,1)</f>
        <v>1</v>
      </c>
      <c r="AJ251" s="11">
        <f>IF(AND('Used data'!AE251="Yes",I251="Entrance merge"),0.65*'Used data'!AF251+1-'Used data'!AF251,1)</f>
        <v>1</v>
      </c>
      <c r="AK251" s="12" t="str">
        <f t="shared" si="21"/>
        <v/>
      </c>
      <c r="AL251" s="12" t="str">
        <f t="shared" si="22"/>
        <v/>
      </c>
      <c r="AM251" s="12" t="str">
        <f t="shared" si="23"/>
        <v/>
      </c>
      <c r="AN251" s="12" t="str">
        <f t="shared" si="24"/>
        <v/>
      </c>
      <c r="AO251" s="12" t="str">
        <f t="shared" si="25"/>
        <v/>
      </c>
      <c r="AP251" s="12" t="str">
        <f t="shared" si="26"/>
        <v/>
      </c>
      <c r="AQ251" s="4" t="str">
        <f t="shared" si="27"/>
        <v/>
      </c>
    </row>
    <row r="252" spans="1:43" x14ac:dyDescent="0.3">
      <c r="A252" s="4" t="str">
        <f>IF('Input data'!A267="","",'Input data'!A267)</f>
        <v/>
      </c>
      <c r="B252" s="4" t="str">
        <f>IF('Input data'!B267="","",'Input data'!B267)</f>
        <v/>
      </c>
      <c r="C252" s="4" t="str">
        <f>IF('Input data'!C267="","",'Input data'!C267)</f>
        <v/>
      </c>
      <c r="D252" s="4" t="str">
        <f>IF('Input data'!D267="","",'Input data'!D267)</f>
        <v/>
      </c>
      <c r="E252" s="4" t="str">
        <f>IF('Input data'!E267="","",'Input data'!E267)</f>
        <v/>
      </c>
      <c r="F252" s="4" t="str">
        <f>IF('Input data'!F267="","",'Input data'!F267)</f>
        <v/>
      </c>
      <c r="G252" s="4">
        <f>IF('Input data'!G267="","",'Input data'!G267)</f>
        <v>0</v>
      </c>
      <c r="H252" s="4" t="str">
        <f>IF('Input data'!H267&gt;0.5,'Input data'!H267,"")</f>
        <v/>
      </c>
      <c r="I252" s="4" t="str">
        <f>IF('Input data'!I267="","",'Input data'!I267)</f>
        <v/>
      </c>
      <c r="J252" s="11">
        <f>IF('Used data'!J252="Irrelevant",1,IF('Used data'!J252&gt;3,1.2,1))</f>
        <v>1</v>
      </c>
      <c r="K252" s="11">
        <f>IF('Used data'!K252="Irrelevant",1,IF(AND(OR(I252="Motorway link",I252="Exit diverge",I252="Entrance merge"),'Used data'!K252&lt;3.5),1+(3.5-'Used data'!K252)*0.12,IF(AND(OR(I252="Exit ramp",I252="Entrance ramp"),'Used data'!K252&lt;3.5),1+(3.5-'Used data'!K252)*0.16,1)))</f>
        <v>1</v>
      </c>
      <c r="L252" s="11">
        <f>IF('Used data'!L252="Irrelevant",1,IF(AND('Used data'!L252="Yes",'Used data'!J252=2),0.6*'Used data'!M252+(1-'Used data'!M252),IF(AND('Used data'!L252="Yes",'Used data'!J252=3),0.7*'Used data'!M252+(1-'Used data'!M252),IF(AND('Used data'!L252="Yes",'Used data'!J252=4),0.76*'Used data'!M252+(1-'Used data'!M252),IF(AND('Used data'!L252="Yes",'Used data'!J252&gt;4.99999999),0.8*'Used data'!M252+(1-'Used data'!M252),1)))))</f>
        <v>1</v>
      </c>
      <c r="M252" s="11">
        <f>IF('Used data'!L252="Irrelevant",1,IF(AND('Used data'!L252="Yes",'Used data'!J252=2),0.8*'Used data'!M252+(1-'Used data'!M252),IF(AND('Used data'!L252="Yes",'Used data'!J252=3),0.85*'Used data'!M252+(1-'Used data'!M252),IF(AND('Used data'!L252="Yes",'Used data'!J252=4),0.88*'Used data'!M252+(1-'Used data'!M252),IF(AND('Used data'!L252="Yes",'Used data'!J252&gt;4.99999999),0.9*'Used data'!M252+(1-'Used data'!M252),1)))))</f>
        <v>1</v>
      </c>
      <c r="N252" s="11">
        <f>IF('Used data'!N252="Irrelevant",1,IF(AND(OR(I252="Motorway link",I252="Exit diverge",I252="Entrance merge"),'Used data'!N252&lt;3),1+(3-'Used data'!N252)*0.09333333,1))</f>
        <v>1</v>
      </c>
      <c r="O252" s="11">
        <f>IF('Used data'!N252="Irrelevant",1,IF(AND(OR(I252="Motorway link",I252="Exit diverge",I252="Entrance merge"),'Used data'!N252&lt;3),1+(3-'Used data'!N252)*0.19666667,1))</f>
        <v>1</v>
      </c>
      <c r="P252" s="11">
        <f>IF('Used data'!O252="Irrelevant",1,IF(AND(OR(I252="Motorway link",I252="Exit diverge",I252="Entrance merge"),'Used data'!O252&lt;3.00000001),1+(0.5-'Used data'!O252)*0.04,IF(AND(OR(I252="Exit ramp",I252="Entrance ramp"),'Used data'!O252&lt;3.00000001),1+(0.5-'Used data'!O252)*0.08,IF(OR(I252="Motorway link",I252="Exit diverge",I252="Entrance merge"),0.9,0.8))))</f>
        <v>1</v>
      </c>
      <c r="Q252" s="11">
        <f>IF('Used data'!P252="Irrelevant",1,IF(AND(OR(I252="Motorway link",I252="Exit diverge",I252="Entrance merge"),'Used data'!P252&lt;11.00000001),1+(5-'Used data'!P252)*0.01,0.94))</f>
        <v>1</v>
      </c>
      <c r="R252" s="11">
        <f>IF(OR('Used data'!Q252="Irrelevant",'Used data'!R252="Irrelevant",'Used data'!Q252="Straight"),1,IF(AND(OR(I252="Motorway link",I252="Exit diverge",I252="Entrance merge"),'Used data'!Q252&lt;4000),(EXP(0.1096*1746.5/'Used data'!Q252)/EXP(0.1096*1746.5/4000))*('Used data'!R252/1000)/G252+(G252-'Used data'!R252/1000)/G252,1))</f>
        <v>1</v>
      </c>
      <c r="S252" s="11">
        <f>IF(OR('Used data'!S252="Irrelevant",'Used data'!T252="Irrelevant",'Used data'!S252="Straight"),1,IF(AND(OR(I252="Motorway link",I252="Exit diverge",I252="Entrance merge"),'Used data'!S252&lt;4000),(EXP(0.1096*1746.5/'Used data'!S252)/EXP(0.1096*1746.5/4000))*('Used data'!T252/1000)/G252+(G252-'Used data'!T252/1000)/G252,1))</f>
        <v>1</v>
      </c>
      <c r="T252" s="11">
        <f>IF('Used data'!U252="Irrelevant",1,IF(AND(OR(I252="Motorway link",I252="Exit diverge",I252="Entrance merge",I252="Exit ramp",I252="Entrance ramp"),'Used data'!U252="Yes"),0.95,1))</f>
        <v>1</v>
      </c>
      <c r="U252" s="11">
        <f>IF('Used data'!U252="Irrelevant",1,IF(AND(OR(I252="Motorway link",I252="Exit diverge",I252="Entrance merge",I252="Exit ramp",I252="Entrance ramp"),'Used data'!U252="Yes"),0.96,1))</f>
        <v>1</v>
      </c>
      <c r="V252" s="11">
        <f>IF('Used data'!U252="Irrelevant",1,IF(AND(OR(I252="Motorway link",I252="Exit diverge",I252="Entrance merge",I252="Exit ramp",I252="Entrance ramp"),'Used data'!U252="Yes"),0.79,1))</f>
        <v>1</v>
      </c>
      <c r="W252" s="11">
        <f>IF('Used data'!U252="Irrelevant",1,IF(AND(OR(I252="Motorway link",I252="Exit diverge",I252="Entrance merge",I252="Exit ramp",I252="Entrance ramp"),'Used data'!U252="Yes"),0.94,1))</f>
        <v>1</v>
      </c>
      <c r="X252" s="11">
        <f>IF('Used data'!U252="Irrelevant",1,IF(AND(OR(I252="Motorway link",I252="Exit diverge",I252="Entrance merge",I252="Exit ramp",I252="Entrance ramp"),'Used data'!U252="Yes"),0.97,1))</f>
        <v>1</v>
      </c>
      <c r="Y252" s="11">
        <f>IF(AND(I252="Exit ramp",'Used data'!V252="2-curved diamond ramp"),1.32,IF(AND(I252="Exit ramp",'Used data'!V252="S-shaped ramp"),2.05,IF(AND(I252="Exit ramp",'Used data'!V252="U-shaped ramp"),4.11,IF(AND(I252="Exit ramp",'Used data'!V252="Flyover hook ramp"),5.15,IF(AND(I252="Exit ramp",'Used data'!V252="Directional ramp"),1.07,IF(AND(I252="Entrance ramp",'Used data'!V252="2-curved diamond ramp"),0.93,IF(AND(I252="Entrance ramp",'Used data'!V252="S-shaped ramp"),2.48,IF(AND(I252="Entrance ramp",'Used data'!V252="U-shaped ramp"),4.15,IF(AND(I252="Entrance ramp",'Used data'!V252="Flyover hook ramp"),5.26,IF(AND(I252="Entrance ramp",'Used data'!V252="Directional ramp"),1.42,1))))))))))</f>
        <v>1</v>
      </c>
      <c r="Z252" s="11">
        <f>IF(OR('Used data'!W252="Straight",'Used data'!W252="Irrelevant",'Used data'!X252="Irrelevant",'Used data'!Y252="Irrelevant"),1,1+1.545*1000/32.2*((('Used data'!Y252*3268/3600)/('Used data'!W252/0.306))^2)*('Used data'!X252/1000)/G252)</f>
        <v>1</v>
      </c>
      <c r="AA252" s="11">
        <f>IF(OR('Used data'!W252="Straight",'Used data'!W252="Irrelevant",'Used data'!X252="Irrelevant",'Used data'!Y252="Irrelevant"),1,1+1.961*1000/32.2*((('Used data'!Y252*3268/3600)/('Used data'!W252/0.306))^2)*('Used data'!X252/1000)/G252)</f>
        <v>1</v>
      </c>
      <c r="AB252" s="11">
        <f>IF(OR('Used data'!Z252="Straight",'Used data'!Z252="Irrelevant",'Used data'!AA252="Irrelevant",'Used data'!AB252="Irrelevant"),1,1+1.545*1000/32.2*((('Used data'!AB252*3268/3600)/('Used data'!Z252/0.306))^2)*('Used data'!AA252/1000)/G252)</f>
        <v>1</v>
      </c>
      <c r="AC252" s="11">
        <f>IF(OR('Used data'!Z252="Straight",'Used data'!Z252="Irrelevant",'Used data'!AA252="Irrelevant",'Used data'!AB252="Irrelevant"),1,1+1.961*1000/32.2*((('Used data'!AB252*3268/3600)/('Used data'!Z252/0.306))^2)*('Used data'!AA252/1000)/G252)</f>
        <v>1</v>
      </c>
      <c r="AD252" s="11">
        <f>IF(OR('Used data'!AC252="Irrelevant",'Used data'!AC252="No"),1,IF(AND('Used data'!AC252="Yes",OR('Used data'!Q252&lt;301,'Used data'!S252&lt;301)),1-(0.5*('Used data'!R252+'Used data'!T252)/('Used data'!G252*1000)),IF(AND('Used data'!AC252="Yes",OR('Used data'!Q252&lt;601,'Used data'!S252&lt;601)),1-(0.25*('Used data'!R252+'Used data'!T252)/('Used data'!G252*1000)),1)))</f>
        <v>1</v>
      </c>
      <c r="AE252" s="11">
        <f>IF(OR('Used data'!AC252="Irrelevant",'Used data'!AC252="No"),1,IF(AND('Used data'!AC252="Yes",OR('Used data'!Q252&lt;301,'Used data'!S252&lt;301)),1-(0.4*('Used data'!R252+'Used data'!T252)/('Used data'!G252*1000)),IF(AND('Used data'!AC252="Yes",OR('Used data'!Q252&lt;601,'Used data'!S252&lt;601)),1-(0.2*('Used data'!R252+'Used data'!T252)/('Used data'!G252*1000)),1)))</f>
        <v>1</v>
      </c>
      <c r="AF252" s="11">
        <f>IF('Used data'!AD252="110 kph",0.79,1)</f>
        <v>1</v>
      </c>
      <c r="AG252" s="11">
        <f>IF('Used data'!AD252="110 kph",0.94,1)</f>
        <v>1</v>
      </c>
      <c r="AH252" s="11">
        <f>IF('Used data'!AD252="110 kph",0.66,1)</f>
        <v>1</v>
      </c>
      <c r="AI252" s="11">
        <f>IF('Used data'!AD252="110 kph",0.82,1)</f>
        <v>1</v>
      </c>
      <c r="AJ252" s="11">
        <f>IF(AND('Used data'!AE252="Yes",I252="Entrance merge"),0.65*'Used data'!AF252+1-'Used data'!AF252,1)</f>
        <v>1</v>
      </c>
      <c r="AK252" s="12" t="str">
        <f t="shared" si="21"/>
        <v/>
      </c>
      <c r="AL252" s="12" t="str">
        <f t="shared" si="22"/>
        <v/>
      </c>
      <c r="AM252" s="12" t="str">
        <f t="shared" si="23"/>
        <v/>
      </c>
      <c r="AN252" s="12" t="str">
        <f t="shared" si="24"/>
        <v/>
      </c>
      <c r="AO252" s="12" t="str">
        <f t="shared" si="25"/>
        <v/>
      </c>
      <c r="AP252" s="12" t="str">
        <f t="shared" si="26"/>
        <v/>
      </c>
      <c r="AQ252" s="4" t="str">
        <f t="shared" si="27"/>
        <v/>
      </c>
    </row>
    <row r="253" spans="1:43" x14ac:dyDescent="0.3">
      <c r="A253" s="4" t="str">
        <f>IF('Input data'!A268="","",'Input data'!A268)</f>
        <v/>
      </c>
      <c r="B253" s="4" t="str">
        <f>IF('Input data'!B268="","",'Input data'!B268)</f>
        <v/>
      </c>
      <c r="C253" s="4" t="str">
        <f>IF('Input data'!C268="","",'Input data'!C268)</f>
        <v/>
      </c>
      <c r="D253" s="4" t="str">
        <f>IF('Input data'!D268="","",'Input data'!D268)</f>
        <v/>
      </c>
      <c r="E253" s="4" t="str">
        <f>IF('Input data'!E268="","",'Input data'!E268)</f>
        <v/>
      </c>
      <c r="F253" s="4" t="str">
        <f>IF('Input data'!F268="","",'Input data'!F268)</f>
        <v/>
      </c>
      <c r="G253" s="4">
        <f>IF('Input data'!G268="","",'Input data'!G268)</f>
        <v>0</v>
      </c>
      <c r="H253" s="4" t="str">
        <f>IF('Input data'!H268&gt;0.5,'Input data'!H268,"")</f>
        <v/>
      </c>
      <c r="I253" s="4" t="str">
        <f>IF('Input data'!I268="","",'Input data'!I268)</f>
        <v/>
      </c>
      <c r="J253" s="11">
        <f>IF('Used data'!J253="Irrelevant",1,IF('Used data'!J253&gt;3,1.2,1))</f>
        <v>1</v>
      </c>
      <c r="K253" s="11">
        <f>IF('Used data'!K253="Irrelevant",1,IF(AND(OR(I253="Motorway link",I253="Exit diverge",I253="Entrance merge"),'Used data'!K253&lt;3.5),1+(3.5-'Used data'!K253)*0.12,IF(AND(OR(I253="Exit ramp",I253="Entrance ramp"),'Used data'!K253&lt;3.5),1+(3.5-'Used data'!K253)*0.16,1)))</f>
        <v>1</v>
      </c>
      <c r="L253" s="11">
        <f>IF('Used data'!L253="Irrelevant",1,IF(AND('Used data'!L253="Yes",'Used data'!J253=2),0.6*'Used data'!M253+(1-'Used data'!M253),IF(AND('Used data'!L253="Yes",'Used data'!J253=3),0.7*'Used data'!M253+(1-'Used data'!M253),IF(AND('Used data'!L253="Yes",'Used data'!J253=4),0.76*'Used data'!M253+(1-'Used data'!M253),IF(AND('Used data'!L253="Yes",'Used data'!J253&gt;4.99999999),0.8*'Used data'!M253+(1-'Used data'!M253),1)))))</f>
        <v>1</v>
      </c>
      <c r="M253" s="11">
        <f>IF('Used data'!L253="Irrelevant",1,IF(AND('Used data'!L253="Yes",'Used data'!J253=2),0.8*'Used data'!M253+(1-'Used data'!M253),IF(AND('Used data'!L253="Yes",'Used data'!J253=3),0.85*'Used data'!M253+(1-'Used data'!M253),IF(AND('Used data'!L253="Yes",'Used data'!J253=4),0.88*'Used data'!M253+(1-'Used data'!M253),IF(AND('Used data'!L253="Yes",'Used data'!J253&gt;4.99999999),0.9*'Used data'!M253+(1-'Used data'!M253),1)))))</f>
        <v>1</v>
      </c>
      <c r="N253" s="11">
        <f>IF('Used data'!N253="Irrelevant",1,IF(AND(OR(I253="Motorway link",I253="Exit diverge",I253="Entrance merge"),'Used data'!N253&lt;3),1+(3-'Used data'!N253)*0.09333333,1))</f>
        <v>1</v>
      </c>
      <c r="O253" s="11">
        <f>IF('Used data'!N253="Irrelevant",1,IF(AND(OR(I253="Motorway link",I253="Exit diverge",I253="Entrance merge"),'Used data'!N253&lt;3),1+(3-'Used data'!N253)*0.19666667,1))</f>
        <v>1</v>
      </c>
      <c r="P253" s="11">
        <f>IF('Used data'!O253="Irrelevant",1,IF(AND(OR(I253="Motorway link",I253="Exit diverge",I253="Entrance merge"),'Used data'!O253&lt;3.00000001),1+(0.5-'Used data'!O253)*0.04,IF(AND(OR(I253="Exit ramp",I253="Entrance ramp"),'Used data'!O253&lt;3.00000001),1+(0.5-'Used data'!O253)*0.08,IF(OR(I253="Motorway link",I253="Exit diverge",I253="Entrance merge"),0.9,0.8))))</f>
        <v>1</v>
      </c>
      <c r="Q253" s="11">
        <f>IF('Used data'!P253="Irrelevant",1,IF(AND(OR(I253="Motorway link",I253="Exit diverge",I253="Entrance merge"),'Used data'!P253&lt;11.00000001),1+(5-'Used data'!P253)*0.01,0.94))</f>
        <v>1</v>
      </c>
      <c r="R253" s="11">
        <f>IF(OR('Used data'!Q253="Irrelevant",'Used data'!R253="Irrelevant",'Used data'!Q253="Straight"),1,IF(AND(OR(I253="Motorway link",I253="Exit diverge",I253="Entrance merge"),'Used data'!Q253&lt;4000),(EXP(0.1096*1746.5/'Used data'!Q253)/EXP(0.1096*1746.5/4000))*('Used data'!R253/1000)/G253+(G253-'Used data'!R253/1000)/G253,1))</f>
        <v>1</v>
      </c>
      <c r="S253" s="11">
        <f>IF(OR('Used data'!S253="Irrelevant",'Used data'!T253="Irrelevant",'Used data'!S253="Straight"),1,IF(AND(OR(I253="Motorway link",I253="Exit diverge",I253="Entrance merge"),'Used data'!S253&lt;4000),(EXP(0.1096*1746.5/'Used data'!S253)/EXP(0.1096*1746.5/4000))*('Used data'!T253/1000)/G253+(G253-'Used data'!T253/1000)/G253,1))</f>
        <v>1</v>
      </c>
      <c r="T253" s="11">
        <f>IF('Used data'!U253="Irrelevant",1,IF(AND(OR(I253="Motorway link",I253="Exit diverge",I253="Entrance merge",I253="Exit ramp",I253="Entrance ramp"),'Used data'!U253="Yes"),0.95,1))</f>
        <v>1</v>
      </c>
      <c r="U253" s="11">
        <f>IF('Used data'!U253="Irrelevant",1,IF(AND(OR(I253="Motorway link",I253="Exit diverge",I253="Entrance merge",I253="Exit ramp",I253="Entrance ramp"),'Used data'!U253="Yes"),0.96,1))</f>
        <v>1</v>
      </c>
      <c r="V253" s="11">
        <f>IF('Used data'!U253="Irrelevant",1,IF(AND(OR(I253="Motorway link",I253="Exit diverge",I253="Entrance merge",I253="Exit ramp",I253="Entrance ramp"),'Used data'!U253="Yes"),0.79,1))</f>
        <v>1</v>
      </c>
      <c r="W253" s="11">
        <f>IF('Used data'!U253="Irrelevant",1,IF(AND(OR(I253="Motorway link",I253="Exit diverge",I253="Entrance merge",I253="Exit ramp",I253="Entrance ramp"),'Used data'!U253="Yes"),0.94,1))</f>
        <v>1</v>
      </c>
      <c r="X253" s="11">
        <f>IF('Used data'!U253="Irrelevant",1,IF(AND(OR(I253="Motorway link",I253="Exit diverge",I253="Entrance merge",I253="Exit ramp",I253="Entrance ramp"),'Used data'!U253="Yes"),0.97,1))</f>
        <v>1</v>
      </c>
      <c r="Y253" s="11">
        <f>IF(AND(I253="Exit ramp",'Used data'!V253="2-curved diamond ramp"),1.32,IF(AND(I253="Exit ramp",'Used data'!V253="S-shaped ramp"),2.05,IF(AND(I253="Exit ramp",'Used data'!V253="U-shaped ramp"),4.11,IF(AND(I253="Exit ramp",'Used data'!V253="Flyover hook ramp"),5.15,IF(AND(I253="Exit ramp",'Used data'!V253="Directional ramp"),1.07,IF(AND(I253="Entrance ramp",'Used data'!V253="2-curved diamond ramp"),0.93,IF(AND(I253="Entrance ramp",'Used data'!V253="S-shaped ramp"),2.48,IF(AND(I253="Entrance ramp",'Used data'!V253="U-shaped ramp"),4.15,IF(AND(I253="Entrance ramp",'Used data'!V253="Flyover hook ramp"),5.26,IF(AND(I253="Entrance ramp",'Used data'!V253="Directional ramp"),1.42,1))))))))))</f>
        <v>1</v>
      </c>
      <c r="Z253" s="11">
        <f>IF(OR('Used data'!W253="Straight",'Used data'!W253="Irrelevant",'Used data'!X253="Irrelevant",'Used data'!Y253="Irrelevant"),1,1+1.545*1000/32.2*((('Used data'!Y253*3268/3600)/('Used data'!W253/0.306))^2)*('Used data'!X253/1000)/G253)</f>
        <v>1</v>
      </c>
      <c r="AA253" s="11">
        <f>IF(OR('Used data'!W253="Straight",'Used data'!W253="Irrelevant",'Used data'!X253="Irrelevant",'Used data'!Y253="Irrelevant"),1,1+1.961*1000/32.2*((('Used data'!Y253*3268/3600)/('Used data'!W253/0.306))^2)*('Used data'!X253/1000)/G253)</f>
        <v>1</v>
      </c>
      <c r="AB253" s="11">
        <f>IF(OR('Used data'!Z253="Straight",'Used data'!Z253="Irrelevant",'Used data'!AA253="Irrelevant",'Used data'!AB253="Irrelevant"),1,1+1.545*1000/32.2*((('Used data'!AB253*3268/3600)/('Used data'!Z253/0.306))^2)*('Used data'!AA253/1000)/G253)</f>
        <v>1</v>
      </c>
      <c r="AC253" s="11">
        <f>IF(OR('Used data'!Z253="Straight",'Used data'!Z253="Irrelevant",'Used data'!AA253="Irrelevant",'Used data'!AB253="Irrelevant"),1,1+1.961*1000/32.2*((('Used data'!AB253*3268/3600)/('Used data'!Z253/0.306))^2)*('Used data'!AA253/1000)/G253)</f>
        <v>1</v>
      </c>
      <c r="AD253" s="11">
        <f>IF(OR('Used data'!AC253="Irrelevant",'Used data'!AC253="No"),1,IF(AND('Used data'!AC253="Yes",OR('Used data'!Q253&lt;301,'Used data'!S253&lt;301)),1-(0.5*('Used data'!R253+'Used data'!T253)/('Used data'!G253*1000)),IF(AND('Used data'!AC253="Yes",OR('Used data'!Q253&lt;601,'Used data'!S253&lt;601)),1-(0.25*('Used data'!R253+'Used data'!T253)/('Used data'!G253*1000)),1)))</f>
        <v>1</v>
      </c>
      <c r="AE253" s="11">
        <f>IF(OR('Used data'!AC253="Irrelevant",'Used data'!AC253="No"),1,IF(AND('Used data'!AC253="Yes",OR('Used data'!Q253&lt;301,'Used data'!S253&lt;301)),1-(0.4*('Used data'!R253+'Used data'!T253)/('Used data'!G253*1000)),IF(AND('Used data'!AC253="Yes",OR('Used data'!Q253&lt;601,'Used data'!S253&lt;601)),1-(0.2*('Used data'!R253+'Used data'!T253)/('Used data'!G253*1000)),1)))</f>
        <v>1</v>
      </c>
      <c r="AF253" s="11">
        <f>IF('Used data'!AD253="110 kph",0.79,1)</f>
        <v>1</v>
      </c>
      <c r="AG253" s="11">
        <f>IF('Used data'!AD253="110 kph",0.94,1)</f>
        <v>1</v>
      </c>
      <c r="AH253" s="11">
        <f>IF('Used data'!AD253="110 kph",0.66,1)</f>
        <v>1</v>
      </c>
      <c r="AI253" s="11">
        <f>IF('Used data'!AD253="110 kph",0.82,1)</f>
        <v>1</v>
      </c>
      <c r="AJ253" s="11">
        <f>IF(AND('Used data'!AE253="Yes",I253="Entrance merge"),0.65*'Used data'!AF253+1-'Used data'!AF253,1)</f>
        <v>1</v>
      </c>
      <c r="AK253" s="12" t="str">
        <f t="shared" si="21"/>
        <v/>
      </c>
      <c r="AL253" s="12" t="str">
        <f t="shared" si="22"/>
        <v/>
      </c>
      <c r="AM253" s="12" t="str">
        <f t="shared" si="23"/>
        <v/>
      </c>
      <c r="AN253" s="12" t="str">
        <f t="shared" si="24"/>
        <v/>
      </c>
      <c r="AO253" s="12" t="str">
        <f t="shared" si="25"/>
        <v/>
      </c>
      <c r="AP253" s="12" t="str">
        <f t="shared" si="26"/>
        <v/>
      </c>
      <c r="AQ253" s="4" t="str">
        <f t="shared" si="27"/>
        <v/>
      </c>
    </row>
    <row r="254" spans="1:43" x14ac:dyDescent="0.3">
      <c r="A254" s="4" t="str">
        <f>IF('Input data'!A269="","",'Input data'!A269)</f>
        <v/>
      </c>
      <c r="B254" s="4" t="str">
        <f>IF('Input data'!B269="","",'Input data'!B269)</f>
        <v/>
      </c>
      <c r="C254" s="4" t="str">
        <f>IF('Input data'!C269="","",'Input data'!C269)</f>
        <v/>
      </c>
      <c r="D254" s="4" t="str">
        <f>IF('Input data'!D269="","",'Input data'!D269)</f>
        <v/>
      </c>
      <c r="E254" s="4" t="str">
        <f>IF('Input data'!E269="","",'Input data'!E269)</f>
        <v/>
      </c>
      <c r="F254" s="4" t="str">
        <f>IF('Input data'!F269="","",'Input data'!F269)</f>
        <v/>
      </c>
      <c r="G254" s="4">
        <f>IF('Input data'!G269="","",'Input data'!G269)</f>
        <v>0</v>
      </c>
      <c r="H254" s="4" t="str">
        <f>IF('Input data'!H269&gt;0.5,'Input data'!H269,"")</f>
        <v/>
      </c>
      <c r="I254" s="4" t="str">
        <f>IF('Input data'!I269="","",'Input data'!I269)</f>
        <v/>
      </c>
      <c r="J254" s="11">
        <f>IF('Used data'!J254="Irrelevant",1,IF('Used data'!J254&gt;3,1.2,1))</f>
        <v>1</v>
      </c>
      <c r="K254" s="11">
        <f>IF('Used data'!K254="Irrelevant",1,IF(AND(OR(I254="Motorway link",I254="Exit diverge",I254="Entrance merge"),'Used data'!K254&lt;3.5),1+(3.5-'Used data'!K254)*0.12,IF(AND(OR(I254="Exit ramp",I254="Entrance ramp"),'Used data'!K254&lt;3.5),1+(3.5-'Used data'!K254)*0.16,1)))</f>
        <v>1</v>
      </c>
      <c r="L254" s="11">
        <f>IF('Used data'!L254="Irrelevant",1,IF(AND('Used data'!L254="Yes",'Used data'!J254=2),0.6*'Used data'!M254+(1-'Used data'!M254),IF(AND('Used data'!L254="Yes",'Used data'!J254=3),0.7*'Used data'!M254+(1-'Used data'!M254),IF(AND('Used data'!L254="Yes",'Used data'!J254=4),0.76*'Used data'!M254+(1-'Used data'!M254),IF(AND('Used data'!L254="Yes",'Used data'!J254&gt;4.99999999),0.8*'Used data'!M254+(1-'Used data'!M254),1)))))</f>
        <v>1</v>
      </c>
      <c r="M254" s="11">
        <f>IF('Used data'!L254="Irrelevant",1,IF(AND('Used data'!L254="Yes",'Used data'!J254=2),0.8*'Used data'!M254+(1-'Used data'!M254),IF(AND('Used data'!L254="Yes",'Used data'!J254=3),0.85*'Used data'!M254+(1-'Used data'!M254),IF(AND('Used data'!L254="Yes",'Used data'!J254=4),0.88*'Used data'!M254+(1-'Used data'!M254),IF(AND('Used data'!L254="Yes",'Used data'!J254&gt;4.99999999),0.9*'Used data'!M254+(1-'Used data'!M254),1)))))</f>
        <v>1</v>
      </c>
      <c r="N254" s="11">
        <f>IF('Used data'!N254="Irrelevant",1,IF(AND(OR(I254="Motorway link",I254="Exit diverge",I254="Entrance merge"),'Used data'!N254&lt;3),1+(3-'Used data'!N254)*0.09333333,1))</f>
        <v>1</v>
      </c>
      <c r="O254" s="11">
        <f>IF('Used data'!N254="Irrelevant",1,IF(AND(OR(I254="Motorway link",I254="Exit diverge",I254="Entrance merge"),'Used data'!N254&lt;3),1+(3-'Used data'!N254)*0.19666667,1))</f>
        <v>1</v>
      </c>
      <c r="P254" s="11">
        <f>IF('Used data'!O254="Irrelevant",1,IF(AND(OR(I254="Motorway link",I254="Exit diverge",I254="Entrance merge"),'Used data'!O254&lt;3.00000001),1+(0.5-'Used data'!O254)*0.04,IF(AND(OR(I254="Exit ramp",I254="Entrance ramp"),'Used data'!O254&lt;3.00000001),1+(0.5-'Used data'!O254)*0.08,IF(OR(I254="Motorway link",I254="Exit diverge",I254="Entrance merge"),0.9,0.8))))</f>
        <v>1</v>
      </c>
      <c r="Q254" s="11">
        <f>IF('Used data'!P254="Irrelevant",1,IF(AND(OR(I254="Motorway link",I254="Exit diverge",I254="Entrance merge"),'Used data'!P254&lt;11.00000001),1+(5-'Used data'!P254)*0.01,0.94))</f>
        <v>1</v>
      </c>
      <c r="R254" s="11">
        <f>IF(OR('Used data'!Q254="Irrelevant",'Used data'!R254="Irrelevant",'Used data'!Q254="Straight"),1,IF(AND(OR(I254="Motorway link",I254="Exit diverge",I254="Entrance merge"),'Used data'!Q254&lt;4000),(EXP(0.1096*1746.5/'Used data'!Q254)/EXP(0.1096*1746.5/4000))*('Used data'!R254/1000)/G254+(G254-'Used data'!R254/1000)/G254,1))</f>
        <v>1</v>
      </c>
      <c r="S254" s="11">
        <f>IF(OR('Used data'!S254="Irrelevant",'Used data'!T254="Irrelevant",'Used data'!S254="Straight"),1,IF(AND(OR(I254="Motorway link",I254="Exit diverge",I254="Entrance merge"),'Used data'!S254&lt;4000),(EXP(0.1096*1746.5/'Used data'!S254)/EXP(0.1096*1746.5/4000))*('Used data'!T254/1000)/G254+(G254-'Used data'!T254/1000)/G254,1))</f>
        <v>1</v>
      </c>
      <c r="T254" s="11">
        <f>IF('Used data'!U254="Irrelevant",1,IF(AND(OR(I254="Motorway link",I254="Exit diverge",I254="Entrance merge",I254="Exit ramp",I254="Entrance ramp"),'Used data'!U254="Yes"),0.95,1))</f>
        <v>1</v>
      </c>
      <c r="U254" s="11">
        <f>IF('Used data'!U254="Irrelevant",1,IF(AND(OR(I254="Motorway link",I254="Exit diverge",I254="Entrance merge",I254="Exit ramp",I254="Entrance ramp"),'Used data'!U254="Yes"),0.96,1))</f>
        <v>1</v>
      </c>
      <c r="V254" s="11">
        <f>IF('Used data'!U254="Irrelevant",1,IF(AND(OR(I254="Motorway link",I254="Exit diverge",I254="Entrance merge",I254="Exit ramp",I254="Entrance ramp"),'Used data'!U254="Yes"),0.79,1))</f>
        <v>1</v>
      </c>
      <c r="W254" s="11">
        <f>IF('Used data'!U254="Irrelevant",1,IF(AND(OR(I254="Motorway link",I254="Exit diverge",I254="Entrance merge",I254="Exit ramp",I254="Entrance ramp"),'Used data'!U254="Yes"),0.94,1))</f>
        <v>1</v>
      </c>
      <c r="X254" s="11">
        <f>IF('Used data'!U254="Irrelevant",1,IF(AND(OR(I254="Motorway link",I254="Exit diverge",I254="Entrance merge",I254="Exit ramp",I254="Entrance ramp"),'Used data'!U254="Yes"),0.97,1))</f>
        <v>1</v>
      </c>
      <c r="Y254" s="11">
        <f>IF(AND(I254="Exit ramp",'Used data'!V254="2-curved diamond ramp"),1.32,IF(AND(I254="Exit ramp",'Used data'!V254="S-shaped ramp"),2.05,IF(AND(I254="Exit ramp",'Used data'!V254="U-shaped ramp"),4.11,IF(AND(I254="Exit ramp",'Used data'!V254="Flyover hook ramp"),5.15,IF(AND(I254="Exit ramp",'Used data'!V254="Directional ramp"),1.07,IF(AND(I254="Entrance ramp",'Used data'!V254="2-curved diamond ramp"),0.93,IF(AND(I254="Entrance ramp",'Used data'!V254="S-shaped ramp"),2.48,IF(AND(I254="Entrance ramp",'Used data'!V254="U-shaped ramp"),4.15,IF(AND(I254="Entrance ramp",'Used data'!V254="Flyover hook ramp"),5.26,IF(AND(I254="Entrance ramp",'Used data'!V254="Directional ramp"),1.42,1))))))))))</f>
        <v>1</v>
      </c>
      <c r="Z254" s="11">
        <f>IF(OR('Used data'!W254="Straight",'Used data'!W254="Irrelevant",'Used data'!X254="Irrelevant",'Used data'!Y254="Irrelevant"),1,1+1.545*1000/32.2*((('Used data'!Y254*3268/3600)/('Used data'!W254/0.306))^2)*('Used data'!X254/1000)/G254)</f>
        <v>1</v>
      </c>
      <c r="AA254" s="11">
        <f>IF(OR('Used data'!W254="Straight",'Used data'!W254="Irrelevant",'Used data'!X254="Irrelevant",'Used data'!Y254="Irrelevant"),1,1+1.961*1000/32.2*((('Used data'!Y254*3268/3600)/('Used data'!W254/0.306))^2)*('Used data'!X254/1000)/G254)</f>
        <v>1</v>
      </c>
      <c r="AB254" s="11">
        <f>IF(OR('Used data'!Z254="Straight",'Used data'!Z254="Irrelevant",'Used data'!AA254="Irrelevant",'Used data'!AB254="Irrelevant"),1,1+1.545*1000/32.2*((('Used data'!AB254*3268/3600)/('Used data'!Z254/0.306))^2)*('Used data'!AA254/1000)/G254)</f>
        <v>1</v>
      </c>
      <c r="AC254" s="11">
        <f>IF(OR('Used data'!Z254="Straight",'Used data'!Z254="Irrelevant",'Used data'!AA254="Irrelevant",'Used data'!AB254="Irrelevant"),1,1+1.961*1000/32.2*((('Used data'!AB254*3268/3600)/('Used data'!Z254/0.306))^2)*('Used data'!AA254/1000)/G254)</f>
        <v>1</v>
      </c>
      <c r="AD254" s="11">
        <f>IF(OR('Used data'!AC254="Irrelevant",'Used data'!AC254="No"),1,IF(AND('Used data'!AC254="Yes",OR('Used data'!Q254&lt;301,'Used data'!S254&lt;301)),1-(0.5*('Used data'!R254+'Used data'!T254)/('Used data'!G254*1000)),IF(AND('Used data'!AC254="Yes",OR('Used data'!Q254&lt;601,'Used data'!S254&lt;601)),1-(0.25*('Used data'!R254+'Used data'!T254)/('Used data'!G254*1000)),1)))</f>
        <v>1</v>
      </c>
      <c r="AE254" s="11">
        <f>IF(OR('Used data'!AC254="Irrelevant",'Used data'!AC254="No"),1,IF(AND('Used data'!AC254="Yes",OR('Used data'!Q254&lt;301,'Used data'!S254&lt;301)),1-(0.4*('Used data'!R254+'Used data'!T254)/('Used data'!G254*1000)),IF(AND('Used data'!AC254="Yes",OR('Used data'!Q254&lt;601,'Used data'!S254&lt;601)),1-(0.2*('Used data'!R254+'Used data'!T254)/('Used data'!G254*1000)),1)))</f>
        <v>1</v>
      </c>
      <c r="AF254" s="11">
        <f>IF('Used data'!AD254="110 kph",0.79,1)</f>
        <v>1</v>
      </c>
      <c r="AG254" s="11">
        <f>IF('Used data'!AD254="110 kph",0.94,1)</f>
        <v>1</v>
      </c>
      <c r="AH254" s="11">
        <f>IF('Used data'!AD254="110 kph",0.66,1)</f>
        <v>1</v>
      </c>
      <c r="AI254" s="11">
        <f>IF('Used data'!AD254="110 kph",0.82,1)</f>
        <v>1</v>
      </c>
      <c r="AJ254" s="11">
        <f>IF(AND('Used data'!AE254="Yes",I254="Entrance merge"),0.65*'Used data'!AF254+1-'Used data'!AF254,1)</f>
        <v>1</v>
      </c>
      <c r="AK254" s="12" t="str">
        <f t="shared" si="21"/>
        <v/>
      </c>
      <c r="AL254" s="12" t="str">
        <f t="shared" si="22"/>
        <v/>
      </c>
      <c r="AM254" s="12" t="str">
        <f t="shared" si="23"/>
        <v/>
      </c>
      <c r="AN254" s="12" t="str">
        <f t="shared" si="24"/>
        <v/>
      </c>
      <c r="AO254" s="12" t="str">
        <f t="shared" si="25"/>
        <v/>
      </c>
      <c r="AP254" s="12" t="str">
        <f t="shared" si="26"/>
        <v/>
      </c>
      <c r="AQ254" s="4" t="str">
        <f t="shared" si="27"/>
        <v/>
      </c>
    </row>
    <row r="255" spans="1:43" x14ac:dyDescent="0.3">
      <c r="A255" s="4" t="str">
        <f>IF('Input data'!A270="","",'Input data'!A270)</f>
        <v/>
      </c>
      <c r="B255" s="4" t="str">
        <f>IF('Input data'!B270="","",'Input data'!B270)</f>
        <v/>
      </c>
      <c r="C255" s="4" t="str">
        <f>IF('Input data'!C270="","",'Input data'!C270)</f>
        <v/>
      </c>
      <c r="D255" s="4" t="str">
        <f>IF('Input data'!D270="","",'Input data'!D270)</f>
        <v/>
      </c>
      <c r="E255" s="4" t="str">
        <f>IF('Input data'!E270="","",'Input data'!E270)</f>
        <v/>
      </c>
      <c r="F255" s="4" t="str">
        <f>IF('Input data'!F270="","",'Input data'!F270)</f>
        <v/>
      </c>
      <c r="G255" s="4">
        <f>IF('Input data'!G270="","",'Input data'!G270)</f>
        <v>0</v>
      </c>
      <c r="H255" s="4" t="str">
        <f>IF('Input data'!H270&gt;0.5,'Input data'!H270,"")</f>
        <v/>
      </c>
      <c r="I255" s="4" t="str">
        <f>IF('Input data'!I270="","",'Input data'!I270)</f>
        <v/>
      </c>
      <c r="J255" s="11">
        <f>IF('Used data'!J255="Irrelevant",1,IF('Used data'!J255&gt;3,1.2,1))</f>
        <v>1</v>
      </c>
      <c r="K255" s="11">
        <f>IF('Used data'!K255="Irrelevant",1,IF(AND(OR(I255="Motorway link",I255="Exit diverge",I255="Entrance merge"),'Used data'!K255&lt;3.5),1+(3.5-'Used data'!K255)*0.12,IF(AND(OR(I255="Exit ramp",I255="Entrance ramp"),'Used data'!K255&lt;3.5),1+(3.5-'Used data'!K255)*0.16,1)))</f>
        <v>1</v>
      </c>
      <c r="L255" s="11">
        <f>IF('Used data'!L255="Irrelevant",1,IF(AND('Used data'!L255="Yes",'Used data'!J255=2),0.6*'Used data'!M255+(1-'Used data'!M255),IF(AND('Used data'!L255="Yes",'Used data'!J255=3),0.7*'Used data'!M255+(1-'Used data'!M255),IF(AND('Used data'!L255="Yes",'Used data'!J255=4),0.76*'Used data'!M255+(1-'Used data'!M255),IF(AND('Used data'!L255="Yes",'Used data'!J255&gt;4.99999999),0.8*'Used data'!M255+(1-'Used data'!M255),1)))))</f>
        <v>1</v>
      </c>
      <c r="M255" s="11">
        <f>IF('Used data'!L255="Irrelevant",1,IF(AND('Used data'!L255="Yes",'Used data'!J255=2),0.8*'Used data'!M255+(1-'Used data'!M255),IF(AND('Used data'!L255="Yes",'Used data'!J255=3),0.85*'Used data'!M255+(1-'Used data'!M255),IF(AND('Used data'!L255="Yes",'Used data'!J255=4),0.88*'Used data'!M255+(1-'Used data'!M255),IF(AND('Used data'!L255="Yes",'Used data'!J255&gt;4.99999999),0.9*'Used data'!M255+(1-'Used data'!M255),1)))))</f>
        <v>1</v>
      </c>
      <c r="N255" s="11">
        <f>IF('Used data'!N255="Irrelevant",1,IF(AND(OR(I255="Motorway link",I255="Exit diverge",I255="Entrance merge"),'Used data'!N255&lt;3),1+(3-'Used data'!N255)*0.09333333,1))</f>
        <v>1</v>
      </c>
      <c r="O255" s="11">
        <f>IF('Used data'!N255="Irrelevant",1,IF(AND(OR(I255="Motorway link",I255="Exit diverge",I255="Entrance merge"),'Used data'!N255&lt;3),1+(3-'Used data'!N255)*0.19666667,1))</f>
        <v>1</v>
      </c>
      <c r="P255" s="11">
        <f>IF('Used data'!O255="Irrelevant",1,IF(AND(OR(I255="Motorway link",I255="Exit diverge",I255="Entrance merge"),'Used data'!O255&lt;3.00000001),1+(0.5-'Used data'!O255)*0.04,IF(AND(OR(I255="Exit ramp",I255="Entrance ramp"),'Used data'!O255&lt;3.00000001),1+(0.5-'Used data'!O255)*0.08,IF(OR(I255="Motorway link",I255="Exit diverge",I255="Entrance merge"),0.9,0.8))))</f>
        <v>1</v>
      </c>
      <c r="Q255" s="11">
        <f>IF('Used data'!P255="Irrelevant",1,IF(AND(OR(I255="Motorway link",I255="Exit diverge",I255="Entrance merge"),'Used data'!P255&lt;11.00000001),1+(5-'Used data'!P255)*0.01,0.94))</f>
        <v>1</v>
      </c>
      <c r="R255" s="11">
        <f>IF(OR('Used data'!Q255="Irrelevant",'Used data'!R255="Irrelevant",'Used data'!Q255="Straight"),1,IF(AND(OR(I255="Motorway link",I255="Exit diverge",I255="Entrance merge"),'Used data'!Q255&lt;4000),(EXP(0.1096*1746.5/'Used data'!Q255)/EXP(0.1096*1746.5/4000))*('Used data'!R255/1000)/G255+(G255-'Used data'!R255/1000)/G255,1))</f>
        <v>1</v>
      </c>
      <c r="S255" s="11">
        <f>IF(OR('Used data'!S255="Irrelevant",'Used data'!T255="Irrelevant",'Used data'!S255="Straight"),1,IF(AND(OR(I255="Motorway link",I255="Exit diverge",I255="Entrance merge"),'Used data'!S255&lt;4000),(EXP(0.1096*1746.5/'Used data'!S255)/EXP(0.1096*1746.5/4000))*('Used data'!T255/1000)/G255+(G255-'Used data'!T255/1000)/G255,1))</f>
        <v>1</v>
      </c>
      <c r="T255" s="11">
        <f>IF('Used data'!U255="Irrelevant",1,IF(AND(OR(I255="Motorway link",I255="Exit diverge",I255="Entrance merge",I255="Exit ramp",I255="Entrance ramp"),'Used data'!U255="Yes"),0.95,1))</f>
        <v>1</v>
      </c>
      <c r="U255" s="11">
        <f>IF('Used data'!U255="Irrelevant",1,IF(AND(OR(I255="Motorway link",I255="Exit diverge",I255="Entrance merge",I255="Exit ramp",I255="Entrance ramp"),'Used data'!U255="Yes"),0.96,1))</f>
        <v>1</v>
      </c>
      <c r="V255" s="11">
        <f>IF('Used data'!U255="Irrelevant",1,IF(AND(OR(I255="Motorway link",I255="Exit diverge",I255="Entrance merge",I255="Exit ramp",I255="Entrance ramp"),'Used data'!U255="Yes"),0.79,1))</f>
        <v>1</v>
      </c>
      <c r="W255" s="11">
        <f>IF('Used data'!U255="Irrelevant",1,IF(AND(OR(I255="Motorway link",I255="Exit diverge",I255="Entrance merge",I255="Exit ramp",I255="Entrance ramp"),'Used data'!U255="Yes"),0.94,1))</f>
        <v>1</v>
      </c>
      <c r="X255" s="11">
        <f>IF('Used data'!U255="Irrelevant",1,IF(AND(OR(I255="Motorway link",I255="Exit diverge",I255="Entrance merge",I255="Exit ramp",I255="Entrance ramp"),'Used data'!U255="Yes"),0.97,1))</f>
        <v>1</v>
      </c>
      <c r="Y255" s="11">
        <f>IF(AND(I255="Exit ramp",'Used data'!V255="2-curved diamond ramp"),1.32,IF(AND(I255="Exit ramp",'Used data'!V255="S-shaped ramp"),2.05,IF(AND(I255="Exit ramp",'Used data'!V255="U-shaped ramp"),4.11,IF(AND(I255="Exit ramp",'Used data'!V255="Flyover hook ramp"),5.15,IF(AND(I255="Exit ramp",'Used data'!V255="Directional ramp"),1.07,IF(AND(I255="Entrance ramp",'Used data'!V255="2-curved diamond ramp"),0.93,IF(AND(I255="Entrance ramp",'Used data'!V255="S-shaped ramp"),2.48,IF(AND(I255="Entrance ramp",'Used data'!V255="U-shaped ramp"),4.15,IF(AND(I255="Entrance ramp",'Used data'!V255="Flyover hook ramp"),5.26,IF(AND(I255="Entrance ramp",'Used data'!V255="Directional ramp"),1.42,1))))))))))</f>
        <v>1</v>
      </c>
      <c r="Z255" s="11">
        <f>IF(OR('Used data'!W255="Straight",'Used data'!W255="Irrelevant",'Used data'!X255="Irrelevant",'Used data'!Y255="Irrelevant"),1,1+1.545*1000/32.2*((('Used data'!Y255*3268/3600)/('Used data'!W255/0.306))^2)*('Used data'!X255/1000)/G255)</f>
        <v>1</v>
      </c>
      <c r="AA255" s="11">
        <f>IF(OR('Used data'!W255="Straight",'Used data'!W255="Irrelevant",'Used data'!X255="Irrelevant",'Used data'!Y255="Irrelevant"),1,1+1.961*1000/32.2*((('Used data'!Y255*3268/3600)/('Used data'!W255/0.306))^2)*('Used data'!X255/1000)/G255)</f>
        <v>1</v>
      </c>
      <c r="AB255" s="11">
        <f>IF(OR('Used data'!Z255="Straight",'Used data'!Z255="Irrelevant",'Used data'!AA255="Irrelevant",'Used data'!AB255="Irrelevant"),1,1+1.545*1000/32.2*((('Used data'!AB255*3268/3600)/('Used data'!Z255/0.306))^2)*('Used data'!AA255/1000)/G255)</f>
        <v>1</v>
      </c>
      <c r="AC255" s="11">
        <f>IF(OR('Used data'!Z255="Straight",'Used data'!Z255="Irrelevant",'Used data'!AA255="Irrelevant",'Used data'!AB255="Irrelevant"),1,1+1.961*1000/32.2*((('Used data'!AB255*3268/3600)/('Used data'!Z255/0.306))^2)*('Used data'!AA255/1000)/G255)</f>
        <v>1</v>
      </c>
      <c r="AD255" s="11">
        <f>IF(OR('Used data'!AC255="Irrelevant",'Used data'!AC255="No"),1,IF(AND('Used data'!AC255="Yes",OR('Used data'!Q255&lt;301,'Used data'!S255&lt;301)),1-(0.5*('Used data'!R255+'Used data'!T255)/('Used data'!G255*1000)),IF(AND('Used data'!AC255="Yes",OR('Used data'!Q255&lt;601,'Used data'!S255&lt;601)),1-(0.25*('Used data'!R255+'Used data'!T255)/('Used data'!G255*1000)),1)))</f>
        <v>1</v>
      </c>
      <c r="AE255" s="11">
        <f>IF(OR('Used data'!AC255="Irrelevant",'Used data'!AC255="No"),1,IF(AND('Used data'!AC255="Yes",OR('Used data'!Q255&lt;301,'Used data'!S255&lt;301)),1-(0.4*('Used data'!R255+'Used data'!T255)/('Used data'!G255*1000)),IF(AND('Used data'!AC255="Yes",OR('Used data'!Q255&lt;601,'Used data'!S255&lt;601)),1-(0.2*('Used data'!R255+'Used data'!T255)/('Used data'!G255*1000)),1)))</f>
        <v>1</v>
      </c>
      <c r="AF255" s="11">
        <f>IF('Used data'!AD255="110 kph",0.79,1)</f>
        <v>1</v>
      </c>
      <c r="AG255" s="11">
        <f>IF('Used data'!AD255="110 kph",0.94,1)</f>
        <v>1</v>
      </c>
      <c r="AH255" s="11">
        <f>IF('Used data'!AD255="110 kph",0.66,1)</f>
        <v>1</v>
      </c>
      <c r="AI255" s="11">
        <f>IF('Used data'!AD255="110 kph",0.82,1)</f>
        <v>1</v>
      </c>
      <c r="AJ255" s="11">
        <f>IF(AND('Used data'!AE255="Yes",I255="Entrance merge"),0.65*'Used data'!AF255+1-'Used data'!AF255,1)</f>
        <v>1</v>
      </c>
      <c r="AK255" s="12" t="str">
        <f t="shared" si="21"/>
        <v/>
      </c>
      <c r="AL255" s="12" t="str">
        <f t="shared" si="22"/>
        <v/>
      </c>
      <c r="AM255" s="12" t="str">
        <f t="shared" si="23"/>
        <v/>
      </c>
      <c r="AN255" s="12" t="str">
        <f t="shared" si="24"/>
        <v/>
      </c>
      <c r="AO255" s="12" t="str">
        <f t="shared" si="25"/>
        <v/>
      </c>
      <c r="AP255" s="12" t="str">
        <f t="shared" si="26"/>
        <v/>
      </c>
      <c r="AQ255" s="4" t="str">
        <f t="shared" si="27"/>
        <v/>
      </c>
    </row>
    <row r="256" spans="1:43" x14ac:dyDescent="0.3">
      <c r="A256" s="4" t="str">
        <f>IF('Input data'!A271="","",'Input data'!A271)</f>
        <v/>
      </c>
      <c r="B256" s="4" t="str">
        <f>IF('Input data'!B271="","",'Input data'!B271)</f>
        <v/>
      </c>
      <c r="C256" s="4" t="str">
        <f>IF('Input data'!C271="","",'Input data'!C271)</f>
        <v/>
      </c>
      <c r="D256" s="4" t="str">
        <f>IF('Input data'!D271="","",'Input data'!D271)</f>
        <v/>
      </c>
      <c r="E256" s="4" t="str">
        <f>IF('Input data'!E271="","",'Input data'!E271)</f>
        <v/>
      </c>
      <c r="F256" s="4" t="str">
        <f>IF('Input data'!F271="","",'Input data'!F271)</f>
        <v/>
      </c>
      <c r="G256" s="4">
        <f>IF('Input data'!G271="","",'Input data'!G271)</f>
        <v>0</v>
      </c>
      <c r="H256" s="4" t="str">
        <f>IF('Input data'!H271&gt;0.5,'Input data'!H271,"")</f>
        <v/>
      </c>
      <c r="I256" s="4" t="str">
        <f>IF('Input data'!I271="","",'Input data'!I271)</f>
        <v/>
      </c>
      <c r="J256" s="11">
        <f>IF('Used data'!J256="Irrelevant",1,IF('Used data'!J256&gt;3,1.2,1))</f>
        <v>1</v>
      </c>
      <c r="K256" s="11">
        <f>IF('Used data'!K256="Irrelevant",1,IF(AND(OR(I256="Motorway link",I256="Exit diverge",I256="Entrance merge"),'Used data'!K256&lt;3.5),1+(3.5-'Used data'!K256)*0.12,IF(AND(OR(I256="Exit ramp",I256="Entrance ramp"),'Used data'!K256&lt;3.5),1+(3.5-'Used data'!K256)*0.16,1)))</f>
        <v>1</v>
      </c>
      <c r="L256" s="11">
        <f>IF('Used data'!L256="Irrelevant",1,IF(AND('Used data'!L256="Yes",'Used data'!J256=2),0.6*'Used data'!M256+(1-'Used data'!M256),IF(AND('Used data'!L256="Yes",'Used data'!J256=3),0.7*'Used data'!M256+(1-'Used data'!M256),IF(AND('Used data'!L256="Yes",'Used data'!J256=4),0.76*'Used data'!M256+(1-'Used data'!M256),IF(AND('Used data'!L256="Yes",'Used data'!J256&gt;4.99999999),0.8*'Used data'!M256+(1-'Used data'!M256),1)))))</f>
        <v>1</v>
      </c>
      <c r="M256" s="11">
        <f>IF('Used data'!L256="Irrelevant",1,IF(AND('Used data'!L256="Yes",'Used data'!J256=2),0.8*'Used data'!M256+(1-'Used data'!M256),IF(AND('Used data'!L256="Yes",'Used data'!J256=3),0.85*'Used data'!M256+(1-'Used data'!M256),IF(AND('Used data'!L256="Yes",'Used data'!J256=4),0.88*'Used data'!M256+(1-'Used data'!M256),IF(AND('Used data'!L256="Yes",'Used data'!J256&gt;4.99999999),0.9*'Used data'!M256+(1-'Used data'!M256),1)))))</f>
        <v>1</v>
      </c>
      <c r="N256" s="11">
        <f>IF('Used data'!N256="Irrelevant",1,IF(AND(OR(I256="Motorway link",I256="Exit diverge",I256="Entrance merge"),'Used data'!N256&lt;3),1+(3-'Used data'!N256)*0.09333333,1))</f>
        <v>1</v>
      </c>
      <c r="O256" s="11">
        <f>IF('Used data'!N256="Irrelevant",1,IF(AND(OR(I256="Motorway link",I256="Exit diverge",I256="Entrance merge"),'Used data'!N256&lt;3),1+(3-'Used data'!N256)*0.19666667,1))</f>
        <v>1</v>
      </c>
      <c r="P256" s="11">
        <f>IF('Used data'!O256="Irrelevant",1,IF(AND(OR(I256="Motorway link",I256="Exit diverge",I256="Entrance merge"),'Used data'!O256&lt;3.00000001),1+(0.5-'Used data'!O256)*0.04,IF(AND(OR(I256="Exit ramp",I256="Entrance ramp"),'Used data'!O256&lt;3.00000001),1+(0.5-'Used data'!O256)*0.08,IF(OR(I256="Motorway link",I256="Exit diverge",I256="Entrance merge"),0.9,0.8))))</f>
        <v>1</v>
      </c>
      <c r="Q256" s="11">
        <f>IF('Used data'!P256="Irrelevant",1,IF(AND(OR(I256="Motorway link",I256="Exit diverge",I256="Entrance merge"),'Used data'!P256&lt;11.00000001),1+(5-'Used data'!P256)*0.01,0.94))</f>
        <v>1</v>
      </c>
      <c r="R256" s="11">
        <f>IF(OR('Used data'!Q256="Irrelevant",'Used data'!R256="Irrelevant",'Used data'!Q256="Straight"),1,IF(AND(OR(I256="Motorway link",I256="Exit diverge",I256="Entrance merge"),'Used data'!Q256&lt;4000),(EXP(0.1096*1746.5/'Used data'!Q256)/EXP(0.1096*1746.5/4000))*('Used data'!R256/1000)/G256+(G256-'Used data'!R256/1000)/G256,1))</f>
        <v>1</v>
      </c>
      <c r="S256" s="11">
        <f>IF(OR('Used data'!S256="Irrelevant",'Used data'!T256="Irrelevant",'Used data'!S256="Straight"),1,IF(AND(OR(I256="Motorway link",I256="Exit diverge",I256="Entrance merge"),'Used data'!S256&lt;4000),(EXP(0.1096*1746.5/'Used data'!S256)/EXP(0.1096*1746.5/4000))*('Used data'!T256/1000)/G256+(G256-'Used data'!T256/1000)/G256,1))</f>
        <v>1</v>
      </c>
      <c r="T256" s="11">
        <f>IF('Used data'!U256="Irrelevant",1,IF(AND(OR(I256="Motorway link",I256="Exit diverge",I256="Entrance merge",I256="Exit ramp",I256="Entrance ramp"),'Used data'!U256="Yes"),0.95,1))</f>
        <v>1</v>
      </c>
      <c r="U256" s="11">
        <f>IF('Used data'!U256="Irrelevant",1,IF(AND(OR(I256="Motorway link",I256="Exit diverge",I256="Entrance merge",I256="Exit ramp",I256="Entrance ramp"),'Used data'!U256="Yes"),0.96,1))</f>
        <v>1</v>
      </c>
      <c r="V256" s="11">
        <f>IF('Used data'!U256="Irrelevant",1,IF(AND(OR(I256="Motorway link",I256="Exit diverge",I256="Entrance merge",I256="Exit ramp",I256="Entrance ramp"),'Used data'!U256="Yes"),0.79,1))</f>
        <v>1</v>
      </c>
      <c r="W256" s="11">
        <f>IF('Used data'!U256="Irrelevant",1,IF(AND(OR(I256="Motorway link",I256="Exit diverge",I256="Entrance merge",I256="Exit ramp",I256="Entrance ramp"),'Used data'!U256="Yes"),0.94,1))</f>
        <v>1</v>
      </c>
      <c r="X256" s="11">
        <f>IF('Used data'!U256="Irrelevant",1,IF(AND(OR(I256="Motorway link",I256="Exit diverge",I256="Entrance merge",I256="Exit ramp",I256="Entrance ramp"),'Used data'!U256="Yes"),0.97,1))</f>
        <v>1</v>
      </c>
      <c r="Y256" s="11">
        <f>IF(AND(I256="Exit ramp",'Used data'!V256="2-curved diamond ramp"),1.32,IF(AND(I256="Exit ramp",'Used data'!V256="S-shaped ramp"),2.05,IF(AND(I256="Exit ramp",'Used data'!V256="U-shaped ramp"),4.11,IF(AND(I256="Exit ramp",'Used data'!V256="Flyover hook ramp"),5.15,IF(AND(I256="Exit ramp",'Used data'!V256="Directional ramp"),1.07,IF(AND(I256="Entrance ramp",'Used data'!V256="2-curved diamond ramp"),0.93,IF(AND(I256="Entrance ramp",'Used data'!V256="S-shaped ramp"),2.48,IF(AND(I256="Entrance ramp",'Used data'!V256="U-shaped ramp"),4.15,IF(AND(I256="Entrance ramp",'Used data'!V256="Flyover hook ramp"),5.26,IF(AND(I256="Entrance ramp",'Used data'!V256="Directional ramp"),1.42,1))))))))))</f>
        <v>1</v>
      </c>
      <c r="Z256" s="11">
        <f>IF(OR('Used data'!W256="Straight",'Used data'!W256="Irrelevant",'Used data'!X256="Irrelevant",'Used data'!Y256="Irrelevant"),1,1+1.545*1000/32.2*((('Used data'!Y256*3268/3600)/('Used data'!W256/0.306))^2)*('Used data'!X256/1000)/G256)</f>
        <v>1</v>
      </c>
      <c r="AA256" s="11">
        <f>IF(OR('Used data'!W256="Straight",'Used data'!W256="Irrelevant",'Used data'!X256="Irrelevant",'Used data'!Y256="Irrelevant"),1,1+1.961*1000/32.2*((('Used data'!Y256*3268/3600)/('Used data'!W256/0.306))^2)*('Used data'!X256/1000)/G256)</f>
        <v>1</v>
      </c>
      <c r="AB256" s="11">
        <f>IF(OR('Used data'!Z256="Straight",'Used data'!Z256="Irrelevant",'Used data'!AA256="Irrelevant",'Used data'!AB256="Irrelevant"),1,1+1.545*1000/32.2*((('Used data'!AB256*3268/3600)/('Used data'!Z256/0.306))^2)*('Used data'!AA256/1000)/G256)</f>
        <v>1</v>
      </c>
      <c r="AC256" s="11">
        <f>IF(OR('Used data'!Z256="Straight",'Used data'!Z256="Irrelevant",'Used data'!AA256="Irrelevant",'Used data'!AB256="Irrelevant"),1,1+1.961*1000/32.2*((('Used data'!AB256*3268/3600)/('Used data'!Z256/0.306))^2)*('Used data'!AA256/1000)/G256)</f>
        <v>1</v>
      </c>
      <c r="AD256" s="11">
        <f>IF(OR('Used data'!AC256="Irrelevant",'Used data'!AC256="No"),1,IF(AND('Used data'!AC256="Yes",OR('Used data'!Q256&lt;301,'Used data'!S256&lt;301)),1-(0.5*('Used data'!R256+'Used data'!T256)/('Used data'!G256*1000)),IF(AND('Used data'!AC256="Yes",OR('Used data'!Q256&lt;601,'Used data'!S256&lt;601)),1-(0.25*('Used data'!R256+'Used data'!T256)/('Used data'!G256*1000)),1)))</f>
        <v>1</v>
      </c>
      <c r="AE256" s="11">
        <f>IF(OR('Used data'!AC256="Irrelevant",'Used data'!AC256="No"),1,IF(AND('Used data'!AC256="Yes",OR('Used data'!Q256&lt;301,'Used data'!S256&lt;301)),1-(0.4*('Used data'!R256+'Used data'!T256)/('Used data'!G256*1000)),IF(AND('Used data'!AC256="Yes",OR('Used data'!Q256&lt;601,'Used data'!S256&lt;601)),1-(0.2*('Used data'!R256+'Used data'!T256)/('Used data'!G256*1000)),1)))</f>
        <v>1</v>
      </c>
      <c r="AF256" s="11">
        <f>IF('Used data'!AD256="110 kph",0.79,1)</f>
        <v>1</v>
      </c>
      <c r="AG256" s="11">
        <f>IF('Used data'!AD256="110 kph",0.94,1)</f>
        <v>1</v>
      </c>
      <c r="AH256" s="11">
        <f>IF('Used data'!AD256="110 kph",0.66,1)</f>
        <v>1</v>
      </c>
      <c r="AI256" s="11">
        <f>IF('Used data'!AD256="110 kph",0.82,1)</f>
        <v>1</v>
      </c>
      <c r="AJ256" s="11">
        <f>IF(AND('Used data'!AE256="Yes",I256="Entrance merge"),0.65*'Used data'!AF256+1-'Used data'!AF256,1)</f>
        <v>1</v>
      </c>
      <c r="AK256" s="12" t="str">
        <f t="shared" si="21"/>
        <v/>
      </c>
      <c r="AL256" s="12" t="str">
        <f t="shared" si="22"/>
        <v/>
      </c>
      <c r="AM256" s="12" t="str">
        <f t="shared" si="23"/>
        <v/>
      </c>
      <c r="AN256" s="12" t="str">
        <f t="shared" si="24"/>
        <v/>
      </c>
      <c r="AO256" s="12" t="str">
        <f t="shared" si="25"/>
        <v/>
      </c>
      <c r="AP256" s="12" t="str">
        <f t="shared" si="26"/>
        <v/>
      </c>
      <c r="AQ256" s="4" t="str">
        <f t="shared" si="27"/>
        <v/>
      </c>
    </row>
    <row r="257" spans="1:43" x14ac:dyDescent="0.3">
      <c r="A257" s="4" t="str">
        <f>IF('Input data'!A272="","",'Input data'!A272)</f>
        <v/>
      </c>
      <c r="B257" s="4" t="str">
        <f>IF('Input data'!B272="","",'Input data'!B272)</f>
        <v/>
      </c>
      <c r="C257" s="4" t="str">
        <f>IF('Input data'!C272="","",'Input data'!C272)</f>
        <v/>
      </c>
      <c r="D257" s="4" t="str">
        <f>IF('Input data'!D272="","",'Input data'!D272)</f>
        <v/>
      </c>
      <c r="E257" s="4" t="str">
        <f>IF('Input data'!E272="","",'Input data'!E272)</f>
        <v/>
      </c>
      <c r="F257" s="4" t="str">
        <f>IF('Input data'!F272="","",'Input data'!F272)</f>
        <v/>
      </c>
      <c r="G257" s="4">
        <f>IF('Input data'!G272="","",'Input data'!G272)</f>
        <v>0</v>
      </c>
      <c r="H257" s="4" t="str">
        <f>IF('Input data'!H272&gt;0.5,'Input data'!H272,"")</f>
        <v/>
      </c>
      <c r="I257" s="4" t="str">
        <f>IF('Input data'!I272="","",'Input data'!I272)</f>
        <v/>
      </c>
      <c r="J257" s="11">
        <f>IF('Used data'!J257="Irrelevant",1,IF('Used data'!J257&gt;3,1.2,1))</f>
        <v>1</v>
      </c>
      <c r="K257" s="11">
        <f>IF('Used data'!K257="Irrelevant",1,IF(AND(OR(I257="Motorway link",I257="Exit diverge",I257="Entrance merge"),'Used data'!K257&lt;3.5),1+(3.5-'Used data'!K257)*0.12,IF(AND(OR(I257="Exit ramp",I257="Entrance ramp"),'Used data'!K257&lt;3.5),1+(3.5-'Used data'!K257)*0.16,1)))</f>
        <v>1</v>
      </c>
      <c r="L257" s="11">
        <f>IF('Used data'!L257="Irrelevant",1,IF(AND('Used data'!L257="Yes",'Used data'!J257=2),0.6*'Used data'!M257+(1-'Used data'!M257),IF(AND('Used data'!L257="Yes",'Used data'!J257=3),0.7*'Used data'!M257+(1-'Used data'!M257),IF(AND('Used data'!L257="Yes",'Used data'!J257=4),0.76*'Used data'!M257+(1-'Used data'!M257),IF(AND('Used data'!L257="Yes",'Used data'!J257&gt;4.99999999),0.8*'Used data'!M257+(1-'Used data'!M257),1)))))</f>
        <v>1</v>
      </c>
      <c r="M257" s="11">
        <f>IF('Used data'!L257="Irrelevant",1,IF(AND('Used data'!L257="Yes",'Used data'!J257=2),0.8*'Used data'!M257+(1-'Used data'!M257),IF(AND('Used data'!L257="Yes",'Used data'!J257=3),0.85*'Used data'!M257+(1-'Used data'!M257),IF(AND('Used data'!L257="Yes",'Used data'!J257=4),0.88*'Used data'!M257+(1-'Used data'!M257),IF(AND('Used data'!L257="Yes",'Used data'!J257&gt;4.99999999),0.9*'Used data'!M257+(1-'Used data'!M257),1)))))</f>
        <v>1</v>
      </c>
      <c r="N257" s="11">
        <f>IF('Used data'!N257="Irrelevant",1,IF(AND(OR(I257="Motorway link",I257="Exit diverge",I257="Entrance merge"),'Used data'!N257&lt;3),1+(3-'Used data'!N257)*0.09333333,1))</f>
        <v>1</v>
      </c>
      <c r="O257" s="11">
        <f>IF('Used data'!N257="Irrelevant",1,IF(AND(OR(I257="Motorway link",I257="Exit diverge",I257="Entrance merge"),'Used data'!N257&lt;3),1+(3-'Used data'!N257)*0.19666667,1))</f>
        <v>1</v>
      </c>
      <c r="P257" s="11">
        <f>IF('Used data'!O257="Irrelevant",1,IF(AND(OR(I257="Motorway link",I257="Exit diverge",I257="Entrance merge"),'Used data'!O257&lt;3.00000001),1+(0.5-'Used data'!O257)*0.04,IF(AND(OR(I257="Exit ramp",I257="Entrance ramp"),'Used data'!O257&lt;3.00000001),1+(0.5-'Used data'!O257)*0.08,IF(OR(I257="Motorway link",I257="Exit diverge",I257="Entrance merge"),0.9,0.8))))</f>
        <v>1</v>
      </c>
      <c r="Q257" s="11">
        <f>IF('Used data'!P257="Irrelevant",1,IF(AND(OR(I257="Motorway link",I257="Exit diverge",I257="Entrance merge"),'Used data'!P257&lt;11.00000001),1+(5-'Used data'!P257)*0.01,0.94))</f>
        <v>1</v>
      </c>
      <c r="R257" s="11">
        <f>IF(OR('Used data'!Q257="Irrelevant",'Used data'!R257="Irrelevant",'Used data'!Q257="Straight"),1,IF(AND(OR(I257="Motorway link",I257="Exit diverge",I257="Entrance merge"),'Used data'!Q257&lt;4000),(EXP(0.1096*1746.5/'Used data'!Q257)/EXP(0.1096*1746.5/4000))*('Used data'!R257/1000)/G257+(G257-'Used data'!R257/1000)/G257,1))</f>
        <v>1</v>
      </c>
      <c r="S257" s="11">
        <f>IF(OR('Used data'!S257="Irrelevant",'Used data'!T257="Irrelevant",'Used data'!S257="Straight"),1,IF(AND(OR(I257="Motorway link",I257="Exit diverge",I257="Entrance merge"),'Used data'!S257&lt;4000),(EXP(0.1096*1746.5/'Used data'!S257)/EXP(0.1096*1746.5/4000))*('Used data'!T257/1000)/G257+(G257-'Used data'!T257/1000)/G257,1))</f>
        <v>1</v>
      </c>
      <c r="T257" s="11">
        <f>IF('Used data'!U257="Irrelevant",1,IF(AND(OR(I257="Motorway link",I257="Exit diverge",I257="Entrance merge",I257="Exit ramp",I257="Entrance ramp"),'Used data'!U257="Yes"),0.95,1))</f>
        <v>1</v>
      </c>
      <c r="U257" s="11">
        <f>IF('Used data'!U257="Irrelevant",1,IF(AND(OR(I257="Motorway link",I257="Exit diverge",I257="Entrance merge",I257="Exit ramp",I257="Entrance ramp"),'Used data'!U257="Yes"),0.96,1))</f>
        <v>1</v>
      </c>
      <c r="V257" s="11">
        <f>IF('Used data'!U257="Irrelevant",1,IF(AND(OR(I257="Motorway link",I257="Exit diverge",I257="Entrance merge",I257="Exit ramp",I257="Entrance ramp"),'Used data'!U257="Yes"),0.79,1))</f>
        <v>1</v>
      </c>
      <c r="W257" s="11">
        <f>IF('Used data'!U257="Irrelevant",1,IF(AND(OR(I257="Motorway link",I257="Exit diverge",I257="Entrance merge",I257="Exit ramp",I257="Entrance ramp"),'Used data'!U257="Yes"),0.94,1))</f>
        <v>1</v>
      </c>
      <c r="X257" s="11">
        <f>IF('Used data'!U257="Irrelevant",1,IF(AND(OR(I257="Motorway link",I257="Exit diverge",I257="Entrance merge",I257="Exit ramp",I257="Entrance ramp"),'Used data'!U257="Yes"),0.97,1))</f>
        <v>1</v>
      </c>
      <c r="Y257" s="11">
        <f>IF(AND(I257="Exit ramp",'Used data'!V257="2-curved diamond ramp"),1.32,IF(AND(I257="Exit ramp",'Used data'!V257="S-shaped ramp"),2.05,IF(AND(I257="Exit ramp",'Used data'!V257="U-shaped ramp"),4.11,IF(AND(I257="Exit ramp",'Used data'!V257="Flyover hook ramp"),5.15,IF(AND(I257="Exit ramp",'Used data'!V257="Directional ramp"),1.07,IF(AND(I257="Entrance ramp",'Used data'!V257="2-curved diamond ramp"),0.93,IF(AND(I257="Entrance ramp",'Used data'!V257="S-shaped ramp"),2.48,IF(AND(I257="Entrance ramp",'Used data'!V257="U-shaped ramp"),4.15,IF(AND(I257="Entrance ramp",'Used data'!V257="Flyover hook ramp"),5.26,IF(AND(I257="Entrance ramp",'Used data'!V257="Directional ramp"),1.42,1))))))))))</f>
        <v>1</v>
      </c>
      <c r="Z257" s="11">
        <f>IF(OR('Used data'!W257="Straight",'Used data'!W257="Irrelevant",'Used data'!X257="Irrelevant",'Used data'!Y257="Irrelevant"),1,1+1.545*1000/32.2*((('Used data'!Y257*3268/3600)/('Used data'!W257/0.306))^2)*('Used data'!X257/1000)/G257)</f>
        <v>1</v>
      </c>
      <c r="AA257" s="11">
        <f>IF(OR('Used data'!W257="Straight",'Used data'!W257="Irrelevant",'Used data'!X257="Irrelevant",'Used data'!Y257="Irrelevant"),1,1+1.961*1000/32.2*((('Used data'!Y257*3268/3600)/('Used data'!W257/0.306))^2)*('Used data'!X257/1000)/G257)</f>
        <v>1</v>
      </c>
      <c r="AB257" s="11">
        <f>IF(OR('Used data'!Z257="Straight",'Used data'!Z257="Irrelevant",'Used data'!AA257="Irrelevant",'Used data'!AB257="Irrelevant"),1,1+1.545*1000/32.2*((('Used data'!AB257*3268/3600)/('Used data'!Z257/0.306))^2)*('Used data'!AA257/1000)/G257)</f>
        <v>1</v>
      </c>
      <c r="AC257" s="11">
        <f>IF(OR('Used data'!Z257="Straight",'Used data'!Z257="Irrelevant",'Used data'!AA257="Irrelevant",'Used data'!AB257="Irrelevant"),1,1+1.961*1000/32.2*((('Used data'!AB257*3268/3600)/('Used data'!Z257/0.306))^2)*('Used data'!AA257/1000)/G257)</f>
        <v>1</v>
      </c>
      <c r="AD257" s="11">
        <f>IF(OR('Used data'!AC257="Irrelevant",'Used data'!AC257="No"),1,IF(AND('Used data'!AC257="Yes",OR('Used data'!Q257&lt;301,'Used data'!S257&lt;301)),1-(0.5*('Used data'!R257+'Used data'!T257)/('Used data'!G257*1000)),IF(AND('Used data'!AC257="Yes",OR('Used data'!Q257&lt;601,'Used data'!S257&lt;601)),1-(0.25*('Used data'!R257+'Used data'!T257)/('Used data'!G257*1000)),1)))</f>
        <v>1</v>
      </c>
      <c r="AE257" s="11">
        <f>IF(OR('Used data'!AC257="Irrelevant",'Used data'!AC257="No"),1,IF(AND('Used data'!AC257="Yes",OR('Used data'!Q257&lt;301,'Used data'!S257&lt;301)),1-(0.4*('Used data'!R257+'Used data'!T257)/('Used data'!G257*1000)),IF(AND('Used data'!AC257="Yes",OR('Used data'!Q257&lt;601,'Used data'!S257&lt;601)),1-(0.2*('Used data'!R257+'Used data'!T257)/('Used data'!G257*1000)),1)))</f>
        <v>1</v>
      </c>
      <c r="AF257" s="11">
        <f>IF('Used data'!AD257="110 kph",0.79,1)</f>
        <v>1</v>
      </c>
      <c r="AG257" s="11">
        <f>IF('Used data'!AD257="110 kph",0.94,1)</f>
        <v>1</v>
      </c>
      <c r="AH257" s="11">
        <f>IF('Used data'!AD257="110 kph",0.66,1)</f>
        <v>1</v>
      </c>
      <c r="AI257" s="11">
        <f>IF('Used data'!AD257="110 kph",0.82,1)</f>
        <v>1</v>
      </c>
      <c r="AJ257" s="11">
        <f>IF(AND('Used data'!AE257="Yes",I257="Entrance merge"),0.65*'Used data'!AF257+1-'Used data'!AF257,1)</f>
        <v>1</v>
      </c>
      <c r="AK257" s="12" t="str">
        <f t="shared" si="21"/>
        <v/>
      </c>
      <c r="AL257" s="12" t="str">
        <f t="shared" si="22"/>
        <v/>
      </c>
      <c r="AM257" s="12" t="str">
        <f t="shared" si="23"/>
        <v/>
      </c>
      <c r="AN257" s="12" t="str">
        <f t="shared" si="24"/>
        <v/>
      </c>
      <c r="AO257" s="12" t="str">
        <f t="shared" si="25"/>
        <v/>
      </c>
      <c r="AP257" s="12" t="str">
        <f t="shared" si="26"/>
        <v/>
      </c>
      <c r="AQ257" s="4" t="str">
        <f t="shared" si="27"/>
        <v/>
      </c>
    </row>
    <row r="258" spans="1:43" x14ac:dyDescent="0.3">
      <c r="A258" s="4" t="str">
        <f>IF('Input data'!A273="","",'Input data'!A273)</f>
        <v/>
      </c>
      <c r="B258" s="4" t="str">
        <f>IF('Input data'!B273="","",'Input data'!B273)</f>
        <v/>
      </c>
      <c r="C258" s="4" t="str">
        <f>IF('Input data'!C273="","",'Input data'!C273)</f>
        <v/>
      </c>
      <c r="D258" s="4" t="str">
        <f>IF('Input data'!D273="","",'Input data'!D273)</f>
        <v/>
      </c>
      <c r="E258" s="4" t="str">
        <f>IF('Input data'!E273="","",'Input data'!E273)</f>
        <v/>
      </c>
      <c r="F258" s="4" t="str">
        <f>IF('Input data'!F273="","",'Input data'!F273)</f>
        <v/>
      </c>
      <c r="G258" s="4">
        <f>IF('Input data'!G273="","",'Input data'!G273)</f>
        <v>0</v>
      </c>
      <c r="H258" s="4" t="str">
        <f>IF('Input data'!H273&gt;0.5,'Input data'!H273,"")</f>
        <v/>
      </c>
      <c r="I258" s="4" t="str">
        <f>IF('Input data'!I273="","",'Input data'!I273)</f>
        <v/>
      </c>
      <c r="J258" s="11">
        <f>IF('Used data'!J258="Irrelevant",1,IF('Used data'!J258&gt;3,1.2,1))</f>
        <v>1</v>
      </c>
      <c r="K258" s="11">
        <f>IF('Used data'!K258="Irrelevant",1,IF(AND(OR(I258="Motorway link",I258="Exit diverge",I258="Entrance merge"),'Used data'!K258&lt;3.5),1+(3.5-'Used data'!K258)*0.12,IF(AND(OR(I258="Exit ramp",I258="Entrance ramp"),'Used data'!K258&lt;3.5),1+(3.5-'Used data'!K258)*0.16,1)))</f>
        <v>1</v>
      </c>
      <c r="L258" s="11">
        <f>IF('Used data'!L258="Irrelevant",1,IF(AND('Used data'!L258="Yes",'Used data'!J258=2),0.6*'Used data'!M258+(1-'Used data'!M258),IF(AND('Used data'!L258="Yes",'Used data'!J258=3),0.7*'Used data'!M258+(1-'Used data'!M258),IF(AND('Used data'!L258="Yes",'Used data'!J258=4),0.76*'Used data'!M258+(1-'Used data'!M258),IF(AND('Used data'!L258="Yes",'Used data'!J258&gt;4.99999999),0.8*'Used data'!M258+(1-'Used data'!M258),1)))))</f>
        <v>1</v>
      </c>
      <c r="M258" s="11">
        <f>IF('Used data'!L258="Irrelevant",1,IF(AND('Used data'!L258="Yes",'Used data'!J258=2),0.8*'Used data'!M258+(1-'Used data'!M258),IF(AND('Used data'!L258="Yes",'Used data'!J258=3),0.85*'Used data'!M258+(1-'Used data'!M258),IF(AND('Used data'!L258="Yes",'Used data'!J258=4),0.88*'Used data'!M258+(1-'Used data'!M258),IF(AND('Used data'!L258="Yes",'Used data'!J258&gt;4.99999999),0.9*'Used data'!M258+(1-'Used data'!M258),1)))))</f>
        <v>1</v>
      </c>
      <c r="N258" s="11">
        <f>IF('Used data'!N258="Irrelevant",1,IF(AND(OR(I258="Motorway link",I258="Exit diverge",I258="Entrance merge"),'Used data'!N258&lt;3),1+(3-'Used data'!N258)*0.09333333,1))</f>
        <v>1</v>
      </c>
      <c r="O258" s="11">
        <f>IF('Used data'!N258="Irrelevant",1,IF(AND(OR(I258="Motorway link",I258="Exit diverge",I258="Entrance merge"),'Used data'!N258&lt;3),1+(3-'Used data'!N258)*0.19666667,1))</f>
        <v>1</v>
      </c>
      <c r="P258" s="11">
        <f>IF('Used data'!O258="Irrelevant",1,IF(AND(OR(I258="Motorway link",I258="Exit diverge",I258="Entrance merge"),'Used data'!O258&lt;3.00000001),1+(0.5-'Used data'!O258)*0.04,IF(AND(OR(I258="Exit ramp",I258="Entrance ramp"),'Used data'!O258&lt;3.00000001),1+(0.5-'Used data'!O258)*0.08,IF(OR(I258="Motorway link",I258="Exit diverge",I258="Entrance merge"),0.9,0.8))))</f>
        <v>1</v>
      </c>
      <c r="Q258" s="11">
        <f>IF('Used data'!P258="Irrelevant",1,IF(AND(OR(I258="Motorway link",I258="Exit diverge",I258="Entrance merge"),'Used data'!P258&lt;11.00000001),1+(5-'Used data'!P258)*0.01,0.94))</f>
        <v>1</v>
      </c>
      <c r="R258" s="11">
        <f>IF(OR('Used data'!Q258="Irrelevant",'Used data'!R258="Irrelevant",'Used data'!Q258="Straight"),1,IF(AND(OR(I258="Motorway link",I258="Exit diverge",I258="Entrance merge"),'Used data'!Q258&lt;4000),(EXP(0.1096*1746.5/'Used data'!Q258)/EXP(0.1096*1746.5/4000))*('Used data'!R258/1000)/G258+(G258-'Used data'!R258/1000)/G258,1))</f>
        <v>1</v>
      </c>
      <c r="S258" s="11">
        <f>IF(OR('Used data'!S258="Irrelevant",'Used data'!T258="Irrelevant",'Used data'!S258="Straight"),1,IF(AND(OR(I258="Motorway link",I258="Exit diverge",I258="Entrance merge"),'Used data'!S258&lt;4000),(EXP(0.1096*1746.5/'Used data'!S258)/EXP(0.1096*1746.5/4000))*('Used data'!T258/1000)/G258+(G258-'Used data'!T258/1000)/G258,1))</f>
        <v>1</v>
      </c>
      <c r="T258" s="11">
        <f>IF('Used data'!U258="Irrelevant",1,IF(AND(OR(I258="Motorway link",I258="Exit diverge",I258="Entrance merge",I258="Exit ramp",I258="Entrance ramp"),'Used data'!U258="Yes"),0.95,1))</f>
        <v>1</v>
      </c>
      <c r="U258" s="11">
        <f>IF('Used data'!U258="Irrelevant",1,IF(AND(OR(I258="Motorway link",I258="Exit diverge",I258="Entrance merge",I258="Exit ramp",I258="Entrance ramp"),'Used data'!U258="Yes"),0.96,1))</f>
        <v>1</v>
      </c>
      <c r="V258" s="11">
        <f>IF('Used data'!U258="Irrelevant",1,IF(AND(OR(I258="Motorway link",I258="Exit diverge",I258="Entrance merge",I258="Exit ramp",I258="Entrance ramp"),'Used data'!U258="Yes"),0.79,1))</f>
        <v>1</v>
      </c>
      <c r="W258" s="11">
        <f>IF('Used data'!U258="Irrelevant",1,IF(AND(OR(I258="Motorway link",I258="Exit diverge",I258="Entrance merge",I258="Exit ramp",I258="Entrance ramp"),'Used data'!U258="Yes"),0.94,1))</f>
        <v>1</v>
      </c>
      <c r="X258" s="11">
        <f>IF('Used data'!U258="Irrelevant",1,IF(AND(OR(I258="Motorway link",I258="Exit diverge",I258="Entrance merge",I258="Exit ramp",I258="Entrance ramp"),'Used data'!U258="Yes"),0.97,1))</f>
        <v>1</v>
      </c>
      <c r="Y258" s="11">
        <f>IF(AND(I258="Exit ramp",'Used data'!V258="2-curved diamond ramp"),1.32,IF(AND(I258="Exit ramp",'Used data'!V258="S-shaped ramp"),2.05,IF(AND(I258="Exit ramp",'Used data'!V258="U-shaped ramp"),4.11,IF(AND(I258="Exit ramp",'Used data'!V258="Flyover hook ramp"),5.15,IF(AND(I258="Exit ramp",'Used data'!V258="Directional ramp"),1.07,IF(AND(I258="Entrance ramp",'Used data'!V258="2-curved diamond ramp"),0.93,IF(AND(I258="Entrance ramp",'Used data'!V258="S-shaped ramp"),2.48,IF(AND(I258="Entrance ramp",'Used data'!V258="U-shaped ramp"),4.15,IF(AND(I258="Entrance ramp",'Used data'!V258="Flyover hook ramp"),5.26,IF(AND(I258="Entrance ramp",'Used data'!V258="Directional ramp"),1.42,1))))))))))</f>
        <v>1</v>
      </c>
      <c r="Z258" s="11">
        <f>IF(OR('Used data'!W258="Straight",'Used data'!W258="Irrelevant",'Used data'!X258="Irrelevant",'Used data'!Y258="Irrelevant"),1,1+1.545*1000/32.2*((('Used data'!Y258*3268/3600)/('Used data'!W258/0.306))^2)*('Used data'!X258/1000)/G258)</f>
        <v>1</v>
      </c>
      <c r="AA258" s="11">
        <f>IF(OR('Used data'!W258="Straight",'Used data'!W258="Irrelevant",'Used data'!X258="Irrelevant",'Used data'!Y258="Irrelevant"),1,1+1.961*1000/32.2*((('Used data'!Y258*3268/3600)/('Used data'!W258/0.306))^2)*('Used data'!X258/1000)/G258)</f>
        <v>1</v>
      </c>
      <c r="AB258" s="11">
        <f>IF(OR('Used data'!Z258="Straight",'Used data'!Z258="Irrelevant",'Used data'!AA258="Irrelevant",'Used data'!AB258="Irrelevant"),1,1+1.545*1000/32.2*((('Used data'!AB258*3268/3600)/('Used data'!Z258/0.306))^2)*('Used data'!AA258/1000)/G258)</f>
        <v>1</v>
      </c>
      <c r="AC258" s="11">
        <f>IF(OR('Used data'!Z258="Straight",'Used data'!Z258="Irrelevant",'Used data'!AA258="Irrelevant",'Used data'!AB258="Irrelevant"),1,1+1.961*1000/32.2*((('Used data'!AB258*3268/3600)/('Used data'!Z258/0.306))^2)*('Used data'!AA258/1000)/G258)</f>
        <v>1</v>
      </c>
      <c r="AD258" s="11">
        <f>IF(OR('Used data'!AC258="Irrelevant",'Used data'!AC258="No"),1,IF(AND('Used data'!AC258="Yes",OR('Used data'!Q258&lt;301,'Used data'!S258&lt;301)),1-(0.5*('Used data'!R258+'Used data'!T258)/('Used data'!G258*1000)),IF(AND('Used data'!AC258="Yes",OR('Used data'!Q258&lt;601,'Used data'!S258&lt;601)),1-(0.25*('Used data'!R258+'Used data'!T258)/('Used data'!G258*1000)),1)))</f>
        <v>1</v>
      </c>
      <c r="AE258" s="11">
        <f>IF(OR('Used data'!AC258="Irrelevant",'Used data'!AC258="No"),1,IF(AND('Used data'!AC258="Yes",OR('Used data'!Q258&lt;301,'Used data'!S258&lt;301)),1-(0.4*('Used data'!R258+'Used data'!T258)/('Used data'!G258*1000)),IF(AND('Used data'!AC258="Yes",OR('Used data'!Q258&lt;601,'Used data'!S258&lt;601)),1-(0.2*('Used data'!R258+'Used data'!T258)/('Used data'!G258*1000)),1)))</f>
        <v>1</v>
      </c>
      <c r="AF258" s="11">
        <f>IF('Used data'!AD258="110 kph",0.79,1)</f>
        <v>1</v>
      </c>
      <c r="AG258" s="11">
        <f>IF('Used data'!AD258="110 kph",0.94,1)</f>
        <v>1</v>
      </c>
      <c r="AH258" s="11">
        <f>IF('Used data'!AD258="110 kph",0.66,1)</f>
        <v>1</v>
      </c>
      <c r="AI258" s="11">
        <f>IF('Used data'!AD258="110 kph",0.82,1)</f>
        <v>1</v>
      </c>
      <c r="AJ258" s="11">
        <f>IF(AND('Used data'!AE258="Yes",I258="Entrance merge"),0.65*'Used data'!AF258+1-'Used data'!AF258,1)</f>
        <v>1</v>
      </c>
      <c r="AK258" s="12" t="str">
        <f t="shared" si="21"/>
        <v/>
      </c>
      <c r="AL258" s="12" t="str">
        <f t="shared" si="22"/>
        <v/>
      </c>
      <c r="AM258" s="12" t="str">
        <f t="shared" si="23"/>
        <v/>
      </c>
      <c r="AN258" s="12" t="str">
        <f t="shared" si="24"/>
        <v/>
      </c>
      <c r="AO258" s="12" t="str">
        <f t="shared" si="25"/>
        <v/>
      </c>
      <c r="AP258" s="12" t="str">
        <f t="shared" si="26"/>
        <v/>
      </c>
      <c r="AQ258" s="4" t="str">
        <f t="shared" si="27"/>
        <v/>
      </c>
    </row>
    <row r="259" spans="1:43" x14ac:dyDescent="0.3">
      <c r="A259" s="4" t="str">
        <f>IF('Input data'!A274="","",'Input data'!A274)</f>
        <v/>
      </c>
      <c r="B259" s="4" t="str">
        <f>IF('Input data'!B274="","",'Input data'!B274)</f>
        <v/>
      </c>
      <c r="C259" s="4" t="str">
        <f>IF('Input data'!C274="","",'Input data'!C274)</f>
        <v/>
      </c>
      <c r="D259" s="4" t="str">
        <f>IF('Input data'!D274="","",'Input data'!D274)</f>
        <v/>
      </c>
      <c r="E259" s="4" t="str">
        <f>IF('Input data'!E274="","",'Input data'!E274)</f>
        <v/>
      </c>
      <c r="F259" s="4" t="str">
        <f>IF('Input data'!F274="","",'Input data'!F274)</f>
        <v/>
      </c>
      <c r="G259" s="4">
        <f>IF('Input data'!G274="","",'Input data'!G274)</f>
        <v>0</v>
      </c>
      <c r="H259" s="4" t="str">
        <f>IF('Input data'!H274&gt;0.5,'Input data'!H274,"")</f>
        <v/>
      </c>
      <c r="I259" s="4" t="str">
        <f>IF('Input data'!I274="","",'Input data'!I274)</f>
        <v/>
      </c>
      <c r="J259" s="11">
        <f>IF('Used data'!J259="Irrelevant",1,IF('Used data'!J259&gt;3,1.2,1))</f>
        <v>1</v>
      </c>
      <c r="K259" s="11">
        <f>IF('Used data'!K259="Irrelevant",1,IF(AND(OR(I259="Motorway link",I259="Exit diverge",I259="Entrance merge"),'Used data'!K259&lt;3.5),1+(3.5-'Used data'!K259)*0.12,IF(AND(OR(I259="Exit ramp",I259="Entrance ramp"),'Used data'!K259&lt;3.5),1+(3.5-'Used data'!K259)*0.16,1)))</f>
        <v>1</v>
      </c>
      <c r="L259" s="11">
        <f>IF('Used data'!L259="Irrelevant",1,IF(AND('Used data'!L259="Yes",'Used data'!J259=2),0.6*'Used data'!M259+(1-'Used data'!M259),IF(AND('Used data'!L259="Yes",'Used data'!J259=3),0.7*'Used data'!M259+(1-'Used data'!M259),IF(AND('Used data'!L259="Yes",'Used data'!J259=4),0.76*'Used data'!M259+(1-'Used data'!M259),IF(AND('Used data'!L259="Yes",'Used data'!J259&gt;4.99999999),0.8*'Used data'!M259+(1-'Used data'!M259),1)))))</f>
        <v>1</v>
      </c>
      <c r="M259" s="11">
        <f>IF('Used data'!L259="Irrelevant",1,IF(AND('Used data'!L259="Yes",'Used data'!J259=2),0.8*'Used data'!M259+(1-'Used data'!M259),IF(AND('Used data'!L259="Yes",'Used data'!J259=3),0.85*'Used data'!M259+(1-'Used data'!M259),IF(AND('Used data'!L259="Yes",'Used data'!J259=4),0.88*'Used data'!M259+(1-'Used data'!M259),IF(AND('Used data'!L259="Yes",'Used data'!J259&gt;4.99999999),0.9*'Used data'!M259+(1-'Used data'!M259),1)))))</f>
        <v>1</v>
      </c>
      <c r="N259" s="11">
        <f>IF('Used data'!N259="Irrelevant",1,IF(AND(OR(I259="Motorway link",I259="Exit diverge",I259="Entrance merge"),'Used data'!N259&lt;3),1+(3-'Used data'!N259)*0.09333333,1))</f>
        <v>1</v>
      </c>
      <c r="O259" s="11">
        <f>IF('Used data'!N259="Irrelevant",1,IF(AND(OR(I259="Motorway link",I259="Exit diverge",I259="Entrance merge"),'Used data'!N259&lt;3),1+(3-'Used data'!N259)*0.19666667,1))</f>
        <v>1</v>
      </c>
      <c r="P259" s="11">
        <f>IF('Used data'!O259="Irrelevant",1,IF(AND(OR(I259="Motorway link",I259="Exit diverge",I259="Entrance merge"),'Used data'!O259&lt;3.00000001),1+(0.5-'Used data'!O259)*0.04,IF(AND(OR(I259="Exit ramp",I259="Entrance ramp"),'Used data'!O259&lt;3.00000001),1+(0.5-'Used data'!O259)*0.08,IF(OR(I259="Motorway link",I259="Exit diverge",I259="Entrance merge"),0.9,0.8))))</f>
        <v>1</v>
      </c>
      <c r="Q259" s="11">
        <f>IF('Used data'!P259="Irrelevant",1,IF(AND(OR(I259="Motorway link",I259="Exit diverge",I259="Entrance merge"),'Used data'!P259&lt;11.00000001),1+(5-'Used data'!P259)*0.01,0.94))</f>
        <v>1</v>
      </c>
      <c r="R259" s="11">
        <f>IF(OR('Used data'!Q259="Irrelevant",'Used data'!R259="Irrelevant",'Used data'!Q259="Straight"),1,IF(AND(OR(I259="Motorway link",I259="Exit diverge",I259="Entrance merge"),'Used data'!Q259&lt;4000),(EXP(0.1096*1746.5/'Used data'!Q259)/EXP(0.1096*1746.5/4000))*('Used data'!R259/1000)/G259+(G259-'Used data'!R259/1000)/G259,1))</f>
        <v>1</v>
      </c>
      <c r="S259" s="11">
        <f>IF(OR('Used data'!S259="Irrelevant",'Used data'!T259="Irrelevant",'Used data'!S259="Straight"),1,IF(AND(OR(I259="Motorway link",I259="Exit diverge",I259="Entrance merge"),'Used data'!S259&lt;4000),(EXP(0.1096*1746.5/'Used data'!S259)/EXP(0.1096*1746.5/4000))*('Used data'!T259/1000)/G259+(G259-'Used data'!T259/1000)/G259,1))</f>
        <v>1</v>
      </c>
      <c r="T259" s="11">
        <f>IF('Used data'!U259="Irrelevant",1,IF(AND(OR(I259="Motorway link",I259="Exit diverge",I259="Entrance merge",I259="Exit ramp",I259="Entrance ramp"),'Used data'!U259="Yes"),0.95,1))</f>
        <v>1</v>
      </c>
      <c r="U259" s="11">
        <f>IF('Used data'!U259="Irrelevant",1,IF(AND(OR(I259="Motorway link",I259="Exit diverge",I259="Entrance merge",I259="Exit ramp",I259="Entrance ramp"),'Used data'!U259="Yes"),0.96,1))</f>
        <v>1</v>
      </c>
      <c r="V259" s="11">
        <f>IF('Used data'!U259="Irrelevant",1,IF(AND(OR(I259="Motorway link",I259="Exit diverge",I259="Entrance merge",I259="Exit ramp",I259="Entrance ramp"),'Used data'!U259="Yes"),0.79,1))</f>
        <v>1</v>
      </c>
      <c r="W259" s="11">
        <f>IF('Used data'!U259="Irrelevant",1,IF(AND(OR(I259="Motorway link",I259="Exit diverge",I259="Entrance merge",I259="Exit ramp",I259="Entrance ramp"),'Used data'!U259="Yes"),0.94,1))</f>
        <v>1</v>
      </c>
      <c r="X259" s="11">
        <f>IF('Used data'!U259="Irrelevant",1,IF(AND(OR(I259="Motorway link",I259="Exit diverge",I259="Entrance merge",I259="Exit ramp",I259="Entrance ramp"),'Used data'!U259="Yes"),0.97,1))</f>
        <v>1</v>
      </c>
      <c r="Y259" s="11">
        <f>IF(AND(I259="Exit ramp",'Used data'!V259="2-curved diamond ramp"),1.32,IF(AND(I259="Exit ramp",'Used data'!V259="S-shaped ramp"),2.05,IF(AND(I259="Exit ramp",'Used data'!V259="U-shaped ramp"),4.11,IF(AND(I259="Exit ramp",'Used data'!V259="Flyover hook ramp"),5.15,IF(AND(I259="Exit ramp",'Used data'!V259="Directional ramp"),1.07,IF(AND(I259="Entrance ramp",'Used data'!V259="2-curved diamond ramp"),0.93,IF(AND(I259="Entrance ramp",'Used data'!V259="S-shaped ramp"),2.48,IF(AND(I259="Entrance ramp",'Used data'!V259="U-shaped ramp"),4.15,IF(AND(I259="Entrance ramp",'Used data'!V259="Flyover hook ramp"),5.26,IF(AND(I259="Entrance ramp",'Used data'!V259="Directional ramp"),1.42,1))))))))))</f>
        <v>1</v>
      </c>
      <c r="Z259" s="11">
        <f>IF(OR('Used data'!W259="Straight",'Used data'!W259="Irrelevant",'Used data'!X259="Irrelevant",'Used data'!Y259="Irrelevant"),1,1+1.545*1000/32.2*((('Used data'!Y259*3268/3600)/('Used data'!W259/0.306))^2)*('Used data'!X259/1000)/G259)</f>
        <v>1</v>
      </c>
      <c r="AA259" s="11">
        <f>IF(OR('Used data'!W259="Straight",'Used data'!W259="Irrelevant",'Used data'!X259="Irrelevant",'Used data'!Y259="Irrelevant"),1,1+1.961*1000/32.2*((('Used data'!Y259*3268/3600)/('Used data'!W259/0.306))^2)*('Used data'!X259/1000)/G259)</f>
        <v>1</v>
      </c>
      <c r="AB259" s="11">
        <f>IF(OR('Used data'!Z259="Straight",'Used data'!Z259="Irrelevant",'Used data'!AA259="Irrelevant",'Used data'!AB259="Irrelevant"),1,1+1.545*1000/32.2*((('Used data'!AB259*3268/3600)/('Used data'!Z259/0.306))^2)*('Used data'!AA259/1000)/G259)</f>
        <v>1</v>
      </c>
      <c r="AC259" s="11">
        <f>IF(OR('Used data'!Z259="Straight",'Used data'!Z259="Irrelevant",'Used data'!AA259="Irrelevant",'Used data'!AB259="Irrelevant"),1,1+1.961*1000/32.2*((('Used data'!AB259*3268/3600)/('Used data'!Z259/0.306))^2)*('Used data'!AA259/1000)/G259)</f>
        <v>1</v>
      </c>
      <c r="AD259" s="11">
        <f>IF(OR('Used data'!AC259="Irrelevant",'Used data'!AC259="No"),1,IF(AND('Used data'!AC259="Yes",OR('Used data'!Q259&lt;301,'Used data'!S259&lt;301)),1-(0.5*('Used data'!R259+'Used data'!T259)/('Used data'!G259*1000)),IF(AND('Used data'!AC259="Yes",OR('Used data'!Q259&lt;601,'Used data'!S259&lt;601)),1-(0.25*('Used data'!R259+'Used data'!T259)/('Used data'!G259*1000)),1)))</f>
        <v>1</v>
      </c>
      <c r="AE259" s="11">
        <f>IF(OR('Used data'!AC259="Irrelevant",'Used data'!AC259="No"),1,IF(AND('Used data'!AC259="Yes",OR('Used data'!Q259&lt;301,'Used data'!S259&lt;301)),1-(0.4*('Used data'!R259+'Used data'!T259)/('Used data'!G259*1000)),IF(AND('Used data'!AC259="Yes",OR('Used data'!Q259&lt;601,'Used data'!S259&lt;601)),1-(0.2*('Used data'!R259+'Used data'!T259)/('Used data'!G259*1000)),1)))</f>
        <v>1</v>
      </c>
      <c r="AF259" s="11">
        <f>IF('Used data'!AD259="110 kph",0.79,1)</f>
        <v>1</v>
      </c>
      <c r="AG259" s="11">
        <f>IF('Used data'!AD259="110 kph",0.94,1)</f>
        <v>1</v>
      </c>
      <c r="AH259" s="11">
        <f>IF('Used data'!AD259="110 kph",0.66,1)</f>
        <v>1</v>
      </c>
      <c r="AI259" s="11">
        <f>IF('Used data'!AD259="110 kph",0.82,1)</f>
        <v>1</v>
      </c>
      <c r="AJ259" s="11">
        <f>IF(AND('Used data'!AE259="Yes",I259="Entrance merge"),0.65*'Used data'!AF259+1-'Used data'!AF259,1)</f>
        <v>1</v>
      </c>
      <c r="AK259" s="12" t="str">
        <f t="shared" si="21"/>
        <v/>
      </c>
      <c r="AL259" s="12" t="str">
        <f t="shared" si="22"/>
        <v/>
      </c>
      <c r="AM259" s="12" t="str">
        <f t="shared" si="23"/>
        <v/>
      </c>
      <c r="AN259" s="12" t="str">
        <f t="shared" si="24"/>
        <v/>
      </c>
      <c r="AO259" s="12" t="str">
        <f t="shared" si="25"/>
        <v/>
      </c>
      <c r="AP259" s="12" t="str">
        <f t="shared" si="26"/>
        <v/>
      </c>
      <c r="AQ259" s="4" t="str">
        <f t="shared" si="27"/>
        <v/>
      </c>
    </row>
    <row r="260" spans="1:43" x14ac:dyDescent="0.3">
      <c r="A260" s="4" t="str">
        <f>IF('Input data'!A275="","",'Input data'!A275)</f>
        <v/>
      </c>
      <c r="B260" s="4" t="str">
        <f>IF('Input data'!B275="","",'Input data'!B275)</f>
        <v/>
      </c>
      <c r="C260" s="4" t="str">
        <f>IF('Input data'!C275="","",'Input data'!C275)</f>
        <v/>
      </c>
      <c r="D260" s="4" t="str">
        <f>IF('Input data'!D275="","",'Input data'!D275)</f>
        <v/>
      </c>
      <c r="E260" s="4" t="str">
        <f>IF('Input data'!E275="","",'Input data'!E275)</f>
        <v/>
      </c>
      <c r="F260" s="4" t="str">
        <f>IF('Input data'!F275="","",'Input data'!F275)</f>
        <v/>
      </c>
      <c r="G260" s="4">
        <f>IF('Input data'!G275="","",'Input data'!G275)</f>
        <v>0</v>
      </c>
      <c r="H260" s="4" t="str">
        <f>IF('Input data'!H275&gt;0.5,'Input data'!H275,"")</f>
        <v/>
      </c>
      <c r="I260" s="4" t="str">
        <f>IF('Input data'!I275="","",'Input data'!I275)</f>
        <v/>
      </c>
      <c r="J260" s="11">
        <f>IF('Used data'!J260="Irrelevant",1,IF('Used data'!J260&gt;3,1.2,1))</f>
        <v>1</v>
      </c>
      <c r="K260" s="11">
        <f>IF('Used data'!K260="Irrelevant",1,IF(AND(OR(I260="Motorway link",I260="Exit diverge",I260="Entrance merge"),'Used data'!K260&lt;3.5),1+(3.5-'Used data'!K260)*0.12,IF(AND(OR(I260="Exit ramp",I260="Entrance ramp"),'Used data'!K260&lt;3.5),1+(3.5-'Used data'!K260)*0.16,1)))</f>
        <v>1</v>
      </c>
      <c r="L260" s="11">
        <f>IF('Used data'!L260="Irrelevant",1,IF(AND('Used data'!L260="Yes",'Used data'!J260=2),0.6*'Used data'!M260+(1-'Used data'!M260),IF(AND('Used data'!L260="Yes",'Used data'!J260=3),0.7*'Used data'!M260+(1-'Used data'!M260),IF(AND('Used data'!L260="Yes",'Used data'!J260=4),0.76*'Used data'!M260+(1-'Used data'!M260),IF(AND('Used data'!L260="Yes",'Used data'!J260&gt;4.99999999),0.8*'Used data'!M260+(1-'Used data'!M260),1)))))</f>
        <v>1</v>
      </c>
      <c r="M260" s="11">
        <f>IF('Used data'!L260="Irrelevant",1,IF(AND('Used data'!L260="Yes",'Used data'!J260=2),0.8*'Used data'!M260+(1-'Used data'!M260),IF(AND('Used data'!L260="Yes",'Used data'!J260=3),0.85*'Used data'!M260+(1-'Used data'!M260),IF(AND('Used data'!L260="Yes",'Used data'!J260=4),0.88*'Used data'!M260+(1-'Used data'!M260),IF(AND('Used data'!L260="Yes",'Used data'!J260&gt;4.99999999),0.9*'Used data'!M260+(1-'Used data'!M260),1)))))</f>
        <v>1</v>
      </c>
      <c r="N260" s="11">
        <f>IF('Used data'!N260="Irrelevant",1,IF(AND(OR(I260="Motorway link",I260="Exit diverge",I260="Entrance merge"),'Used data'!N260&lt;3),1+(3-'Used data'!N260)*0.09333333,1))</f>
        <v>1</v>
      </c>
      <c r="O260" s="11">
        <f>IF('Used data'!N260="Irrelevant",1,IF(AND(OR(I260="Motorway link",I260="Exit diverge",I260="Entrance merge"),'Used data'!N260&lt;3),1+(3-'Used data'!N260)*0.19666667,1))</f>
        <v>1</v>
      </c>
      <c r="P260" s="11">
        <f>IF('Used data'!O260="Irrelevant",1,IF(AND(OR(I260="Motorway link",I260="Exit diverge",I260="Entrance merge"),'Used data'!O260&lt;3.00000001),1+(0.5-'Used data'!O260)*0.04,IF(AND(OR(I260="Exit ramp",I260="Entrance ramp"),'Used data'!O260&lt;3.00000001),1+(0.5-'Used data'!O260)*0.08,IF(OR(I260="Motorway link",I260="Exit diverge",I260="Entrance merge"),0.9,0.8))))</f>
        <v>1</v>
      </c>
      <c r="Q260" s="11">
        <f>IF('Used data'!P260="Irrelevant",1,IF(AND(OR(I260="Motorway link",I260="Exit diverge",I260="Entrance merge"),'Used data'!P260&lt;11.00000001),1+(5-'Used data'!P260)*0.01,0.94))</f>
        <v>1</v>
      </c>
      <c r="R260" s="11">
        <f>IF(OR('Used data'!Q260="Irrelevant",'Used data'!R260="Irrelevant",'Used data'!Q260="Straight"),1,IF(AND(OR(I260="Motorway link",I260="Exit diverge",I260="Entrance merge"),'Used data'!Q260&lt;4000),(EXP(0.1096*1746.5/'Used data'!Q260)/EXP(0.1096*1746.5/4000))*('Used data'!R260/1000)/G260+(G260-'Used data'!R260/1000)/G260,1))</f>
        <v>1</v>
      </c>
      <c r="S260" s="11">
        <f>IF(OR('Used data'!S260="Irrelevant",'Used data'!T260="Irrelevant",'Used data'!S260="Straight"),1,IF(AND(OR(I260="Motorway link",I260="Exit diverge",I260="Entrance merge"),'Used data'!S260&lt;4000),(EXP(0.1096*1746.5/'Used data'!S260)/EXP(0.1096*1746.5/4000))*('Used data'!T260/1000)/G260+(G260-'Used data'!T260/1000)/G260,1))</f>
        <v>1</v>
      </c>
      <c r="T260" s="11">
        <f>IF('Used data'!U260="Irrelevant",1,IF(AND(OR(I260="Motorway link",I260="Exit diverge",I260="Entrance merge",I260="Exit ramp",I260="Entrance ramp"),'Used data'!U260="Yes"),0.95,1))</f>
        <v>1</v>
      </c>
      <c r="U260" s="11">
        <f>IF('Used data'!U260="Irrelevant",1,IF(AND(OR(I260="Motorway link",I260="Exit diverge",I260="Entrance merge",I260="Exit ramp",I260="Entrance ramp"),'Used data'!U260="Yes"),0.96,1))</f>
        <v>1</v>
      </c>
      <c r="V260" s="11">
        <f>IF('Used data'!U260="Irrelevant",1,IF(AND(OR(I260="Motorway link",I260="Exit diverge",I260="Entrance merge",I260="Exit ramp",I260="Entrance ramp"),'Used data'!U260="Yes"),0.79,1))</f>
        <v>1</v>
      </c>
      <c r="W260" s="11">
        <f>IF('Used data'!U260="Irrelevant",1,IF(AND(OR(I260="Motorway link",I260="Exit diverge",I260="Entrance merge",I260="Exit ramp",I260="Entrance ramp"),'Used data'!U260="Yes"),0.94,1))</f>
        <v>1</v>
      </c>
      <c r="X260" s="11">
        <f>IF('Used data'!U260="Irrelevant",1,IF(AND(OR(I260="Motorway link",I260="Exit diverge",I260="Entrance merge",I260="Exit ramp",I260="Entrance ramp"),'Used data'!U260="Yes"),0.97,1))</f>
        <v>1</v>
      </c>
      <c r="Y260" s="11">
        <f>IF(AND(I260="Exit ramp",'Used data'!V260="2-curved diamond ramp"),1.32,IF(AND(I260="Exit ramp",'Used data'!V260="S-shaped ramp"),2.05,IF(AND(I260="Exit ramp",'Used data'!V260="U-shaped ramp"),4.11,IF(AND(I260="Exit ramp",'Used data'!V260="Flyover hook ramp"),5.15,IF(AND(I260="Exit ramp",'Used data'!V260="Directional ramp"),1.07,IF(AND(I260="Entrance ramp",'Used data'!V260="2-curved diamond ramp"),0.93,IF(AND(I260="Entrance ramp",'Used data'!V260="S-shaped ramp"),2.48,IF(AND(I260="Entrance ramp",'Used data'!V260="U-shaped ramp"),4.15,IF(AND(I260="Entrance ramp",'Used data'!V260="Flyover hook ramp"),5.26,IF(AND(I260="Entrance ramp",'Used data'!V260="Directional ramp"),1.42,1))))))))))</f>
        <v>1</v>
      </c>
      <c r="Z260" s="11">
        <f>IF(OR('Used data'!W260="Straight",'Used data'!W260="Irrelevant",'Used data'!X260="Irrelevant",'Used data'!Y260="Irrelevant"),1,1+1.545*1000/32.2*((('Used data'!Y260*3268/3600)/('Used data'!W260/0.306))^2)*('Used data'!X260/1000)/G260)</f>
        <v>1</v>
      </c>
      <c r="AA260" s="11">
        <f>IF(OR('Used data'!W260="Straight",'Used data'!W260="Irrelevant",'Used data'!X260="Irrelevant",'Used data'!Y260="Irrelevant"),1,1+1.961*1000/32.2*((('Used data'!Y260*3268/3600)/('Used data'!W260/0.306))^2)*('Used data'!X260/1000)/G260)</f>
        <v>1</v>
      </c>
      <c r="AB260" s="11">
        <f>IF(OR('Used data'!Z260="Straight",'Used data'!Z260="Irrelevant",'Used data'!AA260="Irrelevant",'Used data'!AB260="Irrelevant"),1,1+1.545*1000/32.2*((('Used data'!AB260*3268/3600)/('Used data'!Z260/0.306))^2)*('Used data'!AA260/1000)/G260)</f>
        <v>1</v>
      </c>
      <c r="AC260" s="11">
        <f>IF(OR('Used data'!Z260="Straight",'Used data'!Z260="Irrelevant",'Used data'!AA260="Irrelevant",'Used data'!AB260="Irrelevant"),1,1+1.961*1000/32.2*((('Used data'!AB260*3268/3600)/('Used data'!Z260/0.306))^2)*('Used data'!AA260/1000)/G260)</f>
        <v>1</v>
      </c>
      <c r="AD260" s="11">
        <f>IF(OR('Used data'!AC260="Irrelevant",'Used data'!AC260="No"),1,IF(AND('Used data'!AC260="Yes",OR('Used data'!Q260&lt;301,'Used data'!S260&lt;301)),1-(0.5*('Used data'!R260+'Used data'!T260)/('Used data'!G260*1000)),IF(AND('Used data'!AC260="Yes",OR('Used data'!Q260&lt;601,'Used data'!S260&lt;601)),1-(0.25*('Used data'!R260+'Used data'!T260)/('Used data'!G260*1000)),1)))</f>
        <v>1</v>
      </c>
      <c r="AE260" s="11">
        <f>IF(OR('Used data'!AC260="Irrelevant",'Used data'!AC260="No"),1,IF(AND('Used data'!AC260="Yes",OR('Used data'!Q260&lt;301,'Used data'!S260&lt;301)),1-(0.4*('Used data'!R260+'Used data'!T260)/('Used data'!G260*1000)),IF(AND('Used data'!AC260="Yes",OR('Used data'!Q260&lt;601,'Used data'!S260&lt;601)),1-(0.2*('Used data'!R260+'Used data'!T260)/('Used data'!G260*1000)),1)))</f>
        <v>1</v>
      </c>
      <c r="AF260" s="11">
        <f>IF('Used data'!AD260="110 kph",0.79,1)</f>
        <v>1</v>
      </c>
      <c r="AG260" s="11">
        <f>IF('Used data'!AD260="110 kph",0.94,1)</f>
        <v>1</v>
      </c>
      <c r="AH260" s="11">
        <f>IF('Used data'!AD260="110 kph",0.66,1)</f>
        <v>1</v>
      </c>
      <c r="AI260" s="11">
        <f>IF('Used data'!AD260="110 kph",0.82,1)</f>
        <v>1</v>
      </c>
      <c r="AJ260" s="11">
        <f>IF(AND('Used data'!AE260="Yes",I260="Entrance merge"),0.65*'Used data'!AF260+1-'Used data'!AF260,1)</f>
        <v>1</v>
      </c>
      <c r="AK260" s="12" t="str">
        <f t="shared" si="21"/>
        <v/>
      </c>
      <c r="AL260" s="12" t="str">
        <f t="shared" si="22"/>
        <v/>
      </c>
      <c r="AM260" s="12" t="str">
        <f t="shared" si="23"/>
        <v/>
      </c>
      <c r="AN260" s="12" t="str">
        <f t="shared" si="24"/>
        <v/>
      </c>
      <c r="AO260" s="12" t="str">
        <f t="shared" si="25"/>
        <v/>
      </c>
      <c r="AP260" s="12" t="str">
        <f t="shared" si="26"/>
        <v/>
      </c>
      <c r="AQ260" s="4" t="str">
        <f t="shared" si="27"/>
        <v/>
      </c>
    </row>
    <row r="261" spans="1:43" x14ac:dyDescent="0.3">
      <c r="A261" s="4" t="str">
        <f>IF('Input data'!A276="","",'Input data'!A276)</f>
        <v/>
      </c>
      <c r="B261" s="4" t="str">
        <f>IF('Input data'!B276="","",'Input data'!B276)</f>
        <v/>
      </c>
      <c r="C261" s="4" t="str">
        <f>IF('Input data'!C276="","",'Input data'!C276)</f>
        <v/>
      </c>
      <c r="D261" s="4" t="str">
        <f>IF('Input data'!D276="","",'Input data'!D276)</f>
        <v/>
      </c>
      <c r="E261" s="4" t="str">
        <f>IF('Input data'!E276="","",'Input data'!E276)</f>
        <v/>
      </c>
      <c r="F261" s="4" t="str">
        <f>IF('Input data'!F276="","",'Input data'!F276)</f>
        <v/>
      </c>
      <c r="G261" s="4">
        <f>IF('Input data'!G276="","",'Input data'!G276)</f>
        <v>0</v>
      </c>
      <c r="H261" s="4" t="str">
        <f>IF('Input data'!H276&gt;0.5,'Input data'!H276,"")</f>
        <v/>
      </c>
      <c r="I261" s="4" t="str">
        <f>IF('Input data'!I276="","",'Input data'!I276)</f>
        <v/>
      </c>
      <c r="J261" s="11">
        <f>IF('Used data'!J261="Irrelevant",1,IF('Used data'!J261&gt;3,1.2,1))</f>
        <v>1</v>
      </c>
      <c r="K261" s="11">
        <f>IF('Used data'!K261="Irrelevant",1,IF(AND(OR(I261="Motorway link",I261="Exit diverge",I261="Entrance merge"),'Used data'!K261&lt;3.5),1+(3.5-'Used data'!K261)*0.12,IF(AND(OR(I261="Exit ramp",I261="Entrance ramp"),'Used data'!K261&lt;3.5),1+(3.5-'Used data'!K261)*0.16,1)))</f>
        <v>1</v>
      </c>
      <c r="L261" s="11">
        <f>IF('Used data'!L261="Irrelevant",1,IF(AND('Used data'!L261="Yes",'Used data'!J261=2),0.6*'Used data'!M261+(1-'Used data'!M261),IF(AND('Used data'!L261="Yes",'Used data'!J261=3),0.7*'Used data'!M261+(1-'Used data'!M261),IF(AND('Used data'!L261="Yes",'Used data'!J261=4),0.76*'Used data'!M261+(1-'Used data'!M261),IF(AND('Used data'!L261="Yes",'Used data'!J261&gt;4.99999999),0.8*'Used data'!M261+(1-'Used data'!M261),1)))))</f>
        <v>1</v>
      </c>
      <c r="M261" s="11">
        <f>IF('Used data'!L261="Irrelevant",1,IF(AND('Used data'!L261="Yes",'Used data'!J261=2),0.8*'Used data'!M261+(1-'Used data'!M261),IF(AND('Used data'!L261="Yes",'Used data'!J261=3),0.85*'Used data'!M261+(1-'Used data'!M261),IF(AND('Used data'!L261="Yes",'Used data'!J261=4),0.88*'Used data'!M261+(1-'Used data'!M261),IF(AND('Used data'!L261="Yes",'Used data'!J261&gt;4.99999999),0.9*'Used data'!M261+(1-'Used data'!M261),1)))))</f>
        <v>1</v>
      </c>
      <c r="N261" s="11">
        <f>IF('Used data'!N261="Irrelevant",1,IF(AND(OR(I261="Motorway link",I261="Exit diverge",I261="Entrance merge"),'Used data'!N261&lt;3),1+(3-'Used data'!N261)*0.09333333,1))</f>
        <v>1</v>
      </c>
      <c r="O261" s="11">
        <f>IF('Used data'!N261="Irrelevant",1,IF(AND(OR(I261="Motorway link",I261="Exit diverge",I261="Entrance merge"),'Used data'!N261&lt;3),1+(3-'Used data'!N261)*0.19666667,1))</f>
        <v>1</v>
      </c>
      <c r="P261" s="11">
        <f>IF('Used data'!O261="Irrelevant",1,IF(AND(OR(I261="Motorway link",I261="Exit diverge",I261="Entrance merge"),'Used data'!O261&lt;3.00000001),1+(0.5-'Used data'!O261)*0.04,IF(AND(OR(I261="Exit ramp",I261="Entrance ramp"),'Used data'!O261&lt;3.00000001),1+(0.5-'Used data'!O261)*0.08,IF(OR(I261="Motorway link",I261="Exit diverge",I261="Entrance merge"),0.9,0.8))))</f>
        <v>1</v>
      </c>
      <c r="Q261" s="11">
        <f>IF('Used data'!P261="Irrelevant",1,IF(AND(OR(I261="Motorway link",I261="Exit diverge",I261="Entrance merge"),'Used data'!P261&lt;11.00000001),1+(5-'Used data'!P261)*0.01,0.94))</f>
        <v>1</v>
      </c>
      <c r="R261" s="11">
        <f>IF(OR('Used data'!Q261="Irrelevant",'Used data'!R261="Irrelevant",'Used data'!Q261="Straight"),1,IF(AND(OR(I261="Motorway link",I261="Exit diverge",I261="Entrance merge"),'Used data'!Q261&lt;4000),(EXP(0.1096*1746.5/'Used data'!Q261)/EXP(0.1096*1746.5/4000))*('Used data'!R261/1000)/G261+(G261-'Used data'!R261/1000)/G261,1))</f>
        <v>1</v>
      </c>
      <c r="S261" s="11">
        <f>IF(OR('Used data'!S261="Irrelevant",'Used data'!T261="Irrelevant",'Used data'!S261="Straight"),1,IF(AND(OR(I261="Motorway link",I261="Exit diverge",I261="Entrance merge"),'Used data'!S261&lt;4000),(EXP(0.1096*1746.5/'Used data'!S261)/EXP(0.1096*1746.5/4000))*('Used data'!T261/1000)/G261+(G261-'Used data'!T261/1000)/G261,1))</f>
        <v>1</v>
      </c>
      <c r="T261" s="11">
        <f>IF('Used data'!U261="Irrelevant",1,IF(AND(OR(I261="Motorway link",I261="Exit diverge",I261="Entrance merge",I261="Exit ramp",I261="Entrance ramp"),'Used data'!U261="Yes"),0.95,1))</f>
        <v>1</v>
      </c>
      <c r="U261" s="11">
        <f>IF('Used data'!U261="Irrelevant",1,IF(AND(OR(I261="Motorway link",I261="Exit diverge",I261="Entrance merge",I261="Exit ramp",I261="Entrance ramp"),'Used data'!U261="Yes"),0.96,1))</f>
        <v>1</v>
      </c>
      <c r="V261" s="11">
        <f>IF('Used data'!U261="Irrelevant",1,IF(AND(OR(I261="Motorway link",I261="Exit diverge",I261="Entrance merge",I261="Exit ramp",I261="Entrance ramp"),'Used data'!U261="Yes"),0.79,1))</f>
        <v>1</v>
      </c>
      <c r="W261" s="11">
        <f>IF('Used data'!U261="Irrelevant",1,IF(AND(OR(I261="Motorway link",I261="Exit diverge",I261="Entrance merge",I261="Exit ramp",I261="Entrance ramp"),'Used data'!U261="Yes"),0.94,1))</f>
        <v>1</v>
      </c>
      <c r="X261" s="11">
        <f>IF('Used data'!U261="Irrelevant",1,IF(AND(OR(I261="Motorway link",I261="Exit diverge",I261="Entrance merge",I261="Exit ramp",I261="Entrance ramp"),'Used data'!U261="Yes"),0.97,1))</f>
        <v>1</v>
      </c>
      <c r="Y261" s="11">
        <f>IF(AND(I261="Exit ramp",'Used data'!V261="2-curved diamond ramp"),1.32,IF(AND(I261="Exit ramp",'Used data'!V261="S-shaped ramp"),2.05,IF(AND(I261="Exit ramp",'Used data'!V261="U-shaped ramp"),4.11,IF(AND(I261="Exit ramp",'Used data'!V261="Flyover hook ramp"),5.15,IF(AND(I261="Exit ramp",'Used data'!V261="Directional ramp"),1.07,IF(AND(I261="Entrance ramp",'Used data'!V261="2-curved diamond ramp"),0.93,IF(AND(I261="Entrance ramp",'Used data'!V261="S-shaped ramp"),2.48,IF(AND(I261="Entrance ramp",'Used data'!V261="U-shaped ramp"),4.15,IF(AND(I261="Entrance ramp",'Used data'!V261="Flyover hook ramp"),5.26,IF(AND(I261="Entrance ramp",'Used data'!V261="Directional ramp"),1.42,1))))))))))</f>
        <v>1</v>
      </c>
      <c r="Z261" s="11">
        <f>IF(OR('Used data'!W261="Straight",'Used data'!W261="Irrelevant",'Used data'!X261="Irrelevant",'Used data'!Y261="Irrelevant"),1,1+1.545*1000/32.2*((('Used data'!Y261*3268/3600)/('Used data'!W261/0.306))^2)*('Used data'!X261/1000)/G261)</f>
        <v>1</v>
      </c>
      <c r="AA261" s="11">
        <f>IF(OR('Used data'!W261="Straight",'Used data'!W261="Irrelevant",'Used data'!X261="Irrelevant",'Used data'!Y261="Irrelevant"),1,1+1.961*1000/32.2*((('Used data'!Y261*3268/3600)/('Used data'!W261/0.306))^2)*('Used data'!X261/1000)/G261)</f>
        <v>1</v>
      </c>
      <c r="AB261" s="11">
        <f>IF(OR('Used data'!Z261="Straight",'Used data'!Z261="Irrelevant",'Used data'!AA261="Irrelevant",'Used data'!AB261="Irrelevant"),1,1+1.545*1000/32.2*((('Used data'!AB261*3268/3600)/('Used data'!Z261/0.306))^2)*('Used data'!AA261/1000)/G261)</f>
        <v>1</v>
      </c>
      <c r="AC261" s="11">
        <f>IF(OR('Used data'!Z261="Straight",'Used data'!Z261="Irrelevant",'Used data'!AA261="Irrelevant",'Used data'!AB261="Irrelevant"),1,1+1.961*1000/32.2*((('Used data'!AB261*3268/3600)/('Used data'!Z261/0.306))^2)*('Used data'!AA261/1000)/G261)</f>
        <v>1</v>
      </c>
      <c r="AD261" s="11">
        <f>IF(OR('Used data'!AC261="Irrelevant",'Used data'!AC261="No"),1,IF(AND('Used data'!AC261="Yes",OR('Used data'!Q261&lt;301,'Used data'!S261&lt;301)),1-(0.5*('Used data'!R261+'Used data'!T261)/('Used data'!G261*1000)),IF(AND('Used data'!AC261="Yes",OR('Used data'!Q261&lt;601,'Used data'!S261&lt;601)),1-(0.25*('Used data'!R261+'Used data'!T261)/('Used data'!G261*1000)),1)))</f>
        <v>1</v>
      </c>
      <c r="AE261" s="11">
        <f>IF(OR('Used data'!AC261="Irrelevant",'Used data'!AC261="No"),1,IF(AND('Used data'!AC261="Yes",OR('Used data'!Q261&lt;301,'Used data'!S261&lt;301)),1-(0.4*('Used data'!R261+'Used data'!T261)/('Used data'!G261*1000)),IF(AND('Used data'!AC261="Yes",OR('Used data'!Q261&lt;601,'Used data'!S261&lt;601)),1-(0.2*('Used data'!R261+'Used data'!T261)/('Used data'!G261*1000)),1)))</f>
        <v>1</v>
      </c>
      <c r="AF261" s="11">
        <f>IF('Used data'!AD261="110 kph",0.79,1)</f>
        <v>1</v>
      </c>
      <c r="AG261" s="11">
        <f>IF('Used data'!AD261="110 kph",0.94,1)</f>
        <v>1</v>
      </c>
      <c r="AH261" s="11">
        <f>IF('Used data'!AD261="110 kph",0.66,1)</f>
        <v>1</v>
      </c>
      <c r="AI261" s="11">
        <f>IF('Used data'!AD261="110 kph",0.82,1)</f>
        <v>1</v>
      </c>
      <c r="AJ261" s="11">
        <f>IF(AND('Used data'!AE261="Yes",I261="Entrance merge"),0.65*'Used data'!AF261+1-'Used data'!AF261,1)</f>
        <v>1</v>
      </c>
      <c r="AK261" s="12" t="str">
        <f t="shared" si="21"/>
        <v/>
      </c>
      <c r="AL261" s="12" t="str">
        <f t="shared" si="22"/>
        <v/>
      </c>
      <c r="AM261" s="12" t="str">
        <f t="shared" si="23"/>
        <v/>
      </c>
      <c r="AN261" s="12" t="str">
        <f t="shared" si="24"/>
        <v/>
      </c>
      <c r="AO261" s="12" t="str">
        <f t="shared" si="25"/>
        <v/>
      </c>
      <c r="AP261" s="12" t="str">
        <f t="shared" si="26"/>
        <v/>
      </c>
      <c r="AQ261" s="4" t="str">
        <f t="shared" si="27"/>
        <v/>
      </c>
    </row>
    <row r="262" spans="1:43" x14ac:dyDescent="0.3">
      <c r="A262" s="4" t="str">
        <f>IF('Input data'!A277="","",'Input data'!A277)</f>
        <v/>
      </c>
      <c r="B262" s="4" t="str">
        <f>IF('Input data'!B277="","",'Input data'!B277)</f>
        <v/>
      </c>
      <c r="C262" s="4" t="str">
        <f>IF('Input data'!C277="","",'Input data'!C277)</f>
        <v/>
      </c>
      <c r="D262" s="4" t="str">
        <f>IF('Input data'!D277="","",'Input data'!D277)</f>
        <v/>
      </c>
      <c r="E262" s="4" t="str">
        <f>IF('Input data'!E277="","",'Input data'!E277)</f>
        <v/>
      </c>
      <c r="F262" s="4" t="str">
        <f>IF('Input data'!F277="","",'Input data'!F277)</f>
        <v/>
      </c>
      <c r="G262" s="4">
        <f>IF('Input data'!G277="","",'Input data'!G277)</f>
        <v>0</v>
      </c>
      <c r="H262" s="4" t="str">
        <f>IF('Input data'!H277&gt;0.5,'Input data'!H277,"")</f>
        <v/>
      </c>
      <c r="I262" s="4" t="str">
        <f>IF('Input data'!I277="","",'Input data'!I277)</f>
        <v/>
      </c>
      <c r="J262" s="11">
        <f>IF('Used data'!J262="Irrelevant",1,IF('Used data'!J262&gt;3,1.2,1))</f>
        <v>1</v>
      </c>
      <c r="K262" s="11">
        <f>IF('Used data'!K262="Irrelevant",1,IF(AND(OR(I262="Motorway link",I262="Exit diverge",I262="Entrance merge"),'Used data'!K262&lt;3.5),1+(3.5-'Used data'!K262)*0.12,IF(AND(OR(I262="Exit ramp",I262="Entrance ramp"),'Used data'!K262&lt;3.5),1+(3.5-'Used data'!K262)*0.16,1)))</f>
        <v>1</v>
      </c>
      <c r="L262" s="11">
        <f>IF('Used data'!L262="Irrelevant",1,IF(AND('Used data'!L262="Yes",'Used data'!J262=2),0.6*'Used data'!M262+(1-'Used data'!M262),IF(AND('Used data'!L262="Yes",'Used data'!J262=3),0.7*'Used data'!M262+(1-'Used data'!M262),IF(AND('Used data'!L262="Yes",'Used data'!J262=4),0.76*'Used data'!M262+(1-'Used data'!M262),IF(AND('Used data'!L262="Yes",'Used data'!J262&gt;4.99999999),0.8*'Used data'!M262+(1-'Used data'!M262),1)))))</f>
        <v>1</v>
      </c>
      <c r="M262" s="11">
        <f>IF('Used data'!L262="Irrelevant",1,IF(AND('Used data'!L262="Yes",'Used data'!J262=2),0.8*'Used data'!M262+(1-'Used data'!M262),IF(AND('Used data'!L262="Yes",'Used data'!J262=3),0.85*'Used data'!M262+(1-'Used data'!M262),IF(AND('Used data'!L262="Yes",'Used data'!J262=4),0.88*'Used data'!M262+(1-'Used data'!M262),IF(AND('Used data'!L262="Yes",'Used data'!J262&gt;4.99999999),0.9*'Used data'!M262+(1-'Used data'!M262),1)))))</f>
        <v>1</v>
      </c>
      <c r="N262" s="11">
        <f>IF('Used data'!N262="Irrelevant",1,IF(AND(OR(I262="Motorway link",I262="Exit diverge",I262="Entrance merge"),'Used data'!N262&lt;3),1+(3-'Used data'!N262)*0.09333333,1))</f>
        <v>1</v>
      </c>
      <c r="O262" s="11">
        <f>IF('Used data'!N262="Irrelevant",1,IF(AND(OR(I262="Motorway link",I262="Exit diverge",I262="Entrance merge"),'Used data'!N262&lt;3),1+(3-'Used data'!N262)*0.19666667,1))</f>
        <v>1</v>
      </c>
      <c r="P262" s="11">
        <f>IF('Used data'!O262="Irrelevant",1,IF(AND(OR(I262="Motorway link",I262="Exit diverge",I262="Entrance merge"),'Used data'!O262&lt;3.00000001),1+(0.5-'Used data'!O262)*0.04,IF(AND(OR(I262="Exit ramp",I262="Entrance ramp"),'Used data'!O262&lt;3.00000001),1+(0.5-'Used data'!O262)*0.08,IF(OR(I262="Motorway link",I262="Exit diverge",I262="Entrance merge"),0.9,0.8))))</f>
        <v>1</v>
      </c>
      <c r="Q262" s="11">
        <f>IF('Used data'!P262="Irrelevant",1,IF(AND(OR(I262="Motorway link",I262="Exit diverge",I262="Entrance merge"),'Used data'!P262&lt;11.00000001),1+(5-'Used data'!P262)*0.01,0.94))</f>
        <v>1</v>
      </c>
      <c r="R262" s="11">
        <f>IF(OR('Used data'!Q262="Irrelevant",'Used data'!R262="Irrelevant",'Used data'!Q262="Straight"),1,IF(AND(OR(I262="Motorway link",I262="Exit diverge",I262="Entrance merge"),'Used data'!Q262&lt;4000),(EXP(0.1096*1746.5/'Used data'!Q262)/EXP(0.1096*1746.5/4000))*('Used data'!R262/1000)/G262+(G262-'Used data'!R262/1000)/G262,1))</f>
        <v>1</v>
      </c>
      <c r="S262" s="11">
        <f>IF(OR('Used data'!S262="Irrelevant",'Used data'!T262="Irrelevant",'Used data'!S262="Straight"),1,IF(AND(OR(I262="Motorway link",I262="Exit diverge",I262="Entrance merge"),'Used data'!S262&lt;4000),(EXP(0.1096*1746.5/'Used data'!S262)/EXP(0.1096*1746.5/4000))*('Used data'!T262/1000)/G262+(G262-'Used data'!T262/1000)/G262,1))</f>
        <v>1</v>
      </c>
      <c r="T262" s="11">
        <f>IF('Used data'!U262="Irrelevant",1,IF(AND(OR(I262="Motorway link",I262="Exit diverge",I262="Entrance merge",I262="Exit ramp",I262="Entrance ramp"),'Used data'!U262="Yes"),0.95,1))</f>
        <v>1</v>
      </c>
      <c r="U262" s="11">
        <f>IF('Used data'!U262="Irrelevant",1,IF(AND(OR(I262="Motorway link",I262="Exit diverge",I262="Entrance merge",I262="Exit ramp",I262="Entrance ramp"),'Used data'!U262="Yes"),0.96,1))</f>
        <v>1</v>
      </c>
      <c r="V262" s="11">
        <f>IF('Used data'!U262="Irrelevant",1,IF(AND(OR(I262="Motorway link",I262="Exit diverge",I262="Entrance merge",I262="Exit ramp",I262="Entrance ramp"),'Used data'!U262="Yes"),0.79,1))</f>
        <v>1</v>
      </c>
      <c r="W262" s="11">
        <f>IF('Used data'!U262="Irrelevant",1,IF(AND(OR(I262="Motorway link",I262="Exit diverge",I262="Entrance merge",I262="Exit ramp",I262="Entrance ramp"),'Used data'!U262="Yes"),0.94,1))</f>
        <v>1</v>
      </c>
      <c r="X262" s="11">
        <f>IF('Used data'!U262="Irrelevant",1,IF(AND(OR(I262="Motorway link",I262="Exit diverge",I262="Entrance merge",I262="Exit ramp",I262="Entrance ramp"),'Used data'!U262="Yes"),0.97,1))</f>
        <v>1</v>
      </c>
      <c r="Y262" s="11">
        <f>IF(AND(I262="Exit ramp",'Used data'!V262="2-curved diamond ramp"),1.32,IF(AND(I262="Exit ramp",'Used data'!V262="S-shaped ramp"),2.05,IF(AND(I262="Exit ramp",'Used data'!V262="U-shaped ramp"),4.11,IF(AND(I262="Exit ramp",'Used data'!V262="Flyover hook ramp"),5.15,IF(AND(I262="Exit ramp",'Used data'!V262="Directional ramp"),1.07,IF(AND(I262="Entrance ramp",'Used data'!V262="2-curved diamond ramp"),0.93,IF(AND(I262="Entrance ramp",'Used data'!V262="S-shaped ramp"),2.48,IF(AND(I262="Entrance ramp",'Used data'!V262="U-shaped ramp"),4.15,IF(AND(I262="Entrance ramp",'Used data'!V262="Flyover hook ramp"),5.26,IF(AND(I262="Entrance ramp",'Used data'!V262="Directional ramp"),1.42,1))))))))))</f>
        <v>1</v>
      </c>
      <c r="Z262" s="11">
        <f>IF(OR('Used data'!W262="Straight",'Used data'!W262="Irrelevant",'Used data'!X262="Irrelevant",'Used data'!Y262="Irrelevant"),1,1+1.545*1000/32.2*((('Used data'!Y262*3268/3600)/('Used data'!W262/0.306))^2)*('Used data'!X262/1000)/G262)</f>
        <v>1</v>
      </c>
      <c r="AA262" s="11">
        <f>IF(OR('Used data'!W262="Straight",'Used data'!W262="Irrelevant",'Used data'!X262="Irrelevant",'Used data'!Y262="Irrelevant"),1,1+1.961*1000/32.2*((('Used data'!Y262*3268/3600)/('Used data'!W262/0.306))^2)*('Used data'!X262/1000)/G262)</f>
        <v>1</v>
      </c>
      <c r="AB262" s="11">
        <f>IF(OR('Used data'!Z262="Straight",'Used data'!Z262="Irrelevant",'Used data'!AA262="Irrelevant",'Used data'!AB262="Irrelevant"),1,1+1.545*1000/32.2*((('Used data'!AB262*3268/3600)/('Used data'!Z262/0.306))^2)*('Used data'!AA262/1000)/G262)</f>
        <v>1</v>
      </c>
      <c r="AC262" s="11">
        <f>IF(OR('Used data'!Z262="Straight",'Used data'!Z262="Irrelevant",'Used data'!AA262="Irrelevant",'Used data'!AB262="Irrelevant"),1,1+1.961*1000/32.2*((('Used data'!AB262*3268/3600)/('Used data'!Z262/0.306))^2)*('Used data'!AA262/1000)/G262)</f>
        <v>1</v>
      </c>
      <c r="AD262" s="11">
        <f>IF(OR('Used data'!AC262="Irrelevant",'Used data'!AC262="No"),1,IF(AND('Used data'!AC262="Yes",OR('Used data'!Q262&lt;301,'Used data'!S262&lt;301)),1-(0.5*('Used data'!R262+'Used data'!T262)/('Used data'!G262*1000)),IF(AND('Used data'!AC262="Yes",OR('Used data'!Q262&lt;601,'Used data'!S262&lt;601)),1-(0.25*('Used data'!R262+'Used data'!T262)/('Used data'!G262*1000)),1)))</f>
        <v>1</v>
      </c>
      <c r="AE262" s="11">
        <f>IF(OR('Used data'!AC262="Irrelevant",'Used data'!AC262="No"),1,IF(AND('Used data'!AC262="Yes",OR('Used data'!Q262&lt;301,'Used data'!S262&lt;301)),1-(0.4*('Used data'!R262+'Used data'!T262)/('Used data'!G262*1000)),IF(AND('Used data'!AC262="Yes",OR('Used data'!Q262&lt;601,'Used data'!S262&lt;601)),1-(0.2*('Used data'!R262+'Used data'!T262)/('Used data'!G262*1000)),1)))</f>
        <v>1</v>
      </c>
      <c r="AF262" s="11">
        <f>IF('Used data'!AD262="110 kph",0.79,1)</f>
        <v>1</v>
      </c>
      <c r="AG262" s="11">
        <f>IF('Used data'!AD262="110 kph",0.94,1)</f>
        <v>1</v>
      </c>
      <c r="AH262" s="11">
        <f>IF('Used data'!AD262="110 kph",0.66,1)</f>
        <v>1</v>
      </c>
      <c r="AI262" s="11">
        <f>IF('Used data'!AD262="110 kph",0.82,1)</f>
        <v>1</v>
      </c>
      <c r="AJ262" s="11">
        <f>IF(AND('Used data'!AE262="Yes",I262="Entrance merge"),0.65*'Used data'!AF262+1-'Used data'!AF262,1)</f>
        <v>1</v>
      </c>
      <c r="AK262" s="12" t="str">
        <f t="shared" si="21"/>
        <v/>
      </c>
      <c r="AL262" s="12" t="str">
        <f t="shared" si="22"/>
        <v/>
      </c>
      <c r="AM262" s="12" t="str">
        <f t="shared" si="23"/>
        <v/>
      </c>
      <c r="AN262" s="12" t="str">
        <f t="shared" si="24"/>
        <v/>
      </c>
      <c r="AO262" s="12" t="str">
        <f t="shared" si="25"/>
        <v/>
      </c>
      <c r="AP262" s="12" t="str">
        <f t="shared" si="26"/>
        <v/>
      </c>
      <c r="AQ262" s="4" t="str">
        <f t="shared" si="27"/>
        <v/>
      </c>
    </row>
    <row r="263" spans="1:43" x14ac:dyDescent="0.3">
      <c r="A263" s="4" t="str">
        <f>IF('Input data'!A278="","",'Input data'!A278)</f>
        <v/>
      </c>
      <c r="B263" s="4" t="str">
        <f>IF('Input data'!B278="","",'Input data'!B278)</f>
        <v/>
      </c>
      <c r="C263" s="4" t="str">
        <f>IF('Input data'!C278="","",'Input data'!C278)</f>
        <v/>
      </c>
      <c r="D263" s="4" t="str">
        <f>IF('Input data'!D278="","",'Input data'!D278)</f>
        <v/>
      </c>
      <c r="E263" s="4" t="str">
        <f>IF('Input data'!E278="","",'Input data'!E278)</f>
        <v/>
      </c>
      <c r="F263" s="4" t="str">
        <f>IF('Input data'!F278="","",'Input data'!F278)</f>
        <v/>
      </c>
      <c r="G263" s="4">
        <f>IF('Input data'!G278="","",'Input data'!G278)</f>
        <v>0</v>
      </c>
      <c r="H263" s="4" t="str">
        <f>IF('Input data'!H278&gt;0.5,'Input data'!H278,"")</f>
        <v/>
      </c>
      <c r="I263" s="4" t="str">
        <f>IF('Input data'!I278="","",'Input data'!I278)</f>
        <v/>
      </c>
      <c r="J263" s="11">
        <f>IF('Used data'!J263="Irrelevant",1,IF('Used data'!J263&gt;3,1.2,1))</f>
        <v>1</v>
      </c>
      <c r="K263" s="11">
        <f>IF('Used data'!K263="Irrelevant",1,IF(AND(OR(I263="Motorway link",I263="Exit diverge",I263="Entrance merge"),'Used data'!K263&lt;3.5),1+(3.5-'Used data'!K263)*0.12,IF(AND(OR(I263="Exit ramp",I263="Entrance ramp"),'Used data'!K263&lt;3.5),1+(3.5-'Used data'!K263)*0.16,1)))</f>
        <v>1</v>
      </c>
      <c r="L263" s="11">
        <f>IF('Used data'!L263="Irrelevant",1,IF(AND('Used data'!L263="Yes",'Used data'!J263=2),0.6*'Used data'!M263+(1-'Used data'!M263),IF(AND('Used data'!L263="Yes",'Used data'!J263=3),0.7*'Used data'!M263+(1-'Used data'!M263),IF(AND('Used data'!L263="Yes",'Used data'!J263=4),0.76*'Used data'!M263+(1-'Used data'!M263),IF(AND('Used data'!L263="Yes",'Used data'!J263&gt;4.99999999),0.8*'Used data'!M263+(1-'Used data'!M263),1)))))</f>
        <v>1</v>
      </c>
      <c r="M263" s="11">
        <f>IF('Used data'!L263="Irrelevant",1,IF(AND('Used data'!L263="Yes",'Used data'!J263=2),0.8*'Used data'!M263+(1-'Used data'!M263),IF(AND('Used data'!L263="Yes",'Used data'!J263=3),0.85*'Used data'!M263+(1-'Used data'!M263),IF(AND('Used data'!L263="Yes",'Used data'!J263=4),0.88*'Used data'!M263+(1-'Used data'!M263),IF(AND('Used data'!L263="Yes",'Used data'!J263&gt;4.99999999),0.9*'Used data'!M263+(1-'Used data'!M263),1)))))</f>
        <v>1</v>
      </c>
      <c r="N263" s="11">
        <f>IF('Used data'!N263="Irrelevant",1,IF(AND(OR(I263="Motorway link",I263="Exit diverge",I263="Entrance merge"),'Used data'!N263&lt;3),1+(3-'Used data'!N263)*0.09333333,1))</f>
        <v>1</v>
      </c>
      <c r="O263" s="11">
        <f>IF('Used data'!N263="Irrelevant",1,IF(AND(OR(I263="Motorway link",I263="Exit diverge",I263="Entrance merge"),'Used data'!N263&lt;3),1+(3-'Used data'!N263)*0.19666667,1))</f>
        <v>1</v>
      </c>
      <c r="P263" s="11">
        <f>IF('Used data'!O263="Irrelevant",1,IF(AND(OR(I263="Motorway link",I263="Exit diverge",I263="Entrance merge"),'Used data'!O263&lt;3.00000001),1+(0.5-'Used data'!O263)*0.04,IF(AND(OR(I263="Exit ramp",I263="Entrance ramp"),'Used data'!O263&lt;3.00000001),1+(0.5-'Used data'!O263)*0.08,IF(OR(I263="Motorway link",I263="Exit diverge",I263="Entrance merge"),0.9,0.8))))</f>
        <v>1</v>
      </c>
      <c r="Q263" s="11">
        <f>IF('Used data'!P263="Irrelevant",1,IF(AND(OR(I263="Motorway link",I263="Exit diverge",I263="Entrance merge"),'Used data'!P263&lt;11.00000001),1+(5-'Used data'!P263)*0.01,0.94))</f>
        <v>1</v>
      </c>
      <c r="R263" s="11">
        <f>IF(OR('Used data'!Q263="Irrelevant",'Used data'!R263="Irrelevant",'Used data'!Q263="Straight"),1,IF(AND(OR(I263="Motorway link",I263="Exit diverge",I263="Entrance merge"),'Used data'!Q263&lt;4000),(EXP(0.1096*1746.5/'Used data'!Q263)/EXP(0.1096*1746.5/4000))*('Used data'!R263/1000)/G263+(G263-'Used data'!R263/1000)/G263,1))</f>
        <v>1</v>
      </c>
      <c r="S263" s="11">
        <f>IF(OR('Used data'!S263="Irrelevant",'Used data'!T263="Irrelevant",'Used data'!S263="Straight"),1,IF(AND(OR(I263="Motorway link",I263="Exit diverge",I263="Entrance merge"),'Used data'!S263&lt;4000),(EXP(0.1096*1746.5/'Used data'!S263)/EXP(0.1096*1746.5/4000))*('Used data'!T263/1000)/G263+(G263-'Used data'!T263/1000)/G263,1))</f>
        <v>1</v>
      </c>
      <c r="T263" s="11">
        <f>IF('Used data'!U263="Irrelevant",1,IF(AND(OR(I263="Motorway link",I263="Exit diverge",I263="Entrance merge",I263="Exit ramp",I263="Entrance ramp"),'Used data'!U263="Yes"),0.95,1))</f>
        <v>1</v>
      </c>
      <c r="U263" s="11">
        <f>IF('Used data'!U263="Irrelevant",1,IF(AND(OR(I263="Motorway link",I263="Exit diverge",I263="Entrance merge",I263="Exit ramp",I263="Entrance ramp"),'Used data'!U263="Yes"),0.96,1))</f>
        <v>1</v>
      </c>
      <c r="V263" s="11">
        <f>IF('Used data'!U263="Irrelevant",1,IF(AND(OR(I263="Motorway link",I263="Exit diverge",I263="Entrance merge",I263="Exit ramp",I263="Entrance ramp"),'Used data'!U263="Yes"),0.79,1))</f>
        <v>1</v>
      </c>
      <c r="W263" s="11">
        <f>IF('Used data'!U263="Irrelevant",1,IF(AND(OR(I263="Motorway link",I263="Exit diverge",I263="Entrance merge",I263="Exit ramp",I263="Entrance ramp"),'Used data'!U263="Yes"),0.94,1))</f>
        <v>1</v>
      </c>
      <c r="X263" s="11">
        <f>IF('Used data'!U263="Irrelevant",1,IF(AND(OR(I263="Motorway link",I263="Exit diverge",I263="Entrance merge",I263="Exit ramp",I263="Entrance ramp"),'Used data'!U263="Yes"),0.97,1))</f>
        <v>1</v>
      </c>
      <c r="Y263" s="11">
        <f>IF(AND(I263="Exit ramp",'Used data'!V263="2-curved diamond ramp"),1.32,IF(AND(I263="Exit ramp",'Used data'!V263="S-shaped ramp"),2.05,IF(AND(I263="Exit ramp",'Used data'!V263="U-shaped ramp"),4.11,IF(AND(I263="Exit ramp",'Used data'!V263="Flyover hook ramp"),5.15,IF(AND(I263="Exit ramp",'Used data'!V263="Directional ramp"),1.07,IF(AND(I263="Entrance ramp",'Used data'!V263="2-curved diamond ramp"),0.93,IF(AND(I263="Entrance ramp",'Used data'!V263="S-shaped ramp"),2.48,IF(AND(I263="Entrance ramp",'Used data'!V263="U-shaped ramp"),4.15,IF(AND(I263="Entrance ramp",'Used data'!V263="Flyover hook ramp"),5.26,IF(AND(I263="Entrance ramp",'Used data'!V263="Directional ramp"),1.42,1))))))))))</f>
        <v>1</v>
      </c>
      <c r="Z263" s="11">
        <f>IF(OR('Used data'!W263="Straight",'Used data'!W263="Irrelevant",'Used data'!X263="Irrelevant",'Used data'!Y263="Irrelevant"),1,1+1.545*1000/32.2*((('Used data'!Y263*3268/3600)/('Used data'!W263/0.306))^2)*('Used data'!X263/1000)/G263)</f>
        <v>1</v>
      </c>
      <c r="AA263" s="11">
        <f>IF(OR('Used data'!W263="Straight",'Used data'!W263="Irrelevant",'Used data'!X263="Irrelevant",'Used data'!Y263="Irrelevant"),1,1+1.961*1000/32.2*((('Used data'!Y263*3268/3600)/('Used data'!W263/0.306))^2)*('Used data'!X263/1000)/G263)</f>
        <v>1</v>
      </c>
      <c r="AB263" s="11">
        <f>IF(OR('Used data'!Z263="Straight",'Used data'!Z263="Irrelevant",'Used data'!AA263="Irrelevant",'Used data'!AB263="Irrelevant"),1,1+1.545*1000/32.2*((('Used data'!AB263*3268/3600)/('Used data'!Z263/0.306))^2)*('Used data'!AA263/1000)/G263)</f>
        <v>1</v>
      </c>
      <c r="AC263" s="11">
        <f>IF(OR('Used data'!Z263="Straight",'Used data'!Z263="Irrelevant",'Used data'!AA263="Irrelevant",'Used data'!AB263="Irrelevant"),1,1+1.961*1000/32.2*((('Used data'!AB263*3268/3600)/('Used data'!Z263/0.306))^2)*('Used data'!AA263/1000)/G263)</f>
        <v>1</v>
      </c>
      <c r="AD263" s="11">
        <f>IF(OR('Used data'!AC263="Irrelevant",'Used data'!AC263="No"),1,IF(AND('Used data'!AC263="Yes",OR('Used data'!Q263&lt;301,'Used data'!S263&lt;301)),1-(0.5*('Used data'!R263+'Used data'!T263)/('Used data'!G263*1000)),IF(AND('Used data'!AC263="Yes",OR('Used data'!Q263&lt;601,'Used data'!S263&lt;601)),1-(0.25*('Used data'!R263+'Used data'!T263)/('Used data'!G263*1000)),1)))</f>
        <v>1</v>
      </c>
      <c r="AE263" s="11">
        <f>IF(OR('Used data'!AC263="Irrelevant",'Used data'!AC263="No"),1,IF(AND('Used data'!AC263="Yes",OR('Used data'!Q263&lt;301,'Used data'!S263&lt;301)),1-(0.4*('Used data'!R263+'Used data'!T263)/('Used data'!G263*1000)),IF(AND('Used data'!AC263="Yes",OR('Used data'!Q263&lt;601,'Used data'!S263&lt;601)),1-(0.2*('Used data'!R263+'Used data'!T263)/('Used data'!G263*1000)),1)))</f>
        <v>1</v>
      </c>
      <c r="AF263" s="11">
        <f>IF('Used data'!AD263="110 kph",0.79,1)</f>
        <v>1</v>
      </c>
      <c r="AG263" s="11">
        <f>IF('Used data'!AD263="110 kph",0.94,1)</f>
        <v>1</v>
      </c>
      <c r="AH263" s="11">
        <f>IF('Used data'!AD263="110 kph",0.66,1)</f>
        <v>1</v>
      </c>
      <c r="AI263" s="11">
        <f>IF('Used data'!AD263="110 kph",0.82,1)</f>
        <v>1</v>
      </c>
      <c r="AJ263" s="11">
        <f>IF(AND('Used data'!AE263="Yes",I263="Entrance merge"),0.65*'Used data'!AF263+1-'Used data'!AF263,1)</f>
        <v>1</v>
      </c>
      <c r="AK263" s="12" t="str">
        <f t="shared" ref="AK263:AK326" si="28">IF(AQ263="","",IF(I263="Motorway link",G263*EXP(-10.3773)*POWER(H263,0.8504),IF(I263="Exit diverge",G263*EXP(-8.3168)*POWER(H263,0.7365)*46/135,IF(I263="Exit ramp",G263*EXP(-5.6295)*POWER(H263,0.3195)*EXP(-0.953*LN(G263))*24/149,IF(I263="Entrance merge",G263*EXP(-10.3028)*POWER(H263,0.8287),IF(I263="Entrance ramp",G263*EXP(-8.7287)*POWER(H263,0.7477)*4/53,IF(OR(I263="Motorway diverge",I263="Motorway merge",I263="Motorway weaving"),G263*EXP(-9.5876)*POWER(H263,0.8086),IF(I263="Service area",G263*EXP(-6.3691)*POWER(H263,0.8189)*10/70,IF(I263="Dual-way ramp",G263*EXP(-6.0693)*POWER(H263,0.6877)*0.4732*37/148,IF(I263="Direct connector ramp",G263*EXP(-6.0693)*POWER(H263,0.6877)*37/148,IF(I263="Parallel ramp",G263*EXP(-6.0693)*POWER(H263,0.6877)*0.1658*37/148,IF(I263="Ramp diverge",G263*EXP(-6.0693)*POWER(H263,0.6877)*0.1791*37/148,IF(I263="Ramp merge",G263*EXP(-6.0693)*POWER(H263,0.6877)*0.7831*37/148,IF(I263="Ramp weaving",G263*EXP(-6.0693)*POWER(H263,0.6877)*0.4399*37/148,""))))))))))))))</f>
        <v/>
      </c>
      <c r="AL263" s="12" t="str">
        <f t="shared" ref="AL263:AL326" si="29">IF(AQ263="","",IF(I263="Motorway link",G263*EXP(-8.7224)*POWER(H263,0.6383)+G263*EXP(-16.504)*POWER(H263,1.4461),IF(I263="Exit diverge",G263*EXP(-8.3168)*POWER(H263,0.7365)*89/135,IF(I263="Exit ramp",G263*EXP(-5.6295)*POWER(H263,0.3195)*EXP(-0.953*LN(G263))*36/149,IF(I263="Entrance merge",G263*EXP(-12.5258)*POWER(H263,1.117),IF(I263="Entrance ramp",G263*EXP(-8.7287)*POWER(H263,0.7477)*16/53,IF(OR(I263="Motorway diverge",I263="Motorway merge",I263="Motorway weaving"),G263*EXP(-10.6754)*POWER(H263,1.0078),IF(I263="Service area",G263*EXP(-6.3691)*POWER(H263,0.8189)*36/70,IF(I263="Dual-way ramp",G263*EXP(-6.0693)*POWER(H263,0.6877)*0.4732*38/148,IF(I263="Direct connector ramp",G263*EXP(-6.0693)*POWER(H263,0.6877)*38/148,IF(I263="Parallel ramp",G263*EXP(-6.0693)*POWER(H263,0.6877)*0.1658*38/148,IF(I263="Ramp diverge",G263*EXP(-6.0693)*POWER(H263,0.6877)*0.1791*38/148,IF(I263="Ramp merge",G263*EXP(-6.0693)*POWER(H263,0.6877)*0.7831*38/148,IF(I263="Ramp weaving",G263*EXP(-6.0693)*POWER(H263,0.6877)*0.4399*38/148,""))))))))))))))</f>
        <v/>
      </c>
      <c r="AM263" s="12" t="str">
        <f t="shared" ref="AM263:AM326" si="30">IF(AQ263="","",IF(I263="Motorway link",G263*EXP(-7.7012)*POWER(H263,0.6384)+G263*EXP(-21.8008)*POWER(H263,2.0535),IF(I263="Exit diverge",G263*EXP(-13.3173)*POWER(H263,1.2856),IF(I263="Exit ramp",G263*EXP(-5.6295)*POWER(H263,0.3195)*EXP(-0.953*LN(G263))*89/149,IF(I263="Entrance merge",G263*EXP(-12.3736)*POWER(H263,1.18),IF(I263="Entrance ramp",G263*EXP(-8.7287)*POWER(H263,0.7477)*33/53,IF(OR(I263="Motorway diverge",I263="Motorway merge",I263="Motorway weaving"),G263*EXP(-19.9223)*POWER(H263,1.9267),IF(I263="Service area",G263*EXP(-6.3691)*POWER(H263,0.8189)*24/70,IF(I263="Dual-way ramp",G263*EXP(-6.0693)*POWER(H263,0.6877)*0.4732*73/148,IF(I263="Direct connector ramp",G263*EXP(-6.0693)*POWER(H263,0.6877)*73/148,IF(I263="Parallel ramp",G263*EXP(-6.0693)*POWER(H263,0.6877)*0.1658*73/148,IF(I263="Ramp diverge",G263*EXP(-6.0693)*POWER(H263,0.6877)*0.1791*73/148,IF(I263="Ramp merge",G263*EXP(-6.0693)*POWER(H263,0.6877)*0.7831*73/148,IF(I263="Ramp weaving",G263*EXP(-6.0693)*POWER(H263,0.6877)*0.4399*73/148,""))))))))))))))</f>
        <v/>
      </c>
      <c r="AN263" s="12" t="str">
        <f t="shared" ref="AN263:AN326" si="31">IF(AQ263="","",IF(I263="Motorway link",G263*EXP(-9.1648)*POWER(H263,0.6906)*61/456,IF(I263="Exit diverge",G263*EXP(-8.3168)*POWER(H263,0.7365)*4/135,IF(I263="Exit ramp",G263*EXP(-5.6295)*POWER(H263,0.3195)*EXP(-0.953*LN(G263))*1/149,IF(I263="Entrance merge",G263*EXP(-10.3028)*POWER(H263,0.8287)*11/108,IF(I263="Entrance ramp",0,IF(OR(I263="Motorway diverge",I263="Motorway merge",I263="Motorway weaving"),G263*EXP(-9.5876)*POWER(H263,0.8086)*2/42,IF(I263="Service area",0,IF(I263="Dual-way ramp",G263*EXP(-6.0693)*POWER(H263,0.6877)*0.4732*6/148,IF(I263="Direct connector ramp",G263*EXP(-6.0693)*POWER(H263,0.6877)*6/148,IF(I263="Parallel ramp",G263*EXP(-6.0693)*POWER(H263,0.6877)*0.1658*6/148,IF(I263="Ramp diverge",G263*EXP(-6.0693)*POWER(H263,0.6877)*0.1791*6/148,IF(I263="Ramp merge",G263*EXP(-6.0693)*POWER(H263,0.6877)*0.7831*6/148,IF(I263="Ramp weaving",G263*EXP(-6.0693)*POWER(H263,0.6877)*0.4399*6/148,""))))))))))))))</f>
        <v/>
      </c>
      <c r="AO263" s="12" t="str">
        <f t="shared" ref="AO263:AO326" si="32">IF(AQ263="","",IF(I263="Motorway link",G263*EXP(-9.1648)*POWER(H263,0.6906)*395/456,IF(I263="Exit diverge",G263*EXP(-8.3168)*POWER(H263,0.7365)*25/135,IF(I263="Exit ramp",G263*EXP(-5.6295)*POWER(H263,0.3195)*EXP(-0.953*LN(G263))*14/149,IF(I263="Entrance merge",G263*EXP(-10.3028)*POWER(H263,0.8287)*66/108,IF(I263="Entrance ramp",G263*EXP(-8.7287)*POWER(H263,0.7477)*3/53,IF(OR(I263="Motorway diverge",I263="Motorway merge",I263="Motorway weaving"),G263*EXP(-9.5876)*POWER(H263,0.8086)*31/42,IF(I263="Service area",G263*EXP(-6.3691)*POWER(H263,0.8189)*6/70,IF(I263="Dual-way ramp",G263*EXP(-6.0693)*POWER(H263,0.6877)*0.4732*23/148,IF(I263="Direct connector ramp",G263*EXP(-6.0693)*POWER(H263,0.6877)*23/148,IF(I263="Parallel ramp",G263*EXP(-6.0693)*POWER(H263,0.6877)*0.1658*23/148,IF(I263="Ramp diverge",G263*EXP(-6.0693)*POWER(H263,0.6877)*0.1791*23/148,IF(I263="Ramp merge",G263*EXP(-6.0693)*POWER(H263,0.6877)*0.7831*23/148,IF(I263="Ramp weaving",G263*EXP(-6.0693)*POWER(H263,0.6877)*0.4399*23/148,""))))))))))))))</f>
        <v/>
      </c>
      <c r="AP263" s="12" t="str">
        <f t="shared" ref="AP263:AP326" si="33">IF(AQ263="","",IF(I263="Motorway link",G263*EXP(-10.4004)*POWER(H263,0.8384),IF(I263="Exit diverge",G263*EXP(-8.3168)*POWER(H263,0.7365)*42/135,IF(I263="Exit ramp",G263*EXP(-5.6295)*POWER(H263,0.3195)*EXP(-0.953*LN(G263))*11/149,IF(I263="Entrance merge",G263*EXP(-10.3028)*POWER(H263,0.8287)*90/108,IF(I263="Entrance ramp",G263*EXP(-8.7287)*POWER(H263,0.7477)*2/53,IF(OR(I263="Motorway diverge",I263="Motorway merge",I263="Motorway weaving"),G263*EXP(-9.5876)*POWER(H263,0.8086)*27/42,IF(I263="Service area",G263*EXP(-6.3691)*POWER(H263,0.8189)*4/70,IF(I263="Dual-way ramp",G263*EXP(-6.0693)*POWER(H263,0.6877)*0.4732*20/148,IF(I263="Direct connector ramp",G263*EXP(-6.0693)*POWER(H263,0.6877)*20/148,IF(I263="Parallel ramp",G263*EXP(-6.0693)*POWER(H263,0.6877)*0.1658*20/148,IF(I263="Ramp diverge",G263*EXP(-6.0693)*POWER(H263,0.6877)*0.1791*20/148,IF(I263="Ramp merge",G263*EXP(-6.0693)*POWER(H263,0.6877)*0.7831*20/148,IF(I263="Ramp weaving",G263*EXP(-6.0693)*POWER(H263,0.6877)*0.4399*20/148,""))))))))))))))</f>
        <v/>
      </c>
      <c r="AQ263" s="4" t="str">
        <f t="shared" ref="AQ263:AQ326" si="34">IF(OR(G263=0,H263&lt;0.5,H263="",I263=""),"",IF(OR(I263="Motorway link",I263="Exit diverge",I263="Entrance merge",I263="Motorway diverge",I263="Motorway merge",I263="Motorway weaving",I263="Service area"),"2005-2012","1999-2012"))</f>
        <v/>
      </c>
    </row>
    <row r="264" spans="1:43" x14ac:dyDescent="0.3">
      <c r="A264" s="4" t="str">
        <f>IF('Input data'!A279="","",'Input data'!A279)</f>
        <v/>
      </c>
      <c r="B264" s="4" t="str">
        <f>IF('Input data'!B279="","",'Input data'!B279)</f>
        <v/>
      </c>
      <c r="C264" s="4" t="str">
        <f>IF('Input data'!C279="","",'Input data'!C279)</f>
        <v/>
      </c>
      <c r="D264" s="4" t="str">
        <f>IF('Input data'!D279="","",'Input data'!D279)</f>
        <v/>
      </c>
      <c r="E264" s="4" t="str">
        <f>IF('Input data'!E279="","",'Input data'!E279)</f>
        <v/>
      </c>
      <c r="F264" s="4" t="str">
        <f>IF('Input data'!F279="","",'Input data'!F279)</f>
        <v/>
      </c>
      <c r="G264" s="4">
        <f>IF('Input data'!G279="","",'Input data'!G279)</f>
        <v>0</v>
      </c>
      <c r="H264" s="4" t="str">
        <f>IF('Input data'!H279&gt;0.5,'Input data'!H279,"")</f>
        <v/>
      </c>
      <c r="I264" s="4" t="str">
        <f>IF('Input data'!I279="","",'Input data'!I279)</f>
        <v/>
      </c>
      <c r="J264" s="11">
        <f>IF('Used data'!J264="Irrelevant",1,IF('Used data'!J264&gt;3,1.2,1))</f>
        <v>1</v>
      </c>
      <c r="K264" s="11">
        <f>IF('Used data'!K264="Irrelevant",1,IF(AND(OR(I264="Motorway link",I264="Exit diverge",I264="Entrance merge"),'Used data'!K264&lt;3.5),1+(3.5-'Used data'!K264)*0.12,IF(AND(OR(I264="Exit ramp",I264="Entrance ramp"),'Used data'!K264&lt;3.5),1+(3.5-'Used data'!K264)*0.16,1)))</f>
        <v>1</v>
      </c>
      <c r="L264" s="11">
        <f>IF('Used data'!L264="Irrelevant",1,IF(AND('Used data'!L264="Yes",'Used data'!J264=2),0.6*'Used data'!M264+(1-'Used data'!M264),IF(AND('Used data'!L264="Yes",'Used data'!J264=3),0.7*'Used data'!M264+(1-'Used data'!M264),IF(AND('Used data'!L264="Yes",'Used data'!J264=4),0.76*'Used data'!M264+(1-'Used data'!M264),IF(AND('Used data'!L264="Yes",'Used data'!J264&gt;4.99999999),0.8*'Used data'!M264+(1-'Used data'!M264),1)))))</f>
        <v>1</v>
      </c>
      <c r="M264" s="11">
        <f>IF('Used data'!L264="Irrelevant",1,IF(AND('Used data'!L264="Yes",'Used data'!J264=2),0.8*'Used data'!M264+(1-'Used data'!M264),IF(AND('Used data'!L264="Yes",'Used data'!J264=3),0.85*'Used data'!M264+(1-'Used data'!M264),IF(AND('Used data'!L264="Yes",'Used data'!J264=4),0.88*'Used data'!M264+(1-'Used data'!M264),IF(AND('Used data'!L264="Yes",'Used data'!J264&gt;4.99999999),0.9*'Used data'!M264+(1-'Used data'!M264),1)))))</f>
        <v>1</v>
      </c>
      <c r="N264" s="11">
        <f>IF('Used data'!N264="Irrelevant",1,IF(AND(OR(I264="Motorway link",I264="Exit diverge",I264="Entrance merge"),'Used data'!N264&lt;3),1+(3-'Used data'!N264)*0.09333333,1))</f>
        <v>1</v>
      </c>
      <c r="O264" s="11">
        <f>IF('Used data'!N264="Irrelevant",1,IF(AND(OR(I264="Motorway link",I264="Exit diverge",I264="Entrance merge"),'Used data'!N264&lt;3),1+(3-'Used data'!N264)*0.19666667,1))</f>
        <v>1</v>
      </c>
      <c r="P264" s="11">
        <f>IF('Used data'!O264="Irrelevant",1,IF(AND(OR(I264="Motorway link",I264="Exit diverge",I264="Entrance merge"),'Used data'!O264&lt;3.00000001),1+(0.5-'Used data'!O264)*0.04,IF(AND(OR(I264="Exit ramp",I264="Entrance ramp"),'Used data'!O264&lt;3.00000001),1+(0.5-'Used data'!O264)*0.08,IF(OR(I264="Motorway link",I264="Exit diverge",I264="Entrance merge"),0.9,0.8))))</f>
        <v>1</v>
      </c>
      <c r="Q264" s="11">
        <f>IF('Used data'!P264="Irrelevant",1,IF(AND(OR(I264="Motorway link",I264="Exit diverge",I264="Entrance merge"),'Used data'!P264&lt;11.00000001),1+(5-'Used data'!P264)*0.01,0.94))</f>
        <v>1</v>
      </c>
      <c r="R264" s="11">
        <f>IF(OR('Used data'!Q264="Irrelevant",'Used data'!R264="Irrelevant",'Used data'!Q264="Straight"),1,IF(AND(OR(I264="Motorway link",I264="Exit diverge",I264="Entrance merge"),'Used data'!Q264&lt;4000),(EXP(0.1096*1746.5/'Used data'!Q264)/EXP(0.1096*1746.5/4000))*('Used data'!R264/1000)/G264+(G264-'Used data'!R264/1000)/G264,1))</f>
        <v>1</v>
      </c>
      <c r="S264" s="11">
        <f>IF(OR('Used data'!S264="Irrelevant",'Used data'!T264="Irrelevant",'Used data'!S264="Straight"),1,IF(AND(OR(I264="Motorway link",I264="Exit diverge",I264="Entrance merge"),'Used data'!S264&lt;4000),(EXP(0.1096*1746.5/'Used data'!S264)/EXP(0.1096*1746.5/4000))*('Used data'!T264/1000)/G264+(G264-'Used data'!T264/1000)/G264,1))</f>
        <v>1</v>
      </c>
      <c r="T264" s="11">
        <f>IF('Used data'!U264="Irrelevant",1,IF(AND(OR(I264="Motorway link",I264="Exit diverge",I264="Entrance merge",I264="Exit ramp",I264="Entrance ramp"),'Used data'!U264="Yes"),0.95,1))</f>
        <v>1</v>
      </c>
      <c r="U264" s="11">
        <f>IF('Used data'!U264="Irrelevant",1,IF(AND(OR(I264="Motorway link",I264="Exit diverge",I264="Entrance merge",I264="Exit ramp",I264="Entrance ramp"),'Used data'!U264="Yes"),0.96,1))</f>
        <v>1</v>
      </c>
      <c r="V264" s="11">
        <f>IF('Used data'!U264="Irrelevant",1,IF(AND(OR(I264="Motorway link",I264="Exit diverge",I264="Entrance merge",I264="Exit ramp",I264="Entrance ramp"),'Used data'!U264="Yes"),0.79,1))</f>
        <v>1</v>
      </c>
      <c r="W264" s="11">
        <f>IF('Used data'!U264="Irrelevant",1,IF(AND(OR(I264="Motorway link",I264="Exit diverge",I264="Entrance merge",I264="Exit ramp",I264="Entrance ramp"),'Used data'!U264="Yes"),0.94,1))</f>
        <v>1</v>
      </c>
      <c r="X264" s="11">
        <f>IF('Used data'!U264="Irrelevant",1,IF(AND(OR(I264="Motorway link",I264="Exit diverge",I264="Entrance merge",I264="Exit ramp",I264="Entrance ramp"),'Used data'!U264="Yes"),0.97,1))</f>
        <v>1</v>
      </c>
      <c r="Y264" s="11">
        <f>IF(AND(I264="Exit ramp",'Used data'!V264="2-curved diamond ramp"),1.32,IF(AND(I264="Exit ramp",'Used data'!V264="S-shaped ramp"),2.05,IF(AND(I264="Exit ramp",'Used data'!V264="U-shaped ramp"),4.11,IF(AND(I264="Exit ramp",'Used data'!V264="Flyover hook ramp"),5.15,IF(AND(I264="Exit ramp",'Used data'!V264="Directional ramp"),1.07,IF(AND(I264="Entrance ramp",'Used data'!V264="2-curved diamond ramp"),0.93,IF(AND(I264="Entrance ramp",'Used data'!V264="S-shaped ramp"),2.48,IF(AND(I264="Entrance ramp",'Used data'!V264="U-shaped ramp"),4.15,IF(AND(I264="Entrance ramp",'Used data'!V264="Flyover hook ramp"),5.26,IF(AND(I264="Entrance ramp",'Used data'!V264="Directional ramp"),1.42,1))))))))))</f>
        <v>1</v>
      </c>
      <c r="Z264" s="11">
        <f>IF(OR('Used data'!W264="Straight",'Used data'!W264="Irrelevant",'Used data'!X264="Irrelevant",'Used data'!Y264="Irrelevant"),1,1+1.545*1000/32.2*((('Used data'!Y264*3268/3600)/('Used data'!W264/0.306))^2)*('Used data'!X264/1000)/G264)</f>
        <v>1</v>
      </c>
      <c r="AA264" s="11">
        <f>IF(OR('Used data'!W264="Straight",'Used data'!W264="Irrelevant",'Used data'!X264="Irrelevant",'Used data'!Y264="Irrelevant"),1,1+1.961*1000/32.2*((('Used data'!Y264*3268/3600)/('Used data'!W264/0.306))^2)*('Used data'!X264/1000)/G264)</f>
        <v>1</v>
      </c>
      <c r="AB264" s="11">
        <f>IF(OR('Used data'!Z264="Straight",'Used data'!Z264="Irrelevant",'Used data'!AA264="Irrelevant",'Used data'!AB264="Irrelevant"),1,1+1.545*1000/32.2*((('Used data'!AB264*3268/3600)/('Used data'!Z264/0.306))^2)*('Used data'!AA264/1000)/G264)</f>
        <v>1</v>
      </c>
      <c r="AC264" s="11">
        <f>IF(OR('Used data'!Z264="Straight",'Used data'!Z264="Irrelevant",'Used data'!AA264="Irrelevant",'Used data'!AB264="Irrelevant"),1,1+1.961*1000/32.2*((('Used data'!AB264*3268/3600)/('Used data'!Z264/0.306))^2)*('Used data'!AA264/1000)/G264)</f>
        <v>1</v>
      </c>
      <c r="AD264" s="11">
        <f>IF(OR('Used data'!AC264="Irrelevant",'Used data'!AC264="No"),1,IF(AND('Used data'!AC264="Yes",OR('Used data'!Q264&lt;301,'Used data'!S264&lt;301)),1-(0.5*('Used data'!R264+'Used data'!T264)/('Used data'!G264*1000)),IF(AND('Used data'!AC264="Yes",OR('Used data'!Q264&lt;601,'Used data'!S264&lt;601)),1-(0.25*('Used data'!R264+'Used data'!T264)/('Used data'!G264*1000)),1)))</f>
        <v>1</v>
      </c>
      <c r="AE264" s="11">
        <f>IF(OR('Used data'!AC264="Irrelevant",'Used data'!AC264="No"),1,IF(AND('Used data'!AC264="Yes",OR('Used data'!Q264&lt;301,'Used data'!S264&lt;301)),1-(0.4*('Used data'!R264+'Used data'!T264)/('Used data'!G264*1000)),IF(AND('Used data'!AC264="Yes",OR('Used data'!Q264&lt;601,'Used data'!S264&lt;601)),1-(0.2*('Used data'!R264+'Used data'!T264)/('Used data'!G264*1000)),1)))</f>
        <v>1</v>
      </c>
      <c r="AF264" s="11">
        <f>IF('Used data'!AD264="110 kph",0.79,1)</f>
        <v>1</v>
      </c>
      <c r="AG264" s="11">
        <f>IF('Used data'!AD264="110 kph",0.94,1)</f>
        <v>1</v>
      </c>
      <c r="AH264" s="11">
        <f>IF('Used data'!AD264="110 kph",0.66,1)</f>
        <v>1</v>
      </c>
      <c r="AI264" s="11">
        <f>IF('Used data'!AD264="110 kph",0.82,1)</f>
        <v>1</v>
      </c>
      <c r="AJ264" s="11">
        <f>IF(AND('Used data'!AE264="Yes",I264="Entrance merge"),0.65*'Used data'!AF264+1-'Used data'!AF264,1)</f>
        <v>1</v>
      </c>
      <c r="AK264" s="12" t="str">
        <f t="shared" si="28"/>
        <v/>
      </c>
      <c r="AL264" s="12" t="str">
        <f t="shared" si="29"/>
        <v/>
      </c>
      <c r="AM264" s="12" t="str">
        <f t="shared" si="30"/>
        <v/>
      </c>
      <c r="AN264" s="12" t="str">
        <f t="shared" si="31"/>
        <v/>
      </c>
      <c r="AO264" s="12" t="str">
        <f t="shared" si="32"/>
        <v/>
      </c>
      <c r="AP264" s="12" t="str">
        <f t="shared" si="33"/>
        <v/>
      </c>
      <c r="AQ264" s="4" t="str">
        <f t="shared" si="34"/>
        <v/>
      </c>
    </row>
    <row r="265" spans="1:43" x14ac:dyDescent="0.3">
      <c r="A265" s="4" t="str">
        <f>IF('Input data'!A280="","",'Input data'!A280)</f>
        <v/>
      </c>
      <c r="B265" s="4" t="str">
        <f>IF('Input data'!B280="","",'Input data'!B280)</f>
        <v/>
      </c>
      <c r="C265" s="4" t="str">
        <f>IF('Input data'!C280="","",'Input data'!C280)</f>
        <v/>
      </c>
      <c r="D265" s="4" t="str">
        <f>IF('Input data'!D280="","",'Input data'!D280)</f>
        <v/>
      </c>
      <c r="E265" s="4" t="str">
        <f>IF('Input data'!E280="","",'Input data'!E280)</f>
        <v/>
      </c>
      <c r="F265" s="4" t="str">
        <f>IF('Input data'!F280="","",'Input data'!F280)</f>
        <v/>
      </c>
      <c r="G265" s="4">
        <f>IF('Input data'!G280="","",'Input data'!G280)</f>
        <v>0</v>
      </c>
      <c r="H265" s="4" t="str">
        <f>IF('Input data'!H280&gt;0.5,'Input data'!H280,"")</f>
        <v/>
      </c>
      <c r="I265" s="4" t="str">
        <f>IF('Input data'!I280="","",'Input data'!I280)</f>
        <v/>
      </c>
      <c r="J265" s="11">
        <f>IF('Used data'!J265="Irrelevant",1,IF('Used data'!J265&gt;3,1.2,1))</f>
        <v>1</v>
      </c>
      <c r="K265" s="11">
        <f>IF('Used data'!K265="Irrelevant",1,IF(AND(OR(I265="Motorway link",I265="Exit diverge",I265="Entrance merge"),'Used data'!K265&lt;3.5),1+(3.5-'Used data'!K265)*0.12,IF(AND(OR(I265="Exit ramp",I265="Entrance ramp"),'Used data'!K265&lt;3.5),1+(3.5-'Used data'!K265)*0.16,1)))</f>
        <v>1</v>
      </c>
      <c r="L265" s="11">
        <f>IF('Used data'!L265="Irrelevant",1,IF(AND('Used data'!L265="Yes",'Used data'!J265=2),0.6*'Used data'!M265+(1-'Used data'!M265),IF(AND('Used data'!L265="Yes",'Used data'!J265=3),0.7*'Used data'!M265+(1-'Used data'!M265),IF(AND('Used data'!L265="Yes",'Used data'!J265=4),0.76*'Used data'!M265+(1-'Used data'!M265),IF(AND('Used data'!L265="Yes",'Used data'!J265&gt;4.99999999),0.8*'Used data'!M265+(1-'Used data'!M265),1)))))</f>
        <v>1</v>
      </c>
      <c r="M265" s="11">
        <f>IF('Used data'!L265="Irrelevant",1,IF(AND('Used data'!L265="Yes",'Used data'!J265=2),0.8*'Used data'!M265+(1-'Used data'!M265),IF(AND('Used data'!L265="Yes",'Used data'!J265=3),0.85*'Used data'!M265+(1-'Used data'!M265),IF(AND('Used data'!L265="Yes",'Used data'!J265=4),0.88*'Used data'!M265+(1-'Used data'!M265),IF(AND('Used data'!L265="Yes",'Used data'!J265&gt;4.99999999),0.9*'Used data'!M265+(1-'Used data'!M265),1)))))</f>
        <v>1</v>
      </c>
      <c r="N265" s="11">
        <f>IF('Used data'!N265="Irrelevant",1,IF(AND(OR(I265="Motorway link",I265="Exit diverge",I265="Entrance merge"),'Used data'!N265&lt;3),1+(3-'Used data'!N265)*0.09333333,1))</f>
        <v>1</v>
      </c>
      <c r="O265" s="11">
        <f>IF('Used data'!N265="Irrelevant",1,IF(AND(OR(I265="Motorway link",I265="Exit diverge",I265="Entrance merge"),'Used data'!N265&lt;3),1+(3-'Used data'!N265)*0.19666667,1))</f>
        <v>1</v>
      </c>
      <c r="P265" s="11">
        <f>IF('Used data'!O265="Irrelevant",1,IF(AND(OR(I265="Motorway link",I265="Exit diverge",I265="Entrance merge"),'Used data'!O265&lt;3.00000001),1+(0.5-'Used data'!O265)*0.04,IF(AND(OR(I265="Exit ramp",I265="Entrance ramp"),'Used data'!O265&lt;3.00000001),1+(0.5-'Used data'!O265)*0.08,IF(OR(I265="Motorway link",I265="Exit diverge",I265="Entrance merge"),0.9,0.8))))</f>
        <v>1</v>
      </c>
      <c r="Q265" s="11">
        <f>IF('Used data'!P265="Irrelevant",1,IF(AND(OR(I265="Motorway link",I265="Exit diverge",I265="Entrance merge"),'Used data'!P265&lt;11.00000001),1+(5-'Used data'!P265)*0.01,0.94))</f>
        <v>1</v>
      </c>
      <c r="R265" s="11">
        <f>IF(OR('Used data'!Q265="Irrelevant",'Used data'!R265="Irrelevant",'Used data'!Q265="Straight"),1,IF(AND(OR(I265="Motorway link",I265="Exit diverge",I265="Entrance merge"),'Used data'!Q265&lt;4000),(EXP(0.1096*1746.5/'Used data'!Q265)/EXP(0.1096*1746.5/4000))*('Used data'!R265/1000)/G265+(G265-'Used data'!R265/1000)/G265,1))</f>
        <v>1</v>
      </c>
      <c r="S265" s="11">
        <f>IF(OR('Used data'!S265="Irrelevant",'Used data'!T265="Irrelevant",'Used data'!S265="Straight"),1,IF(AND(OR(I265="Motorway link",I265="Exit diverge",I265="Entrance merge"),'Used data'!S265&lt;4000),(EXP(0.1096*1746.5/'Used data'!S265)/EXP(0.1096*1746.5/4000))*('Used data'!T265/1000)/G265+(G265-'Used data'!T265/1000)/G265,1))</f>
        <v>1</v>
      </c>
      <c r="T265" s="11">
        <f>IF('Used data'!U265="Irrelevant",1,IF(AND(OR(I265="Motorway link",I265="Exit diverge",I265="Entrance merge",I265="Exit ramp",I265="Entrance ramp"),'Used data'!U265="Yes"),0.95,1))</f>
        <v>1</v>
      </c>
      <c r="U265" s="11">
        <f>IF('Used data'!U265="Irrelevant",1,IF(AND(OR(I265="Motorway link",I265="Exit diverge",I265="Entrance merge",I265="Exit ramp",I265="Entrance ramp"),'Used data'!U265="Yes"),0.96,1))</f>
        <v>1</v>
      </c>
      <c r="V265" s="11">
        <f>IF('Used data'!U265="Irrelevant",1,IF(AND(OR(I265="Motorway link",I265="Exit diverge",I265="Entrance merge",I265="Exit ramp",I265="Entrance ramp"),'Used data'!U265="Yes"),0.79,1))</f>
        <v>1</v>
      </c>
      <c r="W265" s="11">
        <f>IF('Used data'!U265="Irrelevant",1,IF(AND(OR(I265="Motorway link",I265="Exit diverge",I265="Entrance merge",I265="Exit ramp",I265="Entrance ramp"),'Used data'!U265="Yes"),0.94,1))</f>
        <v>1</v>
      </c>
      <c r="X265" s="11">
        <f>IF('Used data'!U265="Irrelevant",1,IF(AND(OR(I265="Motorway link",I265="Exit diverge",I265="Entrance merge",I265="Exit ramp",I265="Entrance ramp"),'Used data'!U265="Yes"),0.97,1))</f>
        <v>1</v>
      </c>
      <c r="Y265" s="11">
        <f>IF(AND(I265="Exit ramp",'Used data'!V265="2-curved diamond ramp"),1.32,IF(AND(I265="Exit ramp",'Used data'!V265="S-shaped ramp"),2.05,IF(AND(I265="Exit ramp",'Used data'!V265="U-shaped ramp"),4.11,IF(AND(I265="Exit ramp",'Used data'!V265="Flyover hook ramp"),5.15,IF(AND(I265="Exit ramp",'Used data'!V265="Directional ramp"),1.07,IF(AND(I265="Entrance ramp",'Used data'!V265="2-curved diamond ramp"),0.93,IF(AND(I265="Entrance ramp",'Used data'!V265="S-shaped ramp"),2.48,IF(AND(I265="Entrance ramp",'Used data'!V265="U-shaped ramp"),4.15,IF(AND(I265="Entrance ramp",'Used data'!V265="Flyover hook ramp"),5.26,IF(AND(I265="Entrance ramp",'Used data'!V265="Directional ramp"),1.42,1))))))))))</f>
        <v>1</v>
      </c>
      <c r="Z265" s="11">
        <f>IF(OR('Used data'!W265="Straight",'Used data'!W265="Irrelevant",'Used data'!X265="Irrelevant",'Used data'!Y265="Irrelevant"),1,1+1.545*1000/32.2*((('Used data'!Y265*3268/3600)/('Used data'!W265/0.306))^2)*('Used data'!X265/1000)/G265)</f>
        <v>1</v>
      </c>
      <c r="AA265" s="11">
        <f>IF(OR('Used data'!W265="Straight",'Used data'!W265="Irrelevant",'Used data'!X265="Irrelevant",'Used data'!Y265="Irrelevant"),1,1+1.961*1000/32.2*((('Used data'!Y265*3268/3600)/('Used data'!W265/0.306))^2)*('Used data'!X265/1000)/G265)</f>
        <v>1</v>
      </c>
      <c r="AB265" s="11">
        <f>IF(OR('Used data'!Z265="Straight",'Used data'!Z265="Irrelevant",'Used data'!AA265="Irrelevant",'Used data'!AB265="Irrelevant"),1,1+1.545*1000/32.2*((('Used data'!AB265*3268/3600)/('Used data'!Z265/0.306))^2)*('Used data'!AA265/1000)/G265)</f>
        <v>1</v>
      </c>
      <c r="AC265" s="11">
        <f>IF(OR('Used data'!Z265="Straight",'Used data'!Z265="Irrelevant",'Used data'!AA265="Irrelevant",'Used data'!AB265="Irrelevant"),1,1+1.961*1000/32.2*((('Used data'!AB265*3268/3600)/('Used data'!Z265/0.306))^2)*('Used data'!AA265/1000)/G265)</f>
        <v>1</v>
      </c>
      <c r="AD265" s="11">
        <f>IF(OR('Used data'!AC265="Irrelevant",'Used data'!AC265="No"),1,IF(AND('Used data'!AC265="Yes",OR('Used data'!Q265&lt;301,'Used data'!S265&lt;301)),1-(0.5*('Used data'!R265+'Used data'!T265)/('Used data'!G265*1000)),IF(AND('Used data'!AC265="Yes",OR('Used data'!Q265&lt;601,'Used data'!S265&lt;601)),1-(0.25*('Used data'!R265+'Used data'!T265)/('Used data'!G265*1000)),1)))</f>
        <v>1</v>
      </c>
      <c r="AE265" s="11">
        <f>IF(OR('Used data'!AC265="Irrelevant",'Used data'!AC265="No"),1,IF(AND('Used data'!AC265="Yes",OR('Used data'!Q265&lt;301,'Used data'!S265&lt;301)),1-(0.4*('Used data'!R265+'Used data'!T265)/('Used data'!G265*1000)),IF(AND('Used data'!AC265="Yes",OR('Used data'!Q265&lt;601,'Used data'!S265&lt;601)),1-(0.2*('Used data'!R265+'Used data'!T265)/('Used data'!G265*1000)),1)))</f>
        <v>1</v>
      </c>
      <c r="AF265" s="11">
        <f>IF('Used data'!AD265="110 kph",0.79,1)</f>
        <v>1</v>
      </c>
      <c r="AG265" s="11">
        <f>IF('Used data'!AD265="110 kph",0.94,1)</f>
        <v>1</v>
      </c>
      <c r="AH265" s="11">
        <f>IF('Used data'!AD265="110 kph",0.66,1)</f>
        <v>1</v>
      </c>
      <c r="AI265" s="11">
        <f>IF('Used data'!AD265="110 kph",0.82,1)</f>
        <v>1</v>
      </c>
      <c r="AJ265" s="11">
        <f>IF(AND('Used data'!AE265="Yes",I265="Entrance merge"),0.65*'Used data'!AF265+1-'Used data'!AF265,1)</f>
        <v>1</v>
      </c>
      <c r="AK265" s="12" t="str">
        <f t="shared" si="28"/>
        <v/>
      </c>
      <c r="AL265" s="12" t="str">
        <f t="shared" si="29"/>
        <v/>
      </c>
      <c r="AM265" s="12" t="str">
        <f t="shared" si="30"/>
        <v/>
      </c>
      <c r="AN265" s="12" t="str">
        <f t="shared" si="31"/>
        <v/>
      </c>
      <c r="AO265" s="12" t="str">
        <f t="shared" si="32"/>
        <v/>
      </c>
      <c r="AP265" s="12" t="str">
        <f t="shared" si="33"/>
        <v/>
      </c>
      <c r="AQ265" s="4" t="str">
        <f t="shared" si="34"/>
        <v/>
      </c>
    </row>
    <row r="266" spans="1:43" x14ac:dyDescent="0.3">
      <c r="A266" s="4" t="str">
        <f>IF('Input data'!A281="","",'Input data'!A281)</f>
        <v/>
      </c>
      <c r="B266" s="4" t="str">
        <f>IF('Input data'!B281="","",'Input data'!B281)</f>
        <v/>
      </c>
      <c r="C266" s="4" t="str">
        <f>IF('Input data'!C281="","",'Input data'!C281)</f>
        <v/>
      </c>
      <c r="D266" s="4" t="str">
        <f>IF('Input data'!D281="","",'Input data'!D281)</f>
        <v/>
      </c>
      <c r="E266" s="4" t="str">
        <f>IF('Input data'!E281="","",'Input data'!E281)</f>
        <v/>
      </c>
      <c r="F266" s="4" t="str">
        <f>IF('Input data'!F281="","",'Input data'!F281)</f>
        <v/>
      </c>
      <c r="G266" s="4">
        <f>IF('Input data'!G281="","",'Input data'!G281)</f>
        <v>0</v>
      </c>
      <c r="H266" s="4" t="str">
        <f>IF('Input data'!H281&gt;0.5,'Input data'!H281,"")</f>
        <v/>
      </c>
      <c r="I266" s="4" t="str">
        <f>IF('Input data'!I281="","",'Input data'!I281)</f>
        <v/>
      </c>
      <c r="J266" s="11">
        <f>IF('Used data'!J266="Irrelevant",1,IF('Used data'!J266&gt;3,1.2,1))</f>
        <v>1</v>
      </c>
      <c r="K266" s="11">
        <f>IF('Used data'!K266="Irrelevant",1,IF(AND(OR(I266="Motorway link",I266="Exit diverge",I266="Entrance merge"),'Used data'!K266&lt;3.5),1+(3.5-'Used data'!K266)*0.12,IF(AND(OR(I266="Exit ramp",I266="Entrance ramp"),'Used data'!K266&lt;3.5),1+(3.5-'Used data'!K266)*0.16,1)))</f>
        <v>1</v>
      </c>
      <c r="L266" s="11">
        <f>IF('Used data'!L266="Irrelevant",1,IF(AND('Used data'!L266="Yes",'Used data'!J266=2),0.6*'Used data'!M266+(1-'Used data'!M266),IF(AND('Used data'!L266="Yes",'Used data'!J266=3),0.7*'Used data'!M266+(1-'Used data'!M266),IF(AND('Used data'!L266="Yes",'Used data'!J266=4),0.76*'Used data'!M266+(1-'Used data'!M266),IF(AND('Used data'!L266="Yes",'Used data'!J266&gt;4.99999999),0.8*'Used data'!M266+(1-'Used data'!M266),1)))))</f>
        <v>1</v>
      </c>
      <c r="M266" s="11">
        <f>IF('Used data'!L266="Irrelevant",1,IF(AND('Used data'!L266="Yes",'Used data'!J266=2),0.8*'Used data'!M266+(1-'Used data'!M266),IF(AND('Used data'!L266="Yes",'Used data'!J266=3),0.85*'Used data'!M266+(1-'Used data'!M266),IF(AND('Used data'!L266="Yes",'Used data'!J266=4),0.88*'Used data'!M266+(1-'Used data'!M266),IF(AND('Used data'!L266="Yes",'Used data'!J266&gt;4.99999999),0.9*'Used data'!M266+(1-'Used data'!M266),1)))))</f>
        <v>1</v>
      </c>
      <c r="N266" s="11">
        <f>IF('Used data'!N266="Irrelevant",1,IF(AND(OR(I266="Motorway link",I266="Exit diverge",I266="Entrance merge"),'Used data'!N266&lt;3),1+(3-'Used data'!N266)*0.09333333,1))</f>
        <v>1</v>
      </c>
      <c r="O266" s="11">
        <f>IF('Used data'!N266="Irrelevant",1,IF(AND(OR(I266="Motorway link",I266="Exit diverge",I266="Entrance merge"),'Used data'!N266&lt;3),1+(3-'Used data'!N266)*0.19666667,1))</f>
        <v>1</v>
      </c>
      <c r="P266" s="11">
        <f>IF('Used data'!O266="Irrelevant",1,IF(AND(OR(I266="Motorway link",I266="Exit diverge",I266="Entrance merge"),'Used data'!O266&lt;3.00000001),1+(0.5-'Used data'!O266)*0.04,IF(AND(OR(I266="Exit ramp",I266="Entrance ramp"),'Used data'!O266&lt;3.00000001),1+(0.5-'Used data'!O266)*0.08,IF(OR(I266="Motorway link",I266="Exit diverge",I266="Entrance merge"),0.9,0.8))))</f>
        <v>1</v>
      </c>
      <c r="Q266" s="11">
        <f>IF('Used data'!P266="Irrelevant",1,IF(AND(OR(I266="Motorway link",I266="Exit diverge",I266="Entrance merge"),'Used data'!P266&lt;11.00000001),1+(5-'Used data'!P266)*0.01,0.94))</f>
        <v>1</v>
      </c>
      <c r="R266" s="11">
        <f>IF(OR('Used data'!Q266="Irrelevant",'Used data'!R266="Irrelevant",'Used data'!Q266="Straight"),1,IF(AND(OR(I266="Motorway link",I266="Exit diverge",I266="Entrance merge"),'Used data'!Q266&lt;4000),(EXP(0.1096*1746.5/'Used data'!Q266)/EXP(0.1096*1746.5/4000))*('Used data'!R266/1000)/G266+(G266-'Used data'!R266/1000)/G266,1))</f>
        <v>1</v>
      </c>
      <c r="S266" s="11">
        <f>IF(OR('Used data'!S266="Irrelevant",'Used data'!T266="Irrelevant",'Used data'!S266="Straight"),1,IF(AND(OR(I266="Motorway link",I266="Exit diverge",I266="Entrance merge"),'Used data'!S266&lt;4000),(EXP(0.1096*1746.5/'Used data'!S266)/EXP(0.1096*1746.5/4000))*('Used data'!T266/1000)/G266+(G266-'Used data'!T266/1000)/G266,1))</f>
        <v>1</v>
      </c>
      <c r="T266" s="11">
        <f>IF('Used data'!U266="Irrelevant",1,IF(AND(OR(I266="Motorway link",I266="Exit diverge",I266="Entrance merge",I266="Exit ramp",I266="Entrance ramp"),'Used data'!U266="Yes"),0.95,1))</f>
        <v>1</v>
      </c>
      <c r="U266" s="11">
        <f>IF('Used data'!U266="Irrelevant",1,IF(AND(OR(I266="Motorway link",I266="Exit diverge",I266="Entrance merge",I266="Exit ramp",I266="Entrance ramp"),'Used data'!U266="Yes"),0.96,1))</f>
        <v>1</v>
      </c>
      <c r="V266" s="11">
        <f>IF('Used data'!U266="Irrelevant",1,IF(AND(OR(I266="Motorway link",I266="Exit diverge",I266="Entrance merge",I266="Exit ramp",I266="Entrance ramp"),'Used data'!U266="Yes"),0.79,1))</f>
        <v>1</v>
      </c>
      <c r="W266" s="11">
        <f>IF('Used data'!U266="Irrelevant",1,IF(AND(OR(I266="Motorway link",I266="Exit diverge",I266="Entrance merge",I266="Exit ramp",I266="Entrance ramp"),'Used data'!U266="Yes"),0.94,1))</f>
        <v>1</v>
      </c>
      <c r="X266" s="11">
        <f>IF('Used data'!U266="Irrelevant",1,IF(AND(OR(I266="Motorway link",I266="Exit diverge",I266="Entrance merge",I266="Exit ramp",I266="Entrance ramp"),'Used data'!U266="Yes"),0.97,1))</f>
        <v>1</v>
      </c>
      <c r="Y266" s="11">
        <f>IF(AND(I266="Exit ramp",'Used data'!V266="2-curved diamond ramp"),1.32,IF(AND(I266="Exit ramp",'Used data'!V266="S-shaped ramp"),2.05,IF(AND(I266="Exit ramp",'Used data'!V266="U-shaped ramp"),4.11,IF(AND(I266="Exit ramp",'Used data'!V266="Flyover hook ramp"),5.15,IF(AND(I266="Exit ramp",'Used data'!V266="Directional ramp"),1.07,IF(AND(I266="Entrance ramp",'Used data'!V266="2-curved diamond ramp"),0.93,IF(AND(I266="Entrance ramp",'Used data'!V266="S-shaped ramp"),2.48,IF(AND(I266="Entrance ramp",'Used data'!V266="U-shaped ramp"),4.15,IF(AND(I266="Entrance ramp",'Used data'!V266="Flyover hook ramp"),5.26,IF(AND(I266="Entrance ramp",'Used data'!V266="Directional ramp"),1.42,1))))))))))</f>
        <v>1</v>
      </c>
      <c r="Z266" s="11">
        <f>IF(OR('Used data'!W266="Straight",'Used data'!W266="Irrelevant",'Used data'!X266="Irrelevant",'Used data'!Y266="Irrelevant"),1,1+1.545*1000/32.2*((('Used data'!Y266*3268/3600)/('Used data'!W266/0.306))^2)*('Used data'!X266/1000)/G266)</f>
        <v>1</v>
      </c>
      <c r="AA266" s="11">
        <f>IF(OR('Used data'!W266="Straight",'Used data'!W266="Irrelevant",'Used data'!X266="Irrelevant",'Used data'!Y266="Irrelevant"),1,1+1.961*1000/32.2*((('Used data'!Y266*3268/3600)/('Used data'!W266/0.306))^2)*('Used data'!X266/1000)/G266)</f>
        <v>1</v>
      </c>
      <c r="AB266" s="11">
        <f>IF(OR('Used data'!Z266="Straight",'Used data'!Z266="Irrelevant",'Used data'!AA266="Irrelevant",'Used data'!AB266="Irrelevant"),1,1+1.545*1000/32.2*((('Used data'!AB266*3268/3600)/('Used data'!Z266/0.306))^2)*('Used data'!AA266/1000)/G266)</f>
        <v>1</v>
      </c>
      <c r="AC266" s="11">
        <f>IF(OR('Used data'!Z266="Straight",'Used data'!Z266="Irrelevant",'Used data'!AA266="Irrelevant",'Used data'!AB266="Irrelevant"),1,1+1.961*1000/32.2*((('Used data'!AB266*3268/3600)/('Used data'!Z266/0.306))^2)*('Used data'!AA266/1000)/G266)</f>
        <v>1</v>
      </c>
      <c r="AD266" s="11">
        <f>IF(OR('Used data'!AC266="Irrelevant",'Used data'!AC266="No"),1,IF(AND('Used data'!AC266="Yes",OR('Used data'!Q266&lt;301,'Used data'!S266&lt;301)),1-(0.5*('Used data'!R266+'Used data'!T266)/('Used data'!G266*1000)),IF(AND('Used data'!AC266="Yes",OR('Used data'!Q266&lt;601,'Used data'!S266&lt;601)),1-(0.25*('Used data'!R266+'Used data'!T266)/('Used data'!G266*1000)),1)))</f>
        <v>1</v>
      </c>
      <c r="AE266" s="11">
        <f>IF(OR('Used data'!AC266="Irrelevant",'Used data'!AC266="No"),1,IF(AND('Used data'!AC266="Yes",OR('Used data'!Q266&lt;301,'Used data'!S266&lt;301)),1-(0.4*('Used data'!R266+'Used data'!T266)/('Used data'!G266*1000)),IF(AND('Used data'!AC266="Yes",OR('Used data'!Q266&lt;601,'Used data'!S266&lt;601)),1-(0.2*('Used data'!R266+'Used data'!T266)/('Used data'!G266*1000)),1)))</f>
        <v>1</v>
      </c>
      <c r="AF266" s="11">
        <f>IF('Used data'!AD266="110 kph",0.79,1)</f>
        <v>1</v>
      </c>
      <c r="AG266" s="11">
        <f>IF('Used data'!AD266="110 kph",0.94,1)</f>
        <v>1</v>
      </c>
      <c r="AH266" s="11">
        <f>IF('Used data'!AD266="110 kph",0.66,1)</f>
        <v>1</v>
      </c>
      <c r="AI266" s="11">
        <f>IF('Used data'!AD266="110 kph",0.82,1)</f>
        <v>1</v>
      </c>
      <c r="AJ266" s="11">
        <f>IF(AND('Used data'!AE266="Yes",I266="Entrance merge"),0.65*'Used data'!AF266+1-'Used data'!AF266,1)</f>
        <v>1</v>
      </c>
      <c r="AK266" s="12" t="str">
        <f t="shared" si="28"/>
        <v/>
      </c>
      <c r="AL266" s="12" t="str">
        <f t="shared" si="29"/>
        <v/>
      </c>
      <c r="AM266" s="12" t="str">
        <f t="shared" si="30"/>
        <v/>
      </c>
      <c r="AN266" s="12" t="str">
        <f t="shared" si="31"/>
        <v/>
      </c>
      <c r="AO266" s="12" t="str">
        <f t="shared" si="32"/>
        <v/>
      </c>
      <c r="AP266" s="12" t="str">
        <f t="shared" si="33"/>
        <v/>
      </c>
      <c r="AQ266" s="4" t="str">
        <f t="shared" si="34"/>
        <v/>
      </c>
    </row>
    <row r="267" spans="1:43" x14ac:dyDescent="0.3">
      <c r="A267" s="4" t="str">
        <f>IF('Input data'!A282="","",'Input data'!A282)</f>
        <v/>
      </c>
      <c r="B267" s="4" t="str">
        <f>IF('Input data'!B282="","",'Input data'!B282)</f>
        <v/>
      </c>
      <c r="C267" s="4" t="str">
        <f>IF('Input data'!C282="","",'Input data'!C282)</f>
        <v/>
      </c>
      <c r="D267" s="4" t="str">
        <f>IF('Input data'!D282="","",'Input data'!D282)</f>
        <v/>
      </c>
      <c r="E267" s="4" t="str">
        <f>IF('Input data'!E282="","",'Input data'!E282)</f>
        <v/>
      </c>
      <c r="F267" s="4" t="str">
        <f>IF('Input data'!F282="","",'Input data'!F282)</f>
        <v/>
      </c>
      <c r="G267" s="4">
        <f>IF('Input data'!G282="","",'Input data'!G282)</f>
        <v>0</v>
      </c>
      <c r="H267" s="4" t="str">
        <f>IF('Input data'!H282&gt;0.5,'Input data'!H282,"")</f>
        <v/>
      </c>
      <c r="I267" s="4" t="str">
        <f>IF('Input data'!I282="","",'Input data'!I282)</f>
        <v/>
      </c>
      <c r="J267" s="11">
        <f>IF('Used data'!J267="Irrelevant",1,IF('Used data'!J267&gt;3,1.2,1))</f>
        <v>1</v>
      </c>
      <c r="K267" s="11">
        <f>IF('Used data'!K267="Irrelevant",1,IF(AND(OR(I267="Motorway link",I267="Exit diverge",I267="Entrance merge"),'Used data'!K267&lt;3.5),1+(3.5-'Used data'!K267)*0.12,IF(AND(OR(I267="Exit ramp",I267="Entrance ramp"),'Used data'!K267&lt;3.5),1+(3.5-'Used data'!K267)*0.16,1)))</f>
        <v>1</v>
      </c>
      <c r="L267" s="11">
        <f>IF('Used data'!L267="Irrelevant",1,IF(AND('Used data'!L267="Yes",'Used data'!J267=2),0.6*'Used data'!M267+(1-'Used data'!M267),IF(AND('Used data'!L267="Yes",'Used data'!J267=3),0.7*'Used data'!M267+(1-'Used data'!M267),IF(AND('Used data'!L267="Yes",'Used data'!J267=4),0.76*'Used data'!M267+(1-'Used data'!M267),IF(AND('Used data'!L267="Yes",'Used data'!J267&gt;4.99999999),0.8*'Used data'!M267+(1-'Used data'!M267),1)))))</f>
        <v>1</v>
      </c>
      <c r="M267" s="11">
        <f>IF('Used data'!L267="Irrelevant",1,IF(AND('Used data'!L267="Yes",'Used data'!J267=2),0.8*'Used data'!M267+(1-'Used data'!M267),IF(AND('Used data'!L267="Yes",'Used data'!J267=3),0.85*'Used data'!M267+(1-'Used data'!M267),IF(AND('Used data'!L267="Yes",'Used data'!J267=4),0.88*'Used data'!M267+(1-'Used data'!M267),IF(AND('Used data'!L267="Yes",'Used data'!J267&gt;4.99999999),0.9*'Used data'!M267+(1-'Used data'!M267),1)))))</f>
        <v>1</v>
      </c>
      <c r="N267" s="11">
        <f>IF('Used data'!N267="Irrelevant",1,IF(AND(OR(I267="Motorway link",I267="Exit diverge",I267="Entrance merge"),'Used data'!N267&lt;3),1+(3-'Used data'!N267)*0.09333333,1))</f>
        <v>1</v>
      </c>
      <c r="O267" s="11">
        <f>IF('Used data'!N267="Irrelevant",1,IF(AND(OR(I267="Motorway link",I267="Exit diverge",I267="Entrance merge"),'Used data'!N267&lt;3),1+(3-'Used data'!N267)*0.19666667,1))</f>
        <v>1</v>
      </c>
      <c r="P267" s="11">
        <f>IF('Used data'!O267="Irrelevant",1,IF(AND(OR(I267="Motorway link",I267="Exit diverge",I267="Entrance merge"),'Used data'!O267&lt;3.00000001),1+(0.5-'Used data'!O267)*0.04,IF(AND(OR(I267="Exit ramp",I267="Entrance ramp"),'Used data'!O267&lt;3.00000001),1+(0.5-'Used data'!O267)*0.08,IF(OR(I267="Motorway link",I267="Exit diverge",I267="Entrance merge"),0.9,0.8))))</f>
        <v>1</v>
      </c>
      <c r="Q267" s="11">
        <f>IF('Used data'!P267="Irrelevant",1,IF(AND(OR(I267="Motorway link",I267="Exit diverge",I267="Entrance merge"),'Used data'!P267&lt;11.00000001),1+(5-'Used data'!P267)*0.01,0.94))</f>
        <v>1</v>
      </c>
      <c r="R267" s="11">
        <f>IF(OR('Used data'!Q267="Irrelevant",'Used data'!R267="Irrelevant",'Used data'!Q267="Straight"),1,IF(AND(OR(I267="Motorway link",I267="Exit diverge",I267="Entrance merge"),'Used data'!Q267&lt;4000),(EXP(0.1096*1746.5/'Used data'!Q267)/EXP(0.1096*1746.5/4000))*('Used data'!R267/1000)/G267+(G267-'Used data'!R267/1000)/G267,1))</f>
        <v>1</v>
      </c>
      <c r="S267" s="11">
        <f>IF(OR('Used data'!S267="Irrelevant",'Used data'!T267="Irrelevant",'Used data'!S267="Straight"),1,IF(AND(OR(I267="Motorway link",I267="Exit diverge",I267="Entrance merge"),'Used data'!S267&lt;4000),(EXP(0.1096*1746.5/'Used data'!S267)/EXP(0.1096*1746.5/4000))*('Used data'!T267/1000)/G267+(G267-'Used data'!T267/1000)/G267,1))</f>
        <v>1</v>
      </c>
      <c r="T267" s="11">
        <f>IF('Used data'!U267="Irrelevant",1,IF(AND(OR(I267="Motorway link",I267="Exit diverge",I267="Entrance merge",I267="Exit ramp",I267="Entrance ramp"),'Used data'!U267="Yes"),0.95,1))</f>
        <v>1</v>
      </c>
      <c r="U267" s="11">
        <f>IF('Used data'!U267="Irrelevant",1,IF(AND(OR(I267="Motorway link",I267="Exit diverge",I267="Entrance merge",I267="Exit ramp",I267="Entrance ramp"),'Used data'!U267="Yes"),0.96,1))</f>
        <v>1</v>
      </c>
      <c r="V267" s="11">
        <f>IF('Used data'!U267="Irrelevant",1,IF(AND(OR(I267="Motorway link",I267="Exit diverge",I267="Entrance merge",I267="Exit ramp",I267="Entrance ramp"),'Used data'!U267="Yes"),0.79,1))</f>
        <v>1</v>
      </c>
      <c r="W267" s="11">
        <f>IF('Used data'!U267="Irrelevant",1,IF(AND(OR(I267="Motorway link",I267="Exit diverge",I267="Entrance merge",I267="Exit ramp",I267="Entrance ramp"),'Used data'!U267="Yes"),0.94,1))</f>
        <v>1</v>
      </c>
      <c r="X267" s="11">
        <f>IF('Used data'!U267="Irrelevant",1,IF(AND(OR(I267="Motorway link",I267="Exit diverge",I267="Entrance merge",I267="Exit ramp",I267="Entrance ramp"),'Used data'!U267="Yes"),0.97,1))</f>
        <v>1</v>
      </c>
      <c r="Y267" s="11">
        <f>IF(AND(I267="Exit ramp",'Used data'!V267="2-curved diamond ramp"),1.32,IF(AND(I267="Exit ramp",'Used data'!V267="S-shaped ramp"),2.05,IF(AND(I267="Exit ramp",'Used data'!V267="U-shaped ramp"),4.11,IF(AND(I267="Exit ramp",'Used data'!V267="Flyover hook ramp"),5.15,IF(AND(I267="Exit ramp",'Used data'!V267="Directional ramp"),1.07,IF(AND(I267="Entrance ramp",'Used data'!V267="2-curved diamond ramp"),0.93,IF(AND(I267="Entrance ramp",'Used data'!V267="S-shaped ramp"),2.48,IF(AND(I267="Entrance ramp",'Used data'!V267="U-shaped ramp"),4.15,IF(AND(I267="Entrance ramp",'Used data'!V267="Flyover hook ramp"),5.26,IF(AND(I267="Entrance ramp",'Used data'!V267="Directional ramp"),1.42,1))))))))))</f>
        <v>1</v>
      </c>
      <c r="Z267" s="11">
        <f>IF(OR('Used data'!W267="Straight",'Used data'!W267="Irrelevant",'Used data'!X267="Irrelevant",'Used data'!Y267="Irrelevant"),1,1+1.545*1000/32.2*((('Used data'!Y267*3268/3600)/('Used data'!W267/0.306))^2)*('Used data'!X267/1000)/G267)</f>
        <v>1</v>
      </c>
      <c r="AA267" s="11">
        <f>IF(OR('Used data'!W267="Straight",'Used data'!W267="Irrelevant",'Used data'!X267="Irrelevant",'Used data'!Y267="Irrelevant"),1,1+1.961*1000/32.2*((('Used data'!Y267*3268/3600)/('Used data'!W267/0.306))^2)*('Used data'!X267/1000)/G267)</f>
        <v>1</v>
      </c>
      <c r="AB267" s="11">
        <f>IF(OR('Used data'!Z267="Straight",'Used data'!Z267="Irrelevant",'Used data'!AA267="Irrelevant",'Used data'!AB267="Irrelevant"),1,1+1.545*1000/32.2*((('Used data'!AB267*3268/3600)/('Used data'!Z267/0.306))^2)*('Used data'!AA267/1000)/G267)</f>
        <v>1</v>
      </c>
      <c r="AC267" s="11">
        <f>IF(OR('Used data'!Z267="Straight",'Used data'!Z267="Irrelevant",'Used data'!AA267="Irrelevant",'Used data'!AB267="Irrelevant"),1,1+1.961*1000/32.2*((('Used data'!AB267*3268/3600)/('Used data'!Z267/0.306))^2)*('Used data'!AA267/1000)/G267)</f>
        <v>1</v>
      </c>
      <c r="AD267" s="11">
        <f>IF(OR('Used data'!AC267="Irrelevant",'Used data'!AC267="No"),1,IF(AND('Used data'!AC267="Yes",OR('Used data'!Q267&lt;301,'Used data'!S267&lt;301)),1-(0.5*('Used data'!R267+'Used data'!T267)/('Used data'!G267*1000)),IF(AND('Used data'!AC267="Yes",OR('Used data'!Q267&lt;601,'Used data'!S267&lt;601)),1-(0.25*('Used data'!R267+'Used data'!T267)/('Used data'!G267*1000)),1)))</f>
        <v>1</v>
      </c>
      <c r="AE267" s="11">
        <f>IF(OR('Used data'!AC267="Irrelevant",'Used data'!AC267="No"),1,IF(AND('Used data'!AC267="Yes",OR('Used data'!Q267&lt;301,'Used data'!S267&lt;301)),1-(0.4*('Used data'!R267+'Used data'!T267)/('Used data'!G267*1000)),IF(AND('Used data'!AC267="Yes",OR('Used data'!Q267&lt;601,'Used data'!S267&lt;601)),1-(0.2*('Used data'!R267+'Used data'!T267)/('Used data'!G267*1000)),1)))</f>
        <v>1</v>
      </c>
      <c r="AF267" s="11">
        <f>IF('Used data'!AD267="110 kph",0.79,1)</f>
        <v>1</v>
      </c>
      <c r="AG267" s="11">
        <f>IF('Used data'!AD267="110 kph",0.94,1)</f>
        <v>1</v>
      </c>
      <c r="AH267" s="11">
        <f>IF('Used data'!AD267="110 kph",0.66,1)</f>
        <v>1</v>
      </c>
      <c r="AI267" s="11">
        <f>IF('Used data'!AD267="110 kph",0.82,1)</f>
        <v>1</v>
      </c>
      <c r="AJ267" s="11">
        <f>IF(AND('Used data'!AE267="Yes",I267="Entrance merge"),0.65*'Used data'!AF267+1-'Used data'!AF267,1)</f>
        <v>1</v>
      </c>
      <c r="AK267" s="12" t="str">
        <f t="shared" si="28"/>
        <v/>
      </c>
      <c r="AL267" s="12" t="str">
        <f t="shared" si="29"/>
        <v/>
      </c>
      <c r="AM267" s="12" t="str">
        <f t="shared" si="30"/>
        <v/>
      </c>
      <c r="AN267" s="12" t="str">
        <f t="shared" si="31"/>
        <v/>
      </c>
      <c r="AO267" s="12" t="str">
        <f t="shared" si="32"/>
        <v/>
      </c>
      <c r="AP267" s="12" t="str">
        <f t="shared" si="33"/>
        <v/>
      </c>
      <c r="AQ267" s="4" t="str">
        <f t="shared" si="34"/>
        <v/>
      </c>
    </row>
    <row r="268" spans="1:43" x14ac:dyDescent="0.3">
      <c r="A268" s="4" t="str">
        <f>IF('Input data'!A283="","",'Input data'!A283)</f>
        <v/>
      </c>
      <c r="B268" s="4" t="str">
        <f>IF('Input data'!B283="","",'Input data'!B283)</f>
        <v/>
      </c>
      <c r="C268" s="4" t="str">
        <f>IF('Input data'!C283="","",'Input data'!C283)</f>
        <v/>
      </c>
      <c r="D268" s="4" t="str">
        <f>IF('Input data'!D283="","",'Input data'!D283)</f>
        <v/>
      </c>
      <c r="E268" s="4" t="str">
        <f>IF('Input data'!E283="","",'Input data'!E283)</f>
        <v/>
      </c>
      <c r="F268" s="4" t="str">
        <f>IF('Input data'!F283="","",'Input data'!F283)</f>
        <v/>
      </c>
      <c r="G268" s="4">
        <f>IF('Input data'!G283="","",'Input data'!G283)</f>
        <v>0</v>
      </c>
      <c r="H268" s="4" t="str">
        <f>IF('Input data'!H283&gt;0.5,'Input data'!H283,"")</f>
        <v/>
      </c>
      <c r="I268" s="4" t="str">
        <f>IF('Input data'!I283="","",'Input data'!I283)</f>
        <v/>
      </c>
      <c r="J268" s="11">
        <f>IF('Used data'!J268="Irrelevant",1,IF('Used data'!J268&gt;3,1.2,1))</f>
        <v>1</v>
      </c>
      <c r="K268" s="11">
        <f>IF('Used data'!K268="Irrelevant",1,IF(AND(OR(I268="Motorway link",I268="Exit diverge",I268="Entrance merge"),'Used data'!K268&lt;3.5),1+(3.5-'Used data'!K268)*0.12,IF(AND(OR(I268="Exit ramp",I268="Entrance ramp"),'Used data'!K268&lt;3.5),1+(3.5-'Used data'!K268)*0.16,1)))</f>
        <v>1</v>
      </c>
      <c r="L268" s="11">
        <f>IF('Used data'!L268="Irrelevant",1,IF(AND('Used data'!L268="Yes",'Used data'!J268=2),0.6*'Used data'!M268+(1-'Used data'!M268),IF(AND('Used data'!L268="Yes",'Used data'!J268=3),0.7*'Used data'!M268+(1-'Used data'!M268),IF(AND('Used data'!L268="Yes",'Used data'!J268=4),0.76*'Used data'!M268+(1-'Used data'!M268),IF(AND('Used data'!L268="Yes",'Used data'!J268&gt;4.99999999),0.8*'Used data'!M268+(1-'Used data'!M268),1)))))</f>
        <v>1</v>
      </c>
      <c r="M268" s="11">
        <f>IF('Used data'!L268="Irrelevant",1,IF(AND('Used data'!L268="Yes",'Used data'!J268=2),0.8*'Used data'!M268+(1-'Used data'!M268),IF(AND('Used data'!L268="Yes",'Used data'!J268=3),0.85*'Used data'!M268+(1-'Used data'!M268),IF(AND('Used data'!L268="Yes",'Used data'!J268=4),0.88*'Used data'!M268+(1-'Used data'!M268),IF(AND('Used data'!L268="Yes",'Used data'!J268&gt;4.99999999),0.9*'Used data'!M268+(1-'Used data'!M268),1)))))</f>
        <v>1</v>
      </c>
      <c r="N268" s="11">
        <f>IF('Used data'!N268="Irrelevant",1,IF(AND(OR(I268="Motorway link",I268="Exit diverge",I268="Entrance merge"),'Used data'!N268&lt;3),1+(3-'Used data'!N268)*0.09333333,1))</f>
        <v>1</v>
      </c>
      <c r="O268" s="11">
        <f>IF('Used data'!N268="Irrelevant",1,IF(AND(OR(I268="Motorway link",I268="Exit diverge",I268="Entrance merge"),'Used data'!N268&lt;3),1+(3-'Used data'!N268)*0.19666667,1))</f>
        <v>1</v>
      </c>
      <c r="P268" s="11">
        <f>IF('Used data'!O268="Irrelevant",1,IF(AND(OR(I268="Motorway link",I268="Exit diverge",I268="Entrance merge"),'Used data'!O268&lt;3.00000001),1+(0.5-'Used data'!O268)*0.04,IF(AND(OR(I268="Exit ramp",I268="Entrance ramp"),'Used data'!O268&lt;3.00000001),1+(0.5-'Used data'!O268)*0.08,IF(OR(I268="Motorway link",I268="Exit diverge",I268="Entrance merge"),0.9,0.8))))</f>
        <v>1</v>
      </c>
      <c r="Q268" s="11">
        <f>IF('Used data'!P268="Irrelevant",1,IF(AND(OR(I268="Motorway link",I268="Exit diverge",I268="Entrance merge"),'Used data'!P268&lt;11.00000001),1+(5-'Used data'!P268)*0.01,0.94))</f>
        <v>1</v>
      </c>
      <c r="R268" s="11">
        <f>IF(OR('Used data'!Q268="Irrelevant",'Used data'!R268="Irrelevant",'Used data'!Q268="Straight"),1,IF(AND(OR(I268="Motorway link",I268="Exit diverge",I268="Entrance merge"),'Used data'!Q268&lt;4000),(EXP(0.1096*1746.5/'Used data'!Q268)/EXP(0.1096*1746.5/4000))*('Used data'!R268/1000)/G268+(G268-'Used data'!R268/1000)/G268,1))</f>
        <v>1</v>
      </c>
      <c r="S268" s="11">
        <f>IF(OR('Used data'!S268="Irrelevant",'Used data'!T268="Irrelevant",'Used data'!S268="Straight"),1,IF(AND(OR(I268="Motorway link",I268="Exit diverge",I268="Entrance merge"),'Used data'!S268&lt;4000),(EXP(0.1096*1746.5/'Used data'!S268)/EXP(0.1096*1746.5/4000))*('Used data'!T268/1000)/G268+(G268-'Used data'!T268/1000)/G268,1))</f>
        <v>1</v>
      </c>
      <c r="T268" s="11">
        <f>IF('Used data'!U268="Irrelevant",1,IF(AND(OR(I268="Motorway link",I268="Exit diverge",I268="Entrance merge",I268="Exit ramp",I268="Entrance ramp"),'Used data'!U268="Yes"),0.95,1))</f>
        <v>1</v>
      </c>
      <c r="U268" s="11">
        <f>IF('Used data'!U268="Irrelevant",1,IF(AND(OR(I268="Motorway link",I268="Exit diverge",I268="Entrance merge",I268="Exit ramp",I268="Entrance ramp"),'Used data'!U268="Yes"),0.96,1))</f>
        <v>1</v>
      </c>
      <c r="V268" s="11">
        <f>IF('Used data'!U268="Irrelevant",1,IF(AND(OR(I268="Motorway link",I268="Exit diverge",I268="Entrance merge",I268="Exit ramp",I268="Entrance ramp"),'Used data'!U268="Yes"),0.79,1))</f>
        <v>1</v>
      </c>
      <c r="W268" s="11">
        <f>IF('Used data'!U268="Irrelevant",1,IF(AND(OR(I268="Motorway link",I268="Exit diverge",I268="Entrance merge",I268="Exit ramp",I268="Entrance ramp"),'Used data'!U268="Yes"),0.94,1))</f>
        <v>1</v>
      </c>
      <c r="X268" s="11">
        <f>IF('Used data'!U268="Irrelevant",1,IF(AND(OR(I268="Motorway link",I268="Exit diverge",I268="Entrance merge",I268="Exit ramp",I268="Entrance ramp"),'Used data'!U268="Yes"),0.97,1))</f>
        <v>1</v>
      </c>
      <c r="Y268" s="11">
        <f>IF(AND(I268="Exit ramp",'Used data'!V268="2-curved diamond ramp"),1.32,IF(AND(I268="Exit ramp",'Used data'!V268="S-shaped ramp"),2.05,IF(AND(I268="Exit ramp",'Used data'!V268="U-shaped ramp"),4.11,IF(AND(I268="Exit ramp",'Used data'!V268="Flyover hook ramp"),5.15,IF(AND(I268="Exit ramp",'Used data'!V268="Directional ramp"),1.07,IF(AND(I268="Entrance ramp",'Used data'!V268="2-curved diamond ramp"),0.93,IF(AND(I268="Entrance ramp",'Used data'!V268="S-shaped ramp"),2.48,IF(AND(I268="Entrance ramp",'Used data'!V268="U-shaped ramp"),4.15,IF(AND(I268="Entrance ramp",'Used data'!V268="Flyover hook ramp"),5.26,IF(AND(I268="Entrance ramp",'Used data'!V268="Directional ramp"),1.42,1))))))))))</f>
        <v>1</v>
      </c>
      <c r="Z268" s="11">
        <f>IF(OR('Used data'!W268="Straight",'Used data'!W268="Irrelevant",'Used data'!X268="Irrelevant",'Used data'!Y268="Irrelevant"),1,1+1.545*1000/32.2*((('Used data'!Y268*3268/3600)/('Used data'!W268/0.306))^2)*('Used data'!X268/1000)/G268)</f>
        <v>1</v>
      </c>
      <c r="AA268" s="11">
        <f>IF(OR('Used data'!W268="Straight",'Used data'!W268="Irrelevant",'Used data'!X268="Irrelevant",'Used data'!Y268="Irrelevant"),1,1+1.961*1000/32.2*((('Used data'!Y268*3268/3600)/('Used data'!W268/0.306))^2)*('Used data'!X268/1000)/G268)</f>
        <v>1</v>
      </c>
      <c r="AB268" s="11">
        <f>IF(OR('Used data'!Z268="Straight",'Used data'!Z268="Irrelevant",'Used data'!AA268="Irrelevant",'Used data'!AB268="Irrelevant"),1,1+1.545*1000/32.2*((('Used data'!AB268*3268/3600)/('Used data'!Z268/0.306))^2)*('Used data'!AA268/1000)/G268)</f>
        <v>1</v>
      </c>
      <c r="AC268" s="11">
        <f>IF(OR('Used data'!Z268="Straight",'Used data'!Z268="Irrelevant",'Used data'!AA268="Irrelevant",'Used data'!AB268="Irrelevant"),1,1+1.961*1000/32.2*((('Used data'!AB268*3268/3600)/('Used data'!Z268/0.306))^2)*('Used data'!AA268/1000)/G268)</f>
        <v>1</v>
      </c>
      <c r="AD268" s="11">
        <f>IF(OR('Used data'!AC268="Irrelevant",'Used data'!AC268="No"),1,IF(AND('Used data'!AC268="Yes",OR('Used data'!Q268&lt;301,'Used data'!S268&lt;301)),1-(0.5*('Used data'!R268+'Used data'!T268)/('Used data'!G268*1000)),IF(AND('Used data'!AC268="Yes",OR('Used data'!Q268&lt;601,'Used data'!S268&lt;601)),1-(0.25*('Used data'!R268+'Used data'!T268)/('Used data'!G268*1000)),1)))</f>
        <v>1</v>
      </c>
      <c r="AE268" s="11">
        <f>IF(OR('Used data'!AC268="Irrelevant",'Used data'!AC268="No"),1,IF(AND('Used data'!AC268="Yes",OR('Used data'!Q268&lt;301,'Used data'!S268&lt;301)),1-(0.4*('Used data'!R268+'Used data'!T268)/('Used data'!G268*1000)),IF(AND('Used data'!AC268="Yes",OR('Used data'!Q268&lt;601,'Used data'!S268&lt;601)),1-(0.2*('Used data'!R268+'Used data'!T268)/('Used data'!G268*1000)),1)))</f>
        <v>1</v>
      </c>
      <c r="AF268" s="11">
        <f>IF('Used data'!AD268="110 kph",0.79,1)</f>
        <v>1</v>
      </c>
      <c r="AG268" s="11">
        <f>IF('Used data'!AD268="110 kph",0.94,1)</f>
        <v>1</v>
      </c>
      <c r="AH268" s="11">
        <f>IF('Used data'!AD268="110 kph",0.66,1)</f>
        <v>1</v>
      </c>
      <c r="AI268" s="11">
        <f>IF('Used data'!AD268="110 kph",0.82,1)</f>
        <v>1</v>
      </c>
      <c r="AJ268" s="11">
        <f>IF(AND('Used data'!AE268="Yes",I268="Entrance merge"),0.65*'Used data'!AF268+1-'Used data'!AF268,1)</f>
        <v>1</v>
      </c>
      <c r="AK268" s="12" t="str">
        <f t="shared" si="28"/>
        <v/>
      </c>
      <c r="AL268" s="12" t="str">
        <f t="shared" si="29"/>
        <v/>
      </c>
      <c r="AM268" s="12" t="str">
        <f t="shared" si="30"/>
        <v/>
      </c>
      <c r="AN268" s="12" t="str">
        <f t="shared" si="31"/>
        <v/>
      </c>
      <c r="AO268" s="12" t="str">
        <f t="shared" si="32"/>
        <v/>
      </c>
      <c r="AP268" s="12" t="str">
        <f t="shared" si="33"/>
        <v/>
      </c>
      <c r="AQ268" s="4" t="str">
        <f t="shared" si="34"/>
        <v/>
      </c>
    </row>
    <row r="269" spans="1:43" x14ac:dyDescent="0.3">
      <c r="A269" s="4" t="str">
        <f>IF('Input data'!A284="","",'Input data'!A284)</f>
        <v/>
      </c>
      <c r="B269" s="4" t="str">
        <f>IF('Input data'!B284="","",'Input data'!B284)</f>
        <v/>
      </c>
      <c r="C269" s="4" t="str">
        <f>IF('Input data'!C284="","",'Input data'!C284)</f>
        <v/>
      </c>
      <c r="D269" s="4" t="str">
        <f>IF('Input data'!D284="","",'Input data'!D284)</f>
        <v/>
      </c>
      <c r="E269" s="4" t="str">
        <f>IF('Input data'!E284="","",'Input data'!E284)</f>
        <v/>
      </c>
      <c r="F269" s="4" t="str">
        <f>IF('Input data'!F284="","",'Input data'!F284)</f>
        <v/>
      </c>
      <c r="G269" s="4">
        <f>IF('Input data'!G284="","",'Input data'!G284)</f>
        <v>0</v>
      </c>
      <c r="H269" s="4" t="str">
        <f>IF('Input data'!H284&gt;0.5,'Input data'!H284,"")</f>
        <v/>
      </c>
      <c r="I269" s="4" t="str">
        <f>IF('Input data'!I284="","",'Input data'!I284)</f>
        <v/>
      </c>
      <c r="J269" s="11">
        <f>IF('Used data'!J269="Irrelevant",1,IF('Used data'!J269&gt;3,1.2,1))</f>
        <v>1</v>
      </c>
      <c r="K269" s="11">
        <f>IF('Used data'!K269="Irrelevant",1,IF(AND(OR(I269="Motorway link",I269="Exit diverge",I269="Entrance merge"),'Used data'!K269&lt;3.5),1+(3.5-'Used data'!K269)*0.12,IF(AND(OR(I269="Exit ramp",I269="Entrance ramp"),'Used data'!K269&lt;3.5),1+(3.5-'Used data'!K269)*0.16,1)))</f>
        <v>1</v>
      </c>
      <c r="L269" s="11">
        <f>IF('Used data'!L269="Irrelevant",1,IF(AND('Used data'!L269="Yes",'Used data'!J269=2),0.6*'Used data'!M269+(1-'Used data'!M269),IF(AND('Used data'!L269="Yes",'Used data'!J269=3),0.7*'Used data'!M269+(1-'Used data'!M269),IF(AND('Used data'!L269="Yes",'Used data'!J269=4),0.76*'Used data'!M269+(1-'Used data'!M269),IF(AND('Used data'!L269="Yes",'Used data'!J269&gt;4.99999999),0.8*'Used data'!M269+(1-'Used data'!M269),1)))))</f>
        <v>1</v>
      </c>
      <c r="M269" s="11">
        <f>IF('Used data'!L269="Irrelevant",1,IF(AND('Used data'!L269="Yes",'Used data'!J269=2),0.8*'Used data'!M269+(1-'Used data'!M269),IF(AND('Used data'!L269="Yes",'Used data'!J269=3),0.85*'Used data'!M269+(1-'Used data'!M269),IF(AND('Used data'!L269="Yes",'Used data'!J269=4),0.88*'Used data'!M269+(1-'Used data'!M269),IF(AND('Used data'!L269="Yes",'Used data'!J269&gt;4.99999999),0.9*'Used data'!M269+(1-'Used data'!M269),1)))))</f>
        <v>1</v>
      </c>
      <c r="N269" s="11">
        <f>IF('Used data'!N269="Irrelevant",1,IF(AND(OR(I269="Motorway link",I269="Exit diverge",I269="Entrance merge"),'Used data'!N269&lt;3),1+(3-'Used data'!N269)*0.09333333,1))</f>
        <v>1</v>
      </c>
      <c r="O269" s="11">
        <f>IF('Used data'!N269="Irrelevant",1,IF(AND(OR(I269="Motorway link",I269="Exit diverge",I269="Entrance merge"),'Used data'!N269&lt;3),1+(3-'Used data'!N269)*0.19666667,1))</f>
        <v>1</v>
      </c>
      <c r="P269" s="11">
        <f>IF('Used data'!O269="Irrelevant",1,IF(AND(OR(I269="Motorway link",I269="Exit diverge",I269="Entrance merge"),'Used data'!O269&lt;3.00000001),1+(0.5-'Used data'!O269)*0.04,IF(AND(OR(I269="Exit ramp",I269="Entrance ramp"),'Used data'!O269&lt;3.00000001),1+(0.5-'Used data'!O269)*0.08,IF(OR(I269="Motorway link",I269="Exit diverge",I269="Entrance merge"),0.9,0.8))))</f>
        <v>1</v>
      </c>
      <c r="Q269" s="11">
        <f>IF('Used data'!P269="Irrelevant",1,IF(AND(OR(I269="Motorway link",I269="Exit diverge",I269="Entrance merge"),'Used data'!P269&lt;11.00000001),1+(5-'Used data'!P269)*0.01,0.94))</f>
        <v>1</v>
      </c>
      <c r="R269" s="11">
        <f>IF(OR('Used data'!Q269="Irrelevant",'Used data'!R269="Irrelevant",'Used data'!Q269="Straight"),1,IF(AND(OR(I269="Motorway link",I269="Exit diverge",I269="Entrance merge"),'Used data'!Q269&lt;4000),(EXP(0.1096*1746.5/'Used data'!Q269)/EXP(0.1096*1746.5/4000))*('Used data'!R269/1000)/G269+(G269-'Used data'!R269/1000)/G269,1))</f>
        <v>1</v>
      </c>
      <c r="S269" s="11">
        <f>IF(OR('Used data'!S269="Irrelevant",'Used data'!T269="Irrelevant",'Used data'!S269="Straight"),1,IF(AND(OR(I269="Motorway link",I269="Exit diverge",I269="Entrance merge"),'Used data'!S269&lt;4000),(EXP(0.1096*1746.5/'Used data'!S269)/EXP(0.1096*1746.5/4000))*('Used data'!T269/1000)/G269+(G269-'Used data'!T269/1000)/G269,1))</f>
        <v>1</v>
      </c>
      <c r="T269" s="11">
        <f>IF('Used data'!U269="Irrelevant",1,IF(AND(OR(I269="Motorway link",I269="Exit diverge",I269="Entrance merge",I269="Exit ramp",I269="Entrance ramp"),'Used data'!U269="Yes"),0.95,1))</f>
        <v>1</v>
      </c>
      <c r="U269" s="11">
        <f>IF('Used data'!U269="Irrelevant",1,IF(AND(OR(I269="Motorway link",I269="Exit diverge",I269="Entrance merge",I269="Exit ramp",I269="Entrance ramp"),'Used data'!U269="Yes"),0.96,1))</f>
        <v>1</v>
      </c>
      <c r="V269" s="11">
        <f>IF('Used data'!U269="Irrelevant",1,IF(AND(OR(I269="Motorway link",I269="Exit diverge",I269="Entrance merge",I269="Exit ramp",I269="Entrance ramp"),'Used data'!U269="Yes"),0.79,1))</f>
        <v>1</v>
      </c>
      <c r="W269" s="11">
        <f>IF('Used data'!U269="Irrelevant",1,IF(AND(OR(I269="Motorway link",I269="Exit diverge",I269="Entrance merge",I269="Exit ramp",I269="Entrance ramp"),'Used data'!U269="Yes"),0.94,1))</f>
        <v>1</v>
      </c>
      <c r="X269" s="11">
        <f>IF('Used data'!U269="Irrelevant",1,IF(AND(OR(I269="Motorway link",I269="Exit diverge",I269="Entrance merge",I269="Exit ramp",I269="Entrance ramp"),'Used data'!U269="Yes"),0.97,1))</f>
        <v>1</v>
      </c>
      <c r="Y269" s="11">
        <f>IF(AND(I269="Exit ramp",'Used data'!V269="2-curved diamond ramp"),1.32,IF(AND(I269="Exit ramp",'Used data'!V269="S-shaped ramp"),2.05,IF(AND(I269="Exit ramp",'Used data'!V269="U-shaped ramp"),4.11,IF(AND(I269="Exit ramp",'Used data'!V269="Flyover hook ramp"),5.15,IF(AND(I269="Exit ramp",'Used data'!V269="Directional ramp"),1.07,IF(AND(I269="Entrance ramp",'Used data'!V269="2-curved diamond ramp"),0.93,IF(AND(I269="Entrance ramp",'Used data'!V269="S-shaped ramp"),2.48,IF(AND(I269="Entrance ramp",'Used data'!V269="U-shaped ramp"),4.15,IF(AND(I269="Entrance ramp",'Used data'!V269="Flyover hook ramp"),5.26,IF(AND(I269="Entrance ramp",'Used data'!V269="Directional ramp"),1.42,1))))))))))</f>
        <v>1</v>
      </c>
      <c r="Z269" s="11">
        <f>IF(OR('Used data'!W269="Straight",'Used data'!W269="Irrelevant",'Used data'!X269="Irrelevant",'Used data'!Y269="Irrelevant"),1,1+1.545*1000/32.2*((('Used data'!Y269*3268/3600)/('Used data'!W269/0.306))^2)*('Used data'!X269/1000)/G269)</f>
        <v>1</v>
      </c>
      <c r="AA269" s="11">
        <f>IF(OR('Used data'!W269="Straight",'Used data'!W269="Irrelevant",'Used data'!X269="Irrelevant",'Used data'!Y269="Irrelevant"),1,1+1.961*1000/32.2*((('Used data'!Y269*3268/3600)/('Used data'!W269/0.306))^2)*('Used data'!X269/1000)/G269)</f>
        <v>1</v>
      </c>
      <c r="AB269" s="11">
        <f>IF(OR('Used data'!Z269="Straight",'Used data'!Z269="Irrelevant",'Used data'!AA269="Irrelevant",'Used data'!AB269="Irrelevant"),1,1+1.545*1000/32.2*((('Used data'!AB269*3268/3600)/('Used data'!Z269/0.306))^2)*('Used data'!AA269/1000)/G269)</f>
        <v>1</v>
      </c>
      <c r="AC269" s="11">
        <f>IF(OR('Used data'!Z269="Straight",'Used data'!Z269="Irrelevant",'Used data'!AA269="Irrelevant",'Used data'!AB269="Irrelevant"),1,1+1.961*1000/32.2*((('Used data'!AB269*3268/3600)/('Used data'!Z269/0.306))^2)*('Used data'!AA269/1000)/G269)</f>
        <v>1</v>
      </c>
      <c r="AD269" s="11">
        <f>IF(OR('Used data'!AC269="Irrelevant",'Used data'!AC269="No"),1,IF(AND('Used data'!AC269="Yes",OR('Used data'!Q269&lt;301,'Used data'!S269&lt;301)),1-(0.5*('Used data'!R269+'Used data'!T269)/('Used data'!G269*1000)),IF(AND('Used data'!AC269="Yes",OR('Used data'!Q269&lt;601,'Used data'!S269&lt;601)),1-(0.25*('Used data'!R269+'Used data'!T269)/('Used data'!G269*1000)),1)))</f>
        <v>1</v>
      </c>
      <c r="AE269" s="11">
        <f>IF(OR('Used data'!AC269="Irrelevant",'Used data'!AC269="No"),1,IF(AND('Used data'!AC269="Yes",OR('Used data'!Q269&lt;301,'Used data'!S269&lt;301)),1-(0.4*('Used data'!R269+'Used data'!T269)/('Used data'!G269*1000)),IF(AND('Used data'!AC269="Yes",OR('Used data'!Q269&lt;601,'Used data'!S269&lt;601)),1-(0.2*('Used data'!R269+'Used data'!T269)/('Used data'!G269*1000)),1)))</f>
        <v>1</v>
      </c>
      <c r="AF269" s="11">
        <f>IF('Used data'!AD269="110 kph",0.79,1)</f>
        <v>1</v>
      </c>
      <c r="AG269" s="11">
        <f>IF('Used data'!AD269="110 kph",0.94,1)</f>
        <v>1</v>
      </c>
      <c r="AH269" s="11">
        <f>IF('Used data'!AD269="110 kph",0.66,1)</f>
        <v>1</v>
      </c>
      <c r="AI269" s="11">
        <f>IF('Used data'!AD269="110 kph",0.82,1)</f>
        <v>1</v>
      </c>
      <c r="AJ269" s="11">
        <f>IF(AND('Used data'!AE269="Yes",I269="Entrance merge"),0.65*'Used data'!AF269+1-'Used data'!AF269,1)</f>
        <v>1</v>
      </c>
      <c r="AK269" s="12" t="str">
        <f t="shared" si="28"/>
        <v/>
      </c>
      <c r="AL269" s="12" t="str">
        <f t="shared" si="29"/>
        <v/>
      </c>
      <c r="AM269" s="12" t="str">
        <f t="shared" si="30"/>
        <v/>
      </c>
      <c r="AN269" s="12" t="str">
        <f t="shared" si="31"/>
        <v/>
      </c>
      <c r="AO269" s="12" t="str">
        <f t="shared" si="32"/>
        <v/>
      </c>
      <c r="AP269" s="12" t="str">
        <f t="shared" si="33"/>
        <v/>
      </c>
      <c r="AQ269" s="4" t="str">
        <f t="shared" si="34"/>
        <v/>
      </c>
    </row>
    <row r="270" spans="1:43" x14ac:dyDescent="0.3">
      <c r="A270" s="4" t="str">
        <f>IF('Input data'!A285="","",'Input data'!A285)</f>
        <v/>
      </c>
      <c r="B270" s="4" t="str">
        <f>IF('Input data'!B285="","",'Input data'!B285)</f>
        <v/>
      </c>
      <c r="C270" s="4" t="str">
        <f>IF('Input data'!C285="","",'Input data'!C285)</f>
        <v/>
      </c>
      <c r="D270" s="4" t="str">
        <f>IF('Input data'!D285="","",'Input data'!D285)</f>
        <v/>
      </c>
      <c r="E270" s="4" t="str">
        <f>IF('Input data'!E285="","",'Input data'!E285)</f>
        <v/>
      </c>
      <c r="F270" s="4" t="str">
        <f>IF('Input data'!F285="","",'Input data'!F285)</f>
        <v/>
      </c>
      <c r="G270" s="4">
        <f>IF('Input data'!G285="","",'Input data'!G285)</f>
        <v>0</v>
      </c>
      <c r="H270" s="4" t="str">
        <f>IF('Input data'!H285&gt;0.5,'Input data'!H285,"")</f>
        <v/>
      </c>
      <c r="I270" s="4" t="str">
        <f>IF('Input data'!I285="","",'Input data'!I285)</f>
        <v/>
      </c>
      <c r="J270" s="11">
        <f>IF('Used data'!J270="Irrelevant",1,IF('Used data'!J270&gt;3,1.2,1))</f>
        <v>1</v>
      </c>
      <c r="K270" s="11">
        <f>IF('Used data'!K270="Irrelevant",1,IF(AND(OR(I270="Motorway link",I270="Exit diverge",I270="Entrance merge"),'Used data'!K270&lt;3.5),1+(3.5-'Used data'!K270)*0.12,IF(AND(OR(I270="Exit ramp",I270="Entrance ramp"),'Used data'!K270&lt;3.5),1+(3.5-'Used data'!K270)*0.16,1)))</f>
        <v>1</v>
      </c>
      <c r="L270" s="11">
        <f>IF('Used data'!L270="Irrelevant",1,IF(AND('Used data'!L270="Yes",'Used data'!J270=2),0.6*'Used data'!M270+(1-'Used data'!M270),IF(AND('Used data'!L270="Yes",'Used data'!J270=3),0.7*'Used data'!M270+(1-'Used data'!M270),IF(AND('Used data'!L270="Yes",'Used data'!J270=4),0.76*'Used data'!M270+(1-'Used data'!M270),IF(AND('Used data'!L270="Yes",'Used data'!J270&gt;4.99999999),0.8*'Used data'!M270+(1-'Used data'!M270),1)))))</f>
        <v>1</v>
      </c>
      <c r="M270" s="11">
        <f>IF('Used data'!L270="Irrelevant",1,IF(AND('Used data'!L270="Yes",'Used data'!J270=2),0.8*'Used data'!M270+(1-'Used data'!M270),IF(AND('Used data'!L270="Yes",'Used data'!J270=3),0.85*'Used data'!M270+(1-'Used data'!M270),IF(AND('Used data'!L270="Yes",'Used data'!J270=4),0.88*'Used data'!M270+(1-'Used data'!M270),IF(AND('Used data'!L270="Yes",'Used data'!J270&gt;4.99999999),0.9*'Used data'!M270+(1-'Used data'!M270),1)))))</f>
        <v>1</v>
      </c>
      <c r="N270" s="11">
        <f>IF('Used data'!N270="Irrelevant",1,IF(AND(OR(I270="Motorway link",I270="Exit diverge",I270="Entrance merge"),'Used data'!N270&lt;3),1+(3-'Used data'!N270)*0.09333333,1))</f>
        <v>1</v>
      </c>
      <c r="O270" s="11">
        <f>IF('Used data'!N270="Irrelevant",1,IF(AND(OR(I270="Motorway link",I270="Exit diverge",I270="Entrance merge"),'Used data'!N270&lt;3),1+(3-'Used data'!N270)*0.19666667,1))</f>
        <v>1</v>
      </c>
      <c r="P270" s="11">
        <f>IF('Used data'!O270="Irrelevant",1,IF(AND(OR(I270="Motorway link",I270="Exit diverge",I270="Entrance merge"),'Used data'!O270&lt;3.00000001),1+(0.5-'Used data'!O270)*0.04,IF(AND(OR(I270="Exit ramp",I270="Entrance ramp"),'Used data'!O270&lt;3.00000001),1+(0.5-'Used data'!O270)*0.08,IF(OR(I270="Motorway link",I270="Exit diverge",I270="Entrance merge"),0.9,0.8))))</f>
        <v>1</v>
      </c>
      <c r="Q270" s="11">
        <f>IF('Used data'!P270="Irrelevant",1,IF(AND(OR(I270="Motorway link",I270="Exit diverge",I270="Entrance merge"),'Used data'!P270&lt;11.00000001),1+(5-'Used data'!P270)*0.01,0.94))</f>
        <v>1</v>
      </c>
      <c r="R270" s="11">
        <f>IF(OR('Used data'!Q270="Irrelevant",'Used data'!R270="Irrelevant",'Used data'!Q270="Straight"),1,IF(AND(OR(I270="Motorway link",I270="Exit diverge",I270="Entrance merge"),'Used data'!Q270&lt;4000),(EXP(0.1096*1746.5/'Used data'!Q270)/EXP(0.1096*1746.5/4000))*('Used data'!R270/1000)/G270+(G270-'Used data'!R270/1000)/G270,1))</f>
        <v>1</v>
      </c>
      <c r="S270" s="11">
        <f>IF(OR('Used data'!S270="Irrelevant",'Used data'!T270="Irrelevant",'Used data'!S270="Straight"),1,IF(AND(OR(I270="Motorway link",I270="Exit diverge",I270="Entrance merge"),'Used data'!S270&lt;4000),(EXP(0.1096*1746.5/'Used data'!S270)/EXP(0.1096*1746.5/4000))*('Used data'!T270/1000)/G270+(G270-'Used data'!T270/1000)/G270,1))</f>
        <v>1</v>
      </c>
      <c r="T270" s="11">
        <f>IF('Used data'!U270="Irrelevant",1,IF(AND(OR(I270="Motorway link",I270="Exit diverge",I270="Entrance merge",I270="Exit ramp",I270="Entrance ramp"),'Used data'!U270="Yes"),0.95,1))</f>
        <v>1</v>
      </c>
      <c r="U270" s="11">
        <f>IF('Used data'!U270="Irrelevant",1,IF(AND(OR(I270="Motorway link",I270="Exit diverge",I270="Entrance merge",I270="Exit ramp",I270="Entrance ramp"),'Used data'!U270="Yes"),0.96,1))</f>
        <v>1</v>
      </c>
      <c r="V270" s="11">
        <f>IF('Used data'!U270="Irrelevant",1,IF(AND(OR(I270="Motorway link",I270="Exit diverge",I270="Entrance merge",I270="Exit ramp",I270="Entrance ramp"),'Used data'!U270="Yes"),0.79,1))</f>
        <v>1</v>
      </c>
      <c r="W270" s="11">
        <f>IF('Used data'!U270="Irrelevant",1,IF(AND(OR(I270="Motorway link",I270="Exit diverge",I270="Entrance merge",I270="Exit ramp",I270="Entrance ramp"),'Used data'!U270="Yes"),0.94,1))</f>
        <v>1</v>
      </c>
      <c r="X270" s="11">
        <f>IF('Used data'!U270="Irrelevant",1,IF(AND(OR(I270="Motorway link",I270="Exit diverge",I270="Entrance merge",I270="Exit ramp",I270="Entrance ramp"),'Used data'!U270="Yes"),0.97,1))</f>
        <v>1</v>
      </c>
      <c r="Y270" s="11">
        <f>IF(AND(I270="Exit ramp",'Used data'!V270="2-curved diamond ramp"),1.32,IF(AND(I270="Exit ramp",'Used data'!V270="S-shaped ramp"),2.05,IF(AND(I270="Exit ramp",'Used data'!V270="U-shaped ramp"),4.11,IF(AND(I270="Exit ramp",'Used data'!V270="Flyover hook ramp"),5.15,IF(AND(I270="Exit ramp",'Used data'!V270="Directional ramp"),1.07,IF(AND(I270="Entrance ramp",'Used data'!V270="2-curved diamond ramp"),0.93,IF(AND(I270="Entrance ramp",'Used data'!V270="S-shaped ramp"),2.48,IF(AND(I270="Entrance ramp",'Used data'!V270="U-shaped ramp"),4.15,IF(AND(I270="Entrance ramp",'Used data'!V270="Flyover hook ramp"),5.26,IF(AND(I270="Entrance ramp",'Used data'!V270="Directional ramp"),1.42,1))))))))))</f>
        <v>1</v>
      </c>
      <c r="Z270" s="11">
        <f>IF(OR('Used data'!W270="Straight",'Used data'!W270="Irrelevant",'Used data'!X270="Irrelevant",'Used data'!Y270="Irrelevant"),1,1+1.545*1000/32.2*((('Used data'!Y270*3268/3600)/('Used data'!W270/0.306))^2)*('Used data'!X270/1000)/G270)</f>
        <v>1</v>
      </c>
      <c r="AA270" s="11">
        <f>IF(OR('Used data'!W270="Straight",'Used data'!W270="Irrelevant",'Used data'!X270="Irrelevant",'Used data'!Y270="Irrelevant"),1,1+1.961*1000/32.2*((('Used data'!Y270*3268/3600)/('Used data'!W270/0.306))^2)*('Used data'!X270/1000)/G270)</f>
        <v>1</v>
      </c>
      <c r="AB270" s="11">
        <f>IF(OR('Used data'!Z270="Straight",'Used data'!Z270="Irrelevant",'Used data'!AA270="Irrelevant",'Used data'!AB270="Irrelevant"),1,1+1.545*1000/32.2*((('Used data'!AB270*3268/3600)/('Used data'!Z270/0.306))^2)*('Used data'!AA270/1000)/G270)</f>
        <v>1</v>
      </c>
      <c r="AC270" s="11">
        <f>IF(OR('Used data'!Z270="Straight",'Used data'!Z270="Irrelevant",'Used data'!AA270="Irrelevant",'Used data'!AB270="Irrelevant"),1,1+1.961*1000/32.2*((('Used data'!AB270*3268/3600)/('Used data'!Z270/0.306))^2)*('Used data'!AA270/1000)/G270)</f>
        <v>1</v>
      </c>
      <c r="AD270" s="11">
        <f>IF(OR('Used data'!AC270="Irrelevant",'Used data'!AC270="No"),1,IF(AND('Used data'!AC270="Yes",OR('Used data'!Q270&lt;301,'Used data'!S270&lt;301)),1-(0.5*('Used data'!R270+'Used data'!T270)/('Used data'!G270*1000)),IF(AND('Used data'!AC270="Yes",OR('Used data'!Q270&lt;601,'Used data'!S270&lt;601)),1-(0.25*('Used data'!R270+'Used data'!T270)/('Used data'!G270*1000)),1)))</f>
        <v>1</v>
      </c>
      <c r="AE270" s="11">
        <f>IF(OR('Used data'!AC270="Irrelevant",'Used data'!AC270="No"),1,IF(AND('Used data'!AC270="Yes",OR('Used data'!Q270&lt;301,'Used data'!S270&lt;301)),1-(0.4*('Used data'!R270+'Used data'!T270)/('Used data'!G270*1000)),IF(AND('Used data'!AC270="Yes",OR('Used data'!Q270&lt;601,'Used data'!S270&lt;601)),1-(0.2*('Used data'!R270+'Used data'!T270)/('Used data'!G270*1000)),1)))</f>
        <v>1</v>
      </c>
      <c r="AF270" s="11">
        <f>IF('Used data'!AD270="110 kph",0.79,1)</f>
        <v>1</v>
      </c>
      <c r="AG270" s="11">
        <f>IF('Used data'!AD270="110 kph",0.94,1)</f>
        <v>1</v>
      </c>
      <c r="AH270" s="11">
        <f>IF('Used data'!AD270="110 kph",0.66,1)</f>
        <v>1</v>
      </c>
      <c r="AI270" s="11">
        <f>IF('Used data'!AD270="110 kph",0.82,1)</f>
        <v>1</v>
      </c>
      <c r="AJ270" s="11">
        <f>IF(AND('Used data'!AE270="Yes",I270="Entrance merge"),0.65*'Used data'!AF270+1-'Used data'!AF270,1)</f>
        <v>1</v>
      </c>
      <c r="AK270" s="12" t="str">
        <f t="shared" si="28"/>
        <v/>
      </c>
      <c r="AL270" s="12" t="str">
        <f t="shared" si="29"/>
        <v/>
      </c>
      <c r="AM270" s="12" t="str">
        <f t="shared" si="30"/>
        <v/>
      </c>
      <c r="AN270" s="12" t="str">
        <f t="shared" si="31"/>
        <v/>
      </c>
      <c r="AO270" s="12" t="str">
        <f t="shared" si="32"/>
        <v/>
      </c>
      <c r="AP270" s="12" t="str">
        <f t="shared" si="33"/>
        <v/>
      </c>
      <c r="AQ270" s="4" t="str">
        <f t="shared" si="34"/>
        <v/>
      </c>
    </row>
    <row r="271" spans="1:43" x14ac:dyDescent="0.3">
      <c r="A271" s="4" t="str">
        <f>IF('Input data'!A286="","",'Input data'!A286)</f>
        <v/>
      </c>
      <c r="B271" s="4" t="str">
        <f>IF('Input data'!B286="","",'Input data'!B286)</f>
        <v/>
      </c>
      <c r="C271" s="4" t="str">
        <f>IF('Input data'!C286="","",'Input data'!C286)</f>
        <v/>
      </c>
      <c r="D271" s="4" t="str">
        <f>IF('Input data'!D286="","",'Input data'!D286)</f>
        <v/>
      </c>
      <c r="E271" s="4" t="str">
        <f>IF('Input data'!E286="","",'Input data'!E286)</f>
        <v/>
      </c>
      <c r="F271" s="4" t="str">
        <f>IF('Input data'!F286="","",'Input data'!F286)</f>
        <v/>
      </c>
      <c r="G271" s="4">
        <f>IF('Input data'!G286="","",'Input data'!G286)</f>
        <v>0</v>
      </c>
      <c r="H271" s="4" t="str">
        <f>IF('Input data'!H286&gt;0.5,'Input data'!H286,"")</f>
        <v/>
      </c>
      <c r="I271" s="4" t="str">
        <f>IF('Input data'!I286="","",'Input data'!I286)</f>
        <v/>
      </c>
      <c r="J271" s="11">
        <f>IF('Used data'!J271="Irrelevant",1,IF('Used data'!J271&gt;3,1.2,1))</f>
        <v>1</v>
      </c>
      <c r="K271" s="11">
        <f>IF('Used data'!K271="Irrelevant",1,IF(AND(OR(I271="Motorway link",I271="Exit diverge",I271="Entrance merge"),'Used data'!K271&lt;3.5),1+(3.5-'Used data'!K271)*0.12,IF(AND(OR(I271="Exit ramp",I271="Entrance ramp"),'Used data'!K271&lt;3.5),1+(3.5-'Used data'!K271)*0.16,1)))</f>
        <v>1</v>
      </c>
      <c r="L271" s="11">
        <f>IF('Used data'!L271="Irrelevant",1,IF(AND('Used data'!L271="Yes",'Used data'!J271=2),0.6*'Used data'!M271+(1-'Used data'!M271),IF(AND('Used data'!L271="Yes",'Used data'!J271=3),0.7*'Used data'!M271+(1-'Used data'!M271),IF(AND('Used data'!L271="Yes",'Used data'!J271=4),0.76*'Used data'!M271+(1-'Used data'!M271),IF(AND('Used data'!L271="Yes",'Used data'!J271&gt;4.99999999),0.8*'Used data'!M271+(1-'Used data'!M271),1)))))</f>
        <v>1</v>
      </c>
      <c r="M271" s="11">
        <f>IF('Used data'!L271="Irrelevant",1,IF(AND('Used data'!L271="Yes",'Used data'!J271=2),0.8*'Used data'!M271+(1-'Used data'!M271),IF(AND('Used data'!L271="Yes",'Used data'!J271=3),0.85*'Used data'!M271+(1-'Used data'!M271),IF(AND('Used data'!L271="Yes",'Used data'!J271=4),0.88*'Used data'!M271+(1-'Used data'!M271),IF(AND('Used data'!L271="Yes",'Used data'!J271&gt;4.99999999),0.9*'Used data'!M271+(1-'Used data'!M271),1)))))</f>
        <v>1</v>
      </c>
      <c r="N271" s="11">
        <f>IF('Used data'!N271="Irrelevant",1,IF(AND(OR(I271="Motorway link",I271="Exit diverge",I271="Entrance merge"),'Used data'!N271&lt;3),1+(3-'Used data'!N271)*0.09333333,1))</f>
        <v>1</v>
      </c>
      <c r="O271" s="11">
        <f>IF('Used data'!N271="Irrelevant",1,IF(AND(OR(I271="Motorway link",I271="Exit diverge",I271="Entrance merge"),'Used data'!N271&lt;3),1+(3-'Used data'!N271)*0.19666667,1))</f>
        <v>1</v>
      </c>
      <c r="P271" s="11">
        <f>IF('Used data'!O271="Irrelevant",1,IF(AND(OR(I271="Motorway link",I271="Exit diverge",I271="Entrance merge"),'Used data'!O271&lt;3.00000001),1+(0.5-'Used data'!O271)*0.04,IF(AND(OR(I271="Exit ramp",I271="Entrance ramp"),'Used data'!O271&lt;3.00000001),1+(0.5-'Used data'!O271)*0.08,IF(OR(I271="Motorway link",I271="Exit diverge",I271="Entrance merge"),0.9,0.8))))</f>
        <v>1</v>
      </c>
      <c r="Q271" s="11">
        <f>IF('Used data'!P271="Irrelevant",1,IF(AND(OR(I271="Motorway link",I271="Exit diverge",I271="Entrance merge"),'Used data'!P271&lt;11.00000001),1+(5-'Used data'!P271)*0.01,0.94))</f>
        <v>1</v>
      </c>
      <c r="R271" s="11">
        <f>IF(OR('Used data'!Q271="Irrelevant",'Used data'!R271="Irrelevant",'Used data'!Q271="Straight"),1,IF(AND(OR(I271="Motorway link",I271="Exit diverge",I271="Entrance merge"),'Used data'!Q271&lt;4000),(EXP(0.1096*1746.5/'Used data'!Q271)/EXP(0.1096*1746.5/4000))*('Used data'!R271/1000)/G271+(G271-'Used data'!R271/1000)/G271,1))</f>
        <v>1</v>
      </c>
      <c r="S271" s="11">
        <f>IF(OR('Used data'!S271="Irrelevant",'Used data'!T271="Irrelevant",'Used data'!S271="Straight"),1,IF(AND(OR(I271="Motorway link",I271="Exit diverge",I271="Entrance merge"),'Used data'!S271&lt;4000),(EXP(0.1096*1746.5/'Used data'!S271)/EXP(0.1096*1746.5/4000))*('Used data'!T271/1000)/G271+(G271-'Used data'!T271/1000)/G271,1))</f>
        <v>1</v>
      </c>
      <c r="T271" s="11">
        <f>IF('Used data'!U271="Irrelevant",1,IF(AND(OR(I271="Motorway link",I271="Exit diverge",I271="Entrance merge",I271="Exit ramp",I271="Entrance ramp"),'Used data'!U271="Yes"),0.95,1))</f>
        <v>1</v>
      </c>
      <c r="U271" s="11">
        <f>IF('Used data'!U271="Irrelevant",1,IF(AND(OR(I271="Motorway link",I271="Exit diverge",I271="Entrance merge",I271="Exit ramp",I271="Entrance ramp"),'Used data'!U271="Yes"),0.96,1))</f>
        <v>1</v>
      </c>
      <c r="V271" s="11">
        <f>IF('Used data'!U271="Irrelevant",1,IF(AND(OR(I271="Motorway link",I271="Exit diverge",I271="Entrance merge",I271="Exit ramp",I271="Entrance ramp"),'Used data'!U271="Yes"),0.79,1))</f>
        <v>1</v>
      </c>
      <c r="W271" s="11">
        <f>IF('Used data'!U271="Irrelevant",1,IF(AND(OR(I271="Motorway link",I271="Exit diverge",I271="Entrance merge",I271="Exit ramp",I271="Entrance ramp"),'Used data'!U271="Yes"),0.94,1))</f>
        <v>1</v>
      </c>
      <c r="X271" s="11">
        <f>IF('Used data'!U271="Irrelevant",1,IF(AND(OR(I271="Motorway link",I271="Exit diverge",I271="Entrance merge",I271="Exit ramp",I271="Entrance ramp"),'Used data'!U271="Yes"),0.97,1))</f>
        <v>1</v>
      </c>
      <c r="Y271" s="11">
        <f>IF(AND(I271="Exit ramp",'Used data'!V271="2-curved diamond ramp"),1.32,IF(AND(I271="Exit ramp",'Used data'!V271="S-shaped ramp"),2.05,IF(AND(I271="Exit ramp",'Used data'!V271="U-shaped ramp"),4.11,IF(AND(I271="Exit ramp",'Used data'!V271="Flyover hook ramp"),5.15,IF(AND(I271="Exit ramp",'Used data'!V271="Directional ramp"),1.07,IF(AND(I271="Entrance ramp",'Used data'!V271="2-curved diamond ramp"),0.93,IF(AND(I271="Entrance ramp",'Used data'!V271="S-shaped ramp"),2.48,IF(AND(I271="Entrance ramp",'Used data'!V271="U-shaped ramp"),4.15,IF(AND(I271="Entrance ramp",'Used data'!V271="Flyover hook ramp"),5.26,IF(AND(I271="Entrance ramp",'Used data'!V271="Directional ramp"),1.42,1))))))))))</f>
        <v>1</v>
      </c>
      <c r="Z271" s="11">
        <f>IF(OR('Used data'!W271="Straight",'Used data'!W271="Irrelevant",'Used data'!X271="Irrelevant",'Used data'!Y271="Irrelevant"),1,1+1.545*1000/32.2*((('Used data'!Y271*3268/3600)/('Used data'!W271/0.306))^2)*('Used data'!X271/1000)/G271)</f>
        <v>1</v>
      </c>
      <c r="AA271" s="11">
        <f>IF(OR('Used data'!W271="Straight",'Used data'!W271="Irrelevant",'Used data'!X271="Irrelevant",'Used data'!Y271="Irrelevant"),1,1+1.961*1000/32.2*((('Used data'!Y271*3268/3600)/('Used data'!W271/0.306))^2)*('Used data'!X271/1000)/G271)</f>
        <v>1</v>
      </c>
      <c r="AB271" s="11">
        <f>IF(OR('Used data'!Z271="Straight",'Used data'!Z271="Irrelevant",'Used data'!AA271="Irrelevant",'Used data'!AB271="Irrelevant"),1,1+1.545*1000/32.2*((('Used data'!AB271*3268/3600)/('Used data'!Z271/0.306))^2)*('Used data'!AA271/1000)/G271)</f>
        <v>1</v>
      </c>
      <c r="AC271" s="11">
        <f>IF(OR('Used data'!Z271="Straight",'Used data'!Z271="Irrelevant",'Used data'!AA271="Irrelevant",'Used data'!AB271="Irrelevant"),1,1+1.961*1000/32.2*((('Used data'!AB271*3268/3600)/('Used data'!Z271/0.306))^2)*('Used data'!AA271/1000)/G271)</f>
        <v>1</v>
      </c>
      <c r="AD271" s="11">
        <f>IF(OR('Used data'!AC271="Irrelevant",'Used data'!AC271="No"),1,IF(AND('Used data'!AC271="Yes",OR('Used data'!Q271&lt;301,'Used data'!S271&lt;301)),1-(0.5*('Used data'!R271+'Used data'!T271)/('Used data'!G271*1000)),IF(AND('Used data'!AC271="Yes",OR('Used data'!Q271&lt;601,'Used data'!S271&lt;601)),1-(0.25*('Used data'!R271+'Used data'!T271)/('Used data'!G271*1000)),1)))</f>
        <v>1</v>
      </c>
      <c r="AE271" s="11">
        <f>IF(OR('Used data'!AC271="Irrelevant",'Used data'!AC271="No"),1,IF(AND('Used data'!AC271="Yes",OR('Used data'!Q271&lt;301,'Used data'!S271&lt;301)),1-(0.4*('Used data'!R271+'Used data'!T271)/('Used data'!G271*1000)),IF(AND('Used data'!AC271="Yes",OR('Used data'!Q271&lt;601,'Used data'!S271&lt;601)),1-(0.2*('Used data'!R271+'Used data'!T271)/('Used data'!G271*1000)),1)))</f>
        <v>1</v>
      </c>
      <c r="AF271" s="11">
        <f>IF('Used data'!AD271="110 kph",0.79,1)</f>
        <v>1</v>
      </c>
      <c r="AG271" s="11">
        <f>IF('Used data'!AD271="110 kph",0.94,1)</f>
        <v>1</v>
      </c>
      <c r="AH271" s="11">
        <f>IF('Used data'!AD271="110 kph",0.66,1)</f>
        <v>1</v>
      </c>
      <c r="AI271" s="11">
        <f>IF('Used data'!AD271="110 kph",0.82,1)</f>
        <v>1</v>
      </c>
      <c r="AJ271" s="11">
        <f>IF(AND('Used data'!AE271="Yes",I271="Entrance merge"),0.65*'Used data'!AF271+1-'Used data'!AF271,1)</f>
        <v>1</v>
      </c>
      <c r="AK271" s="12" t="str">
        <f t="shared" si="28"/>
        <v/>
      </c>
      <c r="AL271" s="12" t="str">
        <f t="shared" si="29"/>
        <v/>
      </c>
      <c r="AM271" s="12" t="str">
        <f t="shared" si="30"/>
        <v/>
      </c>
      <c r="AN271" s="12" t="str">
        <f t="shared" si="31"/>
        <v/>
      </c>
      <c r="AO271" s="12" t="str">
        <f t="shared" si="32"/>
        <v/>
      </c>
      <c r="AP271" s="12" t="str">
        <f t="shared" si="33"/>
        <v/>
      </c>
      <c r="AQ271" s="4" t="str">
        <f t="shared" si="34"/>
        <v/>
      </c>
    </row>
    <row r="272" spans="1:43" x14ac:dyDescent="0.3">
      <c r="A272" s="4" t="str">
        <f>IF('Input data'!A287="","",'Input data'!A287)</f>
        <v/>
      </c>
      <c r="B272" s="4" t="str">
        <f>IF('Input data'!B287="","",'Input data'!B287)</f>
        <v/>
      </c>
      <c r="C272" s="4" t="str">
        <f>IF('Input data'!C287="","",'Input data'!C287)</f>
        <v/>
      </c>
      <c r="D272" s="4" t="str">
        <f>IF('Input data'!D287="","",'Input data'!D287)</f>
        <v/>
      </c>
      <c r="E272" s="4" t="str">
        <f>IF('Input data'!E287="","",'Input data'!E287)</f>
        <v/>
      </c>
      <c r="F272" s="4" t="str">
        <f>IF('Input data'!F287="","",'Input data'!F287)</f>
        <v/>
      </c>
      <c r="G272" s="4">
        <f>IF('Input data'!G287="","",'Input data'!G287)</f>
        <v>0</v>
      </c>
      <c r="H272" s="4" t="str">
        <f>IF('Input data'!H287&gt;0.5,'Input data'!H287,"")</f>
        <v/>
      </c>
      <c r="I272" s="4" t="str">
        <f>IF('Input data'!I287="","",'Input data'!I287)</f>
        <v/>
      </c>
      <c r="J272" s="11">
        <f>IF('Used data'!J272="Irrelevant",1,IF('Used data'!J272&gt;3,1.2,1))</f>
        <v>1</v>
      </c>
      <c r="K272" s="11">
        <f>IF('Used data'!K272="Irrelevant",1,IF(AND(OR(I272="Motorway link",I272="Exit diverge",I272="Entrance merge"),'Used data'!K272&lt;3.5),1+(3.5-'Used data'!K272)*0.12,IF(AND(OR(I272="Exit ramp",I272="Entrance ramp"),'Used data'!K272&lt;3.5),1+(3.5-'Used data'!K272)*0.16,1)))</f>
        <v>1</v>
      </c>
      <c r="L272" s="11">
        <f>IF('Used data'!L272="Irrelevant",1,IF(AND('Used data'!L272="Yes",'Used data'!J272=2),0.6*'Used data'!M272+(1-'Used data'!M272),IF(AND('Used data'!L272="Yes",'Used data'!J272=3),0.7*'Used data'!M272+(1-'Used data'!M272),IF(AND('Used data'!L272="Yes",'Used data'!J272=4),0.76*'Used data'!M272+(1-'Used data'!M272),IF(AND('Used data'!L272="Yes",'Used data'!J272&gt;4.99999999),0.8*'Used data'!M272+(1-'Used data'!M272),1)))))</f>
        <v>1</v>
      </c>
      <c r="M272" s="11">
        <f>IF('Used data'!L272="Irrelevant",1,IF(AND('Used data'!L272="Yes",'Used data'!J272=2),0.8*'Used data'!M272+(1-'Used data'!M272),IF(AND('Used data'!L272="Yes",'Used data'!J272=3),0.85*'Used data'!M272+(1-'Used data'!M272),IF(AND('Used data'!L272="Yes",'Used data'!J272=4),0.88*'Used data'!M272+(1-'Used data'!M272),IF(AND('Used data'!L272="Yes",'Used data'!J272&gt;4.99999999),0.9*'Used data'!M272+(1-'Used data'!M272),1)))))</f>
        <v>1</v>
      </c>
      <c r="N272" s="11">
        <f>IF('Used data'!N272="Irrelevant",1,IF(AND(OR(I272="Motorway link",I272="Exit diverge",I272="Entrance merge"),'Used data'!N272&lt;3),1+(3-'Used data'!N272)*0.09333333,1))</f>
        <v>1</v>
      </c>
      <c r="O272" s="11">
        <f>IF('Used data'!N272="Irrelevant",1,IF(AND(OR(I272="Motorway link",I272="Exit diverge",I272="Entrance merge"),'Used data'!N272&lt;3),1+(3-'Used data'!N272)*0.19666667,1))</f>
        <v>1</v>
      </c>
      <c r="P272" s="11">
        <f>IF('Used data'!O272="Irrelevant",1,IF(AND(OR(I272="Motorway link",I272="Exit diverge",I272="Entrance merge"),'Used data'!O272&lt;3.00000001),1+(0.5-'Used data'!O272)*0.04,IF(AND(OR(I272="Exit ramp",I272="Entrance ramp"),'Used data'!O272&lt;3.00000001),1+(0.5-'Used data'!O272)*0.08,IF(OR(I272="Motorway link",I272="Exit diverge",I272="Entrance merge"),0.9,0.8))))</f>
        <v>1</v>
      </c>
      <c r="Q272" s="11">
        <f>IF('Used data'!P272="Irrelevant",1,IF(AND(OR(I272="Motorway link",I272="Exit diverge",I272="Entrance merge"),'Used data'!P272&lt;11.00000001),1+(5-'Used data'!P272)*0.01,0.94))</f>
        <v>1</v>
      </c>
      <c r="R272" s="11">
        <f>IF(OR('Used data'!Q272="Irrelevant",'Used data'!R272="Irrelevant",'Used data'!Q272="Straight"),1,IF(AND(OR(I272="Motorway link",I272="Exit diverge",I272="Entrance merge"),'Used data'!Q272&lt;4000),(EXP(0.1096*1746.5/'Used data'!Q272)/EXP(0.1096*1746.5/4000))*('Used data'!R272/1000)/G272+(G272-'Used data'!R272/1000)/G272,1))</f>
        <v>1</v>
      </c>
      <c r="S272" s="11">
        <f>IF(OR('Used data'!S272="Irrelevant",'Used data'!T272="Irrelevant",'Used data'!S272="Straight"),1,IF(AND(OR(I272="Motorway link",I272="Exit diverge",I272="Entrance merge"),'Used data'!S272&lt;4000),(EXP(0.1096*1746.5/'Used data'!S272)/EXP(0.1096*1746.5/4000))*('Used data'!T272/1000)/G272+(G272-'Used data'!T272/1000)/G272,1))</f>
        <v>1</v>
      </c>
      <c r="T272" s="11">
        <f>IF('Used data'!U272="Irrelevant",1,IF(AND(OR(I272="Motorway link",I272="Exit diverge",I272="Entrance merge",I272="Exit ramp",I272="Entrance ramp"),'Used data'!U272="Yes"),0.95,1))</f>
        <v>1</v>
      </c>
      <c r="U272" s="11">
        <f>IF('Used data'!U272="Irrelevant",1,IF(AND(OR(I272="Motorway link",I272="Exit diverge",I272="Entrance merge",I272="Exit ramp",I272="Entrance ramp"),'Used data'!U272="Yes"),0.96,1))</f>
        <v>1</v>
      </c>
      <c r="V272" s="11">
        <f>IF('Used data'!U272="Irrelevant",1,IF(AND(OR(I272="Motorway link",I272="Exit diverge",I272="Entrance merge",I272="Exit ramp",I272="Entrance ramp"),'Used data'!U272="Yes"),0.79,1))</f>
        <v>1</v>
      </c>
      <c r="W272" s="11">
        <f>IF('Used data'!U272="Irrelevant",1,IF(AND(OR(I272="Motorway link",I272="Exit diverge",I272="Entrance merge",I272="Exit ramp",I272="Entrance ramp"),'Used data'!U272="Yes"),0.94,1))</f>
        <v>1</v>
      </c>
      <c r="X272" s="11">
        <f>IF('Used data'!U272="Irrelevant",1,IF(AND(OR(I272="Motorway link",I272="Exit diverge",I272="Entrance merge",I272="Exit ramp",I272="Entrance ramp"),'Used data'!U272="Yes"),0.97,1))</f>
        <v>1</v>
      </c>
      <c r="Y272" s="11">
        <f>IF(AND(I272="Exit ramp",'Used data'!V272="2-curved diamond ramp"),1.32,IF(AND(I272="Exit ramp",'Used data'!V272="S-shaped ramp"),2.05,IF(AND(I272="Exit ramp",'Used data'!V272="U-shaped ramp"),4.11,IF(AND(I272="Exit ramp",'Used data'!V272="Flyover hook ramp"),5.15,IF(AND(I272="Exit ramp",'Used data'!V272="Directional ramp"),1.07,IF(AND(I272="Entrance ramp",'Used data'!V272="2-curved diamond ramp"),0.93,IF(AND(I272="Entrance ramp",'Used data'!V272="S-shaped ramp"),2.48,IF(AND(I272="Entrance ramp",'Used data'!V272="U-shaped ramp"),4.15,IF(AND(I272="Entrance ramp",'Used data'!V272="Flyover hook ramp"),5.26,IF(AND(I272="Entrance ramp",'Used data'!V272="Directional ramp"),1.42,1))))))))))</f>
        <v>1</v>
      </c>
      <c r="Z272" s="11">
        <f>IF(OR('Used data'!W272="Straight",'Used data'!W272="Irrelevant",'Used data'!X272="Irrelevant",'Used data'!Y272="Irrelevant"),1,1+1.545*1000/32.2*((('Used data'!Y272*3268/3600)/('Used data'!W272/0.306))^2)*('Used data'!X272/1000)/G272)</f>
        <v>1</v>
      </c>
      <c r="AA272" s="11">
        <f>IF(OR('Used data'!W272="Straight",'Used data'!W272="Irrelevant",'Used data'!X272="Irrelevant",'Used data'!Y272="Irrelevant"),1,1+1.961*1000/32.2*((('Used data'!Y272*3268/3600)/('Used data'!W272/0.306))^2)*('Used data'!X272/1000)/G272)</f>
        <v>1</v>
      </c>
      <c r="AB272" s="11">
        <f>IF(OR('Used data'!Z272="Straight",'Used data'!Z272="Irrelevant",'Used data'!AA272="Irrelevant",'Used data'!AB272="Irrelevant"),1,1+1.545*1000/32.2*((('Used data'!AB272*3268/3600)/('Used data'!Z272/0.306))^2)*('Used data'!AA272/1000)/G272)</f>
        <v>1</v>
      </c>
      <c r="AC272" s="11">
        <f>IF(OR('Used data'!Z272="Straight",'Used data'!Z272="Irrelevant",'Used data'!AA272="Irrelevant",'Used data'!AB272="Irrelevant"),1,1+1.961*1000/32.2*((('Used data'!AB272*3268/3600)/('Used data'!Z272/0.306))^2)*('Used data'!AA272/1000)/G272)</f>
        <v>1</v>
      </c>
      <c r="AD272" s="11">
        <f>IF(OR('Used data'!AC272="Irrelevant",'Used data'!AC272="No"),1,IF(AND('Used data'!AC272="Yes",OR('Used data'!Q272&lt;301,'Used data'!S272&lt;301)),1-(0.5*('Used data'!R272+'Used data'!T272)/('Used data'!G272*1000)),IF(AND('Used data'!AC272="Yes",OR('Used data'!Q272&lt;601,'Used data'!S272&lt;601)),1-(0.25*('Used data'!R272+'Used data'!T272)/('Used data'!G272*1000)),1)))</f>
        <v>1</v>
      </c>
      <c r="AE272" s="11">
        <f>IF(OR('Used data'!AC272="Irrelevant",'Used data'!AC272="No"),1,IF(AND('Used data'!AC272="Yes",OR('Used data'!Q272&lt;301,'Used data'!S272&lt;301)),1-(0.4*('Used data'!R272+'Used data'!T272)/('Used data'!G272*1000)),IF(AND('Used data'!AC272="Yes",OR('Used data'!Q272&lt;601,'Used data'!S272&lt;601)),1-(0.2*('Used data'!R272+'Used data'!T272)/('Used data'!G272*1000)),1)))</f>
        <v>1</v>
      </c>
      <c r="AF272" s="11">
        <f>IF('Used data'!AD272="110 kph",0.79,1)</f>
        <v>1</v>
      </c>
      <c r="AG272" s="11">
        <f>IF('Used data'!AD272="110 kph",0.94,1)</f>
        <v>1</v>
      </c>
      <c r="AH272" s="11">
        <f>IF('Used data'!AD272="110 kph",0.66,1)</f>
        <v>1</v>
      </c>
      <c r="AI272" s="11">
        <f>IF('Used data'!AD272="110 kph",0.82,1)</f>
        <v>1</v>
      </c>
      <c r="AJ272" s="11">
        <f>IF(AND('Used data'!AE272="Yes",I272="Entrance merge"),0.65*'Used data'!AF272+1-'Used data'!AF272,1)</f>
        <v>1</v>
      </c>
      <c r="AK272" s="12" t="str">
        <f t="shared" si="28"/>
        <v/>
      </c>
      <c r="AL272" s="12" t="str">
        <f t="shared" si="29"/>
        <v/>
      </c>
      <c r="AM272" s="12" t="str">
        <f t="shared" si="30"/>
        <v/>
      </c>
      <c r="AN272" s="12" t="str">
        <f t="shared" si="31"/>
        <v/>
      </c>
      <c r="AO272" s="12" t="str">
        <f t="shared" si="32"/>
        <v/>
      </c>
      <c r="AP272" s="12" t="str">
        <f t="shared" si="33"/>
        <v/>
      </c>
      <c r="AQ272" s="4" t="str">
        <f t="shared" si="34"/>
        <v/>
      </c>
    </row>
    <row r="273" spans="1:43" x14ac:dyDescent="0.3">
      <c r="A273" s="4" t="str">
        <f>IF('Input data'!A288="","",'Input data'!A288)</f>
        <v/>
      </c>
      <c r="B273" s="4" t="str">
        <f>IF('Input data'!B288="","",'Input data'!B288)</f>
        <v/>
      </c>
      <c r="C273" s="4" t="str">
        <f>IF('Input data'!C288="","",'Input data'!C288)</f>
        <v/>
      </c>
      <c r="D273" s="4" t="str">
        <f>IF('Input data'!D288="","",'Input data'!D288)</f>
        <v/>
      </c>
      <c r="E273" s="4" t="str">
        <f>IF('Input data'!E288="","",'Input data'!E288)</f>
        <v/>
      </c>
      <c r="F273" s="4" t="str">
        <f>IF('Input data'!F288="","",'Input data'!F288)</f>
        <v/>
      </c>
      <c r="G273" s="4">
        <f>IF('Input data'!G288="","",'Input data'!G288)</f>
        <v>0</v>
      </c>
      <c r="H273" s="4" t="str">
        <f>IF('Input data'!H288&gt;0.5,'Input data'!H288,"")</f>
        <v/>
      </c>
      <c r="I273" s="4" t="str">
        <f>IF('Input data'!I288="","",'Input data'!I288)</f>
        <v/>
      </c>
      <c r="J273" s="11">
        <f>IF('Used data'!J273="Irrelevant",1,IF('Used data'!J273&gt;3,1.2,1))</f>
        <v>1</v>
      </c>
      <c r="K273" s="11">
        <f>IF('Used data'!K273="Irrelevant",1,IF(AND(OR(I273="Motorway link",I273="Exit diverge",I273="Entrance merge"),'Used data'!K273&lt;3.5),1+(3.5-'Used data'!K273)*0.12,IF(AND(OR(I273="Exit ramp",I273="Entrance ramp"),'Used data'!K273&lt;3.5),1+(3.5-'Used data'!K273)*0.16,1)))</f>
        <v>1</v>
      </c>
      <c r="L273" s="11">
        <f>IF('Used data'!L273="Irrelevant",1,IF(AND('Used data'!L273="Yes",'Used data'!J273=2),0.6*'Used data'!M273+(1-'Used data'!M273),IF(AND('Used data'!L273="Yes",'Used data'!J273=3),0.7*'Used data'!M273+(1-'Used data'!M273),IF(AND('Used data'!L273="Yes",'Used data'!J273=4),0.76*'Used data'!M273+(1-'Used data'!M273),IF(AND('Used data'!L273="Yes",'Used data'!J273&gt;4.99999999),0.8*'Used data'!M273+(1-'Used data'!M273),1)))))</f>
        <v>1</v>
      </c>
      <c r="M273" s="11">
        <f>IF('Used data'!L273="Irrelevant",1,IF(AND('Used data'!L273="Yes",'Used data'!J273=2),0.8*'Used data'!M273+(1-'Used data'!M273),IF(AND('Used data'!L273="Yes",'Used data'!J273=3),0.85*'Used data'!M273+(1-'Used data'!M273),IF(AND('Used data'!L273="Yes",'Used data'!J273=4),0.88*'Used data'!M273+(1-'Used data'!M273),IF(AND('Used data'!L273="Yes",'Used data'!J273&gt;4.99999999),0.9*'Used data'!M273+(1-'Used data'!M273),1)))))</f>
        <v>1</v>
      </c>
      <c r="N273" s="11">
        <f>IF('Used data'!N273="Irrelevant",1,IF(AND(OR(I273="Motorway link",I273="Exit diverge",I273="Entrance merge"),'Used data'!N273&lt;3),1+(3-'Used data'!N273)*0.09333333,1))</f>
        <v>1</v>
      </c>
      <c r="O273" s="11">
        <f>IF('Used data'!N273="Irrelevant",1,IF(AND(OR(I273="Motorway link",I273="Exit diverge",I273="Entrance merge"),'Used data'!N273&lt;3),1+(3-'Used data'!N273)*0.19666667,1))</f>
        <v>1</v>
      </c>
      <c r="P273" s="11">
        <f>IF('Used data'!O273="Irrelevant",1,IF(AND(OR(I273="Motorway link",I273="Exit diverge",I273="Entrance merge"),'Used data'!O273&lt;3.00000001),1+(0.5-'Used data'!O273)*0.04,IF(AND(OR(I273="Exit ramp",I273="Entrance ramp"),'Used data'!O273&lt;3.00000001),1+(0.5-'Used data'!O273)*0.08,IF(OR(I273="Motorway link",I273="Exit diverge",I273="Entrance merge"),0.9,0.8))))</f>
        <v>1</v>
      </c>
      <c r="Q273" s="11">
        <f>IF('Used data'!P273="Irrelevant",1,IF(AND(OR(I273="Motorway link",I273="Exit diverge",I273="Entrance merge"),'Used data'!P273&lt;11.00000001),1+(5-'Used data'!P273)*0.01,0.94))</f>
        <v>1</v>
      </c>
      <c r="R273" s="11">
        <f>IF(OR('Used data'!Q273="Irrelevant",'Used data'!R273="Irrelevant",'Used data'!Q273="Straight"),1,IF(AND(OR(I273="Motorway link",I273="Exit diverge",I273="Entrance merge"),'Used data'!Q273&lt;4000),(EXP(0.1096*1746.5/'Used data'!Q273)/EXP(0.1096*1746.5/4000))*('Used data'!R273/1000)/G273+(G273-'Used data'!R273/1000)/G273,1))</f>
        <v>1</v>
      </c>
      <c r="S273" s="11">
        <f>IF(OR('Used data'!S273="Irrelevant",'Used data'!T273="Irrelevant",'Used data'!S273="Straight"),1,IF(AND(OR(I273="Motorway link",I273="Exit diverge",I273="Entrance merge"),'Used data'!S273&lt;4000),(EXP(0.1096*1746.5/'Used data'!S273)/EXP(0.1096*1746.5/4000))*('Used data'!T273/1000)/G273+(G273-'Used data'!T273/1000)/G273,1))</f>
        <v>1</v>
      </c>
      <c r="T273" s="11">
        <f>IF('Used data'!U273="Irrelevant",1,IF(AND(OR(I273="Motorway link",I273="Exit diverge",I273="Entrance merge",I273="Exit ramp",I273="Entrance ramp"),'Used data'!U273="Yes"),0.95,1))</f>
        <v>1</v>
      </c>
      <c r="U273" s="11">
        <f>IF('Used data'!U273="Irrelevant",1,IF(AND(OR(I273="Motorway link",I273="Exit diverge",I273="Entrance merge",I273="Exit ramp",I273="Entrance ramp"),'Used data'!U273="Yes"),0.96,1))</f>
        <v>1</v>
      </c>
      <c r="V273" s="11">
        <f>IF('Used data'!U273="Irrelevant",1,IF(AND(OR(I273="Motorway link",I273="Exit diverge",I273="Entrance merge",I273="Exit ramp",I273="Entrance ramp"),'Used data'!U273="Yes"),0.79,1))</f>
        <v>1</v>
      </c>
      <c r="W273" s="11">
        <f>IF('Used data'!U273="Irrelevant",1,IF(AND(OR(I273="Motorway link",I273="Exit diverge",I273="Entrance merge",I273="Exit ramp",I273="Entrance ramp"),'Used data'!U273="Yes"),0.94,1))</f>
        <v>1</v>
      </c>
      <c r="X273" s="11">
        <f>IF('Used data'!U273="Irrelevant",1,IF(AND(OR(I273="Motorway link",I273="Exit diverge",I273="Entrance merge",I273="Exit ramp",I273="Entrance ramp"),'Used data'!U273="Yes"),0.97,1))</f>
        <v>1</v>
      </c>
      <c r="Y273" s="11">
        <f>IF(AND(I273="Exit ramp",'Used data'!V273="2-curved diamond ramp"),1.32,IF(AND(I273="Exit ramp",'Used data'!V273="S-shaped ramp"),2.05,IF(AND(I273="Exit ramp",'Used data'!V273="U-shaped ramp"),4.11,IF(AND(I273="Exit ramp",'Used data'!V273="Flyover hook ramp"),5.15,IF(AND(I273="Exit ramp",'Used data'!V273="Directional ramp"),1.07,IF(AND(I273="Entrance ramp",'Used data'!V273="2-curved diamond ramp"),0.93,IF(AND(I273="Entrance ramp",'Used data'!V273="S-shaped ramp"),2.48,IF(AND(I273="Entrance ramp",'Used data'!V273="U-shaped ramp"),4.15,IF(AND(I273="Entrance ramp",'Used data'!V273="Flyover hook ramp"),5.26,IF(AND(I273="Entrance ramp",'Used data'!V273="Directional ramp"),1.42,1))))))))))</f>
        <v>1</v>
      </c>
      <c r="Z273" s="11">
        <f>IF(OR('Used data'!W273="Straight",'Used data'!W273="Irrelevant",'Used data'!X273="Irrelevant",'Used data'!Y273="Irrelevant"),1,1+1.545*1000/32.2*((('Used data'!Y273*3268/3600)/('Used data'!W273/0.306))^2)*('Used data'!X273/1000)/G273)</f>
        <v>1</v>
      </c>
      <c r="AA273" s="11">
        <f>IF(OR('Used data'!W273="Straight",'Used data'!W273="Irrelevant",'Used data'!X273="Irrelevant",'Used data'!Y273="Irrelevant"),1,1+1.961*1000/32.2*((('Used data'!Y273*3268/3600)/('Used data'!W273/0.306))^2)*('Used data'!X273/1000)/G273)</f>
        <v>1</v>
      </c>
      <c r="AB273" s="11">
        <f>IF(OR('Used data'!Z273="Straight",'Used data'!Z273="Irrelevant",'Used data'!AA273="Irrelevant",'Used data'!AB273="Irrelevant"),1,1+1.545*1000/32.2*((('Used data'!AB273*3268/3600)/('Used data'!Z273/0.306))^2)*('Used data'!AA273/1000)/G273)</f>
        <v>1</v>
      </c>
      <c r="AC273" s="11">
        <f>IF(OR('Used data'!Z273="Straight",'Used data'!Z273="Irrelevant",'Used data'!AA273="Irrelevant",'Used data'!AB273="Irrelevant"),1,1+1.961*1000/32.2*((('Used data'!AB273*3268/3600)/('Used data'!Z273/0.306))^2)*('Used data'!AA273/1000)/G273)</f>
        <v>1</v>
      </c>
      <c r="AD273" s="11">
        <f>IF(OR('Used data'!AC273="Irrelevant",'Used data'!AC273="No"),1,IF(AND('Used data'!AC273="Yes",OR('Used data'!Q273&lt;301,'Used data'!S273&lt;301)),1-(0.5*('Used data'!R273+'Used data'!T273)/('Used data'!G273*1000)),IF(AND('Used data'!AC273="Yes",OR('Used data'!Q273&lt;601,'Used data'!S273&lt;601)),1-(0.25*('Used data'!R273+'Used data'!T273)/('Used data'!G273*1000)),1)))</f>
        <v>1</v>
      </c>
      <c r="AE273" s="11">
        <f>IF(OR('Used data'!AC273="Irrelevant",'Used data'!AC273="No"),1,IF(AND('Used data'!AC273="Yes",OR('Used data'!Q273&lt;301,'Used data'!S273&lt;301)),1-(0.4*('Used data'!R273+'Used data'!T273)/('Used data'!G273*1000)),IF(AND('Used data'!AC273="Yes",OR('Used data'!Q273&lt;601,'Used data'!S273&lt;601)),1-(0.2*('Used data'!R273+'Used data'!T273)/('Used data'!G273*1000)),1)))</f>
        <v>1</v>
      </c>
      <c r="AF273" s="11">
        <f>IF('Used data'!AD273="110 kph",0.79,1)</f>
        <v>1</v>
      </c>
      <c r="AG273" s="11">
        <f>IF('Used data'!AD273="110 kph",0.94,1)</f>
        <v>1</v>
      </c>
      <c r="AH273" s="11">
        <f>IF('Used data'!AD273="110 kph",0.66,1)</f>
        <v>1</v>
      </c>
      <c r="AI273" s="11">
        <f>IF('Used data'!AD273="110 kph",0.82,1)</f>
        <v>1</v>
      </c>
      <c r="AJ273" s="11">
        <f>IF(AND('Used data'!AE273="Yes",I273="Entrance merge"),0.65*'Used data'!AF273+1-'Used data'!AF273,1)</f>
        <v>1</v>
      </c>
      <c r="AK273" s="12" t="str">
        <f t="shared" si="28"/>
        <v/>
      </c>
      <c r="AL273" s="12" t="str">
        <f t="shared" si="29"/>
        <v/>
      </c>
      <c r="AM273" s="12" t="str">
        <f t="shared" si="30"/>
        <v/>
      </c>
      <c r="AN273" s="12" t="str">
        <f t="shared" si="31"/>
        <v/>
      </c>
      <c r="AO273" s="12" t="str">
        <f t="shared" si="32"/>
        <v/>
      </c>
      <c r="AP273" s="12" t="str">
        <f t="shared" si="33"/>
        <v/>
      </c>
      <c r="AQ273" s="4" t="str">
        <f t="shared" si="34"/>
        <v/>
      </c>
    </row>
    <row r="274" spans="1:43" x14ac:dyDescent="0.3">
      <c r="A274" s="4" t="str">
        <f>IF('Input data'!A289="","",'Input data'!A289)</f>
        <v/>
      </c>
      <c r="B274" s="4" t="str">
        <f>IF('Input data'!B289="","",'Input data'!B289)</f>
        <v/>
      </c>
      <c r="C274" s="4" t="str">
        <f>IF('Input data'!C289="","",'Input data'!C289)</f>
        <v/>
      </c>
      <c r="D274" s="4" t="str">
        <f>IF('Input data'!D289="","",'Input data'!D289)</f>
        <v/>
      </c>
      <c r="E274" s="4" t="str">
        <f>IF('Input data'!E289="","",'Input data'!E289)</f>
        <v/>
      </c>
      <c r="F274" s="4" t="str">
        <f>IF('Input data'!F289="","",'Input data'!F289)</f>
        <v/>
      </c>
      <c r="G274" s="4">
        <f>IF('Input data'!G289="","",'Input data'!G289)</f>
        <v>0</v>
      </c>
      <c r="H274" s="4" t="str">
        <f>IF('Input data'!H289&gt;0.5,'Input data'!H289,"")</f>
        <v/>
      </c>
      <c r="I274" s="4" t="str">
        <f>IF('Input data'!I289="","",'Input data'!I289)</f>
        <v/>
      </c>
      <c r="J274" s="11">
        <f>IF('Used data'!J274="Irrelevant",1,IF('Used data'!J274&gt;3,1.2,1))</f>
        <v>1</v>
      </c>
      <c r="K274" s="11">
        <f>IF('Used data'!K274="Irrelevant",1,IF(AND(OR(I274="Motorway link",I274="Exit diverge",I274="Entrance merge"),'Used data'!K274&lt;3.5),1+(3.5-'Used data'!K274)*0.12,IF(AND(OR(I274="Exit ramp",I274="Entrance ramp"),'Used data'!K274&lt;3.5),1+(3.5-'Used data'!K274)*0.16,1)))</f>
        <v>1</v>
      </c>
      <c r="L274" s="11">
        <f>IF('Used data'!L274="Irrelevant",1,IF(AND('Used data'!L274="Yes",'Used data'!J274=2),0.6*'Used data'!M274+(1-'Used data'!M274),IF(AND('Used data'!L274="Yes",'Used data'!J274=3),0.7*'Used data'!M274+(1-'Used data'!M274),IF(AND('Used data'!L274="Yes",'Used data'!J274=4),0.76*'Used data'!M274+(1-'Used data'!M274),IF(AND('Used data'!L274="Yes",'Used data'!J274&gt;4.99999999),0.8*'Used data'!M274+(1-'Used data'!M274),1)))))</f>
        <v>1</v>
      </c>
      <c r="M274" s="11">
        <f>IF('Used data'!L274="Irrelevant",1,IF(AND('Used data'!L274="Yes",'Used data'!J274=2),0.8*'Used data'!M274+(1-'Used data'!M274),IF(AND('Used data'!L274="Yes",'Used data'!J274=3),0.85*'Used data'!M274+(1-'Used data'!M274),IF(AND('Used data'!L274="Yes",'Used data'!J274=4),0.88*'Used data'!M274+(1-'Used data'!M274),IF(AND('Used data'!L274="Yes",'Used data'!J274&gt;4.99999999),0.9*'Used data'!M274+(1-'Used data'!M274),1)))))</f>
        <v>1</v>
      </c>
      <c r="N274" s="11">
        <f>IF('Used data'!N274="Irrelevant",1,IF(AND(OR(I274="Motorway link",I274="Exit diverge",I274="Entrance merge"),'Used data'!N274&lt;3),1+(3-'Used data'!N274)*0.09333333,1))</f>
        <v>1</v>
      </c>
      <c r="O274" s="11">
        <f>IF('Used data'!N274="Irrelevant",1,IF(AND(OR(I274="Motorway link",I274="Exit diverge",I274="Entrance merge"),'Used data'!N274&lt;3),1+(3-'Used data'!N274)*0.19666667,1))</f>
        <v>1</v>
      </c>
      <c r="P274" s="11">
        <f>IF('Used data'!O274="Irrelevant",1,IF(AND(OR(I274="Motorway link",I274="Exit diverge",I274="Entrance merge"),'Used data'!O274&lt;3.00000001),1+(0.5-'Used data'!O274)*0.04,IF(AND(OR(I274="Exit ramp",I274="Entrance ramp"),'Used data'!O274&lt;3.00000001),1+(0.5-'Used data'!O274)*0.08,IF(OR(I274="Motorway link",I274="Exit diverge",I274="Entrance merge"),0.9,0.8))))</f>
        <v>1</v>
      </c>
      <c r="Q274" s="11">
        <f>IF('Used data'!P274="Irrelevant",1,IF(AND(OR(I274="Motorway link",I274="Exit diverge",I274="Entrance merge"),'Used data'!P274&lt;11.00000001),1+(5-'Used data'!P274)*0.01,0.94))</f>
        <v>1</v>
      </c>
      <c r="R274" s="11">
        <f>IF(OR('Used data'!Q274="Irrelevant",'Used data'!R274="Irrelevant",'Used data'!Q274="Straight"),1,IF(AND(OR(I274="Motorway link",I274="Exit diverge",I274="Entrance merge"),'Used data'!Q274&lt;4000),(EXP(0.1096*1746.5/'Used data'!Q274)/EXP(0.1096*1746.5/4000))*('Used data'!R274/1000)/G274+(G274-'Used data'!R274/1000)/G274,1))</f>
        <v>1</v>
      </c>
      <c r="S274" s="11">
        <f>IF(OR('Used data'!S274="Irrelevant",'Used data'!T274="Irrelevant",'Used data'!S274="Straight"),1,IF(AND(OR(I274="Motorway link",I274="Exit diverge",I274="Entrance merge"),'Used data'!S274&lt;4000),(EXP(0.1096*1746.5/'Used data'!S274)/EXP(0.1096*1746.5/4000))*('Used data'!T274/1000)/G274+(G274-'Used data'!T274/1000)/G274,1))</f>
        <v>1</v>
      </c>
      <c r="T274" s="11">
        <f>IF('Used data'!U274="Irrelevant",1,IF(AND(OR(I274="Motorway link",I274="Exit diverge",I274="Entrance merge",I274="Exit ramp",I274="Entrance ramp"),'Used data'!U274="Yes"),0.95,1))</f>
        <v>1</v>
      </c>
      <c r="U274" s="11">
        <f>IF('Used data'!U274="Irrelevant",1,IF(AND(OR(I274="Motorway link",I274="Exit diverge",I274="Entrance merge",I274="Exit ramp",I274="Entrance ramp"),'Used data'!U274="Yes"),0.96,1))</f>
        <v>1</v>
      </c>
      <c r="V274" s="11">
        <f>IF('Used data'!U274="Irrelevant",1,IF(AND(OR(I274="Motorway link",I274="Exit diverge",I274="Entrance merge",I274="Exit ramp",I274="Entrance ramp"),'Used data'!U274="Yes"),0.79,1))</f>
        <v>1</v>
      </c>
      <c r="W274" s="11">
        <f>IF('Used data'!U274="Irrelevant",1,IF(AND(OR(I274="Motorway link",I274="Exit diverge",I274="Entrance merge",I274="Exit ramp",I274="Entrance ramp"),'Used data'!U274="Yes"),0.94,1))</f>
        <v>1</v>
      </c>
      <c r="X274" s="11">
        <f>IF('Used data'!U274="Irrelevant",1,IF(AND(OR(I274="Motorway link",I274="Exit diverge",I274="Entrance merge",I274="Exit ramp",I274="Entrance ramp"),'Used data'!U274="Yes"),0.97,1))</f>
        <v>1</v>
      </c>
      <c r="Y274" s="11">
        <f>IF(AND(I274="Exit ramp",'Used data'!V274="2-curved diamond ramp"),1.32,IF(AND(I274="Exit ramp",'Used data'!V274="S-shaped ramp"),2.05,IF(AND(I274="Exit ramp",'Used data'!V274="U-shaped ramp"),4.11,IF(AND(I274="Exit ramp",'Used data'!V274="Flyover hook ramp"),5.15,IF(AND(I274="Exit ramp",'Used data'!V274="Directional ramp"),1.07,IF(AND(I274="Entrance ramp",'Used data'!V274="2-curved diamond ramp"),0.93,IF(AND(I274="Entrance ramp",'Used data'!V274="S-shaped ramp"),2.48,IF(AND(I274="Entrance ramp",'Used data'!V274="U-shaped ramp"),4.15,IF(AND(I274="Entrance ramp",'Used data'!V274="Flyover hook ramp"),5.26,IF(AND(I274="Entrance ramp",'Used data'!V274="Directional ramp"),1.42,1))))))))))</f>
        <v>1</v>
      </c>
      <c r="Z274" s="11">
        <f>IF(OR('Used data'!W274="Straight",'Used data'!W274="Irrelevant",'Used data'!X274="Irrelevant",'Used data'!Y274="Irrelevant"),1,1+1.545*1000/32.2*((('Used data'!Y274*3268/3600)/('Used data'!W274/0.306))^2)*('Used data'!X274/1000)/G274)</f>
        <v>1</v>
      </c>
      <c r="AA274" s="11">
        <f>IF(OR('Used data'!W274="Straight",'Used data'!W274="Irrelevant",'Used data'!X274="Irrelevant",'Used data'!Y274="Irrelevant"),1,1+1.961*1000/32.2*((('Used data'!Y274*3268/3600)/('Used data'!W274/0.306))^2)*('Used data'!X274/1000)/G274)</f>
        <v>1</v>
      </c>
      <c r="AB274" s="11">
        <f>IF(OR('Used data'!Z274="Straight",'Used data'!Z274="Irrelevant",'Used data'!AA274="Irrelevant",'Used data'!AB274="Irrelevant"),1,1+1.545*1000/32.2*((('Used data'!AB274*3268/3600)/('Used data'!Z274/0.306))^2)*('Used data'!AA274/1000)/G274)</f>
        <v>1</v>
      </c>
      <c r="AC274" s="11">
        <f>IF(OR('Used data'!Z274="Straight",'Used data'!Z274="Irrelevant",'Used data'!AA274="Irrelevant",'Used data'!AB274="Irrelevant"),1,1+1.961*1000/32.2*((('Used data'!AB274*3268/3600)/('Used data'!Z274/0.306))^2)*('Used data'!AA274/1000)/G274)</f>
        <v>1</v>
      </c>
      <c r="AD274" s="11">
        <f>IF(OR('Used data'!AC274="Irrelevant",'Used data'!AC274="No"),1,IF(AND('Used data'!AC274="Yes",OR('Used data'!Q274&lt;301,'Used data'!S274&lt;301)),1-(0.5*('Used data'!R274+'Used data'!T274)/('Used data'!G274*1000)),IF(AND('Used data'!AC274="Yes",OR('Used data'!Q274&lt;601,'Used data'!S274&lt;601)),1-(0.25*('Used data'!R274+'Used data'!T274)/('Used data'!G274*1000)),1)))</f>
        <v>1</v>
      </c>
      <c r="AE274" s="11">
        <f>IF(OR('Used data'!AC274="Irrelevant",'Used data'!AC274="No"),1,IF(AND('Used data'!AC274="Yes",OR('Used data'!Q274&lt;301,'Used data'!S274&lt;301)),1-(0.4*('Used data'!R274+'Used data'!T274)/('Used data'!G274*1000)),IF(AND('Used data'!AC274="Yes",OR('Used data'!Q274&lt;601,'Used data'!S274&lt;601)),1-(0.2*('Used data'!R274+'Used data'!T274)/('Used data'!G274*1000)),1)))</f>
        <v>1</v>
      </c>
      <c r="AF274" s="11">
        <f>IF('Used data'!AD274="110 kph",0.79,1)</f>
        <v>1</v>
      </c>
      <c r="AG274" s="11">
        <f>IF('Used data'!AD274="110 kph",0.94,1)</f>
        <v>1</v>
      </c>
      <c r="AH274" s="11">
        <f>IF('Used data'!AD274="110 kph",0.66,1)</f>
        <v>1</v>
      </c>
      <c r="AI274" s="11">
        <f>IF('Used data'!AD274="110 kph",0.82,1)</f>
        <v>1</v>
      </c>
      <c r="AJ274" s="11">
        <f>IF(AND('Used data'!AE274="Yes",I274="Entrance merge"),0.65*'Used data'!AF274+1-'Used data'!AF274,1)</f>
        <v>1</v>
      </c>
      <c r="AK274" s="12" t="str">
        <f t="shared" si="28"/>
        <v/>
      </c>
      <c r="AL274" s="12" t="str">
        <f t="shared" si="29"/>
        <v/>
      </c>
      <c r="AM274" s="12" t="str">
        <f t="shared" si="30"/>
        <v/>
      </c>
      <c r="AN274" s="12" t="str">
        <f t="shared" si="31"/>
        <v/>
      </c>
      <c r="AO274" s="12" t="str">
        <f t="shared" si="32"/>
        <v/>
      </c>
      <c r="AP274" s="12" t="str">
        <f t="shared" si="33"/>
        <v/>
      </c>
      <c r="AQ274" s="4" t="str">
        <f t="shared" si="34"/>
        <v/>
      </c>
    </row>
    <row r="275" spans="1:43" x14ac:dyDescent="0.3">
      <c r="A275" s="4" t="str">
        <f>IF('Input data'!A290="","",'Input data'!A290)</f>
        <v/>
      </c>
      <c r="B275" s="4" t="str">
        <f>IF('Input data'!B290="","",'Input data'!B290)</f>
        <v/>
      </c>
      <c r="C275" s="4" t="str">
        <f>IF('Input data'!C290="","",'Input data'!C290)</f>
        <v/>
      </c>
      <c r="D275" s="4" t="str">
        <f>IF('Input data'!D290="","",'Input data'!D290)</f>
        <v/>
      </c>
      <c r="E275" s="4" t="str">
        <f>IF('Input data'!E290="","",'Input data'!E290)</f>
        <v/>
      </c>
      <c r="F275" s="4" t="str">
        <f>IF('Input data'!F290="","",'Input data'!F290)</f>
        <v/>
      </c>
      <c r="G275" s="4">
        <f>IF('Input data'!G290="","",'Input data'!G290)</f>
        <v>0</v>
      </c>
      <c r="H275" s="4" t="str">
        <f>IF('Input data'!H290&gt;0.5,'Input data'!H290,"")</f>
        <v/>
      </c>
      <c r="I275" s="4" t="str">
        <f>IF('Input data'!I290="","",'Input data'!I290)</f>
        <v/>
      </c>
      <c r="J275" s="11">
        <f>IF('Used data'!J275="Irrelevant",1,IF('Used data'!J275&gt;3,1.2,1))</f>
        <v>1</v>
      </c>
      <c r="K275" s="11">
        <f>IF('Used data'!K275="Irrelevant",1,IF(AND(OR(I275="Motorway link",I275="Exit diverge",I275="Entrance merge"),'Used data'!K275&lt;3.5),1+(3.5-'Used data'!K275)*0.12,IF(AND(OR(I275="Exit ramp",I275="Entrance ramp"),'Used data'!K275&lt;3.5),1+(3.5-'Used data'!K275)*0.16,1)))</f>
        <v>1</v>
      </c>
      <c r="L275" s="11">
        <f>IF('Used data'!L275="Irrelevant",1,IF(AND('Used data'!L275="Yes",'Used data'!J275=2),0.6*'Used data'!M275+(1-'Used data'!M275),IF(AND('Used data'!L275="Yes",'Used data'!J275=3),0.7*'Used data'!M275+(1-'Used data'!M275),IF(AND('Used data'!L275="Yes",'Used data'!J275=4),0.76*'Used data'!M275+(1-'Used data'!M275),IF(AND('Used data'!L275="Yes",'Used data'!J275&gt;4.99999999),0.8*'Used data'!M275+(1-'Used data'!M275),1)))))</f>
        <v>1</v>
      </c>
      <c r="M275" s="11">
        <f>IF('Used data'!L275="Irrelevant",1,IF(AND('Used data'!L275="Yes",'Used data'!J275=2),0.8*'Used data'!M275+(1-'Used data'!M275),IF(AND('Used data'!L275="Yes",'Used data'!J275=3),0.85*'Used data'!M275+(1-'Used data'!M275),IF(AND('Used data'!L275="Yes",'Used data'!J275=4),0.88*'Used data'!M275+(1-'Used data'!M275),IF(AND('Used data'!L275="Yes",'Used data'!J275&gt;4.99999999),0.9*'Used data'!M275+(1-'Used data'!M275),1)))))</f>
        <v>1</v>
      </c>
      <c r="N275" s="11">
        <f>IF('Used data'!N275="Irrelevant",1,IF(AND(OR(I275="Motorway link",I275="Exit diverge",I275="Entrance merge"),'Used data'!N275&lt;3),1+(3-'Used data'!N275)*0.09333333,1))</f>
        <v>1</v>
      </c>
      <c r="O275" s="11">
        <f>IF('Used data'!N275="Irrelevant",1,IF(AND(OR(I275="Motorway link",I275="Exit diverge",I275="Entrance merge"),'Used data'!N275&lt;3),1+(3-'Used data'!N275)*0.19666667,1))</f>
        <v>1</v>
      </c>
      <c r="P275" s="11">
        <f>IF('Used data'!O275="Irrelevant",1,IF(AND(OR(I275="Motorway link",I275="Exit diverge",I275="Entrance merge"),'Used data'!O275&lt;3.00000001),1+(0.5-'Used data'!O275)*0.04,IF(AND(OR(I275="Exit ramp",I275="Entrance ramp"),'Used data'!O275&lt;3.00000001),1+(0.5-'Used data'!O275)*0.08,IF(OR(I275="Motorway link",I275="Exit diverge",I275="Entrance merge"),0.9,0.8))))</f>
        <v>1</v>
      </c>
      <c r="Q275" s="11">
        <f>IF('Used data'!P275="Irrelevant",1,IF(AND(OR(I275="Motorway link",I275="Exit diverge",I275="Entrance merge"),'Used data'!P275&lt;11.00000001),1+(5-'Used data'!P275)*0.01,0.94))</f>
        <v>1</v>
      </c>
      <c r="R275" s="11">
        <f>IF(OR('Used data'!Q275="Irrelevant",'Used data'!R275="Irrelevant",'Used data'!Q275="Straight"),1,IF(AND(OR(I275="Motorway link",I275="Exit diverge",I275="Entrance merge"),'Used data'!Q275&lt;4000),(EXP(0.1096*1746.5/'Used data'!Q275)/EXP(0.1096*1746.5/4000))*('Used data'!R275/1000)/G275+(G275-'Used data'!R275/1000)/G275,1))</f>
        <v>1</v>
      </c>
      <c r="S275" s="11">
        <f>IF(OR('Used data'!S275="Irrelevant",'Used data'!T275="Irrelevant",'Used data'!S275="Straight"),1,IF(AND(OR(I275="Motorway link",I275="Exit diverge",I275="Entrance merge"),'Used data'!S275&lt;4000),(EXP(0.1096*1746.5/'Used data'!S275)/EXP(0.1096*1746.5/4000))*('Used data'!T275/1000)/G275+(G275-'Used data'!T275/1000)/G275,1))</f>
        <v>1</v>
      </c>
      <c r="T275" s="11">
        <f>IF('Used data'!U275="Irrelevant",1,IF(AND(OR(I275="Motorway link",I275="Exit diverge",I275="Entrance merge",I275="Exit ramp",I275="Entrance ramp"),'Used data'!U275="Yes"),0.95,1))</f>
        <v>1</v>
      </c>
      <c r="U275" s="11">
        <f>IF('Used data'!U275="Irrelevant",1,IF(AND(OR(I275="Motorway link",I275="Exit diverge",I275="Entrance merge",I275="Exit ramp",I275="Entrance ramp"),'Used data'!U275="Yes"),0.96,1))</f>
        <v>1</v>
      </c>
      <c r="V275" s="11">
        <f>IF('Used data'!U275="Irrelevant",1,IF(AND(OR(I275="Motorway link",I275="Exit diverge",I275="Entrance merge",I275="Exit ramp",I275="Entrance ramp"),'Used data'!U275="Yes"),0.79,1))</f>
        <v>1</v>
      </c>
      <c r="W275" s="11">
        <f>IF('Used data'!U275="Irrelevant",1,IF(AND(OR(I275="Motorway link",I275="Exit diverge",I275="Entrance merge",I275="Exit ramp",I275="Entrance ramp"),'Used data'!U275="Yes"),0.94,1))</f>
        <v>1</v>
      </c>
      <c r="X275" s="11">
        <f>IF('Used data'!U275="Irrelevant",1,IF(AND(OR(I275="Motorway link",I275="Exit diverge",I275="Entrance merge",I275="Exit ramp",I275="Entrance ramp"),'Used data'!U275="Yes"),0.97,1))</f>
        <v>1</v>
      </c>
      <c r="Y275" s="11">
        <f>IF(AND(I275="Exit ramp",'Used data'!V275="2-curved diamond ramp"),1.32,IF(AND(I275="Exit ramp",'Used data'!V275="S-shaped ramp"),2.05,IF(AND(I275="Exit ramp",'Used data'!V275="U-shaped ramp"),4.11,IF(AND(I275="Exit ramp",'Used data'!V275="Flyover hook ramp"),5.15,IF(AND(I275="Exit ramp",'Used data'!V275="Directional ramp"),1.07,IF(AND(I275="Entrance ramp",'Used data'!V275="2-curved diamond ramp"),0.93,IF(AND(I275="Entrance ramp",'Used data'!V275="S-shaped ramp"),2.48,IF(AND(I275="Entrance ramp",'Used data'!V275="U-shaped ramp"),4.15,IF(AND(I275="Entrance ramp",'Used data'!V275="Flyover hook ramp"),5.26,IF(AND(I275="Entrance ramp",'Used data'!V275="Directional ramp"),1.42,1))))))))))</f>
        <v>1</v>
      </c>
      <c r="Z275" s="11">
        <f>IF(OR('Used data'!W275="Straight",'Used data'!W275="Irrelevant",'Used data'!X275="Irrelevant",'Used data'!Y275="Irrelevant"),1,1+1.545*1000/32.2*((('Used data'!Y275*3268/3600)/('Used data'!W275/0.306))^2)*('Used data'!X275/1000)/G275)</f>
        <v>1</v>
      </c>
      <c r="AA275" s="11">
        <f>IF(OR('Used data'!W275="Straight",'Used data'!W275="Irrelevant",'Used data'!X275="Irrelevant",'Used data'!Y275="Irrelevant"),1,1+1.961*1000/32.2*((('Used data'!Y275*3268/3600)/('Used data'!W275/0.306))^2)*('Used data'!X275/1000)/G275)</f>
        <v>1</v>
      </c>
      <c r="AB275" s="11">
        <f>IF(OR('Used data'!Z275="Straight",'Used data'!Z275="Irrelevant",'Used data'!AA275="Irrelevant",'Used data'!AB275="Irrelevant"),1,1+1.545*1000/32.2*((('Used data'!AB275*3268/3600)/('Used data'!Z275/0.306))^2)*('Used data'!AA275/1000)/G275)</f>
        <v>1</v>
      </c>
      <c r="AC275" s="11">
        <f>IF(OR('Used data'!Z275="Straight",'Used data'!Z275="Irrelevant",'Used data'!AA275="Irrelevant",'Used data'!AB275="Irrelevant"),1,1+1.961*1000/32.2*((('Used data'!AB275*3268/3600)/('Used data'!Z275/0.306))^2)*('Used data'!AA275/1000)/G275)</f>
        <v>1</v>
      </c>
      <c r="AD275" s="11">
        <f>IF(OR('Used data'!AC275="Irrelevant",'Used data'!AC275="No"),1,IF(AND('Used data'!AC275="Yes",OR('Used data'!Q275&lt;301,'Used data'!S275&lt;301)),1-(0.5*('Used data'!R275+'Used data'!T275)/('Used data'!G275*1000)),IF(AND('Used data'!AC275="Yes",OR('Used data'!Q275&lt;601,'Used data'!S275&lt;601)),1-(0.25*('Used data'!R275+'Used data'!T275)/('Used data'!G275*1000)),1)))</f>
        <v>1</v>
      </c>
      <c r="AE275" s="11">
        <f>IF(OR('Used data'!AC275="Irrelevant",'Used data'!AC275="No"),1,IF(AND('Used data'!AC275="Yes",OR('Used data'!Q275&lt;301,'Used data'!S275&lt;301)),1-(0.4*('Used data'!R275+'Used data'!T275)/('Used data'!G275*1000)),IF(AND('Used data'!AC275="Yes",OR('Used data'!Q275&lt;601,'Used data'!S275&lt;601)),1-(0.2*('Used data'!R275+'Used data'!T275)/('Used data'!G275*1000)),1)))</f>
        <v>1</v>
      </c>
      <c r="AF275" s="11">
        <f>IF('Used data'!AD275="110 kph",0.79,1)</f>
        <v>1</v>
      </c>
      <c r="AG275" s="11">
        <f>IF('Used data'!AD275="110 kph",0.94,1)</f>
        <v>1</v>
      </c>
      <c r="AH275" s="11">
        <f>IF('Used data'!AD275="110 kph",0.66,1)</f>
        <v>1</v>
      </c>
      <c r="AI275" s="11">
        <f>IF('Used data'!AD275="110 kph",0.82,1)</f>
        <v>1</v>
      </c>
      <c r="AJ275" s="11">
        <f>IF(AND('Used data'!AE275="Yes",I275="Entrance merge"),0.65*'Used data'!AF275+1-'Used data'!AF275,1)</f>
        <v>1</v>
      </c>
      <c r="AK275" s="12" t="str">
        <f t="shared" si="28"/>
        <v/>
      </c>
      <c r="AL275" s="12" t="str">
        <f t="shared" si="29"/>
        <v/>
      </c>
      <c r="AM275" s="12" t="str">
        <f t="shared" si="30"/>
        <v/>
      </c>
      <c r="AN275" s="12" t="str">
        <f t="shared" si="31"/>
        <v/>
      </c>
      <c r="AO275" s="12" t="str">
        <f t="shared" si="32"/>
        <v/>
      </c>
      <c r="AP275" s="12" t="str">
        <f t="shared" si="33"/>
        <v/>
      </c>
      <c r="AQ275" s="4" t="str">
        <f t="shared" si="34"/>
        <v/>
      </c>
    </row>
    <row r="276" spans="1:43" x14ac:dyDescent="0.3">
      <c r="A276" s="4" t="str">
        <f>IF('Input data'!A291="","",'Input data'!A291)</f>
        <v/>
      </c>
      <c r="B276" s="4" t="str">
        <f>IF('Input data'!B291="","",'Input data'!B291)</f>
        <v/>
      </c>
      <c r="C276" s="4" t="str">
        <f>IF('Input data'!C291="","",'Input data'!C291)</f>
        <v/>
      </c>
      <c r="D276" s="4" t="str">
        <f>IF('Input data'!D291="","",'Input data'!D291)</f>
        <v/>
      </c>
      <c r="E276" s="4" t="str">
        <f>IF('Input data'!E291="","",'Input data'!E291)</f>
        <v/>
      </c>
      <c r="F276" s="4" t="str">
        <f>IF('Input data'!F291="","",'Input data'!F291)</f>
        <v/>
      </c>
      <c r="G276" s="4">
        <f>IF('Input data'!G291="","",'Input data'!G291)</f>
        <v>0</v>
      </c>
      <c r="H276" s="4" t="str">
        <f>IF('Input data'!H291&gt;0.5,'Input data'!H291,"")</f>
        <v/>
      </c>
      <c r="I276" s="4" t="str">
        <f>IF('Input data'!I291="","",'Input data'!I291)</f>
        <v/>
      </c>
      <c r="J276" s="11">
        <f>IF('Used data'!J276="Irrelevant",1,IF('Used data'!J276&gt;3,1.2,1))</f>
        <v>1</v>
      </c>
      <c r="K276" s="11">
        <f>IF('Used data'!K276="Irrelevant",1,IF(AND(OR(I276="Motorway link",I276="Exit diverge",I276="Entrance merge"),'Used data'!K276&lt;3.5),1+(3.5-'Used data'!K276)*0.12,IF(AND(OR(I276="Exit ramp",I276="Entrance ramp"),'Used data'!K276&lt;3.5),1+(3.5-'Used data'!K276)*0.16,1)))</f>
        <v>1</v>
      </c>
      <c r="L276" s="11">
        <f>IF('Used data'!L276="Irrelevant",1,IF(AND('Used data'!L276="Yes",'Used data'!J276=2),0.6*'Used data'!M276+(1-'Used data'!M276),IF(AND('Used data'!L276="Yes",'Used data'!J276=3),0.7*'Used data'!M276+(1-'Used data'!M276),IF(AND('Used data'!L276="Yes",'Used data'!J276=4),0.76*'Used data'!M276+(1-'Used data'!M276),IF(AND('Used data'!L276="Yes",'Used data'!J276&gt;4.99999999),0.8*'Used data'!M276+(1-'Used data'!M276),1)))))</f>
        <v>1</v>
      </c>
      <c r="M276" s="11">
        <f>IF('Used data'!L276="Irrelevant",1,IF(AND('Used data'!L276="Yes",'Used data'!J276=2),0.8*'Used data'!M276+(1-'Used data'!M276),IF(AND('Used data'!L276="Yes",'Used data'!J276=3),0.85*'Used data'!M276+(1-'Used data'!M276),IF(AND('Used data'!L276="Yes",'Used data'!J276=4),0.88*'Used data'!M276+(1-'Used data'!M276),IF(AND('Used data'!L276="Yes",'Used data'!J276&gt;4.99999999),0.9*'Used data'!M276+(1-'Used data'!M276),1)))))</f>
        <v>1</v>
      </c>
      <c r="N276" s="11">
        <f>IF('Used data'!N276="Irrelevant",1,IF(AND(OR(I276="Motorway link",I276="Exit diverge",I276="Entrance merge"),'Used data'!N276&lt;3),1+(3-'Used data'!N276)*0.09333333,1))</f>
        <v>1</v>
      </c>
      <c r="O276" s="11">
        <f>IF('Used data'!N276="Irrelevant",1,IF(AND(OR(I276="Motorway link",I276="Exit diverge",I276="Entrance merge"),'Used data'!N276&lt;3),1+(3-'Used data'!N276)*0.19666667,1))</f>
        <v>1</v>
      </c>
      <c r="P276" s="11">
        <f>IF('Used data'!O276="Irrelevant",1,IF(AND(OR(I276="Motorway link",I276="Exit diverge",I276="Entrance merge"),'Used data'!O276&lt;3.00000001),1+(0.5-'Used data'!O276)*0.04,IF(AND(OR(I276="Exit ramp",I276="Entrance ramp"),'Used data'!O276&lt;3.00000001),1+(0.5-'Used data'!O276)*0.08,IF(OR(I276="Motorway link",I276="Exit diverge",I276="Entrance merge"),0.9,0.8))))</f>
        <v>1</v>
      </c>
      <c r="Q276" s="11">
        <f>IF('Used data'!P276="Irrelevant",1,IF(AND(OR(I276="Motorway link",I276="Exit diverge",I276="Entrance merge"),'Used data'!P276&lt;11.00000001),1+(5-'Used data'!P276)*0.01,0.94))</f>
        <v>1</v>
      </c>
      <c r="R276" s="11">
        <f>IF(OR('Used data'!Q276="Irrelevant",'Used data'!R276="Irrelevant",'Used data'!Q276="Straight"),1,IF(AND(OR(I276="Motorway link",I276="Exit diverge",I276="Entrance merge"),'Used data'!Q276&lt;4000),(EXP(0.1096*1746.5/'Used data'!Q276)/EXP(0.1096*1746.5/4000))*('Used data'!R276/1000)/G276+(G276-'Used data'!R276/1000)/G276,1))</f>
        <v>1</v>
      </c>
      <c r="S276" s="11">
        <f>IF(OR('Used data'!S276="Irrelevant",'Used data'!T276="Irrelevant",'Used data'!S276="Straight"),1,IF(AND(OR(I276="Motorway link",I276="Exit diverge",I276="Entrance merge"),'Used data'!S276&lt;4000),(EXP(0.1096*1746.5/'Used data'!S276)/EXP(0.1096*1746.5/4000))*('Used data'!T276/1000)/G276+(G276-'Used data'!T276/1000)/G276,1))</f>
        <v>1</v>
      </c>
      <c r="T276" s="11">
        <f>IF('Used data'!U276="Irrelevant",1,IF(AND(OR(I276="Motorway link",I276="Exit diverge",I276="Entrance merge",I276="Exit ramp",I276="Entrance ramp"),'Used data'!U276="Yes"),0.95,1))</f>
        <v>1</v>
      </c>
      <c r="U276" s="11">
        <f>IF('Used data'!U276="Irrelevant",1,IF(AND(OR(I276="Motorway link",I276="Exit diverge",I276="Entrance merge",I276="Exit ramp",I276="Entrance ramp"),'Used data'!U276="Yes"),0.96,1))</f>
        <v>1</v>
      </c>
      <c r="V276" s="11">
        <f>IF('Used data'!U276="Irrelevant",1,IF(AND(OR(I276="Motorway link",I276="Exit diverge",I276="Entrance merge",I276="Exit ramp",I276="Entrance ramp"),'Used data'!U276="Yes"),0.79,1))</f>
        <v>1</v>
      </c>
      <c r="W276" s="11">
        <f>IF('Used data'!U276="Irrelevant",1,IF(AND(OR(I276="Motorway link",I276="Exit diverge",I276="Entrance merge",I276="Exit ramp",I276="Entrance ramp"),'Used data'!U276="Yes"),0.94,1))</f>
        <v>1</v>
      </c>
      <c r="X276" s="11">
        <f>IF('Used data'!U276="Irrelevant",1,IF(AND(OR(I276="Motorway link",I276="Exit diverge",I276="Entrance merge",I276="Exit ramp",I276="Entrance ramp"),'Used data'!U276="Yes"),0.97,1))</f>
        <v>1</v>
      </c>
      <c r="Y276" s="11">
        <f>IF(AND(I276="Exit ramp",'Used data'!V276="2-curved diamond ramp"),1.32,IF(AND(I276="Exit ramp",'Used data'!V276="S-shaped ramp"),2.05,IF(AND(I276="Exit ramp",'Used data'!V276="U-shaped ramp"),4.11,IF(AND(I276="Exit ramp",'Used data'!V276="Flyover hook ramp"),5.15,IF(AND(I276="Exit ramp",'Used data'!V276="Directional ramp"),1.07,IF(AND(I276="Entrance ramp",'Used data'!V276="2-curved diamond ramp"),0.93,IF(AND(I276="Entrance ramp",'Used data'!V276="S-shaped ramp"),2.48,IF(AND(I276="Entrance ramp",'Used data'!V276="U-shaped ramp"),4.15,IF(AND(I276="Entrance ramp",'Used data'!V276="Flyover hook ramp"),5.26,IF(AND(I276="Entrance ramp",'Used data'!V276="Directional ramp"),1.42,1))))))))))</f>
        <v>1</v>
      </c>
      <c r="Z276" s="11">
        <f>IF(OR('Used data'!W276="Straight",'Used data'!W276="Irrelevant",'Used data'!X276="Irrelevant",'Used data'!Y276="Irrelevant"),1,1+1.545*1000/32.2*((('Used data'!Y276*3268/3600)/('Used data'!W276/0.306))^2)*('Used data'!X276/1000)/G276)</f>
        <v>1</v>
      </c>
      <c r="AA276" s="11">
        <f>IF(OR('Used data'!W276="Straight",'Used data'!W276="Irrelevant",'Used data'!X276="Irrelevant",'Used data'!Y276="Irrelevant"),1,1+1.961*1000/32.2*((('Used data'!Y276*3268/3600)/('Used data'!W276/0.306))^2)*('Used data'!X276/1000)/G276)</f>
        <v>1</v>
      </c>
      <c r="AB276" s="11">
        <f>IF(OR('Used data'!Z276="Straight",'Used data'!Z276="Irrelevant",'Used data'!AA276="Irrelevant",'Used data'!AB276="Irrelevant"),1,1+1.545*1000/32.2*((('Used data'!AB276*3268/3600)/('Used data'!Z276/0.306))^2)*('Used data'!AA276/1000)/G276)</f>
        <v>1</v>
      </c>
      <c r="AC276" s="11">
        <f>IF(OR('Used data'!Z276="Straight",'Used data'!Z276="Irrelevant",'Used data'!AA276="Irrelevant",'Used data'!AB276="Irrelevant"),1,1+1.961*1000/32.2*((('Used data'!AB276*3268/3600)/('Used data'!Z276/0.306))^2)*('Used data'!AA276/1000)/G276)</f>
        <v>1</v>
      </c>
      <c r="AD276" s="11">
        <f>IF(OR('Used data'!AC276="Irrelevant",'Used data'!AC276="No"),1,IF(AND('Used data'!AC276="Yes",OR('Used data'!Q276&lt;301,'Used data'!S276&lt;301)),1-(0.5*('Used data'!R276+'Used data'!T276)/('Used data'!G276*1000)),IF(AND('Used data'!AC276="Yes",OR('Used data'!Q276&lt;601,'Used data'!S276&lt;601)),1-(0.25*('Used data'!R276+'Used data'!T276)/('Used data'!G276*1000)),1)))</f>
        <v>1</v>
      </c>
      <c r="AE276" s="11">
        <f>IF(OR('Used data'!AC276="Irrelevant",'Used data'!AC276="No"),1,IF(AND('Used data'!AC276="Yes",OR('Used data'!Q276&lt;301,'Used data'!S276&lt;301)),1-(0.4*('Used data'!R276+'Used data'!T276)/('Used data'!G276*1000)),IF(AND('Used data'!AC276="Yes",OR('Used data'!Q276&lt;601,'Used data'!S276&lt;601)),1-(0.2*('Used data'!R276+'Used data'!T276)/('Used data'!G276*1000)),1)))</f>
        <v>1</v>
      </c>
      <c r="AF276" s="11">
        <f>IF('Used data'!AD276="110 kph",0.79,1)</f>
        <v>1</v>
      </c>
      <c r="AG276" s="11">
        <f>IF('Used data'!AD276="110 kph",0.94,1)</f>
        <v>1</v>
      </c>
      <c r="AH276" s="11">
        <f>IF('Used data'!AD276="110 kph",0.66,1)</f>
        <v>1</v>
      </c>
      <c r="AI276" s="11">
        <f>IF('Used data'!AD276="110 kph",0.82,1)</f>
        <v>1</v>
      </c>
      <c r="AJ276" s="11">
        <f>IF(AND('Used data'!AE276="Yes",I276="Entrance merge"),0.65*'Used data'!AF276+1-'Used data'!AF276,1)</f>
        <v>1</v>
      </c>
      <c r="AK276" s="12" t="str">
        <f t="shared" si="28"/>
        <v/>
      </c>
      <c r="AL276" s="12" t="str">
        <f t="shared" si="29"/>
        <v/>
      </c>
      <c r="AM276" s="12" t="str">
        <f t="shared" si="30"/>
        <v/>
      </c>
      <c r="AN276" s="12" t="str">
        <f t="shared" si="31"/>
        <v/>
      </c>
      <c r="AO276" s="12" t="str">
        <f t="shared" si="32"/>
        <v/>
      </c>
      <c r="AP276" s="12" t="str">
        <f t="shared" si="33"/>
        <v/>
      </c>
      <c r="AQ276" s="4" t="str">
        <f t="shared" si="34"/>
        <v/>
      </c>
    </row>
    <row r="277" spans="1:43" x14ac:dyDescent="0.3">
      <c r="A277" s="4" t="str">
        <f>IF('Input data'!A292="","",'Input data'!A292)</f>
        <v/>
      </c>
      <c r="B277" s="4" t="str">
        <f>IF('Input data'!B292="","",'Input data'!B292)</f>
        <v/>
      </c>
      <c r="C277" s="4" t="str">
        <f>IF('Input data'!C292="","",'Input data'!C292)</f>
        <v/>
      </c>
      <c r="D277" s="4" t="str">
        <f>IF('Input data'!D292="","",'Input data'!D292)</f>
        <v/>
      </c>
      <c r="E277" s="4" t="str">
        <f>IF('Input data'!E292="","",'Input data'!E292)</f>
        <v/>
      </c>
      <c r="F277" s="4" t="str">
        <f>IF('Input data'!F292="","",'Input data'!F292)</f>
        <v/>
      </c>
      <c r="G277" s="4">
        <f>IF('Input data'!G292="","",'Input data'!G292)</f>
        <v>0</v>
      </c>
      <c r="H277" s="4" t="str">
        <f>IF('Input data'!H292&gt;0.5,'Input data'!H292,"")</f>
        <v/>
      </c>
      <c r="I277" s="4" t="str">
        <f>IF('Input data'!I292="","",'Input data'!I292)</f>
        <v/>
      </c>
      <c r="J277" s="11">
        <f>IF('Used data'!J277="Irrelevant",1,IF('Used data'!J277&gt;3,1.2,1))</f>
        <v>1</v>
      </c>
      <c r="K277" s="11">
        <f>IF('Used data'!K277="Irrelevant",1,IF(AND(OR(I277="Motorway link",I277="Exit diverge",I277="Entrance merge"),'Used data'!K277&lt;3.5),1+(3.5-'Used data'!K277)*0.12,IF(AND(OR(I277="Exit ramp",I277="Entrance ramp"),'Used data'!K277&lt;3.5),1+(3.5-'Used data'!K277)*0.16,1)))</f>
        <v>1</v>
      </c>
      <c r="L277" s="11">
        <f>IF('Used data'!L277="Irrelevant",1,IF(AND('Used data'!L277="Yes",'Used data'!J277=2),0.6*'Used data'!M277+(1-'Used data'!M277),IF(AND('Used data'!L277="Yes",'Used data'!J277=3),0.7*'Used data'!M277+(1-'Used data'!M277),IF(AND('Used data'!L277="Yes",'Used data'!J277=4),0.76*'Used data'!M277+(1-'Used data'!M277),IF(AND('Used data'!L277="Yes",'Used data'!J277&gt;4.99999999),0.8*'Used data'!M277+(1-'Used data'!M277),1)))))</f>
        <v>1</v>
      </c>
      <c r="M277" s="11">
        <f>IF('Used data'!L277="Irrelevant",1,IF(AND('Used data'!L277="Yes",'Used data'!J277=2),0.8*'Used data'!M277+(1-'Used data'!M277),IF(AND('Used data'!L277="Yes",'Used data'!J277=3),0.85*'Used data'!M277+(1-'Used data'!M277),IF(AND('Used data'!L277="Yes",'Used data'!J277=4),0.88*'Used data'!M277+(1-'Used data'!M277),IF(AND('Used data'!L277="Yes",'Used data'!J277&gt;4.99999999),0.9*'Used data'!M277+(1-'Used data'!M277),1)))))</f>
        <v>1</v>
      </c>
      <c r="N277" s="11">
        <f>IF('Used data'!N277="Irrelevant",1,IF(AND(OR(I277="Motorway link",I277="Exit diverge",I277="Entrance merge"),'Used data'!N277&lt;3),1+(3-'Used data'!N277)*0.09333333,1))</f>
        <v>1</v>
      </c>
      <c r="O277" s="11">
        <f>IF('Used data'!N277="Irrelevant",1,IF(AND(OR(I277="Motorway link",I277="Exit diverge",I277="Entrance merge"),'Used data'!N277&lt;3),1+(3-'Used data'!N277)*0.19666667,1))</f>
        <v>1</v>
      </c>
      <c r="P277" s="11">
        <f>IF('Used data'!O277="Irrelevant",1,IF(AND(OR(I277="Motorway link",I277="Exit diverge",I277="Entrance merge"),'Used data'!O277&lt;3.00000001),1+(0.5-'Used data'!O277)*0.04,IF(AND(OR(I277="Exit ramp",I277="Entrance ramp"),'Used data'!O277&lt;3.00000001),1+(0.5-'Used data'!O277)*0.08,IF(OR(I277="Motorway link",I277="Exit diverge",I277="Entrance merge"),0.9,0.8))))</f>
        <v>1</v>
      </c>
      <c r="Q277" s="11">
        <f>IF('Used data'!P277="Irrelevant",1,IF(AND(OR(I277="Motorway link",I277="Exit diverge",I277="Entrance merge"),'Used data'!P277&lt;11.00000001),1+(5-'Used data'!P277)*0.01,0.94))</f>
        <v>1</v>
      </c>
      <c r="R277" s="11">
        <f>IF(OR('Used data'!Q277="Irrelevant",'Used data'!R277="Irrelevant",'Used data'!Q277="Straight"),1,IF(AND(OR(I277="Motorway link",I277="Exit diverge",I277="Entrance merge"),'Used data'!Q277&lt;4000),(EXP(0.1096*1746.5/'Used data'!Q277)/EXP(0.1096*1746.5/4000))*('Used data'!R277/1000)/G277+(G277-'Used data'!R277/1000)/G277,1))</f>
        <v>1</v>
      </c>
      <c r="S277" s="11">
        <f>IF(OR('Used data'!S277="Irrelevant",'Used data'!T277="Irrelevant",'Used data'!S277="Straight"),1,IF(AND(OR(I277="Motorway link",I277="Exit diverge",I277="Entrance merge"),'Used data'!S277&lt;4000),(EXP(0.1096*1746.5/'Used data'!S277)/EXP(0.1096*1746.5/4000))*('Used data'!T277/1000)/G277+(G277-'Used data'!T277/1000)/G277,1))</f>
        <v>1</v>
      </c>
      <c r="T277" s="11">
        <f>IF('Used data'!U277="Irrelevant",1,IF(AND(OR(I277="Motorway link",I277="Exit diverge",I277="Entrance merge",I277="Exit ramp",I277="Entrance ramp"),'Used data'!U277="Yes"),0.95,1))</f>
        <v>1</v>
      </c>
      <c r="U277" s="11">
        <f>IF('Used data'!U277="Irrelevant",1,IF(AND(OR(I277="Motorway link",I277="Exit diverge",I277="Entrance merge",I277="Exit ramp",I277="Entrance ramp"),'Used data'!U277="Yes"),0.96,1))</f>
        <v>1</v>
      </c>
      <c r="V277" s="11">
        <f>IF('Used data'!U277="Irrelevant",1,IF(AND(OR(I277="Motorway link",I277="Exit diverge",I277="Entrance merge",I277="Exit ramp",I277="Entrance ramp"),'Used data'!U277="Yes"),0.79,1))</f>
        <v>1</v>
      </c>
      <c r="W277" s="11">
        <f>IF('Used data'!U277="Irrelevant",1,IF(AND(OR(I277="Motorway link",I277="Exit diverge",I277="Entrance merge",I277="Exit ramp",I277="Entrance ramp"),'Used data'!U277="Yes"),0.94,1))</f>
        <v>1</v>
      </c>
      <c r="X277" s="11">
        <f>IF('Used data'!U277="Irrelevant",1,IF(AND(OR(I277="Motorway link",I277="Exit diverge",I277="Entrance merge",I277="Exit ramp",I277="Entrance ramp"),'Used data'!U277="Yes"),0.97,1))</f>
        <v>1</v>
      </c>
      <c r="Y277" s="11">
        <f>IF(AND(I277="Exit ramp",'Used data'!V277="2-curved diamond ramp"),1.32,IF(AND(I277="Exit ramp",'Used data'!V277="S-shaped ramp"),2.05,IF(AND(I277="Exit ramp",'Used data'!V277="U-shaped ramp"),4.11,IF(AND(I277="Exit ramp",'Used data'!V277="Flyover hook ramp"),5.15,IF(AND(I277="Exit ramp",'Used data'!V277="Directional ramp"),1.07,IF(AND(I277="Entrance ramp",'Used data'!V277="2-curved diamond ramp"),0.93,IF(AND(I277="Entrance ramp",'Used data'!V277="S-shaped ramp"),2.48,IF(AND(I277="Entrance ramp",'Used data'!V277="U-shaped ramp"),4.15,IF(AND(I277="Entrance ramp",'Used data'!V277="Flyover hook ramp"),5.26,IF(AND(I277="Entrance ramp",'Used data'!V277="Directional ramp"),1.42,1))))))))))</f>
        <v>1</v>
      </c>
      <c r="Z277" s="11">
        <f>IF(OR('Used data'!W277="Straight",'Used data'!W277="Irrelevant",'Used data'!X277="Irrelevant",'Used data'!Y277="Irrelevant"),1,1+1.545*1000/32.2*((('Used data'!Y277*3268/3600)/('Used data'!W277/0.306))^2)*('Used data'!X277/1000)/G277)</f>
        <v>1</v>
      </c>
      <c r="AA277" s="11">
        <f>IF(OR('Used data'!W277="Straight",'Used data'!W277="Irrelevant",'Used data'!X277="Irrelevant",'Used data'!Y277="Irrelevant"),1,1+1.961*1000/32.2*((('Used data'!Y277*3268/3600)/('Used data'!W277/0.306))^2)*('Used data'!X277/1000)/G277)</f>
        <v>1</v>
      </c>
      <c r="AB277" s="11">
        <f>IF(OR('Used data'!Z277="Straight",'Used data'!Z277="Irrelevant",'Used data'!AA277="Irrelevant",'Used data'!AB277="Irrelevant"),1,1+1.545*1000/32.2*((('Used data'!AB277*3268/3600)/('Used data'!Z277/0.306))^2)*('Used data'!AA277/1000)/G277)</f>
        <v>1</v>
      </c>
      <c r="AC277" s="11">
        <f>IF(OR('Used data'!Z277="Straight",'Used data'!Z277="Irrelevant",'Used data'!AA277="Irrelevant",'Used data'!AB277="Irrelevant"),1,1+1.961*1000/32.2*((('Used data'!AB277*3268/3600)/('Used data'!Z277/0.306))^2)*('Used data'!AA277/1000)/G277)</f>
        <v>1</v>
      </c>
      <c r="AD277" s="11">
        <f>IF(OR('Used data'!AC277="Irrelevant",'Used data'!AC277="No"),1,IF(AND('Used data'!AC277="Yes",OR('Used data'!Q277&lt;301,'Used data'!S277&lt;301)),1-(0.5*('Used data'!R277+'Used data'!T277)/('Used data'!G277*1000)),IF(AND('Used data'!AC277="Yes",OR('Used data'!Q277&lt;601,'Used data'!S277&lt;601)),1-(0.25*('Used data'!R277+'Used data'!T277)/('Used data'!G277*1000)),1)))</f>
        <v>1</v>
      </c>
      <c r="AE277" s="11">
        <f>IF(OR('Used data'!AC277="Irrelevant",'Used data'!AC277="No"),1,IF(AND('Used data'!AC277="Yes",OR('Used data'!Q277&lt;301,'Used data'!S277&lt;301)),1-(0.4*('Used data'!R277+'Used data'!T277)/('Used data'!G277*1000)),IF(AND('Used data'!AC277="Yes",OR('Used data'!Q277&lt;601,'Used data'!S277&lt;601)),1-(0.2*('Used data'!R277+'Used data'!T277)/('Used data'!G277*1000)),1)))</f>
        <v>1</v>
      </c>
      <c r="AF277" s="11">
        <f>IF('Used data'!AD277="110 kph",0.79,1)</f>
        <v>1</v>
      </c>
      <c r="AG277" s="11">
        <f>IF('Used data'!AD277="110 kph",0.94,1)</f>
        <v>1</v>
      </c>
      <c r="AH277" s="11">
        <f>IF('Used data'!AD277="110 kph",0.66,1)</f>
        <v>1</v>
      </c>
      <c r="AI277" s="11">
        <f>IF('Used data'!AD277="110 kph",0.82,1)</f>
        <v>1</v>
      </c>
      <c r="AJ277" s="11">
        <f>IF(AND('Used data'!AE277="Yes",I277="Entrance merge"),0.65*'Used data'!AF277+1-'Used data'!AF277,1)</f>
        <v>1</v>
      </c>
      <c r="AK277" s="12" t="str">
        <f t="shared" si="28"/>
        <v/>
      </c>
      <c r="AL277" s="12" t="str">
        <f t="shared" si="29"/>
        <v/>
      </c>
      <c r="AM277" s="12" t="str">
        <f t="shared" si="30"/>
        <v/>
      </c>
      <c r="AN277" s="12" t="str">
        <f t="shared" si="31"/>
        <v/>
      </c>
      <c r="AO277" s="12" t="str">
        <f t="shared" si="32"/>
        <v/>
      </c>
      <c r="AP277" s="12" t="str">
        <f t="shared" si="33"/>
        <v/>
      </c>
      <c r="AQ277" s="4" t="str">
        <f t="shared" si="34"/>
        <v/>
      </c>
    </row>
    <row r="278" spans="1:43" x14ac:dyDescent="0.3">
      <c r="A278" s="4" t="str">
        <f>IF('Input data'!A293="","",'Input data'!A293)</f>
        <v/>
      </c>
      <c r="B278" s="4" t="str">
        <f>IF('Input data'!B293="","",'Input data'!B293)</f>
        <v/>
      </c>
      <c r="C278" s="4" t="str">
        <f>IF('Input data'!C293="","",'Input data'!C293)</f>
        <v/>
      </c>
      <c r="D278" s="4" t="str">
        <f>IF('Input data'!D293="","",'Input data'!D293)</f>
        <v/>
      </c>
      <c r="E278" s="4" t="str">
        <f>IF('Input data'!E293="","",'Input data'!E293)</f>
        <v/>
      </c>
      <c r="F278" s="4" t="str">
        <f>IF('Input data'!F293="","",'Input data'!F293)</f>
        <v/>
      </c>
      <c r="G278" s="4">
        <f>IF('Input data'!G293="","",'Input data'!G293)</f>
        <v>0</v>
      </c>
      <c r="H278" s="4" t="str">
        <f>IF('Input data'!H293&gt;0.5,'Input data'!H293,"")</f>
        <v/>
      </c>
      <c r="I278" s="4" t="str">
        <f>IF('Input data'!I293="","",'Input data'!I293)</f>
        <v/>
      </c>
      <c r="J278" s="11">
        <f>IF('Used data'!J278="Irrelevant",1,IF('Used data'!J278&gt;3,1.2,1))</f>
        <v>1</v>
      </c>
      <c r="K278" s="11">
        <f>IF('Used data'!K278="Irrelevant",1,IF(AND(OR(I278="Motorway link",I278="Exit diverge",I278="Entrance merge"),'Used data'!K278&lt;3.5),1+(3.5-'Used data'!K278)*0.12,IF(AND(OR(I278="Exit ramp",I278="Entrance ramp"),'Used data'!K278&lt;3.5),1+(3.5-'Used data'!K278)*0.16,1)))</f>
        <v>1</v>
      </c>
      <c r="L278" s="11">
        <f>IF('Used data'!L278="Irrelevant",1,IF(AND('Used data'!L278="Yes",'Used data'!J278=2),0.6*'Used data'!M278+(1-'Used data'!M278),IF(AND('Used data'!L278="Yes",'Used data'!J278=3),0.7*'Used data'!M278+(1-'Used data'!M278),IF(AND('Used data'!L278="Yes",'Used data'!J278=4),0.76*'Used data'!M278+(1-'Used data'!M278),IF(AND('Used data'!L278="Yes",'Used data'!J278&gt;4.99999999),0.8*'Used data'!M278+(1-'Used data'!M278),1)))))</f>
        <v>1</v>
      </c>
      <c r="M278" s="11">
        <f>IF('Used data'!L278="Irrelevant",1,IF(AND('Used data'!L278="Yes",'Used data'!J278=2),0.8*'Used data'!M278+(1-'Used data'!M278),IF(AND('Used data'!L278="Yes",'Used data'!J278=3),0.85*'Used data'!M278+(1-'Used data'!M278),IF(AND('Used data'!L278="Yes",'Used data'!J278=4),0.88*'Used data'!M278+(1-'Used data'!M278),IF(AND('Used data'!L278="Yes",'Used data'!J278&gt;4.99999999),0.9*'Used data'!M278+(1-'Used data'!M278),1)))))</f>
        <v>1</v>
      </c>
      <c r="N278" s="11">
        <f>IF('Used data'!N278="Irrelevant",1,IF(AND(OR(I278="Motorway link",I278="Exit diverge",I278="Entrance merge"),'Used data'!N278&lt;3),1+(3-'Used data'!N278)*0.09333333,1))</f>
        <v>1</v>
      </c>
      <c r="O278" s="11">
        <f>IF('Used data'!N278="Irrelevant",1,IF(AND(OR(I278="Motorway link",I278="Exit diverge",I278="Entrance merge"),'Used data'!N278&lt;3),1+(3-'Used data'!N278)*0.19666667,1))</f>
        <v>1</v>
      </c>
      <c r="P278" s="11">
        <f>IF('Used data'!O278="Irrelevant",1,IF(AND(OR(I278="Motorway link",I278="Exit diverge",I278="Entrance merge"),'Used data'!O278&lt;3.00000001),1+(0.5-'Used data'!O278)*0.04,IF(AND(OR(I278="Exit ramp",I278="Entrance ramp"),'Used data'!O278&lt;3.00000001),1+(0.5-'Used data'!O278)*0.08,IF(OR(I278="Motorway link",I278="Exit diverge",I278="Entrance merge"),0.9,0.8))))</f>
        <v>1</v>
      </c>
      <c r="Q278" s="11">
        <f>IF('Used data'!P278="Irrelevant",1,IF(AND(OR(I278="Motorway link",I278="Exit diverge",I278="Entrance merge"),'Used data'!P278&lt;11.00000001),1+(5-'Used data'!P278)*0.01,0.94))</f>
        <v>1</v>
      </c>
      <c r="R278" s="11">
        <f>IF(OR('Used data'!Q278="Irrelevant",'Used data'!R278="Irrelevant",'Used data'!Q278="Straight"),1,IF(AND(OR(I278="Motorway link",I278="Exit diverge",I278="Entrance merge"),'Used data'!Q278&lt;4000),(EXP(0.1096*1746.5/'Used data'!Q278)/EXP(0.1096*1746.5/4000))*('Used data'!R278/1000)/G278+(G278-'Used data'!R278/1000)/G278,1))</f>
        <v>1</v>
      </c>
      <c r="S278" s="11">
        <f>IF(OR('Used data'!S278="Irrelevant",'Used data'!T278="Irrelevant",'Used data'!S278="Straight"),1,IF(AND(OR(I278="Motorway link",I278="Exit diverge",I278="Entrance merge"),'Used data'!S278&lt;4000),(EXP(0.1096*1746.5/'Used data'!S278)/EXP(0.1096*1746.5/4000))*('Used data'!T278/1000)/G278+(G278-'Used data'!T278/1000)/G278,1))</f>
        <v>1</v>
      </c>
      <c r="T278" s="11">
        <f>IF('Used data'!U278="Irrelevant",1,IF(AND(OR(I278="Motorway link",I278="Exit diverge",I278="Entrance merge",I278="Exit ramp",I278="Entrance ramp"),'Used data'!U278="Yes"),0.95,1))</f>
        <v>1</v>
      </c>
      <c r="U278" s="11">
        <f>IF('Used data'!U278="Irrelevant",1,IF(AND(OR(I278="Motorway link",I278="Exit diverge",I278="Entrance merge",I278="Exit ramp",I278="Entrance ramp"),'Used data'!U278="Yes"),0.96,1))</f>
        <v>1</v>
      </c>
      <c r="V278" s="11">
        <f>IF('Used data'!U278="Irrelevant",1,IF(AND(OR(I278="Motorway link",I278="Exit diverge",I278="Entrance merge",I278="Exit ramp",I278="Entrance ramp"),'Used data'!U278="Yes"),0.79,1))</f>
        <v>1</v>
      </c>
      <c r="W278" s="11">
        <f>IF('Used data'!U278="Irrelevant",1,IF(AND(OR(I278="Motorway link",I278="Exit diverge",I278="Entrance merge",I278="Exit ramp",I278="Entrance ramp"),'Used data'!U278="Yes"),0.94,1))</f>
        <v>1</v>
      </c>
      <c r="X278" s="11">
        <f>IF('Used data'!U278="Irrelevant",1,IF(AND(OR(I278="Motorway link",I278="Exit diverge",I278="Entrance merge",I278="Exit ramp",I278="Entrance ramp"),'Used data'!U278="Yes"),0.97,1))</f>
        <v>1</v>
      </c>
      <c r="Y278" s="11">
        <f>IF(AND(I278="Exit ramp",'Used data'!V278="2-curved diamond ramp"),1.32,IF(AND(I278="Exit ramp",'Used data'!V278="S-shaped ramp"),2.05,IF(AND(I278="Exit ramp",'Used data'!V278="U-shaped ramp"),4.11,IF(AND(I278="Exit ramp",'Used data'!V278="Flyover hook ramp"),5.15,IF(AND(I278="Exit ramp",'Used data'!V278="Directional ramp"),1.07,IF(AND(I278="Entrance ramp",'Used data'!V278="2-curved diamond ramp"),0.93,IF(AND(I278="Entrance ramp",'Used data'!V278="S-shaped ramp"),2.48,IF(AND(I278="Entrance ramp",'Used data'!V278="U-shaped ramp"),4.15,IF(AND(I278="Entrance ramp",'Used data'!V278="Flyover hook ramp"),5.26,IF(AND(I278="Entrance ramp",'Used data'!V278="Directional ramp"),1.42,1))))))))))</f>
        <v>1</v>
      </c>
      <c r="Z278" s="11">
        <f>IF(OR('Used data'!W278="Straight",'Used data'!W278="Irrelevant",'Used data'!X278="Irrelevant",'Used data'!Y278="Irrelevant"),1,1+1.545*1000/32.2*((('Used data'!Y278*3268/3600)/('Used data'!W278/0.306))^2)*('Used data'!X278/1000)/G278)</f>
        <v>1</v>
      </c>
      <c r="AA278" s="11">
        <f>IF(OR('Used data'!W278="Straight",'Used data'!W278="Irrelevant",'Used data'!X278="Irrelevant",'Used data'!Y278="Irrelevant"),1,1+1.961*1000/32.2*((('Used data'!Y278*3268/3600)/('Used data'!W278/0.306))^2)*('Used data'!X278/1000)/G278)</f>
        <v>1</v>
      </c>
      <c r="AB278" s="11">
        <f>IF(OR('Used data'!Z278="Straight",'Used data'!Z278="Irrelevant",'Used data'!AA278="Irrelevant",'Used data'!AB278="Irrelevant"),1,1+1.545*1000/32.2*((('Used data'!AB278*3268/3600)/('Used data'!Z278/0.306))^2)*('Used data'!AA278/1000)/G278)</f>
        <v>1</v>
      </c>
      <c r="AC278" s="11">
        <f>IF(OR('Used data'!Z278="Straight",'Used data'!Z278="Irrelevant",'Used data'!AA278="Irrelevant",'Used data'!AB278="Irrelevant"),1,1+1.961*1000/32.2*((('Used data'!AB278*3268/3600)/('Used data'!Z278/0.306))^2)*('Used data'!AA278/1000)/G278)</f>
        <v>1</v>
      </c>
      <c r="AD278" s="11">
        <f>IF(OR('Used data'!AC278="Irrelevant",'Used data'!AC278="No"),1,IF(AND('Used data'!AC278="Yes",OR('Used data'!Q278&lt;301,'Used data'!S278&lt;301)),1-(0.5*('Used data'!R278+'Used data'!T278)/('Used data'!G278*1000)),IF(AND('Used data'!AC278="Yes",OR('Used data'!Q278&lt;601,'Used data'!S278&lt;601)),1-(0.25*('Used data'!R278+'Used data'!T278)/('Used data'!G278*1000)),1)))</f>
        <v>1</v>
      </c>
      <c r="AE278" s="11">
        <f>IF(OR('Used data'!AC278="Irrelevant",'Used data'!AC278="No"),1,IF(AND('Used data'!AC278="Yes",OR('Used data'!Q278&lt;301,'Used data'!S278&lt;301)),1-(0.4*('Used data'!R278+'Used data'!T278)/('Used data'!G278*1000)),IF(AND('Used data'!AC278="Yes",OR('Used data'!Q278&lt;601,'Used data'!S278&lt;601)),1-(0.2*('Used data'!R278+'Used data'!T278)/('Used data'!G278*1000)),1)))</f>
        <v>1</v>
      </c>
      <c r="AF278" s="11">
        <f>IF('Used data'!AD278="110 kph",0.79,1)</f>
        <v>1</v>
      </c>
      <c r="AG278" s="11">
        <f>IF('Used data'!AD278="110 kph",0.94,1)</f>
        <v>1</v>
      </c>
      <c r="AH278" s="11">
        <f>IF('Used data'!AD278="110 kph",0.66,1)</f>
        <v>1</v>
      </c>
      <c r="AI278" s="11">
        <f>IF('Used data'!AD278="110 kph",0.82,1)</f>
        <v>1</v>
      </c>
      <c r="AJ278" s="11">
        <f>IF(AND('Used data'!AE278="Yes",I278="Entrance merge"),0.65*'Used data'!AF278+1-'Used data'!AF278,1)</f>
        <v>1</v>
      </c>
      <c r="AK278" s="12" t="str">
        <f t="shared" si="28"/>
        <v/>
      </c>
      <c r="AL278" s="12" t="str">
        <f t="shared" si="29"/>
        <v/>
      </c>
      <c r="AM278" s="12" t="str">
        <f t="shared" si="30"/>
        <v/>
      </c>
      <c r="AN278" s="12" t="str">
        <f t="shared" si="31"/>
        <v/>
      </c>
      <c r="AO278" s="12" t="str">
        <f t="shared" si="32"/>
        <v/>
      </c>
      <c r="AP278" s="12" t="str">
        <f t="shared" si="33"/>
        <v/>
      </c>
      <c r="AQ278" s="4" t="str">
        <f t="shared" si="34"/>
        <v/>
      </c>
    </row>
    <row r="279" spans="1:43" x14ac:dyDescent="0.3">
      <c r="A279" s="4" t="str">
        <f>IF('Input data'!A294="","",'Input data'!A294)</f>
        <v/>
      </c>
      <c r="B279" s="4" t="str">
        <f>IF('Input data'!B294="","",'Input data'!B294)</f>
        <v/>
      </c>
      <c r="C279" s="4" t="str">
        <f>IF('Input data'!C294="","",'Input data'!C294)</f>
        <v/>
      </c>
      <c r="D279" s="4" t="str">
        <f>IF('Input data'!D294="","",'Input data'!D294)</f>
        <v/>
      </c>
      <c r="E279" s="4" t="str">
        <f>IF('Input data'!E294="","",'Input data'!E294)</f>
        <v/>
      </c>
      <c r="F279" s="4" t="str">
        <f>IF('Input data'!F294="","",'Input data'!F294)</f>
        <v/>
      </c>
      <c r="G279" s="4">
        <f>IF('Input data'!G294="","",'Input data'!G294)</f>
        <v>0</v>
      </c>
      <c r="H279" s="4" t="str">
        <f>IF('Input data'!H294&gt;0.5,'Input data'!H294,"")</f>
        <v/>
      </c>
      <c r="I279" s="4" t="str">
        <f>IF('Input data'!I294="","",'Input data'!I294)</f>
        <v/>
      </c>
      <c r="J279" s="11">
        <f>IF('Used data'!J279="Irrelevant",1,IF('Used data'!J279&gt;3,1.2,1))</f>
        <v>1</v>
      </c>
      <c r="K279" s="11">
        <f>IF('Used data'!K279="Irrelevant",1,IF(AND(OR(I279="Motorway link",I279="Exit diverge",I279="Entrance merge"),'Used data'!K279&lt;3.5),1+(3.5-'Used data'!K279)*0.12,IF(AND(OR(I279="Exit ramp",I279="Entrance ramp"),'Used data'!K279&lt;3.5),1+(3.5-'Used data'!K279)*0.16,1)))</f>
        <v>1</v>
      </c>
      <c r="L279" s="11">
        <f>IF('Used data'!L279="Irrelevant",1,IF(AND('Used data'!L279="Yes",'Used data'!J279=2),0.6*'Used data'!M279+(1-'Used data'!M279),IF(AND('Used data'!L279="Yes",'Used data'!J279=3),0.7*'Used data'!M279+(1-'Used data'!M279),IF(AND('Used data'!L279="Yes",'Used data'!J279=4),0.76*'Used data'!M279+(1-'Used data'!M279),IF(AND('Used data'!L279="Yes",'Used data'!J279&gt;4.99999999),0.8*'Used data'!M279+(1-'Used data'!M279),1)))))</f>
        <v>1</v>
      </c>
      <c r="M279" s="11">
        <f>IF('Used data'!L279="Irrelevant",1,IF(AND('Used data'!L279="Yes",'Used data'!J279=2),0.8*'Used data'!M279+(1-'Used data'!M279),IF(AND('Used data'!L279="Yes",'Used data'!J279=3),0.85*'Used data'!M279+(1-'Used data'!M279),IF(AND('Used data'!L279="Yes",'Used data'!J279=4),0.88*'Used data'!M279+(1-'Used data'!M279),IF(AND('Used data'!L279="Yes",'Used data'!J279&gt;4.99999999),0.9*'Used data'!M279+(1-'Used data'!M279),1)))))</f>
        <v>1</v>
      </c>
      <c r="N279" s="11">
        <f>IF('Used data'!N279="Irrelevant",1,IF(AND(OR(I279="Motorway link",I279="Exit diverge",I279="Entrance merge"),'Used data'!N279&lt;3),1+(3-'Used data'!N279)*0.09333333,1))</f>
        <v>1</v>
      </c>
      <c r="O279" s="11">
        <f>IF('Used data'!N279="Irrelevant",1,IF(AND(OR(I279="Motorway link",I279="Exit diverge",I279="Entrance merge"),'Used data'!N279&lt;3),1+(3-'Used data'!N279)*0.19666667,1))</f>
        <v>1</v>
      </c>
      <c r="P279" s="11">
        <f>IF('Used data'!O279="Irrelevant",1,IF(AND(OR(I279="Motorway link",I279="Exit diverge",I279="Entrance merge"),'Used data'!O279&lt;3.00000001),1+(0.5-'Used data'!O279)*0.04,IF(AND(OR(I279="Exit ramp",I279="Entrance ramp"),'Used data'!O279&lt;3.00000001),1+(0.5-'Used data'!O279)*0.08,IF(OR(I279="Motorway link",I279="Exit diverge",I279="Entrance merge"),0.9,0.8))))</f>
        <v>1</v>
      </c>
      <c r="Q279" s="11">
        <f>IF('Used data'!P279="Irrelevant",1,IF(AND(OR(I279="Motorway link",I279="Exit diverge",I279="Entrance merge"),'Used data'!P279&lt;11.00000001),1+(5-'Used data'!P279)*0.01,0.94))</f>
        <v>1</v>
      </c>
      <c r="R279" s="11">
        <f>IF(OR('Used data'!Q279="Irrelevant",'Used data'!R279="Irrelevant",'Used data'!Q279="Straight"),1,IF(AND(OR(I279="Motorway link",I279="Exit diverge",I279="Entrance merge"),'Used data'!Q279&lt;4000),(EXP(0.1096*1746.5/'Used data'!Q279)/EXP(0.1096*1746.5/4000))*('Used data'!R279/1000)/G279+(G279-'Used data'!R279/1000)/G279,1))</f>
        <v>1</v>
      </c>
      <c r="S279" s="11">
        <f>IF(OR('Used data'!S279="Irrelevant",'Used data'!T279="Irrelevant",'Used data'!S279="Straight"),1,IF(AND(OR(I279="Motorway link",I279="Exit diverge",I279="Entrance merge"),'Used data'!S279&lt;4000),(EXP(0.1096*1746.5/'Used data'!S279)/EXP(0.1096*1746.5/4000))*('Used data'!T279/1000)/G279+(G279-'Used data'!T279/1000)/G279,1))</f>
        <v>1</v>
      </c>
      <c r="T279" s="11">
        <f>IF('Used data'!U279="Irrelevant",1,IF(AND(OR(I279="Motorway link",I279="Exit diverge",I279="Entrance merge",I279="Exit ramp",I279="Entrance ramp"),'Used data'!U279="Yes"),0.95,1))</f>
        <v>1</v>
      </c>
      <c r="U279" s="11">
        <f>IF('Used data'!U279="Irrelevant",1,IF(AND(OR(I279="Motorway link",I279="Exit diverge",I279="Entrance merge",I279="Exit ramp",I279="Entrance ramp"),'Used data'!U279="Yes"),0.96,1))</f>
        <v>1</v>
      </c>
      <c r="V279" s="11">
        <f>IF('Used data'!U279="Irrelevant",1,IF(AND(OR(I279="Motorway link",I279="Exit diverge",I279="Entrance merge",I279="Exit ramp",I279="Entrance ramp"),'Used data'!U279="Yes"),0.79,1))</f>
        <v>1</v>
      </c>
      <c r="W279" s="11">
        <f>IF('Used data'!U279="Irrelevant",1,IF(AND(OR(I279="Motorway link",I279="Exit diverge",I279="Entrance merge",I279="Exit ramp",I279="Entrance ramp"),'Used data'!U279="Yes"),0.94,1))</f>
        <v>1</v>
      </c>
      <c r="X279" s="11">
        <f>IF('Used data'!U279="Irrelevant",1,IF(AND(OR(I279="Motorway link",I279="Exit diverge",I279="Entrance merge",I279="Exit ramp",I279="Entrance ramp"),'Used data'!U279="Yes"),0.97,1))</f>
        <v>1</v>
      </c>
      <c r="Y279" s="11">
        <f>IF(AND(I279="Exit ramp",'Used data'!V279="2-curved diamond ramp"),1.32,IF(AND(I279="Exit ramp",'Used data'!V279="S-shaped ramp"),2.05,IF(AND(I279="Exit ramp",'Used data'!V279="U-shaped ramp"),4.11,IF(AND(I279="Exit ramp",'Used data'!V279="Flyover hook ramp"),5.15,IF(AND(I279="Exit ramp",'Used data'!V279="Directional ramp"),1.07,IF(AND(I279="Entrance ramp",'Used data'!V279="2-curved diamond ramp"),0.93,IF(AND(I279="Entrance ramp",'Used data'!V279="S-shaped ramp"),2.48,IF(AND(I279="Entrance ramp",'Used data'!V279="U-shaped ramp"),4.15,IF(AND(I279="Entrance ramp",'Used data'!V279="Flyover hook ramp"),5.26,IF(AND(I279="Entrance ramp",'Used data'!V279="Directional ramp"),1.42,1))))))))))</f>
        <v>1</v>
      </c>
      <c r="Z279" s="11">
        <f>IF(OR('Used data'!W279="Straight",'Used data'!W279="Irrelevant",'Used data'!X279="Irrelevant",'Used data'!Y279="Irrelevant"),1,1+1.545*1000/32.2*((('Used data'!Y279*3268/3600)/('Used data'!W279/0.306))^2)*('Used data'!X279/1000)/G279)</f>
        <v>1</v>
      </c>
      <c r="AA279" s="11">
        <f>IF(OR('Used data'!W279="Straight",'Used data'!W279="Irrelevant",'Used data'!X279="Irrelevant",'Used data'!Y279="Irrelevant"),1,1+1.961*1000/32.2*((('Used data'!Y279*3268/3600)/('Used data'!W279/0.306))^2)*('Used data'!X279/1000)/G279)</f>
        <v>1</v>
      </c>
      <c r="AB279" s="11">
        <f>IF(OR('Used data'!Z279="Straight",'Used data'!Z279="Irrelevant",'Used data'!AA279="Irrelevant",'Used data'!AB279="Irrelevant"),1,1+1.545*1000/32.2*((('Used data'!AB279*3268/3600)/('Used data'!Z279/0.306))^2)*('Used data'!AA279/1000)/G279)</f>
        <v>1</v>
      </c>
      <c r="AC279" s="11">
        <f>IF(OR('Used data'!Z279="Straight",'Used data'!Z279="Irrelevant",'Used data'!AA279="Irrelevant",'Used data'!AB279="Irrelevant"),1,1+1.961*1000/32.2*((('Used data'!AB279*3268/3600)/('Used data'!Z279/0.306))^2)*('Used data'!AA279/1000)/G279)</f>
        <v>1</v>
      </c>
      <c r="AD279" s="11">
        <f>IF(OR('Used data'!AC279="Irrelevant",'Used data'!AC279="No"),1,IF(AND('Used data'!AC279="Yes",OR('Used data'!Q279&lt;301,'Used data'!S279&lt;301)),1-(0.5*('Used data'!R279+'Used data'!T279)/('Used data'!G279*1000)),IF(AND('Used data'!AC279="Yes",OR('Used data'!Q279&lt;601,'Used data'!S279&lt;601)),1-(0.25*('Used data'!R279+'Used data'!T279)/('Used data'!G279*1000)),1)))</f>
        <v>1</v>
      </c>
      <c r="AE279" s="11">
        <f>IF(OR('Used data'!AC279="Irrelevant",'Used data'!AC279="No"),1,IF(AND('Used data'!AC279="Yes",OR('Used data'!Q279&lt;301,'Used data'!S279&lt;301)),1-(0.4*('Used data'!R279+'Used data'!T279)/('Used data'!G279*1000)),IF(AND('Used data'!AC279="Yes",OR('Used data'!Q279&lt;601,'Used data'!S279&lt;601)),1-(0.2*('Used data'!R279+'Used data'!T279)/('Used data'!G279*1000)),1)))</f>
        <v>1</v>
      </c>
      <c r="AF279" s="11">
        <f>IF('Used data'!AD279="110 kph",0.79,1)</f>
        <v>1</v>
      </c>
      <c r="AG279" s="11">
        <f>IF('Used data'!AD279="110 kph",0.94,1)</f>
        <v>1</v>
      </c>
      <c r="AH279" s="11">
        <f>IF('Used data'!AD279="110 kph",0.66,1)</f>
        <v>1</v>
      </c>
      <c r="AI279" s="11">
        <f>IF('Used data'!AD279="110 kph",0.82,1)</f>
        <v>1</v>
      </c>
      <c r="AJ279" s="11">
        <f>IF(AND('Used data'!AE279="Yes",I279="Entrance merge"),0.65*'Used data'!AF279+1-'Used data'!AF279,1)</f>
        <v>1</v>
      </c>
      <c r="AK279" s="12" t="str">
        <f t="shared" si="28"/>
        <v/>
      </c>
      <c r="AL279" s="12" t="str">
        <f t="shared" si="29"/>
        <v/>
      </c>
      <c r="AM279" s="12" t="str">
        <f t="shared" si="30"/>
        <v/>
      </c>
      <c r="AN279" s="12" t="str">
        <f t="shared" si="31"/>
        <v/>
      </c>
      <c r="AO279" s="12" t="str">
        <f t="shared" si="32"/>
        <v/>
      </c>
      <c r="AP279" s="12" t="str">
        <f t="shared" si="33"/>
        <v/>
      </c>
      <c r="AQ279" s="4" t="str">
        <f t="shared" si="34"/>
        <v/>
      </c>
    </row>
    <row r="280" spans="1:43" x14ac:dyDescent="0.3">
      <c r="A280" s="4" t="str">
        <f>IF('Input data'!A295="","",'Input data'!A295)</f>
        <v/>
      </c>
      <c r="B280" s="4" t="str">
        <f>IF('Input data'!B295="","",'Input data'!B295)</f>
        <v/>
      </c>
      <c r="C280" s="4" t="str">
        <f>IF('Input data'!C295="","",'Input data'!C295)</f>
        <v/>
      </c>
      <c r="D280" s="4" t="str">
        <f>IF('Input data'!D295="","",'Input data'!D295)</f>
        <v/>
      </c>
      <c r="E280" s="4" t="str">
        <f>IF('Input data'!E295="","",'Input data'!E295)</f>
        <v/>
      </c>
      <c r="F280" s="4" t="str">
        <f>IF('Input data'!F295="","",'Input data'!F295)</f>
        <v/>
      </c>
      <c r="G280" s="4">
        <f>IF('Input data'!G295="","",'Input data'!G295)</f>
        <v>0</v>
      </c>
      <c r="H280" s="4" t="str">
        <f>IF('Input data'!H295&gt;0.5,'Input data'!H295,"")</f>
        <v/>
      </c>
      <c r="I280" s="4" t="str">
        <f>IF('Input data'!I295="","",'Input data'!I295)</f>
        <v/>
      </c>
      <c r="J280" s="11">
        <f>IF('Used data'!J280="Irrelevant",1,IF('Used data'!J280&gt;3,1.2,1))</f>
        <v>1</v>
      </c>
      <c r="K280" s="11">
        <f>IF('Used data'!K280="Irrelevant",1,IF(AND(OR(I280="Motorway link",I280="Exit diverge",I280="Entrance merge"),'Used data'!K280&lt;3.5),1+(3.5-'Used data'!K280)*0.12,IF(AND(OR(I280="Exit ramp",I280="Entrance ramp"),'Used data'!K280&lt;3.5),1+(3.5-'Used data'!K280)*0.16,1)))</f>
        <v>1</v>
      </c>
      <c r="L280" s="11">
        <f>IF('Used data'!L280="Irrelevant",1,IF(AND('Used data'!L280="Yes",'Used data'!J280=2),0.6*'Used data'!M280+(1-'Used data'!M280),IF(AND('Used data'!L280="Yes",'Used data'!J280=3),0.7*'Used data'!M280+(1-'Used data'!M280),IF(AND('Used data'!L280="Yes",'Used data'!J280=4),0.76*'Used data'!M280+(1-'Used data'!M280),IF(AND('Used data'!L280="Yes",'Used data'!J280&gt;4.99999999),0.8*'Used data'!M280+(1-'Used data'!M280),1)))))</f>
        <v>1</v>
      </c>
      <c r="M280" s="11">
        <f>IF('Used data'!L280="Irrelevant",1,IF(AND('Used data'!L280="Yes",'Used data'!J280=2),0.8*'Used data'!M280+(1-'Used data'!M280),IF(AND('Used data'!L280="Yes",'Used data'!J280=3),0.85*'Used data'!M280+(1-'Used data'!M280),IF(AND('Used data'!L280="Yes",'Used data'!J280=4),0.88*'Used data'!M280+(1-'Used data'!M280),IF(AND('Used data'!L280="Yes",'Used data'!J280&gt;4.99999999),0.9*'Used data'!M280+(1-'Used data'!M280),1)))))</f>
        <v>1</v>
      </c>
      <c r="N280" s="11">
        <f>IF('Used data'!N280="Irrelevant",1,IF(AND(OR(I280="Motorway link",I280="Exit diverge",I280="Entrance merge"),'Used data'!N280&lt;3),1+(3-'Used data'!N280)*0.09333333,1))</f>
        <v>1</v>
      </c>
      <c r="O280" s="11">
        <f>IF('Used data'!N280="Irrelevant",1,IF(AND(OR(I280="Motorway link",I280="Exit diverge",I280="Entrance merge"),'Used data'!N280&lt;3),1+(3-'Used data'!N280)*0.19666667,1))</f>
        <v>1</v>
      </c>
      <c r="P280" s="11">
        <f>IF('Used data'!O280="Irrelevant",1,IF(AND(OR(I280="Motorway link",I280="Exit diverge",I280="Entrance merge"),'Used data'!O280&lt;3.00000001),1+(0.5-'Used data'!O280)*0.04,IF(AND(OR(I280="Exit ramp",I280="Entrance ramp"),'Used data'!O280&lt;3.00000001),1+(0.5-'Used data'!O280)*0.08,IF(OR(I280="Motorway link",I280="Exit diverge",I280="Entrance merge"),0.9,0.8))))</f>
        <v>1</v>
      </c>
      <c r="Q280" s="11">
        <f>IF('Used data'!P280="Irrelevant",1,IF(AND(OR(I280="Motorway link",I280="Exit diverge",I280="Entrance merge"),'Used data'!P280&lt;11.00000001),1+(5-'Used data'!P280)*0.01,0.94))</f>
        <v>1</v>
      </c>
      <c r="R280" s="11">
        <f>IF(OR('Used data'!Q280="Irrelevant",'Used data'!R280="Irrelevant",'Used data'!Q280="Straight"),1,IF(AND(OR(I280="Motorway link",I280="Exit diverge",I280="Entrance merge"),'Used data'!Q280&lt;4000),(EXP(0.1096*1746.5/'Used data'!Q280)/EXP(0.1096*1746.5/4000))*('Used data'!R280/1000)/G280+(G280-'Used data'!R280/1000)/G280,1))</f>
        <v>1</v>
      </c>
      <c r="S280" s="11">
        <f>IF(OR('Used data'!S280="Irrelevant",'Used data'!T280="Irrelevant",'Used data'!S280="Straight"),1,IF(AND(OR(I280="Motorway link",I280="Exit diverge",I280="Entrance merge"),'Used data'!S280&lt;4000),(EXP(0.1096*1746.5/'Used data'!S280)/EXP(0.1096*1746.5/4000))*('Used data'!T280/1000)/G280+(G280-'Used data'!T280/1000)/G280,1))</f>
        <v>1</v>
      </c>
      <c r="T280" s="11">
        <f>IF('Used data'!U280="Irrelevant",1,IF(AND(OR(I280="Motorway link",I280="Exit diverge",I280="Entrance merge",I280="Exit ramp",I280="Entrance ramp"),'Used data'!U280="Yes"),0.95,1))</f>
        <v>1</v>
      </c>
      <c r="U280" s="11">
        <f>IF('Used data'!U280="Irrelevant",1,IF(AND(OR(I280="Motorway link",I280="Exit diverge",I280="Entrance merge",I280="Exit ramp",I280="Entrance ramp"),'Used data'!U280="Yes"),0.96,1))</f>
        <v>1</v>
      </c>
      <c r="V280" s="11">
        <f>IF('Used data'!U280="Irrelevant",1,IF(AND(OR(I280="Motorway link",I280="Exit diverge",I280="Entrance merge",I280="Exit ramp",I280="Entrance ramp"),'Used data'!U280="Yes"),0.79,1))</f>
        <v>1</v>
      </c>
      <c r="W280" s="11">
        <f>IF('Used data'!U280="Irrelevant",1,IF(AND(OR(I280="Motorway link",I280="Exit diverge",I280="Entrance merge",I280="Exit ramp",I280="Entrance ramp"),'Used data'!U280="Yes"),0.94,1))</f>
        <v>1</v>
      </c>
      <c r="X280" s="11">
        <f>IF('Used data'!U280="Irrelevant",1,IF(AND(OR(I280="Motorway link",I280="Exit diverge",I280="Entrance merge",I280="Exit ramp",I280="Entrance ramp"),'Used data'!U280="Yes"),0.97,1))</f>
        <v>1</v>
      </c>
      <c r="Y280" s="11">
        <f>IF(AND(I280="Exit ramp",'Used data'!V280="2-curved diamond ramp"),1.32,IF(AND(I280="Exit ramp",'Used data'!V280="S-shaped ramp"),2.05,IF(AND(I280="Exit ramp",'Used data'!V280="U-shaped ramp"),4.11,IF(AND(I280="Exit ramp",'Used data'!V280="Flyover hook ramp"),5.15,IF(AND(I280="Exit ramp",'Used data'!V280="Directional ramp"),1.07,IF(AND(I280="Entrance ramp",'Used data'!V280="2-curved diamond ramp"),0.93,IF(AND(I280="Entrance ramp",'Used data'!V280="S-shaped ramp"),2.48,IF(AND(I280="Entrance ramp",'Used data'!V280="U-shaped ramp"),4.15,IF(AND(I280="Entrance ramp",'Used data'!V280="Flyover hook ramp"),5.26,IF(AND(I280="Entrance ramp",'Used data'!V280="Directional ramp"),1.42,1))))))))))</f>
        <v>1</v>
      </c>
      <c r="Z280" s="11">
        <f>IF(OR('Used data'!W280="Straight",'Used data'!W280="Irrelevant",'Used data'!X280="Irrelevant",'Used data'!Y280="Irrelevant"),1,1+1.545*1000/32.2*((('Used data'!Y280*3268/3600)/('Used data'!W280/0.306))^2)*('Used data'!X280/1000)/G280)</f>
        <v>1</v>
      </c>
      <c r="AA280" s="11">
        <f>IF(OR('Used data'!W280="Straight",'Used data'!W280="Irrelevant",'Used data'!X280="Irrelevant",'Used data'!Y280="Irrelevant"),1,1+1.961*1000/32.2*((('Used data'!Y280*3268/3600)/('Used data'!W280/0.306))^2)*('Used data'!X280/1000)/G280)</f>
        <v>1</v>
      </c>
      <c r="AB280" s="11">
        <f>IF(OR('Used data'!Z280="Straight",'Used data'!Z280="Irrelevant",'Used data'!AA280="Irrelevant",'Used data'!AB280="Irrelevant"),1,1+1.545*1000/32.2*((('Used data'!AB280*3268/3600)/('Used data'!Z280/0.306))^2)*('Used data'!AA280/1000)/G280)</f>
        <v>1</v>
      </c>
      <c r="AC280" s="11">
        <f>IF(OR('Used data'!Z280="Straight",'Used data'!Z280="Irrelevant",'Used data'!AA280="Irrelevant",'Used data'!AB280="Irrelevant"),1,1+1.961*1000/32.2*((('Used data'!AB280*3268/3600)/('Used data'!Z280/0.306))^2)*('Used data'!AA280/1000)/G280)</f>
        <v>1</v>
      </c>
      <c r="AD280" s="11">
        <f>IF(OR('Used data'!AC280="Irrelevant",'Used data'!AC280="No"),1,IF(AND('Used data'!AC280="Yes",OR('Used data'!Q280&lt;301,'Used data'!S280&lt;301)),1-(0.5*('Used data'!R280+'Used data'!T280)/('Used data'!G280*1000)),IF(AND('Used data'!AC280="Yes",OR('Used data'!Q280&lt;601,'Used data'!S280&lt;601)),1-(0.25*('Used data'!R280+'Used data'!T280)/('Used data'!G280*1000)),1)))</f>
        <v>1</v>
      </c>
      <c r="AE280" s="11">
        <f>IF(OR('Used data'!AC280="Irrelevant",'Used data'!AC280="No"),1,IF(AND('Used data'!AC280="Yes",OR('Used data'!Q280&lt;301,'Used data'!S280&lt;301)),1-(0.4*('Used data'!R280+'Used data'!T280)/('Used data'!G280*1000)),IF(AND('Used data'!AC280="Yes",OR('Used data'!Q280&lt;601,'Used data'!S280&lt;601)),1-(0.2*('Used data'!R280+'Used data'!T280)/('Used data'!G280*1000)),1)))</f>
        <v>1</v>
      </c>
      <c r="AF280" s="11">
        <f>IF('Used data'!AD280="110 kph",0.79,1)</f>
        <v>1</v>
      </c>
      <c r="AG280" s="11">
        <f>IF('Used data'!AD280="110 kph",0.94,1)</f>
        <v>1</v>
      </c>
      <c r="AH280" s="11">
        <f>IF('Used data'!AD280="110 kph",0.66,1)</f>
        <v>1</v>
      </c>
      <c r="AI280" s="11">
        <f>IF('Used data'!AD280="110 kph",0.82,1)</f>
        <v>1</v>
      </c>
      <c r="AJ280" s="11">
        <f>IF(AND('Used data'!AE280="Yes",I280="Entrance merge"),0.65*'Used data'!AF280+1-'Used data'!AF280,1)</f>
        <v>1</v>
      </c>
      <c r="AK280" s="12" t="str">
        <f t="shared" si="28"/>
        <v/>
      </c>
      <c r="AL280" s="12" t="str">
        <f t="shared" si="29"/>
        <v/>
      </c>
      <c r="AM280" s="12" t="str">
        <f t="shared" si="30"/>
        <v/>
      </c>
      <c r="AN280" s="12" t="str">
        <f t="shared" si="31"/>
        <v/>
      </c>
      <c r="AO280" s="12" t="str">
        <f t="shared" si="32"/>
        <v/>
      </c>
      <c r="AP280" s="12" t="str">
        <f t="shared" si="33"/>
        <v/>
      </c>
      <c r="AQ280" s="4" t="str">
        <f t="shared" si="34"/>
        <v/>
      </c>
    </row>
    <row r="281" spans="1:43" x14ac:dyDescent="0.3">
      <c r="A281" s="4" t="str">
        <f>IF('Input data'!A296="","",'Input data'!A296)</f>
        <v/>
      </c>
      <c r="B281" s="4" t="str">
        <f>IF('Input data'!B296="","",'Input data'!B296)</f>
        <v/>
      </c>
      <c r="C281" s="4" t="str">
        <f>IF('Input data'!C296="","",'Input data'!C296)</f>
        <v/>
      </c>
      <c r="D281" s="4" t="str">
        <f>IF('Input data'!D296="","",'Input data'!D296)</f>
        <v/>
      </c>
      <c r="E281" s="4" t="str">
        <f>IF('Input data'!E296="","",'Input data'!E296)</f>
        <v/>
      </c>
      <c r="F281" s="4" t="str">
        <f>IF('Input data'!F296="","",'Input data'!F296)</f>
        <v/>
      </c>
      <c r="G281" s="4">
        <f>IF('Input data'!G296="","",'Input data'!G296)</f>
        <v>0</v>
      </c>
      <c r="H281" s="4" t="str">
        <f>IF('Input data'!H296&gt;0.5,'Input data'!H296,"")</f>
        <v/>
      </c>
      <c r="I281" s="4" t="str">
        <f>IF('Input data'!I296="","",'Input data'!I296)</f>
        <v/>
      </c>
      <c r="J281" s="11">
        <f>IF('Used data'!J281="Irrelevant",1,IF('Used data'!J281&gt;3,1.2,1))</f>
        <v>1</v>
      </c>
      <c r="K281" s="11">
        <f>IF('Used data'!K281="Irrelevant",1,IF(AND(OR(I281="Motorway link",I281="Exit diverge",I281="Entrance merge"),'Used data'!K281&lt;3.5),1+(3.5-'Used data'!K281)*0.12,IF(AND(OR(I281="Exit ramp",I281="Entrance ramp"),'Used data'!K281&lt;3.5),1+(3.5-'Used data'!K281)*0.16,1)))</f>
        <v>1</v>
      </c>
      <c r="L281" s="11">
        <f>IF('Used data'!L281="Irrelevant",1,IF(AND('Used data'!L281="Yes",'Used data'!J281=2),0.6*'Used data'!M281+(1-'Used data'!M281),IF(AND('Used data'!L281="Yes",'Used data'!J281=3),0.7*'Used data'!M281+(1-'Used data'!M281),IF(AND('Used data'!L281="Yes",'Used data'!J281=4),0.76*'Used data'!M281+(1-'Used data'!M281),IF(AND('Used data'!L281="Yes",'Used data'!J281&gt;4.99999999),0.8*'Used data'!M281+(1-'Used data'!M281),1)))))</f>
        <v>1</v>
      </c>
      <c r="M281" s="11">
        <f>IF('Used data'!L281="Irrelevant",1,IF(AND('Used data'!L281="Yes",'Used data'!J281=2),0.8*'Used data'!M281+(1-'Used data'!M281),IF(AND('Used data'!L281="Yes",'Used data'!J281=3),0.85*'Used data'!M281+(1-'Used data'!M281),IF(AND('Used data'!L281="Yes",'Used data'!J281=4),0.88*'Used data'!M281+(1-'Used data'!M281),IF(AND('Used data'!L281="Yes",'Used data'!J281&gt;4.99999999),0.9*'Used data'!M281+(1-'Used data'!M281),1)))))</f>
        <v>1</v>
      </c>
      <c r="N281" s="11">
        <f>IF('Used data'!N281="Irrelevant",1,IF(AND(OR(I281="Motorway link",I281="Exit diverge",I281="Entrance merge"),'Used data'!N281&lt;3),1+(3-'Used data'!N281)*0.09333333,1))</f>
        <v>1</v>
      </c>
      <c r="O281" s="11">
        <f>IF('Used data'!N281="Irrelevant",1,IF(AND(OR(I281="Motorway link",I281="Exit diverge",I281="Entrance merge"),'Used data'!N281&lt;3),1+(3-'Used data'!N281)*0.19666667,1))</f>
        <v>1</v>
      </c>
      <c r="P281" s="11">
        <f>IF('Used data'!O281="Irrelevant",1,IF(AND(OR(I281="Motorway link",I281="Exit diverge",I281="Entrance merge"),'Used data'!O281&lt;3.00000001),1+(0.5-'Used data'!O281)*0.04,IF(AND(OR(I281="Exit ramp",I281="Entrance ramp"),'Used data'!O281&lt;3.00000001),1+(0.5-'Used data'!O281)*0.08,IF(OR(I281="Motorway link",I281="Exit diverge",I281="Entrance merge"),0.9,0.8))))</f>
        <v>1</v>
      </c>
      <c r="Q281" s="11">
        <f>IF('Used data'!P281="Irrelevant",1,IF(AND(OR(I281="Motorway link",I281="Exit diverge",I281="Entrance merge"),'Used data'!P281&lt;11.00000001),1+(5-'Used data'!P281)*0.01,0.94))</f>
        <v>1</v>
      </c>
      <c r="R281" s="11">
        <f>IF(OR('Used data'!Q281="Irrelevant",'Used data'!R281="Irrelevant",'Used data'!Q281="Straight"),1,IF(AND(OR(I281="Motorway link",I281="Exit diverge",I281="Entrance merge"),'Used data'!Q281&lt;4000),(EXP(0.1096*1746.5/'Used data'!Q281)/EXP(0.1096*1746.5/4000))*('Used data'!R281/1000)/G281+(G281-'Used data'!R281/1000)/G281,1))</f>
        <v>1</v>
      </c>
      <c r="S281" s="11">
        <f>IF(OR('Used data'!S281="Irrelevant",'Used data'!T281="Irrelevant",'Used data'!S281="Straight"),1,IF(AND(OR(I281="Motorway link",I281="Exit diverge",I281="Entrance merge"),'Used data'!S281&lt;4000),(EXP(0.1096*1746.5/'Used data'!S281)/EXP(0.1096*1746.5/4000))*('Used data'!T281/1000)/G281+(G281-'Used data'!T281/1000)/G281,1))</f>
        <v>1</v>
      </c>
      <c r="T281" s="11">
        <f>IF('Used data'!U281="Irrelevant",1,IF(AND(OR(I281="Motorway link",I281="Exit diverge",I281="Entrance merge",I281="Exit ramp",I281="Entrance ramp"),'Used data'!U281="Yes"),0.95,1))</f>
        <v>1</v>
      </c>
      <c r="U281" s="11">
        <f>IF('Used data'!U281="Irrelevant",1,IF(AND(OR(I281="Motorway link",I281="Exit diverge",I281="Entrance merge",I281="Exit ramp",I281="Entrance ramp"),'Used data'!U281="Yes"),0.96,1))</f>
        <v>1</v>
      </c>
      <c r="V281" s="11">
        <f>IF('Used data'!U281="Irrelevant",1,IF(AND(OR(I281="Motorway link",I281="Exit diverge",I281="Entrance merge",I281="Exit ramp",I281="Entrance ramp"),'Used data'!U281="Yes"),0.79,1))</f>
        <v>1</v>
      </c>
      <c r="W281" s="11">
        <f>IF('Used data'!U281="Irrelevant",1,IF(AND(OR(I281="Motorway link",I281="Exit diverge",I281="Entrance merge",I281="Exit ramp",I281="Entrance ramp"),'Used data'!U281="Yes"),0.94,1))</f>
        <v>1</v>
      </c>
      <c r="X281" s="11">
        <f>IF('Used data'!U281="Irrelevant",1,IF(AND(OR(I281="Motorway link",I281="Exit diverge",I281="Entrance merge",I281="Exit ramp",I281="Entrance ramp"),'Used data'!U281="Yes"),0.97,1))</f>
        <v>1</v>
      </c>
      <c r="Y281" s="11">
        <f>IF(AND(I281="Exit ramp",'Used data'!V281="2-curved diamond ramp"),1.32,IF(AND(I281="Exit ramp",'Used data'!V281="S-shaped ramp"),2.05,IF(AND(I281="Exit ramp",'Used data'!V281="U-shaped ramp"),4.11,IF(AND(I281="Exit ramp",'Used data'!V281="Flyover hook ramp"),5.15,IF(AND(I281="Exit ramp",'Used data'!V281="Directional ramp"),1.07,IF(AND(I281="Entrance ramp",'Used data'!V281="2-curved diamond ramp"),0.93,IF(AND(I281="Entrance ramp",'Used data'!V281="S-shaped ramp"),2.48,IF(AND(I281="Entrance ramp",'Used data'!V281="U-shaped ramp"),4.15,IF(AND(I281="Entrance ramp",'Used data'!V281="Flyover hook ramp"),5.26,IF(AND(I281="Entrance ramp",'Used data'!V281="Directional ramp"),1.42,1))))))))))</f>
        <v>1</v>
      </c>
      <c r="Z281" s="11">
        <f>IF(OR('Used data'!W281="Straight",'Used data'!W281="Irrelevant",'Used data'!X281="Irrelevant",'Used data'!Y281="Irrelevant"),1,1+1.545*1000/32.2*((('Used data'!Y281*3268/3600)/('Used data'!W281/0.306))^2)*('Used data'!X281/1000)/G281)</f>
        <v>1</v>
      </c>
      <c r="AA281" s="11">
        <f>IF(OR('Used data'!W281="Straight",'Used data'!W281="Irrelevant",'Used data'!X281="Irrelevant",'Used data'!Y281="Irrelevant"),1,1+1.961*1000/32.2*((('Used data'!Y281*3268/3600)/('Used data'!W281/0.306))^2)*('Used data'!X281/1000)/G281)</f>
        <v>1</v>
      </c>
      <c r="AB281" s="11">
        <f>IF(OR('Used data'!Z281="Straight",'Used data'!Z281="Irrelevant",'Used data'!AA281="Irrelevant",'Used data'!AB281="Irrelevant"),1,1+1.545*1000/32.2*((('Used data'!AB281*3268/3600)/('Used data'!Z281/0.306))^2)*('Used data'!AA281/1000)/G281)</f>
        <v>1</v>
      </c>
      <c r="AC281" s="11">
        <f>IF(OR('Used data'!Z281="Straight",'Used data'!Z281="Irrelevant",'Used data'!AA281="Irrelevant",'Used data'!AB281="Irrelevant"),1,1+1.961*1000/32.2*((('Used data'!AB281*3268/3600)/('Used data'!Z281/0.306))^2)*('Used data'!AA281/1000)/G281)</f>
        <v>1</v>
      </c>
      <c r="AD281" s="11">
        <f>IF(OR('Used data'!AC281="Irrelevant",'Used data'!AC281="No"),1,IF(AND('Used data'!AC281="Yes",OR('Used data'!Q281&lt;301,'Used data'!S281&lt;301)),1-(0.5*('Used data'!R281+'Used data'!T281)/('Used data'!G281*1000)),IF(AND('Used data'!AC281="Yes",OR('Used data'!Q281&lt;601,'Used data'!S281&lt;601)),1-(0.25*('Used data'!R281+'Used data'!T281)/('Used data'!G281*1000)),1)))</f>
        <v>1</v>
      </c>
      <c r="AE281" s="11">
        <f>IF(OR('Used data'!AC281="Irrelevant",'Used data'!AC281="No"),1,IF(AND('Used data'!AC281="Yes",OR('Used data'!Q281&lt;301,'Used data'!S281&lt;301)),1-(0.4*('Used data'!R281+'Used data'!T281)/('Used data'!G281*1000)),IF(AND('Used data'!AC281="Yes",OR('Used data'!Q281&lt;601,'Used data'!S281&lt;601)),1-(0.2*('Used data'!R281+'Used data'!T281)/('Used data'!G281*1000)),1)))</f>
        <v>1</v>
      </c>
      <c r="AF281" s="11">
        <f>IF('Used data'!AD281="110 kph",0.79,1)</f>
        <v>1</v>
      </c>
      <c r="AG281" s="11">
        <f>IF('Used data'!AD281="110 kph",0.94,1)</f>
        <v>1</v>
      </c>
      <c r="AH281" s="11">
        <f>IF('Used data'!AD281="110 kph",0.66,1)</f>
        <v>1</v>
      </c>
      <c r="AI281" s="11">
        <f>IF('Used data'!AD281="110 kph",0.82,1)</f>
        <v>1</v>
      </c>
      <c r="AJ281" s="11">
        <f>IF(AND('Used data'!AE281="Yes",I281="Entrance merge"),0.65*'Used data'!AF281+1-'Used data'!AF281,1)</f>
        <v>1</v>
      </c>
      <c r="AK281" s="12" t="str">
        <f t="shared" si="28"/>
        <v/>
      </c>
      <c r="AL281" s="12" t="str">
        <f t="shared" si="29"/>
        <v/>
      </c>
      <c r="AM281" s="12" t="str">
        <f t="shared" si="30"/>
        <v/>
      </c>
      <c r="AN281" s="12" t="str">
        <f t="shared" si="31"/>
        <v/>
      </c>
      <c r="AO281" s="12" t="str">
        <f t="shared" si="32"/>
        <v/>
      </c>
      <c r="AP281" s="12" t="str">
        <f t="shared" si="33"/>
        <v/>
      </c>
      <c r="AQ281" s="4" t="str">
        <f t="shared" si="34"/>
        <v/>
      </c>
    </row>
    <row r="282" spans="1:43" x14ac:dyDescent="0.3">
      <c r="A282" s="4" t="str">
        <f>IF('Input data'!A297="","",'Input data'!A297)</f>
        <v/>
      </c>
      <c r="B282" s="4" t="str">
        <f>IF('Input data'!B297="","",'Input data'!B297)</f>
        <v/>
      </c>
      <c r="C282" s="4" t="str">
        <f>IF('Input data'!C297="","",'Input data'!C297)</f>
        <v/>
      </c>
      <c r="D282" s="4" t="str">
        <f>IF('Input data'!D297="","",'Input data'!D297)</f>
        <v/>
      </c>
      <c r="E282" s="4" t="str">
        <f>IF('Input data'!E297="","",'Input data'!E297)</f>
        <v/>
      </c>
      <c r="F282" s="4" t="str">
        <f>IF('Input data'!F297="","",'Input data'!F297)</f>
        <v/>
      </c>
      <c r="G282" s="4">
        <f>IF('Input data'!G297="","",'Input data'!G297)</f>
        <v>0</v>
      </c>
      <c r="H282" s="4" t="str">
        <f>IF('Input data'!H297&gt;0.5,'Input data'!H297,"")</f>
        <v/>
      </c>
      <c r="I282" s="4" t="str">
        <f>IF('Input data'!I297="","",'Input data'!I297)</f>
        <v/>
      </c>
      <c r="J282" s="11">
        <f>IF('Used data'!J282="Irrelevant",1,IF('Used data'!J282&gt;3,1.2,1))</f>
        <v>1</v>
      </c>
      <c r="K282" s="11">
        <f>IF('Used data'!K282="Irrelevant",1,IF(AND(OR(I282="Motorway link",I282="Exit diverge",I282="Entrance merge"),'Used data'!K282&lt;3.5),1+(3.5-'Used data'!K282)*0.12,IF(AND(OR(I282="Exit ramp",I282="Entrance ramp"),'Used data'!K282&lt;3.5),1+(3.5-'Used data'!K282)*0.16,1)))</f>
        <v>1</v>
      </c>
      <c r="L282" s="11">
        <f>IF('Used data'!L282="Irrelevant",1,IF(AND('Used data'!L282="Yes",'Used data'!J282=2),0.6*'Used data'!M282+(1-'Used data'!M282),IF(AND('Used data'!L282="Yes",'Used data'!J282=3),0.7*'Used data'!M282+(1-'Used data'!M282),IF(AND('Used data'!L282="Yes",'Used data'!J282=4),0.76*'Used data'!M282+(1-'Used data'!M282),IF(AND('Used data'!L282="Yes",'Used data'!J282&gt;4.99999999),0.8*'Used data'!M282+(1-'Used data'!M282),1)))))</f>
        <v>1</v>
      </c>
      <c r="M282" s="11">
        <f>IF('Used data'!L282="Irrelevant",1,IF(AND('Used data'!L282="Yes",'Used data'!J282=2),0.8*'Used data'!M282+(1-'Used data'!M282),IF(AND('Used data'!L282="Yes",'Used data'!J282=3),0.85*'Used data'!M282+(1-'Used data'!M282),IF(AND('Used data'!L282="Yes",'Used data'!J282=4),0.88*'Used data'!M282+(1-'Used data'!M282),IF(AND('Used data'!L282="Yes",'Used data'!J282&gt;4.99999999),0.9*'Used data'!M282+(1-'Used data'!M282),1)))))</f>
        <v>1</v>
      </c>
      <c r="N282" s="11">
        <f>IF('Used data'!N282="Irrelevant",1,IF(AND(OR(I282="Motorway link",I282="Exit diverge",I282="Entrance merge"),'Used data'!N282&lt;3),1+(3-'Used data'!N282)*0.09333333,1))</f>
        <v>1</v>
      </c>
      <c r="O282" s="11">
        <f>IF('Used data'!N282="Irrelevant",1,IF(AND(OR(I282="Motorway link",I282="Exit diverge",I282="Entrance merge"),'Used data'!N282&lt;3),1+(3-'Used data'!N282)*0.19666667,1))</f>
        <v>1</v>
      </c>
      <c r="P282" s="11">
        <f>IF('Used data'!O282="Irrelevant",1,IF(AND(OR(I282="Motorway link",I282="Exit diverge",I282="Entrance merge"),'Used data'!O282&lt;3.00000001),1+(0.5-'Used data'!O282)*0.04,IF(AND(OR(I282="Exit ramp",I282="Entrance ramp"),'Used data'!O282&lt;3.00000001),1+(0.5-'Used data'!O282)*0.08,IF(OR(I282="Motorway link",I282="Exit diverge",I282="Entrance merge"),0.9,0.8))))</f>
        <v>1</v>
      </c>
      <c r="Q282" s="11">
        <f>IF('Used data'!P282="Irrelevant",1,IF(AND(OR(I282="Motorway link",I282="Exit diverge",I282="Entrance merge"),'Used data'!P282&lt;11.00000001),1+(5-'Used data'!P282)*0.01,0.94))</f>
        <v>1</v>
      </c>
      <c r="R282" s="11">
        <f>IF(OR('Used data'!Q282="Irrelevant",'Used data'!R282="Irrelevant",'Used data'!Q282="Straight"),1,IF(AND(OR(I282="Motorway link",I282="Exit diverge",I282="Entrance merge"),'Used data'!Q282&lt;4000),(EXP(0.1096*1746.5/'Used data'!Q282)/EXP(0.1096*1746.5/4000))*('Used data'!R282/1000)/G282+(G282-'Used data'!R282/1000)/G282,1))</f>
        <v>1</v>
      </c>
      <c r="S282" s="11">
        <f>IF(OR('Used data'!S282="Irrelevant",'Used data'!T282="Irrelevant",'Used data'!S282="Straight"),1,IF(AND(OR(I282="Motorway link",I282="Exit diverge",I282="Entrance merge"),'Used data'!S282&lt;4000),(EXP(0.1096*1746.5/'Used data'!S282)/EXP(0.1096*1746.5/4000))*('Used data'!T282/1000)/G282+(G282-'Used data'!T282/1000)/G282,1))</f>
        <v>1</v>
      </c>
      <c r="T282" s="11">
        <f>IF('Used data'!U282="Irrelevant",1,IF(AND(OR(I282="Motorway link",I282="Exit diverge",I282="Entrance merge",I282="Exit ramp",I282="Entrance ramp"),'Used data'!U282="Yes"),0.95,1))</f>
        <v>1</v>
      </c>
      <c r="U282" s="11">
        <f>IF('Used data'!U282="Irrelevant",1,IF(AND(OR(I282="Motorway link",I282="Exit diverge",I282="Entrance merge",I282="Exit ramp",I282="Entrance ramp"),'Used data'!U282="Yes"),0.96,1))</f>
        <v>1</v>
      </c>
      <c r="V282" s="11">
        <f>IF('Used data'!U282="Irrelevant",1,IF(AND(OR(I282="Motorway link",I282="Exit diverge",I282="Entrance merge",I282="Exit ramp",I282="Entrance ramp"),'Used data'!U282="Yes"),0.79,1))</f>
        <v>1</v>
      </c>
      <c r="W282" s="11">
        <f>IF('Used data'!U282="Irrelevant",1,IF(AND(OR(I282="Motorway link",I282="Exit diverge",I282="Entrance merge",I282="Exit ramp",I282="Entrance ramp"),'Used data'!U282="Yes"),0.94,1))</f>
        <v>1</v>
      </c>
      <c r="X282" s="11">
        <f>IF('Used data'!U282="Irrelevant",1,IF(AND(OR(I282="Motorway link",I282="Exit diverge",I282="Entrance merge",I282="Exit ramp",I282="Entrance ramp"),'Used data'!U282="Yes"),0.97,1))</f>
        <v>1</v>
      </c>
      <c r="Y282" s="11">
        <f>IF(AND(I282="Exit ramp",'Used data'!V282="2-curved diamond ramp"),1.32,IF(AND(I282="Exit ramp",'Used data'!V282="S-shaped ramp"),2.05,IF(AND(I282="Exit ramp",'Used data'!V282="U-shaped ramp"),4.11,IF(AND(I282="Exit ramp",'Used data'!V282="Flyover hook ramp"),5.15,IF(AND(I282="Exit ramp",'Used data'!V282="Directional ramp"),1.07,IF(AND(I282="Entrance ramp",'Used data'!V282="2-curved diamond ramp"),0.93,IF(AND(I282="Entrance ramp",'Used data'!V282="S-shaped ramp"),2.48,IF(AND(I282="Entrance ramp",'Used data'!V282="U-shaped ramp"),4.15,IF(AND(I282="Entrance ramp",'Used data'!V282="Flyover hook ramp"),5.26,IF(AND(I282="Entrance ramp",'Used data'!V282="Directional ramp"),1.42,1))))))))))</f>
        <v>1</v>
      </c>
      <c r="Z282" s="11">
        <f>IF(OR('Used data'!W282="Straight",'Used data'!W282="Irrelevant",'Used data'!X282="Irrelevant",'Used data'!Y282="Irrelevant"),1,1+1.545*1000/32.2*((('Used data'!Y282*3268/3600)/('Used data'!W282/0.306))^2)*('Used data'!X282/1000)/G282)</f>
        <v>1</v>
      </c>
      <c r="AA282" s="11">
        <f>IF(OR('Used data'!W282="Straight",'Used data'!W282="Irrelevant",'Used data'!X282="Irrelevant",'Used data'!Y282="Irrelevant"),1,1+1.961*1000/32.2*((('Used data'!Y282*3268/3600)/('Used data'!W282/0.306))^2)*('Used data'!X282/1000)/G282)</f>
        <v>1</v>
      </c>
      <c r="AB282" s="11">
        <f>IF(OR('Used data'!Z282="Straight",'Used data'!Z282="Irrelevant",'Used data'!AA282="Irrelevant",'Used data'!AB282="Irrelevant"),1,1+1.545*1000/32.2*((('Used data'!AB282*3268/3600)/('Used data'!Z282/0.306))^2)*('Used data'!AA282/1000)/G282)</f>
        <v>1</v>
      </c>
      <c r="AC282" s="11">
        <f>IF(OR('Used data'!Z282="Straight",'Used data'!Z282="Irrelevant",'Used data'!AA282="Irrelevant",'Used data'!AB282="Irrelevant"),1,1+1.961*1000/32.2*((('Used data'!AB282*3268/3600)/('Used data'!Z282/0.306))^2)*('Used data'!AA282/1000)/G282)</f>
        <v>1</v>
      </c>
      <c r="AD282" s="11">
        <f>IF(OR('Used data'!AC282="Irrelevant",'Used data'!AC282="No"),1,IF(AND('Used data'!AC282="Yes",OR('Used data'!Q282&lt;301,'Used data'!S282&lt;301)),1-(0.5*('Used data'!R282+'Used data'!T282)/('Used data'!G282*1000)),IF(AND('Used data'!AC282="Yes",OR('Used data'!Q282&lt;601,'Used data'!S282&lt;601)),1-(0.25*('Used data'!R282+'Used data'!T282)/('Used data'!G282*1000)),1)))</f>
        <v>1</v>
      </c>
      <c r="AE282" s="11">
        <f>IF(OR('Used data'!AC282="Irrelevant",'Used data'!AC282="No"),1,IF(AND('Used data'!AC282="Yes",OR('Used data'!Q282&lt;301,'Used data'!S282&lt;301)),1-(0.4*('Used data'!R282+'Used data'!T282)/('Used data'!G282*1000)),IF(AND('Used data'!AC282="Yes",OR('Used data'!Q282&lt;601,'Used data'!S282&lt;601)),1-(0.2*('Used data'!R282+'Used data'!T282)/('Used data'!G282*1000)),1)))</f>
        <v>1</v>
      </c>
      <c r="AF282" s="11">
        <f>IF('Used data'!AD282="110 kph",0.79,1)</f>
        <v>1</v>
      </c>
      <c r="AG282" s="11">
        <f>IF('Used data'!AD282="110 kph",0.94,1)</f>
        <v>1</v>
      </c>
      <c r="AH282" s="11">
        <f>IF('Used data'!AD282="110 kph",0.66,1)</f>
        <v>1</v>
      </c>
      <c r="AI282" s="11">
        <f>IF('Used data'!AD282="110 kph",0.82,1)</f>
        <v>1</v>
      </c>
      <c r="AJ282" s="11">
        <f>IF(AND('Used data'!AE282="Yes",I282="Entrance merge"),0.65*'Used data'!AF282+1-'Used data'!AF282,1)</f>
        <v>1</v>
      </c>
      <c r="AK282" s="12" t="str">
        <f t="shared" si="28"/>
        <v/>
      </c>
      <c r="AL282" s="12" t="str">
        <f t="shared" si="29"/>
        <v/>
      </c>
      <c r="AM282" s="12" t="str">
        <f t="shared" si="30"/>
        <v/>
      </c>
      <c r="AN282" s="12" t="str">
        <f t="shared" si="31"/>
        <v/>
      </c>
      <c r="AO282" s="12" t="str">
        <f t="shared" si="32"/>
        <v/>
      </c>
      <c r="AP282" s="12" t="str">
        <f t="shared" si="33"/>
        <v/>
      </c>
      <c r="AQ282" s="4" t="str">
        <f t="shared" si="34"/>
        <v/>
      </c>
    </row>
    <row r="283" spans="1:43" x14ac:dyDescent="0.3">
      <c r="A283" s="4" t="str">
        <f>IF('Input data'!A298="","",'Input data'!A298)</f>
        <v/>
      </c>
      <c r="B283" s="4" t="str">
        <f>IF('Input data'!B298="","",'Input data'!B298)</f>
        <v/>
      </c>
      <c r="C283" s="4" t="str">
        <f>IF('Input data'!C298="","",'Input data'!C298)</f>
        <v/>
      </c>
      <c r="D283" s="4" t="str">
        <f>IF('Input data'!D298="","",'Input data'!D298)</f>
        <v/>
      </c>
      <c r="E283" s="4" t="str">
        <f>IF('Input data'!E298="","",'Input data'!E298)</f>
        <v/>
      </c>
      <c r="F283" s="4" t="str">
        <f>IF('Input data'!F298="","",'Input data'!F298)</f>
        <v/>
      </c>
      <c r="G283" s="4">
        <f>IF('Input data'!G298="","",'Input data'!G298)</f>
        <v>0</v>
      </c>
      <c r="H283" s="4" t="str">
        <f>IF('Input data'!H298&gt;0.5,'Input data'!H298,"")</f>
        <v/>
      </c>
      <c r="I283" s="4" t="str">
        <f>IF('Input data'!I298="","",'Input data'!I298)</f>
        <v/>
      </c>
      <c r="J283" s="11">
        <f>IF('Used data'!J283="Irrelevant",1,IF('Used data'!J283&gt;3,1.2,1))</f>
        <v>1</v>
      </c>
      <c r="K283" s="11">
        <f>IF('Used data'!K283="Irrelevant",1,IF(AND(OR(I283="Motorway link",I283="Exit diverge",I283="Entrance merge"),'Used data'!K283&lt;3.5),1+(3.5-'Used data'!K283)*0.12,IF(AND(OR(I283="Exit ramp",I283="Entrance ramp"),'Used data'!K283&lt;3.5),1+(3.5-'Used data'!K283)*0.16,1)))</f>
        <v>1</v>
      </c>
      <c r="L283" s="11">
        <f>IF('Used data'!L283="Irrelevant",1,IF(AND('Used data'!L283="Yes",'Used data'!J283=2),0.6*'Used data'!M283+(1-'Used data'!M283),IF(AND('Used data'!L283="Yes",'Used data'!J283=3),0.7*'Used data'!M283+(1-'Used data'!M283),IF(AND('Used data'!L283="Yes",'Used data'!J283=4),0.76*'Used data'!M283+(1-'Used data'!M283),IF(AND('Used data'!L283="Yes",'Used data'!J283&gt;4.99999999),0.8*'Used data'!M283+(1-'Used data'!M283),1)))))</f>
        <v>1</v>
      </c>
      <c r="M283" s="11">
        <f>IF('Used data'!L283="Irrelevant",1,IF(AND('Used data'!L283="Yes",'Used data'!J283=2),0.8*'Used data'!M283+(1-'Used data'!M283),IF(AND('Used data'!L283="Yes",'Used data'!J283=3),0.85*'Used data'!M283+(1-'Used data'!M283),IF(AND('Used data'!L283="Yes",'Used data'!J283=4),0.88*'Used data'!M283+(1-'Used data'!M283),IF(AND('Used data'!L283="Yes",'Used data'!J283&gt;4.99999999),0.9*'Used data'!M283+(1-'Used data'!M283),1)))))</f>
        <v>1</v>
      </c>
      <c r="N283" s="11">
        <f>IF('Used data'!N283="Irrelevant",1,IF(AND(OR(I283="Motorway link",I283="Exit diverge",I283="Entrance merge"),'Used data'!N283&lt;3),1+(3-'Used data'!N283)*0.09333333,1))</f>
        <v>1</v>
      </c>
      <c r="O283" s="11">
        <f>IF('Used data'!N283="Irrelevant",1,IF(AND(OR(I283="Motorway link",I283="Exit diverge",I283="Entrance merge"),'Used data'!N283&lt;3),1+(3-'Used data'!N283)*0.19666667,1))</f>
        <v>1</v>
      </c>
      <c r="P283" s="11">
        <f>IF('Used data'!O283="Irrelevant",1,IF(AND(OR(I283="Motorway link",I283="Exit diverge",I283="Entrance merge"),'Used data'!O283&lt;3.00000001),1+(0.5-'Used data'!O283)*0.04,IF(AND(OR(I283="Exit ramp",I283="Entrance ramp"),'Used data'!O283&lt;3.00000001),1+(0.5-'Used data'!O283)*0.08,IF(OR(I283="Motorway link",I283="Exit diverge",I283="Entrance merge"),0.9,0.8))))</f>
        <v>1</v>
      </c>
      <c r="Q283" s="11">
        <f>IF('Used data'!P283="Irrelevant",1,IF(AND(OR(I283="Motorway link",I283="Exit diverge",I283="Entrance merge"),'Used data'!P283&lt;11.00000001),1+(5-'Used data'!P283)*0.01,0.94))</f>
        <v>1</v>
      </c>
      <c r="R283" s="11">
        <f>IF(OR('Used data'!Q283="Irrelevant",'Used data'!R283="Irrelevant",'Used data'!Q283="Straight"),1,IF(AND(OR(I283="Motorway link",I283="Exit diverge",I283="Entrance merge"),'Used data'!Q283&lt;4000),(EXP(0.1096*1746.5/'Used data'!Q283)/EXP(0.1096*1746.5/4000))*('Used data'!R283/1000)/G283+(G283-'Used data'!R283/1000)/G283,1))</f>
        <v>1</v>
      </c>
      <c r="S283" s="11">
        <f>IF(OR('Used data'!S283="Irrelevant",'Used data'!T283="Irrelevant",'Used data'!S283="Straight"),1,IF(AND(OR(I283="Motorway link",I283="Exit diverge",I283="Entrance merge"),'Used data'!S283&lt;4000),(EXP(0.1096*1746.5/'Used data'!S283)/EXP(0.1096*1746.5/4000))*('Used data'!T283/1000)/G283+(G283-'Used data'!T283/1000)/G283,1))</f>
        <v>1</v>
      </c>
      <c r="T283" s="11">
        <f>IF('Used data'!U283="Irrelevant",1,IF(AND(OR(I283="Motorway link",I283="Exit diverge",I283="Entrance merge",I283="Exit ramp",I283="Entrance ramp"),'Used data'!U283="Yes"),0.95,1))</f>
        <v>1</v>
      </c>
      <c r="U283" s="11">
        <f>IF('Used data'!U283="Irrelevant",1,IF(AND(OR(I283="Motorway link",I283="Exit diverge",I283="Entrance merge",I283="Exit ramp",I283="Entrance ramp"),'Used data'!U283="Yes"),0.96,1))</f>
        <v>1</v>
      </c>
      <c r="V283" s="11">
        <f>IF('Used data'!U283="Irrelevant",1,IF(AND(OR(I283="Motorway link",I283="Exit diverge",I283="Entrance merge",I283="Exit ramp",I283="Entrance ramp"),'Used data'!U283="Yes"),0.79,1))</f>
        <v>1</v>
      </c>
      <c r="W283" s="11">
        <f>IF('Used data'!U283="Irrelevant",1,IF(AND(OR(I283="Motorway link",I283="Exit diverge",I283="Entrance merge",I283="Exit ramp",I283="Entrance ramp"),'Used data'!U283="Yes"),0.94,1))</f>
        <v>1</v>
      </c>
      <c r="X283" s="11">
        <f>IF('Used data'!U283="Irrelevant",1,IF(AND(OR(I283="Motorway link",I283="Exit diverge",I283="Entrance merge",I283="Exit ramp",I283="Entrance ramp"),'Used data'!U283="Yes"),0.97,1))</f>
        <v>1</v>
      </c>
      <c r="Y283" s="11">
        <f>IF(AND(I283="Exit ramp",'Used data'!V283="2-curved diamond ramp"),1.32,IF(AND(I283="Exit ramp",'Used data'!V283="S-shaped ramp"),2.05,IF(AND(I283="Exit ramp",'Used data'!V283="U-shaped ramp"),4.11,IF(AND(I283="Exit ramp",'Used data'!V283="Flyover hook ramp"),5.15,IF(AND(I283="Exit ramp",'Used data'!V283="Directional ramp"),1.07,IF(AND(I283="Entrance ramp",'Used data'!V283="2-curved diamond ramp"),0.93,IF(AND(I283="Entrance ramp",'Used data'!V283="S-shaped ramp"),2.48,IF(AND(I283="Entrance ramp",'Used data'!V283="U-shaped ramp"),4.15,IF(AND(I283="Entrance ramp",'Used data'!V283="Flyover hook ramp"),5.26,IF(AND(I283="Entrance ramp",'Used data'!V283="Directional ramp"),1.42,1))))))))))</f>
        <v>1</v>
      </c>
      <c r="Z283" s="11">
        <f>IF(OR('Used data'!W283="Straight",'Used data'!W283="Irrelevant",'Used data'!X283="Irrelevant",'Used data'!Y283="Irrelevant"),1,1+1.545*1000/32.2*((('Used data'!Y283*3268/3600)/('Used data'!W283/0.306))^2)*('Used data'!X283/1000)/G283)</f>
        <v>1</v>
      </c>
      <c r="AA283" s="11">
        <f>IF(OR('Used data'!W283="Straight",'Used data'!W283="Irrelevant",'Used data'!X283="Irrelevant",'Used data'!Y283="Irrelevant"),1,1+1.961*1000/32.2*((('Used data'!Y283*3268/3600)/('Used data'!W283/0.306))^2)*('Used data'!X283/1000)/G283)</f>
        <v>1</v>
      </c>
      <c r="AB283" s="11">
        <f>IF(OR('Used data'!Z283="Straight",'Used data'!Z283="Irrelevant",'Used data'!AA283="Irrelevant",'Used data'!AB283="Irrelevant"),1,1+1.545*1000/32.2*((('Used data'!AB283*3268/3600)/('Used data'!Z283/0.306))^2)*('Used data'!AA283/1000)/G283)</f>
        <v>1</v>
      </c>
      <c r="AC283" s="11">
        <f>IF(OR('Used data'!Z283="Straight",'Used data'!Z283="Irrelevant",'Used data'!AA283="Irrelevant",'Used data'!AB283="Irrelevant"),1,1+1.961*1000/32.2*((('Used data'!AB283*3268/3600)/('Used data'!Z283/0.306))^2)*('Used data'!AA283/1000)/G283)</f>
        <v>1</v>
      </c>
      <c r="AD283" s="11">
        <f>IF(OR('Used data'!AC283="Irrelevant",'Used data'!AC283="No"),1,IF(AND('Used data'!AC283="Yes",OR('Used data'!Q283&lt;301,'Used data'!S283&lt;301)),1-(0.5*('Used data'!R283+'Used data'!T283)/('Used data'!G283*1000)),IF(AND('Used data'!AC283="Yes",OR('Used data'!Q283&lt;601,'Used data'!S283&lt;601)),1-(0.25*('Used data'!R283+'Used data'!T283)/('Used data'!G283*1000)),1)))</f>
        <v>1</v>
      </c>
      <c r="AE283" s="11">
        <f>IF(OR('Used data'!AC283="Irrelevant",'Used data'!AC283="No"),1,IF(AND('Used data'!AC283="Yes",OR('Used data'!Q283&lt;301,'Used data'!S283&lt;301)),1-(0.4*('Used data'!R283+'Used data'!T283)/('Used data'!G283*1000)),IF(AND('Used data'!AC283="Yes",OR('Used data'!Q283&lt;601,'Used data'!S283&lt;601)),1-(0.2*('Used data'!R283+'Used data'!T283)/('Used data'!G283*1000)),1)))</f>
        <v>1</v>
      </c>
      <c r="AF283" s="11">
        <f>IF('Used data'!AD283="110 kph",0.79,1)</f>
        <v>1</v>
      </c>
      <c r="AG283" s="11">
        <f>IF('Used data'!AD283="110 kph",0.94,1)</f>
        <v>1</v>
      </c>
      <c r="AH283" s="11">
        <f>IF('Used data'!AD283="110 kph",0.66,1)</f>
        <v>1</v>
      </c>
      <c r="AI283" s="11">
        <f>IF('Used data'!AD283="110 kph",0.82,1)</f>
        <v>1</v>
      </c>
      <c r="AJ283" s="11">
        <f>IF(AND('Used data'!AE283="Yes",I283="Entrance merge"),0.65*'Used data'!AF283+1-'Used data'!AF283,1)</f>
        <v>1</v>
      </c>
      <c r="AK283" s="12" t="str">
        <f t="shared" si="28"/>
        <v/>
      </c>
      <c r="AL283" s="12" t="str">
        <f t="shared" si="29"/>
        <v/>
      </c>
      <c r="AM283" s="12" t="str">
        <f t="shared" si="30"/>
        <v/>
      </c>
      <c r="AN283" s="12" t="str">
        <f t="shared" si="31"/>
        <v/>
      </c>
      <c r="AO283" s="12" t="str">
        <f t="shared" si="32"/>
        <v/>
      </c>
      <c r="AP283" s="12" t="str">
        <f t="shared" si="33"/>
        <v/>
      </c>
      <c r="AQ283" s="4" t="str">
        <f t="shared" si="34"/>
        <v/>
      </c>
    </row>
    <row r="284" spans="1:43" x14ac:dyDescent="0.3">
      <c r="A284" s="4" t="str">
        <f>IF('Input data'!A299="","",'Input data'!A299)</f>
        <v/>
      </c>
      <c r="B284" s="4" t="str">
        <f>IF('Input data'!B299="","",'Input data'!B299)</f>
        <v/>
      </c>
      <c r="C284" s="4" t="str">
        <f>IF('Input data'!C299="","",'Input data'!C299)</f>
        <v/>
      </c>
      <c r="D284" s="4" t="str">
        <f>IF('Input data'!D299="","",'Input data'!D299)</f>
        <v/>
      </c>
      <c r="E284" s="4" t="str">
        <f>IF('Input data'!E299="","",'Input data'!E299)</f>
        <v/>
      </c>
      <c r="F284" s="4" t="str">
        <f>IF('Input data'!F299="","",'Input data'!F299)</f>
        <v/>
      </c>
      <c r="G284" s="4">
        <f>IF('Input data'!G299="","",'Input data'!G299)</f>
        <v>0</v>
      </c>
      <c r="H284" s="4" t="str">
        <f>IF('Input data'!H299&gt;0.5,'Input data'!H299,"")</f>
        <v/>
      </c>
      <c r="I284" s="4" t="str">
        <f>IF('Input data'!I299="","",'Input data'!I299)</f>
        <v/>
      </c>
      <c r="J284" s="11">
        <f>IF('Used data'!J284="Irrelevant",1,IF('Used data'!J284&gt;3,1.2,1))</f>
        <v>1</v>
      </c>
      <c r="K284" s="11">
        <f>IF('Used data'!K284="Irrelevant",1,IF(AND(OR(I284="Motorway link",I284="Exit diverge",I284="Entrance merge"),'Used data'!K284&lt;3.5),1+(3.5-'Used data'!K284)*0.12,IF(AND(OR(I284="Exit ramp",I284="Entrance ramp"),'Used data'!K284&lt;3.5),1+(3.5-'Used data'!K284)*0.16,1)))</f>
        <v>1</v>
      </c>
      <c r="L284" s="11">
        <f>IF('Used data'!L284="Irrelevant",1,IF(AND('Used data'!L284="Yes",'Used data'!J284=2),0.6*'Used data'!M284+(1-'Used data'!M284),IF(AND('Used data'!L284="Yes",'Used data'!J284=3),0.7*'Used data'!M284+(1-'Used data'!M284),IF(AND('Used data'!L284="Yes",'Used data'!J284=4),0.76*'Used data'!M284+(1-'Used data'!M284),IF(AND('Used data'!L284="Yes",'Used data'!J284&gt;4.99999999),0.8*'Used data'!M284+(1-'Used data'!M284),1)))))</f>
        <v>1</v>
      </c>
      <c r="M284" s="11">
        <f>IF('Used data'!L284="Irrelevant",1,IF(AND('Used data'!L284="Yes",'Used data'!J284=2),0.8*'Used data'!M284+(1-'Used data'!M284),IF(AND('Used data'!L284="Yes",'Used data'!J284=3),0.85*'Used data'!M284+(1-'Used data'!M284),IF(AND('Used data'!L284="Yes",'Used data'!J284=4),0.88*'Used data'!M284+(1-'Used data'!M284),IF(AND('Used data'!L284="Yes",'Used data'!J284&gt;4.99999999),0.9*'Used data'!M284+(1-'Used data'!M284),1)))))</f>
        <v>1</v>
      </c>
      <c r="N284" s="11">
        <f>IF('Used data'!N284="Irrelevant",1,IF(AND(OR(I284="Motorway link",I284="Exit diverge",I284="Entrance merge"),'Used data'!N284&lt;3),1+(3-'Used data'!N284)*0.09333333,1))</f>
        <v>1</v>
      </c>
      <c r="O284" s="11">
        <f>IF('Used data'!N284="Irrelevant",1,IF(AND(OR(I284="Motorway link",I284="Exit diverge",I284="Entrance merge"),'Used data'!N284&lt;3),1+(3-'Used data'!N284)*0.19666667,1))</f>
        <v>1</v>
      </c>
      <c r="P284" s="11">
        <f>IF('Used data'!O284="Irrelevant",1,IF(AND(OR(I284="Motorway link",I284="Exit diverge",I284="Entrance merge"),'Used data'!O284&lt;3.00000001),1+(0.5-'Used data'!O284)*0.04,IF(AND(OR(I284="Exit ramp",I284="Entrance ramp"),'Used data'!O284&lt;3.00000001),1+(0.5-'Used data'!O284)*0.08,IF(OR(I284="Motorway link",I284="Exit diverge",I284="Entrance merge"),0.9,0.8))))</f>
        <v>1</v>
      </c>
      <c r="Q284" s="11">
        <f>IF('Used data'!P284="Irrelevant",1,IF(AND(OR(I284="Motorway link",I284="Exit diverge",I284="Entrance merge"),'Used data'!P284&lt;11.00000001),1+(5-'Used data'!P284)*0.01,0.94))</f>
        <v>1</v>
      </c>
      <c r="R284" s="11">
        <f>IF(OR('Used data'!Q284="Irrelevant",'Used data'!R284="Irrelevant",'Used data'!Q284="Straight"),1,IF(AND(OR(I284="Motorway link",I284="Exit diverge",I284="Entrance merge"),'Used data'!Q284&lt;4000),(EXP(0.1096*1746.5/'Used data'!Q284)/EXP(0.1096*1746.5/4000))*('Used data'!R284/1000)/G284+(G284-'Used data'!R284/1000)/G284,1))</f>
        <v>1</v>
      </c>
      <c r="S284" s="11">
        <f>IF(OR('Used data'!S284="Irrelevant",'Used data'!T284="Irrelevant",'Used data'!S284="Straight"),1,IF(AND(OR(I284="Motorway link",I284="Exit diverge",I284="Entrance merge"),'Used data'!S284&lt;4000),(EXP(0.1096*1746.5/'Used data'!S284)/EXP(0.1096*1746.5/4000))*('Used data'!T284/1000)/G284+(G284-'Used data'!T284/1000)/G284,1))</f>
        <v>1</v>
      </c>
      <c r="T284" s="11">
        <f>IF('Used data'!U284="Irrelevant",1,IF(AND(OR(I284="Motorway link",I284="Exit diverge",I284="Entrance merge",I284="Exit ramp",I284="Entrance ramp"),'Used data'!U284="Yes"),0.95,1))</f>
        <v>1</v>
      </c>
      <c r="U284" s="11">
        <f>IF('Used data'!U284="Irrelevant",1,IF(AND(OR(I284="Motorway link",I284="Exit diverge",I284="Entrance merge",I284="Exit ramp",I284="Entrance ramp"),'Used data'!U284="Yes"),0.96,1))</f>
        <v>1</v>
      </c>
      <c r="V284" s="11">
        <f>IF('Used data'!U284="Irrelevant",1,IF(AND(OR(I284="Motorway link",I284="Exit diverge",I284="Entrance merge",I284="Exit ramp",I284="Entrance ramp"),'Used data'!U284="Yes"),0.79,1))</f>
        <v>1</v>
      </c>
      <c r="W284" s="11">
        <f>IF('Used data'!U284="Irrelevant",1,IF(AND(OR(I284="Motorway link",I284="Exit diverge",I284="Entrance merge",I284="Exit ramp",I284="Entrance ramp"),'Used data'!U284="Yes"),0.94,1))</f>
        <v>1</v>
      </c>
      <c r="X284" s="11">
        <f>IF('Used data'!U284="Irrelevant",1,IF(AND(OR(I284="Motorway link",I284="Exit diverge",I284="Entrance merge",I284="Exit ramp",I284="Entrance ramp"),'Used data'!U284="Yes"),0.97,1))</f>
        <v>1</v>
      </c>
      <c r="Y284" s="11">
        <f>IF(AND(I284="Exit ramp",'Used data'!V284="2-curved diamond ramp"),1.32,IF(AND(I284="Exit ramp",'Used data'!V284="S-shaped ramp"),2.05,IF(AND(I284="Exit ramp",'Used data'!V284="U-shaped ramp"),4.11,IF(AND(I284="Exit ramp",'Used data'!V284="Flyover hook ramp"),5.15,IF(AND(I284="Exit ramp",'Used data'!V284="Directional ramp"),1.07,IF(AND(I284="Entrance ramp",'Used data'!V284="2-curved diamond ramp"),0.93,IF(AND(I284="Entrance ramp",'Used data'!V284="S-shaped ramp"),2.48,IF(AND(I284="Entrance ramp",'Used data'!V284="U-shaped ramp"),4.15,IF(AND(I284="Entrance ramp",'Used data'!V284="Flyover hook ramp"),5.26,IF(AND(I284="Entrance ramp",'Used data'!V284="Directional ramp"),1.42,1))))))))))</f>
        <v>1</v>
      </c>
      <c r="Z284" s="11">
        <f>IF(OR('Used data'!W284="Straight",'Used data'!W284="Irrelevant",'Used data'!X284="Irrelevant",'Used data'!Y284="Irrelevant"),1,1+1.545*1000/32.2*((('Used data'!Y284*3268/3600)/('Used data'!W284/0.306))^2)*('Used data'!X284/1000)/G284)</f>
        <v>1</v>
      </c>
      <c r="AA284" s="11">
        <f>IF(OR('Used data'!W284="Straight",'Used data'!W284="Irrelevant",'Used data'!X284="Irrelevant",'Used data'!Y284="Irrelevant"),1,1+1.961*1000/32.2*((('Used data'!Y284*3268/3600)/('Used data'!W284/0.306))^2)*('Used data'!X284/1000)/G284)</f>
        <v>1</v>
      </c>
      <c r="AB284" s="11">
        <f>IF(OR('Used data'!Z284="Straight",'Used data'!Z284="Irrelevant",'Used data'!AA284="Irrelevant",'Used data'!AB284="Irrelevant"),1,1+1.545*1000/32.2*((('Used data'!AB284*3268/3600)/('Used data'!Z284/0.306))^2)*('Used data'!AA284/1000)/G284)</f>
        <v>1</v>
      </c>
      <c r="AC284" s="11">
        <f>IF(OR('Used data'!Z284="Straight",'Used data'!Z284="Irrelevant",'Used data'!AA284="Irrelevant",'Used data'!AB284="Irrelevant"),1,1+1.961*1000/32.2*((('Used data'!AB284*3268/3600)/('Used data'!Z284/0.306))^2)*('Used data'!AA284/1000)/G284)</f>
        <v>1</v>
      </c>
      <c r="AD284" s="11">
        <f>IF(OR('Used data'!AC284="Irrelevant",'Used data'!AC284="No"),1,IF(AND('Used data'!AC284="Yes",OR('Used data'!Q284&lt;301,'Used data'!S284&lt;301)),1-(0.5*('Used data'!R284+'Used data'!T284)/('Used data'!G284*1000)),IF(AND('Used data'!AC284="Yes",OR('Used data'!Q284&lt;601,'Used data'!S284&lt;601)),1-(0.25*('Used data'!R284+'Used data'!T284)/('Used data'!G284*1000)),1)))</f>
        <v>1</v>
      </c>
      <c r="AE284" s="11">
        <f>IF(OR('Used data'!AC284="Irrelevant",'Used data'!AC284="No"),1,IF(AND('Used data'!AC284="Yes",OR('Used data'!Q284&lt;301,'Used data'!S284&lt;301)),1-(0.4*('Used data'!R284+'Used data'!T284)/('Used data'!G284*1000)),IF(AND('Used data'!AC284="Yes",OR('Used data'!Q284&lt;601,'Used data'!S284&lt;601)),1-(0.2*('Used data'!R284+'Used data'!T284)/('Used data'!G284*1000)),1)))</f>
        <v>1</v>
      </c>
      <c r="AF284" s="11">
        <f>IF('Used data'!AD284="110 kph",0.79,1)</f>
        <v>1</v>
      </c>
      <c r="AG284" s="11">
        <f>IF('Used data'!AD284="110 kph",0.94,1)</f>
        <v>1</v>
      </c>
      <c r="AH284" s="11">
        <f>IF('Used data'!AD284="110 kph",0.66,1)</f>
        <v>1</v>
      </c>
      <c r="AI284" s="11">
        <f>IF('Used data'!AD284="110 kph",0.82,1)</f>
        <v>1</v>
      </c>
      <c r="AJ284" s="11">
        <f>IF(AND('Used data'!AE284="Yes",I284="Entrance merge"),0.65*'Used data'!AF284+1-'Used data'!AF284,1)</f>
        <v>1</v>
      </c>
      <c r="AK284" s="12" t="str">
        <f t="shared" si="28"/>
        <v/>
      </c>
      <c r="AL284" s="12" t="str">
        <f t="shared" si="29"/>
        <v/>
      </c>
      <c r="AM284" s="12" t="str">
        <f t="shared" si="30"/>
        <v/>
      </c>
      <c r="AN284" s="12" t="str">
        <f t="shared" si="31"/>
        <v/>
      </c>
      <c r="AO284" s="12" t="str">
        <f t="shared" si="32"/>
        <v/>
      </c>
      <c r="AP284" s="12" t="str">
        <f t="shared" si="33"/>
        <v/>
      </c>
      <c r="AQ284" s="4" t="str">
        <f t="shared" si="34"/>
        <v/>
      </c>
    </row>
    <row r="285" spans="1:43" x14ac:dyDescent="0.3">
      <c r="A285" s="4" t="str">
        <f>IF('Input data'!A300="","",'Input data'!A300)</f>
        <v/>
      </c>
      <c r="B285" s="4" t="str">
        <f>IF('Input data'!B300="","",'Input data'!B300)</f>
        <v/>
      </c>
      <c r="C285" s="4" t="str">
        <f>IF('Input data'!C300="","",'Input data'!C300)</f>
        <v/>
      </c>
      <c r="D285" s="4" t="str">
        <f>IF('Input data'!D300="","",'Input data'!D300)</f>
        <v/>
      </c>
      <c r="E285" s="4" t="str">
        <f>IF('Input data'!E300="","",'Input data'!E300)</f>
        <v/>
      </c>
      <c r="F285" s="4" t="str">
        <f>IF('Input data'!F300="","",'Input data'!F300)</f>
        <v/>
      </c>
      <c r="G285" s="4">
        <f>IF('Input data'!G300="","",'Input data'!G300)</f>
        <v>0</v>
      </c>
      <c r="H285" s="4" t="str">
        <f>IF('Input data'!H300&gt;0.5,'Input data'!H300,"")</f>
        <v/>
      </c>
      <c r="I285" s="4" t="str">
        <f>IF('Input data'!I300="","",'Input data'!I300)</f>
        <v/>
      </c>
      <c r="J285" s="11">
        <f>IF('Used data'!J285="Irrelevant",1,IF('Used data'!J285&gt;3,1.2,1))</f>
        <v>1</v>
      </c>
      <c r="K285" s="11">
        <f>IF('Used data'!K285="Irrelevant",1,IF(AND(OR(I285="Motorway link",I285="Exit diverge",I285="Entrance merge"),'Used data'!K285&lt;3.5),1+(3.5-'Used data'!K285)*0.12,IF(AND(OR(I285="Exit ramp",I285="Entrance ramp"),'Used data'!K285&lt;3.5),1+(3.5-'Used data'!K285)*0.16,1)))</f>
        <v>1</v>
      </c>
      <c r="L285" s="11">
        <f>IF('Used data'!L285="Irrelevant",1,IF(AND('Used data'!L285="Yes",'Used data'!J285=2),0.6*'Used data'!M285+(1-'Used data'!M285),IF(AND('Used data'!L285="Yes",'Used data'!J285=3),0.7*'Used data'!M285+(1-'Used data'!M285),IF(AND('Used data'!L285="Yes",'Used data'!J285=4),0.76*'Used data'!M285+(1-'Used data'!M285),IF(AND('Used data'!L285="Yes",'Used data'!J285&gt;4.99999999),0.8*'Used data'!M285+(1-'Used data'!M285),1)))))</f>
        <v>1</v>
      </c>
      <c r="M285" s="11">
        <f>IF('Used data'!L285="Irrelevant",1,IF(AND('Used data'!L285="Yes",'Used data'!J285=2),0.8*'Used data'!M285+(1-'Used data'!M285),IF(AND('Used data'!L285="Yes",'Used data'!J285=3),0.85*'Used data'!M285+(1-'Used data'!M285),IF(AND('Used data'!L285="Yes",'Used data'!J285=4),0.88*'Used data'!M285+(1-'Used data'!M285),IF(AND('Used data'!L285="Yes",'Used data'!J285&gt;4.99999999),0.9*'Used data'!M285+(1-'Used data'!M285),1)))))</f>
        <v>1</v>
      </c>
      <c r="N285" s="11">
        <f>IF('Used data'!N285="Irrelevant",1,IF(AND(OR(I285="Motorway link",I285="Exit diverge",I285="Entrance merge"),'Used data'!N285&lt;3),1+(3-'Used data'!N285)*0.09333333,1))</f>
        <v>1</v>
      </c>
      <c r="O285" s="11">
        <f>IF('Used data'!N285="Irrelevant",1,IF(AND(OR(I285="Motorway link",I285="Exit diverge",I285="Entrance merge"),'Used data'!N285&lt;3),1+(3-'Used data'!N285)*0.19666667,1))</f>
        <v>1</v>
      </c>
      <c r="P285" s="11">
        <f>IF('Used data'!O285="Irrelevant",1,IF(AND(OR(I285="Motorway link",I285="Exit diverge",I285="Entrance merge"),'Used data'!O285&lt;3.00000001),1+(0.5-'Used data'!O285)*0.04,IF(AND(OR(I285="Exit ramp",I285="Entrance ramp"),'Used data'!O285&lt;3.00000001),1+(0.5-'Used data'!O285)*0.08,IF(OR(I285="Motorway link",I285="Exit diverge",I285="Entrance merge"),0.9,0.8))))</f>
        <v>1</v>
      </c>
      <c r="Q285" s="11">
        <f>IF('Used data'!P285="Irrelevant",1,IF(AND(OR(I285="Motorway link",I285="Exit diverge",I285="Entrance merge"),'Used data'!P285&lt;11.00000001),1+(5-'Used data'!P285)*0.01,0.94))</f>
        <v>1</v>
      </c>
      <c r="R285" s="11">
        <f>IF(OR('Used data'!Q285="Irrelevant",'Used data'!R285="Irrelevant",'Used data'!Q285="Straight"),1,IF(AND(OR(I285="Motorway link",I285="Exit diverge",I285="Entrance merge"),'Used data'!Q285&lt;4000),(EXP(0.1096*1746.5/'Used data'!Q285)/EXP(0.1096*1746.5/4000))*('Used data'!R285/1000)/G285+(G285-'Used data'!R285/1000)/G285,1))</f>
        <v>1</v>
      </c>
      <c r="S285" s="11">
        <f>IF(OR('Used data'!S285="Irrelevant",'Used data'!T285="Irrelevant",'Used data'!S285="Straight"),1,IF(AND(OR(I285="Motorway link",I285="Exit diverge",I285="Entrance merge"),'Used data'!S285&lt;4000),(EXP(0.1096*1746.5/'Used data'!S285)/EXP(0.1096*1746.5/4000))*('Used data'!T285/1000)/G285+(G285-'Used data'!T285/1000)/G285,1))</f>
        <v>1</v>
      </c>
      <c r="T285" s="11">
        <f>IF('Used data'!U285="Irrelevant",1,IF(AND(OR(I285="Motorway link",I285="Exit diverge",I285="Entrance merge",I285="Exit ramp",I285="Entrance ramp"),'Used data'!U285="Yes"),0.95,1))</f>
        <v>1</v>
      </c>
      <c r="U285" s="11">
        <f>IF('Used data'!U285="Irrelevant",1,IF(AND(OR(I285="Motorway link",I285="Exit diverge",I285="Entrance merge",I285="Exit ramp",I285="Entrance ramp"),'Used data'!U285="Yes"),0.96,1))</f>
        <v>1</v>
      </c>
      <c r="V285" s="11">
        <f>IF('Used data'!U285="Irrelevant",1,IF(AND(OR(I285="Motorway link",I285="Exit diverge",I285="Entrance merge",I285="Exit ramp",I285="Entrance ramp"),'Used data'!U285="Yes"),0.79,1))</f>
        <v>1</v>
      </c>
      <c r="W285" s="11">
        <f>IF('Used data'!U285="Irrelevant",1,IF(AND(OR(I285="Motorway link",I285="Exit diverge",I285="Entrance merge",I285="Exit ramp",I285="Entrance ramp"),'Used data'!U285="Yes"),0.94,1))</f>
        <v>1</v>
      </c>
      <c r="X285" s="11">
        <f>IF('Used data'!U285="Irrelevant",1,IF(AND(OR(I285="Motorway link",I285="Exit diverge",I285="Entrance merge",I285="Exit ramp",I285="Entrance ramp"),'Used data'!U285="Yes"),0.97,1))</f>
        <v>1</v>
      </c>
      <c r="Y285" s="11">
        <f>IF(AND(I285="Exit ramp",'Used data'!V285="2-curved diamond ramp"),1.32,IF(AND(I285="Exit ramp",'Used data'!V285="S-shaped ramp"),2.05,IF(AND(I285="Exit ramp",'Used data'!V285="U-shaped ramp"),4.11,IF(AND(I285="Exit ramp",'Used data'!V285="Flyover hook ramp"),5.15,IF(AND(I285="Exit ramp",'Used data'!V285="Directional ramp"),1.07,IF(AND(I285="Entrance ramp",'Used data'!V285="2-curved diamond ramp"),0.93,IF(AND(I285="Entrance ramp",'Used data'!V285="S-shaped ramp"),2.48,IF(AND(I285="Entrance ramp",'Used data'!V285="U-shaped ramp"),4.15,IF(AND(I285="Entrance ramp",'Used data'!V285="Flyover hook ramp"),5.26,IF(AND(I285="Entrance ramp",'Used data'!V285="Directional ramp"),1.42,1))))))))))</f>
        <v>1</v>
      </c>
      <c r="Z285" s="11">
        <f>IF(OR('Used data'!W285="Straight",'Used data'!W285="Irrelevant",'Used data'!X285="Irrelevant",'Used data'!Y285="Irrelevant"),1,1+1.545*1000/32.2*((('Used data'!Y285*3268/3600)/('Used data'!W285/0.306))^2)*('Used data'!X285/1000)/G285)</f>
        <v>1</v>
      </c>
      <c r="AA285" s="11">
        <f>IF(OR('Used data'!W285="Straight",'Used data'!W285="Irrelevant",'Used data'!X285="Irrelevant",'Used data'!Y285="Irrelevant"),1,1+1.961*1000/32.2*((('Used data'!Y285*3268/3600)/('Used data'!W285/0.306))^2)*('Used data'!X285/1000)/G285)</f>
        <v>1</v>
      </c>
      <c r="AB285" s="11">
        <f>IF(OR('Used data'!Z285="Straight",'Used data'!Z285="Irrelevant",'Used data'!AA285="Irrelevant",'Used data'!AB285="Irrelevant"),1,1+1.545*1000/32.2*((('Used data'!AB285*3268/3600)/('Used data'!Z285/0.306))^2)*('Used data'!AA285/1000)/G285)</f>
        <v>1</v>
      </c>
      <c r="AC285" s="11">
        <f>IF(OR('Used data'!Z285="Straight",'Used data'!Z285="Irrelevant",'Used data'!AA285="Irrelevant",'Used data'!AB285="Irrelevant"),1,1+1.961*1000/32.2*((('Used data'!AB285*3268/3600)/('Used data'!Z285/0.306))^2)*('Used data'!AA285/1000)/G285)</f>
        <v>1</v>
      </c>
      <c r="AD285" s="11">
        <f>IF(OR('Used data'!AC285="Irrelevant",'Used data'!AC285="No"),1,IF(AND('Used data'!AC285="Yes",OR('Used data'!Q285&lt;301,'Used data'!S285&lt;301)),1-(0.5*('Used data'!R285+'Used data'!T285)/('Used data'!G285*1000)),IF(AND('Used data'!AC285="Yes",OR('Used data'!Q285&lt;601,'Used data'!S285&lt;601)),1-(0.25*('Used data'!R285+'Used data'!T285)/('Used data'!G285*1000)),1)))</f>
        <v>1</v>
      </c>
      <c r="AE285" s="11">
        <f>IF(OR('Used data'!AC285="Irrelevant",'Used data'!AC285="No"),1,IF(AND('Used data'!AC285="Yes",OR('Used data'!Q285&lt;301,'Used data'!S285&lt;301)),1-(0.4*('Used data'!R285+'Used data'!T285)/('Used data'!G285*1000)),IF(AND('Used data'!AC285="Yes",OR('Used data'!Q285&lt;601,'Used data'!S285&lt;601)),1-(0.2*('Used data'!R285+'Used data'!T285)/('Used data'!G285*1000)),1)))</f>
        <v>1</v>
      </c>
      <c r="AF285" s="11">
        <f>IF('Used data'!AD285="110 kph",0.79,1)</f>
        <v>1</v>
      </c>
      <c r="AG285" s="11">
        <f>IF('Used data'!AD285="110 kph",0.94,1)</f>
        <v>1</v>
      </c>
      <c r="AH285" s="11">
        <f>IF('Used data'!AD285="110 kph",0.66,1)</f>
        <v>1</v>
      </c>
      <c r="AI285" s="11">
        <f>IF('Used data'!AD285="110 kph",0.82,1)</f>
        <v>1</v>
      </c>
      <c r="AJ285" s="11">
        <f>IF(AND('Used data'!AE285="Yes",I285="Entrance merge"),0.65*'Used data'!AF285+1-'Used data'!AF285,1)</f>
        <v>1</v>
      </c>
      <c r="AK285" s="12" t="str">
        <f t="shared" si="28"/>
        <v/>
      </c>
      <c r="AL285" s="12" t="str">
        <f t="shared" si="29"/>
        <v/>
      </c>
      <c r="AM285" s="12" t="str">
        <f t="shared" si="30"/>
        <v/>
      </c>
      <c r="AN285" s="12" t="str">
        <f t="shared" si="31"/>
        <v/>
      </c>
      <c r="AO285" s="12" t="str">
        <f t="shared" si="32"/>
        <v/>
      </c>
      <c r="AP285" s="12" t="str">
        <f t="shared" si="33"/>
        <v/>
      </c>
      <c r="AQ285" s="4" t="str">
        <f t="shared" si="34"/>
        <v/>
      </c>
    </row>
    <row r="286" spans="1:43" x14ac:dyDescent="0.3">
      <c r="A286" s="4" t="str">
        <f>IF('Input data'!A301="","",'Input data'!A301)</f>
        <v/>
      </c>
      <c r="B286" s="4" t="str">
        <f>IF('Input data'!B301="","",'Input data'!B301)</f>
        <v/>
      </c>
      <c r="C286" s="4" t="str">
        <f>IF('Input data'!C301="","",'Input data'!C301)</f>
        <v/>
      </c>
      <c r="D286" s="4" t="str">
        <f>IF('Input data'!D301="","",'Input data'!D301)</f>
        <v/>
      </c>
      <c r="E286" s="4" t="str">
        <f>IF('Input data'!E301="","",'Input data'!E301)</f>
        <v/>
      </c>
      <c r="F286" s="4" t="str">
        <f>IF('Input data'!F301="","",'Input data'!F301)</f>
        <v/>
      </c>
      <c r="G286" s="4">
        <f>IF('Input data'!G301="","",'Input data'!G301)</f>
        <v>0</v>
      </c>
      <c r="H286" s="4" t="str">
        <f>IF('Input data'!H301&gt;0.5,'Input data'!H301,"")</f>
        <v/>
      </c>
      <c r="I286" s="4" t="str">
        <f>IF('Input data'!I301="","",'Input data'!I301)</f>
        <v/>
      </c>
      <c r="J286" s="11">
        <f>IF('Used data'!J286="Irrelevant",1,IF('Used data'!J286&gt;3,1.2,1))</f>
        <v>1</v>
      </c>
      <c r="K286" s="11">
        <f>IF('Used data'!K286="Irrelevant",1,IF(AND(OR(I286="Motorway link",I286="Exit diverge",I286="Entrance merge"),'Used data'!K286&lt;3.5),1+(3.5-'Used data'!K286)*0.12,IF(AND(OR(I286="Exit ramp",I286="Entrance ramp"),'Used data'!K286&lt;3.5),1+(3.5-'Used data'!K286)*0.16,1)))</f>
        <v>1</v>
      </c>
      <c r="L286" s="11">
        <f>IF('Used data'!L286="Irrelevant",1,IF(AND('Used data'!L286="Yes",'Used data'!J286=2),0.6*'Used data'!M286+(1-'Used data'!M286),IF(AND('Used data'!L286="Yes",'Used data'!J286=3),0.7*'Used data'!M286+(1-'Used data'!M286),IF(AND('Used data'!L286="Yes",'Used data'!J286=4),0.76*'Used data'!M286+(1-'Used data'!M286),IF(AND('Used data'!L286="Yes",'Used data'!J286&gt;4.99999999),0.8*'Used data'!M286+(1-'Used data'!M286),1)))))</f>
        <v>1</v>
      </c>
      <c r="M286" s="11">
        <f>IF('Used data'!L286="Irrelevant",1,IF(AND('Used data'!L286="Yes",'Used data'!J286=2),0.8*'Used data'!M286+(1-'Used data'!M286),IF(AND('Used data'!L286="Yes",'Used data'!J286=3),0.85*'Used data'!M286+(1-'Used data'!M286),IF(AND('Used data'!L286="Yes",'Used data'!J286=4),0.88*'Used data'!M286+(1-'Used data'!M286),IF(AND('Used data'!L286="Yes",'Used data'!J286&gt;4.99999999),0.9*'Used data'!M286+(1-'Used data'!M286),1)))))</f>
        <v>1</v>
      </c>
      <c r="N286" s="11">
        <f>IF('Used data'!N286="Irrelevant",1,IF(AND(OR(I286="Motorway link",I286="Exit diverge",I286="Entrance merge"),'Used data'!N286&lt;3),1+(3-'Used data'!N286)*0.09333333,1))</f>
        <v>1</v>
      </c>
      <c r="O286" s="11">
        <f>IF('Used data'!N286="Irrelevant",1,IF(AND(OR(I286="Motorway link",I286="Exit diverge",I286="Entrance merge"),'Used data'!N286&lt;3),1+(3-'Used data'!N286)*0.19666667,1))</f>
        <v>1</v>
      </c>
      <c r="P286" s="11">
        <f>IF('Used data'!O286="Irrelevant",1,IF(AND(OR(I286="Motorway link",I286="Exit diverge",I286="Entrance merge"),'Used data'!O286&lt;3.00000001),1+(0.5-'Used data'!O286)*0.04,IF(AND(OR(I286="Exit ramp",I286="Entrance ramp"),'Used data'!O286&lt;3.00000001),1+(0.5-'Used data'!O286)*0.08,IF(OR(I286="Motorway link",I286="Exit diverge",I286="Entrance merge"),0.9,0.8))))</f>
        <v>1</v>
      </c>
      <c r="Q286" s="11">
        <f>IF('Used data'!P286="Irrelevant",1,IF(AND(OR(I286="Motorway link",I286="Exit diverge",I286="Entrance merge"),'Used data'!P286&lt;11.00000001),1+(5-'Used data'!P286)*0.01,0.94))</f>
        <v>1</v>
      </c>
      <c r="R286" s="11">
        <f>IF(OR('Used data'!Q286="Irrelevant",'Used data'!R286="Irrelevant",'Used data'!Q286="Straight"),1,IF(AND(OR(I286="Motorway link",I286="Exit diverge",I286="Entrance merge"),'Used data'!Q286&lt;4000),(EXP(0.1096*1746.5/'Used data'!Q286)/EXP(0.1096*1746.5/4000))*('Used data'!R286/1000)/G286+(G286-'Used data'!R286/1000)/G286,1))</f>
        <v>1</v>
      </c>
      <c r="S286" s="11">
        <f>IF(OR('Used data'!S286="Irrelevant",'Used data'!T286="Irrelevant",'Used data'!S286="Straight"),1,IF(AND(OR(I286="Motorway link",I286="Exit diverge",I286="Entrance merge"),'Used data'!S286&lt;4000),(EXP(0.1096*1746.5/'Used data'!S286)/EXP(0.1096*1746.5/4000))*('Used data'!T286/1000)/G286+(G286-'Used data'!T286/1000)/G286,1))</f>
        <v>1</v>
      </c>
      <c r="T286" s="11">
        <f>IF('Used data'!U286="Irrelevant",1,IF(AND(OR(I286="Motorway link",I286="Exit diverge",I286="Entrance merge",I286="Exit ramp",I286="Entrance ramp"),'Used data'!U286="Yes"),0.95,1))</f>
        <v>1</v>
      </c>
      <c r="U286" s="11">
        <f>IF('Used data'!U286="Irrelevant",1,IF(AND(OR(I286="Motorway link",I286="Exit diverge",I286="Entrance merge",I286="Exit ramp",I286="Entrance ramp"),'Used data'!U286="Yes"),0.96,1))</f>
        <v>1</v>
      </c>
      <c r="V286" s="11">
        <f>IF('Used data'!U286="Irrelevant",1,IF(AND(OR(I286="Motorway link",I286="Exit diverge",I286="Entrance merge",I286="Exit ramp",I286="Entrance ramp"),'Used data'!U286="Yes"),0.79,1))</f>
        <v>1</v>
      </c>
      <c r="W286" s="11">
        <f>IF('Used data'!U286="Irrelevant",1,IF(AND(OR(I286="Motorway link",I286="Exit diverge",I286="Entrance merge",I286="Exit ramp",I286="Entrance ramp"),'Used data'!U286="Yes"),0.94,1))</f>
        <v>1</v>
      </c>
      <c r="X286" s="11">
        <f>IF('Used data'!U286="Irrelevant",1,IF(AND(OR(I286="Motorway link",I286="Exit diverge",I286="Entrance merge",I286="Exit ramp",I286="Entrance ramp"),'Used data'!U286="Yes"),0.97,1))</f>
        <v>1</v>
      </c>
      <c r="Y286" s="11">
        <f>IF(AND(I286="Exit ramp",'Used data'!V286="2-curved diamond ramp"),1.32,IF(AND(I286="Exit ramp",'Used data'!V286="S-shaped ramp"),2.05,IF(AND(I286="Exit ramp",'Used data'!V286="U-shaped ramp"),4.11,IF(AND(I286="Exit ramp",'Used data'!V286="Flyover hook ramp"),5.15,IF(AND(I286="Exit ramp",'Used data'!V286="Directional ramp"),1.07,IF(AND(I286="Entrance ramp",'Used data'!V286="2-curved diamond ramp"),0.93,IF(AND(I286="Entrance ramp",'Used data'!V286="S-shaped ramp"),2.48,IF(AND(I286="Entrance ramp",'Used data'!V286="U-shaped ramp"),4.15,IF(AND(I286="Entrance ramp",'Used data'!V286="Flyover hook ramp"),5.26,IF(AND(I286="Entrance ramp",'Used data'!V286="Directional ramp"),1.42,1))))))))))</f>
        <v>1</v>
      </c>
      <c r="Z286" s="11">
        <f>IF(OR('Used data'!W286="Straight",'Used data'!W286="Irrelevant",'Used data'!X286="Irrelevant",'Used data'!Y286="Irrelevant"),1,1+1.545*1000/32.2*((('Used data'!Y286*3268/3600)/('Used data'!W286/0.306))^2)*('Used data'!X286/1000)/G286)</f>
        <v>1</v>
      </c>
      <c r="AA286" s="11">
        <f>IF(OR('Used data'!W286="Straight",'Used data'!W286="Irrelevant",'Used data'!X286="Irrelevant",'Used data'!Y286="Irrelevant"),1,1+1.961*1000/32.2*((('Used data'!Y286*3268/3600)/('Used data'!W286/0.306))^2)*('Used data'!X286/1000)/G286)</f>
        <v>1</v>
      </c>
      <c r="AB286" s="11">
        <f>IF(OR('Used data'!Z286="Straight",'Used data'!Z286="Irrelevant",'Used data'!AA286="Irrelevant",'Used data'!AB286="Irrelevant"),1,1+1.545*1000/32.2*((('Used data'!AB286*3268/3600)/('Used data'!Z286/0.306))^2)*('Used data'!AA286/1000)/G286)</f>
        <v>1</v>
      </c>
      <c r="AC286" s="11">
        <f>IF(OR('Used data'!Z286="Straight",'Used data'!Z286="Irrelevant",'Used data'!AA286="Irrelevant",'Used data'!AB286="Irrelevant"),1,1+1.961*1000/32.2*((('Used data'!AB286*3268/3600)/('Used data'!Z286/0.306))^2)*('Used data'!AA286/1000)/G286)</f>
        <v>1</v>
      </c>
      <c r="AD286" s="11">
        <f>IF(OR('Used data'!AC286="Irrelevant",'Used data'!AC286="No"),1,IF(AND('Used data'!AC286="Yes",OR('Used data'!Q286&lt;301,'Used data'!S286&lt;301)),1-(0.5*('Used data'!R286+'Used data'!T286)/('Used data'!G286*1000)),IF(AND('Used data'!AC286="Yes",OR('Used data'!Q286&lt;601,'Used data'!S286&lt;601)),1-(0.25*('Used data'!R286+'Used data'!T286)/('Used data'!G286*1000)),1)))</f>
        <v>1</v>
      </c>
      <c r="AE286" s="11">
        <f>IF(OR('Used data'!AC286="Irrelevant",'Used data'!AC286="No"),1,IF(AND('Used data'!AC286="Yes",OR('Used data'!Q286&lt;301,'Used data'!S286&lt;301)),1-(0.4*('Used data'!R286+'Used data'!T286)/('Used data'!G286*1000)),IF(AND('Used data'!AC286="Yes",OR('Used data'!Q286&lt;601,'Used data'!S286&lt;601)),1-(0.2*('Used data'!R286+'Used data'!T286)/('Used data'!G286*1000)),1)))</f>
        <v>1</v>
      </c>
      <c r="AF286" s="11">
        <f>IF('Used data'!AD286="110 kph",0.79,1)</f>
        <v>1</v>
      </c>
      <c r="AG286" s="11">
        <f>IF('Used data'!AD286="110 kph",0.94,1)</f>
        <v>1</v>
      </c>
      <c r="AH286" s="11">
        <f>IF('Used data'!AD286="110 kph",0.66,1)</f>
        <v>1</v>
      </c>
      <c r="AI286" s="11">
        <f>IF('Used data'!AD286="110 kph",0.82,1)</f>
        <v>1</v>
      </c>
      <c r="AJ286" s="11">
        <f>IF(AND('Used data'!AE286="Yes",I286="Entrance merge"),0.65*'Used data'!AF286+1-'Used data'!AF286,1)</f>
        <v>1</v>
      </c>
      <c r="AK286" s="12" t="str">
        <f t="shared" si="28"/>
        <v/>
      </c>
      <c r="AL286" s="12" t="str">
        <f t="shared" si="29"/>
        <v/>
      </c>
      <c r="AM286" s="12" t="str">
        <f t="shared" si="30"/>
        <v/>
      </c>
      <c r="AN286" s="12" t="str">
        <f t="shared" si="31"/>
        <v/>
      </c>
      <c r="AO286" s="12" t="str">
        <f t="shared" si="32"/>
        <v/>
      </c>
      <c r="AP286" s="12" t="str">
        <f t="shared" si="33"/>
        <v/>
      </c>
      <c r="AQ286" s="4" t="str">
        <f t="shared" si="34"/>
        <v/>
      </c>
    </row>
    <row r="287" spans="1:43" x14ac:dyDescent="0.3">
      <c r="A287" s="4" t="str">
        <f>IF('Input data'!A302="","",'Input data'!A302)</f>
        <v/>
      </c>
      <c r="B287" s="4" t="str">
        <f>IF('Input data'!B302="","",'Input data'!B302)</f>
        <v/>
      </c>
      <c r="C287" s="4" t="str">
        <f>IF('Input data'!C302="","",'Input data'!C302)</f>
        <v/>
      </c>
      <c r="D287" s="4" t="str">
        <f>IF('Input data'!D302="","",'Input data'!D302)</f>
        <v/>
      </c>
      <c r="E287" s="4" t="str">
        <f>IF('Input data'!E302="","",'Input data'!E302)</f>
        <v/>
      </c>
      <c r="F287" s="4" t="str">
        <f>IF('Input data'!F302="","",'Input data'!F302)</f>
        <v/>
      </c>
      <c r="G287" s="4">
        <f>IF('Input data'!G302="","",'Input data'!G302)</f>
        <v>0</v>
      </c>
      <c r="H287" s="4" t="str">
        <f>IF('Input data'!H302&gt;0.5,'Input data'!H302,"")</f>
        <v/>
      </c>
      <c r="I287" s="4" t="str">
        <f>IF('Input data'!I302="","",'Input data'!I302)</f>
        <v/>
      </c>
      <c r="J287" s="11">
        <f>IF('Used data'!J287="Irrelevant",1,IF('Used data'!J287&gt;3,1.2,1))</f>
        <v>1</v>
      </c>
      <c r="K287" s="11">
        <f>IF('Used data'!K287="Irrelevant",1,IF(AND(OR(I287="Motorway link",I287="Exit diverge",I287="Entrance merge"),'Used data'!K287&lt;3.5),1+(3.5-'Used data'!K287)*0.12,IF(AND(OR(I287="Exit ramp",I287="Entrance ramp"),'Used data'!K287&lt;3.5),1+(3.5-'Used data'!K287)*0.16,1)))</f>
        <v>1</v>
      </c>
      <c r="L287" s="11">
        <f>IF('Used data'!L287="Irrelevant",1,IF(AND('Used data'!L287="Yes",'Used data'!J287=2),0.6*'Used data'!M287+(1-'Used data'!M287),IF(AND('Used data'!L287="Yes",'Used data'!J287=3),0.7*'Used data'!M287+(1-'Used data'!M287),IF(AND('Used data'!L287="Yes",'Used data'!J287=4),0.76*'Used data'!M287+(1-'Used data'!M287),IF(AND('Used data'!L287="Yes",'Used data'!J287&gt;4.99999999),0.8*'Used data'!M287+(1-'Used data'!M287),1)))))</f>
        <v>1</v>
      </c>
      <c r="M287" s="11">
        <f>IF('Used data'!L287="Irrelevant",1,IF(AND('Used data'!L287="Yes",'Used data'!J287=2),0.8*'Used data'!M287+(1-'Used data'!M287),IF(AND('Used data'!L287="Yes",'Used data'!J287=3),0.85*'Used data'!M287+(1-'Used data'!M287),IF(AND('Used data'!L287="Yes",'Used data'!J287=4),0.88*'Used data'!M287+(1-'Used data'!M287),IF(AND('Used data'!L287="Yes",'Used data'!J287&gt;4.99999999),0.9*'Used data'!M287+(1-'Used data'!M287),1)))))</f>
        <v>1</v>
      </c>
      <c r="N287" s="11">
        <f>IF('Used data'!N287="Irrelevant",1,IF(AND(OR(I287="Motorway link",I287="Exit diverge",I287="Entrance merge"),'Used data'!N287&lt;3),1+(3-'Used data'!N287)*0.09333333,1))</f>
        <v>1</v>
      </c>
      <c r="O287" s="11">
        <f>IF('Used data'!N287="Irrelevant",1,IF(AND(OR(I287="Motorway link",I287="Exit diverge",I287="Entrance merge"),'Used data'!N287&lt;3),1+(3-'Used data'!N287)*0.19666667,1))</f>
        <v>1</v>
      </c>
      <c r="P287" s="11">
        <f>IF('Used data'!O287="Irrelevant",1,IF(AND(OR(I287="Motorway link",I287="Exit diverge",I287="Entrance merge"),'Used data'!O287&lt;3.00000001),1+(0.5-'Used data'!O287)*0.04,IF(AND(OR(I287="Exit ramp",I287="Entrance ramp"),'Used data'!O287&lt;3.00000001),1+(0.5-'Used data'!O287)*0.08,IF(OR(I287="Motorway link",I287="Exit diverge",I287="Entrance merge"),0.9,0.8))))</f>
        <v>1</v>
      </c>
      <c r="Q287" s="11">
        <f>IF('Used data'!P287="Irrelevant",1,IF(AND(OR(I287="Motorway link",I287="Exit diverge",I287="Entrance merge"),'Used data'!P287&lt;11.00000001),1+(5-'Used data'!P287)*0.01,0.94))</f>
        <v>1</v>
      </c>
      <c r="R287" s="11">
        <f>IF(OR('Used data'!Q287="Irrelevant",'Used data'!R287="Irrelevant",'Used data'!Q287="Straight"),1,IF(AND(OR(I287="Motorway link",I287="Exit diverge",I287="Entrance merge"),'Used data'!Q287&lt;4000),(EXP(0.1096*1746.5/'Used data'!Q287)/EXP(0.1096*1746.5/4000))*('Used data'!R287/1000)/G287+(G287-'Used data'!R287/1000)/G287,1))</f>
        <v>1</v>
      </c>
      <c r="S287" s="11">
        <f>IF(OR('Used data'!S287="Irrelevant",'Used data'!T287="Irrelevant",'Used data'!S287="Straight"),1,IF(AND(OR(I287="Motorway link",I287="Exit diverge",I287="Entrance merge"),'Used data'!S287&lt;4000),(EXP(0.1096*1746.5/'Used data'!S287)/EXP(0.1096*1746.5/4000))*('Used data'!T287/1000)/G287+(G287-'Used data'!T287/1000)/G287,1))</f>
        <v>1</v>
      </c>
      <c r="T287" s="11">
        <f>IF('Used data'!U287="Irrelevant",1,IF(AND(OR(I287="Motorway link",I287="Exit diverge",I287="Entrance merge",I287="Exit ramp",I287="Entrance ramp"),'Used data'!U287="Yes"),0.95,1))</f>
        <v>1</v>
      </c>
      <c r="U287" s="11">
        <f>IF('Used data'!U287="Irrelevant",1,IF(AND(OR(I287="Motorway link",I287="Exit diverge",I287="Entrance merge",I287="Exit ramp",I287="Entrance ramp"),'Used data'!U287="Yes"),0.96,1))</f>
        <v>1</v>
      </c>
      <c r="V287" s="11">
        <f>IF('Used data'!U287="Irrelevant",1,IF(AND(OR(I287="Motorway link",I287="Exit diverge",I287="Entrance merge",I287="Exit ramp",I287="Entrance ramp"),'Used data'!U287="Yes"),0.79,1))</f>
        <v>1</v>
      </c>
      <c r="W287" s="11">
        <f>IF('Used data'!U287="Irrelevant",1,IF(AND(OR(I287="Motorway link",I287="Exit diverge",I287="Entrance merge",I287="Exit ramp",I287="Entrance ramp"),'Used data'!U287="Yes"),0.94,1))</f>
        <v>1</v>
      </c>
      <c r="X287" s="11">
        <f>IF('Used data'!U287="Irrelevant",1,IF(AND(OR(I287="Motorway link",I287="Exit diverge",I287="Entrance merge",I287="Exit ramp",I287="Entrance ramp"),'Used data'!U287="Yes"),0.97,1))</f>
        <v>1</v>
      </c>
      <c r="Y287" s="11">
        <f>IF(AND(I287="Exit ramp",'Used data'!V287="2-curved diamond ramp"),1.32,IF(AND(I287="Exit ramp",'Used data'!V287="S-shaped ramp"),2.05,IF(AND(I287="Exit ramp",'Used data'!V287="U-shaped ramp"),4.11,IF(AND(I287="Exit ramp",'Used data'!V287="Flyover hook ramp"),5.15,IF(AND(I287="Exit ramp",'Used data'!V287="Directional ramp"),1.07,IF(AND(I287="Entrance ramp",'Used data'!V287="2-curved diamond ramp"),0.93,IF(AND(I287="Entrance ramp",'Used data'!V287="S-shaped ramp"),2.48,IF(AND(I287="Entrance ramp",'Used data'!V287="U-shaped ramp"),4.15,IF(AND(I287="Entrance ramp",'Used data'!V287="Flyover hook ramp"),5.26,IF(AND(I287="Entrance ramp",'Used data'!V287="Directional ramp"),1.42,1))))))))))</f>
        <v>1</v>
      </c>
      <c r="Z287" s="11">
        <f>IF(OR('Used data'!W287="Straight",'Used data'!W287="Irrelevant",'Used data'!X287="Irrelevant",'Used data'!Y287="Irrelevant"),1,1+1.545*1000/32.2*((('Used data'!Y287*3268/3600)/('Used data'!W287/0.306))^2)*('Used data'!X287/1000)/G287)</f>
        <v>1</v>
      </c>
      <c r="AA287" s="11">
        <f>IF(OR('Used data'!W287="Straight",'Used data'!W287="Irrelevant",'Used data'!X287="Irrelevant",'Used data'!Y287="Irrelevant"),1,1+1.961*1000/32.2*((('Used data'!Y287*3268/3600)/('Used data'!W287/0.306))^2)*('Used data'!X287/1000)/G287)</f>
        <v>1</v>
      </c>
      <c r="AB287" s="11">
        <f>IF(OR('Used data'!Z287="Straight",'Used data'!Z287="Irrelevant",'Used data'!AA287="Irrelevant",'Used data'!AB287="Irrelevant"),1,1+1.545*1000/32.2*((('Used data'!AB287*3268/3600)/('Used data'!Z287/0.306))^2)*('Used data'!AA287/1000)/G287)</f>
        <v>1</v>
      </c>
      <c r="AC287" s="11">
        <f>IF(OR('Used data'!Z287="Straight",'Used data'!Z287="Irrelevant",'Used data'!AA287="Irrelevant",'Used data'!AB287="Irrelevant"),1,1+1.961*1000/32.2*((('Used data'!AB287*3268/3600)/('Used data'!Z287/0.306))^2)*('Used data'!AA287/1000)/G287)</f>
        <v>1</v>
      </c>
      <c r="AD287" s="11">
        <f>IF(OR('Used data'!AC287="Irrelevant",'Used data'!AC287="No"),1,IF(AND('Used data'!AC287="Yes",OR('Used data'!Q287&lt;301,'Used data'!S287&lt;301)),1-(0.5*('Used data'!R287+'Used data'!T287)/('Used data'!G287*1000)),IF(AND('Used data'!AC287="Yes",OR('Used data'!Q287&lt;601,'Used data'!S287&lt;601)),1-(0.25*('Used data'!R287+'Used data'!T287)/('Used data'!G287*1000)),1)))</f>
        <v>1</v>
      </c>
      <c r="AE287" s="11">
        <f>IF(OR('Used data'!AC287="Irrelevant",'Used data'!AC287="No"),1,IF(AND('Used data'!AC287="Yes",OR('Used data'!Q287&lt;301,'Used data'!S287&lt;301)),1-(0.4*('Used data'!R287+'Used data'!T287)/('Used data'!G287*1000)),IF(AND('Used data'!AC287="Yes",OR('Used data'!Q287&lt;601,'Used data'!S287&lt;601)),1-(0.2*('Used data'!R287+'Used data'!T287)/('Used data'!G287*1000)),1)))</f>
        <v>1</v>
      </c>
      <c r="AF287" s="11">
        <f>IF('Used data'!AD287="110 kph",0.79,1)</f>
        <v>1</v>
      </c>
      <c r="AG287" s="11">
        <f>IF('Used data'!AD287="110 kph",0.94,1)</f>
        <v>1</v>
      </c>
      <c r="AH287" s="11">
        <f>IF('Used data'!AD287="110 kph",0.66,1)</f>
        <v>1</v>
      </c>
      <c r="AI287" s="11">
        <f>IF('Used data'!AD287="110 kph",0.82,1)</f>
        <v>1</v>
      </c>
      <c r="AJ287" s="11">
        <f>IF(AND('Used data'!AE287="Yes",I287="Entrance merge"),0.65*'Used data'!AF287+1-'Used data'!AF287,1)</f>
        <v>1</v>
      </c>
      <c r="AK287" s="12" t="str">
        <f t="shared" si="28"/>
        <v/>
      </c>
      <c r="AL287" s="12" t="str">
        <f t="shared" si="29"/>
        <v/>
      </c>
      <c r="AM287" s="12" t="str">
        <f t="shared" si="30"/>
        <v/>
      </c>
      <c r="AN287" s="12" t="str">
        <f t="shared" si="31"/>
        <v/>
      </c>
      <c r="AO287" s="12" t="str">
        <f t="shared" si="32"/>
        <v/>
      </c>
      <c r="AP287" s="12" t="str">
        <f t="shared" si="33"/>
        <v/>
      </c>
      <c r="AQ287" s="4" t="str">
        <f t="shared" si="34"/>
        <v/>
      </c>
    </row>
    <row r="288" spans="1:43" x14ac:dyDescent="0.3">
      <c r="A288" s="4" t="str">
        <f>IF('Input data'!A303="","",'Input data'!A303)</f>
        <v/>
      </c>
      <c r="B288" s="4" t="str">
        <f>IF('Input data'!B303="","",'Input data'!B303)</f>
        <v/>
      </c>
      <c r="C288" s="4" t="str">
        <f>IF('Input data'!C303="","",'Input data'!C303)</f>
        <v/>
      </c>
      <c r="D288" s="4" t="str">
        <f>IF('Input data'!D303="","",'Input data'!D303)</f>
        <v/>
      </c>
      <c r="E288" s="4" t="str">
        <f>IF('Input data'!E303="","",'Input data'!E303)</f>
        <v/>
      </c>
      <c r="F288" s="4" t="str">
        <f>IF('Input data'!F303="","",'Input data'!F303)</f>
        <v/>
      </c>
      <c r="G288" s="4">
        <f>IF('Input data'!G303="","",'Input data'!G303)</f>
        <v>0</v>
      </c>
      <c r="H288" s="4" t="str">
        <f>IF('Input data'!H303&gt;0.5,'Input data'!H303,"")</f>
        <v/>
      </c>
      <c r="I288" s="4" t="str">
        <f>IF('Input data'!I303="","",'Input data'!I303)</f>
        <v/>
      </c>
      <c r="J288" s="11">
        <f>IF('Used data'!J288="Irrelevant",1,IF('Used data'!J288&gt;3,1.2,1))</f>
        <v>1</v>
      </c>
      <c r="K288" s="11">
        <f>IF('Used data'!K288="Irrelevant",1,IF(AND(OR(I288="Motorway link",I288="Exit diverge",I288="Entrance merge"),'Used data'!K288&lt;3.5),1+(3.5-'Used data'!K288)*0.12,IF(AND(OR(I288="Exit ramp",I288="Entrance ramp"),'Used data'!K288&lt;3.5),1+(3.5-'Used data'!K288)*0.16,1)))</f>
        <v>1</v>
      </c>
      <c r="L288" s="11">
        <f>IF('Used data'!L288="Irrelevant",1,IF(AND('Used data'!L288="Yes",'Used data'!J288=2),0.6*'Used data'!M288+(1-'Used data'!M288),IF(AND('Used data'!L288="Yes",'Used data'!J288=3),0.7*'Used data'!M288+(1-'Used data'!M288),IF(AND('Used data'!L288="Yes",'Used data'!J288=4),0.76*'Used data'!M288+(1-'Used data'!M288),IF(AND('Used data'!L288="Yes",'Used data'!J288&gt;4.99999999),0.8*'Used data'!M288+(1-'Used data'!M288),1)))))</f>
        <v>1</v>
      </c>
      <c r="M288" s="11">
        <f>IF('Used data'!L288="Irrelevant",1,IF(AND('Used data'!L288="Yes",'Used data'!J288=2),0.8*'Used data'!M288+(1-'Used data'!M288),IF(AND('Used data'!L288="Yes",'Used data'!J288=3),0.85*'Used data'!M288+(1-'Used data'!M288),IF(AND('Used data'!L288="Yes",'Used data'!J288=4),0.88*'Used data'!M288+(1-'Used data'!M288),IF(AND('Used data'!L288="Yes",'Used data'!J288&gt;4.99999999),0.9*'Used data'!M288+(1-'Used data'!M288),1)))))</f>
        <v>1</v>
      </c>
      <c r="N288" s="11">
        <f>IF('Used data'!N288="Irrelevant",1,IF(AND(OR(I288="Motorway link",I288="Exit diverge",I288="Entrance merge"),'Used data'!N288&lt;3),1+(3-'Used data'!N288)*0.09333333,1))</f>
        <v>1</v>
      </c>
      <c r="O288" s="11">
        <f>IF('Used data'!N288="Irrelevant",1,IF(AND(OR(I288="Motorway link",I288="Exit diverge",I288="Entrance merge"),'Used data'!N288&lt;3),1+(3-'Used data'!N288)*0.19666667,1))</f>
        <v>1</v>
      </c>
      <c r="P288" s="11">
        <f>IF('Used data'!O288="Irrelevant",1,IF(AND(OR(I288="Motorway link",I288="Exit diverge",I288="Entrance merge"),'Used data'!O288&lt;3.00000001),1+(0.5-'Used data'!O288)*0.04,IF(AND(OR(I288="Exit ramp",I288="Entrance ramp"),'Used data'!O288&lt;3.00000001),1+(0.5-'Used data'!O288)*0.08,IF(OR(I288="Motorway link",I288="Exit diverge",I288="Entrance merge"),0.9,0.8))))</f>
        <v>1</v>
      </c>
      <c r="Q288" s="11">
        <f>IF('Used data'!P288="Irrelevant",1,IF(AND(OR(I288="Motorway link",I288="Exit diverge",I288="Entrance merge"),'Used data'!P288&lt;11.00000001),1+(5-'Used data'!P288)*0.01,0.94))</f>
        <v>1</v>
      </c>
      <c r="R288" s="11">
        <f>IF(OR('Used data'!Q288="Irrelevant",'Used data'!R288="Irrelevant",'Used data'!Q288="Straight"),1,IF(AND(OR(I288="Motorway link",I288="Exit diverge",I288="Entrance merge"),'Used data'!Q288&lt;4000),(EXP(0.1096*1746.5/'Used data'!Q288)/EXP(0.1096*1746.5/4000))*('Used data'!R288/1000)/G288+(G288-'Used data'!R288/1000)/G288,1))</f>
        <v>1</v>
      </c>
      <c r="S288" s="11">
        <f>IF(OR('Used data'!S288="Irrelevant",'Used data'!T288="Irrelevant",'Used data'!S288="Straight"),1,IF(AND(OR(I288="Motorway link",I288="Exit diverge",I288="Entrance merge"),'Used data'!S288&lt;4000),(EXP(0.1096*1746.5/'Used data'!S288)/EXP(0.1096*1746.5/4000))*('Used data'!T288/1000)/G288+(G288-'Used data'!T288/1000)/G288,1))</f>
        <v>1</v>
      </c>
      <c r="T288" s="11">
        <f>IF('Used data'!U288="Irrelevant",1,IF(AND(OR(I288="Motorway link",I288="Exit diverge",I288="Entrance merge",I288="Exit ramp",I288="Entrance ramp"),'Used data'!U288="Yes"),0.95,1))</f>
        <v>1</v>
      </c>
      <c r="U288" s="11">
        <f>IF('Used data'!U288="Irrelevant",1,IF(AND(OR(I288="Motorway link",I288="Exit diverge",I288="Entrance merge",I288="Exit ramp",I288="Entrance ramp"),'Used data'!U288="Yes"),0.96,1))</f>
        <v>1</v>
      </c>
      <c r="V288" s="11">
        <f>IF('Used data'!U288="Irrelevant",1,IF(AND(OR(I288="Motorway link",I288="Exit diverge",I288="Entrance merge",I288="Exit ramp",I288="Entrance ramp"),'Used data'!U288="Yes"),0.79,1))</f>
        <v>1</v>
      </c>
      <c r="W288" s="11">
        <f>IF('Used data'!U288="Irrelevant",1,IF(AND(OR(I288="Motorway link",I288="Exit diverge",I288="Entrance merge",I288="Exit ramp",I288="Entrance ramp"),'Used data'!U288="Yes"),0.94,1))</f>
        <v>1</v>
      </c>
      <c r="X288" s="11">
        <f>IF('Used data'!U288="Irrelevant",1,IF(AND(OR(I288="Motorway link",I288="Exit diverge",I288="Entrance merge",I288="Exit ramp",I288="Entrance ramp"),'Used data'!U288="Yes"),0.97,1))</f>
        <v>1</v>
      </c>
      <c r="Y288" s="11">
        <f>IF(AND(I288="Exit ramp",'Used data'!V288="2-curved diamond ramp"),1.32,IF(AND(I288="Exit ramp",'Used data'!V288="S-shaped ramp"),2.05,IF(AND(I288="Exit ramp",'Used data'!V288="U-shaped ramp"),4.11,IF(AND(I288="Exit ramp",'Used data'!V288="Flyover hook ramp"),5.15,IF(AND(I288="Exit ramp",'Used data'!V288="Directional ramp"),1.07,IF(AND(I288="Entrance ramp",'Used data'!V288="2-curved diamond ramp"),0.93,IF(AND(I288="Entrance ramp",'Used data'!V288="S-shaped ramp"),2.48,IF(AND(I288="Entrance ramp",'Used data'!V288="U-shaped ramp"),4.15,IF(AND(I288="Entrance ramp",'Used data'!V288="Flyover hook ramp"),5.26,IF(AND(I288="Entrance ramp",'Used data'!V288="Directional ramp"),1.42,1))))))))))</f>
        <v>1</v>
      </c>
      <c r="Z288" s="11">
        <f>IF(OR('Used data'!W288="Straight",'Used data'!W288="Irrelevant",'Used data'!X288="Irrelevant",'Used data'!Y288="Irrelevant"),1,1+1.545*1000/32.2*((('Used data'!Y288*3268/3600)/('Used data'!W288/0.306))^2)*('Used data'!X288/1000)/G288)</f>
        <v>1</v>
      </c>
      <c r="AA288" s="11">
        <f>IF(OR('Used data'!W288="Straight",'Used data'!W288="Irrelevant",'Used data'!X288="Irrelevant",'Used data'!Y288="Irrelevant"),1,1+1.961*1000/32.2*((('Used data'!Y288*3268/3600)/('Used data'!W288/0.306))^2)*('Used data'!X288/1000)/G288)</f>
        <v>1</v>
      </c>
      <c r="AB288" s="11">
        <f>IF(OR('Used data'!Z288="Straight",'Used data'!Z288="Irrelevant",'Used data'!AA288="Irrelevant",'Used data'!AB288="Irrelevant"),1,1+1.545*1000/32.2*((('Used data'!AB288*3268/3600)/('Used data'!Z288/0.306))^2)*('Used data'!AA288/1000)/G288)</f>
        <v>1</v>
      </c>
      <c r="AC288" s="11">
        <f>IF(OR('Used data'!Z288="Straight",'Used data'!Z288="Irrelevant",'Used data'!AA288="Irrelevant",'Used data'!AB288="Irrelevant"),1,1+1.961*1000/32.2*((('Used data'!AB288*3268/3600)/('Used data'!Z288/0.306))^2)*('Used data'!AA288/1000)/G288)</f>
        <v>1</v>
      </c>
      <c r="AD288" s="11">
        <f>IF(OR('Used data'!AC288="Irrelevant",'Used data'!AC288="No"),1,IF(AND('Used data'!AC288="Yes",OR('Used data'!Q288&lt;301,'Used data'!S288&lt;301)),1-(0.5*('Used data'!R288+'Used data'!T288)/('Used data'!G288*1000)),IF(AND('Used data'!AC288="Yes",OR('Used data'!Q288&lt;601,'Used data'!S288&lt;601)),1-(0.25*('Used data'!R288+'Used data'!T288)/('Used data'!G288*1000)),1)))</f>
        <v>1</v>
      </c>
      <c r="AE288" s="11">
        <f>IF(OR('Used data'!AC288="Irrelevant",'Used data'!AC288="No"),1,IF(AND('Used data'!AC288="Yes",OR('Used data'!Q288&lt;301,'Used data'!S288&lt;301)),1-(0.4*('Used data'!R288+'Used data'!T288)/('Used data'!G288*1000)),IF(AND('Used data'!AC288="Yes",OR('Used data'!Q288&lt;601,'Used data'!S288&lt;601)),1-(0.2*('Used data'!R288+'Used data'!T288)/('Used data'!G288*1000)),1)))</f>
        <v>1</v>
      </c>
      <c r="AF288" s="11">
        <f>IF('Used data'!AD288="110 kph",0.79,1)</f>
        <v>1</v>
      </c>
      <c r="AG288" s="11">
        <f>IF('Used data'!AD288="110 kph",0.94,1)</f>
        <v>1</v>
      </c>
      <c r="AH288" s="11">
        <f>IF('Used data'!AD288="110 kph",0.66,1)</f>
        <v>1</v>
      </c>
      <c r="AI288" s="11">
        <f>IF('Used data'!AD288="110 kph",0.82,1)</f>
        <v>1</v>
      </c>
      <c r="AJ288" s="11">
        <f>IF(AND('Used data'!AE288="Yes",I288="Entrance merge"),0.65*'Used data'!AF288+1-'Used data'!AF288,1)</f>
        <v>1</v>
      </c>
      <c r="AK288" s="12" t="str">
        <f t="shared" si="28"/>
        <v/>
      </c>
      <c r="AL288" s="12" t="str">
        <f t="shared" si="29"/>
        <v/>
      </c>
      <c r="AM288" s="12" t="str">
        <f t="shared" si="30"/>
        <v/>
      </c>
      <c r="AN288" s="12" t="str">
        <f t="shared" si="31"/>
        <v/>
      </c>
      <c r="AO288" s="12" t="str">
        <f t="shared" si="32"/>
        <v/>
      </c>
      <c r="AP288" s="12" t="str">
        <f t="shared" si="33"/>
        <v/>
      </c>
      <c r="AQ288" s="4" t="str">
        <f t="shared" si="34"/>
        <v/>
      </c>
    </row>
    <row r="289" spans="1:43" x14ac:dyDescent="0.3">
      <c r="A289" s="4" t="str">
        <f>IF('Input data'!A304="","",'Input data'!A304)</f>
        <v/>
      </c>
      <c r="B289" s="4" t="str">
        <f>IF('Input data'!B304="","",'Input data'!B304)</f>
        <v/>
      </c>
      <c r="C289" s="4" t="str">
        <f>IF('Input data'!C304="","",'Input data'!C304)</f>
        <v/>
      </c>
      <c r="D289" s="4" t="str">
        <f>IF('Input data'!D304="","",'Input data'!D304)</f>
        <v/>
      </c>
      <c r="E289" s="4" t="str">
        <f>IF('Input data'!E304="","",'Input data'!E304)</f>
        <v/>
      </c>
      <c r="F289" s="4" t="str">
        <f>IF('Input data'!F304="","",'Input data'!F304)</f>
        <v/>
      </c>
      <c r="G289" s="4">
        <f>IF('Input data'!G304="","",'Input data'!G304)</f>
        <v>0</v>
      </c>
      <c r="H289" s="4" t="str">
        <f>IF('Input data'!H304&gt;0.5,'Input data'!H304,"")</f>
        <v/>
      </c>
      <c r="I289" s="4" t="str">
        <f>IF('Input data'!I304="","",'Input data'!I304)</f>
        <v/>
      </c>
      <c r="J289" s="11">
        <f>IF('Used data'!J289="Irrelevant",1,IF('Used data'!J289&gt;3,1.2,1))</f>
        <v>1</v>
      </c>
      <c r="K289" s="11">
        <f>IF('Used data'!K289="Irrelevant",1,IF(AND(OR(I289="Motorway link",I289="Exit diverge",I289="Entrance merge"),'Used data'!K289&lt;3.5),1+(3.5-'Used data'!K289)*0.12,IF(AND(OR(I289="Exit ramp",I289="Entrance ramp"),'Used data'!K289&lt;3.5),1+(3.5-'Used data'!K289)*0.16,1)))</f>
        <v>1</v>
      </c>
      <c r="L289" s="11">
        <f>IF('Used data'!L289="Irrelevant",1,IF(AND('Used data'!L289="Yes",'Used data'!J289=2),0.6*'Used data'!M289+(1-'Used data'!M289),IF(AND('Used data'!L289="Yes",'Used data'!J289=3),0.7*'Used data'!M289+(1-'Used data'!M289),IF(AND('Used data'!L289="Yes",'Used data'!J289=4),0.76*'Used data'!M289+(1-'Used data'!M289),IF(AND('Used data'!L289="Yes",'Used data'!J289&gt;4.99999999),0.8*'Used data'!M289+(1-'Used data'!M289),1)))))</f>
        <v>1</v>
      </c>
      <c r="M289" s="11">
        <f>IF('Used data'!L289="Irrelevant",1,IF(AND('Used data'!L289="Yes",'Used data'!J289=2),0.8*'Used data'!M289+(1-'Used data'!M289),IF(AND('Used data'!L289="Yes",'Used data'!J289=3),0.85*'Used data'!M289+(1-'Used data'!M289),IF(AND('Used data'!L289="Yes",'Used data'!J289=4),0.88*'Used data'!M289+(1-'Used data'!M289),IF(AND('Used data'!L289="Yes",'Used data'!J289&gt;4.99999999),0.9*'Used data'!M289+(1-'Used data'!M289),1)))))</f>
        <v>1</v>
      </c>
      <c r="N289" s="11">
        <f>IF('Used data'!N289="Irrelevant",1,IF(AND(OR(I289="Motorway link",I289="Exit diverge",I289="Entrance merge"),'Used data'!N289&lt;3),1+(3-'Used data'!N289)*0.09333333,1))</f>
        <v>1</v>
      </c>
      <c r="O289" s="11">
        <f>IF('Used data'!N289="Irrelevant",1,IF(AND(OR(I289="Motorway link",I289="Exit diverge",I289="Entrance merge"),'Used data'!N289&lt;3),1+(3-'Used data'!N289)*0.19666667,1))</f>
        <v>1</v>
      </c>
      <c r="P289" s="11">
        <f>IF('Used data'!O289="Irrelevant",1,IF(AND(OR(I289="Motorway link",I289="Exit diverge",I289="Entrance merge"),'Used data'!O289&lt;3.00000001),1+(0.5-'Used data'!O289)*0.04,IF(AND(OR(I289="Exit ramp",I289="Entrance ramp"),'Used data'!O289&lt;3.00000001),1+(0.5-'Used data'!O289)*0.08,IF(OR(I289="Motorway link",I289="Exit diverge",I289="Entrance merge"),0.9,0.8))))</f>
        <v>1</v>
      </c>
      <c r="Q289" s="11">
        <f>IF('Used data'!P289="Irrelevant",1,IF(AND(OR(I289="Motorway link",I289="Exit diverge",I289="Entrance merge"),'Used data'!P289&lt;11.00000001),1+(5-'Used data'!P289)*0.01,0.94))</f>
        <v>1</v>
      </c>
      <c r="R289" s="11">
        <f>IF(OR('Used data'!Q289="Irrelevant",'Used data'!R289="Irrelevant",'Used data'!Q289="Straight"),1,IF(AND(OR(I289="Motorway link",I289="Exit diverge",I289="Entrance merge"),'Used data'!Q289&lt;4000),(EXP(0.1096*1746.5/'Used data'!Q289)/EXP(0.1096*1746.5/4000))*('Used data'!R289/1000)/G289+(G289-'Used data'!R289/1000)/G289,1))</f>
        <v>1</v>
      </c>
      <c r="S289" s="11">
        <f>IF(OR('Used data'!S289="Irrelevant",'Used data'!T289="Irrelevant",'Used data'!S289="Straight"),1,IF(AND(OR(I289="Motorway link",I289="Exit diverge",I289="Entrance merge"),'Used data'!S289&lt;4000),(EXP(0.1096*1746.5/'Used data'!S289)/EXP(0.1096*1746.5/4000))*('Used data'!T289/1000)/G289+(G289-'Used data'!T289/1000)/G289,1))</f>
        <v>1</v>
      </c>
      <c r="T289" s="11">
        <f>IF('Used data'!U289="Irrelevant",1,IF(AND(OR(I289="Motorway link",I289="Exit diverge",I289="Entrance merge",I289="Exit ramp",I289="Entrance ramp"),'Used data'!U289="Yes"),0.95,1))</f>
        <v>1</v>
      </c>
      <c r="U289" s="11">
        <f>IF('Used data'!U289="Irrelevant",1,IF(AND(OR(I289="Motorway link",I289="Exit diverge",I289="Entrance merge",I289="Exit ramp",I289="Entrance ramp"),'Used data'!U289="Yes"),0.96,1))</f>
        <v>1</v>
      </c>
      <c r="V289" s="11">
        <f>IF('Used data'!U289="Irrelevant",1,IF(AND(OR(I289="Motorway link",I289="Exit diverge",I289="Entrance merge",I289="Exit ramp",I289="Entrance ramp"),'Used data'!U289="Yes"),0.79,1))</f>
        <v>1</v>
      </c>
      <c r="W289" s="11">
        <f>IF('Used data'!U289="Irrelevant",1,IF(AND(OR(I289="Motorway link",I289="Exit diverge",I289="Entrance merge",I289="Exit ramp",I289="Entrance ramp"),'Used data'!U289="Yes"),0.94,1))</f>
        <v>1</v>
      </c>
      <c r="X289" s="11">
        <f>IF('Used data'!U289="Irrelevant",1,IF(AND(OR(I289="Motorway link",I289="Exit diverge",I289="Entrance merge",I289="Exit ramp",I289="Entrance ramp"),'Used data'!U289="Yes"),0.97,1))</f>
        <v>1</v>
      </c>
      <c r="Y289" s="11">
        <f>IF(AND(I289="Exit ramp",'Used data'!V289="2-curved diamond ramp"),1.32,IF(AND(I289="Exit ramp",'Used data'!V289="S-shaped ramp"),2.05,IF(AND(I289="Exit ramp",'Used data'!V289="U-shaped ramp"),4.11,IF(AND(I289="Exit ramp",'Used data'!V289="Flyover hook ramp"),5.15,IF(AND(I289="Exit ramp",'Used data'!V289="Directional ramp"),1.07,IF(AND(I289="Entrance ramp",'Used data'!V289="2-curved diamond ramp"),0.93,IF(AND(I289="Entrance ramp",'Used data'!V289="S-shaped ramp"),2.48,IF(AND(I289="Entrance ramp",'Used data'!V289="U-shaped ramp"),4.15,IF(AND(I289="Entrance ramp",'Used data'!V289="Flyover hook ramp"),5.26,IF(AND(I289="Entrance ramp",'Used data'!V289="Directional ramp"),1.42,1))))))))))</f>
        <v>1</v>
      </c>
      <c r="Z289" s="11">
        <f>IF(OR('Used data'!W289="Straight",'Used data'!W289="Irrelevant",'Used data'!X289="Irrelevant",'Used data'!Y289="Irrelevant"),1,1+1.545*1000/32.2*((('Used data'!Y289*3268/3600)/('Used data'!W289/0.306))^2)*('Used data'!X289/1000)/G289)</f>
        <v>1</v>
      </c>
      <c r="AA289" s="11">
        <f>IF(OR('Used data'!W289="Straight",'Used data'!W289="Irrelevant",'Used data'!X289="Irrelevant",'Used data'!Y289="Irrelevant"),1,1+1.961*1000/32.2*((('Used data'!Y289*3268/3600)/('Used data'!W289/0.306))^2)*('Used data'!X289/1000)/G289)</f>
        <v>1</v>
      </c>
      <c r="AB289" s="11">
        <f>IF(OR('Used data'!Z289="Straight",'Used data'!Z289="Irrelevant",'Used data'!AA289="Irrelevant",'Used data'!AB289="Irrelevant"),1,1+1.545*1000/32.2*((('Used data'!AB289*3268/3600)/('Used data'!Z289/0.306))^2)*('Used data'!AA289/1000)/G289)</f>
        <v>1</v>
      </c>
      <c r="AC289" s="11">
        <f>IF(OR('Used data'!Z289="Straight",'Used data'!Z289="Irrelevant",'Used data'!AA289="Irrelevant",'Used data'!AB289="Irrelevant"),1,1+1.961*1000/32.2*((('Used data'!AB289*3268/3600)/('Used data'!Z289/0.306))^2)*('Used data'!AA289/1000)/G289)</f>
        <v>1</v>
      </c>
      <c r="AD289" s="11">
        <f>IF(OR('Used data'!AC289="Irrelevant",'Used data'!AC289="No"),1,IF(AND('Used data'!AC289="Yes",OR('Used data'!Q289&lt;301,'Used data'!S289&lt;301)),1-(0.5*('Used data'!R289+'Used data'!T289)/('Used data'!G289*1000)),IF(AND('Used data'!AC289="Yes",OR('Used data'!Q289&lt;601,'Used data'!S289&lt;601)),1-(0.25*('Used data'!R289+'Used data'!T289)/('Used data'!G289*1000)),1)))</f>
        <v>1</v>
      </c>
      <c r="AE289" s="11">
        <f>IF(OR('Used data'!AC289="Irrelevant",'Used data'!AC289="No"),1,IF(AND('Used data'!AC289="Yes",OR('Used data'!Q289&lt;301,'Used data'!S289&lt;301)),1-(0.4*('Used data'!R289+'Used data'!T289)/('Used data'!G289*1000)),IF(AND('Used data'!AC289="Yes",OR('Used data'!Q289&lt;601,'Used data'!S289&lt;601)),1-(0.2*('Used data'!R289+'Used data'!T289)/('Used data'!G289*1000)),1)))</f>
        <v>1</v>
      </c>
      <c r="AF289" s="11">
        <f>IF('Used data'!AD289="110 kph",0.79,1)</f>
        <v>1</v>
      </c>
      <c r="AG289" s="11">
        <f>IF('Used data'!AD289="110 kph",0.94,1)</f>
        <v>1</v>
      </c>
      <c r="AH289" s="11">
        <f>IF('Used data'!AD289="110 kph",0.66,1)</f>
        <v>1</v>
      </c>
      <c r="AI289" s="11">
        <f>IF('Used data'!AD289="110 kph",0.82,1)</f>
        <v>1</v>
      </c>
      <c r="AJ289" s="11">
        <f>IF(AND('Used data'!AE289="Yes",I289="Entrance merge"),0.65*'Used data'!AF289+1-'Used data'!AF289,1)</f>
        <v>1</v>
      </c>
      <c r="AK289" s="12" t="str">
        <f t="shared" si="28"/>
        <v/>
      </c>
      <c r="AL289" s="12" t="str">
        <f t="shared" si="29"/>
        <v/>
      </c>
      <c r="AM289" s="12" t="str">
        <f t="shared" si="30"/>
        <v/>
      </c>
      <c r="AN289" s="12" t="str">
        <f t="shared" si="31"/>
        <v/>
      </c>
      <c r="AO289" s="12" t="str">
        <f t="shared" si="32"/>
        <v/>
      </c>
      <c r="AP289" s="12" t="str">
        <f t="shared" si="33"/>
        <v/>
      </c>
      <c r="AQ289" s="4" t="str">
        <f t="shared" si="34"/>
        <v/>
      </c>
    </row>
    <row r="290" spans="1:43" x14ac:dyDescent="0.3">
      <c r="A290" s="4" t="str">
        <f>IF('Input data'!A305="","",'Input data'!A305)</f>
        <v/>
      </c>
      <c r="B290" s="4" t="str">
        <f>IF('Input data'!B305="","",'Input data'!B305)</f>
        <v/>
      </c>
      <c r="C290" s="4" t="str">
        <f>IF('Input data'!C305="","",'Input data'!C305)</f>
        <v/>
      </c>
      <c r="D290" s="4" t="str">
        <f>IF('Input data'!D305="","",'Input data'!D305)</f>
        <v/>
      </c>
      <c r="E290" s="4" t="str">
        <f>IF('Input data'!E305="","",'Input data'!E305)</f>
        <v/>
      </c>
      <c r="F290" s="4" t="str">
        <f>IF('Input data'!F305="","",'Input data'!F305)</f>
        <v/>
      </c>
      <c r="G290" s="4">
        <f>IF('Input data'!G305="","",'Input data'!G305)</f>
        <v>0</v>
      </c>
      <c r="H290" s="4" t="str">
        <f>IF('Input data'!H305&gt;0.5,'Input data'!H305,"")</f>
        <v/>
      </c>
      <c r="I290" s="4" t="str">
        <f>IF('Input data'!I305="","",'Input data'!I305)</f>
        <v/>
      </c>
      <c r="J290" s="11">
        <f>IF('Used data'!J290="Irrelevant",1,IF('Used data'!J290&gt;3,1.2,1))</f>
        <v>1</v>
      </c>
      <c r="K290" s="11">
        <f>IF('Used data'!K290="Irrelevant",1,IF(AND(OR(I290="Motorway link",I290="Exit diverge",I290="Entrance merge"),'Used data'!K290&lt;3.5),1+(3.5-'Used data'!K290)*0.12,IF(AND(OR(I290="Exit ramp",I290="Entrance ramp"),'Used data'!K290&lt;3.5),1+(3.5-'Used data'!K290)*0.16,1)))</f>
        <v>1</v>
      </c>
      <c r="L290" s="11">
        <f>IF('Used data'!L290="Irrelevant",1,IF(AND('Used data'!L290="Yes",'Used data'!J290=2),0.6*'Used data'!M290+(1-'Used data'!M290),IF(AND('Used data'!L290="Yes",'Used data'!J290=3),0.7*'Used data'!M290+(1-'Used data'!M290),IF(AND('Used data'!L290="Yes",'Used data'!J290=4),0.76*'Used data'!M290+(1-'Used data'!M290),IF(AND('Used data'!L290="Yes",'Used data'!J290&gt;4.99999999),0.8*'Used data'!M290+(1-'Used data'!M290),1)))))</f>
        <v>1</v>
      </c>
      <c r="M290" s="11">
        <f>IF('Used data'!L290="Irrelevant",1,IF(AND('Used data'!L290="Yes",'Used data'!J290=2),0.8*'Used data'!M290+(1-'Used data'!M290),IF(AND('Used data'!L290="Yes",'Used data'!J290=3),0.85*'Used data'!M290+(1-'Used data'!M290),IF(AND('Used data'!L290="Yes",'Used data'!J290=4),0.88*'Used data'!M290+(1-'Used data'!M290),IF(AND('Used data'!L290="Yes",'Used data'!J290&gt;4.99999999),0.9*'Used data'!M290+(1-'Used data'!M290),1)))))</f>
        <v>1</v>
      </c>
      <c r="N290" s="11">
        <f>IF('Used data'!N290="Irrelevant",1,IF(AND(OR(I290="Motorway link",I290="Exit diverge",I290="Entrance merge"),'Used data'!N290&lt;3),1+(3-'Used data'!N290)*0.09333333,1))</f>
        <v>1</v>
      </c>
      <c r="O290" s="11">
        <f>IF('Used data'!N290="Irrelevant",1,IF(AND(OR(I290="Motorway link",I290="Exit diverge",I290="Entrance merge"),'Used data'!N290&lt;3),1+(3-'Used data'!N290)*0.19666667,1))</f>
        <v>1</v>
      </c>
      <c r="P290" s="11">
        <f>IF('Used data'!O290="Irrelevant",1,IF(AND(OR(I290="Motorway link",I290="Exit diverge",I290="Entrance merge"),'Used data'!O290&lt;3.00000001),1+(0.5-'Used data'!O290)*0.04,IF(AND(OR(I290="Exit ramp",I290="Entrance ramp"),'Used data'!O290&lt;3.00000001),1+(0.5-'Used data'!O290)*0.08,IF(OR(I290="Motorway link",I290="Exit diverge",I290="Entrance merge"),0.9,0.8))))</f>
        <v>1</v>
      </c>
      <c r="Q290" s="11">
        <f>IF('Used data'!P290="Irrelevant",1,IF(AND(OR(I290="Motorway link",I290="Exit diverge",I290="Entrance merge"),'Used data'!P290&lt;11.00000001),1+(5-'Used data'!P290)*0.01,0.94))</f>
        <v>1</v>
      </c>
      <c r="R290" s="11">
        <f>IF(OR('Used data'!Q290="Irrelevant",'Used data'!R290="Irrelevant",'Used data'!Q290="Straight"),1,IF(AND(OR(I290="Motorway link",I290="Exit diverge",I290="Entrance merge"),'Used data'!Q290&lt;4000),(EXP(0.1096*1746.5/'Used data'!Q290)/EXP(0.1096*1746.5/4000))*('Used data'!R290/1000)/G290+(G290-'Used data'!R290/1000)/G290,1))</f>
        <v>1</v>
      </c>
      <c r="S290" s="11">
        <f>IF(OR('Used data'!S290="Irrelevant",'Used data'!T290="Irrelevant",'Used data'!S290="Straight"),1,IF(AND(OR(I290="Motorway link",I290="Exit diverge",I290="Entrance merge"),'Used data'!S290&lt;4000),(EXP(0.1096*1746.5/'Used data'!S290)/EXP(0.1096*1746.5/4000))*('Used data'!T290/1000)/G290+(G290-'Used data'!T290/1000)/G290,1))</f>
        <v>1</v>
      </c>
      <c r="T290" s="11">
        <f>IF('Used data'!U290="Irrelevant",1,IF(AND(OR(I290="Motorway link",I290="Exit diverge",I290="Entrance merge",I290="Exit ramp",I290="Entrance ramp"),'Used data'!U290="Yes"),0.95,1))</f>
        <v>1</v>
      </c>
      <c r="U290" s="11">
        <f>IF('Used data'!U290="Irrelevant",1,IF(AND(OR(I290="Motorway link",I290="Exit diverge",I290="Entrance merge",I290="Exit ramp",I290="Entrance ramp"),'Used data'!U290="Yes"),0.96,1))</f>
        <v>1</v>
      </c>
      <c r="V290" s="11">
        <f>IF('Used data'!U290="Irrelevant",1,IF(AND(OR(I290="Motorway link",I290="Exit diverge",I290="Entrance merge",I290="Exit ramp",I290="Entrance ramp"),'Used data'!U290="Yes"),0.79,1))</f>
        <v>1</v>
      </c>
      <c r="W290" s="11">
        <f>IF('Used data'!U290="Irrelevant",1,IF(AND(OR(I290="Motorway link",I290="Exit diverge",I290="Entrance merge",I290="Exit ramp",I290="Entrance ramp"),'Used data'!U290="Yes"),0.94,1))</f>
        <v>1</v>
      </c>
      <c r="X290" s="11">
        <f>IF('Used data'!U290="Irrelevant",1,IF(AND(OR(I290="Motorway link",I290="Exit diverge",I290="Entrance merge",I290="Exit ramp",I290="Entrance ramp"),'Used data'!U290="Yes"),0.97,1))</f>
        <v>1</v>
      </c>
      <c r="Y290" s="11">
        <f>IF(AND(I290="Exit ramp",'Used data'!V290="2-curved diamond ramp"),1.32,IF(AND(I290="Exit ramp",'Used data'!V290="S-shaped ramp"),2.05,IF(AND(I290="Exit ramp",'Used data'!V290="U-shaped ramp"),4.11,IF(AND(I290="Exit ramp",'Used data'!V290="Flyover hook ramp"),5.15,IF(AND(I290="Exit ramp",'Used data'!V290="Directional ramp"),1.07,IF(AND(I290="Entrance ramp",'Used data'!V290="2-curved diamond ramp"),0.93,IF(AND(I290="Entrance ramp",'Used data'!V290="S-shaped ramp"),2.48,IF(AND(I290="Entrance ramp",'Used data'!V290="U-shaped ramp"),4.15,IF(AND(I290="Entrance ramp",'Used data'!V290="Flyover hook ramp"),5.26,IF(AND(I290="Entrance ramp",'Used data'!V290="Directional ramp"),1.42,1))))))))))</f>
        <v>1</v>
      </c>
      <c r="Z290" s="11">
        <f>IF(OR('Used data'!W290="Straight",'Used data'!W290="Irrelevant",'Used data'!X290="Irrelevant",'Used data'!Y290="Irrelevant"),1,1+1.545*1000/32.2*((('Used data'!Y290*3268/3600)/('Used data'!W290/0.306))^2)*('Used data'!X290/1000)/G290)</f>
        <v>1</v>
      </c>
      <c r="AA290" s="11">
        <f>IF(OR('Used data'!W290="Straight",'Used data'!W290="Irrelevant",'Used data'!X290="Irrelevant",'Used data'!Y290="Irrelevant"),1,1+1.961*1000/32.2*((('Used data'!Y290*3268/3600)/('Used data'!W290/0.306))^2)*('Used data'!X290/1000)/G290)</f>
        <v>1</v>
      </c>
      <c r="AB290" s="11">
        <f>IF(OR('Used data'!Z290="Straight",'Used data'!Z290="Irrelevant",'Used data'!AA290="Irrelevant",'Used data'!AB290="Irrelevant"),1,1+1.545*1000/32.2*((('Used data'!AB290*3268/3600)/('Used data'!Z290/0.306))^2)*('Used data'!AA290/1000)/G290)</f>
        <v>1</v>
      </c>
      <c r="AC290" s="11">
        <f>IF(OR('Used data'!Z290="Straight",'Used data'!Z290="Irrelevant",'Used data'!AA290="Irrelevant",'Used data'!AB290="Irrelevant"),1,1+1.961*1000/32.2*((('Used data'!AB290*3268/3600)/('Used data'!Z290/0.306))^2)*('Used data'!AA290/1000)/G290)</f>
        <v>1</v>
      </c>
      <c r="AD290" s="11">
        <f>IF(OR('Used data'!AC290="Irrelevant",'Used data'!AC290="No"),1,IF(AND('Used data'!AC290="Yes",OR('Used data'!Q290&lt;301,'Used data'!S290&lt;301)),1-(0.5*('Used data'!R290+'Used data'!T290)/('Used data'!G290*1000)),IF(AND('Used data'!AC290="Yes",OR('Used data'!Q290&lt;601,'Used data'!S290&lt;601)),1-(0.25*('Used data'!R290+'Used data'!T290)/('Used data'!G290*1000)),1)))</f>
        <v>1</v>
      </c>
      <c r="AE290" s="11">
        <f>IF(OR('Used data'!AC290="Irrelevant",'Used data'!AC290="No"),1,IF(AND('Used data'!AC290="Yes",OR('Used data'!Q290&lt;301,'Used data'!S290&lt;301)),1-(0.4*('Used data'!R290+'Used data'!T290)/('Used data'!G290*1000)),IF(AND('Used data'!AC290="Yes",OR('Used data'!Q290&lt;601,'Used data'!S290&lt;601)),1-(0.2*('Used data'!R290+'Used data'!T290)/('Used data'!G290*1000)),1)))</f>
        <v>1</v>
      </c>
      <c r="AF290" s="11">
        <f>IF('Used data'!AD290="110 kph",0.79,1)</f>
        <v>1</v>
      </c>
      <c r="AG290" s="11">
        <f>IF('Used data'!AD290="110 kph",0.94,1)</f>
        <v>1</v>
      </c>
      <c r="AH290" s="11">
        <f>IF('Used data'!AD290="110 kph",0.66,1)</f>
        <v>1</v>
      </c>
      <c r="AI290" s="11">
        <f>IF('Used data'!AD290="110 kph",0.82,1)</f>
        <v>1</v>
      </c>
      <c r="AJ290" s="11">
        <f>IF(AND('Used data'!AE290="Yes",I290="Entrance merge"),0.65*'Used data'!AF290+1-'Used data'!AF290,1)</f>
        <v>1</v>
      </c>
      <c r="AK290" s="12" t="str">
        <f t="shared" si="28"/>
        <v/>
      </c>
      <c r="AL290" s="12" t="str">
        <f t="shared" si="29"/>
        <v/>
      </c>
      <c r="AM290" s="12" t="str">
        <f t="shared" si="30"/>
        <v/>
      </c>
      <c r="AN290" s="12" t="str">
        <f t="shared" si="31"/>
        <v/>
      </c>
      <c r="AO290" s="12" t="str">
        <f t="shared" si="32"/>
        <v/>
      </c>
      <c r="AP290" s="12" t="str">
        <f t="shared" si="33"/>
        <v/>
      </c>
      <c r="AQ290" s="4" t="str">
        <f t="shared" si="34"/>
        <v/>
      </c>
    </row>
    <row r="291" spans="1:43" x14ac:dyDescent="0.3">
      <c r="A291" s="4" t="str">
        <f>IF('Input data'!A306="","",'Input data'!A306)</f>
        <v/>
      </c>
      <c r="B291" s="4" t="str">
        <f>IF('Input data'!B306="","",'Input data'!B306)</f>
        <v/>
      </c>
      <c r="C291" s="4" t="str">
        <f>IF('Input data'!C306="","",'Input data'!C306)</f>
        <v/>
      </c>
      <c r="D291" s="4" t="str">
        <f>IF('Input data'!D306="","",'Input data'!D306)</f>
        <v/>
      </c>
      <c r="E291" s="4" t="str">
        <f>IF('Input data'!E306="","",'Input data'!E306)</f>
        <v/>
      </c>
      <c r="F291" s="4" t="str">
        <f>IF('Input data'!F306="","",'Input data'!F306)</f>
        <v/>
      </c>
      <c r="G291" s="4">
        <f>IF('Input data'!G306="","",'Input data'!G306)</f>
        <v>0</v>
      </c>
      <c r="H291" s="4" t="str">
        <f>IF('Input data'!H306&gt;0.5,'Input data'!H306,"")</f>
        <v/>
      </c>
      <c r="I291" s="4" t="str">
        <f>IF('Input data'!I306="","",'Input data'!I306)</f>
        <v/>
      </c>
      <c r="J291" s="11">
        <f>IF('Used data'!J291="Irrelevant",1,IF('Used data'!J291&gt;3,1.2,1))</f>
        <v>1</v>
      </c>
      <c r="K291" s="11">
        <f>IF('Used data'!K291="Irrelevant",1,IF(AND(OR(I291="Motorway link",I291="Exit diverge",I291="Entrance merge"),'Used data'!K291&lt;3.5),1+(3.5-'Used data'!K291)*0.12,IF(AND(OR(I291="Exit ramp",I291="Entrance ramp"),'Used data'!K291&lt;3.5),1+(3.5-'Used data'!K291)*0.16,1)))</f>
        <v>1</v>
      </c>
      <c r="L291" s="11">
        <f>IF('Used data'!L291="Irrelevant",1,IF(AND('Used data'!L291="Yes",'Used data'!J291=2),0.6*'Used data'!M291+(1-'Used data'!M291),IF(AND('Used data'!L291="Yes",'Used data'!J291=3),0.7*'Used data'!M291+(1-'Used data'!M291),IF(AND('Used data'!L291="Yes",'Used data'!J291=4),0.76*'Used data'!M291+(1-'Used data'!M291),IF(AND('Used data'!L291="Yes",'Used data'!J291&gt;4.99999999),0.8*'Used data'!M291+(1-'Used data'!M291),1)))))</f>
        <v>1</v>
      </c>
      <c r="M291" s="11">
        <f>IF('Used data'!L291="Irrelevant",1,IF(AND('Used data'!L291="Yes",'Used data'!J291=2),0.8*'Used data'!M291+(1-'Used data'!M291),IF(AND('Used data'!L291="Yes",'Used data'!J291=3),0.85*'Used data'!M291+(1-'Used data'!M291),IF(AND('Used data'!L291="Yes",'Used data'!J291=4),0.88*'Used data'!M291+(1-'Used data'!M291),IF(AND('Used data'!L291="Yes",'Used data'!J291&gt;4.99999999),0.9*'Used data'!M291+(1-'Used data'!M291),1)))))</f>
        <v>1</v>
      </c>
      <c r="N291" s="11">
        <f>IF('Used data'!N291="Irrelevant",1,IF(AND(OR(I291="Motorway link",I291="Exit diverge",I291="Entrance merge"),'Used data'!N291&lt;3),1+(3-'Used data'!N291)*0.09333333,1))</f>
        <v>1</v>
      </c>
      <c r="O291" s="11">
        <f>IF('Used data'!N291="Irrelevant",1,IF(AND(OR(I291="Motorway link",I291="Exit diverge",I291="Entrance merge"),'Used data'!N291&lt;3),1+(3-'Used data'!N291)*0.19666667,1))</f>
        <v>1</v>
      </c>
      <c r="P291" s="11">
        <f>IF('Used data'!O291="Irrelevant",1,IF(AND(OR(I291="Motorway link",I291="Exit diverge",I291="Entrance merge"),'Used data'!O291&lt;3.00000001),1+(0.5-'Used data'!O291)*0.04,IF(AND(OR(I291="Exit ramp",I291="Entrance ramp"),'Used data'!O291&lt;3.00000001),1+(0.5-'Used data'!O291)*0.08,IF(OR(I291="Motorway link",I291="Exit diverge",I291="Entrance merge"),0.9,0.8))))</f>
        <v>1</v>
      </c>
      <c r="Q291" s="11">
        <f>IF('Used data'!P291="Irrelevant",1,IF(AND(OR(I291="Motorway link",I291="Exit diverge",I291="Entrance merge"),'Used data'!P291&lt;11.00000001),1+(5-'Used data'!P291)*0.01,0.94))</f>
        <v>1</v>
      </c>
      <c r="R291" s="11">
        <f>IF(OR('Used data'!Q291="Irrelevant",'Used data'!R291="Irrelevant",'Used data'!Q291="Straight"),1,IF(AND(OR(I291="Motorway link",I291="Exit diverge",I291="Entrance merge"),'Used data'!Q291&lt;4000),(EXP(0.1096*1746.5/'Used data'!Q291)/EXP(0.1096*1746.5/4000))*('Used data'!R291/1000)/G291+(G291-'Used data'!R291/1000)/G291,1))</f>
        <v>1</v>
      </c>
      <c r="S291" s="11">
        <f>IF(OR('Used data'!S291="Irrelevant",'Used data'!T291="Irrelevant",'Used data'!S291="Straight"),1,IF(AND(OR(I291="Motorway link",I291="Exit diverge",I291="Entrance merge"),'Used data'!S291&lt;4000),(EXP(0.1096*1746.5/'Used data'!S291)/EXP(0.1096*1746.5/4000))*('Used data'!T291/1000)/G291+(G291-'Used data'!T291/1000)/G291,1))</f>
        <v>1</v>
      </c>
      <c r="T291" s="11">
        <f>IF('Used data'!U291="Irrelevant",1,IF(AND(OR(I291="Motorway link",I291="Exit diverge",I291="Entrance merge",I291="Exit ramp",I291="Entrance ramp"),'Used data'!U291="Yes"),0.95,1))</f>
        <v>1</v>
      </c>
      <c r="U291" s="11">
        <f>IF('Used data'!U291="Irrelevant",1,IF(AND(OR(I291="Motorway link",I291="Exit diverge",I291="Entrance merge",I291="Exit ramp",I291="Entrance ramp"),'Used data'!U291="Yes"),0.96,1))</f>
        <v>1</v>
      </c>
      <c r="V291" s="11">
        <f>IF('Used data'!U291="Irrelevant",1,IF(AND(OR(I291="Motorway link",I291="Exit diverge",I291="Entrance merge",I291="Exit ramp",I291="Entrance ramp"),'Used data'!U291="Yes"),0.79,1))</f>
        <v>1</v>
      </c>
      <c r="W291" s="11">
        <f>IF('Used data'!U291="Irrelevant",1,IF(AND(OR(I291="Motorway link",I291="Exit diverge",I291="Entrance merge",I291="Exit ramp",I291="Entrance ramp"),'Used data'!U291="Yes"),0.94,1))</f>
        <v>1</v>
      </c>
      <c r="X291" s="11">
        <f>IF('Used data'!U291="Irrelevant",1,IF(AND(OR(I291="Motorway link",I291="Exit diverge",I291="Entrance merge",I291="Exit ramp",I291="Entrance ramp"),'Used data'!U291="Yes"),0.97,1))</f>
        <v>1</v>
      </c>
      <c r="Y291" s="11">
        <f>IF(AND(I291="Exit ramp",'Used data'!V291="2-curved diamond ramp"),1.32,IF(AND(I291="Exit ramp",'Used data'!V291="S-shaped ramp"),2.05,IF(AND(I291="Exit ramp",'Used data'!V291="U-shaped ramp"),4.11,IF(AND(I291="Exit ramp",'Used data'!V291="Flyover hook ramp"),5.15,IF(AND(I291="Exit ramp",'Used data'!V291="Directional ramp"),1.07,IF(AND(I291="Entrance ramp",'Used data'!V291="2-curved diamond ramp"),0.93,IF(AND(I291="Entrance ramp",'Used data'!V291="S-shaped ramp"),2.48,IF(AND(I291="Entrance ramp",'Used data'!V291="U-shaped ramp"),4.15,IF(AND(I291="Entrance ramp",'Used data'!V291="Flyover hook ramp"),5.26,IF(AND(I291="Entrance ramp",'Used data'!V291="Directional ramp"),1.42,1))))))))))</f>
        <v>1</v>
      </c>
      <c r="Z291" s="11">
        <f>IF(OR('Used data'!W291="Straight",'Used data'!W291="Irrelevant",'Used data'!X291="Irrelevant",'Used data'!Y291="Irrelevant"),1,1+1.545*1000/32.2*((('Used data'!Y291*3268/3600)/('Used data'!W291/0.306))^2)*('Used data'!X291/1000)/G291)</f>
        <v>1</v>
      </c>
      <c r="AA291" s="11">
        <f>IF(OR('Used data'!W291="Straight",'Used data'!W291="Irrelevant",'Used data'!X291="Irrelevant",'Used data'!Y291="Irrelevant"),1,1+1.961*1000/32.2*((('Used data'!Y291*3268/3600)/('Used data'!W291/0.306))^2)*('Used data'!X291/1000)/G291)</f>
        <v>1</v>
      </c>
      <c r="AB291" s="11">
        <f>IF(OR('Used data'!Z291="Straight",'Used data'!Z291="Irrelevant",'Used data'!AA291="Irrelevant",'Used data'!AB291="Irrelevant"),1,1+1.545*1000/32.2*((('Used data'!AB291*3268/3600)/('Used data'!Z291/0.306))^2)*('Used data'!AA291/1000)/G291)</f>
        <v>1</v>
      </c>
      <c r="AC291" s="11">
        <f>IF(OR('Used data'!Z291="Straight",'Used data'!Z291="Irrelevant",'Used data'!AA291="Irrelevant",'Used data'!AB291="Irrelevant"),1,1+1.961*1000/32.2*((('Used data'!AB291*3268/3600)/('Used data'!Z291/0.306))^2)*('Used data'!AA291/1000)/G291)</f>
        <v>1</v>
      </c>
      <c r="AD291" s="11">
        <f>IF(OR('Used data'!AC291="Irrelevant",'Used data'!AC291="No"),1,IF(AND('Used data'!AC291="Yes",OR('Used data'!Q291&lt;301,'Used data'!S291&lt;301)),1-(0.5*('Used data'!R291+'Used data'!T291)/('Used data'!G291*1000)),IF(AND('Used data'!AC291="Yes",OR('Used data'!Q291&lt;601,'Used data'!S291&lt;601)),1-(0.25*('Used data'!R291+'Used data'!T291)/('Used data'!G291*1000)),1)))</f>
        <v>1</v>
      </c>
      <c r="AE291" s="11">
        <f>IF(OR('Used data'!AC291="Irrelevant",'Used data'!AC291="No"),1,IF(AND('Used data'!AC291="Yes",OR('Used data'!Q291&lt;301,'Used data'!S291&lt;301)),1-(0.4*('Used data'!R291+'Used data'!T291)/('Used data'!G291*1000)),IF(AND('Used data'!AC291="Yes",OR('Used data'!Q291&lt;601,'Used data'!S291&lt;601)),1-(0.2*('Used data'!R291+'Used data'!T291)/('Used data'!G291*1000)),1)))</f>
        <v>1</v>
      </c>
      <c r="AF291" s="11">
        <f>IF('Used data'!AD291="110 kph",0.79,1)</f>
        <v>1</v>
      </c>
      <c r="AG291" s="11">
        <f>IF('Used data'!AD291="110 kph",0.94,1)</f>
        <v>1</v>
      </c>
      <c r="AH291" s="11">
        <f>IF('Used data'!AD291="110 kph",0.66,1)</f>
        <v>1</v>
      </c>
      <c r="AI291" s="11">
        <f>IF('Used data'!AD291="110 kph",0.82,1)</f>
        <v>1</v>
      </c>
      <c r="AJ291" s="11">
        <f>IF(AND('Used data'!AE291="Yes",I291="Entrance merge"),0.65*'Used data'!AF291+1-'Used data'!AF291,1)</f>
        <v>1</v>
      </c>
      <c r="AK291" s="12" t="str">
        <f t="shared" si="28"/>
        <v/>
      </c>
      <c r="AL291" s="12" t="str">
        <f t="shared" si="29"/>
        <v/>
      </c>
      <c r="AM291" s="12" t="str">
        <f t="shared" si="30"/>
        <v/>
      </c>
      <c r="AN291" s="12" t="str">
        <f t="shared" si="31"/>
        <v/>
      </c>
      <c r="AO291" s="12" t="str">
        <f t="shared" si="32"/>
        <v/>
      </c>
      <c r="AP291" s="12" t="str">
        <f t="shared" si="33"/>
        <v/>
      </c>
      <c r="AQ291" s="4" t="str">
        <f t="shared" si="34"/>
        <v/>
      </c>
    </row>
    <row r="292" spans="1:43" x14ac:dyDescent="0.3">
      <c r="A292" s="4" t="str">
        <f>IF('Input data'!A307="","",'Input data'!A307)</f>
        <v/>
      </c>
      <c r="B292" s="4" t="str">
        <f>IF('Input data'!B307="","",'Input data'!B307)</f>
        <v/>
      </c>
      <c r="C292" s="4" t="str">
        <f>IF('Input data'!C307="","",'Input data'!C307)</f>
        <v/>
      </c>
      <c r="D292" s="4" t="str">
        <f>IF('Input data'!D307="","",'Input data'!D307)</f>
        <v/>
      </c>
      <c r="E292" s="4" t="str">
        <f>IF('Input data'!E307="","",'Input data'!E307)</f>
        <v/>
      </c>
      <c r="F292" s="4" t="str">
        <f>IF('Input data'!F307="","",'Input data'!F307)</f>
        <v/>
      </c>
      <c r="G292" s="4">
        <f>IF('Input data'!G307="","",'Input data'!G307)</f>
        <v>0</v>
      </c>
      <c r="H292" s="4" t="str">
        <f>IF('Input data'!H307&gt;0.5,'Input data'!H307,"")</f>
        <v/>
      </c>
      <c r="I292" s="4" t="str">
        <f>IF('Input data'!I307="","",'Input data'!I307)</f>
        <v/>
      </c>
      <c r="J292" s="11">
        <f>IF('Used data'!J292="Irrelevant",1,IF('Used data'!J292&gt;3,1.2,1))</f>
        <v>1</v>
      </c>
      <c r="K292" s="11">
        <f>IF('Used data'!K292="Irrelevant",1,IF(AND(OR(I292="Motorway link",I292="Exit diverge",I292="Entrance merge"),'Used data'!K292&lt;3.5),1+(3.5-'Used data'!K292)*0.12,IF(AND(OR(I292="Exit ramp",I292="Entrance ramp"),'Used data'!K292&lt;3.5),1+(3.5-'Used data'!K292)*0.16,1)))</f>
        <v>1</v>
      </c>
      <c r="L292" s="11">
        <f>IF('Used data'!L292="Irrelevant",1,IF(AND('Used data'!L292="Yes",'Used data'!J292=2),0.6*'Used data'!M292+(1-'Used data'!M292),IF(AND('Used data'!L292="Yes",'Used data'!J292=3),0.7*'Used data'!M292+(1-'Used data'!M292),IF(AND('Used data'!L292="Yes",'Used data'!J292=4),0.76*'Used data'!M292+(1-'Used data'!M292),IF(AND('Used data'!L292="Yes",'Used data'!J292&gt;4.99999999),0.8*'Used data'!M292+(1-'Used data'!M292),1)))))</f>
        <v>1</v>
      </c>
      <c r="M292" s="11">
        <f>IF('Used data'!L292="Irrelevant",1,IF(AND('Used data'!L292="Yes",'Used data'!J292=2),0.8*'Used data'!M292+(1-'Used data'!M292),IF(AND('Used data'!L292="Yes",'Used data'!J292=3),0.85*'Used data'!M292+(1-'Used data'!M292),IF(AND('Used data'!L292="Yes",'Used data'!J292=4),0.88*'Used data'!M292+(1-'Used data'!M292),IF(AND('Used data'!L292="Yes",'Used data'!J292&gt;4.99999999),0.9*'Used data'!M292+(1-'Used data'!M292),1)))))</f>
        <v>1</v>
      </c>
      <c r="N292" s="11">
        <f>IF('Used data'!N292="Irrelevant",1,IF(AND(OR(I292="Motorway link",I292="Exit diverge",I292="Entrance merge"),'Used data'!N292&lt;3),1+(3-'Used data'!N292)*0.09333333,1))</f>
        <v>1</v>
      </c>
      <c r="O292" s="11">
        <f>IF('Used data'!N292="Irrelevant",1,IF(AND(OR(I292="Motorway link",I292="Exit diverge",I292="Entrance merge"),'Used data'!N292&lt;3),1+(3-'Used data'!N292)*0.19666667,1))</f>
        <v>1</v>
      </c>
      <c r="P292" s="11">
        <f>IF('Used data'!O292="Irrelevant",1,IF(AND(OR(I292="Motorway link",I292="Exit diverge",I292="Entrance merge"),'Used data'!O292&lt;3.00000001),1+(0.5-'Used data'!O292)*0.04,IF(AND(OR(I292="Exit ramp",I292="Entrance ramp"),'Used data'!O292&lt;3.00000001),1+(0.5-'Used data'!O292)*0.08,IF(OR(I292="Motorway link",I292="Exit diverge",I292="Entrance merge"),0.9,0.8))))</f>
        <v>1</v>
      </c>
      <c r="Q292" s="11">
        <f>IF('Used data'!P292="Irrelevant",1,IF(AND(OR(I292="Motorway link",I292="Exit diverge",I292="Entrance merge"),'Used data'!P292&lt;11.00000001),1+(5-'Used data'!P292)*0.01,0.94))</f>
        <v>1</v>
      </c>
      <c r="R292" s="11">
        <f>IF(OR('Used data'!Q292="Irrelevant",'Used data'!R292="Irrelevant",'Used data'!Q292="Straight"),1,IF(AND(OR(I292="Motorway link",I292="Exit diverge",I292="Entrance merge"),'Used data'!Q292&lt;4000),(EXP(0.1096*1746.5/'Used data'!Q292)/EXP(0.1096*1746.5/4000))*('Used data'!R292/1000)/G292+(G292-'Used data'!R292/1000)/G292,1))</f>
        <v>1</v>
      </c>
      <c r="S292" s="11">
        <f>IF(OR('Used data'!S292="Irrelevant",'Used data'!T292="Irrelevant",'Used data'!S292="Straight"),1,IF(AND(OR(I292="Motorway link",I292="Exit diverge",I292="Entrance merge"),'Used data'!S292&lt;4000),(EXP(0.1096*1746.5/'Used data'!S292)/EXP(0.1096*1746.5/4000))*('Used data'!T292/1000)/G292+(G292-'Used data'!T292/1000)/G292,1))</f>
        <v>1</v>
      </c>
      <c r="T292" s="11">
        <f>IF('Used data'!U292="Irrelevant",1,IF(AND(OR(I292="Motorway link",I292="Exit diverge",I292="Entrance merge",I292="Exit ramp",I292="Entrance ramp"),'Used data'!U292="Yes"),0.95,1))</f>
        <v>1</v>
      </c>
      <c r="U292" s="11">
        <f>IF('Used data'!U292="Irrelevant",1,IF(AND(OR(I292="Motorway link",I292="Exit diverge",I292="Entrance merge",I292="Exit ramp",I292="Entrance ramp"),'Used data'!U292="Yes"),0.96,1))</f>
        <v>1</v>
      </c>
      <c r="V292" s="11">
        <f>IF('Used data'!U292="Irrelevant",1,IF(AND(OR(I292="Motorway link",I292="Exit diverge",I292="Entrance merge",I292="Exit ramp",I292="Entrance ramp"),'Used data'!U292="Yes"),0.79,1))</f>
        <v>1</v>
      </c>
      <c r="W292" s="11">
        <f>IF('Used data'!U292="Irrelevant",1,IF(AND(OR(I292="Motorway link",I292="Exit diverge",I292="Entrance merge",I292="Exit ramp",I292="Entrance ramp"),'Used data'!U292="Yes"),0.94,1))</f>
        <v>1</v>
      </c>
      <c r="X292" s="11">
        <f>IF('Used data'!U292="Irrelevant",1,IF(AND(OR(I292="Motorway link",I292="Exit diverge",I292="Entrance merge",I292="Exit ramp",I292="Entrance ramp"),'Used data'!U292="Yes"),0.97,1))</f>
        <v>1</v>
      </c>
      <c r="Y292" s="11">
        <f>IF(AND(I292="Exit ramp",'Used data'!V292="2-curved diamond ramp"),1.32,IF(AND(I292="Exit ramp",'Used data'!V292="S-shaped ramp"),2.05,IF(AND(I292="Exit ramp",'Used data'!V292="U-shaped ramp"),4.11,IF(AND(I292="Exit ramp",'Used data'!V292="Flyover hook ramp"),5.15,IF(AND(I292="Exit ramp",'Used data'!V292="Directional ramp"),1.07,IF(AND(I292="Entrance ramp",'Used data'!V292="2-curved diamond ramp"),0.93,IF(AND(I292="Entrance ramp",'Used data'!V292="S-shaped ramp"),2.48,IF(AND(I292="Entrance ramp",'Used data'!V292="U-shaped ramp"),4.15,IF(AND(I292="Entrance ramp",'Used data'!V292="Flyover hook ramp"),5.26,IF(AND(I292="Entrance ramp",'Used data'!V292="Directional ramp"),1.42,1))))))))))</f>
        <v>1</v>
      </c>
      <c r="Z292" s="11">
        <f>IF(OR('Used data'!W292="Straight",'Used data'!W292="Irrelevant",'Used data'!X292="Irrelevant",'Used data'!Y292="Irrelevant"),1,1+1.545*1000/32.2*((('Used data'!Y292*3268/3600)/('Used data'!W292/0.306))^2)*('Used data'!X292/1000)/G292)</f>
        <v>1</v>
      </c>
      <c r="AA292" s="11">
        <f>IF(OR('Used data'!W292="Straight",'Used data'!W292="Irrelevant",'Used data'!X292="Irrelevant",'Used data'!Y292="Irrelevant"),1,1+1.961*1000/32.2*((('Used data'!Y292*3268/3600)/('Used data'!W292/0.306))^2)*('Used data'!X292/1000)/G292)</f>
        <v>1</v>
      </c>
      <c r="AB292" s="11">
        <f>IF(OR('Used data'!Z292="Straight",'Used data'!Z292="Irrelevant",'Used data'!AA292="Irrelevant",'Used data'!AB292="Irrelevant"),1,1+1.545*1000/32.2*((('Used data'!AB292*3268/3600)/('Used data'!Z292/0.306))^2)*('Used data'!AA292/1000)/G292)</f>
        <v>1</v>
      </c>
      <c r="AC292" s="11">
        <f>IF(OR('Used data'!Z292="Straight",'Used data'!Z292="Irrelevant",'Used data'!AA292="Irrelevant",'Used data'!AB292="Irrelevant"),1,1+1.961*1000/32.2*((('Used data'!AB292*3268/3600)/('Used data'!Z292/0.306))^2)*('Used data'!AA292/1000)/G292)</f>
        <v>1</v>
      </c>
      <c r="AD292" s="11">
        <f>IF(OR('Used data'!AC292="Irrelevant",'Used data'!AC292="No"),1,IF(AND('Used data'!AC292="Yes",OR('Used data'!Q292&lt;301,'Used data'!S292&lt;301)),1-(0.5*('Used data'!R292+'Used data'!T292)/('Used data'!G292*1000)),IF(AND('Used data'!AC292="Yes",OR('Used data'!Q292&lt;601,'Used data'!S292&lt;601)),1-(0.25*('Used data'!R292+'Used data'!T292)/('Used data'!G292*1000)),1)))</f>
        <v>1</v>
      </c>
      <c r="AE292" s="11">
        <f>IF(OR('Used data'!AC292="Irrelevant",'Used data'!AC292="No"),1,IF(AND('Used data'!AC292="Yes",OR('Used data'!Q292&lt;301,'Used data'!S292&lt;301)),1-(0.4*('Used data'!R292+'Used data'!T292)/('Used data'!G292*1000)),IF(AND('Used data'!AC292="Yes",OR('Used data'!Q292&lt;601,'Used data'!S292&lt;601)),1-(0.2*('Used data'!R292+'Used data'!T292)/('Used data'!G292*1000)),1)))</f>
        <v>1</v>
      </c>
      <c r="AF292" s="11">
        <f>IF('Used data'!AD292="110 kph",0.79,1)</f>
        <v>1</v>
      </c>
      <c r="AG292" s="11">
        <f>IF('Used data'!AD292="110 kph",0.94,1)</f>
        <v>1</v>
      </c>
      <c r="AH292" s="11">
        <f>IF('Used data'!AD292="110 kph",0.66,1)</f>
        <v>1</v>
      </c>
      <c r="AI292" s="11">
        <f>IF('Used data'!AD292="110 kph",0.82,1)</f>
        <v>1</v>
      </c>
      <c r="AJ292" s="11">
        <f>IF(AND('Used data'!AE292="Yes",I292="Entrance merge"),0.65*'Used data'!AF292+1-'Used data'!AF292,1)</f>
        <v>1</v>
      </c>
      <c r="AK292" s="12" t="str">
        <f t="shared" si="28"/>
        <v/>
      </c>
      <c r="AL292" s="12" t="str">
        <f t="shared" si="29"/>
        <v/>
      </c>
      <c r="AM292" s="12" t="str">
        <f t="shared" si="30"/>
        <v/>
      </c>
      <c r="AN292" s="12" t="str">
        <f t="shared" si="31"/>
        <v/>
      </c>
      <c r="AO292" s="12" t="str">
        <f t="shared" si="32"/>
        <v/>
      </c>
      <c r="AP292" s="12" t="str">
        <f t="shared" si="33"/>
        <v/>
      </c>
      <c r="AQ292" s="4" t="str">
        <f t="shared" si="34"/>
        <v/>
      </c>
    </row>
    <row r="293" spans="1:43" x14ac:dyDescent="0.3">
      <c r="A293" s="4" t="str">
        <f>IF('Input data'!A308="","",'Input data'!A308)</f>
        <v/>
      </c>
      <c r="B293" s="4" t="str">
        <f>IF('Input data'!B308="","",'Input data'!B308)</f>
        <v/>
      </c>
      <c r="C293" s="4" t="str">
        <f>IF('Input data'!C308="","",'Input data'!C308)</f>
        <v/>
      </c>
      <c r="D293" s="4" t="str">
        <f>IF('Input data'!D308="","",'Input data'!D308)</f>
        <v/>
      </c>
      <c r="E293" s="4" t="str">
        <f>IF('Input data'!E308="","",'Input data'!E308)</f>
        <v/>
      </c>
      <c r="F293" s="4" t="str">
        <f>IF('Input data'!F308="","",'Input data'!F308)</f>
        <v/>
      </c>
      <c r="G293" s="4">
        <f>IF('Input data'!G308="","",'Input data'!G308)</f>
        <v>0</v>
      </c>
      <c r="H293" s="4" t="str">
        <f>IF('Input data'!H308&gt;0.5,'Input data'!H308,"")</f>
        <v/>
      </c>
      <c r="I293" s="4" t="str">
        <f>IF('Input data'!I308="","",'Input data'!I308)</f>
        <v/>
      </c>
      <c r="J293" s="11">
        <f>IF('Used data'!J293="Irrelevant",1,IF('Used data'!J293&gt;3,1.2,1))</f>
        <v>1</v>
      </c>
      <c r="K293" s="11">
        <f>IF('Used data'!K293="Irrelevant",1,IF(AND(OR(I293="Motorway link",I293="Exit diverge",I293="Entrance merge"),'Used data'!K293&lt;3.5),1+(3.5-'Used data'!K293)*0.12,IF(AND(OR(I293="Exit ramp",I293="Entrance ramp"),'Used data'!K293&lt;3.5),1+(3.5-'Used data'!K293)*0.16,1)))</f>
        <v>1</v>
      </c>
      <c r="L293" s="11">
        <f>IF('Used data'!L293="Irrelevant",1,IF(AND('Used data'!L293="Yes",'Used data'!J293=2),0.6*'Used data'!M293+(1-'Used data'!M293),IF(AND('Used data'!L293="Yes",'Used data'!J293=3),0.7*'Used data'!M293+(1-'Used data'!M293),IF(AND('Used data'!L293="Yes",'Used data'!J293=4),0.76*'Used data'!M293+(1-'Used data'!M293),IF(AND('Used data'!L293="Yes",'Used data'!J293&gt;4.99999999),0.8*'Used data'!M293+(1-'Used data'!M293),1)))))</f>
        <v>1</v>
      </c>
      <c r="M293" s="11">
        <f>IF('Used data'!L293="Irrelevant",1,IF(AND('Used data'!L293="Yes",'Used data'!J293=2),0.8*'Used data'!M293+(1-'Used data'!M293),IF(AND('Used data'!L293="Yes",'Used data'!J293=3),0.85*'Used data'!M293+(1-'Used data'!M293),IF(AND('Used data'!L293="Yes",'Used data'!J293=4),0.88*'Used data'!M293+(1-'Used data'!M293),IF(AND('Used data'!L293="Yes",'Used data'!J293&gt;4.99999999),0.9*'Used data'!M293+(1-'Used data'!M293),1)))))</f>
        <v>1</v>
      </c>
      <c r="N293" s="11">
        <f>IF('Used data'!N293="Irrelevant",1,IF(AND(OR(I293="Motorway link",I293="Exit diverge",I293="Entrance merge"),'Used data'!N293&lt;3),1+(3-'Used data'!N293)*0.09333333,1))</f>
        <v>1</v>
      </c>
      <c r="O293" s="11">
        <f>IF('Used data'!N293="Irrelevant",1,IF(AND(OR(I293="Motorway link",I293="Exit diverge",I293="Entrance merge"),'Used data'!N293&lt;3),1+(3-'Used data'!N293)*0.19666667,1))</f>
        <v>1</v>
      </c>
      <c r="P293" s="11">
        <f>IF('Used data'!O293="Irrelevant",1,IF(AND(OR(I293="Motorway link",I293="Exit diverge",I293="Entrance merge"),'Used data'!O293&lt;3.00000001),1+(0.5-'Used data'!O293)*0.04,IF(AND(OR(I293="Exit ramp",I293="Entrance ramp"),'Used data'!O293&lt;3.00000001),1+(0.5-'Used data'!O293)*0.08,IF(OR(I293="Motorway link",I293="Exit diverge",I293="Entrance merge"),0.9,0.8))))</f>
        <v>1</v>
      </c>
      <c r="Q293" s="11">
        <f>IF('Used data'!P293="Irrelevant",1,IF(AND(OR(I293="Motorway link",I293="Exit diverge",I293="Entrance merge"),'Used data'!P293&lt;11.00000001),1+(5-'Used data'!P293)*0.01,0.94))</f>
        <v>1</v>
      </c>
      <c r="R293" s="11">
        <f>IF(OR('Used data'!Q293="Irrelevant",'Used data'!R293="Irrelevant",'Used data'!Q293="Straight"),1,IF(AND(OR(I293="Motorway link",I293="Exit diverge",I293="Entrance merge"),'Used data'!Q293&lt;4000),(EXP(0.1096*1746.5/'Used data'!Q293)/EXP(0.1096*1746.5/4000))*('Used data'!R293/1000)/G293+(G293-'Used data'!R293/1000)/G293,1))</f>
        <v>1</v>
      </c>
      <c r="S293" s="11">
        <f>IF(OR('Used data'!S293="Irrelevant",'Used data'!T293="Irrelevant",'Used data'!S293="Straight"),1,IF(AND(OR(I293="Motorway link",I293="Exit diverge",I293="Entrance merge"),'Used data'!S293&lt;4000),(EXP(0.1096*1746.5/'Used data'!S293)/EXP(0.1096*1746.5/4000))*('Used data'!T293/1000)/G293+(G293-'Used data'!T293/1000)/G293,1))</f>
        <v>1</v>
      </c>
      <c r="T293" s="11">
        <f>IF('Used data'!U293="Irrelevant",1,IF(AND(OR(I293="Motorway link",I293="Exit diverge",I293="Entrance merge",I293="Exit ramp",I293="Entrance ramp"),'Used data'!U293="Yes"),0.95,1))</f>
        <v>1</v>
      </c>
      <c r="U293" s="11">
        <f>IF('Used data'!U293="Irrelevant",1,IF(AND(OR(I293="Motorway link",I293="Exit diverge",I293="Entrance merge",I293="Exit ramp",I293="Entrance ramp"),'Used data'!U293="Yes"),0.96,1))</f>
        <v>1</v>
      </c>
      <c r="V293" s="11">
        <f>IF('Used data'!U293="Irrelevant",1,IF(AND(OR(I293="Motorway link",I293="Exit diverge",I293="Entrance merge",I293="Exit ramp",I293="Entrance ramp"),'Used data'!U293="Yes"),0.79,1))</f>
        <v>1</v>
      </c>
      <c r="W293" s="11">
        <f>IF('Used data'!U293="Irrelevant",1,IF(AND(OR(I293="Motorway link",I293="Exit diverge",I293="Entrance merge",I293="Exit ramp",I293="Entrance ramp"),'Used data'!U293="Yes"),0.94,1))</f>
        <v>1</v>
      </c>
      <c r="X293" s="11">
        <f>IF('Used data'!U293="Irrelevant",1,IF(AND(OR(I293="Motorway link",I293="Exit diverge",I293="Entrance merge",I293="Exit ramp",I293="Entrance ramp"),'Used data'!U293="Yes"),0.97,1))</f>
        <v>1</v>
      </c>
      <c r="Y293" s="11">
        <f>IF(AND(I293="Exit ramp",'Used data'!V293="2-curved diamond ramp"),1.32,IF(AND(I293="Exit ramp",'Used data'!V293="S-shaped ramp"),2.05,IF(AND(I293="Exit ramp",'Used data'!V293="U-shaped ramp"),4.11,IF(AND(I293="Exit ramp",'Used data'!V293="Flyover hook ramp"),5.15,IF(AND(I293="Exit ramp",'Used data'!V293="Directional ramp"),1.07,IF(AND(I293="Entrance ramp",'Used data'!V293="2-curved diamond ramp"),0.93,IF(AND(I293="Entrance ramp",'Used data'!V293="S-shaped ramp"),2.48,IF(AND(I293="Entrance ramp",'Used data'!V293="U-shaped ramp"),4.15,IF(AND(I293="Entrance ramp",'Used data'!V293="Flyover hook ramp"),5.26,IF(AND(I293="Entrance ramp",'Used data'!V293="Directional ramp"),1.42,1))))))))))</f>
        <v>1</v>
      </c>
      <c r="Z293" s="11">
        <f>IF(OR('Used data'!W293="Straight",'Used data'!W293="Irrelevant",'Used data'!X293="Irrelevant",'Used data'!Y293="Irrelevant"),1,1+1.545*1000/32.2*((('Used data'!Y293*3268/3600)/('Used data'!W293/0.306))^2)*('Used data'!X293/1000)/G293)</f>
        <v>1</v>
      </c>
      <c r="AA293" s="11">
        <f>IF(OR('Used data'!W293="Straight",'Used data'!W293="Irrelevant",'Used data'!X293="Irrelevant",'Used data'!Y293="Irrelevant"),1,1+1.961*1000/32.2*((('Used data'!Y293*3268/3600)/('Used data'!W293/0.306))^2)*('Used data'!X293/1000)/G293)</f>
        <v>1</v>
      </c>
      <c r="AB293" s="11">
        <f>IF(OR('Used data'!Z293="Straight",'Used data'!Z293="Irrelevant",'Used data'!AA293="Irrelevant",'Used data'!AB293="Irrelevant"),1,1+1.545*1000/32.2*((('Used data'!AB293*3268/3600)/('Used data'!Z293/0.306))^2)*('Used data'!AA293/1000)/G293)</f>
        <v>1</v>
      </c>
      <c r="AC293" s="11">
        <f>IF(OR('Used data'!Z293="Straight",'Used data'!Z293="Irrelevant",'Used data'!AA293="Irrelevant",'Used data'!AB293="Irrelevant"),1,1+1.961*1000/32.2*((('Used data'!AB293*3268/3600)/('Used data'!Z293/0.306))^2)*('Used data'!AA293/1000)/G293)</f>
        <v>1</v>
      </c>
      <c r="AD293" s="11">
        <f>IF(OR('Used data'!AC293="Irrelevant",'Used data'!AC293="No"),1,IF(AND('Used data'!AC293="Yes",OR('Used data'!Q293&lt;301,'Used data'!S293&lt;301)),1-(0.5*('Used data'!R293+'Used data'!T293)/('Used data'!G293*1000)),IF(AND('Used data'!AC293="Yes",OR('Used data'!Q293&lt;601,'Used data'!S293&lt;601)),1-(0.25*('Used data'!R293+'Used data'!T293)/('Used data'!G293*1000)),1)))</f>
        <v>1</v>
      </c>
      <c r="AE293" s="11">
        <f>IF(OR('Used data'!AC293="Irrelevant",'Used data'!AC293="No"),1,IF(AND('Used data'!AC293="Yes",OR('Used data'!Q293&lt;301,'Used data'!S293&lt;301)),1-(0.4*('Used data'!R293+'Used data'!T293)/('Used data'!G293*1000)),IF(AND('Used data'!AC293="Yes",OR('Used data'!Q293&lt;601,'Used data'!S293&lt;601)),1-(0.2*('Used data'!R293+'Used data'!T293)/('Used data'!G293*1000)),1)))</f>
        <v>1</v>
      </c>
      <c r="AF293" s="11">
        <f>IF('Used data'!AD293="110 kph",0.79,1)</f>
        <v>1</v>
      </c>
      <c r="AG293" s="11">
        <f>IF('Used data'!AD293="110 kph",0.94,1)</f>
        <v>1</v>
      </c>
      <c r="AH293" s="11">
        <f>IF('Used data'!AD293="110 kph",0.66,1)</f>
        <v>1</v>
      </c>
      <c r="AI293" s="11">
        <f>IF('Used data'!AD293="110 kph",0.82,1)</f>
        <v>1</v>
      </c>
      <c r="AJ293" s="11">
        <f>IF(AND('Used data'!AE293="Yes",I293="Entrance merge"),0.65*'Used data'!AF293+1-'Used data'!AF293,1)</f>
        <v>1</v>
      </c>
      <c r="AK293" s="12" t="str">
        <f t="shared" si="28"/>
        <v/>
      </c>
      <c r="AL293" s="12" t="str">
        <f t="shared" si="29"/>
        <v/>
      </c>
      <c r="AM293" s="12" t="str">
        <f t="shared" si="30"/>
        <v/>
      </c>
      <c r="AN293" s="12" t="str">
        <f t="shared" si="31"/>
        <v/>
      </c>
      <c r="AO293" s="12" t="str">
        <f t="shared" si="32"/>
        <v/>
      </c>
      <c r="AP293" s="12" t="str">
        <f t="shared" si="33"/>
        <v/>
      </c>
      <c r="AQ293" s="4" t="str">
        <f t="shared" si="34"/>
        <v/>
      </c>
    </row>
    <row r="294" spans="1:43" x14ac:dyDescent="0.3">
      <c r="A294" s="4" t="str">
        <f>IF('Input data'!A309="","",'Input data'!A309)</f>
        <v/>
      </c>
      <c r="B294" s="4" t="str">
        <f>IF('Input data'!B309="","",'Input data'!B309)</f>
        <v/>
      </c>
      <c r="C294" s="4" t="str">
        <f>IF('Input data'!C309="","",'Input data'!C309)</f>
        <v/>
      </c>
      <c r="D294" s="4" t="str">
        <f>IF('Input data'!D309="","",'Input data'!D309)</f>
        <v/>
      </c>
      <c r="E294" s="4" t="str">
        <f>IF('Input data'!E309="","",'Input data'!E309)</f>
        <v/>
      </c>
      <c r="F294" s="4" t="str">
        <f>IF('Input data'!F309="","",'Input data'!F309)</f>
        <v/>
      </c>
      <c r="G294" s="4">
        <f>IF('Input data'!G309="","",'Input data'!G309)</f>
        <v>0</v>
      </c>
      <c r="H294" s="4" t="str">
        <f>IF('Input data'!H309&gt;0.5,'Input data'!H309,"")</f>
        <v/>
      </c>
      <c r="I294" s="4" t="str">
        <f>IF('Input data'!I309="","",'Input data'!I309)</f>
        <v/>
      </c>
      <c r="J294" s="11">
        <f>IF('Used data'!J294="Irrelevant",1,IF('Used data'!J294&gt;3,1.2,1))</f>
        <v>1</v>
      </c>
      <c r="K294" s="11">
        <f>IF('Used data'!K294="Irrelevant",1,IF(AND(OR(I294="Motorway link",I294="Exit diverge",I294="Entrance merge"),'Used data'!K294&lt;3.5),1+(3.5-'Used data'!K294)*0.12,IF(AND(OR(I294="Exit ramp",I294="Entrance ramp"),'Used data'!K294&lt;3.5),1+(3.5-'Used data'!K294)*0.16,1)))</f>
        <v>1</v>
      </c>
      <c r="L294" s="11">
        <f>IF('Used data'!L294="Irrelevant",1,IF(AND('Used data'!L294="Yes",'Used data'!J294=2),0.6*'Used data'!M294+(1-'Used data'!M294),IF(AND('Used data'!L294="Yes",'Used data'!J294=3),0.7*'Used data'!M294+(1-'Used data'!M294),IF(AND('Used data'!L294="Yes",'Used data'!J294=4),0.76*'Used data'!M294+(1-'Used data'!M294),IF(AND('Used data'!L294="Yes",'Used data'!J294&gt;4.99999999),0.8*'Used data'!M294+(1-'Used data'!M294),1)))))</f>
        <v>1</v>
      </c>
      <c r="M294" s="11">
        <f>IF('Used data'!L294="Irrelevant",1,IF(AND('Used data'!L294="Yes",'Used data'!J294=2),0.8*'Used data'!M294+(1-'Used data'!M294),IF(AND('Used data'!L294="Yes",'Used data'!J294=3),0.85*'Used data'!M294+(1-'Used data'!M294),IF(AND('Used data'!L294="Yes",'Used data'!J294=4),0.88*'Used data'!M294+(1-'Used data'!M294),IF(AND('Used data'!L294="Yes",'Used data'!J294&gt;4.99999999),0.9*'Used data'!M294+(1-'Used data'!M294),1)))))</f>
        <v>1</v>
      </c>
      <c r="N294" s="11">
        <f>IF('Used data'!N294="Irrelevant",1,IF(AND(OR(I294="Motorway link",I294="Exit diverge",I294="Entrance merge"),'Used data'!N294&lt;3),1+(3-'Used data'!N294)*0.09333333,1))</f>
        <v>1</v>
      </c>
      <c r="O294" s="11">
        <f>IF('Used data'!N294="Irrelevant",1,IF(AND(OR(I294="Motorway link",I294="Exit diverge",I294="Entrance merge"),'Used data'!N294&lt;3),1+(3-'Used data'!N294)*0.19666667,1))</f>
        <v>1</v>
      </c>
      <c r="P294" s="11">
        <f>IF('Used data'!O294="Irrelevant",1,IF(AND(OR(I294="Motorway link",I294="Exit diverge",I294="Entrance merge"),'Used data'!O294&lt;3.00000001),1+(0.5-'Used data'!O294)*0.04,IF(AND(OR(I294="Exit ramp",I294="Entrance ramp"),'Used data'!O294&lt;3.00000001),1+(0.5-'Used data'!O294)*0.08,IF(OR(I294="Motorway link",I294="Exit diverge",I294="Entrance merge"),0.9,0.8))))</f>
        <v>1</v>
      </c>
      <c r="Q294" s="11">
        <f>IF('Used data'!P294="Irrelevant",1,IF(AND(OR(I294="Motorway link",I294="Exit diverge",I294="Entrance merge"),'Used data'!P294&lt;11.00000001),1+(5-'Used data'!P294)*0.01,0.94))</f>
        <v>1</v>
      </c>
      <c r="R294" s="11">
        <f>IF(OR('Used data'!Q294="Irrelevant",'Used data'!R294="Irrelevant",'Used data'!Q294="Straight"),1,IF(AND(OR(I294="Motorway link",I294="Exit diverge",I294="Entrance merge"),'Used data'!Q294&lt;4000),(EXP(0.1096*1746.5/'Used data'!Q294)/EXP(0.1096*1746.5/4000))*('Used data'!R294/1000)/G294+(G294-'Used data'!R294/1000)/G294,1))</f>
        <v>1</v>
      </c>
      <c r="S294" s="11">
        <f>IF(OR('Used data'!S294="Irrelevant",'Used data'!T294="Irrelevant",'Used data'!S294="Straight"),1,IF(AND(OR(I294="Motorway link",I294="Exit diverge",I294="Entrance merge"),'Used data'!S294&lt;4000),(EXP(0.1096*1746.5/'Used data'!S294)/EXP(0.1096*1746.5/4000))*('Used data'!T294/1000)/G294+(G294-'Used data'!T294/1000)/G294,1))</f>
        <v>1</v>
      </c>
      <c r="T294" s="11">
        <f>IF('Used data'!U294="Irrelevant",1,IF(AND(OR(I294="Motorway link",I294="Exit diverge",I294="Entrance merge",I294="Exit ramp",I294="Entrance ramp"),'Used data'!U294="Yes"),0.95,1))</f>
        <v>1</v>
      </c>
      <c r="U294" s="11">
        <f>IF('Used data'!U294="Irrelevant",1,IF(AND(OR(I294="Motorway link",I294="Exit diverge",I294="Entrance merge",I294="Exit ramp",I294="Entrance ramp"),'Used data'!U294="Yes"),0.96,1))</f>
        <v>1</v>
      </c>
      <c r="V294" s="11">
        <f>IF('Used data'!U294="Irrelevant",1,IF(AND(OR(I294="Motorway link",I294="Exit diverge",I294="Entrance merge",I294="Exit ramp",I294="Entrance ramp"),'Used data'!U294="Yes"),0.79,1))</f>
        <v>1</v>
      </c>
      <c r="W294" s="11">
        <f>IF('Used data'!U294="Irrelevant",1,IF(AND(OR(I294="Motorway link",I294="Exit diverge",I294="Entrance merge",I294="Exit ramp",I294="Entrance ramp"),'Used data'!U294="Yes"),0.94,1))</f>
        <v>1</v>
      </c>
      <c r="X294" s="11">
        <f>IF('Used data'!U294="Irrelevant",1,IF(AND(OR(I294="Motorway link",I294="Exit diverge",I294="Entrance merge",I294="Exit ramp",I294="Entrance ramp"),'Used data'!U294="Yes"),0.97,1))</f>
        <v>1</v>
      </c>
      <c r="Y294" s="11">
        <f>IF(AND(I294="Exit ramp",'Used data'!V294="2-curved diamond ramp"),1.32,IF(AND(I294="Exit ramp",'Used data'!V294="S-shaped ramp"),2.05,IF(AND(I294="Exit ramp",'Used data'!V294="U-shaped ramp"),4.11,IF(AND(I294="Exit ramp",'Used data'!V294="Flyover hook ramp"),5.15,IF(AND(I294="Exit ramp",'Used data'!V294="Directional ramp"),1.07,IF(AND(I294="Entrance ramp",'Used data'!V294="2-curved diamond ramp"),0.93,IF(AND(I294="Entrance ramp",'Used data'!V294="S-shaped ramp"),2.48,IF(AND(I294="Entrance ramp",'Used data'!V294="U-shaped ramp"),4.15,IF(AND(I294="Entrance ramp",'Used data'!V294="Flyover hook ramp"),5.26,IF(AND(I294="Entrance ramp",'Used data'!V294="Directional ramp"),1.42,1))))))))))</f>
        <v>1</v>
      </c>
      <c r="Z294" s="11">
        <f>IF(OR('Used data'!W294="Straight",'Used data'!W294="Irrelevant",'Used data'!X294="Irrelevant",'Used data'!Y294="Irrelevant"),1,1+1.545*1000/32.2*((('Used data'!Y294*3268/3600)/('Used data'!W294/0.306))^2)*('Used data'!X294/1000)/G294)</f>
        <v>1</v>
      </c>
      <c r="AA294" s="11">
        <f>IF(OR('Used data'!W294="Straight",'Used data'!W294="Irrelevant",'Used data'!X294="Irrelevant",'Used data'!Y294="Irrelevant"),1,1+1.961*1000/32.2*((('Used data'!Y294*3268/3600)/('Used data'!W294/0.306))^2)*('Used data'!X294/1000)/G294)</f>
        <v>1</v>
      </c>
      <c r="AB294" s="11">
        <f>IF(OR('Used data'!Z294="Straight",'Used data'!Z294="Irrelevant",'Used data'!AA294="Irrelevant",'Used data'!AB294="Irrelevant"),1,1+1.545*1000/32.2*((('Used data'!AB294*3268/3600)/('Used data'!Z294/0.306))^2)*('Used data'!AA294/1000)/G294)</f>
        <v>1</v>
      </c>
      <c r="AC294" s="11">
        <f>IF(OR('Used data'!Z294="Straight",'Used data'!Z294="Irrelevant",'Used data'!AA294="Irrelevant",'Used data'!AB294="Irrelevant"),1,1+1.961*1000/32.2*((('Used data'!AB294*3268/3600)/('Used data'!Z294/0.306))^2)*('Used data'!AA294/1000)/G294)</f>
        <v>1</v>
      </c>
      <c r="AD294" s="11">
        <f>IF(OR('Used data'!AC294="Irrelevant",'Used data'!AC294="No"),1,IF(AND('Used data'!AC294="Yes",OR('Used data'!Q294&lt;301,'Used data'!S294&lt;301)),1-(0.5*('Used data'!R294+'Used data'!T294)/('Used data'!G294*1000)),IF(AND('Used data'!AC294="Yes",OR('Used data'!Q294&lt;601,'Used data'!S294&lt;601)),1-(0.25*('Used data'!R294+'Used data'!T294)/('Used data'!G294*1000)),1)))</f>
        <v>1</v>
      </c>
      <c r="AE294" s="11">
        <f>IF(OR('Used data'!AC294="Irrelevant",'Used data'!AC294="No"),1,IF(AND('Used data'!AC294="Yes",OR('Used data'!Q294&lt;301,'Used data'!S294&lt;301)),1-(0.4*('Used data'!R294+'Used data'!T294)/('Used data'!G294*1000)),IF(AND('Used data'!AC294="Yes",OR('Used data'!Q294&lt;601,'Used data'!S294&lt;601)),1-(0.2*('Used data'!R294+'Used data'!T294)/('Used data'!G294*1000)),1)))</f>
        <v>1</v>
      </c>
      <c r="AF294" s="11">
        <f>IF('Used data'!AD294="110 kph",0.79,1)</f>
        <v>1</v>
      </c>
      <c r="AG294" s="11">
        <f>IF('Used data'!AD294="110 kph",0.94,1)</f>
        <v>1</v>
      </c>
      <c r="AH294" s="11">
        <f>IF('Used data'!AD294="110 kph",0.66,1)</f>
        <v>1</v>
      </c>
      <c r="AI294" s="11">
        <f>IF('Used data'!AD294="110 kph",0.82,1)</f>
        <v>1</v>
      </c>
      <c r="AJ294" s="11">
        <f>IF(AND('Used data'!AE294="Yes",I294="Entrance merge"),0.65*'Used data'!AF294+1-'Used data'!AF294,1)</f>
        <v>1</v>
      </c>
      <c r="AK294" s="12" t="str">
        <f t="shared" si="28"/>
        <v/>
      </c>
      <c r="AL294" s="12" t="str">
        <f t="shared" si="29"/>
        <v/>
      </c>
      <c r="AM294" s="12" t="str">
        <f t="shared" si="30"/>
        <v/>
      </c>
      <c r="AN294" s="12" t="str">
        <f t="shared" si="31"/>
        <v/>
      </c>
      <c r="AO294" s="12" t="str">
        <f t="shared" si="32"/>
        <v/>
      </c>
      <c r="AP294" s="12" t="str">
        <f t="shared" si="33"/>
        <v/>
      </c>
      <c r="AQ294" s="4" t="str">
        <f t="shared" si="34"/>
        <v/>
      </c>
    </row>
    <row r="295" spans="1:43" x14ac:dyDescent="0.3">
      <c r="A295" s="4" t="str">
        <f>IF('Input data'!A310="","",'Input data'!A310)</f>
        <v/>
      </c>
      <c r="B295" s="4" t="str">
        <f>IF('Input data'!B310="","",'Input data'!B310)</f>
        <v/>
      </c>
      <c r="C295" s="4" t="str">
        <f>IF('Input data'!C310="","",'Input data'!C310)</f>
        <v/>
      </c>
      <c r="D295" s="4" t="str">
        <f>IF('Input data'!D310="","",'Input data'!D310)</f>
        <v/>
      </c>
      <c r="E295" s="4" t="str">
        <f>IF('Input data'!E310="","",'Input data'!E310)</f>
        <v/>
      </c>
      <c r="F295" s="4" t="str">
        <f>IF('Input data'!F310="","",'Input data'!F310)</f>
        <v/>
      </c>
      <c r="G295" s="4">
        <f>IF('Input data'!G310="","",'Input data'!G310)</f>
        <v>0</v>
      </c>
      <c r="H295" s="4" t="str">
        <f>IF('Input data'!H310&gt;0.5,'Input data'!H310,"")</f>
        <v/>
      </c>
      <c r="I295" s="4" t="str">
        <f>IF('Input data'!I310="","",'Input data'!I310)</f>
        <v/>
      </c>
      <c r="J295" s="11">
        <f>IF('Used data'!J295="Irrelevant",1,IF('Used data'!J295&gt;3,1.2,1))</f>
        <v>1</v>
      </c>
      <c r="K295" s="11">
        <f>IF('Used data'!K295="Irrelevant",1,IF(AND(OR(I295="Motorway link",I295="Exit diverge",I295="Entrance merge"),'Used data'!K295&lt;3.5),1+(3.5-'Used data'!K295)*0.12,IF(AND(OR(I295="Exit ramp",I295="Entrance ramp"),'Used data'!K295&lt;3.5),1+(3.5-'Used data'!K295)*0.16,1)))</f>
        <v>1</v>
      </c>
      <c r="L295" s="11">
        <f>IF('Used data'!L295="Irrelevant",1,IF(AND('Used data'!L295="Yes",'Used data'!J295=2),0.6*'Used data'!M295+(1-'Used data'!M295),IF(AND('Used data'!L295="Yes",'Used data'!J295=3),0.7*'Used data'!M295+(1-'Used data'!M295),IF(AND('Used data'!L295="Yes",'Used data'!J295=4),0.76*'Used data'!M295+(1-'Used data'!M295),IF(AND('Used data'!L295="Yes",'Used data'!J295&gt;4.99999999),0.8*'Used data'!M295+(1-'Used data'!M295),1)))))</f>
        <v>1</v>
      </c>
      <c r="M295" s="11">
        <f>IF('Used data'!L295="Irrelevant",1,IF(AND('Used data'!L295="Yes",'Used data'!J295=2),0.8*'Used data'!M295+(1-'Used data'!M295),IF(AND('Used data'!L295="Yes",'Used data'!J295=3),0.85*'Used data'!M295+(1-'Used data'!M295),IF(AND('Used data'!L295="Yes",'Used data'!J295=4),0.88*'Used data'!M295+(1-'Used data'!M295),IF(AND('Used data'!L295="Yes",'Used data'!J295&gt;4.99999999),0.9*'Used data'!M295+(1-'Used data'!M295),1)))))</f>
        <v>1</v>
      </c>
      <c r="N295" s="11">
        <f>IF('Used data'!N295="Irrelevant",1,IF(AND(OR(I295="Motorway link",I295="Exit diverge",I295="Entrance merge"),'Used data'!N295&lt;3),1+(3-'Used data'!N295)*0.09333333,1))</f>
        <v>1</v>
      </c>
      <c r="O295" s="11">
        <f>IF('Used data'!N295="Irrelevant",1,IF(AND(OR(I295="Motorway link",I295="Exit diverge",I295="Entrance merge"),'Used data'!N295&lt;3),1+(3-'Used data'!N295)*0.19666667,1))</f>
        <v>1</v>
      </c>
      <c r="P295" s="11">
        <f>IF('Used data'!O295="Irrelevant",1,IF(AND(OR(I295="Motorway link",I295="Exit diverge",I295="Entrance merge"),'Used data'!O295&lt;3.00000001),1+(0.5-'Used data'!O295)*0.04,IF(AND(OR(I295="Exit ramp",I295="Entrance ramp"),'Used data'!O295&lt;3.00000001),1+(0.5-'Used data'!O295)*0.08,IF(OR(I295="Motorway link",I295="Exit diverge",I295="Entrance merge"),0.9,0.8))))</f>
        <v>1</v>
      </c>
      <c r="Q295" s="11">
        <f>IF('Used data'!P295="Irrelevant",1,IF(AND(OR(I295="Motorway link",I295="Exit diverge",I295="Entrance merge"),'Used data'!P295&lt;11.00000001),1+(5-'Used data'!P295)*0.01,0.94))</f>
        <v>1</v>
      </c>
      <c r="R295" s="11">
        <f>IF(OR('Used data'!Q295="Irrelevant",'Used data'!R295="Irrelevant",'Used data'!Q295="Straight"),1,IF(AND(OR(I295="Motorway link",I295="Exit diverge",I295="Entrance merge"),'Used data'!Q295&lt;4000),(EXP(0.1096*1746.5/'Used data'!Q295)/EXP(0.1096*1746.5/4000))*('Used data'!R295/1000)/G295+(G295-'Used data'!R295/1000)/G295,1))</f>
        <v>1</v>
      </c>
      <c r="S295" s="11">
        <f>IF(OR('Used data'!S295="Irrelevant",'Used data'!T295="Irrelevant",'Used data'!S295="Straight"),1,IF(AND(OR(I295="Motorway link",I295="Exit diverge",I295="Entrance merge"),'Used data'!S295&lt;4000),(EXP(0.1096*1746.5/'Used data'!S295)/EXP(0.1096*1746.5/4000))*('Used data'!T295/1000)/G295+(G295-'Used data'!T295/1000)/G295,1))</f>
        <v>1</v>
      </c>
      <c r="T295" s="11">
        <f>IF('Used data'!U295="Irrelevant",1,IF(AND(OR(I295="Motorway link",I295="Exit diverge",I295="Entrance merge",I295="Exit ramp",I295="Entrance ramp"),'Used data'!U295="Yes"),0.95,1))</f>
        <v>1</v>
      </c>
      <c r="U295" s="11">
        <f>IF('Used data'!U295="Irrelevant",1,IF(AND(OR(I295="Motorway link",I295="Exit diverge",I295="Entrance merge",I295="Exit ramp",I295="Entrance ramp"),'Used data'!U295="Yes"),0.96,1))</f>
        <v>1</v>
      </c>
      <c r="V295" s="11">
        <f>IF('Used data'!U295="Irrelevant",1,IF(AND(OR(I295="Motorway link",I295="Exit diverge",I295="Entrance merge",I295="Exit ramp",I295="Entrance ramp"),'Used data'!U295="Yes"),0.79,1))</f>
        <v>1</v>
      </c>
      <c r="W295" s="11">
        <f>IF('Used data'!U295="Irrelevant",1,IF(AND(OR(I295="Motorway link",I295="Exit diverge",I295="Entrance merge",I295="Exit ramp",I295="Entrance ramp"),'Used data'!U295="Yes"),0.94,1))</f>
        <v>1</v>
      </c>
      <c r="X295" s="11">
        <f>IF('Used data'!U295="Irrelevant",1,IF(AND(OR(I295="Motorway link",I295="Exit diverge",I295="Entrance merge",I295="Exit ramp",I295="Entrance ramp"),'Used data'!U295="Yes"),0.97,1))</f>
        <v>1</v>
      </c>
      <c r="Y295" s="11">
        <f>IF(AND(I295="Exit ramp",'Used data'!V295="2-curved diamond ramp"),1.32,IF(AND(I295="Exit ramp",'Used data'!V295="S-shaped ramp"),2.05,IF(AND(I295="Exit ramp",'Used data'!V295="U-shaped ramp"),4.11,IF(AND(I295="Exit ramp",'Used data'!V295="Flyover hook ramp"),5.15,IF(AND(I295="Exit ramp",'Used data'!V295="Directional ramp"),1.07,IF(AND(I295="Entrance ramp",'Used data'!V295="2-curved diamond ramp"),0.93,IF(AND(I295="Entrance ramp",'Used data'!V295="S-shaped ramp"),2.48,IF(AND(I295="Entrance ramp",'Used data'!V295="U-shaped ramp"),4.15,IF(AND(I295="Entrance ramp",'Used data'!V295="Flyover hook ramp"),5.26,IF(AND(I295="Entrance ramp",'Used data'!V295="Directional ramp"),1.42,1))))))))))</f>
        <v>1</v>
      </c>
      <c r="Z295" s="11">
        <f>IF(OR('Used data'!W295="Straight",'Used data'!W295="Irrelevant",'Used data'!X295="Irrelevant",'Used data'!Y295="Irrelevant"),1,1+1.545*1000/32.2*((('Used data'!Y295*3268/3600)/('Used data'!W295/0.306))^2)*('Used data'!X295/1000)/G295)</f>
        <v>1</v>
      </c>
      <c r="AA295" s="11">
        <f>IF(OR('Used data'!W295="Straight",'Used data'!W295="Irrelevant",'Used data'!X295="Irrelevant",'Used data'!Y295="Irrelevant"),1,1+1.961*1000/32.2*((('Used data'!Y295*3268/3600)/('Used data'!W295/0.306))^2)*('Used data'!X295/1000)/G295)</f>
        <v>1</v>
      </c>
      <c r="AB295" s="11">
        <f>IF(OR('Used data'!Z295="Straight",'Used data'!Z295="Irrelevant",'Used data'!AA295="Irrelevant",'Used data'!AB295="Irrelevant"),1,1+1.545*1000/32.2*((('Used data'!AB295*3268/3600)/('Used data'!Z295/0.306))^2)*('Used data'!AA295/1000)/G295)</f>
        <v>1</v>
      </c>
      <c r="AC295" s="11">
        <f>IF(OR('Used data'!Z295="Straight",'Used data'!Z295="Irrelevant",'Used data'!AA295="Irrelevant",'Used data'!AB295="Irrelevant"),1,1+1.961*1000/32.2*((('Used data'!AB295*3268/3600)/('Used data'!Z295/0.306))^2)*('Used data'!AA295/1000)/G295)</f>
        <v>1</v>
      </c>
      <c r="AD295" s="11">
        <f>IF(OR('Used data'!AC295="Irrelevant",'Used data'!AC295="No"),1,IF(AND('Used data'!AC295="Yes",OR('Used data'!Q295&lt;301,'Used data'!S295&lt;301)),1-(0.5*('Used data'!R295+'Used data'!T295)/('Used data'!G295*1000)),IF(AND('Used data'!AC295="Yes",OR('Used data'!Q295&lt;601,'Used data'!S295&lt;601)),1-(0.25*('Used data'!R295+'Used data'!T295)/('Used data'!G295*1000)),1)))</f>
        <v>1</v>
      </c>
      <c r="AE295" s="11">
        <f>IF(OR('Used data'!AC295="Irrelevant",'Used data'!AC295="No"),1,IF(AND('Used data'!AC295="Yes",OR('Used data'!Q295&lt;301,'Used data'!S295&lt;301)),1-(0.4*('Used data'!R295+'Used data'!T295)/('Used data'!G295*1000)),IF(AND('Used data'!AC295="Yes",OR('Used data'!Q295&lt;601,'Used data'!S295&lt;601)),1-(0.2*('Used data'!R295+'Used data'!T295)/('Used data'!G295*1000)),1)))</f>
        <v>1</v>
      </c>
      <c r="AF295" s="11">
        <f>IF('Used data'!AD295="110 kph",0.79,1)</f>
        <v>1</v>
      </c>
      <c r="AG295" s="11">
        <f>IF('Used data'!AD295="110 kph",0.94,1)</f>
        <v>1</v>
      </c>
      <c r="AH295" s="11">
        <f>IF('Used data'!AD295="110 kph",0.66,1)</f>
        <v>1</v>
      </c>
      <c r="AI295" s="11">
        <f>IF('Used data'!AD295="110 kph",0.82,1)</f>
        <v>1</v>
      </c>
      <c r="AJ295" s="11">
        <f>IF(AND('Used data'!AE295="Yes",I295="Entrance merge"),0.65*'Used data'!AF295+1-'Used data'!AF295,1)</f>
        <v>1</v>
      </c>
      <c r="AK295" s="12" t="str">
        <f t="shared" si="28"/>
        <v/>
      </c>
      <c r="AL295" s="12" t="str">
        <f t="shared" si="29"/>
        <v/>
      </c>
      <c r="AM295" s="12" t="str">
        <f t="shared" si="30"/>
        <v/>
      </c>
      <c r="AN295" s="12" t="str">
        <f t="shared" si="31"/>
        <v/>
      </c>
      <c r="AO295" s="12" t="str">
        <f t="shared" si="32"/>
        <v/>
      </c>
      <c r="AP295" s="12" t="str">
        <f t="shared" si="33"/>
        <v/>
      </c>
      <c r="AQ295" s="4" t="str">
        <f t="shared" si="34"/>
        <v/>
      </c>
    </row>
    <row r="296" spans="1:43" x14ac:dyDescent="0.3">
      <c r="A296" s="4" t="str">
        <f>IF('Input data'!A311="","",'Input data'!A311)</f>
        <v/>
      </c>
      <c r="B296" s="4" t="str">
        <f>IF('Input data'!B311="","",'Input data'!B311)</f>
        <v/>
      </c>
      <c r="C296" s="4" t="str">
        <f>IF('Input data'!C311="","",'Input data'!C311)</f>
        <v/>
      </c>
      <c r="D296" s="4" t="str">
        <f>IF('Input data'!D311="","",'Input data'!D311)</f>
        <v/>
      </c>
      <c r="E296" s="4" t="str">
        <f>IF('Input data'!E311="","",'Input data'!E311)</f>
        <v/>
      </c>
      <c r="F296" s="4" t="str">
        <f>IF('Input data'!F311="","",'Input data'!F311)</f>
        <v/>
      </c>
      <c r="G296" s="4">
        <f>IF('Input data'!G311="","",'Input data'!G311)</f>
        <v>0</v>
      </c>
      <c r="H296" s="4" t="str">
        <f>IF('Input data'!H311&gt;0.5,'Input data'!H311,"")</f>
        <v/>
      </c>
      <c r="I296" s="4" t="str">
        <f>IF('Input data'!I311="","",'Input data'!I311)</f>
        <v/>
      </c>
      <c r="J296" s="11">
        <f>IF('Used data'!J296="Irrelevant",1,IF('Used data'!J296&gt;3,1.2,1))</f>
        <v>1</v>
      </c>
      <c r="K296" s="11">
        <f>IF('Used data'!K296="Irrelevant",1,IF(AND(OR(I296="Motorway link",I296="Exit diverge",I296="Entrance merge"),'Used data'!K296&lt;3.5),1+(3.5-'Used data'!K296)*0.12,IF(AND(OR(I296="Exit ramp",I296="Entrance ramp"),'Used data'!K296&lt;3.5),1+(3.5-'Used data'!K296)*0.16,1)))</f>
        <v>1</v>
      </c>
      <c r="L296" s="11">
        <f>IF('Used data'!L296="Irrelevant",1,IF(AND('Used data'!L296="Yes",'Used data'!J296=2),0.6*'Used data'!M296+(1-'Used data'!M296),IF(AND('Used data'!L296="Yes",'Used data'!J296=3),0.7*'Used data'!M296+(1-'Used data'!M296),IF(AND('Used data'!L296="Yes",'Used data'!J296=4),0.76*'Used data'!M296+(1-'Used data'!M296),IF(AND('Used data'!L296="Yes",'Used data'!J296&gt;4.99999999),0.8*'Used data'!M296+(1-'Used data'!M296),1)))))</f>
        <v>1</v>
      </c>
      <c r="M296" s="11">
        <f>IF('Used data'!L296="Irrelevant",1,IF(AND('Used data'!L296="Yes",'Used data'!J296=2),0.8*'Used data'!M296+(1-'Used data'!M296),IF(AND('Used data'!L296="Yes",'Used data'!J296=3),0.85*'Used data'!M296+(1-'Used data'!M296),IF(AND('Used data'!L296="Yes",'Used data'!J296=4),0.88*'Used data'!M296+(1-'Used data'!M296),IF(AND('Used data'!L296="Yes",'Used data'!J296&gt;4.99999999),0.9*'Used data'!M296+(1-'Used data'!M296),1)))))</f>
        <v>1</v>
      </c>
      <c r="N296" s="11">
        <f>IF('Used data'!N296="Irrelevant",1,IF(AND(OR(I296="Motorway link",I296="Exit diverge",I296="Entrance merge"),'Used data'!N296&lt;3),1+(3-'Used data'!N296)*0.09333333,1))</f>
        <v>1</v>
      </c>
      <c r="O296" s="11">
        <f>IF('Used data'!N296="Irrelevant",1,IF(AND(OR(I296="Motorway link",I296="Exit diverge",I296="Entrance merge"),'Used data'!N296&lt;3),1+(3-'Used data'!N296)*0.19666667,1))</f>
        <v>1</v>
      </c>
      <c r="P296" s="11">
        <f>IF('Used data'!O296="Irrelevant",1,IF(AND(OR(I296="Motorway link",I296="Exit diverge",I296="Entrance merge"),'Used data'!O296&lt;3.00000001),1+(0.5-'Used data'!O296)*0.04,IF(AND(OR(I296="Exit ramp",I296="Entrance ramp"),'Used data'!O296&lt;3.00000001),1+(0.5-'Used data'!O296)*0.08,IF(OR(I296="Motorway link",I296="Exit diverge",I296="Entrance merge"),0.9,0.8))))</f>
        <v>1</v>
      </c>
      <c r="Q296" s="11">
        <f>IF('Used data'!P296="Irrelevant",1,IF(AND(OR(I296="Motorway link",I296="Exit diverge",I296="Entrance merge"),'Used data'!P296&lt;11.00000001),1+(5-'Used data'!P296)*0.01,0.94))</f>
        <v>1</v>
      </c>
      <c r="R296" s="11">
        <f>IF(OR('Used data'!Q296="Irrelevant",'Used data'!R296="Irrelevant",'Used data'!Q296="Straight"),1,IF(AND(OR(I296="Motorway link",I296="Exit diverge",I296="Entrance merge"),'Used data'!Q296&lt;4000),(EXP(0.1096*1746.5/'Used data'!Q296)/EXP(0.1096*1746.5/4000))*('Used data'!R296/1000)/G296+(G296-'Used data'!R296/1000)/G296,1))</f>
        <v>1</v>
      </c>
      <c r="S296" s="11">
        <f>IF(OR('Used data'!S296="Irrelevant",'Used data'!T296="Irrelevant",'Used data'!S296="Straight"),1,IF(AND(OR(I296="Motorway link",I296="Exit diverge",I296="Entrance merge"),'Used data'!S296&lt;4000),(EXP(0.1096*1746.5/'Used data'!S296)/EXP(0.1096*1746.5/4000))*('Used data'!T296/1000)/G296+(G296-'Used data'!T296/1000)/G296,1))</f>
        <v>1</v>
      </c>
      <c r="T296" s="11">
        <f>IF('Used data'!U296="Irrelevant",1,IF(AND(OR(I296="Motorway link",I296="Exit diverge",I296="Entrance merge",I296="Exit ramp",I296="Entrance ramp"),'Used data'!U296="Yes"),0.95,1))</f>
        <v>1</v>
      </c>
      <c r="U296" s="11">
        <f>IF('Used data'!U296="Irrelevant",1,IF(AND(OR(I296="Motorway link",I296="Exit diverge",I296="Entrance merge",I296="Exit ramp",I296="Entrance ramp"),'Used data'!U296="Yes"),0.96,1))</f>
        <v>1</v>
      </c>
      <c r="V296" s="11">
        <f>IF('Used data'!U296="Irrelevant",1,IF(AND(OR(I296="Motorway link",I296="Exit diverge",I296="Entrance merge",I296="Exit ramp",I296="Entrance ramp"),'Used data'!U296="Yes"),0.79,1))</f>
        <v>1</v>
      </c>
      <c r="W296" s="11">
        <f>IF('Used data'!U296="Irrelevant",1,IF(AND(OR(I296="Motorway link",I296="Exit diverge",I296="Entrance merge",I296="Exit ramp",I296="Entrance ramp"),'Used data'!U296="Yes"),0.94,1))</f>
        <v>1</v>
      </c>
      <c r="X296" s="11">
        <f>IF('Used data'!U296="Irrelevant",1,IF(AND(OR(I296="Motorway link",I296="Exit diverge",I296="Entrance merge",I296="Exit ramp",I296="Entrance ramp"),'Used data'!U296="Yes"),0.97,1))</f>
        <v>1</v>
      </c>
      <c r="Y296" s="11">
        <f>IF(AND(I296="Exit ramp",'Used data'!V296="2-curved diamond ramp"),1.32,IF(AND(I296="Exit ramp",'Used data'!V296="S-shaped ramp"),2.05,IF(AND(I296="Exit ramp",'Used data'!V296="U-shaped ramp"),4.11,IF(AND(I296="Exit ramp",'Used data'!V296="Flyover hook ramp"),5.15,IF(AND(I296="Exit ramp",'Used data'!V296="Directional ramp"),1.07,IF(AND(I296="Entrance ramp",'Used data'!V296="2-curved diamond ramp"),0.93,IF(AND(I296="Entrance ramp",'Used data'!V296="S-shaped ramp"),2.48,IF(AND(I296="Entrance ramp",'Used data'!V296="U-shaped ramp"),4.15,IF(AND(I296="Entrance ramp",'Used data'!V296="Flyover hook ramp"),5.26,IF(AND(I296="Entrance ramp",'Used data'!V296="Directional ramp"),1.42,1))))))))))</f>
        <v>1</v>
      </c>
      <c r="Z296" s="11">
        <f>IF(OR('Used data'!W296="Straight",'Used data'!W296="Irrelevant",'Used data'!X296="Irrelevant",'Used data'!Y296="Irrelevant"),1,1+1.545*1000/32.2*((('Used data'!Y296*3268/3600)/('Used data'!W296/0.306))^2)*('Used data'!X296/1000)/G296)</f>
        <v>1</v>
      </c>
      <c r="AA296" s="11">
        <f>IF(OR('Used data'!W296="Straight",'Used data'!W296="Irrelevant",'Used data'!X296="Irrelevant",'Used data'!Y296="Irrelevant"),1,1+1.961*1000/32.2*((('Used data'!Y296*3268/3600)/('Used data'!W296/0.306))^2)*('Used data'!X296/1000)/G296)</f>
        <v>1</v>
      </c>
      <c r="AB296" s="11">
        <f>IF(OR('Used data'!Z296="Straight",'Used data'!Z296="Irrelevant",'Used data'!AA296="Irrelevant",'Used data'!AB296="Irrelevant"),1,1+1.545*1000/32.2*((('Used data'!AB296*3268/3600)/('Used data'!Z296/0.306))^2)*('Used data'!AA296/1000)/G296)</f>
        <v>1</v>
      </c>
      <c r="AC296" s="11">
        <f>IF(OR('Used data'!Z296="Straight",'Used data'!Z296="Irrelevant",'Used data'!AA296="Irrelevant",'Used data'!AB296="Irrelevant"),1,1+1.961*1000/32.2*((('Used data'!AB296*3268/3600)/('Used data'!Z296/0.306))^2)*('Used data'!AA296/1000)/G296)</f>
        <v>1</v>
      </c>
      <c r="AD296" s="11">
        <f>IF(OR('Used data'!AC296="Irrelevant",'Used data'!AC296="No"),1,IF(AND('Used data'!AC296="Yes",OR('Used data'!Q296&lt;301,'Used data'!S296&lt;301)),1-(0.5*('Used data'!R296+'Used data'!T296)/('Used data'!G296*1000)),IF(AND('Used data'!AC296="Yes",OR('Used data'!Q296&lt;601,'Used data'!S296&lt;601)),1-(0.25*('Used data'!R296+'Used data'!T296)/('Used data'!G296*1000)),1)))</f>
        <v>1</v>
      </c>
      <c r="AE296" s="11">
        <f>IF(OR('Used data'!AC296="Irrelevant",'Used data'!AC296="No"),1,IF(AND('Used data'!AC296="Yes",OR('Used data'!Q296&lt;301,'Used data'!S296&lt;301)),1-(0.4*('Used data'!R296+'Used data'!T296)/('Used data'!G296*1000)),IF(AND('Used data'!AC296="Yes",OR('Used data'!Q296&lt;601,'Used data'!S296&lt;601)),1-(0.2*('Used data'!R296+'Used data'!T296)/('Used data'!G296*1000)),1)))</f>
        <v>1</v>
      </c>
      <c r="AF296" s="11">
        <f>IF('Used data'!AD296="110 kph",0.79,1)</f>
        <v>1</v>
      </c>
      <c r="AG296" s="11">
        <f>IF('Used data'!AD296="110 kph",0.94,1)</f>
        <v>1</v>
      </c>
      <c r="AH296" s="11">
        <f>IF('Used data'!AD296="110 kph",0.66,1)</f>
        <v>1</v>
      </c>
      <c r="AI296" s="11">
        <f>IF('Used data'!AD296="110 kph",0.82,1)</f>
        <v>1</v>
      </c>
      <c r="AJ296" s="11">
        <f>IF(AND('Used data'!AE296="Yes",I296="Entrance merge"),0.65*'Used data'!AF296+1-'Used data'!AF296,1)</f>
        <v>1</v>
      </c>
      <c r="AK296" s="12" t="str">
        <f t="shared" si="28"/>
        <v/>
      </c>
      <c r="AL296" s="12" t="str">
        <f t="shared" si="29"/>
        <v/>
      </c>
      <c r="AM296" s="12" t="str">
        <f t="shared" si="30"/>
        <v/>
      </c>
      <c r="AN296" s="12" t="str">
        <f t="shared" si="31"/>
        <v/>
      </c>
      <c r="AO296" s="12" t="str">
        <f t="shared" si="32"/>
        <v/>
      </c>
      <c r="AP296" s="12" t="str">
        <f t="shared" si="33"/>
        <v/>
      </c>
      <c r="AQ296" s="4" t="str">
        <f t="shared" si="34"/>
        <v/>
      </c>
    </row>
    <row r="297" spans="1:43" x14ac:dyDescent="0.3">
      <c r="A297" s="4" t="str">
        <f>IF('Input data'!A312="","",'Input data'!A312)</f>
        <v/>
      </c>
      <c r="B297" s="4" t="str">
        <f>IF('Input data'!B312="","",'Input data'!B312)</f>
        <v/>
      </c>
      <c r="C297" s="4" t="str">
        <f>IF('Input data'!C312="","",'Input data'!C312)</f>
        <v/>
      </c>
      <c r="D297" s="4" t="str">
        <f>IF('Input data'!D312="","",'Input data'!D312)</f>
        <v/>
      </c>
      <c r="E297" s="4" t="str">
        <f>IF('Input data'!E312="","",'Input data'!E312)</f>
        <v/>
      </c>
      <c r="F297" s="4" t="str">
        <f>IF('Input data'!F312="","",'Input data'!F312)</f>
        <v/>
      </c>
      <c r="G297" s="4">
        <f>IF('Input data'!G312="","",'Input data'!G312)</f>
        <v>0</v>
      </c>
      <c r="H297" s="4" t="str">
        <f>IF('Input data'!H312&gt;0.5,'Input data'!H312,"")</f>
        <v/>
      </c>
      <c r="I297" s="4" t="str">
        <f>IF('Input data'!I312="","",'Input data'!I312)</f>
        <v/>
      </c>
      <c r="J297" s="11">
        <f>IF('Used data'!J297="Irrelevant",1,IF('Used data'!J297&gt;3,1.2,1))</f>
        <v>1</v>
      </c>
      <c r="K297" s="11">
        <f>IF('Used data'!K297="Irrelevant",1,IF(AND(OR(I297="Motorway link",I297="Exit diverge",I297="Entrance merge"),'Used data'!K297&lt;3.5),1+(3.5-'Used data'!K297)*0.12,IF(AND(OR(I297="Exit ramp",I297="Entrance ramp"),'Used data'!K297&lt;3.5),1+(3.5-'Used data'!K297)*0.16,1)))</f>
        <v>1</v>
      </c>
      <c r="L297" s="11">
        <f>IF('Used data'!L297="Irrelevant",1,IF(AND('Used data'!L297="Yes",'Used data'!J297=2),0.6*'Used data'!M297+(1-'Used data'!M297),IF(AND('Used data'!L297="Yes",'Used data'!J297=3),0.7*'Used data'!M297+(1-'Used data'!M297),IF(AND('Used data'!L297="Yes",'Used data'!J297=4),0.76*'Used data'!M297+(1-'Used data'!M297),IF(AND('Used data'!L297="Yes",'Used data'!J297&gt;4.99999999),0.8*'Used data'!M297+(1-'Used data'!M297),1)))))</f>
        <v>1</v>
      </c>
      <c r="M297" s="11">
        <f>IF('Used data'!L297="Irrelevant",1,IF(AND('Used data'!L297="Yes",'Used data'!J297=2),0.8*'Used data'!M297+(1-'Used data'!M297),IF(AND('Used data'!L297="Yes",'Used data'!J297=3),0.85*'Used data'!M297+(1-'Used data'!M297),IF(AND('Used data'!L297="Yes",'Used data'!J297=4),0.88*'Used data'!M297+(1-'Used data'!M297),IF(AND('Used data'!L297="Yes",'Used data'!J297&gt;4.99999999),0.9*'Used data'!M297+(1-'Used data'!M297),1)))))</f>
        <v>1</v>
      </c>
      <c r="N297" s="11">
        <f>IF('Used data'!N297="Irrelevant",1,IF(AND(OR(I297="Motorway link",I297="Exit diverge",I297="Entrance merge"),'Used data'!N297&lt;3),1+(3-'Used data'!N297)*0.09333333,1))</f>
        <v>1</v>
      </c>
      <c r="O297" s="11">
        <f>IF('Used data'!N297="Irrelevant",1,IF(AND(OR(I297="Motorway link",I297="Exit diverge",I297="Entrance merge"),'Used data'!N297&lt;3),1+(3-'Used data'!N297)*0.19666667,1))</f>
        <v>1</v>
      </c>
      <c r="P297" s="11">
        <f>IF('Used data'!O297="Irrelevant",1,IF(AND(OR(I297="Motorway link",I297="Exit diverge",I297="Entrance merge"),'Used data'!O297&lt;3.00000001),1+(0.5-'Used data'!O297)*0.04,IF(AND(OR(I297="Exit ramp",I297="Entrance ramp"),'Used data'!O297&lt;3.00000001),1+(0.5-'Used data'!O297)*0.08,IF(OR(I297="Motorway link",I297="Exit diverge",I297="Entrance merge"),0.9,0.8))))</f>
        <v>1</v>
      </c>
      <c r="Q297" s="11">
        <f>IF('Used data'!P297="Irrelevant",1,IF(AND(OR(I297="Motorway link",I297="Exit diverge",I297="Entrance merge"),'Used data'!P297&lt;11.00000001),1+(5-'Used data'!P297)*0.01,0.94))</f>
        <v>1</v>
      </c>
      <c r="R297" s="11">
        <f>IF(OR('Used data'!Q297="Irrelevant",'Used data'!R297="Irrelevant",'Used data'!Q297="Straight"),1,IF(AND(OR(I297="Motorway link",I297="Exit diverge",I297="Entrance merge"),'Used data'!Q297&lt;4000),(EXP(0.1096*1746.5/'Used data'!Q297)/EXP(0.1096*1746.5/4000))*('Used data'!R297/1000)/G297+(G297-'Used data'!R297/1000)/G297,1))</f>
        <v>1</v>
      </c>
      <c r="S297" s="11">
        <f>IF(OR('Used data'!S297="Irrelevant",'Used data'!T297="Irrelevant",'Used data'!S297="Straight"),1,IF(AND(OR(I297="Motorway link",I297="Exit diverge",I297="Entrance merge"),'Used data'!S297&lt;4000),(EXP(0.1096*1746.5/'Used data'!S297)/EXP(0.1096*1746.5/4000))*('Used data'!T297/1000)/G297+(G297-'Used data'!T297/1000)/G297,1))</f>
        <v>1</v>
      </c>
      <c r="T297" s="11">
        <f>IF('Used data'!U297="Irrelevant",1,IF(AND(OR(I297="Motorway link",I297="Exit diverge",I297="Entrance merge",I297="Exit ramp",I297="Entrance ramp"),'Used data'!U297="Yes"),0.95,1))</f>
        <v>1</v>
      </c>
      <c r="U297" s="11">
        <f>IF('Used data'!U297="Irrelevant",1,IF(AND(OR(I297="Motorway link",I297="Exit diverge",I297="Entrance merge",I297="Exit ramp",I297="Entrance ramp"),'Used data'!U297="Yes"),0.96,1))</f>
        <v>1</v>
      </c>
      <c r="V297" s="11">
        <f>IF('Used data'!U297="Irrelevant",1,IF(AND(OR(I297="Motorway link",I297="Exit diverge",I297="Entrance merge",I297="Exit ramp",I297="Entrance ramp"),'Used data'!U297="Yes"),0.79,1))</f>
        <v>1</v>
      </c>
      <c r="W297" s="11">
        <f>IF('Used data'!U297="Irrelevant",1,IF(AND(OR(I297="Motorway link",I297="Exit diverge",I297="Entrance merge",I297="Exit ramp",I297="Entrance ramp"),'Used data'!U297="Yes"),0.94,1))</f>
        <v>1</v>
      </c>
      <c r="X297" s="11">
        <f>IF('Used data'!U297="Irrelevant",1,IF(AND(OR(I297="Motorway link",I297="Exit diverge",I297="Entrance merge",I297="Exit ramp",I297="Entrance ramp"),'Used data'!U297="Yes"),0.97,1))</f>
        <v>1</v>
      </c>
      <c r="Y297" s="11">
        <f>IF(AND(I297="Exit ramp",'Used data'!V297="2-curved diamond ramp"),1.32,IF(AND(I297="Exit ramp",'Used data'!V297="S-shaped ramp"),2.05,IF(AND(I297="Exit ramp",'Used data'!V297="U-shaped ramp"),4.11,IF(AND(I297="Exit ramp",'Used data'!V297="Flyover hook ramp"),5.15,IF(AND(I297="Exit ramp",'Used data'!V297="Directional ramp"),1.07,IF(AND(I297="Entrance ramp",'Used data'!V297="2-curved diamond ramp"),0.93,IF(AND(I297="Entrance ramp",'Used data'!V297="S-shaped ramp"),2.48,IF(AND(I297="Entrance ramp",'Used data'!V297="U-shaped ramp"),4.15,IF(AND(I297="Entrance ramp",'Used data'!V297="Flyover hook ramp"),5.26,IF(AND(I297="Entrance ramp",'Used data'!V297="Directional ramp"),1.42,1))))))))))</f>
        <v>1</v>
      </c>
      <c r="Z297" s="11">
        <f>IF(OR('Used data'!W297="Straight",'Used data'!W297="Irrelevant",'Used data'!X297="Irrelevant",'Used data'!Y297="Irrelevant"),1,1+1.545*1000/32.2*((('Used data'!Y297*3268/3600)/('Used data'!W297/0.306))^2)*('Used data'!X297/1000)/G297)</f>
        <v>1</v>
      </c>
      <c r="AA297" s="11">
        <f>IF(OR('Used data'!W297="Straight",'Used data'!W297="Irrelevant",'Used data'!X297="Irrelevant",'Used data'!Y297="Irrelevant"),1,1+1.961*1000/32.2*((('Used data'!Y297*3268/3600)/('Used data'!W297/0.306))^2)*('Used data'!X297/1000)/G297)</f>
        <v>1</v>
      </c>
      <c r="AB297" s="11">
        <f>IF(OR('Used data'!Z297="Straight",'Used data'!Z297="Irrelevant",'Used data'!AA297="Irrelevant",'Used data'!AB297="Irrelevant"),1,1+1.545*1000/32.2*((('Used data'!AB297*3268/3600)/('Used data'!Z297/0.306))^2)*('Used data'!AA297/1000)/G297)</f>
        <v>1</v>
      </c>
      <c r="AC297" s="11">
        <f>IF(OR('Used data'!Z297="Straight",'Used data'!Z297="Irrelevant",'Used data'!AA297="Irrelevant",'Used data'!AB297="Irrelevant"),1,1+1.961*1000/32.2*((('Used data'!AB297*3268/3600)/('Used data'!Z297/0.306))^2)*('Used data'!AA297/1000)/G297)</f>
        <v>1</v>
      </c>
      <c r="AD297" s="11">
        <f>IF(OR('Used data'!AC297="Irrelevant",'Used data'!AC297="No"),1,IF(AND('Used data'!AC297="Yes",OR('Used data'!Q297&lt;301,'Used data'!S297&lt;301)),1-(0.5*('Used data'!R297+'Used data'!T297)/('Used data'!G297*1000)),IF(AND('Used data'!AC297="Yes",OR('Used data'!Q297&lt;601,'Used data'!S297&lt;601)),1-(0.25*('Used data'!R297+'Used data'!T297)/('Used data'!G297*1000)),1)))</f>
        <v>1</v>
      </c>
      <c r="AE297" s="11">
        <f>IF(OR('Used data'!AC297="Irrelevant",'Used data'!AC297="No"),1,IF(AND('Used data'!AC297="Yes",OR('Used data'!Q297&lt;301,'Used data'!S297&lt;301)),1-(0.4*('Used data'!R297+'Used data'!T297)/('Used data'!G297*1000)),IF(AND('Used data'!AC297="Yes",OR('Used data'!Q297&lt;601,'Used data'!S297&lt;601)),1-(0.2*('Used data'!R297+'Used data'!T297)/('Used data'!G297*1000)),1)))</f>
        <v>1</v>
      </c>
      <c r="AF297" s="11">
        <f>IF('Used data'!AD297="110 kph",0.79,1)</f>
        <v>1</v>
      </c>
      <c r="AG297" s="11">
        <f>IF('Used data'!AD297="110 kph",0.94,1)</f>
        <v>1</v>
      </c>
      <c r="AH297" s="11">
        <f>IF('Used data'!AD297="110 kph",0.66,1)</f>
        <v>1</v>
      </c>
      <c r="AI297" s="11">
        <f>IF('Used data'!AD297="110 kph",0.82,1)</f>
        <v>1</v>
      </c>
      <c r="AJ297" s="11">
        <f>IF(AND('Used data'!AE297="Yes",I297="Entrance merge"),0.65*'Used data'!AF297+1-'Used data'!AF297,1)</f>
        <v>1</v>
      </c>
      <c r="AK297" s="12" t="str">
        <f t="shared" si="28"/>
        <v/>
      </c>
      <c r="AL297" s="12" t="str">
        <f t="shared" si="29"/>
        <v/>
      </c>
      <c r="AM297" s="12" t="str">
        <f t="shared" si="30"/>
        <v/>
      </c>
      <c r="AN297" s="12" t="str">
        <f t="shared" si="31"/>
        <v/>
      </c>
      <c r="AO297" s="12" t="str">
        <f t="shared" si="32"/>
        <v/>
      </c>
      <c r="AP297" s="12" t="str">
        <f t="shared" si="33"/>
        <v/>
      </c>
      <c r="AQ297" s="4" t="str">
        <f t="shared" si="34"/>
        <v/>
      </c>
    </row>
    <row r="298" spans="1:43" x14ac:dyDescent="0.3">
      <c r="A298" s="4" t="str">
        <f>IF('Input data'!A313="","",'Input data'!A313)</f>
        <v/>
      </c>
      <c r="B298" s="4" t="str">
        <f>IF('Input data'!B313="","",'Input data'!B313)</f>
        <v/>
      </c>
      <c r="C298" s="4" t="str">
        <f>IF('Input data'!C313="","",'Input data'!C313)</f>
        <v/>
      </c>
      <c r="D298" s="4" t="str">
        <f>IF('Input data'!D313="","",'Input data'!D313)</f>
        <v/>
      </c>
      <c r="E298" s="4" t="str">
        <f>IF('Input data'!E313="","",'Input data'!E313)</f>
        <v/>
      </c>
      <c r="F298" s="4" t="str">
        <f>IF('Input data'!F313="","",'Input data'!F313)</f>
        <v/>
      </c>
      <c r="G298" s="4">
        <f>IF('Input data'!G313="","",'Input data'!G313)</f>
        <v>0</v>
      </c>
      <c r="H298" s="4" t="str">
        <f>IF('Input data'!H313&gt;0.5,'Input data'!H313,"")</f>
        <v/>
      </c>
      <c r="I298" s="4" t="str">
        <f>IF('Input data'!I313="","",'Input data'!I313)</f>
        <v/>
      </c>
      <c r="J298" s="11">
        <f>IF('Used data'!J298="Irrelevant",1,IF('Used data'!J298&gt;3,1.2,1))</f>
        <v>1</v>
      </c>
      <c r="K298" s="11">
        <f>IF('Used data'!K298="Irrelevant",1,IF(AND(OR(I298="Motorway link",I298="Exit diverge",I298="Entrance merge"),'Used data'!K298&lt;3.5),1+(3.5-'Used data'!K298)*0.12,IF(AND(OR(I298="Exit ramp",I298="Entrance ramp"),'Used data'!K298&lt;3.5),1+(3.5-'Used data'!K298)*0.16,1)))</f>
        <v>1</v>
      </c>
      <c r="L298" s="11">
        <f>IF('Used data'!L298="Irrelevant",1,IF(AND('Used data'!L298="Yes",'Used data'!J298=2),0.6*'Used data'!M298+(1-'Used data'!M298),IF(AND('Used data'!L298="Yes",'Used data'!J298=3),0.7*'Used data'!M298+(1-'Used data'!M298),IF(AND('Used data'!L298="Yes",'Used data'!J298=4),0.76*'Used data'!M298+(1-'Used data'!M298),IF(AND('Used data'!L298="Yes",'Used data'!J298&gt;4.99999999),0.8*'Used data'!M298+(1-'Used data'!M298),1)))))</f>
        <v>1</v>
      </c>
      <c r="M298" s="11">
        <f>IF('Used data'!L298="Irrelevant",1,IF(AND('Used data'!L298="Yes",'Used data'!J298=2),0.8*'Used data'!M298+(1-'Used data'!M298),IF(AND('Used data'!L298="Yes",'Used data'!J298=3),0.85*'Used data'!M298+(1-'Used data'!M298),IF(AND('Used data'!L298="Yes",'Used data'!J298=4),0.88*'Used data'!M298+(1-'Used data'!M298),IF(AND('Used data'!L298="Yes",'Used data'!J298&gt;4.99999999),0.9*'Used data'!M298+(1-'Used data'!M298),1)))))</f>
        <v>1</v>
      </c>
      <c r="N298" s="11">
        <f>IF('Used data'!N298="Irrelevant",1,IF(AND(OR(I298="Motorway link",I298="Exit diverge",I298="Entrance merge"),'Used data'!N298&lt;3),1+(3-'Used data'!N298)*0.09333333,1))</f>
        <v>1</v>
      </c>
      <c r="O298" s="11">
        <f>IF('Used data'!N298="Irrelevant",1,IF(AND(OR(I298="Motorway link",I298="Exit diverge",I298="Entrance merge"),'Used data'!N298&lt;3),1+(3-'Used data'!N298)*0.19666667,1))</f>
        <v>1</v>
      </c>
      <c r="P298" s="11">
        <f>IF('Used data'!O298="Irrelevant",1,IF(AND(OR(I298="Motorway link",I298="Exit diverge",I298="Entrance merge"),'Used data'!O298&lt;3.00000001),1+(0.5-'Used data'!O298)*0.04,IF(AND(OR(I298="Exit ramp",I298="Entrance ramp"),'Used data'!O298&lt;3.00000001),1+(0.5-'Used data'!O298)*0.08,IF(OR(I298="Motorway link",I298="Exit diverge",I298="Entrance merge"),0.9,0.8))))</f>
        <v>1</v>
      </c>
      <c r="Q298" s="11">
        <f>IF('Used data'!P298="Irrelevant",1,IF(AND(OR(I298="Motorway link",I298="Exit diverge",I298="Entrance merge"),'Used data'!P298&lt;11.00000001),1+(5-'Used data'!P298)*0.01,0.94))</f>
        <v>1</v>
      </c>
      <c r="R298" s="11">
        <f>IF(OR('Used data'!Q298="Irrelevant",'Used data'!R298="Irrelevant",'Used data'!Q298="Straight"),1,IF(AND(OR(I298="Motorway link",I298="Exit diverge",I298="Entrance merge"),'Used data'!Q298&lt;4000),(EXP(0.1096*1746.5/'Used data'!Q298)/EXP(0.1096*1746.5/4000))*('Used data'!R298/1000)/G298+(G298-'Used data'!R298/1000)/G298,1))</f>
        <v>1</v>
      </c>
      <c r="S298" s="11">
        <f>IF(OR('Used data'!S298="Irrelevant",'Used data'!T298="Irrelevant",'Used data'!S298="Straight"),1,IF(AND(OR(I298="Motorway link",I298="Exit diverge",I298="Entrance merge"),'Used data'!S298&lt;4000),(EXP(0.1096*1746.5/'Used data'!S298)/EXP(0.1096*1746.5/4000))*('Used data'!T298/1000)/G298+(G298-'Used data'!T298/1000)/G298,1))</f>
        <v>1</v>
      </c>
      <c r="T298" s="11">
        <f>IF('Used data'!U298="Irrelevant",1,IF(AND(OR(I298="Motorway link",I298="Exit diverge",I298="Entrance merge",I298="Exit ramp",I298="Entrance ramp"),'Used data'!U298="Yes"),0.95,1))</f>
        <v>1</v>
      </c>
      <c r="U298" s="11">
        <f>IF('Used data'!U298="Irrelevant",1,IF(AND(OR(I298="Motorway link",I298="Exit diverge",I298="Entrance merge",I298="Exit ramp",I298="Entrance ramp"),'Used data'!U298="Yes"),0.96,1))</f>
        <v>1</v>
      </c>
      <c r="V298" s="11">
        <f>IF('Used data'!U298="Irrelevant",1,IF(AND(OR(I298="Motorway link",I298="Exit diverge",I298="Entrance merge",I298="Exit ramp",I298="Entrance ramp"),'Used data'!U298="Yes"),0.79,1))</f>
        <v>1</v>
      </c>
      <c r="W298" s="11">
        <f>IF('Used data'!U298="Irrelevant",1,IF(AND(OR(I298="Motorway link",I298="Exit diverge",I298="Entrance merge",I298="Exit ramp",I298="Entrance ramp"),'Used data'!U298="Yes"),0.94,1))</f>
        <v>1</v>
      </c>
      <c r="X298" s="11">
        <f>IF('Used data'!U298="Irrelevant",1,IF(AND(OR(I298="Motorway link",I298="Exit diverge",I298="Entrance merge",I298="Exit ramp",I298="Entrance ramp"),'Used data'!U298="Yes"),0.97,1))</f>
        <v>1</v>
      </c>
      <c r="Y298" s="11">
        <f>IF(AND(I298="Exit ramp",'Used data'!V298="2-curved diamond ramp"),1.32,IF(AND(I298="Exit ramp",'Used data'!V298="S-shaped ramp"),2.05,IF(AND(I298="Exit ramp",'Used data'!V298="U-shaped ramp"),4.11,IF(AND(I298="Exit ramp",'Used data'!V298="Flyover hook ramp"),5.15,IF(AND(I298="Exit ramp",'Used data'!V298="Directional ramp"),1.07,IF(AND(I298="Entrance ramp",'Used data'!V298="2-curved diamond ramp"),0.93,IF(AND(I298="Entrance ramp",'Used data'!V298="S-shaped ramp"),2.48,IF(AND(I298="Entrance ramp",'Used data'!V298="U-shaped ramp"),4.15,IF(AND(I298="Entrance ramp",'Used data'!V298="Flyover hook ramp"),5.26,IF(AND(I298="Entrance ramp",'Used data'!V298="Directional ramp"),1.42,1))))))))))</f>
        <v>1</v>
      </c>
      <c r="Z298" s="11">
        <f>IF(OR('Used data'!W298="Straight",'Used data'!W298="Irrelevant",'Used data'!X298="Irrelevant",'Used data'!Y298="Irrelevant"),1,1+1.545*1000/32.2*((('Used data'!Y298*3268/3600)/('Used data'!W298/0.306))^2)*('Used data'!X298/1000)/G298)</f>
        <v>1</v>
      </c>
      <c r="AA298" s="11">
        <f>IF(OR('Used data'!W298="Straight",'Used data'!W298="Irrelevant",'Used data'!X298="Irrelevant",'Used data'!Y298="Irrelevant"),1,1+1.961*1000/32.2*((('Used data'!Y298*3268/3600)/('Used data'!W298/0.306))^2)*('Used data'!X298/1000)/G298)</f>
        <v>1</v>
      </c>
      <c r="AB298" s="11">
        <f>IF(OR('Used data'!Z298="Straight",'Used data'!Z298="Irrelevant",'Used data'!AA298="Irrelevant",'Used data'!AB298="Irrelevant"),1,1+1.545*1000/32.2*((('Used data'!AB298*3268/3600)/('Used data'!Z298/0.306))^2)*('Used data'!AA298/1000)/G298)</f>
        <v>1</v>
      </c>
      <c r="AC298" s="11">
        <f>IF(OR('Used data'!Z298="Straight",'Used data'!Z298="Irrelevant",'Used data'!AA298="Irrelevant",'Used data'!AB298="Irrelevant"),1,1+1.961*1000/32.2*((('Used data'!AB298*3268/3600)/('Used data'!Z298/0.306))^2)*('Used data'!AA298/1000)/G298)</f>
        <v>1</v>
      </c>
      <c r="AD298" s="11">
        <f>IF(OR('Used data'!AC298="Irrelevant",'Used data'!AC298="No"),1,IF(AND('Used data'!AC298="Yes",OR('Used data'!Q298&lt;301,'Used data'!S298&lt;301)),1-(0.5*('Used data'!R298+'Used data'!T298)/('Used data'!G298*1000)),IF(AND('Used data'!AC298="Yes",OR('Used data'!Q298&lt;601,'Used data'!S298&lt;601)),1-(0.25*('Used data'!R298+'Used data'!T298)/('Used data'!G298*1000)),1)))</f>
        <v>1</v>
      </c>
      <c r="AE298" s="11">
        <f>IF(OR('Used data'!AC298="Irrelevant",'Used data'!AC298="No"),1,IF(AND('Used data'!AC298="Yes",OR('Used data'!Q298&lt;301,'Used data'!S298&lt;301)),1-(0.4*('Used data'!R298+'Used data'!T298)/('Used data'!G298*1000)),IF(AND('Used data'!AC298="Yes",OR('Used data'!Q298&lt;601,'Used data'!S298&lt;601)),1-(0.2*('Used data'!R298+'Used data'!T298)/('Used data'!G298*1000)),1)))</f>
        <v>1</v>
      </c>
      <c r="AF298" s="11">
        <f>IF('Used data'!AD298="110 kph",0.79,1)</f>
        <v>1</v>
      </c>
      <c r="AG298" s="11">
        <f>IF('Used data'!AD298="110 kph",0.94,1)</f>
        <v>1</v>
      </c>
      <c r="AH298" s="11">
        <f>IF('Used data'!AD298="110 kph",0.66,1)</f>
        <v>1</v>
      </c>
      <c r="AI298" s="11">
        <f>IF('Used data'!AD298="110 kph",0.82,1)</f>
        <v>1</v>
      </c>
      <c r="AJ298" s="11">
        <f>IF(AND('Used data'!AE298="Yes",I298="Entrance merge"),0.65*'Used data'!AF298+1-'Used data'!AF298,1)</f>
        <v>1</v>
      </c>
      <c r="AK298" s="12" t="str">
        <f t="shared" si="28"/>
        <v/>
      </c>
      <c r="AL298" s="12" t="str">
        <f t="shared" si="29"/>
        <v/>
      </c>
      <c r="AM298" s="12" t="str">
        <f t="shared" si="30"/>
        <v/>
      </c>
      <c r="AN298" s="12" t="str">
        <f t="shared" si="31"/>
        <v/>
      </c>
      <c r="AO298" s="12" t="str">
        <f t="shared" si="32"/>
        <v/>
      </c>
      <c r="AP298" s="12" t="str">
        <f t="shared" si="33"/>
        <v/>
      </c>
      <c r="AQ298" s="4" t="str">
        <f t="shared" si="34"/>
        <v/>
      </c>
    </row>
    <row r="299" spans="1:43" x14ac:dyDescent="0.3">
      <c r="A299" s="4" t="str">
        <f>IF('Input data'!A314="","",'Input data'!A314)</f>
        <v/>
      </c>
      <c r="B299" s="4" t="str">
        <f>IF('Input data'!B314="","",'Input data'!B314)</f>
        <v/>
      </c>
      <c r="C299" s="4" t="str">
        <f>IF('Input data'!C314="","",'Input data'!C314)</f>
        <v/>
      </c>
      <c r="D299" s="4" t="str">
        <f>IF('Input data'!D314="","",'Input data'!D314)</f>
        <v/>
      </c>
      <c r="E299" s="4" t="str">
        <f>IF('Input data'!E314="","",'Input data'!E314)</f>
        <v/>
      </c>
      <c r="F299" s="4" t="str">
        <f>IF('Input data'!F314="","",'Input data'!F314)</f>
        <v/>
      </c>
      <c r="G299" s="4">
        <f>IF('Input data'!G314="","",'Input data'!G314)</f>
        <v>0</v>
      </c>
      <c r="H299" s="4" t="str">
        <f>IF('Input data'!H314&gt;0.5,'Input data'!H314,"")</f>
        <v/>
      </c>
      <c r="I299" s="4" t="str">
        <f>IF('Input data'!I314="","",'Input data'!I314)</f>
        <v/>
      </c>
      <c r="J299" s="11">
        <f>IF('Used data'!J299="Irrelevant",1,IF('Used data'!J299&gt;3,1.2,1))</f>
        <v>1</v>
      </c>
      <c r="K299" s="11">
        <f>IF('Used data'!K299="Irrelevant",1,IF(AND(OR(I299="Motorway link",I299="Exit diverge",I299="Entrance merge"),'Used data'!K299&lt;3.5),1+(3.5-'Used data'!K299)*0.12,IF(AND(OR(I299="Exit ramp",I299="Entrance ramp"),'Used data'!K299&lt;3.5),1+(3.5-'Used data'!K299)*0.16,1)))</f>
        <v>1</v>
      </c>
      <c r="L299" s="11">
        <f>IF('Used data'!L299="Irrelevant",1,IF(AND('Used data'!L299="Yes",'Used data'!J299=2),0.6*'Used data'!M299+(1-'Used data'!M299),IF(AND('Used data'!L299="Yes",'Used data'!J299=3),0.7*'Used data'!M299+(1-'Used data'!M299),IF(AND('Used data'!L299="Yes",'Used data'!J299=4),0.76*'Used data'!M299+(1-'Used data'!M299),IF(AND('Used data'!L299="Yes",'Used data'!J299&gt;4.99999999),0.8*'Used data'!M299+(1-'Used data'!M299),1)))))</f>
        <v>1</v>
      </c>
      <c r="M299" s="11">
        <f>IF('Used data'!L299="Irrelevant",1,IF(AND('Used data'!L299="Yes",'Used data'!J299=2),0.8*'Used data'!M299+(1-'Used data'!M299),IF(AND('Used data'!L299="Yes",'Used data'!J299=3),0.85*'Used data'!M299+(1-'Used data'!M299),IF(AND('Used data'!L299="Yes",'Used data'!J299=4),0.88*'Used data'!M299+(1-'Used data'!M299),IF(AND('Used data'!L299="Yes",'Used data'!J299&gt;4.99999999),0.9*'Used data'!M299+(1-'Used data'!M299),1)))))</f>
        <v>1</v>
      </c>
      <c r="N299" s="11">
        <f>IF('Used data'!N299="Irrelevant",1,IF(AND(OR(I299="Motorway link",I299="Exit diverge",I299="Entrance merge"),'Used data'!N299&lt;3),1+(3-'Used data'!N299)*0.09333333,1))</f>
        <v>1</v>
      </c>
      <c r="O299" s="11">
        <f>IF('Used data'!N299="Irrelevant",1,IF(AND(OR(I299="Motorway link",I299="Exit diverge",I299="Entrance merge"),'Used data'!N299&lt;3),1+(3-'Used data'!N299)*0.19666667,1))</f>
        <v>1</v>
      </c>
      <c r="P299" s="11">
        <f>IF('Used data'!O299="Irrelevant",1,IF(AND(OR(I299="Motorway link",I299="Exit diverge",I299="Entrance merge"),'Used data'!O299&lt;3.00000001),1+(0.5-'Used data'!O299)*0.04,IF(AND(OR(I299="Exit ramp",I299="Entrance ramp"),'Used data'!O299&lt;3.00000001),1+(0.5-'Used data'!O299)*0.08,IF(OR(I299="Motorway link",I299="Exit diverge",I299="Entrance merge"),0.9,0.8))))</f>
        <v>1</v>
      </c>
      <c r="Q299" s="11">
        <f>IF('Used data'!P299="Irrelevant",1,IF(AND(OR(I299="Motorway link",I299="Exit diverge",I299="Entrance merge"),'Used data'!P299&lt;11.00000001),1+(5-'Used data'!P299)*0.01,0.94))</f>
        <v>1</v>
      </c>
      <c r="R299" s="11">
        <f>IF(OR('Used data'!Q299="Irrelevant",'Used data'!R299="Irrelevant",'Used data'!Q299="Straight"),1,IF(AND(OR(I299="Motorway link",I299="Exit diverge",I299="Entrance merge"),'Used data'!Q299&lt;4000),(EXP(0.1096*1746.5/'Used data'!Q299)/EXP(0.1096*1746.5/4000))*('Used data'!R299/1000)/G299+(G299-'Used data'!R299/1000)/G299,1))</f>
        <v>1</v>
      </c>
      <c r="S299" s="11">
        <f>IF(OR('Used data'!S299="Irrelevant",'Used data'!T299="Irrelevant",'Used data'!S299="Straight"),1,IF(AND(OR(I299="Motorway link",I299="Exit diverge",I299="Entrance merge"),'Used data'!S299&lt;4000),(EXP(0.1096*1746.5/'Used data'!S299)/EXP(0.1096*1746.5/4000))*('Used data'!T299/1000)/G299+(G299-'Used data'!T299/1000)/G299,1))</f>
        <v>1</v>
      </c>
      <c r="T299" s="11">
        <f>IF('Used data'!U299="Irrelevant",1,IF(AND(OR(I299="Motorway link",I299="Exit diverge",I299="Entrance merge",I299="Exit ramp",I299="Entrance ramp"),'Used data'!U299="Yes"),0.95,1))</f>
        <v>1</v>
      </c>
      <c r="U299" s="11">
        <f>IF('Used data'!U299="Irrelevant",1,IF(AND(OR(I299="Motorway link",I299="Exit diverge",I299="Entrance merge",I299="Exit ramp",I299="Entrance ramp"),'Used data'!U299="Yes"),0.96,1))</f>
        <v>1</v>
      </c>
      <c r="V299" s="11">
        <f>IF('Used data'!U299="Irrelevant",1,IF(AND(OR(I299="Motorway link",I299="Exit diverge",I299="Entrance merge",I299="Exit ramp",I299="Entrance ramp"),'Used data'!U299="Yes"),0.79,1))</f>
        <v>1</v>
      </c>
      <c r="W299" s="11">
        <f>IF('Used data'!U299="Irrelevant",1,IF(AND(OR(I299="Motorway link",I299="Exit diverge",I299="Entrance merge",I299="Exit ramp",I299="Entrance ramp"),'Used data'!U299="Yes"),0.94,1))</f>
        <v>1</v>
      </c>
      <c r="X299" s="11">
        <f>IF('Used data'!U299="Irrelevant",1,IF(AND(OR(I299="Motorway link",I299="Exit diverge",I299="Entrance merge",I299="Exit ramp",I299="Entrance ramp"),'Used data'!U299="Yes"),0.97,1))</f>
        <v>1</v>
      </c>
      <c r="Y299" s="11">
        <f>IF(AND(I299="Exit ramp",'Used data'!V299="2-curved diamond ramp"),1.32,IF(AND(I299="Exit ramp",'Used data'!V299="S-shaped ramp"),2.05,IF(AND(I299="Exit ramp",'Used data'!V299="U-shaped ramp"),4.11,IF(AND(I299="Exit ramp",'Used data'!V299="Flyover hook ramp"),5.15,IF(AND(I299="Exit ramp",'Used data'!V299="Directional ramp"),1.07,IF(AND(I299="Entrance ramp",'Used data'!V299="2-curved diamond ramp"),0.93,IF(AND(I299="Entrance ramp",'Used data'!V299="S-shaped ramp"),2.48,IF(AND(I299="Entrance ramp",'Used data'!V299="U-shaped ramp"),4.15,IF(AND(I299="Entrance ramp",'Used data'!V299="Flyover hook ramp"),5.26,IF(AND(I299="Entrance ramp",'Used data'!V299="Directional ramp"),1.42,1))))))))))</f>
        <v>1</v>
      </c>
      <c r="Z299" s="11">
        <f>IF(OR('Used data'!W299="Straight",'Used data'!W299="Irrelevant",'Used data'!X299="Irrelevant",'Used data'!Y299="Irrelevant"),1,1+1.545*1000/32.2*((('Used data'!Y299*3268/3600)/('Used data'!W299/0.306))^2)*('Used data'!X299/1000)/G299)</f>
        <v>1</v>
      </c>
      <c r="AA299" s="11">
        <f>IF(OR('Used data'!W299="Straight",'Used data'!W299="Irrelevant",'Used data'!X299="Irrelevant",'Used data'!Y299="Irrelevant"),1,1+1.961*1000/32.2*((('Used data'!Y299*3268/3600)/('Used data'!W299/0.306))^2)*('Used data'!X299/1000)/G299)</f>
        <v>1</v>
      </c>
      <c r="AB299" s="11">
        <f>IF(OR('Used data'!Z299="Straight",'Used data'!Z299="Irrelevant",'Used data'!AA299="Irrelevant",'Used data'!AB299="Irrelevant"),1,1+1.545*1000/32.2*((('Used data'!AB299*3268/3600)/('Used data'!Z299/0.306))^2)*('Used data'!AA299/1000)/G299)</f>
        <v>1</v>
      </c>
      <c r="AC299" s="11">
        <f>IF(OR('Used data'!Z299="Straight",'Used data'!Z299="Irrelevant",'Used data'!AA299="Irrelevant",'Used data'!AB299="Irrelevant"),1,1+1.961*1000/32.2*((('Used data'!AB299*3268/3600)/('Used data'!Z299/0.306))^2)*('Used data'!AA299/1000)/G299)</f>
        <v>1</v>
      </c>
      <c r="AD299" s="11">
        <f>IF(OR('Used data'!AC299="Irrelevant",'Used data'!AC299="No"),1,IF(AND('Used data'!AC299="Yes",OR('Used data'!Q299&lt;301,'Used data'!S299&lt;301)),1-(0.5*('Used data'!R299+'Used data'!T299)/('Used data'!G299*1000)),IF(AND('Used data'!AC299="Yes",OR('Used data'!Q299&lt;601,'Used data'!S299&lt;601)),1-(0.25*('Used data'!R299+'Used data'!T299)/('Used data'!G299*1000)),1)))</f>
        <v>1</v>
      </c>
      <c r="AE299" s="11">
        <f>IF(OR('Used data'!AC299="Irrelevant",'Used data'!AC299="No"),1,IF(AND('Used data'!AC299="Yes",OR('Used data'!Q299&lt;301,'Used data'!S299&lt;301)),1-(0.4*('Used data'!R299+'Used data'!T299)/('Used data'!G299*1000)),IF(AND('Used data'!AC299="Yes",OR('Used data'!Q299&lt;601,'Used data'!S299&lt;601)),1-(0.2*('Used data'!R299+'Used data'!T299)/('Used data'!G299*1000)),1)))</f>
        <v>1</v>
      </c>
      <c r="AF299" s="11">
        <f>IF('Used data'!AD299="110 kph",0.79,1)</f>
        <v>1</v>
      </c>
      <c r="AG299" s="11">
        <f>IF('Used data'!AD299="110 kph",0.94,1)</f>
        <v>1</v>
      </c>
      <c r="AH299" s="11">
        <f>IF('Used data'!AD299="110 kph",0.66,1)</f>
        <v>1</v>
      </c>
      <c r="AI299" s="11">
        <f>IF('Used data'!AD299="110 kph",0.82,1)</f>
        <v>1</v>
      </c>
      <c r="AJ299" s="11">
        <f>IF(AND('Used data'!AE299="Yes",I299="Entrance merge"),0.65*'Used data'!AF299+1-'Used data'!AF299,1)</f>
        <v>1</v>
      </c>
      <c r="AK299" s="12" t="str">
        <f t="shared" si="28"/>
        <v/>
      </c>
      <c r="AL299" s="12" t="str">
        <f t="shared" si="29"/>
        <v/>
      </c>
      <c r="AM299" s="12" t="str">
        <f t="shared" si="30"/>
        <v/>
      </c>
      <c r="AN299" s="12" t="str">
        <f t="shared" si="31"/>
        <v/>
      </c>
      <c r="AO299" s="12" t="str">
        <f t="shared" si="32"/>
        <v/>
      </c>
      <c r="AP299" s="12" t="str">
        <f t="shared" si="33"/>
        <v/>
      </c>
      <c r="AQ299" s="4" t="str">
        <f t="shared" si="34"/>
        <v/>
      </c>
    </row>
    <row r="300" spans="1:43" x14ac:dyDescent="0.3">
      <c r="A300" s="4" t="str">
        <f>IF('Input data'!A315="","",'Input data'!A315)</f>
        <v/>
      </c>
      <c r="B300" s="4" t="str">
        <f>IF('Input data'!B315="","",'Input data'!B315)</f>
        <v/>
      </c>
      <c r="C300" s="4" t="str">
        <f>IF('Input data'!C315="","",'Input data'!C315)</f>
        <v/>
      </c>
      <c r="D300" s="4" t="str">
        <f>IF('Input data'!D315="","",'Input data'!D315)</f>
        <v/>
      </c>
      <c r="E300" s="4" t="str">
        <f>IF('Input data'!E315="","",'Input data'!E315)</f>
        <v/>
      </c>
      <c r="F300" s="4" t="str">
        <f>IF('Input data'!F315="","",'Input data'!F315)</f>
        <v/>
      </c>
      <c r="G300" s="4">
        <f>IF('Input data'!G315="","",'Input data'!G315)</f>
        <v>0</v>
      </c>
      <c r="H300" s="4" t="str">
        <f>IF('Input data'!H315&gt;0.5,'Input data'!H315,"")</f>
        <v/>
      </c>
      <c r="I300" s="4" t="str">
        <f>IF('Input data'!I315="","",'Input data'!I315)</f>
        <v/>
      </c>
      <c r="J300" s="11">
        <f>IF('Used data'!J300="Irrelevant",1,IF('Used data'!J300&gt;3,1.2,1))</f>
        <v>1</v>
      </c>
      <c r="K300" s="11">
        <f>IF('Used data'!K300="Irrelevant",1,IF(AND(OR(I300="Motorway link",I300="Exit diverge",I300="Entrance merge"),'Used data'!K300&lt;3.5),1+(3.5-'Used data'!K300)*0.12,IF(AND(OR(I300="Exit ramp",I300="Entrance ramp"),'Used data'!K300&lt;3.5),1+(3.5-'Used data'!K300)*0.16,1)))</f>
        <v>1</v>
      </c>
      <c r="L300" s="11">
        <f>IF('Used data'!L300="Irrelevant",1,IF(AND('Used data'!L300="Yes",'Used data'!J300=2),0.6*'Used data'!M300+(1-'Used data'!M300),IF(AND('Used data'!L300="Yes",'Used data'!J300=3),0.7*'Used data'!M300+(1-'Used data'!M300),IF(AND('Used data'!L300="Yes",'Used data'!J300=4),0.76*'Used data'!M300+(1-'Used data'!M300),IF(AND('Used data'!L300="Yes",'Used data'!J300&gt;4.99999999),0.8*'Used data'!M300+(1-'Used data'!M300),1)))))</f>
        <v>1</v>
      </c>
      <c r="M300" s="11">
        <f>IF('Used data'!L300="Irrelevant",1,IF(AND('Used data'!L300="Yes",'Used data'!J300=2),0.8*'Used data'!M300+(1-'Used data'!M300),IF(AND('Used data'!L300="Yes",'Used data'!J300=3),0.85*'Used data'!M300+(1-'Used data'!M300),IF(AND('Used data'!L300="Yes",'Used data'!J300=4),0.88*'Used data'!M300+(1-'Used data'!M300),IF(AND('Used data'!L300="Yes",'Used data'!J300&gt;4.99999999),0.9*'Used data'!M300+(1-'Used data'!M300),1)))))</f>
        <v>1</v>
      </c>
      <c r="N300" s="11">
        <f>IF('Used data'!N300="Irrelevant",1,IF(AND(OR(I300="Motorway link",I300="Exit diverge",I300="Entrance merge"),'Used data'!N300&lt;3),1+(3-'Used data'!N300)*0.09333333,1))</f>
        <v>1</v>
      </c>
      <c r="O300" s="11">
        <f>IF('Used data'!N300="Irrelevant",1,IF(AND(OR(I300="Motorway link",I300="Exit diverge",I300="Entrance merge"),'Used data'!N300&lt;3),1+(3-'Used data'!N300)*0.19666667,1))</f>
        <v>1</v>
      </c>
      <c r="P300" s="11">
        <f>IF('Used data'!O300="Irrelevant",1,IF(AND(OR(I300="Motorway link",I300="Exit diverge",I300="Entrance merge"),'Used data'!O300&lt;3.00000001),1+(0.5-'Used data'!O300)*0.04,IF(AND(OR(I300="Exit ramp",I300="Entrance ramp"),'Used data'!O300&lt;3.00000001),1+(0.5-'Used data'!O300)*0.08,IF(OR(I300="Motorway link",I300="Exit diverge",I300="Entrance merge"),0.9,0.8))))</f>
        <v>1</v>
      </c>
      <c r="Q300" s="11">
        <f>IF('Used data'!P300="Irrelevant",1,IF(AND(OR(I300="Motorway link",I300="Exit diverge",I300="Entrance merge"),'Used data'!P300&lt;11.00000001),1+(5-'Used data'!P300)*0.01,0.94))</f>
        <v>1</v>
      </c>
      <c r="R300" s="11">
        <f>IF(OR('Used data'!Q300="Irrelevant",'Used data'!R300="Irrelevant",'Used data'!Q300="Straight"),1,IF(AND(OR(I300="Motorway link",I300="Exit diverge",I300="Entrance merge"),'Used data'!Q300&lt;4000),(EXP(0.1096*1746.5/'Used data'!Q300)/EXP(0.1096*1746.5/4000))*('Used data'!R300/1000)/G300+(G300-'Used data'!R300/1000)/G300,1))</f>
        <v>1</v>
      </c>
      <c r="S300" s="11">
        <f>IF(OR('Used data'!S300="Irrelevant",'Used data'!T300="Irrelevant",'Used data'!S300="Straight"),1,IF(AND(OR(I300="Motorway link",I300="Exit diverge",I300="Entrance merge"),'Used data'!S300&lt;4000),(EXP(0.1096*1746.5/'Used data'!S300)/EXP(0.1096*1746.5/4000))*('Used data'!T300/1000)/G300+(G300-'Used data'!T300/1000)/G300,1))</f>
        <v>1</v>
      </c>
      <c r="T300" s="11">
        <f>IF('Used data'!U300="Irrelevant",1,IF(AND(OR(I300="Motorway link",I300="Exit diverge",I300="Entrance merge",I300="Exit ramp",I300="Entrance ramp"),'Used data'!U300="Yes"),0.95,1))</f>
        <v>1</v>
      </c>
      <c r="U300" s="11">
        <f>IF('Used data'!U300="Irrelevant",1,IF(AND(OR(I300="Motorway link",I300="Exit diverge",I300="Entrance merge",I300="Exit ramp",I300="Entrance ramp"),'Used data'!U300="Yes"),0.96,1))</f>
        <v>1</v>
      </c>
      <c r="V300" s="11">
        <f>IF('Used data'!U300="Irrelevant",1,IF(AND(OR(I300="Motorway link",I300="Exit diverge",I300="Entrance merge",I300="Exit ramp",I300="Entrance ramp"),'Used data'!U300="Yes"),0.79,1))</f>
        <v>1</v>
      </c>
      <c r="W300" s="11">
        <f>IF('Used data'!U300="Irrelevant",1,IF(AND(OR(I300="Motorway link",I300="Exit diverge",I300="Entrance merge",I300="Exit ramp",I300="Entrance ramp"),'Used data'!U300="Yes"),0.94,1))</f>
        <v>1</v>
      </c>
      <c r="X300" s="11">
        <f>IF('Used data'!U300="Irrelevant",1,IF(AND(OR(I300="Motorway link",I300="Exit diverge",I300="Entrance merge",I300="Exit ramp",I300="Entrance ramp"),'Used data'!U300="Yes"),0.97,1))</f>
        <v>1</v>
      </c>
      <c r="Y300" s="11">
        <f>IF(AND(I300="Exit ramp",'Used data'!V300="2-curved diamond ramp"),1.32,IF(AND(I300="Exit ramp",'Used data'!V300="S-shaped ramp"),2.05,IF(AND(I300="Exit ramp",'Used data'!V300="U-shaped ramp"),4.11,IF(AND(I300="Exit ramp",'Used data'!V300="Flyover hook ramp"),5.15,IF(AND(I300="Exit ramp",'Used data'!V300="Directional ramp"),1.07,IF(AND(I300="Entrance ramp",'Used data'!V300="2-curved diamond ramp"),0.93,IF(AND(I300="Entrance ramp",'Used data'!V300="S-shaped ramp"),2.48,IF(AND(I300="Entrance ramp",'Used data'!V300="U-shaped ramp"),4.15,IF(AND(I300="Entrance ramp",'Used data'!V300="Flyover hook ramp"),5.26,IF(AND(I300="Entrance ramp",'Used data'!V300="Directional ramp"),1.42,1))))))))))</f>
        <v>1</v>
      </c>
      <c r="Z300" s="11">
        <f>IF(OR('Used data'!W300="Straight",'Used data'!W300="Irrelevant",'Used data'!X300="Irrelevant",'Used data'!Y300="Irrelevant"),1,1+1.545*1000/32.2*((('Used data'!Y300*3268/3600)/('Used data'!W300/0.306))^2)*('Used data'!X300/1000)/G300)</f>
        <v>1</v>
      </c>
      <c r="AA300" s="11">
        <f>IF(OR('Used data'!W300="Straight",'Used data'!W300="Irrelevant",'Used data'!X300="Irrelevant",'Used data'!Y300="Irrelevant"),1,1+1.961*1000/32.2*((('Used data'!Y300*3268/3600)/('Used data'!W300/0.306))^2)*('Used data'!X300/1000)/G300)</f>
        <v>1</v>
      </c>
      <c r="AB300" s="11">
        <f>IF(OR('Used data'!Z300="Straight",'Used data'!Z300="Irrelevant",'Used data'!AA300="Irrelevant",'Used data'!AB300="Irrelevant"),1,1+1.545*1000/32.2*((('Used data'!AB300*3268/3600)/('Used data'!Z300/0.306))^2)*('Used data'!AA300/1000)/G300)</f>
        <v>1</v>
      </c>
      <c r="AC300" s="11">
        <f>IF(OR('Used data'!Z300="Straight",'Used data'!Z300="Irrelevant",'Used data'!AA300="Irrelevant",'Used data'!AB300="Irrelevant"),1,1+1.961*1000/32.2*((('Used data'!AB300*3268/3600)/('Used data'!Z300/0.306))^2)*('Used data'!AA300/1000)/G300)</f>
        <v>1</v>
      </c>
      <c r="AD300" s="11">
        <f>IF(OR('Used data'!AC300="Irrelevant",'Used data'!AC300="No"),1,IF(AND('Used data'!AC300="Yes",OR('Used data'!Q300&lt;301,'Used data'!S300&lt;301)),1-(0.5*('Used data'!R300+'Used data'!T300)/('Used data'!G300*1000)),IF(AND('Used data'!AC300="Yes",OR('Used data'!Q300&lt;601,'Used data'!S300&lt;601)),1-(0.25*('Used data'!R300+'Used data'!T300)/('Used data'!G300*1000)),1)))</f>
        <v>1</v>
      </c>
      <c r="AE300" s="11">
        <f>IF(OR('Used data'!AC300="Irrelevant",'Used data'!AC300="No"),1,IF(AND('Used data'!AC300="Yes",OR('Used data'!Q300&lt;301,'Used data'!S300&lt;301)),1-(0.4*('Used data'!R300+'Used data'!T300)/('Used data'!G300*1000)),IF(AND('Used data'!AC300="Yes",OR('Used data'!Q300&lt;601,'Used data'!S300&lt;601)),1-(0.2*('Used data'!R300+'Used data'!T300)/('Used data'!G300*1000)),1)))</f>
        <v>1</v>
      </c>
      <c r="AF300" s="11">
        <f>IF('Used data'!AD300="110 kph",0.79,1)</f>
        <v>1</v>
      </c>
      <c r="AG300" s="11">
        <f>IF('Used data'!AD300="110 kph",0.94,1)</f>
        <v>1</v>
      </c>
      <c r="AH300" s="11">
        <f>IF('Used data'!AD300="110 kph",0.66,1)</f>
        <v>1</v>
      </c>
      <c r="AI300" s="11">
        <f>IF('Used data'!AD300="110 kph",0.82,1)</f>
        <v>1</v>
      </c>
      <c r="AJ300" s="11">
        <f>IF(AND('Used data'!AE300="Yes",I300="Entrance merge"),0.65*'Used data'!AF300+1-'Used data'!AF300,1)</f>
        <v>1</v>
      </c>
      <c r="AK300" s="12" t="str">
        <f t="shared" si="28"/>
        <v/>
      </c>
      <c r="AL300" s="12" t="str">
        <f t="shared" si="29"/>
        <v/>
      </c>
      <c r="AM300" s="12" t="str">
        <f t="shared" si="30"/>
        <v/>
      </c>
      <c r="AN300" s="12" t="str">
        <f t="shared" si="31"/>
        <v/>
      </c>
      <c r="AO300" s="12" t="str">
        <f t="shared" si="32"/>
        <v/>
      </c>
      <c r="AP300" s="12" t="str">
        <f t="shared" si="33"/>
        <v/>
      </c>
      <c r="AQ300" s="4" t="str">
        <f t="shared" si="34"/>
        <v/>
      </c>
    </row>
    <row r="301" spans="1:43" x14ac:dyDescent="0.3">
      <c r="A301" s="4" t="str">
        <f>IF('Input data'!A316="","",'Input data'!A316)</f>
        <v/>
      </c>
      <c r="B301" s="4" t="str">
        <f>IF('Input data'!B316="","",'Input data'!B316)</f>
        <v/>
      </c>
      <c r="C301" s="4" t="str">
        <f>IF('Input data'!C316="","",'Input data'!C316)</f>
        <v/>
      </c>
      <c r="D301" s="4" t="str">
        <f>IF('Input data'!D316="","",'Input data'!D316)</f>
        <v/>
      </c>
      <c r="E301" s="4" t="str">
        <f>IF('Input data'!E316="","",'Input data'!E316)</f>
        <v/>
      </c>
      <c r="F301" s="4" t="str">
        <f>IF('Input data'!F316="","",'Input data'!F316)</f>
        <v/>
      </c>
      <c r="G301" s="4">
        <f>IF('Input data'!G316="","",'Input data'!G316)</f>
        <v>0</v>
      </c>
      <c r="H301" s="4" t="str">
        <f>IF('Input data'!H316&gt;0.5,'Input data'!H316,"")</f>
        <v/>
      </c>
      <c r="I301" s="4" t="str">
        <f>IF('Input data'!I316="","",'Input data'!I316)</f>
        <v/>
      </c>
      <c r="J301" s="11">
        <f>IF('Used data'!J301="Irrelevant",1,IF('Used data'!J301&gt;3,1.2,1))</f>
        <v>1</v>
      </c>
      <c r="K301" s="11">
        <f>IF('Used data'!K301="Irrelevant",1,IF(AND(OR(I301="Motorway link",I301="Exit diverge",I301="Entrance merge"),'Used data'!K301&lt;3.5),1+(3.5-'Used data'!K301)*0.12,IF(AND(OR(I301="Exit ramp",I301="Entrance ramp"),'Used data'!K301&lt;3.5),1+(3.5-'Used data'!K301)*0.16,1)))</f>
        <v>1</v>
      </c>
      <c r="L301" s="11">
        <f>IF('Used data'!L301="Irrelevant",1,IF(AND('Used data'!L301="Yes",'Used data'!J301=2),0.6*'Used data'!M301+(1-'Used data'!M301),IF(AND('Used data'!L301="Yes",'Used data'!J301=3),0.7*'Used data'!M301+(1-'Used data'!M301),IF(AND('Used data'!L301="Yes",'Used data'!J301=4),0.76*'Used data'!M301+(1-'Used data'!M301),IF(AND('Used data'!L301="Yes",'Used data'!J301&gt;4.99999999),0.8*'Used data'!M301+(1-'Used data'!M301),1)))))</f>
        <v>1</v>
      </c>
      <c r="M301" s="11">
        <f>IF('Used data'!L301="Irrelevant",1,IF(AND('Used data'!L301="Yes",'Used data'!J301=2),0.8*'Used data'!M301+(1-'Used data'!M301),IF(AND('Used data'!L301="Yes",'Used data'!J301=3),0.85*'Used data'!M301+(1-'Used data'!M301),IF(AND('Used data'!L301="Yes",'Used data'!J301=4),0.88*'Used data'!M301+(1-'Used data'!M301),IF(AND('Used data'!L301="Yes",'Used data'!J301&gt;4.99999999),0.9*'Used data'!M301+(1-'Used data'!M301),1)))))</f>
        <v>1</v>
      </c>
      <c r="N301" s="11">
        <f>IF('Used data'!N301="Irrelevant",1,IF(AND(OR(I301="Motorway link",I301="Exit diverge",I301="Entrance merge"),'Used data'!N301&lt;3),1+(3-'Used data'!N301)*0.09333333,1))</f>
        <v>1</v>
      </c>
      <c r="O301" s="11">
        <f>IF('Used data'!N301="Irrelevant",1,IF(AND(OR(I301="Motorway link",I301="Exit diverge",I301="Entrance merge"),'Used data'!N301&lt;3),1+(3-'Used data'!N301)*0.19666667,1))</f>
        <v>1</v>
      </c>
      <c r="P301" s="11">
        <f>IF('Used data'!O301="Irrelevant",1,IF(AND(OR(I301="Motorway link",I301="Exit diverge",I301="Entrance merge"),'Used data'!O301&lt;3.00000001),1+(0.5-'Used data'!O301)*0.04,IF(AND(OR(I301="Exit ramp",I301="Entrance ramp"),'Used data'!O301&lt;3.00000001),1+(0.5-'Used data'!O301)*0.08,IF(OR(I301="Motorway link",I301="Exit diverge",I301="Entrance merge"),0.9,0.8))))</f>
        <v>1</v>
      </c>
      <c r="Q301" s="11">
        <f>IF('Used data'!P301="Irrelevant",1,IF(AND(OR(I301="Motorway link",I301="Exit diverge",I301="Entrance merge"),'Used data'!P301&lt;11.00000001),1+(5-'Used data'!P301)*0.01,0.94))</f>
        <v>1</v>
      </c>
      <c r="R301" s="11">
        <f>IF(OR('Used data'!Q301="Irrelevant",'Used data'!R301="Irrelevant",'Used data'!Q301="Straight"),1,IF(AND(OR(I301="Motorway link",I301="Exit diverge",I301="Entrance merge"),'Used data'!Q301&lt;4000),(EXP(0.1096*1746.5/'Used data'!Q301)/EXP(0.1096*1746.5/4000))*('Used data'!R301/1000)/G301+(G301-'Used data'!R301/1000)/G301,1))</f>
        <v>1</v>
      </c>
      <c r="S301" s="11">
        <f>IF(OR('Used data'!S301="Irrelevant",'Used data'!T301="Irrelevant",'Used data'!S301="Straight"),1,IF(AND(OR(I301="Motorway link",I301="Exit diverge",I301="Entrance merge"),'Used data'!S301&lt;4000),(EXP(0.1096*1746.5/'Used data'!S301)/EXP(0.1096*1746.5/4000))*('Used data'!T301/1000)/G301+(G301-'Used data'!T301/1000)/G301,1))</f>
        <v>1</v>
      </c>
      <c r="T301" s="11">
        <f>IF('Used data'!U301="Irrelevant",1,IF(AND(OR(I301="Motorway link",I301="Exit diverge",I301="Entrance merge",I301="Exit ramp",I301="Entrance ramp"),'Used data'!U301="Yes"),0.95,1))</f>
        <v>1</v>
      </c>
      <c r="U301" s="11">
        <f>IF('Used data'!U301="Irrelevant",1,IF(AND(OR(I301="Motorway link",I301="Exit diverge",I301="Entrance merge",I301="Exit ramp",I301="Entrance ramp"),'Used data'!U301="Yes"),0.96,1))</f>
        <v>1</v>
      </c>
      <c r="V301" s="11">
        <f>IF('Used data'!U301="Irrelevant",1,IF(AND(OR(I301="Motorway link",I301="Exit diverge",I301="Entrance merge",I301="Exit ramp",I301="Entrance ramp"),'Used data'!U301="Yes"),0.79,1))</f>
        <v>1</v>
      </c>
      <c r="W301" s="11">
        <f>IF('Used data'!U301="Irrelevant",1,IF(AND(OR(I301="Motorway link",I301="Exit diverge",I301="Entrance merge",I301="Exit ramp",I301="Entrance ramp"),'Used data'!U301="Yes"),0.94,1))</f>
        <v>1</v>
      </c>
      <c r="X301" s="11">
        <f>IF('Used data'!U301="Irrelevant",1,IF(AND(OR(I301="Motorway link",I301="Exit diverge",I301="Entrance merge",I301="Exit ramp",I301="Entrance ramp"),'Used data'!U301="Yes"),0.97,1))</f>
        <v>1</v>
      </c>
      <c r="Y301" s="11">
        <f>IF(AND(I301="Exit ramp",'Used data'!V301="2-curved diamond ramp"),1.32,IF(AND(I301="Exit ramp",'Used data'!V301="S-shaped ramp"),2.05,IF(AND(I301="Exit ramp",'Used data'!V301="U-shaped ramp"),4.11,IF(AND(I301="Exit ramp",'Used data'!V301="Flyover hook ramp"),5.15,IF(AND(I301="Exit ramp",'Used data'!V301="Directional ramp"),1.07,IF(AND(I301="Entrance ramp",'Used data'!V301="2-curved diamond ramp"),0.93,IF(AND(I301="Entrance ramp",'Used data'!V301="S-shaped ramp"),2.48,IF(AND(I301="Entrance ramp",'Used data'!V301="U-shaped ramp"),4.15,IF(AND(I301="Entrance ramp",'Used data'!V301="Flyover hook ramp"),5.26,IF(AND(I301="Entrance ramp",'Used data'!V301="Directional ramp"),1.42,1))))))))))</f>
        <v>1</v>
      </c>
      <c r="Z301" s="11">
        <f>IF(OR('Used data'!W301="Straight",'Used data'!W301="Irrelevant",'Used data'!X301="Irrelevant",'Used data'!Y301="Irrelevant"),1,1+1.545*1000/32.2*((('Used data'!Y301*3268/3600)/('Used data'!W301/0.306))^2)*('Used data'!X301/1000)/G301)</f>
        <v>1</v>
      </c>
      <c r="AA301" s="11">
        <f>IF(OR('Used data'!W301="Straight",'Used data'!W301="Irrelevant",'Used data'!X301="Irrelevant",'Used data'!Y301="Irrelevant"),1,1+1.961*1000/32.2*((('Used data'!Y301*3268/3600)/('Used data'!W301/0.306))^2)*('Used data'!X301/1000)/G301)</f>
        <v>1</v>
      </c>
      <c r="AB301" s="11">
        <f>IF(OR('Used data'!Z301="Straight",'Used data'!Z301="Irrelevant",'Used data'!AA301="Irrelevant",'Used data'!AB301="Irrelevant"),1,1+1.545*1000/32.2*((('Used data'!AB301*3268/3600)/('Used data'!Z301/0.306))^2)*('Used data'!AA301/1000)/G301)</f>
        <v>1</v>
      </c>
      <c r="AC301" s="11">
        <f>IF(OR('Used data'!Z301="Straight",'Used data'!Z301="Irrelevant",'Used data'!AA301="Irrelevant",'Used data'!AB301="Irrelevant"),1,1+1.961*1000/32.2*((('Used data'!AB301*3268/3600)/('Used data'!Z301/0.306))^2)*('Used data'!AA301/1000)/G301)</f>
        <v>1</v>
      </c>
      <c r="AD301" s="11">
        <f>IF(OR('Used data'!AC301="Irrelevant",'Used data'!AC301="No"),1,IF(AND('Used data'!AC301="Yes",OR('Used data'!Q301&lt;301,'Used data'!S301&lt;301)),1-(0.5*('Used data'!R301+'Used data'!T301)/('Used data'!G301*1000)),IF(AND('Used data'!AC301="Yes",OR('Used data'!Q301&lt;601,'Used data'!S301&lt;601)),1-(0.25*('Used data'!R301+'Used data'!T301)/('Used data'!G301*1000)),1)))</f>
        <v>1</v>
      </c>
      <c r="AE301" s="11">
        <f>IF(OR('Used data'!AC301="Irrelevant",'Used data'!AC301="No"),1,IF(AND('Used data'!AC301="Yes",OR('Used data'!Q301&lt;301,'Used data'!S301&lt;301)),1-(0.4*('Used data'!R301+'Used data'!T301)/('Used data'!G301*1000)),IF(AND('Used data'!AC301="Yes",OR('Used data'!Q301&lt;601,'Used data'!S301&lt;601)),1-(0.2*('Used data'!R301+'Used data'!T301)/('Used data'!G301*1000)),1)))</f>
        <v>1</v>
      </c>
      <c r="AF301" s="11">
        <f>IF('Used data'!AD301="110 kph",0.79,1)</f>
        <v>1</v>
      </c>
      <c r="AG301" s="11">
        <f>IF('Used data'!AD301="110 kph",0.94,1)</f>
        <v>1</v>
      </c>
      <c r="AH301" s="11">
        <f>IF('Used data'!AD301="110 kph",0.66,1)</f>
        <v>1</v>
      </c>
      <c r="AI301" s="11">
        <f>IF('Used data'!AD301="110 kph",0.82,1)</f>
        <v>1</v>
      </c>
      <c r="AJ301" s="11">
        <f>IF(AND('Used data'!AE301="Yes",I301="Entrance merge"),0.65*'Used data'!AF301+1-'Used data'!AF301,1)</f>
        <v>1</v>
      </c>
      <c r="AK301" s="12" t="str">
        <f t="shared" si="28"/>
        <v/>
      </c>
      <c r="AL301" s="12" t="str">
        <f t="shared" si="29"/>
        <v/>
      </c>
      <c r="AM301" s="12" t="str">
        <f t="shared" si="30"/>
        <v/>
      </c>
      <c r="AN301" s="12" t="str">
        <f t="shared" si="31"/>
        <v/>
      </c>
      <c r="AO301" s="12" t="str">
        <f t="shared" si="32"/>
        <v/>
      </c>
      <c r="AP301" s="12" t="str">
        <f t="shared" si="33"/>
        <v/>
      </c>
      <c r="AQ301" s="4" t="str">
        <f t="shared" si="34"/>
        <v/>
      </c>
    </row>
    <row r="302" spans="1:43" x14ac:dyDescent="0.3">
      <c r="A302" s="4" t="str">
        <f>IF('Input data'!A317="","",'Input data'!A317)</f>
        <v/>
      </c>
      <c r="B302" s="4" t="str">
        <f>IF('Input data'!B317="","",'Input data'!B317)</f>
        <v/>
      </c>
      <c r="C302" s="4" t="str">
        <f>IF('Input data'!C317="","",'Input data'!C317)</f>
        <v/>
      </c>
      <c r="D302" s="4" t="str">
        <f>IF('Input data'!D317="","",'Input data'!D317)</f>
        <v/>
      </c>
      <c r="E302" s="4" t="str">
        <f>IF('Input data'!E317="","",'Input data'!E317)</f>
        <v/>
      </c>
      <c r="F302" s="4" t="str">
        <f>IF('Input data'!F317="","",'Input data'!F317)</f>
        <v/>
      </c>
      <c r="G302" s="4">
        <f>IF('Input data'!G317="","",'Input data'!G317)</f>
        <v>0</v>
      </c>
      <c r="H302" s="4" t="str">
        <f>IF('Input data'!H317&gt;0.5,'Input data'!H317,"")</f>
        <v/>
      </c>
      <c r="I302" s="4" t="str">
        <f>IF('Input data'!I317="","",'Input data'!I317)</f>
        <v/>
      </c>
      <c r="J302" s="11">
        <f>IF('Used data'!J302="Irrelevant",1,IF('Used data'!J302&gt;3,1.2,1))</f>
        <v>1</v>
      </c>
      <c r="K302" s="11">
        <f>IF('Used data'!K302="Irrelevant",1,IF(AND(OR(I302="Motorway link",I302="Exit diverge",I302="Entrance merge"),'Used data'!K302&lt;3.5),1+(3.5-'Used data'!K302)*0.12,IF(AND(OR(I302="Exit ramp",I302="Entrance ramp"),'Used data'!K302&lt;3.5),1+(3.5-'Used data'!K302)*0.16,1)))</f>
        <v>1</v>
      </c>
      <c r="L302" s="11">
        <f>IF('Used data'!L302="Irrelevant",1,IF(AND('Used data'!L302="Yes",'Used data'!J302=2),0.6*'Used data'!M302+(1-'Used data'!M302),IF(AND('Used data'!L302="Yes",'Used data'!J302=3),0.7*'Used data'!M302+(1-'Used data'!M302),IF(AND('Used data'!L302="Yes",'Used data'!J302=4),0.76*'Used data'!M302+(1-'Used data'!M302),IF(AND('Used data'!L302="Yes",'Used data'!J302&gt;4.99999999),0.8*'Used data'!M302+(1-'Used data'!M302),1)))))</f>
        <v>1</v>
      </c>
      <c r="M302" s="11">
        <f>IF('Used data'!L302="Irrelevant",1,IF(AND('Used data'!L302="Yes",'Used data'!J302=2),0.8*'Used data'!M302+(1-'Used data'!M302),IF(AND('Used data'!L302="Yes",'Used data'!J302=3),0.85*'Used data'!M302+(1-'Used data'!M302),IF(AND('Used data'!L302="Yes",'Used data'!J302=4),0.88*'Used data'!M302+(1-'Used data'!M302),IF(AND('Used data'!L302="Yes",'Used data'!J302&gt;4.99999999),0.9*'Used data'!M302+(1-'Used data'!M302),1)))))</f>
        <v>1</v>
      </c>
      <c r="N302" s="11">
        <f>IF('Used data'!N302="Irrelevant",1,IF(AND(OR(I302="Motorway link",I302="Exit diverge",I302="Entrance merge"),'Used data'!N302&lt;3),1+(3-'Used data'!N302)*0.09333333,1))</f>
        <v>1</v>
      </c>
      <c r="O302" s="11">
        <f>IF('Used data'!N302="Irrelevant",1,IF(AND(OR(I302="Motorway link",I302="Exit diverge",I302="Entrance merge"),'Used data'!N302&lt;3),1+(3-'Used data'!N302)*0.19666667,1))</f>
        <v>1</v>
      </c>
      <c r="P302" s="11">
        <f>IF('Used data'!O302="Irrelevant",1,IF(AND(OR(I302="Motorway link",I302="Exit diverge",I302="Entrance merge"),'Used data'!O302&lt;3.00000001),1+(0.5-'Used data'!O302)*0.04,IF(AND(OR(I302="Exit ramp",I302="Entrance ramp"),'Used data'!O302&lt;3.00000001),1+(0.5-'Used data'!O302)*0.08,IF(OR(I302="Motorway link",I302="Exit diverge",I302="Entrance merge"),0.9,0.8))))</f>
        <v>1</v>
      </c>
      <c r="Q302" s="11">
        <f>IF('Used data'!P302="Irrelevant",1,IF(AND(OR(I302="Motorway link",I302="Exit diverge",I302="Entrance merge"),'Used data'!P302&lt;11.00000001),1+(5-'Used data'!P302)*0.01,0.94))</f>
        <v>1</v>
      </c>
      <c r="R302" s="11">
        <f>IF(OR('Used data'!Q302="Irrelevant",'Used data'!R302="Irrelevant",'Used data'!Q302="Straight"),1,IF(AND(OR(I302="Motorway link",I302="Exit diverge",I302="Entrance merge"),'Used data'!Q302&lt;4000),(EXP(0.1096*1746.5/'Used data'!Q302)/EXP(0.1096*1746.5/4000))*('Used data'!R302/1000)/G302+(G302-'Used data'!R302/1000)/G302,1))</f>
        <v>1</v>
      </c>
      <c r="S302" s="11">
        <f>IF(OR('Used data'!S302="Irrelevant",'Used data'!T302="Irrelevant",'Used data'!S302="Straight"),1,IF(AND(OR(I302="Motorway link",I302="Exit diverge",I302="Entrance merge"),'Used data'!S302&lt;4000),(EXP(0.1096*1746.5/'Used data'!S302)/EXP(0.1096*1746.5/4000))*('Used data'!T302/1000)/G302+(G302-'Used data'!T302/1000)/G302,1))</f>
        <v>1</v>
      </c>
      <c r="T302" s="11">
        <f>IF('Used data'!U302="Irrelevant",1,IF(AND(OR(I302="Motorway link",I302="Exit diverge",I302="Entrance merge",I302="Exit ramp",I302="Entrance ramp"),'Used data'!U302="Yes"),0.95,1))</f>
        <v>1</v>
      </c>
      <c r="U302" s="11">
        <f>IF('Used data'!U302="Irrelevant",1,IF(AND(OR(I302="Motorway link",I302="Exit diverge",I302="Entrance merge",I302="Exit ramp",I302="Entrance ramp"),'Used data'!U302="Yes"),0.96,1))</f>
        <v>1</v>
      </c>
      <c r="V302" s="11">
        <f>IF('Used data'!U302="Irrelevant",1,IF(AND(OR(I302="Motorway link",I302="Exit diverge",I302="Entrance merge",I302="Exit ramp",I302="Entrance ramp"),'Used data'!U302="Yes"),0.79,1))</f>
        <v>1</v>
      </c>
      <c r="W302" s="11">
        <f>IF('Used data'!U302="Irrelevant",1,IF(AND(OR(I302="Motorway link",I302="Exit diverge",I302="Entrance merge",I302="Exit ramp",I302="Entrance ramp"),'Used data'!U302="Yes"),0.94,1))</f>
        <v>1</v>
      </c>
      <c r="X302" s="11">
        <f>IF('Used data'!U302="Irrelevant",1,IF(AND(OR(I302="Motorway link",I302="Exit diverge",I302="Entrance merge",I302="Exit ramp",I302="Entrance ramp"),'Used data'!U302="Yes"),0.97,1))</f>
        <v>1</v>
      </c>
      <c r="Y302" s="11">
        <f>IF(AND(I302="Exit ramp",'Used data'!V302="2-curved diamond ramp"),1.32,IF(AND(I302="Exit ramp",'Used data'!V302="S-shaped ramp"),2.05,IF(AND(I302="Exit ramp",'Used data'!V302="U-shaped ramp"),4.11,IF(AND(I302="Exit ramp",'Used data'!V302="Flyover hook ramp"),5.15,IF(AND(I302="Exit ramp",'Used data'!V302="Directional ramp"),1.07,IF(AND(I302="Entrance ramp",'Used data'!V302="2-curved diamond ramp"),0.93,IF(AND(I302="Entrance ramp",'Used data'!V302="S-shaped ramp"),2.48,IF(AND(I302="Entrance ramp",'Used data'!V302="U-shaped ramp"),4.15,IF(AND(I302="Entrance ramp",'Used data'!V302="Flyover hook ramp"),5.26,IF(AND(I302="Entrance ramp",'Used data'!V302="Directional ramp"),1.42,1))))))))))</f>
        <v>1</v>
      </c>
      <c r="Z302" s="11">
        <f>IF(OR('Used data'!W302="Straight",'Used data'!W302="Irrelevant",'Used data'!X302="Irrelevant",'Used data'!Y302="Irrelevant"),1,1+1.545*1000/32.2*((('Used data'!Y302*3268/3600)/('Used data'!W302/0.306))^2)*('Used data'!X302/1000)/G302)</f>
        <v>1</v>
      </c>
      <c r="AA302" s="11">
        <f>IF(OR('Used data'!W302="Straight",'Used data'!W302="Irrelevant",'Used data'!X302="Irrelevant",'Used data'!Y302="Irrelevant"),1,1+1.961*1000/32.2*((('Used data'!Y302*3268/3600)/('Used data'!W302/0.306))^2)*('Used data'!X302/1000)/G302)</f>
        <v>1</v>
      </c>
      <c r="AB302" s="11">
        <f>IF(OR('Used data'!Z302="Straight",'Used data'!Z302="Irrelevant",'Used data'!AA302="Irrelevant",'Used data'!AB302="Irrelevant"),1,1+1.545*1000/32.2*((('Used data'!AB302*3268/3600)/('Used data'!Z302/0.306))^2)*('Used data'!AA302/1000)/G302)</f>
        <v>1</v>
      </c>
      <c r="AC302" s="11">
        <f>IF(OR('Used data'!Z302="Straight",'Used data'!Z302="Irrelevant",'Used data'!AA302="Irrelevant",'Used data'!AB302="Irrelevant"),1,1+1.961*1000/32.2*((('Used data'!AB302*3268/3600)/('Used data'!Z302/0.306))^2)*('Used data'!AA302/1000)/G302)</f>
        <v>1</v>
      </c>
      <c r="AD302" s="11">
        <f>IF(OR('Used data'!AC302="Irrelevant",'Used data'!AC302="No"),1,IF(AND('Used data'!AC302="Yes",OR('Used data'!Q302&lt;301,'Used data'!S302&lt;301)),1-(0.5*('Used data'!R302+'Used data'!T302)/('Used data'!G302*1000)),IF(AND('Used data'!AC302="Yes",OR('Used data'!Q302&lt;601,'Used data'!S302&lt;601)),1-(0.25*('Used data'!R302+'Used data'!T302)/('Used data'!G302*1000)),1)))</f>
        <v>1</v>
      </c>
      <c r="AE302" s="11">
        <f>IF(OR('Used data'!AC302="Irrelevant",'Used data'!AC302="No"),1,IF(AND('Used data'!AC302="Yes",OR('Used data'!Q302&lt;301,'Used data'!S302&lt;301)),1-(0.4*('Used data'!R302+'Used data'!T302)/('Used data'!G302*1000)),IF(AND('Used data'!AC302="Yes",OR('Used data'!Q302&lt;601,'Used data'!S302&lt;601)),1-(0.2*('Used data'!R302+'Used data'!T302)/('Used data'!G302*1000)),1)))</f>
        <v>1</v>
      </c>
      <c r="AF302" s="11">
        <f>IF('Used data'!AD302="110 kph",0.79,1)</f>
        <v>1</v>
      </c>
      <c r="AG302" s="11">
        <f>IF('Used data'!AD302="110 kph",0.94,1)</f>
        <v>1</v>
      </c>
      <c r="AH302" s="11">
        <f>IF('Used data'!AD302="110 kph",0.66,1)</f>
        <v>1</v>
      </c>
      <c r="AI302" s="11">
        <f>IF('Used data'!AD302="110 kph",0.82,1)</f>
        <v>1</v>
      </c>
      <c r="AJ302" s="11">
        <f>IF(AND('Used data'!AE302="Yes",I302="Entrance merge"),0.65*'Used data'!AF302+1-'Used data'!AF302,1)</f>
        <v>1</v>
      </c>
      <c r="AK302" s="12" t="str">
        <f t="shared" si="28"/>
        <v/>
      </c>
      <c r="AL302" s="12" t="str">
        <f t="shared" si="29"/>
        <v/>
      </c>
      <c r="AM302" s="12" t="str">
        <f t="shared" si="30"/>
        <v/>
      </c>
      <c r="AN302" s="12" t="str">
        <f t="shared" si="31"/>
        <v/>
      </c>
      <c r="AO302" s="12" t="str">
        <f t="shared" si="32"/>
        <v/>
      </c>
      <c r="AP302" s="12" t="str">
        <f t="shared" si="33"/>
        <v/>
      </c>
      <c r="AQ302" s="4" t="str">
        <f t="shared" si="34"/>
        <v/>
      </c>
    </row>
    <row r="303" spans="1:43" x14ac:dyDescent="0.3">
      <c r="A303" s="4" t="str">
        <f>IF('Input data'!A318="","",'Input data'!A318)</f>
        <v/>
      </c>
      <c r="B303" s="4" t="str">
        <f>IF('Input data'!B318="","",'Input data'!B318)</f>
        <v/>
      </c>
      <c r="C303" s="4" t="str">
        <f>IF('Input data'!C318="","",'Input data'!C318)</f>
        <v/>
      </c>
      <c r="D303" s="4" t="str">
        <f>IF('Input data'!D318="","",'Input data'!D318)</f>
        <v/>
      </c>
      <c r="E303" s="4" t="str">
        <f>IF('Input data'!E318="","",'Input data'!E318)</f>
        <v/>
      </c>
      <c r="F303" s="4" t="str">
        <f>IF('Input data'!F318="","",'Input data'!F318)</f>
        <v/>
      </c>
      <c r="G303" s="4">
        <f>IF('Input data'!G318="","",'Input data'!G318)</f>
        <v>0</v>
      </c>
      <c r="H303" s="4" t="str">
        <f>IF('Input data'!H318&gt;0.5,'Input data'!H318,"")</f>
        <v/>
      </c>
      <c r="I303" s="4" t="str">
        <f>IF('Input data'!I318="","",'Input data'!I318)</f>
        <v/>
      </c>
      <c r="J303" s="11">
        <f>IF('Used data'!J303="Irrelevant",1,IF('Used data'!J303&gt;3,1.2,1))</f>
        <v>1</v>
      </c>
      <c r="K303" s="11">
        <f>IF('Used data'!K303="Irrelevant",1,IF(AND(OR(I303="Motorway link",I303="Exit diverge",I303="Entrance merge"),'Used data'!K303&lt;3.5),1+(3.5-'Used data'!K303)*0.12,IF(AND(OR(I303="Exit ramp",I303="Entrance ramp"),'Used data'!K303&lt;3.5),1+(3.5-'Used data'!K303)*0.16,1)))</f>
        <v>1</v>
      </c>
      <c r="L303" s="11">
        <f>IF('Used data'!L303="Irrelevant",1,IF(AND('Used data'!L303="Yes",'Used data'!J303=2),0.6*'Used data'!M303+(1-'Used data'!M303),IF(AND('Used data'!L303="Yes",'Used data'!J303=3),0.7*'Used data'!M303+(1-'Used data'!M303),IF(AND('Used data'!L303="Yes",'Used data'!J303=4),0.76*'Used data'!M303+(1-'Used data'!M303),IF(AND('Used data'!L303="Yes",'Used data'!J303&gt;4.99999999),0.8*'Used data'!M303+(1-'Used data'!M303),1)))))</f>
        <v>1</v>
      </c>
      <c r="M303" s="11">
        <f>IF('Used data'!L303="Irrelevant",1,IF(AND('Used data'!L303="Yes",'Used data'!J303=2),0.8*'Used data'!M303+(1-'Used data'!M303),IF(AND('Used data'!L303="Yes",'Used data'!J303=3),0.85*'Used data'!M303+(1-'Used data'!M303),IF(AND('Used data'!L303="Yes",'Used data'!J303=4),0.88*'Used data'!M303+(1-'Used data'!M303),IF(AND('Used data'!L303="Yes",'Used data'!J303&gt;4.99999999),0.9*'Used data'!M303+(1-'Used data'!M303),1)))))</f>
        <v>1</v>
      </c>
      <c r="N303" s="11">
        <f>IF('Used data'!N303="Irrelevant",1,IF(AND(OR(I303="Motorway link",I303="Exit diverge",I303="Entrance merge"),'Used data'!N303&lt;3),1+(3-'Used data'!N303)*0.09333333,1))</f>
        <v>1</v>
      </c>
      <c r="O303" s="11">
        <f>IF('Used data'!N303="Irrelevant",1,IF(AND(OR(I303="Motorway link",I303="Exit diverge",I303="Entrance merge"),'Used data'!N303&lt;3),1+(3-'Used data'!N303)*0.19666667,1))</f>
        <v>1</v>
      </c>
      <c r="P303" s="11">
        <f>IF('Used data'!O303="Irrelevant",1,IF(AND(OR(I303="Motorway link",I303="Exit diverge",I303="Entrance merge"),'Used data'!O303&lt;3.00000001),1+(0.5-'Used data'!O303)*0.04,IF(AND(OR(I303="Exit ramp",I303="Entrance ramp"),'Used data'!O303&lt;3.00000001),1+(0.5-'Used data'!O303)*0.08,IF(OR(I303="Motorway link",I303="Exit diverge",I303="Entrance merge"),0.9,0.8))))</f>
        <v>1</v>
      </c>
      <c r="Q303" s="11">
        <f>IF('Used data'!P303="Irrelevant",1,IF(AND(OR(I303="Motorway link",I303="Exit diverge",I303="Entrance merge"),'Used data'!P303&lt;11.00000001),1+(5-'Used data'!P303)*0.01,0.94))</f>
        <v>1</v>
      </c>
      <c r="R303" s="11">
        <f>IF(OR('Used data'!Q303="Irrelevant",'Used data'!R303="Irrelevant",'Used data'!Q303="Straight"),1,IF(AND(OR(I303="Motorway link",I303="Exit diverge",I303="Entrance merge"),'Used data'!Q303&lt;4000),(EXP(0.1096*1746.5/'Used data'!Q303)/EXP(0.1096*1746.5/4000))*('Used data'!R303/1000)/G303+(G303-'Used data'!R303/1000)/G303,1))</f>
        <v>1</v>
      </c>
      <c r="S303" s="11">
        <f>IF(OR('Used data'!S303="Irrelevant",'Used data'!T303="Irrelevant",'Used data'!S303="Straight"),1,IF(AND(OR(I303="Motorway link",I303="Exit diverge",I303="Entrance merge"),'Used data'!S303&lt;4000),(EXP(0.1096*1746.5/'Used data'!S303)/EXP(0.1096*1746.5/4000))*('Used data'!T303/1000)/G303+(G303-'Used data'!T303/1000)/G303,1))</f>
        <v>1</v>
      </c>
      <c r="T303" s="11">
        <f>IF('Used data'!U303="Irrelevant",1,IF(AND(OR(I303="Motorway link",I303="Exit diverge",I303="Entrance merge",I303="Exit ramp",I303="Entrance ramp"),'Used data'!U303="Yes"),0.95,1))</f>
        <v>1</v>
      </c>
      <c r="U303" s="11">
        <f>IF('Used data'!U303="Irrelevant",1,IF(AND(OR(I303="Motorway link",I303="Exit diverge",I303="Entrance merge",I303="Exit ramp",I303="Entrance ramp"),'Used data'!U303="Yes"),0.96,1))</f>
        <v>1</v>
      </c>
      <c r="V303" s="11">
        <f>IF('Used data'!U303="Irrelevant",1,IF(AND(OR(I303="Motorway link",I303="Exit diverge",I303="Entrance merge",I303="Exit ramp",I303="Entrance ramp"),'Used data'!U303="Yes"),0.79,1))</f>
        <v>1</v>
      </c>
      <c r="W303" s="11">
        <f>IF('Used data'!U303="Irrelevant",1,IF(AND(OR(I303="Motorway link",I303="Exit diverge",I303="Entrance merge",I303="Exit ramp",I303="Entrance ramp"),'Used data'!U303="Yes"),0.94,1))</f>
        <v>1</v>
      </c>
      <c r="X303" s="11">
        <f>IF('Used data'!U303="Irrelevant",1,IF(AND(OR(I303="Motorway link",I303="Exit diverge",I303="Entrance merge",I303="Exit ramp",I303="Entrance ramp"),'Used data'!U303="Yes"),0.97,1))</f>
        <v>1</v>
      </c>
      <c r="Y303" s="11">
        <f>IF(AND(I303="Exit ramp",'Used data'!V303="2-curved diamond ramp"),1.32,IF(AND(I303="Exit ramp",'Used data'!V303="S-shaped ramp"),2.05,IF(AND(I303="Exit ramp",'Used data'!V303="U-shaped ramp"),4.11,IF(AND(I303="Exit ramp",'Used data'!V303="Flyover hook ramp"),5.15,IF(AND(I303="Exit ramp",'Used data'!V303="Directional ramp"),1.07,IF(AND(I303="Entrance ramp",'Used data'!V303="2-curved diamond ramp"),0.93,IF(AND(I303="Entrance ramp",'Used data'!V303="S-shaped ramp"),2.48,IF(AND(I303="Entrance ramp",'Used data'!V303="U-shaped ramp"),4.15,IF(AND(I303="Entrance ramp",'Used data'!V303="Flyover hook ramp"),5.26,IF(AND(I303="Entrance ramp",'Used data'!V303="Directional ramp"),1.42,1))))))))))</f>
        <v>1</v>
      </c>
      <c r="Z303" s="11">
        <f>IF(OR('Used data'!W303="Straight",'Used data'!W303="Irrelevant",'Used data'!X303="Irrelevant",'Used data'!Y303="Irrelevant"),1,1+1.545*1000/32.2*((('Used data'!Y303*3268/3600)/('Used data'!W303/0.306))^2)*('Used data'!X303/1000)/G303)</f>
        <v>1</v>
      </c>
      <c r="AA303" s="11">
        <f>IF(OR('Used data'!W303="Straight",'Used data'!W303="Irrelevant",'Used data'!X303="Irrelevant",'Used data'!Y303="Irrelevant"),1,1+1.961*1000/32.2*((('Used data'!Y303*3268/3600)/('Used data'!W303/0.306))^2)*('Used data'!X303/1000)/G303)</f>
        <v>1</v>
      </c>
      <c r="AB303" s="11">
        <f>IF(OR('Used data'!Z303="Straight",'Used data'!Z303="Irrelevant",'Used data'!AA303="Irrelevant",'Used data'!AB303="Irrelevant"),1,1+1.545*1000/32.2*((('Used data'!AB303*3268/3600)/('Used data'!Z303/0.306))^2)*('Used data'!AA303/1000)/G303)</f>
        <v>1</v>
      </c>
      <c r="AC303" s="11">
        <f>IF(OR('Used data'!Z303="Straight",'Used data'!Z303="Irrelevant",'Used data'!AA303="Irrelevant",'Used data'!AB303="Irrelevant"),1,1+1.961*1000/32.2*((('Used data'!AB303*3268/3600)/('Used data'!Z303/0.306))^2)*('Used data'!AA303/1000)/G303)</f>
        <v>1</v>
      </c>
      <c r="AD303" s="11">
        <f>IF(OR('Used data'!AC303="Irrelevant",'Used data'!AC303="No"),1,IF(AND('Used data'!AC303="Yes",OR('Used data'!Q303&lt;301,'Used data'!S303&lt;301)),1-(0.5*('Used data'!R303+'Used data'!T303)/('Used data'!G303*1000)),IF(AND('Used data'!AC303="Yes",OR('Used data'!Q303&lt;601,'Used data'!S303&lt;601)),1-(0.25*('Used data'!R303+'Used data'!T303)/('Used data'!G303*1000)),1)))</f>
        <v>1</v>
      </c>
      <c r="AE303" s="11">
        <f>IF(OR('Used data'!AC303="Irrelevant",'Used data'!AC303="No"),1,IF(AND('Used data'!AC303="Yes",OR('Used data'!Q303&lt;301,'Used data'!S303&lt;301)),1-(0.4*('Used data'!R303+'Used data'!T303)/('Used data'!G303*1000)),IF(AND('Used data'!AC303="Yes",OR('Used data'!Q303&lt;601,'Used data'!S303&lt;601)),1-(0.2*('Used data'!R303+'Used data'!T303)/('Used data'!G303*1000)),1)))</f>
        <v>1</v>
      </c>
      <c r="AF303" s="11">
        <f>IF('Used data'!AD303="110 kph",0.79,1)</f>
        <v>1</v>
      </c>
      <c r="AG303" s="11">
        <f>IF('Used data'!AD303="110 kph",0.94,1)</f>
        <v>1</v>
      </c>
      <c r="AH303" s="11">
        <f>IF('Used data'!AD303="110 kph",0.66,1)</f>
        <v>1</v>
      </c>
      <c r="AI303" s="11">
        <f>IF('Used data'!AD303="110 kph",0.82,1)</f>
        <v>1</v>
      </c>
      <c r="AJ303" s="11">
        <f>IF(AND('Used data'!AE303="Yes",I303="Entrance merge"),0.65*'Used data'!AF303+1-'Used data'!AF303,1)</f>
        <v>1</v>
      </c>
      <c r="AK303" s="12" t="str">
        <f t="shared" si="28"/>
        <v/>
      </c>
      <c r="AL303" s="12" t="str">
        <f t="shared" si="29"/>
        <v/>
      </c>
      <c r="AM303" s="12" t="str">
        <f t="shared" si="30"/>
        <v/>
      </c>
      <c r="AN303" s="12" t="str">
        <f t="shared" si="31"/>
        <v/>
      </c>
      <c r="AO303" s="12" t="str">
        <f t="shared" si="32"/>
        <v/>
      </c>
      <c r="AP303" s="12" t="str">
        <f t="shared" si="33"/>
        <v/>
      </c>
      <c r="AQ303" s="4" t="str">
        <f t="shared" si="34"/>
        <v/>
      </c>
    </row>
    <row r="304" spans="1:43" x14ac:dyDescent="0.3">
      <c r="A304" s="4" t="str">
        <f>IF('Input data'!A319="","",'Input data'!A319)</f>
        <v/>
      </c>
      <c r="B304" s="4" t="str">
        <f>IF('Input data'!B319="","",'Input data'!B319)</f>
        <v/>
      </c>
      <c r="C304" s="4" t="str">
        <f>IF('Input data'!C319="","",'Input data'!C319)</f>
        <v/>
      </c>
      <c r="D304" s="4" t="str">
        <f>IF('Input data'!D319="","",'Input data'!D319)</f>
        <v/>
      </c>
      <c r="E304" s="4" t="str">
        <f>IF('Input data'!E319="","",'Input data'!E319)</f>
        <v/>
      </c>
      <c r="F304" s="4" t="str">
        <f>IF('Input data'!F319="","",'Input data'!F319)</f>
        <v/>
      </c>
      <c r="G304" s="4">
        <f>IF('Input data'!G319="","",'Input data'!G319)</f>
        <v>0</v>
      </c>
      <c r="H304" s="4" t="str">
        <f>IF('Input data'!H319&gt;0.5,'Input data'!H319,"")</f>
        <v/>
      </c>
      <c r="I304" s="4" t="str">
        <f>IF('Input data'!I319="","",'Input data'!I319)</f>
        <v/>
      </c>
      <c r="J304" s="11">
        <f>IF('Used data'!J304="Irrelevant",1,IF('Used data'!J304&gt;3,1.2,1))</f>
        <v>1</v>
      </c>
      <c r="K304" s="11">
        <f>IF('Used data'!K304="Irrelevant",1,IF(AND(OR(I304="Motorway link",I304="Exit diverge",I304="Entrance merge"),'Used data'!K304&lt;3.5),1+(3.5-'Used data'!K304)*0.12,IF(AND(OR(I304="Exit ramp",I304="Entrance ramp"),'Used data'!K304&lt;3.5),1+(3.5-'Used data'!K304)*0.16,1)))</f>
        <v>1</v>
      </c>
      <c r="L304" s="11">
        <f>IF('Used data'!L304="Irrelevant",1,IF(AND('Used data'!L304="Yes",'Used data'!J304=2),0.6*'Used data'!M304+(1-'Used data'!M304),IF(AND('Used data'!L304="Yes",'Used data'!J304=3),0.7*'Used data'!M304+(1-'Used data'!M304),IF(AND('Used data'!L304="Yes",'Used data'!J304=4),0.76*'Used data'!M304+(1-'Used data'!M304),IF(AND('Used data'!L304="Yes",'Used data'!J304&gt;4.99999999),0.8*'Used data'!M304+(1-'Used data'!M304),1)))))</f>
        <v>1</v>
      </c>
      <c r="M304" s="11">
        <f>IF('Used data'!L304="Irrelevant",1,IF(AND('Used data'!L304="Yes",'Used data'!J304=2),0.8*'Used data'!M304+(1-'Used data'!M304),IF(AND('Used data'!L304="Yes",'Used data'!J304=3),0.85*'Used data'!M304+(1-'Used data'!M304),IF(AND('Used data'!L304="Yes",'Used data'!J304=4),0.88*'Used data'!M304+(1-'Used data'!M304),IF(AND('Used data'!L304="Yes",'Used data'!J304&gt;4.99999999),0.9*'Used data'!M304+(1-'Used data'!M304),1)))))</f>
        <v>1</v>
      </c>
      <c r="N304" s="11">
        <f>IF('Used data'!N304="Irrelevant",1,IF(AND(OR(I304="Motorway link",I304="Exit diverge",I304="Entrance merge"),'Used data'!N304&lt;3),1+(3-'Used data'!N304)*0.09333333,1))</f>
        <v>1</v>
      </c>
      <c r="O304" s="11">
        <f>IF('Used data'!N304="Irrelevant",1,IF(AND(OR(I304="Motorway link",I304="Exit diverge",I304="Entrance merge"),'Used data'!N304&lt;3),1+(3-'Used data'!N304)*0.19666667,1))</f>
        <v>1</v>
      </c>
      <c r="P304" s="11">
        <f>IF('Used data'!O304="Irrelevant",1,IF(AND(OR(I304="Motorway link",I304="Exit diverge",I304="Entrance merge"),'Used data'!O304&lt;3.00000001),1+(0.5-'Used data'!O304)*0.04,IF(AND(OR(I304="Exit ramp",I304="Entrance ramp"),'Used data'!O304&lt;3.00000001),1+(0.5-'Used data'!O304)*0.08,IF(OR(I304="Motorway link",I304="Exit diverge",I304="Entrance merge"),0.9,0.8))))</f>
        <v>1</v>
      </c>
      <c r="Q304" s="11">
        <f>IF('Used data'!P304="Irrelevant",1,IF(AND(OR(I304="Motorway link",I304="Exit diverge",I304="Entrance merge"),'Used data'!P304&lt;11.00000001),1+(5-'Used data'!P304)*0.01,0.94))</f>
        <v>1</v>
      </c>
      <c r="R304" s="11">
        <f>IF(OR('Used data'!Q304="Irrelevant",'Used data'!R304="Irrelevant",'Used data'!Q304="Straight"),1,IF(AND(OR(I304="Motorway link",I304="Exit diverge",I304="Entrance merge"),'Used data'!Q304&lt;4000),(EXP(0.1096*1746.5/'Used data'!Q304)/EXP(0.1096*1746.5/4000))*('Used data'!R304/1000)/G304+(G304-'Used data'!R304/1000)/G304,1))</f>
        <v>1</v>
      </c>
      <c r="S304" s="11">
        <f>IF(OR('Used data'!S304="Irrelevant",'Used data'!T304="Irrelevant",'Used data'!S304="Straight"),1,IF(AND(OR(I304="Motorway link",I304="Exit diverge",I304="Entrance merge"),'Used data'!S304&lt;4000),(EXP(0.1096*1746.5/'Used data'!S304)/EXP(0.1096*1746.5/4000))*('Used data'!T304/1000)/G304+(G304-'Used data'!T304/1000)/G304,1))</f>
        <v>1</v>
      </c>
      <c r="T304" s="11">
        <f>IF('Used data'!U304="Irrelevant",1,IF(AND(OR(I304="Motorway link",I304="Exit diverge",I304="Entrance merge",I304="Exit ramp",I304="Entrance ramp"),'Used data'!U304="Yes"),0.95,1))</f>
        <v>1</v>
      </c>
      <c r="U304" s="11">
        <f>IF('Used data'!U304="Irrelevant",1,IF(AND(OR(I304="Motorway link",I304="Exit diverge",I304="Entrance merge",I304="Exit ramp",I304="Entrance ramp"),'Used data'!U304="Yes"),0.96,1))</f>
        <v>1</v>
      </c>
      <c r="V304" s="11">
        <f>IF('Used data'!U304="Irrelevant",1,IF(AND(OR(I304="Motorway link",I304="Exit diverge",I304="Entrance merge",I304="Exit ramp",I304="Entrance ramp"),'Used data'!U304="Yes"),0.79,1))</f>
        <v>1</v>
      </c>
      <c r="W304" s="11">
        <f>IF('Used data'!U304="Irrelevant",1,IF(AND(OR(I304="Motorway link",I304="Exit diverge",I304="Entrance merge",I304="Exit ramp",I304="Entrance ramp"),'Used data'!U304="Yes"),0.94,1))</f>
        <v>1</v>
      </c>
      <c r="X304" s="11">
        <f>IF('Used data'!U304="Irrelevant",1,IF(AND(OR(I304="Motorway link",I304="Exit diverge",I304="Entrance merge",I304="Exit ramp",I304="Entrance ramp"),'Used data'!U304="Yes"),0.97,1))</f>
        <v>1</v>
      </c>
      <c r="Y304" s="11">
        <f>IF(AND(I304="Exit ramp",'Used data'!V304="2-curved diamond ramp"),1.32,IF(AND(I304="Exit ramp",'Used data'!V304="S-shaped ramp"),2.05,IF(AND(I304="Exit ramp",'Used data'!V304="U-shaped ramp"),4.11,IF(AND(I304="Exit ramp",'Used data'!V304="Flyover hook ramp"),5.15,IF(AND(I304="Exit ramp",'Used data'!V304="Directional ramp"),1.07,IF(AND(I304="Entrance ramp",'Used data'!V304="2-curved diamond ramp"),0.93,IF(AND(I304="Entrance ramp",'Used data'!V304="S-shaped ramp"),2.48,IF(AND(I304="Entrance ramp",'Used data'!V304="U-shaped ramp"),4.15,IF(AND(I304="Entrance ramp",'Used data'!V304="Flyover hook ramp"),5.26,IF(AND(I304="Entrance ramp",'Used data'!V304="Directional ramp"),1.42,1))))))))))</f>
        <v>1</v>
      </c>
      <c r="Z304" s="11">
        <f>IF(OR('Used data'!W304="Straight",'Used data'!W304="Irrelevant",'Used data'!X304="Irrelevant",'Used data'!Y304="Irrelevant"),1,1+1.545*1000/32.2*((('Used data'!Y304*3268/3600)/('Used data'!W304/0.306))^2)*('Used data'!X304/1000)/G304)</f>
        <v>1</v>
      </c>
      <c r="AA304" s="11">
        <f>IF(OR('Used data'!W304="Straight",'Used data'!W304="Irrelevant",'Used data'!X304="Irrelevant",'Used data'!Y304="Irrelevant"),1,1+1.961*1000/32.2*((('Used data'!Y304*3268/3600)/('Used data'!W304/0.306))^2)*('Used data'!X304/1000)/G304)</f>
        <v>1</v>
      </c>
      <c r="AB304" s="11">
        <f>IF(OR('Used data'!Z304="Straight",'Used data'!Z304="Irrelevant",'Used data'!AA304="Irrelevant",'Used data'!AB304="Irrelevant"),1,1+1.545*1000/32.2*((('Used data'!AB304*3268/3600)/('Used data'!Z304/0.306))^2)*('Used data'!AA304/1000)/G304)</f>
        <v>1</v>
      </c>
      <c r="AC304" s="11">
        <f>IF(OR('Used data'!Z304="Straight",'Used data'!Z304="Irrelevant",'Used data'!AA304="Irrelevant",'Used data'!AB304="Irrelevant"),1,1+1.961*1000/32.2*((('Used data'!AB304*3268/3600)/('Used data'!Z304/0.306))^2)*('Used data'!AA304/1000)/G304)</f>
        <v>1</v>
      </c>
      <c r="AD304" s="11">
        <f>IF(OR('Used data'!AC304="Irrelevant",'Used data'!AC304="No"),1,IF(AND('Used data'!AC304="Yes",OR('Used data'!Q304&lt;301,'Used data'!S304&lt;301)),1-(0.5*('Used data'!R304+'Used data'!T304)/('Used data'!G304*1000)),IF(AND('Used data'!AC304="Yes",OR('Used data'!Q304&lt;601,'Used data'!S304&lt;601)),1-(0.25*('Used data'!R304+'Used data'!T304)/('Used data'!G304*1000)),1)))</f>
        <v>1</v>
      </c>
      <c r="AE304" s="11">
        <f>IF(OR('Used data'!AC304="Irrelevant",'Used data'!AC304="No"),1,IF(AND('Used data'!AC304="Yes",OR('Used data'!Q304&lt;301,'Used data'!S304&lt;301)),1-(0.4*('Used data'!R304+'Used data'!T304)/('Used data'!G304*1000)),IF(AND('Used data'!AC304="Yes",OR('Used data'!Q304&lt;601,'Used data'!S304&lt;601)),1-(0.2*('Used data'!R304+'Used data'!T304)/('Used data'!G304*1000)),1)))</f>
        <v>1</v>
      </c>
      <c r="AF304" s="11">
        <f>IF('Used data'!AD304="110 kph",0.79,1)</f>
        <v>1</v>
      </c>
      <c r="AG304" s="11">
        <f>IF('Used data'!AD304="110 kph",0.94,1)</f>
        <v>1</v>
      </c>
      <c r="AH304" s="11">
        <f>IF('Used data'!AD304="110 kph",0.66,1)</f>
        <v>1</v>
      </c>
      <c r="AI304" s="11">
        <f>IF('Used data'!AD304="110 kph",0.82,1)</f>
        <v>1</v>
      </c>
      <c r="AJ304" s="11">
        <f>IF(AND('Used data'!AE304="Yes",I304="Entrance merge"),0.65*'Used data'!AF304+1-'Used data'!AF304,1)</f>
        <v>1</v>
      </c>
      <c r="AK304" s="12" t="str">
        <f t="shared" si="28"/>
        <v/>
      </c>
      <c r="AL304" s="12" t="str">
        <f t="shared" si="29"/>
        <v/>
      </c>
      <c r="AM304" s="12" t="str">
        <f t="shared" si="30"/>
        <v/>
      </c>
      <c r="AN304" s="12" t="str">
        <f t="shared" si="31"/>
        <v/>
      </c>
      <c r="AO304" s="12" t="str">
        <f t="shared" si="32"/>
        <v/>
      </c>
      <c r="AP304" s="12" t="str">
        <f t="shared" si="33"/>
        <v/>
      </c>
      <c r="AQ304" s="4" t="str">
        <f t="shared" si="34"/>
        <v/>
      </c>
    </row>
    <row r="305" spans="1:43" x14ac:dyDescent="0.3">
      <c r="A305" s="4" t="str">
        <f>IF('Input data'!A320="","",'Input data'!A320)</f>
        <v/>
      </c>
      <c r="B305" s="4" t="str">
        <f>IF('Input data'!B320="","",'Input data'!B320)</f>
        <v/>
      </c>
      <c r="C305" s="4" t="str">
        <f>IF('Input data'!C320="","",'Input data'!C320)</f>
        <v/>
      </c>
      <c r="D305" s="4" t="str">
        <f>IF('Input data'!D320="","",'Input data'!D320)</f>
        <v/>
      </c>
      <c r="E305" s="4" t="str">
        <f>IF('Input data'!E320="","",'Input data'!E320)</f>
        <v/>
      </c>
      <c r="F305" s="4" t="str">
        <f>IF('Input data'!F320="","",'Input data'!F320)</f>
        <v/>
      </c>
      <c r="G305" s="4">
        <f>IF('Input data'!G320="","",'Input data'!G320)</f>
        <v>0</v>
      </c>
      <c r="H305" s="4" t="str">
        <f>IF('Input data'!H320&gt;0.5,'Input data'!H320,"")</f>
        <v/>
      </c>
      <c r="I305" s="4" t="str">
        <f>IF('Input data'!I320="","",'Input data'!I320)</f>
        <v/>
      </c>
      <c r="J305" s="11">
        <f>IF('Used data'!J305="Irrelevant",1,IF('Used data'!J305&gt;3,1.2,1))</f>
        <v>1</v>
      </c>
      <c r="K305" s="11">
        <f>IF('Used data'!K305="Irrelevant",1,IF(AND(OR(I305="Motorway link",I305="Exit diverge",I305="Entrance merge"),'Used data'!K305&lt;3.5),1+(3.5-'Used data'!K305)*0.12,IF(AND(OR(I305="Exit ramp",I305="Entrance ramp"),'Used data'!K305&lt;3.5),1+(3.5-'Used data'!K305)*0.16,1)))</f>
        <v>1</v>
      </c>
      <c r="L305" s="11">
        <f>IF('Used data'!L305="Irrelevant",1,IF(AND('Used data'!L305="Yes",'Used data'!J305=2),0.6*'Used data'!M305+(1-'Used data'!M305),IF(AND('Used data'!L305="Yes",'Used data'!J305=3),0.7*'Used data'!M305+(1-'Used data'!M305),IF(AND('Used data'!L305="Yes",'Used data'!J305=4),0.76*'Used data'!M305+(1-'Used data'!M305),IF(AND('Used data'!L305="Yes",'Used data'!J305&gt;4.99999999),0.8*'Used data'!M305+(1-'Used data'!M305),1)))))</f>
        <v>1</v>
      </c>
      <c r="M305" s="11">
        <f>IF('Used data'!L305="Irrelevant",1,IF(AND('Used data'!L305="Yes",'Used data'!J305=2),0.8*'Used data'!M305+(1-'Used data'!M305),IF(AND('Used data'!L305="Yes",'Used data'!J305=3),0.85*'Used data'!M305+(1-'Used data'!M305),IF(AND('Used data'!L305="Yes",'Used data'!J305=4),0.88*'Used data'!M305+(1-'Used data'!M305),IF(AND('Used data'!L305="Yes",'Used data'!J305&gt;4.99999999),0.9*'Used data'!M305+(1-'Used data'!M305),1)))))</f>
        <v>1</v>
      </c>
      <c r="N305" s="11">
        <f>IF('Used data'!N305="Irrelevant",1,IF(AND(OR(I305="Motorway link",I305="Exit diverge",I305="Entrance merge"),'Used data'!N305&lt;3),1+(3-'Used data'!N305)*0.09333333,1))</f>
        <v>1</v>
      </c>
      <c r="O305" s="11">
        <f>IF('Used data'!N305="Irrelevant",1,IF(AND(OR(I305="Motorway link",I305="Exit diverge",I305="Entrance merge"),'Used data'!N305&lt;3),1+(3-'Used data'!N305)*0.19666667,1))</f>
        <v>1</v>
      </c>
      <c r="P305" s="11">
        <f>IF('Used data'!O305="Irrelevant",1,IF(AND(OR(I305="Motorway link",I305="Exit diverge",I305="Entrance merge"),'Used data'!O305&lt;3.00000001),1+(0.5-'Used data'!O305)*0.04,IF(AND(OR(I305="Exit ramp",I305="Entrance ramp"),'Used data'!O305&lt;3.00000001),1+(0.5-'Used data'!O305)*0.08,IF(OR(I305="Motorway link",I305="Exit diverge",I305="Entrance merge"),0.9,0.8))))</f>
        <v>1</v>
      </c>
      <c r="Q305" s="11">
        <f>IF('Used data'!P305="Irrelevant",1,IF(AND(OR(I305="Motorway link",I305="Exit diverge",I305="Entrance merge"),'Used data'!P305&lt;11.00000001),1+(5-'Used data'!P305)*0.01,0.94))</f>
        <v>1</v>
      </c>
      <c r="R305" s="11">
        <f>IF(OR('Used data'!Q305="Irrelevant",'Used data'!R305="Irrelevant",'Used data'!Q305="Straight"),1,IF(AND(OR(I305="Motorway link",I305="Exit diverge",I305="Entrance merge"),'Used data'!Q305&lt;4000),(EXP(0.1096*1746.5/'Used data'!Q305)/EXP(0.1096*1746.5/4000))*('Used data'!R305/1000)/G305+(G305-'Used data'!R305/1000)/G305,1))</f>
        <v>1</v>
      </c>
      <c r="S305" s="11">
        <f>IF(OR('Used data'!S305="Irrelevant",'Used data'!T305="Irrelevant",'Used data'!S305="Straight"),1,IF(AND(OR(I305="Motorway link",I305="Exit diverge",I305="Entrance merge"),'Used data'!S305&lt;4000),(EXP(0.1096*1746.5/'Used data'!S305)/EXP(0.1096*1746.5/4000))*('Used data'!T305/1000)/G305+(G305-'Used data'!T305/1000)/G305,1))</f>
        <v>1</v>
      </c>
      <c r="T305" s="11">
        <f>IF('Used data'!U305="Irrelevant",1,IF(AND(OR(I305="Motorway link",I305="Exit diverge",I305="Entrance merge",I305="Exit ramp",I305="Entrance ramp"),'Used data'!U305="Yes"),0.95,1))</f>
        <v>1</v>
      </c>
      <c r="U305" s="11">
        <f>IF('Used data'!U305="Irrelevant",1,IF(AND(OR(I305="Motorway link",I305="Exit diverge",I305="Entrance merge",I305="Exit ramp",I305="Entrance ramp"),'Used data'!U305="Yes"),0.96,1))</f>
        <v>1</v>
      </c>
      <c r="V305" s="11">
        <f>IF('Used data'!U305="Irrelevant",1,IF(AND(OR(I305="Motorway link",I305="Exit diverge",I305="Entrance merge",I305="Exit ramp",I305="Entrance ramp"),'Used data'!U305="Yes"),0.79,1))</f>
        <v>1</v>
      </c>
      <c r="W305" s="11">
        <f>IF('Used data'!U305="Irrelevant",1,IF(AND(OR(I305="Motorway link",I305="Exit diverge",I305="Entrance merge",I305="Exit ramp",I305="Entrance ramp"),'Used data'!U305="Yes"),0.94,1))</f>
        <v>1</v>
      </c>
      <c r="X305" s="11">
        <f>IF('Used data'!U305="Irrelevant",1,IF(AND(OR(I305="Motorway link",I305="Exit diverge",I305="Entrance merge",I305="Exit ramp",I305="Entrance ramp"),'Used data'!U305="Yes"),0.97,1))</f>
        <v>1</v>
      </c>
      <c r="Y305" s="11">
        <f>IF(AND(I305="Exit ramp",'Used data'!V305="2-curved diamond ramp"),1.32,IF(AND(I305="Exit ramp",'Used data'!V305="S-shaped ramp"),2.05,IF(AND(I305="Exit ramp",'Used data'!V305="U-shaped ramp"),4.11,IF(AND(I305="Exit ramp",'Used data'!V305="Flyover hook ramp"),5.15,IF(AND(I305="Exit ramp",'Used data'!V305="Directional ramp"),1.07,IF(AND(I305="Entrance ramp",'Used data'!V305="2-curved diamond ramp"),0.93,IF(AND(I305="Entrance ramp",'Used data'!V305="S-shaped ramp"),2.48,IF(AND(I305="Entrance ramp",'Used data'!V305="U-shaped ramp"),4.15,IF(AND(I305="Entrance ramp",'Used data'!V305="Flyover hook ramp"),5.26,IF(AND(I305="Entrance ramp",'Used data'!V305="Directional ramp"),1.42,1))))))))))</f>
        <v>1</v>
      </c>
      <c r="Z305" s="11">
        <f>IF(OR('Used data'!W305="Straight",'Used data'!W305="Irrelevant",'Used data'!X305="Irrelevant",'Used data'!Y305="Irrelevant"),1,1+1.545*1000/32.2*((('Used data'!Y305*3268/3600)/('Used data'!W305/0.306))^2)*('Used data'!X305/1000)/G305)</f>
        <v>1</v>
      </c>
      <c r="AA305" s="11">
        <f>IF(OR('Used data'!W305="Straight",'Used data'!W305="Irrelevant",'Used data'!X305="Irrelevant",'Used data'!Y305="Irrelevant"),1,1+1.961*1000/32.2*((('Used data'!Y305*3268/3600)/('Used data'!W305/0.306))^2)*('Used data'!X305/1000)/G305)</f>
        <v>1</v>
      </c>
      <c r="AB305" s="11">
        <f>IF(OR('Used data'!Z305="Straight",'Used data'!Z305="Irrelevant",'Used data'!AA305="Irrelevant",'Used data'!AB305="Irrelevant"),1,1+1.545*1000/32.2*((('Used data'!AB305*3268/3600)/('Used data'!Z305/0.306))^2)*('Used data'!AA305/1000)/G305)</f>
        <v>1</v>
      </c>
      <c r="AC305" s="11">
        <f>IF(OR('Used data'!Z305="Straight",'Used data'!Z305="Irrelevant",'Used data'!AA305="Irrelevant",'Used data'!AB305="Irrelevant"),1,1+1.961*1000/32.2*((('Used data'!AB305*3268/3600)/('Used data'!Z305/0.306))^2)*('Used data'!AA305/1000)/G305)</f>
        <v>1</v>
      </c>
      <c r="AD305" s="11">
        <f>IF(OR('Used data'!AC305="Irrelevant",'Used data'!AC305="No"),1,IF(AND('Used data'!AC305="Yes",OR('Used data'!Q305&lt;301,'Used data'!S305&lt;301)),1-(0.5*('Used data'!R305+'Used data'!T305)/('Used data'!G305*1000)),IF(AND('Used data'!AC305="Yes",OR('Used data'!Q305&lt;601,'Used data'!S305&lt;601)),1-(0.25*('Used data'!R305+'Used data'!T305)/('Used data'!G305*1000)),1)))</f>
        <v>1</v>
      </c>
      <c r="AE305" s="11">
        <f>IF(OR('Used data'!AC305="Irrelevant",'Used data'!AC305="No"),1,IF(AND('Used data'!AC305="Yes",OR('Used data'!Q305&lt;301,'Used data'!S305&lt;301)),1-(0.4*('Used data'!R305+'Used data'!T305)/('Used data'!G305*1000)),IF(AND('Used data'!AC305="Yes",OR('Used data'!Q305&lt;601,'Used data'!S305&lt;601)),1-(0.2*('Used data'!R305+'Used data'!T305)/('Used data'!G305*1000)),1)))</f>
        <v>1</v>
      </c>
      <c r="AF305" s="11">
        <f>IF('Used data'!AD305="110 kph",0.79,1)</f>
        <v>1</v>
      </c>
      <c r="AG305" s="11">
        <f>IF('Used data'!AD305="110 kph",0.94,1)</f>
        <v>1</v>
      </c>
      <c r="AH305" s="11">
        <f>IF('Used data'!AD305="110 kph",0.66,1)</f>
        <v>1</v>
      </c>
      <c r="AI305" s="11">
        <f>IF('Used data'!AD305="110 kph",0.82,1)</f>
        <v>1</v>
      </c>
      <c r="AJ305" s="11">
        <f>IF(AND('Used data'!AE305="Yes",I305="Entrance merge"),0.65*'Used data'!AF305+1-'Used data'!AF305,1)</f>
        <v>1</v>
      </c>
      <c r="AK305" s="12" t="str">
        <f t="shared" si="28"/>
        <v/>
      </c>
      <c r="AL305" s="12" t="str">
        <f t="shared" si="29"/>
        <v/>
      </c>
      <c r="AM305" s="12" t="str">
        <f t="shared" si="30"/>
        <v/>
      </c>
      <c r="AN305" s="12" t="str">
        <f t="shared" si="31"/>
        <v/>
      </c>
      <c r="AO305" s="12" t="str">
        <f t="shared" si="32"/>
        <v/>
      </c>
      <c r="AP305" s="12" t="str">
        <f t="shared" si="33"/>
        <v/>
      </c>
      <c r="AQ305" s="4" t="str">
        <f t="shared" si="34"/>
        <v/>
      </c>
    </row>
    <row r="306" spans="1:43" x14ac:dyDescent="0.3">
      <c r="A306" s="4" t="str">
        <f>IF('Input data'!A321="","",'Input data'!A321)</f>
        <v/>
      </c>
      <c r="B306" s="4" t="str">
        <f>IF('Input data'!B321="","",'Input data'!B321)</f>
        <v/>
      </c>
      <c r="C306" s="4" t="str">
        <f>IF('Input data'!C321="","",'Input data'!C321)</f>
        <v/>
      </c>
      <c r="D306" s="4" t="str">
        <f>IF('Input data'!D321="","",'Input data'!D321)</f>
        <v/>
      </c>
      <c r="E306" s="4" t="str">
        <f>IF('Input data'!E321="","",'Input data'!E321)</f>
        <v/>
      </c>
      <c r="F306" s="4" t="str">
        <f>IF('Input data'!F321="","",'Input data'!F321)</f>
        <v/>
      </c>
      <c r="G306" s="4">
        <f>IF('Input data'!G321="","",'Input data'!G321)</f>
        <v>0</v>
      </c>
      <c r="H306" s="4" t="str">
        <f>IF('Input data'!H321&gt;0.5,'Input data'!H321,"")</f>
        <v/>
      </c>
      <c r="I306" s="4" t="str">
        <f>IF('Input data'!I321="","",'Input data'!I321)</f>
        <v/>
      </c>
      <c r="J306" s="11">
        <f>IF('Used data'!J306="Irrelevant",1,IF('Used data'!J306&gt;3,1.2,1))</f>
        <v>1</v>
      </c>
      <c r="K306" s="11">
        <f>IF('Used data'!K306="Irrelevant",1,IF(AND(OR(I306="Motorway link",I306="Exit diverge",I306="Entrance merge"),'Used data'!K306&lt;3.5),1+(3.5-'Used data'!K306)*0.12,IF(AND(OR(I306="Exit ramp",I306="Entrance ramp"),'Used data'!K306&lt;3.5),1+(3.5-'Used data'!K306)*0.16,1)))</f>
        <v>1</v>
      </c>
      <c r="L306" s="11">
        <f>IF('Used data'!L306="Irrelevant",1,IF(AND('Used data'!L306="Yes",'Used data'!J306=2),0.6*'Used data'!M306+(1-'Used data'!M306),IF(AND('Used data'!L306="Yes",'Used data'!J306=3),0.7*'Used data'!M306+(1-'Used data'!M306),IF(AND('Used data'!L306="Yes",'Used data'!J306=4),0.76*'Used data'!M306+(1-'Used data'!M306),IF(AND('Used data'!L306="Yes",'Used data'!J306&gt;4.99999999),0.8*'Used data'!M306+(1-'Used data'!M306),1)))))</f>
        <v>1</v>
      </c>
      <c r="M306" s="11">
        <f>IF('Used data'!L306="Irrelevant",1,IF(AND('Used data'!L306="Yes",'Used data'!J306=2),0.8*'Used data'!M306+(1-'Used data'!M306),IF(AND('Used data'!L306="Yes",'Used data'!J306=3),0.85*'Used data'!M306+(1-'Used data'!M306),IF(AND('Used data'!L306="Yes",'Used data'!J306=4),0.88*'Used data'!M306+(1-'Used data'!M306),IF(AND('Used data'!L306="Yes",'Used data'!J306&gt;4.99999999),0.9*'Used data'!M306+(1-'Used data'!M306),1)))))</f>
        <v>1</v>
      </c>
      <c r="N306" s="11">
        <f>IF('Used data'!N306="Irrelevant",1,IF(AND(OR(I306="Motorway link",I306="Exit diverge",I306="Entrance merge"),'Used data'!N306&lt;3),1+(3-'Used data'!N306)*0.09333333,1))</f>
        <v>1</v>
      </c>
      <c r="O306" s="11">
        <f>IF('Used data'!N306="Irrelevant",1,IF(AND(OR(I306="Motorway link",I306="Exit diverge",I306="Entrance merge"),'Used data'!N306&lt;3),1+(3-'Used data'!N306)*0.19666667,1))</f>
        <v>1</v>
      </c>
      <c r="P306" s="11">
        <f>IF('Used data'!O306="Irrelevant",1,IF(AND(OR(I306="Motorway link",I306="Exit diverge",I306="Entrance merge"),'Used data'!O306&lt;3.00000001),1+(0.5-'Used data'!O306)*0.04,IF(AND(OR(I306="Exit ramp",I306="Entrance ramp"),'Used data'!O306&lt;3.00000001),1+(0.5-'Used data'!O306)*0.08,IF(OR(I306="Motorway link",I306="Exit diverge",I306="Entrance merge"),0.9,0.8))))</f>
        <v>1</v>
      </c>
      <c r="Q306" s="11">
        <f>IF('Used data'!P306="Irrelevant",1,IF(AND(OR(I306="Motorway link",I306="Exit diverge",I306="Entrance merge"),'Used data'!P306&lt;11.00000001),1+(5-'Used data'!P306)*0.01,0.94))</f>
        <v>1</v>
      </c>
      <c r="R306" s="11">
        <f>IF(OR('Used data'!Q306="Irrelevant",'Used data'!R306="Irrelevant",'Used data'!Q306="Straight"),1,IF(AND(OR(I306="Motorway link",I306="Exit diverge",I306="Entrance merge"),'Used data'!Q306&lt;4000),(EXP(0.1096*1746.5/'Used data'!Q306)/EXP(0.1096*1746.5/4000))*('Used data'!R306/1000)/G306+(G306-'Used data'!R306/1000)/G306,1))</f>
        <v>1</v>
      </c>
      <c r="S306" s="11">
        <f>IF(OR('Used data'!S306="Irrelevant",'Used data'!T306="Irrelevant",'Used data'!S306="Straight"),1,IF(AND(OR(I306="Motorway link",I306="Exit diverge",I306="Entrance merge"),'Used data'!S306&lt;4000),(EXP(0.1096*1746.5/'Used data'!S306)/EXP(0.1096*1746.5/4000))*('Used data'!T306/1000)/G306+(G306-'Used data'!T306/1000)/G306,1))</f>
        <v>1</v>
      </c>
      <c r="T306" s="11">
        <f>IF('Used data'!U306="Irrelevant",1,IF(AND(OR(I306="Motorway link",I306="Exit diverge",I306="Entrance merge",I306="Exit ramp",I306="Entrance ramp"),'Used data'!U306="Yes"),0.95,1))</f>
        <v>1</v>
      </c>
      <c r="U306" s="11">
        <f>IF('Used data'!U306="Irrelevant",1,IF(AND(OR(I306="Motorway link",I306="Exit diverge",I306="Entrance merge",I306="Exit ramp",I306="Entrance ramp"),'Used data'!U306="Yes"),0.96,1))</f>
        <v>1</v>
      </c>
      <c r="V306" s="11">
        <f>IF('Used data'!U306="Irrelevant",1,IF(AND(OR(I306="Motorway link",I306="Exit diverge",I306="Entrance merge",I306="Exit ramp",I306="Entrance ramp"),'Used data'!U306="Yes"),0.79,1))</f>
        <v>1</v>
      </c>
      <c r="W306" s="11">
        <f>IF('Used data'!U306="Irrelevant",1,IF(AND(OR(I306="Motorway link",I306="Exit diverge",I306="Entrance merge",I306="Exit ramp",I306="Entrance ramp"),'Used data'!U306="Yes"),0.94,1))</f>
        <v>1</v>
      </c>
      <c r="X306" s="11">
        <f>IF('Used data'!U306="Irrelevant",1,IF(AND(OR(I306="Motorway link",I306="Exit diverge",I306="Entrance merge",I306="Exit ramp",I306="Entrance ramp"),'Used data'!U306="Yes"),0.97,1))</f>
        <v>1</v>
      </c>
      <c r="Y306" s="11">
        <f>IF(AND(I306="Exit ramp",'Used data'!V306="2-curved diamond ramp"),1.32,IF(AND(I306="Exit ramp",'Used data'!V306="S-shaped ramp"),2.05,IF(AND(I306="Exit ramp",'Used data'!V306="U-shaped ramp"),4.11,IF(AND(I306="Exit ramp",'Used data'!V306="Flyover hook ramp"),5.15,IF(AND(I306="Exit ramp",'Used data'!V306="Directional ramp"),1.07,IF(AND(I306="Entrance ramp",'Used data'!V306="2-curved diamond ramp"),0.93,IF(AND(I306="Entrance ramp",'Used data'!V306="S-shaped ramp"),2.48,IF(AND(I306="Entrance ramp",'Used data'!V306="U-shaped ramp"),4.15,IF(AND(I306="Entrance ramp",'Used data'!V306="Flyover hook ramp"),5.26,IF(AND(I306="Entrance ramp",'Used data'!V306="Directional ramp"),1.42,1))))))))))</f>
        <v>1</v>
      </c>
      <c r="Z306" s="11">
        <f>IF(OR('Used data'!W306="Straight",'Used data'!W306="Irrelevant",'Used data'!X306="Irrelevant",'Used data'!Y306="Irrelevant"),1,1+1.545*1000/32.2*((('Used data'!Y306*3268/3600)/('Used data'!W306/0.306))^2)*('Used data'!X306/1000)/G306)</f>
        <v>1</v>
      </c>
      <c r="AA306" s="11">
        <f>IF(OR('Used data'!W306="Straight",'Used data'!W306="Irrelevant",'Used data'!X306="Irrelevant",'Used data'!Y306="Irrelevant"),1,1+1.961*1000/32.2*((('Used data'!Y306*3268/3600)/('Used data'!W306/0.306))^2)*('Used data'!X306/1000)/G306)</f>
        <v>1</v>
      </c>
      <c r="AB306" s="11">
        <f>IF(OR('Used data'!Z306="Straight",'Used data'!Z306="Irrelevant",'Used data'!AA306="Irrelevant",'Used data'!AB306="Irrelevant"),1,1+1.545*1000/32.2*((('Used data'!AB306*3268/3600)/('Used data'!Z306/0.306))^2)*('Used data'!AA306/1000)/G306)</f>
        <v>1</v>
      </c>
      <c r="AC306" s="11">
        <f>IF(OR('Used data'!Z306="Straight",'Used data'!Z306="Irrelevant",'Used data'!AA306="Irrelevant",'Used data'!AB306="Irrelevant"),1,1+1.961*1000/32.2*((('Used data'!AB306*3268/3600)/('Used data'!Z306/0.306))^2)*('Used data'!AA306/1000)/G306)</f>
        <v>1</v>
      </c>
      <c r="AD306" s="11">
        <f>IF(OR('Used data'!AC306="Irrelevant",'Used data'!AC306="No"),1,IF(AND('Used data'!AC306="Yes",OR('Used data'!Q306&lt;301,'Used data'!S306&lt;301)),1-(0.5*('Used data'!R306+'Used data'!T306)/('Used data'!G306*1000)),IF(AND('Used data'!AC306="Yes",OR('Used data'!Q306&lt;601,'Used data'!S306&lt;601)),1-(0.25*('Used data'!R306+'Used data'!T306)/('Used data'!G306*1000)),1)))</f>
        <v>1</v>
      </c>
      <c r="AE306" s="11">
        <f>IF(OR('Used data'!AC306="Irrelevant",'Used data'!AC306="No"),1,IF(AND('Used data'!AC306="Yes",OR('Used data'!Q306&lt;301,'Used data'!S306&lt;301)),1-(0.4*('Used data'!R306+'Used data'!T306)/('Used data'!G306*1000)),IF(AND('Used data'!AC306="Yes",OR('Used data'!Q306&lt;601,'Used data'!S306&lt;601)),1-(0.2*('Used data'!R306+'Used data'!T306)/('Used data'!G306*1000)),1)))</f>
        <v>1</v>
      </c>
      <c r="AF306" s="11">
        <f>IF('Used data'!AD306="110 kph",0.79,1)</f>
        <v>1</v>
      </c>
      <c r="AG306" s="11">
        <f>IF('Used data'!AD306="110 kph",0.94,1)</f>
        <v>1</v>
      </c>
      <c r="AH306" s="11">
        <f>IF('Used data'!AD306="110 kph",0.66,1)</f>
        <v>1</v>
      </c>
      <c r="AI306" s="11">
        <f>IF('Used data'!AD306="110 kph",0.82,1)</f>
        <v>1</v>
      </c>
      <c r="AJ306" s="11">
        <f>IF(AND('Used data'!AE306="Yes",I306="Entrance merge"),0.65*'Used data'!AF306+1-'Used data'!AF306,1)</f>
        <v>1</v>
      </c>
      <c r="AK306" s="12" t="str">
        <f t="shared" si="28"/>
        <v/>
      </c>
      <c r="AL306" s="12" t="str">
        <f t="shared" si="29"/>
        <v/>
      </c>
      <c r="AM306" s="12" t="str">
        <f t="shared" si="30"/>
        <v/>
      </c>
      <c r="AN306" s="12" t="str">
        <f t="shared" si="31"/>
        <v/>
      </c>
      <c r="AO306" s="12" t="str">
        <f t="shared" si="32"/>
        <v/>
      </c>
      <c r="AP306" s="12" t="str">
        <f t="shared" si="33"/>
        <v/>
      </c>
      <c r="AQ306" s="4" t="str">
        <f t="shared" si="34"/>
        <v/>
      </c>
    </row>
    <row r="307" spans="1:43" x14ac:dyDescent="0.3">
      <c r="A307" s="4" t="str">
        <f>IF('Input data'!A322="","",'Input data'!A322)</f>
        <v/>
      </c>
      <c r="B307" s="4" t="str">
        <f>IF('Input data'!B322="","",'Input data'!B322)</f>
        <v/>
      </c>
      <c r="C307" s="4" t="str">
        <f>IF('Input data'!C322="","",'Input data'!C322)</f>
        <v/>
      </c>
      <c r="D307" s="4" t="str">
        <f>IF('Input data'!D322="","",'Input data'!D322)</f>
        <v/>
      </c>
      <c r="E307" s="4" t="str">
        <f>IF('Input data'!E322="","",'Input data'!E322)</f>
        <v/>
      </c>
      <c r="F307" s="4" t="str">
        <f>IF('Input data'!F322="","",'Input data'!F322)</f>
        <v/>
      </c>
      <c r="G307" s="4">
        <f>IF('Input data'!G322="","",'Input data'!G322)</f>
        <v>0</v>
      </c>
      <c r="H307" s="4" t="str">
        <f>IF('Input data'!H322&gt;0.5,'Input data'!H322,"")</f>
        <v/>
      </c>
      <c r="I307" s="4" t="str">
        <f>IF('Input data'!I322="","",'Input data'!I322)</f>
        <v/>
      </c>
      <c r="J307" s="11">
        <f>IF('Used data'!J307="Irrelevant",1,IF('Used data'!J307&gt;3,1.2,1))</f>
        <v>1</v>
      </c>
      <c r="K307" s="11">
        <f>IF('Used data'!K307="Irrelevant",1,IF(AND(OR(I307="Motorway link",I307="Exit diverge",I307="Entrance merge"),'Used data'!K307&lt;3.5),1+(3.5-'Used data'!K307)*0.12,IF(AND(OR(I307="Exit ramp",I307="Entrance ramp"),'Used data'!K307&lt;3.5),1+(3.5-'Used data'!K307)*0.16,1)))</f>
        <v>1</v>
      </c>
      <c r="L307" s="11">
        <f>IF('Used data'!L307="Irrelevant",1,IF(AND('Used data'!L307="Yes",'Used data'!J307=2),0.6*'Used data'!M307+(1-'Used data'!M307),IF(AND('Used data'!L307="Yes",'Used data'!J307=3),0.7*'Used data'!M307+(1-'Used data'!M307),IF(AND('Used data'!L307="Yes",'Used data'!J307=4),0.76*'Used data'!M307+(1-'Used data'!M307),IF(AND('Used data'!L307="Yes",'Used data'!J307&gt;4.99999999),0.8*'Used data'!M307+(1-'Used data'!M307),1)))))</f>
        <v>1</v>
      </c>
      <c r="M307" s="11">
        <f>IF('Used data'!L307="Irrelevant",1,IF(AND('Used data'!L307="Yes",'Used data'!J307=2),0.8*'Used data'!M307+(1-'Used data'!M307),IF(AND('Used data'!L307="Yes",'Used data'!J307=3),0.85*'Used data'!M307+(1-'Used data'!M307),IF(AND('Used data'!L307="Yes",'Used data'!J307=4),0.88*'Used data'!M307+(1-'Used data'!M307),IF(AND('Used data'!L307="Yes",'Used data'!J307&gt;4.99999999),0.9*'Used data'!M307+(1-'Used data'!M307),1)))))</f>
        <v>1</v>
      </c>
      <c r="N307" s="11">
        <f>IF('Used data'!N307="Irrelevant",1,IF(AND(OR(I307="Motorway link",I307="Exit diverge",I307="Entrance merge"),'Used data'!N307&lt;3),1+(3-'Used data'!N307)*0.09333333,1))</f>
        <v>1</v>
      </c>
      <c r="O307" s="11">
        <f>IF('Used data'!N307="Irrelevant",1,IF(AND(OR(I307="Motorway link",I307="Exit diverge",I307="Entrance merge"),'Used data'!N307&lt;3),1+(3-'Used data'!N307)*0.19666667,1))</f>
        <v>1</v>
      </c>
      <c r="P307" s="11">
        <f>IF('Used data'!O307="Irrelevant",1,IF(AND(OR(I307="Motorway link",I307="Exit diverge",I307="Entrance merge"),'Used data'!O307&lt;3.00000001),1+(0.5-'Used data'!O307)*0.04,IF(AND(OR(I307="Exit ramp",I307="Entrance ramp"),'Used data'!O307&lt;3.00000001),1+(0.5-'Used data'!O307)*0.08,IF(OR(I307="Motorway link",I307="Exit diverge",I307="Entrance merge"),0.9,0.8))))</f>
        <v>1</v>
      </c>
      <c r="Q307" s="11">
        <f>IF('Used data'!P307="Irrelevant",1,IF(AND(OR(I307="Motorway link",I307="Exit diverge",I307="Entrance merge"),'Used data'!P307&lt;11.00000001),1+(5-'Used data'!P307)*0.01,0.94))</f>
        <v>1</v>
      </c>
      <c r="R307" s="11">
        <f>IF(OR('Used data'!Q307="Irrelevant",'Used data'!R307="Irrelevant",'Used data'!Q307="Straight"),1,IF(AND(OR(I307="Motorway link",I307="Exit diverge",I307="Entrance merge"),'Used data'!Q307&lt;4000),(EXP(0.1096*1746.5/'Used data'!Q307)/EXP(0.1096*1746.5/4000))*('Used data'!R307/1000)/G307+(G307-'Used data'!R307/1000)/G307,1))</f>
        <v>1</v>
      </c>
      <c r="S307" s="11">
        <f>IF(OR('Used data'!S307="Irrelevant",'Used data'!T307="Irrelevant",'Used data'!S307="Straight"),1,IF(AND(OR(I307="Motorway link",I307="Exit diverge",I307="Entrance merge"),'Used data'!S307&lt;4000),(EXP(0.1096*1746.5/'Used data'!S307)/EXP(0.1096*1746.5/4000))*('Used data'!T307/1000)/G307+(G307-'Used data'!T307/1000)/G307,1))</f>
        <v>1</v>
      </c>
      <c r="T307" s="11">
        <f>IF('Used data'!U307="Irrelevant",1,IF(AND(OR(I307="Motorway link",I307="Exit diverge",I307="Entrance merge",I307="Exit ramp",I307="Entrance ramp"),'Used data'!U307="Yes"),0.95,1))</f>
        <v>1</v>
      </c>
      <c r="U307" s="11">
        <f>IF('Used data'!U307="Irrelevant",1,IF(AND(OR(I307="Motorway link",I307="Exit diverge",I307="Entrance merge",I307="Exit ramp",I307="Entrance ramp"),'Used data'!U307="Yes"),0.96,1))</f>
        <v>1</v>
      </c>
      <c r="V307" s="11">
        <f>IF('Used data'!U307="Irrelevant",1,IF(AND(OR(I307="Motorway link",I307="Exit diverge",I307="Entrance merge",I307="Exit ramp",I307="Entrance ramp"),'Used data'!U307="Yes"),0.79,1))</f>
        <v>1</v>
      </c>
      <c r="W307" s="11">
        <f>IF('Used data'!U307="Irrelevant",1,IF(AND(OR(I307="Motorway link",I307="Exit diverge",I307="Entrance merge",I307="Exit ramp",I307="Entrance ramp"),'Used data'!U307="Yes"),0.94,1))</f>
        <v>1</v>
      </c>
      <c r="X307" s="11">
        <f>IF('Used data'!U307="Irrelevant",1,IF(AND(OR(I307="Motorway link",I307="Exit diverge",I307="Entrance merge",I307="Exit ramp",I307="Entrance ramp"),'Used data'!U307="Yes"),0.97,1))</f>
        <v>1</v>
      </c>
      <c r="Y307" s="11">
        <f>IF(AND(I307="Exit ramp",'Used data'!V307="2-curved diamond ramp"),1.32,IF(AND(I307="Exit ramp",'Used data'!V307="S-shaped ramp"),2.05,IF(AND(I307="Exit ramp",'Used data'!V307="U-shaped ramp"),4.11,IF(AND(I307="Exit ramp",'Used data'!V307="Flyover hook ramp"),5.15,IF(AND(I307="Exit ramp",'Used data'!V307="Directional ramp"),1.07,IF(AND(I307="Entrance ramp",'Used data'!V307="2-curved diamond ramp"),0.93,IF(AND(I307="Entrance ramp",'Used data'!V307="S-shaped ramp"),2.48,IF(AND(I307="Entrance ramp",'Used data'!V307="U-shaped ramp"),4.15,IF(AND(I307="Entrance ramp",'Used data'!V307="Flyover hook ramp"),5.26,IF(AND(I307="Entrance ramp",'Used data'!V307="Directional ramp"),1.42,1))))))))))</f>
        <v>1</v>
      </c>
      <c r="Z307" s="11">
        <f>IF(OR('Used data'!W307="Straight",'Used data'!W307="Irrelevant",'Used data'!X307="Irrelevant",'Used data'!Y307="Irrelevant"),1,1+1.545*1000/32.2*((('Used data'!Y307*3268/3600)/('Used data'!W307/0.306))^2)*('Used data'!X307/1000)/G307)</f>
        <v>1</v>
      </c>
      <c r="AA307" s="11">
        <f>IF(OR('Used data'!W307="Straight",'Used data'!W307="Irrelevant",'Used data'!X307="Irrelevant",'Used data'!Y307="Irrelevant"),1,1+1.961*1000/32.2*((('Used data'!Y307*3268/3600)/('Used data'!W307/0.306))^2)*('Used data'!X307/1000)/G307)</f>
        <v>1</v>
      </c>
      <c r="AB307" s="11">
        <f>IF(OR('Used data'!Z307="Straight",'Used data'!Z307="Irrelevant",'Used data'!AA307="Irrelevant",'Used data'!AB307="Irrelevant"),1,1+1.545*1000/32.2*((('Used data'!AB307*3268/3600)/('Used data'!Z307/0.306))^2)*('Used data'!AA307/1000)/G307)</f>
        <v>1</v>
      </c>
      <c r="AC307" s="11">
        <f>IF(OR('Used data'!Z307="Straight",'Used data'!Z307="Irrelevant",'Used data'!AA307="Irrelevant",'Used data'!AB307="Irrelevant"),1,1+1.961*1000/32.2*((('Used data'!AB307*3268/3600)/('Used data'!Z307/0.306))^2)*('Used data'!AA307/1000)/G307)</f>
        <v>1</v>
      </c>
      <c r="AD307" s="11">
        <f>IF(OR('Used data'!AC307="Irrelevant",'Used data'!AC307="No"),1,IF(AND('Used data'!AC307="Yes",OR('Used data'!Q307&lt;301,'Used data'!S307&lt;301)),1-(0.5*('Used data'!R307+'Used data'!T307)/('Used data'!G307*1000)),IF(AND('Used data'!AC307="Yes",OR('Used data'!Q307&lt;601,'Used data'!S307&lt;601)),1-(0.25*('Used data'!R307+'Used data'!T307)/('Used data'!G307*1000)),1)))</f>
        <v>1</v>
      </c>
      <c r="AE307" s="11">
        <f>IF(OR('Used data'!AC307="Irrelevant",'Used data'!AC307="No"),1,IF(AND('Used data'!AC307="Yes",OR('Used data'!Q307&lt;301,'Used data'!S307&lt;301)),1-(0.4*('Used data'!R307+'Used data'!T307)/('Used data'!G307*1000)),IF(AND('Used data'!AC307="Yes",OR('Used data'!Q307&lt;601,'Used data'!S307&lt;601)),1-(0.2*('Used data'!R307+'Used data'!T307)/('Used data'!G307*1000)),1)))</f>
        <v>1</v>
      </c>
      <c r="AF307" s="11">
        <f>IF('Used data'!AD307="110 kph",0.79,1)</f>
        <v>1</v>
      </c>
      <c r="AG307" s="11">
        <f>IF('Used data'!AD307="110 kph",0.94,1)</f>
        <v>1</v>
      </c>
      <c r="AH307" s="11">
        <f>IF('Used data'!AD307="110 kph",0.66,1)</f>
        <v>1</v>
      </c>
      <c r="AI307" s="11">
        <f>IF('Used data'!AD307="110 kph",0.82,1)</f>
        <v>1</v>
      </c>
      <c r="AJ307" s="11">
        <f>IF(AND('Used data'!AE307="Yes",I307="Entrance merge"),0.65*'Used data'!AF307+1-'Used data'!AF307,1)</f>
        <v>1</v>
      </c>
      <c r="AK307" s="12" t="str">
        <f t="shared" si="28"/>
        <v/>
      </c>
      <c r="AL307" s="12" t="str">
        <f t="shared" si="29"/>
        <v/>
      </c>
      <c r="AM307" s="12" t="str">
        <f t="shared" si="30"/>
        <v/>
      </c>
      <c r="AN307" s="12" t="str">
        <f t="shared" si="31"/>
        <v/>
      </c>
      <c r="AO307" s="12" t="str">
        <f t="shared" si="32"/>
        <v/>
      </c>
      <c r="AP307" s="12" t="str">
        <f t="shared" si="33"/>
        <v/>
      </c>
      <c r="AQ307" s="4" t="str">
        <f t="shared" si="34"/>
        <v/>
      </c>
    </row>
    <row r="308" spans="1:43" x14ac:dyDescent="0.3">
      <c r="A308" s="4" t="str">
        <f>IF('Input data'!A323="","",'Input data'!A323)</f>
        <v/>
      </c>
      <c r="B308" s="4" t="str">
        <f>IF('Input data'!B323="","",'Input data'!B323)</f>
        <v/>
      </c>
      <c r="C308" s="4" t="str">
        <f>IF('Input data'!C323="","",'Input data'!C323)</f>
        <v/>
      </c>
      <c r="D308" s="4" t="str">
        <f>IF('Input data'!D323="","",'Input data'!D323)</f>
        <v/>
      </c>
      <c r="E308" s="4" t="str">
        <f>IF('Input data'!E323="","",'Input data'!E323)</f>
        <v/>
      </c>
      <c r="F308" s="4" t="str">
        <f>IF('Input data'!F323="","",'Input data'!F323)</f>
        <v/>
      </c>
      <c r="G308" s="4">
        <f>IF('Input data'!G323="","",'Input data'!G323)</f>
        <v>0</v>
      </c>
      <c r="H308" s="4" t="str">
        <f>IF('Input data'!H323&gt;0.5,'Input data'!H323,"")</f>
        <v/>
      </c>
      <c r="I308" s="4" t="str">
        <f>IF('Input data'!I323="","",'Input data'!I323)</f>
        <v/>
      </c>
      <c r="J308" s="11">
        <f>IF('Used data'!J308="Irrelevant",1,IF('Used data'!J308&gt;3,1.2,1))</f>
        <v>1</v>
      </c>
      <c r="K308" s="11">
        <f>IF('Used data'!K308="Irrelevant",1,IF(AND(OR(I308="Motorway link",I308="Exit diverge",I308="Entrance merge"),'Used data'!K308&lt;3.5),1+(3.5-'Used data'!K308)*0.12,IF(AND(OR(I308="Exit ramp",I308="Entrance ramp"),'Used data'!K308&lt;3.5),1+(3.5-'Used data'!K308)*0.16,1)))</f>
        <v>1</v>
      </c>
      <c r="L308" s="11">
        <f>IF('Used data'!L308="Irrelevant",1,IF(AND('Used data'!L308="Yes",'Used data'!J308=2),0.6*'Used data'!M308+(1-'Used data'!M308),IF(AND('Used data'!L308="Yes",'Used data'!J308=3),0.7*'Used data'!M308+(1-'Used data'!M308),IF(AND('Used data'!L308="Yes",'Used data'!J308=4),0.76*'Used data'!M308+(1-'Used data'!M308),IF(AND('Used data'!L308="Yes",'Used data'!J308&gt;4.99999999),0.8*'Used data'!M308+(1-'Used data'!M308),1)))))</f>
        <v>1</v>
      </c>
      <c r="M308" s="11">
        <f>IF('Used data'!L308="Irrelevant",1,IF(AND('Used data'!L308="Yes",'Used data'!J308=2),0.8*'Used data'!M308+(1-'Used data'!M308),IF(AND('Used data'!L308="Yes",'Used data'!J308=3),0.85*'Used data'!M308+(1-'Used data'!M308),IF(AND('Used data'!L308="Yes",'Used data'!J308=4),0.88*'Used data'!M308+(1-'Used data'!M308),IF(AND('Used data'!L308="Yes",'Used data'!J308&gt;4.99999999),0.9*'Used data'!M308+(1-'Used data'!M308),1)))))</f>
        <v>1</v>
      </c>
      <c r="N308" s="11">
        <f>IF('Used data'!N308="Irrelevant",1,IF(AND(OR(I308="Motorway link",I308="Exit diverge",I308="Entrance merge"),'Used data'!N308&lt;3),1+(3-'Used data'!N308)*0.09333333,1))</f>
        <v>1</v>
      </c>
      <c r="O308" s="11">
        <f>IF('Used data'!N308="Irrelevant",1,IF(AND(OR(I308="Motorway link",I308="Exit diverge",I308="Entrance merge"),'Used data'!N308&lt;3),1+(3-'Used data'!N308)*0.19666667,1))</f>
        <v>1</v>
      </c>
      <c r="P308" s="11">
        <f>IF('Used data'!O308="Irrelevant",1,IF(AND(OR(I308="Motorway link",I308="Exit diverge",I308="Entrance merge"),'Used data'!O308&lt;3.00000001),1+(0.5-'Used data'!O308)*0.04,IF(AND(OR(I308="Exit ramp",I308="Entrance ramp"),'Used data'!O308&lt;3.00000001),1+(0.5-'Used data'!O308)*0.08,IF(OR(I308="Motorway link",I308="Exit diverge",I308="Entrance merge"),0.9,0.8))))</f>
        <v>1</v>
      </c>
      <c r="Q308" s="11">
        <f>IF('Used data'!P308="Irrelevant",1,IF(AND(OR(I308="Motorway link",I308="Exit diverge",I308="Entrance merge"),'Used data'!P308&lt;11.00000001),1+(5-'Used data'!P308)*0.01,0.94))</f>
        <v>1</v>
      </c>
      <c r="R308" s="11">
        <f>IF(OR('Used data'!Q308="Irrelevant",'Used data'!R308="Irrelevant",'Used data'!Q308="Straight"),1,IF(AND(OR(I308="Motorway link",I308="Exit diverge",I308="Entrance merge"),'Used data'!Q308&lt;4000),(EXP(0.1096*1746.5/'Used data'!Q308)/EXP(0.1096*1746.5/4000))*('Used data'!R308/1000)/G308+(G308-'Used data'!R308/1000)/G308,1))</f>
        <v>1</v>
      </c>
      <c r="S308" s="11">
        <f>IF(OR('Used data'!S308="Irrelevant",'Used data'!T308="Irrelevant",'Used data'!S308="Straight"),1,IF(AND(OR(I308="Motorway link",I308="Exit diverge",I308="Entrance merge"),'Used data'!S308&lt;4000),(EXP(0.1096*1746.5/'Used data'!S308)/EXP(0.1096*1746.5/4000))*('Used data'!T308/1000)/G308+(G308-'Used data'!T308/1000)/G308,1))</f>
        <v>1</v>
      </c>
      <c r="T308" s="11">
        <f>IF('Used data'!U308="Irrelevant",1,IF(AND(OR(I308="Motorway link",I308="Exit diverge",I308="Entrance merge",I308="Exit ramp",I308="Entrance ramp"),'Used data'!U308="Yes"),0.95,1))</f>
        <v>1</v>
      </c>
      <c r="U308" s="11">
        <f>IF('Used data'!U308="Irrelevant",1,IF(AND(OR(I308="Motorway link",I308="Exit diverge",I308="Entrance merge",I308="Exit ramp",I308="Entrance ramp"),'Used data'!U308="Yes"),0.96,1))</f>
        <v>1</v>
      </c>
      <c r="V308" s="11">
        <f>IF('Used data'!U308="Irrelevant",1,IF(AND(OR(I308="Motorway link",I308="Exit diverge",I308="Entrance merge",I308="Exit ramp",I308="Entrance ramp"),'Used data'!U308="Yes"),0.79,1))</f>
        <v>1</v>
      </c>
      <c r="W308" s="11">
        <f>IF('Used data'!U308="Irrelevant",1,IF(AND(OR(I308="Motorway link",I308="Exit diverge",I308="Entrance merge",I308="Exit ramp",I308="Entrance ramp"),'Used data'!U308="Yes"),0.94,1))</f>
        <v>1</v>
      </c>
      <c r="X308" s="11">
        <f>IF('Used data'!U308="Irrelevant",1,IF(AND(OR(I308="Motorway link",I308="Exit diverge",I308="Entrance merge",I308="Exit ramp",I308="Entrance ramp"),'Used data'!U308="Yes"),0.97,1))</f>
        <v>1</v>
      </c>
      <c r="Y308" s="11">
        <f>IF(AND(I308="Exit ramp",'Used data'!V308="2-curved diamond ramp"),1.32,IF(AND(I308="Exit ramp",'Used data'!V308="S-shaped ramp"),2.05,IF(AND(I308="Exit ramp",'Used data'!V308="U-shaped ramp"),4.11,IF(AND(I308="Exit ramp",'Used data'!V308="Flyover hook ramp"),5.15,IF(AND(I308="Exit ramp",'Used data'!V308="Directional ramp"),1.07,IF(AND(I308="Entrance ramp",'Used data'!V308="2-curved diamond ramp"),0.93,IF(AND(I308="Entrance ramp",'Used data'!V308="S-shaped ramp"),2.48,IF(AND(I308="Entrance ramp",'Used data'!V308="U-shaped ramp"),4.15,IF(AND(I308="Entrance ramp",'Used data'!V308="Flyover hook ramp"),5.26,IF(AND(I308="Entrance ramp",'Used data'!V308="Directional ramp"),1.42,1))))))))))</f>
        <v>1</v>
      </c>
      <c r="Z308" s="11">
        <f>IF(OR('Used data'!W308="Straight",'Used data'!W308="Irrelevant",'Used data'!X308="Irrelevant",'Used data'!Y308="Irrelevant"),1,1+1.545*1000/32.2*((('Used data'!Y308*3268/3600)/('Used data'!W308/0.306))^2)*('Used data'!X308/1000)/G308)</f>
        <v>1</v>
      </c>
      <c r="AA308" s="11">
        <f>IF(OR('Used data'!W308="Straight",'Used data'!W308="Irrelevant",'Used data'!X308="Irrelevant",'Used data'!Y308="Irrelevant"),1,1+1.961*1000/32.2*((('Used data'!Y308*3268/3600)/('Used data'!W308/0.306))^2)*('Used data'!X308/1000)/G308)</f>
        <v>1</v>
      </c>
      <c r="AB308" s="11">
        <f>IF(OR('Used data'!Z308="Straight",'Used data'!Z308="Irrelevant",'Used data'!AA308="Irrelevant",'Used data'!AB308="Irrelevant"),1,1+1.545*1000/32.2*((('Used data'!AB308*3268/3600)/('Used data'!Z308/0.306))^2)*('Used data'!AA308/1000)/G308)</f>
        <v>1</v>
      </c>
      <c r="AC308" s="11">
        <f>IF(OR('Used data'!Z308="Straight",'Used data'!Z308="Irrelevant",'Used data'!AA308="Irrelevant",'Used data'!AB308="Irrelevant"),1,1+1.961*1000/32.2*((('Used data'!AB308*3268/3600)/('Used data'!Z308/0.306))^2)*('Used data'!AA308/1000)/G308)</f>
        <v>1</v>
      </c>
      <c r="AD308" s="11">
        <f>IF(OR('Used data'!AC308="Irrelevant",'Used data'!AC308="No"),1,IF(AND('Used data'!AC308="Yes",OR('Used data'!Q308&lt;301,'Used data'!S308&lt;301)),1-(0.5*('Used data'!R308+'Used data'!T308)/('Used data'!G308*1000)),IF(AND('Used data'!AC308="Yes",OR('Used data'!Q308&lt;601,'Used data'!S308&lt;601)),1-(0.25*('Used data'!R308+'Used data'!T308)/('Used data'!G308*1000)),1)))</f>
        <v>1</v>
      </c>
      <c r="AE308" s="11">
        <f>IF(OR('Used data'!AC308="Irrelevant",'Used data'!AC308="No"),1,IF(AND('Used data'!AC308="Yes",OR('Used data'!Q308&lt;301,'Used data'!S308&lt;301)),1-(0.4*('Used data'!R308+'Used data'!T308)/('Used data'!G308*1000)),IF(AND('Used data'!AC308="Yes",OR('Used data'!Q308&lt;601,'Used data'!S308&lt;601)),1-(0.2*('Used data'!R308+'Used data'!T308)/('Used data'!G308*1000)),1)))</f>
        <v>1</v>
      </c>
      <c r="AF308" s="11">
        <f>IF('Used data'!AD308="110 kph",0.79,1)</f>
        <v>1</v>
      </c>
      <c r="AG308" s="11">
        <f>IF('Used data'!AD308="110 kph",0.94,1)</f>
        <v>1</v>
      </c>
      <c r="AH308" s="11">
        <f>IF('Used data'!AD308="110 kph",0.66,1)</f>
        <v>1</v>
      </c>
      <c r="AI308" s="11">
        <f>IF('Used data'!AD308="110 kph",0.82,1)</f>
        <v>1</v>
      </c>
      <c r="AJ308" s="11">
        <f>IF(AND('Used data'!AE308="Yes",I308="Entrance merge"),0.65*'Used data'!AF308+1-'Used data'!AF308,1)</f>
        <v>1</v>
      </c>
      <c r="AK308" s="12" t="str">
        <f t="shared" si="28"/>
        <v/>
      </c>
      <c r="AL308" s="12" t="str">
        <f t="shared" si="29"/>
        <v/>
      </c>
      <c r="AM308" s="12" t="str">
        <f t="shared" si="30"/>
        <v/>
      </c>
      <c r="AN308" s="12" t="str">
        <f t="shared" si="31"/>
        <v/>
      </c>
      <c r="AO308" s="12" t="str">
        <f t="shared" si="32"/>
        <v/>
      </c>
      <c r="AP308" s="12" t="str">
        <f t="shared" si="33"/>
        <v/>
      </c>
      <c r="AQ308" s="4" t="str">
        <f t="shared" si="34"/>
        <v/>
      </c>
    </row>
    <row r="309" spans="1:43" x14ac:dyDescent="0.3">
      <c r="A309" s="4" t="str">
        <f>IF('Input data'!A324="","",'Input data'!A324)</f>
        <v/>
      </c>
      <c r="B309" s="4" t="str">
        <f>IF('Input data'!B324="","",'Input data'!B324)</f>
        <v/>
      </c>
      <c r="C309" s="4" t="str">
        <f>IF('Input data'!C324="","",'Input data'!C324)</f>
        <v/>
      </c>
      <c r="D309" s="4" t="str">
        <f>IF('Input data'!D324="","",'Input data'!D324)</f>
        <v/>
      </c>
      <c r="E309" s="4" t="str">
        <f>IF('Input data'!E324="","",'Input data'!E324)</f>
        <v/>
      </c>
      <c r="F309" s="4" t="str">
        <f>IF('Input data'!F324="","",'Input data'!F324)</f>
        <v/>
      </c>
      <c r="G309" s="4">
        <f>IF('Input data'!G324="","",'Input data'!G324)</f>
        <v>0</v>
      </c>
      <c r="H309" s="4" t="str">
        <f>IF('Input data'!H324&gt;0.5,'Input data'!H324,"")</f>
        <v/>
      </c>
      <c r="I309" s="4" t="str">
        <f>IF('Input data'!I324="","",'Input data'!I324)</f>
        <v/>
      </c>
      <c r="J309" s="11">
        <f>IF('Used data'!J309="Irrelevant",1,IF('Used data'!J309&gt;3,1.2,1))</f>
        <v>1</v>
      </c>
      <c r="K309" s="11">
        <f>IF('Used data'!K309="Irrelevant",1,IF(AND(OR(I309="Motorway link",I309="Exit diverge",I309="Entrance merge"),'Used data'!K309&lt;3.5),1+(3.5-'Used data'!K309)*0.12,IF(AND(OR(I309="Exit ramp",I309="Entrance ramp"),'Used data'!K309&lt;3.5),1+(3.5-'Used data'!K309)*0.16,1)))</f>
        <v>1</v>
      </c>
      <c r="L309" s="11">
        <f>IF('Used data'!L309="Irrelevant",1,IF(AND('Used data'!L309="Yes",'Used data'!J309=2),0.6*'Used data'!M309+(1-'Used data'!M309),IF(AND('Used data'!L309="Yes",'Used data'!J309=3),0.7*'Used data'!M309+(1-'Used data'!M309),IF(AND('Used data'!L309="Yes",'Used data'!J309=4),0.76*'Used data'!M309+(1-'Used data'!M309),IF(AND('Used data'!L309="Yes",'Used data'!J309&gt;4.99999999),0.8*'Used data'!M309+(1-'Used data'!M309),1)))))</f>
        <v>1</v>
      </c>
      <c r="M309" s="11">
        <f>IF('Used data'!L309="Irrelevant",1,IF(AND('Used data'!L309="Yes",'Used data'!J309=2),0.8*'Used data'!M309+(1-'Used data'!M309),IF(AND('Used data'!L309="Yes",'Used data'!J309=3),0.85*'Used data'!M309+(1-'Used data'!M309),IF(AND('Used data'!L309="Yes",'Used data'!J309=4),0.88*'Used data'!M309+(1-'Used data'!M309),IF(AND('Used data'!L309="Yes",'Used data'!J309&gt;4.99999999),0.9*'Used data'!M309+(1-'Used data'!M309),1)))))</f>
        <v>1</v>
      </c>
      <c r="N309" s="11">
        <f>IF('Used data'!N309="Irrelevant",1,IF(AND(OR(I309="Motorway link",I309="Exit diverge",I309="Entrance merge"),'Used data'!N309&lt;3),1+(3-'Used data'!N309)*0.09333333,1))</f>
        <v>1</v>
      </c>
      <c r="O309" s="11">
        <f>IF('Used data'!N309="Irrelevant",1,IF(AND(OR(I309="Motorway link",I309="Exit diverge",I309="Entrance merge"),'Used data'!N309&lt;3),1+(3-'Used data'!N309)*0.19666667,1))</f>
        <v>1</v>
      </c>
      <c r="P309" s="11">
        <f>IF('Used data'!O309="Irrelevant",1,IF(AND(OR(I309="Motorway link",I309="Exit diverge",I309="Entrance merge"),'Used data'!O309&lt;3.00000001),1+(0.5-'Used data'!O309)*0.04,IF(AND(OR(I309="Exit ramp",I309="Entrance ramp"),'Used data'!O309&lt;3.00000001),1+(0.5-'Used data'!O309)*0.08,IF(OR(I309="Motorway link",I309="Exit diverge",I309="Entrance merge"),0.9,0.8))))</f>
        <v>1</v>
      </c>
      <c r="Q309" s="11">
        <f>IF('Used data'!P309="Irrelevant",1,IF(AND(OR(I309="Motorway link",I309="Exit diverge",I309="Entrance merge"),'Used data'!P309&lt;11.00000001),1+(5-'Used data'!P309)*0.01,0.94))</f>
        <v>1</v>
      </c>
      <c r="R309" s="11">
        <f>IF(OR('Used data'!Q309="Irrelevant",'Used data'!R309="Irrelevant",'Used data'!Q309="Straight"),1,IF(AND(OR(I309="Motorway link",I309="Exit diverge",I309="Entrance merge"),'Used data'!Q309&lt;4000),(EXP(0.1096*1746.5/'Used data'!Q309)/EXP(0.1096*1746.5/4000))*('Used data'!R309/1000)/G309+(G309-'Used data'!R309/1000)/G309,1))</f>
        <v>1</v>
      </c>
      <c r="S309" s="11">
        <f>IF(OR('Used data'!S309="Irrelevant",'Used data'!T309="Irrelevant",'Used data'!S309="Straight"),1,IF(AND(OR(I309="Motorway link",I309="Exit diverge",I309="Entrance merge"),'Used data'!S309&lt;4000),(EXP(0.1096*1746.5/'Used data'!S309)/EXP(0.1096*1746.5/4000))*('Used data'!T309/1000)/G309+(G309-'Used data'!T309/1000)/G309,1))</f>
        <v>1</v>
      </c>
      <c r="T309" s="11">
        <f>IF('Used data'!U309="Irrelevant",1,IF(AND(OR(I309="Motorway link",I309="Exit diverge",I309="Entrance merge",I309="Exit ramp",I309="Entrance ramp"),'Used data'!U309="Yes"),0.95,1))</f>
        <v>1</v>
      </c>
      <c r="U309" s="11">
        <f>IF('Used data'!U309="Irrelevant",1,IF(AND(OR(I309="Motorway link",I309="Exit diverge",I309="Entrance merge",I309="Exit ramp",I309="Entrance ramp"),'Used data'!U309="Yes"),0.96,1))</f>
        <v>1</v>
      </c>
      <c r="V309" s="11">
        <f>IF('Used data'!U309="Irrelevant",1,IF(AND(OR(I309="Motorway link",I309="Exit diverge",I309="Entrance merge",I309="Exit ramp",I309="Entrance ramp"),'Used data'!U309="Yes"),0.79,1))</f>
        <v>1</v>
      </c>
      <c r="W309" s="11">
        <f>IF('Used data'!U309="Irrelevant",1,IF(AND(OR(I309="Motorway link",I309="Exit diverge",I309="Entrance merge",I309="Exit ramp",I309="Entrance ramp"),'Used data'!U309="Yes"),0.94,1))</f>
        <v>1</v>
      </c>
      <c r="X309" s="11">
        <f>IF('Used data'!U309="Irrelevant",1,IF(AND(OR(I309="Motorway link",I309="Exit diverge",I309="Entrance merge",I309="Exit ramp",I309="Entrance ramp"),'Used data'!U309="Yes"),0.97,1))</f>
        <v>1</v>
      </c>
      <c r="Y309" s="11">
        <f>IF(AND(I309="Exit ramp",'Used data'!V309="2-curved diamond ramp"),1.32,IF(AND(I309="Exit ramp",'Used data'!V309="S-shaped ramp"),2.05,IF(AND(I309="Exit ramp",'Used data'!V309="U-shaped ramp"),4.11,IF(AND(I309="Exit ramp",'Used data'!V309="Flyover hook ramp"),5.15,IF(AND(I309="Exit ramp",'Used data'!V309="Directional ramp"),1.07,IF(AND(I309="Entrance ramp",'Used data'!V309="2-curved diamond ramp"),0.93,IF(AND(I309="Entrance ramp",'Used data'!V309="S-shaped ramp"),2.48,IF(AND(I309="Entrance ramp",'Used data'!V309="U-shaped ramp"),4.15,IF(AND(I309="Entrance ramp",'Used data'!V309="Flyover hook ramp"),5.26,IF(AND(I309="Entrance ramp",'Used data'!V309="Directional ramp"),1.42,1))))))))))</f>
        <v>1</v>
      </c>
      <c r="Z309" s="11">
        <f>IF(OR('Used data'!W309="Straight",'Used data'!W309="Irrelevant",'Used data'!X309="Irrelevant",'Used data'!Y309="Irrelevant"),1,1+1.545*1000/32.2*((('Used data'!Y309*3268/3600)/('Used data'!W309/0.306))^2)*('Used data'!X309/1000)/G309)</f>
        <v>1</v>
      </c>
      <c r="AA309" s="11">
        <f>IF(OR('Used data'!W309="Straight",'Used data'!W309="Irrelevant",'Used data'!X309="Irrelevant",'Used data'!Y309="Irrelevant"),1,1+1.961*1000/32.2*((('Used data'!Y309*3268/3600)/('Used data'!W309/0.306))^2)*('Used data'!X309/1000)/G309)</f>
        <v>1</v>
      </c>
      <c r="AB309" s="11">
        <f>IF(OR('Used data'!Z309="Straight",'Used data'!Z309="Irrelevant",'Used data'!AA309="Irrelevant",'Used data'!AB309="Irrelevant"),1,1+1.545*1000/32.2*((('Used data'!AB309*3268/3600)/('Used data'!Z309/0.306))^2)*('Used data'!AA309/1000)/G309)</f>
        <v>1</v>
      </c>
      <c r="AC309" s="11">
        <f>IF(OR('Used data'!Z309="Straight",'Used data'!Z309="Irrelevant",'Used data'!AA309="Irrelevant",'Used data'!AB309="Irrelevant"),1,1+1.961*1000/32.2*((('Used data'!AB309*3268/3600)/('Used data'!Z309/0.306))^2)*('Used data'!AA309/1000)/G309)</f>
        <v>1</v>
      </c>
      <c r="AD309" s="11">
        <f>IF(OR('Used data'!AC309="Irrelevant",'Used data'!AC309="No"),1,IF(AND('Used data'!AC309="Yes",OR('Used data'!Q309&lt;301,'Used data'!S309&lt;301)),1-(0.5*('Used data'!R309+'Used data'!T309)/('Used data'!G309*1000)),IF(AND('Used data'!AC309="Yes",OR('Used data'!Q309&lt;601,'Used data'!S309&lt;601)),1-(0.25*('Used data'!R309+'Used data'!T309)/('Used data'!G309*1000)),1)))</f>
        <v>1</v>
      </c>
      <c r="AE309" s="11">
        <f>IF(OR('Used data'!AC309="Irrelevant",'Used data'!AC309="No"),1,IF(AND('Used data'!AC309="Yes",OR('Used data'!Q309&lt;301,'Used data'!S309&lt;301)),1-(0.4*('Used data'!R309+'Used data'!T309)/('Used data'!G309*1000)),IF(AND('Used data'!AC309="Yes",OR('Used data'!Q309&lt;601,'Used data'!S309&lt;601)),1-(0.2*('Used data'!R309+'Used data'!T309)/('Used data'!G309*1000)),1)))</f>
        <v>1</v>
      </c>
      <c r="AF309" s="11">
        <f>IF('Used data'!AD309="110 kph",0.79,1)</f>
        <v>1</v>
      </c>
      <c r="AG309" s="11">
        <f>IF('Used data'!AD309="110 kph",0.94,1)</f>
        <v>1</v>
      </c>
      <c r="AH309" s="11">
        <f>IF('Used data'!AD309="110 kph",0.66,1)</f>
        <v>1</v>
      </c>
      <c r="AI309" s="11">
        <f>IF('Used data'!AD309="110 kph",0.82,1)</f>
        <v>1</v>
      </c>
      <c r="AJ309" s="11">
        <f>IF(AND('Used data'!AE309="Yes",I309="Entrance merge"),0.65*'Used data'!AF309+1-'Used data'!AF309,1)</f>
        <v>1</v>
      </c>
      <c r="AK309" s="12" t="str">
        <f t="shared" si="28"/>
        <v/>
      </c>
      <c r="AL309" s="12" t="str">
        <f t="shared" si="29"/>
        <v/>
      </c>
      <c r="AM309" s="12" t="str">
        <f t="shared" si="30"/>
        <v/>
      </c>
      <c r="AN309" s="12" t="str">
        <f t="shared" si="31"/>
        <v/>
      </c>
      <c r="AO309" s="12" t="str">
        <f t="shared" si="32"/>
        <v/>
      </c>
      <c r="AP309" s="12" t="str">
        <f t="shared" si="33"/>
        <v/>
      </c>
      <c r="AQ309" s="4" t="str">
        <f t="shared" si="34"/>
        <v/>
      </c>
    </row>
    <row r="310" spans="1:43" x14ac:dyDescent="0.3">
      <c r="A310" s="4" t="str">
        <f>IF('Input data'!A325="","",'Input data'!A325)</f>
        <v/>
      </c>
      <c r="B310" s="4" t="str">
        <f>IF('Input data'!B325="","",'Input data'!B325)</f>
        <v/>
      </c>
      <c r="C310" s="4" t="str">
        <f>IF('Input data'!C325="","",'Input data'!C325)</f>
        <v/>
      </c>
      <c r="D310" s="4" t="str">
        <f>IF('Input data'!D325="","",'Input data'!D325)</f>
        <v/>
      </c>
      <c r="E310" s="4" t="str">
        <f>IF('Input data'!E325="","",'Input data'!E325)</f>
        <v/>
      </c>
      <c r="F310" s="4" t="str">
        <f>IF('Input data'!F325="","",'Input data'!F325)</f>
        <v/>
      </c>
      <c r="G310" s="4">
        <f>IF('Input data'!G325="","",'Input data'!G325)</f>
        <v>0</v>
      </c>
      <c r="H310" s="4" t="str">
        <f>IF('Input data'!H325&gt;0.5,'Input data'!H325,"")</f>
        <v/>
      </c>
      <c r="I310" s="4" t="str">
        <f>IF('Input data'!I325="","",'Input data'!I325)</f>
        <v/>
      </c>
      <c r="J310" s="11">
        <f>IF('Used data'!J310="Irrelevant",1,IF('Used data'!J310&gt;3,1.2,1))</f>
        <v>1</v>
      </c>
      <c r="K310" s="11">
        <f>IF('Used data'!K310="Irrelevant",1,IF(AND(OR(I310="Motorway link",I310="Exit diverge",I310="Entrance merge"),'Used data'!K310&lt;3.5),1+(3.5-'Used data'!K310)*0.12,IF(AND(OR(I310="Exit ramp",I310="Entrance ramp"),'Used data'!K310&lt;3.5),1+(3.5-'Used data'!K310)*0.16,1)))</f>
        <v>1</v>
      </c>
      <c r="L310" s="11">
        <f>IF('Used data'!L310="Irrelevant",1,IF(AND('Used data'!L310="Yes",'Used data'!J310=2),0.6*'Used data'!M310+(1-'Used data'!M310),IF(AND('Used data'!L310="Yes",'Used data'!J310=3),0.7*'Used data'!M310+(1-'Used data'!M310),IF(AND('Used data'!L310="Yes",'Used data'!J310=4),0.76*'Used data'!M310+(1-'Used data'!M310),IF(AND('Used data'!L310="Yes",'Used data'!J310&gt;4.99999999),0.8*'Used data'!M310+(1-'Used data'!M310),1)))))</f>
        <v>1</v>
      </c>
      <c r="M310" s="11">
        <f>IF('Used data'!L310="Irrelevant",1,IF(AND('Used data'!L310="Yes",'Used data'!J310=2),0.8*'Used data'!M310+(1-'Used data'!M310),IF(AND('Used data'!L310="Yes",'Used data'!J310=3),0.85*'Used data'!M310+(1-'Used data'!M310),IF(AND('Used data'!L310="Yes",'Used data'!J310=4),0.88*'Used data'!M310+(1-'Used data'!M310),IF(AND('Used data'!L310="Yes",'Used data'!J310&gt;4.99999999),0.9*'Used data'!M310+(1-'Used data'!M310),1)))))</f>
        <v>1</v>
      </c>
      <c r="N310" s="11">
        <f>IF('Used data'!N310="Irrelevant",1,IF(AND(OR(I310="Motorway link",I310="Exit diverge",I310="Entrance merge"),'Used data'!N310&lt;3),1+(3-'Used data'!N310)*0.09333333,1))</f>
        <v>1</v>
      </c>
      <c r="O310" s="11">
        <f>IF('Used data'!N310="Irrelevant",1,IF(AND(OR(I310="Motorway link",I310="Exit diverge",I310="Entrance merge"),'Used data'!N310&lt;3),1+(3-'Used data'!N310)*0.19666667,1))</f>
        <v>1</v>
      </c>
      <c r="P310" s="11">
        <f>IF('Used data'!O310="Irrelevant",1,IF(AND(OR(I310="Motorway link",I310="Exit diverge",I310="Entrance merge"),'Used data'!O310&lt;3.00000001),1+(0.5-'Used data'!O310)*0.04,IF(AND(OR(I310="Exit ramp",I310="Entrance ramp"),'Used data'!O310&lt;3.00000001),1+(0.5-'Used data'!O310)*0.08,IF(OR(I310="Motorway link",I310="Exit diverge",I310="Entrance merge"),0.9,0.8))))</f>
        <v>1</v>
      </c>
      <c r="Q310" s="11">
        <f>IF('Used data'!P310="Irrelevant",1,IF(AND(OR(I310="Motorway link",I310="Exit diverge",I310="Entrance merge"),'Used data'!P310&lt;11.00000001),1+(5-'Used data'!P310)*0.01,0.94))</f>
        <v>1</v>
      </c>
      <c r="R310" s="11">
        <f>IF(OR('Used data'!Q310="Irrelevant",'Used data'!R310="Irrelevant",'Used data'!Q310="Straight"),1,IF(AND(OR(I310="Motorway link",I310="Exit diverge",I310="Entrance merge"),'Used data'!Q310&lt;4000),(EXP(0.1096*1746.5/'Used data'!Q310)/EXP(0.1096*1746.5/4000))*('Used data'!R310/1000)/G310+(G310-'Used data'!R310/1000)/G310,1))</f>
        <v>1</v>
      </c>
      <c r="S310" s="11">
        <f>IF(OR('Used data'!S310="Irrelevant",'Used data'!T310="Irrelevant",'Used data'!S310="Straight"),1,IF(AND(OR(I310="Motorway link",I310="Exit diverge",I310="Entrance merge"),'Used data'!S310&lt;4000),(EXP(0.1096*1746.5/'Used data'!S310)/EXP(0.1096*1746.5/4000))*('Used data'!T310/1000)/G310+(G310-'Used data'!T310/1000)/G310,1))</f>
        <v>1</v>
      </c>
      <c r="T310" s="11">
        <f>IF('Used data'!U310="Irrelevant",1,IF(AND(OR(I310="Motorway link",I310="Exit diverge",I310="Entrance merge",I310="Exit ramp",I310="Entrance ramp"),'Used data'!U310="Yes"),0.95,1))</f>
        <v>1</v>
      </c>
      <c r="U310" s="11">
        <f>IF('Used data'!U310="Irrelevant",1,IF(AND(OR(I310="Motorway link",I310="Exit diverge",I310="Entrance merge",I310="Exit ramp",I310="Entrance ramp"),'Used data'!U310="Yes"),0.96,1))</f>
        <v>1</v>
      </c>
      <c r="V310" s="11">
        <f>IF('Used data'!U310="Irrelevant",1,IF(AND(OR(I310="Motorway link",I310="Exit diverge",I310="Entrance merge",I310="Exit ramp",I310="Entrance ramp"),'Used data'!U310="Yes"),0.79,1))</f>
        <v>1</v>
      </c>
      <c r="W310" s="11">
        <f>IF('Used data'!U310="Irrelevant",1,IF(AND(OR(I310="Motorway link",I310="Exit diverge",I310="Entrance merge",I310="Exit ramp",I310="Entrance ramp"),'Used data'!U310="Yes"),0.94,1))</f>
        <v>1</v>
      </c>
      <c r="X310" s="11">
        <f>IF('Used data'!U310="Irrelevant",1,IF(AND(OR(I310="Motorway link",I310="Exit diverge",I310="Entrance merge",I310="Exit ramp",I310="Entrance ramp"),'Used data'!U310="Yes"),0.97,1))</f>
        <v>1</v>
      </c>
      <c r="Y310" s="11">
        <f>IF(AND(I310="Exit ramp",'Used data'!V310="2-curved diamond ramp"),1.32,IF(AND(I310="Exit ramp",'Used data'!V310="S-shaped ramp"),2.05,IF(AND(I310="Exit ramp",'Used data'!V310="U-shaped ramp"),4.11,IF(AND(I310="Exit ramp",'Used data'!V310="Flyover hook ramp"),5.15,IF(AND(I310="Exit ramp",'Used data'!V310="Directional ramp"),1.07,IF(AND(I310="Entrance ramp",'Used data'!V310="2-curved diamond ramp"),0.93,IF(AND(I310="Entrance ramp",'Used data'!V310="S-shaped ramp"),2.48,IF(AND(I310="Entrance ramp",'Used data'!V310="U-shaped ramp"),4.15,IF(AND(I310="Entrance ramp",'Used data'!V310="Flyover hook ramp"),5.26,IF(AND(I310="Entrance ramp",'Used data'!V310="Directional ramp"),1.42,1))))))))))</f>
        <v>1</v>
      </c>
      <c r="Z310" s="11">
        <f>IF(OR('Used data'!W310="Straight",'Used data'!W310="Irrelevant",'Used data'!X310="Irrelevant",'Used data'!Y310="Irrelevant"),1,1+1.545*1000/32.2*((('Used data'!Y310*3268/3600)/('Used data'!W310/0.306))^2)*('Used data'!X310/1000)/G310)</f>
        <v>1</v>
      </c>
      <c r="AA310" s="11">
        <f>IF(OR('Used data'!W310="Straight",'Used data'!W310="Irrelevant",'Used data'!X310="Irrelevant",'Used data'!Y310="Irrelevant"),1,1+1.961*1000/32.2*((('Used data'!Y310*3268/3600)/('Used data'!W310/0.306))^2)*('Used data'!X310/1000)/G310)</f>
        <v>1</v>
      </c>
      <c r="AB310" s="11">
        <f>IF(OR('Used data'!Z310="Straight",'Used data'!Z310="Irrelevant",'Used data'!AA310="Irrelevant",'Used data'!AB310="Irrelevant"),1,1+1.545*1000/32.2*((('Used data'!AB310*3268/3600)/('Used data'!Z310/0.306))^2)*('Used data'!AA310/1000)/G310)</f>
        <v>1</v>
      </c>
      <c r="AC310" s="11">
        <f>IF(OR('Used data'!Z310="Straight",'Used data'!Z310="Irrelevant",'Used data'!AA310="Irrelevant",'Used data'!AB310="Irrelevant"),1,1+1.961*1000/32.2*((('Used data'!AB310*3268/3600)/('Used data'!Z310/0.306))^2)*('Used data'!AA310/1000)/G310)</f>
        <v>1</v>
      </c>
      <c r="AD310" s="11">
        <f>IF(OR('Used data'!AC310="Irrelevant",'Used data'!AC310="No"),1,IF(AND('Used data'!AC310="Yes",OR('Used data'!Q310&lt;301,'Used data'!S310&lt;301)),1-(0.5*('Used data'!R310+'Used data'!T310)/('Used data'!G310*1000)),IF(AND('Used data'!AC310="Yes",OR('Used data'!Q310&lt;601,'Used data'!S310&lt;601)),1-(0.25*('Used data'!R310+'Used data'!T310)/('Used data'!G310*1000)),1)))</f>
        <v>1</v>
      </c>
      <c r="AE310" s="11">
        <f>IF(OR('Used data'!AC310="Irrelevant",'Used data'!AC310="No"),1,IF(AND('Used data'!AC310="Yes",OR('Used data'!Q310&lt;301,'Used data'!S310&lt;301)),1-(0.4*('Used data'!R310+'Used data'!T310)/('Used data'!G310*1000)),IF(AND('Used data'!AC310="Yes",OR('Used data'!Q310&lt;601,'Used data'!S310&lt;601)),1-(0.2*('Used data'!R310+'Used data'!T310)/('Used data'!G310*1000)),1)))</f>
        <v>1</v>
      </c>
      <c r="AF310" s="11">
        <f>IF('Used data'!AD310="110 kph",0.79,1)</f>
        <v>1</v>
      </c>
      <c r="AG310" s="11">
        <f>IF('Used data'!AD310="110 kph",0.94,1)</f>
        <v>1</v>
      </c>
      <c r="AH310" s="11">
        <f>IF('Used data'!AD310="110 kph",0.66,1)</f>
        <v>1</v>
      </c>
      <c r="AI310" s="11">
        <f>IF('Used data'!AD310="110 kph",0.82,1)</f>
        <v>1</v>
      </c>
      <c r="AJ310" s="11">
        <f>IF(AND('Used data'!AE310="Yes",I310="Entrance merge"),0.65*'Used data'!AF310+1-'Used data'!AF310,1)</f>
        <v>1</v>
      </c>
      <c r="AK310" s="12" t="str">
        <f t="shared" si="28"/>
        <v/>
      </c>
      <c r="AL310" s="12" t="str">
        <f t="shared" si="29"/>
        <v/>
      </c>
      <c r="AM310" s="12" t="str">
        <f t="shared" si="30"/>
        <v/>
      </c>
      <c r="AN310" s="12" t="str">
        <f t="shared" si="31"/>
        <v/>
      </c>
      <c r="AO310" s="12" t="str">
        <f t="shared" si="32"/>
        <v/>
      </c>
      <c r="AP310" s="12" t="str">
        <f t="shared" si="33"/>
        <v/>
      </c>
      <c r="AQ310" s="4" t="str">
        <f t="shared" si="34"/>
        <v/>
      </c>
    </row>
    <row r="311" spans="1:43" x14ac:dyDescent="0.3">
      <c r="A311" s="4" t="str">
        <f>IF('Input data'!A326="","",'Input data'!A326)</f>
        <v/>
      </c>
      <c r="B311" s="4" t="str">
        <f>IF('Input data'!B326="","",'Input data'!B326)</f>
        <v/>
      </c>
      <c r="C311" s="4" t="str">
        <f>IF('Input data'!C326="","",'Input data'!C326)</f>
        <v/>
      </c>
      <c r="D311" s="4" t="str">
        <f>IF('Input data'!D326="","",'Input data'!D326)</f>
        <v/>
      </c>
      <c r="E311" s="4" t="str">
        <f>IF('Input data'!E326="","",'Input data'!E326)</f>
        <v/>
      </c>
      <c r="F311" s="4" t="str">
        <f>IF('Input data'!F326="","",'Input data'!F326)</f>
        <v/>
      </c>
      <c r="G311" s="4">
        <f>IF('Input data'!G326="","",'Input data'!G326)</f>
        <v>0</v>
      </c>
      <c r="H311" s="4" t="str">
        <f>IF('Input data'!H326&gt;0.5,'Input data'!H326,"")</f>
        <v/>
      </c>
      <c r="I311" s="4" t="str">
        <f>IF('Input data'!I326="","",'Input data'!I326)</f>
        <v/>
      </c>
      <c r="J311" s="11">
        <f>IF('Used data'!J311="Irrelevant",1,IF('Used data'!J311&gt;3,1.2,1))</f>
        <v>1</v>
      </c>
      <c r="K311" s="11">
        <f>IF('Used data'!K311="Irrelevant",1,IF(AND(OR(I311="Motorway link",I311="Exit diverge",I311="Entrance merge"),'Used data'!K311&lt;3.5),1+(3.5-'Used data'!K311)*0.12,IF(AND(OR(I311="Exit ramp",I311="Entrance ramp"),'Used data'!K311&lt;3.5),1+(3.5-'Used data'!K311)*0.16,1)))</f>
        <v>1</v>
      </c>
      <c r="L311" s="11">
        <f>IF('Used data'!L311="Irrelevant",1,IF(AND('Used data'!L311="Yes",'Used data'!J311=2),0.6*'Used data'!M311+(1-'Used data'!M311),IF(AND('Used data'!L311="Yes",'Used data'!J311=3),0.7*'Used data'!M311+(1-'Used data'!M311),IF(AND('Used data'!L311="Yes",'Used data'!J311=4),0.76*'Used data'!M311+(1-'Used data'!M311),IF(AND('Used data'!L311="Yes",'Used data'!J311&gt;4.99999999),0.8*'Used data'!M311+(1-'Used data'!M311),1)))))</f>
        <v>1</v>
      </c>
      <c r="M311" s="11">
        <f>IF('Used data'!L311="Irrelevant",1,IF(AND('Used data'!L311="Yes",'Used data'!J311=2),0.8*'Used data'!M311+(1-'Used data'!M311),IF(AND('Used data'!L311="Yes",'Used data'!J311=3),0.85*'Used data'!M311+(1-'Used data'!M311),IF(AND('Used data'!L311="Yes",'Used data'!J311=4),0.88*'Used data'!M311+(1-'Used data'!M311),IF(AND('Used data'!L311="Yes",'Used data'!J311&gt;4.99999999),0.9*'Used data'!M311+(1-'Used data'!M311),1)))))</f>
        <v>1</v>
      </c>
      <c r="N311" s="11">
        <f>IF('Used data'!N311="Irrelevant",1,IF(AND(OR(I311="Motorway link",I311="Exit diverge",I311="Entrance merge"),'Used data'!N311&lt;3),1+(3-'Used data'!N311)*0.09333333,1))</f>
        <v>1</v>
      </c>
      <c r="O311" s="11">
        <f>IF('Used data'!N311="Irrelevant",1,IF(AND(OR(I311="Motorway link",I311="Exit diverge",I311="Entrance merge"),'Used data'!N311&lt;3),1+(3-'Used data'!N311)*0.19666667,1))</f>
        <v>1</v>
      </c>
      <c r="P311" s="11">
        <f>IF('Used data'!O311="Irrelevant",1,IF(AND(OR(I311="Motorway link",I311="Exit diverge",I311="Entrance merge"),'Used data'!O311&lt;3.00000001),1+(0.5-'Used data'!O311)*0.04,IF(AND(OR(I311="Exit ramp",I311="Entrance ramp"),'Used data'!O311&lt;3.00000001),1+(0.5-'Used data'!O311)*0.08,IF(OR(I311="Motorway link",I311="Exit diverge",I311="Entrance merge"),0.9,0.8))))</f>
        <v>1</v>
      </c>
      <c r="Q311" s="11">
        <f>IF('Used data'!P311="Irrelevant",1,IF(AND(OR(I311="Motorway link",I311="Exit diverge",I311="Entrance merge"),'Used data'!P311&lt;11.00000001),1+(5-'Used data'!P311)*0.01,0.94))</f>
        <v>1</v>
      </c>
      <c r="R311" s="11">
        <f>IF(OR('Used data'!Q311="Irrelevant",'Used data'!R311="Irrelevant",'Used data'!Q311="Straight"),1,IF(AND(OR(I311="Motorway link",I311="Exit diverge",I311="Entrance merge"),'Used data'!Q311&lt;4000),(EXP(0.1096*1746.5/'Used data'!Q311)/EXP(0.1096*1746.5/4000))*('Used data'!R311/1000)/G311+(G311-'Used data'!R311/1000)/G311,1))</f>
        <v>1</v>
      </c>
      <c r="S311" s="11">
        <f>IF(OR('Used data'!S311="Irrelevant",'Used data'!T311="Irrelevant",'Used data'!S311="Straight"),1,IF(AND(OR(I311="Motorway link",I311="Exit diverge",I311="Entrance merge"),'Used data'!S311&lt;4000),(EXP(0.1096*1746.5/'Used data'!S311)/EXP(0.1096*1746.5/4000))*('Used data'!T311/1000)/G311+(G311-'Used data'!T311/1000)/G311,1))</f>
        <v>1</v>
      </c>
      <c r="T311" s="11">
        <f>IF('Used data'!U311="Irrelevant",1,IF(AND(OR(I311="Motorway link",I311="Exit diverge",I311="Entrance merge",I311="Exit ramp",I311="Entrance ramp"),'Used data'!U311="Yes"),0.95,1))</f>
        <v>1</v>
      </c>
      <c r="U311" s="11">
        <f>IF('Used data'!U311="Irrelevant",1,IF(AND(OR(I311="Motorway link",I311="Exit diverge",I311="Entrance merge",I311="Exit ramp",I311="Entrance ramp"),'Used data'!U311="Yes"),0.96,1))</f>
        <v>1</v>
      </c>
      <c r="V311" s="11">
        <f>IF('Used data'!U311="Irrelevant",1,IF(AND(OR(I311="Motorway link",I311="Exit diverge",I311="Entrance merge",I311="Exit ramp",I311="Entrance ramp"),'Used data'!U311="Yes"),0.79,1))</f>
        <v>1</v>
      </c>
      <c r="W311" s="11">
        <f>IF('Used data'!U311="Irrelevant",1,IF(AND(OR(I311="Motorway link",I311="Exit diverge",I311="Entrance merge",I311="Exit ramp",I311="Entrance ramp"),'Used data'!U311="Yes"),0.94,1))</f>
        <v>1</v>
      </c>
      <c r="X311" s="11">
        <f>IF('Used data'!U311="Irrelevant",1,IF(AND(OR(I311="Motorway link",I311="Exit diverge",I311="Entrance merge",I311="Exit ramp",I311="Entrance ramp"),'Used data'!U311="Yes"),0.97,1))</f>
        <v>1</v>
      </c>
      <c r="Y311" s="11">
        <f>IF(AND(I311="Exit ramp",'Used data'!V311="2-curved diamond ramp"),1.32,IF(AND(I311="Exit ramp",'Used data'!V311="S-shaped ramp"),2.05,IF(AND(I311="Exit ramp",'Used data'!V311="U-shaped ramp"),4.11,IF(AND(I311="Exit ramp",'Used data'!V311="Flyover hook ramp"),5.15,IF(AND(I311="Exit ramp",'Used data'!V311="Directional ramp"),1.07,IF(AND(I311="Entrance ramp",'Used data'!V311="2-curved diamond ramp"),0.93,IF(AND(I311="Entrance ramp",'Used data'!V311="S-shaped ramp"),2.48,IF(AND(I311="Entrance ramp",'Used data'!V311="U-shaped ramp"),4.15,IF(AND(I311="Entrance ramp",'Used data'!V311="Flyover hook ramp"),5.26,IF(AND(I311="Entrance ramp",'Used data'!V311="Directional ramp"),1.42,1))))))))))</f>
        <v>1</v>
      </c>
      <c r="Z311" s="11">
        <f>IF(OR('Used data'!W311="Straight",'Used data'!W311="Irrelevant",'Used data'!X311="Irrelevant",'Used data'!Y311="Irrelevant"),1,1+1.545*1000/32.2*((('Used data'!Y311*3268/3600)/('Used data'!W311/0.306))^2)*('Used data'!X311/1000)/G311)</f>
        <v>1</v>
      </c>
      <c r="AA311" s="11">
        <f>IF(OR('Used data'!W311="Straight",'Used data'!W311="Irrelevant",'Used data'!X311="Irrelevant",'Used data'!Y311="Irrelevant"),1,1+1.961*1000/32.2*((('Used data'!Y311*3268/3600)/('Used data'!W311/0.306))^2)*('Used data'!X311/1000)/G311)</f>
        <v>1</v>
      </c>
      <c r="AB311" s="11">
        <f>IF(OR('Used data'!Z311="Straight",'Used data'!Z311="Irrelevant",'Used data'!AA311="Irrelevant",'Used data'!AB311="Irrelevant"),1,1+1.545*1000/32.2*((('Used data'!AB311*3268/3600)/('Used data'!Z311/0.306))^2)*('Used data'!AA311/1000)/G311)</f>
        <v>1</v>
      </c>
      <c r="AC311" s="11">
        <f>IF(OR('Used data'!Z311="Straight",'Used data'!Z311="Irrelevant",'Used data'!AA311="Irrelevant",'Used data'!AB311="Irrelevant"),1,1+1.961*1000/32.2*((('Used data'!AB311*3268/3600)/('Used data'!Z311/0.306))^2)*('Used data'!AA311/1000)/G311)</f>
        <v>1</v>
      </c>
      <c r="AD311" s="11">
        <f>IF(OR('Used data'!AC311="Irrelevant",'Used data'!AC311="No"),1,IF(AND('Used data'!AC311="Yes",OR('Used data'!Q311&lt;301,'Used data'!S311&lt;301)),1-(0.5*('Used data'!R311+'Used data'!T311)/('Used data'!G311*1000)),IF(AND('Used data'!AC311="Yes",OR('Used data'!Q311&lt;601,'Used data'!S311&lt;601)),1-(0.25*('Used data'!R311+'Used data'!T311)/('Used data'!G311*1000)),1)))</f>
        <v>1</v>
      </c>
      <c r="AE311" s="11">
        <f>IF(OR('Used data'!AC311="Irrelevant",'Used data'!AC311="No"),1,IF(AND('Used data'!AC311="Yes",OR('Used data'!Q311&lt;301,'Used data'!S311&lt;301)),1-(0.4*('Used data'!R311+'Used data'!T311)/('Used data'!G311*1000)),IF(AND('Used data'!AC311="Yes",OR('Used data'!Q311&lt;601,'Used data'!S311&lt;601)),1-(0.2*('Used data'!R311+'Used data'!T311)/('Used data'!G311*1000)),1)))</f>
        <v>1</v>
      </c>
      <c r="AF311" s="11">
        <f>IF('Used data'!AD311="110 kph",0.79,1)</f>
        <v>1</v>
      </c>
      <c r="AG311" s="11">
        <f>IF('Used data'!AD311="110 kph",0.94,1)</f>
        <v>1</v>
      </c>
      <c r="AH311" s="11">
        <f>IF('Used data'!AD311="110 kph",0.66,1)</f>
        <v>1</v>
      </c>
      <c r="AI311" s="11">
        <f>IF('Used data'!AD311="110 kph",0.82,1)</f>
        <v>1</v>
      </c>
      <c r="AJ311" s="11">
        <f>IF(AND('Used data'!AE311="Yes",I311="Entrance merge"),0.65*'Used data'!AF311+1-'Used data'!AF311,1)</f>
        <v>1</v>
      </c>
      <c r="AK311" s="12" t="str">
        <f t="shared" si="28"/>
        <v/>
      </c>
      <c r="AL311" s="12" t="str">
        <f t="shared" si="29"/>
        <v/>
      </c>
      <c r="AM311" s="12" t="str">
        <f t="shared" si="30"/>
        <v/>
      </c>
      <c r="AN311" s="12" t="str">
        <f t="shared" si="31"/>
        <v/>
      </c>
      <c r="AO311" s="12" t="str">
        <f t="shared" si="32"/>
        <v/>
      </c>
      <c r="AP311" s="12" t="str">
        <f t="shared" si="33"/>
        <v/>
      </c>
      <c r="AQ311" s="4" t="str">
        <f t="shared" si="34"/>
        <v/>
      </c>
    </row>
    <row r="312" spans="1:43" x14ac:dyDescent="0.3">
      <c r="A312" s="4" t="str">
        <f>IF('Input data'!A327="","",'Input data'!A327)</f>
        <v/>
      </c>
      <c r="B312" s="4" t="str">
        <f>IF('Input data'!B327="","",'Input data'!B327)</f>
        <v/>
      </c>
      <c r="C312" s="4" t="str">
        <f>IF('Input data'!C327="","",'Input data'!C327)</f>
        <v/>
      </c>
      <c r="D312" s="4" t="str">
        <f>IF('Input data'!D327="","",'Input data'!D327)</f>
        <v/>
      </c>
      <c r="E312" s="4" t="str">
        <f>IF('Input data'!E327="","",'Input data'!E327)</f>
        <v/>
      </c>
      <c r="F312" s="4" t="str">
        <f>IF('Input data'!F327="","",'Input data'!F327)</f>
        <v/>
      </c>
      <c r="G312" s="4">
        <f>IF('Input data'!G327="","",'Input data'!G327)</f>
        <v>0</v>
      </c>
      <c r="H312" s="4" t="str">
        <f>IF('Input data'!H327&gt;0.5,'Input data'!H327,"")</f>
        <v/>
      </c>
      <c r="I312" s="4" t="str">
        <f>IF('Input data'!I327="","",'Input data'!I327)</f>
        <v/>
      </c>
      <c r="J312" s="11">
        <f>IF('Used data'!J312="Irrelevant",1,IF('Used data'!J312&gt;3,1.2,1))</f>
        <v>1</v>
      </c>
      <c r="K312" s="11">
        <f>IF('Used data'!K312="Irrelevant",1,IF(AND(OR(I312="Motorway link",I312="Exit diverge",I312="Entrance merge"),'Used data'!K312&lt;3.5),1+(3.5-'Used data'!K312)*0.12,IF(AND(OR(I312="Exit ramp",I312="Entrance ramp"),'Used data'!K312&lt;3.5),1+(3.5-'Used data'!K312)*0.16,1)))</f>
        <v>1</v>
      </c>
      <c r="L312" s="11">
        <f>IF('Used data'!L312="Irrelevant",1,IF(AND('Used data'!L312="Yes",'Used data'!J312=2),0.6*'Used data'!M312+(1-'Used data'!M312),IF(AND('Used data'!L312="Yes",'Used data'!J312=3),0.7*'Used data'!M312+(1-'Used data'!M312),IF(AND('Used data'!L312="Yes",'Used data'!J312=4),0.76*'Used data'!M312+(1-'Used data'!M312),IF(AND('Used data'!L312="Yes",'Used data'!J312&gt;4.99999999),0.8*'Used data'!M312+(1-'Used data'!M312),1)))))</f>
        <v>1</v>
      </c>
      <c r="M312" s="11">
        <f>IF('Used data'!L312="Irrelevant",1,IF(AND('Used data'!L312="Yes",'Used data'!J312=2),0.8*'Used data'!M312+(1-'Used data'!M312),IF(AND('Used data'!L312="Yes",'Used data'!J312=3),0.85*'Used data'!M312+(1-'Used data'!M312),IF(AND('Used data'!L312="Yes",'Used data'!J312=4),0.88*'Used data'!M312+(1-'Used data'!M312),IF(AND('Used data'!L312="Yes",'Used data'!J312&gt;4.99999999),0.9*'Used data'!M312+(1-'Used data'!M312),1)))))</f>
        <v>1</v>
      </c>
      <c r="N312" s="11">
        <f>IF('Used data'!N312="Irrelevant",1,IF(AND(OR(I312="Motorway link",I312="Exit diverge",I312="Entrance merge"),'Used data'!N312&lt;3),1+(3-'Used data'!N312)*0.09333333,1))</f>
        <v>1</v>
      </c>
      <c r="O312" s="11">
        <f>IF('Used data'!N312="Irrelevant",1,IF(AND(OR(I312="Motorway link",I312="Exit diverge",I312="Entrance merge"),'Used data'!N312&lt;3),1+(3-'Used data'!N312)*0.19666667,1))</f>
        <v>1</v>
      </c>
      <c r="P312" s="11">
        <f>IF('Used data'!O312="Irrelevant",1,IF(AND(OR(I312="Motorway link",I312="Exit diverge",I312="Entrance merge"),'Used data'!O312&lt;3.00000001),1+(0.5-'Used data'!O312)*0.04,IF(AND(OR(I312="Exit ramp",I312="Entrance ramp"),'Used data'!O312&lt;3.00000001),1+(0.5-'Used data'!O312)*0.08,IF(OR(I312="Motorway link",I312="Exit diverge",I312="Entrance merge"),0.9,0.8))))</f>
        <v>1</v>
      </c>
      <c r="Q312" s="11">
        <f>IF('Used data'!P312="Irrelevant",1,IF(AND(OR(I312="Motorway link",I312="Exit diverge",I312="Entrance merge"),'Used data'!P312&lt;11.00000001),1+(5-'Used data'!P312)*0.01,0.94))</f>
        <v>1</v>
      </c>
      <c r="R312" s="11">
        <f>IF(OR('Used data'!Q312="Irrelevant",'Used data'!R312="Irrelevant",'Used data'!Q312="Straight"),1,IF(AND(OR(I312="Motorway link",I312="Exit diverge",I312="Entrance merge"),'Used data'!Q312&lt;4000),(EXP(0.1096*1746.5/'Used data'!Q312)/EXP(0.1096*1746.5/4000))*('Used data'!R312/1000)/G312+(G312-'Used data'!R312/1000)/G312,1))</f>
        <v>1</v>
      </c>
      <c r="S312" s="11">
        <f>IF(OR('Used data'!S312="Irrelevant",'Used data'!T312="Irrelevant",'Used data'!S312="Straight"),1,IF(AND(OR(I312="Motorway link",I312="Exit diverge",I312="Entrance merge"),'Used data'!S312&lt;4000),(EXP(0.1096*1746.5/'Used data'!S312)/EXP(0.1096*1746.5/4000))*('Used data'!T312/1000)/G312+(G312-'Used data'!T312/1000)/G312,1))</f>
        <v>1</v>
      </c>
      <c r="T312" s="11">
        <f>IF('Used data'!U312="Irrelevant",1,IF(AND(OR(I312="Motorway link",I312="Exit diverge",I312="Entrance merge",I312="Exit ramp",I312="Entrance ramp"),'Used data'!U312="Yes"),0.95,1))</f>
        <v>1</v>
      </c>
      <c r="U312" s="11">
        <f>IF('Used data'!U312="Irrelevant",1,IF(AND(OR(I312="Motorway link",I312="Exit diverge",I312="Entrance merge",I312="Exit ramp",I312="Entrance ramp"),'Used data'!U312="Yes"),0.96,1))</f>
        <v>1</v>
      </c>
      <c r="V312" s="11">
        <f>IF('Used data'!U312="Irrelevant",1,IF(AND(OR(I312="Motorway link",I312="Exit diverge",I312="Entrance merge",I312="Exit ramp",I312="Entrance ramp"),'Used data'!U312="Yes"),0.79,1))</f>
        <v>1</v>
      </c>
      <c r="W312" s="11">
        <f>IF('Used data'!U312="Irrelevant",1,IF(AND(OR(I312="Motorway link",I312="Exit diverge",I312="Entrance merge",I312="Exit ramp",I312="Entrance ramp"),'Used data'!U312="Yes"),0.94,1))</f>
        <v>1</v>
      </c>
      <c r="X312" s="11">
        <f>IF('Used data'!U312="Irrelevant",1,IF(AND(OR(I312="Motorway link",I312="Exit diverge",I312="Entrance merge",I312="Exit ramp",I312="Entrance ramp"),'Used data'!U312="Yes"),0.97,1))</f>
        <v>1</v>
      </c>
      <c r="Y312" s="11">
        <f>IF(AND(I312="Exit ramp",'Used data'!V312="2-curved diamond ramp"),1.32,IF(AND(I312="Exit ramp",'Used data'!V312="S-shaped ramp"),2.05,IF(AND(I312="Exit ramp",'Used data'!V312="U-shaped ramp"),4.11,IF(AND(I312="Exit ramp",'Used data'!V312="Flyover hook ramp"),5.15,IF(AND(I312="Exit ramp",'Used data'!V312="Directional ramp"),1.07,IF(AND(I312="Entrance ramp",'Used data'!V312="2-curved diamond ramp"),0.93,IF(AND(I312="Entrance ramp",'Used data'!V312="S-shaped ramp"),2.48,IF(AND(I312="Entrance ramp",'Used data'!V312="U-shaped ramp"),4.15,IF(AND(I312="Entrance ramp",'Used data'!V312="Flyover hook ramp"),5.26,IF(AND(I312="Entrance ramp",'Used data'!V312="Directional ramp"),1.42,1))))))))))</f>
        <v>1</v>
      </c>
      <c r="Z312" s="11">
        <f>IF(OR('Used data'!W312="Straight",'Used data'!W312="Irrelevant",'Used data'!X312="Irrelevant",'Used data'!Y312="Irrelevant"),1,1+1.545*1000/32.2*((('Used data'!Y312*3268/3600)/('Used data'!W312/0.306))^2)*('Used data'!X312/1000)/G312)</f>
        <v>1</v>
      </c>
      <c r="AA312" s="11">
        <f>IF(OR('Used data'!W312="Straight",'Used data'!W312="Irrelevant",'Used data'!X312="Irrelevant",'Used data'!Y312="Irrelevant"),1,1+1.961*1000/32.2*((('Used data'!Y312*3268/3600)/('Used data'!W312/0.306))^2)*('Used data'!X312/1000)/G312)</f>
        <v>1</v>
      </c>
      <c r="AB312" s="11">
        <f>IF(OR('Used data'!Z312="Straight",'Used data'!Z312="Irrelevant",'Used data'!AA312="Irrelevant",'Used data'!AB312="Irrelevant"),1,1+1.545*1000/32.2*((('Used data'!AB312*3268/3600)/('Used data'!Z312/0.306))^2)*('Used data'!AA312/1000)/G312)</f>
        <v>1</v>
      </c>
      <c r="AC312" s="11">
        <f>IF(OR('Used data'!Z312="Straight",'Used data'!Z312="Irrelevant",'Used data'!AA312="Irrelevant",'Used data'!AB312="Irrelevant"),1,1+1.961*1000/32.2*((('Used data'!AB312*3268/3600)/('Used data'!Z312/0.306))^2)*('Used data'!AA312/1000)/G312)</f>
        <v>1</v>
      </c>
      <c r="AD312" s="11">
        <f>IF(OR('Used data'!AC312="Irrelevant",'Used data'!AC312="No"),1,IF(AND('Used data'!AC312="Yes",OR('Used data'!Q312&lt;301,'Used data'!S312&lt;301)),1-(0.5*('Used data'!R312+'Used data'!T312)/('Used data'!G312*1000)),IF(AND('Used data'!AC312="Yes",OR('Used data'!Q312&lt;601,'Used data'!S312&lt;601)),1-(0.25*('Used data'!R312+'Used data'!T312)/('Used data'!G312*1000)),1)))</f>
        <v>1</v>
      </c>
      <c r="AE312" s="11">
        <f>IF(OR('Used data'!AC312="Irrelevant",'Used data'!AC312="No"),1,IF(AND('Used data'!AC312="Yes",OR('Used data'!Q312&lt;301,'Used data'!S312&lt;301)),1-(0.4*('Used data'!R312+'Used data'!T312)/('Used data'!G312*1000)),IF(AND('Used data'!AC312="Yes",OR('Used data'!Q312&lt;601,'Used data'!S312&lt;601)),1-(0.2*('Used data'!R312+'Used data'!T312)/('Used data'!G312*1000)),1)))</f>
        <v>1</v>
      </c>
      <c r="AF312" s="11">
        <f>IF('Used data'!AD312="110 kph",0.79,1)</f>
        <v>1</v>
      </c>
      <c r="AG312" s="11">
        <f>IF('Used data'!AD312="110 kph",0.94,1)</f>
        <v>1</v>
      </c>
      <c r="AH312" s="11">
        <f>IF('Used data'!AD312="110 kph",0.66,1)</f>
        <v>1</v>
      </c>
      <c r="AI312" s="11">
        <f>IF('Used data'!AD312="110 kph",0.82,1)</f>
        <v>1</v>
      </c>
      <c r="AJ312" s="11">
        <f>IF(AND('Used data'!AE312="Yes",I312="Entrance merge"),0.65*'Used data'!AF312+1-'Used data'!AF312,1)</f>
        <v>1</v>
      </c>
      <c r="AK312" s="12" t="str">
        <f t="shared" si="28"/>
        <v/>
      </c>
      <c r="AL312" s="12" t="str">
        <f t="shared" si="29"/>
        <v/>
      </c>
      <c r="AM312" s="12" t="str">
        <f t="shared" si="30"/>
        <v/>
      </c>
      <c r="AN312" s="12" t="str">
        <f t="shared" si="31"/>
        <v/>
      </c>
      <c r="AO312" s="12" t="str">
        <f t="shared" si="32"/>
        <v/>
      </c>
      <c r="AP312" s="12" t="str">
        <f t="shared" si="33"/>
        <v/>
      </c>
      <c r="AQ312" s="4" t="str">
        <f t="shared" si="34"/>
        <v/>
      </c>
    </row>
    <row r="313" spans="1:43" x14ac:dyDescent="0.3">
      <c r="A313" s="4" t="str">
        <f>IF('Input data'!A328="","",'Input data'!A328)</f>
        <v/>
      </c>
      <c r="B313" s="4" t="str">
        <f>IF('Input data'!B328="","",'Input data'!B328)</f>
        <v/>
      </c>
      <c r="C313" s="4" t="str">
        <f>IF('Input data'!C328="","",'Input data'!C328)</f>
        <v/>
      </c>
      <c r="D313" s="4" t="str">
        <f>IF('Input data'!D328="","",'Input data'!D328)</f>
        <v/>
      </c>
      <c r="E313" s="4" t="str">
        <f>IF('Input data'!E328="","",'Input data'!E328)</f>
        <v/>
      </c>
      <c r="F313" s="4" t="str">
        <f>IF('Input data'!F328="","",'Input data'!F328)</f>
        <v/>
      </c>
      <c r="G313" s="4">
        <f>IF('Input data'!G328="","",'Input data'!G328)</f>
        <v>0</v>
      </c>
      <c r="H313" s="4" t="str">
        <f>IF('Input data'!H328&gt;0.5,'Input data'!H328,"")</f>
        <v/>
      </c>
      <c r="I313" s="4" t="str">
        <f>IF('Input data'!I328="","",'Input data'!I328)</f>
        <v/>
      </c>
      <c r="J313" s="11">
        <f>IF('Used data'!J313="Irrelevant",1,IF('Used data'!J313&gt;3,1.2,1))</f>
        <v>1</v>
      </c>
      <c r="K313" s="11">
        <f>IF('Used data'!K313="Irrelevant",1,IF(AND(OR(I313="Motorway link",I313="Exit diverge",I313="Entrance merge"),'Used data'!K313&lt;3.5),1+(3.5-'Used data'!K313)*0.12,IF(AND(OR(I313="Exit ramp",I313="Entrance ramp"),'Used data'!K313&lt;3.5),1+(3.5-'Used data'!K313)*0.16,1)))</f>
        <v>1</v>
      </c>
      <c r="L313" s="11">
        <f>IF('Used data'!L313="Irrelevant",1,IF(AND('Used data'!L313="Yes",'Used data'!J313=2),0.6*'Used data'!M313+(1-'Used data'!M313),IF(AND('Used data'!L313="Yes",'Used data'!J313=3),0.7*'Used data'!M313+(1-'Used data'!M313),IF(AND('Used data'!L313="Yes",'Used data'!J313=4),0.76*'Used data'!M313+(1-'Used data'!M313),IF(AND('Used data'!L313="Yes",'Used data'!J313&gt;4.99999999),0.8*'Used data'!M313+(1-'Used data'!M313),1)))))</f>
        <v>1</v>
      </c>
      <c r="M313" s="11">
        <f>IF('Used data'!L313="Irrelevant",1,IF(AND('Used data'!L313="Yes",'Used data'!J313=2),0.8*'Used data'!M313+(1-'Used data'!M313),IF(AND('Used data'!L313="Yes",'Used data'!J313=3),0.85*'Used data'!M313+(1-'Used data'!M313),IF(AND('Used data'!L313="Yes",'Used data'!J313=4),0.88*'Used data'!M313+(1-'Used data'!M313),IF(AND('Used data'!L313="Yes",'Used data'!J313&gt;4.99999999),0.9*'Used data'!M313+(1-'Used data'!M313),1)))))</f>
        <v>1</v>
      </c>
      <c r="N313" s="11">
        <f>IF('Used data'!N313="Irrelevant",1,IF(AND(OR(I313="Motorway link",I313="Exit diverge",I313="Entrance merge"),'Used data'!N313&lt;3),1+(3-'Used data'!N313)*0.09333333,1))</f>
        <v>1</v>
      </c>
      <c r="O313" s="11">
        <f>IF('Used data'!N313="Irrelevant",1,IF(AND(OR(I313="Motorway link",I313="Exit diverge",I313="Entrance merge"),'Used data'!N313&lt;3),1+(3-'Used data'!N313)*0.19666667,1))</f>
        <v>1</v>
      </c>
      <c r="P313" s="11">
        <f>IF('Used data'!O313="Irrelevant",1,IF(AND(OR(I313="Motorway link",I313="Exit diverge",I313="Entrance merge"),'Used data'!O313&lt;3.00000001),1+(0.5-'Used data'!O313)*0.04,IF(AND(OR(I313="Exit ramp",I313="Entrance ramp"),'Used data'!O313&lt;3.00000001),1+(0.5-'Used data'!O313)*0.08,IF(OR(I313="Motorway link",I313="Exit diverge",I313="Entrance merge"),0.9,0.8))))</f>
        <v>1</v>
      </c>
      <c r="Q313" s="11">
        <f>IF('Used data'!P313="Irrelevant",1,IF(AND(OR(I313="Motorway link",I313="Exit diverge",I313="Entrance merge"),'Used data'!P313&lt;11.00000001),1+(5-'Used data'!P313)*0.01,0.94))</f>
        <v>1</v>
      </c>
      <c r="R313" s="11">
        <f>IF(OR('Used data'!Q313="Irrelevant",'Used data'!R313="Irrelevant",'Used data'!Q313="Straight"),1,IF(AND(OR(I313="Motorway link",I313="Exit diverge",I313="Entrance merge"),'Used data'!Q313&lt;4000),(EXP(0.1096*1746.5/'Used data'!Q313)/EXP(0.1096*1746.5/4000))*('Used data'!R313/1000)/G313+(G313-'Used data'!R313/1000)/G313,1))</f>
        <v>1</v>
      </c>
      <c r="S313" s="11">
        <f>IF(OR('Used data'!S313="Irrelevant",'Used data'!T313="Irrelevant",'Used data'!S313="Straight"),1,IF(AND(OR(I313="Motorway link",I313="Exit diverge",I313="Entrance merge"),'Used data'!S313&lt;4000),(EXP(0.1096*1746.5/'Used data'!S313)/EXP(0.1096*1746.5/4000))*('Used data'!T313/1000)/G313+(G313-'Used data'!T313/1000)/G313,1))</f>
        <v>1</v>
      </c>
      <c r="T313" s="11">
        <f>IF('Used data'!U313="Irrelevant",1,IF(AND(OR(I313="Motorway link",I313="Exit diverge",I313="Entrance merge",I313="Exit ramp",I313="Entrance ramp"),'Used data'!U313="Yes"),0.95,1))</f>
        <v>1</v>
      </c>
      <c r="U313" s="11">
        <f>IF('Used data'!U313="Irrelevant",1,IF(AND(OR(I313="Motorway link",I313="Exit diverge",I313="Entrance merge",I313="Exit ramp",I313="Entrance ramp"),'Used data'!U313="Yes"),0.96,1))</f>
        <v>1</v>
      </c>
      <c r="V313" s="11">
        <f>IF('Used data'!U313="Irrelevant",1,IF(AND(OR(I313="Motorway link",I313="Exit diverge",I313="Entrance merge",I313="Exit ramp",I313="Entrance ramp"),'Used data'!U313="Yes"),0.79,1))</f>
        <v>1</v>
      </c>
      <c r="W313" s="11">
        <f>IF('Used data'!U313="Irrelevant",1,IF(AND(OR(I313="Motorway link",I313="Exit diverge",I313="Entrance merge",I313="Exit ramp",I313="Entrance ramp"),'Used data'!U313="Yes"),0.94,1))</f>
        <v>1</v>
      </c>
      <c r="X313" s="11">
        <f>IF('Used data'!U313="Irrelevant",1,IF(AND(OR(I313="Motorway link",I313="Exit diverge",I313="Entrance merge",I313="Exit ramp",I313="Entrance ramp"),'Used data'!U313="Yes"),0.97,1))</f>
        <v>1</v>
      </c>
      <c r="Y313" s="11">
        <f>IF(AND(I313="Exit ramp",'Used data'!V313="2-curved diamond ramp"),1.32,IF(AND(I313="Exit ramp",'Used data'!V313="S-shaped ramp"),2.05,IF(AND(I313="Exit ramp",'Used data'!V313="U-shaped ramp"),4.11,IF(AND(I313="Exit ramp",'Used data'!V313="Flyover hook ramp"),5.15,IF(AND(I313="Exit ramp",'Used data'!V313="Directional ramp"),1.07,IF(AND(I313="Entrance ramp",'Used data'!V313="2-curved diamond ramp"),0.93,IF(AND(I313="Entrance ramp",'Used data'!V313="S-shaped ramp"),2.48,IF(AND(I313="Entrance ramp",'Used data'!V313="U-shaped ramp"),4.15,IF(AND(I313="Entrance ramp",'Used data'!V313="Flyover hook ramp"),5.26,IF(AND(I313="Entrance ramp",'Used data'!V313="Directional ramp"),1.42,1))))))))))</f>
        <v>1</v>
      </c>
      <c r="Z313" s="11">
        <f>IF(OR('Used data'!W313="Straight",'Used data'!W313="Irrelevant",'Used data'!X313="Irrelevant",'Used data'!Y313="Irrelevant"),1,1+1.545*1000/32.2*((('Used data'!Y313*3268/3600)/('Used data'!W313/0.306))^2)*('Used data'!X313/1000)/G313)</f>
        <v>1</v>
      </c>
      <c r="AA313" s="11">
        <f>IF(OR('Used data'!W313="Straight",'Used data'!W313="Irrelevant",'Used data'!X313="Irrelevant",'Used data'!Y313="Irrelevant"),1,1+1.961*1000/32.2*((('Used data'!Y313*3268/3600)/('Used data'!W313/0.306))^2)*('Used data'!X313/1000)/G313)</f>
        <v>1</v>
      </c>
      <c r="AB313" s="11">
        <f>IF(OR('Used data'!Z313="Straight",'Used data'!Z313="Irrelevant",'Used data'!AA313="Irrelevant",'Used data'!AB313="Irrelevant"),1,1+1.545*1000/32.2*((('Used data'!AB313*3268/3600)/('Used data'!Z313/0.306))^2)*('Used data'!AA313/1000)/G313)</f>
        <v>1</v>
      </c>
      <c r="AC313" s="11">
        <f>IF(OR('Used data'!Z313="Straight",'Used data'!Z313="Irrelevant",'Used data'!AA313="Irrelevant",'Used data'!AB313="Irrelevant"),1,1+1.961*1000/32.2*((('Used data'!AB313*3268/3600)/('Used data'!Z313/0.306))^2)*('Used data'!AA313/1000)/G313)</f>
        <v>1</v>
      </c>
      <c r="AD313" s="11">
        <f>IF(OR('Used data'!AC313="Irrelevant",'Used data'!AC313="No"),1,IF(AND('Used data'!AC313="Yes",OR('Used data'!Q313&lt;301,'Used data'!S313&lt;301)),1-(0.5*('Used data'!R313+'Used data'!T313)/('Used data'!G313*1000)),IF(AND('Used data'!AC313="Yes",OR('Used data'!Q313&lt;601,'Used data'!S313&lt;601)),1-(0.25*('Used data'!R313+'Used data'!T313)/('Used data'!G313*1000)),1)))</f>
        <v>1</v>
      </c>
      <c r="AE313" s="11">
        <f>IF(OR('Used data'!AC313="Irrelevant",'Used data'!AC313="No"),1,IF(AND('Used data'!AC313="Yes",OR('Used data'!Q313&lt;301,'Used data'!S313&lt;301)),1-(0.4*('Used data'!R313+'Used data'!T313)/('Used data'!G313*1000)),IF(AND('Used data'!AC313="Yes",OR('Used data'!Q313&lt;601,'Used data'!S313&lt;601)),1-(0.2*('Used data'!R313+'Used data'!T313)/('Used data'!G313*1000)),1)))</f>
        <v>1</v>
      </c>
      <c r="AF313" s="11">
        <f>IF('Used data'!AD313="110 kph",0.79,1)</f>
        <v>1</v>
      </c>
      <c r="AG313" s="11">
        <f>IF('Used data'!AD313="110 kph",0.94,1)</f>
        <v>1</v>
      </c>
      <c r="AH313" s="11">
        <f>IF('Used data'!AD313="110 kph",0.66,1)</f>
        <v>1</v>
      </c>
      <c r="AI313" s="11">
        <f>IF('Used data'!AD313="110 kph",0.82,1)</f>
        <v>1</v>
      </c>
      <c r="AJ313" s="11">
        <f>IF(AND('Used data'!AE313="Yes",I313="Entrance merge"),0.65*'Used data'!AF313+1-'Used data'!AF313,1)</f>
        <v>1</v>
      </c>
      <c r="AK313" s="12" t="str">
        <f t="shared" si="28"/>
        <v/>
      </c>
      <c r="AL313" s="12" t="str">
        <f t="shared" si="29"/>
        <v/>
      </c>
      <c r="AM313" s="12" t="str">
        <f t="shared" si="30"/>
        <v/>
      </c>
      <c r="AN313" s="12" t="str">
        <f t="shared" si="31"/>
        <v/>
      </c>
      <c r="AO313" s="12" t="str">
        <f t="shared" si="32"/>
        <v/>
      </c>
      <c r="AP313" s="12" t="str">
        <f t="shared" si="33"/>
        <v/>
      </c>
      <c r="AQ313" s="4" t="str">
        <f t="shared" si="34"/>
        <v/>
      </c>
    </row>
    <row r="314" spans="1:43" x14ac:dyDescent="0.3">
      <c r="A314" s="4" t="str">
        <f>IF('Input data'!A329="","",'Input data'!A329)</f>
        <v/>
      </c>
      <c r="B314" s="4" t="str">
        <f>IF('Input data'!B329="","",'Input data'!B329)</f>
        <v/>
      </c>
      <c r="C314" s="4" t="str">
        <f>IF('Input data'!C329="","",'Input data'!C329)</f>
        <v/>
      </c>
      <c r="D314" s="4" t="str">
        <f>IF('Input data'!D329="","",'Input data'!D329)</f>
        <v/>
      </c>
      <c r="E314" s="4" t="str">
        <f>IF('Input data'!E329="","",'Input data'!E329)</f>
        <v/>
      </c>
      <c r="F314" s="4" t="str">
        <f>IF('Input data'!F329="","",'Input data'!F329)</f>
        <v/>
      </c>
      <c r="G314" s="4">
        <f>IF('Input data'!G329="","",'Input data'!G329)</f>
        <v>0</v>
      </c>
      <c r="H314" s="4" t="str">
        <f>IF('Input data'!H329&gt;0.5,'Input data'!H329,"")</f>
        <v/>
      </c>
      <c r="I314" s="4" t="str">
        <f>IF('Input data'!I329="","",'Input data'!I329)</f>
        <v/>
      </c>
      <c r="J314" s="11">
        <f>IF('Used data'!J314="Irrelevant",1,IF('Used data'!J314&gt;3,1.2,1))</f>
        <v>1</v>
      </c>
      <c r="K314" s="11">
        <f>IF('Used data'!K314="Irrelevant",1,IF(AND(OR(I314="Motorway link",I314="Exit diverge",I314="Entrance merge"),'Used data'!K314&lt;3.5),1+(3.5-'Used data'!K314)*0.12,IF(AND(OR(I314="Exit ramp",I314="Entrance ramp"),'Used data'!K314&lt;3.5),1+(3.5-'Used data'!K314)*0.16,1)))</f>
        <v>1</v>
      </c>
      <c r="L314" s="11">
        <f>IF('Used data'!L314="Irrelevant",1,IF(AND('Used data'!L314="Yes",'Used data'!J314=2),0.6*'Used data'!M314+(1-'Used data'!M314),IF(AND('Used data'!L314="Yes",'Used data'!J314=3),0.7*'Used data'!M314+(1-'Used data'!M314),IF(AND('Used data'!L314="Yes",'Used data'!J314=4),0.76*'Used data'!M314+(1-'Used data'!M314),IF(AND('Used data'!L314="Yes",'Used data'!J314&gt;4.99999999),0.8*'Used data'!M314+(1-'Used data'!M314),1)))))</f>
        <v>1</v>
      </c>
      <c r="M314" s="11">
        <f>IF('Used data'!L314="Irrelevant",1,IF(AND('Used data'!L314="Yes",'Used data'!J314=2),0.8*'Used data'!M314+(1-'Used data'!M314),IF(AND('Used data'!L314="Yes",'Used data'!J314=3),0.85*'Used data'!M314+(1-'Used data'!M314),IF(AND('Used data'!L314="Yes",'Used data'!J314=4),0.88*'Used data'!M314+(1-'Used data'!M314),IF(AND('Used data'!L314="Yes",'Used data'!J314&gt;4.99999999),0.9*'Used data'!M314+(1-'Used data'!M314),1)))))</f>
        <v>1</v>
      </c>
      <c r="N314" s="11">
        <f>IF('Used data'!N314="Irrelevant",1,IF(AND(OR(I314="Motorway link",I314="Exit diverge",I314="Entrance merge"),'Used data'!N314&lt;3),1+(3-'Used data'!N314)*0.09333333,1))</f>
        <v>1</v>
      </c>
      <c r="O314" s="11">
        <f>IF('Used data'!N314="Irrelevant",1,IF(AND(OR(I314="Motorway link",I314="Exit diverge",I314="Entrance merge"),'Used data'!N314&lt;3),1+(3-'Used data'!N314)*0.19666667,1))</f>
        <v>1</v>
      </c>
      <c r="P314" s="11">
        <f>IF('Used data'!O314="Irrelevant",1,IF(AND(OR(I314="Motorway link",I314="Exit diverge",I314="Entrance merge"),'Used data'!O314&lt;3.00000001),1+(0.5-'Used data'!O314)*0.04,IF(AND(OR(I314="Exit ramp",I314="Entrance ramp"),'Used data'!O314&lt;3.00000001),1+(0.5-'Used data'!O314)*0.08,IF(OR(I314="Motorway link",I314="Exit diverge",I314="Entrance merge"),0.9,0.8))))</f>
        <v>1</v>
      </c>
      <c r="Q314" s="11">
        <f>IF('Used data'!P314="Irrelevant",1,IF(AND(OR(I314="Motorway link",I314="Exit diverge",I314="Entrance merge"),'Used data'!P314&lt;11.00000001),1+(5-'Used data'!P314)*0.01,0.94))</f>
        <v>1</v>
      </c>
      <c r="R314" s="11">
        <f>IF(OR('Used data'!Q314="Irrelevant",'Used data'!R314="Irrelevant",'Used data'!Q314="Straight"),1,IF(AND(OR(I314="Motorway link",I314="Exit diverge",I314="Entrance merge"),'Used data'!Q314&lt;4000),(EXP(0.1096*1746.5/'Used data'!Q314)/EXP(0.1096*1746.5/4000))*('Used data'!R314/1000)/G314+(G314-'Used data'!R314/1000)/G314,1))</f>
        <v>1</v>
      </c>
      <c r="S314" s="11">
        <f>IF(OR('Used data'!S314="Irrelevant",'Used data'!T314="Irrelevant",'Used data'!S314="Straight"),1,IF(AND(OR(I314="Motorway link",I314="Exit diverge",I314="Entrance merge"),'Used data'!S314&lt;4000),(EXP(0.1096*1746.5/'Used data'!S314)/EXP(0.1096*1746.5/4000))*('Used data'!T314/1000)/G314+(G314-'Used data'!T314/1000)/G314,1))</f>
        <v>1</v>
      </c>
      <c r="T314" s="11">
        <f>IF('Used data'!U314="Irrelevant",1,IF(AND(OR(I314="Motorway link",I314="Exit diverge",I314="Entrance merge",I314="Exit ramp",I314="Entrance ramp"),'Used data'!U314="Yes"),0.95,1))</f>
        <v>1</v>
      </c>
      <c r="U314" s="11">
        <f>IF('Used data'!U314="Irrelevant",1,IF(AND(OR(I314="Motorway link",I314="Exit diverge",I314="Entrance merge",I314="Exit ramp",I314="Entrance ramp"),'Used data'!U314="Yes"),0.96,1))</f>
        <v>1</v>
      </c>
      <c r="V314" s="11">
        <f>IF('Used data'!U314="Irrelevant",1,IF(AND(OR(I314="Motorway link",I314="Exit diverge",I314="Entrance merge",I314="Exit ramp",I314="Entrance ramp"),'Used data'!U314="Yes"),0.79,1))</f>
        <v>1</v>
      </c>
      <c r="W314" s="11">
        <f>IF('Used data'!U314="Irrelevant",1,IF(AND(OR(I314="Motorway link",I314="Exit diverge",I314="Entrance merge",I314="Exit ramp",I314="Entrance ramp"),'Used data'!U314="Yes"),0.94,1))</f>
        <v>1</v>
      </c>
      <c r="X314" s="11">
        <f>IF('Used data'!U314="Irrelevant",1,IF(AND(OR(I314="Motorway link",I314="Exit diverge",I314="Entrance merge",I314="Exit ramp",I314="Entrance ramp"),'Used data'!U314="Yes"),0.97,1))</f>
        <v>1</v>
      </c>
      <c r="Y314" s="11">
        <f>IF(AND(I314="Exit ramp",'Used data'!V314="2-curved diamond ramp"),1.32,IF(AND(I314="Exit ramp",'Used data'!V314="S-shaped ramp"),2.05,IF(AND(I314="Exit ramp",'Used data'!V314="U-shaped ramp"),4.11,IF(AND(I314="Exit ramp",'Used data'!V314="Flyover hook ramp"),5.15,IF(AND(I314="Exit ramp",'Used data'!V314="Directional ramp"),1.07,IF(AND(I314="Entrance ramp",'Used data'!V314="2-curved diamond ramp"),0.93,IF(AND(I314="Entrance ramp",'Used data'!V314="S-shaped ramp"),2.48,IF(AND(I314="Entrance ramp",'Used data'!V314="U-shaped ramp"),4.15,IF(AND(I314="Entrance ramp",'Used data'!V314="Flyover hook ramp"),5.26,IF(AND(I314="Entrance ramp",'Used data'!V314="Directional ramp"),1.42,1))))))))))</f>
        <v>1</v>
      </c>
      <c r="Z314" s="11">
        <f>IF(OR('Used data'!W314="Straight",'Used data'!W314="Irrelevant",'Used data'!X314="Irrelevant",'Used data'!Y314="Irrelevant"),1,1+1.545*1000/32.2*((('Used data'!Y314*3268/3600)/('Used data'!W314/0.306))^2)*('Used data'!X314/1000)/G314)</f>
        <v>1</v>
      </c>
      <c r="AA314" s="11">
        <f>IF(OR('Used data'!W314="Straight",'Used data'!W314="Irrelevant",'Used data'!X314="Irrelevant",'Used data'!Y314="Irrelevant"),1,1+1.961*1000/32.2*((('Used data'!Y314*3268/3600)/('Used data'!W314/0.306))^2)*('Used data'!X314/1000)/G314)</f>
        <v>1</v>
      </c>
      <c r="AB314" s="11">
        <f>IF(OR('Used data'!Z314="Straight",'Used data'!Z314="Irrelevant",'Used data'!AA314="Irrelevant",'Used data'!AB314="Irrelevant"),1,1+1.545*1000/32.2*((('Used data'!AB314*3268/3600)/('Used data'!Z314/0.306))^2)*('Used data'!AA314/1000)/G314)</f>
        <v>1</v>
      </c>
      <c r="AC314" s="11">
        <f>IF(OR('Used data'!Z314="Straight",'Used data'!Z314="Irrelevant",'Used data'!AA314="Irrelevant",'Used data'!AB314="Irrelevant"),1,1+1.961*1000/32.2*((('Used data'!AB314*3268/3600)/('Used data'!Z314/0.306))^2)*('Used data'!AA314/1000)/G314)</f>
        <v>1</v>
      </c>
      <c r="AD314" s="11">
        <f>IF(OR('Used data'!AC314="Irrelevant",'Used data'!AC314="No"),1,IF(AND('Used data'!AC314="Yes",OR('Used data'!Q314&lt;301,'Used data'!S314&lt;301)),1-(0.5*('Used data'!R314+'Used data'!T314)/('Used data'!G314*1000)),IF(AND('Used data'!AC314="Yes",OR('Used data'!Q314&lt;601,'Used data'!S314&lt;601)),1-(0.25*('Used data'!R314+'Used data'!T314)/('Used data'!G314*1000)),1)))</f>
        <v>1</v>
      </c>
      <c r="AE314" s="11">
        <f>IF(OR('Used data'!AC314="Irrelevant",'Used data'!AC314="No"),1,IF(AND('Used data'!AC314="Yes",OR('Used data'!Q314&lt;301,'Used data'!S314&lt;301)),1-(0.4*('Used data'!R314+'Used data'!T314)/('Used data'!G314*1000)),IF(AND('Used data'!AC314="Yes",OR('Used data'!Q314&lt;601,'Used data'!S314&lt;601)),1-(0.2*('Used data'!R314+'Used data'!T314)/('Used data'!G314*1000)),1)))</f>
        <v>1</v>
      </c>
      <c r="AF314" s="11">
        <f>IF('Used data'!AD314="110 kph",0.79,1)</f>
        <v>1</v>
      </c>
      <c r="AG314" s="11">
        <f>IF('Used data'!AD314="110 kph",0.94,1)</f>
        <v>1</v>
      </c>
      <c r="AH314" s="11">
        <f>IF('Used data'!AD314="110 kph",0.66,1)</f>
        <v>1</v>
      </c>
      <c r="AI314" s="11">
        <f>IF('Used data'!AD314="110 kph",0.82,1)</f>
        <v>1</v>
      </c>
      <c r="AJ314" s="11">
        <f>IF(AND('Used data'!AE314="Yes",I314="Entrance merge"),0.65*'Used data'!AF314+1-'Used data'!AF314,1)</f>
        <v>1</v>
      </c>
      <c r="AK314" s="12" t="str">
        <f t="shared" si="28"/>
        <v/>
      </c>
      <c r="AL314" s="12" t="str">
        <f t="shared" si="29"/>
        <v/>
      </c>
      <c r="AM314" s="12" t="str">
        <f t="shared" si="30"/>
        <v/>
      </c>
      <c r="AN314" s="12" t="str">
        <f t="shared" si="31"/>
        <v/>
      </c>
      <c r="AO314" s="12" t="str">
        <f t="shared" si="32"/>
        <v/>
      </c>
      <c r="AP314" s="12" t="str">
        <f t="shared" si="33"/>
        <v/>
      </c>
      <c r="AQ314" s="4" t="str">
        <f t="shared" si="34"/>
        <v/>
      </c>
    </row>
    <row r="315" spans="1:43" x14ac:dyDescent="0.3">
      <c r="A315" s="4" t="str">
        <f>IF('Input data'!A330="","",'Input data'!A330)</f>
        <v/>
      </c>
      <c r="B315" s="4" t="str">
        <f>IF('Input data'!B330="","",'Input data'!B330)</f>
        <v/>
      </c>
      <c r="C315" s="4" t="str">
        <f>IF('Input data'!C330="","",'Input data'!C330)</f>
        <v/>
      </c>
      <c r="D315" s="4" t="str">
        <f>IF('Input data'!D330="","",'Input data'!D330)</f>
        <v/>
      </c>
      <c r="E315" s="4" t="str">
        <f>IF('Input data'!E330="","",'Input data'!E330)</f>
        <v/>
      </c>
      <c r="F315" s="4" t="str">
        <f>IF('Input data'!F330="","",'Input data'!F330)</f>
        <v/>
      </c>
      <c r="G315" s="4">
        <f>IF('Input data'!G330="","",'Input data'!G330)</f>
        <v>0</v>
      </c>
      <c r="H315" s="4" t="str">
        <f>IF('Input data'!H330&gt;0.5,'Input data'!H330,"")</f>
        <v/>
      </c>
      <c r="I315" s="4" t="str">
        <f>IF('Input data'!I330="","",'Input data'!I330)</f>
        <v/>
      </c>
      <c r="J315" s="11">
        <f>IF('Used data'!J315="Irrelevant",1,IF('Used data'!J315&gt;3,1.2,1))</f>
        <v>1</v>
      </c>
      <c r="K315" s="11">
        <f>IF('Used data'!K315="Irrelevant",1,IF(AND(OR(I315="Motorway link",I315="Exit diverge",I315="Entrance merge"),'Used data'!K315&lt;3.5),1+(3.5-'Used data'!K315)*0.12,IF(AND(OR(I315="Exit ramp",I315="Entrance ramp"),'Used data'!K315&lt;3.5),1+(3.5-'Used data'!K315)*0.16,1)))</f>
        <v>1</v>
      </c>
      <c r="L315" s="11">
        <f>IF('Used data'!L315="Irrelevant",1,IF(AND('Used data'!L315="Yes",'Used data'!J315=2),0.6*'Used data'!M315+(1-'Used data'!M315),IF(AND('Used data'!L315="Yes",'Used data'!J315=3),0.7*'Used data'!M315+(1-'Used data'!M315),IF(AND('Used data'!L315="Yes",'Used data'!J315=4),0.76*'Used data'!M315+(1-'Used data'!M315),IF(AND('Used data'!L315="Yes",'Used data'!J315&gt;4.99999999),0.8*'Used data'!M315+(1-'Used data'!M315),1)))))</f>
        <v>1</v>
      </c>
      <c r="M315" s="11">
        <f>IF('Used data'!L315="Irrelevant",1,IF(AND('Used data'!L315="Yes",'Used data'!J315=2),0.8*'Used data'!M315+(1-'Used data'!M315),IF(AND('Used data'!L315="Yes",'Used data'!J315=3),0.85*'Used data'!M315+(1-'Used data'!M315),IF(AND('Used data'!L315="Yes",'Used data'!J315=4),0.88*'Used data'!M315+(1-'Used data'!M315),IF(AND('Used data'!L315="Yes",'Used data'!J315&gt;4.99999999),0.9*'Used data'!M315+(1-'Used data'!M315),1)))))</f>
        <v>1</v>
      </c>
      <c r="N315" s="11">
        <f>IF('Used data'!N315="Irrelevant",1,IF(AND(OR(I315="Motorway link",I315="Exit diverge",I315="Entrance merge"),'Used data'!N315&lt;3),1+(3-'Used data'!N315)*0.09333333,1))</f>
        <v>1</v>
      </c>
      <c r="O315" s="11">
        <f>IF('Used data'!N315="Irrelevant",1,IF(AND(OR(I315="Motorway link",I315="Exit diverge",I315="Entrance merge"),'Used data'!N315&lt;3),1+(3-'Used data'!N315)*0.19666667,1))</f>
        <v>1</v>
      </c>
      <c r="P315" s="11">
        <f>IF('Used data'!O315="Irrelevant",1,IF(AND(OR(I315="Motorway link",I315="Exit diverge",I315="Entrance merge"),'Used data'!O315&lt;3.00000001),1+(0.5-'Used data'!O315)*0.04,IF(AND(OR(I315="Exit ramp",I315="Entrance ramp"),'Used data'!O315&lt;3.00000001),1+(0.5-'Used data'!O315)*0.08,IF(OR(I315="Motorway link",I315="Exit diverge",I315="Entrance merge"),0.9,0.8))))</f>
        <v>1</v>
      </c>
      <c r="Q315" s="11">
        <f>IF('Used data'!P315="Irrelevant",1,IF(AND(OR(I315="Motorway link",I315="Exit diverge",I315="Entrance merge"),'Used data'!P315&lt;11.00000001),1+(5-'Used data'!P315)*0.01,0.94))</f>
        <v>1</v>
      </c>
      <c r="R315" s="11">
        <f>IF(OR('Used data'!Q315="Irrelevant",'Used data'!R315="Irrelevant",'Used data'!Q315="Straight"),1,IF(AND(OR(I315="Motorway link",I315="Exit diverge",I315="Entrance merge"),'Used data'!Q315&lt;4000),(EXP(0.1096*1746.5/'Used data'!Q315)/EXP(0.1096*1746.5/4000))*('Used data'!R315/1000)/G315+(G315-'Used data'!R315/1000)/G315,1))</f>
        <v>1</v>
      </c>
      <c r="S315" s="11">
        <f>IF(OR('Used data'!S315="Irrelevant",'Used data'!T315="Irrelevant",'Used data'!S315="Straight"),1,IF(AND(OR(I315="Motorway link",I315="Exit diverge",I315="Entrance merge"),'Used data'!S315&lt;4000),(EXP(0.1096*1746.5/'Used data'!S315)/EXP(0.1096*1746.5/4000))*('Used data'!T315/1000)/G315+(G315-'Used data'!T315/1000)/G315,1))</f>
        <v>1</v>
      </c>
      <c r="T315" s="11">
        <f>IF('Used data'!U315="Irrelevant",1,IF(AND(OR(I315="Motorway link",I315="Exit diverge",I315="Entrance merge",I315="Exit ramp",I315="Entrance ramp"),'Used data'!U315="Yes"),0.95,1))</f>
        <v>1</v>
      </c>
      <c r="U315" s="11">
        <f>IF('Used data'!U315="Irrelevant",1,IF(AND(OR(I315="Motorway link",I315="Exit diverge",I315="Entrance merge",I315="Exit ramp",I315="Entrance ramp"),'Used data'!U315="Yes"),0.96,1))</f>
        <v>1</v>
      </c>
      <c r="V315" s="11">
        <f>IF('Used data'!U315="Irrelevant",1,IF(AND(OR(I315="Motorway link",I315="Exit diverge",I315="Entrance merge",I315="Exit ramp",I315="Entrance ramp"),'Used data'!U315="Yes"),0.79,1))</f>
        <v>1</v>
      </c>
      <c r="W315" s="11">
        <f>IF('Used data'!U315="Irrelevant",1,IF(AND(OR(I315="Motorway link",I315="Exit diverge",I315="Entrance merge",I315="Exit ramp",I315="Entrance ramp"),'Used data'!U315="Yes"),0.94,1))</f>
        <v>1</v>
      </c>
      <c r="X315" s="11">
        <f>IF('Used data'!U315="Irrelevant",1,IF(AND(OR(I315="Motorway link",I315="Exit diverge",I315="Entrance merge",I315="Exit ramp",I315="Entrance ramp"),'Used data'!U315="Yes"),0.97,1))</f>
        <v>1</v>
      </c>
      <c r="Y315" s="11">
        <f>IF(AND(I315="Exit ramp",'Used data'!V315="2-curved diamond ramp"),1.32,IF(AND(I315="Exit ramp",'Used data'!V315="S-shaped ramp"),2.05,IF(AND(I315="Exit ramp",'Used data'!V315="U-shaped ramp"),4.11,IF(AND(I315="Exit ramp",'Used data'!V315="Flyover hook ramp"),5.15,IF(AND(I315="Exit ramp",'Used data'!V315="Directional ramp"),1.07,IF(AND(I315="Entrance ramp",'Used data'!V315="2-curved diamond ramp"),0.93,IF(AND(I315="Entrance ramp",'Used data'!V315="S-shaped ramp"),2.48,IF(AND(I315="Entrance ramp",'Used data'!V315="U-shaped ramp"),4.15,IF(AND(I315="Entrance ramp",'Used data'!V315="Flyover hook ramp"),5.26,IF(AND(I315="Entrance ramp",'Used data'!V315="Directional ramp"),1.42,1))))))))))</f>
        <v>1</v>
      </c>
      <c r="Z315" s="11">
        <f>IF(OR('Used data'!W315="Straight",'Used data'!W315="Irrelevant",'Used data'!X315="Irrelevant",'Used data'!Y315="Irrelevant"),1,1+1.545*1000/32.2*((('Used data'!Y315*3268/3600)/('Used data'!W315/0.306))^2)*('Used data'!X315/1000)/G315)</f>
        <v>1</v>
      </c>
      <c r="AA315" s="11">
        <f>IF(OR('Used data'!W315="Straight",'Used data'!W315="Irrelevant",'Used data'!X315="Irrelevant",'Used data'!Y315="Irrelevant"),1,1+1.961*1000/32.2*((('Used data'!Y315*3268/3600)/('Used data'!W315/0.306))^2)*('Used data'!X315/1000)/G315)</f>
        <v>1</v>
      </c>
      <c r="AB315" s="11">
        <f>IF(OR('Used data'!Z315="Straight",'Used data'!Z315="Irrelevant",'Used data'!AA315="Irrelevant",'Used data'!AB315="Irrelevant"),1,1+1.545*1000/32.2*((('Used data'!AB315*3268/3600)/('Used data'!Z315/0.306))^2)*('Used data'!AA315/1000)/G315)</f>
        <v>1</v>
      </c>
      <c r="AC315" s="11">
        <f>IF(OR('Used data'!Z315="Straight",'Used data'!Z315="Irrelevant",'Used data'!AA315="Irrelevant",'Used data'!AB315="Irrelevant"),1,1+1.961*1000/32.2*((('Used data'!AB315*3268/3600)/('Used data'!Z315/0.306))^2)*('Used data'!AA315/1000)/G315)</f>
        <v>1</v>
      </c>
      <c r="AD315" s="11">
        <f>IF(OR('Used data'!AC315="Irrelevant",'Used data'!AC315="No"),1,IF(AND('Used data'!AC315="Yes",OR('Used data'!Q315&lt;301,'Used data'!S315&lt;301)),1-(0.5*('Used data'!R315+'Used data'!T315)/('Used data'!G315*1000)),IF(AND('Used data'!AC315="Yes",OR('Used data'!Q315&lt;601,'Used data'!S315&lt;601)),1-(0.25*('Used data'!R315+'Used data'!T315)/('Used data'!G315*1000)),1)))</f>
        <v>1</v>
      </c>
      <c r="AE315" s="11">
        <f>IF(OR('Used data'!AC315="Irrelevant",'Used data'!AC315="No"),1,IF(AND('Used data'!AC315="Yes",OR('Used data'!Q315&lt;301,'Used data'!S315&lt;301)),1-(0.4*('Used data'!R315+'Used data'!T315)/('Used data'!G315*1000)),IF(AND('Used data'!AC315="Yes",OR('Used data'!Q315&lt;601,'Used data'!S315&lt;601)),1-(0.2*('Used data'!R315+'Used data'!T315)/('Used data'!G315*1000)),1)))</f>
        <v>1</v>
      </c>
      <c r="AF315" s="11">
        <f>IF('Used data'!AD315="110 kph",0.79,1)</f>
        <v>1</v>
      </c>
      <c r="AG315" s="11">
        <f>IF('Used data'!AD315="110 kph",0.94,1)</f>
        <v>1</v>
      </c>
      <c r="AH315" s="11">
        <f>IF('Used data'!AD315="110 kph",0.66,1)</f>
        <v>1</v>
      </c>
      <c r="AI315" s="11">
        <f>IF('Used data'!AD315="110 kph",0.82,1)</f>
        <v>1</v>
      </c>
      <c r="AJ315" s="11">
        <f>IF(AND('Used data'!AE315="Yes",I315="Entrance merge"),0.65*'Used data'!AF315+1-'Used data'!AF315,1)</f>
        <v>1</v>
      </c>
      <c r="AK315" s="12" t="str">
        <f t="shared" si="28"/>
        <v/>
      </c>
      <c r="AL315" s="12" t="str">
        <f t="shared" si="29"/>
        <v/>
      </c>
      <c r="AM315" s="12" t="str">
        <f t="shared" si="30"/>
        <v/>
      </c>
      <c r="AN315" s="12" t="str">
        <f t="shared" si="31"/>
        <v/>
      </c>
      <c r="AO315" s="12" t="str">
        <f t="shared" si="32"/>
        <v/>
      </c>
      <c r="AP315" s="12" t="str">
        <f t="shared" si="33"/>
        <v/>
      </c>
      <c r="AQ315" s="4" t="str">
        <f t="shared" si="34"/>
        <v/>
      </c>
    </row>
    <row r="316" spans="1:43" x14ac:dyDescent="0.3">
      <c r="A316" s="4" t="str">
        <f>IF('Input data'!A331="","",'Input data'!A331)</f>
        <v/>
      </c>
      <c r="B316" s="4" t="str">
        <f>IF('Input data'!B331="","",'Input data'!B331)</f>
        <v/>
      </c>
      <c r="C316" s="4" t="str">
        <f>IF('Input data'!C331="","",'Input data'!C331)</f>
        <v/>
      </c>
      <c r="D316" s="4" t="str">
        <f>IF('Input data'!D331="","",'Input data'!D331)</f>
        <v/>
      </c>
      <c r="E316" s="4" t="str">
        <f>IF('Input data'!E331="","",'Input data'!E331)</f>
        <v/>
      </c>
      <c r="F316" s="4" t="str">
        <f>IF('Input data'!F331="","",'Input data'!F331)</f>
        <v/>
      </c>
      <c r="G316" s="4">
        <f>IF('Input data'!G331="","",'Input data'!G331)</f>
        <v>0</v>
      </c>
      <c r="H316" s="4" t="str">
        <f>IF('Input data'!H331&gt;0.5,'Input data'!H331,"")</f>
        <v/>
      </c>
      <c r="I316" s="4" t="str">
        <f>IF('Input data'!I331="","",'Input data'!I331)</f>
        <v/>
      </c>
      <c r="J316" s="11">
        <f>IF('Used data'!J316="Irrelevant",1,IF('Used data'!J316&gt;3,1.2,1))</f>
        <v>1</v>
      </c>
      <c r="K316" s="11">
        <f>IF('Used data'!K316="Irrelevant",1,IF(AND(OR(I316="Motorway link",I316="Exit diverge",I316="Entrance merge"),'Used data'!K316&lt;3.5),1+(3.5-'Used data'!K316)*0.12,IF(AND(OR(I316="Exit ramp",I316="Entrance ramp"),'Used data'!K316&lt;3.5),1+(3.5-'Used data'!K316)*0.16,1)))</f>
        <v>1</v>
      </c>
      <c r="L316" s="11">
        <f>IF('Used data'!L316="Irrelevant",1,IF(AND('Used data'!L316="Yes",'Used data'!J316=2),0.6*'Used data'!M316+(1-'Used data'!M316),IF(AND('Used data'!L316="Yes",'Used data'!J316=3),0.7*'Used data'!M316+(1-'Used data'!M316),IF(AND('Used data'!L316="Yes",'Used data'!J316=4),0.76*'Used data'!M316+(1-'Used data'!M316),IF(AND('Used data'!L316="Yes",'Used data'!J316&gt;4.99999999),0.8*'Used data'!M316+(1-'Used data'!M316),1)))))</f>
        <v>1</v>
      </c>
      <c r="M316" s="11">
        <f>IF('Used data'!L316="Irrelevant",1,IF(AND('Used data'!L316="Yes",'Used data'!J316=2),0.8*'Used data'!M316+(1-'Used data'!M316),IF(AND('Used data'!L316="Yes",'Used data'!J316=3),0.85*'Used data'!M316+(1-'Used data'!M316),IF(AND('Used data'!L316="Yes",'Used data'!J316=4),0.88*'Used data'!M316+(1-'Used data'!M316),IF(AND('Used data'!L316="Yes",'Used data'!J316&gt;4.99999999),0.9*'Used data'!M316+(1-'Used data'!M316),1)))))</f>
        <v>1</v>
      </c>
      <c r="N316" s="11">
        <f>IF('Used data'!N316="Irrelevant",1,IF(AND(OR(I316="Motorway link",I316="Exit diverge",I316="Entrance merge"),'Used data'!N316&lt;3),1+(3-'Used data'!N316)*0.09333333,1))</f>
        <v>1</v>
      </c>
      <c r="O316" s="11">
        <f>IF('Used data'!N316="Irrelevant",1,IF(AND(OR(I316="Motorway link",I316="Exit diverge",I316="Entrance merge"),'Used data'!N316&lt;3),1+(3-'Used data'!N316)*0.19666667,1))</f>
        <v>1</v>
      </c>
      <c r="P316" s="11">
        <f>IF('Used data'!O316="Irrelevant",1,IF(AND(OR(I316="Motorway link",I316="Exit diverge",I316="Entrance merge"),'Used data'!O316&lt;3.00000001),1+(0.5-'Used data'!O316)*0.04,IF(AND(OR(I316="Exit ramp",I316="Entrance ramp"),'Used data'!O316&lt;3.00000001),1+(0.5-'Used data'!O316)*0.08,IF(OR(I316="Motorway link",I316="Exit diverge",I316="Entrance merge"),0.9,0.8))))</f>
        <v>1</v>
      </c>
      <c r="Q316" s="11">
        <f>IF('Used data'!P316="Irrelevant",1,IF(AND(OR(I316="Motorway link",I316="Exit diverge",I316="Entrance merge"),'Used data'!P316&lt;11.00000001),1+(5-'Used data'!P316)*0.01,0.94))</f>
        <v>1</v>
      </c>
      <c r="R316" s="11">
        <f>IF(OR('Used data'!Q316="Irrelevant",'Used data'!R316="Irrelevant",'Used data'!Q316="Straight"),1,IF(AND(OR(I316="Motorway link",I316="Exit diverge",I316="Entrance merge"),'Used data'!Q316&lt;4000),(EXP(0.1096*1746.5/'Used data'!Q316)/EXP(0.1096*1746.5/4000))*('Used data'!R316/1000)/G316+(G316-'Used data'!R316/1000)/G316,1))</f>
        <v>1</v>
      </c>
      <c r="S316" s="11">
        <f>IF(OR('Used data'!S316="Irrelevant",'Used data'!T316="Irrelevant",'Used data'!S316="Straight"),1,IF(AND(OR(I316="Motorway link",I316="Exit diverge",I316="Entrance merge"),'Used data'!S316&lt;4000),(EXP(0.1096*1746.5/'Used data'!S316)/EXP(0.1096*1746.5/4000))*('Used data'!T316/1000)/G316+(G316-'Used data'!T316/1000)/G316,1))</f>
        <v>1</v>
      </c>
      <c r="T316" s="11">
        <f>IF('Used data'!U316="Irrelevant",1,IF(AND(OR(I316="Motorway link",I316="Exit diverge",I316="Entrance merge",I316="Exit ramp",I316="Entrance ramp"),'Used data'!U316="Yes"),0.95,1))</f>
        <v>1</v>
      </c>
      <c r="U316" s="11">
        <f>IF('Used data'!U316="Irrelevant",1,IF(AND(OR(I316="Motorway link",I316="Exit diverge",I316="Entrance merge",I316="Exit ramp",I316="Entrance ramp"),'Used data'!U316="Yes"),0.96,1))</f>
        <v>1</v>
      </c>
      <c r="V316" s="11">
        <f>IF('Used data'!U316="Irrelevant",1,IF(AND(OR(I316="Motorway link",I316="Exit diverge",I316="Entrance merge",I316="Exit ramp",I316="Entrance ramp"),'Used data'!U316="Yes"),0.79,1))</f>
        <v>1</v>
      </c>
      <c r="W316" s="11">
        <f>IF('Used data'!U316="Irrelevant",1,IF(AND(OR(I316="Motorway link",I316="Exit diverge",I316="Entrance merge",I316="Exit ramp",I316="Entrance ramp"),'Used data'!U316="Yes"),0.94,1))</f>
        <v>1</v>
      </c>
      <c r="X316" s="11">
        <f>IF('Used data'!U316="Irrelevant",1,IF(AND(OR(I316="Motorway link",I316="Exit diverge",I316="Entrance merge",I316="Exit ramp",I316="Entrance ramp"),'Used data'!U316="Yes"),0.97,1))</f>
        <v>1</v>
      </c>
      <c r="Y316" s="11">
        <f>IF(AND(I316="Exit ramp",'Used data'!V316="2-curved diamond ramp"),1.32,IF(AND(I316="Exit ramp",'Used data'!V316="S-shaped ramp"),2.05,IF(AND(I316="Exit ramp",'Used data'!V316="U-shaped ramp"),4.11,IF(AND(I316="Exit ramp",'Used data'!V316="Flyover hook ramp"),5.15,IF(AND(I316="Exit ramp",'Used data'!V316="Directional ramp"),1.07,IF(AND(I316="Entrance ramp",'Used data'!V316="2-curved diamond ramp"),0.93,IF(AND(I316="Entrance ramp",'Used data'!V316="S-shaped ramp"),2.48,IF(AND(I316="Entrance ramp",'Used data'!V316="U-shaped ramp"),4.15,IF(AND(I316="Entrance ramp",'Used data'!V316="Flyover hook ramp"),5.26,IF(AND(I316="Entrance ramp",'Used data'!V316="Directional ramp"),1.42,1))))))))))</f>
        <v>1</v>
      </c>
      <c r="Z316" s="11">
        <f>IF(OR('Used data'!W316="Straight",'Used data'!W316="Irrelevant",'Used data'!X316="Irrelevant",'Used data'!Y316="Irrelevant"),1,1+1.545*1000/32.2*((('Used data'!Y316*3268/3600)/('Used data'!W316/0.306))^2)*('Used data'!X316/1000)/G316)</f>
        <v>1</v>
      </c>
      <c r="AA316" s="11">
        <f>IF(OR('Used data'!W316="Straight",'Used data'!W316="Irrelevant",'Used data'!X316="Irrelevant",'Used data'!Y316="Irrelevant"),1,1+1.961*1000/32.2*((('Used data'!Y316*3268/3600)/('Used data'!W316/0.306))^2)*('Used data'!X316/1000)/G316)</f>
        <v>1</v>
      </c>
      <c r="AB316" s="11">
        <f>IF(OR('Used data'!Z316="Straight",'Used data'!Z316="Irrelevant",'Used data'!AA316="Irrelevant",'Used data'!AB316="Irrelevant"),1,1+1.545*1000/32.2*((('Used data'!AB316*3268/3600)/('Used data'!Z316/0.306))^2)*('Used data'!AA316/1000)/G316)</f>
        <v>1</v>
      </c>
      <c r="AC316" s="11">
        <f>IF(OR('Used data'!Z316="Straight",'Used data'!Z316="Irrelevant",'Used data'!AA316="Irrelevant",'Used data'!AB316="Irrelevant"),1,1+1.961*1000/32.2*((('Used data'!AB316*3268/3600)/('Used data'!Z316/0.306))^2)*('Used data'!AA316/1000)/G316)</f>
        <v>1</v>
      </c>
      <c r="AD316" s="11">
        <f>IF(OR('Used data'!AC316="Irrelevant",'Used data'!AC316="No"),1,IF(AND('Used data'!AC316="Yes",OR('Used data'!Q316&lt;301,'Used data'!S316&lt;301)),1-(0.5*('Used data'!R316+'Used data'!T316)/('Used data'!G316*1000)),IF(AND('Used data'!AC316="Yes",OR('Used data'!Q316&lt;601,'Used data'!S316&lt;601)),1-(0.25*('Used data'!R316+'Used data'!T316)/('Used data'!G316*1000)),1)))</f>
        <v>1</v>
      </c>
      <c r="AE316" s="11">
        <f>IF(OR('Used data'!AC316="Irrelevant",'Used data'!AC316="No"),1,IF(AND('Used data'!AC316="Yes",OR('Used data'!Q316&lt;301,'Used data'!S316&lt;301)),1-(0.4*('Used data'!R316+'Used data'!T316)/('Used data'!G316*1000)),IF(AND('Used data'!AC316="Yes",OR('Used data'!Q316&lt;601,'Used data'!S316&lt;601)),1-(0.2*('Used data'!R316+'Used data'!T316)/('Used data'!G316*1000)),1)))</f>
        <v>1</v>
      </c>
      <c r="AF316" s="11">
        <f>IF('Used data'!AD316="110 kph",0.79,1)</f>
        <v>1</v>
      </c>
      <c r="AG316" s="11">
        <f>IF('Used data'!AD316="110 kph",0.94,1)</f>
        <v>1</v>
      </c>
      <c r="AH316" s="11">
        <f>IF('Used data'!AD316="110 kph",0.66,1)</f>
        <v>1</v>
      </c>
      <c r="AI316" s="11">
        <f>IF('Used data'!AD316="110 kph",0.82,1)</f>
        <v>1</v>
      </c>
      <c r="AJ316" s="11">
        <f>IF(AND('Used data'!AE316="Yes",I316="Entrance merge"),0.65*'Used data'!AF316+1-'Used data'!AF316,1)</f>
        <v>1</v>
      </c>
      <c r="AK316" s="12" t="str">
        <f t="shared" si="28"/>
        <v/>
      </c>
      <c r="AL316" s="12" t="str">
        <f t="shared" si="29"/>
        <v/>
      </c>
      <c r="AM316" s="12" t="str">
        <f t="shared" si="30"/>
        <v/>
      </c>
      <c r="AN316" s="12" t="str">
        <f t="shared" si="31"/>
        <v/>
      </c>
      <c r="AO316" s="12" t="str">
        <f t="shared" si="32"/>
        <v/>
      </c>
      <c r="AP316" s="12" t="str">
        <f t="shared" si="33"/>
        <v/>
      </c>
      <c r="AQ316" s="4" t="str">
        <f t="shared" si="34"/>
        <v/>
      </c>
    </row>
    <row r="317" spans="1:43" x14ac:dyDescent="0.3">
      <c r="A317" s="4" t="str">
        <f>IF('Input data'!A332="","",'Input data'!A332)</f>
        <v/>
      </c>
      <c r="B317" s="4" t="str">
        <f>IF('Input data'!B332="","",'Input data'!B332)</f>
        <v/>
      </c>
      <c r="C317" s="4" t="str">
        <f>IF('Input data'!C332="","",'Input data'!C332)</f>
        <v/>
      </c>
      <c r="D317" s="4" t="str">
        <f>IF('Input data'!D332="","",'Input data'!D332)</f>
        <v/>
      </c>
      <c r="E317" s="4" t="str">
        <f>IF('Input data'!E332="","",'Input data'!E332)</f>
        <v/>
      </c>
      <c r="F317" s="4" t="str">
        <f>IF('Input data'!F332="","",'Input data'!F332)</f>
        <v/>
      </c>
      <c r="G317" s="4">
        <f>IF('Input data'!G332="","",'Input data'!G332)</f>
        <v>0</v>
      </c>
      <c r="H317" s="4" t="str">
        <f>IF('Input data'!H332&gt;0.5,'Input data'!H332,"")</f>
        <v/>
      </c>
      <c r="I317" s="4" t="str">
        <f>IF('Input data'!I332="","",'Input data'!I332)</f>
        <v/>
      </c>
      <c r="J317" s="11">
        <f>IF('Used data'!J317="Irrelevant",1,IF('Used data'!J317&gt;3,1.2,1))</f>
        <v>1</v>
      </c>
      <c r="K317" s="11">
        <f>IF('Used data'!K317="Irrelevant",1,IF(AND(OR(I317="Motorway link",I317="Exit diverge",I317="Entrance merge"),'Used data'!K317&lt;3.5),1+(3.5-'Used data'!K317)*0.12,IF(AND(OR(I317="Exit ramp",I317="Entrance ramp"),'Used data'!K317&lt;3.5),1+(3.5-'Used data'!K317)*0.16,1)))</f>
        <v>1</v>
      </c>
      <c r="L317" s="11">
        <f>IF('Used data'!L317="Irrelevant",1,IF(AND('Used data'!L317="Yes",'Used data'!J317=2),0.6*'Used data'!M317+(1-'Used data'!M317),IF(AND('Used data'!L317="Yes",'Used data'!J317=3),0.7*'Used data'!M317+(1-'Used data'!M317),IF(AND('Used data'!L317="Yes",'Used data'!J317=4),0.76*'Used data'!M317+(1-'Used data'!M317),IF(AND('Used data'!L317="Yes",'Used data'!J317&gt;4.99999999),0.8*'Used data'!M317+(1-'Used data'!M317),1)))))</f>
        <v>1</v>
      </c>
      <c r="M317" s="11">
        <f>IF('Used data'!L317="Irrelevant",1,IF(AND('Used data'!L317="Yes",'Used data'!J317=2),0.8*'Used data'!M317+(1-'Used data'!M317),IF(AND('Used data'!L317="Yes",'Used data'!J317=3),0.85*'Used data'!M317+(1-'Used data'!M317),IF(AND('Used data'!L317="Yes",'Used data'!J317=4),0.88*'Used data'!M317+(1-'Used data'!M317),IF(AND('Used data'!L317="Yes",'Used data'!J317&gt;4.99999999),0.9*'Used data'!M317+(1-'Used data'!M317),1)))))</f>
        <v>1</v>
      </c>
      <c r="N317" s="11">
        <f>IF('Used data'!N317="Irrelevant",1,IF(AND(OR(I317="Motorway link",I317="Exit diverge",I317="Entrance merge"),'Used data'!N317&lt;3),1+(3-'Used data'!N317)*0.09333333,1))</f>
        <v>1</v>
      </c>
      <c r="O317" s="11">
        <f>IF('Used data'!N317="Irrelevant",1,IF(AND(OR(I317="Motorway link",I317="Exit diverge",I317="Entrance merge"),'Used data'!N317&lt;3),1+(3-'Used data'!N317)*0.19666667,1))</f>
        <v>1</v>
      </c>
      <c r="P317" s="11">
        <f>IF('Used data'!O317="Irrelevant",1,IF(AND(OR(I317="Motorway link",I317="Exit diverge",I317="Entrance merge"),'Used data'!O317&lt;3.00000001),1+(0.5-'Used data'!O317)*0.04,IF(AND(OR(I317="Exit ramp",I317="Entrance ramp"),'Used data'!O317&lt;3.00000001),1+(0.5-'Used data'!O317)*0.08,IF(OR(I317="Motorway link",I317="Exit diverge",I317="Entrance merge"),0.9,0.8))))</f>
        <v>1</v>
      </c>
      <c r="Q317" s="11">
        <f>IF('Used data'!P317="Irrelevant",1,IF(AND(OR(I317="Motorway link",I317="Exit diverge",I317="Entrance merge"),'Used data'!P317&lt;11.00000001),1+(5-'Used data'!P317)*0.01,0.94))</f>
        <v>1</v>
      </c>
      <c r="R317" s="11">
        <f>IF(OR('Used data'!Q317="Irrelevant",'Used data'!R317="Irrelevant",'Used data'!Q317="Straight"),1,IF(AND(OR(I317="Motorway link",I317="Exit diverge",I317="Entrance merge"),'Used data'!Q317&lt;4000),(EXP(0.1096*1746.5/'Used data'!Q317)/EXP(0.1096*1746.5/4000))*('Used data'!R317/1000)/G317+(G317-'Used data'!R317/1000)/G317,1))</f>
        <v>1</v>
      </c>
      <c r="S317" s="11">
        <f>IF(OR('Used data'!S317="Irrelevant",'Used data'!T317="Irrelevant",'Used data'!S317="Straight"),1,IF(AND(OR(I317="Motorway link",I317="Exit diverge",I317="Entrance merge"),'Used data'!S317&lt;4000),(EXP(0.1096*1746.5/'Used data'!S317)/EXP(0.1096*1746.5/4000))*('Used data'!T317/1000)/G317+(G317-'Used data'!T317/1000)/G317,1))</f>
        <v>1</v>
      </c>
      <c r="T317" s="11">
        <f>IF('Used data'!U317="Irrelevant",1,IF(AND(OR(I317="Motorway link",I317="Exit diverge",I317="Entrance merge",I317="Exit ramp",I317="Entrance ramp"),'Used data'!U317="Yes"),0.95,1))</f>
        <v>1</v>
      </c>
      <c r="U317" s="11">
        <f>IF('Used data'!U317="Irrelevant",1,IF(AND(OR(I317="Motorway link",I317="Exit diverge",I317="Entrance merge",I317="Exit ramp",I317="Entrance ramp"),'Used data'!U317="Yes"),0.96,1))</f>
        <v>1</v>
      </c>
      <c r="V317" s="11">
        <f>IF('Used data'!U317="Irrelevant",1,IF(AND(OR(I317="Motorway link",I317="Exit diverge",I317="Entrance merge",I317="Exit ramp",I317="Entrance ramp"),'Used data'!U317="Yes"),0.79,1))</f>
        <v>1</v>
      </c>
      <c r="W317" s="11">
        <f>IF('Used data'!U317="Irrelevant",1,IF(AND(OR(I317="Motorway link",I317="Exit diverge",I317="Entrance merge",I317="Exit ramp",I317="Entrance ramp"),'Used data'!U317="Yes"),0.94,1))</f>
        <v>1</v>
      </c>
      <c r="X317" s="11">
        <f>IF('Used data'!U317="Irrelevant",1,IF(AND(OR(I317="Motorway link",I317="Exit diverge",I317="Entrance merge",I317="Exit ramp",I317="Entrance ramp"),'Used data'!U317="Yes"),0.97,1))</f>
        <v>1</v>
      </c>
      <c r="Y317" s="11">
        <f>IF(AND(I317="Exit ramp",'Used data'!V317="2-curved diamond ramp"),1.32,IF(AND(I317="Exit ramp",'Used data'!V317="S-shaped ramp"),2.05,IF(AND(I317="Exit ramp",'Used data'!V317="U-shaped ramp"),4.11,IF(AND(I317="Exit ramp",'Used data'!V317="Flyover hook ramp"),5.15,IF(AND(I317="Exit ramp",'Used data'!V317="Directional ramp"),1.07,IF(AND(I317="Entrance ramp",'Used data'!V317="2-curved diamond ramp"),0.93,IF(AND(I317="Entrance ramp",'Used data'!V317="S-shaped ramp"),2.48,IF(AND(I317="Entrance ramp",'Used data'!V317="U-shaped ramp"),4.15,IF(AND(I317="Entrance ramp",'Used data'!V317="Flyover hook ramp"),5.26,IF(AND(I317="Entrance ramp",'Used data'!V317="Directional ramp"),1.42,1))))))))))</f>
        <v>1</v>
      </c>
      <c r="Z317" s="11">
        <f>IF(OR('Used data'!W317="Straight",'Used data'!W317="Irrelevant",'Used data'!X317="Irrelevant",'Used data'!Y317="Irrelevant"),1,1+1.545*1000/32.2*((('Used data'!Y317*3268/3600)/('Used data'!W317/0.306))^2)*('Used data'!X317/1000)/G317)</f>
        <v>1</v>
      </c>
      <c r="AA317" s="11">
        <f>IF(OR('Used data'!W317="Straight",'Used data'!W317="Irrelevant",'Used data'!X317="Irrelevant",'Used data'!Y317="Irrelevant"),1,1+1.961*1000/32.2*((('Used data'!Y317*3268/3600)/('Used data'!W317/0.306))^2)*('Used data'!X317/1000)/G317)</f>
        <v>1</v>
      </c>
      <c r="AB317" s="11">
        <f>IF(OR('Used data'!Z317="Straight",'Used data'!Z317="Irrelevant",'Used data'!AA317="Irrelevant",'Used data'!AB317="Irrelevant"),1,1+1.545*1000/32.2*((('Used data'!AB317*3268/3600)/('Used data'!Z317/0.306))^2)*('Used data'!AA317/1000)/G317)</f>
        <v>1</v>
      </c>
      <c r="AC317" s="11">
        <f>IF(OR('Used data'!Z317="Straight",'Used data'!Z317="Irrelevant",'Used data'!AA317="Irrelevant",'Used data'!AB317="Irrelevant"),1,1+1.961*1000/32.2*((('Used data'!AB317*3268/3600)/('Used data'!Z317/0.306))^2)*('Used data'!AA317/1000)/G317)</f>
        <v>1</v>
      </c>
      <c r="AD317" s="11">
        <f>IF(OR('Used data'!AC317="Irrelevant",'Used data'!AC317="No"),1,IF(AND('Used data'!AC317="Yes",OR('Used data'!Q317&lt;301,'Used data'!S317&lt;301)),1-(0.5*('Used data'!R317+'Used data'!T317)/('Used data'!G317*1000)),IF(AND('Used data'!AC317="Yes",OR('Used data'!Q317&lt;601,'Used data'!S317&lt;601)),1-(0.25*('Used data'!R317+'Used data'!T317)/('Used data'!G317*1000)),1)))</f>
        <v>1</v>
      </c>
      <c r="AE317" s="11">
        <f>IF(OR('Used data'!AC317="Irrelevant",'Used data'!AC317="No"),1,IF(AND('Used data'!AC317="Yes",OR('Used data'!Q317&lt;301,'Used data'!S317&lt;301)),1-(0.4*('Used data'!R317+'Used data'!T317)/('Used data'!G317*1000)),IF(AND('Used data'!AC317="Yes",OR('Used data'!Q317&lt;601,'Used data'!S317&lt;601)),1-(0.2*('Used data'!R317+'Used data'!T317)/('Used data'!G317*1000)),1)))</f>
        <v>1</v>
      </c>
      <c r="AF317" s="11">
        <f>IF('Used data'!AD317="110 kph",0.79,1)</f>
        <v>1</v>
      </c>
      <c r="AG317" s="11">
        <f>IF('Used data'!AD317="110 kph",0.94,1)</f>
        <v>1</v>
      </c>
      <c r="AH317" s="11">
        <f>IF('Used data'!AD317="110 kph",0.66,1)</f>
        <v>1</v>
      </c>
      <c r="AI317" s="11">
        <f>IF('Used data'!AD317="110 kph",0.82,1)</f>
        <v>1</v>
      </c>
      <c r="AJ317" s="11">
        <f>IF(AND('Used data'!AE317="Yes",I317="Entrance merge"),0.65*'Used data'!AF317+1-'Used data'!AF317,1)</f>
        <v>1</v>
      </c>
      <c r="AK317" s="12" t="str">
        <f t="shared" si="28"/>
        <v/>
      </c>
      <c r="AL317" s="12" t="str">
        <f t="shared" si="29"/>
        <v/>
      </c>
      <c r="AM317" s="12" t="str">
        <f t="shared" si="30"/>
        <v/>
      </c>
      <c r="AN317" s="12" t="str">
        <f t="shared" si="31"/>
        <v/>
      </c>
      <c r="AO317" s="12" t="str">
        <f t="shared" si="32"/>
        <v/>
      </c>
      <c r="AP317" s="12" t="str">
        <f t="shared" si="33"/>
        <v/>
      </c>
      <c r="AQ317" s="4" t="str">
        <f t="shared" si="34"/>
        <v/>
      </c>
    </row>
    <row r="318" spans="1:43" x14ac:dyDescent="0.3">
      <c r="A318" s="4" t="str">
        <f>IF('Input data'!A333="","",'Input data'!A333)</f>
        <v/>
      </c>
      <c r="B318" s="4" t="str">
        <f>IF('Input data'!B333="","",'Input data'!B333)</f>
        <v/>
      </c>
      <c r="C318" s="4" t="str">
        <f>IF('Input data'!C333="","",'Input data'!C333)</f>
        <v/>
      </c>
      <c r="D318" s="4" t="str">
        <f>IF('Input data'!D333="","",'Input data'!D333)</f>
        <v/>
      </c>
      <c r="E318" s="4" t="str">
        <f>IF('Input data'!E333="","",'Input data'!E333)</f>
        <v/>
      </c>
      <c r="F318" s="4" t="str">
        <f>IF('Input data'!F333="","",'Input data'!F333)</f>
        <v/>
      </c>
      <c r="G318" s="4">
        <f>IF('Input data'!G333="","",'Input data'!G333)</f>
        <v>0</v>
      </c>
      <c r="H318" s="4" t="str">
        <f>IF('Input data'!H333&gt;0.5,'Input data'!H333,"")</f>
        <v/>
      </c>
      <c r="I318" s="4" t="str">
        <f>IF('Input data'!I333="","",'Input data'!I333)</f>
        <v/>
      </c>
      <c r="J318" s="11">
        <f>IF('Used data'!J318="Irrelevant",1,IF('Used data'!J318&gt;3,1.2,1))</f>
        <v>1</v>
      </c>
      <c r="K318" s="11">
        <f>IF('Used data'!K318="Irrelevant",1,IF(AND(OR(I318="Motorway link",I318="Exit diverge",I318="Entrance merge"),'Used data'!K318&lt;3.5),1+(3.5-'Used data'!K318)*0.12,IF(AND(OR(I318="Exit ramp",I318="Entrance ramp"),'Used data'!K318&lt;3.5),1+(3.5-'Used data'!K318)*0.16,1)))</f>
        <v>1</v>
      </c>
      <c r="L318" s="11">
        <f>IF('Used data'!L318="Irrelevant",1,IF(AND('Used data'!L318="Yes",'Used data'!J318=2),0.6*'Used data'!M318+(1-'Used data'!M318),IF(AND('Used data'!L318="Yes",'Used data'!J318=3),0.7*'Used data'!M318+(1-'Used data'!M318),IF(AND('Used data'!L318="Yes",'Used data'!J318=4),0.76*'Used data'!M318+(1-'Used data'!M318),IF(AND('Used data'!L318="Yes",'Used data'!J318&gt;4.99999999),0.8*'Used data'!M318+(1-'Used data'!M318),1)))))</f>
        <v>1</v>
      </c>
      <c r="M318" s="11">
        <f>IF('Used data'!L318="Irrelevant",1,IF(AND('Used data'!L318="Yes",'Used data'!J318=2),0.8*'Used data'!M318+(1-'Used data'!M318),IF(AND('Used data'!L318="Yes",'Used data'!J318=3),0.85*'Used data'!M318+(1-'Used data'!M318),IF(AND('Used data'!L318="Yes",'Used data'!J318=4),0.88*'Used data'!M318+(1-'Used data'!M318),IF(AND('Used data'!L318="Yes",'Used data'!J318&gt;4.99999999),0.9*'Used data'!M318+(1-'Used data'!M318),1)))))</f>
        <v>1</v>
      </c>
      <c r="N318" s="11">
        <f>IF('Used data'!N318="Irrelevant",1,IF(AND(OR(I318="Motorway link",I318="Exit diverge",I318="Entrance merge"),'Used data'!N318&lt;3),1+(3-'Used data'!N318)*0.09333333,1))</f>
        <v>1</v>
      </c>
      <c r="O318" s="11">
        <f>IF('Used data'!N318="Irrelevant",1,IF(AND(OR(I318="Motorway link",I318="Exit diverge",I318="Entrance merge"),'Used data'!N318&lt;3),1+(3-'Used data'!N318)*0.19666667,1))</f>
        <v>1</v>
      </c>
      <c r="P318" s="11">
        <f>IF('Used data'!O318="Irrelevant",1,IF(AND(OR(I318="Motorway link",I318="Exit diverge",I318="Entrance merge"),'Used data'!O318&lt;3.00000001),1+(0.5-'Used data'!O318)*0.04,IF(AND(OR(I318="Exit ramp",I318="Entrance ramp"),'Used data'!O318&lt;3.00000001),1+(0.5-'Used data'!O318)*0.08,IF(OR(I318="Motorway link",I318="Exit diverge",I318="Entrance merge"),0.9,0.8))))</f>
        <v>1</v>
      </c>
      <c r="Q318" s="11">
        <f>IF('Used data'!P318="Irrelevant",1,IF(AND(OR(I318="Motorway link",I318="Exit diverge",I318="Entrance merge"),'Used data'!P318&lt;11.00000001),1+(5-'Used data'!P318)*0.01,0.94))</f>
        <v>1</v>
      </c>
      <c r="R318" s="11">
        <f>IF(OR('Used data'!Q318="Irrelevant",'Used data'!R318="Irrelevant",'Used data'!Q318="Straight"),1,IF(AND(OR(I318="Motorway link",I318="Exit diverge",I318="Entrance merge"),'Used data'!Q318&lt;4000),(EXP(0.1096*1746.5/'Used data'!Q318)/EXP(0.1096*1746.5/4000))*('Used data'!R318/1000)/G318+(G318-'Used data'!R318/1000)/G318,1))</f>
        <v>1</v>
      </c>
      <c r="S318" s="11">
        <f>IF(OR('Used data'!S318="Irrelevant",'Used data'!T318="Irrelevant",'Used data'!S318="Straight"),1,IF(AND(OR(I318="Motorway link",I318="Exit diverge",I318="Entrance merge"),'Used data'!S318&lt;4000),(EXP(0.1096*1746.5/'Used data'!S318)/EXP(0.1096*1746.5/4000))*('Used data'!T318/1000)/G318+(G318-'Used data'!T318/1000)/G318,1))</f>
        <v>1</v>
      </c>
      <c r="T318" s="11">
        <f>IF('Used data'!U318="Irrelevant",1,IF(AND(OR(I318="Motorway link",I318="Exit diverge",I318="Entrance merge",I318="Exit ramp",I318="Entrance ramp"),'Used data'!U318="Yes"),0.95,1))</f>
        <v>1</v>
      </c>
      <c r="U318" s="11">
        <f>IF('Used data'!U318="Irrelevant",1,IF(AND(OR(I318="Motorway link",I318="Exit diverge",I318="Entrance merge",I318="Exit ramp",I318="Entrance ramp"),'Used data'!U318="Yes"),0.96,1))</f>
        <v>1</v>
      </c>
      <c r="V318" s="11">
        <f>IF('Used data'!U318="Irrelevant",1,IF(AND(OR(I318="Motorway link",I318="Exit diverge",I318="Entrance merge",I318="Exit ramp",I318="Entrance ramp"),'Used data'!U318="Yes"),0.79,1))</f>
        <v>1</v>
      </c>
      <c r="W318" s="11">
        <f>IF('Used data'!U318="Irrelevant",1,IF(AND(OR(I318="Motorway link",I318="Exit diverge",I318="Entrance merge",I318="Exit ramp",I318="Entrance ramp"),'Used data'!U318="Yes"),0.94,1))</f>
        <v>1</v>
      </c>
      <c r="X318" s="11">
        <f>IF('Used data'!U318="Irrelevant",1,IF(AND(OR(I318="Motorway link",I318="Exit diverge",I318="Entrance merge",I318="Exit ramp",I318="Entrance ramp"),'Used data'!U318="Yes"),0.97,1))</f>
        <v>1</v>
      </c>
      <c r="Y318" s="11">
        <f>IF(AND(I318="Exit ramp",'Used data'!V318="2-curved diamond ramp"),1.32,IF(AND(I318="Exit ramp",'Used data'!V318="S-shaped ramp"),2.05,IF(AND(I318="Exit ramp",'Used data'!V318="U-shaped ramp"),4.11,IF(AND(I318="Exit ramp",'Used data'!V318="Flyover hook ramp"),5.15,IF(AND(I318="Exit ramp",'Used data'!V318="Directional ramp"),1.07,IF(AND(I318="Entrance ramp",'Used data'!V318="2-curved diamond ramp"),0.93,IF(AND(I318="Entrance ramp",'Used data'!V318="S-shaped ramp"),2.48,IF(AND(I318="Entrance ramp",'Used data'!V318="U-shaped ramp"),4.15,IF(AND(I318="Entrance ramp",'Used data'!V318="Flyover hook ramp"),5.26,IF(AND(I318="Entrance ramp",'Used data'!V318="Directional ramp"),1.42,1))))))))))</f>
        <v>1</v>
      </c>
      <c r="Z318" s="11">
        <f>IF(OR('Used data'!W318="Straight",'Used data'!W318="Irrelevant",'Used data'!X318="Irrelevant",'Used data'!Y318="Irrelevant"),1,1+1.545*1000/32.2*((('Used data'!Y318*3268/3600)/('Used data'!W318/0.306))^2)*('Used data'!X318/1000)/G318)</f>
        <v>1</v>
      </c>
      <c r="AA318" s="11">
        <f>IF(OR('Used data'!W318="Straight",'Used data'!W318="Irrelevant",'Used data'!X318="Irrelevant",'Used data'!Y318="Irrelevant"),1,1+1.961*1000/32.2*((('Used data'!Y318*3268/3600)/('Used data'!W318/0.306))^2)*('Used data'!X318/1000)/G318)</f>
        <v>1</v>
      </c>
      <c r="AB318" s="11">
        <f>IF(OR('Used data'!Z318="Straight",'Used data'!Z318="Irrelevant",'Used data'!AA318="Irrelevant",'Used data'!AB318="Irrelevant"),1,1+1.545*1000/32.2*((('Used data'!AB318*3268/3600)/('Used data'!Z318/0.306))^2)*('Used data'!AA318/1000)/G318)</f>
        <v>1</v>
      </c>
      <c r="AC318" s="11">
        <f>IF(OR('Used data'!Z318="Straight",'Used data'!Z318="Irrelevant",'Used data'!AA318="Irrelevant",'Used data'!AB318="Irrelevant"),1,1+1.961*1000/32.2*((('Used data'!AB318*3268/3600)/('Used data'!Z318/0.306))^2)*('Used data'!AA318/1000)/G318)</f>
        <v>1</v>
      </c>
      <c r="AD318" s="11">
        <f>IF(OR('Used data'!AC318="Irrelevant",'Used data'!AC318="No"),1,IF(AND('Used data'!AC318="Yes",OR('Used data'!Q318&lt;301,'Used data'!S318&lt;301)),1-(0.5*('Used data'!R318+'Used data'!T318)/('Used data'!G318*1000)),IF(AND('Used data'!AC318="Yes",OR('Used data'!Q318&lt;601,'Used data'!S318&lt;601)),1-(0.25*('Used data'!R318+'Used data'!T318)/('Used data'!G318*1000)),1)))</f>
        <v>1</v>
      </c>
      <c r="AE318" s="11">
        <f>IF(OR('Used data'!AC318="Irrelevant",'Used data'!AC318="No"),1,IF(AND('Used data'!AC318="Yes",OR('Used data'!Q318&lt;301,'Used data'!S318&lt;301)),1-(0.4*('Used data'!R318+'Used data'!T318)/('Used data'!G318*1000)),IF(AND('Used data'!AC318="Yes",OR('Used data'!Q318&lt;601,'Used data'!S318&lt;601)),1-(0.2*('Used data'!R318+'Used data'!T318)/('Used data'!G318*1000)),1)))</f>
        <v>1</v>
      </c>
      <c r="AF318" s="11">
        <f>IF('Used data'!AD318="110 kph",0.79,1)</f>
        <v>1</v>
      </c>
      <c r="AG318" s="11">
        <f>IF('Used data'!AD318="110 kph",0.94,1)</f>
        <v>1</v>
      </c>
      <c r="AH318" s="11">
        <f>IF('Used data'!AD318="110 kph",0.66,1)</f>
        <v>1</v>
      </c>
      <c r="AI318" s="11">
        <f>IF('Used data'!AD318="110 kph",0.82,1)</f>
        <v>1</v>
      </c>
      <c r="AJ318" s="11">
        <f>IF(AND('Used data'!AE318="Yes",I318="Entrance merge"),0.65*'Used data'!AF318+1-'Used data'!AF318,1)</f>
        <v>1</v>
      </c>
      <c r="AK318" s="12" t="str">
        <f t="shared" si="28"/>
        <v/>
      </c>
      <c r="AL318" s="12" t="str">
        <f t="shared" si="29"/>
        <v/>
      </c>
      <c r="AM318" s="12" t="str">
        <f t="shared" si="30"/>
        <v/>
      </c>
      <c r="AN318" s="12" t="str">
        <f t="shared" si="31"/>
        <v/>
      </c>
      <c r="AO318" s="12" t="str">
        <f t="shared" si="32"/>
        <v/>
      </c>
      <c r="AP318" s="12" t="str">
        <f t="shared" si="33"/>
        <v/>
      </c>
      <c r="AQ318" s="4" t="str">
        <f t="shared" si="34"/>
        <v/>
      </c>
    </row>
    <row r="319" spans="1:43" x14ac:dyDescent="0.3">
      <c r="A319" s="4" t="str">
        <f>IF('Input data'!A334="","",'Input data'!A334)</f>
        <v/>
      </c>
      <c r="B319" s="4" t="str">
        <f>IF('Input data'!B334="","",'Input data'!B334)</f>
        <v/>
      </c>
      <c r="C319" s="4" t="str">
        <f>IF('Input data'!C334="","",'Input data'!C334)</f>
        <v/>
      </c>
      <c r="D319" s="4" t="str">
        <f>IF('Input data'!D334="","",'Input data'!D334)</f>
        <v/>
      </c>
      <c r="E319" s="4" t="str">
        <f>IF('Input data'!E334="","",'Input data'!E334)</f>
        <v/>
      </c>
      <c r="F319" s="4" t="str">
        <f>IF('Input data'!F334="","",'Input data'!F334)</f>
        <v/>
      </c>
      <c r="G319" s="4">
        <f>IF('Input data'!G334="","",'Input data'!G334)</f>
        <v>0</v>
      </c>
      <c r="H319" s="4" t="str">
        <f>IF('Input data'!H334&gt;0.5,'Input data'!H334,"")</f>
        <v/>
      </c>
      <c r="I319" s="4" t="str">
        <f>IF('Input data'!I334="","",'Input data'!I334)</f>
        <v/>
      </c>
      <c r="J319" s="11">
        <f>IF('Used data'!J319="Irrelevant",1,IF('Used data'!J319&gt;3,1.2,1))</f>
        <v>1</v>
      </c>
      <c r="K319" s="11">
        <f>IF('Used data'!K319="Irrelevant",1,IF(AND(OR(I319="Motorway link",I319="Exit diverge",I319="Entrance merge"),'Used data'!K319&lt;3.5),1+(3.5-'Used data'!K319)*0.12,IF(AND(OR(I319="Exit ramp",I319="Entrance ramp"),'Used data'!K319&lt;3.5),1+(3.5-'Used data'!K319)*0.16,1)))</f>
        <v>1</v>
      </c>
      <c r="L319" s="11">
        <f>IF('Used data'!L319="Irrelevant",1,IF(AND('Used data'!L319="Yes",'Used data'!J319=2),0.6*'Used data'!M319+(1-'Used data'!M319),IF(AND('Used data'!L319="Yes",'Used data'!J319=3),0.7*'Used data'!M319+(1-'Used data'!M319),IF(AND('Used data'!L319="Yes",'Used data'!J319=4),0.76*'Used data'!M319+(1-'Used data'!M319),IF(AND('Used data'!L319="Yes",'Used data'!J319&gt;4.99999999),0.8*'Used data'!M319+(1-'Used data'!M319),1)))))</f>
        <v>1</v>
      </c>
      <c r="M319" s="11">
        <f>IF('Used data'!L319="Irrelevant",1,IF(AND('Used data'!L319="Yes",'Used data'!J319=2),0.8*'Used data'!M319+(1-'Used data'!M319),IF(AND('Used data'!L319="Yes",'Used data'!J319=3),0.85*'Used data'!M319+(1-'Used data'!M319),IF(AND('Used data'!L319="Yes",'Used data'!J319=4),0.88*'Used data'!M319+(1-'Used data'!M319),IF(AND('Used data'!L319="Yes",'Used data'!J319&gt;4.99999999),0.9*'Used data'!M319+(1-'Used data'!M319),1)))))</f>
        <v>1</v>
      </c>
      <c r="N319" s="11">
        <f>IF('Used data'!N319="Irrelevant",1,IF(AND(OR(I319="Motorway link",I319="Exit diverge",I319="Entrance merge"),'Used data'!N319&lt;3),1+(3-'Used data'!N319)*0.09333333,1))</f>
        <v>1</v>
      </c>
      <c r="O319" s="11">
        <f>IF('Used data'!N319="Irrelevant",1,IF(AND(OR(I319="Motorway link",I319="Exit diverge",I319="Entrance merge"),'Used data'!N319&lt;3),1+(3-'Used data'!N319)*0.19666667,1))</f>
        <v>1</v>
      </c>
      <c r="P319" s="11">
        <f>IF('Used data'!O319="Irrelevant",1,IF(AND(OR(I319="Motorway link",I319="Exit diverge",I319="Entrance merge"),'Used data'!O319&lt;3.00000001),1+(0.5-'Used data'!O319)*0.04,IF(AND(OR(I319="Exit ramp",I319="Entrance ramp"),'Used data'!O319&lt;3.00000001),1+(0.5-'Used data'!O319)*0.08,IF(OR(I319="Motorway link",I319="Exit diverge",I319="Entrance merge"),0.9,0.8))))</f>
        <v>1</v>
      </c>
      <c r="Q319" s="11">
        <f>IF('Used data'!P319="Irrelevant",1,IF(AND(OR(I319="Motorway link",I319="Exit diverge",I319="Entrance merge"),'Used data'!P319&lt;11.00000001),1+(5-'Used data'!P319)*0.01,0.94))</f>
        <v>1</v>
      </c>
      <c r="R319" s="11">
        <f>IF(OR('Used data'!Q319="Irrelevant",'Used data'!R319="Irrelevant",'Used data'!Q319="Straight"),1,IF(AND(OR(I319="Motorway link",I319="Exit diverge",I319="Entrance merge"),'Used data'!Q319&lt;4000),(EXP(0.1096*1746.5/'Used data'!Q319)/EXP(0.1096*1746.5/4000))*('Used data'!R319/1000)/G319+(G319-'Used data'!R319/1000)/G319,1))</f>
        <v>1</v>
      </c>
      <c r="S319" s="11">
        <f>IF(OR('Used data'!S319="Irrelevant",'Used data'!T319="Irrelevant",'Used data'!S319="Straight"),1,IF(AND(OR(I319="Motorway link",I319="Exit diverge",I319="Entrance merge"),'Used data'!S319&lt;4000),(EXP(0.1096*1746.5/'Used data'!S319)/EXP(0.1096*1746.5/4000))*('Used data'!T319/1000)/G319+(G319-'Used data'!T319/1000)/G319,1))</f>
        <v>1</v>
      </c>
      <c r="T319" s="11">
        <f>IF('Used data'!U319="Irrelevant",1,IF(AND(OR(I319="Motorway link",I319="Exit diverge",I319="Entrance merge",I319="Exit ramp",I319="Entrance ramp"),'Used data'!U319="Yes"),0.95,1))</f>
        <v>1</v>
      </c>
      <c r="U319" s="11">
        <f>IF('Used data'!U319="Irrelevant",1,IF(AND(OR(I319="Motorway link",I319="Exit diverge",I319="Entrance merge",I319="Exit ramp",I319="Entrance ramp"),'Used data'!U319="Yes"),0.96,1))</f>
        <v>1</v>
      </c>
      <c r="V319" s="11">
        <f>IF('Used data'!U319="Irrelevant",1,IF(AND(OR(I319="Motorway link",I319="Exit diverge",I319="Entrance merge",I319="Exit ramp",I319="Entrance ramp"),'Used data'!U319="Yes"),0.79,1))</f>
        <v>1</v>
      </c>
      <c r="W319" s="11">
        <f>IF('Used data'!U319="Irrelevant",1,IF(AND(OR(I319="Motorway link",I319="Exit diverge",I319="Entrance merge",I319="Exit ramp",I319="Entrance ramp"),'Used data'!U319="Yes"),0.94,1))</f>
        <v>1</v>
      </c>
      <c r="X319" s="11">
        <f>IF('Used data'!U319="Irrelevant",1,IF(AND(OR(I319="Motorway link",I319="Exit diverge",I319="Entrance merge",I319="Exit ramp",I319="Entrance ramp"),'Used data'!U319="Yes"),0.97,1))</f>
        <v>1</v>
      </c>
      <c r="Y319" s="11">
        <f>IF(AND(I319="Exit ramp",'Used data'!V319="2-curved diamond ramp"),1.32,IF(AND(I319="Exit ramp",'Used data'!V319="S-shaped ramp"),2.05,IF(AND(I319="Exit ramp",'Used data'!V319="U-shaped ramp"),4.11,IF(AND(I319="Exit ramp",'Used data'!V319="Flyover hook ramp"),5.15,IF(AND(I319="Exit ramp",'Used data'!V319="Directional ramp"),1.07,IF(AND(I319="Entrance ramp",'Used data'!V319="2-curved diamond ramp"),0.93,IF(AND(I319="Entrance ramp",'Used data'!V319="S-shaped ramp"),2.48,IF(AND(I319="Entrance ramp",'Used data'!V319="U-shaped ramp"),4.15,IF(AND(I319="Entrance ramp",'Used data'!V319="Flyover hook ramp"),5.26,IF(AND(I319="Entrance ramp",'Used data'!V319="Directional ramp"),1.42,1))))))))))</f>
        <v>1</v>
      </c>
      <c r="Z319" s="11">
        <f>IF(OR('Used data'!W319="Straight",'Used data'!W319="Irrelevant",'Used data'!X319="Irrelevant",'Used data'!Y319="Irrelevant"),1,1+1.545*1000/32.2*((('Used data'!Y319*3268/3600)/('Used data'!W319/0.306))^2)*('Used data'!X319/1000)/G319)</f>
        <v>1</v>
      </c>
      <c r="AA319" s="11">
        <f>IF(OR('Used data'!W319="Straight",'Used data'!W319="Irrelevant",'Used data'!X319="Irrelevant",'Used data'!Y319="Irrelevant"),1,1+1.961*1000/32.2*((('Used data'!Y319*3268/3600)/('Used data'!W319/0.306))^2)*('Used data'!X319/1000)/G319)</f>
        <v>1</v>
      </c>
      <c r="AB319" s="11">
        <f>IF(OR('Used data'!Z319="Straight",'Used data'!Z319="Irrelevant",'Used data'!AA319="Irrelevant",'Used data'!AB319="Irrelevant"),1,1+1.545*1000/32.2*((('Used data'!AB319*3268/3600)/('Used data'!Z319/0.306))^2)*('Used data'!AA319/1000)/G319)</f>
        <v>1</v>
      </c>
      <c r="AC319" s="11">
        <f>IF(OR('Used data'!Z319="Straight",'Used data'!Z319="Irrelevant",'Used data'!AA319="Irrelevant",'Used data'!AB319="Irrelevant"),1,1+1.961*1000/32.2*((('Used data'!AB319*3268/3600)/('Used data'!Z319/0.306))^2)*('Used data'!AA319/1000)/G319)</f>
        <v>1</v>
      </c>
      <c r="AD319" s="11">
        <f>IF(OR('Used data'!AC319="Irrelevant",'Used data'!AC319="No"),1,IF(AND('Used data'!AC319="Yes",OR('Used data'!Q319&lt;301,'Used data'!S319&lt;301)),1-(0.5*('Used data'!R319+'Used data'!T319)/('Used data'!G319*1000)),IF(AND('Used data'!AC319="Yes",OR('Used data'!Q319&lt;601,'Used data'!S319&lt;601)),1-(0.25*('Used data'!R319+'Used data'!T319)/('Used data'!G319*1000)),1)))</f>
        <v>1</v>
      </c>
      <c r="AE319" s="11">
        <f>IF(OR('Used data'!AC319="Irrelevant",'Used data'!AC319="No"),1,IF(AND('Used data'!AC319="Yes",OR('Used data'!Q319&lt;301,'Used data'!S319&lt;301)),1-(0.4*('Used data'!R319+'Used data'!T319)/('Used data'!G319*1000)),IF(AND('Used data'!AC319="Yes",OR('Used data'!Q319&lt;601,'Used data'!S319&lt;601)),1-(0.2*('Used data'!R319+'Used data'!T319)/('Used data'!G319*1000)),1)))</f>
        <v>1</v>
      </c>
      <c r="AF319" s="11">
        <f>IF('Used data'!AD319="110 kph",0.79,1)</f>
        <v>1</v>
      </c>
      <c r="AG319" s="11">
        <f>IF('Used data'!AD319="110 kph",0.94,1)</f>
        <v>1</v>
      </c>
      <c r="AH319" s="11">
        <f>IF('Used data'!AD319="110 kph",0.66,1)</f>
        <v>1</v>
      </c>
      <c r="AI319" s="11">
        <f>IF('Used data'!AD319="110 kph",0.82,1)</f>
        <v>1</v>
      </c>
      <c r="AJ319" s="11">
        <f>IF(AND('Used data'!AE319="Yes",I319="Entrance merge"),0.65*'Used data'!AF319+1-'Used data'!AF319,1)</f>
        <v>1</v>
      </c>
      <c r="AK319" s="12" t="str">
        <f t="shared" si="28"/>
        <v/>
      </c>
      <c r="AL319" s="12" t="str">
        <f t="shared" si="29"/>
        <v/>
      </c>
      <c r="AM319" s="12" t="str">
        <f t="shared" si="30"/>
        <v/>
      </c>
      <c r="AN319" s="12" t="str">
        <f t="shared" si="31"/>
        <v/>
      </c>
      <c r="AO319" s="12" t="str">
        <f t="shared" si="32"/>
        <v/>
      </c>
      <c r="AP319" s="12" t="str">
        <f t="shared" si="33"/>
        <v/>
      </c>
      <c r="AQ319" s="4" t="str">
        <f t="shared" si="34"/>
        <v/>
      </c>
    </row>
    <row r="320" spans="1:43" x14ac:dyDescent="0.3">
      <c r="A320" s="4" t="str">
        <f>IF('Input data'!A335="","",'Input data'!A335)</f>
        <v/>
      </c>
      <c r="B320" s="4" t="str">
        <f>IF('Input data'!B335="","",'Input data'!B335)</f>
        <v/>
      </c>
      <c r="C320" s="4" t="str">
        <f>IF('Input data'!C335="","",'Input data'!C335)</f>
        <v/>
      </c>
      <c r="D320" s="4" t="str">
        <f>IF('Input data'!D335="","",'Input data'!D335)</f>
        <v/>
      </c>
      <c r="E320" s="4" t="str">
        <f>IF('Input data'!E335="","",'Input data'!E335)</f>
        <v/>
      </c>
      <c r="F320" s="4" t="str">
        <f>IF('Input data'!F335="","",'Input data'!F335)</f>
        <v/>
      </c>
      <c r="G320" s="4">
        <f>IF('Input data'!G335="","",'Input data'!G335)</f>
        <v>0</v>
      </c>
      <c r="H320" s="4" t="str">
        <f>IF('Input data'!H335&gt;0.5,'Input data'!H335,"")</f>
        <v/>
      </c>
      <c r="I320" s="4" t="str">
        <f>IF('Input data'!I335="","",'Input data'!I335)</f>
        <v/>
      </c>
      <c r="J320" s="11">
        <f>IF('Used data'!J320="Irrelevant",1,IF('Used data'!J320&gt;3,1.2,1))</f>
        <v>1</v>
      </c>
      <c r="K320" s="11">
        <f>IF('Used data'!K320="Irrelevant",1,IF(AND(OR(I320="Motorway link",I320="Exit diverge",I320="Entrance merge"),'Used data'!K320&lt;3.5),1+(3.5-'Used data'!K320)*0.12,IF(AND(OR(I320="Exit ramp",I320="Entrance ramp"),'Used data'!K320&lt;3.5),1+(3.5-'Used data'!K320)*0.16,1)))</f>
        <v>1</v>
      </c>
      <c r="L320" s="11">
        <f>IF('Used data'!L320="Irrelevant",1,IF(AND('Used data'!L320="Yes",'Used data'!J320=2),0.6*'Used data'!M320+(1-'Used data'!M320),IF(AND('Used data'!L320="Yes",'Used data'!J320=3),0.7*'Used data'!M320+(1-'Used data'!M320),IF(AND('Used data'!L320="Yes",'Used data'!J320=4),0.76*'Used data'!M320+(1-'Used data'!M320),IF(AND('Used data'!L320="Yes",'Used data'!J320&gt;4.99999999),0.8*'Used data'!M320+(1-'Used data'!M320),1)))))</f>
        <v>1</v>
      </c>
      <c r="M320" s="11">
        <f>IF('Used data'!L320="Irrelevant",1,IF(AND('Used data'!L320="Yes",'Used data'!J320=2),0.8*'Used data'!M320+(1-'Used data'!M320),IF(AND('Used data'!L320="Yes",'Used data'!J320=3),0.85*'Used data'!M320+(1-'Used data'!M320),IF(AND('Used data'!L320="Yes",'Used data'!J320=4),0.88*'Used data'!M320+(1-'Used data'!M320),IF(AND('Used data'!L320="Yes",'Used data'!J320&gt;4.99999999),0.9*'Used data'!M320+(1-'Used data'!M320),1)))))</f>
        <v>1</v>
      </c>
      <c r="N320" s="11">
        <f>IF('Used data'!N320="Irrelevant",1,IF(AND(OR(I320="Motorway link",I320="Exit diverge",I320="Entrance merge"),'Used data'!N320&lt;3),1+(3-'Used data'!N320)*0.09333333,1))</f>
        <v>1</v>
      </c>
      <c r="O320" s="11">
        <f>IF('Used data'!N320="Irrelevant",1,IF(AND(OR(I320="Motorway link",I320="Exit diverge",I320="Entrance merge"),'Used data'!N320&lt;3),1+(3-'Used data'!N320)*0.19666667,1))</f>
        <v>1</v>
      </c>
      <c r="P320" s="11">
        <f>IF('Used data'!O320="Irrelevant",1,IF(AND(OR(I320="Motorway link",I320="Exit diverge",I320="Entrance merge"),'Used data'!O320&lt;3.00000001),1+(0.5-'Used data'!O320)*0.04,IF(AND(OR(I320="Exit ramp",I320="Entrance ramp"),'Used data'!O320&lt;3.00000001),1+(0.5-'Used data'!O320)*0.08,IF(OR(I320="Motorway link",I320="Exit diverge",I320="Entrance merge"),0.9,0.8))))</f>
        <v>1</v>
      </c>
      <c r="Q320" s="11">
        <f>IF('Used data'!P320="Irrelevant",1,IF(AND(OR(I320="Motorway link",I320="Exit diverge",I320="Entrance merge"),'Used data'!P320&lt;11.00000001),1+(5-'Used data'!P320)*0.01,0.94))</f>
        <v>1</v>
      </c>
      <c r="R320" s="11">
        <f>IF(OR('Used data'!Q320="Irrelevant",'Used data'!R320="Irrelevant",'Used data'!Q320="Straight"),1,IF(AND(OR(I320="Motorway link",I320="Exit diverge",I320="Entrance merge"),'Used data'!Q320&lt;4000),(EXP(0.1096*1746.5/'Used data'!Q320)/EXP(0.1096*1746.5/4000))*('Used data'!R320/1000)/G320+(G320-'Used data'!R320/1000)/G320,1))</f>
        <v>1</v>
      </c>
      <c r="S320" s="11">
        <f>IF(OR('Used data'!S320="Irrelevant",'Used data'!T320="Irrelevant",'Used data'!S320="Straight"),1,IF(AND(OR(I320="Motorway link",I320="Exit diverge",I320="Entrance merge"),'Used data'!S320&lt;4000),(EXP(0.1096*1746.5/'Used data'!S320)/EXP(0.1096*1746.5/4000))*('Used data'!T320/1000)/G320+(G320-'Used data'!T320/1000)/G320,1))</f>
        <v>1</v>
      </c>
      <c r="T320" s="11">
        <f>IF('Used data'!U320="Irrelevant",1,IF(AND(OR(I320="Motorway link",I320="Exit diverge",I320="Entrance merge",I320="Exit ramp",I320="Entrance ramp"),'Used data'!U320="Yes"),0.95,1))</f>
        <v>1</v>
      </c>
      <c r="U320" s="11">
        <f>IF('Used data'!U320="Irrelevant",1,IF(AND(OR(I320="Motorway link",I320="Exit diverge",I320="Entrance merge",I320="Exit ramp",I320="Entrance ramp"),'Used data'!U320="Yes"),0.96,1))</f>
        <v>1</v>
      </c>
      <c r="V320" s="11">
        <f>IF('Used data'!U320="Irrelevant",1,IF(AND(OR(I320="Motorway link",I320="Exit diverge",I320="Entrance merge",I320="Exit ramp",I320="Entrance ramp"),'Used data'!U320="Yes"),0.79,1))</f>
        <v>1</v>
      </c>
      <c r="W320" s="11">
        <f>IF('Used data'!U320="Irrelevant",1,IF(AND(OR(I320="Motorway link",I320="Exit diverge",I320="Entrance merge",I320="Exit ramp",I320="Entrance ramp"),'Used data'!U320="Yes"),0.94,1))</f>
        <v>1</v>
      </c>
      <c r="X320" s="11">
        <f>IF('Used data'!U320="Irrelevant",1,IF(AND(OR(I320="Motorway link",I320="Exit diverge",I320="Entrance merge",I320="Exit ramp",I320="Entrance ramp"),'Used data'!U320="Yes"),0.97,1))</f>
        <v>1</v>
      </c>
      <c r="Y320" s="11">
        <f>IF(AND(I320="Exit ramp",'Used data'!V320="2-curved diamond ramp"),1.32,IF(AND(I320="Exit ramp",'Used data'!V320="S-shaped ramp"),2.05,IF(AND(I320="Exit ramp",'Used data'!V320="U-shaped ramp"),4.11,IF(AND(I320="Exit ramp",'Used data'!V320="Flyover hook ramp"),5.15,IF(AND(I320="Exit ramp",'Used data'!V320="Directional ramp"),1.07,IF(AND(I320="Entrance ramp",'Used data'!V320="2-curved diamond ramp"),0.93,IF(AND(I320="Entrance ramp",'Used data'!V320="S-shaped ramp"),2.48,IF(AND(I320="Entrance ramp",'Used data'!V320="U-shaped ramp"),4.15,IF(AND(I320="Entrance ramp",'Used data'!V320="Flyover hook ramp"),5.26,IF(AND(I320="Entrance ramp",'Used data'!V320="Directional ramp"),1.42,1))))))))))</f>
        <v>1</v>
      </c>
      <c r="Z320" s="11">
        <f>IF(OR('Used data'!W320="Straight",'Used data'!W320="Irrelevant",'Used data'!X320="Irrelevant",'Used data'!Y320="Irrelevant"),1,1+1.545*1000/32.2*((('Used data'!Y320*3268/3600)/('Used data'!W320/0.306))^2)*('Used data'!X320/1000)/G320)</f>
        <v>1</v>
      </c>
      <c r="AA320" s="11">
        <f>IF(OR('Used data'!W320="Straight",'Used data'!W320="Irrelevant",'Used data'!X320="Irrelevant",'Used data'!Y320="Irrelevant"),1,1+1.961*1000/32.2*((('Used data'!Y320*3268/3600)/('Used data'!W320/0.306))^2)*('Used data'!X320/1000)/G320)</f>
        <v>1</v>
      </c>
      <c r="AB320" s="11">
        <f>IF(OR('Used data'!Z320="Straight",'Used data'!Z320="Irrelevant",'Used data'!AA320="Irrelevant",'Used data'!AB320="Irrelevant"),1,1+1.545*1000/32.2*((('Used data'!AB320*3268/3600)/('Used data'!Z320/0.306))^2)*('Used data'!AA320/1000)/G320)</f>
        <v>1</v>
      </c>
      <c r="AC320" s="11">
        <f>IF(OR('Used data'!Z320="Straight",'Used data'!Z320="Irrelevant",'Used data'!AA320="Irrelevant",'Used data'!AB320="Irrelevant"),1,1+1.961*1000/32.2*((('Used data'!AB320*3268/3600)/('Used data'!Z320/0.306))^2)*('Used data'!AA320/1000)/G320)</f>
        <v>1</v>
      </c>
      <c r="AD320" s="11">
        <f>IF(OR('Used data'!AC320="Irrelevant",'Used data'!AC320="No"),1,IF(AND('Used data'!AC320="Yes",OR('Used data'!Q320&lt;301,'Used data'!S320&lt;301)),1-(0.5*('Used data'!R320+'Used data'!T320)/('Used data'!G320*1000)),IF(AND('Used data'!AC320="Yes",OR('Used data'!Q320&lt;601,'Used data'!S320&lt;601)),1-(0.25*('Used data'!R320+'Used data'!T320)/('Used data'!G320*1000)),1)))</f>
        <v>1</v>
      </c>
      <c r="AE320" s="11">
        <f>IF(OR('Used data'!AC320="Irrelevant",'Used data'!AC320="No"),1,IF(AND('Used data'!AC320="Yes",OR('Used data'!Q320&lt;301,'Used data'!S320&lt;301)),1-(0.4*('Used data'!R320+'Used data'!T320)/('Used data'!G320*1000)),IF(AND('Used data'!AC320="Yes",OR('Used data'!Q320&lt;601,'Used data'!S320&lt;601)),1-(0.2*('Used data'!R320+'Used data'!T320)/('Used data'!G320*1000)),1)))</f>
        <v>1</v>
      </c>
      <c r="AF320" s="11">
        <f>IF('Used data'!AD320="110 kph",0.79,1)</f>
        <v>1</v>
      </c>
      <c r="AG320" s="11">
        <f>IF('Used data'!AD320="110 kph",0.94,1)</f>
        <v>1</v>
      </c>
      <c r="AH320" s="11">
        <f>IF('Used data'!AD320="110 kph",0.66,1)</f>
        <v>1</v>
      </c>
      <c r="AI320" s="11">
        <f>IF('Used data'!AD320="110 kph",0.82,1)</f>
        <v>1</v>
      </c>
      <c r="AJ320" s="11">
        <f>IF(AND('Used data'!AE320="Yes",I320="Entrance merge"),0.65*'Used data'!AF320+1-'Used data'!AF320,1)</f>
        <v>1</v>
      </c>
      <c r="AK320" s="12" t="str">
        <f t="shared" si="28"/>
        <v/>
      </c>
      <c r="AL320" s="12" t="str">
        <f t="shared" si="29"/>
        <v/>
      </c>
      <c r="AM320" s="12" t="str">
        <f t="shared" si="30"/>
        <v/>
      </c>
      <c r="AN320" s="12" t="str">
        <f t="shared" si="31"/>
        <v/>
      </c>
      <c r="AO320" s="12" t="str">
        <f t="shared" si="32"/>
        <v/>
      </c>
      <c r="AP320" s="12" t="str">
        <f t="shared" si="33"/>
        <v/>
      </c>
      <c r="AQ320" s="4" t="str">
        <f t="shared" si="34"/>
        <v/>
      </c>
    </row>
    <row r="321" spans="1:43" x14ac:dyDescent="0.3">
      <c r="A321" s="4" t="str">
        <f>IF('Input data'!A336="","",'Input data'!A336)</f>
        <v/>
      </c>
      <c r="B321" s="4" t="str">
        <f>IF('Input data'!B336="","",'Input data'!B336)</f>
        <v/>
      </c>
      <c r="C321" s="4" t="str">
        <f>IF('Input data'!C336="","",'Input data'!C336)</f>
        <v/>
      </c>
      <c r="D321" s="4" t="str">
        <f>IF('Input data'!D336="","",'Input data'!D336)</f>
        <v/>
      </c>
      <c r="E321" s="4" t="str">
        <f>IF('Input data'!E336="","",'Input data'!E336)</f>
        <v/>
      </c>
      <c r="F321" s="4" t="str">
        <f>IF('Input data'!F336="","",'Input data'!F336)</f>
        <v/>
      </c>
      <c r="G321" s="4">
        <f>IF('Input data'!G336="","",'Input data'!G336)</f>
        <v>0</v>
      </c>
      <c r="H321" s="4" t="str">
        <f>IF('Input data'!H336&gt;0.5,'Input data'!H336,"")</f>
        <v/>
      </c>
      <c r="I321" s="4" t="str">
        <f>IF('Input data'!I336="","",'Input data'!I336)</f>
        <v/>
      </c>
      <c r="J321" s="11">
        <f>IF('Used data'!J321="Irrelevant",1,IF('Used data'!J321&gt;3,1.2,1))</f>
        <v>1</v>
      </c>
      <c r="K321" s="11">
        <f>IF('Used data'!K321="Irrelevant",1,IF(AND(OR(I321="Motorway link",I321="Exit diverge",I321="Entrance merge"),'Used data'!K321&lt;3.5),1+(3.5-'Used data'!K321)*0.12,IF(AND(OR(I321="Exit ramp",I321="Entrance ramp"),'Used data'!K321&lt;3.5),1+(3.5-'Used data'!K321)*0.16,1)))</f>
        <v>1</v>
      </c>
      <c r="L321" s="11">
        <f>IF('Used data'!L321="Irrelevant",1,IF(AND('Used data'!L321="Yes",'Used data'!J321=2),0.6*'Used data'!M321+(1-'Used data'!M321),IF(AND('Used data'!L321="Yes",'Used data'!J321=3),0.7*'Used data'!M321+(1-'Used data'!M321),IF(AND('Used data'!L321="Yes",'Used data'!J321=4),0.76*'Used data'!M321+(1-'Used data'!M321),IF(AND('Used data'!L321="Yes",'Used data'!J321&gt;4.99999999),0.8*'Used data'!M321+(1-'Used data'!M321),1)))))</f>
        <v>1</v>
      </c>
      <c r="M321" s="11">
        <f>IF('Used data'!L321="Irrelevant",1,IF(AND('Used data'!L321="Yes",'Used data'!J321=2),0.8*'Used data'!M321+(1-'Used data'!M321),IF(AND('Used data'!L321="Yes",'Used data'!J321=3),0.85*'Used data'!M321+(1-'Used data'!M321),IF(AND('Used data'!L321="Yes",'Used data'!J321=4),0.88*'Used data'!M321+(1-'Used data'!M321),IF(AND('Used data'!L321="Yes",'Used data'!J321&gt;4.99999999),0.9*'Used data'!M321+(1-'Used data'!M321),1)))))</f>
        <v>1</v>
      </c>
      <c r="N321" s="11">
        <f>IF('Used data'!N321="Irrelevant",1,IF(AND(OR(I321="Motorway link",I321="Exit diverge",I321="Entrance merge"),'Used data'!N321&lt;3),1+(3-'Used data'!N321)*0.09333333,1))</f>
        <v>1</v>
      </c>
      <c r="O321" s="11">
        <f>IF('Used data'!N321="Irrelevant",1,IF(AND(OR(I321="Motorway link",I321="Exit diverge",I321="Entrance merge"),'Used data'!N321&lt;3),1+(3-'Used data'!N321)*0.19666667,1))</f>
        <v>1</v>
      </c>
      <c r="P321" s="11">
        <f>IF('Used data'!O321="Irrelevant",1,IF(AND(OR(I321="Motorway link",I321="Exit diverge",I321="Entrance merge"),'Used data'!O321&lt;3.00000001),1+(0.5-'Used data'!O321)*0.04,IF(AND(OR(I321="Exit ramp",I321="Entrance ramp"),'Used data'!O321&lt;3.00000001),1+(0.5-'Used data'!O321)*0.08,IF(OR(I321="Motorway link",I321="Exit diverge",I321="Entrance merge"),0.9,0.8))))</f>
        <v>1</v>
      </c>
      <c r="Q321" s="11">
        <f>IF('Used data'!P321="Irrelevant",1,IF(AND(OR(I321="Motorway link",I321="Exit diverge",I321="Entrance merge"),'Used data'!P321&lt;11.00000001),1+(5-'Used data'!P321)*0.01,0.94))</f>
        <v>1</v>
      </c>
      <c r="R321" s="11">
        <f>IF(OR('Used data'!Q321="Irrelevant",'Used data'!R321="Irrelevant",'Used data'!Q321="Straight"),1,IF(AND(OR(I321="Motorway link",I321="Exit diverge",I321="Entrance merge"),'Used data'!Q321&lt;4000),(EXP(0.1096*1746.5/'Used data'!Q321)/EXP(0.1096*1746.5/4000))*('Used data'!R321/1000)/G321+(G321-'Used data'!R321/1000)/G321,1))</f>
        <v>1</v>
      </c>
      <c r="S321" s="11">
        <f>IF(OR('Used data'!S321="Irrelevant",'Used data'!T321="Irrelevant",'Used data'!S321="Straight"),1,IF(AND(OR(I321="Motorway link",I321="Exit diverge",I321="Entrance merge"),'Used data'!S321&lt;4000),(EXP(0.1096*1746.5/'Used data'!S321)/EXP(0.1096*1746.5/4000))*('Used data'!T321/1000)/G321+(G321-'Used data'!T321/1000)/G321,1))</f>
        <v>1</v>
      </c>
      <c r="T321" s="11">
        <f>IF('Used data'!U321="Irrelevant",1,IF(AND(OR(I321="Motorway link",I321="Exit diverge",I321="Entrance merge",I321="Exit ramp",I321="Entrance ramp"),'Used data'!U321="Yes"),0.95,1))</f>
        <v>1</v>
      </c>
      <c r="U321" s="11">
        <f>IF('Used data'!U321="Irrelevant",1,IF(AND(OR(I321="Motorway link",I321="Exit diverge",I321="Entrance merge",I321="Exit ramp",I321="Entrance ramp"),'Used data'!U321="Yes"),0.96,1))</f>
        <v>1</v>
      </c>
      <c r="V321" s="11">
        <f>IF('Used data'!U321="Irrelevant",1,IF(AND(OR(I321="Motorway link",I321="Exit diverge",I321="Entrance merge",I321="Exit ramp",I321="Entrance ramp"),'Used data'!U321="Yes"),0.79,1))</f>
        <v>1</v>
      </c>
      <c r="W321" s="11">
        <f>IF('Used data'!U321="Irrelevant",1,IF(AND(OR(I321="Motorway link",I321="Exit diverge",I321="Entrance merge",I321="Exit ramp",I321="Entrance ramp"),'Used data'!U321="Yes"),0.94,1))</f>
        <v>1</v>
      </c>
      <c r="X321" s="11">
        <f>IF('Used data'!U321="Irrelevant",1,IF(AND(OR(I321="Motorway link",I321="Exit diverge",I321="Entrance merge",I321="Exit ramp",I321="Entrance ramp"),'Used data'!U321="Yes"),0.97,1))</f>
        <v>1</v>
      </c>
      <c r="Y321" s="11">
        <f>IF(AND(I321="Exit ramp",'Used data'!V321="2-curved diamond ramp"),1.32,IF(AND(I321="Exit ramp",'Used data'!V321="S-shaped ramp"),2.05,IF(AND(I321="Exit ramp",'Used data'!V321="U-shaped ramp"),4.11,IF(AND(I321="Exit ramp",'Used data'!V321="Flyover hook ramp"),5.15,IF(AND(I321="Exit ramp",'Used data'!V321="Directional ramp"),1.07,IF(AND(I321="Entrance ramp",'Used data'!V321="2-curved diamond ramp"),0.93,IF(AND(I321="Entrance ramp",'Used data'!V321="S-shaped ramp"),2.48,IF(AND(I321="Entrance ramp",'Used data'!V321="U-shaped ramp"),4.15,IF(AND(I321="Entrance ramp",'Used data'!V321="Flyover hook ramp"),5.26,IF(AND(I321="Entrance ramp",'Used data'!V321="Directional ramp"),1.42,1))))))))))</f>
        <v>1</v>
      </c>
      <c r="Z321" s="11">
        <f>IF(OR('Used data'!W321="Straight",'Used data'!W321="Irrelevant",'Used data'!X321="Irrelevant",'Used data'!Y321="Irrelevant"),1,1+1.545*1000/32.2*((('Used data'!Y321*3268/3600)/('Used data'!W321/0.306))^2)*('Used data'!X321/1000)/G321)</f>
        <v>1</v>
      </c>
      <c r="AA321" s="11">
        <f>IF(OR('Used data'!W321="Straight",'Used data'!W321="Irrelevant",'Used data'!X321="Irrelevant",'Used data'!Y321="Irrelevant"),1,1+1.961*1000/32.2*((('Used data'!Y321*3268/3600)/('Used data'!W321/0.306))^2)*('Used data'!X321/1000)/G321)</f>
        <v>1</v>
      </c>
      <c r="AB321" s="11">
        <f>IF(OR('Used data'!Z321="Straight",'Used data'!Z321="Irrelevant",'Used data'!AA321="Irrelevant",'Used data'!AB321="Irrelevant"),1,1+1.545*1000/32.2*((('Used data'!AB321*3268/3600)/('Used data'!Z321/0.306))^2)*('Used data'!AA321/1000)/G321)</f>
        <v>1</v>
      </c>
      <c r="AC321" s="11">
        <f>IF(OR('Used data'!Z321="Straight",'Used data'!Z321="Irrelevant",'Used data'!AA321="Irrelevant",'Used data'!AB321="Irrelevant"),1,1+1.961*1000/32.2*((('Used data'!AB321*3268/3600)/('Used data'!Z321/0.306))^2)*('Used data'!AA321/1000)/G321)</f>
        <v>1</v>
      </c>
      <c r="AD321" s="11">
        <f>IF(OR('Used data'!AC321="Irrelevant",'Used data'!AC321="No"),1,IF(AND('Used data'!AC321="Yes",OR('Used data'!Q321&lt;301,'Used data'!S321&lt;301)),1-(0.5*('Used data'!R321+'Used data'!T321)/('Used data'!G321*1000)),IF(AND('Used data'!AC321="Yes",OR('Used data'!Q321&lt;601,'Used data'!S321&lt;601)),1-(0.25*('Used data'!R321+'Used data'!T321)/('Used data'!G321*1000)),1)))</f>
        <v>1</v>
      </c>
      <c r="AE321" s="11">
        <f>IF(OR('Used data'!AC321="Irrelevant",'Used data'!AC321="No"),1,IF(AND('Used data'!AC321="Yes",OR('Used data'!Q321&lt;301,'Used data'!S321&lt;301)),1-(0.4*('Used data'!R321+'Used data'!T321)/('Used data'!G321*1000)),IF(AND('Used data'!AC321="Yes",OR('Used data'!Q321&lt;601,'Used data'!S321&lt;601)),1-(0.2*('Used data'!R321+'Used data'!T321)/('Used data'!G321*1000)),1)))</f>
        <v>1</v>
      </c>
      <c r="AF321" s="11">
        <f>IF('Used data'!AD321="110 kph",0.79,1)</f>
        <v>1</v>
      </c>
      <c r="AG321" s="11">
        <f>IF('Used data'!AD321="110 kph",0.94,1)</f>
        <v>1</v>
      </c>
      <c r="AH321" s="11">
        <f>IF('Used data'!AD321="110 kph",0.66,1)</f>
        <v>1</v>
      </c>
      <c r="AI321" s="11">
        <f>IF('Used data'!AD321="110 kph",0.82,1)</f>
        <v>1</v>
      </c>
      <c r="AJ321" s="11">
        <f>IF(AND('Used data'!AE321="Yes",I321="Entrance merge"),0.65*'Used data'!AF321+1-'Used data'!AF321,1)</f>
        <v>1</v>
      </c>
      <c r="AK321" s="12" t="str">
        <f t="shared" si="28"/>
        <v/>
      </c>
      <c r="AL321" s="12" t="str">
        <f t="shared" si="29"/>
        <v/>
      </c>
      <c r="AM321" s="12" t="str">
        <f t="shared" si="30"/>
        <v/>
      </c>
      <c r="AN321" s="12" t="str">
        <f t="shared" si="31"/>
        <v/>
      </c>
      <c r="AO321" s="12" t="str">
        <f t="shared" si="32"/>
        <v/>
      </c>
      <c r="AP321" s="12" t="str">
        <f t="shared" si="33"/>
        <v/>
      </c>
      <c r="AQ321" s="4" t="str">
        <f t="shared" si="34"/>
        <v/>
      </c>
    </row>
    <row r="322" spans="1:43" x14ac:dyDescent="0.3">
      <c r="A322" s="4" t="str">
        <f>IF('Input data'!A337="","",'Input data'!A337)</f>
        <v/>
      </c>
      <c r="B322" s="4" t="str">
        <f>IF('Input data'!B337="","",'Input data'!B337)</f>
        <v/>
      </c>
      <c r="C322" s="4" t="str">
        <f>IF('Input data'!C337="","",'Input data'!C337)</f>
        <v/>
      </c>
      <c r="D322" s="4" t="str">
        <f>IF('Input data'!D337="","",'Input data'!D337)</f>
        <v/>
      </c>
      <c r="E322" s="4" t="str">
        <f>IF('Input data'!E337="","",'Input data'!E337)</f>
        <v/>
      </c>
      <c r="F322" s="4" t="str">
        <f>IF('Input data'!F337="","",'Input data'!F337)</f>
        <v/>
      </c>
      <c r="G322" s="4">
        <f>IF('Input data'!G337="","",'Input data'!G337)</f>
        <v>0</v>
      </c>
      <c r="H322" s="4" t="str">
        <f>IF('Input data'!H337&gt;0.5,'Input data'!H337,"")</f>
        <v/>
      </c>
      <c r="I322" s="4" t="str">
        <f>IF('Input data'!I337="","",'Input data'!I337)</f>
        <v/>
      </c>
      <c r="J322" s="11">
        <f>IF('Used data'!J322="Irrelevant",1,IF('Used data'!J322&gt;3,1.2,1))</f>
        <v>1</v>
      </c>
      <c r="K322" s="11">
        <f>IF('Used data'!K322="Irrelevant",1,IF(AND(OR(I322="Motorway link",I322="Exit diverge",I322="Entrance merge"),'Used data'!K322&lt;3.5),1+(3.5-'Used data'!K322)*0.12,IF(AND(OR(I322="Exit ramp",I322="Entrance ramp"),'Used data'!K322&lt;3.5),1+(3.5-'Used data'!K322)*0.16,1)))</f>
        <v>1</v>
      </c>
      <c r="L322" s="11">
        <f>IF('Used data'!L322="Irrelevant",1,IF(AND('Used data'!L322="Yes",'Used data'!J322=2),0.6*'Used data'!M322+(1-'Used data'!M322),IF(AND('Used data'!L322="Yes",'Used data'!J322=3),0.7*'Used data'!M322+(1-'Used data'!M322),IF(AND('Used data'!L322="Yes",'Used data'!J322=4),0.76*'Used data'!M322+(1-'Used data'!M322),IF(AND('Used data'!L322="Yes",'Used data'!J322&gt;4.99999999),0.8*'Used data'!M322+(1-'Used data'!M322),1)))))</f>
        <v>1</v>
      </c>
      <c r="M322" s="11">
        <f>IF('Used data'!L322="Irrelevant",1,IF(AND('Used data'!L322="Yes",'Used data'!J322=2),0.8*'Used data'!M322+(1-'Used data'!M322),IF(AND('Used data'!L322="Yes",'Used data'!J322=3),0.85*'Used data'!M322+(1-'Used data'!M322),IF(AND('Used data'!L322="Yes",'Used data'!J322=4),0.88*'Used data'!M322+(1-'Used data'!M322),IF(AND('Used data'!L322="Yes",'Used data'!J322&gt;4.99999999),0.9*'Used data'!M322+(1-'Used data'!M322),1)))))</f>
        <v>1</v>
      </c>
      <c r="N322" s="11">
        <f>IF('Used data'!N322="Irrelevant",1,IF(AND(OR(I322="Motorway link",I322="Exit diverge",I322="Entrance merge"),'Used data'!N322&lt;3),1+(3-'Used data'!N322)*0.09333333,1))</f>
        <v>1</v>
      </c>
      <c r="O322" s="11">
        <f>IF('Used data'!N322="Irrelevant",1,IF(AND(OR(I322="Motorway link",I322="Exit diverge",I322="Entrance merge"),'Used data'!N322&lt;3),1+(3-'Used data'!N322)*0.19666667,1))</f>
        <v>1</v>
      </c>
      <c r="P322" s="11">
        <f>IF('Used data'!O322="Irrelevant",1,IF(AND(OR(I322="Motorway link",I322="Exit diverge",I322="Entrance merge"),'Used data'!O322&lt;3.00000001),1+(0.5-'Used data'!O322)*0.04,IF(AND(OR(I322="Exit ramp",I322="Entrance ramp"),'Used data'!O322&lt;3.00000001),1+(0.5-'Used data'!O322)*0.08,IF(OR(I322="Motorway link",I322="Exit diverge",I322="Entrance merge"),0.9,0.8))))</f>
        <v>1</v>
      </c>
      <c r="Q322" s="11">
        <f>IF('Used data'!P322="Irrelevant",1,IF(AND(OR(I322="Motorway link",I322="Exit diverge",I322="Entrance merge"),'Used data'!P322&lt;11.00000001),1+(5-'Used data'!P322)*0.01,0.94))</f>
        <v>1</v>
      </c>
      <c r="R322" s="11">
        <f>IF(OR('Used data'!Q322="Irrelevant",'Used data'!R322="Irrelevant",'Used data'!Q322="Straight"),1,IF(AND(OR(I322="Motorway link",I322="Exit diverge",I322="Entrance merge"),'Used data'!Q322&lt;4000),(EXP(0.1096*1746.5/'Used data'!Q322)/EXP(0.1096*1746.5/4000))*('Used data'!R322/1000)/G322+(G322-'Used data'!R322/1000)/G322,1))</f>
        <v>1</v>
      </c>
      <c r="S322" s="11">
        <f>IF(OR('Used data'!S322="Irrelevant",'Used data'!T322="Irrelevant",'Used data'!S322="Straight"),1,IF(AND(OR(I322="Motorway link",I322="Exit diverge",I322="Entrance merge"),'Used data'!S322&lt;4000),(EXP(0.1096*1746.5/'Used data'!S322)/EXP(0.1096*1746.5/4000))*('Used data'!T322/1000)/G322+(G322-'Used data'!T322/1000)/G322,1))</f>
        <v>1</v>
      </c>
      <c r="T322" s="11">
        <f>IF('Used data'!U322="Irrelevant",1,IF(AND(OR(I322="Motorway link",I322="Exit diverge",I322="Entrance merge",I322="Exit ramp",I322="Entrance ramp"),'Used data'!U322="Yes"),0.95,1))</f>
        <v>1</v>
      </c>
      <c r="U322" s="11">
        <f>IF('Used data'!U322="Irrelevant",1,IF(AND(OR(I322="Motorway link",I322="Exit diverge",I322="Entrance merge",I322="Exit ramp",I322="Entrance ramp"),'Used data'!U322="Yes"),0.96,1))</f>
        <v>1</v>
      </c>
      <c r="V322" s="11">
        <f>IF('Used data'!U322="Irrelevant",1,IF(AND(OR(I322="Motorway link",I322="Exit diverge",I322="Entrance merge",I322="Exit ramp",I322="Entrance ramp"),'Used data'!U322="Yes"),0.79,1))</f>
        <v>1</v>
      </c>
      <c r="W322" s="11">
        <f>IF('Used data'!U322="Irrelevant",1,IF(AND(OR(I322="Motorway link",I322="Exit diverge",I322="Entrance merge",I322="Exit ramp",I322="Entrance ramp"),'Used data'!U322="Yes"),0.94,1))</f>
        <v>1</v>
      </c>
      <c r="X322" s="11">
        <f>IF('Used data'!U322="Irrelevant",1,IF(AND(OR(I322="Motorway link",I322="Exit diverge",I322="Entrance merge",I322="Exit ramp",I322="Entrance ramp"),'Used data'!U322="Yes"),0.97,1))</f>
        <v>1</v>
      </c>
      <c r="Y322" s="11">
        <f>IF(AND(I322="Exit ramp",'Used data'!V322="2-curved diamond ramp"),1.32,IF(AND(I322="Exit ramp",'Used data'!V322="S-shaped ramp"),2.05,IF(AND(I322="Exit ramp",'Used data'!V322="U-shaped ramp"),4.11,IF(AND(I322="Exit ramp",'Used data'!V322="Flyover hook ramp"),5.15,IF(AND(I322="Exit ramp",'Used data'!V322="Directional ramp"),1.07,IF(AND(I322="Entrance ramp",'Used data'!V322="2-curved diamond ramp"),0.93,IF(AND(I322="Entrance ramp",'Used data'!V322="S-shaped ramp"),2.48,IF(AND(I322="Entrance ramp",'Used data'!V322="U-shaped ramp"),4.15,IF(AND(I322="Entrance ramp",'Used data'!V322="Flyover hook ramp"),5.26,IF(AND(I322="Entrance ramp",'Used data'!V322="Directional ramp"),1.42,1))))))))))</f>
        <v>1</v>
      </c>
      <c r="Z322" s="11">
        <f>IF(OR('Used data'!W322="Straight",'Used data'!W322="Irrelevant",'Used data'!X322="Irrelevant",'Used data'!Y322="Irrelevant"),1,1+1.545*1000/32.2*((('Used data'!Y322*3268/3600)/('Used data'!W322/0.306))^2)*('Used data'!X322/1000)/G322)</f>
        <v>1</v>
      </c>
      <c r="AA322" s="11">
        <f>IF(OR('Used data'!W322="Straight",'Used data'!W322="Irrelevant",'Used data'!X322="Irrelevant",'Used data'!Y322="Irrelevant"),1,1+1.961*1000/32.2*((('Used data'!Y322*3268/3600)/('Used data'!W322/0.306))^2)*('Used data'!X322/1000)/G322)</f>
        <v>1</v>
      </c>
      <c r="AB322" s="11">
        <f>IF(OR('Used data'!Z322="Straight",'Used data'!Z322="Irrelevant",'Used data'!AA322="Irrelevant",'Used data'!AB322="Irrelevant"),1,1+1.545*1000/32.2*((('Used data'!AB322*3268/3600)/('Used data'!Z322/0.306))^2)*('Used data'!AA322/1000)/G322)</f>
        <v>1</v>
      </c>
      <c r="AC322" s="11">
        <f>IF(OR('Used data'!Z322="Straight",'Used data'!Z322="Irrelevant",'Used data'!AA322="Irrelevant",'Used data'!AB322="Irrelevant"),1,1+1.961*1000/32.2*((('Used data'!AB322*3268/3600)/('Used data'!Z322/0.306))^2)*('Used data'!AA322/1000)/G322)</f>
        <v>1</v>
      </c>
      <c r="AD322" s="11">
        <f>IF(OR('Used data'!AC322="Irrelevant",'Used data'!AC322="No"),1,IF(AND('Used data'!AC322="Yes",OR('Used data'!Q322&lt;301,'Used data'!S322&lt;301)),1-(0.5*('Used data'!R322+'Used data'!T322)/('Used data'!G322*1000)),IF(AND('Used data'!AC322="Yes",OR('Used data'!Q322&lt;601,'Used data'!S322&lt;601)),1-(0.25*('Used data'!R322+'Used data'!T322)/('Used data'!G322*1000)),1)))</f>
        <v>1</v>
      </c>
      <c r="AE322" s="11">
        <f>IF(OR('Used data'!AC322="Irrelevant",'Used data'!AC322="No"),1,IF(AND('Used data'!AC322="Yes",OR('Used data'!Q322&lt;301,'Used data'!S322&lt;301)),1-(0.4*('Used data'!R322+'Used data'!T322)/('Used data'!G322*1000)),IF(AND('Used data'!AC322="Yes",OR('Used data'!Q322&lt;601,'Used data'!S322&lt;601)),1-(0.2*('Used data'!R322+'Used data'!T322)/('Used data'!G322*1000)),1)))</f>
        <v>1</v>
      </c>
      <c r="AF322" s="11">
        <f>IF('Used data'!AD322="110 kph",0.79,1)</f>
        <v>1</v>
      </c>
      <c r="AG322" s="11">
        <f>IF('Used data'!AD322="110 kph",0.94,1)</f>
        <v>1</v>
      </c>
      <c r="AH322" s="11">
        <f>IF('Used data'!AD322="110 kph",0.66,1)</f>
        <v>1</v>
      </c>
      <c r="AI322" s="11">
        <f>IF('Used data'!AD322="110 kph",0.82,1)</f>
        <v>1</v>
      </c>
      <c r="AJ322" s="11">
        <f>IF(AND('Used data'!AE322="Yes",I322="Entrance merge"),0.65*'Used data'!AF322+1-'Used data'!AF322,1)</f>
        <v>1</v>
      </c>
      <c r="AK322" s="12" t="str">
        <f t="shared" si="28"/>
        <v/>
      </c>
      <c r="AL322" s="12" t="str">
        <f t="shared" si="29"/>
        <v/>
      </c>
      <c r="AM322" s="12" t="str">
        <f t="shared" si="30"/>
        <v/>
      </c>
      <c r="AN322" s="12" t="str">
        <f t="shared" si="31"/>
        <v/>
      </c>
      <c r="AO322" s="12" t="str">
        <f t="shared" si="32"/>
        <v/>
      </c>
      <c r="AP322" s="12" t="str">
        <f t="shared" si="33"/>
        <v/>
      </c>
      <c r="AQ322" s="4" t="str">
        <f t="shared" si="34"/>
        <v/>
      </c>
    </row>
    <row r="323" spans="1:43" x14ac:dyDescent="0.3">
      <c r="A323" s="4" t="str">
        <f>IF('Input data'!A338="","",'Input data'!A338)</f>
        <v/>
      </c>
      <c r="B323" s="4" t="str">
        <f>IF('Input data'!B338="","",'Input data'!B338)</f>
        <v/>
      </c>
      <c r="C323" s="4" t="str">
        <f>IF('Input data'!C338="","",'Input data'!C338)</f>
        <v/>
      </c>
      <c r="D323" s="4" t="str">
        <f>IF('Input data'!D338="","",'Input data'!D338)</f>
        <v/>
      </c>
      <c r="E323" s="4" t="str">
        <f>IF('Input data'!E338="","",'Input data'!E338)</f>
        <v/>
      </c>
      <c r="F323" s="4" t="str">
        <f>IF('Input data'!F338="","",'Input data'!F338)</f>
        <v/>
      </c>
      <c r="G323" s="4">
        <f>IF('Input data'!G338="","",'Input data'!G338)</f>
        <v>0</v>
      </c>
      <c r="H323" s="4" t="str">
        <f>IF('Input data'!H338&gt;0.5,'Input data'!H338,"")</f>
        <v/>
      </c>
      <c r="I323" s="4" t="str">
        <f>IF('Input data'!I338="","",'Input data'!I338)</f>
        <v/>
      </c>
      <c r="J323" s="11">
        <f>IF('Used data'!J323="Irrelevant",1,IF('Used data'!J323&gt;3,1.2,1))</f>
        <v>1</v>
      </c>
      <c r="K323" s="11">
        <f>IF('Used data'!K323="Irrelevant",1,IF(AND(OR(I323="Motorway link",I323="Exit diverge",I323="Entrance merge"),'Used data'!K323&lt;3.5),1+(3.5-'Used data'!K323)*0.12,IF(AND(OR(I323="Exit ramp",I323="Entrance ramp"),'Used data'!K323&lt;3.5),1+(3.5-'Used data'!K323)*0.16,1)))</f>
        <v>1</v>
      </c>
      <c r="L323" s="11">
        <f>IF('Used data'!L323="Irrelevant",1,IF(AND('Used data'!L323="Yes",'Used data'!J323=2),0.6*'Used data'!M323+(1-'Used data'!M323),IF(AND('Used data'!L323="Yes",'Used data'!J323=3),0.7*'Used data'!M323+(1-'Used data'!M323),IF(AND('Used data'!L323="Yes",'Used data'!J323=4),0.76*'Used data'!M323+(1-'Used data'!M323),IF(AND('Used data'!L323="Yes",'Used data'!J323&gt;4.99999999),0.8*'Used data'!M323+(1-'Used data'!M323),1)))))</f>
        <v>1</v>
      </c>
      <c r="M323" s="11">
        <f>IF('Used data'!L323="Irrelevant",1,IF(AND('Used data'!L323="Yes",'Used data'!J323=2),0.8*'Used data'!M323+(1-'Used data'!M323),IF(AND('Used data'!L323="Yes",'Used data'!J323=3),0.85*'Used data'!M323+(1-'Used data'!M323),IF(AND('Used data'!L323="Yes",'Used data'!J323=4),0.88*'Used data'!M323+(1-'Used data'!M323),IF(AND('Used data'!L323="Yes",'Used data'!J323&gt;4.99999999),0.9*'Used data'!M323+(1-'Used data'!M323),1)))))</f>
        <v>1</v>
      </c>
      <c r="N323" s="11">
        <f>IF('Used data'!N323="Irrelevant",1,IF(AND(OR(I323="Motorway link",I323="Exit diverge",I323="Entrance merge"),'Used data'!N323&lt;3),1+(3-'Used data'!N323)*0.09333333,1))</f>
        <v>1</v>
      </c>
      <c r="O323" s="11">
        <f>IF('Used data'!N323="Irrelevant",1,IF(AND(OR(I323="Motorway link",I323="Exit diverge",I323="Entrance merge"),'Used data'!N323&lt;3),1+(3-'Used data'!N323)*0.19666667,1))</f>
        <v>1</v>
      </c>
      <c r="P323" s="11">
        <f>IF('Used data'!O323="Irrelevant",1,IF(AND(OR(I323="Motorway link",I323="Exit diverge",I323="Entrance merge"),'Used data'!O323&lt;3.00000001),1+(0.5-'Used data'!O323)*0.04,IF(AND(OR(I323="Exit ramp",I323="Entrance ramp"),'Used data'!O323&lt;3.00000001),1+(0.5-'Used data'!O323)*0.08,IF(OR(I323="Motorway link",I323="Exit diverge",I323="Entrance merge"),0.9,0.8))))</f>
        <v>1</v>
      </c>
      <c r="Q323" s="11">
        <f>IF('Used data'!P323="Irrelevant",1,IF(AND(OR(I323="Motorway link",I323="Exit diverge",I323="Entrance merge"),'Used data'!P323&lt;11.00000001),1+(5-'Used data'!P323)*0.01,0.94))</f>
        <v>1</v>
      </c>
      <c r="R323" s="11">
        <f>IF(OR('Used data'!Q323="Irrelevant",'Used data'!R323="Irrelevant",'Used data'!Q323="Straight"),1,IF(AND(OR(I323="Motorway link",I323="Exit diverge",I323="Entrance merge"),'Used data'!Q323&lt;4000),(EXP(0.1096*1746.5/'Used data'!Q323)/EXP(0.1096*1746.5/4000))*('Used data'!R323/1000)/G323+(G323-'Used data'!R323/1000)/G323,1))</f>
        <v>1</v>
      </c>
      <c r="S323" s="11">
        <f>IF(OR('Used data'!S323="Irrelevant",'Used data'!T323="Irrelevant",'Used data'!S323="Straight"),1,IF(AND(OR(I323="Motorway link",I323="Exit diverge",I323="Entrance merge"),'Used data'!S323&lt;4000),(EXP(0.1096*1746.5/'Used data'!S323)/EXP(0.1096*1746.5/4000))*('Used data'!T323/1000)/G323+(G323-'Used data'!T323/1000)/G323,1))</f>
        <v>1</v>
      </c>
      <c r="T323" s="11">
        <f>IF('Used data'!U323="Irrelevant",1,IF(AND(OR(I323="Motorway link",I323="Exit diverge",I323="Entrance merge",I323="Exit ramp",I323="Entrance ramp"),'Used data'!U323="Yes"),0.95,1))</f>
        <v>1</v>
      </c>
      <c r="U323" s="11">
        <f>IF('Used data'!U323="Irrelevant",1,IF(AND(OR(I323="Motorway link",I323="Exit diverge",I323="Entrance merge",I323="Exit ramp",I323="Entrance ramp"),'Used data'!U323="Yes"),0.96,1))</f>
        <v>1</v>
      </c>
      <c r="V323" s="11">
        <f>IF('Used data'!U323="Irrelevant",1,IF(AND(OR(I323="Motorway link",I323="Exit diverge",I323="Entrance merge",I323="Exit ramp",I323="Entrance ramp"),'Used data'!U323="Yes"),0.79,1))</f>
        <v>1</v>
      </c>
      <c r="W323" s="11">
        <f>IF('Used data'!U323="Irrelevant",1,IF(AND(OR(I323="Motorway link",I323="Exit diverge",I323="Entrance merge",I323="Exit ramp",I323="Entrance ramp"),'Used data'!U323="Yes"),0.94,1))</f>
        <v>1</v>
      </c>
      <c r="X323" s="11">
        <f>IF('Used data'!U323="Irrelevant",1,IF(AND(OR(I323="Motorway link",I323="Exit diverge",I323="Entrance merge",I323="Exit ramp",I323="Entrance ramp"),'Used data'!U323="Yes"),0.97,1))</f>
        <v>1</v>
      </c>
      <c r="Y323" s="11">
        <f>IF(AND(I323="Exit ramp",'Used data'!V323="2-curved diamond ramp"),1.32,IF(AND(I323="Exit ramp",'Used data'!V323="S-shaped ramp"),2.05,IF(AND(I323="Exit ramp",'Used data'!V323="U-shaped ramp"),4.11,IF(AND(I323="Exit ramp",'Used data'!V323="Flyover hook ramp"),5.15,IF(AND(I323="Exit ramp",'Used data'!V323="Directional ramp"),1.07,IF(AND(I323="Entrance ramp",'Used data'!V323="2-curved diamond ramp"),0.93,IF(AND(I323="Entrance ramp",'Used data'!V323="S-shaped ramp"),2.48,IF(AND(I323="Entrance ramp",'Used data'!V323="U-shaped ramp"),4.15,IF(AND(I323="Entrance ramp",'Used data'!V323="Flyover hook ramp"),5.26,IF(AND(I323="Entrance ramp",'Used data'!V323="Directional ramp"),1.42,1))))))))))</f>
        <v>1</v>
      </c>
      <c r="Z323" s="11">
        <f>IF(OR('Used data'!W323="Straight",'Used data'!W323="Irrelevant",'Used data'!X323="Irrelevant",'Used data'!Y323="Irrelevant"),1,1+1.545*1000/32.2*((('Used data'!Y323*3268/3600)/('Used data'!W323/0.306))^2)*('Used data'!X323/1000)/G323)</f>
        <v>1</v>
      </c>
      <c r="AA323" s="11">
        <f>IF(OR('Used data'!W323="Straight",'Used data'!W323="Irrelevant",'Used data'!X323="Irrelevant",'Used data'!Y323="Irrelevant"),1,1+1.961*1000/32.2*((('Used data'!Y323*3268/3600)/('Used data'!W323/0.306))^2)*('Used data'!X323/1000)/G323)</f>
        <v>1</v>
      </c>
      <c r="AB323" s="11">
        <f>IF(OR('Used data'!Z323="Straight",'Used data'!Z323="Irrelevant",'Used data'!AA323="Irrelevant",'Used data'!AB323="Irrelevant"),1,1+1.545*1000/32.2*((('Used data'!AB323*3268/3600)/('Used data'!Z323/0.306))^2)*('Used data'!AA323/1000)/G323)</f>
        <v>1</v>
      </c>
      <c r="AC323" s="11">
        <f>IF(OR('Used data'!Z323="Straight",'Used data'!Z323="Irrelevant",'Used data'!AA323="Irrelevant",'Used data'!AB323="Irrelevant"),1,1+1.961*1000/32.2*((('Used data'!AB323*3268/3600)/('Used data'!Z323/0.306))^2)*('Used data'!AA323/1000)/G323)</f>
        <v>1</v>
      </c>
      <c r="AD323" s="11">
        <f>IF(OR('Used data'!AC323="Irrelevant",'Used data'!AC323="No"),1,IF(AND('Used data'!AC323="Yes",OR('Used data'!Q323&lt;301,'Used data'!S323&lt;301)),1-(0.5*('Used data'!R323+'Used data'!T323)/('Used data'!G323*1000)),IF(AND('Used data'!AC323="Yes",OR('Used data'!Q323&lt;601,'Used data'!S323&lt;601)),1-(0.25*('Used data'!R323+'Used data'!T323)/('Used data'!G323*1000)),1)))</f>
        <v>1</v>
      </c>
      <c r="AE323" s="11">
        <f>IF(OR('Used data'!AC323="Irrelevant",'Used data'!AC323="No"),1,IF(AND('Used data'!AC323="Yes",OR('Used data'!Q323&lt;301,'Used data'!S323&lt;301)),1-(0.4*('Used data'!R323+'Used data'!T323)/('Used data'!G323*1000)),IF(AND('Used data'!AC323="Yes",OR('Used data'!Q323&lt;601,'Used data'!S323&lt;601)),1-(0.2*('Used data'!R323+'Used data'!T323)/('Used data'!G323*1000)),1)))</f>
        <v>1</v>
      </c>
      <c r="AF323" s="11">
        <f>IF('Used data'!AD323="110 kph",0.79,1)</f>
        <v>1</v>
      </c>
      <c r="AG323" s="11">
        <f>IF('Used data'!AD323="110 kph",0.94,1)</f>
        <v>1</v>
      </c>
      <c r="AH323" s="11">
        <f>IF('Used data'!AD323="110 kph",0.66,1)</f>
        <v>1</v>
      </c>
      <c r="AI323" s="11">
        <f>IF('Used data'!AD323="110 kph",0.82,1)</f>
        <v>1</v>
      </c>
      <c r="AJ323" s="11">
        <f>IF(AND('Used data'!AE323="Yes",I323="Entrance merge"),0.65*'Used data'!AF323+1-'Used data'!AF323,1)</f>
        <v>1</v>
      </c>
      <c r="AK323" s="12" t="str">
        <f t="shared" si="28"/>
        <v/>
      </c>
      <c r="AL323" s="12" t="str">
        <f t="shared" si="29"/>
        <v/>
      </c>
      <c r="AM323" s="12" t="str">
        <f t="shared" si="30"/>
        <v/>
      </c>
      <c r="AN323" s="12" t="str">
        <f t="shared" si="31"/>
        <v/>
      </c>
      <c r="AO323" s="12" t="str">
        <f t="shared" si="32"/>
        <v/>
      </c>
      <c r="AP323" s="12" t="str">
        <f t="shared" si="33"/>
        <v/>
      </c>
      <c r="AQ323" s="4" t="str">
        <f t="shared" si="34"/>
        <v/>
      </c>
    </row>
    <row r="324" spans="1:43" x14ac:dyDescent="0.3">
      <c r="A324" s="4" t="str">
        <f>IF('Input data'!A339="","",'Input data'!A339)</f>
        <v/>
      </c>
      <c r="B324" s="4" t="str">
        <f>IF('Input data'!B339="","",'Input data'!B339)</f>
        <v/>
      </c>
      <c r="C324" s="4" t="str">
        <f>IF('Input data'!C339="","",'Input data'!C339)</f>
        <v/>
      </c>
      <c r="D324" s="4" t="str">
        <f>IF('Input data'!D339="","",'Input data'!D339)</f>
        <v/>
      </c>
      <c r="E324" s="4" t="str">
        <f>IF('Input data'!E339="","",'Input data'!E339)</f>
        <v/>
      </c>
      <c r="F324" s="4" t="str">
        <f>IF('Input data'!F339="","",'Input data'!F339)</f>
        <v/>
      </c>
      <c r="G324" s="4">
        <f>IF('Input data'!G339="","",'Input data'!G339)</f>
        <v>0</v>
      </c>
      <c r="H324" s="4" t="str">
        <f>IF('Input data'!H339&gt;0.5,'Input data'!H339,"")</f>
        <v/>
      </c>
      <c r="I324" s="4" t="str">
        <f>IF('Input data'!I339="","",'Input data'!I339)</f>
        <v/>
      </c>
      <c r="J324" s="11">
        <f>IF('Used data'!J324="Irrelevant",1,IF('Used data'!J324&gt;3,1.2,1))</f>
        <v>1</v>
      </c>
      <c r="K324" s="11">
        <f>IF('Used data'!K324="Irrelevant",1,IF(AND(OR(I324="Motorway link",I324="Exit diverge",I324="Entrance merge"),'Used data'!K324&lt;3.5),1+(3.5-'Used data'!K324)*0.12,IF(AND(OR(I324="Exit ramp",I324="Entrance ramp"),'Used data'!K324&lt;3.5),1+(3.5-'Used data'!K324)*0.16,1)))</f>
        <v>1</v>
      </c>
      <c r="L324" s="11">
        <f>IF('Used data'!L324="Irrelevant",1,IF(AND('Used data'!L324="Yes",'Used data'!J324=2),0.6*'Used data'!M324+(1-'Used data'!M324),IF(AND('Used data'!L324="Yes",'Used data'!J324=3),0.7*'Used data'!M324+(1-'Used data'!M324),IF(AND('Used data'!L324="Yes",'Used data'!J324=4),0.76*'Used data'!M324+(1-'Used data'!M324),IF(AND('Used data'!L324="Yes",'Used data'!J324&gt;4.99999999),0.8*'Used data'!M324+(1-'Used data'!M324),1)))))</f>
        <v>1</v>
      </c>
      <c r="M324" s="11">
        <f>IF('Used data'!L324="Irrelevant",1,IF(AND('Used data'!L324="Yes",'Used data'!J324=2),0.8*'Used data'!M324+(1-'Used data'!M324),IF(AND('Used data'!L324="Yes",'Used data'!J324=3),0.85*'Used data'!M324+(1-'Used data'!M324),IF(AND('Used data'!L324="Yes",'Used data'!J324=4),0.88*'Used data'!M324+(1-'Used data'!M324),IF(AND('Used data'!L324="Yes",'Used data'!J324&gt;4.99999999),0.9*'Used data'!M324+(1-'Used data'!M324),1)))))</f>
        <v>1</v>
      </c>
      <c r="N324" s="11">
        <f>IF('Used data'!N324="Irrelevant",1,IF(AND(OR(I324="Motorway link",I324="Exit diverge",I324="Entrance merge"),'Used data'!N324&lt;3),1+(3-'Used data'!N324)*0.09333333,1))</f>
        <v>1</v>
      </c>
      <c r="O324" s="11">
        <f>IF('Used data'!N324="Irrelevant",1,IF(AND(OR(I324="Motorway link",I324="Exit diverge",I324="Entrance merge"),'Used data'!N324&lt;3),1+(3-'Used data'!N324)*0.19666667,1))</f>
        <v>1</v>
      </c>
      <c r="P324" s="11">
        <f>IF('Used data'!O324="Irrelevant",1,IF(AND(OR(I324="Motorway link",I324="Exit diverge",I324="Entrance merge"),'Used data'!O324&lt;3.00000001),1+(0.5-'Used data'!O324)*0.04,IF(AND(OR(I324="Exit ramp",I324="Entrance ramp"),'Used data'!O324&lt;3.00000001),1+(0.5-'Used data'!O324)*0.08,IF(OR(I324="Motorway link",I324="Exit diverge",I324="Entrance merge"),0.9,0.8))))</f>
        <v>1</v>
      </c>
      <c r="Q324" s="11">
        <f>IF('Used data'!P324="Irrelevant",1,IF(AND(OR(I324="Motorway link",I324="Exit diverge",I324="Entrance merge"),'Used data'!P324&lt;11.00000001),1+(5-'Used data'!P324)*0.01,0.94))</f>
        <v>1</v>
      </c>
      <c r="R324" s="11">
        <f>IF(OR('Used data'!Q324="Irrelevant",'Used data'!R324="Irrelevant",'Used data'!Q324="Straight"),1,IF(AND(OR(I324="Motorway link",I324="Exit diverge",I324="Entrance merge"),'Used data'!Q324&lt;4000),(EXP(0.1096*1746.5/'Used data'!Q324)/EXP(0.1096*1746.5/4000))*('Used data'!R324/1000)/G324+(G324-'Used data'!R324/1000)/G324,1))</f>
        <v>1</v>
      </c>
      <c r="S324" s="11">
        <f>IF(OR('Used data'!S324="Irrelevant",'Used data'!T324="Irrelevant",'Used data'!S324="Straight"),1,IF(AND(OR(I324="Motorway link",I324="Exit diverge",I324="Entrance merge"),'Used data'!S324&lt;4000),(EXP(0.1096*1746.5/'Used data'!S324)/EXP(0.1096*1746.5/4000))*('Used data'!T324/1000)/G324+(G324-'Used data'!T324/1000)/G324,1))</f>
        <v>1</v>
      </c>
      <c r="T324" s="11">
        <f>IF('Used data'!U324="Irrelevant",1,IF(AND(OR(I324="Motorway link",I324="Exit diverge",I324="Entrance merge",I324="Exit ramp",I324="Entrance ramp"),'Used data'!U324="Yes"),0.95,1))</f>
        <v>1</v>
      </c>
      <c r="U324" s="11">
        <f>IF('Used data'!U324="Irrelevant",1,IF(AND(OR(I324="Motorway link",I324="Exit diverge",I324="Entrance merge",I324="Exit ramp",I324="Entrance ramp"),'Used data'!U324="Yes"),0.96,1))</f>
        <v>1</v>
      </c>
      <c r="V324" s="11">
        <f>IF('Used data'!U324="Irrelevant",1,IF(AND(OR(I324="Motorway link",I324="Exit diverge",I324="Entrance merge",I324="Exit ramp",I324="Entrance ramp"),'Used data'!U324="Yes"),0.79,1))</f>
        <v>1</v>
      </c>
      <c r="W324" s="11">
        <f>IF('Used data'!U324="Irrelevant",1,IF(AND(OR(I324="Motorway link",I324="Exit diverge",I324="Entrance merge",I324="Exit ramp",I324="Entrance ramp"),'Used data'!U324="Yes"),0.94,1))</f>
        <v>1</v>
      </c>
      <c r="X324" s="11">
        <f>IF('Used data'!U324="Irrelevant",1,IF(AND(OR(I324="Motorway link",I324="Exit diverge",I324="Entrance merge",I324="Exit ramp",I324="Entrance ramp"),'Used data'!U324="Yes"),0.97,1))</f>
        <v>1</v>
      </c>
      <c r="Y324" s="11">
        <f>IF(AND(I324="Exit ramp",'Used data'!V324="2-curved diamond ramp"),1.32,IF(AND(I324="Exit ramp",'Used data'!V324="S-shaped ramp"),2.05,IF(AND(I324="Exit ramp",'Used data'!V324="U-shaped ramp"),4.11,IF(AND(I324="Exit ramp",'Used data'!V324="Flyover hook ramp"),5.15,IF(AND(I324="Exit ramp",'Used data'!V324="Directional ramp"),1.07,IF(AND(I324="Entrance ramp",'Used data'!V324="2-curved diamond ramp"),0.93,IF(AND(I324="Entrance ramp",'Used data'!V324="S-shaped ramp"),2.48,IF(AND(I324="Entrance ramp",'Used data'!V324="U-shaped ramp"),4.15,IF(AND(I324="Entrance ramp",'Used data'!V324="Flyover hook ramp"),5.26,IF(AND(I324="Entrance ramp",'Used data'!V324="Directional ramp"),1.42,1))))))))))</f>
        <v>1</v>
      </c>
      <c r="Z324" s="11">
        <f>IF(OR('Used data'!W324="Straight",'Used data'!W324="Irrelevant",'Used data'!X324="Irrelevant",'Used data'!Y324="Irrelevant"),1,1+1.545*1000/32.2*((('Used data'!Y324*3268/3600)/('Used data'!W324/0.306))^2)*('Used data'!X324/1000)/G324)</f>
        <v>1</v>
      </c>
      <c r="AA324" s="11">
        <f>IF(OR('Used data'!W324="Straight",'Used data'!W324="Irrelevant",'Used data'!X324="Irrelevant",'Used data'!Y324="Irrelevant"),1,1+1.961*1000/32.2*((('Used data'!Y324*3268/3600)/('Used data'!W324/0.306))^2)*('Used data'!X324/1000)/G324)</f>
        <v>1</v>
      </c>
      <c r="AB324" s="11">
        <f>IF(OR('Used data'!Z324="Straight",'Used data'!Z324="Irrelevant",'Used data'!AA324="Irrelevant",'Used data'!AB324="Irrelevant"),1,1+1.545*1000/32.2*((('Used data'!AB324*3268/3600)/('Used data'!Z324/0.306))^2)*('Used data'!AA324/1000)/G324)</f>
        <v>1</v>
      </c>
      <c r="AC324" s="11">
        <f>IF(OR('Used data'!Z324="Straight",'Used data'!Z324="Irrelevant",'Used data'!AA324="Irrelevant",'Used data'!AB324="Irrelevant"),1,1+1.961*1000/32.2*((('Used data'!AB324*3268/3600)/('Used data'!Z324/0.306))^2)*('Used data'!AA324/1000)/G324)</f>
        <v>1</v>
      </c>
      <c r="AD324" s="11">
        <f>IF(OR('Used data'!AC324="Irrelevant",'Used data'!AC324="No"),1,IF(AND('Used data'!AC324="Yes",OR('Used data'!Q324&lt;301,'Used data'!S324&lt;301)),1-(0.5*('Used data'!R324+'Used data'!T324)/('Used data'!G324*1000)),IF(AND('Used data'!AC324="Yes",OR('Used data'!Q324&lt;601,'Used data'!S324&lt;601)),1-(0.25*('Used data'!R324+'Used data'!T324)/('Used data'!G324*1000)),1)))</f>
        <v>1</v>
      </c>
      <c r="AE324" s="11">
        <f>IF(OR('Used data'!AC324="Irrelevant",'Used data'!AC324="No"),1,IF(AND('Used data'!AC324="Yes",OR('Used data'!Q324&lt;301,'Used data'!S324&lt;301)),1-(0.4*('Used data'!R324+'Used data'!T324)/('Used data'!G324*1000)),IF(AND('Used data'!AC324="Yes",OR('Used data'!Q324&lt;601,'Used data'!S324&lt;601)),1-(0.2*('Used data'!R324+'Used data'!T324)/('Used data'!G324*1000)),1)))</f>
        <v>1</v>
      </c>
      <c r="AF324" s="11">
        <f>IF('Used data'!AD324="110 kph",0.79,1)</f>
        <v>1</v>
      </c>
      <c r="AG324" s="11">
        <f>IF('Used data'!AD324="110 kph",0.94,1)</f>
        <v>1</v>
      </c>
      <c r="AH324" s="11">
        <f>IF('Used data'!AD324="110 kph",0.66,1)</f>
        <v>1</v>
      </c>
      <c r="AI324" s="11">
        <f>IF('Used data'!AD324="110 kph",0.82,1)</f>
        <v>1</v>
      </c>
      <c r="AJ324" s="11">
        <f>IF(AND('Used data'!AE324="Yes",I324="Entrance merge"),0.65*'Used data'!AF324+1-'Used data'!AF324,1)</f>
        <v>1</v>
      </c>
      <c r="AK324" s="12" t="str">
        <f t="shared" si="28"/>
        <v/>
      </c>
      <c r="AL324" s="12" t="str">
        <f t="shared" si="29"/>
        <v/>
      </c>
      <c r="AM324" s="12" t="str">
        <f t="shared" si="30"/>
        <v/>
      </c>
      <c r="AN324" s="12" t="str">
        <f t="shared" si="31"/>
        <v/>
      </c>
      <c r="AO324" s="12" t="str">
        <f t="shared" si="32"/>
        <v/>
      </c>
      <c r="AP324" s="12" t="str">
        <f t="shared" si="33"/>
        <v/>
      </c>
      <c r="AQ324" s="4" t="str">
        <f t="shared" si="34"/>
        <v/>
      </c>
    </row>
    <row r="325" spans="1:43" x14ac:dyDescent="0.3">
      <c r="A325" s="4" t="str">
        <f>IF('Input data'!A340="","",'Input data'!A340)</f>
        <v/>
      </c>
      <c r="B325" s="4" t="str">
        <f>IF('Input data'!B340="","",'Input data'!B340)</f>
        <v/>
      </c>
      <c r="C325" s="4" t="str">
        <f>IF('Input data'!C340="","",'Input data'!C340)</f>
        <v/>
      </c>
      <c r="D325" s="4" t="str">
        <f>IF('Input data'!D340="","",'Input data'!D340)</f>
        <v/>
      </c>
      <c r="E325" s="4" t="str">
        <f>IF('Input data'!E340="","",'Input data'!E340)</f>
        <v/>
      </c>
      <c r="F325" s="4" t="str">
        <f>IF('Input data'!F340="","",'Input data'!F340)</f>
        <v/>
      </c>
      <c r="G325" s="4">
        <f>IF('Input data'!G340="","",'Input data'!G340)</f>
        <v>0</v>
      </c>
      <c r="H325" s="4" t="str">
        <f>IF('Input data'!H340&gt;0.5,'Input data'!H340,"")</f>
        <v/>
      </c>
      <c r="I325" s="4" t="str">
        <f>IF('Input data'!I340="","",'Input data'!I340)</f>
        <v/>
      </c>
      <c r="J325" s="11">
        <f>IF('Used data'!J325="Irrelevant",1,IF('Used data'!J325&gt;3,1.2,1))</f>
        <v>1</v>
      </c>
      <c r="K325" s="11">
        <f>IF('Used data'!K325="Irrelevant",1,IF(AND(OR(I325="Motorway link",I325="Exit diverge",I325="Entrance merge"),'Used data'!K325&lt;3.5),1+(3.5-'Used data'!K325)*0.12,IF(AND(OR(I325="Exit ramp",I325="Entrance ramp"),'Used data'!K325&lt;3.5),1+(3.5-'Used data'!K325)*0.16,1)))</f>
        <v>1</v>
      </c>
      <c r="L325" s="11">
        <f>IF('Used data'!L325="Irrelevant",1,IF(AND('Used data'!L325="Yes",'Used data'!J325=2),0.6*'Used data'!M325+(1-'Used data'!M325),IF(AND('Used data'!L325="Yes",'Used data'!J325=3),0.7*'Used data'!M325+(1-'Used data'!M325),IF(AND('Used data'!L325="Yes",'Used data'!J325=4),0.76*'Used data'!M325+(1-'Used data'!M325),IF(AND('Used data'!L325="Yes",'Used data'!J325&gt;4.99999999),0.8*'Used data'!M325+(1-'Used data'!M325),1)))))</f>
        <v>1</v>
      </c>
      <c r="M325" s="11">
        <f>IF('Used data'!L325="Irrelevant",1,IF(AND('Used data'!L325="Yes",'Used data'!J325=2),0.8*'Used data'!M325+(1-'Used data'!M325),IF(AND('Used data'!L325="Yes",'Used data'!J325=3),0.85*'Used data'!M325+(1-'Used data'!M325),IF(AND('Used data'!L325="Yes",'Used data'!J325=4),0.88*'Used data'!M325+(1-'Used data'!M325),IF(AND('Used data'!L325="Yes",'Used data'!J325&gt;4.99999999),0.9*'Used data'!M325+(1-'Used data'!M325),1)))))</f>
        <v>1</v>
      </c>
      <c r="N325" s="11">
        <f>IF('Used data'!N325="Irrelevant",1,IF(AND(OR(I325="Motorway link",I325="Exit diverge",I325="Entrance merge"),'Used data'!N325&lt;3),1+(3-'Used data'!N325)*0.09333333,1))</f>
        <v>1</v>
      </c>
      <c r="O325" s="11">
        <f>IF('Used data'!N325="Irrelevant",1,IF(AND(OR(I325="Motorway link",I325="Exit diverge",I325="Entrance merge"),'Used data'!N325&lt;3),1+(3-'Used data'!N325)*0.19666667,1))</f>
        <v>1</v>
      </c>
      <c r="P325" s="11">
        <f>IF('Used data'!O325="Irrelevant",1,IF(AND(OR(I325="Motorway link",I325="Exit diverge",I325="Entrance merge"),'Used data'!O325&lt;3.00000001),1+(0.5-'Used data'!O325)*0.04,IF(AND(OR(I325="Exit ramp",I325="Entrance ramp"),'Used data'!O325&lt;3.00000001),1+(0.5-'Used data'!O325)*0.08,IF(OR(I325="Motorway link",I325="Exit diverge",I325="Entrance merge"),0.9,0.8))))</f>
        <v>1</v>
      </c>
      <c r="Q325" s="11">
        <f>IF('Used data'!P325="Irrelevant",1,IF(AND(OR(I325="Motorway link",I325="Exit diverge",I325="Entrance merge"),'Used data'!P325&lt;11.00000001),1+(5-'Used data'!P325)*0.01,0.94))</f>
        <v>1</v>
      </c>
      <c r="R325" s="11">
        <f>IF(OR('Used data'!Q325="Irrelevant",'Used data'!R325="Irrelevant",'Used data'!Q325="Straight"),1,IF(AND(OR(I325="Motorway link",I325="Exit diverge",I325="Entrance merge"),'Used data'!Q325&lt;4000),(EXP(0.1096*1746.5/'Used data'!Q325)/EXP(0.1096*1746.5/4000))*('Used data'!R325/1000)/G325+(G325-'Used data'!R325/1000)/G325,1))</f>
        <v>1</v>
      </c>
      <c r="S325" s="11">
        <f>IF(OR('Used data'!S325="Irrelevant",'Used data'!T325="Irrelevant",'Used data'!S325="Straight"),1,IF(AND(OR(I325="Motorway link",I325="Exit diverge",I325="Entrance merge"),'Used data'!S325&lt;4000),(EXP(0.1096*1746.5/'Used data'!S325)/EXP(0.1096*1746.5/4000))*('Used data'!T325/1000)/G325+(G325-'Used data'!T325/1000)/G325,1))</f>
        <v>1</v>
      </c>
      <c r="T325" s="11">
        <f>IF('Used data'!U325="Irrelevant",1,IF(AND(OR(I325="Motorway link",I325="Exit diverge",I325="Entrance merge",I325="Exit ramp",I325="Entrance ramp"),'Used data'!U325="Yes"),0.95,1))</f>
        <v>1</v>
      </c>
      <c r="U325" s="11">
        <f>IF('Used data'!U325="Irrelevant",1,IF(AND(OR(I325="Motorway link",I325="Exit diverge",I325="Entrance merge",I325="Exit ramp",I325="Entrance ramp"),'Used data'!U325="Yes"),0.96,1))</f>
        <v>1</v>
      </c>
      <c r="V325" s="11">
        <f>IF('Used data'!U325="Irrelevant",1,IF(AND(OR(I325="Motorway link",I325="Exit diverge",I325="Entrance merge",I325="Exit ramp",I325="Entrance ramp"),'Used data'!U325="Yes"),0.79,1))</f>
        <v>1</v>
      </c>
      <c r="W325" s="11">
        <f>IF('Used data'!U325="Irrelevant",1,IF(AND(OR(I325="Motorway link",I325="Exit diverge",I325="Entrance merge",I325="Exit ramp",I325="Entrance ramp"),'Used data'!U325="Yes"),0.94,1))</f>
        <v>1</v>
      </c>
      <c r="X325" s="11">
        <f>IF('Used data'!U325="Irrelevant",1,IF(AND(OR(I325="Motorway link",I325="Exit diverge",I325="Entrance merge",I325="Exit ramp",I325="Entrance ramp"),'Used data'!U325="Yes"),0.97,1))</f>
        <v>1</v>
      </c>
      <c r="Y325" s="11">
        <f>IF(AND(I325="Exit ramp",'Used data'!V325="2-curved diamond ramp"),1.32,IF(AND(I325="Exit ramp",'Used data'!V325="S-shaped ramp"),2.05,IF(AND(I325="Exit ramp",'Used data'!V325="U-shaped ramp"),4.11,IF(AND(I325="Exit ramp",'Used data'!V325="Flyover hook ramp"),5.15,IF(AND(I325="Exit ramp",'Used data'!V325="Directional ramp"),1.07,IF(AND(I325="Entrance ramp",'Used data'!V325="2-curved diamond ramp"),0.93,IF(AND(I325="Entrance ramp",'Used data'!V325="S-shaped ramp"),2.48,IF(AND(I325="Entrance ramp",'Used data'!V325="U-shaped ramp"),4.15,IF(AND(I325="Entrance ramp",'Used data'!V325="Flyover hook ramp"),5.26,IF(AND(I325="Entrance ramp",'Used data'!V325="Directional ramp"),1.42,1))))))))))</f>
        <v>1</v>
      </c>
      <c r="Z325" s="11">
        <f>IF(OR('Used data'!W325="Straight",'Used data'!W325="Irrelevant",'Used data'!X325="Irrelevant",'Used data'!Y325="Irrelevant"),1,1+1.545*1000/32.2*((('Used data'!Y325*3268/3600)/('Used data'!W325/0.306))^2)*('Used data'!X325/1000)/G325)</f>
        <v>1</v>
      </c>
      <c r="AA325" s="11">
        <f>IF(OR('Used data'!W325="Straight",'Used data'!W325="Irrelevant",'Used data'!X325="Irrelevant",'Used data'!Y325="Irrelevant"),1,1+1.961*1000/32.2*((('Used data'!Y325*3268/3600)/('Used data'!W325/0.306))^2)*('Used data'!X325/1000)/G325)</f>
        <v>1</v>
      </c>
      <c r="AB325" s="11">
        <f>IF(OR('Used data'!Z325="Straight",'Used data'!Z325="Irrelevant",'Used data'!AA325="Irrelevant",'Used data'!AB325="Irrelevant"),1,1+1.545*1000/32.2*((('Used data'!AB325*3268/3600)/('Used data'!Z325/0.306))^2)*('Used data'!AA325/1000)/G325)</f>
        <v>1</v>
      </c>
      <c r="AC325" s="11">
        <f>IF(OR('Used data'!Z325="Straight",'Used data'!Z325="Irrelevant",'Used data'!AA325="Irrelevant",'Used data'!AB325="Irrelevant"),1,1+1.961*1000/32.2*((('Used data'!AB325*3268/3600)/('Used data'!Z325/0.306))^2)*('Used data'!AA325/1000)/G325)</f>
        <v>1</v>
      </c>
      <c r="AD325" s="11">
        <f>IF(OR('Used data'!AC325="Irrelevant",'Used data'!AC325="No"),1,IF(AND('Used data'!AC325="Yes",OR('Used data'!Q325&lt;301,'Used data'!S325&lt;301)),1-(0.5*('Used data'!R325+'Used data'!T325)/('Used data'!G325*1000)),IF(AND('Used data'!AC325="Yes",OR('Used data'!Q325&lt;601,'Used data'!S325&lt;601)),1-(0.25*('Used data'!R325+'Used data'!T325)/('Used data'!G325*1000)),1)))</f>
        <v>1</v>
      </c>
      <c r="AE325" s="11">
        <f>IF(OR('Used data'!AC325="Irrelevant",'Used data'!AC325="No"),1,IF(AND('Used data'!AC325="Yes",OR('Used data'!Q325&lt;301,'Used data'!S325&lt;301)),1-(0.4*('Used data'!R325+'Used data'!T325)/('Used data'!G325*1000)),IF(AND('Used data'!AC325="Yes",OR('Used data'!Q325&lt;601,'Used data'!S325&lt;601)),1-(0.2*('Used data'!R325+'Used data'!T325)/('Used data'!G325*1000)),1)))</f>
        <v>1</v>
      </c>
      <c r="AF325" s="11">
        <f>IF('Used data'!AD325="110 kph",0.79,1)</f>
        <v>1</v>
      </c>
      <c r="AG325" s="11">
        <f>IF('Used data'!AD325="110 kph",0.94,1)</f>
        <v>1</v>
      </c>
      <c r="AH325" s="11">
        <f>IF('Used data'!AD325="110 kph",0.66,1)</f>
        <v>1</v>
      </c>
      <c r="AI325" s="11">
        <f>IF('Used data'!AD325="110 kph",0.82,1)</f>
        <v>1</v>
      </c>
      <c r="AJ325" s="11">
        <f>IF(AND('Used data'!AE325="Yes",I325="Entrance merge"),0.65*'Used data'!AF325+1-'Used data'!AF325,1)</f>
        <v>1</v>
      </c>
      <c r="AK325" s="12" t="str">
        <f t="shared" si="28"/>
        <v/>
      </c>
      <c r="AL325" s="12" t="str">
        <f t="shared" si="29"/>
        <v/>
      </c>
      <c r="AM325" s="12" t="str">
        <f t="shared" si="30"/>
        <v/>
      </c>
      <c r="AN325" s="12" t="str">
        <f t="shared" si="31"/>
        <v/>
      </c>
      <c r="AO325" s="12" t="str">
        <f t="shared" si="32"/>
        <v/>
      </c>
      <c r="AP325" s="12" t="str">
        <f t="shared" si="33"/>
        <v/>
      </c>
      <c r="AQ325" s="4" t="str">
        <f t="shared" si="34"/>
        <v/>
      </c>
    </row>
    <row r="326" spans="1:43" x14ac:dyDescent="0.3">
      <c r="A326" s="4" t="str">
        <f>IF('Input data'!A341="","",'Input data'!A341)</f>
        <v/>
      </c>
      <c r="B326" s="4" t="str">
        <f>IF('Input data'!B341="","",'Input data'!B341)</f>
        <v/>
      </c>
      <c r="C326" s="4" t="str">
        <f>IF('Input data'!C341="","",'Input data'!C341)</f>
        <v/>
      </c>
      <c r="D326" s="4" t="str">
        <f>IF('Input data'!D341="","",'Input data'!D341)</f>
        <v/>
      </c>
      <c r="E326" s="4" t="str">
        <f>IF('Input data'!E341="","",'Input data'!E341)</f>
        <v/>
      </c>
      <c r="F326" s="4" t="str">
        <f>IF('Input data'!F341="","",'Input data'!F341)</f>
        <v/>
      </c>
      <c r="G326" s="4">
        <f>IF('Input data'!G341="","",'Input data'!G341)</f>
        <v>0</v>
      </c>
      <c r="H326" s="4" t="str">
        <f>IF('Input data'!H341&gt;0.5,'Input data'!H341,"")</f>
        <v/>
      </c>
      <c r="I326" s="4" t="str">
        <f>IF('Input data'!I341="","",'Input data'!I341)</f>
        <v/>
      </c>
      <c r="J326" s="11">
        <f>IF('Used data'!J326="Irrelevant",1,IF('Used data'!J326&gt;3,1.2,1))</f>
        <v>1</v>
      </c>
      <c r="K326" s="11">
        <f>IF('Used data'!K326="Irrelevant",1,IF(AND(OR(I326="Motorway link",I326="Exit diverge",I326="Entrance merge"),'Used data'!K326&lt;3.5),1+(3.5-'Used data'!K326)*0.12,IF(AND(OR(I326="Exit ramp",I326="Entrance ramp"),'Used data'!K326&lt;3.5),1+(3.5-'Used data'!K326)*0.16,1)))</f>
        <v>1</v>
      </c>
      <c r="L326" s="11">
        <f>IF('Used data'!L326="Irrelevant",1,IF(AND('Used data'!L326="Yes",'Used data'!J326=2),0.6*'Used data'!M326+(1-'Used data'!M326),IF(AND('Used data'!L326="Yes",'Used data'!J326=3),0.7*'Used data'!M326+(1-'Used data'!M326),IF(AND('Used data'!L326="Yes",'Used data'!J326=4),0.76*'Used data'!M326+(1-'Used data'!M326),IF(AND('Used data'!L326="Yes",'Used data'!J326&gt;4.99999999),0.8*'Used data'!M326+(1-'Used data'!M326),1)))))</f>
        <v>1</v>
      </c>
      <c r="M326" s="11">
        <f>IF('Used data'!L326="Irrelevant",1,IF(AND('Used data'!L326="Yes",'Used data'!J326=2),0.8*'Used data'!M326+(1-'Used data'!M326),IF(AND('Used data'!L326="Yes",'Used data'!J326=3),0.85*'Used data'!M326+(1-'Used data'!M326),IF(AND('Used data'!L326="Yes",'Used data'!J326=4),0.88*'Used data'!M326+(1-'Used data'!M326),IF(AND('Used data'!L326="Yes",'Used data'!J326&gt;4.99999999),0.9*'Used data'!M326+(1-'Used data'!M326),1)))))</f>
        <v>1</v>
      </c>
      <c r="N326" s="11">
        <f>IF('Used data'!N326="Irrelevant",1,IF(AND(OR(I326="Motorway link",I326="Exit diverge",I326="Entrance merge"),'Used data'!N326&lt;3),1+(3-'Used data'!N326)*0.09333333,1))</f>
        <v>1</v>
      </c>
      <c r="O326" s="11">
        <f>IF('Used data'!N326="Irrelevant",1,IF(AND(OR(I326="Motorway link",I326="Exit diverge",I326="Entrance merge"),'Used data'!N326&lt;3),1+(3-'Used data'!N326)*0.19666667,1))</f>
        <v>1</v>
      </c>
      <c r="P326" s="11">
        <f>IF('Used data'!O326="Irrelevant",1,IF(AND(OR(I326="Motorway link",I326="Exit diverge",I326="Entrance merge"),'Used data'!O326&lt;3.00000001),1+(0.5-'Used data'!O326)*0.04,IF(AND(OR(I326="Exit ramp",I326="Entrance ramp"),'Used data'!O326&lt;3.00000001),1+(0.5-'Used data'!O326)*0.08,IF(OR(I326="Motorway link",I326="Exit diverge",I326="Entrance merge"),0.9,0.8))))</f>
        <v>1</v>
      </c>
      <c r="Q326" s="11">
        <f>IF('Used data'!P326="Irrelevant",1,IF(AND(OR(I326="Motorway link",I326="Exit diverge",I326="Entrance merge"),'Used data'!P326&lt;11.00000001),1+(5-'Used data'!P326)*0.01,0.94))</f>
        <v>1</v>
      </c>
      <c r="R326" s="11">
        <f>IF(OR('Used data'!Q326="Irrelevant",'Used data'!R326="Irrelevant",'Used data'!Q326="Straight"),1,IF(AND(OR(I326="Motorway link",I326="Exit diverge",I326="Entrance merge"),'Used data'!Q326&lt;4000),(EXP(0.1096*1746.5/'Used data'!Q326)/EXP(0.1096*1746.5/4000))*('Used data'!R326/1000)/G326+(G326-'Used data'!R326/1000)/G326,1))</f>
        <v>1</v>
      </c>
      <c r="S326" s="11">
        <f>IF(OR('Used data'!S326="Irrelevant",'Used data'!T326="Irrelevant",'Used data'!S326="Straight"),1,IF(AND(OR(I326="Motorway link",I326="Exit diverge",I326="Entrance merge"),'Used data'!S326&lt;4000),(EXP(0.1096*1746.5/'Used data'!S326)/EXP(0.1096*1746.5/4000))*('Used data'!T326/1000)/G326+(G326-'Used data'!T326/1000)/G326,1))</f>
        <v>1</v>
      </c>
      <c r="T326" s="11">
        <f>IF('Used data'!U326="Irrelevant",1,IF(AND(OR(I326="Motorway link",I326="Exit diverge",I326="Entrance merge",I326="Exit ramp",I326="Entrance ramp"),'Used data'!U326="Yes"),0.95,1))</f>
        <v>1</v>
      </c>
      <c r="U326" s="11">
        <f>IF('Used data'!U326="Irrelevant",1,IF(AND(OR(I326="Motorway link",I326="Exit diverge",I326="Entrance merge",I326="Exit ramp",I326="Entrance ramp"),'Used data'!U326="Yes"),0.96,1))</f>
        <v>1</v>
      </c>
      <c r="V326" s="11">
        <f>IF('Used data'!U326="Irrelevant",1,IF(AND(OR(I326="Motorway link",I326="Exit diverge",I326="Entrance merge",I326="Exit ramp",I326="Entrance ramp"),'Used data'!U326="Yes"),0.79,1))</f>
        <v>1</v>
      </c>
      <c r="W326" s="11">
        <f>IF('Used data'!U326="Irrelevant",1,IF(AND(OR(I326="Motorway link",I326="Exit diverge",I326="Entrance merge",I326="Exit ramp",I326="Entrance ramp"),'Used data'!U326="Yes"),0.94,1))</f>
        <v>1</v>
      </c>
      <c r="X326" s="11">
        <f>IF('Used data'!U326="Irrelevant",1,IF(AND(OR(I326="Motorway link",I326="Exit diverge",I326="Entrance merge",I326="Exit ramp",I326="Entrance ramp"),'Used data'!U326="Yes"),0.97,1))</f>
        <v>1</v>
      </c>
      <c r="Y326" s="11">
        <f>IF(AND(I326="Exit ramp",'Used data'!V326="2-curved diamond ramp"),1.32,IF(AND(I326="Exit ramp",'Used data'!V326="S-shaped ramp"),2.05,IF(AND(I326="Exit ramp",'Used data'!V326="U-shaped ramp"),4.11,IF(AND(I326="Exit ramp",'Used data'!V326="Flyover hook ramp"),5.15,IF(AND(I326="Exit ramp",'Used data'!V326="Directional ramp"),1.07,IF(AND(I326="Entrance ramp",'Used data'!V326="2-curved diamond ramp"),0.93,IF(AND(I326="Entrance ramp",'Used data'!V326="S-shaped ramp"),2.48,IF(AND(I326="Entrance ramp",'Used data'!V326="U-shaped ramp"),4.15,IF(AND(I326="Entrance ramp",'Used data'!V326="Flyover hook ramp"),5.26,IF(AND(I326="Entrance ramp",'Used data'!V326="Directional ramp"),1.42,1))))))))))</f>
        <v>1</v>
      </c>
      <c r="Z326" s="11">
        <f>IF(OR('Used data'!W326="Straight",'Used data'!W326="Irrelevant",'Used data'!X326="Irrelevant",'Used data'!Y326="Irrelevant"),1,1+1.545*1000/32.2*((('Used data'!Y326*3268/3600)/('Used data'!W326/0.306))^2)*('Used data'!X326/1000)/G326)</f>
        <v>1</v>
      </c>
      <c r="AA326" s="11">
        <f>IF(OR('Used data'!W326="Straight",'Used data'!W326="Irrelevant",'Used data'!X326="Irrelevant",'Used data'!Y326="Irrelevant"),1,1+1.961*1000/32.2*((('Used data'!Y326*3268/3600)/('Used data'!W326/0.306))^2)*('Used data'!X326/1000)/G326)</f>
        <v>1</v>
      </c>
      <c r="AB326" s="11">
        <f>IF(OR('Used data'!Z326="Straight",'Used data'!Z326="Irrelevant",'Used data'!AA326="Irrelevant",'Used data'!AB326="Irrelevant"),1,1+1.545*1000/32.2*((('Used data'!AB326*3268/3600)/('Used data'!Z326/0.306))^2)*('Used data'!AA326/1000)/G326)</f>
        <v>1</v>
      </c>
      <c r="AC326" s="11">
        <f>IF(OR('Used data'!Z326="Straight",'Used data'!Z326="Irrelevant",'Used data'!AA326="Irrelevant",'Used data'!AB326="Irrelevant"),1,1+1.961*1000/32.2*((('Used data'!AB326*3268/3600)/('Used data'!Z326/0.306))^2)*('Used data'!AA326/1000)/G326)</f>
        <v>1</v>
      </c>
      <c r="AD326" s="11">
        <f>IF(OR('Used data'!AC326="Irrelevant",'Used data'!AC326="No"),1,IF(AND('Used data'!AC326="Yes",OR('Used data'!Q326&lt;301,'Used data'!S326&lt;301)),1-(0.5*('Used data'!R326+'Used data'!T326)/('Used data'!G326*1000)),IF(AND('Used data'!AC326="Yes",OR('Used data'!Q326&lt;601,'Used data'!S326&lt;601)),1-(0.25*('Used data'!R326+'Used data'!T326)/('Used data'!G326*1000)),1)))</f>
        <v>1</v>
      </c>
      <c r="AE326" s="11">
        <f>IF(OR('Used data'!AC326="Irrelevant",'Used data'!AC326="No"),1,IF(AND('Used data'!AC326="Yes",OR('Used data'!Q326&lt;301,'Used data'!S326&lt;301)),1-(0.4*('Used data'!R326+'Used data'!T326)/('Used data'!G326*1000)),IF(AND('Used data'!AC326="Yes",OR('Used data'!Q326&lt;601,'Used data'!S326&lt;601)),1-(0.2*('Used data'!R326+'Used data'!T326)/('Used data'!G326*1000)),1)))</f>
        <v>1</v>
      </c>
      <c r="AF326" s="11">
        <f>IF('Used data'!AD326="110 kph",0.79,1)</f>
        <v>1</v>
      </c>
      <c r="AG326" s="11">
        <f>IF('Used data'!AD326="110 kph",0.94,1)</f>
        <v>1</v>
      </c>
      <c r="AH326" s="11">
        <f>IF('Used data'!AD326="110 kph",0.66,1)</f>
        <v>1</v>
      </c>
      <c r="AI326" s="11">
        <f>IF('Used data'!AD326="110 kph",0.82,1)</f>
        <v>1</v>
      </c>
      <c r="AJ326" s="11">
        <f>IF(AND('Used data'!AE326="Yes",I326="Entrance merge"),0.65*'Used data'!AF326+1-'Used data'!AF326,1)</f>
        <v>1</v>
      </c>
      <c r="AK326" s="12" t="str">
        <f t="shared" si="28"/>
        <v/>
      </c>
      <c r="AL326" s="12" t="str">
        <f t="shared" si="29"/>
        <v/>
      </c>
      <c r="AM326" s="12" t="str">
        <f t="shared" si="30"/>
        <v/>
      </c>
      <c r="AN326" s="12" t="str">
        <f t="shared" si="31"/>
        <v/>
      </c>
      <c r="AO326" s="12" t="str">
        <f t="shared" si="32"/>
        <v/>
      </c>
      <c r="AP326" s="12" t="str">
        <f t="shared" si="33"/>
        <v/>
      </c>
      <c r="AQ326" s="4" t="str">
        <f t="shared" si="34"/>
        <v/>
      </c>
    </row>
    <row r="327" spans="1:43" x14ac:dyDescent="0.3">
      <c r="A327" s="4" t="str">
        <f>IF('Input data'!A342="","",'Input data'!A342)</f>
        <v/>
      </c>
      <c r="B327" s="4" t="str">
        <f>IF('Input data'!B342="","",'Input data'!B342)</f>
        <v/>
      </c>
      <c r="C327" s="4" t="str">
        <f>IF('Input data'!C342="","",'Input data'!C342)</f>
        <v/>
      </c>
      <c r="D327" s="4" t="str">
        <f>IF('Input data'!D342="","",'Input data'!D342)</f>
        <v/>
      </c>
      <c r="E327" s="4" t="str">
        <f>IF('Input data'!E342="","",'Input data'!E342)</f>
        <v/>
      </c>
      <c r="F327" s="4" t="str">
        <f>IF('Input data'!F342="","",'Input data'!F342)</f>
        <v/>
      </c>
      <c r="G327" s="4">
        <f>IF('Input data'!G342="","",'Input data'!G342)</f>
        <v>0</v>
      </c>
      <c r="H327" s="4" t="str">
        <f>IF('Input data'!H342&gt;0.5,'Input data'!H342,"")</f>
        <v/>
      </c>
      <c r="I327" s="4" t="str">
        <f>IF('Input data'!I342="","",'Input data'!I342)</f>
        <v/>
      </c>
      <c r="J327" s="11">
        <f>IF('Used data'!J327="Irrelevant",1,IF('Used data'!J327&gt;3,1.2,1))</f>
        <v>1</v>
      </c>
      <c r="K327" s="11">
        <f>IF('Used data'!K327="Irrelevant",1,IF(AND(OR(I327="Motorway link",I327="Exit diverge",I327="Entrance merge"),'Used data'!K327&lt;3.5),1+(3.5-'Used data'!K327)*0.12,IF(AND(OR(I327="Exit ramp",I327="Entrance ramp"),'Used data'!K327&lt;3.5),1+(3.5-'Used data'!K327)*0.16,1)))</f>
        <v>1</v>
      </c>
      <c r="L327" s="11">
        <f>IF('Used data'!L327="Irrelevant",1,IF(AND('Used data'!L327="Yes",'Used data'!J327=2),0.6*'Used data'!M327+(1-'Used data'!M327),IF(AND('Used data'!L327="Yes",'Used data'!J327=3),0.7*'Used data'!M327+(1-'Used data'!M327),IF(AND('Used data'!L327="Yes",'Used data'!J327=4),0.76*'Used data'!M327+(1-'Used data'!M327),IF(AND('Used data'!L327="Yes",'Used data'!J327&gt;4.99999999),0.8*'Used data'!M327+(1-'Used data'!M327),1)))))</f>
        <v>1</v>
      </c>
      <c r="M327" s="11">
        <f>IF('Used data'!L327="Irrelevant",1,IF(AND('Used data'!L327="Yes",'Used data'!J327=2),0.8*'Used data'!M327+(1-'Used data'!M327),IF(AND('Used data'!L327="Yes",'Used data'!J327=3),0.85*'Used data'!M327+(1-'Used data'!M327),IF(AND('Used data'!L327="Yes",'Used data'!J327=4),0.88*'Used data'!M327+(1-'Used data'!M327),IF(AND('Used data'!L327="Yes",'Used data'!J327&gt;4.99999999),0.9*'Used data'!M327+(1-'Used data'!M327),1)))))</f>
        <v>1</v>
      </c>
      <c r="N327" s="11">
        <f>IF('Used data'!N327="Irrelevant",1,IF(AND(OR(I327="Motorway link",I327="Exit diverge",I327="Entrance merge"),'Used data'!N327&lt;3),1+(3-'Used data'!N327)*0.09333333,1))</f>
        <v>1</v>
      </c>
      <c r="O327" s="11">
        <f>IF('Used data'!N327="Irrelevant",1,IF(AND(OR(I327="Motorway link",I327="Exit diverge",I327="Entrance merge"),'Used data'!N327&lt;3),1+(3-'Used data'!N327)*0.19666667,1))</f>
        <v>1</v>
      </c>
      <c r="P327" s="11">
        <f>IF('Used data'!O327="Irrelevant",1,IF(AND(OR(I327="Motorway link",I327="Exit diverge",I327="Entrance merge"),'Used data'!O327&lt;3.00000001),1+(0.5-'Used data'!O327)*0.04,IF(AND(OR(I327="Exit ramp",I327="Entrance ramp"),'Used data'!O327&lt;3.00000001),1+(0.5-'Used data'!O327)*0.08,IF(OR(I327="Motorway link",I327="Exit diverge",I327="Entrance merge"),0.9,0.8))))</f>
        <v>1</v>
      </c>
      <c r="Q327" s="11">
        <f>IF('Used data'!P327="Irrelevant",1,IF(AND(OR(I327="Motorway link",I327="Exit diverge",I327="Entrance merge"),'Used data'!P327&lt;11.00000001),1+(5-'Used data'!P327)*0.01,0.94))</f>
        <v>1</v>
      </c>
      <c r="R327" s="11">
        <f>IF(OR('Used data'!Q327="Irrelevant",'Used data'!R327="Irrelevant",'Used data'!Q327="Straight"),1,IF(AND(OR(I327="Motorway link",I327="Exit diverge",I327="Entrance merge"),'Used data'!Q327&lt;4000),(EXP(0.1096*1746.5/'Used data'!Q327)/EXP(0.1096*1746.5/4000))*('Used data'!R327/1000)/G327+(G327-'Used data'!R327/1000)/G327,1))</f>
        <v>1</v>
      </c>
      <c r="S327" s="11">
        <f>IF(OR('Used data'!S327="Irrelevant",'Used data'!T327="Irrelevant",'Used data'!S327="Straight"),1,IF(AND(OR(I327="Motorway link",I327="Exit diverge",I327="Entrance merge"),'Used data'!S327&lt;4000),(EXP(0.1096*1746.5/'Used data'!S327)/EXP(0.1096*1746.5/4000))*('Used data'!T327/1000)/G327+(G327-'Used data'!T327/1000)/G327,1))</f>
        <v>1</v>
      </c>
      <c r="T327" s="11">
        <f>IF('Used data'!U327="Irrelevant",1,IF(AND(OR(I327="Motorway link",I327="Exit diverge",I327="Entrance merge",I327="Exit ramp",I327="Entrance ramp"),'Used data'!U327="Yes"),0.95,1))</f>
        <v>1</v>
      </c>
      <c r="U327" s="11">
        <f>IF('Used data'!U327="Irrelevant",1,IF(AND(OR(I327="Motorway link",I327="Exit diverge",I327="Entrance merge",I327="Exit ramp",I327="Entrance ramp"),'Used data'!U327="Yes"),0.96,1))</f>
        <v>1</v>
      </c>
      <c r="V327" s="11">
        <f>IF('Used data'!U327="Irrelevant",1,IF(AND(OR(I327="Motorway link",I327="Exit diverge",I327="Entrance merge",I327="Exit ramp",I327="Entrance ramp"),'Used data'!U327="Yes"),0.79,1))</f>
        <v>1</v>
      </c>
      <c r="W327" s="11">
        <f>IF('Used data'!U327="Irrelevant",1,IF(AND(OR(I327="Motorway link",I327="Exit diverge",I327="Entrance merge",I327="Exit ramp",I327="Entrance ramp"),'Used data'!U327="Yes"),0.94,1))</f>
        <v>1</v>
      </c>
      <c r="X327" s="11">
        <f>IF('Used data'!U327="Irrelevant",1,IF(AND(OR(I327="Motorway link",I327="Exit diverge",I327="Entrance merge",I327="Exit ramp",I327="Entrance ramp"),'Used data'!U327="Yes"),0.97,1))</f>
        <v>1</v>
      </c>
      <c r="Y327" s="11">
        <f>IF(AND(I327="Exit ramp",'Used data'!V327="2-curved diamond ramp"),1.32,IF(AND(I327="Exit ramp",'Used data'!V327="S-shaped ramp"),2.05,IF(AND(I327="Exit ramp",'Used data'!V327="U-shaped ramp"),4.11,IF(AND(I327="Exit ramp",'Used data'!V327="Flyover hook ramp"),5.15,IF(AND(I327="Exit ramp",'Used data'!V327="Directional ramp"),1.07,IF(AND(I327="Entrance ramp",'Used data'!V327="2-curved diamond ramp"),0.93,IF(AND(I327="Entrance ramp",'Used data'!V327="S-shaped ramp"),2.48,IF(AND(I327="Entrance ramp",'Used data'!V327="U-shaped ramp"),4.15,IF(AND(I327="Entrance ramp",'Used data'!V327="Flyover hook ramp"),5.26,IF(AND(I327="Entrance ramp",'Used data'!V327="Directional ramp"),1.42,1))))))))))</f>
        <v>1</v>
      </c>
      <c r="Z327" s="11">
        <f>IF(OR('Used data'!W327="Straight",'Used data'!W327="Irrelevant",'Used data'!X327="Irrelevant",'Used data'!Y327="Irrelevant"),1,1+1.545*1000/32.2*((('Used data'!Y327*3268/3600)/('Used data'!W327/0.306))^2)*('Used data'!X327/1000)/G327)</f>
        <v>1</v>
      </c>
      <c r="AA327" s="11">
        <f>IF(OR('Used data'!W327="Straight",'Used data'!W327="Irrelevant",'Used data'!X327="Irrelevant",'Used data'!Y327="Irrelevant"),1,1+1.961*1000/32.2*((('Used data'!Y327*3268/3600)/('Used data'!W327/0.306))^2)*('Used data'!X327/1000)/G327)</f>
        <v>1</v>
      </c>
      <c r="AB327" s="11">
        <f>IF(OR('Used data'!Z327="Straight",'Used data'!Z327="Irrelevant",'Used data'!AA327="Irrelevant",'Used data'!AB327="Irrelevant"),1,1+1.545*1000/32.2*((('Used data'!AB327*3268/3600)/('Used data'!Z327/0.306))^2)*('Used data'!AA327/1000)/G327)</f>
        <v>1</v>
      </c>
      <c r="AC327" s="11">
        <f>IF(OR('Used data'!Z327="Straight",'Used data'!Z327="Irrelevant",'Used data'!AA327="Irrelevant",'Used data'!AB327="Irrelevant"),1,1+1.961*1000/32.2*((('Used data'!AB327*3268/3600)/('Used data'!Z327/0.306))^2)*('Used data'!AA327/1000)/G327)</f>
        <v>1</v>
      </c>
      <c r="AD327" s="11">
        <f>IF(OR('Used data'!AC327="Irrelevant",'Used data'!AC327="No"),1,IF(AND('Used data'!AC327="Yes",OR('Used data'!Q327&lt;301,'Used data'!S327&lt;301)),1-(0.5*('Used data'!R327+'Used data'!T327)/('Used data'!G327*1000)),IF(AND('Used data'!AC327="Yes",OR('Used data'!Q327&lt;601,'Used data'!S327&lt;601)),1-(0.25*('Used data'!R327+'Used data'!T327)/('Used data'!G327*1000)),1)))</f>
        <v>1</v>
      </c>
      <c r="AE327" s="11">
        <f>IF(OR('Used data'!AC327="Irrelevant",'Used data'!AC327="No"),1,IF(AND('Used data'!AC327="Yes",OR('Used data'!Q327&lt;301,'Used data'!S327&lt;301)),1-(0.4*('Used data'!R327+'Used data'!T327)/('Used data'!G327*1000)),IF(AND('Used data'!AC327="Yes",OR('Used data'!Q327&lt;601,'Used data'!S327&lt;601)),1-(0.2*('Used data'!R327+'Used data'!T327)/('Used data'!G327*1000)),1)))</f>
        <v>1</v>
      </c>
      <c r="AF327" s="11">
        <f>IF('Used data'!AD327="110 kph",0.79,1)</f>
        <v>1</v>
      </c>
      <c r="AG327" s="11">
        <f>IF('Used data'!AD327="110 kph",0.94,1)</f>
        <v>1</v>
      </c>
      <c r="AH327" s="11">
        <f>IF('Used data'!AD327="110 kph",0.66,1)</f>
        <v>1</v>
      </c>
      <c r="AI327" s="11">
        <f>IF('Used data'!AD327="110 kph",0.82,1)</f>
        <v>1</v>
      </c>
      <c r="AJ327" s="11">
        <f>IF(AND('Used data'!AE327="Yes",I327="Entrance merge"),0.65*'Used data'!AF327+1-'Used data'!AF327,1)</f>
        <v>1</v>
      </c>
      <c r="AK327" s="12" t="str">
        <f t="shared" ref="AK327:AK390" si="35">IF(AQ327="","",IF(I327="Motorway link",G327*EXP(-10.3773)*POWER(H327,0.8504),IF(I327="Exit diverge",G327*EXP(-8.3168)*POWER(H327,0.7365)*46/135,IF(I327="Exit ramp",G327*EXP(-5.6295)*POWER(H327,0.3195)*EXP(-0.953*LN(G327))*24/149,IF(I327="Entrance merge",G327*EXP(-10.3028)*POWER(H327,0.8287),IF(I327="Entrance ramp",G327*EXP(-8.7287)*POWER(H327,0.7477)*4/53,IF(OR(I327="Motorway diverge",I327="Motorway merge",I327="Motorway weaving"),G327*EXP(-9.5876)*POWER(H327,0.8086),IF(I327="Service area",G327*EXP(-6.3691)*POWER(H327,0.8189)*10/70,IF(I327="Dual-way ramp",G327*EXP(-6.0693)*POWER(H327,0.6877)*0.4732*37/148,IF(I327="Direct connector ramp",G327*EXP(-6.0693)*POWER(H327,0.6877)*37/148,IF(I327="Parallel ramp",G327*EXP(-6.0693)*POWER(H327,0.6877)*0.1658*37/148,IF(I327="Ramp diverge",G327*EXP(-6.0693)*POWER(H327,0.6877)*0.1791*37/148,IF(I327="Ramp merge",G327*EXP(-6.0693)*POWER(H327,0.6877)*0.7831*37/148,IF(I327="Ramp weaving",G327*EXP(-6.0693)*POWER(H327,0.6877)*0.4399*37/148,""))))))))))))))</f>
        <v/>
      </c>
      <c r="AL327" s="12" t="str">
        <f t="shared" ref="AL327:AL390" si="36">IF(AQ327="","",IF(I327="Motorway link",G327*EXP(-8.7224)*POWER(H327,0.6383)+G327*EXP(-16.504)*POWER(H327,1.4461),IF(I327="Exit diverge",G327*EXP(-8.3168)*POWER(H327,0.7365)*89/135,IF(I327="Exit ramp",G327*EXP(-5.6295)*POWER(H327,0.3195)*EXP(-0.953*LN(G327))*36/149,IF(I327="Entrance merge",G327*EXP(-12.5258)*POWER(H327,1.117),IF(I327="Entrance ramp",G327*EXP(-8.7287)*POWER(H327,0.7477)*16/53,IF(OR(I327="Motorway diverge",I327="Motorway merge",I327="Motorway weaving"),G327*EXP(-10.6754)*POWER(H327,1.0078),IF(I327="Service area",G327*EXP(-6.3691)*POWER(H327,0.8189)*36/70,IF(I327="Dual-way ramp",G327*EXP(-6.0693)*POWER(H327,0.6877)*0.4732*38/148,IF(I327="Direct connector ramp",G327*EXP(-6.0693)*POWER(H327,0.6877)*38/148,IF(I327="Parallel ramp",G327*EXP(-6.0693)*POWER(H327,0.6877)*0.1658*38/148,IF(I327="Ramp diverge",G327*EXP(-6.0693)*POWER(H327,0.6877)*0.1791*38/148,IF(I327="Ramp merge",G327*EXP(-6.0693)*POWER(H327,0.6877)*0.7831*38/148,IF(I327="Ramp weaving",G327*EXP(-6.0693)*POWER(H327,0.6877)*0.4399*38/148,""))))))))))))))</f>
        <v/>
      </c>
      <c r="AM327" s="12" t="str">
        <f t="shared" ref="AM327:AM390" si="37">IF(AQ327="","",IF(I327="Motorway link",G327*EXP(-7.7012)*POWER(H327,0.6384)+G327*EXP(-21.8008)*POWER(H327,2.0535),IF(I327="Exit diverge",G327*EXP(-13.3173)*POWER(H327,1.2856),IF(I327="Exit ramp",G327*EXP(-5.6295)*POWER(H327,0.3195)*EXP(-0.953*LN(G327))*89/149,IF(I327="Entrance merge",G327*EXP(-12.3736)*POWER(H327,1.18),IF(I327="Entrance ramp",G327*EXP(-8.7287)*POWER(H327,0.7477)*33/53,IF(OR(I327="Motorway diverge",I327="Motorway merge",I327="Motorway weaving"),G327*EXP(-19.9223)*POWER(H327,1.9267),IF(I327="Service area",G327*EXP(-6.3691)*POWER(H327,0.8189)*24/70,IF(I327="Dual-way ramp",G327*EXP(-6.0693)*POWER(H327,0.6877)*0.4732*73/148,IF(I327="Direct connector ramp",G327*EXP(-6.0693)*POWER(H327,0.6877)*73/148,IF(I327="Parallel ramp",G327*EXP(-6.0693)*POWER(H327,0.6877)*0.1658*73/148,IF(I327="Ramp diverge",G327*EXP(-6.0693)*POWER(H327,0.6877)*0.1791*73/148,IF(I327="Ramp merge",G327*EXP(-6.0693)*POWER(H327,0.6877)*0.7831*73/148,IF(I327="Ramp weaving",G327*EXP(-6.0693)*POWER(H327,0.6877)*0.4399*73/148,""))))))))))))))</f>
        <v/>
      </c>
      <c r="AN327" s="12" t="str">
        <f t="shared" ref="AN327:AN390" si="38">IF(AQ327="","",IF(I327="Motorway link",G327*EXP(-9.1648)*POWER(H327,0.6906)*61/456,IF(I327="Exit diverge",G327*EXP(-8.3168)*POWER(H327,0.7365)*4/135,IF(I327="Exit ramp",G327*EXP(-5.6295)*POWER(H327,0.3195)*EXP(-0.953*LN(G327))*1/149,IF(I327="Entrance merge",G327*EXP(-10.3028)*POWER(H327,0.8287)*11/108,IF(I327="Entrance ramp",0,IF(OR(I327="Motorway diverge",I327="Motorway merge",I327="Motorway weaving"),G327*EXP(-9.5876)*POWER(H327,0.8086)*2/42,IF(I327="Service area",0,IF(I327="Dual-way ramp",G327*EXP(-6.0693)*POWER(H327,0.6877)*0.4732*6/148,IF(I327="Direct connector ramp",G327*EXP(-6.0693)*POWER(H327,0.6877)*6/148,IF(I327="Parallel ramp",G327*EXP(-6.0693)*POWER(H327,0.6877)*0.1658*6/148,IF(I327="Ramp diverge",G327*EXP(-6.0693)*POWER(H327,0.6877)*0.1791*6/148,IF(I327="Ramp merge",G327*EXP(-6.0693)*POWER(H327,0.6877)*0.7831*6/148,IF(I327="Ramp weaving",G327*EXP(-6.0693)*POWER(H327,0.6877)*0.4399*6/148,""))))))))))))))</f>
        <v/>
      </c>
      <c r="AO327" s="12" t="str">
        <f t="shared" ref="AO327:AO390" si="39">IF(AQ327="","",IF(I327="Motorway link",G327*EXP(-9.1648)*POWER(H327,0.6906)*395/456,IF(I327="Exit diverge",G327*EXP(-8.3168)*POWER(H327,0.7365)*25/135,IF(I327="Exit ramp",G327*EXP(-5.6295)*POWER(H327,0.3195)*EXP(-0.953*LN(G327))*14/149,IF(I327="Entrance merge",G327*EXP(-10.3028)*POWER(H327,0.8287)*66/108,IF(I327="Entrance ramp",G327*EXP(-8.7287)*POWER(H327,0.7477)*3/53,IF(OR(I327="Motorway diverge",I327="Motorway merge",I327="Motorway weaving"),G327*EXP(-9.5876)*POWER(H327,0.8086)*31/42,IF(I327="Service area",G327*EXP(-6.3691)*POWER(H327,0.8189)*6/70,IF(I327="Dual-way ramp",G327*EXP(-6.0693)*POWER(H327,0.6877)*0.4732*23/148,IF(I327="Direct connector ramp",G327*EXP(-6.0693)*POWER(H327,0.6877)*23/148,IF(I327="Parallel ramp",G327*EXP(-6.0693)*POWER(H327,0.6877)*0.1658*23/148,IF(I327="Ramp diverge",G327*EXP(-6.0693)*POWER(H327,0.6877)*0.1791*23/148,IF(I327="Ramp merge",G327*EXP(-6.0693)*POWER(H327,0.6877)*0.7831*23/148,IF(I327="Ramp weaving",G327*EXP(-6.0693)*POWER(H327,0.6877)*0.4399*23/148,""))))))))))))))</f>
        <v/>
      </c>
      <c r="AP327" s="12" t="str">
        <f t="shared" ref="AP327:AP390" si="40">IF(AQ327="","",IF(I327="Motorway link",G327*EXP(-10.4004)*POWER(H327,0.8384),IF(I327="Exit diverge",G327*EXP(-8.3168)*POWER(H327,0.7365)*42/135,IF(I327="Exit ramp",G327*EXP(-5.6295)*POWER(H327,0.3195)*EXP(-0.953*LN(G327))*11/149,IF(I327="Entrance merge",G327*EXP(-10.3028)*POWER(H327,0.8287)*90/108,IF(I327="Entrance ramp",G327*EXP(-8.7287)*POWER(H327,0.7477)*2/53,IF(OR(I327="Motorway diverge",I327="Motorway merge",I327="Motorway weaving"),G327*EXP(-9.5876)*POWER(H327,0.8086)*27/42,IF(I327="Service area",G327*EXP(-6.3691)*POWER(H327,0.8189)*4/70,IF(I327="Dual-way ramp",G327*EXP(-6.0693)*POWER(H327,0.6877)*0.4732*20/148,IF(I327="Direct connector ramp",G327*EXP(-6.0693)*POWER(H327,0.6877)*20/148,IF(I327="Parallel ramp",G327*EXP(-6.0693)*POWER(H327,0.6877)*0.1658*20/148,IF(I327="Ramp diverge",G327*EXP(-6.0693)*POWER(H327,0.6877)*0.1791*20/148,IF(I327="Ramp merge",G327*EXP(-6.0693)*POWER(H327,0.6877)*0.7831*20/148,IF(I327="Ramp weaving",G327*EXP(-6.0693)*POWER(H327,0.6877)*0.4399*20/148,""))))))))))))))</f>
        <v/>
      </c>
      <c r="AQ327" s="4" t="str">
        <f t="shared" ref="AQ327:AQ390" si="41">IF(OR(G327=0,H327&lt;0.5,H327="",I327=""),"",IF(OR(I327="Motorway link",I327="Exit diverge",I327="Entrance merge",I327="Motorway diverge",I327="Motorway merge",I327="Motorway weaving",I327="Service area"),"2005-2012","1999-2012"))</f>
        <v/>
      </c>
    </row>
    <row r="328" spans="1:43" x14ac:dyDescent="0.3">
      <c r="A328" s="4" t="str">
        <f>IF('Input data'!A343="","",'Input data'!A343)</f>
        <v/>
      </c>
      <c r="B328" s="4" t="str">
        <f>IF('Input data'!B343="","",'Input data'!B343)</f>
        <v/>
      </c>
      <c r="C328" s="4" t="str">
        <f>IF('Input data'!C343="","",'Input data'!C343)</f>
        <v/>
      </c>
      <c r="D328" s="4" t="str">
        <f>IF('Input data'!D343="","",'Input data'!D343)</f>
        <v/>
      </c>
      <c r="E328" s="4" t="str">
        <f>IF('Input data'!E343="","",'Input data'!E343)</f>
        <v/>
      </c>
      <c r="F328" s="4" t="str">
        <f>IF('Input data'!F343="","",'Input data'!F343)</f>
        <v/>
      </c>
      <c r="G328" s="4">
        <f>IF('Input data'!G343="","",'Input data'!G343)</f>
        <v>0</v>
      </c>
      <c r="H328" s="4" t="str">
        <f>IF('Input data'!H343&gt;0.5,'Input data'!H343,"")</f>
        <v/>
      </c>
      <c r="I328" s="4" t="str">
        <f>IF('Input data'!I343="","",'Input data'!I343)</f>
        <v/>
      </c>
      <c r="J328" s="11">
        <f>IF('Used data'!J328="Irrelevant",1,IF('Used data'!J328&gt;3,1.2,1))</f>
        <v>1</v>
      </c>
      <c r="K328" s="11">
        <f>IF('Used data'!K328="Irrelevant",1,IF(AND(OR(I328="Motorway link",I328="Exit diverge",I328="Entrance merge"),'Used data'!K328&lt;3.5),1+(3.5-'Used data'!K328)*0.12,IF(AND(OR(I328="Exit ramp",I328="Entrance ramp"),'Used data'!K328&lt;3.5),1+(3.5-'Used data'!K328)*0.16,1)))</f>
        <v>1</v>
      </c>
      <c r="L328" s="11">
        <f>IF('Used data'!L328="Irrelevant",1,IF(AND('Used data'!L328="Yes",'Used data'!J328=2),0.6*'Used data'!M328+(1-'Used data'!M328),IF(AND('Used data'!L328="Yes",'Used data'!J328=3),0.7*'Used data'!M328+(1-'Used data'!M328),IF(AND('Used data'!L328="Yes",'Used data'!J328=4),0.76*'Used data'!M328+(1-'Used data'!M328),IF(AND('Used data'!L328="Yes",'Used data'!J328&gt;4.99999999),0.8*'Used data'!M328+(1-'Used data'!M328),1)))))</f>
        <v>1</v>
      </c>
      <c r="M328" s="11">
        <f>IF('Used data'!L328="Irrelevant",1,IF(AND('Used data'!L328="Yes",'Used data'!J328=2),0.8*'Used data'!M328+(1-'Used data'!M328),IF(AND('Used data'!L328="Yes",'Used data'!J328=3),0.85*'Used data'!M328+(1-'Used data'!M328),IF(AND('Used data'!L328="Yes",'Used data'!J328=4),0.88*'Used data'!M328+(1-'Used data'!M328),IF(AND('Used data'!L328="Yes",'Used data'!J328&gt;4.99999999),0.9*'Used data'!M328+(1-'Used data'!M328),1)))))</f>
        <v>1</v>
      </c>
      <c r="N328" s="11">
        <f>IF('Used data'!N328="Irrelevant",1,IF(AND(OR(I328="Motorway link",I328="Exit diverge",I328="Entrance merge"),'Used data'!N328&lt;3),1+(3-'Used data'!N328)*0.09333333,1))</f>
        <v>1</v>
      </c>
      <c r="O328" s="11">
        <f>IF('Used data'!N328="Irrelevant",1,IF(AND(OR(I328="Motorway link",I328="Exit diverge",I328="Entrance merge"),'Used data'!N328&lt;3),1+(3-'Used data'!N328)*0.19666667,1))</f>
        <v>1</v>
      </c>
      <c r="P328" s="11">
        <f>IF('Used data'!O328="Irrelevant",1,IF(AND(OR(I328="Motorway link",I328="Exit diverge",I328="Entrance merge"),'Used data'!O328&lt;3.00000001),1+(0.5-'Used data'!O328)*0.04,IF(AND(OR(I328="Exit ramp",I328="Entrance ramp"),'Used data'!O328&lt;3.00000001),1+(0.5-'Used data'!O328)*0.08,IF(OR(I328="Motorway link",I328="Exit diverge",I328="Entrance merge"),0.9,0.8))))</f>
        <v>1</v>
      </c>
      <c r="Q328" s="11">
        <f>IF('Used data'!P328="Irrelevant",1,IF(AND(OR(I328="Motorway link",I328="Exit diverge",I328="Entrance merge"),'Used data'!P328&lt;11.00000001),1+(5-'Used data'!P328)*0.01,0.94))</f>
        <v>1</v>
      </c>
      <c r="R328" s="11">
        <f>IF(OR('Used data'!Q328="Irrelevant",'Used data'!R328="Irrelevant",'Used data'!Q328="Straight"),1,IF(AND(OR(I328="Motorway link",I328="Exit diverge",I328="Entrance merge"),'Used data'!Q328&lt;4000),(EXP(0.1096*1746.5/'Used data'!Q328)/EXP(0.1096*1746.5/4000))*('Used data'!R328/1000)/G328+(G328-'Used data'!R328/1000)/G328,1))</f>
        <v>1</v>
      </c>
      <c r="S328" s="11">
        <f>IF(OR('Used data'!S328="Irrelevant",'Used data'!T328="Irrelevant",'Used data'!S328="Straight"),1,IF(AND(OR(I328="Motorway link",I328="Exit diverge",I328="Entrance merge"),'Used data'!S328&lt;4000),(EXP(0.1096*1746.5/'Used data'!S328)/EXP(0.1096*1746.5/4000))*('Used data'!T328/1000)/G328+(G328-'Used data'!T328/1000)/G328,1))</f>
        <v>1</v>
      </c>
      <c r="T328" s="11">
        <f>IF('Used data'!U328="Irrelevant",1,IF(AND(OR(I328="Motorway link",I328="Exit diverge",I328="Entrance merge",I328="Exit ramp",I328="Entrance ramp"),'Used data'!U328="Yes"),0.95,1))</f>
        <v>1</v>
      </c>
      <c r="U328" s="11">
        <f>IF('Used data'!U328="Irrelevant",1,IF(AND(OR(I328="Motorway link",I328="Exit diverge",I328="Entrance merge",I328="Exit ramp",I328="Entrance ramp"),'Used data'!U328="Yes"),0.96,1))</f>
        <v>1</v>
      </c>
      <c r="V328" s="11">
        <f>IF('Used data'!U328="Irrelevant",1,IF(AND(OR(I328="Motorway link",I328="Exit diverge",I328="Entrance merge",I328="Exit ramp",I328="Entrance ramp"),'Used data'!U328="Yes"),0.79,1))</f>
        <v>1</v>
      </c>
      <c r="W328" s="11">
        <f>IF('Used data'!U328="Irrelevant",1,IF(AND(OR(I328="Motorway link",I328="Exit diverge",I328="Entrance merge",I328="Exit ramp",I328="Entrance ramp"),'Used data'!U328="Yes"),0.94,1))</f>
        <v>1</v>
      </c>
      <c r="X328" s="11">
        <f>IF('Used data'!U328="Irrelevant",1,IF(AND(OR(I328="Motorway link",I328="Exit diverge",I328="Entrance merge",I328="Exit ramp",I328="Entrance ramp"),'Used data'!U328="Yes"),0.97,1))</f>
        <v>1</v>
      </c>
      <c r="Y328" s="11">
        <f>IF(AND(I328="Exit ramp",'Used data'!V328="2-curved diamond ramp"),1.32,IF(AND(I328="Exit ramp",'Used data'!V328="S-shaped ramp"),2.05,IF(AND(I328="Exit ramp",'Used data'!V328="U-shaped ramp"),4.11,IF(AND(I328="Exit ramp",'Used data'!V328="Flyover hook ramp"),5.15,IF(AND(I328="Exit ramp",'Used data'!V328="Directional ramp"),1.07,IF(AND(I328="Entrance ramp",'Used data'!V328="2-curved diamond ramp"),0.93,IF(AND(I328="Entrance ramp",'Used data'!V328="S-shaped ramp"),2.48,IF(AND(I328="Entrance ramp",'Used data'!V328="U-shaped ramp"),4.15,IF(AND(I328="Entrance ramp",'Used data'!V328="Flyover hook ramp"),5.26,IF(AND(I328="Entrance ramp",'Used data'!V328="Directional ramp"),1.42,1))))))))))</f>
        <v>1</v>
      </c>
      <c r="Z328" s="11">
        <f>IF(OR('Used data'!W328="Straight",'Used data'!W328="Irrelevant",'Used data'!X328="Irrelevant",'Used data'!Y328="Irrelevant"),1,1+1.545*1000/32.2*((('Used data'!Y328*3268/3600)/('Used data'!W328/0.306))^2)*('Used data'!X328/1000)/G328)</f>
        <v>1</v>
      </c>
      <c r="AA328" s="11">
        <f>IF(OR('Used data'!W328="Straight",'Used data'!W328="Irrelevant",'Used data'!X328="Irrelevant",'Used data'!Y328="Irrelevant"),1,1+1.961*1000/32.2*((('Used data'!Y328*3268/3600)/('Used data'!W328/0.306))^2)*('Used data'!X328/1000)/G328)</f>
        <v>1</v>
      </c>
      <c r="AB328" s="11">
        <f>IF(OR('Used data'!Z328="Straight",'Used data'!Z328="Irrelevant",'Used data'!AA328="Irrelevant",'Used data'!AB328="Irrelevant"),1,1+1.545*1000/32.2*((('Used data'!AB328*3268/3600)/('Used data'!Z328/0.306))^2)*('Used data'!AA328/1000)/G328)</f>
        <v>1</v>
      </c>
      <c r="AC328" s="11">
        <f>IF(OR('Used data'!Z328="Straight",'Used data'!Z328="Irrelevant",'Used data'!AA328="Irrelevant",'Used data'!AB328="Irrelevant"),1,1+1.961*1000/32.2*((('Used data'!AB328*3268/3600)/('Used data'!Z328/0.306))^2)*('Used data'!AA328/1000)/G328)</f>
        <v>1</v>
      </c>
      <c r="AD328" s="11">
        <f>IF(OR('Used data'!AC328="Irrelevant",'Used data'!AC328="No"),1,IF(AND('Used data'!AC328="Yes",OR('Used data'!Q328&lt;301,'Used data'!S328&lt;301)),1-(0.5*('Used data'!R328+'Used data'!T328)/('Used data'!G328*1000)),IF(AND('Used data'!AC328="Yes",OR('Used data'!Q328&lt;601,'Used data'!S328&lt;601)),1-(0.25*('Used data'!R328+'Used data'!T328)/('Used data'!G328*1000)),1)))</f>
        <v>1</v>
      </c>
      <c r="AE328" s="11">
        <f>IF(OR('Used data'!AC328="Irrelevant",'Used data'!AC328="No"),1,IF(AND('Used data'!AC328="Yes",OR('Used data'!Q328&lt;301,'Used data'!S328&lt;301)),1-(0.4*('Used data'!R328+'Used data'!T328)/('Used data'!G328*1000)),IF(AND('Used data'!AC328="Yes",OR('Used data'!Q328&lt;601,'Used data'!S328&lt;601)),1-(0.2*('Used data'!R328+'Used data'!T328)/('Used data'!G328*1000)),1)))</f>
        <v>1</v>
      </c>
      <c r="AF328" s="11">
        <f>IF('Used data'!AD328="110 kph",0.79,1)</f>
        <v>1</v>
      </c>
      <c r="AG328" s="11">
        <f>IF('Used data'!AD328="110 kph",0.94,1)</f>
        <v>1</v>
      </c>
      <c r="AH328" s="11">
        <f>IF('Used data'!AD328="110 kph",0.66,1)</f>
        <v>1</v>
      </c>
      <c r="AI328" s="11">
        <f>IF('Used data'!AD328="110 kph",0.82,1)</f>
        <v>1</v>
      </c>
      <c r="AJ328" s="11">
        <f>IF(AND('Used data'!AE328="Yes",I328="Entrance merge"),0.65*'Used data'!AF328+1-'Used data'!AF328,1)</f>
        <v>1</v>
      </c>
      <c r="AK328" s="12" t="str">
        <f t="shared" si="35"/>
        <v/>
      </c>
      <c r="AL328" s="12" t="str">
        <f t="shared" si="36"/>
        <v/>
      </c>
      <c r="AM328" s="12" t="str">
        <f t="shared" si="37"/>
        <v/>
      </c>
      <c r="AN328" s="12" t="str">
        <f t="shared" si="38"/>
        <v/>
      </c>
      <c r="AO328" s="12" t="str">
        <f t="shared" si="39"/>
        <v/>
      </c>
      <c r="AP328" s="12" t="str">
        <f t="shared" si="40"/>
        <v/>
      </c>
      <c r="AQ328" s="4" t="str">
        <f t="shared" si="41"/>
        <v/>
      </c>
    </row>
    <row r="329" spans="1:43" x14ac:dyDescent="0.3">
      <c r="A329" s="4" t="str">
        <f>IF('Input data'!A344="","",'Input data'!A344)</f>
        <v/>
      </c>
      <c r="B329" s="4" t="str">
        <f>IF('Input data'!B344="","",'Input data'!B344)</f>
        <v/>
      </c>
      <c r="C329" s="4" t="str">
        <f>IF('Input data'!C344="","",'Input data'!C344)</f>
        <v/>
      </c>
      <c r="D329" s="4" t="str">
        <f>IF('Input data'!D344="","",'Input data'!D344)</f>
        <v/>
      </c>
      <c r="E329" s="4" t="str">
        <f>IF('Input data'!E344="","",'Input data'!E344)</f>
        <v/>
      </c>
      <c r="F329" s="4" t="str">
        <f>IF('Input data'!F344="","",'Input data'!F344)</f>
        <v/>
      </c>
      <c r="G329" s="4">
        <f>IF('Input data'!G344="","",'Input data'!G344)</f>
        <v>0</v>
      </c>
      <c r="H329" s="4" t="str">
        <f>IF('Input data'!H344&gt;0.5,'Input data'!H344,"")</f>
        <v/>
      </c>
      <c r="I329" s="4" t="str">
        <f>IF('Input data'!I344="","",'Input data'!I344)</f>
        <v/>
      </c>
      <c r="J329" s="11">
        <f>IF('Used data'!J329="Irrelevant",1,IF('Used data'!J329&gt;3,1.2,1))</f>
        <v>1</v>
      </c>
      <c r="K329" s="11">
        <f>IF('Used data'!K329="Irrelevant",1,IF(AND(OR(I329="Motorway link",I329="Exit diverge",I329="Entrance merge"),'Used data'!K329&lt;3.5),1+(3.5-'Used data'!K329)*0.12,IF(AND(OR(I329="Exit ramp",I329="Entrance ramp"),'Used data'!K329&lt;3.5),1+(3.5-'Used data'!K329)*0.16,1)))</f>
        <v>1</v>
      </c>
      <c r="L329" s="11">
        <f>IF('Used data'!L329="Irrelevant",1,IF(AND('Used data'!L329="Yes",'Used data'!J329=2),0.6*'Used data'!M329+(1-'Used data'!M329),IF(AND('Used data'!L329="Yes",'Used data'!J329=3),0.7*'Used data'!M329+(1-'Used data'!M329),IF(AND('Used data'!L329="Yes",'Used data'!J329=4),0.76*'Used data'!M329+(1-'Used data'!M329),IF(AND('Used data'!L329="Yes",'Used data'!J329&gt;4.99999999),0.8*'Used data'!M329+(1-'Used data'!M329),1)))))</f>
        <v>1</v>
      </c>
      <c r="M329" s="11">
        <f>IF('Used data'!L329="Irrelevant",1,IF(AND('Used data'!L329="Yes",'Used data'!J329=2),0.8*'Used data'!M329+(1-'Used data'!M329),IF(AND('Used data'!L329="Yes",'Used data'!J329=3),0.85*'Used data'!M329+(1-'Used data'!M329),IF(AND('Used data'!L329="Yes",'Used data'!J329=4),0.88*'Used data'!M329+(1-'Used data'!M329),IF(AND('Used data'!L329="Yes",'Used data'!J329&gt;4.99999999),0.9*'Used data'!M329+(1-'Used data'!M329),1)))))</f>
        <v>1</v>
      </c>
      <c r="N329" s="11">
        <f>IF('Used data'!N329="Irrelevant",1,IF(AND(OR(I329="Motorway link",I329="Exit diverge",I329="Entrance merge"),'Used data'!N329&lt;3),1+(3-'Used data'!N329)*0.09333333,1))</f>
        <v>1</v>
      </c>
      <c r="O329" s="11">
        <f>IF('Used data'!N329="Irrelevant",1,IF(AND(OR(I329="Motorway link",I329="Exit diverge",I329="Entrance merge"),'Used data'!N329&lt;3),1+(3-'Used data'!N329)*0.19666667,1))</f>
        <v>1</v>
      </c>
      <c r="P329" s="11">
        <f>IF('Used data'!O329="Irrelevant",1,IF(AND(OR(I329="Motorway link",I329="Exit diverge",I329="Entrance merge"),'Used data'!O329&lt;3.00000001),1+(0.5-'Used data'!O329)*0.04,IF(AND(OR(I329="Exit ramp",I329="Entrance ramp"),'Used data'!O329&lt;3.00000001),1+(0.5-'Used data'!O329)*0.08,IF(OR(I329="Motorway link",I329="Exit diverge",I329="Entrance merge"),0.9,0.8))))</f>
        <v>1</v>
      </c>
      <c r="Q329" s="11">
        <f>IF('Used data'!P329="Irrelevant",1,IF(AND(OR(I329="Motorway link",I329="Exit diverge",I329="Entrance merge"),'Used data'!P329&lt;11.00000001),1+(5-'Used data'!P329)*0.01,0.94))</f>
        <v>1</v>
      </c>
      <c r="R329" s="11">
        <f>IF(OR('Used data'!Q329="Irrelevant",'Used data'!R329="Irrelevant",'Used data'!Q329="Straight"),1,IF(AND(OR(I329="Motorway link",I329="Exit diverge",I329="Entrance merge"),'Used data'!Q329&lt;4000),(EXP(0.1096*1746.5/'Used data'!Q329)/EXP(0.1096*1746.5/4000))*('Used data'!R329/1000)/G329+(G329-'Used data'!R329/1000)/G329,1))</f>
        <v>1</v>
      </c>
      <c r="S329" s="11">
        <f>IF(OR('Used data'!S329="Irrelevant",'Used data'!T329="Irrelevant",'Used data'!S329="Straight"),1,IF(AND(OR(I329="Motorway link",I329="Exit diverge",I329="Entrance merge"),'Used data'!S329&lt;4000),(EXP(0.1096*1746.5/'Used data'!S329)/EXP(0.1096*1746.5/4000))*('Used data'!T329/1000)/G329+(G329-'Used data'!T329/1000)/G329,1))</f>
        <v>1</v>
      </c>
      <c r="T329" s="11">
        <f>IF('Used data'!U329="Irrelevant",1,IF(AND(OR(I329="Motorway link",I329="Exit diverge",I329="Entrance merge",I329="Exit ramp",I329="Entrance ramp"),'Used data'!U329="Yes"),0.95,1))</f>
        <v>1</v>
      </c>
      <c r="U329" s="11">
        <f>IF('Used data'!U329="Irrelevant",1,IF(AND(OR(I329="Motorway link",I329="Exit diverge",I329="Entrance merge",I329="Exit ramp",I329="Entrance ramp"),'Used data'!U329="Yes"),0.96,1))</f>
        <v>1</v>
      </c>
      <c r="V329" s="11">
        <f>IF('Used data'!U329="Irrelevant",1,IF(AND(OR(I329="Motorway link",I329="Exit diverge",I329="Entrance merge",I329="Exit ramp",I329="Entrance ramp"),'Used data'!U329="Yes"),0.79,1))</f>
        <v>1</v>
      </c>
      <c r="W329" s="11">
        <f>IF('Used data'!U329="Irrelevant",1,IF(AND(OR(I329="Motorway link",I329="Exit diverge",I329="Entrance merge",I329="Exit ramp",I329="Entrance ramp"),'Used data'!U329="Yes"),0.94,1))</f>
        <v>1</v>
      </c>
      <c r="X329" s="11">
        <f>IF('Used data'!U329="Irrelevant",1,IF(AND(OR(I329="Motorway link",I329="Exit diverge",I329="Entrance merge",I329="Exit ramp",I329="Entrance ramp"),'Used data'!U329="Yes"),0.97,1))</f>
        <v>1</v>
      </c>
      <c r="Y329" s="11">
        <f>IF(AND(I329="Exit ramp",'Used data'!V329="2-curved diamond ramp"),1.32,IF(AND(I329="Exit ramp",'Used data'!V329="S-shaped ramp"),2.05,IF(AND(I329="Exit ramp",'Used data'!V329="U-shaped ramp"),4.11,IF(AND(I329="Exit ramp",'Used data'!V329="Flyover hook ramp"),5.15,IF(AND(I329="Exit ramp",'Used data'!V329="Directional ramp"),1.07,IF(AND(I329="Entrance ramp",'Used data'!V329="2-curved diamond ramp"),0.93,IF(AND(I329="Entrance ramp",'Used data'!V329="S-shaped ramp"),2.48,IF(AND(I329="Entrance ramp",'Used data'!V329="U-shaped ramp"),4.15,IF(AND(I329="Entrance ramp",'Used data'!V329="Flyover hook ramp"),5.26,IF(AND(I329="Entrance ramp",'Used data'!V329="Directional ramp"),1.42,1))))))))))</f>
        <v>1</v>
      </c>
      <c r="Z329" s="11">
        <f>IF(OR('Used data'!W329="Straight",'Used data'!W329="Irrelevant",'Used data'!X329="Irrelevant",'Used data'!Y329="Irrelevant"),1,1+1.545*1000/32.2*((('Used data'!Y329*3268/3600)/('Used data'!W329/0.306))^2)*('Used data'!X329/1000)/G329)</f>
        <v>1</v>
      </c>
      <c r="AA329" s="11">
        <f>IF(OR('Used data'!W329="Straight",'Used data'!W329="Irrelevant",'Used data'!X329="Irrelevant",'Used data'!Y329="Irrelevant"),1,1+1.961*1000/32.2*((('Used data'!Y329*3268/3600)/('Used data'!W329/0.306))^2)*('Used data'!X329/1000)/G329)</f>
        <v>1</v>
      </c>
      <c r="AB329" s="11">
        <f>IF(OR('Used data'!Z329="Straight",'Used data'!Z329="Irrelevant",'Used data'!AA329="Irrelevant",'Used data'!AB329="Irrelevant"),1,1+1.545*1000/32.2*((('Used data'!AB329*3268/3600)/('Used data'!Z329/0.306))^2)*('Used data'!AA329/1000)/G329)</f>
        <v>1</v>
      </c>
      <c r="AC329" s="11">
        <f>IF(OR('Used data'!Z329="Straight",'Used data'!Z329="Irrelevant",'Used data'!AA329="Irrelevant",'Used data'!AB329="Irrelevant"),1,1+1.961*1000/32.2*((('Used data'!AB329*3268/3600)/('Used data'!Z329/0.306))^2)*('Used data'!AA329/1000)/G329)</f>
        <v>1</v>
      </c>
      <c r="AD329" s="11">
        <f>IF(OR('Used data'!AC329="Irrelevant",'Used data'!AC329="No"),1,IF(AND('Used data'!AC329="Yes",OR('Used data'!Q329&lt;301,'Used data'!S329&lt;301)),1-(0.5*('Used data'!R329+'Used data'!T329)/('Used data'!G329*1000)),IF(AND('Used data'!AC329="Yes",OR('Used data'!Q329&lt;601,'Used data'!S329&lt;601)),1-(0.25*('Used data'!R329+'Used data'!T329)/('Used data'!G329*1000)),1)))</f>
        <v>1</v>
      </c>
      <c r="AE329" s="11">
        <f>IF(OR('Used data'!AC329="Irrelevant",'Used data'!AC329="No"),1,IF(AND('Used data'!AC329="Yes",OR('Used data'!Q329&lt;301,'Used data'!S329&lt;301)),1-(0.4*('Used data'!R329+'Used data'!T329)/('Used data'!G329*1000)),IF(AND('Used data'!AC329="Yes",OR('Used data'!Q329&lt;601,'Used data'!S329&lt;601)),1-(0.2*('Used data'!R329+'Used data'!T329)/('Used data'!G329*1000)),1)))</f>
        <v>1</v>
      </c>
      <c r="AF329" s="11">
        <f>IF('Used data'!AD329="110 kph",0.79,1)</f>
        <v>1</v>
      </c>
      <c r="AG329" s="11">
        <f>IF('Used data'!AD329="110 kph",0.94,1)</f>
        <v>1</v>
      </c>
      <c r="AH329" s="11">
        <f>IF('Used data'!AD329="110 kph",0.66,1)</f>
        <v>1</v>
      </c>
      <c r="AI329" s="11">
        <f>IF('Used data'!AD329="110 kph",0.82,1)</f>
        <v>1</v>
      </c>
      <c r="AJ329" s="11">
        <f>IF(AND('Used data'!AE329="Yes",I329="Entrance merge"),0.65*'Used data'!AF329+1-'Used data'!AF329,1)</f>
        <v>1</v>
      </c>
      <c r="AK329" s="12" t="str">
        <f t="shared" si="35"/>
        <v/>
      </c>
      <c r="AL329" s="12" t="str">
        <f t="shared" si="36"/>
        <v/>
      </c>
      <c r="AM329" s="12" t="str">
        <f t="shared" si="37"/>
        <v/>
      </c>
      <c r="AN329" s="12" t="str">
        <f t="shared" si="38"/>
        <v/>
      </c>
      <c r="AO329" s="12" t="str">
        <f t="shared" si="39"/>
        <v/>
      </c>
      <c r="AP329" s="12" t="str">
        <f t="shared" si="40"/>
        <v/>
      </c>
      <c r="AQ329" s="4" t="str">
        <f t="shared" si="41"/>
        <v/>
      </c>
    </row>
    <row r="330" spans="1:43" x14ac:dyDescent="0.3">
      <c r="A330" s="4" t="str">
        <f>IF('Input data'!A345="","",'Input data'!A345)</f>
        <v/>
      </c>
      <c r="B330" s="4" t="str">
        <f>IF('Input data'!B345="","",'Input data'!B345)</f>
        <v/>
      </c>
      <c r="C330" s="4" t="str">
        <f>IF('Input data'!C345="","",'Input data'!C345)</f>
        <v/>
      </c>
      <c r="D330" s="4" t="str">
        <f>IF('Input data'!D345="","",'Input data'!D345)</f>
        <v/>
      </c>
      <c r="E330" s="4" t="str">
        <f>IF('Input data'!E345="","",'Input data'!E345)</f>
        <v/>
      </c>
      <c r="F330" s="4" t="str">
        <f>IF('Input data'!F345="","",'Input data'!F345)</f>
        <v/>
      </c>
      <c r="G330" s="4">
        <f>IF('Input data'!G345="","",'Input data'!G345)</f>
        <v>0</v>
      </c>
      <c r="H330" s="4" t="str">
        <f>IF('Input data'!H345&gt;0.5,'Input data'!H345,"")</f>
        <v/>
      </c>
      <c r="I330" s="4" t="str">
        <f>IF('Input data'!I345="","",'Input data'!I345)</f>
        <v/>
      </c>
      <c r="J330" s="11">
        <f>IF('Used data'!J330="Irrelevant",1,IF('Used data'!J330&gt;3,1.2,1))</f>
        <v>1</v>
      </c>
      <c r="K330" s="11">
        <f>IF('Used data'!K330="Irrelevant",1,IF(AND(OR(I330="Motorway link",I330="Exit diverge",I330="Entrance merge"),'Used data'!K330&lt;3.5),1+(3.5-'Used data'!K330)*0.12,IF(AND(OR(I330="Exit ramp",I330="Entrance ramp"),'Used data'!K330&lt;3.5),1+(3.5-'Used data'!K330)*0.16,1)))</f>
        <v>1</v>
      </c>
      <c r="L330" s="11">
        <f>IF('Used data'!L330="Irrelevant",1,IF(AND('Used data'!L330="Yes",'Used data'!J330=2),0.6*'Used data'!M330+(1-'Used data'!M330),IF(AND('Used data'!L330="Yes",'Used data'!J330=3),0.7*'Used data'!M330+(1-'Used data'!M330),IF(AND('Used data'!L330="Yes",'Used data'!J330=4),0.76*'Used data'!M330+(1-'Used data'!M330),IF(AND('Used data'!L330="Yes",'Used data'!J330&gt;4.99999999),0.8*'Used data'!M330+(1-'Used data'!M330),1)))))</f>
        <v>1</v>
      </c>
      <c r="M330" s="11">
        <f>IF('Used data'!L330="Irrelevant",1,IF(AND('Used data'!L330="Yes",'Used data'!J330=2),0.8*'Used data'!M330+(1-'Used data'!M330),IF(AND('Used data'!L330="Yes",'Used data'!J330=3),0.85*'Used data'!M330+(1-'Used data'!M330),IF(AND('Used data'!L330="Yes",'Used data'!J330=4),0.88*'Used data'!M330+(1-'Used data'!M330),IF(AND('Used data'!L330="Yes",'Used data'!J330&gt;4.99999999),0.9*'Used data'!M330+(1-'Used data'!M330),1)))))</f>
        <v>1</v>
      </c>
      <c r="N330" s="11">
        <f>IF('Used data'!N330="Irrelevant",1,IF(AND(OR(I330="Motorway link",I330="Exit diverge",I330="Entrance merge"),'Used data'!N330&lt;3),1+(3-'Used data'!N330)*0.09333333,1))</f>
        <v>1</v>
      </c>
      <c r="O330" s="11">
        <f>IF('Used data'!N330="Irrelevant",1,IF(AND(OR(I330="Motorway link",I330="Exit diverge",I330="Entrance merge"),'Used data'!N330&lt;3),1+(3-'Used data'!N330)*0.19666667,1))</f>
        <v>1</v>
      </c>
      <c r="P330" s="11">
        <f>IF('Used data'!O330="Irrelevant",1,IF(AND(OR(I330="Motorway link",I330="Exit diverge",I330="Entrance merge"),'Used data'!O330&lt;3.00000001),1+(0.5-'Used data'!O330)*0.04,IF(AND(OR(I330="Exit ramp",I330="Entrance ramp"),'Used data'!O330&lt;3.00000001),1+(0.5-'Used data'!O330)*0.08,IF(OR(I330="Motorway link",I330="Exit diverge",I330="Entrance merge"),0.9,0.8))))</f>
        <v>1</v>
      </c>
      <c r="Q330" s="11">
        <f>IF('Used data'!P330="Irrelevant",1,IF(AND(OR(I330="Motorway link",I330="Exit diverge",I330="Entrance merge"),'Used data'!P330&lt;11.00000001),1+(5-'Used data'!P330)*0.01,0.94))</f>
        <v>1</v>
      </c>
      <c r="R330" s="11">
        <f>IF(OR('Used data'!Q330="Irrelevant",'Used data'!R330="Irrelevant",'Used data'!Q330="Straight"),1,IF(AND(OR(I330="Motorway link",I330="Exit diverge",I330="Entrance merge"),'Used data'!Q330&lt;4000),(EXP(0.1096*1746.5/'Used data'!Q330)/EXP(0.1096*1746.5/4000))*('Used data'!R330/1000)/G330+(G330-'Used data'!R330/1000)/G330,1))</f>
        <v>1</v>
      </c>
      <c r="S330" s="11">
        <f>IF(OR('Used data'!S330="Irrelevant",'Used data'!T330="Irrelevant",'Used data'!S330="Straight"),1,IF(AND(OR(I330="Motorway link",I330="Exit diverge",I330="Entrance merge"),'Used data'!S330&lt;4000),(EXP(0.1096*1746.5/'Used data'!S330)/EXP(0.1096*1746.5/4000))*('Used data'!T330/1000)/G330+(G330-'Used data'!T330/1000)/G330,1))</f>
        <v>1</v>
      </c>
      <c r="T330" s="11">
        <f>IF('Used data'!U330="Irrelevant",1,IF(AND(OR(I330="Motorway link",I330="Exit diverge",I330="Entrance merge",I330="Exit ramp",I330="Entrance ramp"),'Used data'!U330="Yes"),0.95,1))</f>
        <v>1</v>
      </c>
      <c r="U330" s="11">
        <f>IF('Used data'!U330="Irrelevant",1,IF(AND(OR(I330="Motorway link",I330="Exit diverge",I330="Entrance merge",I330="Exit ramp",I330="Entrance ramp"),'Used data'!U330="Yes"),0.96,1))</f>
        <v>1</v>
      </c>
      <c r="V330" s="11">
        <f>IF('Used data'!U330="Irrelevant",1,IF(AND(OR(I330="Motorway link",I330="Exit diverge",I330="Entrance merge",I330="Exit ramp",I330="Entrance ramp"),'Used data'!U330="Yes"),0.79,1))</f>
        <v>1</v>
      </c>
      <c r="W330" s="11">
        <f>IF('Used data'!U330="Irrelevant",1,IF(AND(OR(I330="Motorway link",I330="Exit diverge",I330="Entrance merge",I330="Exit ramp",I330="Entrance ramp"),'Used data'!U330="Yes"),0.94,1))</f>
        <v>1</v>
      </c>
      <c r="X330" s="11">
        <f>IF('Used data'!U330="Irrelevant",1,IF(AND(OR(I330="Motorway link",I330="Exit diverge",I330="Entrance merge",I330="Exit ramp",I330="Entrance ramp"),'Used data'!U330="Yes"),0.97,1))</f>
        <v>1</v>
      </c>
      <c r="Y330" s="11">
        <f>IF(AND(I330="Exit ramp",'Used data'!V330="2-curved diamond ramp"),1.32,IF(AND(I330="Exit ramp",'Used data'!V330="S-shaped ramp"),2.05,IF(AND(I330="Exit ramp",'Used data'!V330="U-shaped ramp"),4.11,IF(AND(I330="Exit ramp",'Used data'!V330="Flyover hook ramp"),5.15,IF(AND(I330="Exit ramp",'Used data'!V330="Directional ramp"),1.07,IF(AND(I330="Entrance ramp",'Used data'!V330="2-curved diamond ramp"),0.93,IF(AND(I330="Entrance ramp",'Used data'!V330="S-shaped ramp"),2.48,IF(AND(I330="Entrance ramp",'Used data'!V330="U-shaped ramp"),4.15,IF(AND(I330="Entrance ramp",'Used data'!V330="Flyover hook ramp"),5.26,IF(AND(I330="Entrance ramp",'Used data'!V330="Directional ramp"),1.42,1))))))))))</f>
        <v>1</v>
      </c>
      <c r="Z330" s="11">
        <f>IF(OR('Used data'!W330="Straight",'Used data'!W330="Irrelevant",'Used data'!X330="Irrelevant",'Used data'!Y330="Irrelevant"),1,1+1.545*1000/32.2*((('Used data'!Y330*3268/3600)/('Used data'!W330/0.306))^2)*('Used data'!X330/1000)/G330)</f>
        <v>1</v>
      </c>
      <c r="AA330" s="11">
        <f>IF(OR('Used data'!W330="Straight",'Used data'!W330="Irrelevant",'Used data'!X330="Irrelevant",'Used data'!Y330="Irrelevant"),1,1+1.961*1000/32.2*((('Used data'!Y330*3268/3600)/('Used data'!W330/0.306))^2)*('Used data'!X330/1000)/G330)</f>
        <v>1</v>
      </c>
      <c r="AB330" s="11">
        <f>IF(OR('Used data'!Z330="Straight",'Used data'!Z330="Irrelevant",'Used data'!AA330="Irrelevant",'Used data'!AB330="Irrelevant"),1,1+1.545*1000/32.2*((('Used data'!AB330*3268/3600)/('Used data'!Z330/0.306))^2)*('Used data'!AA330/1000)/G330)</f>
        <v>1</v>
      </c>
      <c r="AC330" s="11">
        <f>IF(OR('Used data'!Z330="Straight",'Used data'!Z330="Irrelevant",'Used data'!AA330="Irrelevant",'Used data'!AB330="Irrelevant"),1,1+1.961*1000/32.2*((('Used data'!AB330*3268/3600)/('Used data'!Z330/0.306))^2)*('Used data'!AA330/1000)/G330)</f>
        <v>1</v>
      </c>
      <c r="AD330" s="11">
        <f>IF(OR('Used data'!AC330="Irrelevant",'Used data'!AC330="No"),1,IF(AND('Used data'!AC330="Yes",OR('Used data'!Q330&lt;301,'Used data'!S330&lt;301)),1-(0.5*('Used data'!R330+'Used data'!T330)/('Used data'!G330*1000)),IF(AND('Used data'!AC330="Yes",OR('Used data'!Q330&lt;601,'Used data'!S330&lt;601)),1-(0.25*('Used data'!R330+'Used data'!T330)/('Used data'!G330*1000)),1)))</f>
        <v>1</v>
      </c>
      <c r="AE330" s="11">
        <f>IF(OR('Used data'!AC330="Irrelevant",'Used data'!AC330="No"),1,IF(AND('Used data'!AC330="Yes",OR('Used data'!Q330&lt;301,'Used data'!S330&lt;301)),1-(0.4*('Used data'!R330+'Used data'!T330)/('Used data'!G330*1000)),IF(AND('Used data'!AC330="Yes",OR('Used data'!Q330&lt;601,'Used data'!S330&lt;601)),1-(0.2*('Used data'!R330+'Used data'!T330)/('Used data'!G330*1000)),1)))</f>
        <v>1</v>
      </c>
      <c r="AF330" s="11">
        <f>IF('Used data'!AD330="110 kph",0.79,1)</f>
        <v>1</v>
      </c>
      <c r="AG330" s="11">
        <f>IF('Used data'!AD330="110 kph",0.94,1)</f>
        <v>1</v>
      </c>
      <c r="AH330" s="11">
        <f>IF('Used data'!AD330="110 kph",0.66,1)</f>
        <v>1</v>
      </c>
      <c r="AI330" s="11">
        <f>IF('Used data'!AD330="110 kph",0.82,1)</f>
        <v>1</v>
      </c>
      <c r="AJ330" s="11">
        <f>IF(AND('Used data'!AE330="Yes",I330="Entrance merge"),0.65*'Used data'!AF330+1-'Used data'!AF330,1)</f>
        <v>1</v>
      </c>
      <c r="AK330" s="12" t="str">
        <f t="shared" si="35"/>
        <v/>
      </c>
      <c r="AL330" s="12" t="str">
        <f t="shared" si="36"/>
        <v/>
      </c>
      <c r="AM330" s="12" t="str">
        <f t="shared" si="37"/>
        <v/>
      </c>
      <c r="AN330" s="12" t="str">
        <f t="shared" si="38"/>
        <v/>
      </c>
      <c r="AO330" s="12" t="str">
        <f t="shared" si="39"/>
        <v/>
      </c>
      <c r="AP330" s="12" t="str">
        <f t="shared" si="40"/>
        <v/>
      </c>
      <c r="AQ330" s="4" t="str">
        <f t="shared" si="41"/>
        <v/>
      </c>
    </row>
    <row r="331" spans="1:43" x14ac:dyDescent="0.3">
      <c r="A331" s="4" t="str">
        <f>IF('Input data'!A346="","",'Input data'!A346)</f>
        <v/>
      </c>
      <c r="B331" s="4" t="str">
        <f>IF('Input data'!B346="","",'Input data'!B346)</f>
        <v/>
      </c>
      <c r="C331" s="4" t="str">
        <f>IF('Input data'!C346="","",'Input data'!C346)</f>
        <v/>
      </c>
      <c r="D331" s="4" t="str">
        <f>IF('Input data'!D346="","",'Input data'!D346)</f>
        <v/>
      </c>
      <c r="E331" s="4" t="str">
        <f>IF('Input data'!E346="","",'Input data'!E346)</f>
        <v/>
      </c>
      <c r="F331" s="4" t="str">
        <f>IF('Input data'!F346="","",'Input data'!F346)</f>
        <v/>
      </c>
      <c r="G331" s="4">
        <f>IF('Input data'!G346="","",'Input data'!G346)</f>
        <v>0</v>
      </c>
      <c r="H331" s="4" t="str">
        <f>IF('Input data'!H346&gt;0.5,'Input data'!H346,"")</f>
        <v/>
      </c>
      <c r="I331" s="4" t="str">
        <f>IF('Input data'!I346="","",'Input data'!I346)</f>
        <v/>
      </c>
      <c r="J331" s="11">
        <f>IF('Used data'!J331="Irrelevant",1,IF('Used data'!J331&gt;3,1.2,1))</f>
        <v>1</v>
      </c>
      <c r="K331" s="11">
        <f>IF('Used data'!K331="Irrelevant",1,IF(AND(OR(I331="Motorway link",I331="Exit diverge",I331="Entrance merge"),'Used data'!K331&lt;3.5),1+(3.5-'Used data'!K331)*0.12,IF(AND(OR(I331="Exit ramp",I331="Entrance ramp"),'Used data'!K331&lt;3.5),1+(3.5-'Used data'!K331)*0.16,1)))</f>
        <v>1</v>
      </c>
      <c r="L331" s="11">
        <f>IF('Used data'!L331="Irrelevant",1,IF(AND('Used data'!L331="Yes",'Used data'!J331=2),0.6*'Used data'!M331+(1-'Used data'!M331),IF(AND('Used data'!L331="Yes",'Used data'!J331=3),0.7*'Used data'!M331+(1-'Used data'!M331),IF(AND('Used data'!L331="Yes",'Used data'!J331=4),0.76*'Used data'!M331+(1-'Used data'!M331),IF(AND('Used data'!L331="Yes",'Used data'!J331&gt;4.99999999),0.8*'Used data'!M331+(1-'Used data'!M331),1)))))</f>
        <v>1</v>
      </c>
      <c r="M331" s="11">
        <f>IF('Used data'!L331="Irrelevant",1,IF(AND('Used data'!L331="Yes",'Used data'!J331=2),0.8*'Used data'!M331+(1-'Used data'!M331),IF(AND('Used data'!L331="Yes",'Used data'!J331=3),0.85*'Used data'!M331+(1-'Used data'!M331),IF(AND('Used data'!L331="Yes",'Used data'!J331=4),0.88*'Used data'!M331+(1-'Used data'!M331),IF(AND('Used data'!L331="Yes",'Used data'!J331&gt;4.99999999),0.9*'Used data'!M331+(1-'Used data'!M331),1)))))</f>
        <v>1</v>
      </c>
      <c r="N331" s="11">
        <f>IF('Used data'!N331="Irrelevant",1,IF(AND(OR(I331="Motorway link",I331="Exit diverge",I331="Entrance merge"),'Used data'!N331&lt;3),1+(3-'Used data'!N331)*0.09333333,1))</f>
        <v>1</v>
      </c>
      <c r="O331" s="11">
        <f>IF('Used data'!N331="Irrelevant",1,IF(AND(OR(I331="Motorway link",I331="Exit diverge",I331="Entrance merge"),'Used data'!N331&lt;3),1+(3-'Used data'!N331)*0.19666667,1))</f>
        <v>1</v>
      </c>
      <c r="P331" s="11">
        <f>IF('Used data'!O331="Irrelevant",1,IF(AND(OR(I331="Motorway link",I331="Exit diverge",I331="Entrance merge"),'Used data'!O331&lt;3.00000001),1+(0.5-'Used data'!O331)*0.04,IF(AND(OR(I331="Exit ramp",I331="Entrance ramp"),'Used data'!O331&lt;3.00000001),1+(0.5-'Used data'!O331)*0.08,IF(OR(I331="Motorway link",I331="Exit diverge",I331="Entrance merge"),0.9,0.8))))</f>
        <v>1</v>
      </c>
      <c r="Q331" s="11">
        <f>IF('Used data'!P331="Irrelevant",1,IF(AND(OR(I331="Motorway link",I331="Exit diverge",I331="Entrance merge"),'Used data'!P331&lt;11.00000001),1+(5-'Used data'!P331)*0.01,0.94))</f>
        <v>1</v>
      </c>
      <c r="R331" s="11">
        <f>IF(OR('Used data'!Q331="Irrelevant",'Used data'!R331="Irrelevant",'Used data'!Q331="Straight"),1,IF(AND(OR(I331="Motorway link",I331="Exit diverge",I331="Entrance merge"),'Used data'!Q331&lt;4000),(EXP(0.1096*1746.5/'Used data'!Q331)/EXP(0.1096*1746.5/4000))*('Used data'!R331/1000)/G331+(G331-'Used data'!R331/1000)/G331,1))</f>
        <v>1</v>
      </c>
      <c r="S331" s="11">
        <f>IF(OR('Used data'!S331="Irrelevant",'Used data'!T331="Irrelevant",'Used data'!S331="Straight"),1,IF(AND(OR(I331="Motorway link",I331="Exit diverge",I331="Entrance merge"),'Used data'!S331&lt;4000),(EXP(0.1096*1746.5/'Used data'!S331)/EXP(0.1096*1746.5/4000))*('Used data'!T331/1000)/G331+(G331-'Used data'!T331/1000)/G331,1))</f>
        <v>1</v>
      </c>
      <c r="T331" s="11">
        <f>IF('Used data'!U331="Irrelevant",1,IF(AND(OR(I331="Motorway link",I331="Exit diverge",I331="Entrance merge",I331="Exit ramp",I331="Entrance ramp"),'Used data'!U331="Yes"),0.95,1))</f>
        <v>1</v>
      </c>
      <c r="U331" s="11">
        <f>IF('Used data'!U331="Irrelevant",1,IF(AND(OR(I331="Motorway link",I331="Exit diverge",I331="Entrance merge",I331="Exit ramp",I331="Entrance ramp"),'Used data'!U331="Yes"),0.96,1))</f>
        <v>1</v>
      </c>
      <c r="V331" s="11">
        <f>IF('Used data'!U331="Irrelevant",1,IF(AND(OR(I331="Motorway link",I331="Exit diverge",I331="Entrance merge",I331="Exit ramp",I331="Entrance ramp"),'Used data'!U331="Yes"),0.79,1))</f>
        <v>1</v>
      </c>
      <c r="W331" s="11">
        <f>IF('Used data'!U331="Irrelevant",1,IF(AND(OR(I331="Motorway link",I331="Exit diverge",I331="Entrance merge",I331="Exit ramp",I331="Entrance ramp"),'Used data'!U331="Yes"),0.94,1))</f>
        <v>1</v>
      </c>
      <c r="X331" s="11">
        <f>IF('Used data'!U331="Irrelevant",1,IF(AND(OR(I331="Motorway link",I331="Exit diverge",I331="Entrance merge",I331="Exit ramp",I331="Entrance ramp"),'Used data'!U331="Yes"),0.97,1))</f>
        <v>1</v>
      </c>
      <c r="Y331" s="11">
        <f>IF(AND(I331="Exit ramp",'Used data'!V331="2-curved diamond ramp"),1.32,IF(AND(I331="Exit ramp",'Used data'!V331="S-shaped ramp"),2.05,IF(AND(I331="Exit ramp",'Used data'!V331="U-shaped ramp"),4.11,IF(AND(I331="Exit ramp",'Used data'!V331="Flyover hook ramp"),5.15,IF(AND(I331="Exit ramp",'Used data'!V331="Directional ramp"),1.07,IF(AND(I331="Entrance ramp",'Used data'!V331="2-curved diamond ramp"),0.93,IF(AND(I331="Entrance ramp",'Used data'!V331="S-shaped ramp"),2.48,IF(AND(I331="Entrance ramp",'Used data'!V331="U-shaped ramp"),4.15,IF(AND(I331="Entrance ramp",'Used data'!V331="Flyover hook ramp"),5.26,IF(AND(I331="Entrance ramp",'Used data'!V331="Directional ramp"),1.42,1))))))))))</f>
        <v>1</v>
      </c>
      <c r="Z331" s="11">
        <f>IF(OR('Used data'!W331="Straight",'Used data'!W331="Irrelevant",'Used data'!X331="Irrelevant",'Used data'!Y331="Irrelevant"),1,1+1.545*1000/32.2*((('Used data'!Y331*3268/3600)/('Used data'!W331/0.306))^2)*('Used data'!X331/1000)/G331)</f>
        <v>1</v>
      </c>
      <c r="AA331" s="11">
        <f>IF(OR('Used data'!W331="Straight",'Used data'!W331="Irrelevant",'Used data'!X331="Irrelevant",'Used data'!Y331="Irrelevant"),1,1+1.961*1000/32.2*((('Used data'!Y331*3268/3600)/('Used data'!W331/0.306))^2)*('Used data'!X331/1000)/G331)</f>
        <v>1</v>
      </c>
      <c r="AB331" s="11">
        <f>IF(OR('Used data'!Z331="Straight",'Used data'!Z331="Irrelevant",'Used data'!AA331="Irrelevant",'Used data'!AB331="Irrelevant"),1,1+1.545*1000/32.2*((('Used data'!AB331*3268/3600)/('Used data'!Z331/0.306))^2)*('Used data'!AA331/1000)/G331)</f>
        <v>1</v>
      </c>
      <c r="AC331" s="11">
        <f>IF(OR('Used data'!Z331="Straight",'Used data'!Z331="Irrelevant",'Used data'!AA331="Irrelevant",'Used data'!AB331="Irrelevant"),1,1+1.961*1000/32.2*((('Used data'!AB331*3268/3600)/('Used data'!Z331/0.306))^2)*('Used data'!AA331/1000)/G331)</f>
        <v>1</v>
      </c>
      <c r="AD331" s="11">
        <f>IF(OR('Used data'!AC331="Irrelevant",'Used data'!AC331="No"),1,IF(AND('Used data'!AC331="Yes",OR('Used data'!Q331&lt;301,'Used data'!S331&lt;301)),1-(0.5*('Used data'!R331+'Used data'!T331)/('Used data'!G331*1000)),IF(AND('Used data'!AC331="Yes",OR('Used data'!Q331&lt;601,'Used data'!S331&lt;601)),1-(0.25*('Used data'!R331+'Used data'!T331)/('Used data'!G331*1000)),1)))</f>
        <v>1</v>
      </c>
      <c r="AE331" s="11">
        <f>IF(OR('Used data'!AC331="Irrelevant",'Used data'!AC331="No"),1,IF(AND('Used data'!AC331="Yes",OR('Used data'!Q331&lt;301,'Used data'!S331&lt;301)),1-(0.4*('Used data'!R331+'Used data'!T331)/('Used data'!G331*1000)),IF(AND('Used data'!AC331="Yes",OR('Used data'!Q331&lt;601,'Used data'!S331&lt;601)),1-(0.2*('Used data'!R331+'Used data'!T331)/('Used data'!G331*1000)),1)))</f>
        <v>1</v>
      </c>
      <c r="AF331" s="11">
        <f>IF('Used data'!AD331="110 kph",0.79,1)</f>
        <v>1</v>
      </c>
      <c r="AG331" s="11">
        <f>IF('Used data'!AD331="110 kph",0.94,1)</f>
        <v>1</v>
      </c>
      <c r="AH331" s="11">
        <f>IF('Used data'!AD331="110 kph",0.66,1)</f>
        <v>1</v>
      </c>
      <c r="AI331" s="11">
        <f>IF('Used data'!AD331="110 kph",0.82,1)</f>
        <v>1</v>
      </c>
      <c r="AJ331" s="11">
        <f>IF(AND('Used data'!AE331="Yes",I331="Entrance merge"),0.65*'Used data'!AF331+1-'Used data'!AF331,1)</f>
        <v>1</v>
      </c>
      <c r="AK331" s="12" t="str">
        <f t="shared" si="35"/>
        <v/>
      </c>
      <c r="AL331" s="12" t="str">
        <f t="shared" si="36"/>
        <v/>
      </c>
      <c r="AM331" s="12" t="str">
        <f t="shared" si="37"/>
        <v/>
      </c>
      <c r="AN331" s="12" t="str">
        <f t="shared" si="38"/>
        <v/>
      </c>
      <c r="AO331" s="12" t="str">
        <f t="shared" si="39"/>
        <v/>
      </c>
      <c r="AP331" s="12" t="str">
        <f t="shared" si="40"/>
        <v/>
      </c>
      <c r="AQ331" s="4" t="str">
        <f t="shared" si="41"/>
        <v/>
      </c>
    </row>
    <row r="332" spans="1:43" x14ac:dyDescent="0.3">
      <c r="A332" s="4" t="str">
        <f>IF('Input data'!A347="","",'Input data'!A347)</f>
        <v/>
      </c>
      <c r="B332" s="4" t="str">
        <f>IF('Input data'!B347="","",'Input data'!B347)</f>
        <v/>
      </c>
      <c r="C332" s="4" t="str">
        <f>IF('Input data'!C347="","",'Input data'!C347)</f>
        <v/>
      </c>
      <c r="D332" s="4" t="str">
        <f>IF('Input data'!D347="","",'Input data'!D347)</f>
        <v/>
      </c>
      <c r="E332" s="4" t="str">
        <f>IF('Input data'!E347="","",'Input data'!E347)</f>
        <v/>
      </c>
      <c r="F332" s="4" t="str">
        <f>IF('Input data'!F347="","",'Input data'!F347)</f>
        <v/>
      </c>
      <c r="G332" s="4">
        <f>IF('Input data'!G347="","",'Input data'!G347)</f>
        <v>0</v>
      </c>
      <c r="H332" s="4" t="str">
        <f>IF('Input data'!H347&gt;0.5,'Input data'!H347,"")</f>
        <v/>
      </c>
      <c r="I332" s="4" t="str">
        <f>IF('Input data'!I347="","",'Input data'!I347)</f>
        <v/>
      </c>
      <c r="J332" s="11">
        <f>IF('Used data'!J332="Irrelevant",1,IF('Used data'!J332&gt;3,1.2,1))</f>
        <v>1</v>
      </c>
      <c r="K332" s="11">
        <f>IF('Used data'!K332="Irrelevant",1,IF(AND(OR(I332="Motorway link",I332="Exit diverge",I332="Entrance merge"),'Used data'!K332&lt;3.5),1+(3.5-'Used data'!K332)*0.12,IF(AND(OR(I332="Exit ramp",I332="Entrance ramp"),'Used data'!K332&lt;3.5),1+(3.5-'Used data'!K332)*0.16,1)))</f>
        <v>1</v>
      </c>
      <c r="L332" s="11">
        <f>IF('Used data'!L332="Irrelevant",1,IF(AND('Used data'!L332="Yes",'Used data'!J332=2),0.6*'Used data'!M332+(1-'Used data'!M332),IF(AND('Used data'!L332="Yes",'Used data'!J332=3),0.7*'Used data'!M332+(1-'Used data'!M332),IF(AND('Used data'!L332="Yes",'Used data'!J332=4),0.76*'Used data'!M332+(1-'Used data'!M332),IF(AND('Used data'!L332="Yes",'Used data'!J332&gt;4.99999999),0.8*'Used data'!M332+(1-'Used data'!M332),1)))))</f>
        <v>1</v>
      </c>
      <c r="M332" s="11">
        <f>IF('Used data'!L332="Irrelevant",1,IF(AND('Used data'!L332="Yes",'Used data'!J332=2),0.8*'Used data'!M332+(1-'Used data'!M332),IF(AND('Used data'!L332="Yes",'Used data'!J332=3),0.85*'Used data'!M332+(1-'Used data'!M332),IF(AND('Used data'!L332="Yes",'Used data'!J332=4),0.88*'Used data'!M332+(1-'Used data'!M332),IF(AND('Used data'!L332="Yes",'Used data'!J332&gt;4.99999999),0.9*'Used data'!M332+(1-'Used data'!M332),1)))))</f>
        <v>1</v>
      </c>
      <c r="N332" s="11">
        <f>IF('Used data'!N332="Irrelevant",1,IF(AND(OR(I332="Motorway link",I332="Exit diverge",I332="Entrance merge"),'Used data'!N332&lt;3),1+(3-'Used data'!N332)*0.09333333,1))</f>
        <v>1</v>
      </c>
      <c r="O332" s="11">
        <f>IF('Used data'!N332="Irrelevant",1,IF(AND(OR(I332="Motorway link",I332="Exit diverge",I332="Entrance merge"),'Used data'!N332&lt;3),1+(3-'Used data'!N332)*0.19666667,1))</f>
        <v>1</v>
      </c>
      <c r="P332" s="11">
        <f>IF('Used data'!O332="Irrelevant",1,IF(AND(OR(I332="Motorway link",I332="Exit diverge",I332="Entrance merge"),'Used data'!O332&lt;3.00000001),1+(0.5-'Used data'!O332)*0.04,IF(AND(OR(I332="Exit ramp",I332="Entrance ramp"),'Used data'!O332&lt;3.00000001),1+(0.5-'Used data'!O332)*0.08,IF(OR(I332="Motorway link",I332="Exit diverge",I332="Entrance merge"),0.9,0.8))))</f>
        <v>1</v>
      </c>
      <c r="Q332" s="11">
        <f>IF('Used data'!P332="Irrelevant",1,IF(AND(OR(I332="Motorway link",I332="Exit diverge",I332="Entrance merge"),'Used data'!P332&lt;11.00000001),1+(5-'Used data'!P332)*0.01,0.94))</f>
        <v>1</v>
      </c>
      <c r="R332" s="11">
        <f>IF(OR('Used data'!Q332="Irrelevant",'Used data'!R332="Irrelevant",'Used data'!Q332="Straight"),1,IF(AND(OR(I332="Motorway link",I332="Exit diverge",I332="Entrance merge"),'Used data'!Q332&lt;4000),(EXP(0.1096*1746.5/'Used data'!Q332)/EXP(0.1096*1746.5/4000))*('Used data'!R332/1000)/G332+(G332-'Used data'!R332/1000)/G332,1))</f>
        <v>1</v>
      </c>
      <c r="S332" s="11">
        <f>IF(OR('Used data'!S332="Irrelevant",'Used data'!T332="Irrelevant",'Used data'!S332="Straight"),1,IF(AND(OR(I332="Motorway link",I332="Exit diverge",I332="Entrance merge"),'Used data'!S332&lt;4000),(EXP(0.1096*1746.5/'Used data'!S332)/EXP(0.1096*1746.5/4000))*('Used data'!T332/1000)/G332+(G332-'Used data'!T332/1000)/G332,1))</f>
        <v>1</v>
      </c>
      <c r="T332" s="11">
        <f>IF('Used data'!U332="Irrelevant",1,IF(AND(OR(I332="Motorway link",I332="Exit diverge",I332="Entrance merge",I332="Exit ramp",I332="Entrance ramp"),'Used data'!U332="Yes"),0.95,1))</f>
        <v>1</v>
      </c>
      <c r="U332" s="11">
        <f>IF('Used data'!U332="Irrelevant",1,IF(AND(OR(I332="Motorway link",I332="Exit diverge",I332="Entrance merge",I332="Exit ramp",I332="Entrance ramp"),'Used data'!U332="Yes"),0.96,1))</f>
        <v>1</v>
      </c>
      <c r="V332" s="11">
        <f>IF('Used data'!U332="Irrelevant",1,IF(AND(OR(I332="Motorway link",I332="Exit diverge",I332="Entrance merge",I332="Exit ramp",I332="Entrance ramp"),'Used data'!U332="Yes"),0.79,1))</f>
        <v>1</v>
      </c>
      <c r="W332" s="11">
        <f>IF('Used data'!U332="Irrelevant",1,IF(AND(OR(I332="Motorway link",I332="Exit diverge",I332="Entrance merge",I332="Exit ramp",I332="Entrance ramp"),'Used data'!U332="Yes"),0.94,1))</f>
        <v>1</v>
      </c>
      <c r="X332" s="11">
        <f>IF('Used data'!U332="Irrelevant",1,IF(AND(OR(I332="Motorway link",I332="Exit diverge",I332="Entrance merge",I332="Exit ramp",I332="Entrance ramp"),'Used data'!U332="Yes"),0.97,1))</f>
        <v>1</v>
      </c>
      <c r="Y332" s="11">
        <f>IF(AND(I332="Exit ramp",'Used data'!V332="2-curved diamond ramp"),1.32,IF(AND(I332="Exit ramp",'Used data'!V332="S-shaped ramp"),2.05,IF(AND(I332="Exit ramp",'Used data'!V332="U-shaped ramp"),4.11,IF(AND(I332="Exit ramp",'Used data'!V332="Flyover hook ramp"),5.15,IF(AND(I332="Exit ramp",'Used data'!V332="Directional ramp"),1.07,IF(AND(I332="Entrance ramp",'Used data'!V332="2-curved diamond ramp"),0.93,IF(AND(I332="Entrance ramp",'Used data'!V332="S-shaped ramp"),2.48,IF(AND(I332="Entrance ramp",'Used data'!V332="U-shaped ramp"),4.15,IF(AND(I332="Entrance ramp",'Used data'!V332="Flyover hook ramp"),5.26,IF(AND(I332="Entrance ramp",'Used data'!V332="Directional ramp"),1.42,1))))))))))</f>
        <v>1</v>
      </c>
      <c r="Z332" s="11">
        <f>IF(OR('Used data'!W332="Straight",'Used data'!W332="Irrelevant",'Used data'!X332="Irrelevant",'Used data'!Y332="Irrelevant"),1,1+1.545*1000/32.2*((('Used data'!Y332*3268/3600)/('Used data'!W332/0.306))^2)*('Used data'!X332/1000)/G332)</f>
        <v>1</v>
      </c>
      <c r="AA332" s="11">
        <f>IF(OR('Used data'!W332="Straight",'Used data'!W332="Irrelevant",'Used data'!X332="Irrelevant",'Used data'!Y332="Irrelevant"),1,1+1.961*1000/32.2*((('Used data'!Y332*3268/3600)/('Used data'!W332/0.306))^2)*('Used data'!X332/1000)/G332)</f>
        <v>1</v>
      </c>
      <c r="AB332" s="11">
        <f>IF(OR('Used data'!Z332="Straight",'Used data'!Z332="Irrelevant",'Used data'!AA332="Irrelevant",'Used data'!AB332="Irrelevant"),1,1+1.545*1000/32.2*((('Used data'!AB332*3268/3600)/('Used data'!Z332/0.306))^2)*('Used data'!AA332/1000)/G332)</f>
        <v>1</v>
      </c>
      <c r="AC332" s="11">
        <f>IF(OR('Used data'!Z332="Straight",'Used data'!Z332="Irrelevant",'Used data'!AA332="Irrelevant",'Used data'!AB332="Irrelevant"),1,1+1.961*1000/32.2*((('Used data'!AB332*3268/3600)/('Used data'!Z332/0.306))^2)*('Used data'!AA332/1000)/G332)</f>
        <v>1</v>
      </c>
      <c r="AD332" s="11">
        <f>IF(OR('Used data'!AC332="Irrelevant",'Used data'!AC332="No"),1,IF(AND('Used data'!AC332="Yes",OR('Used data'!Q332&lt;301,'Used data'!S332&lt;301)),1-(0.5*('Used data'!R332+'Used data'!T332)/('Used data'!G332*1000)),IF(AND('Used data'!AC332="Yes",OR('Used data'!Q332&lt;601,'Used data'!S332&lt;601)),1-(0.25*('Used data'!R332+'Used data'!T332)/('Used data'!G332*1000)),1)))</f>
        <v>1</v>
      </c>
      <c r="AE332" s="11">
        <f>IF(OR('Used data'!AC332="Irrelevant",'Used data'!AC332="No"),1,IF(AND('Used data'!AC332="Yes",OR('Used data'!Q332&lt;301,'Used data'!S332&lt;301)),1-(0.4*('Used data'!R332+'Used data'!T332)/('Used data'!G332*1000)),IF(AND('Used data'!AC332="Yes",OR('Used data'!Q332&lt;601,'Used data'!S332&lt;601)),1-(0.2*('Used data'!R332+'Used data'!T332)/('Used data'!G332*1000)),1)))</f>
        <v>1</v>
      </c>
      <c r="AF332" s="11">
        <f>IF('Used data'!AD332="110 kph",0.79,1)</f>
        <v>1</v>
      </c>
      <c r="AG332" s="11">
        <f>IF('Used data'!AD332="110 kph",0.94,1)</f>
        <v>1</v>
      </c>
      <c r="AH332" s="11">
        <f>IF('Used data'!AD332="110 kph",0.66,1)</f>
        <v>1</v>
      </c>
      <c r="AI332" s="11">
        <f>IF('Used data'!AD332="110 kph",0.82,1)</f>
        <v>1</v>
      </c>
      <c r="AJ332" s="11">
        <f>IF(AND('Used data'!AE332="Yes",I332="Entrance merge"),0.65*'Used data'!AF332+1-'Used data'!AF332,1)</f>
        <v>1</v>
      </c>
      <c r="AK332" s="12" t="str">
        <f t="shared" si="35"/>
        <v/>
      </c>
      <c r="AL332" s="12" t="str">
        <f t="shared" si="36"/>
        <v/>
      </c>
      <c r="AM332" s="12" t="str">
        <f t="shared" si="37"/>
        <v/>
      </c>
      <c r="AN332" s="12" t="str">
        <f t="shared" si="38"/>
        <v/>
      </c>
      <c r="AO332" s="12" t="str">
        <f t="shared" si="39"/>
        <v/>
      </c>
      <c r="AP332" s="12" t="str">
        <f t="shared" si="40"/>
        <v/>
      </c>
      <c r="AQ332" s="4" t="str">
        <f t="shared" si="41"/>
        <v/>
      </c>
    </row>
    <row r="333" spans="1:43" x14ac:dyDescent="0.3">
      <c r="A333" s="4" t="str">
        <f>IF('Input data'!A348="","",'Input data'!A348)</f>
        <v/>
      </c>
      <c r="B333" s="4" t="str">
        <f>IF('Input data'!B348="","",'Input data'!B348)</f>
        <v/>
      </c>
      <c r="C333" s="4" t="str">
        <f>IF('Input data'!C348="","",'Input data'!C348)</f>
        <v/>
      </c>
      <c r="D333" s="4" t="str">
        <f>IF('Input data'!D348="","",'Input data'!D348)</f>
        <v/>
      </c>
      <c r="E333" s="4" t="str">
        <f>IF('Input data'!E348="","",'Input data'!E348)</f>
        <v/>
      </c>
      <c r="F333" s="4" t="str">
        <f>IF('Input data'!F348="","",'Input data'!F348)</f>
        <v/>
      </c>
      <c r="G333" s="4">
        <f>IF('Input data'!G348="","",'Input data'!G348)</f>
        <v>0</v>
      </c>
      <c r="H333" s="4" t="str">
        <f>IF('Input data'!H348&gt;0.5,'Input data'!H348,"")</f>
        <v/>
      </c>
      <c r="I333" s="4" t="str">
        <f>IF('Input data'!I348="","",'Input data'!I348)</f>
        <v/>
      </c>
      <c r="J333" s="11">
        <f>IF('Used data'!J333="Irrelevant",1,IF('Used data'!J333&gt;3,1.2,1))</f>
        <v>1</v>
      </c>
      <c r="K333" s="11">
        <f>IF('Used data'!K333="Irrelevant",1,IF(AND(OR(I333="Motorway link",I333="Exit diverge",I333="Entrance merge"),'Used data'!K333&lt;3.5),1+(3.5-'Used data'!K333)*0.12,IF(AND(OR(I333="Exit ramp",I333="Entrance ramp"),'Used data'!K333&lt;3.5),1+(3.5-'Used data'!K333)*0.16,1)))</f>
        <v>1</v>
      </c>
      <c r="L333" s="11">
        <f>IF('Used data'!L333="Irrelevant",1,IF(AND('Used data'!L333="Yes",'Used data'!J333=2),0.6*'Used data'!M333+(1-'Used data'!M333),IF(AND('Used data'!L333="Yes",'Used data'!J333=3),0.7*'Used data'!M333+(1-'Used data'!M333),IF(AND('Used data'!L333="Yes",'Used data'!J333=4),0.76*'Used data'!M333+(1-'Used data'!M333),IF(AND('Used data'!L333="Yes",'Used data'!J333&gt;4.99999999),0.8*'Used data'!M333+(1-'Used data'!M333),1)))))</f>
        <v>1</v>
      </c>
      <c r="M333" s="11">
        <f>IF('Used data'!L333="Irrelevant",1,IF(AND('Used data'!L333="Yes",'Used data'!J333=2),0.8*'Used data'!M333+(1-'Used data'!M333),IF(AND('Used data'!L333="Yes",'Used data'!J333=3),0.85*'Used data'!M333+(1-'Used data'!M333),IF(AND('Used data'!L333="Yes",'Used data'!J333=4),0.88*'Used data'!M333+(1-'Used data'!M333),IF(AND('Used data'!L333="Yes",'Used data'!J333&gt;4.99999999),0.9*'Used data'!M333+(1-'Used data'!M333),1)))))</f>
        <v>1</v>
      </c>
      <c r="N333" s="11">
        <f>IF('Used data'!N333="Irrelevant",1,IF(AND(OR(I333="Motorway link",I333="Exit diverge",I333="Entrance merge"),'Used data'!N333&lt;3),1+(3-'Used data'!N333)*0.09333333,1))</f>
        <v>1</v>
      </c>
      <c r="O333" s="11">
        <f>IF('Used data'!N333="Irrelevant",1,IF(AND(OR(I333="Motorway link",I333="Exit diverge",I333="Entrance merge"),'Used data'!N333&lt;3),1+(3-'Used data'!N333)*0.19666667,1))</f>
        <v>1</v>
      </c>
      <c r="P333" s="11">
        <f>IF('Used data'!O333="Irrelevant",1,IF(AND(OR(I333="Motorway link",I333="Exit diverge",I333="Entrance merge"),'Used data'!O333&lt;3.00000001),1+(0.5-'Used data'!O333)*0.04,IF(AND(OR(I333="Exit ramp",I333="Entrance ramp"),'Used data'!O333&lt;3.00000001),1+(0.5-'Used data'!O333)*0.08,IF(OR(I333="Motorway link",I333="Exit diverge",I333="Entrance merge"),0.9,0.8))))</f>
        <v>1</v>
      </c>
      <c r="Q333" s="11">
        <f>IF('Used data'!P333="Irrelevant",1,IF(AND(OR(I333="Motorway link",I333="Exit diverge",I333="Entrance merge"),'Used data'!P333&lt;11.00000001),1+(5-'Used data'!P333)*0.01,0.94))</f>
        <v>1</v>
      </c>
      <c r="R333" s="11">
        <f>IF(OR('Used data'!Q333="Irrelevant",'Used data'!R333="Irrelevant",'Used data'!Q333="Straight"),1,IF(AND(OR(I333="Motorway link",I333="Exit diverge",I333="Entrance merge"),'Used data'!Q333&lt;4000),(EXP(0.1096*1746.5/'Used data'!Q333)/EXP(0.1096*1746.5/4000))*('Used data'!R333/1000)/G333+(G333-'Used data'!R333/1000)/G333,1))</f>
        <v>1</v>
      </c>
      <c r="S333" s="11">
        <f>IF(OR('Used data'!S333="Irrelevant",'Used data'!T333="Irrelevant",'Used data'!S333="Straight"),1,IF(AND(OR(I333="Motorway link",I333="Exit diverge",I333="Entrance merge"),'Used data'!S333&lt;4000),(EXP(0.1096*1746.5/'Used data'!S333)/EXP(0.1096*1746.5/4000))*('Used data'!T333/1000)/G333+(G333-'Used data'!T333/1000)/G333,1))</f>
        <v>1</v>
      </c>
      <c r="T333" s="11">
        <f>IF('Used data'!U333="Irrelevant",1,IF(AND(OR(I333="Motorway link",I333="Exit diverge",I333="Entrance merge",I333="Exit ramp",I333="Entrance ramp"),'Used data'!U333="Yes"),0.95,1))</f>
        <v>1</v>
      </c>
      <c r="U333" s="11">
        <f>IF('Used data'!U333="Irrelevant",1,IF(AND(OR(I333="Motorway link",I333="Exit diverge",I333="Entrance merge",I333="Exit ramp",I333="Entrance ramp"),'Used data'!U333="Yes"),0.96,1))</f>
        <v>1</v>
      </c>
      <c r="V333" s="11">
        <f>IF('Used data'!U333="Irrelevant",1,IF(AND(OR(I333="Motorway link",I333="Exit diverge",I333="Entrance merge",I333="Exit ramp",I333="Entrance ramp"),'Used data'!U333="Yes"),0.79,1))</f>
        <v>1</v>
      </c>
      <c r="W333" s="11">
        <f>IF('Used data'!U333="Irrelevant",1,IF(AND(OR(I333="Motorway link",I333="Exit diverge",I333="Entrance merge",I333="Exit ramp",I333="Entrance ramp"),'Used data'!U333="Yes"),0.94,1))</f>
        <v>1</v>
      </c>
      <c r="X333" s="11">
        <f>IF('Used data'!U333="Irrelevant",1,IF(AND(OR(I333="Motorway link",I333="Exit diverge",I333="Entrance merge",I333="Exit ramp",I333="Entrance ramp"),'Used data'!U333="Yes"),0.97,1))</f>
        <v>1</v>
      </c>
      <c r="Y333" s="11">
        <f>IF(AND(I333="Exit ramp",'Used data'!V333="2-curved diamond ramp"),1.32,IF(AND(I333="Exit ramp",'Used data'!V333="S-shaped ramp"),2.05,IF(AND(I333="Exit ramp",'Used data'!V333="U-shaped ramp"),4.11,IF(AND(I333="Exit ramp",'Used data'!V333="Flyover hook ramp"),5.15,IF(AND(I333="Exit ramp",'Used data'!V333="Directional ramp"),1.07,IF(AND(I333="Entrance ramp",'Used data'!V333="2-curved diamond ramp"),0.93,IF(AND(I333="Entrance ramp",'Used data'!V333="S-shaped ramp"),2.48,IF(AND(I333="Entrance ramp",'Used data'!V333="U-shaped ramp"),4.15,IF(AND(I333="Entrance ramp",'Used data'!V333="Flyover hook ramp"),5.26,IF(AND(I333="Entrance ramp",'Used data'!V333="Directional ramp"),1.42,1))))))))))</f>
        <v>1</v>
      </c>
      <c r="Z333" s="11">
        <f>IF(OR('Used data'!W333="Straight",'Used data'!W333="Irrelevant",'Used data'!X333="Irrelevant",'Used data'!Y333="Irrelevant"),1,1+1.545*1000/32.2*((('Used data'!Y333*3268/3600)/('Used data'!W333/0.306))^2)*('Used data'!X333/1000)/G333)</f>
        <v>1</v>
      </c>
      <c r="AA333" s="11">
        <f>IF(OR('Used data'!W333="Straight",'Used data'!W333="Irrelevant",'Used data'!X333="Irrelevant",'Used data'!Y333="Irrelevant"),1,1+1.961*1000/32.2*((('Used data'!Y333*3268/3600)/('Used data'!W333/0.306))^2)*('Used data'!X333/1000)/G333)</f>
        <v>1</v>
      </c>
      <c r="AB333" s="11">
        <f>IF(OR('Used data'!Z333="Straight",'Used data'!Z333="Irrelevant",'Used data'!AA333="Irrelevant",'Used data'!AB333="Irrelevant"),1,1+1.545*1000/32.2*((('Used data'!AB333*3268/3600)/('Used data'!Z333/0.306))^2)*('Used data'!AA333/1000)/G333)</f>
        <v>1</v>
      </c>
      <c r="AC333" s="11">
        <f>IF(OR('Used data'!Z333="Straight",'Used data'!Z333="Irrelevant",'Used data'!AA333="Irrelevant",'Used data'!AB333="Irrelevant"),1,1+1.961*1000/32.2*((('Used data'!AB333*3268/3600)/('Used data'!Z333/0.306))^2)*('Used data'!AA333/1000)/G333)</f>
        <v>1</v>
      </c>
      <c r="AD333" s="11">
        <f>IF(OR('Used data'!AC333="Irrelevant",'Used data'!AC333="No"),1,IF(AND('Used data'!AC333="Yes",OR('Used data'!Q333&lt;301,'Used data'!S333&lt;301)),1-(0.5*('Used data'!R333+'Used data'!T333)/('Used data'!G333*1000)),IF(AND('Used data'!AC333="Yes",OR('Used data'!Q333&lt;601,'Used data'!S333&lt;601)),1-(0.25*('Used data'!R333+'Used data'!T333)/('Used data'!G333*1000)),1)))</f>
        <v>1</v>
      </c>
      <c r="AE333" s="11">
        <f>IF(OR('Used data'!AC333="Irrelevant",'Used data'!AC333="No"),1,IF(AND('Used data'!AC333="Yes",OR('Used data'!Q333&lt;301,'Used data'!S333&lt;301)),1-(0.4*('Used data'!R333+'Used data'!T333)/('Used data'!G333*1000)),IF(AND('Used data'!AC333="Yes",OR('Used data'!Q333&lt;601,'Used data'!S333&lt;601)),1-(0.2*('Used data'!R333+'Used data'!T333)/('Used data'!G333*1000)),1)))</f>
        <v>1</v>
      </c>
      <c r="AF333" s="11">
        <f>IF('Used data'!AD333="110 kph",0.79,1)</f>
        <v>1</v>
      </c>
      <c r="AG333" s="11">
        <f>IF('Used data'!AD333="110 kph",0.94,1)</f>
        <v>1</v>
      </c>
      <c r="AH333" s="11">
        <f>IF('Used data'!AD333="110 kph",0.66,1)</f>
        <v>1</v>
      </c>
      <c r="AI333" s="11">
        <f>IF('Used data'!AD333="110 kph",0.82,1)</f>
        <v>1</v>
      </c>
      <c r="AJ333" s="11">
        <f>IF(AND('Used data'!AE333="Yes",I333="Entrance merge"),0.65*'Used data'!AF333+1-'Used data'!AF333,1)</f>
        <v>1</v>
      </c>
      <c r="AK333" s="12" t="str">
        <f t="shared" si="35"/>
        <v/>
      </c>
      <c r="AL333" s="12" t="str">
        <f t="shared" si="36"/>
        <v/>
      </c>
      <c r="AM333" s="12" t="str">
        <f t="shared" si="37"/>
        <v/>
      </c>
      <c r="AN333" s="12" t="str">
        <f t="shared" si="38"/>
        <v/>
      </c>
      <c r="AO333" s="12" t="str">
        <f t="shared" si="39"/>
        <v/>
      </c>
      <c r="AP333" s="12" t="str">
        <f t="shared" si="40"/>
        <v/>
      </c>
      <c r="AQ333" s="4" t="str">
        <f t="shared" si="41"/>
        <v/>
      </c>
    </row>
    <row r="334" spans="1:43" x14ac:dyDescent="0.3">
      <c r="A334" s="4" t="str">
        <f>IF('Input data'!A349="","",'Input data'!A349)</f>
        <v/>
      </c>
      <c r="B334" s="4" t="str">
        <f>IF('Input data'!B349="","",'Input data'!B349)</f>
        <v/>
      </c>
      <c r="C334" s="4" t="str">
        <f>IF('Input data'!C349="","",'Input data'!C349)</f>
        <v/>
      </c>
      <c r="D334" s="4" t="str">
        <f>IF('Input data'!D349="","",'Input data'!D349)</f>
        <v/>
      </c>
      <c r="E334" s="4" t="str">
        <f>IF('Input data'!E349="","",'Input data'!E349)</f>
        <v/>
      </c>
      <c r="F334" s="4" t="str">
        <f>IF('Input data'!F349="","",'Input data'!F349)</f>
        <v/>
      </c>
      <c r="G334" s="4">
        <f>IF('Input data'!G349="","",'Input data'!G349)</f>
        <v>0</v>
      </c>
      <c r="H334" s="4" t="str">
        <f>IF('Input data'!H349&gt;0.5,'Input data'!H349,"")</f>
        <v/>
      </c>
      <c r="I334" s="4" t="str">
        <f>IF('Input data'!I349="","",'Input data'!I349)</f>
        <v/>
      </c>
      <c r="J334" s="11">
        <f>IF('Used data'!J334="Irrelevant",1,IF('Used data'!J334&gt;3,1.2,1))</f>
        <v>1</v>
      </c>
      <c r="K334" s="11">
        <f>IF('Used data'!K334="Irrelevant",1,IF(AND(OR(I334="Motorway link",I334="Exit diverge",I334="Entrance merge"),'Used data'!K334&lt;3.5),1+(3.5-'Used data'!K334)*0.12,IF(AND(OR(I334="Exit ramp",I334="Entrance ramp"),'Used data'!K334&lt;3.5),1+(3.5-'Used data'!K334)*0.16,1)))</f>
        <v>1</v>
      </c>
      <c r="L334" s="11">
        <f>IF('Used data'!L334="Irrelevant",1,IF(AND('Used data'!L334="Yes",'Used data'!J334=2),0.6*'Used data'!M334+(1-'Used data'!M334),IF(AND('Used data'!L334="Yes",'Used data'!J334=3),0.7*'Used data'!M334+(1-'Used data'!M334),IF(AND('Used data'!L334="Yes",'Used data'!J334=4),0.76*'Used data'!M334+(1-'Used data'!M334),IF(AND('Used data'!L334="Yes",'Used data'!J334&gt;4.99999999),0.8*'Used data'!M334+(1-'Used data'!M334),1)))))</f>
        <v>1</v>
      </c>
      <c r="M334" s="11">
        <f>IF('Used data'!L334="Irrelevant",1,IF(AND('Used data'!L334="Yes",'Used data'!J334=2),0.8*'Used data'!M334+(1-'Used data'!M334),IF(AND('Used data'!L334="Yes",'Used data'!J334=3),0.85*'Used data'!M334+(1-'Used data'!M334),IF(AND('Used data'!L334="Yes",'Used data'!J334=4),0.88*'Used data'!M334+(1-'Used data'!M334),IF(AND('Used data'!L334="Yes",'Used data'!J334&gt;4.99999999),0.9*'Used data'!M334+(1-'Used data'!M334),1)))))</f>
        <v>1</v>
      </c>
      <c r="N334" s="11">
        <f>IF('Used data'!N334="Irrelevant",1,IF(AND(OR(I334="Motorway link",I334="Exit diverge",I334="Entrance merge"),'Used data'!N334&lt;3),1+(3-'Used data'!N334)*0.09333333,1))</f>
        <v>1</v>
      </c>
      <c r="O334" s="11">
        <f>IF('Used data'!N334="Irrelevant",1,IF(AND(OR(I334="Motorway link",I334="Exit diverge",I334="Entrance merge"),'Used data'!N334&lt;3),1+(3-'Used data'!N334)*0.19666667,1))</f>
        <v>1</v>
      </c>
      <c r="P334" s="11">
        <f>IF('Used data'!O334="Irrelevant",1,IF(AND(OR(I334="Motorway link",I334="Exit diverge",I334="Entrance merge"),'Used data'!O334&lt;3.00000001),1+(0.5-'Used data'!O334)*0.04,IF(AND(OR(I334="Exit ramp",I334="Entrance ramp"),'Used data'!O334&lt;3.00000001),1+(0.5-'Used data'!O334)*0.08,IF(OR(I334="Motorway link",I334="Exit diverge",I334="Entrance merge"),0.9,0.8))))</f>
        <v>1</v>
      </c>
      <c r="Q334" s="11">
        <f>IF('Used data'!P334="Irrelevant",1,IF(AND(OR(I334="Motorway link",I334="Exit diverge",I334="Entrance merge"),'Used data'!P334&lt;11.00000001),1+(5-'Used data'!P334)*0.01,0.94))</f>
        <v>1</v>
      </c>
      <c r="R334" s="11">
        <f>IF(OR('Used data'!Q334="Irrelevant",'Used data'!R334="Irrelevant",'Used data'!Q334="Straight"),1,IF(AND(OR(I334="Motorway link",I334="Exit diverge",I334="Entrance merge"),'Used data'!Q334&lt;4000),(EXP(0.1096*1746.5/'Used data'!Q334)/EXP(0.1096*1746.5/4000))*('Used data'!R334/1000)/G334+(G334-'Used data'!R334/1000)/G334,1))</f>
        <v>1</v>
      </c>
      <c r="S334" s="11">
        <f>IF(OR('Used data'!S334="Irrelevant",'Used data'!T334="Irrelevant",'Used data'!S334="Straight"),1,IF(AND(OR(I334="Motorway link",I334="Exit diverge",I334="Entrance merge"),'Used data'!S334&lt;4000),(EXP(0.1096*1746.5/'Used data'!S334)/EXP(0.1096*1746.5/4000))*('Used data'!T334/1000)/G334+(G334-'Used data'!T334/1000)/G334,1))</f>
        <v>1</v>
      </c>
      <c r="T334" s="11">
        <f>IF('Used data'!U334="Irrelevant",1,IF(AND(OR(I334="Motorway link",I334="Exit diverge",I334="Entrance merge",I334="Exit ramp",I334="Entrance ramp"),'Used data'!U334="Yes"),0.95,1))</f>
        <v>1</v>
      </c>
      <c r="U334" s="11">
        <f>IF('Used data'!U334="Irrelevant",1,IF(AND(OR(I334="Motorway link",I334="Exit diverge",I334="Entrance merge",I334="Exit ramp",I334="Entrance ramp"),'Used data'!U334="Yes"),0.96,1))</f>
        <v>1</v>
      </c>
      <c r="V334" s="11">
        <f>IF('Used data'!U334="Irrelevant",1,IF(AND(OR(I334="Motorway link",I334="Exit diverge",I334="Entrance merge",I334="Exit ramp",I334="Entrance ramp"),'Used data'!U334="Yes"),0.79,1))</f>
        <v>1</v>
      </c>
      <c r="W334" s="11">
        <f>IF('Used data'!U334="Irrelevant",1,IF(AND(OR(I334="Motorway link",I334="Exit diverge",I334="Entrance merge",I334="Exit ramp",I334="Entrance ramp"),'Used data'!U334="Yes"),0.94,1))</f>
        <v>1</v>
      </c>
      <c r="X334" s="11">
        <f>IF('Used data'!U334="Irrelevant",1,IF(AND(OR(I334="Motorway link",I334="Exit diverge",I334="Entrance merge",I334="Exit ramp",I334="Entrance ramp"),'Used data'!U334="Yes"),0.97,1))</f>
        <v>1</v>
      </c>
      <c r="Y334" s="11">
        <f>IF(AND(I334="Exit ramp",'Used data'!V334="2-curved diamond ramp"),1.32,IF(AND(I334="Exit ramp",'Used data'!V334="S-shaped ramp"),2.05,IF(AND(I334="Exit ramp",'Used data'!V334="U-shaped ramp"),4.11,IF(AND(I334="Exit ramp",'Used data'!V334="Flyover hook ramp"),5.15,IF(AND(I334="Exit ramp",'Used data'!V334="Directional ramp"),1.07,IF(AND(I334="Entrance ramp",'Used data'!V334="2-curved diamond ramp"),0.93,IF(AND(I334="Entrance ramp",'Used data'!V334="S-shaped ramp"),2.48,IF(AND(I334="Entrance ramp",'Used data'!V334="U-shaped ramp"),4.15,IF(AND(I334="Entrance ramp",'Used data'!V334="Flyover hook ramp"),5.26,IF(AND(I334="Entrance ramp",'Used data'!V334="Directional ramp"),1.42,1))))))))))</f>
        <v>1</v>
      </c>
      <c r="Z334" s="11">
        <f>IF(OR('Used data'!W334="Straight",'Used data'!W334="Irrelevant",'Used data'!X334="Irrelevant",'Used data'!Y334="Irrelevant"),1,1+1.545*1000/32.2*((('Used data'!Y334*3268/3600)/('Used data'!W334/0.306))^2)*('Used data'!X334/1000)/G334)</f>
        <v>1</v>
      </c>
      <c r="AA334" s="11">
        <f>IF(OR('Used data'!W334="Straight",'Used data'!W334="Irrelevant",'Used data'!X334="Irrelevant",'Used data'!Y334="Irrelevant"),1,1+1.961*1000/32.2*((('Used data'!Y334*3268/3600)/('Used data'!W334/0.306))^2)*('Used data'!X334/1000)/G334)</f>
        <v>1</v>
      </c>
      <c r="AB334" s="11">
        <f>IF(OR('Used data'!Z334="Straight",'Used data'!Z334="Irrelevant",'Used data'!AA334="Irrelevant",'Used data'!AB334="Irrelevant"),1,1+1.545*1000/32.2*((('Used data'!AB334*3268/3600)/('Used data'!Z334/0.306))^2)*('Used data'!AA334/1000)/G334)</f>
        <v>1</v>
      </c>
      <c r="AC334" s="11">
        <f>IF(OR('Used data'!Z334="Straight",'Used data'!Z334="Irrelevant",'Used data'!AA334="Irrelevant",'Used data'!AB334="Irrelevant"),1,1+1.961*1000/32.2*((('Used data'!AB334*3268/3600)/('Used data'!Z334/0.306))^2)*('Used data'!AA334/1000)/G334)</f>
        <v>1</v>
      </c>
      <c r="AD334" s="11">
        <f>IF(OR('Used data'!AC334="Irrelevant",'Used data'!AC334="No"),1,IF(AND('Used data'!AC334="Yes",OR('Used data'!Q334&lt;301,'Used data'!S334&lt;301)),1-(0.5*('Used data'!R334+'Used data'!T334)/('Used data'!G334*1000)),IF(AND('Used data'!AC334="Yes",OR('Used data'!Q334&lt;601,'Used data'!S334&lt;601)),1-(0.25*('Used data'!R334+'Used data'!T334)/('Used data'!G334*1000)),1)))</f>
        <v>1</v>
      </c>
      <c r="AE334" s="11">
        <f>IF(OR('Used data'!AC334="Irrelevant",'Used data'!AC334="No"),1,IF(AND('Used data'!AC334="Yes",OR('Used data'!Q334&lt;301,'Used data'!S334&lt;301)),1-(0.4*('Used data'!R334+'Used data'!T334)/('Used data'!G334*1000)),IF(AND('Used data'!AC334="Yes",OR('Used data'!Q334&lt;601,'Used data'!S334&lt;601)),1-(0.2*('Used data'!R334+'Used data'!T334)/('Used data'!G334*1000)),1)))</f>
        <v>1</v>
      </c>
      <c r="AF334" s="11">
        <f>IF('Used data'!AD334="110 kph",0.79,1)</f>
        <v>1</v>
      </c>
      <c r="AG334" s="11">
        <f>IF('Used data'!AD334="110 kph",0.94,1)</f>
        <v>1</v>
      </c>
      <c r="AH334" s="11">
        <f>IF('Used data'!AD334="110 kph",0.66,1)</f>
        <v>1</v>
      </c>
      <c r="AI334" s="11">
        <f>IF('Used data'!AD334="110 kph",0.82,1)</f>
        <v>1</v>
      </c>
      <c r="AJ334" s="11">
        <f>IF(AND('Used data'!AE334="Yes",I334="Entrance merge"),0.65*'Used data'!AF334+1-'Used data'!AF334,1)</f>
        <v>1</v>
      </c>
      <c r="AK334" s="12" t="str">
        <f t="shared" si="35"/>
        <v/>
      </c>
      <c r="AL334" s="12" t="str">
        <f t="shared" si="36"/>
        <v/>
      </c>
      <c r="AM334" s="12" t="str">
        <f t="shared" si="37"/>
        <v/>
      </c>
      <c r="AN334" s="12" t="str">
        <f t="shared" si="38"/>
        <v/>
      </c>
      <c r="AO334" s="12" t="str">
        <f t="shared" si="39"/>
        <v/>
      </c>
      <c r="AP334" s="12" t="str">
        <f t="shared" si="40"/>
        <v/>
      </c>
      <c r="AQ334" s="4" t="str">
        <f t="shared" si="41"/>
        <v/>
      </c>
    </row>
    <row r="335" spans="1:43" x14ac:dyDescent="0.3">
      <c r="A335" s="4" t="str">
        <f>IF('Input data'!A350="","",'Input data'!A350)</f>
        <v/>
      </c>
      <c r="B335" s="4" t="str">
        <f>IF('Input data'!B350="","",'Input data'!B350)</f>
        <v/>
      </c>
      <c r="C335" s="4" t="str">
        <f>IF('Input data'!C350="","",'Input data'!C350)</f>
        <v/>
      </c>
      <c r="D335" s="4" t="str">
        <f>IF('Input data'!D350="","",'Input data'!D350)</f>
        <v/>
      </c>
      <c r="E335" s="4" t="str">
        <f>IF('Input data'!E350="","",'Input data'!E350)</f>
        <v/>
      </c>
      <c r="F335" s="4" t="str">
        <f>IF('Input data'!F350="","",'Input data'!F350)</f>
        <v/>
      </c>
      <c r="G335" s="4">
        <f>IF('Input data'!G350="","",'Input data'!G350)</f>
        <v>0</v>
      </c>
      <c r="H335" s="4" t="str">
        <f>IF('Input data'!H350&gt;0.5,'Input data'!H350,"")</f>
        <v/>
      </c>
      <c r="I335" s="4" t="str">
        <f>IF('Input data'!I350="","",'Input data'!I350)</f>
        <v/>
      </c>
      <c r="J335" s="11">
        <f>IF('Used data'!J335="Irrelevant",1,IF('Used data'!J335&gt;3,1.2,1))</f>
        <v>1</v>
      </c>
      <c r="K335" s="11">
        <f>IF('Used data'!K335="Irrelevant",1,IF(AND(OR(I335="Motorway link",I335="Exit diverge",I335="Entrance merge"),'Used data'!K335&lt;3.5),1+(3.5-'Used data'!K335)*0.12,IF(AND(OR(I335="Exit ramp",I335="Entrance ramp"),'Used data'!K335&lt;3.5),1+(3.5-'Used data'!K335)*0.16,1)))</f>
        <v>1</v>
      </c>
      <c r="L335" s="11">
        <f>IF('Used data'!L335="Irrelevant",1,IF(AND('Used data'!L335="Yes",'Used data'!J335=2),0.6*'Used data'!M335+(1-'Used data'!M335),IF(AND('Used data'!L335="Yes",'Used data'!J335=3),0.7*'Used data'!M335+(1-'Used data'!M335),IF(AND('Used data'!L335="Yes",'Used data'!J335=4),0.76*'Used data'!M335+(1-'Used data'!M335),IF(AND('Used data'!L335="Yes",'Used data'!J335&gt;4.99999999),0.8*'Used data'!M335+(1-'Used data'!M335),1)))))</f>
        <v>1</v>
      </c>
      <c r="M335" s="11">
        <f>IF('Used data'!L335="Irrelevant",1,IF(AND('Used data'!L335="Yes",'Used data'!J335=2),0.8*'Used data'!M335+(1-'Used data'!M335),IF(AND('Used data'!L335="Yes",'Used data'!J335=3),0.85*'Used data'!M335+(1-'Used data'!M335),IF(AND('Used data'!L335="Yes",'Used data'!J335=4),0.88*'Used data'!M335+(1-'Used data'!M335),IF(AND('Used data'!L335="Yes",'Used data'!J335&gt;4.99999999),0.9*'Used data'!M335+(1-'Used data'!M335),1)))))</f>
        <v>1</v>
      </c>
      <c r="N335" s="11">
        <f>IF('Used data'!N335="Irrelevant",1,IF(AND(OR(I335="Motorway link",I335="Exit diverge",I335="Entrance merge"),'Used data'!N335&lt;3),1+(3-'Used data'!N335)*0.09333333,1))</f>
        <v>1</v>
      </c>
      <c r="O335" s="11">
        <f>IF('Used data'!N335="Irrelevant",1,IF(AND(OR(I335="Motorway link",I335="Exit diverge",I335="Entrance merge"),'Used data'!N335&lt;3),1+(3-'Used data'!N335)*0.19666667,1))</f>
        <v>1</v>
      </c>
      <c r="P335" s="11">
        <f>IF('Used data'!O335="Irrelevant",1,IF(AND(OR(I335="Motorway link",I335="Exit diverge",I335="Entrance merge"),'Used data'!O335&lt;3.00000001),1+(0.5-'Used data'!O335)*0.04,IF(AND(OR(I335="Exit ramp",I335="Entrance ramp"),'Used data'!O335&lt;3.00000001),1+(0.5-'Used data'!O335)*0.08,IF(OR(I335="Motorway link",I335="Exit diverge",I335="Entrance merge"),0.9,0.8))))</f>
        <v>1</v>
      </c>
      <c r="Q335" s="11">
        <f>IF('Used data'!P335="Irrelevant",1,IF(AND(OR(I335="Motorway link",I335="Exit diverge",I335="Entrance merge"),'Used data'!P335&lt;11.00000001),1+(5-'Used data'!P335)*0.01,0.94))</f>
        <v>1</v>
      </c>
      <c r="R335" s="11">
        <f>IF(OR('Used data'!Q335="Irrelevant",'Used data'!R335="Irrelevant",'Used data'!Q335="Straight"),1,IF(AND(OR(I335="Motorway link",I335="Exit diverge",I335="Entrance merge"),'Used data'!Q335&lt;4000),(EXP(0.1096*1746.5/'Used data'!Q335)/EXP(0.1096*1746.5/4000))*('Used data'!R335/1000)/G335+(G335-'Used data'!R335/1000)/G335,1))</f>
        <v>1</v>
      </c>
      <c r="S335" s="11">
        <f>IF(OR('Used data'!S335="Irrelevant",'Used data'!T335="Irrelevant",'Used data'!S335="Straight"),1,IF(AND(OR(I335="Motorway link",I335="Exit diverge",I335="Entrance merge"),'Used data'!S335&lt;4000),(EXP(0.1096*1746.5/'Used data'!S335)/EXP(0.1096*1746.5/4000))*('Used data'!T335/1000)/G335+(G335-'Used data'!T335/1000)/G335,1))</f>
        <v>1</v>
      </c>
      <c r="T335" s="11">
        <f>IF('Used data'!U335="Irrelevant",1,IF(AND(OR(I335="Motorway link",I335="Exit diverge",I335="Entrance merge",I335="Exit ramp",I335="Entrance ramp"),'Used data'!U335="Yes"),0.95,1))</f>
        <v>1</v>
      </c>
      <c r="U335" s="11">
        <f>IF('Used data'!U335="Irrelevant",1,IF(AND(OR(I335="Motorway link",I335="Exit diverge",I335="Entrance merge",I335="Exit ramp",I335="Entrance ramp"),'Used data'!U335="Yes"),0.96,1))</f>
        <v>1</v>
      </c>
      <c r="V335" s="11">
        <f>IF('Used data'!U335="Irrelevant",1,IF(AND(OR(I335="Motorway link",I335="Exit diverge",I335="Entrance merge",I335="Exit ramp",I335="Entrance ramp"),'Used data'!U335="Yes"),0.79,1))</f>
        <v>1</v>
      </c>
      <c r="W335" s="11">
        <f>IF('Used data'!U335="Irrelevant",1,IF(AND(OR(I335="Motorway link",I335="Exit diverge",I335="Entrance merge",I335="Exit ramp",I335="Entrance ramp"),'Used data'!U335="Yes"),0.94,1))</f>
        <v>1</v>
      </c>
      <c r="X335" s="11">
        <f>IF('Used data'!U335="Irrelevant",1,IF(AND(OR(I335="Motorway link",I335="Exit diverge",I335="Entrance merge",I335="Exit ramp",I335="Entrance ramp"),'Used data'!U335="Yes"),0.97,1))</f>
        <v>1</v>
      </c>
      <c r="Y335" s="11">
        <f>IF(AND(I335="Exit ramp",'Used data'!V335="2-curved diamond ramp"),1.32,IF(AND(I335="Exit ramp",'Used data'!V335="S-shaped ramp"),2.05,IF(AND(I335="Exit ramp",'Used data'!V335="U-shaped ramp"),4.11,IF(AND(I335="Exit ramp",'Used data'!V335="Flyover hook ramp"),5.15,IF(AND(I335="Exit ramp",'Used data'!V335="Directional ramp"),1.07,IF(AND(I335="Entrance ramp",'Used data'!V335="2-curved diamond ramp"),0.93,IF(AND(I335="Entrance ramp",'Used data'!V335="S-shaped ramp"),2.48,IF(AND(I335="Entrance ramp",'Used data'!V335="U-shaped ramp"),4.15,IF(AND(I335="Entrance ramp",'Used data'!V335="Flyover hook ramp"),5.26,IF(AND(I335="Entrance ramp",'Used data'!V335="Directional ramp"),1.42,1))))))))))</f>
        <v>1</v>
      </c>
      <c r="Z335" s="11">
        <f>IF(OR('Used data'!W335="Straight",'Used data'!W335="Irrelevant",'Used data'!X335="Irrelevant",'Used data'!Y335="Irrelevant"),1,1+1.545*1000/32.2*((('Used data'!Y335*3268/3600)/('Used data'!W335/0.306))^2)*('Used data'!X335/1000)/G335)</f>
        <v>1</v>
      </c>
      <c r="AA335" s="11">
        <f>IF(OR('Used data'!W335="Straight",'Used data'!W335="Irrelevant",'Used data'!X335="Irrelevant",'Used data'!Y335="Irrelevant"),1,1+1.961*1000/32.2*((('Used data'!Y335*3268/3600)/('Used data'!W335/0.306))^2)*('Used data'!X335/1000)/G335)</f>
        <v>1</v>
      </c>
      <c r="AB335" s="11">
        <f>IF(OR('Used data'!Z335="Straight",'Used data'!Z335="Irrelevant",'Used data'!AA335="Irrelevant",'Used data'!AB335="Irrelevant"),1,1+1.545*1000/32.2*((('Used data'!AB335*3268/3600)/('Used data'!Z335/0.306))^2)*('Used data'!AA335/1000)/G335)</f>
        <v>1</v>
      </c>
      <c r="AC335" s="11">
        <f>IF(OR('Used data'!Z335="Straight",'Used data'!Z335="Irrelevant",'Used data'!AA335="Irrelevant",'Used data'!AB335="Irrelevant"),1,1+1.961*1000/32.2*((('Used data'!AB335*3268/3600)/('Used data'!Z335/0.306))^2)*('Used data'!AA335/1000)/G335)</f>
        <v>1</v>
      </c>
      <c r="AD335" s="11">
        <f>IF(OR('Used data'!AC335="Irrelevant",'Used data'!AC335="No"),1,IF(AND('Used data'!AC335="Yes",OR('Used data'!Q335&lt;301,'Used data'!S335&lt;301)),1-(0.5*('Used data'!R335+'Used data'!T335)/('Used data'!G335*1000)),IF(AND('Used data'!AC335="Yes",OR('Used data'!Q335&lt;601,'Used data'!S335&lt;601)),1-(0.25*('Used data'!R335+'Used data'!T335)/('Used data'!G335*1000)),1)))</f>
        <v>1</v>
      </c>
      <c r="AE335" s="11">
        <f>IF(OR('Used data'!AC335="Irrelevant",'Used data'!AC335="No"),1,IF(AND('Used data'!AC335="Yes",OR('Used data'!Q335&lt;301,'Used data'!S335&lt;301)),1-(0.4*('Used data'!R335+'Used data'!T335)/('Used data'!G335*1000)),IF(AND('Used data'!AC335="Yes",OR('Used data'!Q335&lt;601,'Used data'!S335&lt;601)),1-(0.2*('Used data'!R335+'Used data'!T335)/('Used data'!G335*1000)),1)))</f>
        <v>1</v>
      </c>
      <c r="AF335" s="11">
        <f>IF('Used data'!AD335="110 kph",0.79,1)</f>
        <v>1</v>
      </c>
      <c r="AG335" s="11">
        <f>IF('Used data'!AD335="110 kph",0.94,1)</f>
        <v>1</v>
      </c>
      <c r="AH335" s="11">
        <f>IF('Used data'!AD335="110 kph",0.66,1)</f>
        <v>1</v>
      </c>
      <c r="AI335" s="11">
        <f>IF('Used data'!AD335="110 kph",0.82,1)</f>
        <v>1</v>
      </c>
      <c r="AJ335" s="11">
        <f>IF(AND('Used data'!AE335="Yes",I335="Entrance merge"),0.65*'Used data'!AF335+1-'Used data'!AF335,1)</f>
        <v>1</v>
      </c>
      <c r="AK335" s="12" t="str">
        <f t="shared" si="35"/>
        <v/>
      </c>
      <c r="AL335" s="12" t="str">
        <f t="shared" si="36"/>
        <v/>
      </c>
      <c r="AM335" s="12" t="str">
        <f t="shared" si="37"/>
        <v/>
      </c>
      <c r="AN335" s="12" t="str">
        <f t="shared" si="38"/>
        <v/>
      </c>
      <c r="AO335" s="12" t="str">
        <f t="shared" si="39"/>
        <v/>
      </c>
      <c r="AP335" s="12" t="str">
        <f t="shared" si="40"/>
        <v/>
      </c>
      <c r="AQ335" s="4" t="str">
        <f t="shared" si="41"/>
        <v/>
      </c>
    </row>
    <row r="336" spans="1:43" x14ac:dyDescent="0.3">
      <c r="A336" s="4" t="str">
        <f>IF('Input data'!A351="","",'Input data'!A351)</f>
        <v/>
      </c>
      <c r="B336" s="4" t="str">
        <f>IF('Input data'!B351="","",'Input data'!B351)</f>
        <v/>
      </c>
      <c r="C336" s="4" t="str">
        <f>IF('Input data'!C351="","",'Input data'!C351)</f>
        <v/>
      </c>
      <c r="D336" s="4" t="str">
        <f>IF('Input data'!D351="","",'Input data'!D351)</f>
        <v/>
      </c>
      <c r="E336" s="4" t="str">
        <f>IF('Input data'!E351="","",'Input data'!E351)</f>
        <v/>
      </c>
      <c r="F336" s="4" t="str">
        <f>IF('Input data'!F351="","",'Input data'!F351)</f>
        <v/>
      </c>
      <c r="G336" s="4">
        <f>IF('Input data'!G351="","",'Input data'!G351)</f>
        <v>0</v>
      </c>
      <c r="H336" s="4" t="str">
        <f>IF('Input data'!H351&gt;0.5,'Input data'!H351,"")</f>
        <v/>
      </c>
      <c r="I336" s="4" t="str">
        <f>IF('Input data'!I351="","",'Input data'!I351)</f>
        <v/>
      </c>
      <c r="J336" s="11">
        <f>IF('Used data'!J336="Irrelevant",1,IF('Used data'!J336&gt;3,1.2,1))</f>
        <v>1</v>
      </c>
      <c r="K336" s="11">
        <f>IF('Used data'!K336="Irrelevant",1,IF(AND(OR(I336="Motorway link",I336="Exit diverge",I336="Entrance merge"),'Used data'!K336&lt;3.5),1+(3.5-'Used data'!K336)*0.12,IF(AND(OR(I336="Exit ramp",I336="Entrance ramp"),'Used data'!K336&lt;3.5),1+(3.5-'Used data'!K336)*0.16,1)))</f>
        <v>1</v>
      </c>
      <c r="L336" s="11">
        <f>IF('Used data'!L336="Irrelevant",1,IF(AND('Used data'!L336="Yes",'Used data'!J336=2),0.6*'Used data'!M336+(1-'Used data'!M336),IF(AND('Used data'!L336="Yes",'Used data'!J336=3),0.7*'Used data'!M336+(1-'Used data'!M336),IF(AND('Used data'!L336="Yes",'Used data'!J336=4),0.76*'Used data'!M336+(1-'Used data'!M336),IF(AND('Used data'!L336="Yes",'Used data'!J336&gt;4.99999999),0.8*'Used data'!M336+(1-'Used data'!M336),1)))))</f>
        <v>1</v>
      </c>
      <c r="M336" s="11">
        <f>IF('Used data'!L336="Irrelevant",1,IF(AND('Used data'!L336="Yes",'Used data'!J336=2),0.8*'Used data'!M336+(1-'Used data'!M336),IF(AND('Used data'!L336="Yes",'Used data'!J336=3),0.85*'Used data'!M336+(1-'Used data'!M336),IF(AND('Used data'!L336="Yes",'Used data'!J336=4),0.88*'Used data'!M336+(1-'Used data'!M336),IF(AND('Used data'!L336="Yes",'Used data'!J336&gt;4.99999999),0.9*'Used data'!M336+(1-'Used data'!M336),1)))))</f>
        <v>1</v>
      </c>
      <c r="N336" s="11">
        <f>IF('Used data'!N336="Irrelevant",1,IF(AND(OR(I336="Motorway link",I336="Exit diverge",I336="Entrance merge"),'Used data'!N336&lt;3),1+(3-'Used data'!N336)*0.09333333,1))</f>
        <v>1</v>
      </c>
      <c r="O336" s="11">
        <f>IF('Used data'!N336="Irrelevant",1,IF(AND(OR(I336="Motorway link",I336="Exit diverge",I336="Entrance merge"),'Used data'!N336&lt;3),1+(3-'Used data'!N336)*0.19666667,1))</f>
        <v>1</v>
      </c>
      <c r="P336" s="11">
        <f>IF('Used data'!O336="Irrelevant",1,IF(AND(OR(I336="Motorway link",I336="Exit diverge",I336="Entrance merge"),'Used data'!O336&lt;3.00000001),1+(0.5-'Used data'!O336)*0.04,IF(AND(OR(I336="Exit ramp",I336="Entrance ramp"),'Used data'!O336&lt;3.00000001),1+(0.5-'Used data'!O336)*0.08,IF(OR(I336="Motorway link",I336="Exit diverge",I336="Entrance merge"),0.9,0.8))))</f>
        <v>1</v>
      </c>
      <c r="Q336" s="11">
        <f>IF('Used data'!P336="Irrelevant",1,IF(AND(OR(I336="Motorway link",I336="Exit diverge",I336="Entrance merge"),'Used data'!P336&lt;11.00000001),1+(5-'Used data'!P336)*0.01,0.94))</f>
        <v>1</v>
      </c>
      <c r="R336" s="11">
        <f>IF(OR('Used data'!Q336="Irrelevant",'Used data'!R336="Irrelevant",'Used data'!Q336="Straight"),1,IF(AND(OR(I336="Motorway link",I336="Exit diverge",I336="Entrance merge"),'Used data'!Q336&lt;4000),(EXP(0.1096*1746.5/'Used data'!Q336)/EXP(0.1096*1746.5/4000))*('Used data'!R336/1000)/G336+(G336-'Used data'!R336/1000)/G336,1))</f>
        <v>1</v>
      </c>
      <c r="S336" s="11">
        <f>IF(OR('Used data'!S336="Irrelevant",'Used data'!T336="Irrelevant",'Used data'!S336="Straight"),1,IF(AND(OR(I336="Motorway link",I336="Exit diverge",I336="Entrance merge"),'Used data'!S336&lt;4000),(EXP(0.1096*1746.5/'Used data'!S336)/EXP(0.1096*1746.5/4000))*('Used data'!T336/1000)/G336+(G336-'Used data'!T336/1000)/G336,1))</f>
        <v>1</v>
      </c>
      <c r="T336" s="11">
        <f>IF('Used data'!U336="Irrelevant",1,IF(AND(OR(I336="Motorway link",I336="Exit diverge",I336="Entrance merge",I336="Exit ramp",I336="Entrance ramp"),'Used data'!U336="Yes"),0.95,1))</f>
        <v>1</v>
      </c>
      <c r="U336" s="11">
        <f>IF('Used data'!U336="Irrelevant",1,IF(AND(OR(I336="Motorway link",I336="Exit diverge",I336="Entrance merge",I336="Exit ramp",I336="Entrance ramp"),'Used data'!U336="Yes"),0.96,1))</f>
        <v>1</v>
      </c>
      <c r="V336" s="11">
        <f>IF('Used data'!U336="Irrelevant",1,IF(AND(OR(I336="Motorway link",I336="Exit diverge",I336="Entrance merge",I336="Exit ramp",I336="Entrance ramp"),'Used data'!U336="Yes"),0.79,1))</f>
        <v>1</v>
      </c>
      <c r="W336" s="11">
        <f>IF('Used data'!U336="Irrelevant",1,IF(AND(OR(I336="Motorway link",I336="Exit diverge",I336="Entrance merge",I336="Exit ramp",I336="Entrance ramp"),'Used data'!U336="Yes"),0.94,1))</f>
        <v>1</v>
      </c>
      <c r="X336" s="11">
        <f>IF('Used data'!U336="Irrelevant",1,IF(AND(OR(I336="Motorway link",I336="Exit diverge",I336="Entrance merge",I336="Exit ramp",I336="Entrance ramp"),'Used data'!U336="Yes"),0.97,1))</f>
        <v>1</v>
      </c>
      <c r="Y336" s="11">
        <f>IF(AND(I336="Exit ramp",'Used data'!V336="2-curved diamond ramp"),1.32,IF(AND(I336="Exit ramp",'Used data'!V336="S-shaped ramp"),2.05,IF(AND(I336="Exit ramp",'Used data'!V336="U-shaped ramp"),4.11,IF(AND(I336="Exit ramp",'Used data'!V336="Flyover hook ramp"),5.15,IF(AND(I336="Exit ramp",'Used data'!V336="Directional ramp"),1.07,IF(AND(I336="Entrance ramp",'Used data'!V336="2-curved diamond ramp"),0.93,IF(AND(I336="Entrance ramp",'Used data'!V336="S-shaped ramp"),2.48,IF(AND(I336="Entrance ramp",'Used data'!V336="U-shaped ramp"),4.15,IF(AND(I336="Entrance ramp",'Used data'!V336="Flyover hook ramp"),5.26,IF(AND(I336="Entrance ramp",'Used data'!V336="Directional ramp"),1.42,1))))))))))</f>
        <v>1</v>
      </c>
      <c r="Z336" s="11">
        <f>IF(OR('Used data'!W336="Straight",'Used data'!W336="Irrelevant",'Used data'!X336="Irrelevant",'Used data'!Y336="Irrelevant"),1,1+1.545*1000/32.2*((('Used data'!Y336*3268/3600)/('Used data'!W336/0.306))^2)*('Used data'!X336/1000)/G336)</f>
        <v>1</v>
      </c>
      <c r="AA336" s="11">
        <f>IF(OR('Used data'!W336="Straight",'Used data'!W336="Irrelevant",'Used data'!X336="Irrelevant",'Used data'!Y336="Irrelevant"),1,1+1.961*1000/32.2*((('Used data'!Y336*3268/3600)/('Used data'!W336/0.306))^2)*('Used data'!X336/1000)/G336)</f>
        <v>1</v>
      </c>
      <c r="AB336" s="11">
        <f>IF(OR('Used data'!Z336="Straight",'Used data'!Z336="Irrelevant",'Used data'!AA336="Irrelevant",'Used data'!AB336="Irrelevant"),1,1+1.545*1000/32.2*((('Used data'!AB336*3268/3600)/('Used data'!Z336/0.306))^2)*('Used data'!AA336/1000)/G336)</f>
        <v>1</v>
      </c>
      <c r="AC336" s="11">
        <f>IF(OR('Used data'!Z336="Straight",'Used data'!Z336="Irrelevant",'Used data'!AA336="Irrelevant",'Used data'!AB336="Irrelevant"),1,1+1.961*1000/32.2*((('Used data'!AB336*3268/3600)/('Used data'!Z336/0.306))^2)*('Used data'!AA336/1000)/G336)</f>
        <v>1</v>
      </c>
      <c r="AD336" s="11">
        <f>IF(OR('Used data'!AC336="Irrelevant",'Used data'!AC336="No"),1,IF(AND('Used data'!AC336="Yes",OR('Used data'!Q336&lt;301,'Used data'!S336&lt;301)),1-(0.5*('Used data'!R336+'Used data'!T336)/('Used data'!G336*1000)),IF(AND('Used data'!AC336="Yes",OR('Used data'!Q336&lt;601,'Used data'!S336&lt;601)),1-(0.25*('Used data'!R336+'Used data'!T336)/('Used data'!G336*1000)),1)))</f>
        <v>1</v>
      </c>
      <c r="AE336" s="11">
        <f>IF(OR('Used data'!AC336="Irrelevant",'Used data'!AC336="No"),1,IF(AND('Used data'!AC336="Yes",OR('Used data'!Q336&lt;301,'Used data'!S336&lt;301)),1-(0.4*('Used data'!R336+'Used data'!T336)/('Used data'!G336*1000)),IF(AND('Used data'!AC336="Yes",OR('Used data'!Q336&lt;601,'Used data'!S336&lt;601)),1-(0.2*('Used data'!R336+'Used data'!T336)/('Used data'!G336*1000)),1)))</f>
        <v>1</v>
      </c>
      <c r="AF336" s="11">
        <f>IF('Used data'!AD336="110 kph",0.79,1)</f>
        <v>1</v>
      </c>
      <c r="AG336" s="11">
        <f>IF('Used data'!AD336="110 kph",0.94,1)</f>
        <v>1</v>
      </c>
      <c r="AH336" s="11">
        <f>IF('Used data'!AD336="110 kph",0.66,1)</f>
        <v>1</v>
      </c>
      <c r="AI336" s="11">
        <f>IF('Used data'!AD336="110 kph",0.82,1)</f>
        <v>1</v>
      </c>
      <c r="AJ336" s="11">
        <f>IF(AND('Used data'!AE336="Yes",I336="Entrance merge"),0.65*'Used data'!AF336+1-'Used data'!AF336,1)</f>
        <v>1</v>
      </c>
      <c r="AK336" s="12" t="str">
        <f t="shared" si="35"/>
        <v/>
      </c>
      <c r="AL336" s="12" t="str">
        <f t="shared" si="36"/>
        <v/>
      </c>
      <c r="AM336" s="12" t="str">
        <f t="shared" si="37"/>
        <v/>
      </c>
      <c r="AN336" s="12" t="str">
        <f t="shared" si="38"/>
        <v/>
      </c>
      <c r="AO336" s="12" t="str">
        <f t="shared" si="39"/>
        <v/>
      </c>
      <c r="AP336" s="12" t="str">
        <f t="shared" si="40"/>
        <v/>
      </c>
      <c r="AQ336" s="4" t="str">
        <f t="shared" si="41"/>
        <v/>
      </c>
    </row>
    <row r="337" spans="1:43" x14ac:dyDescent="0.3">
      <c r="A337" s="4" t="str">
        <f>IF('Input data'!A352="","",'Input data'!A352)</f>
        <v/>
      </c>
      <c r="B337" s="4" t="str">
        <f>IF('Input data'!B352="","",'Input data'!B352)</f>
        <v/>
      </c>
      <c r="C337" s="4" t="str">
        <f>IF('Input data'!C352="","",'Input data'!C352)</f>
        <v/>
      </c>
      <c r="D337" s="4" t="str">
        <f>IF('Input data'!D352="","",'Input data'!D352)</f>
        <v/>
      </c>
      <c r="E337" s="4" t="str">
        <f>IF('Input data'!E352="","",'Input data'!E352)</f>
        <v/>
      </c>
      <c r="F337" s="4" t="str">
        <f>IF('Input data'!F352="","",'Input data'!F352)</f>
        <v/>
      </c>
      <c r="G337" s="4">
        <f>IF('Input data'!G352="","",'Input data'!G352)</f>
        <v>0</v>
      </c>
      <c r="H337" s="4" t="str">
        <f>IF('Input data'!H352&gt;0.5,'Input data'!H352,"")</f>
        <v/>
      </c>
      <c r="I337" s="4" t="str">
        <f>IF('Input data'!I352="","",'Input data'!I352)</f>
        <v/>
      </c>
      <c r="J337" s="11">
        <f>IF('Used data'!J337="Irrelevant",1,IF('Used data'!J337&gt;3,1.2,1))</f>
        <v>1</v>
      </c>
      <c r="K337" s="11">
        <f>IF('Used data'!K337="Irrelevant",1,IF(AND(OR(I337="Motorway link",I337="Exit diverge",I337="Entrance merge"),'Used data'!K337&lt;3.5),1+(3.5-'Used data'!K337)*0.12,IF(AND(OR(I337="Exit ramp",I337="Entrance ramp"),'Used data'!K337&lt;3.5),1+(3.5-'Used data'!K337)*0.16,1)))</f>
        <v>1</v>
      </c>
      <c r="L337" s="11">
        <f>IF('Used data'!L337="Irrelevant",1,IF(AND('Used data'!L337="Yes",'Used data'!J337=2),0.6*'Used data'!M337+(1-'Used data'!M337),IF(AND('Used data'!L337="Yes",'Used data'!J337=3),0.7*'Used data'!M337+(1-'Used data'!M337),IF(AND('Used data'!L337="Yes",'Used data'!J337=4),0.76*'Used data'!M337+(1-'Used data'!M337),IF(AND('Used data'!L337="Yes",'Used data'!J337&gt;4.99999999),0.8*'Used data'!M337+(1-'Used data'!M337),1)))))</f>
        <v>1</v>
      </c>
      <c r="M337" s="11">
        <f>IF('Used data'!L337="Irrelevant",1,IF(AND('Used data'!L337="Yes",'Used data'!J337=2),0.8*'Used data'!M337+(1-'Used data'!M337),IF(AND('Used data'!L337="Yes",'Used data'!J337=3),0.85*'Used data'!M337+(1-'Used data'!M337),IF(AND('Used data'!L337="Yes",'Used data'!J337=4),0.88*'Used data'!M337+(1-'Used data'!M337),IF(AND('Used data'!L337="Yes",'Used data'!J337&gt;4.99999999),0.9*'Used data'!M337+(1-'Used data'!M337),1)))))</f>
        <v>1</v>
      </c>
      <c r="N337" s="11">
        <f>IF('Used data'!N337="Irrelevant",1,IF(AND(OR(I337="Motorway link",I337="Exit diverge",I337="Entrance merge"),'Used data'!N337&lt;3),1+(3-'Used data'!N337)*0.09333333,1))</f>
        <v>1</v>
      </c>
      <c r="O337" s="11">
        <f>IF('Used data'!N337="Irrelevant",1,IF(AND(OR(I337="Motorway link",I337="Exit diverge",I337="Entrance merge"),'Used data'!N337&lt;3),1+(3-'Used data'!N337)*0.19666667,1))</f>
        <v>1</v>
      </c>
      <c r="P337" s="11">
        <f>IF('Used data'!O337="Irrelevant",1,IF(AND(OR(I337="Motorway link",I337="Exit diverge",I337="Entrance merge"),'Used data'!O337&lt;3.00000001),1+(0.5-'Used data'!O337)*0.04,IF(AND(OR(I337="Exit ramp",I337="Entrance ramp"),'Used data'!O337&lt;3.00000001),1+(0.5-'Used data'!O337)*0.08,IF(OR(I337="Motorway link",I337="Exit diverge",I337="Entrance merge"),0.9,0.8))))</f>
        <v>1</v>
      </c>
      <c r="Q337" s="11">
        <f>IF('Used data'!P337="Irrelevant",1,IF(AND(OR(I337="Motorway link",I337="Exit diverge",I337="Entrance merge"),'Used data'!P337&lt;11.00000001),1+(5-'Used data'!P337)*0.01,0.94))</f>
        <v>1</v>
      </c>
      <c r="R337" s="11">
        <f>IF(OR('Used data'!Q337="Irrelevant",'Used data'!R337="Irrelevant",'Used data'!Q337="Straight"),1,IF(AND(OR(I337="Motorway link",I337="Exit diverge",I337="Entrance merge"),'Used data'!Q337&lt;4000),(EXP(0.1096*1746.5/'Used data'!Q337)/EXP(0.1096*1746.5/4000))*('Used data'!R337/1000)/G337+(G337-'Used data'!R337/1000)/G337,1))</f>
        <v>1</v>
      </c>
      <c r="S337" s="11">
        <f>IF(OR('Used data'!S337="Irrelevant",'Used data'!T337="Irrelevant",'Used data'!S337="Straight"),1,IF(AND(OR(I337="Motorway link",I337="Exit diverge",I337="Entrance merge"),'Used data'!S337&lt;4000),(EXP(0.1096*1746.5/'Used data'!S337)/EXP(0.1096*1746.5/4000))*('Used data'!T337/1000)/G337+(G337-'Used data'!T337/1000)/G337,1))</f>
        <v>1</v>
      </c>
      <c r="T337" s="11">
        <f>IF('Used data'!U337="Irrelevant",1,IF(AND(OR(I337="Motorway link",I337="Exit diverge",I337="Entrance merge",I337="Exit ramp",I337="Entrance ramp"),'Used data'!U337="Yes"),0.95,1))</f>
        <v>1</v>
      </c>
      <c r="U337" s="11">
        <f>IF('Used data'!U337="Irrelevant",1,IF(AND(OR(I337="Motorway link",I337="Exit diverge",I337="Entrance merge",I337="Exit ramp",I337="Entrance ramp"),'Used data'!U337="Yes"),0.96,1))</f>
        <v>1</v>
      </c>
      <c r="V337" s="11">
        <f>IF('Used data'!U337="Irrelevant",1,IF(AND(OR(I337="Motorway link",I337="Exit diverge",I337="Entrance merge",I337="Exit ramp",I337="Entrance ramp"),'Used data'!U337="Yes"),0.79,1))</f>
        <v>1</v>
      </c>
      <c r="W337" s="11">
        <f>IF('Used data'!U337="Irrelevant",1,IF(AND(OR(I337="Motorway link",I337="Exit diverge",I337="Entrance merge",I337="Exit ramp",I337="Entrance ramp"),'Used data'!U337="Yes"),0.94,1))</f>
        <v>1</v>
      </c>
      <c r="X337" s="11">
        <f>IF('Used data'!U337="Irrelevant",1,IF(AND(OR(I337="Motorway link",I337="Exit diverge",I337="Entrance merge",I337="Exit ramp",I337="Entrance ramp"),'Used data'!U337="Yes"),0.97,1))</f>
        <v>1</v>
      </c>
      <c r="Y337" s="11">
        <f>IF(AND(I337="Exit ramp",'Used data'!V337="2-curved diamond ramp"),1.32,IF(AND(I337="Exit ramp",'Used data'!V337="S-shaped ramp"),2.05,IF(AND(I337="Exit ramp",'Used data'!V337="U-shaped ramp"),4.11,IF(AND(I337="Exit ramp",'Used data'!V337="Flyover hook ramp"),5.15,IF(AND(I337="Exit ramp",'Used data'!V337="Directional ramp"),1.07,IF(AND(I337="Entrance ramp",'Used data'!V337="2-curved diamond ramp"),0.93,IF(AND(I337="Entrance ramp",'Used data'!V337="S-shaped ramp"),2.48,IF(AND(I337="Entrance ramp",'Used data'!V337="U-shaped ramp"),4.15,IF(AND(I337="Entrance ramp",'Used data'!V337="Flyover hook ramp"),5.26,IF(AND(I337="Entrance ramp",'Used data'!V337="Directional ramp"),1.42,1))))))))))</f>
        <v>1</v>
      </c>
      <c r="Z337" s="11">
        <f>IF(OR('Used data'!W337="Straight",'Used data'!W337="Irrelevant",'Used data'!X337="Irrelevant",'Used data'!Y337="Irrelevant"),1,1+1.545*1000/32.2*((('Used data'!Y337*3268/3600)/('Used data'!W337/0.306))^2)*('Used data'!X337/1000)/G337)</f>
        <v>1</v>
      </c>
      <c r="AA337" s="11">
        <f>IF(OR('Used data'!W337="Straight",'Used data'!W337="Irrelevant",'Used data'!X337="Irrelevant",'Used data'!Y337="Irrelevant"),1,1+1.961*1000/32.2*((('Used data'!Y337*3268/3600)/('Used data'!W337/0.306))^2)*('Used data'!X337/1000)/G337)</f>
        <v>1</v>
      </c>
      <c r="AB337" s="11">
        <f>IF(OR('Used data'!Z337="Straight",'Used data'!Z337="Irrelevant",'Used data'!AA337="Irrelevant",'Used data'!AB337="Irrelevant"),1,1+1.545*1000/32.2*((('Used data'!AB337*3268/3600)/('Used data'!Z337/0.306))^2)*('Used data'!AA337/1000)/G337)</f>
        <v>1</v>
      </c>
      <c r="AC337" s="11">
        <f>IF(OR('Used data'!Z337="Straight",'Used data'!Z337="Irrelevant",'Used data'!AA337="Irrelevant",'Used data'!AB337="Irrelevant"),1,1+1.961*1000/32.2*((('Used data'!AB337*3268/3600)/('Used data'!Z337/0.306))^2)*('Used data'!AA337/1000)/G337)</f>
        <v>1</v>
      </c>
      <c r="AD337" s="11">
        <f>IF(OR('Used data'!AC337="Irrelevant",'Used data'!AC337="No"),1,IF(AND('Used data'!AC337="Yes",OR('Used data'!Q337&lt;301,'Used data'!S337&lt;301)),1-(0.5*('Used data'!R337+'Used data'!T337)/('Used data'!G337*1000)),IF(AND('Used data'!AC337="Yes",OR('Used data'!Q337&lt;601,'Used data'!S337&lt;601)),1-(0.25*('Used data'!R337+'Used data'!T337)/('Used data'!G337*1000)),1)))</f>
        <v>1</v>
      </c>
      <c r="AE337" s="11">
        <f>IF(OR('Used data'!AC337="Irrelevant",'Used data'!AC337="No"),1,IF(AND('Used data'!AC337="Yes",OR('Used data'!Q337&lt;301,'Used data'!S337&lt;301)),1-(0.4*('Used data'!R337+'Used data'!T337)/('Used data'!G337*1000)),IF(AND('Used data'!AC337="Yes",OR('Used data'!Q337&lt;601,'Used data'!S337&lt;601)),1-(0.2*('Used data'!R337+'Used data'!T337)/('Used data'!G337*1000)),1)))</f>
        <v>1</v>
      </c>
      <c r="AF337" s="11">
        <f>IF('Used data'!AD337="110 kph",0.79,1)</f>
        <v>1</v>
      </c>
      <c r="AG337" s="11">
        <f>IF('Used data'!AD337="110 kph",0.94,1)</f>
        <v>1</v>
      </c>
      <c r="AH337" s="11">
        <f>IF('Used data'!AD337="110 kph",0.66,1)</f>
        <v>1</v>
      </c>
      <c r="AI337" s="11">
        <f>IF('Used data'!AD337="110 kph",0.82,1)</f>
        <v>1</v>
      </c>
      <c r="AJ337" s="11">
        <f>IF(AND('Used data'!AE337="Yes",I337="Entrance merge"),0.65*'Used data'!AF337+1-'Used data'!AF337,1)</f>
        <v>1</v>
      </c>
      <c r="AK337" s="12" t="str">
        <f t="shared" si="35"/>
        <v/>
      </c>
      <c r="AL337" s="12" t="str">
        <f t="shared" si="36"/>
        <v/>
      </c>
      <c r="AM337" s="12" t="str">
        <f t="shared" si="37"/>
        <v/>
      </c>
      <c r="AN337" s="12" t="str">
        <f t="shared" si="38"/>
        <v/>
      </c>
      <c r="AO337" s="12" t="str">
        <f t="shared" si="39"/>
        <v/>
      </c>
      <c r="AP337" s="12" t="str">
        <f t="shared" si="40"/>
        <v/>
      </c>
      <c r="AQ337" s="4" t="str">
        <f t="shared" si="41"/>
        <v/>
      </c>
    </row>
    <row r="338" spans="1:43" x14ac:dyDescent="0.3">
      <c r="A338" s="4" t="str">
        <f>IF('Input data'!A353="","",'Input data'!A353)</f>
        <v/>
      </c>
      <c r="B338" s="4" t="str">
        <f>IF('Input data'!B353="","",'Input data'!B353)</f>
        <v/>
      </c>
      <c r="C338" s="4" t="str">
        <f>IF('Input data'!C353="","",'Input data'!C353)</f>
        <v/>
      </c>
      <c r="D338" s="4" t="str">
        <f>IF('Input data'!D353="","",'Input data'!D353)</f>
        <v/>
      </c>
      <c r="E338" s="4" t="str">
        <f>IF('Input data'!E353="","",'Input data'!E353)</f>
        <v/>
      </c>
      <c r="F338" s="4" t="str">
        <f>IF('Input data'!F353="","",'Input data'!F353)</f>
        <v/>
      </c>
      <c r="G338" s="4">
        <f>IF('Input data'!G353="","",'Input data'!G353)</f>
        <v>0</v>
      </c>
      <c r="H338" s="4" t="str">
        <f>IF('Input data'!H353&gt;0.5,'Input data'!H353,"")</f>
        <v/>
      </c>
      <c r="I338" s="4" t="str">
        <f>IF('Input data'!I353="","",'Input data'!I353)</f>
        <v/>
      </c>
      <c r="J338" s="11">
        <f>IF('Used data'!J338="Irrelevant",1,IF('Used data'!J338&gt;3,1.2,1))</f>
        <v>1</v>
      </c>
      <c r="K338" s="11">
        <f>IF('Used data'!K338="Irrelevant",1,IF(AND(OR(I338="Motorway link",I338="Exit diverge",I338="Entrance merge"),'Used data'!K338&lt;3.5),1+(3.5-'Used data'!K338)*0.12,IF(AND(OR(I338="Exit ramp",I338="Entrance ramp"),'Used data'!K338&lt;3.5),1+(3.5-'Used data'!K338)*0.16,1)))</f>
        <v>1</v>
      </c>
      <c r="L338" s="11">
        <f>IF('Used data'!L338="Irrelevant",1,IF(AND('Used data'!L338="Yes",'Used data'!J338=2),0.6*'Used data'!M338+(1-'Used data'!M338),IF(AND('Used data'!L338="Yes",'Used data'!J338=3),0.7*'Used data'!M338+(1-'Used data'!M338),IF(AND('Used data'!L338="Yes",'Used data'!J338=4),0.76*'Used data'!M338+(1-'Used data'!M338),IF(AND('Used data'!L338="Yes",'Used data'!J338&gt;4.99999999),0.8*'Used data'!M338+(1-'Used data'!M338),1)))))</f>
        <v>1</v>
      </c>
      <c r="M338" s="11">
        <f>IF('Used data'!L338="Irrelevant",1,IF(AND('Used data'!L338="Yes",'Used data'!J338=2),0.8*'Used data'!M338+(1-'Used data'!M338),IF(AND('Used data'!L338="Yes",'Used data'!J338=3),0.85*'Used data'!M338+(1-'Used data'!M338),IF(AND('Used data'!L338="Yes",'Used data'!J338=4),0.88*'Used data'!M338+(1-'Used data'!M338),IF(AND('Used data'!L338="Yes",'Used data'!J338&gt;4.99999999),0.9*'Used data'!M338+(1-'Used data'!M338),1)))))</f>
        <v>1</v>
      </c>
      <c r="N338" s="11">
        <f>IF('Used data'!N338="Irrelevant",1,IF(AND(OR(I338="Motorway link",I338="Exit diverge",I338="Entrance merge"),'Used data'!N338&lt;3),1+(3-'Used data'!N338)*0.09333333,1))</f>
        <v>1</v>
      </c>
      <c r="O338" s="11">
        <f>IF('Used data'!N338="Irrelevant",1,IF(AND(OR(I338="Motorway link",I338="Exit diverge",I338="Entrance merge"),'Used data'!N338&lt;3),1+(3-'Used data'!N338)*0.19666667,1))</f>
        <v>1</v>
      </c>
      <c r="P338" s="11">
        <f>IF('Used data'!O338="Irrelevant",1,IF(AND(OR(I338="Motorway link",I338="Exit diverge",I338="Entrance merge"),'Used data'!O338&lt;3.00000001),1+(0.5-'Used data'!O338)*0.04,IF(AND(OR(I338="Exit ramp",I338="Entrance ramp"),'Used data'!O338&lt;3.00000001),1+(0.5-'Used data'!O338)*0.08,IF(OR(I338="Motorway link",I338="Exit diverge",I338="Entrance merge"),0.9,0.8))))</f>
        <v>1</v>
      </c>
      <c r="Q338" s="11">
        <f>IF('Used data'!P338="Irrelevant",1,IF(AND(OR(I338="Motorway link",I338="Exit diverge",I338="Entrance merge"),'Used data'!P338&lt;11.00000001),1+(5-'Used data'!P338)*0.01,0.94))</f>
        <v>1</v>
      </c>
      <c r="R338" s="11">
        <f>IF(OR('Used data'!Q338="Irrelevant",'Used data'!R338="Irrelevant",'Used data'!Q338="Straight"),1,IF(AND(OR(I338="Motorway link",I338="Exit diverge",I338="Entrance merge"),'Used data'!Q338&lt;4000),(EXP(0.1096*1746.5/'Used data'!Q338)/EXP(0.1096*1746.5/4000))*('Used data'!R338/1000)/G338+(G338-'Used data'!R338/1000)/G338,1))</f>
        <v>1</v>
      </c>
      <c r="S338" s="11">
        <f>IF(OR('Used data'!S338="Irrelevant",'Used data'!T338="Irrelevant",'Used data'!S338="Straight"),1,IF(AND(OR(I338="Motorway link",I338="Exit diverge",I338="Entrance merge"),'Used data'!S338&lt;4000),(EXP(0.1096*1746.5/'Used data'!S338)/EXP(0.1096*1746.5/4000))*('Used data'!T338/1000)/G338+(G338-'Used data'!T338/1000)/G338,1))</f>
        <v>1</v>
      </c>
      <c r="T338" s="11">
        <f>IF('Used data'!U338="Irrelevant",1,IF(AND(OR(I338="Motorway link",I338="Exit diverge",I338="Entrance merge",I338="Exit ramp",I338="Entrance ramp"),'Used data'!U338="Yes"),0.95,1))</f>
        <v>1</v>
      </c>
      <c r="U338" s="11">
        <f>IF('Used data'!U338="Irrelevant",1,IF(AND(OR(I338="Motorway link",I338="Exit diverge",I338="Entrance merge",I338="Exit ramp",I338="Entrance ramp"),'Used data'!U338="Yes"),0.96,1))</f>
        <v>1</v>
      </c>
      <c r="V338" s="11">
        <f>IF('Used data'!U338="Irrelevant",1,IF(AND(OR(I338="Motorway link",I338="Exit diverge",I338="Entrance merge",I338="Exit ramp",I338="Entrance ramp"),'Used data'!U338="Yes"),0.79,1))</f>
        <v>1</v>
      </c>
      <c r="W338" s="11">
        <f>IF('Used data'!U338="Irrelevant",1,IF(AND(OR(I338="Motorway link",I338="Exit diverge",I338="Entrance merge",I338="Exit ramp",I338="Entrance ramp"),'Used data'!U338="Yes"),0.94,1))</f>
        <v>1</v>
      </c>
      <c r="X338" s="11">
        <f>IF('Used data'!U338="Irrelevant",1,IF(AND(OR(I338="Motorway link",I338="Exit diverge",I338="Entrance merge",I338="Exit ramp",I338="Entrance ramp"),'Used data'!U338="Yes"),0.97,1))</f>
        <v>1</v>
      </c>
      <c r="Y338" s="11">
        <f>IF(AND(I338="Exit ramp",'Used data'!V338="2-curved diamond ramp"),1.32,IF(AND(I338="Exit ramp",'Used data'!V338="S-shaped ramp"),2.05,IF(AND(I338="Exit ramp",'Used data'!V338="U-shaped ramp"),4.11,IF(AND(I338="Exit ramp",'Used data'!V338="Flyover hook ramp"),5.15,IF(AND(I338="Exit ramp",'Used data'!V338="Directional ramp"),1.07,IF(AND(I338="Entrance ramp",'Used data'!V338="2-curved diamond ramp"),0.93,IF(AND(I338="Entrance ramp",'Used data'!V338="S-shaped ramp"),2.48,IF(AND(I338="Entrance ramp",'Used data'!V338="U-shaped ramp"),4.15,IF(AND(I338="Entrance ramp",'Used data'!V338="Flyover hook ramp"),5.26,IF(AND(I338="Entrance ramp",'Used data'!V338="Directional ramp"),1.42,1))))))))))</f>
        <v>1</v>
      </c>
      <c r="Z338" s="11">
        <f>IF(OR('Used data'!W338="Straight",'Used data'!W338="Irrelevant",'Used data'!X338="Irrelevant",'Used data'!Y338="Irrelevant"),1,1+1.545*1000/32.2*((('Used data'!Y338*3268/3600)/('Used data'!W338/0.306))^2)*('Used data'!X338/1000)/G338)</f>
        <v>1</v>
      </c>
      <c r="AA338" s="11">
        <f>IF(OR('Used data'!W338="Straight",'Used data'!W338="Irrelevant",'Used data'!X338="Irrelevant",'Used data'!Y338="Irrelevant"),1,1+1.961*1000/32.2*((('Used data'!Y338*3268/3600)/('Used data'!W338/0.306))^2)*('Used data'!X338/1000)/G338)</f>
        <v>1</v>
      </c>
      <c r="AB338" s="11">
        <f>IF(OR('Used data'!Z338="Straight",'Used data'!Z338="Irrelevant",'Used data'!AA338="Irrelevant",'Used data'!AB338="Irrelevant"),1,1+1.545*1000/32.2*((('Used data'!AB338*3268/3600)/('Used data'!Z338/0.306))^2)*('Used data'!AA338/1000)/G338)</f>
        <v>1</v>
      </c>
      <c r="AC338" s="11">
        <f>IF(OR('Used data'!Z338="Straight",'Used data'!Z338="Irrelevant",'Used data'!AA338="Irrelevant",'Used data'!AB338="Irrelevant"),1,1+1.961*1000/32.2*((('Used data'!AB338*3268/3600)/('Used data'!Z338/0.306))^2)*('Used data'!AA338/1000)/G338)</f>
        <v>1</v>
      </c>
      <c r="AD338" s="11">
        <f>IF(OR('Used data'!AC338="Irrelevant",'Used data'!AC338="No"),1,IF(AND('Used data'!AC338="Yes",OR('Used data'!Q338&lt;301,'Used data'!S338&lt;301)),1-(0.5*('Used data'!R338+'Used data'!T338)/('Used data'!G338*1000)),IF(AND('Used data'!AC338="Yes",OR('Used data'!Q338&lt;601,'Used data'!S338&lt;601)),1-(0.25*('Used data'!R338+'Used data'!T338)/('Used data'!G338*1000)),1)))</f>
        <v>1</v>
      </c>
      <c r="AE338" s="11">
        <f>IF(OR('Used data'!AC338="Irrelevant",'Used data'!AC338="No"),1,IF(AND('Used data'!AC338="Yes",OR('Used data'!Q338&lt;301,'Used data'!S338&lt;301)),1-(0.4*('Used data'!R338+'Used data'!T338)/('Used data'!G338*1000)),IF(AND('Used data'!AC338="Yes",OR('Used data'!Q338&lt;601,'Used data'!S338&lt;601)),1-(0.2*('Used data'!R338+'Used data'!T338)/('Used data'!G338*1000)),1)))</f>
        <v>1</v>
      </c>
      <c r="AF338" s="11">
        <f>IF('Used data'!AD338="110 kph",0.79,1)</f>
        <v>1</v>
      </c>
      <c r="AG338" s="11">
        <f>IF('Used data'!AD338="110 kph",0.94,1)</f>
        <v>1</v>
      </c>
      <c r="AH338" s="11">
        <f>IF('Used data'!AD338="110 kph",0.66,1)</f>
        <v>1</v>
      </c>
      <c r="AI338" s="11">
        <f>IF('Used data'!AD338="110 kph",0.82,1)</f>
        <v>1</v>
      </c>
      <c r="AJ338" s="11">
        <f>IF(AND('Used data'!AE338="Yes",I338="Entrance merge"),0.65*'Used data'!AF338+1-'Used data'!AF338,1)</f>
        <v>1</v>
      </c>
      <c r="AK338" s="12" t="str">
        <f t="shared" si="35"/>
        <v/>
      </c>
      <c r="AL338" s="12" t="str">
        <f t="shared" si="36"/>
        <v/>
      </c>
      <c r="AM338" s="12" t="str">
        <f t="shared" si="37"/>
        <v/>
      </c>
      <c r="AN338" s="12" t="str">
        <f t="shared" si="38"/>
        <v/>
      </c>
      <c r="AO338" s="12" t="str">
        <f t="shared" si="39"/>
        <v/>
      </c>
      <c r="AP338" s="12" t="str">
        <f t="shared" si="40"/>
        <v/>
      </c>
      <c r="AQ338" s="4" t="str">
        <f t="shared" si="41"/>
        <v/>
      </c>
    </row>
    <row r="339" spans="1:43" x14ac:dyDescent="0.3">
      <c r="A339" s="4" t="str">
        <f>IF('Input data'!A354="","",'Input data'!A354)</f>
        <v/>
      </c>
      <c r="B339" s="4" t="str">
        <f>IF('Input data'!B354="","",'Input data'!B354)</f>
        <v/>
      </c>
      <c r="C339" s="4" t="str">
        <f>IF('Input data'!C354="","",'Input data'!C354)</f>
        <v/>
      </c>
      <c r="D339" s="4" t="str">
        <f>IF('Input data'!D354="","",'Input data'!D354)</f>
        <v/>
      </c>
      <c r="E339" s="4" t="str">
        <f>IF('Input data'!E354="","",'Input data'!E354)</f>
        <v/>
      </c>
      <c r="F339" s="4" t="str">
        <f>IF('Input data'!F354="","",'Input data'!F354)</f>
        <v/>
      </c>
      <c r="G339" s="4">
        <f>IF('Input data'!G354="","",'Input data'!G354)</f>
        <v>0</v>
      </c>
      <c r="H339" s="4" t="str">
        <f>IF('Input data'!H354&gt;0.5,'Input data'!H354,"")</f>
        <v/>
      </c>
      <c r="I339" s="4" t="str">
        <f>IF('Input data'!I354="","",'Input data'!I354)</f>
        <v/>
      </c>
      <c r="J339" s="11">
        <f>IF('Used data'!J339="Irrelevant",1,IF('Used data'!J339&gt;3,1.2,1))</f>
        <v>1</v>
      </c>
      <c r="K339" s="11">
        <f>IF('Used data'!K339="Irrelevant",1,IF(AND(OR(I339="Motorway link",I339="Exit diverge",I339="Entrance merge"),'Used data'!K339&lt;3.5),1+(3.5-'Used data'!K339)*0.12,IF(AND(OR(I339="Exit ramp",I339="Entrance ramp"),'Used data'!K339&lt;3.5),1+(3.5-'Used data'!K339)*0.16,1)))</f>
        <v>1</v>
      </c>
      <c r="L339" s="11">
        <f>IF('Used data'!L339="Irrelevant",1,IF(AND('Used data'!L339="Yes",'Used data'!J339=2),0.6*'Used data'!M339+(1-'Used data'!M339),IF(AND('Used data'!L339="Yes",'Used data'!J339=3),0.7*'Used data'!M339+(1-'Used data'!M339),IF(AND('Used data'!L339="Yes",'Used data'!J339=4),0.76*'Used data'!M339+(1-'Used data'!M339),IF(AND('Used data'!L339="Yes",'Used data'!J339&gt;4.99999999),0.8*'Used data'!M339+(1-'Used data'!M339),1)))))</f>
        <v>1</v>
      </c>
      <c r="M339" s="11">
        <f>IF('Used data'!L339="Irrelevant",1,IF(AND('Used data'!L339="Yes",'Used data'!J339=2),0.8*'Used data'!M339+(1-'Used data'!M339),IF(AND('Used data'!L339="Yes",'Used data'!J339=3),0.85*'Used data'!M339+(1-'Used data'!M339),IF(AND('Used data'!L339="Yes",'Used data'!J339=4),0.88*'Used data'!M339+(1-'Used data'!M339),IF(AND('Used data'!L339="Yes",'Used data'!J339&gt;4.99999999),0.9*'Used data'!M339+(1-'Used data'!M339),1)))))</f>
        <v>1</v>
      </c>
      <c r="N339" s="11">
        <f>IF('Used data'!N339="Irrelevant",1,IF(AND(OR(I339="Motorway link",I339="Exit diverge",I339="Entrance merge"),'Used data'!N339&lt;3),1+(3-'Used data'!N339)*0.09333333,1))</f>
        <v>1</v>
      </c>
      <c r="O339" s="11">
        <f>IF('Used data'!N339="Irrelevant",1,IF(AND(OR(I339="Motorway link",I339="Exit diverge",I339="Entrance merge"),'Used data'!N339&lt;3),1+(3-'Used data'!N339)*0.19666667,1))</f>
        <v>1</v>
      </c>
      <c r="P339" s="11">
        <f>IF('Used data'!O339="Irrelevant",1,IF(AND(OR(I339="Motorway link",I339="Exit diverge",I339="Entrance merge"),'Used data'!O339&lt;3.00000001),1+(0.5-'Used data'!O339)*0.04,IF(AND(OR(I339="Exit ramp",I339="Entrance ramp"),'Used data'!O339&lt;3.00000001),1+(0.5-'Used data'!O339)*0.08,IF(OR(I339="Motorway link",I339="Exit diverge",I339="Entrance merge"),0.9,0.8))))</f>
        <v>1</v>
      </c>
      <c r="Q339" s="11">
        <f>IF('Used data'!P339="Irrelevant",1,IF(AND(OR(I339="Motorway link",I339="Exit diverge",I339="Entrance merge"),'Used data'!P339&lt;11.00000001),1+(5-'Used data'!P339)*0.01,0.94))</f>
        <v>1</v>
      </c>
      <c r="R339" s="11">
        <f>IF(OR('Used data'!Q339="Irrelevant",'Used data'!R339="Irrelevant",'Used data'!Q339="Straight"),1,IF(AND(OR(I339="Motorway link",I339="Exit diverge",I339="Entrance merge"),'Used data'!Q339&lt;4000),(EXP(0.1096*1746.5/'Used data'!Q339)/EXP(0.1096*1746.5/4000))*('Used data'!R339/1000)/G339+(G339-'Used data'!R339/1000)/G339,1))</f>
        <v>1</v>
      </c>
      <c r="S339" s="11">
        <f>IF(OR('Used data'!S339="Irrelevant",'Used data'!T339="Irrelevant",'Used data'!S339="Straight"),1,IF(AND(OR(I339="Motorway link",I339="Exit diverge",I339="Entrance merge"),'Used data'!S339&lt;4000),(EXP(0.1096*1746.5/'Used data'!S339)/EXP(0.1096*1746.5/4000))*('Used data'!T339/1000)/G339+(G339-'Used data'!T339/1000)/G339,1))</f>
        <v>1</v>
      </c>
      <c r="T339" s="11">
        <f>IF('Used data'!U339="Irrelevant",1,IF(AND(OR(I339="Motorway link",I339="Exit diverge",I339="Entrance merge",I339="Exit ramp",I339="Entrance ramp"),'Used data'!U339="Yes"),0.95,1))</f>
        <v>1</v>
      </c>
      <c r="U339" s="11">
        <f>IF('Used data'!U339="Irrelevant",1,IF(AND(OR(I339="Motorway link",I339="Exit diverge",I339="Entrance merge",I339="Exit ramp",I339="Entrance ramp"),'Used data'!U339="Yes"),0.96,1))</f>
        <v>1</v>
      </c>
      <c r="V339" s="11">
        <f>IF('Used data'!U339="Irrelevant",1,IF(AND(OR(I339="Motorway link",I339="Exit diverge",I339="Entrance merge",I339="Exit ramp",I339="Entrance ramp"),'Used data'!U339="Yes"),0.79,1))</f>
        <v>1</v>
      </c>
      <c r="W339" s="11">
        <f>IF('Used data'!U339="Irrelevant",1,IF(AND(OR(I339="Motorway link",I339="Exit diverge",I339="Entrance merge",I339="Exit ramp",I339="Entrance ramp"),'Used data'!U339="Yes"),0.94,1))</f>
        <v>1</v>
      </c>
      <c r="X339" s="11">
        <f>IF('Used data'!U339="Irrelevant",1,IF(AND(OR(I339="Motorway link",I339="Exit diverge",I339="Entrance merge",I339="Exit ramp",I339="Entrance ramp"),'Used data'!U339="Yes"),0.97,1))</f>
        <v>1</v>
      </c>
      <c r="Y339" s="11">
        <f>IF(AND(I339="Exit ramp",'Used data'!V339="2-curved diamond ramp"),1.32,IF(AND(I339="Exit ramp",'Used data'!V339="S-shaped ramp"),2.05,IF(AND(I339="Exit ramp",'Used data'!V339="U-shaped ramp"),4.11,IF(AND(I339="Exit ramp",'Used data'!V339="Flyover hook ramp"),5.15,IF(AND(I339="Exit ramp",'Used data'!V339="Directional ramp"),1.07,IF(AND(I339="Entrance ramp",'Used data'!V339="2-curved diamond ramp"),0.93,IF(AND(I339="Entrance ramp",'Used data'!V339="S-shaped ramp"),2.48,IF(AND(I339="Entrance ramp",'Used data'!V339="U-shaped ramp"),4.15,IF(AND(I339="Entrance ramp",'Used data'!V339="Flyover hook ramp"),5.26,IF(AND(I339="Entrance ramp",'Used data'!V339="Directional ramp"),1.42,1))))))))))</f>
        <v>1</v>
      </c>
      <c r="Z339" s="11">
        <f>IF(OR('Used data'!W339="Straight",'Used data'!W339="Irrelevant",'Used data'!X339="Irrelevant",'Used data'!Y339="Irrelevant"),1,1+1.545*1000/32.2*((('Used data'!Y339*3268/3600)/('Used data'!W339/0.306))^2)*('Used data'!X339/1000)/G339)</f>
        <v>1</v>
      </c>
      <c r="AA339" s="11">
        <f>IF(OR('Used data'!W339="Straight",'Used data'!W339="Irrelevant",'Used data'!X339="Irrelevant",'Used data'!Y339="Irrelevant"),1,1+1.961*1000/32.2*((('Used data'!Y339*3268/3600)/('Used data'!W339/0.306))^2)*('Used data'!X339/1000)/G339)</f>
        <v>1</v>
      </c>
      <c r="AB339" s="11">
        <f>IF(OR('Used data'!Z339="Straight",'Used data'!Z339="Irrelevant",'Used data'!AA339="Irrelevant",'Used data'!AB339="Irrelevant"),1,1+1.545*1000/32.2*((('Used data'!AB339*3268/3600)/('Used data'!Z339/0.306))^2)*('Used data'!AA339/1000)/G339)</f>
        <v>1</v>
      </c>
      <c r="AC339" s="11">
        <f>IF(OR('Used data'!Z339="Straight",'Used data'!Z339="Irrelevant",'Used data'!AA339="Irrelevant",'Used data'!AB339="Irrelevant"),1,1+1.961*1000/32.2*((('Used data'!AB339*3268/3600)/('Used data'!Z339/0.306))^2)*('Used data'!AA339/1000)/G339)</f>
        <v>1</v>
      </c>
      <c r="AD339" s="11">
        <f>IF(OR('Used data'!AC339="Irrelevant",'Used data'!AC339="No"),1,IF(AND('Used data'!AC339="Yes",OR('Used data'!Q339&lt;301,'Used data'!S339&lt;301)),1-(0.5*('Used data'!R339+'Used data'!T339)/('Used data'!G339*1000)),IF(AND('Used data'!AC339="Yes",OR('Used data'!Q339&lt;601,'Used data'!S339&lt;601)),1-(0.25*('Used data'!R339+'Used data'!T339)/('Used data'!G339*1000)),1)))</f>
        <v>1</v>
      </c>
      <c r="AE339" s="11">
        <f>IF(OR('Used data'!AC339="Irrelevant",'Used data'!AC339="No"),1,IF(AND('Used data'!AC339="Yes",OR('Used data'!Q339&lt;301,'Used data'!S339&lt;301)),1-(0.4*('Used data'!R339+'Used data'!T339)/('Used data'!G339*1000)),IF(AND('Used data'!AC339="Yes",OR('Used data'!Q339&lt;601,'Used data'!S339&lt;601)),1-(0.2*('Used data'!R339+'Used data'!T339)/('Used data'!G339*1000)),1)))</f>
        <v>1</v>
      </c>
      <c r="AF339" s="11">
        <f>IF('Used data'!AD339="110 kph",0.79,1)</f>
        <v>1</v>
      </c>
      <c r="AG339" s="11">
        <f>IF('Used data'!AD339="110 kph",0.94,1)</f>
        <v>1</v>
      </c>
      <c r="AH339" s="11">
        <f>IF('Used data'!AD339="110 kph",0.66,1)</f>
        <v>1</v>
      </c>
      <c r="AI339" s="11">
        <f>IF('Used data'!AD339="110 kph",0.82,1)</f>
        <v>1</v>
      </c>
      <c r="AJ339" s="11">
        <f>IF(AND('Used data'!AE339="Yes",I339="Entrance merge"),0.65*'Used data'!AF339+1-'Used data'!AF339,1)</f>
        <v>1</v>
      </c>
      <c r="AK339" s="12" t="str">
        <f t="shared" si="35"/>
        <v/>
      </c>
      <c r="AL339" s="12" t="str">
        <f t="shared" si="36"/>
        <v/>
      </c>
      <c r="AM339" s="12" t="str">
        <f t="shared" si="37"/>
        <v/>
      </c>
      <c r="AN339" s="12" t="str">
        <f t="shared" si="38"/>
        <v/>
      </c>
      <c r="AO339" s="12" t="str">
        <f t="shared" si="39"/>
        <v/>
      </c>
      <c r="AP339" s="12" t="str">
        <f t="shared" si="40"/>
        <v/>
      </c>
      <c r="AQ339" s="4" t="str">
        <f t="shared" si="41"/>
        <v/>
      </c>
    </row>
    <row r="340" spans="1:43" x14ac:dyDescent="0.3">
      <c r="A340" s="4" t="str">
        <f>IF('Input data'!A355="","",'Input data'!A355)</f>
        <v/>
      </c>
      <c r="B340" s="4" t="str">
        <f>IF('Input data'!B355="","",'Input data'!B355)</f>
        <v/>
      </c>
      <c r="C340" s="4" t="str">
        <f>IF('Input data'!C355="","",'Input data'!C355)</f>
        <v/>
      </c>
      <c r="D340" s="4" t="str">
        <f>IF('Input data'!D355="","",'Input data'!D355)</f>
        <v/>
      </c>
      <c r="E340" s="4" t="str">
        <f>IF('Input data'!E355="","",'Input data'!E355)</f>
        <v/>
      </c>
      <c r="F340" s="4" t="str">
        <f>IF('Input data'!F355="","",'Input data'!F355)</f>
        <v/>
      </c>
      <c r="G340" s="4">
        <f>IF('Input data'!G355="","",'Input data'!G355)</f>
        <v>0</v>
      </c>
      <c r="H340" s="4" t="str">
        <f>IF('Input data'!H355&gt;0.5,'Input data'!H355,"")</f>
        <v/>
      </c>
      <c r="I340" s="4" t="str">
        <f>IF('Input data'!I355="","",'Input data'!I355)</f>
        <v/>
      </c>
      <c r="J340" s="11">
        <f>IF('Used data'!J340="Irrelevant",1,IF('Used data'!J340&gt;3,1.2,1))</f>
        <v>1</v>
      </c>
      <c r="K340" s="11">
        <f>IF('Used data'!K340="Irrelevant",1,IF(AND(OR(I340="Motorway link",I340="Exit diverge",I340="Entrance merge"),'Used data'!K340&lt;3.5),1+(3.5-'Used data'!K340)*0.12,IF(AND(OR(I340="Exit ramp",I340="Entrance ramp"),'Used data'!K340&lt;3.5),1+(3.5-'Used data'!K340)*0.16,1)))</f>
        <v>1</v>
      </c>
      <c r="L340" s="11">
        <f>IF('Used data'!L340="Irrelevant",1,IF(AND('Used data'!L340="Yes",'Used data'!J340=2),0.6*'Used data'!M340+(1-'Used data'!M340),IF(AND('Used data'!L340="Yes",'Used data'!J340=3),0.7*'Used data'!M340+(1-'Used data'!M340),IF(AND('Used data'!L340="Yes",'Used data'!J340=4),0.76*'Used data'!M340+(1-'Used data'!M340),IF(AND('Used data'!L340="Yes",'Used data'!J340&gt;4.99999999),0.8*'Used data'!M340+(1-'Used data'!M340),1)))))</f>
        <v>1</v>
      </c>
      <c r="M340" s="11">
        <f>IF('Used data'!L340="Irrelevant",1,IF(AND('Used data'!L340="Yes",'Used data'!J340=2),0.8*'Used data'!M340+(1-'Used data'!M340),IF(AND('Used data'!L340="Yes",'Used data'!J340=3),0.85*'Used data'!M340+(1-'Used data'!M340),IF(AND('Used data'!L340="Yes",'Used data'!J340=4),0.88*'Used data'!M340+(1-'Used data'!M340),IF(AND('Used data'!L340="Yes",'Used data'!J340&gt;4.99999999),0.9*'Used data'!M340+(1-'Used data'!M340),1)))))</f>
        <v>1</v>
      </c>
      <c r="N340" s="11">
        <f>IF('Used data'!N340="Irrelevant",1,IF(AND(OR(I340="Motorway link",I340="Exit diverge",I340="Entrance merge"),'Used data'!N340&lt;3),1+(3-'Used data'!N340)*0.09333333,1))</f>
        <v>1</v>
      </c>
      <c r="O340" s="11">
        <f>IF('Used data'!N340="Irrelevant",1,IF(AND(OR(I340="Motorway link",I340="Exit diverge",I340="Entrance merge"),'Used data'!N340&lt;3),1+(3-'Used data'!N340)*0.19666667,1))</f>
        <v>1</v>
      </c>
      <c r="P340" s="11">
        <f>IF('Used data'!O340="Irrelevant",1,IF(AND(OR(I340="Motorway link",I340="Exit diverge",I340="Entrance merge"),'Used data'!O340&lt;3.00000001),1+(0.5-'Used data'!O340)*0.04,IF(AND(OR(I340="Exit ramp",I340="Entrance ramp"),'Used data'!O340&lt;3.00000001),1+(0.5-'Used data'!O340)*0.08,IF(OR(I340="Motorway link",I340="Exit diverge",I340="Entrance merge"),0.9,0.8))))</f>
        <v>1</v>
      </c>
      <c r="Q340" s="11">
        <f>IF('Used data'!P340="Irrelevant",1,IF(AND(OR(I340="Motorway link",I340="Exit diverge",I340="Entrance merge"),'Used data'!P340&lt;11.00000001),1+(5-'Used data'!P340)*0.01,0.94))</f>
        <v>1</v>
      </c>
      <c r="R340" s="11">
        <f>IF(OR('Used data'!Q340="Irrelevant",'Used data'!R340="Irrelevant",'Used data'!Q340="Straight"),1,IF(AND(OR(I340="Motorway link",I340="Exit diverge",I340="Entrance merge"),'Used data'!Q340&lt;4000),(EXP(0.1096*1746.5/'Used data'!Q340)/EXP(0.1096*1746.5/4000))*('Used data'!R340/1000)/G340+(G340-'Used data'!R340/1000)/G340,1))</f>
        <v>1</v>
      </c>
      <c r="S340" s="11">
        <f>IF(OR('Used data'!S340="Irrelevant",'Used data'!T340="Irrelevant",'Used data'!S340="Straight"),1,IF(AND(OR(I340="Motorway link",I340="Exit diverge",I340="Entrance merge"),'Used data'!S340&lt;4000),(EXP(0.1096*1746.5/'Used data'!S340)/EXP(0.1096*1746.5/4000))*('Used data'!T340/1000)/G340+(G340-'Used data'!T340/1000)/G340,1))</f>
        <v>1</v>
      </c>
      <c r="T340" s="11">
        <f>IF('Used data'!U340="Irrelevant",1,IF(AND(OR(I340="Motorway link",I340="Exit diverge",I340="Entrance merge",I340="Exit ramp",I340="Entrance ramp"),'Used data'!U340="Yes"),0.95,1))</f>
        <v>1</v>
      </c>
      <c r="U340" s="11">
        <f>IF('Used data'!U340="Irrelevant",1,IF(AND(OR(I340="Motorway link",I340="Exit diverge",I340="Entrance merge",I340="Exit ramp",I340="Entrance ramp"),'Used data'!U340="Yes"),0.96,1))</f>
        <v>1</v>
      </c>
      <c r="V340" s="11">
        <f>IF('Used data'!U340="Irrelevant",1,IF(AND(OR(I340="Motorway link",I340="Exit diverge",I340="Entrance merge",I340="Exit ramp",I340="Entrance ramp"),'Used data'!U340="Yes"),0.79,1))</f>
        <v>1</v>
      </c>
      <c r="W340" s="11">
        <f>IF('Used data'!U340="Irrelevant",1,IF(AND(OR(I340="Motorway link",I340="Exit diverge",I340="Entrance merge",I340="Exit ramp",I340="Entrance ramp"),'Used data'!U340="Yes"),0.94,1))</f>
        <v>1</v>
      </c>
      <c r="X340" s="11">
        <f>IF('Used data'!U340="Irrelevant",1,IF(AND(OR(I340="Motorway link",I340="Exit diverge",I340="Entrance merge",I340="Exit ramp",I340="Entrance ramp"),'Used data'!U340="Yes"),0.97,1))</f>
        <v>1</v>
      </c>
      <c r="Y340" s="11">
        <f>IF(AND(I340="Exit ramp",'Used data'!V340="2-curved diamond ramp"),1.32,IF(AND(I340="Exit ramp",'Used data'!V340="S-shaped ramp"),2.05,IF(AND(I340="Exit ramp",'Used data'!V340="U-shaped ramp"),4.11,IF(AND(I340="Exit ramp",'Used data'!V340="Flyover hook ramp"),5.15,IF(AND(I340="Exit ramp",'Used data'!V340="Directional ramp"),1.07,IF(AND(I340="Entrance ramp",'Used data'!V340="2-curved diamond ramp"),0.93,IF(AND(I340="Entrance ramp",'Used data'!V340="S-shaped ramp"),2.48,IF(AND(I340="Entrance ramp",'Used data'!V340="U-shaped ramp"),4.15,IF(AND(I340="Entrance ramp",'Used data'!V340="Flyover hook ramp"),5.26,IF(AND(I340="Entrance ramp",'Used data'!V340="Directional ramp"),1.42,1))))))))))</f>
        <v>1</v>
      </c>
      <c r="Z340" s="11">
        <f>IF(OR('Used data'!W340="Straight",'Used data'!W340="Irrelevant",'Used data'!X340="Irrelevant",'Used data'!Y340="Irrelevant"),1,1+1.545*1000/32.2*((('Used data'!Y340*3268/3600)/('Used data'!W340/0.306))^2)*('Used data'!X340/1000)/G340)</f>
        <v>1</v>
      </c>
      <c r="AA340" s="11">
        <f>IF(OR('Used data'!W340="Straight",'Used data'!W340="Irrelevant",'Used data'!X340="Irrelevant",'Used data'!Y340="Irrelevant"),1,1+1.961*1000/32.2*((('Used data'!Y340*3268/3600)/('Used data'!W340/0.306))^2)*('Used data'!X340/1000)/G340)</f>
        <v>1</v>
      </c>
      <c r="AB340" s="11">
        <f>IF(OR('Used data'!Z340="Straight",'Used data'!Z340="Irrelevant",'Used data'!AA340="Irrelevant",'Used data'!AB340="Irrelevant"),1,1+1.545*1000/32.2*((('Used data'!AB340*3268/3600)/('Used data'!Z340/0.306))^2)*('Used data'!AA340/1000)/G340)</f>
        <v>1</v>
      </c>
      <c r="AC340" s="11">
        <f>IF(OR('Used data'!Z340="Straight",'Used data'!Z340="Irrelevant",'Used data'!AA340="Irrelevant",'Used data'!AB340="Irrelevant"),1,1+1.961*1000/32.2*((('Used data'!AB340*3268/3600)/('Used data'!Z340/0.306))^2)*('Used data'!AA340/1000)/G340)</f>
        <v>1</v>
      </c>
      <c r="AD340" s="11">
        <f>IF(OR('Used data'!AC340="Irrelevant",'Used data'!AC340="No"),1,IF(AND('Used data'!AC340="Yes",OR('Used data'!Q340&lt;301,'Used data'!S340&lt;301)),1-(0.5*('Used data'!R340+'Used data'!T340)/('Used data'!G340*1000)),IF(AND('Used data'!AC340="Yes",OR('Used data'!Q340&lt;601,'Used data'!S340&lt;601)),1-(0.25*('Used data'!R340+'Used data'!T340)/('Used data'!G340*1000)),1)))</f>
        <v>1</v>
      </c>
      <c r="AE340" s="11">
        <f>IF(OR('Used data'!AC340="Irrelevant",'Used data'!AC340="No"),1,IF(AND('Used data'!AC340="Yes",OR('Used data'!Q340&lt;301,'Used data'!S340&lt;301)),1-(0.4*('Used data'!R340+'Used data'!T340)/('Used data'!G340*1000)),IF(AND('Used data'!AC340="Yes",OR('Used data'!Q340&lt;601,'Used data'!S340&lt;601)),1-(0.2*('Used data'!R340+'Used data'!T340)/('Used data'!G340*1000)),1)))</f>
        <v>1</v>
      </c>
      <c r="AF340" s="11">
        <f>IF('Used data'!AD340="110 kph",0.79,1)</f>
        <v>1</v>
      </c>
      <c r="AG340" s="11">
        <f>IF('Used data'!AD340="110 kph",0.94,1)</f>
        <v>1</v>
      </c>
      <c r="AH340" s="11">
        <f>IF('Used data'!AD340="110 kph",0.66,1)</f>
        <v>1</v>
      </c>
      <c r="AI340" s="11">
        <f>IF('Used data'!AD340="110 kph",0.82,1)</f>
        <v>1</v>
      </c>
      <c r="AJ340" s="11">
        <f>IF(AND('Used data'!AE340="Yes",I340="Entrance merge"),0.65*'Used data'!AF340+1-'Used data'!AF340,1)</f>
        <v>1</v>
      </c>
      <c r="AK340" s="12" t="str">
        <f t="shared" si="35"/>
        <v/>
      </c>
      <c r="AL340" s="12" t="str">
        <f t="shared" si="36"/>
        <v/>
      </c>
      <c r="AM340" s="12" t="str">
        <f t="shared" si="37"/>
        <v/>
      </c>
      <c r="AN340" s="12" t="str">
        <f t="shared" si="38"/>
        <v/>
      </c>
      <c r="AO340" s="12" t="str">
        <f t="shared" si="39"/>
        <v/>
      </c>
      <c r="AP340" s="12" t="str">
        <f t="shared" si="40"/>
        <v/>
      </c>
      <c r="AQ340" s="4" t="str">
        <f t="shared" si="41"/>
        <v/>
      </c>
    </row>
    <row r="341" spans="1:43" x14ac:dyDescent="0.3">
      <c r="A341" s="4" t="str">
        <f>IF('Input data'!A356="","",'Input data'!A356)</f>
        <v/>
      </c>
      <c r="B341" s="4" t="str">
        <f>IF('Input data'!B356="","",'Input data'!B356)</f>
        <v/>
      </c>
      <c r="C341" s="4" t="str">
        <f>IF('Input data'!C356="","",'Input data'!C356)</f>
        <v/>
      </c>
      <c r="D341" s="4" t="str">
        <f>IF('Input data'!D356="","",'Input data'!D356)</f>
        <v/>
      </c>
      <c r="E341" s="4" t="str">
        <f>IF('Input data'!E356="","",'Input data'!E356)</f>
        <v/>
      </c>
      <c r="F341" s="4" t="str">
        <f>IF('Input data'!F356="","",'Input data'!F356)</f>
        <v/>
      </c>
      <c r="G341" s="4">
        <f>IF('Input data'!G356="","",'Input data'!G356)</f>
        <v>0</v>
      </c>
      <c r="H341" s="4" t="str">
        <f>IF('Input data'!H356&gt;0.5,'Input data'!H356,"")</f>
        <v/>
      </c>
      <c r="I341" s="4" t="str">
        <f>IF('Input data'!I356="","",'Input data'!I356)</f>
        <v/>
      </c>
      <c r="J341" s="11">
        <f>IF('Used data'!J341="Irrelevant",1,IF('Used data'!J341&gt;3,1.2,1))</f>
        <v>1</v>
      </c>
      <c r="K341" s="11">
        <f>IF('Used data'!K341="Irrelevant",1,IF(AND(OR(I341="Motorway link",I341="Exit diverge",I341="Entrance merge"),'Used data'!K341&lt;3.5),1+(3.5-'Used data'!K341)*0.12,IF(AND(OR(I341="Exit ramp",I341="Entrance ramp"),'Used data'!K341&lt;3.5),1+(3.5-'Used data'!K341)*0.16,1)))</f>
        <v>1</v>
      </c>
      <c r="L341" s="11">
        <f>IF('Used data'!L341="Irrelevant",1,IF(AND('Used data'!L341="Yes",'Used data'!J341=2),0.6*'Used data'!M341+(1-'Used data'!M341),IF(AND('Used data'!L341="Yes",'Used data'!J341=3),0.7*'Used data'!M341+(1-'Used data'!M341),IF(AND('Used data'!L341="Yes",'Used data'!J341=4),0.76*'Used data'!M341+(1-'Used data'!M341),IF(AND('Used data'!L341="Yes",'Used data'!J341&gt;4.99999999),0.8*'Used data'!M341+(1-'Used data'!M341),1)))))</f>
        <v>1</v>
      </c>
      <c r="M341" s="11">
        <f>IF('Used data'!L341="Irrelevant",1,IF(AND('Used data'!L341="Yes",'Used data'!J341=2),0.8*'Used data'!M341+(1-'Used data'!M341),IF(AND('Used data'!L341="Yes",'Used data'!J341=3),0.85*'Used data'!M341+(1-'Used data'!M341),IF(AND('Used data'!L341="Yes",'Used data'!J341=4),0.88*'Used data'!M341+(1-'Used data'!M341),IF(AND('Used data'!L341="Yes",'Used data'!J341&gt;4.99999999),0.9*'Used data'!M341+(1-'Used data'!M341),1)))))</f>
        <v>1</v>
      </c>
      <c r="N341" s="11">
        <f>IF('Used data'!N341="Irrelevant",1,IF(AND(OR(I341="Motorway link",I341="Exit diverge",I341="Entrance merge"),'Used data'!N341&lt;3),1+(3-'Used data'!N341)*0.09333333,1))</f>
        <v>1</v>
      </c>
      <c r="O341" s="11">
        <f>IF('Used data'!N341="Irrelevant",1,IF(AND(OR(I341="Motorway link",I341="Exit diverge",I341="Entrance merge"),'Used data'!N341&lt;3),1+(3-'Used data'!N341)*0.19666667,1))</f>
        <v>1</v>
      </c>
      <c r="P341" s="11">
        <f>IF('Used data'!O341="Irrelevant",1,IF(AND(OR(I341="Motorway link",I341="Exit diverge",I341="Entrance merge"),'Used data'!O341&lt;3.00000001),1+(0.5-'Used data'!O341)*0.04,IF(AND(OR(I341="Exit ramp",I341="Entrance ramp"),'Used data'!O341&lt;3.00000001),1+(0.5-'Used data'!O341)*0.08,IF(OR(I341="Motorway link",I341="Exit diverge",I341="Entrance merge"),0.9,0.8))))</f>
        <v>1</v>
      </c>
      <c r="Q341" s="11">
        <f>IF('Used data'!P341="Irrelevant",1,IF(AND(OR(I341="Motorway link",I341="Exit diverge",I341="Entrance merge"),'Used data'!P341&lt;11.00000001),1+(5-'Used data'!P341)*0.01,0.94))</f>
        <v>1</v>
      </c>
      <c r="R341" s="11">
        <f>IF(OR('Used data'!Q341="Irrelevant",'Used data'!R341="Irrelevant",'Used data'!Q341="Straight"),1,IF(AND(OR(I341="Motorway link",I341="Exit diverge",I341="Entrance merge"),'Used data'!Q341&lt;4000),(EXP(0.1096*1746.5/'Used data'!Q341)/EXP(0.1096*1746.5/4000))*('Used data'!R341/1000)/G341+(G341-'Used data'!R341/1000)/G341,1))</f>
        <v>1</v>
      </c>
      <c r="S341" s="11">
        <f>IF(OR('Used data'!S341="Irrelevant",'Used data'!T341="Irrelevant",'Used data'!S341="Straight"),1,IF(AND(OR(I341="Motorway link",I341="Exit diverge",I341="Entrance merge"),'Used data'!S341&lt;4000),(EXP(0.1096*1746.5/'Used data'!S341)/EXP(0.1096*1746.5/4000))*('Used data'!T341/1000)/G341+(G341-'Used data'!T341/1000)/G341,1))</f>
        <v>1</v>
      </c>
      <c r="T341" s="11">
        <f>IF('Used data'!U341="Irrelevant",1,IF(AND(OR(I341="Motorway link",I341="Exit diverge",I341="Entrance merge",I341="Exit ramp",I341="Entrance ramp"),'Used data'!U341="Yes"),0.95,1))</f>
        <v>1</v>
      </c>
      <c r="U341" s="11">
        <f>IF('Used data'!U341="Irrelevant",1,IF(AND(OR(I341="Motorway link",I341="Exit diverge",I341="Entrance merge",I341="Exit ramp",I341="Entrance ramp"),'Used data'!U341="Yes"),0.96,1))</f>
        <v>1</v>
      </c>
      <c r="V341" s="11">
        <f>IF('Used data'!U341="Irrelevant",1,IF(AND(OR(I341="Motorway link",I341="Exit diverge",I341="Entrance merge",I341="Exit ramp",I341="Entrance ramp"),'Used data'!U341="Yes"),0.79,1))</f>
        <v>1</v>
      </c>
      <c r="W341" s="11">
        <f>IF('Used data'!U341="Irrelevant",1,IF(AND(OR(I341="Motorway link",I341="Exit diverge",I341="Entrance merge",I341="Exit ramp",I341="Entrance ramp"),'Used data'!U341="Yes"),0.94,1))</f>
        <v>1</v>
      </c>
      <c r="X341" s="11">
        <f>IF('Used data'!U341="Irrelevant",1,IF(AND(OR(I341="Motorway link",I341="Exit diverge",I341="Entrance merge",I341="Exit ramp",I341="Entrance ramp"),'Used data'!U341="Yes"),0.97,1))</f>
        <v>1</v>
      </c>
      <c r="Y341" s="11">
        <f>IF(AND(I341="Exit ramp",'Used data'!V341="2-curved diamond ramp"),1.32,IF(AND(I341="Exit ramp",'Used data'!V341="S-shaped ramp"),2.05,IF(AND(I341="Exit ramp",'Used data'!V341="U-shaped ramp"),4.11,IF(AND(I341="Exit ramp",'Used data'!V341="Flyover hook ramp"),5.15,IF(AND(I341="Exit ramp",'Used data'!V341="Directional ramp"),1.07,IF(AND(I341="Entrance ramp",'Used data'!V341="2-curved diamond ramp"),0.93,IF(AND(I341="Entrance ramp",'Used data'!V341="S-shaped ramp"),2.48,IF(AND(I341="Entrance ramp",'Used data'!V341="U-shaped ramp"),4.15,IF(AND(I341="Entrance ramp",'Used data'!V341="Flyover hook ramp"),5.26,IF(AND(I341="Entrance ramp",'Used data'!V341="Directional ramp"),1.42,1))))))))))</f>
        <v>1</v>
      </c>
      <c r="Z341" s="11">
        <f>IF(OR('Used data'!W341="Straight",'Used data'!W341="Irrelevant",'Used data'!X341="Irrelevant",'Used data'!Y341="Irrelevant"),1,1+1.545*1000/32.2*((('Used data'!Y341*3268/3600)/('Used data'!W341/0.306))^2)*('Used data'!X341/1000)/G341)</f>
        <v>1</v>
      </c>
      <c r="AA341" s="11">
        <f>IF(OR('Used data'!W341="Straight",'Used data'!W341="Irrelevant",'Used data'!X341="Irrelevant",'Used data'!Y341="Irrelevant"),1,1+1.961*1000/32.2*((('Used data'!Y341*3268/3600)/('Used data'!W341/0.306))^2)*('Used data'!X341/1000)/G341)</f>
        <v>1</v>
      </c>
      <c r="AB341" s="11">
        <f>IF(OR('Used data'!Z341="Straight",'Used data'!Z341="Irrelevant",'Used data'!AA341="Irrelevant",'Used data'!AB341="Irrelevant"),1,1+1.545*1000/32.2*((('Used data'!AB341*3268/3600)/('Used data'!Z341/0.306))^2)*('Used data'!AA341/1000)/G341)</f>
        <v>1</v>
      </c>
      <c r="AC341" s="11">
        <f>IF(OR('Used data'!Z341="Straight",'Used data'!Z341="Irrelevant",'Used data'!AA341="Irrelevant",'Used data'!AB341="Irrelevant"),1,1+1.961*1000/32.2*((('Used data'!AB341*3268/3600)/('Used data'!Z341/0.306))^2)*('Used data'!AA341/1000)/G341)</f>
        <v>1</v>
      </c>
      <c r="AD341" s="11">
        <f>IF(OR('Used data'!AC341="Irrelevant",'Used data'!AC341="No"),1,IF(AND('Used data'!AC341="Yes",OR('Used data'!Q341&lt;301,'Used data'!S341&lt;301)),1-(0.5*('Used data'!R341+'Used data'!T341)/('Used data'!G341*1000)),IF(AND('Used data'!AC341="Yes",OR('Used data'!Q341&lt;601,'Used data'!S341&lt;601)),1-(0.25*('Used data'!R341+'Used data'!T341)/('Used data'!G341*1000)),1)))</f>
        <v>1</v>
      </c>
      <c r="AE341" s="11">
        <f>IF(OR('Used data'!AC341="Irrelevant",'Used data'!AC341="No"),1,IF(AND('Used data'!AC341="Yes",OR('Used data'!Q341&lt;301,'Used data'!S341&lt;301)),1-(0.4*('Used data'!R341+'Used data'!T341)/('Used data'!G341*1000)),IF(AND('Used data'!AC341="Yes",OR('Used data'!Q341&lt;601,'Used data'!S341&lt;601)),1-(0.2*('Used data'!R341+'Used data'!T341)/('Used data'!G341*1000)),1)))</f>
        <v>1</v>
      </c>
      <c r="AF341" s="11">
        <f>IF('Used data'!AD341="110 kph",0.79,1)</f>
        <v>1</v>
      </c>
      <c r="AG341" s="11">
        <f>IF('Used data'!AD341="110 kph",0.94,1)</f>
        <v>1</v>
      </c>
      <c r="AH341" s="11">
        <f>IF('Used data'!AD341="110 kph",0.66,1)</f>
        <v>1</v>
      </c>
      <c r="AI341" s="11">
        <f>IF('Used data'!AD341="110 kph",0.82,1)</f>
        <v>1</v>
      </c>
      <c r="AJ341" s="11">
        <f>IF(AND('Used data'!AE341="Yes",I341="Entrance merge"),0.65*'Used data'!AF341+1-'Used data'!AF341,1)</f>
        <v>1</v>
      </c>
      <c r="AK341" s="12" t="str">
        <f t="shared" si="35"/>
        <v/>
      </c>
      <c r="AL341" s="12" t="str">
        <f t="shared" si="36"/>
        <v/>
      </c>
      <c r="AM341" s="12" t="str">
        <f t="shared" si="37"/>
        <v/>
      </c>
      <c r="AN341" s="12" t="str">
        <f t="shared" si="38"/>
        <v/>
      </c>
      <c r="AO341" s="12" t="str">
        <f t="shared" si="39"/>
        <v/>
      </c>
      <c r="AP341" s="12" t="str">
        <f t="shared" si="40"/>
        <v/>
      </c>
      <c r="AQ341" s="4" t="str">
        <f t="shared" si="41"/>
        <v/>
      </c>
    </row>
    <row r="342" spans="1:43" x14ac:dyDescent="0.3">
      <c r="A342" s="4" t="str">
        <f>IF('Input data'!A357="","",'Input data'!A357)</f>
        <v/>
      </c>
      <c r="B342" s="4" t="str">
        <f>IF('Input data'!B357="","",'Input data'!B357)</f>
        <v/>
      </c>
      <c r="C342" s="4" t="str">
        <f>IF('Input data'!C357="","",'Input data'!C357)</f>
        <v/>
      </c>
      <c r="D342" s="4" t="str">
        <f>IF('Input data'!D357="","",'Input data'!D357)</f>
        <v/>
      </c>
      <c r="E342" s="4" t="str">
        <f>IF('Input data'!E357="","",'Input data'!E357)</f>
        <v/>
      </c>
      <c r="F342" s="4" t="str">
        <f>IF('Input data'!F357="","",'Input data'!F357)</f>
        <v/>
      </c>
      <c r="G342" s="4">
        <f>IF('Input data'!G357="","",'Input data'!G357)</f>
        <v>0</v>
      </c>
      <c r="H342" s="4" t="str">
        <f>IF('Input data'!H357&gt;0.5,'Input data'!H357,"")</f>
        <v/>
      </c>
      <c r="I342" s="4" t="str">
        <f>IF('Input data'!I357="","",'Input data'!I357)</f>
        <v/>
      </c>
      <c r="J342" s="11">
        <f>IF('Used data'!J342="Irrelevant",1,IF('Used data'!J342&gt;3,1.2,1))</f>
        <v>1</v>
      </c>
      <c r="K342" s="11">
        <f>IF('Used data'!K342="Irrelevant",1,IF(AND(OR(I342="Motorway link",I342="Exit diverge",I342="Entrance merge"),'Used data'!K342&lt;3.5),1+(3.5-'Used data'!K342)*0.12,IF(AND(OR(I342="Exit ramp",I342="Entrance ramp"),'Used data'!K342&lt;3.5),1+(3.5-'Used data'!K342)*0.16,1)))</f>
        <v>1</v>
      </c>
      <c r="L342" s="11">
        <f>IF('Used data'!L342="Irrelevant",1,IF(AND('Used data'!L342="Yes",'Used data'!J342=2),0.6*'Used data'!M342+(1-'Used data'!M342),IF(AND('Used data'!L342="Yes",'Used data'!J342=3),0.7*'Used data'!M342+(1-'Used data'!M342),IF(AND('Used data'!L342="Yes",'Used data'!J342=4),0.76*'Used data'!M342+(1-'Used data'!M342),IF(AND('Used data'!L342="Yes",'Used data'!J342&gt;4.99999999),0.8*'Used data'!M342+(1-'Used data'!M342),1)))))</f>
        <v>1</v>
      </c>
      <c r="M342" s="11">
        <f>IF('Used data'!L342="Irrelevant",1,IF(AND('Used data'!L342="Yes",'Used data'!J342=2),0.8*'Used data'!M342+(1-'Used data'!M342),IF(AND('Used data'!L342="Yes",'Used data'!J342=3),0.85*'Used data'!M342+(1-'Used data'!M342),IF(AND('Used data'!L342="Yes",'Used data'!J342=4),0.88*'Used data'!M342+(1-'Used data'!M342),IF(AND('Used data'!L342="Yes",'Used data'!J342&gt;4.99999999),0.9*'Used data'!M342+(1-'Used data'!M342),1)))))</f>
        <v>1</v>
      </c>
      <c r="N342" s="11">
        <f>IF('Used data'!N342="Irrelevant",1,IF(AND(OR(I342="Motorway link",I342="Exit diverge",I342="Entrance merge"),'Used data'!N342&lt;3),1+(3-'Used data'!N342)*0.09333333,1))</f>
        <v>1</v>
      </c>
      <c r="O342" s="11">
        <f>IF('Used data'!N342="Irrelevant",1,IF(AND(OR(I342="Motorway link",I342="Exit diverge",I342="Entrance merge"),'Used data'!N342&lt;3),1+(3-'Used data'!N342)*0.19666667,1))</f>
        <v>1</v>
      </c>
      <c r="P342" s="11">
        <f>IF('Used data'!O342="Irrelevant",1,IF(AND(OR(I342="Motorway link",I342="Exit diverge",I342="Entrance merge"),'Used data'!O342&lt;3.00000001),1+(0.5-'Used data'!O342)*0.04,IF(AND(OR(I342="Exit ramp",I342="Entrance ramp"),'Used data'!O342&lt;3.00000001),1+(0.5-'Used data'!O342)*0.08,IF(OR(I342="Motorway link",I342="Exit diverge",I342="Entrance merge"),0.9,0.8))))</f>
        <v>1</v>
      </c>
      <c r="Q342" s="11">
        <f>IF('Used data'!P342="Irrelevant",1,IF(AND(OR(I342="Motorway link",I342="Exit diverge",I342="Entrance merge"),'Used data'!P342&lt;11.00000001),1+(5-'Used data'!P342)*0.01,0.94))</f>
        <v>1</v>
      </c>
      <c r="R342" s="11">
        <f>IF(OR('Used data'!Q342="Irrelevant",'Used data'!R342="Irrelevant",'Used data'!Q342="Straight"),1,IF(AND(OR(I342="Motorway link",I342="Exit diverge",I342="Entrance merge"),'Used data'!Q342&lt;4000),(EXP(0.1096*1746.5/'Used data'!Q342)/EXP(0.1096*1746.5/4000))*('Used data'!R342/1000)/G342+(G342-'Used data'!R342/1000)/G342,1))</f>
        <v>1</v>
      </c>
      <c r="S342" s="11">
        <f>IF(OR('Used data'!S342="Irrelevant",'Used data'!T342="Irrelevant",'Used data'!S342="Straight"),1,IF(AND(OR(I342="Motorway link",I342="Exit diverge",I342="Entrance merge"),'Used data'!S342&lt;4000),(EXP(0.1096*1746.5/'Used data'!S342)/EXP(0.1096*1746.5/4000))*('Used data'!T342/1000)/G342+(G342-'Used data'!T342/1000)/G342,1))</f>
        <v>1</v>
      </c>
      <c r="T342" s="11">
        <f>IF('Used data'!U342="Irrelevant",1,IF(AND(OR(I342="Motorway link",I342="Exit diverge",I342="Entrance merge",I342="Exit ramp",I342="Entrance ramp"),'Used data'!U342="Yes"),0.95,1))</f>
        <v>1</v>
      </c>
      <c r="U342" s="11">
        <f>IF('Used data'!U342="Irrelevant",1,IF(AND(OR(I342="Motorway link",I342="Exit diverge",I342="Entrance merge",I342="Exit ramp",I342="Entrance ramp"),'Used data'!U342="Yes"),0.96,1))</f>
        <v>1</v>
      </c>
      <c r="V342" s="11">
        <f>IF('Used data'!U342="Irrelevant",1,IF(AND(OR(I342="Motorway link",I342="Exit diverge",I342="Entrance merge",I342="Exit ramp",I342="Entrance ramp"),'Used data'!U342="Yes"),0.79,1))</f>
        <v>1</v>
      </c>
      <c r="W342" s="11">
        <f>IF('Used data'!U342="Irrelevant",1,IF(AND(OR(I342="Motorway link",I342="Exit diverge",I342="Entrance merge",I342="Exit ramp",I342="Entrance ramp"),'Used data'!U342="Yes"),0.94,1))</f>
        <v>1</v>
      </c>
      <c r="X342" s="11">
        <f>IF('Used data'!U342="Irrelevant",1,IF(AND(OR(I342="Motorway link",I342="Exit diverge",I342="Entrance merge",I342="Exit ramp",I342="Entrance ramp"),'Used data'!U342="Yes"),0.97,1))</f>
        <v>1</v>
      </c>
      <c r="Y342" s="11">
        <f>IF(AND(I342="Exit ramp",'Used data'!V342="2-curved diamond ramp"),1.32,IF(AND(I342="Exit ramp",'Used data'!V342="S-shaped ramp"),2.05,IF(AND(I342="Exit ramp",'Used data'!V342="U-shaped ramp"),4.11,IF(AND(I342="Exit ramp",'Used data'!V342="Flyover hook ramp"),5.15,IF(AND(I342="Exit ramp",'Used data'!V342="Directional ramp"),1.07,IF(AND(I342="Entrance ramp",'Used data'!V342="2-curved diamond ramp"),0.93,IF(AND(I342="Entrance ramp",'Used data'!V342="S-shaped ramp"),2.48,IF(AND(I342="Entrance ramp",'Used data'!V342="U-shaped ramp"),4.15,IF(AND(I342="Entrance ramp",'Used data'!V342="Flyover hook ramp"),5.26,IF(AND(I342="Entrance ramp",'Used data'!V342="Directional ramp"),1.42,1))))))))))</f>
        <v>1</v>
      </c>
      <c r="Z342" s="11">
        <f>IF(OR('Used data'!W342="Straight",'Used data'!W342="Irrelevant",'Used data'!X342="Irrelevant",'Used data'!Y342="Irrelevant"),1,1+1.545*1000/32.2*((('Used data'!Y342*3268/3600)/('Used data'!W342/0.306))^2)*('Used data'!X342/1000)/G342)</f>
        <v>1</v>
      </c>
      <c r="AA342" s="11">
        <f>IF(OR('Used data'!W342="Straight",'Used data'!W342="Irrelevant",'Used data'!X342="Irrelevant",'Used data'!Y342="Irrelevant"),1,1+1.961*1000/32.2*((('Used data'!Y342*3268/3600)/('Used data'!W342/0.306))^2)*('Used data'!X342/1000)/G342)</f>
        <v>1</v>
      </c>
      <c r="AB342" s="11">
        <f>IF(OR('Used data'!Z342="Straight",'Used data'!Z342="Irrelevant",'Used data'!AA342="Irrelevant",'Used data'!AB342="Irrelevant"),1,1+1.545*1000/32.2*((('Used data'!AB342*3268/3600)/('Used data'!Z342/0.306))^2)*('Used data'!AA342/1000)/G342)</f>
        <v>1</v>
      </c>
      <c r="AC342" s="11">
        <f>IF(OR('Used data'!Z342="Straight",'Used data'!Z342="Irrelevant",'Used data'!AA342="Irrelevant",'Used data'!AB342="Irrelevant"),1,1+1.961*1000/32.2*((('Used data'!AB342*3268/3600)/('Used data'!Z342/0.306))^2)*('Used data'!AA342/1000)/G342)</f>
        <v>1</v>
      </c>
      <c r="AD342" s="11">
        <f>IF(OR('Used data'!AC342="Irrelevant",'Used data'!AC342="No"),1,IF(AND('Used data'!AC342="Yes",OR('Used data'!Q342&lt;301,'Used data'!S342&lt;301)),1-(0.5*('Used data'!R342+'Used data'!T342)/('Used data'!G342*1000)),IF(AND('Used data'!AC342="Yes",OR('Used data'!Q342&lt;601,'Used data'!S342&lt;601)),1-(0.25*('Used data'!R342+'Used data'!T342)/('Used data'!G342*1000)),1)))</f>
        <v>1</v>
      </c>
      <c r="AE342" s="11">
        <f>IF(OR('Used data'!AC342="Irrelevant",'Used data'!AC342="No"),1,IF(AND('Used data'!AC342="Yes",OR('Used data'!Q342&lt;301,'Used data'!S342&lt;301)),1-(0.4*('Used data'!R342+'Used data'!T342)/('Used data'!G342*1000)),IF(AND('Used data'!AC342="Yes",OR('Used data'!Q342&lt;601,'Used data'!S342&lt;601)),1-(0.2*('Used data'!R342+'Used data'!T342)/('Used data'!G342*1000)),1)))</f>
        <v>1</v>
      </c>
      <c r="AF342" s="11">
        <f>IF('Used data'!AD342="110 kph",0.79,1)</f>
        <v>1</v>
      </c>
      <c r="AG342" s="11">
        <f>IF('Used data'!AD342="110 kph",0.94,1)</f>
        <v>1</v>
      </c>
      <c r="AH342" s="11">
        <f>IF('Used data'!AD342="110 kph",0.66,1)</f>
        <v>1</v>
      </c>
      <c r="AI342" s="11">
        <f>IF('Used data'!AD342="110 kph",0.82,1)</f>
        <v>1</v>
      </c>
      <c r="AJ342" s="11">
        <f>IF(AND('Used data'!AE342="Yes",I342="Entrance merge"),0.65*'Used data'!AF342+1-'Used data'!AF342,1)</f>
        <v>1</v>
      </c>
      <c r="AK342" s="12" t="str">
        <f t="shared" si="35"/>
        <v/>
      </c>
      <c r="AL342" s="12" t="str">
        <f t="shared" si="36"/>
        <v/>
      </c>
      <c r="AM342" s="12" t="str">
        <f t="shared" si="37"/>
        <v/>
      </c>
      <c r="AN342" s="12" t="str">
        <f t="shared" si="38"/>
        <v/>
      </c>
      <c r="AO342" s="12" t="str">
        <f t="shared" si="39"/>
        <v/>
      </c>
      <c r="AP342" s="12" t="str">
        <f t="shared" si="40"/>
        <v/>
      </c>
      <c r="AQ342" s="4" t="str">
        <f t="shared" si="41"/>
        <v/>
      </c>
    </row>
    <row r="343" spans="1:43" x14ac:dyDescent="0.3">
      <c r="A343" s="4" t="str">
        <f>IF('Input data'!A358="","",'Input data'!A358)</f>
        <v/>
      </c>
      <c r="B343" s="4" t="str">
        <f>IF('Input data'!B358="","",'Input data'!B358)</f>
        <v/>
      </c>
      <c r="C343" s="4" t="str">
        <f>IF('Input data'!C358="","",'Input data'!C358)</f>
        <v/>
      </c>
      <c r="D343" s="4" t="str">
        <f>IF('Input data'!D358="","",'Input data'!D358)</f>
        <v/>
      </c>
      <c r="E343" s="4" t="str">
        <f>IF('Input data'!E358="","",'Input data'!E358)</f>
        <v/>
      </c>
      <c r="F343" s="4" t="str">
        <f>IF('Input data'!F358="","",'Input data'!F358)</f>
        <v/>
      </c>
      <c r="G343" s="4">
        <f>IF('Input data'!G358="","",'Input data'!G358)</f>
        <v>0</v>
      </c>
      <c r="H343" s="4" t="str">
        <f>IF('Input data'!H358&gt;0.5,'Input data'!H358,"")</f>
        <v/>
      </c>
      <c r="I343" s="4" t="str">
        <f>IF('Input data'!I358="","",'Input data'!I358)</f>
        <v/>
      </c>
      <c r="J343" s="11">
        <f>IF('Used data'!J343="Irrelevant",1,IF('Used data'!J343&gt;3,1.2,1))</f>
        <v>1</v>
      </c>
      <c r="K343" s="11">
        <f>IF('Used data'!K343="Irrelevant",1,IF(AND(OR(I343="Motorway link",I343="Exit diverge",I343="Entrance merge"),'Used data'!K343&lt;3.5),1+(3.5-'Used data'!K343)*0.12,IF(AND(OR(I343="Exit ramp",I343="Entrance ramp"),'Used data'!K343&lt;3.5),1+(3.5-'Used data'!K343)*0.16,1)))</f>
        <v>1</v>
      </c>
      <c r="L343" s="11">
        <f>IF('Used data'!L343="Irrelevant",1,IF(AND('Used data'!L343="Yes",'Used data'!J343=2),0.6*'Used data'!M343+(1-'Used data'!M343),IF(AND('Used data'!L343="Yes",'Used data'!J343=3),0.7*'Used data'!M343+(1-'Used data'!M343),IF(AND('Used data'!L343="Yes",'Used data'!J343=4),0.76*'Used data'!M343+(1-'Used data'!M343),IF(AND('Used data'!L343="Yes",'Used data'!J343&gt;4.99999999),0.8*'Used data'!M343+(1-'Used data'!M343),1)))))</f>
        <v>1</v>
      </c>
      <c r="M343" s="11">
        <f>IF('Used data'!L343="Irrelevant",1,IF(AND('Used data'!L343="Yes",'Used data'!J343=2),0.8*'Used data'!M343+(1-'Used data'!M343),IF(AND('Used data'!L343="Yes",'Used data'!J343=3),0.85*'Used data'!M343+(1-'Used data'!M343),IF(AND('Used data'!L343="Yes",'Used data'!J343=4),0.88*'Used data'!M343+(1-'Used data'!M343),IF(AND('Used data'!L343="Yes",'Used data'!J343&gt;4.99999999),0.9*'Used data'!M343+(1-'Used data'!M343),1)))))</f>
        <v>1</v>
      </c>
      <c r="N343" s="11">
        <f>IF('Used data'!N343="Irrelevant",1,IF(AND(OR(I343="Motorway link",I343="Exit diverge",I343="Entrance merge"),'Used data'!N343&lt;3),1+(3-'Used data'!N343)*0.09333333,1))</f>
        <v>1</v>
      </c>
      <c r="O343" s="11">
        <f>IF('Used data'!N343="Irrelevant",1,IF(AND(OR(I343="Motorway link",I343="Exit diverge",I343="Entrance merge"),'Used data'!N343&lt;3),1+(3-'Used data'!N343)*0.19666667,1))</f>
        <v>1</v>
      </c>
      <c r="P343" s="11">
        <f>IF('Used data'!O343="Irrelevant",1,IF(AND(OR(I343="Motorway link",I343="Exit diverge",I343="Entrance merge"),'Used data'!O343&lt;3.00000001),1+(0.5-'Used data'!O343)*0.04,IF(AND(OR(I343="Exit ramp",I343="Entrance ramp"),'Used data'!O343&lt;3.00000001),1+(0.5-'Used data'!O343)*0.08,IF(OR(I343="Motorway link",I343="Exit diverge",I343="Entrance merge"),0.9,0.8))))</f>
        <v>1</v>
      </c>
      <c r="Q343" s="11">
        <f>IF('Used data'!P343="Irrelevant",1,IF(AND(OR(I343="Motorway link",I343="Exit diverge",I343="Entrance merge"),'Used data'!P343&lt;11.00000001),1+(5-'Used data'!P343)*0.01,0.94))</f>
        <v>1</v>
      </c>
      <c r="R343" s="11">
        <f>IF(OR('Used data'!Q343="Irrelevant",'Used data'!R343="Irrelevant",'Used data'!Q343="Straight"),1,IF(AND(OR(I343="Motorway link",I343="Exit diverge",I343="Entrance merge"),'Used data'!Q343&lt;4000),(EXP(0.1096*1746.5/'Used data'!Q343)/EXP(0.1096*1746.5/4000))*('Used data'!R343/1000)/G343+(G343-'Used data'!R343/1000)/G343,1))</f>
        <v>1</v>
      </c>
      <c r="S343" s="11">
        <f>IF(OR('Used data'!S343="Irrelevant",'Used data'!T343="Irrelevant",'Used data'!S343="Straight"),1,IF(AND(OR(I343="Motorway link",I343="Exit diverge",I343="Entrance merge"),'Used data'!S343&lt;4000),(EXP(0.1096*1746.5/'Used data'!S343)/EXP(0.1096*1746.5/4000))*('Used data'!T343/1000)/G343+(G343-'Used data'!T343/1000)/G343,1))</f>
        <v>1</v>
      </c>
      <c r="T343" s="11">
        <f>IF('Used data'!U343="Irrelevant",1,IF(AND(OR(I343="Motorway link",I343="Exit diverge",I343="Entrance merge",I343="Exit ramp",I343="Entrance ramp"),'Used data'!U343="Yes"),0.95,1))</f>
        <v>1</v>
      </c>
      <c r="U343" s="11">
        <f>IF('Used data'!U343="Irrelevant",1,IF(AND(OR(I343="Motorway link",I343="Exit diverge",I343="Entrance merge",I343="Exit ramp",I343="Entrance ramp"),'Used data'!U343="Yes"),0.96,1))</f>
        <v>1</v>
      </c>
      <c r="V343" s="11">
        <f>IF('Used data'!U343="Irrelevant",1,IF(AND(OR(I343="Motorway link",I343="Exit diverge",I343="Entrance merge",I343="Exit ramp",I343="Entrance ramp"),'Used data'!U343="Yes"),0.79,1))</f>
        <v>1</v>
      </c>
      <c r="W343" s="11">
        <f>IF('Used data'!U343="Irrelevant",1,IF(AND(OR(I343="Motorway link",I343="Exit diverge",I343="Entrance merge",I343="Exit ramp",I343="Entrance ramp"),'Used data'!U343="Yes"),0.94,1))</f>
        <v>1</v>
      </c>
      <c r="X343" s="11">
        <f>IF('Used data'!U343="Irrelevant",1,IF(AND(OR(I343="Motorway link",I343="Exit diverge",I343="Entrance merge",I343="Exit ramp",I343="Entrance ramp"),'Used data'!U343="Yes"),0.97,1))</f>
        <v>1</v>
      </c>
      <c r="Y343" s="11">
        <f>IF(AND(I343="Exit ramp",'Used data'!V343="2-curved diamond ramp"),1.32,IF(AND(I343="Exit ramp",'Used data'!V343="S-shaped ramp"),2.05,IF(AND(I343="Exit ramp",'Used data'!V343="U-shaped ramp"),4.11,IF(AND(I343="Exit ramp",'Used data'!V343="Flyover hook ramp"),5.15,IF(AND(I343="Exit ramp",'Used data'!V343="Directional ramp"),1.07,IF(AND(I343="Entrance ramp",'Used data'!V343="2-curved diamond ramp"),0.93,IF(AND(I343="Entrance ramp",'Used data'!V343="S-shaped ramp"),2.48,IF(AND(I343="Entrance ramp",'Used data'!V343="U-shaped ramp"),4.15,IF(AND(I343="Entrance ramp",'Used data'!V343="Flyover hook ramp"),5.26,IF(AND(I343="Entrance ramp",'Used data'!V343="Directional ramp"),1.42,1))))))))))</f>
        <v>1</v>
      </c>
      <c r="Z343" s="11">
        <f>IF(OR('Used data'!W343="Straight",'Used data'!W343="Irrelevant",'Used data'!X343="Irrelevant",'Used data'!Y343="Irrelevant"),1,1+1.545*1000/32.2*((('Used data'!Y343*3268/3600)/('Used data'!W343/0.306))^2)*('Used data'!X343/1000)/G343)</f>
        <v>1</v>
      </c>
      <c r="AA343" s="11">
        <f>IF(OR('Used data'!W343="Straight",'Used data'!W343="Irrelevant",'Used data'!X343="Irrelevant",'Used data'!Y343="Irrelevant"),1,1+1.961*1000/32.2*((('Used data'!Y343*3268/3600)/('Used data'!W343/0.306))^2)*('Used data'!X343/1000)/G343)</f>
        <v>1</v>
      </c>
      <c r="AB343" s="11">
        <f>IF(OR('Used data'!Z343="Straight",'Used data'!Z343="Irrelevant",'Used data'!AA343="Irrelevant",'Used data'!AB343="Irrelevant"),1,1+1.545*1000/32.2*((('Used data'!AB343*3268/3600)/('Used data'!Z343/0.306))^2)*('Used data'!AA343/1000)/G343)</f>
        <v>1</v>
      </c>
      <c r="AC343" s="11">
        <f>IF(OR('Used data'!Z343="Straight",'Used data'!Z343="Irrelevant",'Used data'!AA343="Irrelevant",'Used data'!AB343="Irrelevant"),1,1+1.961*1000/32.2*((('Used data'!AB343*3268/3600)/('Used data'!Z343/0.306))^2)*('Used data'!AA343/1000)/G343)</f>
        <v>1</v>
      </c>
      <c r="AD343" s="11">
        <f>IF(OR('Used data'!AC343="Irrelevant",'Used data'!AC343="No"),1,IF(AND('Used data'!AC343="Yes",OR('Used data'!Q343&lt;301,'Used data'!S343&lt;301)),1-(0.5*('Used data'!R343+'Used data'!T343)/('Used data'!G343*1000)),IF(AND('Used data'!AC343="Yes",OR('Used data'!Q343&lt;601,'Used data'!S343&lt;601)),1-(0.25*('Used data'!R343+'Used data'!T343)/('Used data'!G343*1000)),1)))</f>
        <v>1</v>
      </c>
      <c r="AE343" s="11">
        <f>IF(OR('Used data'!AC343="Irrelevant",'Used data'!AC343="No"),1,IF(AND('Used data'!AC343="Yes",OR('Used data'!Q343&lt;301,'Used data'!S343&lt;301)),1-(0.4*('Used data'!R343+'Used data'!T343)/('Used data'!G343*1000)),IF(AND('Used data'!AC343="Yes",OR('Used data'!Q343&lt;601,'Used data'!S343&lt;601)),1-(0.2*('Used data'!R343+'Used data'!T343)/('Used data'!G343*1000)),1)))</f>
        <v>1</v>
      </c>
      <c r="AF343" s="11">
        <f>IF('Used data'!AD343="110 kph",0.79,1)</f>
        <v>1</v>
      </c>
      <c r="AG343" s="11">
        <f>IF('Used data'!AD343="110 kph",0.94,1)</f>
        <v>1</v>
      </c>
      <c r="AH343" s="11">
        <f>IF('Used data'!AD343="110 kph",0.66,1)</f>
        <v>1</v>
      </c>
      <c r="AI343" s="11">
        <f>IF('Used data'!AD343="110 kph",0.82,1)</f>
        <v>1</v>
      </c>
      <c r="AJ343" s="11">
        <f>IF(AND('Used data'!AE343="Yes",I343="Entrance merge"),0.65*'Used data'!AF343+1-'Used data'!AF343,1)</f>
        <v>1</v>
      </c>
      <c r="AK343" s="12" t="str">
        <f t="shared" si="35"/>
        <v/>
      </c>
      <c r="AL343" s="12" t="str">
        <f t="shared" si="36"/>
        <v/>
      </c>
      <c r="AM343" s="12" t="str">
        <f t="shared" si="37"/>
        <v/>
      </c>
      <c r="AN343" s="12" t="str">
        <f t="shared" si="38"/>
        <v/>
      </c>
      <c r="AO343" s="12" t="str">
        <f t="shared" si="39"/>
        <v/>
      </c>
      <c r="AP343" s="12" t="str">
        <f t="shared" si="40"/>
        <v/>
      </c>
      <c r="AQ343" s="4" t="str">
        <f t="shared" si="41"/>
        <v/>
      </c>
    </row>
    <row r="344" spans="1:43" x14ac:dyDescent="0.3">
      <c r="A344" s="4" t="str">
        <f>IF('Input data'!A359="","",'Input data'!A359)</f>
        <v/>
      </c>
      <c r="B344" s="4" t="str">
        <f>IF('Input data'!B359="","",'Input data'!B359)</f>
        <v/>
      </c>
      <c r="C344" s="4" t="str">
        <f>IF('Input data'!C359="","",'Input data'!C359)</f>
        <v/>
      </c>
      <c r="D344" s="4" t="str">
        <f>IF('Input data'!D359="","",'Input data'!D359)</f>
        <v/>
      </c>
      <c r="E344" s="4" t="str">
        <f>IF('Input data'!E359="","",'Input data'!E359)</f>
        <v/>
      </c>
      <c r="F344" s="4" t="str">
        <f>IF('Input data'!F359="","",'Input data'!F359)</f>
        <v/>
      </c>
      <c r="G344" s="4">
        <f>IF('Input data'!G359="","",'Input data'!G359)</f>
        <v>0</v>
      </c>
      <c r="H344" s="4" t="str">
        <f>IF('Input data'!H359&gt;0.5,'Input data'!H359,"")</f>
        <v/>
      </c>
      <c r="I344" s="4" t="str">
        <f>IF('Input data'!I359="","",'Input data'!I359)</f>
        <v/>
      </c>
      <c r="J344" s="11">
        <f>IF('Used data'!J344="Irrelevant",1,IF('Used data'!J344&gt;3,1.2,1))</f>
        <v>1</v>
      </c>
      <c r="K344" s="11">
        <f>IF('Used data'!K344="Irrelevant",1,IF(AND(OR(I344="Motorway link",I344="Exit diverge",I344="Entrance merge"),'Used data'!K344&lt;3.5),1+(3.5-'Used data'!K344)*0.12,IF(AND(OR(I344="Exit ramp",I344="Entrance ramp"),'Used data'!K344&lt;3.5),1+(3.5-'Used data'!K344)*0.16,1)))</f>
        <v>1</v>
      </c>
      <c r="L344" s="11">
        <f>IF('Used data'!L344="Irrelevant",1,IF(AND('Used data'!L344="Yes",'Used data'!J344=2),0.6*'Used data'!M344+(1-'Used data'!M344),IF(AND('Used data'!L344="Yes",'Used data'!J344=3),0.7*'Used data'!M344+(1-'Used data'!M344),IF(AND('Used data'!L344="Yes",'Used data'!J344=4),0.76*'Used data'!M344+(1-'Used data'!M344),IF(AND('Used data'!L344="Yes",'Used data'!J344&gt;4.99999999),0.8*'Used data'!M344+(1-'Used data'!M344),1)))))</f>
        <v>1</v>
      </c>
      <c r="M344" s="11">
        <f>IF('Used data'!L344="Irrelevant",1,IF(AND('Used data'!L344="Yes",'Used data'!J344=2),0.8*'Used data'!M344+(1-'Used data'!M344),IF(AND('Used data'!L344="Yes",'Used data'!J344=3),0.85*'Used data'!M344+(1-'Used data'!M344),IF(AND('Used data'!L344="Yes",'Used data'!J344=4),0.88*'Used data'!M344+(1-'Used data'!M344),IF(AND('Used data'!L344="Yes",'Used data'!J344&gt;4.99999999),0.9*'Used data'!M344+(1-'Used data'!M344),1)))))</f>
        <v>1</v>
      </c>
      <c r="N344" s="11">
        <f>IF('Used data'!N344="Irrelevant",1,IF(AND(OR(I344="Motorway link",I344="Exit diverge",I344="Entrance merge"),'Used data'!N344&lt;3),1+(3-'Used data'!N344)*0.09333333,1))</f>
        <v>1</v>
      </c>
      <c r="O344" s="11">
        <f>IF('Used data'!N344="Irrelevant",1,IF(AND(OR(I344="Motorway link",I344="Exit diverge",I344="Entrance merge"),'Used data'!N344&lt;3),1+(3-'Used data'!N344)*0.19666667,1))</f>
        <v>1</v>
      </c>
      <c r="P344" s="11">
        <f>IF('Used data'!O344="Irrelevant",1,IF(AND(OR(I344="Motorway link",I344="Exit diverge",I344="Entrance merge"),'Used data'!O344&lt;3.00000001),1+(0.5-'Used data'!O344)*0.04,IF(AND(OR(I344="Exit ramp",I344="Entrance ramp"),'Used data'!O344&lt;3.00000001),1+(0.5-'Used data'!O344)*0.08,IF(OR(I344="Motorway link",I344="Exit diverge",I344="Entrance merge"),0.9,0.8))))</f>
        <v>1</v>
      </c>
      <c r="Q344" s="11">
        <f>IF('Used data'!P344="Irrelevant",1,IF(AND(OR(I344="Motorway link",I344="Exit diverge",I344="Entrance merge"),'Used data'!P344&lt;11.00000001),1+(5-'Used data'!P344)*0.01,0.94))</f>
        <v>1</v>
      </c>
      <c r="R344" s="11">
        <f>IF(OR('Used data'!Q344="Irrelevant",'Used data'!R344="Irrelevant",'Used data'!Q344="Straight"),1,IF(AND(OR(I344="Motorway link",I344="Exit diverge",I344="Entrance merge"),'Used data'!Q344&lt;4000),(EXP(0.1096*1746.5/'Used data'!Q344)/EXP(0.1096*1746.5/4000))*('Used data'!R344/1000)/G344+(G344-'Used data'!R344/1000)/G344,1))</f>
        <v>1</v>
      </c>
      <c r="S344" s="11">
        <f>IF(OR('Used data'!S344="Irrelevant",'Used data'!T344="Irrelevant",'Used data'!S344="Straight"),1,IF(AND(OR(I344="Motorway link",I344="Exit diverge",I344="Entrance merge"),'Used data'!S344&lt;4000),(EXP(0.1096*1746.5/'Used data'!S344)/EXP(0.1096*1746.5/4000))*('Used data'!T344/1000)/G344+(G344-'Used data'!T344/1000)/G344,1))</f>
        <v>1</v>
      </c>
      <c r="T344" s="11">
        <f>IF('Used data'!U344="Irrelevant",1,IF(AND(OR(I344="Motorway link",I344="Exit diverge",I344="Entrance merge",I344="Exit ramp",I344="Entrance ramp"),'Used data'!U344="Yes"),0.95,1))</f>
        <v>1</v>
      </c>
      <c r="U344" s="11">
        <f>IF('Used data'!U344="Irrelevant",1,IF(AND(OR(I344="Motorway link",I344="Exit diverge",I344="Entrance merge",I344="Exit ramp",I344="Entrance ramp"),'Used data'!U344="Yes"),0.96,1))</f>
        <v>1</v>
      </c>
      <c r="V344" s="11">
        <f>IF('Used data'!U344="Irrelevant",1,IF(AND(OR(I344="Motorway link",I344="Exit diverge",I344="Entrance merge",I344="Exit ramp",I344="Entrance ramp"),'Used data'!U344="Yes"),0.79,1))</f>
        <v>1</v>
      </c>
      <c r="W344" s="11">
        <f>IF('Used data'!U344="Irrelevant",1,IF(AND(OR(I344="Motorway link",I344="Exit diverge",I344="Entrance merge",I344="Exit ramp",I344="Entrance ramp"),'Used data'!U344="Yes"),0.94,1))</f>
        <v>1</v>
      </c>
      <c r="X344" s="11">
        <f>IF('Used data'!U344="Irrelevant",1,IF(AND(OR(I344="Motorway link",I344="Exit diverge",I344="Entrance merge",I344="Exit ramp",I344="Entrance ramp"),'Used data'!U344="Yes"),0.97,1))</f>
        <v>1</v>
      </c>
      <c r="Y344" s="11">
        <f>IF(AND(I344="Exit ramp",'Used data'!V344="2-curved diamond ramp"),1.32,IF(AND(I344="Exit ramp",'Used data'!V344="S-shaped ramp"),2.05,IF(AND(I344="Exit ramp",'Used data'!V344="U-shaped ramp"),4.11,IF(AND(I344="Exit ramp",'Used data'!V344="Flyover hook ramp"),5.15,IF(AND(I344="Exit ramp",'Used data'!V344="Directional ramp"),1.07,IF(AND(I344="Entrance ramp",'Used data'!V344="2-curved diamond ramp"),0.93,IF(AND(I344="Entrance ramp",'Used data'!V344="S-shaped ramp"),2.48,IF(AND(I344="Entrance ramp",'Used data'!V344="U-shaped ramp"),4.15,IF(AND(I344="Entrance ramp",'Used data'!V344="Flyover hook ramp"),5.26,IF(AND(I344="Entrance ramp",'Used data'!V344="Directional ramp"),1.42,1))))))))))</f>
        <v>1</v>
      </c>
      <c r="Z344" s="11">
        <f>IF(OR('Used data'!W344="Straight",'Used data'!W344="Irrelevant",'Used data'!X344="Irrelevant",'Used data'!Y344="Irrelevant"),1,1+1.545*1000/32.2*((('Used data'!Y344*3268/3600)/('Used data'!W344/0.306))^2)*('Used data'!X344/1000)/G344)</f>
        <v>1</v>
      </c>
      <c r="AA344" s="11">
        <f>IF(OR('Used data'!W344="Straight",'Used data'!W344="Irrelevant",'Used data'!X344="Irrelevant",'Used data'!Y344="Irrelevant"),1,1+1.961*1000/32.2*((('Used data'!Y344*3268/3600)/('Used data'!W344/0.306))^2)*('Used data'!X344/1000)/G344)</f>
        <v>1</v>
      </c>
      <c r="AB344" s="11">
        <f>IF(OR('Used data'!Z344="Straight",'Used data'!Z344="Irrelevant",'Used data'!AA344="Irrelevant",'Used data'!AB344="Irrelevant"),1,1+1.545*1000/32.2*((('Used data'!AB344*3268/3600)/('Used data'!Z344/0.306))^2)*('Used data'!AA344/1000)/G344)</f>
        <v>1</v>
      </c>
      <c r="AC344" s="11">
        <f>IF(OR('Used data'!Z344="Straight",'Used data'!Z344="Irrelevant",'Used data'!AA344="Irrelevant",'Used data'!AB344="Irrelevant"),1,1+1.961*1000/32.2*((('Used data'!AB344*3268/3600)/('Used data'!Z344/0.306))^2)*('Used data'!AA344/1000)/G344)</f>
        <v>1</v>
      </c>
      <c r="AD344" s="11">
        <f>IF(OR('Used data'!AC344="Irrelevant",'Used data'!AC344="No"),1,IF(AND('Used data'!AC344="Yes",OR('Used data'!Q344&lt;301,'Used data'!S344&lt;301)),1-(0.5*('Used data'!R344+'Used data'!T344)/('Used data'!G344*1000)),IF(AND('Used data'!AC344="Yes",OR('Used data'!Q344&lt;601,'Used data'!S344&lt;601)),1-(0.25*('Used data'!R344+'Used data'!T344)/('Used data'!G344*1000)),1)))</f>
        <v>1</v>
      </c>
      <c r="AE344" s="11">
        <f>IF(OR('Used data'!AC344="Irrelevant",'Used data'!AC344="No"),1,IF(AND('Used data'!AC344="Yes",OR('Used data'!Q344&lt;301,'Used data'!S344&lt;301)),1-(0.4*('Used data'!R344+'Used data'!T344)/('Used data'!G344*1000)),IF(AND('Used data'!AC344="Yes",OR('Used data'!Q344&lt;601,'Used data'!S344&lt;601)),1-(0.2*('Used data'!R344+'Used data'!T344)/('Used data'!G344*1000)),1)))</f>
        <v>1</v>
      </c>
      <c r="AF344" s="11">
        <f>IF('Used data'!AD344="110 kph",0.79,1)</f>
        <v>1</v>
      </c>
      <c r="AG344" s="11">
        <f>IF('Used data'!AD344="110 kph",0.94,1)</f>
        <v>1</v>
      </c>
      <c r="AH344" s="11">
        <f>IF('Used data'!AD344="110 kph",0.66,1)</f>
        <v>1</v>
      </c>
      <c r="AI344" s="11">
        <f>IF('Used data'!AD344="110 kph",0.82,1)</f>
        <v>1</v>
      </c>
      <c r="AJ344" s="11">
        <f>IF(AND('Used data'!AE344="Yes",I344="Entrance merge"),0.65*'Used data'!AF344+1-'Used data'!AF344,1)</f>
        <v>1</v>
      </c>
      <c r="AK344" s="12" t="str">
        <f t="shared" si="35"/>
        <v/>
      </c>
      <c r="AL344" s="12" t="str">
        <f t="shared" si="36"/>
        <v/>
      </c>
      <c r="AM344" s="12" t="str">
        <f t="shared" si="37"/>
        <v/>
      </c>
      <c r="AN344" s="12" t="str">
        <f t="shared" si="38"/>
        <v/>
      </c>
      <c r="AO344" s="12" t="str">
        <f t="shared" si="39"/>
        <v/>
      </c>
      <c r="AP344" s="12" t="str">
        <f t="shared" si="40"/>
        <v/>
      </c>
      <c r="AQ344" s="4" t="str">
        <f t="shared" si="41"/>
        <v/>
      </c>
    </row>
    <row r="345" spans="1:43" x14ac:dyDescent="0.3">
      <c r="A345" s="4" t="str">
        <f>IF('Input data'!A360="","",'Input data'!A360)</f>
        <v/>
      </c>
      <c r="B345" s="4" t="str">
        <f>IF('Input data'!B360="","",'Input data'!B360)</f>
        <v/>
      </c>
      <c r="C345" s="4" t="str">
        <f>IF('Input data'!C360="","",'Input data'!C360)</f>
        <v/>
      </c>
      <c r="D345" s="4" t="str">
        <f>IF('Input data'!D360="","",'Input data'!D360)</f>
        <v/>
      </c>
      <c r="E345" s="4" t="str">
        <f>IF('Input data'!E360="","",'Input data'!E360)</f>
        <v/>
      </c>
      <c r="F345" s="4" t="str">
        <f>IF('Input data'!F360="","",'Input data'!F360)</f>
        <v/>
      </c>
      <c r="G345" s="4">
        <f>IF('Input data'!G360="","",'Input data'!G360)</f>
        <v>0</v>
      </c>
      <c r="H345" s="4" t="str">
        <f>IF('Input data'!H360&gt;0.5,'Input data'!H360,"")</f>
        <v/>
      </c>
      <c r="I345" s="4" t="str">
        <f>IF('Input data'!I360="","",'Input data'!I360)</f>
        <v/>
      </c>
      <c r="J345" s="11">
        <f>IF('Used data'!J345="Irrelevant",1,IF('Used data'!J345&gt;3,1.2,1))</f>
        <v>1</v>
      </c>
      <c r="K345" s="11">
        <f>IF('Used data'!K345="Irrelevant",1,IF(AND(OR(I345="Motorway link",I345="Exit diverge",I345="Entrance merge"),'Used data'!K345&lt;3.5),1+(3.5-'Used data'!K345)*0.12,IF(AND(OR(I345="Exit ramp",I345="Entrance ramp"),'Used data'!K345&lt;3.5),1+(3.5-'Used data'!K345)*0.16,1)))</f>
        <v>1</v>
      </c>
      <c r="L345" s="11">
        <f>IF('Used data'!L345="Irrelevant",1,IF(AND('Used data'!L345="Yes",'Used data'!J345=2),0.6*'Used data'!M345+(1-'Used data'!M345),IF(AND('Used data'!L345="Yes",'Used data'!J345=3),0.7*'Used data'!M345+(1-'Used data'!M345),IF(AND('Used data'!L345="Yes",'Used data'!J345=4),0.76*'Used data'!M345+(1-'Used data'!M345),IF(AND('Used data'!L345="Yes",'Used data'!J345&gt;4.99999999),0.8*'Used data'!M345+(1-'Used data'!M345),1)))))</f>
        <v>1</v>
      </c>
      <c r="M345" s="11">
        <f>IF('Used data'!L345="Irrelevant",1,IF(AND('Used data'!L345="Yes",'Used data'!J345=2),0.8*'Used data'!M345+(1-'Used data'!M345),IF(AND('Used data'!L345="Yes",'Used data'!J345=3),0.85*'Used data'!M345+(1-'Used data'!M345),IF(AND('Used data'!L345="Yes",'Used data'!J345=4),0.88*'Used data'!M345+(1-'Used data'!M345),IF(AND('Used data'!L345="Yes",'Used data'!J345&gt;4.99999999),0.9*'Used data'!M345+(1-'Used data'!M345),1)))))</f>
        <v>1</v>
      </c>
      <c r="N345" s="11">
        <f>IF('Used data'!N345="Irrelevant",1,IF(AND(OR(I345="Motorway link",I345="Exit diverge",I345="Entrance merge"),'Used data'!N345&lt;3),1+(3-'Used data'!N345)*0.09333333,1))</f>
        <v>1</v>
      </c>
      <c r="O345" s="11">
        <f>IF('Used data'!N345="Irrelevant",1,IF(AND(OR(I345="Motorway link",I345="Exit diverge",I345="Entrance merge"),'Used data'!N345&lt;3),1+(3-'Used data'!N345)*0.19666667,1))</f>
        <v>1</v>
      </c>
      <c r="P345" s="11">
        <f>IF('Used data'!O345="Irrelevant",1,IF(AND(OR(I345="Motorway link",I345="Exit diverge",I345="Entrance merge"),'Used data'!O345&lt;3.00000001),1+(0.5-'Used data'!O345)*0.04,IF(AND(OR(I345="Exit ramp",I345="Entrance ramp"),'Used data'!O345&lt;3.00000001),1+(0.5-'Used data'!O345)*0.08,IF(OR(I345="Motorway link",I345="Exit diverge",I345="Entrance merge"),0.9,0.8))))</f>
        <v>1</v>
      </c>
      <c r="Q345" s="11">
        <f>IF('Used data'!P345="Irrelevant",1,IF(AND(OR(I345="Motorway link",I345="Exit diverge",I345="Entrance merge"),'Used data'!P345&lt;11.00000001),1+(5-'Used data'!P345)*0.01,0.94))</f>
        <v>1</v>
      </c>
      <c r="R345" s="11">
        <f>IF(OR('Used data'!Q345="Irrelevant",'Used data'!R345="Irrelevant",'Used data'!Q345="Straight"),1,IF(AND(OR(I345="Motorway link",I345="Exit diverge",I345="Entrance merge"),'Used data'!Q345&lt;4000),(EXP(0.1096*1746.5/'Used data'!Q345)/EXP(0.1096*1746.5/4000))*('Used data'!R345/1000)/G345+(G345-'Used data'!R345/1000)/G345,1))</f>
        <v>1</v>
      </c>
      <c r="S345" s="11">
        <f>IF(OR('Used data'!S345="Irrelevant",'Used data'!T345="Irrelevant",'Used data'!S345="Straight"),1,IF(AND(OR(I345="Motorway link",I345="Exit diverge",I345="Entrance merge"),'Used data'!S345&lt;4000),(EXP(0.1096*1746.5/'Used data'!S345)/EXP(0.1096*1746.5/4000))*('Used data'!T345/1000)/G345+(G345-'Used data'!T345/1000)/G345,1))</f>
        <v>1</v>
      </c>
      <c r="T345" s="11">
        <f>IF('Used data'!U345="Irrelevant",1,IF(AND(OR(I345="Motorway link",I345="Exit diverge",I345="Entrance merge",I345="Exit ramp",I345="Entrance ramp"),'Used data'!U345="Yes"),0.95,1))</f>
        <v>1</v>
      </c>
      <c r="U345" s="11">
        <f>IF('Used data'!U345="Irrelevant",1,IF(AND(OR(I345="Motorway link",I345="Exit diverge",I345="Entrance merge",I345="Exit ramp",I345="Entrance ramp"),'Used data'!U345="Yes"),0.96,1))</f>
        <v>1</v>
      </c>
      <c r="V345" s="11">
        <f>IF('Used data'!U345="Irrelevant",1,IF(AND(OR(I345="Motorway link",I345="Exit diverge",I345="Entrance merge",I345="Exit ramp",I345="Entrance ramp"),'Used data'!U345="Yes"),0.79,1))</f>
        <v>1</v>
      </c>
      <c r="W345" s="11">
        <f>IF('Used data'!U345="Irrelevant",1,IF(AND(OR(I345="Motorway link",I345="Exit diverge",I345="Entrance merge",I345="Exit ramp",I345="Entrance ramp"),'Used data'!U345="Yes"),0.94,1))</f>
        <v>1</v>
      </c>
      <c r="X345" s="11">
        <f>IF('Used data'!U345="Irrelevant",1,IF(AND(OR(I345="Motorway link",I345="Exit diverge",I345="Entrance merge",I345="Exit ramp",I345="Entrance ramp"),'Used data'!U345="Yes"),0.97,1))</f>
        <v>1</v>
      </c>
      <c r="Y345" s="11">
        <f>IF(AND(I345="Exit ramp",'Used data'!V345="2-curved diamond ramp"),1.32,IF(AND(I345="Exit ramp",'Used data'!V345="S-shaped ramp"),2.05,IF(AND(I345="Exit ramp",'Used data'!V345="U-shaped ramp"),4.11,IF(AND(I345="Exit ramp",'Used data'!V345="Flyover hook ramp"),5.15,IF(AND(I345="Exit ramp",'Used data'!V345="Directional ramp"),1.07,IF(AND(I345="Entrance ramp",'Used data'!V345="2-curved diamond ramp"),0.93,IF(AND(I345="Entrance ramp",'Used data'!V345="S-shaped ramp"),2.48,IF(AND(I345="Entrance ramp",'Used data'!V345="U-shaped ramp"),4.15,IF(AND(I345="Entrance ramp",'Used data'!V345="Flyover hook ramp"),5.26,IF(AND(I345="Entrance ramp",'Used data'!V345="Directional ramp"),1.42,1))))))))))</f>
        <v>1</v>
      </c>
      <c r="Z345" s="11">
        <f>IF(OR('Used data'!W345="Straight",'Used data'!W345="Irrelevant",'Used data'!X345="Irrelevant",'Used data'!Y345="Irrelevant"),1,1+1.545*1000/32.2*((('Used data'!Y345*3268/3600)/('Used data'!W345/0.306))^2)*('Used data'!X345/1000)/G345)</f>
        <v>1</v>
      </c>
      <c r="AA345" s="11">
        <f>IF(OR('Used data'!W345="Straight",'Used data'!W345="Irrelevant",'Used data'!X345="Irrelevant",'Used data'!Y345="Irrelevant"),1,1+1.961*1000/32.2*((('Used data'!Y345*3268/3600)/('Used data'!W345/0.306))^2)*('Used data'!X345/1000)/G345)</f>
        <v>1</v>
      </c>
      <c r="AB345" s="11">
        <f>IF(OR('Used data'!Z345="Straight",'Used data'!Z345="Irrelevant",'Used data'!AA345="Irrelevant",'Used data'!AB345="Irrelevant"),1,1+1.545*1000/32.2*((('Used data'!AB345*3268/3600)/('Used data'!Z345/0.306))^2)*('Used data'!AA345/1000)/G345)</f>
        <v>1</v>
      </c>
      <c r="AC345" s="11">
        <f>IF(OR('Used data'!Z345="Straight",'Used data'!Z345="Irrelevant",'Used data'!AA345="Irrelevant",'Used data'!AB345="Irrelevant"),1,1+1.961*1000/32.2*((('Used data'!AB345*3268/3600)/('Used data'!Z345/0.306))^2)*('Used data'!AA345/1000)/G345)</f>
        <v>1</v>
      </c>
      <c r="AD345" s="11">
        <f>IF(OR('Used data'!AC345="Irrelevant",'Used data'!AC345="No"),1,IF(AND('Used data'!AC345="Yes",OR('Used data'!Q345&lt;301,'Used data'!S345&lt;301)),1-(0.5*('Used data'!R345+'Used data'!T345)/('Used data'!G345*1000)),IF(AND('Used data'!AC345="Yes",OR('Used data'!Q345&lt;601,'Used data'!S345&lt;601)),1-(0.25*('Used data'!R345+'Used data'!T345)/('Used data'!G345*1000)),1)))</f>
        <v>1</v>
      </c>
      <c r="AE345" s="11">
        <f>IF(OR('Used data'!AC345="Irrelevant",'Used data'!AC345="No"),1,IF(AND('Used data'!AC345="Yes",OR('Used data'!Q345&lt;301,'Used data'!S345&lt;301)),1-(0.4*('Used data'!R345+'Used data'!T345)/('Used data'!G345*1000)),IF(AND('Used data'!AC345="Yes",OR('Used data'!Q345&lt;601,'Used data'!S345&lt;601)),1-(0.2*('Used data'!R345+'Used data'!T345)/('Used data'!G345*1000)),1)))</f>
        <v>1</v>
      </c>
      <c r="AF345" s="11">
        <f>IF('Used data'!AD345="110 kph",0.79,1)</f>
        <v>1</v>
      </c>
      <c r="AG345" s="11">
        <f>IF('Used data'!AD345="110 kph",0.94,1)</f>
        <v>1</v>
      </c>
      <c r="AH345" s="11">
        <f>IF('Used data'!AD345="110 kph",0.66,1)</f>
        <v>1</v>
      </c>
      <c r="AI345" s="11">
        <f>IF('Used data'!AD345="110 kph",0.82,1)</f>
        <v>1</v>
      </c>
      <c r="AJ345" s="11">
        <f>IF(AND('Used data'!AE345="Yes",I345="Entrance merge"),0.65*'Used data'!AF345+1-'Used data'!AF345,1)</f>
        <v>1</v>
      </c>
      <c r="AK345" s="12" t="str">
        <f t="shared" si="35"/>
        <v/>
      </c>
      <c r="AL345" s="12" t="str">
        <f t="shared" si="36"/>
        <v/>
      </c>
      <c r="AM345" s="12" t="str">
        <f t="shared" si="37"/>
        <v/>
      </c>
      <c r="AN345" s="12" t="str">
        <f t="shared" si="38"/>
        <v/>
      </c>
      <c r="AO345" s="12" t="str">
        <f t="shared" si="39"/>
        <v/>
      </c>
      <c r="AP345" s="12" t="str">
        <f t="shared" si="40"/>
        <v/>
      </c>
      <c r="AQ345" s="4" t="str">
        <f t="shared" si="41"/>
        <v/>
      </c>
    </row>
    <row r="346" spans="1:43" x14ac:dyDescent="0.3">
      <c r="A346" s="4" t="str">
        <f>IF('Input data'!A361="","",'Input data'!A361)</f>
        <v/>
      </c>
      <c r="B346" s="4" t="str">
        <f>IF('Input data'!B361="","",'Input data'!B361)</f>
        <v/>
      </c>
      <c r="C346" s="4" t="str">
        <f>IF('Input data'!C361="","",'Input data'!C361)</f>
        <v/>
      </c>
      <c r="D346" s="4" t="str">
        <f>IF('Input data'!D361="","",'Input data'!D361)</f>
        <v/>
      </c>
      <c r="E346" s="4" t="str">
        <f>IF('Input data'!E361="","",'Input data'!E361)</f>
        <v/>
      </c>
      <c r="F346" s="4" t="str">
        <f>IF('Input data'!F361="","",'Input data'!F361)</f>
        <v/>
      </c>
      <c r="G346" s="4">
        <f>IF('Input data'!G361="","",'Input data'!G361)</f>
        <v>0</v>
      </c>
      <c r="H346" s="4" t="str">
        <f>IF('Input data'!H361&gt;0.5,'Input data'!H361,"")</f>
        <v/>
      </c>
      <c r="I346" s="4" t="str">
        <f>IF('Input data'!I361="","",'Input data'!I361)</f>
        <v/>
      </c>
      <c r="J346" s="11">
        <f>IF('Used data'!J346="Irrelevant",1,IF('Used data'!J346&gt;3,1.2,1))</f>
        <v>1</v>
      </c>
      <c r="K346" s="11">
        <f>IF('Used data'!K346="Irrelevant",1,IF(AND(OR(I346="Motorway link",I346="Exit diverge",I346="Entrance merge"),'Used data'!K346&lt;3.5),1+(3.5-'Used data'!K346)*0.12,IF(AND(OR(I346="Exit ramp",I346="Entrance ramp"),'Used data'!K346&lt;3.5),1+(3.5-'Used data'!K346)*0.16,1)))</f>
        <v>1</v>
      </c>
      <c r="L346" s="11">
        <f>IF('Used data'!L346="Irrelevant",1,IF(AND('Used data'!L346="Yes",'Used data'!J346=2),0.6*'Used data'!M346+(1-'Used data'!M346),IF(AND('Used data'!L346="Yes",'Used data'!J346=3),0.7*'Used data'!M346+(1-'Used data'!M346),IF(AND('Used data'!L346="Yes",'Used data'!J346=4),0.76*'Used data'!M346+(1-'Used data'!M346),IF(AND('Used data'!L346="Yes",'Used data'!J346&gt;4.99999999),0.8*'Used data'!M346+(1-'Used data'!M346),1)))))</f>
        <v>1</v>
      </c>
      <c r="M346" s="11">
        <f>IF('Used data'!L346="Irrelevant",1,IF(AND('Used data'!L346="Yes",'Used data'!J346=2),0.8*'Used data'!M346+(1-'Used data'!M346),IF(AND('Used data'!L346="Yes",'Used data'!J346=3),0.85*'Used data'!M346+(1-'Used data'!M346),IF(AND('Used data'!L346="Yes",'Used data'!J346=4),0.88*'Used data'!M346+(1-'Used data'!M346),IF(AND('Used data'!L346="Yes",'Used data'!J346&gt;4.99999999),0.9*'Used data'!M346+(1-'Used data'!M346),1)))))</f>
        <v>1</v>
      </c>
      <c r="N346" s="11">
        <f>IF('Used data'!N346="Irrelevant",1,IF(AND(OR(I346="Motorway link",I346="Exit diverge",I346="Entrance merge"),'Used data'!N346&lt;3),1+(3-'Used data'!N346)*0.09333333,1))</f>
        <v>1</v>
      </c>
      <c r="O346" s="11">
        <f>IF('Used data'!N346="Irrelevant",1,IF(AND(OR(I346="Motorway link",I346="Exit diverge",I346="Entrance merge"),'Used data'!N346&lt;3),1+(3-'Used data'!N346)*0.19666667,1))</f>
        <v>1</v>
      </c>
      <c r="P346" s="11">
        <f>IF('Used data'!O346="Irrelevant",1,IF(AND(OR(I346="Motorway link",I346="Exit diverge",I346="Entrance merge"),'Used data'!O346&lt;3.00000001),1+(0.5-'Used data'!O346)*0.04,IF(AND(OR(I346="Exit ramp",I346="Entrance ramp"),'Used data'!O346&lt;3.00000001),1+(0.5-'Used data'!O346)*0.08,IF(OR(I346="Motorway link",I346="Exit diverge",I346="Entrance merge"),0.9,0.8))))</f>
        <v>1</v>
      </c>
      <c r="Q346" s="11">
        <f>IF('Used data'!P346="Irrelevant",1,IF(AND(OR(I346="Motorway link",I346="Exit diverge",I346="Entrance merge"),'Used data'!P346&lt;11.00000001),1+(5-'Used data'!P346)*0.01,0.94))</f>
        <v>1</v>
      </c>
      <c r="R346" s="11">
        <f>IF(OR('Used data'!Q346="Irrelevant",'Used data'!R346="Irrelevant",'Used data'!Q346="Straight"),1,IF(AND(OR(I346="Motorway link",I346="Exit diverge",I346="Entrance merge"),'Used data'!Q346&lt;4000),(EXP(0.1096*1746.5/'Used data'!Q346)/EXP(0.1096*1746.5/4000))*('Used data'!R346/1000)/G346+(G346-'Used data'!R346/1000)/G346,1))</f>
        <v>1</v>
      </c>
      <c r="S346" s="11">
        <f>IF(OR('Used data'!S346="Irrelevant",'Used data'!T346="Irrelevant",'Used data'!S346="Straight"),1,IF(AND(OR(I346="Motorway link",I346="Exit diverge",I346="Entrance merge"),'Used data'!S346&lt;4000),(EXP(0.1096*1746.5/'Used data'!S346)/EXP(0.1096*1746.5/4000))*('Used data'!T346/1000)/G346+(G346-'Used data'!T346/1000)/G346,1))</f>
        <v>1</v>
      </c>
      <c r="T346" s="11">
        <f>IF('Used data'!U346="Irrelevant",1,IF(AND(OR(I346="Motorway link",I346="Exit diverge",I346="Entrance merge",I346="Exit ramp",I346="Entrance ramp"),'Used data'!U346="Yes"),0.95,1))</f>
        <v>1</v>
      </c>
      <c r="U346" s="11">
        <f>IF('Used data'!U346="Irrelevant",1,IF(AND(OR(I346="Motorway link",I346="Exit diverge",I346="Entrance merge",I346="Exit ramp",I346="Entrance ramp"),'Used data'!U346="Yes"),0.96,1))</f>
        <v>1</v>
      </c>
      <c r="V346" s="11">
        <f>IF('Used data'!U346="Irrelevant",1,IF(AND(OR(I346="Motorway link",I346="Exit diverge",I346="Entrance merge",I346="Exit ramp",I346="Entrance ramp"),'Used data'!U346="Yes"),0.79,1))</f>
        <v>1</v>
      </c>
      <c r="W346" s="11">
        <f>IF('Used data'!U346="Irrelevant",1,IF(AND(OR(I346="Motorway link",I346="Exit diverge",I346="Entrance merge",I346="Exit ramp",I346="Entrance ramp"),'Used data'!U346="Yes"),0.94,1))</f>
        <v>1</v>
      </c>
      <c r="X346" s="11">
        <f>IF('Used data'!U346="Irrelevant",1,IF(AND(OR(I346="Motorway link",I346="Exit diverge",I346="Entrance merge",I346="Exit ramp",I346="Entrance ramp"),'Used data'!U346="Yes"),0.97,1))</f>
        <v>1</v>
      </c>
      <c r="Y346" s="11">
        <f>IF(AND(I346="Exit ramp",'Used data'!V346="2-curved diamond ramp"),1.32,IF(AND(I346="Exit ramp",'Used data'!V346="S-shaped ramp"),2.05,IF(AND(I346="Exit ramp",'Used data'!V346="U-shaped ramp"),4.11,IF(AND(I346="Exit ramp",'Used data'!V346="Flyover hook ramp"),5.15,IF(AND(I346="Exit ramp",'Used data'!V346="Directional ramp"),1.07,IF(AND(I346="Entrance ramp",'Used data'!V346="2-curved diamond ramp"),0.93,IF(AND(I346="Entrance ramp",'Used data'!V346="S-shaped ramp"),2.48,IF(AND(I346="Entrance ramp",'Used data'!V346="U-shaped ramp"),4.15,IF(AND(I346="Entrance ramp",'Used data'!V346="Flyover hook ramp"),5.26,IF(AND(I346="Entrance ramp",'Used data'!V346="Directional ramp"),1.42,1))))))))))</f>
        <v>1</v>
      </c>
      <c r="Z346" s="11">
        <f>IF(OR('Used data'!W346="Straight",'Used data'!W346="Irrelevant",'Used data'!X346="Irrelevant",'Used data'!Y346="Irrelevant"),1,1+1.545*1000/32.2*((('Used data'!Y346*3268/3600)/('Used data'!W346/0.306))^2)*('Used data'!X346/1000)/G346)</f>
        <v>1</v>
      </c>
      <c r="AA346" s="11">
        <f>IF(OR('Used data'!W346="Straight",'Used data'!W346="Irrelevant",'Used data'!X346="Irrelevant",'Used data'!Y346="Irrelevant"),1,1+1.961*1000/32.2*((('Used data'!Y346*3268/3600)/('Used data'!W346/0.306))^2)*('Used data'!X346/1000)/G346)</f>
        <v>1</v>
      </c>
      <c r="AB346" s="11">
        <f>IF(OR('Used data'!Z346="Straight",'Used data'!Z346="Irrelevant",'Used data'!AA346="Irrelevant",'Used data'!AB346="Irrelevant"),1,1+1.545*1000/32.2*((('Used data'!AB346*3268/3600)/('Used data'!Z346/0.306))^2)*('Used data'!AA346/1000)/G346)</f>
        <v>1</v>
      </c>
      <c r="AC346" s="11">
        <f>IF(OR('Used data'!Z346="Straight",'Used data'!Z346="Irrelevant",'Used data'!AA346="Irrelevant",'Used data'!AB346="Irrelevant"),1,1+1.961*1000/32.2*((('Used data'!AB346*3268/3600)/('Used data'!Z346/0.306))^2)*('Used data'!AA346/1000)/G346)</f>
        <v>1</v>
      </c>
      <c r="AD346" s="11">
        <f>IF(OR('Used data'!AC346="Irrelevant",'Used data'!AC346="No"),1,IF(AND('Used data'!AC346="Yes",OR('Used data'!Q346&lt;301,'Used data'!S346&lt;301)),1-(0.5*('Used data'!R346+'Used data'!T346)/('Used data'!G346*1000)),IF(AND('Used data'!AC346="Yes",OR('Used data'!Q346&lt;601,'Used data'!S346&lt;601)),1-(0.25*('Used data'!R346+'Used data'!T346)/('Used data'!G346*1000)),1)))</f>
        <v>1</v>
      </c>
      <c r="AE346" s="11">
        <f>IF(OR('Used data'!AC346="Irrelevant",'Used data'!AC346="No"),1,IF(AND('Used data'!AC346="Yes",OR('Used data'!Q346&lt;301,'Used data'!S346&lt;301)),1-(0.4*('Used data'!R346+'Used data'!T346)/('Used data'!G346*1000)),IF(AND('Used data'!AC346="Yes",OR('Used data'!Q346&lt;601,'Used data'!S346&lt;601)),1-(0.2*('Used data'!R346+'Used data'!T346)/('Used data'!G346*1000)),1)))</f>
        <v>1</v>
      </c>
      <c r="AF346" s="11">
        <f>IF('Used data'!AD346="110 kph",0.79,1)</f>
        <v>1</v>
      </c>
      <c r="AG346" s="11">
        <f>IF('Used data'!AD346="110 kph",0.94,1)</f>
        <v>1</v>
      </c>
      <c r="AH346" s="11">
        <f>IF('Used data'!AD346="110 kph",0.66,1)</f>
        <v>1</v>
      </c>
      <c r="AI346" s="11">
        <f>IF('Used data'!AD346="110 kph",0.82,1)</f>
        <v>1</v>
      </c>
      <c r="AJ346" s="11">
        <f>IF(AND('Used data'!AE346="Yes",I346="Entrance merge"),0.65*'Used data'!AF346+1-'Used data'!AF346,1)</f>
        <v>1</v>
      </c>
      <c r="AK346" s="12" t="str">
        <f t="shared" si="35"/>
        <v/>
      </c>
      <c r="AL346" s="12" t="str">
        <f t="shared" si="36"/>
        <v/>
      </c>
      <c r="AM346" s="12" t="str">
        <f t="shared" si="37"/>
        <v/>
      </c>
      <c r="AN346" s="12" t="str">
        <f t="shared" si="38"/>
        <v/>
      </c>
      <c r="AO346" s="12" t="str">
        <f t="shared" si="39"/>
        <v/>
      </c>
      <c r="AP346" s="12" t="str">
        <f t="shared" si="40"/>
        <v/>
      </c>
      <c r="AQ346" s="4" t="str">
        <f t="shared" si="41"/>
        <v/>
      </c>
    </row>
    <row r="347" spans="1:43" x14ac:dyDescent="0.3">
      <c r="A347" s="4" t="str">
        <f>IF('Input data'!A362="","",'Input data'!A362)</f>
        <v/>
      </c>
      <c r="B347" s="4" t="str">
        <f>IF('Input data'!B362="","",'Input data'!B362)</f>
        <v/>
      </c>
      <c r="C347" s="4" t="str">
        <f>IF('Input data'!C362="","",'Input data'!C362)</f>
        <v/>
      </c>
      <c r="D347" s="4" t="str">
        <f>IF('Input data'!D362="","",'Input data'!D362)</f>
        <v/>
      </c>
      <c r="E347" s="4" t="str">
        <f>IF('Input data'!E362="","",'Input data'!E362)</f>
        <v/>
      </c>
      <c r="F347" s="4" t="str">
        <f>IF('Input data'!F362="","",'Input data'!F362)</f>
        <v/>
      </c>
      <c r="G347" s="4">
        <f>IF('Input data'!G362="","",'Input data'!G362)</f>
        <v>0</v>
      </c>
      <c r="H347" s="4" t="str">
        <f>IF('Input data'!H362&gt;0.5,'Input data'!H362,"")</f>
        <v/>
      </c>
      <c r="I347" s="4" t="str">
        <f>IF('Input data'!I362="","",'Input data'!I362)</f>
        <v/>
      </c>
      <c r="J347" s="11">
        <f>IF('Used data'!J347="Irrelevant",1,IF('Used data'!J347&gt;3,1.2,1))</f>
        <v>1</v>
      </c>
      <c r="K347" s="11">
        <f>IF('Used data'!K347="Irrelevant",1,IF(AND(OR(I347="Motorway link",I347="Exit diverge",I347="Entrance merge"),'Used data'!K347&lt;3.5),1+(3.5-'Used data'!K347)*0.12,IF(AND(OR(I347="Exit ramp",I347="Entrance ramp"),'Used data'!K347&lt;3.5),1+(3.5-'Used data'!K347)*0.16,1)))</f>
        <v>1</v>
      </c>
      <c r="L347" s="11">
        <f>IF('Used data'!L347="Irrelevant",1,IF(AND('Used data'!L347="Yes",'Used data'!J347=2),0.6*'Used data'!M347+(1-'Used data'!M347),IF(AND('Used data'!L347="Yes",'Used data'!J347=3),0.7*'Used data'!M347+(1-'Used data'!M347),IF(AND('Used data'!L347="Yes",'Used data'!J347=4),0.76*'Used data'!M347+(1-'Used data'!M347),IF(AND('Used data'!L347="Yes",'Used data'!J347&gt;4.99999999),0.8*'Used data'!M347+(1-'Used data'!M347),1)))))</f>
        <v>1</v>
      </c>
      <c r="M347" s="11">
        <f>IF('Used data'!L347="Irrelevant",1,IF(AND('Used data'!L347="Yes",'Used data'!J347=2),0.8*'Used data'!M347+(1-'Used data'!M347),IF(AND('Used data'!L347="Yes",'Used data'!J347=3),0.85*'Used data'!M347+(1-'Used data'!M347),IF(AND('Used data'!L347="Yes",'Used data'!J347=4),0.88*'Used data'!M347+(1-'Used data'!M347),IF(AND('Used data'!L347="Yes",'Used data'!J347&gt;4.99999999),0.9*'Used data'!M347+(1-'Used data'!M347),1)))))</f>
        <v>1</v>
      </c>
      <c r="N347" s="11">
        <f>IF('Used data'!N347="Irrelevant",1,IF(AND(OR(I347="Motorway link",I347="Exit diverge",I347="Entrance merge"),'Used data'!N347&lt;3),1+(3-'Used data'!N347)*0.09333333,1))</f>
        <v>1</v>
      </c>
      <c r="O347" s="11">
        <f>IF('Used data'!N347="Irrelevant",1,IF(AND(OR(I347="Motorway link",I347="Exit diverge",I347="Entrance merge"),'Used data'!N347&lt;3),1+(3-'Used data'!N347)*0.19666667,1))</f>
        <v>1</v>
      </c>
      <c r="P347" s="11">
        <f>IF('Used data'!O347="Irrelevant",1,IF(AND(OR(I347="Motorway link",I347="Exit diverge",I347="Entrance merge"),'Used data'!O347&lt;3.00000001),1+(0.5-'Used data'!O347)*0.04,IF(AND(OR(I347="Exit ramp",I347="Entrance ramp"),'Used data'!O347&lt;3.00000001),1+(0.5-'Used data'!O347)*0.08,IF(OR(I347="Motorway link",I347="Exit diverge",I347="Entrance merge"),0.9,0.8))))</f>
        <v>1</v>
      </c>
      <c r="Q347" s="11">
        <f>IF('Used data'!P347="Irrelevant",1,IF(AND(OR(I347="Motorway link",I347="Exit diverge",I347="Entrance merge"),'Used data'!P347&lt;11.00000001),1+(5-'Used data'!P347)*0.01,0.94))</f>
        <v>1</v>
      </c>
      <c r="R347" s="11">
        <f>IF(OR('Used data'!Q347="Irrelevant",'Used data'!R347="Irrelevant",'Used data'!Q347="Straight"),1,IF(AND(OR(I347="Motorway link",I347="Exit diverge",I347="Entrance merge"),'Used data'!Q347&lt;4000),(EXP(0.1096*1746.5/'Used data'!Q347)/EXP(0.1096*1746.5/4000))*('Used data'!R347/1000)/G347+(G347-'Used data'!R347/1000)/G347,1))</f>
        <v>1</v>
      </c>
      <c r="S347" s="11">
        <f>IF(OR('Used data'!S347="Irrelevant",'Used data'!T347="Irrelevant",'Used data'!S347="Straight"),1,IF(AND(OR(I347="Motorway link",I347="Exit diverge",I347="Entrance merge"),'Used data'!S347&lt;4000),(EXP(0.1096*1746.5/'Used data'!S347)/EXP(0.1096*1746.5/4000))*('Used data'!T347/1000)/G347+(G347-'Used data'!T347/1000)/G347,1))</f>
        <v>1</v>
      </c>
      <c r="T347" s="11">
        <f>IF('Used data'!U347="Irrelevant",1,IF(AND(OR(I347="Motorway link",I347="Exit diverge",I347="Entrance merge",I347="Exit ramp",I347="Entrance ramp"),'Used data'!U347="Yes"),0.95,1))</f>
        <v>1</v>
      </c>
      <c r="U347" s="11">
        <f>IF('Used data'!U347="Irrelevant",1,IF(AND(OR(I347="Motorway link",I347="Exit diverge",I347="Entrance merge",I347="Exit ramp",I347="Entrance ramp"),'Used data'!U347="Yes"),0.96,1))</f>
        <v>1</v>
      </c>
      <c r="V347" s="11">
        <f>IF('Used data'!U347="Irrelevant",1,IF(AND(OR(I347="Motorway link",I347="Exit diverge",I347="Entrance merge",I347="Exit ramp",I347="Entrance ramp"),'Used data'!U347="Yes"),0.79,1))</f>
        <v>1</v>
      </c>
      <c r="W347" s="11">
        <f>IF('Used data'!U347="Irrelevant",1,IF(AND(OR(I347="Motorway link",I347="Exit diverge",I347="Entrance merge",I347="Exit ramp",I347="Entrance ramp"),'Used data'!U347="Yes"),0.94,1))</f>
        <v>1</v>
      </c>
      <c r="X347" s="11">
        <f>IF('Used data'!U347="Irrelevant",1,IF(AND(OR(I347="Motorway link",I347="Exit diverge",I347="Entrance merge",I347="Exit ramp",I347="Entrance ramp"),'Used data'!U347="Yes"),0.97,1))</f>
        <v>1</v>
      </c>
      <c r="Y347" s="11">
        <f>IF(AND(I347="Exit ramp",'Used data'!V347="2-curved diamond ramp"),1.32,IF(AND(I347="Exit ramp",'Used data'!V347="S-shaped ramp"),2.05,IF(AND(I347="Exit ramp",'Used data'!V347="U-shaped ramp"),4.11,IF(AND(I347="Exit ramp",'Used data'!V347="Flyover hook ramp"),5.15,IF(AND(I347="Exit ramp",'Used data'!V347="Directional ramp"),1.07,IF(AND(I347="Entrance ramp",'Used data'!V347="2-curved diamond ramp"),0.93,IF(AND(I347="Entrance ramp",'Used data'!V347="S-shaped ramp"),2.48,IF(AND(I347="Entrance ramp",'Used data'!V347="U-shaped ramp"),4.15,IF(AND(I347="Entrance ramp",'Used data'!V347="Flyover hook ramp"),5.26,IF(AND(I347="Entrance ramp",'Used data'!V347="Directional ramp"),1.42,1))))))))))</f>
        <v>1</v>
      </c>
      <c r="Z347" s="11">
        <f>IF(OR('Used data'!W347="Straight",'Used data'!W347="Irrelevant",'Used data'!X347="Irrelevant",'Used data'!Y347="Irrelevant"),1,1+1.545*1000/32.2*((('Used data'!Y347*3268/3600)/('Used data'!W347/0.306))^2)*('Used data'!X347/1000)/G347)</f>
        <v>1</v>
      </c>
      <c r="AA347" s="11">
        <f>IF(OR('Used data'!W347="Straight",'Used data'!W347="Irrelevant",'Used data'!X347="Irrelevant",'Used data'!Y347="Irrelevant"),1,1+1.961*1000/32.2*((('Used data'!Y347*3268/3600)/('Used data'!W347/0.306))^2)*('Used data'!X347/1000)/G347)</f>
        <v>1</v>
      </c>
      <c r="AB347" s="11">
        <f>IF(OR('Used data'!Z347="Straight",'Used data'!Z347="Irrelevant",'Used data'!AA347="Irrelevant",'Used data'!AB347="Irrelevant"),1,1+1.545*1000/32.2*((('Used data'!AB347*3268/3600)/('Used data'!Z347/0.306))^2)*('Used data'!AA347/1000)/G347)</f>
        <v>1</v>
      </c>
      <c r="AC347" s="11">
        <f>IF(OR('Used data'!Z347="Straight",'Used data'!Z347="Irrelevant",'Used data'!AA347="Irrelevant",'Used data'!AB347="Irrelevant"),1,1+1.961*1000/32.2*((('Used data'!AB347*3268/3600)/('Used data'!Z347/0.306))^2)*('Used data'!AA347/1000)/G347)</f>
        <v>1</v>
      </c>
      <c r="AD347" s="11">
        <f>IF(OR('Used data'!AC347="Irrelevant",'Used data'!AC347="No"),1,IF(AND('Used data'!AC347="Yes",OR('Used data'!Q347&lt;301,'Used data'!S347&lt;301)),1-(0.5*('Used data'!R347+'Used data'!T347)/('Used data'!G347*1000)),IF(AND('Used data'!AC347="Yes",OR('Used data'!Q347&lt;601,'Used data'!S347&lt;601)),1-(0.25*('Used data'!R347+'Used data'!T347)/('Used data'!G347*1000)),1)))</f>
        <v>1</v>
      </c>
      <c r="AE347" s="11">
        <f>IF(OR('Used data'!AC347="Irrelevant",'Used data'!AC347="No"),1,IF(AND('Used data'!AC347="Yes",OR('Used data'!Q347&lt;301,'Used data'!S347&lt;301)),1-(0.4*('Used data'!R347+'Used data'!T347)/('Used data'!G347*1000)),IF(AND('Used data'!AC347="Yes",OR('Used data'!Q347&lt;601,'Used data'!S347&lt;601)),1-(0.2*('Used data'!R347+'Used data'!T347)/('Used data'!G347*1000)),1)))</f>
        <v>1</v>
      </c>
      <c r="AF347" s="11">
        <f>IF('Used data'!AD347="110 kph",0.79,1)</f>
        <v>1</v>
      </c>
      <c r="AG347" s="11">
        <f>IF('Used data'!AD347="110 kph",0.94,1)</f>
        <v>1</v>
      </c>
      <c r="AH347" s="11">
        <f>IF('Used data'!AD347="110 kph",0.66,1)</f>
        <v>1</v>
      </c>
      <c r="AI347" s="11">
        <f>IF('Used data'!AD347="110 kph",0.82,1)</f>
        <v>1</v>
      </c>
      <c r="AJ347" s="11">
        <f>IF(AND('Used data'!AE347="Yes",I347="Entrance merge"),0.65*'Used data'!AF347+1-'Used data'!AF347,1)</f>
        <v>1</v>
      </c>
      <c r="AK347" s="12" t="str">
        <f t="shared" si="35"/>
        <v/>
      </c>
      <c r="AL347" s="12" t="str">
        <f t="shared" si="36"/>
        <v/>
      </c>
      <c r="AM347" s="12" t="str">
        <f t="shared" si="37"/>
        <v/>
      </c>
      <c r="AN347" s="12" t="str">
        <f t="shared" si="38"/>
        <v/>
      </c>
      <c r="AO347" s="12" t="str">
        <f t="shared" si="39"/>
        <v/>
      </c>
      <c r="AP347" s="12" t="str">
        <f t="shared" si="40"/>
        <v/>
      </c>
      <c r="AQ347" s="4" t="str">
        <f t="shared" si="41"/>
        <v/>
      </c>
    </row>
    <row r="348" spans="1:43" x14ac:dyDescent="0.3">
      <c r="A348" s="4" t="str">
        <f>IF('Input data'!A363="","",'Input data'!A363)</f>
        <v/>
      </c>
      <c r="B348" s="4" t="str">
        <f>IF('Input data'!B363="","",'Input data'!B363)</f>
        <v/>
      </c>
      <c r="C348" s="4" t="str">
        <f>IF('Input data'!C363="","",'Input data'!C363)</f>
        <v/>
      </c>
      <c r="D348" s="4" t="str">
        <f>IF('Input data'!D363="","",'Input data'!D363)</f>
        <v/>
      </c>
      <c r="E348" s="4" t="str">
        <f>IF('Input data'!E363="","",'Input data'!E363)</f>
        <v/>
      </c>
      <c r="F348" s="4" t="str">
        <f>IF('Input data'!F363="","",'Input data'!F363)</f>
        <v/>
      </c>
      <c r="G348" s="4">
        <f>IF('Input data'!G363="","",'Input data'!G363)</f>
        <v>0</v>
      </c>
      <c r="H348" s="4" t="str">
        <f>IF('Input data'!H363&gt;0.5,'Input data'!H363,"")</f>
        <v/>
      </c>
      <c r="I348" s="4" t="str">
        <f>IF('Input data'!I363="","",'Input data'!I363)</f>
        <v/>
      </c>
      <c r="J348" s="11">
        <f>IF('Used data'!J348="Irrelevant",1,IF('Used data'!J348&gt;3,1.2,1))</f>
        <v>1</v>
      </c>
      <c r="K348" s="11">
        <f>IF('Used data'!K348="Irrelevant",1,IF(AND(OR(I348="Motorway link",I348="Exit diverge",I348="Entrance merge"),'Used data'!K348&lt;3.5),1+(3.5-'Used data'!K348)*0.12,IF(AND(OR(I348="Exit ramp",I348="Entrance ramp"),'Used data'!K348&lt;3.5),1+(3.5-'Used data'!K348)*0.16,1)))</f>
        <v>1</v>
      </c>
      <c r="L348" s="11">
        <f>IF('Used data'!L348="Irrelevant",1,IF(AND('Used data'!L348="Yes",'Used data'!J348=2),0.6*'Used data'!M348+(1-'Used data'!M348),IF(AND('Used data'!L348="Yes",'Used data'!J348=3),0.7*'Used data'!M348+(1-'Used data'!M348),IF(AND('Used data'!L348="Yes",'Used data'!J348=4),0.76*'Used data'!M348+(1-'Used data'!M348),IF(AND('Used data'!L348="Yes",'Used data'!J348&gt;4.99999999),0.8*'Used data'!M348+(1-'Used data'!M348),1)))))</f>
        <v>1</v>
      </c>
      <c r="M348" s="11">
        <f>IF('Used data'!L348="Irrelevant",1,IF(AND('Used data'!L348="Yes",'Used data'!J348=2),0.8*'Used data'!M348+(1-'Used data'!M348),IF(AND('Used data'!L348="Yes",'Used data'!J348=3),0.85*'Used data'!M348+(1-'Used data'!M348),IF(AND('Used data'!L348="Yes",'Used data'!J348=4),0.88*'Used data'!M348+(1-'Used data'!M348),IF(AND('Used data'!L348="Yes",'Used data'!J348&gt;4.99999999),0.9*'Used data'!M348+(1-'Used data'!M348),1)))))</f>
        <v>1</v>
      </c>
      <c r="N348" s="11">
        <f>IF('Used data'!N348="Irrelevant",1,IF(AND(OR(I348="Motorway link",I348="Exit diverge",I348="Entrance merge"),'Used data'!N348&lt;3),1+(3-'Used data'!N348)*0.09333333,1))</f>
        <v>1</v>
      </c>
      <c r="O348" s="11">
        <f>IF('Used data'!N348="Irrelevant",1,IF(AND(OR(I348="Motorway link",I348="Exit diverge",I348="Entrance merge"),'Used data'!N348&lt;3),1+(3-'Used data'!N348)*0.19666667,1))</f>
        <v>1</v>
      </c>
      <c r="P348" s="11">
        <f>IF('Used data'!O348="Irrelevant",1,IF(AND(OR(I348="Motorway link",I348="Exit diverge",I348="Entrance merge"),'Used data'!O348&lt;3.00000001),1+(0.5-'Used data'!O348)*0.04,IF(AND(OR(I348="Exit ramp",I348="Entrance ramp"),'Used data'!O348&lt;3.00000001),1+(0.5-'Used data'!O348)*0.08,IF(OR(I348="Motorway link",I348="Exit diverge",I348="Entrance merge"),0.9,0.8))))</f>
        <v>1</v>
      </c>
      <c r="Q348" s="11">
        <f>IF('Used data'!P348="Irrelevant",1,IF(AND(OR(I348="Motorway link",I348="Exit diverge",I348="Entrance merge"),'Used data'!P348&lt;11.00000001),1+(5-'Used data'!P348)*0.01,0.94))</f>
        <v>1</v>
      </c>
      <c r="R348" s="11">
        <f>IF(OR('Used data'!Q348="Irrelevant",'Used data'!R348="Irrelevant",'Used data'!Q348="Straight"),1,IF(AND(OR(I348="Motorway link",I348="Exit diverge",I348="Entrance merge"),'Used data'!Q348&lt;4000),(EXP(0.1096*1746.5/'Used data'!Q348)/EXP(0.1096*1746.5/4000))*('Used data'!R348/1000)/G348+(G348-'Used data'!R348/1000)/G348,1))</f>
        <v>1</v>
      </c>
      <c r="S348" s="11">
        <f>IF(OR('Used data'!S348="Irrelevant",'Used data'!T348="Irrelevant",'Used data'!S348="Straight"),1,IF(AND(OR(I348="Motorway link",I348="Exit diverge",I348="Entrance merge"),'Used data'!S348&lt;4000),(EXP(0.1096*1746.5/'Used data'!S348)/EXP(0.1096*1746.5/4000))*('Used data'!T348/1000)/G348+(G348-'Used data'!T348/1000)/G348,1))</f>
        <v>1</v>
      </c>
      <c r="T348" s="11">
        <f>IF('Used data'!U348="Irrelevant",1,IF(AND(OR(I348="Motorway link",I348="Exit diverge",I348="Entrance merge",I348="Exit ramp",I348="Entrance ramp"),'Used data'!U348="Yes"),0.95,1))</f>
        <v>1</v>
      </c>
      <c r="U348" s="11">
        <f>IF('Used data'!U348="Irrelevant",1,IF(AND(OR(I348="Motorway link",I348="Exit diverge",I348="Entrance merge",I348="Exit ramp",I348="Entrance ramp"),'Used data'!U348="Yes"),0.96,1))</f>
        <v>1</v>
      </c>
      <c r="V348" s="11">
        <f>IF('Used data'!U348="Irrelevant",1,IF(AND(OR(I348="Motorway link",I348="Exit diverge",I348="Entrance merge",I348="Exit ramp",I348="Entrance ramp"),'Used data'!U348="Yes"),0.79,1))</f>
        <v>1</v>
      </c>
      <c r="W348" s="11">
        <f>IF('Used data'!U348="Irrelevant",1,IF(AND(OR(I348="Motorway link",I348="Exit diverge",I348="Entrance merge",I348="Exit ramp",I348="Entrance ramp"),'Used data'!U348="Yes"),0.94,1))</f>
        <v>1</v>
      </c>
      <c r="X348" s="11">
        <f>IF('Used data'!U348="Irrelevant",1,IF(AND(OR(I348="Motorway link",I348="Exit diverge",I348="Entrance merge",I348="Exit ramp",I348="Entrance ramp"),'Used data'!U348="Yes"),0.97,1))</f>
        <v>1</v>
      </c>
      <c r="Y348" s="11">
        <f>IF(AND(I348="Exit ramp",'Used data'!V348="2-curved diamond ramp"),1.32,IF(AND(I348="Exit ramp",'Used data'!V348="S-shaped ramp"),2.05,IF(AND(I348="Exit ramp",'Used data'!V348="U-shaped ramp"),4.11,IF(AND(I348="Exit ramp",'Used data'!V348="Flyover hook ramp"),5.15,IF(AND(I348="Exit ramp",'Used data'!V348="Directional ramp"),1.07,IF(AND(I348="Entrance ramp",'Used data'!V348="2-curved diamond ramp"),0.93,IF(AND(I348="Entrance ramp",'Used data'!V348="S-shaped ramp"),2.48,IF(AND(I348="Entrance ramp",'Used data'!V348="U-shaped ramp"),4.15,IF(AND(I348="Entrance ramp",'Used data'!V348="Flyover hook ramp"),5.26,IF(AND(I348="Entrance ramp",'Used data'!V348="Directional ramp"),1.42,1))))))))))</f>
        <v>1</v>
      </c>
      <c r="Z348" s="11">
        <f>IF(OR('Used data'!W348="Straight",'Used data'!W348="Irrelevant",'Used data'!X348="Irrelevant",'Used data'!Y348="Irrelevant"),1,1+1.545*1000/32.2*((('Used data'!Y348*3268/3600)/('Used data'!W348/0.306))^2)*('Used data'!X348/1000)/G348)</f>
        <v>1</v>
      </c>
      <c r="AA348" s="11">
        <f>IF(OR('Used data'!W348="Straight",'Used data'!W348="Irrelevant",'Used data'!X348="Irrelevant",'Used data'!Y348="Irrelevant"),1,1+1.961*1000/32.2*((('Used data'!Y348*3268/3600)/('Used data'!W348/0.306))^2)*('Used data'!X348/1000)/G348)</f>
        <v>1</v>
      </c>
      <c r="AB348" s="11">
        <f>IF(OR('Used data'!Z348="Straight",'Used data'!Z348="Irrelevant",'Used data'!AA348="Irrelevant",'Used data'!AB348="Irrelevant"),1,1+1.545*1000/32.2*((('Used data'!AB348*3268/3600)/('Used data'!Z348/0.306))^2)*('Used data'!AA348/1000)/G348)</f>
        <v>1</v>
      </c>
      <c r="AC348" s="11">
        <f>IF(OR('Used data'!Z348="Straight",'Used data'!Z348="Irrelevant",'Used data'!AA348="Irrelevant",'Used data'!AB348="Irrelevant"),1,1+1.961*1000/32.2*((('Used data'!AB348*3268/3600)/('Used data'!Z348/0.306))^2)*('Used data'!AA348/1000)/G348)</f>
        <v>1</v>
      </c>
      <c r="AD348" s="11">
        <f>IF(OR('Used data'!AC348="Irrelevant",'Used data'!AC348="No"),1,IF(AND('Used data'!AC348="Yes",OR('Used data'!Q348&lt;301,'Used data'!S348&lt;301)),1-(0.5*('Used data'!R348+'Used data'!T348)/('Used data'!G348*1000)),IF(AND('Used data'!AC348="Yes",OR('Used data'!Q348&lt;601,'Used data'!S348&lt;601)),1-(0.25*('Used data'!R348+'Used data'!T348)/('Used data'!G348*1000)),1)))</f>
        <v>1</v>
      </c>
      <c r="AE348" s="11">
        <f>IF(OR('Used data'!AC348="Irrelevant",'Used data'!AC348="No"),1,IF(AND('Used data'!AC348="Yes",OR('Used data'!Q348&lt;301,'Used data'!S348&lt;301)),1-(0.4*('Used data'!R348+'Used data'!T348)/('Used data'!G348*1000)),IF(AND('Used data'!AC348="Yes",OR('Used data'!Q348&lt;601,'Used data'!S348&lt;601)),1-(0.2*('Used data'!R348+'Used data'!T348)/('Used data'!G348*1000)),1)))</f>
        <v>1</v>
      </c>
      <c r="AF348" s="11">
        <f>IF('Used data'!AD348="110 kph",0.79,1)</f>
        <v>1</v>
      </c>
      <c r="AG348" s="11">
        <f>IF('Used data'!AD348="110 kph",0.94,1)</f>
        <v>1</v>
      </c>
      <c r="AH348" s="11">
        <f>IF('Used data'!AD348="110 kph",0.66,1)</f>
        <v>1</v>
      </c>
      <c r="AI348" s="11">
        <f>IF('Used data'!AD348="110 kph",0.82,1)</f>
        <v>1</v>
      </c>
      <c r="AJ348" s="11">
        <f>IF(AND('Used data'!AE348="Yes",I348="Entrance merge"),0.65*'Used data'!AF348+1-'Used data'!AF348,1)</f>
        <v>1</v>
      </c>
      <c r="AK348" s="12" t="str">
        <f t="shared" si="35"/>
        <v/>
      </c>
      <c r="AL348" s="12" t="str">
        <f t="shared" si="36"/>
        <v/>
      </c>
      <c r="AM348" s="12" t="str">
        <f t="shared" si="37"/>
        <v/>
      </c>
      <c r="AN348" s="12" t="str">
        <f t="shared" si="38"/>
        <v/>
      </c>
      <c r="AO348" s="12" t="str">
        <f t="shared" si="39"/>
        <v/>
      </c>
      <c r="AP348" s="12" t="str">
        <f t="shared" si="40"/>
        <v/>
      </c>
      <c r="AQ348" s="4" t="str">
        <f t="shared" si="41"/>
        <v/>
      </c>
    </row>
    <row r="349" spans="1:43" x14ac:dyDescent="0.3">
      <c r="A349" s="4" t="str">
        <f>IF('Input data'!A364="","",'Input data'!A364)</f>
        <v/>
      </c>
      <c r="B349" s="4" t="str">
        <f>IF('Input data'!B364="","",'Input data'!B364)</f>
        <v/>
      </c>
      <c r="C349" s="4" t="str">
        <f>IF('Input data'!C364="","",'Input data'!C364)</f>
        <v/>
      </c>
      <c r="D349" s="4" t="str">
        <f>IF('Input data'!D364="","",'Input data'!D364)</f>
        <v/>
      </c>
      <c r="E349" s="4" t="str">
        <f>IF('Input data'!E364="","",'Input data'!E364)</f>
        <v/>
      </c>
      <c r="F349" s="4" t="str">
        <f>IF('Input data'!F364="","",'Input data'!F364)</f>
        <v/>
      </c>
      <c r="G349" s="4">
        <f>IF('Input data'!G364="","",'Input data'!G364)</f>
        <v>0</v>
      </c>
      <c r="H349" s="4" t="str">
        <f>IF('Input data'!H364&gt;0.5,'Input data'!H364,"")</f>
        <v/>
      </c>
      <c r="I349" s="4" t="str">
        <f>IF('Input data'!I364="","",'Input data'!I364)</f>
        <v/>
      </c>
      <c r="J349" s="11">
        <f>IF('Used data'!J349="Irrelevant",1,IF('Used data'!J349&gt;3,1.2,1))</f>
        <v>1</v>
      </c>
      <c r="K349" s="11">
        <f>IF('Used data'!K349="Irrelevant",1,IF(AND(OR(I349="Motorway link",I349="Exit diverge",I349="Entrance merge"),'Used data'!K349&lt;3.5),1+(3.5-'Used data'!K349)*0.12,IF(AND(OR(I349="Exit ramp",I349="Entrance ramp"),'Used data'!K349&lt;3.5),1+(3.5-'Used data'!K349)*0.16,1)))</f>
        <v>1</v>
      </c>
      <c r="L349" s="11">
        <f>IF('Used data'!L349="Irrelevant",1,IF(AND('Used data'!L349="Yes",'Used data'!J349=2),0.6*'Used data'!M349+(1-'Used data'!M349),IF(AND('Used data'!L349="Yes",'Used data'!J349=3),0.7*'Used data'!M349+(1-'Used data'!M349),IF(AND('Used data'!L349="Yes",'Used data'!J349=4),0.76*'Used data'!M349+(1-'Used data'!M349),IF(AND('Used data'!L349="Yes",'Used data'!J349&gt;4.99999999),0.8*'Used data'!M349+(1-'Used data'!M349),1)))))</f>
        <v>1</v>
      </c>
      <c r="M349" s="11">
        <f>IF('Used data'!L349="Irrelevant",1,IF(AND('Used data'!L349="Yes",'Used data'!J349=2),0.8*'Used data'!M349+(1-'Used data'!M349),IF(AND('Used data'!L349="Yes",'Used data'!J349=3),0.85*'Used data'!M349+(1-'Used data'!M349),IF(AND('Used data'!L349="Yes",'Used data'!J349=4),0.88*'Used data'!M349+(1-'Used data'!M349),IF(AND('Used data'!L349="Yes",'Used data'!J349&gt;4.99999999),0.9*'Used data'!M349+(1-'Used data'!M349),1)))))</f>
        <v>1</v>
      </c>
      <c r="N349" s="11">
        <f>IF('Used data'!N349="Irrelevant",1,IF(AND(OR(I349="Motorway link",I349="Exit diverge",I349="Entrance merge"),'Used data'!N349&lt;3),1+(3-'Used data'!N349)*0.09333333,1))</f>
        <v>1</v>
      </c>
      <c r="O349" s="11">
        <f>IF('Used data'!N349="Irrelevant",1,IF(AND(OR(I349="Motorway link",I349="Exit diverge",I349="Entrance merge"),'Used data'!N349&lt;3),1+(3-'Used data'!N349)*0.19666667,1))</f>
        <v>1</v>
      </c>
      <c r="P349" s="11">
        <f>IF('Used data'!O349="Irrelevant",1,IF(AND(OR(I349="Motorway link",I349="Exit diverge",I349="Entrance merge"),'Used data'!O349&lt;3.00000001),1+(0.5-'Used data'!O349)*0.04,IF(AND(OR(I349="Exit ramp",I349="Entrance ramp"),'Used data'!O349&lt;3.00000001),1+(0.5-'Used data'!O349)*0.08,IF(OR(I349="Motorway link",I349="Exit diverge",I349="Entrance merge"),0.9,0.8))))</f>
        <v>1</v>
      </c>
      <c r="Q349" s="11">
        <f>IF('Used data'!P349="Irrelevant",1,IF(AND(OR(I349="Motorway link",I349="Exit diverge",I349="Entrance merge"),'Used data'!P349&lt;11.00000001),1+(5-'Used data'!P349)*0.01,0.94))</f>
        <v>1</v>
      </c>
      <c r="R349" s="11">
        <f>IF(OR('Used data'!Q349="Irrelevant",'Used data'!R349="Irrelevant",'Used data'!Q349="Straight"),1,IF(AND(OR(I349="Motorway link",I349="Exit diverge",I349="Entrance merge"),'Used data'!Q349&lt;4000),(EXP(0.1096*1746.5/'Used data'!Q349)/EXP(0.1096*1746.5/4000))*('Used data'!R349/1000)/G349+(G349-'Used data'!R349/1000)/G349,1))</f>
        <v>1</v>
      </c>
      <c r="S349" s="11">
        <f>IF(OR('Used data'!S349="Irrelevant",'Used data'!T349="Irrelevant",'Used data'!S349="Straight"),1,IF(AND(OR(I349="Motorway link",I349="Exit diverge",I349="Entrance merge"),'Used data'!S349&lt;4000),(EXP(0.1096*1746.5/'Used data'!S349)/EXP(0.1096*1746.5/4000))*('Used data'!T349/1000)/G349+(G349-'Used data'!T349/1000)/G349,1))</f>
        <v>1</v>
      </c>
      <c r="T349" s="11">
        <f>IF('Used data'!U349="Irrelevant",1,IF(AND(OR(I349="Motorway link",I349="Exit diverge",I349="Entrance merge",I349="Exit ramp",I349="Entrance ramp"),'Used data'!U349="Yes"),0.95,1))</f>
        <v>1</v>
      </c>
      <c r="U349" s="11">
        <f>IF('Used data'!U349="Irrelevant",1,IF(AND(OR(I349="Motorway link",I349="Exit diverge",I349="Entrance merge",I349="Exit ramp",I349="Entrance ramp"),'Used data'!U349="Yes"),0.96,1))</f>
        <v>1</v>
      </c>
      <c r="V349" s="11">
        <f>IF('Used data'!U349="Irrelevant",1,IF(AND(OR(I349="Motorway link",I349="Exit diverge",I349="Entrance merge",I349="Exit ramp",I349="Entrance ramp"),'Used data'!U349="Yes"),0.79,1))</f>
        <v>1</v>
      </c>
      <c r="W349" s="11">
        <f>IF('Used data'!U349="Irrelevant",1,IF(AND(OR(I349="Motorway link",I349="Exit diverge",I349="Entrance merge",I349="Exit ramp",I349="Entrance ramp"),'Used data'!U349="Yes"),0.94,1))</f>
        <v>1</v>
      </c>
      <c r="X349" s="11">
        <f>IF('Used data'!U349="Irrelevant",1,IF(AND(OR(I349="Motorway link",I349="Exit diverge",I349="Entrance merge",I349="Exit ramp",I349="Entrance ramp"),'Used data'!U349="Yes"),0.97,1))</f>
        <v>1</v>
      </c>
      <c r="Y349" s="11">
        <f>IF(AND(I349="Exit ramp",'Used data'!V349="2-curved diamond ramp"),1.32,IF(AND(I349="Exit ramp",'Used data'!V349="S-shaped ramp"),2.05,IF(AND(I349="Exit ramp",'Used data'!V349="U-shaped ramp"),4.11,IF(AND(I349="Exit ramp",'Used data'!V349="Flyover hook ramp"),5.15,IF(AND(I349="Exit ramp",'Used data'!V349="Directional ramp"),1.07,IF(AND(I349="Entrance ramp",'Used data'!V349="2-curved diamond ramp"),0.93,IF(AND(I349="Entrance ramp",'Used data'!V349="S-shaped ramp"),2.48,IF(AND(I349="Entrance ramp",'Used data'!V349="U-shaped ramp"),4.15,IF(AND(I349="Entrance ramp",'Used data'!V349="Flyover hook ramp"),5.26,IF(AND(I349="Entrance ramp",'Used data'!V349="Directional ramp"),1.42,1))))))))))</f>
        <v>1</v>
      </c>
      <c r="Z349" s="11">
        <f>IF(OR('Used data'!W349="Straight",'Used data'!W349="Irrelevant",'Used data'!X349="Irrelevant",'Used data'!Y349="Irrelevant"),1,1+1.545*1000/32.2*((('Used data'!Y349*3268/3600)/('Used data'!W349/0.306))^2)*('Used data'!X349/1000)/G349)</f>
        <v>1</v>
      </c>
      <c r="AA349" s="11">
        <f>IF(OR('Used data'!W349="Straight",'Used data'!W349="Irrelevant",'Used data'!X349="Irrelevant",'Used data'!Y349="Irrelevant"),1,1+1.961*1000/32.2*((('Used data'!Y349*3268/3600)/('Used data'!W349/0.306))^2)*('Used data'!X349/1000)/G349)</f>
        <v>1</v>
      </c>
      <c r="AB349" s="11">
        <f>IF(OR('Used data'!Z349="Straight",'Used data'!Z349="Irrelevant",'Used data'!AA349="Irrelevant",'Used data'!AB349="Irrelevant"),1,1+1.545*1000/32.2*((('Used data'!AB349*3268/3600)/('Used data'!Z349/0.306))^2)*('Used data'!AA349/1000)/G349)</f>
        <v>1</v>
      </c>
      <c r="AC349" s="11">
        <f>IF(OR('Used data'!Z349="Straight",'Used data'!Z349="Irrelevant",'Used data'!AA349="Irrelevant",'Used data'!AB349="Irrelevant"),1,1+1.961*1000/32.2*((('Used data'!AB349*3268/3600)/('Used data'!Z349/0.306))^2)*('Used data'!AA349/1000)/G349)</f>
        <v>1</v>
      </c>
      <c r="AD349" s="11">
        <f>IF(OR('Used data'!AC349="Irrelevant",'Used data'!AC349="No"),1,IF(AND('Used data'!AC349="Yes",OR('Used data'!Q349&lt;301,'Used data'!S349&lt;301)),1-(0.5*('Used data'!R349+'Used data'!T349)/('Used data'!G349*1000)),IF(AND('Used data'!AC349="Yes",OR('Used data'!Q349&lt;601,'Used data'!S349&lt;601)),1-(0.25*('Used data'!R349+'Used data'!T349)/('Used data'!G349*1000)),1)))</f>
        <v>1</v>
      </c>
      <c r="AE349" s="11">
        <f>IF(OR('Used data'!AC349="Irrelevant",'Used data'!AC349="No"),1,IF(AND('Used data'!AC349="Yes",OR('Used data'!Q349&lt;301,'Used data'!S349&lt;301)),1-(0.4*('Used data'!R349+'Used data'!T349)/('Used data'!G349*1000)),IF(AND('Used data'!AC349="Yes",OR('Used data'!Q349&lt;601,'Used data'!S349&lt;601)),1-(0.2*('Used data'!R349+'Used data'!T349)/('Used data'!G349*1000)),1)))</f>
        <v>1</v>
      </c>
      <c r="AF349" s="11">
        <f>IF('Used data'!AD349="110 kph",0.79,1)</f>
        <v>1</v>
      </c>
      <c r="AG349" s="11">
        <f>IF('Used data'!AD349="110 kph",0.94,1)</f>
        <v>1</v>
      </c>
      <c r="AH349" s="11">
        <f>IF('Used data'!AD349="110 kph",0.66,1)</f>
        <v>1</v>
      </c>
      <c r="AI349" s="11">
        <f>IF('Used data'!AD349="110 kph",0.82,1)</f>
        <v>1</v>
      </c>
      <c r="AJ349" s="11">
        <f>IF(AND('Used data'!AE349="Yes",I349="Entrance merge"),0.65*'Used data'!AF349+1-'Used data'!AF349,1)</f>
        <v>1</v>
      </c>
      <c r="AK349" s="12" t="str">
        <f t="shared" si="35"/>
        <v/>
      </c>
      <c r="AL349" s="12" t="str">
        <f t="shared" si="36"/>
        <v/>
      </c>
      <c r="AM349" s="12" t="str">
        <f t="shared" si="37"/>
        <v/>
      </c>
      <c r="AN349" s="12" t="str">
        <f t="shared" si="38"/>
        <v/>
      </c>
      <c r="AO349" s="12" t="str">
        <f t="shared" si="39"/>
        <v/>
      </c>
      <c r="AP349" s="12" t="str">
        <f t="shared" si="40"/>
        <v/>
      </c>
      <c r="AQ349" s="4" t="str">
        <f t="shared" si="41"/>
        <v/>
      </c>
    </row>
    <row r="350" spans="1:43" x14ac:dyDescent="0.3">
      <c r="A350" s="4" t="str">
        <f>IF('Input data'!A365="","",'Input data'!A365)</f>
        <v/>
      </c>
      <c r="B350" s="4" t="str">
        <f>IF('Input data'!B365="","",'Input data'!B365)</f>
        <v/>
      </c>
      <c r="C350" s="4" t="str">
        <f>IF('Input data'!C365="","",'Input data'!C365)</f>
        <v/>
      </c>
      <c r="D350" s="4" t="str">
        <f>IF('Input data'!D365="","",'Input data'!D365)</f>
        <v/>
      </c>
      <c r="E350" s="4" t="str">
        <f>IF('Input data'!E365="","",'Input data'!E365)</f>
        <v/>
      </c>
      <c r="F350" s="4" t="str">
        <f>IF('Input data'!F365="","",'Input data'!F365)</f>
        <v/>
      </c>
      <c r="G350" s="4">
        <f>IF('Input data'!G365="","",'Input data'!G365)</f>
        <v>0</v>
      </c>
      <c r="H350" s="4" t="str">
        <f>IF('Input data'!H365&gt;0.5,'Input data'!H365,"")</f>
        <v/>
      </c>
      <c r="I350" s="4" t="str">
        <f>IF('Input data'!I365="","",'Input data'!I365)</f>
        <v/>
      </c>
      <c r="J350" s="11">
        <f>IF('Used data'!J350="Irrelevant",1,IF('Used data'!J350&gt;3,1.2,1))</f>
        <v>1</v>
      </c>
      <c r="K350" s="11">
        <f>IF('Used data'!K350="Irrelevant",1,IF(AND(OR(I350="Motorway link",I350="Exit diverge",I350="Entrance merge"),'Used data'!K350&lt;3.5),1+(3.5-'Used data'!K350)*0.12,IF(AND(OR(I350="Exit ramp",I350="Entrance ramp"),'Used data'!K350&lt;3.5),1+(3.5-'Used data'!K350)*0.16,1)))</f>
        <v>1</v>
      </c>
      <c r="L350" s="11">
        <f>IF('Used data'!L350="Irrelevant",1,IF(AND('Used data'!L350="Yes",'Used data'!J350=2),0.6*'Used data'!M350+(1-'Used data'!M350),IF(AND('Used data'!L350="Yes",'Used data'!J350=3),0.7*'Used data'!M350+(1-'Used data'!M350),IF(AND('Used data'!L350="Yes",'Used data'!J350=4),0.76*'Used data'!M350+(1-'Used data'!M350),IF(AND('Used data'!L350="Yes",'Used data'!J350&gt;4.99999999),0.8*'Used data'!M350+(1-'Used data'!M350),1)))))</f>
        <v>1</v>
      </c>
      <c r="M350" s="11">
        <f>IF('Used data'!L350="Irrelevant",1,IF(AND('Used data'!L350="Yes",'Used data'!J350=2),0.8*'Used data'!M350+(1-'Used data'!M350),IF(AND('Used data'!L350="Yes",'Used data'!J350=3),0.85*'Used data'!M350+(1-'Used data'!M350),IF(AND('Used data'!L350="Yes",'Used data'!J350=4),0.88*'Used data'!M350+(1-'Used data'!M350),IF(AND('Used data'!L350="Yes",'Used data'!J350&gt;4.99999999),0.9*'Used data'!M350+(1-'Used data'!M350),1)))))</f>
        <v>1</v>
      </c>
      <c r="N350" s="11">
        <f>IF('Used data'!N350="Irrelevant",1,IF(AND(OR(I350="Motorway link",I350="Exit diverge",I350="Entrance merge"),'Used data'!N350&lt;3),1+(3-'Used data'!N350)*0.09333333,1))</f>
        <v>1</v>
      </c>
      <c r="O350" s="11">
        <f>IF('Used data'!N350="Irrelevant",1,IF(AND(OR(I350="Motorway link",I350="Exit diverge",I350="Entrance merge"),'Used data'!N350&lt;3),1+(3-'Used data'!N350)*0.19666667,1))</f>
        <v>1</v>
      </c>
      <c r="P350" s="11">
        <f>IF('Used data'!O350="Irrelevant",1,IF(AND(OR(I350="Motorway link",I350="Exit diverge",I350="Entrance merge"),'Used data'!O350&lt;3.00000001),1+(0.5-'Used data'!O350)*0.04,IF(AND(OR(I350="Exit ramp",I350="Entrance ramp"),'Used data'!O350&lt;3.00000001),1+(0.5-'Used data'!O350)*0.08,IF(OR(I350="Motorway link",I350="Exit diverge",I350="Entrance merge"),0.9,0.8))))</f>
        <v>1</v>
      </c>
      <c r="Q350" s="11">
        <f>IF('Used data'!P350="Irrelevant",1,IF(AND(OR(I350="Motorway link",I350="Exit diverge",I350="Entrance merge"),'Used data'!P350&lt;11.00000001),1+(5-'Used data'!P350)*0.01,0.94))</f>
        <v>1</v>
      </c>
      <c r="R350" s="11">
        <f>IF(OR('Used data'!Q350="Irrelevant",'Used data'!R350="Irrelevant",'Used data'!Q350="Straight"),1,IF(AND(OR(I350="Motorway link",I350="Exit diverge",I350="Entrance merge"),'Used data'!Q350&lt;4000),(EXP(0.1096*1746.5/'Used data'!Q350)/EXP(0.1096*1746.5/4000))*('Used data'!R350/1000)/G350+(G350-'Used data'!R350/1000)/G350,1))</f>
        <v>1</v>
      </c>
      <c r="S350" s="11">
        <f>IF(OR('Used data'!S350="Irrelevant",'Used data'!T350="Irrelevant",'Used data'!S350="Straight"),1,IF(AND(OR(I350="Motorway link",I350="Exit diverge",I350="Entrance merge"),'Used data'!S350&lt;4000),(EXP(0.1096*1746.5/'Used data'!S350)/EXP(0.1096*1746.5/4000))*('Used data'!T350/1000)/G350+(G350-'Used data'!T350/1000)/G350,1))</f>
        <v>1</v>
      </c>
      <c r="T350" s="11">
        <f>IF('Used data'!U350="Irrelevant",1,IF(AND(OR(I350="Motorway link",I350="Exit diverge",I350="Entrance merge",I350="Exit ramp",I350="Entrance ramp"),'Used data'!U350="Yes"),0.95,1))</f>
        <v>1</v>
      </c>
      <c r="U350" s="11">
        <f>IF('Used data'!U350="Irrelevant",1,IF(AND(OR(I350="Motorway link",I350="Exit diverge",I350="Entrance merge",I350="Exit ramp",I350="Entrance ramp"),'Used data'!U350="Yes"),0.96,1))</f>
        <v>1</v>
      </c>
      <c r="V350" s="11">
        <f>IF('Used data'!U350="Irrelevant",1,IF(AND(OR(I350="Motorway link",I350="Exit diverge",I350="Entrance merge",I350="Exit ramp",I350="Entrance ramp"),'Used data'!U350="Yes"),0.79,1))</f>
        <v>1</v>
      </c>
      <c r="W350" s="11">
        <f>IF('Used data'!U350="Irrelevant",1,IF(AND(OR(I350="Motorway link",I350="Exit diverge",I350="Entrance merge",I350="Exit ramp",I350="Entrance ramp"),'Used data'!U350="Yes"),0.94,1))</f>
        <v>1</v>
      </c>
      <c r="X350" s="11">
        <f>IF('Used data'!U350="Irrelevant",1,IF(AND(OR(I350="Motorway link",I350="Exit diverge",I350="Entrance merge",I350="Exit ramp",I350="Entrance ramp"),'Used data'!U350="Yes"),0.97,1))</f>
        <v>1</v>
      </c>
      <c r="Y350" s="11">
        <f>IF(AND(I350="Exit ramp",'Used data'!V350="2-curved diamond ramp"),1.32,IF(AND(I350="Exit ramp",'Used data'!V350="S-shaped ramp"),2.05,IF(AND(I350="Exit ramp",'Used data'!V350="U-shaped ramp"),4.11,IF(AND(I350="Exit ramp",'Used data'!V350="Flyover hook ramp"),5.15,IF(AND(I350="Exit ramp",'Used data'!V350="Directional ramp"),1.07,IF(AND(I350="Entrance ramp",'Used data'!V350="2-curved diamond ramp"),0.93,IF(AND(I350="Entrance ramp",'Used data'!V350="S-shaped ramp"),2.48,IF(AND(I350="Entrance ramp",'Used data'!V350="U-shaped ramp"),4.15,IF(AND(I350="Entrance ramp",'Used data'!V350="Flyover hook ramp"),5.26,IF(AND(I350="Entrance ramp",'Used data'!V350="Directional ramp"),1.42,1))))))))))</f>
        <v>1</v>
      </c>
      <c r="Z350" s="11">
        <f>IF(OR('Used data'!W350="Straight",'Used data'!W350="Irrelevant",'Used data'!X350="Irrelevant",'Used data'!Y350="Irrelevant"),1,1+1.545*1000/32.2*((('Used data'!Y350*3268/3600)/('Used data'!W350/0.306))^2)*('Used data'!X350/1000)/G350)</f>
        <v>1</v>
      </c>
      <c r="AA350" s="11">
        <f>IF(OR('Used data'!W350="Straight",'Used data'!W350="Irrelevant",'Used data'!X350="Irrelevant",'Used data'!Y350="Irrelevant"),1,1+1.961*1000/32.2*((('Used data'!Y350*3268/3600)/('Used data'!W350/0.306))^2)*('Used data'!X350/1000)/G350)</f>
        <v>1</v>
      </c>
      <c r="AB350" s="11">
        <f>IF(OR('Used data'!Z350="Straight",'Used data'!Z350="Irrelevant",'Used data'!AA350="Irrelevant",'Used data'!AB350="Irrelevant"),1,1+1.545*1000/32.2*((('Used data'!AB350*3268/3600)/('Used data'!Z350/0.306))^2)*('Used data'!AA350/1000)/G350)</f>
        <v>1</v>
      </c>
      <c r="AC350" s="11">
        <f>IF(OR('Used data'!Z350="Straight",'Used data'!Z350="Irrelevant",'Used data'!AA350="Irrelevant",'Used data'!AB350="Irrelevant"),1,1+1.961*1000/32.2*((('Used data'!AB350*3268/3600)/('Used data'!Z350/0.306))^2)*('Used data'!AA350/1000)/G350)</f>
        <v>1</v>
      </c>
      <c r="AD350" s="11">
        <f>IF(OR('Used data'!AC350="Irrelevant",'Used data'!AC350="No"),1,IF(AND('Used data'!AC350="Yes",OR('Used data'!Q350&lt;301,'Used data'!S350&lt;301)),1-(0.5*('Used data'!R350+'Used data'!T350)/('Used data'!G350*1000)),IF(AND('Used data'!AC350="Yes",OR('Used data'!Q350&lt;601,'Used data'!S350&lt;601)),1-(0.25*('Used data'!R350+'Used data'!T350)/('Used data'!G350*1000)),1)))</f>
        <v>1</v>
      </c>
      <c r="AE350" s="11">
        <f>IF(OR('Used data'!AC350="Irrelevant",'Used data'!AC350="No"),1,IF(AND('Used data'!AC350="Yes",OR('Used data'!Q350&lt;301,'Used data'!S350&lt;301)),1-(0.4*('Used data'!R350+'Used data'!T350)/('Used data'!G350*1000)),IF(AND('Used data'!AC350="Yes",OR('Used data'!Q350&lt;601,'Used data'!S350&lt;601)),1-(0.2*('Used data'!R350+'Used data'!T350)/('Used data'!G350*1000)),1)))</f>
        <v>1</v>
      </c>
      <c r="AF350" s="11">
        <f>IF('Used data'!AD350="110 kph",0.79,1)</f>
        <v>1</v>
      </c>
      <c r="AG350" s="11">
        <f>IF('Used data'!AD350="110 kph",0.94,1)</f>
        <v>1</v>
      </c>
      <c r="AH350" s="11">
        <f>IF('Used data'!AD350="110 kph",0.66,1)</f>
        <v>1</v>
      </c>
      <c r="AI350" s="11">
        <f>IF('Used data'!AD350="110 kph",0.82,1)</f>
        <v>1</v>
      </c>
      <c r="AJ350" s="11">
        <f>IF(AND('Used data'!AE350="Yes",I350="Entrance merge"),0.65*'Used data'!AF350+1-'Used data'!AF350,1)</f>
        <v>1</v>
      </c>
      <c r="AK350" s="12" t="str">
        <f t="shared" si="35"/>
        <v/>
      </c>
      <c r="AL350" s="12" t="str">
        <f t="shared" si="36"/>
        <v/>
      </c>
      <c r="AM350" s="12" t="str">
        <f t="shared" si="37"/>
        <v/>
      </c>
      <c r="AN350" s="12" t="str">
        <f t="shared" si="38"/>
        <v/>
      </c>
      <c r="AO350" s="12" t="str">
        <f t="shared" si="39"/>
        <v/>
      </c>
      <c r="AP350" s="12" t="str">
        <f t="shared" si="40"/>
        <v/>
      </c>
      <c r="AQ350" s="4" t="str">
        <f t="shared" si="41"/>
        <v/>
      </c>
    </row>
    <row r="351" spans="1:43" x14ac:dyDescent="0.3">
      <c r="A351" s="4" t="str">
        <f>IF('Input data'!A366="","",'Input data'!A366)</f>
        <v/>
      </c>
      <c r="B351" s="4" t="str">
        <f>IF('Input data'!B366="","",'Input data'!B366)</f>
        <v/>
      </c>
      <c r="C351" s="4" t="str">
        <f>IF('Input data'!C366="","",'Input data'!C366)</f>
        <v/>
      </c>
      <c r="D351" s="4" t="str">
        <f>IF('Input data'!D366="","",'Input data'!D366)</f>
        <v/>
      </c>
      <c r="E351" s="4" t="str">
        <f>IF('Input data'!E366="","",'Input data'!E366)</f>
        <v/>
      </c>
      <c r="F351" s="4" t="str">
        <f>IF('Input data'!F366="","",'Input data'!F366)</f>
        <v/>
      </c>
      <c r="G351" s="4">
        <f>IF('Input data'!G366="","",'Input data'!G366)</f>
        <v>0</v>
      </c>
      <c r="H351" s="4" t="str">
        <f>IF('Input data'!H366&gt;0.5,'Input data'!H366,"")</f>
        <v/>
      </c>
      <c r="I351" s="4" t="str">
        <f>IF('Input data'!I366="","",'Input data'!I366)</f>
        <v/>
      </c>
      <c r="J351" s="11">
        <f>IF('Used data'!J351="Irrelevant",1,IF('Used data'!J351&gt;3,1.2,1))</f>
        <v>1</v>
      </c>
      <c r="K351" s="11">
        <f>IF('Used data'!K351="Irrelevant",1,IF(AND(OR(I351="Motorway link",I351="Exit diverge",I351="Entrance merge"),'Used data'!K351&lt;3.5),1+(3.5-'Used data'!K351)*0.12,IF(AND(OR(I351="Exit ramp",I351="Entrance ramp"),'Used data'!K351&lt;3.5),1+(3.5-'Used data'!K351)*0.16,1)))</f>
        <v>1</v>
      </c>
      <c r="L351" s="11">
        <f>IF('Used data'!L351="Irrelevant",1,IF(AND('Used data'!L351="Yes",'Used data'!J351=2),0.6*'Used data'!M351+(1-'Used data'!M351),IF(AND('Used data'!L351="Yes",'Used data'!J351=3),0.7*'Used data'!M351+(1-'Used data'!M351),IF(AND('Used data'!L351="Yes",'Used data'!J351=4),0.76*'Used data'!M351+(1-'Used data'!M351),IF(AND('Used data'!L351="Yes",'Used data'!J351&gt;4.99999999),0.8*'Used data'!M351+(1-'Used data'!M351),1)))))</f>
        <v>1</v>
      </c>
      <c r="M351" s="11">
        <f>IF('Used data'!L351="Irrelevant",1,IF(AND('Used data'!L351="Yes",'Used data'!J351=2),0.8*'Used data'!M351+(1-'Used data'!M351),IF(AND('Used data'!L351="Yes",'Used data'!J351=3),0.85*'Used data'!M351+(1-'Used data'!M351),IF(AND('Used data'!L351="Yes",'Used data'!J351=4),0.88*'Used data'!M351+(1-'Used data'!M351),IF(AND('Used data'!L351="Yes",'Used data'!J351&gt;4.99999999),0.9*'Used data'!M351+(1-'Used data'!M351),1)))))</f>
        <v>1</v>
      </c>
      <c r="N351" s="11">
        <f>IF('Used data'!N351="Irrelevant",1,IF(AND(OR(I351="Motorway link",I351="Exit diverge",I351="Entrance merge"),'Used data'!N351&lt;3),1+(3-'Used data'!N351)*0.09333333,1))</f>
        <v>1</v>
      </c>
      <c r="O351" s="11">
        <f>IF('Used data'!N351="Irrelevant",1,IF(AND(OR(I351="Motorway link",I351="Exit diverge",I351="Entrance merge"),'Used data'!N351&lt;3),1+(3-'Used data'!N351)*0.19666667,1))</f>
        <v>1</v>
      </c>
      <c r="P351" s="11">
        <f>IF('Used data'!O351="Irrelevant",1,IF(AND(OR(I351="Motorway link",I351="Exit diverge",I351="Entrance merge"),'Used data'!O351&lt;3.00000001),1+(0.5-'Used data'!O351)*0.04,IF(AND(OR(I351="Exit ramp",I351="Entrance ramp"),'Used data'!O351&lt;3.00000001),1+(0.5-'Used data'!O351)*0.08,IF(OR(I351="Motorway link",I351="Exit diverge",I351="Entrance merge"),0.9,0.8))))</f>
        <v>1</v>
      </c>
      <c r="Q351" s="11">
        <f>IF('Used data'!P351="Irrelevant",1,IF(AND(OR(I351="Motorway link",I351="Exit diverge",I351="Entrance merge"),'Used data'!P351&lt;11.00000001),1+(5-'Used data'!P351)*0.01,0.94))</f>
        <v>1</v>
      </c>
      <c r="R351" s="11">
        <f>IF(OR('Used data'!Q351="Irrelevant",'Used data'!R351="Irrelevant",'Used data'!Q351="Straight"),1,IF(AND(OR(I351="Motorway link",I351="Exit diverge",I351="Entrance merge"),'Used data'!Q351&lt;4000),(EXP(0.1096*1746.5/'Used data'!Q351)/EXP(0.1096*1746.5/4000))*('Used data'!R351/1000)/G351+(G351-'Used data'!R351/1000)/G351,1))</f>
        <v>1</v>
      </c>
      <c r="S351" s="11">
        <f>IF(OR('Used data'!S351="Irrelevant",'Used data'!T351="Irrelevant",'Used data'!S351="Straight"),1,IF(AND(OR(I351="Motorway link",I351="Exit diverge",I351="Entrance merge"),'Used data'!S351&lt;4000),(EXP(0.1096*1746.5/'Used data'!S351)/EXP(0.1096*1746.5/4000))*('Used data'!T351/1000)/G351+(G351-'Used data'!T351/1000)/G351,1))</f>
        <v>1</v>
      </c>
      <c r="T351" s="11">
        <f>IF('Used data'!U351="Irrelevant",1,IF(AND(OR(I351="Motorway link",I351="Exit diverge",I351="Entrance merge",I351="Exit ramp",I351="Entrance ramp"),'Used data'!U351="Yes"),0.95,1))</f>
        <v>1</v>
      </c>
      <c r="U351" s="11">
        <f>IF('Used data'!U351="Irrelevant",1,IF(AND(OR(I351="Motorway link",I351="Exit diverge",I351="Entrance merge",I351="Exit ramp",I351="Entrance ramp"),'Used data'!U351="Yes"),0.96,1))</f>
        <v>1</v>
      </c>
      <c r="V351" s="11">
        <f>IF('Used data'!U351="Irrelevant",1,IF(AND(OR(I351="Motorway link",I351="Exit diverge",I351="Entrance merge",I351="Exit ramp",I351="Entrance ramp"),'Used data'!U351="Yes"),0.79,1))</f>
        <v>1</v>
      </c>
      <c r="W351" s="11">
        <f>IF('Used data'!U351="Irrelevant",1,IF(AND(OR(I351="Motorway link",I351="Exit diverge",I351="Entrance merge",I351="Exit ramp",I351="Entrance ramp"),'Used data'!U351="Yes"),0.94,1))</f>
        <v>1</v>
      </c>
      <c r="X351" s="11">
        <f>IF('Used data'!U351="Irrelevant",1,IF(AND(OR(I351="Motorway link",I351="Exit diverge",I351="Entrance merge",I351="Exit ramp",I351="Entrance ramp"),'Used data'!U351="Yes"),0.97,1))</f>
        <v>1</v>
      </c>
      <c r="Y351" s="11">
        <f>IF(AND(I351="Exit ramp",'Used data'!V351="2-curved diamond ramp"),1.32,IF(AND(I351="Exit ramp",'Used data'!V351="S-shaped ramp"),2.05,IF(AND(I351="Exit ramp",'Used data'!V351="U-shaped ramp"),4.11,IF(AND(I351="Exit ramp",'Used data'!V351="Flyover hook ramp"),5.15,IF(AND(I351="Exit ramp",'Used data'!V351="Directional ramp"),1.07,IF(AND(I351="Entrance ramp",'Used data'!V351="2-curved diamond ramp"),0.93,IF(AND(I351="Entrance ramp",'Used data'!V351="S-shaped ramp"),2.48,IF(AND(I351="Entrance ramp",'Used data'!V351="U-shaped ramp"),4.15,IF(AND(I351="Entrance ramp",'Used data'!V351="Flyover hook ramp"),5.26,IF(AND(I351="Entrance ramp",'Used data'!V351="Directional ramp"),1.42,1))))))))))</f>
        <v>1</v>
      </c>
      <c r="Z351" s="11">
        <f>IF(OR('Used data'!W351="Straight",'Used data'!W351="Irrelevant",'Used data'!X351="Irrelevant",'Used data'!Y351="Irrelevant"),1,1+1.545*1000/32.2*((('Used data'!Y351*3268/3600)/('Used data'!W351/0.306))^2)*('Used data'!X351/1000)/G351)</f>
        <v>1</v>
      </c>
      <c r="AA351" s="11">
        <f>IF(OR('Used data'!W351="Straight",'Used data'!W351="Irrelevant",'Used data'!X351="Irrelevant",'Used data'!Y351="Irrelevant"),1,1+1.961*1000/32.2*((('Used data'!Y351*3268/3600)/('Used data'!W351/0.306))^2)*('Used data'!X351/1000)/G351)</f>
        <v>1</v>
      </c>
      <c r="AB351" s="11">
        <f>IF(OR('Used data'!Z351="Straight",'Used data'!Z351="Irrelevant",'Used data'!AA351="Irrelevant",'Used data'!AB351="Irrelevant"),1,1+1.545*1000/32.2*((('Used data'!AB351*3268/3600)/('Used data'!Z351/0.306))^2)*('Used data'!AA351/1000)/G351)</f>
        <v>1</v>
      </c>
      <c r="AC351" s="11">
        <f>IF(OR('Used data'!Z351="Straight",'Used data'!Z351="Irrelevant",'Used data'!AA351="Irrelevant",'Used data'!AB351="Irrelevant"),1,1+1.961*1000/32.2*((('Used data'!AB351*3268/3600)/('Used data'!Z351/0.306))^2)*('Used data'!AA351/1000)/G351)</f>
        <v>1</v>
      </c>
      <c r="AD351" s="11">
        <f>IF(OR('Used data'!AC351="Irrelevant",'Used data'!AC351="No"),1,IF(AND('Used data'!AC351="Yes",OR('Used data'!Q351&lt;301,'Used data'!S351&lt;301)),1-(0.5*('Used data'!R351+'Used data'!T351)/('Used data'!G351*1000)),IF(AND('Used data'!AC351="Yes",OR('Used data'!Q351&lt;601,'Used data'!S351&lt;601)),1-(0.25*('Used data'!R351+'Used data'!T351)/('Used data'!G351*1000)),1)))</f>
        <v>1</v>
      </c>
      <c r="AE351" s="11">
        <f>IF(OR('Used data'!AC351="Irrelevant",'Used data'!AC351="No"),1,IF(AND('Used data'!AC351="Yes",OR('Used data'!Q351&lt;301,'Used data'!S351&lt;301)),1-(0.4*('Used data'!R351+'Used data'!T351)/('Used data'!G351*1000)),IF(AND('Used data'!AC351="Yes",OR('Used data'!Q351&lt;601,'Used data'!S351&lt;601)),1-(0.2*('Used data'!R351+'Used data'!T351)/('Used data'!G351*1000)),1)))</f>
        <v>1</v>
      </c>
      <c r="AF351" s="11">
        <f>IF('Used data'!AD351="110 kph",0.79,1)</f>
        <v>1</v>
      </c>
      <c r="AG351" s="11">
        <f>IF('Used data'!AD351="110 kph",0.94,1)</f>
        <v>1</v>
      </c>
      <c r="AH351" s="11">
        <f>IF('Used data'!AD351="110 kph",0.66,1)</f>
        <v>1</v>
      </c>
      <c r="AI351" s="11">
        <f>IF('Used data'!AD351="110 kph",0.82,1)</f>
        <v>1</v>
      </c>
      <c r="AJ351" s="11">
        <f>IF(AND('Used data'!AE351="Yes",I351="Entrance merge"),0.65*'Used data'!AF351+1-'Used data'!AF351,1)</f>
        <v>1</v>
      </c>
      <c r="AK351" s="12" t="str">
        <f t="shared" si="35"/>
        <v/>
      </c>
      <c r="AL351" s="12" t="str">
        <f t="shared" si="36"/>
        <v/>
      </c>
      <c r="AM351" s="12" t="str">
        <f t="shared" si="37"/>
        <v/>
      </c>
      <c r="AN351" s="12" t="str">
        <f t="shared" si="38"/>
        <v/>
      </c>
      <c r="AO351" s="12" t="str">
        <f t="shared" si="39"/>
        <v/>
      </c>
      <c r="AP351" s="12" t="str">
        <f t="shared" si="40"/>
        <v/>
      </c>
      <c r="AQ351" s="4" t="str">
        <f t="shared" si="41"/>
        <v/>
      </c>
    </row>
    <row r="352" spans="1:43" x14ac:dyDescent="0.3">
      <c r="A352" s="4" t="str">
        <f>IF('Input data'!A367="","",'Input data'!A367)</f>
        <v/>
      </c>
      <c r="B352" s="4" t="str">
        <f>IF('Input data'!B367="","",'Input data'!B367)</f>
        <v/>
      </c>
      <c r="C352" s="4" t="str">
        <f>IF('Input data'!C367="","",'Input data'!C367)</f>
        <v/>
      </c>
      <c r="D352" s="4" t="str">
        <f>IF('Input data'!D367="","",'Input data'!D367)</f>
        <v/>
      </c>
      <c r="E352" s="4" t="str">
        <f>IF('Input data'!E367="","",'Input data'!E367)</f>
        <v/>
      </c>
      <c r="F352" s="4" t="str">
        <f>IF('Input data'!F367="","",'Input data'!F367)</f>
        <v/>
      </c>
      <c r="G352" s="4">
        <f>IF('Input data'!G367="","",'Input data'!G367)</f>
        <v>0</v>
      </c>
      <c r="H352" s="4" t="str">
        <f>IF('Input data'!H367&gt;0.5,'Input data'!H367,"")</f>
        <v/>
      </c>
      <c r="I352" s="4" t="str">
        <f>IF('Input data'!I367="","",'Input data'!I367)</f>
        <v/>
      </c>
      <c r="J352" s="11">
        <f>IF('Used data'!J352="Irrelevant",1,IF('Used data'!J352&gt;3,1.2,1))</f>
        <v>1</v>
      </c>
      <c r="K352" s="11">
        <f>IF('Used data'!K352="Irrelevant",1,IF(AND(OR(I352="Motorway link",I352="Exit diverge",I352="Entrance merge"),'Used data'!K352&lt;3.5),1+(3.5-'Used data'!K352)*0.12,IF(AND(OR(I352="Exit ramp",I352="Entrance ramp"),'Used data'!K352&lt;3.5),1+(3.5-'Used data'!K352)*0.16,1)))</f>
        <v>1</v>
      </c>
      <c r="L352" s="11">
        <f>IF('Used data'!L352="Irrelevant",1,IF(AND('Used data'!L352="Yes",'Used data'!J352=2),0.6*'Used data'!M352+(1-'Used data'!M352),IF(AND('Used data'!L352="Yes",'Used data'!J352=3),0.7*'Used data'!M352+(1-'Used data'!M352),IF(AND('Used data'!L352="Yes",'Used data'!J352=4),0.76*'Used data'!M352+(1-'Used data'!M352),IF(AND('Used data'!L352="Yes",'Used data'!J352&gt;4.99999999),0.8*'Used data'!M352+(1-'Used data'!M352),1)))))</f>
        <v>1</v>
      </c>
      <c r="M352" s="11">
        <f>IF('Used data'!L352="Irrelevant",1,IF(AND('Used data'!L352="Yes",'Used data'!J352=2),0.8*'Used data'!M352+(1-'Used data'!M352),IF(AND('Used data'!L352="Yes",'Used data'!J352=3),0.85*'Used data'!M352+(1-'Used data'!M352),IF(AND('Used data'!L352="Yes",'Used data'!J352=4),0.88*'Used data'!M352+(1-'Used data'!M352),IF(AND('Used data'!L352="Yes",'Used data'!J352&gt;4.99999999),0.9*'Used data'!M352+(1-'Used data'!M352),1)))))</f>
        <v>1</v>
      </c>
      <c r="N352" s="11">
        <f>IF('Used data'!N352="Irrelevant",1,IF(AND(OR(I352="Motorway link",I352="Exit diverge",I352="Entrance merge"),'Used data'!N352&lt;3),1+(3-'Used data'!N352)*0.09333333,1))</f>
        <v>1</v>
      </c>
      <c r="O352" s="11">
        <f>IF('Used data'!N352="Irrelevant",1,IF(AND(OR(I352="Motorway link",I352="Exit diverge",I352="Entrance merge"),'Used data'!N352&lt;3),1+(3-'Used data'!N352)*0.19666667,1))</f>
        <v>1</v>
      </c>
      <c r="P352" s="11">
        <f>IF('Used data'!O352="Irrelevant",1,IF(AND(OR(I352="Motorway link",I352="Exit diverge",I352="Entrance merge"),'Used data'!O352&lt;3.00000001),1+(0.5-'Used data'!O352)*0.04,IF(AND(OR(I352="Exit ramp",I352="Entrance ramp"),'Used data'!O352&lt;3.00000001),1+(0.5-'Used data'!O352)*0.08,IF(OR(I352="Motorway link",I352="Exit diverge",I352="Entrance merge"),0.9,0.8))))</f>
        <v>1</v>
      </c>
      <c r="Q352" s="11">
        <f>IF('Used data'!P352="Irrelevant",1,IF(AND(OR(I352="Motorway link",I352="Exit diverge",I352="Entrance merge"),'Used data'!P352&lt;11.00000001),1+(5-'Used data'!P352)*0.01,0.94))</f>
        <v>1</v>
      </c>
      <c r="R352" s="11">
        <f>IF(OR('Used data'!Q352="Irrelevant",'Used data'!R352="Irrelevant",'Used data'!Q352="Straight"),1,IF(AND(OR(I352="Motorway link",I352="Exit diverge",I352="Entrance merge"),'Used data'!Q352&lt;4000),(EXP(0.1096*1746.5/'Used data'!Q352)/EXP(0.1096*1746.5/4000))*('Used data'!R352/1000)/G352+(G352-'Used data'!R352/1000)/G352,1))</f>
        <v>1</v>
      </c>
      <c r="S352" s="11">
        <f>IF(OR('Used data'!S352="Irrelevant",'Used data'!T352="Irrelevant",'Used data'!S352="Straight"),1,IF(AND(OR(I352="Motorway link",I352="Exit diverge",I352="Entrance merge"),'Used data'!S352&lt;4000),(EXP(0.1096*1746.5/'Used data'!S352)/EXP(0.1096*1746.5/4000))*('Used data'!T352/1000)/G352+(G352-'Used data'!T352/1000)/G352,1))</f>
        <v>1</v>
      </c>
      <c r="T352" s="11">
        <f>IF('Used data'!U352="Irrelevant",1,IF(AND(OR(I352="Motorway link",I352="Exit diverge",I352="Entrance merge",I352="Exit ramp",I352="Entrance ramp"),'Used data'!U352="Yes"),0.95,1))</f>
        <v>1</v>
      </c>
      <c r="U352" s="11">
        <f>IF('Used data'!U352="Irrelevant",1,IF(AND(OR(I352="Motorway link",I352="Exit diverge",I352="Entrance merge",I352="Exit ramp",I352="Entrance ramp"),'Used data'!U352="Yes"),0.96,1))</f>
        <v>1</v>
      </c>
      <c r="V352" s="11">
        <f>IF('Used data'!U352="Irrelevant",1,IF(AND(OR(I352="Motorway link",I352="Exit diverge",I352="Entrance merge",I352="Exit ramp",I352="Entrance ramp"),'Used data'!U352="Yes"),0.79,1))</f>
        <v>1</v>
      </c>
      <c r="W352" s="11">
        <f>IF('Used data'!U352="Irrelevant",1,IF(AND(OR(I352="Motorway link",I352="Exit diverge",I352="Entrance merge",I352="Exit ramp",I352="Entrance ramp"),'Used data'!U352="Yes"),0.94,1))</f>
        <v>1</v>
      </c>
      <c r="X352" s="11">
        <f>IF('Used data'!U352="Irrelevant",1,IF(AND(OR(I352="Motorway link",I352="Exit diverge",I352="Entrance merge",I352="Exit ramp",I352="Entrance ramp"),'Used data'!U352="Yes"),0.97,1))</f>
        <v>1</v>
      </c>
      <c r="Y352" s="11">
        <f>IF(AND(I352="Exit ramp",'Used data'!V352="2-curved diamond ramp"),1.32,IF(AND(I352="Exit ramp",'Used data'!V352="S-shaped ramp"),2.05,IF(AND(I352="Exit ramp",'Used data'!V352="U-shaped ramp"),4.11,IF(AND(I352="Exit ramp",'Used data'!V352="Flyover hook ramp"),5.15,IF(AND(I352="Exit ramp",'Used data'!V352="Directional ramp"),1.07,IF(AND(I352="Entrance ramp",'Used data'!V352="2-curved diamond ramp"),0.93,IF(AND(I352="Entrance ramp",'Used data'!V352="S-shaped ramp"),2.48,IF(AND(I352="Entrance ramp",'Used data'!V352="U-shaped ramp"),4.15,IF(AND(I352="Entrance ramp",'Used data'!V352="Flyover hook ramp"),5.26,IF(AND(I352="Entrance ramp",'Used data'!V352="Directional ramp"),1.42,1))))))))))</f>
        <v>1</v>
      </c>
      <c r="Z352" s="11">
        <f>IF(OR('Used data'!W352="Straight",'Used data'!W352="Irrelevant",'Used data'!X352="Irrelevant",'Used data'!Y352="Irrelevant"),1,1+1.545*1000/32.2*((('Used data'!Y352*3268/3600)/('Used data'!W352/0.306))^2)*('Used data'!X352/1000)/G352)</f>
        <v>1</v>
      </c>
      <c r="AA352" s="11">
        <f>IF(OR('Used data'!W352="Straight",'Used data'!W352="Irrelevant",'Used data'!X352="Irrelevant",'Used data'!Y352="Irrelevant"),1,1+1.961*1000/32.2*((('Used data'!Y352*3268/3600)/('Used data'!W352/0.306))^2)*('Used data'!X352/1000)/G352)</f>
        <v>1</v>
      </c>
      <c r="AB352" s="11">
        <f>IF(OR('Used data'!Z352="Straight",'Used data'!Z352="Irrelevant",'Used data'!AA352="Irrelevant",'Used data'!AB352="Irrelevant"),1,1+1.545*1000/32.2*((('Used data'!AB352*3268/3600)/('Used data'!Z352/0.306))^2)*('Used data'!AA352/1000)/G352)</f>
        <v>1</v>
      </c>
      <c r="AC352" s="11">
        <f>IF(OR('Used data'!Z352="Straight",'Used data'!Z352="Irrelevant",'Used data'!AA352="Irrelevant",'Used data'!AB352="Irrelevant"),1,1+1.961*1000/32.2*((('Used data'!AB352*3268/3600)/('Used data'!Z352/0.306))^2)*('Used data'!AA352/1000)/G352)</f>
        <v>1</v>
      </c>
      <c r="AD352" s="11">
        <f>IF(OR('Used data'!AC352="Irrelevant",'Used data'!AC352="No"),1,IF(AND('Used data'!AC352="Yes",OR('Used data'!Q352&lt;301,'Used data'!S352&lt;301)),1-(0.5*('Used data'!R352+'Used data'!T352)/('Used data'!G352*1000)),IF(AND('Used data'!AC352="Yes",OR('Used data'!Q352&lt;601,'Used data'!S352&lt;601)),1-(0.25*('Used data'!R352+'Used data'!T352)/('Used data'!G352*1000)),1)))</f>
        <v>1</v>
      </c>
      <c r="AE352" s="11">
        <f>IF(OR('Used data'!AC352="Irrelevant",'Used data'!AC352="No"),1,IF(AND('Used data'!AC352="Yes",OR('Used data'!Q352&lt;301,'Used data'!S352&lt;301)),1-(0.4*('Used data'!R352+'Used data'!T352)/('Used data'!G352*1000)),IF(AND('Used data'!AC352="Yes",OR('Used data'!Q352&lt;601,'Used data'!S352&lt;601)),1-(0.2*('Used data'!R352+'Used data'!T352)/('Used data'!G352*1000)),1)))</f>
        <v>1</v>
      </c>
      <c r="AF352" s="11">
        <f>IF('Used data'!AD352="110 kph",0.79,1)</f>
        <v>1</v>
      </c>
      <c r="AG352" s="11">
        <f>IF('Used data'!AD352="110 kph",0.94,1)</f>
        <v>1</v>
      </c>
      <c r="AH352" s="11">
        <f>IF('Used data'!AD352="110 kph",0.66,1)</f>
        <v>1</v>
      </c>
      <c r="AI352" s="11">
        <f>IF('Used data'!AD352="110 kph",0.82,1)</f>
        <v>1</v>
      </c>
      <c r="AJ352" s="11">
        <f>IF(AND('Used data'!AE352="Yes",I352="Entrance merge"),0.65*'Used data'!AF352+1-'Used data'!AF352,1)</f>
        <v>1</v>
      </c>
      <c r="AK352" s="12" t="str">
        <f t="shared" si="35"/>
        <v/>
      </c>
      <c r="AL352" s="12" t="str">
        <f t="shared" si="36"/>
        <v/>
      </c>
      <c r="AM352" s="12" t="str">
        <f t="shared" si="37"/>
        <v/>
      </c>
      <c r="AN352" s="12" t="str">
        <f t="shared" si="38"/>
        <v/>
      </c>
      <c r="AO352" s="12" t="str">
        <f t="shared" si="39"/>
        <v/>
      </c>
      <c r="AP352" s="12" t="str">
        <f t="shared" si="40"/>
        <v/>
      </c>
      <c r="AQ352" s="4" t="str">
        <f t="shared" si="41"/>
        <v/>
      </c>
    </row>
    <row r="353" spans="1:43" x14ac:dyDescent="0.3">
      <c r="A353" s="4" t="str">
        <f>IF('Input data'!A368="","",'Input data'!A368)</f>
        <v/>
      </c>
      <c r="B353" s="4" t="str">
        <f>IF('Input data'!B368="","",'Input data'!B368)</f>
        <v/>
      </c>
      <c r="C353" s="4" t="str">
        <f>IF('Input data'!C368="","",'Input data'!C368)</f>
        <v/>
      </c>
      <c r="D353" s="4" t="str">
        <f>IF('Input data'!D368="","",'Input data'!D368)</f>
        <v/>
      </c>
      <c r="E353" s="4" t="str">
        <f>IF('Input data'!E368="","",'Input data'!E368)</f>
        <v/>
      </c>
      <c r="F353" s="4" t="str">
        <f>IF('Input data'!F368="","",'Input data'!F368)</f>
        <v/>
      </c>
      <c r="G353" s="4">
        <f>IF('Input data'!G368="","",'Input data'!G368)</f>
        <v>0</v>
      </c>
      <c r="H353" s="4" t="str">
        <f>IF('Input data'!H368&gt;0.5,'Input data'!H368,"")</f>
        <v/>
      </c>
      <c r="I353" s="4" t="str">
        <f>IF('Input data'!I368="","",'Input data'!I368)</f>
        <v/>
      </c>
      <c r="J353" s="11">
        <f>IF('Used data'!J353="Irrelevant",1,IF('Used data'!J353&gt;3,1.2,1))</f>
        <v>1</v>
      </c>
      <c r="K353" s="11">
        <f>IF('Used data'!K353="Irrelevant",1,IF(AND(OR(I353="Motorway link",I353="Exit diverge",I353="Entrance merge"),'Used data'!K353&lt;3.5),1+(3.5-'Used data'!K353)*0.12,IF(AND(OR(I353="Exit ramp",I353="Entrance ramp"),'Used data'!K353&lt;3.5),1+(3.5-'Used data'!K353)*0.16,1)))</f>
        <v>1</v>
      </c>
      <c r="L353" s="11">
        <f>IF('Used data'!L353="Irrelevant",1,IF(AND('Used data'!L353="Yes",'Used data'!J353=2),0.6*'Used data'!M353+(1-'Used data'!M353),IF(AND('Used data'!L353="Yes",'Used data'!J353=3),0.7*'Used data'!M353+(1-'Used data'!M353),IF(AND('Used data'!L353="Yes",'Used data'!J353=4),0.76*'Used data'!M353+(1-'Used data'!M353),IF(AND('Used data'!L353="Yes",'Used data'!J353&gt;4.99999999),0.8*'Used data'!M353+(1-'Used data'!M353),1)))))</f>
        <v>1</v>
      </c>
      <c r="M353" s="11">
        <f>IF('Used data'!L353="Irrelevant",1,IF(AND('Used data'!L353="Yes",'Used data'!J353=2),0.8*'Used data'!M353+(1-'Used data'!M353),IF(AND('Used data'!L353="Yes",'Used data'!J353=3),0.85*'Used data'!M353+(1-'Used data'!M353),IF(AND('Used data'!L353="Yes",'Used data'!J353=4),0.88*'Used data'!M353+(1-'Used data'!M353),IF(AND('Used data'!L353="Yes",'Used data'!J353&gt;4.99999999),0.9*'Used data'!M353+(1-'Used data'!M353),1)))))</f>
        <v>1</v>
      </c>
      <c r="N353" s="11">
        <f>IF('Used data'!N353="Irrelevant",1,IF(AND(OR(I353="Motorway link",I353="Exit diverge",I353="Entrance merge"),'Used data'!N353&lt;3),1+(3-'Used data'!N353)*0.09333333,1))</f>
        <v>1</v>
      </c>
      <c r="O353" s="11">
        <f>IF('Used data'!N353="Irrelevant",1,IF(AND(OR(I353="Motorway link",I353="Exit diverge",I353="Entrance merge"),'Used data'!N353&lt;3),1+(3-'Used data'!N353)*0.19666667,1))</f>
        <v>1</v>
      </c>
      <c r="P353" s="11">
        <f>IF('Used data'!O353="Irrelevant",1,IF(AND(OR(I353="Motorway link",I353="Exit diverge",I353="Entrance merge"),'Used data'!O353&lt;3.00000001),1+(0.5-'Used data'!O353)*0.04,IF(AND(OR(I353="Exit ramp",I353="Entrance ramp"),'Used data'!O353&lt;3.00000001),1+(0.5-'Used data'!O353)*0.08,IF(OR(I353="Motorway link",I353="Exit diverge",I353="Entrance merge"),0.9,0.8))))</f>
        <v>1</v>
      </c>
      <c r="Q353" s="11">
        <f>IF('Used data'!P353="Irrelevant",1,IF(AND(OR(I353="Motorway link",I353="Exit diverge",I353="Entrance merge"),'Used data'!P353&lt;11.00000001),1+(5-'Used data'!P353)*0.01,0.94))</f>
        <v>1</v>
      </c>
      <c r="R353" s="11">
        <f>IF(OR('Used data'!Q353="Irrelevant",'Used data'!R353="Irrelevant",'Used data'!Q353="Straight"),1,IF(AND(OR(I353="Motorway link",I353="Exit diverge",I353="Entrance merge"),'Used data'!Q353&lt;4000),(EXP(0.1096*1746.5/'Used data'!Q353)/EXP(0.1096*1746.5/4000))*('Used data'!R353/1000)/G353+(G353-'Used data'!R353/1000)/G353,1))</f>
        <v>1</v>
      </c>
      <c r="S353" s="11">
        <f>IF(OR('Used data'!S353="Irrelevant",'Used data'!T353="Irrelevant",'Used data'!S353="Straight"),1,IF(AND(OR(I353="Motorway link",I353="Exit diverge",I353="Entrance merge"),'Used data'!S353&lt;4000),(EXP(0.1096*1746.5/'Used data'!S353)/EXP(0.1096*1746.5/4000))*('Used data'!T353/1000)/G353+(G353-'Used data'!T353/1000)/G353,1))</f>
        <v>1</v>
      </c>
      <c r="T353" s="11">
        <f>IF('Used data'!U353="Irrelevant",1,IF(AND(OR(I353="Motorway link",I353="Exit diverge",I353="Entrance merge",I353="Exit ramp",I353="Entrance ramp"),'Used data'!U353="Yes"),0.95,1))</f>
        <v>1</v>
      </c>
      <c r="U353" s="11">
        <f>IF('Used data'!U353="Irrelevant",1,IF(AND(OR(I353="Motorway link",I353="Exit diverge",I353="Entrance merge",I353="Exit ramp",I353="Entrance ramp"),'Used data'!U353="Yes"),0.96,1))</f>
        <v>1</v>
      </c>
      <c r="V353" s="11">
        <f>IF('Used data'!U353="Irrelevant",1,IF(AND(OR(I353="Motorway link",I353="Exit diverge",I353="Entrance merge",I353="Exit ramp",I353="Entrance ramp"),'Used data'!U353="Yes"),0.79,1))</f>
        <v>1</v>
      </c>
      <c r="W353" s="11">
        <f>IF('Used data'!U353="Irrelevant",1,IF(AND(OR(I353="Motorway link",I353="Exit diverge",I353="Entrance merge",I353="Exit ramp",I353="Entrance ramp"),'Used data'!U353="Yes"),0.94,1))</f>
        <v>1</v>
      </c>
      <c r="X353" s="11">
        <f>IF('Used data'!U353="Irrelevant",1,IF(AND(OR(I353="Motorway link",I353="Exit diverge",I353="Entrance merge",I353="Exit ramp",I353="Entrance ramp"),'Used data'!U353="Yes"),0.97,1))</f>
        <v>1</v>
      </c>
      <c r="Y353" s="11">
        <f>IF(AND(I353="Exit ramp",'Used data'!V353="2-curved diamond ramp"),1.32,IF(AND(I353="Exit ramp",'Used data'!V353="S-shaped ramp"),2.05,IF(AND(I353="Exit ramp",'Used data'!V353="U-shaped ramp"),4.11,IF(AND(I353="Exit ramp",'Used data'!V353="Flyover hook ramp"),5.15,IF(AND(I353="Exit ramp",'Used data'!V353="Directional ramp"),1.07,IF(AND(I353="Entrance ramp",'Used data'!V353="2-curved diamond ramp"),0.93,IF(AND(I353="Entrance ramp",'Used data'!V353="S-shaped ramp"),2.48,IF(AND(I353="Entrance ramp",'Used data'!V353="U-shaped ramp"),4.15,IF(AND(I353="Entrance ramp",'Used data'!V353="Flyover hook ramp"),5.26,IF(AND(I353="Entrance ramp",'Used data'!V353="Directional ramp"),1.42,1))))))))))</f>
        <v>1</v>
      </c>
      <c r="Z353" s="11">
        <f>IF(OR('Used data'!W353="Straight",'Used data'!W353="Irrelevant",'Used data'!X353="Irrelevant",'Used data'!Y353="Irrelevant"),1,1+1.545*1000/32.2*((('Used data'!Y353*3268/3600)/('Used data'!W353/0.306))^2)*('Used data'!X353/1000)/G353)</f>
        <v>1</v>
      </c>
      <c r="AA353" s="11">
        <f>IF(OR('Used data'!W353="Straight",'Used data'!W353="Irrelevant",'Used data'!X353="Irrelevant",'Used data'!Y353="Irrelevant"),1,1+1.961*1000/32.2*((('Used data'!Y353*3268/3600)/('Used data'!W353/0.306))^2)*('Used data'!X353/1000)/G353)</f>
        <v>1</v>
      </c>
      <c r="AB353" s="11">
        <f>IF(OR('Used data'!Z353="Straight",'Used data'!Z353="Irrelevant",'Used data'!AA353="Irrelevant",'Used data'!AB353="Irrelevant"),1,1+1.545*1000/32.2*((('Used data'!AB353*3268/3600)/('Used data'!Z353/0.306))^2)*('Used data'!AA353/1000)/G353)</f>
        <v>1</v>
      </c>
      <c r="AC353" s="11">
        <f>IF(OR('Used data'!Z353="Straight",'Used data'!Z353="Irrelevant",'Used data'!AA353="Irrelevant",'Used data'!AB353="Irrelevant"),1,1+1.961*1000/32.2*((('Used data'!AB353*3268/3600)/('Used data'!Z353/0.306))^2)*('Used data'!AA353/1000)/G353)</f>
        <v>1</v>
      </c>
      <c r="AD353" s="11">
        <f>IF(OR('Used data'!AC353="Irrelevant",'Used data'!AC353="No"),1,IF(AND('Used data'!AC353="Yes",OR('Used data'!Q353&lt;301,'Used data'!S353&lt;301)),1-(0.5*('Used data'!R353+'Used data'!T353)/('Used data'!G353*1000)),IF(AND('Used data'!AC353="Yes",OR('Used data'!Q353&lt;601,'Used data'!S353&lt;601)),1-(0.25*('Used data'!R353+'Used data'!T353)/('Used data'!G353*1000)),1)))</f>
        <v>1</v>
      </c>
      <c r="AE353" s="11">
        <f>IF(OR('Used data'!AC353="Irrelevant",'Used data'!AC353="No"),1,IF(AND('Used data'!AC353="Yes",OR('Used data'!Q353&lt;301,'Used data'!S353&lt;301)),1-(0.4*('Used data'!R353+'Used data'!T353)/('Used data'!G353*1000)),IF(AND('Used data'!AC353="Yes",OR('Used data'!Q353&lt;601,'Used data'!S353&lt;601)),1-(0.2*('Used data'!R353+'Used data'!T353)/('Used data'!G353*1000)),1)))</f>
        <v>1</v>
      </c>
      <c r="AF353" s="11">
        <f>IF('Used data'!AD353="110 kph",0.79,1)</f>
        <v>1</v>
      </c>
      <c r="AG353" s="11">
        <f>IF('Used data'!AD353="110 kph",0.94,1)</f>
        <v>1</v>
      </c>
      <c r="AH353" s="11">
        <f>IF('Used data'!AD353="110 kph",0.66,1)</f>
        <v>1</v>
      </c>
      <c r="AI353" s="11">
        <f>IF('Used data'!AD353="110 kph",0.82,1)</f>
        <v>1</v>
      </c>
      <c r="AJ353" s="11">
        <f>IF(AND('Used data'!AE353="Yes",I353="Entrance merge"),0.65*'Used data'!AF353+1-'Used data'!AF353,1)</f>
        <v>1</v>
      </c>
      <c r="AK353" s="12" t="str">
        <f t="shared" si="35"/>
        <v/>
      </c>
      <c r="AL353" s="12" t="str">
        <f t="shared" si="36"/>
        <v/>
      </c>
      <c r="AM353" s="12" t="str">
        <f t="shared" si="37"/>
        <v/>
      </c>
      <c r="AN353" s="12" t="str">
        <f t="shared" si="38"/>
        <v/>
      </c>
      <c r="AO353" s="12" t="str">
        <f t="shared" si="39"/>
        <v/>
      </c>
      <c r="AP353" s="12" t="str">
        <f t="shared" si="40"/>
        <v/>
      </c>
      <c r="AQ353" s="4" t="str">
        <f t="shared" si="41"/>
        <v/>
      </c>
    </row>
    <row r="354" spans="1:43" x14ac:dyDescent="0.3">
      <c r="A354" s="4" t="str">
        <f>IF('Input data'!A369="","",'Input data'!A369)</f>
        <v/>
      </c>
      <c r="B354" s="4" t="str">
        <f>IF('Input data'!B369="","",'Input data'!B369)</f>
        <v/>
      </c>
      <c r="C354" s="4" t="str">
        <f>IF('Input data'!C369="","",'Input data'!C369)</f>
        <v/>
      </c>
      <c r="D354" s="4" t="str">
        <f>IF('Input data'!D369="","",'Input data'!D369)</f>
        <v/>
      </c>
      <c r="E354" s="4" t="str">
        <f>IF('Input data'!E369="","",'Input data'!E369)</f>
        <v/>
      </c>
      <c r="F354" s="4" t="str">
        <f>IF('Input data'!F369="","",'Input data'!F369)</f>
        <v/>
      </c>
      <c r="G354" s="4">
        <f>IF('Input data'!G369="","",'Input data'!G369)</f>
        <v>0</v>
      </c>
      <c r="H354" s="4" t="str">
        <f>IF('Input data'!H369&gt;0.5,'Input data'!H369,"")</f>
        <v/>
      </c>
      <c r="I354" s="4" t="str">
        <f>IF('Input data'!I369="","",'Input data'!I369)</f>
        <v/>
      </c>
      <c r="J354" s="11">
        <f>IF('Used data'!J354="Irrelevant",1,IF('Used data'!J354&gt;3,1.2,1))</f>
        <v>1</v>
      </c>
      <c r="K354" s="11">
        <f>IF('Used data'!K354="Irrelevant",1,IF(AND(OR(I354="Motorway link",I354="Exit diverge",I354="Entrance merge"),'Used data'!K354&lt;3.5),1+(3.5-'Used data'!K354)*0.12,IF(AND(OR(I354="Exit ramp",I354="Entrance ramp"),'Used data'!K354&lt;3.5),1+(3.5-'Used data'!K354)*0.16,1)))</f>
        <v>1</v>
      </c>
      <c r="L354" s="11">
        <f>IF('Used data'!L354="Irrelevant",1,IF(AND('Used data'!L354="Yes",'Used data'!J354=2),0.6*'Used data'!M354+(1-'Used data'!M354),IF(AND('Used data'!L354="Yes",'Used data'!J354=3),0.7*'Used data'!M354+(1-'Used data'!M354),IF(AND('Used data'!L354="Yes",'Used data'!J354=4),0.76*'Used data'!M354+(1-'Used data'!M354),IF(AND('Used data'!L354="Yes",'Used data'!J354&gt;4.99999999),0.8*'Used data'!M354+(1-'Used data'!M354),1)))))</f>
        <v>1</v>
      </c>
      <c r="M354" s="11">
        <f>IF('Used data'!L354="Irrelevant",1,IF(AND('Used data'!L354="Yes",'Used data'!J354=2),0.8*'Used data'!M354+(1-'Used data'!M354),IF(AND('Used data'!L354="Yes",'Used data'!J354=3),0.85*'Used data'!M354+(1-'Used data'!M354),IF(AND('Used data'!L354="Yes",'Used data'!J354=4),0.88*'Used data'!M354+(1-'Used data'!M354),IF(AND('Used data'!L354="Yes",'Used data'!J354&gt;4.99999999),0.9*'Used data'!M354+(1-'Used data'!M354),1)))))</f>
        <v>1</v>
      </c>
      <c r="N354" s="11">
        <f>IF('Used data'!N354="Irrelevant",1,IF(AND(OR(I354="Motorway link",I354="Exit diverge",I354="Entrance merge"),'Used data'!N354&lt;3),1+(3-'Used data'!N354)*0.09333333,1))</f>
        <v>1</v>
      </c>
      <c r="O354" s="11">
        <f>IF('Used data'!N354="Irrelevant",1,IF(AND(OR(I354="Motorway link",I354="Exit diverge",I354="Entrance merge"),'Used data'!N354&lt;3),1+(3-'Used data'!N354)*0.19666667,1))</f>
        <v>1</v>
      </c>
      <c r="P354" s="11">
        <f>IF('Used data'!O354="Irrelevant",1,IF(AND(OR(I354="Motorway link",I354="Exit diverge",I354="Entrance merge"),'Used data'!O354&lt;3.00000001),1+(0.5-'Used data'!O354)*0.04,IF(AND(OR(I354="Exit ramp",I354="Entrance ramp"),'Used data'!O354&lt;3.00000001),1+(0.5-'Used data'!O354)*0.08,IF(OR(I354="Motorway link",I354="Exit diverge",I354="Entrance merge"),0.9,0.8))))</f>
        <v>1</v>
      </c>
      <c r="Q354" s="11">
        <f>IF('Used data'!P354="Irrelevant",1,IF(AND(OR(I354="Motorway link",I354="Exit diverge",I354="Entrance merge"),'Used data'!P354&lt;11.00000001),1+(5-'Used data'!P354)*0.01,0.94))</f>
        <v>1</v>
      </c>
      <c r="R354" s="11">
        <f>IF(OR('Used data'!Q354="Irrelevant",'Used data'!R354="Irrelevant",'Used data'!Q354="Straight"),1,IF(AND(OR(I354="Motorway link",I354="Exit diverge",I354="Entrance merge"),'Used data'!Q354&lt;4000),(EXP(0.1096*1746.5/'Used data'!Q354)/EXP(0.1096*1746.5/4000))*('Used data'!R354/1000)/G354+(G354-'Used data'!R354/1000)/G354,1))</f>
        <v>1</v>
      </c>
      <c r="S354" s="11">
        <f>IF(OR('Used data'!S354="Irrelevant",'Used data'!T354="Irrelevant",'Used data'!S354="Straight"),1,IF(AND(OR(I354="Motorway link",I354="Exit diverge",I354="Entrance merge"),'Used data'!S354&lt;4000),(EXP(0.1096*1746.5/'Used data'!S354)/EXP(0.1096*1746.5/4000))*('Used data'!T354/1000)/G354+(G354-'Used data'!T354/1000)/G354,1))</f>
        <v>1</v>
      </c>
      <c r="T354" s="11">
        <f>IF('Used data'!U354="Irrelevant",1,IF(AND(OR(I354="Motorway link",I354="Exit diverge",I354="Entrance merge",I354="Exit ramp",I354="Entrance ramp"),'Used data'!U354="Yes"),0.95,1))</f>
        <v>1</v>
      </c>
      <c r="U354" s="11">
        <f>IF('Used data'!U354="Irrelevant",1,IF(AND(OR(I354="Motorway link",I354="Exit diverge",I354="Entrance merge",I354="Exit ramp",I354="Entrance ramp"),'Used data'!U354="Yes"),0.96,1))</f>
        <v>1</v>
      </c>
      <c r="V354" s="11">
        <f>IF('Used data'!U354="Irrelevant",1,IF(AND(OR(I354="Motorway link",I354="Exit diverge",I354="Entrance merge",I354="Exit ramp",I354="Entrance ramp"),'Used data'!U354="Yes"),0.79,1))</f>
        <v>1</v>
      </c>
      <c r="W354" s="11">
        <f>IF('Used data'!U354="Irrelevant",1,IF(AND(OR(I354="Motorway link",I354="Exit diverge",I354="Entrance merge",I354="Exit ramp",I354="Entrance ramp"),'Used data'!U354="Yes"),0.94,1))</f>
        <v>1</v>
      </c>
      <c r="X354" s="11">
        <f>IF('Used data'!U354="Irrelevant",1,IF(AND(OR(I354="Motorway link",I354="Exit diverge",I354="Entrance merge",I354="Exit ramp",I354="Entrance ramp"),'Used data'!U354="Yes"),0.97,1))</f>
        <v>1</v>
      </c>
      <c r="Y354" s="11">
        <f>IF(AND(I354="Exit ramp",'Used data'!V354="2-curved diamond ramp"),1.32,IF(AND(I354="Exit ramp",'Used data'!V354="S-shaped ramp"),2.05,IF(AND(I354="Exit ramp",'Used data'!V354="U-shaped ramp"),4.11,IF(AND(I354="Exit ramp",'Used data'!V354="Flyover hook ramp"),5.15,IF(AND(I354="Exit ramp",'Used data'!V354="Directional ramp"),1.07,IF(AND(I354="Entrance ramp",'Used data'!V354="2-curved diamond ramp"),0.93,IF(AND(I354="Entrance ramp",'Used data'!V354="S-shaped ramp"),2.48,IF(AND(I354="Entrance ramp",'Used data'!V354="U-shaped ramp"),4.15,IF(AND(I354="Entrance ramp",'Used data'!V354="Flyover hook ramp"),5.26,IF(AND(I354="Entrance ramp",'Used data'!V354="Directional ramp"),1.42,1))))))))))</f>
        <v>1</v>
      </c>
      <c r="Z354" s="11">
        <f>IF(OR('Used data'!W354="Straight",'Used data'!W354="Irrelevant",'Used data'!X354="Irrelevant",'Used data'!Y354="Irrelevant"),1,1+1.545*1000/32.2*((('Used data'!Y354*3268/3600)/('Used data'!W354/0.306))^2)*('Used data'!X354/1000)/G354)</f>
        <v>1</v>
      </c>
      <c r="AA354" s="11">
        <f>IF(OR('Used data'!W354="Straight",'Used data'!W354="Irrelevant",'Used data'!X354="Irrelevant",'Used data'!Y354="Irrelevant"),1,1+1.961*1000/32.2*((('Used data'!Y354*3268/3600)/('Used data'!W354/0.306))^2)*('Used data'!X354/1000)/G354)</f>
        <v>1</v>
      </c>
      <c r="AB354" s="11">
        <f>IF(OR('Used data'!Z354="Straight",'Used data'!Z354="Irrelevant",'Used data'!AA354="Irrelevant",'Used data'!AB354="Irrelevant"),1,1+1.545*1000/32.2*((('Used data'!AB354*3268/3600)/('Used data'!Z354/0.306))^2)*('Used data'!AA354/1000)/G354)</f>
        <v>1</v>
      </c>
      <c r="AC354" s="11">
        <f>IF(OR('Used data'!Z354="Straight",'Used data'!Z354="Irrelevant",'Used data'!AA354="Irrelevant",'Used data'!AB354="Irrelevant"),1,1+1.961*1000/32.2*((('Used data'!AB354*3268/3600)/('Used data'!Z354/0.306))^2)*('Used data'!AA354/1000)/G354)</f>
        <v>1</v>
      </c>
      <c r="AD354" s="11">
        <f>IF(OR('Used data'!AC354="Irrelevant",'Used data'!AC354="No"),1,IF(AND('Used data'!AC354="Yes",OR('Used data'!Q354&lt;301,'Used data'!S354&lt;301)),1-(0.5*('Used data'!R354+'Used data'!T354)/('Used data'!G354*1000)),IF(AND('Used data'!AC354="Yes",OR('Used data'!Q354&lt;601,'Used data'!S354&lt;601)),1-(0.25*('Used data'!R354+'Used data'!T354)/('Used data'!G354*1000)),1)))</f>
        <v>1</v>
      </c>
      <c r="AE354" s="11">
        <f>IF(OR('Used data'!AC354="Irrelevant",'Used data'!AC354="No"),1,IF(AND('Used data'!AC354="Yes",OR('Used data'!Q354&lt;301,'Used data'!S354&lt;301)),1-(0.4*('Used data'!R354+'Used data'!T354)/('Used data'!G354*1000)),IF(AND('Used data'!AC354="Yes",OR('Used data'!Q354&lt;601,'Used data'!S354&lt;601)),1-(0.2*('Used data'!R354+'Used data'!T354)/('Used data'!G354*1000)),1)))</f>
        <v>1</v>
      </c>
      <c r="AF354" s="11">
        <f>IF('Used data'!AD354="110 kph",0.79,1)</f>
        <v>1</v>
      </c>
      <c r="AG354" s="11">
        <f>IF('Used data'!AD354="110 kph",0.94,1)</f>
        <v>1</v>
      </c>
      <c r="AH354" s="11">
        <f>IF('Used data'!AD354="110 kph",0.66,1)</f>
        <v>1</v>
      </c>
      <c r="AI354" s="11">
        <f>IF('Used data'!AD354="110 kph",0.82,1)</f>
        <v>1</v>
      </c>
      <c r="AJ354" s="11">
        <f>IF(AND('Used data'!AE354="Yes",I354="Entrance merge"),0.65*'Used data'!AF354+1-'Used data'!AF354,1)</f>
        <v>1</v>
      </c>
      <c r="AK354" s="12" t="str">
        <f t="shared" si="35"/>
        <v/>
      </c>
      <c r="AL354" s="12" t="str">
        <f t="shared" si="36"/>
        <v/>
      </c>
      <c r="AM354" s="12" t="str">
        <f t="shared" si="37"/>
        <v/>
      </c>
      <c r="AN354" s="12" t="str">
        <f t="shared" si="38"/>
        <v/>
      </c>
      <c r="AO354" s="12" t="str">
        <f t="shared" si="39"/>
        <v/>
      </c>
      <c r="AP354" s="12" t="str">
        <f t="shared" si="40"/>
        <v/>
      </c>
      <c r="AQ354" s="4" t="str">
        <f t="shared" si="41"/>
        <v/>
      </c>
    </row>
    <row r="355" spans="1:43" x14ac:dyDescent="0.3">
      <c r="A355" s="4" t="str">
        <f>IF('Input data'!A370="","",'Input data'!A370)</f>
        <v/>
      </c>
      <c r="B355" s="4" t="str">
        <f>IF('Input data'!B370="","",'Input data'!B370)</f>
        <v/>
      </c>
      <c r="C355" s="4" t="str">
        <f>IF('Input data'!C370="","",'Input data'!C370)</f>
        <v/>
      </c>
      <c r="D355" s="4" t="str">
        <f>IF('Input data'!D370="","",'Input data'!D370)</f>
        <v/>
      </c>
      <c r="E355" s="4" t="str">
        <f>IF('Input data'!E370="","",'Input data'!E370)</f>
        <v/>
      </c>
      <c r="F355" s="4" t="str">
        <f>IF('Input data'!F370="","",'Input data'!F370)</f>
        <v/>
      </c>
      <c r="G355" s="4">
        <f>IF('Input data'!G370="","",'Input data'!G370)</f>
        <v>0</v>
      </c>
      <c r="H355" s="4" t="str">
        <f>IF('Input data'!H370&gt;0.5,'Input data'!H370,"")</f>
        <v/>
      </c>
      <c r="I355" s="4" t="str">
        <f>IF('Input data'!I370="","",'Input data'!I370)</f>
        <v/>
      </c>
      <c r="J355" s="11">
        <f>IF('Used data'!J355="Irrelevant",1,IF('Used data'!J355&gt;3,1.2,1))</f>
        <v>1</v>
      </c>
      <c r="K355" s="11">
        <f>IF('Used data'!K355="Irrelevant",1,IF(AND(OR(I355="Motorway link",I355="Exit diverge",I355="Entrance merge"),'Used data'!K355&lt;3.5),1+(3.5-'Used data'!K355)*0.12,IF(AND(OR(I355="Exit ramp",I355="Entrance ramp"),'Used data'!K355&lt;3.5),1+(3.5-'Used data'!K355)*0.16,1)))</f>
        <v>1</v>
      </c>
      <c r="L355" s="11">
        <f>IF('Used data'!L355="Irrelevant",1,IF(AND('Used data'!L355="Yes",'Used data'!J355=2),0.6*'Used data'!M355+(1-'Used data'!M355),IF(AND('Used data'!L355="Yes",'Used data'!J355=3),0.7*'Used data'!M355+(1-'Used data'!M355),IF(AND('Used data'!L355="Yes",'Used data'!J355=4),0.76*'Used data'!M355+(1-'Used data'!M355),IF(AND('Used data'!L355="Yes",'Used data'!J355&gt;4.99999999),0.8*'Used data'!M355+(1-'Used data'!M355),1)))))</f>
        <v>1</v>
      </c>
      <c r="M355" s="11">
        <f>IF('Used data'!L355="Irrelevant",1,IF(AND('Used data'!L355="Yes",'Used data'!J355=2),0.8*'Used data'!M355+(1-'Used data'!M355),IF(AND('Used data'!L355="Yes",'Used data'!J355=3),0.85*'Used data'!M355+(1-'Used data'!M355),IF(AND('Used data'!L355="Yes",'Used data'!J355=4),0.88*'Used data'!M355+(1-'Used data'!M355),IF(AND('Used data'!L355="Yes",'Used data'!J355&gt;4.99999999),0.9*'Used data'!M355+(1-'Used data'!M355),1)))))</f>
        <v>1</v>
      </c>
      <c r="N355" s="11">
        <f>IF('Used data'!N355="Irrelevant",1,IF(AND(OR(I355="Motorway link",I355="Exit diverge",I355="Entrance merge"),'Used data'!N355&lt;3),1+(3-'Used data'!N355)*0.09333333,1))</f>
        <v>1</v>
      </c>
      <c r="O355" s="11">
        <f>IF('Used data'!N355="Irrelevant",1,IF(AND(OR(I355="Motorway link",I355="Exit diverge",I355="Entrance merge"),'Used data'!N355&lt;3),1+(3-'Used data'!N355)*0.19666667,1))</f>
        <v>1</v>
      </c>
      <c r="P355" s="11">
        <f>IF('Used data'!O355="Irrelevant",1,IF(AND(OR(I355="Motorway link",I355="Exit diverge",I355="Entrance merge"),'Used data'!O355&lt;3.00000001),1+(0.5-'Used data'!O355)*0.04,IF(AND(OR(I355="Exit ramp",I355="Entrance ramp"),'Used data'!O355&lt;3.00000001),1+(0.5-'Used data'!O355)*0.08,IF(OR(I355="Motorway link",I355="Exit diverge",I355="Entrance merge"),0.9,0.8))))</f>
        <v>1</v>
      </c>
      <c r="Q355" s="11">
        <f>IF('Used data'!P355="Irrelevant",1,IF(AND(OR(I355="Motorway link",I355="Exit diverge",I355="Entrance merge"),'Used data'!P355&lt;11.00000001),1+(5-'Used data'!P355)*0.01,0.94))</f>
        <v>1</v>
      </c>
      <c r="R355" s="11">
        <f>IF(OR('Used data'!Q355="Irrelevant",'Used data'!R355="Irrelevant",'Used data'!Q355="Straight"),1,IF(AND(OR(I355="Motorway link",I355="Exit diverge",I355="Entrance merge"),'Used data'!Q355&lt;4000),(EXP(0.1096*1746.5/'Used data'!Q355)/EXP(0.1096*1746.5/4000))*('Used data'!R355/1000)/G355+(G355-'Used data'!R355/1000)/G355,1))</f>
        <v>1</v>
      </c>
      <c r="S355" s="11">
        <f>IF(OR('Used data'!S355="Irrelevant",'Used data'!T355="Irrelevant",'Used data'!S355="Straight"),1,IF(AND(OR(I355="Motorway link",I355="Exit diverge",I355="Entrance merge"),'Used data'!S355&lt;4000),(EXP(0.1096*1746.5/'Used data'!S355)/EXP(0.1096*1746.5/4000))*('Used data'!T355/1000)/G355+(G355-'Used data'!T355/1000)/G355,1))</f>
        <v>1</v>
      </c>
      <c r="T355" s="11">
        <f>IF('Used data'!U355="Irrelevant",1,IF(AND(OR(I355="Motorway link",I355="Exit diverge",I355="Entrance merge",I355="Exit ramp",I355="Entrance ramp"),'Used data'!U355="Yes"),0.95,1))</f>
        <v>1</v>
      </c>
      <c r="U355" s="11">
        <f>IF('Used data'!U355="Irrelevant",1,IF(AND(OR(I355="Motorway link",I355="Exit diverge",I355="Entrance merge",I355="Exit ramp",I355="Entrance ramp"),'Used data'!U355="Yes"),0.96,1))</f>
        <v>1</v>
      </c>
      <c r="V355" s="11">
        <f>IF('Used data'!U355="Irrelevant",1,IF(AND(OR(I355="Motorway link",I355="Exit diverge",I355="Entrance merge",I355="Exit ramp",I355="Entrance ramp"),'Used data'!U355="Yes"),0.79,1))</f>
        <v>1</v>
      </c>
      <c r="W355" s="11">
        <f>IF('Used data'!U355="Irrelevant",1,IF(AND(OR(I355="Motorway link",I355="Exit diverge",I355="Entrance merge",I355="Exit ramp",I355="Entrance ramp"),'Used data'!U355="Yes"),0.94,1))</f>
        <v>1</v>
      </c>
      <c r="X355" s="11">
        <f>IF('Used data'!U355="Irrelevant",1,IF(AND(OR(I355="Motorway link",I355="Exit diverge",I355="Entrance merge",I355="Exit ramp",I355="Entrance ramp"),'Used data'!U355="Yes"),0.97,1))</f>
        <v>1</v>
      </c>
      <c r="Y355" s="11">
        <f>IF(AND(I355="Exit ramp",'Used data'!V355="2-curved diamond ramp"),1.32,IF(AND(I355="Exit ramp",'Used data'!V355="S-shaped ramp"),2.05,IF(AND(I355="Exit ramp",'Used data'!V355="U-shaped ramp"),4.11,IF(AND(I355="Exit ramp",'Used data'!V355="Flyover hook ramp"),5.15,IF(AND(I355="Exit ramp",'Used data'!V355="Directional ramp"),1.07,IF(AND(I355="Entrance ramp",'Used data'!V355="2-curved diamond ramp"),0.93,IF(AND(I355="Entrance ramp",'Used data'!V355="S-shaped ramp"),2.48,IF(AND(I355="Entrance ramp",'Used data'!V355="U-shaped ramp"),4.15,IF(AND(I355="Entrance ramp",'Used data'!V355="Flyover hook ramp"),5.26,IF(AND(I355="Entrance ramp",'Used data'!V355="Directional ramp"),1.42,1))))))))))</f>
        <v>1</v>
      </c>
      <c r="Z355" s="11">
        <f>IF(OR('Used data'!W355="Straight",'Used data'!W355="Irrelevant",'Used data'!X355="Irrelevant",'Used data'!Y355="Irrelevant"),1,1+1.545*1000/32.2*((('Used data'!Y355*3268/3600)/('Used data'!W355/0.306))^2)*('Used data'!X355/1000)/G355)</f>
        <v>1</v>
      </c>
      <c r="AA355" s="11">
        <f>IF(OR('Used data'!W355="Straight",'Used data'!W355="Irrelevant",'Used data'!X355="Irrelevant",'Used data'!Y355="Irrelevant"),1,1+1.961*1000/32.2*((('Used data'!Y355*3268/3600)/('Used data'!W355/0.306))^2)*('Used data'!X355/1000)/G355)</f>
        <v>1</v>
      </c>
      <c r="AB355" s="11">
        <f>IF(OR('Used data'!Z355="Straight",'Used data'!Z355="Irrelevant",'Used data'!AA355="Irrelevant",'Used data'!AB355="Irrelevant"),1,1+1.545*1000/32.2*((('Used data'!AB355*3268/3600)/('Used data'!Z355/0.306))^2)*('Used data'!AA355/1000)/G355)</f>
        <v>1</v>
      </c>
      <c r="AC355" s="11">
        <f>IF(OR('Used data'!Z355="Straight",'Used data'!Z355="Irrelevant",'Used data'!AA355="Irrelevant",'Used data'!AB355="Irrelevant"),1,1+1.961*1000/32.2*((('Used data'!AB355*3268/3600)/('Used data'!Z355/0.306))^2)*('Used data'!AA355/1000)/G355)</f>
        <v>1</v>
      </c>
      <c r="AD355" s="11">
        <f>IF(OR('Used data'!AC355="Irrelevant",'Used data'!AC355="No"),1,IF(AND('Used data'!AC355="Yes",OR('Used data'!Q355&lt;301,'Used data'!S355&lt;301)),1-(0.5*('Used data'!R355+'Used data'!T355)/('Used data'!G355*1000)),IF(AND('Used data'!AC355="Yes",OR('Used data'!Q355&lt;601,'Used data'!S355&lt;601)),1-(0.25*('Used data'!R355+'Used data'!T355)/('Used data'!G355*1000)),1)))</f>
        <v>1</v>
      </c>
      <c r="AE355" s="11">
        <f>IF(OR('Used data'!AC355="Irrelevant",'Used data'!AC355="No"),1,IF(AND('Used data'!AC355="Yes",OR('Used data'!Q355&lt;301,'Used data'!S355&lt;301)),1-(0.4*('Used data'!R355+'Used data'!T355)/('Used data'!G355*1000)),IF(AND('Used data'!AC355="Yes",OR('Used data'!Q355&lt;601,'Used data'!S355&lt;601)),1-(0.2*('Used data'!R355+'Used data'!T355)/('Used data'!G355*1000)),1)))</f>
        <v>1</v>
      </c>
      <c r="AF355" s="11">
        <f>IF('Used data'!AD355="110 kph",0.79,1)</f>
        <v>1</v>
      </c>
      <c r="AG355" s="11">
        <f>IF('Used data'!AD355="110 kph",0.94,1)</f>
        <v>1</v>
      </c>
      <c r="AH355" s="11">
        <f>IF('Used data'!AD355="110 kph",0.66,1)</f>
        <v>1</v>
      </c>
      <c r="AI355" s="11">
        <f>IF('Used data'!AD355="110 kph",0.82,1)</f>
        <v>1</v>
      </c>
      <c r="AJ355" s="11">
        <f>IF(AND('Used data'!AE355="Yes",I355="Entrance merge"),0.65*'Used data'!AF355+1-'Used data'!AF355,1)</f>
        <v>1</v>
      </c>
      <c r="AK355" s="12" t="str">
        <f t="shared" si="35"/>
        <v/>
      </c>
      <c r="AL355" s="12" t="str">
        <f t="shared" si="36"/>
        <v/>
      </c>
      <c r="AM355" s="12" t="str">
        <f t="shared" si="37"/>
        <v/>
      </c>
      <c r="AN355" s="12" t="str">
        <f t="shared" si="38"/>
        <v/>
      </c>
      <c r="AO355" s="12" t="str">
        <f t="shared" si="39"/>
        <v/>
      </c>
      <c r="AP355" s="12" t="str">
        <f t="shared" si="40"/>
        <v/>
      </c>
      <c r="AQ355" s="4" t="str">
        <f t="shared" si="41"/>
        <v/>
      </c>
    </row>
    <row r="356" spans="1:43" x14ac:dyDescent="0.3">
      <c r="A356" s="4" t="str">
        <f>IF('Input data'!A371="","",'Input data'!A371)</f>
        <v/>
      </c>
      <c r="B356" s="4" t="str">
        <f>IF('Input data'!B371="","",'Input data'!B371)</f>
        <v/>
      </c>
      <c r="C356" s="4" t="str">
        <f>IF('Input data'!C371="","",'Input data'!C371)</f>
        <v/>
      </c>
      <c r="D356" s="4" t="str">
        <f>IF('Input data'!D371="","",'Input data'!D371)</f>
        <v/>
      </c>
      <c r="E356" s="4" t="str">
        <f>IF('Input data'!E371="","",'Input data'!E371)</f>
        <v/>
      </c>
      <c r="F356" s="4" t="str">
        <f>IF('Input data'!F371="","",'Input data'!F371)</f>
        <v/>
      </c>
      <c r="G356" s="4">
        <f>IF('Input data'!G371="","",'Input data'!G371)</f>
        <v>0</v>
      </c>
      <c r="H356" s="4" t="str">
        <f>IF('Input data'!H371&gt;0.5,'Input data'!H371,"")</f>
        <v/>
      </c>
      <c r="I356" s="4" t="str">
        <f>IF('Input data'!I371="","",'Input data'!I371)</f>
        <v/>
      </c>
      <c r="J356" s="11">
        <f>IF('Used data'!J356="Irrelevant",1,IF('Used data'!J356&gt;3,1.2,1))</f>
        <v>1</v>
      </c>
      <c r="K356" s="11">
        <f>IF('Used data'!K356="Irrelevant",1,IF(AND(OR(I356="Motorway link",I356="Exit diverge",I356="Entrance merge"),'Used data'!K356&lt;3.5),1+(3.5-'Used data'!K356)*0.12,IF(AND(OR(I356="Exit ramp",I356="Entrance ramp"),'Used data'!K356&lt;3.5),1+(3.5-'Used data'!K356)*0.16,1)))</f>
        <v>1</v>
      </c>
      <c r="L356" s="11">
        <f>IF('Used data'!L356="Irrelevant",1,IF(AND('Used data'!L356="Yes",'Used data'!J356=2),0.6*'Used data'!M356+(1-'Used data'!M356),IF(AND('Used data'!L356="Yes",'Used data'!J356=3),0.7*'Used data'!M356+(1-'Used data'!M356),IF(AND('Used data'!L356="Yes",'Used data'!J356=4),0.76*'Used data'!M356+(1-'Used data'!M356),IF(AND('Used data'!L356="Yes",'Used data'!J356&gt;4.99999999),0.8*'Used data'!M356+(1-'Used data'!M356),1)))))</f>
        <v>1</v>
      </c>
      <c r="M356" s="11">
        <f>IF('Used data'!L356="Irrelevant",1,IF(AND('Used data'!L356="Yes",'Used data'!J356=2),0.8*'Used data'!M356+(1-'Used data'!M356),IF(AND('Used data'!L356="Yes",'Used data'!J356=3),0.85*'Used data'!M356+(1-'Used data'!M356),IF(AND('Used data'!L356="Yes",'Used data'!J356=4),0.88*'Used data'!M356+(1-'Used data'!M356),IF(AND('Used data'!L356="Yes",'Used data'!J356&gt;4.99999999),0.9*'Used data'!M356+(1-'Used data'!M356),1)))))</f>
        <v>1</v>
      </c>
      <c r="N356" s="11">
        <f>IF('Used data'!N356="Irrelevant",1,IF(AND(OR(I356="Motorway link",I356="Exit diverge",I356="Entrance merge"),'Used data'!N356&lt;3),1+(3-'Used data'!N356)*0.09333333,1))</f>
        <v>1</v>
      </c>
      <c r="O356" s="11">
        <f>IF('Used data'!N356="Irrelevant",1,IF(AND(OR(I356="Motorway link",I356="Exit diverge",I356="Entrance merge"),'Used data'!N356&lt;3),1+(3-'Used data'!N356)*0.19666667,1))</f>
        <v>1</v>
      </c>
      <c r="P356" s="11">
        <f>IF('Used data'!O356="Irrelevant",1,IF(AND(OR(I356="Motorway link",I356="Exit diverge",I356="Entrance merge"),'Used data'!O356&lt;3.00000001),1+(0.5-'Used data'!O356)*0.04,IF(AND(OR(I356="Exit ramp",I356="Entrance ramp"),'Used data'!O356&lt;3.00000001),1+(0.5-'Used data'!O356)*0.08,IF(OR(I356="Motorway link",I356="Exit diverge",I356="Entrance merge"),0.9,0.8))))</f>
        <v>1</v>
      </c>
      <c r="Q356" s="11">
        <f>IF('Used data'!P356="Irrelevant",1,IF(AND(OR(I356="Motorway link",I356="Exit diverge",I356="Entrance merge"),'Used data'!P356&lt;11.00000001),1+(5-'Used data'!P356)*0.01,0.94))</f>
        <v>1</v>
      </c>
      <c r="R356" s="11">
        <f>IF(OR('Used data'!Q356="Irrelevant",'Used data'!R356="Irrelevant",'Used data'!Q356="Straight"),1,IF(AND(OR(I356="Motorway link",I356="Exit diverge",I356="Entrance merge"),'Used data'!Q356&lt;4000),(EXP(0.1096*1746.5/'Used data'!Q356)/EXP(0.1096*1746.5/4000))*('Used data'!R356/1000)/G356+(G356-'Used data'!R356/1000)/G356,1))</f>
        <v>1</v>
      </c>
      <c r="S356" s="11">
        <f>IF(OR('Used data'!S356="Irrelevant",'Used data'!T356="Irrelevant",'Used data'!S356="Straight"),1,IF(AND(OR(I356="Motorway link",I356="Exit diverge",I356="Entrance merge"),'Used data'!S356&lt;4000),(EXP(0.1096*1746.5/'Used data'!S356)/EXP(0.1096*1746.5/4000))*('Used data'!T356/1000)/G356+(G356-'Used data'!T356/1000)/G356,1))</f>
        <v>1</v>
      </c>
      <c r="T356" s="11">
        <f>IF('Used data'!U356="Irrelevant",1,IF(AND(OR(I356="Motorway link",I356="Exit diverge",I356="Entrance merge",I356="Exit ramp",I356="Entrance ramp"),'Used data'!U356="Yes"),0.95,1))</f>
        <v>1</v>
      </c>
      <c r="U356" s="11">
        <f>IF('Used data'!U356="Irrelevant",1,IF(AND(OR(I356="Motorway link",I356="Exit diverge",I356="Entrance merge",I356="Exit ramp",I356="Entrance ramp"),'Used data'!U356="Yes"),0.96,1))</f>
        <v>1</v>
      </c>
      <c r="V356" s="11">
        <f>IF('Used data'!U356="Irrelevant",1,IF(AND(OR(I356="Motorway link",I356="Exit diverge",I356="Entrance merge",I356="Exit ramp",I356="Entrance ramp"),'Used data'!U356="Yes"),0.79,1))</f>
        <v>1</v>
      </c>
      <c r="W356" s="11">
        <f>IF('Used data'!U356="Irrelevant",1,IF(AND(OR(I356="Motorway link",I356="Exit diverge",I356="Entrance merge",I356="Exit ramp",I356="Entrance ramp"),'Used data'!U356="Yes"),0.94,1))</f>
        <v>1</v>
      </c>
      <c r="X356" s="11">
        <f>IF('Used data'!U356="Irrelevant",1,IF(AND(OR(I356="Motorway link",I356="Exit diverge",I356="Entrance merge",I356="Exit ramp",I356="Entrance ramp"),'Used data'!U356="Yes"),0.97,1))</f>
        <v>1</v>
      </c>
      <c r="Y356" s="11">
        <f>IF(AND(I356="Exit ramp",'Used data'!V356="2-curved diamond ramp"),1.32,IF(AND(I356="Exit ramp",'Used data'!V356="S-shaped ramp"),2.05,IF(AND(I356="Exit ramp",'Used data'!V356="U-shaped ramp"),4.11,IF(AND(I356="Exit ramp",'Used data'!V356="Flyover hook ramp"),5.15,IF(AND(I356="Exit ramp",'Used data'!V356="Directional ramp"),1.07,IF(AND(I356="Entrance ramp",'Used data'!V356="2-curved diamond ramp"),0.93,IF(AND(I356="Entrance ramp",'Used data'!V356="S-shaped ramp"),2.48,IF(AND(I356="Entrance ramp",'Used data'!V356="U-shaped ramp"),4.15,IF(AND(I356="Entrance ramp",'Used data'!V356="Flyover hook ramp"),5.26,IF(AND(I356="Entrance ramp",'Used data'!V356="Directional ramp"),1.42,1))))))))))</f>
        <v>1</v>
      </c>
      <c r="Z356" s="11">
        <f>IF(OR('Used data'!W356="Straight",'Used data'!W356="Irrelevant",'Used data'!X356="Irrelevant",'Used data'!Y356="Irrelevant"),1,1+1.545*1000/32.2*((('Used data'!Y356*3268/3600)/('Used data'!W356/0.306))^2)*('Used data'!X356/1000)/G356)</f>
        <v>1</v>
      </c>
      <c r="AA356" s="11">
        <f>IF(OR('Used data'!W356="Straight",'Used data'!W356="Irrelevant",'Used data'!X356="Irrelevant",'Used data'!Y356="Irrelevant"),1,1+1.961*1000/32.2*((('Used data'!Y356*3268/3600)/('Used data'!W356/0.306))^2)*('Used data'!X356/1000)/G356)</f>
        <v>1</v>
      </c>
      <c r="AB356" s="11">
        <f>IF(OR('Used data'!Z356="Straight",'Used data'!Z356="Irrelevant",'Used data'!AA356="Irrelevant",'Used data'!AB356="Irrelevant"),1,1+1.545*1000/32.2*((('Used data'!AB356*3268/3600)/('Used data'!Z356/0.306))^2)*('Used data'!AA356/1000)/G356)</f>
        <v>1</v>
      </c>
      <c r="AC356" s="11">
        <f>IF(OR('Used data'!Z356="Straight",'Used data'!Z356="Irrelevant",'Used data'!AA356="Irrelevant",'Used data'!AB356="Irrelevant"),1,1+1.961*1000/32.2*((('Used data'!AB356*3268/3600)/('Used data'!Z356/0.306))^2)*('Used data'!AA356/1000)/G356)</f>
        <v>1</v>
      </c>
      <c r="AD356" s="11">
        <f>IF(OR('Used data'!AC356="Irrelevant",'Used data'!AC356="No"),1,IF(AND('Used data'!AC356="Yes",OR('Used data'!Q356&lt;301,'Used data'!S356&lt;301)),1-(0.5*('Used data'!R356+'Used data'!T356)/('Used data'!G356*1000)),IF(AND('Used data'!AC356="Yes",OR('Used data'!Q356&lt;601,'Used data'!S356&lt;601)),1-(0.25*('Used data'!R356+'Used data'!T356)/('Used data'!G356*1000)),1)))</f>
        <v>1</v>
      </c>
      <c r="AE356" s="11">
        <f>IF(OR('Used data'!AC356="Irrelevant",'Used data'!AC356="No"),1,IF(AND('Used data'!AC356="Yes",OR('Used data'!Q356&lt;301,'Used data'!S356&lt;301)),1-(0.4*('Used data'!R356+'Used data'!T356)/('Used data'!G356*1000)),IF(AND('Used data'!AC356="Yes",OR('Used data'!Q356&lt;601,'Used data'!S356&lt;601)),1-(0.2*('Used data'!R356+'Used data'!T356)/('Used data'!G356*1000)),1)))</f>
        <v>1</v>
      </c>
      <c r="AF356" s="11">
        <f>IF('Used data'!AD356="110 kph",0.79,1)</f>
        <v>1</v>
      </c>
      <c r="AG356" s="11">
        <f>IF('Used data'!AD356="110 kph",0.94,1)</f>
        <v>1</v>
      </c>
      <c r="AH356" s="11">
        <f>IF('Used data'!AD356="110 kph",0.66,1)</f>
        <v>1</v>
      </c>
      <c r="AI356" s="11">
        <f>IF('Used data'!AD356="110 kph",0.82,1)</f>
        <v>1</v>
      </c>
      <c r="AJ356" s="11">
        <f>IF(AND('Used data'!AE356="Yes",I356="Entrance merge"),0.65*'Used data'!AF356+1-'Used data'!AF356,1)</f>
        <v>1</v>
      </c>
      <c r="AK356" s="12" t="str">
        <f t="shared" si="35"/>
        <v/>
      </c>
      <c r="AL356" s="12" t="str">
        <f t="shared" si="36"/>
        <v/>
      </c>
      <c r="AM356" s="12" t="str">
        <f t="shared" si="37"/>
        <v/>
      </c>
      <c r="AN356" s="12" t="str">
        <f t="shared" si="38"/>
        <v/>
      </c>
      <c r="AO356" s="12" t="str">
        <f t="shared" si="39"/>
        <v/>
      </c>
      <c r="AP356" s="12" t="str">
        <f t="shared" si="40"/>
        <v/>
      </c>
      <c r="AQ356" s="4" t="str">
        <f t="shared" si="41"/>
        <v/>
      </c>
    </row>
    <row r="357" spans="1:43" x14ac:dyDescent="0.3">
      <c r="A357" s="4" t="str">
        <f>IF('Input data'!A372="","",'Input data'!A372)</f>
        <v/>
      </c>
      <c r="B357" s="4" t="str">
        <f>IF('Input data'!B372="","",'Input data'!B372)</f>
        <v/>
      </c>
      <c r="C357" s="4" t="str">
        <f>IF('Input data'!C372="","",'Input data'!C372)</f>
        <v/>
      </c>
      <c r="D357" s="4" t="str">
        <f>IF('Input data'!D372="","",'Input data'!D372)</f>
        <v/>
      </c>
      <c r="E357" s="4" t="str">
        <f>IF('Input data'!E372="","",'Input data'!E372)</f>
        <v/>
      </c>
      <c r="F357" s="4" t="str">
        <f>IF('Input data'!F372="","",'Input data'!F372)</f>
        <v/>
      </c>
      <c r="G357" s="4">
        <f>IF('Input data'!G372="","",'Input data'!G372)</f>
        <v>0</v>
      </c>
      <c r="H357" s="4" t="str">
        <f>IF('Input data'!H372&gt;0.5,'Input data'!H372,"")</f>
        <v/>
      </c>
      <c r="I357" s="4" t="str">
        <f>IF('Input data'!I372="","",'Input data'!I372)</f>
        <v/>
      </c>
      <c r="J357" s="11">
        <f>IF('Used data'!J357="Irrelevant",1,IF('Used data'!J357&gt;3,1.2,1))</f>
        <v>1</v>
      </c>
      <c r="K357" s="11">
        <f>IF('Used data'!K357="Irrelevant",1,IF(AND(OR(I357="Motorway link",I357="Exit diverge",I357="Entrance merge"),'Used data'!K357&lt;3.5),1+(3.5-'Used data'!K357)*0.12,IF(AND(OR(I357="Exit ramp",I357="Entrance ramp"),'Used data'!K357&lt;3.5),1+(3.5-'Used data'!K357)*0.16,1)))</f>
        <v>1</v>
      </c>
      <c r="L357" s="11">
        <f>IF('Used data'!L357="Irrelevant",1,IF(AND('Used data'!L357="Yes",'Used data'!J357=2),0.6*'Used data'!M357+(1-'Used data'!M357),IF(AND('Used data'!L357="Yes",'Used data'!J357=3),0.7*'Used data'!M357+(1-'Used data'!M357),IF(AND('Used data'!L357="Yes",'Used data'!J357=4),0.76*'Used data'!M357+(1-'Used data'!M357),IF(AND('Used data'!L357="Yes",'Used data'!J357&gt;4.99999999),0.8*'Used data'!M357+(1-'Used data'!M357),1)))))</f>
        <v>1</v>
      </c>
      <c r="M357" s="11">
        <f>IF('Used data'!L357="Irrelevant",1,IF(AND('Used data'!L357="Yes",'Used data'!J357=2),0.8*'Used data'!M357+(1-'Used data'!M357),IF(AND('Used data'!L357="Yes",'Used data'!J357=3),0.85*'Used data'!M357+(1-'Used data'!M357),IF(AND('Used data'!L357="Yes",'Used data'!J357=4),0.88*'Used data'!M357+(1-'Used data'!M357),IF(AND('Used data'!L357="Yes",'Used data'!J357&gt;4.99999999),0.9*'Used data'!M357+(1-'Used data'!M357),1)))))</f>
        <v>1</v>
      </c>
      <c r="N357" s="11">
        <f>IF('Used data'!N357="Irrelevant",1,IF(AND(OR(I357="Motorway link",I357="Exit diverge",I357="Entrance merge"),'Used data'!N357&lt;3),1+(3-'Used data'!N357)*0.09333333,1))</f>
        <v>1</v>
      </c>
      <c r="O357" s="11">
        <f>IF('Used data'!N357="Irrelevant",1,IF(AND(OR(I357="Motorway link",I357="Exit diverge",I357="Entrance merge"),'Used data'!N357&lt;3),1+(3-'Used data'!N357)*0.19666667,1))</f>
        <v>1</v>
      </c>
      <c r="P357" s="11">
        <f>IF('Used data'!O357="Irrelevant",1,IF(AND(OR(I357="Motorway link",I357="Exit diverge",I357="Entrance merge"),'Used data'!O357&lt;3.00000001),1+(0.5-'Used data'!O357)*0.04,IF(AND(OR(I357="Exit ramp",I357="Entrance ramp"),'Used data'!O357&lt;3.00000001),1+(0.5-'Used data'!O357)*0.08,IF(OR(I357="Motorway link",I357="Exit diverge",I357="Entrance merge"),0.9,0.8))))</f>
        <v>1</v>
      </c>
      <c r="Q357" s="11">
        <f>IF('Used data'!P357="Irrelevant",1,IF(AND(OR(I357="Motorway link",I357="Exit diverge",I357="Entrance merge"),'Used data'!P357&lt;11.00000001),1+(5-'Used data'!P357)*0.01,0.94))</f>
        <v>1</v>
      </c>
      <c r="R357" s="11">
        <f>IF(OR('Used data'!Q357="Irrelevant",'Used data'!R357="Irrelevant",'Used data'!Q357="Straight"),1,IF(AND(OR(I357="Motorway link",I357="Exit diverge",I357="Entrance merge"),'Used data'!Q357&lt;4000),(EXP(0.1096*1746.5/'Used data'!Q357)/EXP(0.1096*1746.5/4000))*('Used data'!R357/1000)/G357+(G357-'Used data'!R357/1000)/G357,1))</f>
        <v>1</v>
      </c>
      <c r="S357" s="11">
        <f>IF(OR('Used data'!S357="Irrelevant",'Used data'!T357="Irrelevant",'Used data'!S357="Straight"),1,IF(AND(OR(I357="Motorway link",I357="Exit diverge",I357="Entrance merge"),'Used data'!S357&lt;4000),(EXP(0.1096*1746.5/'Used data'!S357)/EXP(0.1096*1746.5/4000))*('Used data'!T357/1000)/G357+(G357-'Used data'!T357/1000)/G357,1))</f>
        <v>1</v>
      </c>
      <c r="T357" s="11">
        <f>IF('Used data'!U357="Irrelevant",1,IF(AND(OR(I357="Motorway link",I357="Exit diverge",I357="Entrance merge",I357="Exit ramp",I357="Entrance ramp"),'Used data'!U357="Yes"),0.95,1))</f>
        <v>1</v>
      </c>
      <c r="U357" s="11">
        <f>IF('Used data'!U357="Irrelevant",1,IF(AND(OR(I357="Motorway link",I357="Exit diverge",I357="Entrance merge",I357="Exit ramp",I357="Entrance ramp"),'Used data'!U357="Yes"),0.96,1))</f>
        <v>1</v>
      </c>
      <c r="V357" s="11">
        <f>IF('Used data'!U357="Irrelevant",1,IF(AND(OR(I357="Motorway link",I357="Exit diverge",I357="Entrance merge",I357="Exit ramp",I357="Entrance ramp"),'Used data'!U357="Yes"),0.79,1))</f>
        <v>1</v>
      </c>
      <c r="W357" s="11">
        <f>IF('Used data'!U357="Irrelevant",1,IF(AND(OR(I357="Motorway link",I357="Exit diverge",I357="Entrance merge",I357="Exit ramp",I357="Entrance ramp"),'Used data'!U357="Yes"),0.94,1))</f>
        <v>1</v>
      </c>
      <c r="X357" s="11">
        <f>IF('Used data'!U357="Irrelevant",1,IF(AND(OR(I357="Motorway link",I357="Exit diverge",I357="Entrance merge",I357="Exit ramp",I357="Entrance ramp"),'Used data'!U357="Yes"),0.97,1))</f>
        <v>1</v>
      </c>
      <c r="Y357" s="11">
        <f>IF(AND(I357="Exit ramp",'Used data'!V357="2-curved diamond ramp"),1.32,IF(AND(I357="Exit ramp",'Used data'!V357="S-shaped ramp"),2.05,IF(AND(I357="Exit ramp",'Used data'!V357="U-shaped ramp"),4.11,IF(AND(I357="Exit ramp",'Used data'!V357="Flyover hook ramp"),5.15,IF(AND(I357="Exit ramp",'Used data'!V357="Directional ramp"),1.07,IF(AND(I357="Entrance ramp",'Used data'!V357="2-curved diamond ramp"),0.93,IF(AND(I357="Entrance ramp",'Used data'!V357="S-shaped ramp"),2.48,IF(AND(I357="Entrance ramp",'Used data'!V357="U-shaped ramp"),4.15,IF(AND(I357="Entrance ramp",'Used data'!V357="Flyover hook ramp"),5.26,IF(AND(I357="Entrance ramp",'Used data'!V357="Directional ramp"),1.42,1))))))))))</f>
        <v>1</v>
      </c>
      <c r="Z357" s="11">
        <f>IF(OR('Used data'!W357="Straight",'Used data'!W357="Irrelevant",'Used data'!X357="Irrelevant",'Used data'!Y357="Irrelevant"),1,1+1.545*1000/32.2*((('Used data'!Y357*3268/3600)/('Used data'!W357/0.306))^2)*('Used data'!X357/1000)/G357)</f>
        <v>1</v>
      </c>
      <c r="AA357" s="11">
        <f>IF(OR('Used data'!W357="Straight",'Used data'!W357="Irrelevant",'Used data'!X357="Irrelevant",'Used data'!Y357="Irrelevant"),1,1+1.961*1000/32.2*((('Used data'!Y357*3268/3600)/('Used data'!W357/0.306))^2)*('Used data'!X357/1000)/G357)</f>
        <v>1</v>
      </c>
      <c r="AB357" s="11">
        <f>IF(OR('Used data'!Z357="Straight",'Used data'!Z357="Irrelevant",'Used data'!AA357="Irrelevant",'Used data'!AB357="Irrelevant"),1,1+1.545*1000/32.2*((('Used data'!AB357*3268/3600)/('Used data'!Z357/0.306))^2)*('Used data'!AA357/1000)/G357)</f>
        <v>1</v>
      </c>
      <c r="AC357" s="11">
        <f>IF(OR('Used data'!Z357="Straight",'Used data'!Z357="Irrelevant",'Used data'!AA357="Irrelevant",'Used data'!AB357="Irrelevant"),1,1+1.961*1000/32.2*((('Used data'!AB357*3268/3600)/('Used data'!Z357/0.306))^2)*('Used data'!AA357/1000)/G357)</f>
        <v>1</v>
      </c>
      <c r="AD357" s="11">
        <f>IF(OR('Used data'!AC357="Irrelevant",'Used data'!AC357="No"),1,IF(AND('Used data'!AC357="Yes",OR('Used data'!Q357&lt;301,'Used data'!S357&lt;301)),1-(0.5*('Used data'!R357+'Used data'!T357)/('Used data'!G357*1000)),IF(AND('Used data'!AC357="Yes",OR('Used data'!Q357&lt;601,'Used data'!S357&lt;601)),1-(0.25*('Used data'!R357+'Used data'!T357)/('Used data'!G357*1000)),1)))</f>
        <v>1</v>
      </c>
      <c r="AE357" s="11">
        <f>IF(OR('Used data'!AC357="Irrelevant",'Used data'!AC357="No"),1,IF(AND('Used data'!AC357="Yes",OR('Used data'!Q357&lt;301,'Used data'!S357&lt;301)),1-(0.4*('Used data'!R357+'Used data'!T357)/('Used data'!G357*1000)),IF(AND('Used data'!AC357="Yes",OR('Used data'!Q357&lt;601,'Used data'!S357&lt;601)),1-(0.2*('Used data'!R357+'Used data'!T357)/('Used data'!G357*1000)),1)))</f>
        <v>1</v>
      </c>
      <c r="AF357" s="11">
        <f>IF('Used data'!AD357="110 kph",0.79,1)</f>
        <v>1</v>
      </c>
      <c r="AG357" s="11">
        <f>IF('Used data'!AD357="110 kph",0.94,1)</f>
        <v>1</v>
      </c>
      <c r="AH357" s="11">
        <f>IF('Used data'!AD357="110 kph",0.66,1)</f>
        <v>1</v>
      </c>
      <c r="AI357" s="11">
        <f>IF('Used data'!AD357="110 kph",0.82,1)</f>
        <v>1</v>
      </c>
      <c r="AJ357" s="11">
        <f>IF(AND('Used data'!AE357="Yes",I357="Entrance merge"),0.65*'Used data'!AF357+1-'Used data'!AF357,1)</f>
        <v>1</v>
      </c>
      <c r="AK357" s="12" t="str">
        <f t="shared" si="35"/>
        <v/>
      </c>
      <c r="AL357" s="12" t="str">
        <f t="shared" si="36"/>
        <v/>
      </c>
      <c r="AM357" s="12" t="str">
        <f t="shared" si="37"/>
        <v/>
      </c>
      <c r="AN357" s="12" t="str">
        <f t="shared" si="38"/>
        <v/>
      </c>
      <c r="AO357" s="12" t="str">
        <f t="shared" si="39"/>
        <v/>
      </c>
      <c r="AP357" s="12" t="str">
        <f t="shared" si="40"/>
        <v/>
      </c>
      <c r="AQ357" s="4" t="str">
        <f t="shared" si="41"/>
        <v/>
      </c>
    </row>
    <row r="358" spans="1:43" x14ac:dyDescent="0.3">
      <c r="A358" s="4" t="str">
        <f>IF('Input data'!A373="","",'Input data'!A373)</f>
        <v/>
      </c>
      <c r="B358" s="4" t="str">
        <f>IF('Input data'!B373="","",'Input data'!B373)</f>
        <v/>
      </c>
      <c r="C358" s="4" t="str">
        <f>IF('Input data'!C373="","",'Input data'!C373)</f>
        <v/>
      </c>
      <c r="D358" s="4" t="str">
        <f>IF('Input data'!D373="","",'Input data'!D373)</f>
        <v/>
      </c>
      <c r="E358" s="4" t="str">
        <f>IF('Input data'!E373="","",'Input data'!E373)</f>
        <v/>
      </c>
      <c r="F358" s="4" t="str">
        <f>IF('Input data'!F373="","",'Input data'!F373)</f>
        <v/>
      </c>
      <c r="G358" s="4">
        <f>IF('Input data'!G373="","",'Input data'!G373)</f>
        <v>0</v>
      </c>
      <c r="H358" s="4" t="str">
        <f>IF('Input data'!H373&gt;0.5,'Input data'!H373,"")</f>
        <v/>
      </c>
      <c r="I358" s="4" t="str">
        <f>IF('Input data'!I373="","",'Input data'!I373)</f>
        <v/>
      </c>
      <c r="J358" s="11">
        <f>IF('Used data'!J358="Irrelevant",1,IF('Used data'!J358&gt;3,1.2,1))</f>
        <v>1</v>
      </c>
      <c r="K358" s="11">
        <f>IF('Used data'!K358="Irrelevant",1,IF(AND(OR(I358="Motorway link",I358="Exit diverge",I358="Entrance merge"),'Used data'!K358&lt;3.5),1+(3.5-'Used data'!K358)*0.12,IF(AND(OR(I358="Exit ramp",I358="Entrance ramp"),'Used data'!K358&lt;3.5),1+(3.5-'Used data'!K358)*0.16,1)))</f>
        <v>1</v>
      </c>
      <c r="L358" s="11">
        <f>IF('Used data'!L358="Irrelevant",1,IF(AND('Used data'!L358="Yes",'Used data'!J358=2),0.6*'Used data'!M358+(1-'Used data'!M358),IF(AND('Used data'!L358="Yes",'Used data'!J358=3),0.7*'Used data'!M358+(1-'Used data'!M358),IF(AND('Used data'!L358="Yes",'Used data'!J358=4),0.76*'Used data'!M358+(1-'Used data'!M358),IF(AND('Used data'!L358="Yes",'Used data'!J358&gt;4.99999999),0.8*'Used data'!M358+(1-'Used data'!M358),1)))))</f>
        <v>1</v>
      </c>
      <c r="M358" s="11">
        <f>IF('Used data'!L358="Irrelevant",1,IF(AND('Used data'!L358="Yes",'Used data'!J358=2),0.8*'Used data'!M358+(1-'Used data'!M358),IF(AND('Used data'!L358="Yes",'Used data'!J358=3),0.85*'Used data'!M358+(1-'Used data'!M358),IF(AND('Used data'!L358="Yes",'Used data'!J358=4),0.88*'Used data'!M358+(1-'Used data'!M358),IF(AND('Used data'!L358="Yes",'Used data'!J358&gt;4.99999999),0.9*'Used data'!M358+(1-'Used data'!M358),1)))))</f>
        <v>1</v>
      </c>
      <c r="N358" s="11">
        <f>IF('Used data'!N358="Irrelevant",1,IF(AND(OR(I358="Motorway link",I358="Exit diverge",I358="Entrance merge"),'Used data'!N358&lt;3),1+(3-'Used data'!N358)*0.09333333,1))</f>
        <v>1</v>
      </c>
      <c r="O358" s="11">
        <f>IF('Used data'!N358="Irrelevant",1,IF(AND(OR(I358="Motorway link",I358="Exit diverge",I358="Entrance merge"),'Used data'!N358&lt;3),1+(3-'Used data'!N358)*0.19666667,1))</f>
        <v>1</v>
      </c>
      <c r="P358" s="11">
        <f>IF('Used data'!O358="Irrelevant",1,IF(AND(OR(I358="Motorway link",I358="Exit diverge",I358="Entrance merge"),'Used data'!O358&lt;3.00000001),1+(0.5-'Used data'!O358)*0.04,IF(AND(OR(I358="Exit ramp",I358="Entrance ramp"),'Used data'!O358&lt;3.00000001),1+(0.5-'Used data'!O358)*0.08,IF(OR(I358="Motorway link",I358="Exit diverge",I358="Entrance merge"),0.9,0.8))))</f>
        <v>1</v>
      </c>
      <c r="Q358" s="11">
        <f>IF('Used data'!P358="Irrelevant",1,IF(AND(OR(I358="Motorway link",I358="Exit diverge",I358="Entrance merge"),'Used data'!P358&lt;11.00000001),1+(5-'Used data'!P358)*0.01,0.94))</f>
        <v>1</v>
      </c>
      <c r="R358" s="11">
        <f>IF(OR('Used data'!Q358="Irrelevant",'Used data'!R358="Irrelevant",'Used data'!Q358="Straight"),1,IF(AND(OR(I358="Motorway link",I358="Exit diverge",I358="Entrance merge"),'Used data'!Q358&lt;4000),(EXP(0.1096*1746.5/'Used data'!Q358)/EXP(0.1096*1746.5/4000))*('Used data'!R358/1000)/G358+(G358-'Used data'!R358/1000)/G358,1))</f>
        <v>1</v>
      </c>
      <c r="S358" s="11">
        <f>IF(OR('Used data'!S358="Irrelevant",'Used data'!T358="Irrelevant",'Used data'!S358="Straight"),1,IF(AND(OR(I358="Motorway link",I358="Exit diverge",I358="Entrance merge"),'Used data'!S358&lt;4000),(EXP(0.1096*1746.5/'Used data'!S358)/EXP(0.1096*1746.5/4000))*('Used data'!T358/1000)/G358+(G358-'Used data'!T358/1000)/G358,1))</f>
        <v>1</v>
      </c>
      <c r="T358" s="11">
        <f>IF('Used data'!U358="Irrelevant",1,IF(AND(OR(I358="Motorway link",I358="Exit diverge",I358="Entrance merge",I358="Exit ramp",I358="Entrance ramp"),'Used data'!U358="Yes"),0.95,1))</f>
        <v>1</v>
      </c>
      <c r="U358" s="11">
        <f>IF('Used data'!U358="Irrelevant",1,IF(AND(OR(I358="Motorway link",I358="Exit diverge",I358="Entrance merge",I358="Exit ramp",I358="Entrance ramp"),'Used data'!U358="Yes"),0.96,1))</f>
        <v>1</v>
      </c>
      <c r="V358" s="11">
        <f>IF('Used data'!U358="Irrelevant",1,IF(AND(OR(I358="Motorway link",I358="Exit diverge",I358="Entrance merge",I358="Exit ramp",I358="Entrance ramp"),'Used data'!U358="Yes"),0.79,1))</f>
        <v>1</v>
      </c>
      <c r="W358" s="11">
        <f>IF('Used data'!U358="Irrelevant",1,IF(AND(OR(I358="Motorway link",I358="Exit diverge",I358="Entrance merge",I358="Exit ramp",I358="Entrance ramp"),'Used data'!U358="Yes"),0.94,1))</f>
        <v>1</v>
      </c>
      <c r="X358" s="11">
        <f>IF('Used data'!U358="Irrelevant",1,IF(AND(OR(I358="Motorway link",I358="Exit diverge",I358="Entrance merge",I358="Exit ramp",I358="Entrance ramp"),'Used data'!U358="Yes"),0.97,1))</f>
        <v>1</v>
      </c>
      <c r="Y358" s="11">
        <f>IF(AND(I358="Exit ramp",'Used data'!V358="2-curved diamond ramp"),1.32,IF(AND(I358="Exit ramp",'Used data'!V358="S-shaped ramp"),2.05,IF(AND(I358="Exit ramp",'Used data'!V358="U-shaped ramp"),4.11,IF(AND(I358="Exit ramp",'Used data'!V358="Flyover hook ramp"),5.15,IF(AND(I358="Exit ramp",'Used data'!V358="Directional ramp"),1.07,IF(AND(I358="Entrance ramp",'Used data'!V358="2-curved diamond ramp"),0.93,IF(AND(I358="Entrance ramp",'Used data'!V358="S-shaped ramp"),2.48,IF(AND(I358="Entrance ramp",'Used data'!V358="U-shaped ramp"),4.15,IF(AND(I358="Entrance ramp",'Used data'!V358="Flyover hook ramp"),5.26,IF(AND(I358="Entrance ramp",'Used data'!V358="Directional ramp"),1.42,1))))))))))</f>
        <v>1</v>
      </c>
      <c r="Z358" s="11">
        <f>IF(OR('Used data'!W358="Straight",'Used data'!W358="Irrelevant",'Used data'!X358="Irrelevant",'Used data'!Y358="Irrelevant"),1,1+1.545*1000/32.2*((('Used data'!Y358*3268/3600)/('Used data'!W358/0.306))^2)*('Used data'!X358/1000)/G358)</f>
        <v>1</v>
      </c>
      <c r="AA358" s="11">
        <f>IF(OR('Used data'!W358="Straight",'Used data'!W358="Irrelevant",'Used data'!X358="Irrelevant",'Used data'!Y358="Irrelevant"),1,1+1.961*1000/32.2*((('Used data'!Y358*3268/3600)/('Used data'!W358/0.306))^2)*('Used data'!X358/1000)/G358)</f>
        <v>1</v>
      </c>
      <c r="AB358" s="11">
        <f>IF(OR('Used data'!Z358="Straight",'Used data'!Z358="Irrelevant",'Used data'!AA358="Irrelevant",'Used data'!AB358="Irrelevant"),1,1+1.545*1000/32.2*((('Used data'!AB358*3268/3600)/('Used data'!Z358/0.306))^2)*('Used data'!AA358/1000)/G358)</f>
        <v>1</v>
      </c>
      <c r="AC358" s="11">
        <f>IF(OR('Used data'!Z358="Straight",'Used data'!Z358="Irrelevant",'Used data'!AA358="Irrelevant",'Used data'!AB358="Irrelevant"),1,1+1.961*1000/32.2*((('Used data'!AB358*3268/3600)/('Used data'!Z358/0.306))^2)*('Used data'!AA358/1000)/G358)</f>
        <v>1</v>
      </c>
      <c r="AD358" s="11">
        <f>IF(OR('Used data'!AC358="Irrelevant",'Used data'!AC358="No"),1,IF(AND('Used data'!AC358="Yes",OR('Used data'!Q358&lt;301,'Used data'!S358&lt;301)),1-(0.5*('Used data'!R358+'Used data'!T358)/('Used data'!G358*1000)),IF(AND('Used data'!AC358="Yes",OR('Used data'!Q358&lt;601,'Used data'!S358&lt;601)),1-(0.25*('Used data'!R358+'Used data'!T358)/('Used data'!G358*1000)),1)))</f>
        <v>1</v>
      </c>
      <c r="AE358" s="11">
        <f>IF(OR('Used data'!AC358="Irrelevant",'Used data'!AC358="No"),1,IF(AND('Used data'!AC358="Yes",OR('Used data'!Q358&lt;301,'Used data'!S358&lt;301)),1-(0.4*('Used data'!R358+'Used data'!T358)/('Used data'!G358*1000)),IF(AND('Used data'!AC358="Yes",OR('Used data'!Q358&lt;601,'Used data'!S358&lt;601)),1-(0.2*('Used data'!R358+'Used data'!T358)/('Used data'!G358*1000)),1)))</f>
        <v>1</v>
      </c>
      <c r="AF358" s="11">
        <f>IF('Used data'!AD358="110 kph",0.79,1)</f>
        <v>1</v>
      </c>
      <c r="AG358" s="11">
        <f>IF('Used data'!AD358="110 kph",0.94,1)</f>
        <v>1</v>
      </c>
      <c r="AH358" s="11">
        <f>IF('Used data'!AD358="110 kph",0.66,1)</f>
        <v>1</v>
      </c>
      <c r="AI358" s="11">
        <f>IF('Used data'!AD358="110 kph",0.82,1)</f>
        <v>1</v>
      </c>
      <c r="AJ358" s="11">
        <f>IF(AND('Used data'!AE358="Yes",I358="Entrance merge"),0.65*'Used data'!AF358+1-'Used data'!AF358,1)</f>
        <v>1</v>
      </c>
      <c r="AK358" s="12" t="str">
        <f t="shared" si="35"/>
        <v/>
      </c>
      <c r="AL358" s="12" t="str">
        <f t="shared" si="36"/>
        <v/>
      </c>
      <c r="AM358" s="12" t="str">
        <f t="shared" si="37"/>
        <v/>
      </c>
      <c r="AN358" s="12" t="str">
        <f t="shared" si="38"/>
        <v/>
      </c>
      <c r="AO358" s="12" t="str">
        <f t="shared" si="39"/>
        <v/>
      </c>
      <c r="AP358" s="12" t="str">
        <f t="shared" si="40"/>
        <v/>
      </c>
      <c r="AQ358" s="4" t="str">
        <f t="shared" si="41"/>
        <v/>
      </c>
    </row>
    <row r="359" spans="1:43" x14ac:dyDescent="0.3">
      <c r="A359" s="4" t="str">
        <f>IF('Input data'!A374="","",'Input data'!A374)</f>
        <v/>
      </c>
      <c r="B359" s="4" t="str">
        <f>IF('Input data'!B374="","",'Input data'!B374)</f>
        <v/>
      </c>
      <c r="C359" s="4" t="str">
        <f>IF('Input data'!C374="","",'Input data'!C374)</f>
        <v/>
      </c>
      <c r="D359" s="4" t="str">
        <f>IF('Input data'!D374="","",'Input data'!D374)</f>
        <v/>
      </c>
      <c r="E359" s="4" t="str">
        <f>IF('Input data'!E374="","",'Input data'!E374)</f>
        <v/>
      </c>
      <c r="F359" s="4" t="str">
        <f>IF('Input data'!F374="","",'Input data'!F374)</f>
        <v/>
      </c>
      <c r="G359" s="4">
        <f>IF('Input data'!G374="","",'Input data'!G374)</f>
        <v>0</v>
      </c>
      <c r="H359" s="4" t="str">
        <f>IF('Input data'!H374&gt;0.5,'Input data'!H374,"")</f>
        <v/>
      </c>
      <c r="I359" s="4" t="str">
        <f>IF('Input data'!I374="","",'Input data'!I374)</f>
        <v/>
      </c>
      <c r="J359" s="11">
        <f>IF('Used data'!J359="Irrelevant",1,IF('Used data'!J359&gt;3,1.2,1))</f>
        <v>1</v>
      </c>
      <c r="K359" s="11">
        <f>IF('Used data'!K359="Irrelevant",1,IF(AND(OR(I359="Motorway link",I359="Exit diverge",I359="Entrance merge"),'Used data'!K359&lt;3.5),1+(3.5-'Used data'!K359)*0.12,IF(AND(OR(I359="Exit ramp",I359="Entrance ramp"),'Used data'!K359&lt;3.5),1+(3.5-'Used data'!K359)*0.16,1)))</f>
        <v>1</v>
      </c>
      <c r="L359" s="11">
        <f>IF('Used data'!L359="Irrelevant",1,IF(AND('Used data'!L359="Yes",'Used data'!J359=2),0.6*'Used data'!M359+(1-'Used data'!M359),IF(AND('Used data'!L359="Yes",'Used data'!J359=3),0.7*'Used data'!M359+(1-'Used data'!M359),IF(AND('Used data'!L359="Yes",'Used data'!J359=4),0.76*'Used data'!M359+(1-'Used data'!M359),IF(AND('Used data'!L359="Yes",'Used data'!J359&gt;4.99999999),0.8*'Used data'!M359+(1-'Used data'!M359),1)))))</f>
        <v>1</v>
      </c>
      <c r="M359" s="11">
        <f>IF('Used data'!L359="Irrelevant",1,IF(AND('Used data'!L359="Yes",'Used data'!J359=2),0.8*'Used data'!M359+(1-'Used data'!M359),IF(AND('Used data'!L359="Yes",'Used data'!J359=3),0.85*'Used data'!M359+(1-'Used data'!M359),IF(AND('Used data'!L359="Yes",'Used data'!J359=4),0.88*'Used data'!M359+(1-'Used data'!M359),IF(AND('Used data'!L359="Yes",'Used data'!J359&gt;4.99999999),0.9*'Used data'!M359+(1-'Used data'!M359),1)))))</f>
        <v>1</v>
      </c>
      <c r="N359" s="11">
        <f>IF('Used data'!N359="Irrelevant",1,IF(AND(OR(I359="Motorway link",I359="Exit diverge",I359="Entrance merge"),'Used data'!N359&lt;3),1+(3-'Used data'!N359)*0.09333333,1))</f>
        <v>1</v>
      </c>
      <c r="O359" s="11">
        <f>IF('Used data'!N359="Irrelevant",1,IF(AND(OR(I359="Motorway link",I359="Exit diverge",I359="Entrance merge"),'Used data'!N359&lt;3),1+(3-'Used data'!N359)*0.19666667,1))</f>
        <v>1</v>
      </c>
      <c r="P359" s="11">
        <f>IF('Used data'!O359="Irrelevant",1,IF(AND(OR(I359="Motorway link",I359="Exit diverge",I359="Entrance merge"),'Used data'!O359&lt;3.00000001),1+(0.5-'Used data'!O359)*0.04,IF(AND(OR(I359="Exit ramp",I359="Entrance ramp"),'Used data'!O359&lt;3.00000001),1+(0.5-'Used data'!O359)*0.08,IF(OR(I359="Motorway link",I359="Exit diverge",I359="Entrance merge"),0.9,0.8))))</f>
        <v>1</v>
      </c>
      <c r="Q359" s="11">
        <f>IF('Used data'!P359="Irrelevant",1,IF(AND(OR(I359="Motorway link",I359="Exit diverge",I359="Entrance merge"),'Used data'!P359&lt;11.00000001),1+(5-'Used data'!P359)*0.01,0.94))</f>
        <v>1</v>
      </c>
      <c r="R359" s="11">
        <f>IF(OR('Used data'!Q359="Irrelevant",'Used data'!R359="Irrelevant",'Used data'!Q359="Straight"),1,IF(AND(OR(I359="Motorway link",I359="Exit diverge",I359="Entrance merge"),'Used data'!Q359&lt;4000),(EXP(0.1096*1746.5/'Used data'!Q359)/EXP(0.1096*1746.5/4000))*('Used data'!R359/1000)/G359+(G359-'Used data'!R359/1000)/G359,1))</f>
        <v>1</v>
      </c>
      <c r="S359" s="11">
        <f>IF(OR('Used data'!S359="Irrelevant",'Used data'!T359="Irrelevant",'Used data'!S359="Straight"),1,IF(AND(OR(I359="Motorway link",I359="Exit diverge",I359="Entrance merge"),'Used data'!S359&lt;4000),(EXP(0.1096*1746.5/'Used data'!S359)/EXP(0.1096*1746.5/4000))*('Used data'!T359/1000)/G359+(G359-'Used data'!T359/1000)/G359,1))</f>
        <v>1</v>
      </c>
      <c r="T359" s="11">
        <f>IF('Used data'!U359="Irrelevant",1,IF(AND(OR(I359="Motorway link",I359="Exit diverge",I359="Entrance merge",I359="Exit ramp",I359="Entrance ramp"),'Used data'!U359="Yes"),0.95,1))</f>
        <v>1</v>
      </c>
      <c r="U359" s="11">
        <f>IF('Used data'!U359="Irrelevant",1,IF(AND(OR(I359="Motorway link",I359="Exit diverge",I359="Entrance merge",I359="Exit ramp",I359="Entrance ramp"),'Used data'!U359="Yes"),0.96,1))</f>
        <v>1</v>
      </c>
      <c r="V359" s="11">
        <f>IF('Used data'!U359="Irrelevant",1,IF(AND(OR(I359="Motorway link",I359="Exit diverge",I359="Entrance merge",I359="Exit ramp",I359="Entrance ramp"),'Used data'!U359="Yes"),0.79,1))</f>
        <v>1</v>
      </c>
      <c r="W359" s="11">
        <f>IF('Used data'!U359="Irrelevant",1,IF(AND(OR(I359="Motorway link",I359="Exit diverge",I359="Entrance merge",I359="Exit ramp",I359="Entrance ramp"),'Used data'!U359="Yes"),0.94,1))</f>
        <v>1</v>
      </c>
      <c r="X359" s="11">
        <f>IF('Used data'!U359="Irrelevant",1,IF(AND(OR(I359="Motorway link",I359="Exit diverge",I359="Entrance merge",I359="Exit ramp",I359="Entrance ramp"),'Used data'!U359="Yes"),0.97,1))</f>
        <v>1</v>
      </c>
      <c r="Y359" s="11">
        <f>IF(AND(I359="Exit ramp",'Used data'!V359="2-curved diamond ramp"),1.32,IF(AND(I359="Exit ramp",'Used data'!V359="S-shaped ramp"),2.05,IF(AND(I359="Exit ramp",'Used data'!V359="U-shaped ramp"),4.11,IF(AND(I359="Exit ramp",'Used data'!V359="Flyover hook ramp"),5.15,IF(AND(I359="Exit ramp",'Used data'!V359="Directional ramp"),1.07,IF(AND(I359="Entrance ramp",'Used data'!V359="2-curved diamond ramp"),0.93,IF(AND(I359="Entrance ramp",'Used data'!V359="S-shaped ramp"),2.48,IF(AND(I359="Entrance ramp",'Used data'!V359="U-shaped ramp"),4.15,IF(AND(I359="Entrance ramp",'Used data'!V359="Flyover hook ramp"),5.26,IF(AND(I359="Entrance ramp",'Used data'!V359="Directional ramp"),1.42,1))))))))))</f>
        <v>1</v>
      </c>
      <c r="Z359" s="11">
        <f>IF(OR('Used data'!W359="Straight",'Used data'!W359="Irrelevant",'Used data'!X359="Irrelevant",'Used data'!Y359="Irrelevant"),1,1+1.545*1000/32.2*((('Used data'!Y359*3268/3600)/('Used data'!W359/0.306))^2)*('Used data'!X359/1000)/G359)</f>
        <v>1</v>
      </c>
      <c r="AA359" s="11">
        <f>IF(OR('Used data'!W359="Straight",'Used data'!W359="Irrelevant",'Used data'!X359="Irrelevant",'Used data'!Y359="Irrelevant"),1,1+1.961*1000/32.2*((('Used data'!Y359*3268/3600)/('Used data'!W359/0.306))^2)*('Used data'!X359/1000)/G359)</f>
        <v>1</v>
      </c>
      <c r="AB359" s="11">
        <f>IF(OR('Used data'!Z359="Straight",'Used data'!Z359="Irrelevant",'Used data'!AA359="Irrelevant",'Used data'!AB359="Irrelevant"),1,1+1.545*1000/32.2*((('Used data'!AB359*3268/3600)/('Used data'!Z359/0.306))^2)*('Used data'!AA359/1000)/G359)</f>
        <v>1</v>
      </c>
      <c r="AC359" s="11">
        <f>IF(OR('Used data'!Z359="Straight",'Used data'!Z359="Irrelevant",'Used data'!AA359="Irrelevant",'Used data'!AB359="Irrelevant"),1,1+1.961*1000/32.2*((('Used data'!AB359*3268/3600)/('Used data'!Z359/0.306))^2)*('Used data'!AA359/1000)/G359)</f>
        <v>1</v>
      </c>
      <c r="AD359" s="11">
        <f>IF(OR('Used data'!AC359="Irrelevant",'Used data'!AC359="No"),1,IF(AND('Used data'!AC359="Yes",OR('Used data'!Q359&lt;301,'Used data'!S359&lt;301)),1-(0.5*('Used data'!R359+'Used data'!T359)/('Used data'!G359*1000)),IF(AND('Used data'!AC359="Yes",OR('Used data'!Q359&lt;601,'Used data'!S359&lt;601)),1-(0.25*('Used data'!R359+'Used data'!T359)/('Used data'!G359*1000)),1)))</f>
        <v>1</v>
      </c>
      <c r="AE359" s="11">
        <f>IF(OR('Used data'!AC359="Irrelevant",'Used data'!AC359="No"),1,IF(AND('Used data'!AC359="Yes",OR('Used data'!Q359&lt;301,'Used data'!S359&lt;301)),1-(0.4*('Used data'!R359+'Used data'!T359)/('Used data'!G359*1000)),IF(AND('Used data'!AC359="Yes",OR('Used data'!Q359&lt;601,'Used data'!S359&lt;601)),1-(0.2*('Used data'!R359+'Used data'!T359)/('Used data'!G359*1000)),1)))</f>
        <v>1</v>
      </c>
      <c r="AF359" s="11">
        <f>IF('Used data'!AD359="110 kph",0.79,1)</f>
        <v>1</v>
      </c>
      <c r="AG359" s="11">
        <f>IF('Used data'!AD359="110 kph",0.94,1)</f>
        <v>1</v>
      </c>
      <c r="AH359" s="11">
        <f>IF('Used data'!AD359="110 kph",0.66,1)</f>
        <v>1</v>
      </c>
      <c r="AI359" s="11">
        <f>IF('Used data'!AD359="110 kph",0.82,1)</f>
        <v>1</v>
      </c>
      <c r="AJ359" s="11">
        <f>IF(AND('Used data'!AE359="Yes",I359="Entrance merge"),0.65*'Used data'!AF359+1-'Used data'!AF359,1)</f>
        <v>1</v>
      </c>
      <c r="AK359" s="12" t="str">
        <f t="shared" si="35"/>
        <v/>
      </c>
      <c r="AL359" s="12" t="str">
        <f t="shared" si="36"/>
        <v/>
      </c>
      <c r="AM359" s="12" t="str">
        <f t="shared" si="37"/>
        <v/>
      </c>
      <c r="AN359" s="12" t="str">
        <f t="shared" si="38"/>
        <v/>
      </c>
      <c r="AO359" s="12" t="str">
        <f t="shared" si="39"/>
        <v/>
      </c>
      <c r="AP359" s="12" t="str">
        <f t="shared" si="40"/>
        <v/>
      </c>
      <c r="AQ359" s="4" t="str">
        <f t="shared" si="41"/>
        <v/>
      </c>
    </row>
    <row r="360" spans="1:43" x14ac:dyDescent="0.3">
      <c r="A360" s="4" t="str">
        <f>IF('Input data'!A375="","",'Input data'!A375)</f>
        <v/>
      </c>
      <c r="B360" s="4" t="str">
        <f>IF('Input data'!B375="","",'Input data'!B375)</f>
        <v/>
      </c>
      <c r="C360" s="4" t="str">
        <f>IF('Input data'!C375="","",'Input data'!C375)</f>
        <v/>
      </c>
      <c r="D360" s="4" t="str">
        <f>IF('Input data'!D375="","",'Input data'!D375)</f>
        <v/>
      </c>
      <c r="E360" s="4" t="str">
        <f>IF('Input data'!E375="","",'Input data'!E375)</f>
        <v/>
      </c>
      <c r="F360" s="4" t="str">
        <f>IF('Input data'!F375="","",'Input data'!F375)</f>
        <v/>
      </c>
      <c r="G360" s="4">
        <f>IF('Input data'!G375="","",'Input data'!G375)</f>
        <v>0</v>
      </c>
      <c r="H360" s="4" t="str">
        <f>IF('Input data'!H375&gt;0.5,'Input data'!H375,"")</f>
        <v/>
      </c>
      <c r="I360" s="4" t="str">
        <f>IF('Input data'!I375="","",'Input data'!I375)</f>
        <v/>
      </c>
      <c r="J360" s="11">
        <f>IF('Used data'!J360="Irrelevant",1,IF('Used data'!J360&gt;3,1.2,1))</f>
        <v>1</v>
      </c>
      <c r="K360" s="11">
        <f>IF('Used data'!K360="Irrelevant",1,IF(AND(OR(I360="Motorway link",I360="Exit diverge",I360="Entrance merge"),'Used data'!K360&lt;3.5),1+(3.5-'Used data'!K360)*0.12,IF(AND(OR(I360="Exit ramp",I360="Entrance ramp"),'Used data'!K360&lt;3.5),1+(3.5-'Used data'!K360)*0.16,1)))</f>
        <v>1</v>
      </c>
      <c r="L360" s="11">
        <f>IF('Used data'!L360="Irrelevant",1,IF(AND('Used data'!L360="Yes",'Used data'!J360=2),0.6*'Used data'!M360+(1-'Used data'!M360),IF(AND('Used data'!L360="Yes",'Used data'!J360=3),0.7*'Used data'!M360+(1-'Used data'!M360),IF(AND('Used data'!L360="Yes",'Used data'!J360=4),0.76*'Used data'!M360+(1-'Used data'!M360),IF(AND('Used data'!L360="Yes",'Used data'!J360&gt;4.99999999),0.8*'Used data'!M360+(1-'Used data'!M360),1)))))</f>
        <v>1</v>
      </c>
      <c r="M360" s="11">
        <f>IF('Used data'!L360="Irrelevant",1,IF(AND('Used data'!L360="Yes",'Used data'!J360=2),0.8*'Used data'!M360+(1-'Used data'!M360),IF(AND('Used data'!L360="Yes",'Used data'!J360=3),0.85*'Used data'!M360+(1-'Used data'!M360),IF(AND('Used data'!L360="Yes",'Used data'!J360=4),0.88*'Used data'!M360+(1-'Used data'!M360),IF(AND('Used data'!L360="Yes",'Used data'!J360&gt;4.99999999),0.9*'Used data'!M360+(1-'Used data'!M360),1)))))</f>
        <v>1</v>
      </c>
      <c r="N360" s="11">
        <f>IF('Used data'!N360="Irrelevant",1,IF(AND(OR(I360="Motorway link",I360="Exit diverge",I360="Entrance merge"),'Used data'!N360&lt;3),1+(3-'Used data'!N360)*0.09333333,1))</f>
        <v>1</v>
      </c>
      <c r="O360" s="11">
        <f>IF('Used data'!N360="Irrelevant",1,IF(AND(OR(I360="Motorway link",I360="Exit diverge",I360="Entrance merge"),'Used data'!N360&lt;3),1+(3-'Used data'!N360)*0.19666667,1))</f>
        <v>1</v>
      </c>
      <c r="P360" s="11">
        <f>IF('Used data'!O360="Irrelevant",1,IF(AND(OR(I360="Motorway link",I360="Exit diverge",I360="Entrance merge"),'Used data'!O360&lt;3.00000001),1+(0.5-'Used data'!O360)*0.04,IF(AND(OR(I360="Exit ramp",I360="Entrance ramp"),'Used data'!O360&lt;3.00000001),1+(0.5-'Used data'!O360)*0.08,IF(OR(I360="Motorway link",I360="Exit diverge",I360="Entrance merge"),0.9,0.8))))</f>
        <v>1</v>
      </c>
      <c r="Q360" s="11">
        <f>IF('Used data'!P360="Irrelevant",1,IF(AND(OR(I360="Motorway link",I360="Exit diverge",I360="Entrance merge"),'Used data'!P360&lt;11.00000001),1+(5-'Used data'!P360)*0.01,0.94))</f>
        <v>1</v>
      </c>
      <c r="R360" s="11">
        <f>IF(OR('Used data'!Q360="Irrelevant",'Used data'!R360="Irrelevant",'Used data'!Q360="Straight"),1,IF(AND(OR(I360="Motorway link",I360="Exit diverge",I360="Entrance merge"),'Used data'!Q360&lt;4000),(EXP(0.1096*1746.5/'Used data'!Q360)/EXP(0.1096*1746.5/4000))*('Used data'!R360/1000)/G360+(G360-'Used data'!R360/1000)/G360,1))</f>
        <v>1</v>
      </c>
      <c r="S360" s="11">
        <f>IF(OR('Used data'!S360="Irrelevant",'Used data'!T360="Irrelevant",'Used data'!S360="Straight"),1,IF(AND(OR(I360="Motorway link",I360="Exit diverge",I360="Entrance merge"),'Used data'!S360&lt;4000),(EXP(0.1096*1746.5/'Used data'!S360)/EXP(0.1096*1746.5/4000))*('Used data'!T360/1000)/G360+(G360-'Used data'!T360/1000)/G360,1))</f>
        <v>1</v>
      </c>
      <c r="T360" s="11">
        <f>IF('Used data'!U360="Irrelevant",1,IF(AND(OR(I360="Motorway link",I360="Exit diverge",I360="Entrance merge",I360="Exit ramp",I360="Entrance ramp"),'Used data'!U360="Yes"),0.95,1))</f>
        <v>1</v>
      </c>
      <c r="U360" s="11">
        <f>IF('Used data'!U360="Irrelevant",1,IF(AND(OR(I360="Motorway link",I360="Exit diverge",I360="Entrance merge",I360="Exit ramp",I360="Entrance ramp"),'Used data'!U360="Yes"),0.96,1))</f>
        <v>1</v>
      </c>
      <c r="V360" s="11">
        <f>IF('Used data'!U360="Irrelevant",1,IF(AND(OR(I360="Motorway link",I360="Exit diverge",I360="Entrance merge",I360="Exit ramp",I360="Entrance ramp"),'Used data'!U360="Yes"),0.79,1))</f>
        <v>1</v>
      </c>
      <c r="W360" s="11">
        <f>IF('Used data'!U360="Irrelevant",1,IF(AND(OR(I360="Motorway link",I360="Exit diverge",I360="Entrance merge",I360="Exit ramp",I360="Entrance ramp"),'Used data'!U360="Yes"),0.94,1))</f>
        <v>1</v>
      </c>
      <c r="X360" s="11">
        <f>IF('Used data'!U360="Irrelevant",1,IF(AND(OR(I360="Motorway link",I360="Exit diverge",I360="Entrance merge",I360="Exit ramp",I360="Entrance ramp"),'Used data'!U360="Yes"),0.97,1))</f>
        <v>1</v>
      </c>
      <c r="Y360" s="11">
        <f>IF(AND(I360="Exit ramp",'Used data'!V360="2-curved diamond ramp"),1.32,IF(AND(I360="Exit ramp",'Used data'!V360="S-shaped ramp"),2.05,IF(AND(I360="Exit ramp",'Used data'!V360="U-shaped ramp"),4.11,IF(AND(I360="Exit ramp",'Used data'!V360="Flyover hook ramp"),5.15,IF(AND(I360="Exit ramp",'Used data'!V360="Directional ramp"),1.07,IF(AND(I360="Entrance ramp",'Used data'!V360="2-curved diamond ramp"),0.93,IF(AND(I360="Entrance ramp",'Used data'!V360="S-shaped ramp"),2.48,IF(AND(I360="Entrance ramp",'Used data'!V360="U-shaped ramp"),4.15,IF(AND(I360="Entrance ramp",'Used data'!V360="Flyover hook ramp"),5.26,IF(AND(I360="Entrance ramp",'Used data'!V360="Directional ramp"),1.42,1))))))))))</f>
        <v>1</v>
      </c>
      <c r="Z360" s="11">
        <f>IF(OR('Used data'!W360="Straight",'Used data'!W360="Irrelevant",'Used data'!X360="Irrelevant",'Used data'!Y360="Irrelevant"),1,1+1.545*1000/32.2*((('Used data'!Y360*3268/3600)/('Used data'!W360/0.306))^2)*('Used data'!X360/1000)/G360)</f>
        <v>1</v>
      </c>
      <c r="AA360" s="11">
        <f>IF(OR('Used data'!W360="Straight",'Used data'!W360="Irrelevant",'Used data'!X360="Irrelevant",'Used data'!Y360="Irrelevant"),1,1+1.961*1000/32.2*((('Used data'!Y360*3268/3600)/('Used data'!W360/0.306))^2)*('Used data'!X360/1000)/G360)</f>
        <v>1</v>
      </c>
      <c r="AB360" s="11">
        <f>IF(OR('Used data'!Z360="Straight",'Used data'!Z360="Irrelevant",'Used data'!AA360="Irrelevant",'Used data'!AB360="Irrelevant"),1,1+1.545*1000/32.2*((('Used data'!AB360*3268/3600)/('Used data'!Z360/0.306))^2)*('Used data'!AA360/1000)/G360)</f>
        <v>1</v>
      </c>
      <c r="AC360" s="11">
        <f>IF(OR('Used data'!Z360="Straight",'Used data'!Z360="Irrelevant",'Used data'!AA360="Irrelevant",'Used data'!AB360="Irrelevant"),1,1+1.961*1000/32.2*((('Used data'!AB360*3268/3600)/('Used data'!Z360/0.306))^2)*('Used data'!AA360/1000)/G360)</f>
        <v>1</v>
      </c>
      <c r="AD360" s="11">
        <f>IF(OR('Used data'!AC360="Irrelevant",'Used data'!AC360="No"),1,IF(AND('Used data'!AC360="Yes",OR('Used data'!Q360&lt;301,'Used data'!S360&lt;301)),1-(0.5*('Used data'!R360+'Used data'!T360)/('Used data'!G360*1000)),IF(AND('Used data'!AC360="Yes",OR('Used data'!Q360&lt;601,'Used data'!S360&lt;601)),1-(0.25*('Used data'!R360+'Used data'!T360)/('Used data'!G360*1000)),1)))</f>
        <v>1</v>
      </c>
      <c r="AE360" s="11">
        <f>IF(OR('Used data'!AC360="Irrelevant",'Used data'!AC360="No"),1,IF(AND('Used data'!AC360="Yes",OR('Used data'!Q360&lt;301,'Used data'!S360&lt;301)),1-(0.4*('Used data'!R360+'Used data'!T360)/('Used data'!G360*1000)),IF(AND('Used data'!AC360="Yes",OR('Used data'!Q360&lt;601,'Used data'!S360&lt;601)),1-(0.2*('Used data'!R360+'Used data'!T360)/('Used data'!G360*1000)),1)))</f>
        <v>1</v>
      </c>
      <c r="AF360" s="11">
        <f>IF('Used data'!AD360="110 kph",0.79,1)</f>
        <v>1</v>
      </c>
      <c r="AG360" s="11">
        <f>IF('Used data'!AD360="110 kph",0.94,1)</f>
        <v>1</v>
      </c>
      <c r="AH360" s="11">
        <f>IF('Used data'!AD360="110 kph",0.66,1)</f>
        <v>1</v>
      </c>
      <c r="AI360" s="11">
        <f>IF('Used data'!AD360="110 kph",0.82,1)</f>
        <v>1</v>
      </c>
      <c r="AJ360" s="11">
        <f>IF(AND('Used data'!AE360="Yes",I360="Entrance merge"),0.65*'Used data'!AF360+1-'Used data'!AF360,1)</f>
        <v>1</v>
      </c>
      <c r="AK360" s="12" t="str">
        <f t="shared" si="35"/>
        <v/>
      </c>
      <c r="AL360" s="12" t="str">
        <f t="shared" si="36"/>
        <v/>
      </c>
      <c r="AM360" s="12" t="str">
        <f t="shared" si="37"/>
        <v/>
      </c>
      <c r="AN360" s="12" t="str">
        <f t="shared" si="38"/>
        <v/>
      </c>
      <c r="AO360" s="12" t="str">
        <f t="shared" si="39"/>
        <v/>
      </c>
      <c r="AP360" s="12" t="str">
        <f t="shared" si="40"/>
        <v/>
      </c>
      <c r="AQ360" s="4" t="str">
        <f t="shared" si="41"/>
        <v/>
      </c>
    </row>
    <row r="361" spans="1:43" x14ac:dyDescent="0.3">
      <c r="A361" s="4" t="str">
        <f>IF('Input data'!A376="","",'Input data'!A376)</f>
        <v/>
      </c>
      <c r="B361" s="4" t="str">
        <f>IF('Input data'!B376="","",'Input data'!B376)</f>
        <v/>
      </c>
      <c r="C361" s="4" t="str">
        <f>IF('Input data'!C376="","",'Input data'!C376)</f>
        <v/>
      </c>
      <c r="D361" s="4" t="str">
        <f>IF('Input data'!D376="","",'Input data'!D376)</f>
        <v/>
      </c>
      <c r="E361" s="4" t="str">
        <f>IF('Input data'!E376="","",'Input data'!E376)</f>
        <v/>
      </c>
      <c r="F361" s="4" t="str">
        <f>IF('Input data'!F376="","",'Input data'!F376)</f>
        <v/>
      </c>
      <c r="G361" s="4">
        <f>IF('Input data'!G376="","",'Input data'!G376)</f>
        <v>0</v>
      </c>
      <c r="H361" s="4" t="str">
        <f>IF('Input data'!H376&gt;0.5,'Input data'!H376,"")</f>
        <v/>
      </c>
      <c r="I361" s="4" t="str">
        <f>IF('Input data'!I376="","",'Input data'!I376)</f>
        <v/>
      </c>
      <c r="J361" s="11">
        <f>IF('Used data'!J361="Irrelevant",1,IF('Used data'!J361&gt;3,1.2,1))</f>
        <v>1</v>
      </c>
      <c r="K361" s="11">
        <f>IF('Used data'!K361="Irrelevant",1,IF(AND(OR(I361="Motorway link",I361="Exit diverge",I361="Entrance merge"),'Used data'!K361&lt;3.5),1+(3.5-'Used data'!K361)*0.12,IF(AND(OR(I361="Exit ramp",I361="Entrance ramp"),'Used data'!K361&lt;3.5),1+(3.5-'Used data'!K361)*0.16,1)))</f>
        <v>1</v>
      </c>
      <c r="L361" s="11">
        <f>IF('Used data'!L361="Irrelevant",1,IF(AND('Used data'!L361="Yes",'Used data'!J361=2),0.6*'Used data'!M361+(1-'Used data'!M361),IF(AND('Used data'!L361="Yes",'Used data'!J361=3),0.7*'Used data'!M361+(1-'Used data'!M361),IF(AND('Used data'!L361="Yes",'Used data'!J361=4),0.76*'Used data'!M361+(1-'Used data'!M361),IF(AND('Used data'!L361="Yes",'Used data'!J361&gt;4.99999999),0.8*'Used data'!M361+(1-'Used data'!M361),1)))))</f>
        <v>1</v>
      </c>
      <c r="M361" s="11">
        <f>IF('Used data'!L361="Irrelevant",1,IF(AND('Used data'!L361="Yes",'Used data'!J361=2),0.8*'Used data'!M361+(1-'Used data'!M361),IF(AND('Used data'!L361="Yes",'Used data'!J361=3),0.85*'Used data'!M361+(1-'Used data'!M361),IF(AND('Used data'!L361="Yes",'Used data'!J361=4),0.88*'Used data'!M361+(1-'Used data'!M361),IF(AND('Used data'!L361="Yes",'Used data'!J361&gt;4.99999999),0.9*'Used data'!M361+(1-'Used data'!M361),1)))))</f>
        <v>1</v>
      </c>
      <c r="N361" s="11">
        <f>IF('Used data'!N361="Irrelevant",1,IF(AND(OR(I361="Motorway link",I361="Exit diverge",I361="Entrance merge"),'Used data'!N361&lt;3),1+(3-'Used data'!N361)*0.09333333,1))</f>
        <v>1</v>
      </c>
      <c r="O361" s="11">
        <f>IF('Used data'!N361="Irrelevant",1,IF(AND(OR(I361="Motorway link",I361="Exit diverge",I361="Entrance merge"),'Used data'!N361&lt;3),1+(3-'Used data'!N361)*0.19666667,1))</f>
        <v>1</v>
      </c>
      <c r="P361" s="11">
        <f>IF('Used data'!O361="Irrelevant",1,IF(AND(OR(I361="Motorway link",I361="Exit diverge",I361="Entrance merge"),'Used data'!O361&lt;3.00000001),1+(0.5-'Used data'!O361)*0.04,IF(AND(OR(I361="Exit ramp",I361="Entrance ramp"),'Used data'!O361&lt;3.00000001),1+(0.5-'Used data'!O361)*0.08,IF(OR(I361="Motorway link",I361="Exit diverge",I361="Entrance merge"),0.9,0.8))))</f>
        <v>1</v>
      </c>
      <c r="Q361" s="11">
        <f>IF('Used data'!P361="Irrelevant",1,IF(AND(OR(I361="Motorway link",I361="Exit diverge",I361="Entrance merge"),'Used data'!P361&lt;11.00000001),1+(5-'Used data'!P361)*0.01,0.94))</f>
        <v>1</v>
      </c>
      <c r="R361" s="11">
        <f>IF(OR('Used data'!Q361="Irrelevant",'Used data'!R361="Irrelevant",'Used data'!Q361="Straight"),1,IF(AND(OR(I361="Motorway link",I361="Exit diverge",I361="Entrance merge"),'Used data'!Q361&lt;4000),(EXP(0.1096*1746.5/'Used data'!Q361)/EXP(0.1096*1746.5/4000))*('Used data'!R361/1000)/G361+(G361-'Used data'!R361/1000)/G361,1))</f>
        <v>1</v>
      </c>
      <c r="S361" s="11">
        <f>IF(OR('Used data'!S361="Irrelevant",'Used data'!T361="Irrelevant",'Used data'!S361="Straight"),1,IF(AND(OR(I361="Motorway link",I361="Exit diverge",I361="Entrance merge"),'Used data'!S361&lt;4000),(EXP(0.1096*1746.5/'Used data'!S361)/EXP(0.1096*1746.5/4000))*('Used data'!T361/1000)/G361+(G361-'Used data'!T361/1000)/G361,1))</f>
        <v>1</v>
      </c>
      <c r="T361" s="11">
        <f>IF('Used data'!U361="Irrelevant",1,IF(AND(OR(I361="Motorway link",I361="Exit diverge",I361="Entrance merge",I361="Exit ramp",I361="Entrance ramp"),'Used data'!U361="Yes"),0.95,1))</f>
        <v>1</v>
      </c>
      <c r="U361" s="11">
        <f>IF('Used data'!U361="Irrelevant",1,IF(AND(OR(I361="Motorway link",I361="Exit diverge",I361="Entrance merge",I361="Exit ramp",I361="Entrance ramp"),'Used data'!U361="Yes"),0.96,1))</f>
        <v>1</v>
      </c>
      <c r="V361" s="11">
        <f>IF('Used data'!U361="Irrelevant",1,IF(AND(OR(I361="Motorway link",I361="Exit diverge",I361="Entrance merge",I361="Exit ramp",I361="Entrance ramp"),'Used data'!U361="Yes"),0.79,1))</f>
        <v>1</v>
      </c>
      <c r="W361" s="11">
        <f>IF('Used data'!U361="Irrelevant",1,IF(AND(OR(I361="Motorway link",I361="Exit diverge",I361="Entrance merge",I361="Exit ramp",I361="Entrance ramp"),'Used data'!U361="Yes"),0.94,1))</f>
        <v>1</v>
      </c>
      <c r="X361" s="11">
        <f>IF('Used data'!U361="Irrelevant",1,IF(AND(OR(I361="Motorway link",I361="Exit diverge",I361="Entrance merge",I361="Exit ramp",I361="Entrance ramp"),'Used data'!U361="Yes"),0.97,1))</f>
        <v>1</v>
      </c>
      <c r="Y361" s="11">
        <f>IF(AND(I361="Exit ramp",'Used data'!V361="2-curved diamond ramp"),1.32,IF(AND(I361="Exit ramp",'Used data'!V361="S-shaped ramp"),2.05,IF(AND(I361="Exit ramp",'Used data'!V361="U-shaped ramp"),4.11,IF(AND(I361="Exit ramp",'Used data'!V361="Flyover hook ramp"),5.15,IF(AND(I361="Exit ramp",'Used data'!V361="Directional ramp"),1.07,IF(AND(I361="Entrance ramp",'Used data'!V361="2-curved diamond ramp"),0.93,IF(AND(I361="Entrance ramp",'Used data'!V361="S-shaped ramp"),2.48,IF(AND(I361="Entrance ramp",'Used data'!V361="U-shaped ramp"),4.15,IF(AND(I361="Entrance ramp",'Used data'!V361="Flyover hook ramp"),5.26,IF(AND(I361="Entrance ramp",'Used data'!V361="Directional ramp"),1.42,1))))))))))</f>
        <v>1</v>
      </c>
      <c r="Z361" s="11">
        <f>IF(OR('Used data'!W361="Straight",'Used data'!W361="Irrelevant",'Used data'!X361="Irrelevant",'Used data'!Y361="Irrelevant"),1,1+1.545*1000/32.2*((('Used data'!Y361*3268/3600)/('Used data'!W361/0.306))^2)*('Used data'!X361/1000)/G361)</f>
        <v>1</v>
      </c>
      <c r="AA361" s="11">
        <f>IF(OR('Used data'!W361="Straight",'Used data'!W361="Irrelevant",'Used data'!X361="Irrelevant",'Used data'!Y361="Irrelevant"),1,1+1.961*1000/32.2*((('Used data'!Y361*3268/3600)/('Used data'!W361/0.306))^2)*('Used data'!X361/1000)/G361)</f>
        <v>1</v>
      </c>
      <c r="AB361" s="11">
        <f>IF(OR('Used data'!Z361="Straight",'Used data'!Z361="Irrelevant",'Used data'!AA361="Irrelevant",'Used data'!AB361="Irrelevant"),1,1+1.545*1000/32.2*((('Used data'!AB361*3268/3600)/('Used data'!Z361/0.306))^2)*('Used data'!AA361/1000)/G361)</f>
        <v>1</v>
      </c>
      <c r="AC361" s="11">
        <f>IF(OR('Used data'!Z361="Straight",'Used data'!Z361="Irrelevant",'Used data'!AA361="Irrelevant",'Used data'!AB361="Irrelevant"),1,1+1.961*1000/32.2*((('Used data'!AB361*3268/3600)/('Used data'!Z361/0.306))^2)*('Used data'!AA361/1000)/G361)</f>
        <v>1</v>
      </c>
      <c r="AD361" s="11">
        <f>IF(OR('Used data'!AC361="Irrelevant",'Used data'!AC361="No"),1,IF(AND('Used data'!AC361="Yes",OR('Used data'!Q361&lt;301,'Used data'!S361&lt;301)),1-(0.5*('Used data'!R361+'Used data'!T361)/('Used data'!G361*1000)),IF(AND('Used data'!AC361="Yes",OR('Used data'!Q361&lt;601,'Used data'!S361&lt;601)),1-(0.25*('Used data'!R361+'Used data'!T361)/('Used data'!G361*1000)),1)))</f>
        <v>1</v>
      </c>
      <c r="AE361" s="11">
        <f>IF(OR('Used data'!AC361="Irrelevant",'Used data'!AC361="No"),1,IF(AND('Used data'!AC361="Yes",OR('Used data'!Q361&lt;301,'Used data'!S361&lt;301)),1-(0.4*('Used data'!R361+'Used data'!T361)/('Used data'!G361*1000)),IF(AND('Used data'!AC361="Yes",OR('Used data'!Q361&lt;601,'Used data'!S361&lt;601)),1-(0.2*('Used data'!R361+'Used data'!T361)/('Used data'!G361*1000)),1)))</f>
        <v>1</v>
      </c>
      <c r="AF361" s="11">
        <f>IF('Used data'!AD361="110 kph",0.79,1)</f>
        <v>1</v>
      </c>
      <c r="AG361" s="11">
        <f>IF('Used data'!AD361="110 kph",0.94,1)</f>
        <v>1</v>
      </c>
      <c r="AH361" s="11">
        <f>IF('Used data'!AD361="110 kph",0.66,1)</f>
        <v>1</v>
      </c>
      <c r="AI361" s="11">
        <f>IF('Used data'!AD361="110 kph",0.82,1)</f>
        <v>1</v>
      </c>
      <c r="AJ361" s="11">
        <f>IF(AND('Used data'!AE361="Yes",I361="Entrance merge"),0.65*'Used data'!AF361+1-'Used data'!AF361,1)</f>
        <v>1</v>
      </c>
      <c r="AK361" s="12" t="str">
        <f t="shared" si="35"/>
        <v/>
      </c>
      <c r="AL361" s="12" t="str">
        <f t="shared" si="36"/>
        <v/>
      </c>
      <c r="AM361" s="12" t="str">
        <f t="shared" si="37"/>
        <v/>
      </c>
      <c r="AN361" s="12" t="str">
        <f t="shared" si="38"/>
        <v/>
      </c>
      <c r="AO361" s="12" t="str">
        <f t="shared" si="39"/>
        <v/>
      </c>
      <c r="AP361" s="12" t="str">
        <f t="shared" si="40"/>
        <v/>
      </c>
      <c r="AQ361" s="4" t="str">
        <f t="shared" si="41"/>
        <v/>
      </c>
    </row>
    <row r="362" spans="1:43" x14ac:dyDescent="0.3">
      <c r="A362" s="4" t="str">
        <f>IF('Input data'!A377="","",'Input data'!A377)</f>
        <v/>
      </c>
      <c r="B362" s="4" t="str">
        <f>IF('Input data'!B377="","",'Input data'!B377)</f>
        <v/>
      </c>
      <c r="C362" s="4" t="str">
        <f>IF('Input data'!C377="","",'Input data'!C377)</f>
        <v/>
      </c>
      <c r="D362" s="4" t="str">
        <f>IF('Input data'!D377="","",'Input data'!D377)</f>
        <v/>
      </c>
      <c r="E362" s="4" t="str">
        <f>IF('Input data'!E377="","",'Input data'!E377)</f>
        <v/>
      </c>
      <c r="F362" s="4" t="str">
        <f>IF('Input data'!F377="","",'Input data'!F377)</f>
        <v/>
      </c>
      <c r="G362" s="4">
        <f>IF('Input data'!G377="","",'Input data'!G377)</f>
        <v>0</v>
      </c>
      <c r="H362" s="4" t="str">
        <f>IF('Input data'!H377&gt;0.5,'Input data'!H377,"")</f>
        <v/>
      </c>
      <c r="I362" s="4" t="str">
        <f>IF('Input data'!I377="","",'Input data'!I377)</f>
        <v/>
      </c>
      <c r="J362" s="11">
        <f>IF('Used data'!J362="Irrelevant",1,IF('Used data'!J362&gt;3,1.2,1))</f>
        <v>1</v>
      </c>
      <c r="K362" s="11">
        <f>IF('Used data'!K362="Irrelevant",1,IF(AND(OR(I362="Motorway link",I362="Exit diverge",I362="Entrance merge"),'Used data'!K362&lt;3.5),1+(3.5-'Used data'!K362)*0.12,IF(AND(OR(I362="Exit ramp",I362="Entrance ramp"),'Used data'!K362&lt;3.5),1+(3.5-'Used data'!K362)*0.16,1)))</f>
        <v>1</v>
      </c>
      <c r="L362" s="11">
        <f>IF('Used data'!L362="Irrelevant",1,IF(AND('Used data'!L362="Yes",'Used data'!J362=2),0.6*'Used data'!M362+(1-'Used data'!M362),IF(AND('Used data'!L362="Yes",'Used data'!J362=3),0.7*'Used data'!M362+(1-'Used data'!M362),IF(AND('Used data'!L362="Yes",'Used data'!J362=4),0.76*'Used data'!M362+(1-'Used data'!M362),IF(AND('Used data'!L362="Yes",'Used data'!J362&gt;4.99999999),0.8*'Used data'!M362+(1-'Used data'!M362),1)))))</f>
        <v>1</v>
      </c>
      <c r="M362" s="11">
        <f>IF('Used data'!L362="Irrelevant",1,IF(AND('Used data'!L362="Yes",'Used data'!J362=2),0.8*'Used data'!M362+(1-'Used data'!M362),IF(AND('Used data'!L362="Yes",'Used data'!J362=3),0.85*'Used data'!M362+(1-'Used data'!M362),IF(AND('Used data'!L362="Yes",'Used data'!J362=4),0.88*'Used data'!M362+(1-'Used data'!M362),IF(AND('Used data'!L362="Yes",'Used data'!J362&gt;4.99999999),0.9*'Used data'!M362+(1-'Used data'!M362),1)))))</f>
        <v>1</v>
      </c>
      <c r="N362" s="11">
        <f>IF('Used data'!N362="Irrelevant",1,IF(AND(OR(I362="Motorway link",I362="Exit diverge",I362="Entrance merge"),'Used data'!N362&lt;3),1+(3-'Used data'!N362)*0.09333333,1))</f>
        <v>1</v>
      </c>
      <c r="O362" s="11">
        <f>IF('Used data'!N362="Irrelevant",1,IF(AND(OR(I362="Motorway link",I362="Exit diverge",I362="Entrance merge"),'Used data'!N362&lt;3),1+(3-'Used data'!N362)*0.19666667,1))</f>
        <v>1</v>
      </c>
      <c r="P362" s="11">
        <f>IF('Used data'!O362="Irrelevant",1,IF(AND(OR(I362="Motorway link",I362="Exit diverge",I362="Entrance merge"),'Used data'!O362&lt;3.00000001),1+(0.5-'Used data'!O362)*0.04,IF(AND(OR(I362="Exit ramp",I362="Entrance ramp"),'Used data'!O362&lt;3.00000001),1+(0.5-'Used data'!O362)*0.08,IF(OR(I362="Motorway link",I362="Exit diverge",I362="Entrance merge"),0.9,0.8))))</f>
        <v>1</v>
      </c>
      <c r="Q362" s="11">
        <f>IF('Used data'!P362="Irrelevant",1,IF(AND(OR(I362="Motorway link",I362="Exit diverge",I362="Entrance merge"),'Used data'!P362&lt;11.00000001),1+(5-'Used data'!P362)*0.01,0.94))</f>
        <v>1</v>
      </c>
      <c r="R362" s="11">
        <f>IF(OR('Used data'!Q362="Irrelevant",'Used data'!R362="Irrelevant",'Used data'!Q362="Straight"),1,IF(AND(OR(I362="Motorway link",I362="Exit diverge",I362="Entrance merge"),'Used data'!Q362&lt;4000),(EXP(0.1096*1746.5/'Used data'!Q362)/EXP(0.1096*1746.5/4000))*('Used data'!R362/1000)/G362+(G362-'Used data'!R362/1000)/G362,1))</f>
        <v>1</v>
      </c>
      <c r="S362" s="11">
        <f>IF(OR('Used data'!S362="Irrelevant",'Used data'!T362="Irrelevant",'Used data'!S362="Straight"),1,IF(AND(OR(I362="Motorway link",I362="Exit diverge",I362="Entrance merge"),'Used data'!S362&lt;4000),(EXP(0.1096*1746.5/'Used data'!S362)/EXP(0.1096*1746.5/4000))*('Used data'!T362/1000)/G362+(G362-'Used data'!T362/1000)/G362,1))</f>
        <v>1</v>
      </c>
      <c r="T362" s="11">
        <f>IF('Used data'!U362="Irrelevant",1,IF(AND(OR(I362="Motorway link",I362="Exit diverge",I362="Entrance merge",I362="Exit ramp",I362="Entrance ramp"),'Used data'!U362="Yes"),0.95,1))</f>
        <v>1</v>
      </c>
      <c r="U362" s="11">
        <f>IF('Used data'!U362="Irrelevant",1,IF(AND(OR(I362="Motorway link",I362="Exit diverge",I362="Entrance merge",I362="Exit ramp",I362="Entrance ramp"),'Used data'!U362="Yes"),0.96,1))</f>
        <v>1</v>
      </c>
      <c r="V362" s="11">
        <f>IF('Used data'!U362="Irrelevant",1,IF(AND(OR(I362="Motorway link",I362="Exit diverge",I362="Entrance merge",I362="Exit ramp",I362="Entrance ramp"),'Used data'!U362="Yes"),0.79,1))</f>
        <v>1</v>
      </c>
      <c r="W362" s="11">
        <f>IF('Used data'!U362="Irrelevant",1,IF(AND(OR(I362="Motorway link",I362="Exit diverge",I362="Entrance merge",I362="Exit ramp",I362="Entrance ramp"),'Used data'!U362="Yes"),0.94,1))</f>
        <v>1</v>
      </c>
      <c r="X362" s="11">
        <f>IF('Used data'!U362="Irrelevant",1,IF(AND(OR(I362="Motorway link",I362="Exit diverge",I362="Entrance merge",I362="Exit ramp",I362="Entrance ramp"),'Used data'!U362="Yes"),0.97,1))</f>
        <v>1</v>
      </c>
      <c r="Y362" s="11">
        <f>IF(AND(I362="Exit ramp",'Used data'!V362="2-curved diamond ramp"),1.32,IF(AND(I362="Exit ramp",'Used data'!V362="S-shaped ramp"),2.05,IF(AND(I362="Exit ramp",'Used data'!V362="U-shaped ramp"),4.11,IF(AND(I362="Exit ramp",'Used data'!V362="Flyover hook ramp"),5.15,IF(AND(I362="Exit ramp",'Used data'!V362="Directional ramp"),1.07,IF(AND(I362="Entrance ramp",'Used data'!V362="2-curved diamond ramp"),0.93,IF(AND(I362="Entrance ramp",'Used data'!V362="S-shaped ramp"),2.48,IF(AND(I362="Entrance ramp",'Used data'!V362="U-shaped ramp"),4.15,IF(AND(I362="Entrance ramp",'Used data'!V362="Flyover hook ramp"),5.26,IF(AND(I362="Entrance ramp",'Used data'!V362="Directional ramp"),1.42,1))))))))))</f>
        <v>1</v>
      </c>
      <c r="Z362" s="11">
        <f>IF(OR('Used data'!W362="Straight",'Used data'!W362="Irrelevant",'Used data'!X362="Irrelevant",'Used data'!Y362="Irrelevant"),1,1+1.545*1000/32.2*((('Used data'!Y362*3268/3600)/('Used data'!W362/0.306))^2)*('Used data'!X362/1000)/G362)</f>
        <v>1</v>
      </c>
      <c r="AA362" s="11">
        <f>IF(OR('Used data'!W362="Straight",'Used data'!W362="Irrelevant",'Used data'!X362="Irrelevant",'Used data'!Y362="Irrelevant"),1,1+1.961*1000/32.2*((('Used data'!Y362*3268/3600)/('Used data'!W362/0.306))^2)*('Used data'!X362/1000)/G362)</f>
        <v>1</v>
      </c>
      <c r="AB362" s="11">
        <f>IF(OR('Used data'!Z362="Straight",'Used data'!Z362="Irrelevant",'Used data'!AA362="Irrelevant",'Used data'!AB362="Irrelevant"),1,1+1.545*1000/32.2*((('Used data'!AB362*3268/3600)/('Used data'!Z362/0.306))^2)*('Used data'!AA362/1000)/G362)</f>
        <v>1</v>
      </c>
      <c r="AC362" s="11">
        <f>IF(OR('Used data'!Z362="Straight",'Used data'!Z362="Irrelevant",'Used data'!AA362="Irrelevant",'Used data'!AB362="Irrelevant"),1,1+1.961*1000/32.2*((('Used data'!AB362*3268/3600)/('Used data'!Z362/0.306))^2)*('Used data'!AA362/1000)/G362)</f>
        <v>1</v>
      </c>
      <c r="AD362" s="11">
        <f>IF(OR('Used data'!AC362="Irrelevant",'Used data'!AC362="No"),1,IF(AND('Used data'!AC362="Yes",OR('Used data'!Q362&lt;301,'Used data'!S362&lt;301)),1-(0.5*('Used data'!R362+'Used data'!T362)/('Used data'!G362*1000)),IF(AND('Used data'!AC362="Yes",OR('Used data'!Q362&lt;601,'Used data'!S362&lt;601)),1-(0.25*('Used data'!R362+'Used data'!T362)/('Used data'!G362*1000)),1)))</f>
        <v>1</v>
      </c>
      <c r="AE362" s="11">
        <f>IF(OR('Used data'!AC362="Irrelevant",'Used data'!AC362="No"),1,IF(AND('Used data'!AC362="Yes",OR('Used data'!Q362&lt;301,'Used data'!S362&lt;301)),1-(0.4*('Used data'!R362+'Used data'!T362)/('Used data'!G362*1000)),IF(AND('Used data'!AC362="Yes",OR('Used data'!Q362&lt;601,'Used data'!S362&lt;601)),1-(0.2*('Used data'!R362+'Used data'!T362)/('Used data'!G362*1000)),1)))</f>
        <v>1</v>
      </c>
      <c r="AF362" s="11">
        <f>IF('Used data'!AD362="110 kph",0.79,1)</f>
        <v>1</v>
      </c>
      <c r="AG362" s="11">
        <f>IF('Used data'!AD362="110 kph",0.94,1)</f>
        <v>1</v>
      </c>
      <c r="AH362" s="11">
        <f>IF('Used data'!AD362="110 kph",0.66,1)</f>
        <v>1</v>
      </c>
      <c r="AI362" s="11">
        <f>IF('Used data'!AD362="110 kph",0.82,1)</f>
        <v>1</v>
      </c>
      <c r="AJ362" s="11">
        <f>IF(AND('Used data'!AE362="Yes",I362="Entrance merge"),0.65*'Used data'!AF362+1-'Used data'!AF362,1)</f>
        <v>1</v>
      </c>
      <c r="AK362" s="12" t="str">
        <f t="shared" si="35"/>
        <v/>
      </c>
      <c r="AL362" s="12" t="str">
        <f t="shared" si="36"/>
        <v/>
      </c>
      <c r="AM362" s="12" t="str">
        <f t="shared" si="37"/>
        <v/>
      </c>
      <c r="AN362" s="12" t="str">
        <f t="shared" si="38"/>
        <v/>
      </c>
      <c r="AO362" s="12" t="str">
        <f t="shared" si="39"/>
        <v/>
      </c>
      <c r="AP362" s="12" t="str">
        <f t="shared" si="40"/>
        <v/>
      </c>
      <c r="AQ362" s="4" t="str">
        <f t="shared" si="41"/>
        <v/>
      </c>
    </row>
    <row r="363" spans="1:43" x14ac:dyDescent="0.3">
      <c r="A363" s="4" t="str">
        <f>IF('Input data'!A378="","",'Input data'!A378)</f>
        <v/>
      </c>
      <c r="B363" s="4" t="str">
        <f>IF('Input data'!B378="","",'Input data'!B378)</f>
        <v/>
      </c>
      <c r="C363" s="4" t="str">
        <f>IF('Input data'!C378="","",'Input data'!C378)</f>
        <v/>
      </c>
      <c r="D363" s="4" t="str">
        <f>IF('Input data'!D378="","",'Input data'!D378)</f>
        <v/>
      </c>
      <c r="E363" s="4" t="str">
        <f>IF('Input data'!E378="","",'Input data'!E378)</f>
        <v/>
      </c>
      <c r="F363" s="4" t="str">
        <f>IF('Input data'!F378="","",'Input data'!F378)</f>
        <v/>
      </c>
      <c r="G363" s="4">
        <f>IF('Input data'!G378="","",'Input data'!G378)</f>
        <v>0</v>
      </c>
      <c r="H363" s="4" t="str">
        <f>IF('Input data'!H378&gt;0.5,'Input data'!H378,"")</f>
        <v/>
      </c>
      <c r="I363" s="4" t="str">
        <f>IF('Input data'!I378="","",'Input data'!I378)</f>
        <v/>
      </c>
      <c r="J363" s="11">
        <f>IF('Used data'!J363="Irrelevant",1,IF('Used data'!J363&gt;3,1.2,1))</f>
        <v>1</v>
      </c>
      <c r="K363" s="11">
        <f>IF('Used data'!K363="Irrelevant",1,IF(AND(OR(I363="Motorway link",I363="Exit diverge",I363="Entrance merge"),'Used data'!K363&lt;3.5),1+(3.5-'Used data'!K363)*0.12,IF(AND(OR(I363="Exit ramp",I363="Entrance ramp"),'Used data'!K363&lt;3.5),1+(3.5-'Used data'!K363)*0.16,1)))</f>
        <v>1</v>
      </c>
      <c r="L363" s="11">
        <f>IF('Used data'!L363="Irrelevant",1,IF(AND('Used data'!L363="Yes",'Used data'!J363=2),0.6*'Used data'!M363+(1-'Used data'!M363),IF(AND('Used data'!L363="Yes",'Used data'!J363=3),0.7*'Used data'!M363+(1-'Used data'!M363),IF(AND('Used data'!L363="Yes",'Used data'!J363=4),0.76*'Used data'!M363+(1-'Used data'!M363),IF(AND('Used data'!L363="Yes",'Used data'!J363&gt;4.99999999),0.8*'Used data'!M363+(1-'Used data'!M363),1)))))</f>
        <v>1</v>
      </c>
      <c r="M363" s="11">
        <f>IF('Used data'!L363="Irrelevant",1,IF(AND('Used data'!L363="Yes",'Used data'!J363=2),0.8*'Used data'!M363+(1-'Used data'!M363),IF(AND('Used data'!L363="Yes",'Used data'!J363=3),0.85*'Used data'!M363+(1-'Used data'!M363),IF(AND('Used data'!L363="Yes",'Used data'!J363=4),0.88*'Used data'!M363+(1-'Used data'!M363),IF(AND('Used data'!L363="Yes",'Used data'!J363&gt;4.99999999),0.9*'Used data'!M363+(1-'Used data'!M363),1)))))</f>
        <v>1</v>
      </c>
      <c r="N363" s="11">
        <f>IF('Used data'!N363="Irrelevant",1,IF(AND(OR(I363="Motorway link",I363="Exit diverge",I363="Entrance merge"),'Used data'!N363&lt;3),1+(3-'Used data'!N363)*0.09333333,1))</f>
        <v>1</v>
      </c>
      <c r="O363" s="11">
        <f>IF('Used data'!N363="Irrelevant",1,IF(AND(OR(I363="Motorway link",I363="Exit diverge",I363="Entrance merge"),'Used data'!N363&lt;3),1+(3-'Used data'!N363)*0.19666667,1))</f>
        <v>1</v>
      </c>
      <c r="P363" s="11">
        <f>IF('Used data'!O363="Irrelevant",1,IF(AND(OR(I363="Motorway link",I363="Exit diverge",I363="Entrance merge"),'Used data'!O363&lt;3.00000001),1+(0.5-'Used data'!O363)*0.04,IF(AND(OR(I363="Exit ramp",I363="Entrance ramp"),'Used data'!O363&lt;3.00000001),1+(0.5-'Used data'!O363)*0.08,IF(OR(I363="Motorway link",I363="Exit diverge",I363="Entrance merge"),0.9,0.8))))</f>
        <v>1</v>
      </c>
      <c r="Q363" s="11">
        <f>IF('Used data'!P363="Irrelevant",1,IF(AND(OR(I363="Motorway link",I363="Exit diverge",I363="Entrance merge"),'Used data'!P363&lt;11.00000001),1+(5-'Used data'!P363)*0.01,0.94))</f>
        <v>1</v>
      </c>
      <c r="R363" s="11">
        <f>IF(OR('Used data'!Q363="Irrelevant",'Used data'!R363="Irrelevant",'Used data'!Q363="Straight"),1,IF(AND(OR(I363="Motorway link",I363="Exit diverge",I363="Entrance merge"),'Used data'!Q363&lt;4000),(EXP(0.1096*1746.5/'Used data'!Q363)/EXP(0.1096*1746.5/4000))*('Used data'!R363/1000)/G363+(G363-'Used data'!R363/1000)/G363,1))</f>
        <v>1</v>
      </c>
      <c r="S363" s="11">
        <f>IF(OR('Used data'!S363="Irrelevant",'Used data'!T363="Irrelevant",'Used data'!S363="Straight"),1,IF(AND(OR(I363="Motorway link",I363="Exit diverge",I363="Entrance merge"),'Used data'!S363&lt;4000),(EXP(0.1096*1746.5/'Used data'!S363)/EXP(0.1096*1746.5/4000))*('Used data'!T363/1000)/G363+(G363-'Used data'!T363/1000)/G363,1))</f>
        <v>1</v>
      </c>
      <c r="T363" s="11">
        <f>IF('Used data'!U363="Irrelevant",1,IF(AND(OR(I363="Motorway link",I363="Exit diverge",I363="Entrance merge",I363="Exit ramp",I363="Entrance ramp"),'Used data'!U363="Yes"),0.95,1))</f>
        <v>1</v>
      </c>
      <c r="U363" s="11">
        <f>IF('Used data'!U363="Irrelevant",1,IF(AND(OR(I363="Motorway link",I363="Exit diverge",I363="Entrance merge",I363="Exit ramp",I363="Entrance ramp"),'Used data'!U363="Yes"),0.96,1))</f>
        <v>1</v>
      </c>
      <c r="V363" s="11">
        <f>IF('Used data'!U363="Irrelevant",1,IF(AND(OR(I363="Motorway link",I363="Exit diverge",I363="Entrance merge",I363="Exit ramp",I363="Entrance ramp"),'Used data'!U363="Yes"),0.79,1))</f>
        <v>1</v>
      </c>
      <c r="W363" s="11">
        <f>IF('Used data'!U363="Irrelevant",1,IF(AND(OR(I363="Motorway link",I363="Exit diverge",I363="Entrance merge",I363="Exit ramp",I363="Entrance ramp"),'Used data'!U363="Yes"),0.94,1))</f>
        <v>1</v>
      </c>
      <c r="X363" s="11">
        <f>IF('Used data'!U363="Irrelevant",1,IF(AND(OR(I363="Motorway link",I363="Exit diverge",I363="Entrance merge",I363="Exit ramp",I363="Entrance ramp"),'Used data'!U363="Yes"),0.97,1))</f>
        <v>1</v>
      </c>
      <c r="Y363" s="11">
        <f>IF(AND(I363="Exit ramp",'Used data'!V363="2-curved diamond ramp"),1.32,IF(AND(I363="Exit ramp",'Used data'!V363="S-shaped ramp"),2.05,IF(AND(I363="Exit ramp",'Used data'!V363="U-shaped ramp"),4.11,IF(AND(I363="Exit ramp",'Used data'!V363="Flyover hook ramp"),5.15,IF(AND(I363="Exit ramp",'Used data'!V363="Directional ramp"),1.07,IF(AND(I363="Entrance ramp",'Used data'!V363="2-curved diamond ramp"),0.93,IF(AND(I363="Entrance ramp",'Used data'!V363="S-shaped ramp"),2.48,IF(AND(I363="Entrance ramp",'Used data'!V363="U-shaped ramp"),4.15,IF(AND(I363="Entrance ramp",'Used data'!V363="Flyover hook ramp"),5.26,IF(AND(I363="Entrance ramp",'Used data'!V363="Directional ramp"),1.42,1))))))))))</f>
        <v>1</v>
      </c>
      <c r="Z363" s="11">
        <f>IF(OR('Used data'!W363="Straight",'Used data'!W363="Irrelevant",'Used data'!X363="Irrelevant",'Used data'!Y363="Irrelevant"),1,1+1.545*1000/32.2*((('Used data'!Y363*3268/3600)/('Used data'!W363/0.306))^2)*('Used data'!X363/1000)/G363)</f>
        <v>1</v>
      </c>
      <c r="AA363" s="11">
        <f>IF(OR('Used data'!W363="Straight",'Used data'!W363="Irrelevant",'Used data'!X363="Irrelevant",'Used data'!Y363="Irrelevant"),1,1+1.961*1000/32.2*((('Used data'!Y363*3268/3600)/('Used data'!W363/0.306))^2)*('Used data'!X363/1000)/G363)</f>
        <v>1</v>
      </c>
      <c r="AB363" s="11">
        <f>IF(OR('Used data'!Z363="Straight",'Used data'!Z363="Irrelevant",'Used data'!AA363="Irrelevant",'Used data'!AB363="Irrelevant"),1,1+1.545*1000/32.2*((('Used data'!AB363*3268/3600)/('Used data'!Z363/0.306))^2)*('Used data'!AA363/1000)/G363)</f>
        <v>1</v>
      </c>
      <c r="AC363" s="11">
        <f>IF(OR('Used data'!Z363="Straight",'Used data'!Z363="Irrelevant",'Used data'!AA363="Irrelevant",'Used data'!AB363="Irrelevant"),1,1+1.961*1000/32.2*((('Used data'!AB363*3268/3600)/('Used data'!Z363/0.306))^2)*('Used data'!AA363/1000)/G363)</f>
        <v>1</v>
      </c>
      <c r="AD363" s="11">
        <f>IF(OR('Used data'!AC363="Irrelevant",'Used data'!AC363="No"),1,IF(AND('Used data'!AC363="Yes",OR('Used data'!Q363&lt;301,'Used data'!S363&lt;301)),1-(0.5*('Used data'!R363+'Used data'!T363)/('Used data'!G363*1000)),IF(AND('Used data'!AC363="Yes",OR('Used data'!Q363&lt;601,'Used data'!S363&lt;601)),1-(0.25*('Used data'!R363+'Used data'!T363)/('Used data'!G363*1000)),1)))</f>
        <v>1</v>
      </c>
      <c r="AE363" s="11">
        <f>IF(OR('Used data'!AC363="Irrelevant",'Used data'!AC363="No"),1,IF(AND('Used data'!AC363="Yes",OR('Used data'!Q363&lt;301,'Used data'!S363&lt;301)),1-(0.4*('Used data'!R363+'Used data'!T363)/('Used data'!G363*1000)),IF(AND('Used data'!AC363="Yes",OR('Used data'!Q363&lt;601,'Used data'!S363&lt;601)),1-(0.2*('Used data'!R363+'Used data'!T363)/('Used data'!G363*1000)),1)))</f>
        <v>1</v>
      </c>
      <c r="AF363" s="11">
        <f>IF('Used data'!AD363="110 kph",0.79,1)</f>
        <v>1</v>
      </c>
      <c r="AG363" s="11">
        <f>IF('Used data'!AD363="110 kph",0.94,1)</f>
        <v>1</v>
      </c>
      <c r="AH363" s="11">
        <f>IF('Used data'!AD363="110 kph",0.66,1)</f>
        <v>1</v>
      </c>
      <c r="AI363" s="11">
        <f>IF('Used data'!AD363="110 kph",0.82,1)</f>
        <v>1</v>
      </c>
      <c r="AJ363" s="11">
        <f>IF(AND('Used data'!AE363="Yes",I363="Entrance merge"),0.65*'Used data'!AF363+1-'Used data'!AF363,1)</f>
        <v>1</v>
      </c>
      <c r="AK363" s="12" t="str">
        <f t="shared" si="35"/>
        <v/>
      </c>
      <c r="AL363" s="12" t="str">
        <f t="shared" si="36"/>
        <v/>
      </c>
      <c r="AM363" s="12" t="str">
        <f t="shared" si="37"/>
        <v/>
      </c>
      <c r="AN363" s="12" t="str">
        <f t="shared" si="38"/>
        <v/>
      </c>
      <c r="AO363" s="12" t="str">
        <f t="shared" si="39"/>
        <v/>
      </c>
      <c r="AP363" s="12" t="str">
        <f t="shared" si="40"/>
        <v/>
      </c>
      <c r="AQ363" s="4" t="str">
        <f t="shared" si="41"/>
        <v/>
      </c>
    </row>
    <row r="364" spans="1:43" x14ac:dyDescent="0.3">
      <c r="A364" s="4" t="str">
        <f>IF('Input data'!A379="","",'Input data'!A379)</f>
        <v/>
      </c>
      <c r="B364" s="4" t="str">
        <f>IF('Input data'!B379="","",'Input data'!B379)</f>
        <v/>
      </c>
      <c r="C364" s="4" t="str">
        <f>IF('Input data'!C379="","",'Input data'!C379)</f>
        <v/>
      </c>
      <c r="D364" s="4" t="str">
        <f>IF('Input data'!D379="","",'Input data'!D379)</f>
        <v/>
      </c>
      <c r="E364" s="4" t="str">
        <f>IF('Input data'!E379="","",'Input data'!E379)</f>
        <v/>
      </c>
      <c r="F364" s="4" t="str">
        <f>IF('Input data'!F379="","",'Input data'!F379)</f>
        <v/>
      </c>
      <c r="G364" s="4">
        <f>IF('Input data'!G379="","",'Input data'!G379)</f>
        <v>0</v>
      </c>
      <c r="H364" s="4" t="str">
        <f>IF('Input data'!H379&gt;0.5,'Input data'!H379,"")</f>
        <v/>
      </c>
      <c r="I364" s="4" t="str">
        <f>IF('Input data'!I379="","",'Input data'!I379)</f>
        <v/>
      </c>
      <c r="J364" s="11">
        <f>IF('Used data'!J364="Irrelevant",1,IF('Used data'!J364&gt;3,1.2,1))</f>
        <v>1</v>
      </c>
      <c r="K364" s="11">
        <f>IF('Used data'!K364="Irrelevant",1,IF(AND(OR(I364="Motorway link",I364="Exit diverge",I364="Entrance merge"),'Used data'!K364&lt;3.5),1+(3.5-'Used data'!K364)*0.12,IF(AND(OR(I364="Exit ramp",I364="Entrance ramp"),'Used data'!K364&lt;3.5),1+(3.5-'Used data'!K364)*0.16,1)))</f>
        <v>1</v>
      </c>
      <c r="L364" s="11">
        <f>IF('Used data'!L364="Irrelevant",1,IF(AND('Used data'!L364="Yes",'Used data'!J364=2),0.6*'Used data'!M364+(1-'Used data'!M364),IF(AND('Used data'!L364="Yes",'Used data'!J364=3),0.7*'Used data'!M364+(1-'Used data'!M364),IF(AND('Used data'!L364="Yes",'Used data'!J364=4),0.76*'Used data'!M364+(1-'Used data'!M364),IF(AND('Used data'!L364="Yes",'Used data'!J364&gt;4.99999999),0.8*'Used data'!M364+(1-'Used data'!M364),1)))))</f>
        <v>1</v>
      </c>
      <c r="M364" s="11">
        <f>IF('Used data'!L364="Irrelevant",1,IF(AND('Used data'!L364="Yes",'Used data'!J364=2),0.8*'Used data'!M364+(1-'Used data'!M364),IF(AND('Used data'!L364="Yes",'Used data'!J364=3),0.85*'Used data'!M364+(1-'Used data'!M364),IF(AND('Used data'!L364="Yes",'Used data'!J364=4),0.88*'Used data'!M364+(1-'Used data'!M364),IF(AND('Used data'!L364="Yes",'Used data'!J364&gt;4.99999999),0.9*'Used data'!M364+(1-'Used data'!M364),1)))))</f>
        <v>1</v>
      </c>
      <c r="N364" s="11">
        <f>IF('Used data'!N364="Irrelevant",1,IF(AND(OR(I364="Motorway link",I364="Exit diverge",I364="Entrance merge"),'Used data'!N364&lt;3),1+(3-'Used data'!N364)*0.09333333,1))</f>
        <v>1</v>
      </c>
      <c r="O364" s="11">
        <f>IF('Used data'!N364="Irrelevant",1,IF(AND(OR(I364="Motorway link",I364="Exit diverge",I364="Entrance merge"),'Used data'!N364&lt;3),1+(3-'Used data'!N364)*0.19666667,1))</f>
        <v>1</v>
      </c>
      <c r="P364" s="11">
        <f>IF('Used data'!O364="Irrelevant",1,IF(AND(OR(I364="Motorway link",I364="Exit diverge",I364="Entrance merge"),'Used data'!O364&lt;3.00000001),1+(0.5-'Used data'!O364)*0.04,IF(AND(OR(I364="Exit ramp",I364="Entrance ramp"),'Used data'!O364&lt;3.00000001),1+(0.5-'Used data'!O364)*0.08,IF(OR(I364="Motorway link",I364="Exit diverge",I364="Entrance merge"),0.9,0.8))))</f>
        <v>1</v>
      </c>
      <c r="Q364" s="11">
        <f>IF('Used data'!P364="Irrelevant",1,IF(AND(OR(I364="Motorway link",I364="Exit diverge",I364="Entrance merge"),'Used data'!P364&lt;11.00000001),1+(5-'Used data'!P364)*0.01,0.94))</f>
        <v>1</v>
      </c>
      <c r="R364" s="11">
        <f>IF(OR('Used data'!Q364="Irrelevant",'Used data'!R364="Irrelevant",'Used data'!Q364="Straight"),1,IF(AND(OR(I364="Motorway link",I364="Exit diverge",I364="Entrance merge"),'Used data'!Q364&lt;4000),(EXP(0.1096*1746.5/'Used data'!Q364)/EXP(0.1096*1746.5/4000))*('Used data'!R364/1000)/G364+(G364-'Used data'!R364/1000)/G364,1))</f>
        <v>1</v>
      </c>
      <c r="S364" s="11">
        <f>IF(OR('Used data'!S364="Irrelevant",'Used data'!T364="Irrelevant",'Used data'!S364="Straight"),1,IF(AND(OR(I364="Motorway link",I364="Exit diverge",I364="Entrance merge"),'Used data'!S364&lt;4000),(EXP(0.1096*1746.5/'Used data'!S364)/EXP(0.1096*1746.5/4000))*('Used data'!T364/1000)/G364+(G364-'Used data'!T364/1000)/G364,1))</f>
        <v>1</v>
      </c>
      <c r="T364" s="11">
        <f>IF('Used data'!U364="Irrelevant",1,IF(AND(OR(I364="Motorway link",I364="Exit diverge",I364="Entrance merge",I364="Exit ramp",I364="Entrance ramp"),'Used data'!U364="Yes"),0.95,1))</f>
        <v>1</v>
      </c>
      <c r="U364" s="11">
        <f>IF('Used data'!U364="Irrelevant",1,IF(AND(OR(I364="Motorway link",I364="Exit diverge",I364="Entrance merge",I364="Exit ramp",I364="Entrance ramp"),'Used data'!U364="Yes"),0.96,1))</f>
        <v>1</v>
      </c>
      <c r="V364" s="11">
        <f>IF('Used data'!U364="Irrelevant",1,IF(AND(OR(I364="Motorway link",I364="Exit diverge",I364="Entrance merge",I364="Exit ramp",I364="Entrance ramp"),'Used data'!U364="Yes"),0.79,1))</f>
        <v>1</v>
      </c>
      <c r="W364" s="11">
        <f>IF('Used data'!U364="Irrelevant",1,IF(AND(OR(I364="Motorway link",I364="Exit diverge",I364="Entrance merge",I364="Exit ramp",I364="Entrance ramp"),'Used data'!U364="Yes"),0.94,1))</f>
        <v>1</v>
      </c>
      <c r="X364" s="11">
        <f>IF('Used data'!U364="Irrelevant",1,IF(AND(OR(I364="Motorway link",I364="Exit diverge",I364="Entrance merge",I364="Exit ramp",I364="Entrance ramp"),'Used data'!U364="Yes"),0.97,1))</f>
        <v>1</v>
      </c>
      <c r="Y364" s="11">
        <f>IF(AND(I364="Exit ramp",'Used data'!V364="2-curved diamond ramp"),1.32,IF(AND(I364="Exit ramp",'Used data'!V364="S-shaped ramp"),2.05,IF(AND(I364="Exit ramp",'Used data'!V364="U-shaped ramp"),4.11,IF(AND(I364="Exit ramp",'Used data'!V364="Flyover hook ramp"),5.15,IF(AND(I364="Exit ramp",'Used data'!V364="Directional ramp"),1.07,IF(AND(I364="Entrance ramp",'Used data'!V364="2-curved diamond ramp"),0.93,IF(AND(I364="Entrance ramp",'Used data'!V364="S-shaped ramp"),2.48,IF(AND(I364="Entrance ramp",'Used data'!V364="U-shaped ramp"),4.15,IF(AND(I364="Entrance ramp",'Used data'!V364="Flyover hook ramp"),5.26,IF(AND(I364="Entrance ramp",'Used data'!V364="Directional ramp"),1.42,1))))))))))</f>
        <v>1</v>
      </c>
      <c r="Z364" s="11">
        <f>IF(OR('Used data'!W364="Straight",'Used data'!W364="Irrelevant",'Used data'!X364="Irrelevant",'Used data'!Y364="Irrelevant"),1,1+1.545*1000/32.2*((('Used data'!Y364*3268/3600)/('Used data'!W364/0.306))^2)*('Used data'!X364/1000)/G364)</f>
        <v>1</v>
      </c>
      <c r="AA364" s="11">
        <f>IF(OR('Used data'!W364="Straight",'Used data'!W364="Irrelevant",'Used data'!X364="Irrelevant",'Used data'!Y364="Irrelevant"),1,1+1.961*1000/32.2*((('Used data'!Y364*3268/3600)/('Used data'!W364/0.306))^2)*('Used data'!X364/1000)/G364)</f>
        <v>1</v>
      </c>
      <c r="AB364" s="11">
        <f>IF(OR('Used data'!Z364="Straight",'Used data'!Z364="Irrelevant",'Used data'!AA364="Irrelevant",'Used data'!AB364="Irrelevant"),1,1+1.545*1000/32.2*((('Used data'!AB364*3268/3600)/('Used data'!Z364/0.306))^2)*('Used data'!AA364/1000)/G364)</f>
        <v>1</v>
      </c>
      <c r="AC364" s="11">
        <f>IF(OR('Used data'!Z364="Straight",'Used data'!Z364="Irrelevant",'Used data'!AA364="Irrelevant",'Used data'!AB364="Irrelevant"),1,1+1.961*1000/32.2*((('Used data'!AB364*3268/3600)/('Used data'!Z364/0.306))^2)*('Used data'!AA364/1000)/G364)</f>
        <v>1</v>
      </c>
      <c r="AD364" s="11">
        <f>IF(OR('Used data'!AC364="Irrelevant",'Used data'!AC364="No"),1,IF(AND('Used data'!AC364="Yes",OR('Used data'!Q364&lt;301,'Used data'!S364&lt;301)),1-(0.5*('Used data'!R364+'Used data'!T364)/('Used data'!G364*1000)),IF(AND('Used data'!AC364="Yes",OR('Used data'!Q364&lt;601,'Used data'!S364&lt;601)),1-(0.25*('Used data'!R364+'Used data'!T364)/('Used data'!G364*1000)),1)))</f>
        <v>1</v>
      </c>
      <c r="AE364" s="11">
        <f>IF(OR('Used data'!AC364="Irrelevant",'Used data'!AC364="No"),1,IF(AND('Used data'!AC364="Yes",OR('Used data'!Q364&lt;301,'Used data'!S364&lt;301)),1-(0.4*('Used data'!R364+'Used data'!T364)/('Used data'!G364*1000)),IF(AND('Used data'!AC364="Yes",OR('Used data'!Q364&lt;601,'Used data'!S364&lt;601)),1-(0.2*('Used data'!R364+'Used data'!T364)/('Used data'!G364*1000)),1)))</f>
        <v>1</v>
      </c>
      <c r="AF364" s="11">
        <f>IF('Used data'!AD364="110 kph",0.79,1)</f>
        <v>1</v>
      </c>
      <c r="AG364" s="11">
        <f>IF('Used data'!AD364="110 kph",0.94,1)</f>
        <v>1</v>
      </c>
      <c r="AH364" s="11">
        <f>IF('Used data'!AD364="110 kph",0.66,1)</f>
        <v>1</v>
      </c>
      <c r="AI364" s="11">
        <f>IF('Used data'!AD364="110 kph",0.82,1)</f>
        <v>1</v>
      </c>
      <c r="AJ364" s="11">
        <f>IF(AND('Used data'!AE364="Yes",I364="Entrance merge"),0.65*'Used data'!AF364+1-'Used data'!AF364,1)</f>
        <v>1</v>
      </c>
      <c r="AK364" s="12" t="str">
        <f t="shared" si="35"/>
        <v/>
      </c>
      <c r="AL364" s="12" t="str">
        <f t="shared" si="36"/>
        <v/>
      </c>
      <c r="AM364" s="12" t="str">
        <f t="shared" si="37"/>
        <v/>
      </c>
      <c r="AN364" s="12" t="str">
        <f t="shared" si="38"/>
        <v/>
      </c>
      <c r="AO364" s="12" t="str">
        <f t="shared" si="39"/>
        <v/>
      </c>
      <c r="AP364" s="12" t="str">
        <f t="shared" si="40"/>
        <v/>
      </c>
      <c r="AQ364" s="4" t="str">
        <f t="shared" si="41"/>
        <v/>
      </c>
    </row>
    <row r="365" spans="1:43" x14ac:dyDescent="0.3">
      <c r="A365" s="4" t="str">
        <f>IF('Input data'!A380="","",'Input data'!A380)</f>
        <v/>
      </c>
      <c r="B365" s="4" t="str">
        <f>IF('Input data'!B380="","",'Input data'!B380)</f>
        <v/>
      </c>
      <c r="C365" s="4" t="str">
        <f>IF('Input data'!C380="","",'Input data'!C380)</f>
        <v/>
      </c>
      <c r="D365" s="4" t="str">
        <f>IF('Input data'!D380="","",'Input data'!D380)</f>
        <v/>
      </c>
      <c r="E365" s="4" t="str">
        <f>IF('Input data'!E380="","",'Input data'!E380)</f>
        <v/>
      </c>
      <c r="F365" s="4" t="str">
        <f>IF('Input data'!F380="","",'Input data'!F380)</f>
        <v/>
      </c>
      <c r="G365" s="4">
        <f>IF('Input data'!G380="","",'Input data'!G380)</f>
        <v>0</v>
      </c>
      <c r="H365" s="4" t="str">
        <f>IF('Input data'!H380&gt;0.5,'Input data'!H380,"")</f>
        <v/>
      </c>
      <c r="I365" s="4" t="str">
        <f>IF('Input data'!I380="","",'Input data'!I380)</f>
        <v/>
      </c>
      <c r="J365" s="11">
        <f>IF('Used data'!J365="Irrelevant",1,IF('Used data'!J365&gt;3,1.2,1))</f>
        <v>1</v>
      </c>
      <c r="K365" s="11">
        <f>IF('Used data'!K365="Irrelevant",1,IF(AND(OR(I365="Motorway link",I365="Exit diverge",I365="Entrance merge"),'Used data'!K365&lt;3.5),1+(3.5-'Used data'!K365)*0.12,IF(AND(OR(I365="Exit ramp",I365="Entrance ramp"),'Used data'!K365&lt;3.5),1+(3.5-'Used data'!K365)*0.16,1)))</f>
        <v>1</v>
      </c>
      <c r="L365" s="11">
        <f>IF('Used data'!L365="Irrelevant",1,IF(AND('Used data'!L365="Yes",'Used data'!J365=2),0.6*'Used data'!M365+(1-'Used data'!M365),IF(AND('Used data'!L365="Yes",'Used data'!J365=3),0.7*'Used data'!M365+(1-'Used data'!M365),IF(AND('Used data'!L365="Yes",'Used data'!J365=4),0.76*'Used data'!M365+(1-'Used data'!M365),IF(AND('Used data'!L365="Yes",'Used data'!J365&gt;4.99999999),0.8*'Used data'!M365+(1-'Used data'!M365),1)))))</f>
        <v>1</v>
      </c>
      <c r="M365" s="11">
        <f>IF('Used data'!L365="Irrelevant",1,IF(AND('Used data'!L365="Yes",'Used data'!J365=2),0.8*'Used data'!M365+(1-'Used data'!M365),IF(AND('Used data'!L365="Yes",'Used data'!J365=3),0.85*'Used data'!M365+(1-'Used data'!M365),IF(AND('Used data'!L365="Yes",'Used data'!J365=4),0.88*'Used data'!M365+(1-'Used data'!M365),IF(AND('Used data'!L365="Yes",'Used data'!J365&gt;4.99999999),0.9*'Used data'!M365+(1-'Used data'!M365),1)))))</f>
        <v>1</v>
      </c>
      <c r="N365" s="11">
        <f>IF('Used data'!N365="Irrelevant",1,IF(AND(OR(I365="Motorway link",I365="Exit diverge",I365="Entrance merge"),'Used data'!N365&lt;3),1+(3-'Used data'!N365)*0.09333333,1))</f>
        <v>1</v>
      </c>
      <c r="O365" s="11">
        <f>IF('Used data'!N365="Irrelevant",1,IF(AND(OR(I365="Motorway link",I365="Exit diverge",I365="Entrance merge"),'Used data'!N365&lt;3),1+(3-'Used data'!N365)*0.19666667,1))</f>
        <v>1</v>
      </c>
      <c r="P365" s="11">
        <f>IF('Used data'!O365="Irrelevant",1,IF(AND(OR(I365="Motorway link",I365="Exit diverge",I365="Entrance merge"),'Used data'!O365&lt;3.00000001),1+(0.5-'Used data'!O365)*0.04,IF(AND(OR(I365="Exit ramp",I365="Entrance ramp"),'Used data'!O365&lt;3.00000001),1+(0.5-'Used data'!O365)*0.08,IF(OR(I365="Motorway link",I365="Exit diverge",I365="Entrance merge"),0.9,0.8))))</f>
        <v>1</v>
      </c>
      <c r="Q365" s="11">
        <f>IF('Used data'!P365="Irrelevant",1,IF(AND(OR(I365="Motorway link",I365="Exit diverge",I365="Entrance merge"),'Used data'!P365&lt;11.00000001),1+(5-'Used data'!P365)*0.01,0.94))</f>
        <v>1</v>
      </c>
      <c r="R365" s="11">
        <f>IF(OR('Used data'!Q365="Irrelevant",'Used data'!R365="Irrelevant",'Used data'!Q365="Straight"),1,IF(AND(OR(I365="Motorway link",I365="Exit diverge",I365="Entrance merge"),'Used data'!Q365&lt;4000),(EXP(0.1096*1746.5/'Used data'!Q365)/EXP(0.1096*1746.5/4000))*('Used data'!R365/1000)/G365+(G365-'Used data'!R365/1000)/G365,1))</f>
        <v>1</v>
      </c>
      <c r="S365" s="11">
        <f>IF(OR('Used data'!S365="Irrelevant",'Used data'!T365="Irrelevant",'Used data'!S365="Straight"),1,IF(AND(OR(I365="Motorway link",I365="Exit diverge",I365="Entrance merge"),'Used data'!S365&lt;4000),(EXP(0.1096*1746.5/'Used data'!S365)/EXP(0.1096*1746.5/4000))*('Used data'!T365/1000)/G365+(G365-'Used data'!T365/1000)/G365,1))</f>
        <v>1</v>
      </c>
      <c r="T365" s="11">
        <f>IF('Used data'!U365="Irrelevant",1,IF(AND(OR(I365="Motorway link",I365="Exit diverge",I365="Entrance merge",I365="Exit ramp",I365="Entrance ramp"),'Used data'!U365="Yes"),0.95,1))</f>
        <v>1</v>
      </c>
      <c r="U365" s="11">
        <f>IF('Used data'!U365="Irrelevant",1,IF(AND(OR(I365="Motorway link",I365="Exit diverge",I365="Entrance merge",I365="Exit ramp",I365="Entrance ramp"),'Used data'!U365="Yes"),0.96,1))</f>
        <v>1</v>
      </c>
      <c r="V365" s="11">
        <f>IF('Used data'!U365="Irrelevant",1,IF(AND(OR(I365="Motorway link",I365="Exit diverge",I365="Entrance merge",I365="Exit ramp",I365="Entrance ramp"),'Used data'!U365="Yes"),0.79,1))</f>
        <v>1</v>
      </c>
      <c r="W365" s="11">
        <f>IF('Used data'!U365="Irrelevant",1,IF(AND(OR(I365="Motorway link",I365="Exit diverge",I365="Entrance merge",I365="Exit ramp",I365="Entrance ramp"),'Used data'!U365="Yes"),0.94,1))</f>
        <v>1</v>
      </c>
      <c r="X365" s="11">
        <f>IF('Used data'!U365="Irrelevant",1,IF(AND(OR(I365="Motorway link",I365="Exit diverge",I365="Entrance merge",I365="Exit ramp",I365="Entrance ramp"),'Used data'!U365="Yes"),0.97,1))</f>
        <v>1</v>
      </c>
      <c r="Y365" s="11">
        <f>IF(AND(I365="Exit ramp",'Used data'!V365="2-curved diamond ramp"),1.32,IF(AND(I365="Exit ramp",'Used data'!V365="S-shaped ramp"),2.05,IF(AND(I365="Exit ramp",'Used data'!V365="U-shaped ramp"),4.11,IF(AND(I365="Exit ramp",'Used data'!V365="Flyover hook ramp"),5.15,IF(AND(I365="Exit ramp",'Used data'!V365="Directional ramp"),1.07,IF(AND(I365="Entrance ramp",'Used data'!V365="2-curved diamond ramp"),0.93,IF(AND(I365="Entrance ramp",'Used data'!V365="S-shaped ramp"),2.48,IF(AND(I365="Entrance ramp",'Used data'!V365="U-shaped ramp"),4.15,IF(AND(I365="Entrance ramp",'Used data'!V365="Flyover hook ramp"),5.26,IF(AND(I365="Entrance ramp",'Used data'!V365="Directional ramp"),1.42,1))))))))))</f>
        <v>1</v>
      </c>
      <c r="Z365" s="11">
        <f>IF(OR('Used data'!W365="Straight",'Used data'!W365="Irrelevant",'Used data'!X365="Irrelevant",'Used data'!Y365="Irrelevant"),1,1+1.545*1000/32.2*((('Used data'!Y365*3268/3600)/('Used data'!W365/0.306))^2)*('Used data'!X365/1000)/G365)</f>
        <v>1</v>
      </c>
      <c r="AA365" s="11">
        <f>IF(OR('Used data'!W365="Straight",'Used data'!W365="Irrelevant",'Used data'!X365="Irrelevant",'Used data'!Y365="Irrelevant"),1,1+1.961*1000/32.2*((('Used data'!Y365*3268/3600)/('Used data'!W365/0.306))^2)*('Used data'!X365/1000)/G365)</f>
        <v>1</v>
      </c>
      <c r="AB365" s="11">
        <f>IF(OR('Used data'!Z365="Straight",'Used data'!Z365="Irrelevant",'Used data'!AA365="Irrelevant",'Used data'!AB365="Irrelevant"),1,1+1.545*1000/32.2*((('Used data'!AB365*3268/3600)/('Used data'!Z365/0.306))^2)*('Used data'!AA365/1000)/G365)</f>
        <v>1</v>
      </c>
      <c r="AC365" s="11">
        <f>IF(OR('Used data'!Z365="Straight",'Used data'!Z365="Irrelevant",'Used data'!AA365="Irrelevant",'Used data'!AB365="Irrelevant"),1,1+1.961*1000/32.2*((('Used data'!AB365*3268/3600)/('Used data'!Z365/0.306))^2)*('Used data'!AA365/1000)/G365)</f>
        <v>1</v>
      </c>
      <c r="AD365" s="11">
        <f>IF(OR('Used data'!AC365="Irrelevant",'Used data'!AC365="No"),1,IF(AND('Used data'!AC365="Yes",OR('Used data'!Q365&lt;301,'Used data'!S365&lt;301)),1-(0.5*('Used data'!R365+'Used data'!T365)/('Used data'!G365*1000)),IF(AND('Used data'!AC365="Yes",OR('Used data'!Q365&lt;601,'Used data'!S365&lt;601)),1-(0.25*('Used data'!R365+'Used data'!T365)/('Used data'!G365*1000)),1)))</f>
        <v>1</v>
      </c>
      <c r="AE365" s="11">
        <f>IF(OR('Used data'!AC365="Irrelevant",'Used data'!AC365="No"),1,IF(AND('Used data'!AC365="Yes",OR('Used data'!Q365&lt;301,'Used data'!S365&lt;301)),1-(0.4*('Used data'!R365+'Used data'!T365)/('Used data'!G365*1000)),IF(AND('Used data'!AC365="Yes",OR('Used data'!Q365&lt;601,'Used data'!S365&lt;601)),1-(0.2*('Used data'!R365+'Used data'!T365)/('Used data'!G365*1000)),1)))</f>
        <v>1</v>
      </c>
      <c r="AF365" s="11">
        <f>IF('Used data'!AD365="110 kph",0.79,1)</f>
        <v>1</v>
      </c>
      <c r="AG365" s="11">
        <f>IF('Used data'!AD365="110 kph",0.94,1)</f>
        <v>1</v>
      </c>
      <c r="AH365" s="11">
        <f>IF('Used data'!AD365="110 kph",0.66,1)</f>
        <v>1</v>
      </c>
      <c r="AI365" s="11">
        <f>IF('Used data'!AD365="110 kph",0.82,1)</f>
        <v>1</v>
      </c>
      <c r="AJ365" s="11">
        <f>IF(AND('Used data'!AE365="Yes",I365="Entrance merge"),0.65*'Used data'!AF365+1-'Used data'!AF365,1)</f>
        <v>1</v>
      </c>
      <c r="AK365" s="12" t="str">
        <f t="shared" si="35"/>
        <v/>
      </c>
      <c r="AL365" s="12" t="str">
        <f t="shared" si="36"/>
        <v/>
      </c>
      <c r="AM365" s="12" t="str">
        <f t="shared" si="37"/>
        <v/>
      </c>
      <c r="AN365" s="12" t="str">
        <f t="shared" si="38"/>
        <v/>
      </c>
      <c r="AO365" s="12" t="str">
        <f t="shared" si="39"/>
        <v/>
      </c>
      <c r="AP365" s="12" t="str">
        <f t="shared" si="40"/>
        <v/>
      </c>
      <c r="AQ365" s="4" t="str">
        <f t="shared" si="41"/>
        <v/>
      </c>
    </row>
    <row r="366" spans="1:43" x14ac:dyDescent="0.3">
      <c r="A366" s="4" t="str">
        <f>IF('Input data'!A381="","",'Input data'!A381)</f>
        <v/>
      </c>
      <c r="B366" s="4" t="str">
        <f>IF('Input data'!B381="","",'Input data'!B381)</f>
        <v/>
      </c>
      <c r="C366" s="4" t="str">
        <f>IF('Input data'!C381="","",'Input data'!C381)</f>
        <v/>
      </c>
      <c r="D366" s="4" t="str">
        <f>IF('Input data'!D381="","",'Input data'!D381)</f>
        <v/>
      </c>
      <c r="E366" s="4" t="str">
        <f>IF('Input data'!E381="","",'Input data'!E381)</f>
        <v/>
      </c>
      <c r="F366" s="4" t="str">
        <f>IF('Input data'!F381="","",'Input data'!F381)</f>
        <v/>
      </c>
      <c r="G366" s="4">
        <f>IF('Input data'!G381="","",'Input data'!G381)</f>
        <v>0</v>
      </c>
      <c r="H366" s="4" t="str">
        <f>IF('Input data'!H381&gt;0.5,'Input data'!H381,"")</f>
        <v/>
      </c>
      <c r="I366" s="4" t="str">
        <f>IF('Input data'!I381="","",'Input data'!I381)</f>
        <v/>
      </c>
      <c r="J366" s="11">
        <f>IF('Used data'!J366="Irrelevant",1,IF('Used data'!J366&gt;3,1.2,1))</f>
        <v>1</v>
      </c>
      <c r="K366" s="11">
        <f>IF('Used data'!K366="Irrelevant",1,IF(AND(OR(I366="Motorway link",I366="Exit diverge",I366="Entrance merge"),'Used data'!K366&lt;3.5),1+(3.5-'Used data'!K366)*0.12,IF(AND(OR(I366="Exit ramp",I366="Entrance ramp"),'Used data'!K366&lt;3.5),1+(3.5-'Used data'!K366)*0.16,1)))</f>
        <v>1</v>
      </c>
      <c r="L366" s="11">
        <f>IF('Used data'!L366="Irrelevant",1,IF(AND('Used data'!L366="Yes",'Used data'!J366=2),0.6*'Used data'!M366+(1-'Used data'!M366),IF(AND('Used data'!L366="Yes",'Used data'!J366=3),0.7*'Used data'!M366+(1-'Used data'!M366),IF(AND('Used data'!L366="Yes",'Used data'!J366=4),0.76*'Used data'!M366+(1-'Used data'!M366),IF(AND('Used data'!L366="Yes",'Used data'!J366&gt;4.99999999),0.8*'Used data'!M366+(1-'Used data'!M366),1)))))</f>
        <v>1</v>
      </c>
      <c r="M366" s="11">
        <f>IF('Used data'!L366="Irrelevant",1,IF(AND('Used data'!L366="Yes",'Used data'!J366=2),0.8*'Used data'!M366+(1-'Used data'!M366),IF(AND('Used data'!L366="Yes",'Used data'!J366=3),0.85*'Used data'!M366+(1-'Used data'!M366),IF(AND('Used data'!L366="Yes",'Used data'!J366=4),0.88*'Used data'!M366+(1-'Used data'!M366),IF(AND('Used data'!L366="Yes",'Used data'!J366&gt;4.99999999),0.9*'Used data'!M366+(1-'Used data'!M366),1)))))</f>
        <v>1</v>
      </c>
      <c r="N366" s="11">
        <f>IF('Used data'!N366="Irrelevant",1,IF(AND(OR(I366="Motorway link",I366="Exit diverge",I366="Entrance merge"),'Used data'!N366&lt;3),1+(3-'Used data'!N366)*0.09333333,1))</f>
        <v>1</v>
      </c>
      <c r="O366" s="11">
        <f>IF('Used data'!N366="Irrelevant",1,IF(AND(OR(I366="Motorway link",I366="Exit diverge",I366="Entrance merge"),'Used data'!N366&lt;3),1+(3-'Used data'!N366)*0.19666667,1))</f>
        <v>1</v>
      </c>
      <c r="P366" s="11">
        <f>IF('Used data'!O366="Irrelevant",1,IF(AND(OR(I366="Motorway link",I366="Exit diverge",I366="Entrance merge"),'Used data'!O366&lt;3.00000001),1+(0.5-'Used data'!O366)*0.04,IF(AND(OR(I366="Exit ramp",I366="Entrance ramp"),'Used data'!O366&lt;3.00000001),1+(0.5-'Used data'!O366)*0.08,IF(OR(I366="Motorway link",I366="Exit diverge",I366="Entrance merge"),0.9,0.8))))</f>
        <v>1</v>
      </c>
      <c r="Q366" s="11">
        <f>IF('Used data'!P366="Irrelevant",1,IF(AND(OR(I366="Motorway link",I366="Exit diverge",I366="Entrance merge"),'Used data'!P366&lt;11.00000001),1+(5-'Used data'!P366)*0.01,0.94))</f>
        <v>1</v>
      </c>
      <c r="R366" s="11">
        <f>IF(OR('Used data'!Q366="Irrelevant",'Used data'!R366="Irrelevant",'Used data'!Q366="Straight"),1,IF(AND(OR(I366="Motorway link",I366="Exit diverge",I366="Entrance merge"),'Used data'!Q366&lt;4000),(EXP(0.1096*1746.5/'Used data'!Q366)/EXP(0.1096*1746.5/4000))*('Used data'!R366/1000)/G366+(G366-'Used data'!R366/1000)/G366,1))</f>
        <v>1</v>
      </c>
      <c r="S366" s="11">
        <f>IF(OR('Used data'!S366="Irrelevant",'Used data'!T366="Irrelevant",'Used data'!S366="Straight"),1,IF(AND(OR(I366="Motorway link",I366="Exit diverge",I366="Entrance merge"),'Used data'!S366&lt;4000),(EXP(0.1096*1746.5/'Used data'!S366)/EXP(0.1096*1746.5/4000))*('Used data'!T366/1000)/G366+(G366-'Used data'!T366/1000)/G366,1))</f>
        <v>1</v>
      </c>
      <c r="T366" s="11">
        <f>IF('Used data'!U366="Irrelevant",1,IF(AND(OR(I366="Motorway link",I366="Exit diverge",I366="Entrance merge",I366="Exit ramp",I366="Entrance ramp"),'Used data'!U366="Yes"),0.95,1))</f>
        <v>1</v>
      </c>
      <c r="U366" s="11">
        <f>IF('Used data'!U366="Irrelevant",1,IF(AND(OR(I366="Motorway link",I366="Exit diverge",I366="Entrance merge",I366="Exit ramp",I366="Entrance ramp"),'Used data'!U366="Yes"),0.96,1))</f>
        <v>1</v>
      </c>
      <c r="V366" s="11">
        <f>IF('Used data'!U366="Irrelevant",1,IF(AND(OR(I366="Motorway link",I366="Exit diverge",I366="Entrance merge",I366="Exit ramp",I366="Entrance ramp"),'Used data'!U366="Yes"),0.79,1))</f>
        <v>1</v>
      </c>
      <c r="W366" s="11">
        <f>IF('Used data'!U366="Irrelevant",1,IF(AND(OR(I366="Motorway link",I366="Exit diverge",I366="Entrance merge",I366="Exit ramp",I366="Entrance ramp"),'Used data'!U366="Yes"),0.94,1))</f>
        <v>1</v>
      </c>
      <c r="X366" s="11">
        <f>IF('Used data'!U366="Irrelevant",1,IF(AND(OR(I366="Motorway link",I366="Exit diverge",I366="Entrance merge",I366="Exit ramp",I366="Entrance ramp"),'Used data'!U366="Yes"),0.97,1))</f>
        <v>1</v>
      </c>
      <c r="Y366" s="11">
        <f>IF(AND(I366="Exit ramp",'Used data'!V366="2-curved diamond ramp"),1.32,IF(AND(I366="Exit ramp",'Used data'!V366="S-shaped ramp"),2.05,IF(AND(I366="Exit ramp",'Used data'!V366="U-shaped ramp"),4.11,IF(AND(I366="Exit ramp",'Used data'!V366="Flyover hook ramp"),5.15,IF(AND(I366="Exit ramp",'Used data'!V366="Directional ramp"),1.07,IF(AND(I366="Entrance ramp",'Used data'!V366="2-curved diamond ramp"),0.93,IF(AND(I366="Entrance ramp",'Used data'!V366="S-shaped ramp"),2.48,IF(AND(I366="Entrance ramp",'Used data'!V366="U-shaped ramp"),4.15,IF(AND(I366="Entrance ramp",'Used data'!V366="Flyover hook ramp"),5.26,IF(AND(I366="Entrance ramp",'Used data'!V366="Directional ramp"),1.42,1))))))))))</f>
        <v>1</v>
      </c>
      <c r="Z366" s="11">
        <f>IF(OR('Used data'!W366="Straight",'Used data'!W366="Irrelevant",'Used data'!X366="Irrelevant",'Used data'!Y366="Irrelevant"),1,1+1.545*1000/32.2*((('Used data'!Y366*3268/3600)/('Used data'!W366/0.306))^2)*('Used data'!X366/1000)/G366)</f>
        <v>1</v>
      </c>
      <c r="AA366" s="11">
        <f>IF(OR('Used data'!W366="Straight",'Used data'!W366="Irrelevant",'Used data'!X366="Irrelevant",'Used data'!Y366="Irrelevant"),1,1+1.961*1000/32.2*((('Used data'!Y366*3268/3600)/('Used data'!W366/0.306))^2)*('Used data'!X366/1000)/G366)</f>
        <v>1</v>
      </c>
      <c r="AB366" s="11">
        <f>IF(OR('Used data'!Z366="Straight",'Used data'!Z366="Irrelevant",'Used data'!AA366="Irrelevant",'Used data'!AB366="Irrelevant"),1,1+1.545*1000/32.2*((('Used data'!AB366*3268/3600)/('Used data'!Z366/0.306))^2)*('Used data'!AA366/1000)/G366)</f>
        <v>1</v>
      </c>
      <c r="AC366" s="11">
        <f>IF(OR('Used data'!Z366="Straight",'Used data'!Z366="Irrelevant",'Used data'!AA366="Irrelevant",'Used data'!AB366="Irrelevant"),1,1+1.961*1000/32.2*((('Used data'!AB366*3268/3600)/('Used data'!Z366/0.306))^2)*('Used data'!AA366/1000)/G366)</f>
        <v>1</v>
      </c>
      <c r="AD366" s="11">
        <f>IF(OR('Used data'!AC366="Irrelevant",'Used data'!AC366="No"),1,IF(AND('Used data'!AC366="Yes",OR('Used data'!Q366&lt;301,'Used data'!S366&lt;301)),1-(0.5*('Used data'!R366+'Used data'!T366)/('Used data'!G366*1000)),IF(AND('Used data'!AC366="Yes",OR('Used data'!Q366&lt;601,'Used data'!S366&lt;601)),1-(0.25*('Used data'!R366+'Used data'!T366)/('Used data'!G366*1000)),1)))</f>
        <v>1</v>
      </c>
      <c r="AE366" s="11">
        <f>IF(OR('Used data'!AC366="Irrelevant",'Used data'!AC366="No"),1,IF(AND('Used data'!AC366="Yes",OR('Used data'!Q366&lt;301,'Used data'!S366&lt;301)),1-(0.4*('Used data'!R366+'Used data'!T366)/('Used data'!G366*1000)),IF(AND('Used data'!AC366="Yes",OR('Used data'!Q366&lt;601,'Used data'!S366&lt;601)),1-(0.2*('Used data'!R366+'Used data'!T366)/('Used data'!G366*1000)),1)))</f>
        <v>1</v>
      </c>
      <c r="AF366" s="11">
        <f>IF('Used data'!AD366="110 kph",0.79,1)</f>
        <v>1</v>
      </c>
      <c r="AG366" s="11">
        <f>IF('Used data'!AD366="110 kph",0.94,1)</f>
        <v>1</v>
      </c>
      <c r="AH366" s="11">
        <f>IF('Used data'!AD366="110 kph",0.66,1)</f>
        <v>1</v>
      </c>
      <c r="AI366" s="11">
        <f>IF('Used data'!AD366="110 kph",0.82,1)</f>
        <v>1</v>
      </c>
      <c r="AJ366" s="11">
        <f>IF(AND('Used data'!AE366="Yes",I366="Entrance merge"),0.65*'Used data'!AF366+1-'Used data'!AF366,1)</f>
        <v>1</v>
      </c>
      <c r="AK366" s="12" t="str">
        <f t="shared" si="35"/>
        <v/>
      </c>
      <c r="AL366" s="12" t="str">
        <f t="shared" si="36"/>
        <v/>
      </c>
      <c r="AM366" s="12" t="str">
        <f t="shared" si="37"/>
        <v/>
      </c>
      <c r="AN366" s="12" t="str">
        <f t="shared" si="38"/>
        <v/>
      </c>
      <c r="AO366" s="12" t="str">
        <f t="shared" si="39"/>
        <v/>
      </c>
      <c r="AP366" s="12" t="str">
        <f t="shared" si="40"/>
        <v/>
      </c>
      <c r="AQ366" s="4" t="str">
        <f t="shared" si="41"/>
        <v/>
      </c>
    </row>
    <row r="367" spans="1:43" x14ac:dyDescent="0.3">
      <c r="A367" s="4" t="str">
        <f>IF('Input data'!A382="","",'Input data'!A382)</f>
        <v/>
      </c>
      <c r="B367" s="4" t="str">
        <f>IF('Input data'!B382="","",'Input data'!B382)</f>
        <v/>
      </c>
      <c r="C367" s="4" t="str">
        <f>IF('Input data'!C382="","",'Input data'!C382)</f>
        <v/>
      </c>
      <c r="D367" s="4" t="str">
        <f>IF('Input data'!D382="","",'Input data'!D382)</f>
        <v/>
      </c>
      <c r="E367" s="4" t="str">
        <f>IF('Input data'!E382="","",'Input data'!E382)</f>
        <v/>
      </c>
      <c r="F367" s="4" t="str">
        <f>IF('Input data'!F382="","",'Input data'!F382)</f>
        <v/>
      </c>
      <c r="G367" s="4">
        <f>IF('Input data'!G382="","",'Input data'!G382)</f>
        <v>0</v>
      </c>
      <c r="H367" s="4" t="str">
        <f>IF('Input data'!H382&gt;0.5,'Input data'!H382,"")</f>
        <v/>
      </c>
      <c r="I367" s="4" t="str">
        <f>IF('Input data'!I382="","",'Input data'!I382)</f>
        <v/>
      </c>
      <c r="J367" s="11">
        <f>IF('Used data'!J367="Irrelevant",1,IF('Used data'!J367&gt;3,1.2,1))</f>
        <v>1</v>
      </c>
      <c r="K367" s="11">
        <f>IF('Used data'!K367="Irrelevant",1,IF(AND(OR(I367="Motorway link",I367="Exit diverge",I367="Entrance merge"),'Used data'!K367&lt;3.5),1+(3.5-'Used data'!K367)*0.12,IF(AND(OR(I367="Exit ramp",I367="Entrance ramp"),'Used data'!K367&lt;3.5),1+(3.5-'Used data'!K367)*0.16,1)))</f>
        <v>1</v>
      </c>
      <c r="L367" s="11">
        <f>IF('Used data'!L367="Irrelevant",1,IF(AND('Used data'!L367="Yes",'Used data'!J367=2),0.6*'Used data'!M367+(1-'Used data'!M367),IF(AND('Used data'!L367="Yes",'Used data'!J367=3),0.7*'Used data'!M367+(1-'Used data'!M367),IF(AND('Used data'!L367="Yes",'Used data'!J367=4),0.76*'Used data'!M367+(1-'Used data'!M367),IF(AND('Used data'!L367="Yes",'Used data'!J367&gt;4.99999999),0.8*'Used data'!M367+(1-'Used data'!M367),1)))))</f>
        <v>1</v>
      </c>
      <c r="M367" s="11">
        <f>IF('Used data'!L367="Irrelevant",1,IF(AND('Used data'!L367="Yes",'Used data'!J367=2),0.8*'Used data'!M367+(1-'Used data'!M367),IF(AND('Used data'!L367="Yes",'Used data'!J367=3),0.85*'Used data'!M367+(1-'Used data'!M367),IF(AND('Used data'!L367="Yes",'Used data'!J367=4),0.88*'Used data'!M367+(1-'Used data'!M367),IF(AND('Used data'!L367="Yes",'Used data'!J367&gt;4.99999999),0.9*'Used data'!M367+(1-'Used data'!M367),1)))))</f>
        <v>1</v>
      </c>
      <c r="N367" s="11">
        <f>IF('Used data'!N367="Irrelevant",1,IF(AND(OR(I367="Motorway link",I367="Exit diverge",I367="Entrance merge"),'Used data'!N367&lt;3),1+(3-'Used data'!N367)*0.09333333,1))</f>
        <v>1</v>
      </c>
      <c r="O367" s="11">
        <f>IF('Used data'!N367="Irrelevant",1,IF(AND(OR(I367="Motorway link",I367="Exit diverge",I367="Entrance merge"),'Used data'!N367&lt;3),1+(3-'Used data'!N367)*0.19666667,1))</f>
        <v>1</v>
      </c>
      <c r="P367" s="11">
        <f>IF('Used data'!O367="Irrelevant",1,IF(AND(OR(I367="Motorway link",I367="Exit diverge",I367="Entrance merge"),'Used data'!O367&lt;3.00000001),1+(0.5-'Used data'!O367)*0.04,IF(AND(OR(I367="Exit ramp",I367="Entrance ramp"),'Used data'!O367&lt;3.00000001),1+(0.5-'Used data'!O367)*0.08,IF(OR(I367="Motorway link",I367="Exit diverge",I367="Entrance merge"),0.9,0.8))))</f>
        <v>1</v>
      </c>
      <c r="Q367" s="11">
        <f>IF('Used data'!P367="Irrelevant",1,IF(AND(OR(I367="Motorway link",I367="Exit diverge",I367="Entrance merge"),'Used data'!P367&lt;11.00000001),1+(5-'Used data'!P367)*0.01,0.94))</f>
        <v>1</v>
      </c>
      <c r="R367" s="11">
        <f>IF(OR('Used data'!Q367="Irrelevant",'Used data'!R367="Irrelevant",'Used data'!Q367="Straight"),1,IF(AND(OR(I367="Motorway link",I367="Exit diverge",I367="Entrance merge"),'Used data'!Q367&lt;4000),(EXP(0.1096*1746.5/'Used data'!Q367)/EXP(0.1096*1746.5/4000))*('Used data'!R367/1000)/G367+(G367-'Used data'!R367/1000)/G367,1))</f>
        <v>1</v>
      </c>
      <c r="S367" s="11">
        <f>IF(OR('Used data'!S367="Irrelevant",'Used data'!T367="Irrelevant",'Used data'!S367="Straight"),1,IF(AND(OR(I367="Motorway link",I367="Exit diverge",I367="Entrance merge"),'Used data'!S367&lt;4000),(EXP(0.1096*1746.5/'Used data'!S367)/EXP(0.1096*1746.5/4000))*('Used data'!T367/1000)/G367+(G367-'Used data'!T367/1000)/G367,1))</f>
        <v>1</v>
      </c>
      <c r="T367" s="11">
        <f>IF('Used data'!U367="Irrelevant",1,IF(AND(OR(I367="Motorway link",I367="Exit diverge",I367="Entrance merge",I367="Exit ramp",I367="Entrance ramp"),'Used data'!U367="Yes"),0.95,1))</f>
        <v>1</v>
      </c>
      <c r="U367" s="11">
        <f>IF('Used data'!U367="Irrelevant",1,IF(AND(OR(I367="Motorway link",I367="Exit diverge",I367="Entrance merge",I367="Exit ramp",I367="Entrance ramp"),'Used data'!U367="Yes"),0.96,1))</f>
        <v>1</v>
      </c>
      <c r="V367" s="11">
        <f>IF('Used data'!U367="Irrelevant",1,IF(AND(OR(I367="Motorway link",I367="Exit diverge",I367="Entrance merge",I367="Exit ramp",I367="Entrance ramp"),'Used data'!U367="Yes"),0.79,1))</f>
        <v>1</v>
      </c>
      <c r="W367" s="11">
        <f>IF('Used data'!U367="Irrelevant",1,IF(AND(OR(I367="Motorway link",I367="Exit diverge",I367="Entrance merge",I367="Exit ramp",I367="Entrance ramp"),'Used data'!U367="Yes"),0.94,1))</f>
        <v>1</v>
      </c>
      <c r="X367" s="11">
        <f>IF('Used data'!U367="Irrelevant",1,IF(AND(OR(I367="Motorway link",I367="Exit diverge",I367="Entrance merge",I367="Exit ramp",I367="Entrance ramp"),'Used data'!U367="Yes"),0.97,1))</f>
        <v>1</v>
      </c>
      <c r="Y367" s="11">
        <f>IF(AND(I367="Exit ramp",'Used data'!V367="2-curved diamond ramp"),1.32,IF(AND(I367="Exit ramp",'Used data'!V367="S-shaped ramp"),2.05,IF(AND(I367="Exit ramp",'Used data'!V367="U-shaped ramp"),4.11,IF(AND(I367="Exit ramp",'Used data'!V367="Flyover hook ramp"),5.15,IF(AND(I367="Exit ramp",'Used data'!V367="Directional ramp"),1.07,IF(AND(I367="Entrance ramp",'Used data'!V367="2-curved diamond ramp"),0.93,IF(AND(I367="Entrance ramp",'Used data'!V367="S-shaped ramp"),2.48,IF(AND(I367="Entrance ramp",'Used data'!V367="U-shaped ramp"),4.15,IF(AND(I367="Entrance ramp",'Used data'!V367="Flyover hook ramp"),5.26,IF(AND(I367="Entrance ramp",'Used data'!V367="Directional ramp"),1.42,1))))))))))</f>
        <v>1</v>
      </c>
      <c r="Z367" s="11">
        <f>IF(OR('Used data'!W367="Straight",'Used data'!W367="Irrelevant",'Used data'!X367="Irrelevant",'Used data'!Y367="Irrelevant"),1,1+1.545*1000/32.2*((('Used data'!Y367*3268/3600)/('Used data'!W367/0.306))^2)*('Used data'!X367/1000)/G367)</f>
        <v>1</v>
      </c>
      <c r="AA367" s="11">
        <f>IF(OR('Used data'!W367="Straight",'Used data'!W367="Irrelevant",'Used data'!X367="Irrelevant",'Used data'!Y367="Irrelevant"),1,1+1.961*1000/32.2*((('Used data'!Y367*3268/3600)/('Used data'!W367/0.306))^2)*('Used data'!X367/1000)/G367)</f>
        <v>1</v>
      </c>
      <c r="AB367" s="11">
        <f>IF(OR('Used data'!Z367="Straight",'Used data'!Z367="Irrelevant",'Used data'!AA367="Irrelevant",'Used data'!AB367="Irrelevant"),1,1+1.545*1000/32.2*((('Used data'!AB367*3268/3600)/('Used data'!Z367/0.306))^2)*('Used data'!AA367/1000)/G367)</f>
        <v>1</v>
      </c>
      <c r="AC367" s="11">
        <f>IF(OR('Used data'!Z367="Straight",'Used data'!Z367="Irrelevant",'Used data'!AA367="Irrelevant",'Used data'!AB367="Irrelevant"),1,1+1.961*1000/32.2*((('Used data'!AB367*3268/3600)/('Used data'!Z367/0.306))^2)*('Used data'!AA367/1000)/G367)</f>
        <v>1</v>
      </c>
      <c r="AD367" s="11">
        <f>IF(OR('Used data'!AC367="Irrelevant",'Used data'!AC367="No"),1,IF(AND('Used data'!AC367="Yes",OR('Used data'!Q367&lt;301,'Used data'!S367&lt;301)),1-(0.5*('Used data'!R367+'Used data'!T367)/('Used data'!G367*1000)),IF(AND('Used data'!AC367="Yes",OR('Used data'!Q367&lt;601,'Used data'!S367&lt;601)),1-(0.25*('Used data'!R367+'Used data'!T367)/('Used data'!G367*1000)),1)))</f>
        <v>1</v>
      </c>
      <c r="AE367" s="11">
        <f>IF(OR('Used data'!AC367="Irrelevant",'Used data'!AC367="No"),1,IF(AND('Used data'!AC367="Yes",OR('Used data'!Q367&lt;301,'Used data'!S367&lt;301)),1-(0.4*('Used data'!R367+'Used data'!T367)/('Used data'!G367*1000)),IF(AND('Used data'!AC367="Yes",OR('Used data'!Q367&lt;601,'Used data'!S367&lt;601)),1-(0.2*('Used data'!R367+'Used data'!T367)/('Used data'!G367*1000)),1)))</f>
        <v>1</v>
      </c>
      <c r="AF367" s="11">
        <f>IF('Used data'!AD367="110 kph",0.79,1)</f>
        <v>1</v>
      </c>
      <c r="AG367" s="11">
        <f>IF('Used data'!AD367="110 kph",0.94,1)</f>
        <v>1</v>
      </c>
      <c r="AH367" s="11">
        <f>IF('Used data'!AD367="110 kph",0.66,1)</f>
        <v>1</v>
      </c>
      <c r="AI367" s="11">
        <f>IF('Used data'!AD367="110 kph",0.82,1)</f>
        <v>1</v>
      </c>
      <c r="AJ367" s="11">
        <f>IF(AND('Used data'!AE367="Yes",I367="Entrance merge"),0.65*'Used data'!AF367+1-'Used data'!AF367,1)</f>
        <v>1</v>
      </c>
      <c r="AK367" s="12" t="str">
        <f t="shared" si="35"/>
        <v/>
      </c>
      <c r="AL367" s="12" t="str">
        <f t="shared" si="36"/>
        <v/>
      </c>
      <c r="AM367" s="12" t="str">
        <f t="shared" si="37"/>
        <v/>
      </c>
      <c r="AN367" s="12" t="str">
        <f t="shared" si="38"/>
        <v/>
      </c>
      <c r="AO367" s="12" t="str">
        <f t="shared" si="39"/>
        <v/>
      </c>
      <c r="AP367" s="12" t="str">
        <f t="shared" si="40"/>
        <v/>
      </c>
      <c r="AQ367" s="4" t="str">
        <f t="shared" si="41"/>
        <v/>
      </c>
    </row>
    <row r="368" spans="1:43" x14ac:dyDescent="0.3">
      <c r="A368" s="4" t="str">
        <f>IF('Input data'!A383="","",'Input data'!A383)</f>
        <v/>
      </c>
      <c r="B368" s="4" t="str">
        <f>IF('Input data'!B383="","",'Input data'!B383)</f>
        <v/>
      </c>
      <c r="C368" s="4" t="str">
        <f>IF('Input data'!C383="","",'Input data'!C383)</f>
        <v/>
      </c>
      <c r="D368" s="4" t="str">
        <f>IF('Input data'!D383="","",'Input data'!D383)</f>
        <v/>
      </c>
      <c r="E368" s="4" t="str">
        <f>IF('Input data'!E383="","",'Input data'!E383)</f>
        <v/>
      </c>
      <c r="F368" s="4" t="str">
        <f>IF('Input data'!F383="","",'Input data'!F383)</f>
        <v/>
      </c>
      <c r="G368" s="4">
        <f>IF('Input data'!G383="","",'Input data'!G383)</f>
        <v>0</v>
      </c>
      <c r="H368" s="4" t="str">
        <f>IF('Input data'!H383&gt;0.5,'Input data'!H383,"")</f>
        <v/>
      </c>
      <c r="I368" s="4" t="str">
        <f>IF('Input data'!I383="","",'Input data'!I383)</f>
        <v/>
      </c>
      <c r="J368" s="11">
        <f>IF('Used data'!J368="Irrelevant",1,IF('Used data'!J368&gt;3,1.2,1))</f>
        <v>1</v>
      </c>
      <c r="K368" s="11">
        <f>IF('Used data'!K368="Irrelevant",1,IF(AND(OR(I368="Motorway link",I368="Exit diverge",I368="Entrance merge"),'Used data'!K368&lt;3.5),1+(3.5-'Used data'!K368)*0.12,IF(AND(OR(I368="Exit ramp",I368="Entrance ramp"),'Used data'!K368&lt;3.5),1+(3.5-'Used data'!K368)*0.16,1)))</f>
        <v>1</v>
      </c>
      <c r="L368" s="11">
        <f>IF('Used data'!L368="Irrelevant",1,IF(AND('Used data'!L368="Yes",'Used data'!J368=2),0.6*'Used data'!M368+(1-'Used data'!M368),IF(AND('Used data'!L368="Yes",'Used data'!J368=3),0.7*'Used data'!M368+(1-'Used data'!M368),IF(AND('Used data'!L368="Yes",'Used data'!J368=4),0.76*'Used data'!M368+(1-'Used data'!M368),IF(AND('Used data'!L368="Yes",'Used data'!J368&gt;4.99999999),0.8*'Used data'!M368+(1-'Used data'!M368),1)))))</f>
        <v>1</v>
      </c>
      <c r="M368" s="11">
        <f>IF('Used data'!L368="Irrelevant",1,IF(AND('Used data'!L368="Yes",'Used data'!J368=2),0.8*'Used data'!M368+(1-'Used data'!M368),IF(AND('Used data'!L368="Yes",'Used data'!J368=3),0.85*'Used data'!M368+(1-'Used data'!M368),IF(AND('Used data'!L368="Yes",'Used data'!J368=4),0.88*'Used data'!M368+(1-'Used data'!M368),IF(AND('Used data'!L368="Yes",'Used data'!J368&gt;4.99999999),0.9*'Used data'!M368+(1-'Used data'!M368),1)))))</f>
        <v>1</v>
      </c>
      <c r="N368" s="11">
        <f>IF('Used data'!N368="Irrelevant",1,IF(AND(OR(I368="Motorway link",I368="Exit diverge",I368="Entrance merge"),'Used data'!N368&lt;3),1+(3-'Used data'!N368)*0.09333333,1))</f>
        <v>1</v>
      </c>
      <c r="O368" s="11">
        <f>IF('Used data'!N368="Irrelevant",1,IF(AND(OR(I368="Motorway link",I368="Exit diverge",I368="Entrance merge"),'Used data'!N368&lt;3),1+(3-'Used data'!N368)*0.19666667,1))</f>
        <v>1</v>
      </c>
      <c r="P368" s="11">
        <f>IF('Used data'!O368="Irrelevant",1,IF(AND(OR(I368="Motorway link",I368="Exit diverge",I368="Entrance merge"),'Used data'!O368&lt;3.00000001),1+(0.5-'Used data'!O368)*0.04,IF(AND(OR(I368="Exit ramp",I368="Entrance ramp"),'Used data'!O368&lt;3.00000001),1+(0.5-'Used data'!O368)*0.08,IF(OR(I368="Motorway link",I368="Exit diverge",I368="Entrance merge"),0.9,0.8))))</f>
        <v>1</v>
      </c>
      <c r="Q368" s="11">
        <f>IF('Used data'!P368="Irrelevant",1,IF(AND(OR(I368="Motorway link",I368="Exit diverge",I368="Entrance merge"),'Used data'!P368&lt;11.00000001),1+(5-'Used data'!P368)*0.01,0.94))</f>
        <v>1</v>
      </c>
      <c r="R368" s="11">
        <f>IF(OR('Used data'!Q368="Irrelevant",'Used data'!R368="Irrelevant",'Used data'!Q368="Straight"),1,IF(AND(OR(I368="Motorway link",I368="Exit diverge",I368="Entrance merge"),'Used data'!Q368&lt;4000),(EXP(0.1096*1746.5/'Used data'!Q368)/EXP(0.1096*1746.5/4000))*('Used data'!R368/1000)/G368+(G368-'Used data'!R368/1000)/G368,1))</f>
        <v>1</v>
      </c>
      <c r="S368" s="11">
        <f>IF(OR('Used data'!S368="Irrelevant",'Used data'!T368="Irrelevant",'Used data'!S368="Straight"),1,IF(AND(OR(I368="Motorway link",I368="Exit diverge",I368="Entrance merge"),'Used data'!S368&lt;4000),(EXP(0.1096*1746.5/'Used data'!S368)/EXP(0.1096*1746.5/4000))*('Used data'!T368/1000)/G368+(G368-'Used data'!T368/1000)/G368,1))</f>
        <v>1</v>
      </c>
      <c r="T368" s="11">
        <f>IF('Used data'!U368="Irrelevant",1,IF(AND(OR(I368="Motorway link",I368="Exit diverge",I368="Entrance merge",I368="Exit ramp",I368="Entrance ramp"),'Used data'!U368="Yes"),0.95,1))</f>
        <v>1</v>
      </c>
      <c r="U368" s="11">
        <f>IF('Used data'!U368="Irrelevant",1,IF(AND(OR(I368="Motorway link",I368="Exit diverge",I368="Entrance merge",I368="Exit ramp",I368="Entrance ramp"),'Used data'!U368="Yes"),0.96,1))</f>
        <v>1</v>
      </c>
      <c r="V368" s="11">
        <f>IF('Used data'!U368="Irrelevant",1,IF(AND(OR(I368="Motorway link",I368="Exit diverge",I368="Entrance merge",I368="Exit ramp",I368="Entrance ramp"),'Used data'!U368="Yes"),0.79,1))</f>
        <v>1</v>
      </c>
      <c r="W368" s="11">
        <f>IF('Used data'!U368="Irrelevant",1,IF(AND(OR(I368="Motorway link",I368="Exit diverge",I368="Entrance merge",I368="Exit ramp",I368="Entrance ramp"),'Used data'!U368="Yes"),0.94,1))</f>
        <v>1</v>
      </c>
      <c r="X368" s="11">
        <f>IF('Used data'!U368="Irrelevant",1,IF(AND(OR(I368="Motorway link",I368="Exit diverge",I368="Entrance merge",I368="Exit ramp",I368="Entrance ramp"),'Used data'!U368="Yes"),0.97,1))</f>
        <v>1</v>
      </c>
      <c r="Y368" s="11">
        <f>IF(AND(I368="Exit ramp",'Used data'!V368="2-curved diamond ramp"),1.32,IF(AND(I368="Exit ramp",'Used data'!V368="S-shaped ramp"),2.05,IF(AND(I368="Exit ramp",'Used data'!V368="U-shaped ramp"),4.11,IF(AND(I368="Exit ramp",'Used data'!V368="Flyover hook ramp"),5.15,IF(AND(I368="Exit ramp",'Used data'!V368="Directional ramp"),1.07,IF(AND(I368="Entrance ramp",'Used data'!V368="2-curved diamond ramp"),0.93,IF(AND(I368="Entrance ramp",'Used data'!V368="S-shaped ramp"),2.48,IF(AND(I368="Entrance ramp",'Used data'!V368="U-shaped ramp"),4.15,IF(AND(I368="Entrance ramp",'Used data'!V368="Flyover hook ramp"),5.26,IF(AND(I368="Entrance ramp",'Used data'!V368="Directional ramp"),1.42,1))))))))))</f>
        <v>1</v>
      </c>
      <c r="Z368" s="11">
        <f>IF(OR('Used data'!W368="Straight",'Used data'!W368="Irrelevant",'Used data'!X368="Irrelevant",'Used data'!Y368="Irrelevant"),1,1+1.545*1000/32.2*((('Used data'!Y368*3268/3600)/('Used data'!W368/0.306))^2)*('Used data'!X368/1000)/G368)</f>
        <v>1</v>
      </c>
      <c r="AA368" s="11">
        <f>IF(OR('Used data'!W368="Straight",'Used data'!W368="Irrelevant",'Used data'!X368="Irrelevant",'Used data'!Y368="Irrelevant"),1,1+1.961*1000/32.2*((('Used data'!Y368*3268/3600)/('Used data'!W368/0.306))^2)*('Used data'!X368/1000)/G368)</f>
        <v>1</v>
      </c>
      <c r="AB368" s="11">
        <f>IF(OR('Used data'!Z368="Straight",'Used data'!Z368="Irrelevant",'Used data'!AA368="Irrelevant",'Used data'!AB368="Irrelevant"),1,1+1.545*1000/32.2*((('Used data'!AB368*3268/3600)/('Used data'!Z368/0.306))^2)*('Used data'!AA368/1000)/G368)</f>
        <v>1</v>
      </c>
      <c r="AC368" s="11">
        <f>IF(OR('Used data'!Z368="Straight",'Used data'!Z368="Irrelevant",'Used data'!AA368="Irrelevant",'Used data'!AB368="Irrelevant"),1,1+1.961*1000/32.2*((('Used data'!AB368*3268/3600)/('Used data'!Z368/0.306))^2)*('Used data'!AA368/1000)/G368)</f>
        <v>1</v>
      </c>
      <c r="AD368" s="11">
        <f>IF(OR('Used data'!AC368="Irrelevant",'Used data'!AC368="No"),1,IF(AND('Used data'!AC368="Yes",OR('Used data'!Q368&lt;301,'Used data'!S368&lt;301)),1-(0.5*('Used data'!R368+'Used data'!T368)/('Used data'!G368*1000)),IF(AND('Used data'!AC368="Yes",OR('Used data'!Q368&lt;601,'Used data'!S368&lt;601)),1-(0.25*('Used data'!R368+'Used data'!T368)/('Used data'!G368*1000)),1)))</f>
        <v>1</v>
      </c>
      <c r="AE368" s="11">
        <f>IF(OR('Used data'!AC368="Irrelevant",'Used data'!AC368="No"),1,IF(AND('Used data'!AC368="Yes",OR('Used data'!Q368&lt;301,'Used data'!S368&lt;301)),1-(0.4*('Used data'!R368+'Used data'!T368)/('Used data'!G368*1000)),IF(AND('Used data'!AC368="Yes",OR('Used data'!Q368&lt;601,'Used data'!S368&lt;601)),1-(0.2*('Used data'!R368+'Used data'!T368)/('Used data'!G368*1000)),1)))</f>
        <v>1</v>
      </c>
      <c r="AF368" s="11">
        <f>IF('Used data'!AD368="110 kph",0.79,1)</f>
        <v>1</v>
      </c>
      <c r="AG368" s="11">
        <f>IF('Used data'!AD368="110 kph",0.94,1)</f>
        <v>1</v>
      </c>
      <c r="AH368" s="11">
        <f>IF('Used data'!AD368="110 kph",0.66,1)</f>
        <v>1</v>
      </c>
      <c r="AI368" s="11">
        <f>IF('Used data'!AD368="110 kph",0.82,1)</f>
        <v>1</v>
      </c>
      <c r="AJ368" s="11">
        <f>IF(AND('Used data'!AE368="Yes",I368="Entrance merge"),0.65*'Used data'!AF368+1-'Used data'!AF368,1)</f>
        <v>1</v>
      </c>
      <c r="AK368" s="12" t="str">
        <f t="shared" si="35"/>
        <v/>
      </c>
      <c r="AL368" s="12" t="str">
        <f t="shared" si="36"/>
        <v/>
      </c>
      <c r="AM368" s="12" t="str">
        <f t="shared" si="37"/>
        <v/>
      </c>
      <c r="AN368" s="12" t="str">
        <f t="shared" si="38"/>
        <v/>
      </c>
      <c r="AO368" s="12" t="str">
        <f t="shared" si="39"/>
        <v/>
      </c>
      <c r="AP368" s="12" t="str">
        <f t="shared" si="40"/>
        <v/>
      </c>
      <c r="AQ368" s="4" t="str">
        <f t="shared" si="41"/>
        <v/>
      </c>
    </row>
    <row r="369" spans="1:43" x14ac:dyDescent="0.3">
      <c r="A369" s="4" t="str">
        <f>IF('Input data'!A384="","",'Input data'!A384)</f>
        <v/>
      </c>
      <c r="B369" s="4" t="str">
        <f>IF('Input data'!B384="","",'Input data'!B384)</f>
        <v/>
      </c>
      <c r="C369" s="4" t="str">
        <f>IF('Input data'!C384="","",'Input data'!C384)</f>
        <v/>
      </c>
      <c r="D369" s="4" t="str">
        <f>IF('Input data'!D384="","",'Input data'!D384)</f>
        <v/>
      </c>
      <c r="E369" s="4" t="str">
        <f>IF('Input data'!E384="","",'Input data'!E384)</f>
        <v/>
      </c>
      <c r="F369" s="4" t="str">
        <f>IF('Input data'!F384="","",'Input data'!F384)</f>
        <v/>
      </c>
      <c r="G369" s="4">
        <f>IF('Input data'!G384="","",'Input data'!G384)</f>
        <v>0</v>
      </c>
      <c r="H369" s="4" t="str">
        <f>IF('Input data'!H384&gt;0.5,'Input data'!H384,"")</f>
        <v/>
      </c>
      <c r="I369" s="4" t="str">
        <f>IF('Input data'!I384="","",'Input data'!I384)</f>
        <v/>
      </c>
      <c r="J369" s="11">
        <f>IF('Used data'!J369="Irrelevant",1,IF('Used data'!J369&gt;3,1.2,1))</f>
        <v>1</v>
      </c>
      <c r="K369" s="11">
        <f>IF('Used data'!K369="Irrelevant",1,IF(AND(OR(I369="Motorway link",I369="Exit diverge",I369="Entrance merge"),'Used data'!K369&lt;3.5),1+(3.5-'Used data'!K369)*0.12,IF(AND(OR(I369="Exit ramp",I369="Entrance ramp"),'Used data'!K369&lt;3.5),1+(3.5-'Used data'!K369)*0.16,1)))</f>
        <v>1</v>
      </c>
      <c r="L369" s="11">
        <f>IF('Used data'!L369="Irrelevant",1,IF(AND('Used data'!L369="Yes",'Used data'!J369=2),0.6*'Used data'!M369+(1-'Used data'!M369),IF(AND('Used data'!L369="Yes",'Used data'!J369=3),0.7*'Used data'!M369+(1-'Used data'!M369),IF(AND('Used data'!L369="Yes",'Used data'!J369=4),0.76*'Used data'!M369+(1-'Used data'!M369),IF(AND('Used data'!L369="Yes",'Used data'!J369&gt;4.99999999),0.8*'Used data'!M369+(1-'Used data'!M369),1)))))</f>
        <v>1</v>
      </c>
      <c r="M369" s="11">
        <f>IF('Used data'!L369="Irrelevant",1,IF(AND('Used data'!L369="Yes",'Used data'!J369=2),0.8*'Used data'!M369+(1-'Used data'!M369),IF(AND('Used data'!L369="Yes",'Used data'!J369=3),0.85*'Used data'!M369+(1-'Used data'!M369),IF(AND('Used data'!L369="Yes",'Used data'!J369=4),0.88*'Used data'!M369+(1-'Used data'!M369),IF(AND('Used data'!L369="Yes",'Used data'!J369&gt;4.99999999),0.9*'Used data'!M369+(1-'Used data'!M369),1)))))</f>
        <v>1</v>
      </c>
      <c r="N369" s="11">
        <f>IF('Used data'!N369="Irrelevant",1,IF(AND(OR(I369="Motorway link",I369="Exit diverge",I369="Entrance merge"),'Used data'!N369&lt;3),1+(3-'Used data'!N369)*0.09333333,1))</f>
        <v>1</v>
      </c>
      <c r="O369" s="11">
        <f>IF('Used data'!N369="Irrelevant",1,IF(AND(OR(I369="Motorway link",I369="Exit diverge",I369="Entrance merge"),'Used data'!N369&lt;3),1+(3-'Used data'!N369)*0.19666667,1))</f>
        <v>1</v>
      </c>
      <c r="P369" s="11">
        <f>IF('Used data'!O369="Irrelevant",1,IF(AND(OR(I369="Motorway link",I369="Exit diverge",I369="Entrance merge"),'Used data'!O369&lt;3.00000001),1+(0.5-'Used data'!O369)*0.04,IF(AND(OR(I369="Exit ramp",I369="Entrance ramp"),'Used data'!O369&lt;3.00000001),1+(0.5-'Used data'!O369)*0.08,IF(OR(I369="Motorway link",I369="Exit diverge",I369="Entrance merge"),0.9,0.8))))</f>
        <v>1</v>
      </c>
      <c r="Q369" s="11">
        <f>IF('Used data'!P369="Irrelevant",1,IF(AND(OR(I369="Motorway link",I369="Exit diverge",I369="Entrance merge"),'Used data'!P369&lt;11.00000001),1+(5-'Used data'!P369)*0.01,0.94))</f>
        <v>1</v>
      </c>
      <c r="R369" s="11">
        <f>IF(OR('Used data'!Q369="Irrelevant",'Used data'!R369="Irrelevant",'Used data'!Q369="Straight"),1,IF(AND(OR(I369="Motorway link",I369="Exit diverge",I369="Entrance merge"),'Used data'!Q369&lt;4000),(EXP(0.1096*1746.5/'Used data'!Q369)/EXP(0.1096*1746.5/4000))*('Used data'!R369/1000)/G369+(G369-'Used data'!R369/1000)/G369,1))</f>
        <v>1</v>
      </c>
      <c r="S369" s="11">
        <f>IF(OR('Used data'!S369="Irrelevant",'Used data'!T369="Irrelevant",'Used data'!S369="Straight"),1,IF(AND(OR(I369="Motorway link",I369="Exit diverge",I369="Entrance merge"),'Used data'!S369&lt;4000),(EXP(0.1096*1746.5/'Used data'!S369)/EXP(0.1096*1746.5/4000))*('Used data'!T369/1000)/G369+(G369-'Used data'!T369/1000)/G369,1))</f>
        <v>1</v>
      </c>
      <c r="T369" s="11">
        <f>IF('Used data'!U369="Irrelevant",1,IF(AND(OR(I369="Motorway link",I369="Exit diverge",I369="Entrance merge",I369="Exit ramp",I369="Entrance ramp"),'Used data'!U369="Yes"),0.95,1))</f>
        <v>1</v>
      </c>
      <c r="U369" s="11">
        <f>IF('Used data'!U369="Irrelevant",1,IF(AND(OR(I369="Motorway link",I369="Exit diverge",I369="Entrance merge",I369="Exit ramp",I369="Entrance ramp"),'Used data'!U369="Yes"),0.96,1))</f>
        <v>1</v>
      </c>
      <c r="V369" s="11">
        <f>IF('Used data'!U369="Irrelevant",1,IF(AND(OR(I369="Motorway link",I369="Exit diverge",I369="Entrance merge",I369="Exit ramp",I369="Entrance ramp"),'Used data'!U369="Yes"),0.79,1))</f>
        <v>1</v>
      </c>
      <c r="W369" s="11">
        <f>IF('Used data'!U369="Irrelevant",1,IF(AND(OR(I369="Motorway link",I369="Exit diverge",I369="Entrance merge",I369="Exit ramp",I369="Entrance ramp"),'Used data'!U369="Yes"),0.94,1))</f>
        <v>1</v>
      </c>
      <c r="X369" s="11">
        <f>IF('Used data'!U369="Irrelevant",1,IF(AND(OR(I369="Motorway link",I369="Exit diverge",I369="Entrance merge",I369="Exit ramp",I369="Entrance ramp"),'Used data'!U369="Yes"),0.97,1))</f>
        <v>1</v>
      </c>
      <c r="Y369" s="11">
        <f>IF(AND(I369="Exit ramp",'Used data'!V369="2-curved diamond ramp"),1.32,IF(AND(I369="Exit ramp",'Used data'!V369="S-shaped ramp"),2.05,IF(AND(I369="Exit ramp",'Used data'!V369="U-shaped ramp"),4.11,IF(AND(I369="Exit ramp",'Used data'!V369="Flyover hook ramp"),5.15,IF(AND(I369="Exit ramp",'Used data'!V369="Directional ramp"),1.07,IF(AND(I369="Entrance ramp",'Used data'!V369="2-curved diamond ramp"),0.93,IF(AND(I369="Entrance ramp",'Used data'!V369="S-shaped ramp"),2.48,IF(AND(I369="Entrance ramp",'Used data'!V369="U-shaped ramp"),4.15,IF(AND(I369="Entrance ramp",'Used data'!V369="Flyover hook ramp"),5.26,IF(AND(I369="Entrance ramp",'Used data'!V369="Directional ramp"),1.42,1))))))))))</f>
        <v>1</v>
      </c>
      <c r="Z369" s="11">
        <f>IF(OR('Used data'!W369="Straight",'Used data'!W369="Irrelevant",'Used data'!X369="Irrelevant",'Used data'!Y369="Irrelevant"),1,1+1.545*1000/32.2*((('Used data'!Y369*3268/3600)/('Used data'!W369/0.306))^2)*('Used data'!X369/1000)/G369)</f>
        <v>1</v>
      </c>
      <c r="AA369" s="11">
        <f>IF(OR('Used data'!W369="Straight",'Used data'!W369="Irrelevant",'Used data'!X369="Irrelevant",'Used data'!Y369="Irrelevant"),1,1+1.961*1000/32.2*((('Used data'!Y369*3268/3600)/('Used data'!W369/0.306))^2)*('Used data'!X369/1000)/G369)</f>
        <v>1</v>
      </c>
      <c r="AB369" s="11">
        <f>IF(OR('Used data'!Z369="Straight",'Used data'!Z369="Irrelevant",'Used data'!AA369="Irrelevant",'Used data'!AB369="Irrelevant"),1,1+1.545*1000/32.2*((('Used data'!AB369*3268/3600)/('Used data'!Z369/0.306))^2)*('Used data'!AA369/1000)/G369)</f>
        <v>1</v>
      </c>
      <c r="AC369" s="11">
        <f>IF(OR('Used data'!Z369="Straight",'Used data'!Z369="Irrelevant",'Used data'!AA369="Irrelevant",'Used data'!AB369="Irrelevant"),1,1+1.961*1000/32.2*((('Used data'!AB369*3268/3600)/('Used data'!Z369/0.306))^2)*('Used data'!AA369/1000)/G369)</f>
        <v>1</v>
      </c>
      <c r="AD369" s="11">
        <f>IF(OR('Used data'!AC369="Irrelevant",'Used data'!AC369="No"),1,IF(AND('Used data'!AC369="Yes",OR('Used data'!Q369&lt;301,'Used data'!S369&lt;301)),1-(0.5*('Used data'!R369+'Used data'!T369)/('Used data'!G369*1000)),IF(AND('Used data'!AC369="Yes",OR('Used data'!Q369&lt;601,'Used data'!S369&lt;601)),1-(0.25*('Used data'!R369+'Used data'!T369)/('Used data'!G369*1000)),1)))</f>
        <v>1</v>
      </c>
      <c r="AE369" s="11">
        <f>IF(OR('Used data'!AC369="Irrelevant",'Used data'!AC369="No"),1,IF(AND('Used data'!AC369="Yes",OR('Used data'!Q369&lt;301,'Used data'!S369&lt;301)),1-(0.4*('Used data'!R369+'Used data'!T369)/('Used data'!G369*1000)),IF(AND('Used data'!AC369="Yes",OR('Used data'!Q369&lt;601,'Used data'!S369&lt;601)),1-(0.2*('Used data'!R369+'Used data'!T369)/('Used data'!G369*1000)),1)))</f>
        <v>1</v>
      </c>
      <c r="AF369" s="11">
        <f>IF('Used data'!AD369="110 kph",0.79,1)</f>
        <v>1</v>
      </c>
      <c r="AG369" s="11">
        <f>IF('Used data'!AD369="110 kph",0.94,1)</f>
        <v>1</v>
      </c>
      <c r="AH369" s="11">
        <f>IF('Used data'!AD369="110 kph",0.66,1)</f>
        <v>1</v>
      </c>
      <c r="AI369" s="11">
        <f>IF('Used data'!AD369="110 kph",0.82,1)</f>
        <v>1</v>
      </c>
      <c r="AJ369" s="11">
        <f>IF(AND('Used data'!AE369="Yes",I369="Entrance merge"),0.65*'Used data'!AF369+1-'Used data'!AF369,1)</f>
        <v>1</v>
      </c>
      <c r="AK369" s="12" t="str">
        <f t="shared" si="35"/>
        <v/>
      </c>
      <c r="AL369" s="12" t="str">
        <f t="shared" si="36"/>
        <v/>
      </c>
      <c r="AM369" s="12" t="str">
        <f t="shared" si="37"/>
        <v/>
      </c>
      <c r="AN369" s="12" t="str">
        <f t="shared" si="38"/>
        <v/>
      </c>
      <c r="AO369" s="12" t="str">
        <f t="shared" si="39"/>
        <v/>
      </c>
      <c r="AP369" s="12" t="str">
        <f t="shared" si="40"/>
        <v/>
      </c>
      <c r="AQ369" s="4" t="str">
        <f t="shared" si="41"/>
        <v/>
      </c>
    </row>
    <row r="370" spans="1:43" x14ac:dyDescent="0.3">
      <c r="A370" s="4" t="str">
        <f>IF('Input data'!A385="","",'Input data'!A385)</f>
        <v/>
      </c>
      <c r="B370" s="4" t="str">
        <f>IF('Input data'!B385="","",'Input data'!B385)</f>
        <v/>
      </c>
      <c r="C370" s="4" t="str">
        <f>IF('Input data'!C385="","",'Input data'!C385)</f>
        <v/>
      </c>
      <c r="D370" s="4" t="str">
        <f>IF('Input data'!D385="","",'Input data'!D385)</f>
        <v/>
      </c>
      <c r="E370" s="4" t="str">
        <f>IF('Input data'!E385="","",'Input data'!E385)</f>
        <v/>
      </c>
      <c r="F370" s="4" t="str">
        <f>IF('Input data'!F385="","",'Input data'!F385)</f>
        <v/>
      </c>
      <c r="G370" s="4">
        <f>IF('Input data'!G385="","",'Input data'!G385)</f>
        <v>0</v>
      </c>
      <c r="H370" s="4" t="str">
        <f>IF('Input data'!H385&gt;0.5,'Input data'!H385,"")</f>
        <v/>
      </c>
      <c r="I370" s="4" t="str">
        <f>IF('Input data'!I385="","",'Input data'!I385)</f>
        <v/>
      </c>
      <c r="J370" s="11">
        <f>IF('Used data'!J370="Irrelevant",1,IF('Used data'!J370&gt;3,1.2,1))</f>
        <v>1</v>
      </c>
      <c r="K370" s="11">
        <f>IF('Used data'!K370="Irrelevant",1,IF(AND(OR(I370="Motorway link",I370="Exit diverge",I370="Entrance merge"),'Used data'!K370&lt;3.5),1+(3.5-'Used data'!K370)*0.12,IF(AND(OR(I370="Exit ramp",I370="Entrance ramp"),'Used data'!K370&lt;3.5),1+(3.5-'Used data'!K370)*0.16,1)))</f>
        <v>1</v>
      </c>
      <c r="L370" s="11">
        <f>IF('Used data'!L370="Irrelevant",1,IF(AND('Used data'!L370="Yes",'Used data'!J370=2),0.6*'Used data'!M370+(1-'Used data'!M370),IF(AND('Used data'!L370="Yes",'Used data'!J370=3),0.7*'Used data'!M370+(1-'Used data'!M370),IF(AND('Used data'!L370="Yes",'Used data'!J370=4),0.76*'Used data'!M370+(1-'Used data'!M370),IF(AND('Used data'!L370="Yes",'Used data'!J370&gt;4.99999999),0.8*'Used data'!M370+(1-'Used data'!M370),1)))))</f>
        <v>1</v>
      </c>
      <c r="M370" s="11">
        <f>IF('Used data'!L370="Irrelevant",1,IF(AND('Used data'!L370="Yes",'Used data'!J370=2),0.8*'Used data'!M370+(1-'Used data'!M370),IF(AND('Used data'!L370="Yes",'Used data'!J370=3),0.85*'Used data'!M370+(1-'Used data'!M370),IF(AND('Used data'!L370="Yes",'Used data'!J370=4),0.88*'Used data'!M370+(1-'Used data'!M370),IF(AND('Used data'!L370="Yes",'Used data'!J370&gt;4.99999999),0.9*'Used data'!M370+(1-'Used data'!M370),1)))))</f>
        <v>1</v>
      </c>
      <c r="N370" s="11">
        <f>IF('Used data'!N370="Irrelevant",1,IF(AND(OR(I370="Motorway link",I370="Exit diverge",I370="Entrance merge"),'Used data'!N370&lt;3),1+(3-'Used data'!N370)*0.09333333,1))</f>
        <v>1</v>
      </c>
      <c r="O370" s="11">
        <f>IF('Used data'!N370="Irrelevant",1,IF(AND(OR(I370="Motorway link",I370="Exit diverge",I370="Entrance merge"),'Used data'!N370&lt;3),1+(3-'Used data'!N370)*0.19666667,1))</f>
        <v>1</v>
      </c>
      <c r="P370" s="11">
        <f>IF('Used data'!O370="Irrelevant",1,IF(AND(OR(I370="Motorway link",I370="Exit diverge",I370="Entrance merge"),'Used data'!O370&lt;3.00000001),1+(0.5-'Used data'!O370)*0.04,IF(AND(OR(I370="Exit ramp",I370="Entrance ramp"),'Used data'!O370&lt;3.00000001),1+(0.5-'Used data'!O370)*0.08,IF(OR(I370="Motorway link",I370="Exit diverge",I370="Entrance merge"),0.9,0.8))))</f>
        <v>1</v>
      </c>
      <c r="Q370" s="11">
        <f>IF('Used data'!P370="Irrelevant",1,IF(AND(OR(I370="Motorway link",I370="Exit diverge",I370="Entrance merge"),'Used data'!P370&lt;11.00000001),1+(5-'Used data'!P370)*0.01,0.94))</f>
        <v>1</v>
      </c>
      <c r="R370" s="11">
        <f>IF(OR('Used data'!Q370="Irrelevant",'Used data'!R370="Irrelevant",'Used data'!Q370="Straight"),1,IF(AND(OR(I370="Motorway link",I370="Exit diverge",I370="Entrance merge"),'Used data'!Q370&lt;4000),(EXP(0.1096*1746.5/'Used data'!Q370)/EXP(0.1096*1746.5/4000))*('Used data'!R370/1000)/G370+(G370-'Used data'!R370/1000)/G370,1))</f>
        <v>1</v>
      </c>
      <c r="S370" s="11">
        <f>IF(OR('Used data'!S370="Irrelevant",'Used data'!T370="Irrelevant",'Used data'!S370="Straight"),1,IF(AND(OR(I370="Motorway link",I370="Exit diverge",I370="Entrance merge"),'Used data'!S370&lt;4000),(EXP(0.1096*1746.5/'Used data'!S370)/EXP(0.1096*1746.5/4000))*('Used data'!T370/1000)/G370+(G370-'Used data'!T370/1000)/G370,1))</f>
        <v>1</v>
      </c>
      <c r="T370" s="11">
        <f>IF('Used data'!U370="Irrelevant",1,IF(AND(OR(I370="Motorway link",I370="Exit diverge",I370="Entrance merge",I370="Exit ramp",I370="Entrance ramp"),'Used data'!U370="Yes"),0.95,1))</f>
        <v>1</v>
      </c>
      <c r="U370" s="11">
        <f>IF('Used data'!U370="Irrelevant",1,IF(AND(OR(I370="Motorway link",I370="Exit diverge",I370="Entrance merge",I370="Exit ramp",I370="Entrance ramp"),'Used data'!U370="Yes"),0.96,1))</f>
        <v>1</v>
      </c>
      <c r="V370" s="11">
        <f>IF('Used data'!U370="Irrelevant",1,IF(AND(OR(I370="Motorway link",I370="Exit diverge",I370="Entrance merge",I370="Exit ramp",I370="Entrance ramp"),'Used data'!U370="Yes"),0.79,1))</f>
        <v>1</v>
      </c>
      <c r="W370" s="11">
        <f>IF('Used data'!U370="Irrelevant",1,IF(AND(OR(I370="Motorway link",I370="Exit diverge",I370="Entrance merge",I370="Exit ramp",I370="Entrance ramp"),'Used data'!U370="Yes"),0.94,1))</f>
        <v>1</v>
      </c>
      <c r="X370" s="11">
        <f>IF('Used data'!U370="Irrelevant",1,IF(AND(OR(I370="Motorway link",I370="Exit diverge",I370="Entrance merge",I370="Exit ramp",I370="Entrance ramp"),'Used data'!U370="Yes"),0.97,1))</f>
        <v>1</v>
      </c>
      <c r="Y370" s="11">
        <f>IF(AND(I370="Exit ramp",'Used data'!V370="2-curved diamond ramp"),1.32,IF(AND(I370="Exit ramp",'Used data'!V370="S-shaped ramp"),2.05,IF(AND(I370="Exit ramp",'Used data'!V370="U-shaped ramp"),4.11,IF(AND(I370="Exit ramp",'Used data'!V370="Flyover hook ramp"),5.15,IF(AND(I370="Exit ramp",'Used data'!V370="Directional ramp"),1.07,IF(AND(I370="Entrance ramp",'Used data'!V370="2-curved diamond ramp"),0.93,IF(AND(I370="Entrance ramp",'Used data'!V370="S-shaped ramp"),2.48,IF(AND(I370="Entrance ramp",'Used data'!V370="U-shaped ramp"),4.15,IF(AND(I370="Entrance ramp",'Used data'!V370="Flyover hook ramp"),5.26,IF(AND(I370="Entrance ramp",'Used data'!V370="Directional ramp"),1.42,1))))))))))</f>
        <v>1</v>
      </c>
      <c r="Z370" s="11">
        <f>IF(OR('Used data'!W370="Straight",'Used data'!W370="Irrelevant",'Used data'!X370="Irrelevant",'Used data'!Y370="Irrelevant"),1,1+1.545*1000/32.2*((('Used data'!Y370*3268/3600)/('Used data'!W370/0.306))^2)*('Used data'!X370/1000)/G370)</f>
        <v>1</v>
      </c>
      <c r="AA370" s="11">
        <f>IF(OR('Used data'!W370="Straight",'Used data'!W370="Irrelevant",'Used data'!X370="Irrelevant",'Used data'!Y370="Irrelevant"),1,1+1.961*1000/32.2*((('Used data'!Y370*3268/3600)/('Used data'!W370/0.306))^2)*('Used data'!X370/1000)/G370)</f>
        <v>1</v>
      </c>
      <c r="AB370" s="11">
        <f>IF(OR('Used data'!Z370="Straight",'Used data'!Z370="Irrelevant",'Used data'!AA370="Irrelevant",'Used data'!AB370="Irrelevant"),1,1+1.545*1000/32.2*((('Used data'!AB370*3268/3600)/('Used data'!Z370/0.306))^2)*('Used data'!AA370/1000)/G370)</f>
        <v>1</v>
      </c>
      <c r="AC370" s="11">
        <f>IF(OR('Used data'!Z370="Straight",'Used data'!Z370="Irrelevant",'Used data'!AA370="Irrelevant",'Used data'!AB370="Irrelevant"),1,1+1.961*1000/32.2*((('Used data'!AB370*3268/3600)/('Used data'!Z370/0.306))^2)*('Used data'!AA370/1000)/G370)</f>
        <v>1</v>
      </c>
      <c r="AD370" s="11">
        <f>IF(OR('Used data'!AC370="Irrelevant",'Used data'!AC370="No"),1,IF(AND('Used data'!AC370="Yes",OR('Used data'!Q370&lt;301,'Used data'!S370&lt;301)),1-(0.5*('Used data'!R370+'Used data'!T370)/('Used data'!G370*1000)),IF(AND('Used data'!AC370="Yes",OR('Used data'!Q370&lt;601,'Used data'!S370&lt;601)),1-(0.25*('Used data'!R370+'Used data'!T370)/('Used data'!G370*1000)),1)))</f>
        <v>1</v>
      </c>
      <c r="AE370" s="11">
        <f>IF(OR('Used data'!AC370="Irrelevant",'Used data'!AC370="No"),1,IF(AND('Used data'!AC370="Yes",OR('Used data'!Q370&lt;301,'Used data'!S370&lt;301)),1-(0.4*('Used data'!R370+'Used data'!T370)/('Used data'!G370*1000)),IF(AND('Used data'!AC370="Yes",OR('Used data'!Q370&lt;601,'Used data'!S370&lt;601)),1-(0.2*('Used data'!R370+'Used data'!T370)/('Used data'!G370*1000)),1)))</f>
        <v>1</v>
      </c>
      <c r="AF370" s="11">
        <f>IF('Used data'!AD370="110 kph",0.79,1)</f>
        <v>1</v>
      </c>
      <c r="AG370" s="11">
        <f>IF('Used data'!AD370="110 kph",0.94,1)</f>
        <v>1</v>
      </c>
      <c r="AH370" s="11">
        <f>IF('Used data'!AD370="110 kph",0.66,1)</f>
        <v>1</v>
      </c>
      <c r="AI370" s="11">
        <f>IF('Used data'!AD370="110 kph",0.82,1)</f>
        <v>1</v>
      </c>
      <c r="AJ370" s="11">
        <f>IF(AND('Used data'!AE370="Yes",I370="Entrance merge"),0.65*'Used data'!AF370+1-'Used data'!AF370,1)</f>
        <v>1</v>
      </c>
      <c r="AK370" s="12" t="str">
        <f t="shared" si="35"/>
        <v/>
      </c>
      <c r="AL370" s="12" t="str">
        <f t="shared" si="36"/>
        <v/>
      </c>
      <c r="AM370" s="12" t="str">
        <f t="shared" si="37"/>
        <v/>
      </c>
      <c r="AN370" s="12" t="str">
        <f t="shared" si="38"/>
        <v/>
      </c>
      <c r="AO370" s="12" t="str">
        <f t="shared" si="39"/>
        <v/>
      </c>
      <c r="AP370" s="12" t="str">
        <f t="shared" si="40"/>
        <v/>
      </c>
      <c r="AQ370" s="4" t="str">
        <f t="shared" si="41"/>
        <v/>
      </c>
    </row>
    <row r="371" spans="1:43" x14ac:dyDescent="0.3">
      <c r="A371" s="4" t="str">
        <f>IF('Input data'!A386="","",'Input data'!A386)</f>
        <v/>
      </c>
      <c r="B371" s="4" t="str">
        <f>IF('Input data'!B386="","",'Input data'!B386)</f>
        <v/>
      </c>
      <c r="C371" s="4" t="str">
        <f>IF('Input data'!C386="","",'Input data'!C386)</f>
        <v/>
      </c>
      <c r="D371" s="4" t="str">
        <f>IF('Input data'!D386="","",'Input data'!D386)</f>
        <v/>
      </c>
      <c r="E371" s="4" t="str">
        <f>IF('Input data'!E386="","",'Input data'!E386)</f>
        <v/>
      </c>
      <c r="F371" s="4" t="str">
        <f>IF('Input data'!F386="","",'Input data'!F386)</f>
        <v/>
      </c>
      <c r="G371" s="4">
        <f>IF('Input data'!G386="","",'Input data'!G386)</f>
        <v>0</v>
      </c>
      <c r="H371" s="4" t="str">
        <f>IF('Input data'!H386&gt;0.5,'Input data'!H386,"")</f>
        <v/>
      </c>
      <c r="I371" s="4" t="str">
        <f>IF('Input data'!I386="","",'Input data'!I386)</f>
        <v/>
      </c>
      <c r="J371" s="11">
        <f>IF('Used data'!J371="Irrelevant",1,IF('Used data'!J371&gt;3,1.2,1))</f>
        <v>1</v>
      </c>
      <c r="K371" s="11">
        <f>IF('Used data'!K371="Irrelevant",1,IF(AND(OR(I371="Motorway link",I371="Exit diverge",I371="Entrance merge"),'Used data'!K371&lt;3.5),1+(3.5-'Used data'!K371)*0.12,IF(AND(OR(I371="Exit ramp",I371="Entrance ramp"),'Used data'!K371&lt;3.5),1+(3.5-'Used data'!K371)*0.16,1)))</f>
        <v>1</v>
      </c>
      <c r="L371" s="11">
        <f>IF('Used data'!L371="Irrelevant",1,IF(AND('Used data'!L371="Yes",'Used data'!J371=2),0.6*'Used data'!M371+(1-'Used data'!M371),IF(AND('Used data'!L371="Yes",'Used data'!J371=3),0.7*'Used data'!M371+(1-'Used data'!M371),IF(AND('Used data'!L371="Yes",'Used data'!J371=4),0.76*'Used data'!M371+(1-'Used data'!M371),IF(AND('Used data'!L371="Yes",'Used data'!J371&gt;4.99999999),0.8*'Used data'!M371+(1-'Used data'!M371),1)))))</f>
        <v>1</v>
      </c>
      <c r="M371" s="11">
        <f>IF('Used data'!L371="Irrelevant",1,IF(AND('Used data'!L371="Yes",'Used data'!J371=2),0.8*'Used data'!M371+(1-'Used data'!M371),IF(AND('Used data'!L371="Yes",'Used data'!J371=3),0.85*'Used data'!M371+(1-'Used data'!M371),IF(AND('Used data'!L371="Yes",'Used data'!J371=4),0.88*'Used data'!M371+(1-'Used data'!M371),IF(AND('Used data'!L371="Yes",'Used data'!J371&gt;4.99999999),0.9*'Used data'!M371+(1-'Used data'!M371),1)))))</f>
        <v>1</v>
      </c>
      <c r="N371" s="11">
        <f>IF('Used data'!N371="Irrelevant",1,IF(AND(OR(I371="Motorway link",I371="Exit diverge",I371="Entrance merge"),'Used data'!N371&lt;3),1+(3-'Used data'!N371)*0.09333333,1))</f>
        <v>1</v>
      </c>
      <c r="O371" s="11">
        <f>IF('Used data'!N371="Irrelevant",1,IF(AND(OR(I371="Motorway link",I371="Exit diverge",I371="Entrance merge"),'Used data'!N371&lt;3),1+(3-'Used data'!N371)*0.19666667,1))</f>
        <v>1</v>
      </c>
      <c r="P371" s="11">
        <f>IF('Used data'!O371="Irrelevant",1,IF(AND(OR(I371="Motorway link",I371="Exit diverge",I371="Entrance merge"),'Used data'!O371&lt;3.00000001),1+(0.5-'Used data'!O371)*0.04,IF(AND(OR(I371="Exit ramp",I371="Entrance ramp"),'Used data'!O371&lt;3.00000001),1+(0.5-'Used data'!O371)*0.08,IF(OR(I371="Motorway link",I371="Exit diverge",I371="Entrance merge"),0.9,0.8))))</f>
        <v>1</v>
      </c>
      <c r="Q371" s="11">
        <f>IF('Used data'!P371="Irrelevant",1,IF(AND(OR(I371="Motorway link",I371="Exit diverge",I371="Entrance merge"),'Used data'!P371&lt;11.00000001),1+(5-'Used data'!P371)*0.01,0.94))</f>
        <v>1</v>
      </c>
      <c r="R371" s="11">
        <f>IF(OR('Used data'!Q371="Irrelevant",'Used data'!R371="Irrelevant",'Used data'!Q371="Straight"),1,IF(AND(OR(I371="Motorway link",I371="Exit diverge",I371="Entrance merge"),'Used data'!Q371&lt;4000),(EXP(0.1096*1746.5/'Used data'!Q371)/EXP(0.1096*1746.5/4000))*('Used data'!R371/1000)/G371+(G371-'Used data'!R371/1000)/G371,1))</f>
        <v>1</v>
      </c>
      <c r="S371" s="11">
        <f>IF(OR('Used data'!S371="Irrelevant",'Used data'!T371="Irrelevant",'Used data'!S371="Straight"),1,IF(AND(OR(I371="Motorway link",I371="Exit diverge",I371="Entrance merge"),'Used data'!S371&lt;4000),(EXP(0.1096*1746.5/'Used data'!S371)/EXP(0.1096*1746.5/4000))*('Used data'!T371/1000)/G371+(G371-'Used data'!T371/1000)/G371,1))</f>
        <v>1</v>
      </c>
      <c r="T371" s="11">
        <f>IF('Used data'!U371="Irrelevant",1,IF(AND(OR(I371="Motorway link",I371="Exit diverge",I371="Entrance merge",I371="Exit ramp",I371="Entrance ramp"),'Used data'!U371="Yes"),0.95,1))</f>
        <v>1</v>
      </c>
      <c r="U371" s="11">
        <f>IF('Used data'!U371="Irrelevant",1,IF(AND(OR(I371="Motorway link",I371="Exit diverge",I371="Entrance merge",I371="Exit ramp",I371="Entrance ramp"),'Used data'!U371="Yes"),0.96,1))</f>
        <v>1</v>
      </c>
      <c r="V371" s="11">
        <f>IF('Used data'!U371="Irrelevant",1,IF(AND(OR(I371="Motorway link",I371="Exit diverge",I371="Entrance merge",I371="Exit ramp",I371="Entrance ramp"),'Used data'!U371="Yes"),0.79,1))</f>
        <v>1</v>
      </c>
      <c r="W371" s="11">
        <f>IF('Used data'!U371="Irrelevant",1,IF(AND(OR(I371="Motorway link",I371="Exit diverge",I371="Entrance merge",I371="Exit ramp",I371="Entrance ramp"),'Used data'!U371="Yes"),0.94,1))</f>
        <v>1</v>
      </c>
      <c r="X371" s="11">
        <f>IF('Used data'!U371="Irrelevant",1,IF(AND(OR(I371="Motorway link",I371="Exit diverge",I371="Entrance merge",I371="Exit ramp",I371="Entrance ramp"),'Used data'!U371="Yes"),0.97,1))</f>
        <v>1</v>
      </c>
      <c r="Y371" s="11">
        <f>IF(AND(I371="Exit ramp",'Used data'!V371="2-curved diamond ramp"),1.32,IF(AND(I371="Exit ramp",'Used data'!V371="S-shaped ramp"),2.05,IF(AND(I371="Exit ramp",'Used data'!V371="U-shaped ramp"),4.11,IF(AND(I371="Exit ramp",'Used data'!V371="Flyover hook ramp"),5.15,IF(AND(I371="Exit ramp",'Used data'!V371="Directional ramp"),1.07,IF(AND(I371="Entrance ramp",'Used data'!V371="2-curved diamond ramp"),0.93,IF(AND(I371="Entrance ramp",'Used data'!V371="S-shaped ramp"),2.48,IF(AND(I371="Entrance ramp",'Used data'!V371="U-shaped ramp"),4.15,IF(AND(I371="Entrance ramp",'Used data'!V371="Flyover hook ramp"),5.26,IF(AND(I371="Entrance ramp",'Used data'!V371="Directional ramp"),1.42,1))))))))))</f>
        <v>1</v>
      </c>
      <c r="Z371" s="11">
        <f>IF(OR('Used data'!W371="Straight",'Used data'!W371="Irrelevant",'Used data'!X371="Irrelevant",'Used data'!Y371="Irrelevant"),1,1+1.545*1000/32.2*((('Used data'!Y371*3268/3600)/('Used data'!W371/0.306))^2)*('Used data'!X371/1000)/G371)</f>
        <v>1</v>
      </c>
      <c r="AA371" s="11">
        <f>IF(OR('Used data'!W371="Straight",'Used data'!W371="Irrelevant",'Used data'!X371="Irrelevant",'Used data'!Y371="Irrelevant"),1,1+1.961*1000/32.2*((('Used data'!Y371*3268/3600)/('Used data'!W371/0.306))^2)*('Used data'!X371/1000)/G371)</f>
        <v>1</v>
      </c>
      <c r="AB371" s="11">
        <f>IF(OR('Used data'!Z371="Straight",'Used data'!Z371="Irrelevant",'Used data'!AA371="Irrelevant",'Used data'!AB371="Irrelevant"),1,1+1.545*1000/32.2*((('Used data'!AB371*3268/3600)/('Used data'!Z371/0.306))^2)*('Used data'!AA371/1000)/G371)</f>
        <v>1</v>
      </c>
      <c r="AC371" s="11">
        <f>IF(OR('Used data'!Z371="Straight",'Used data'!Z371="Irrelevant",'Used data'!AA371="Irrelevant",'Used data'!AB371="Irrelevant"),1,1+1.961*1000/32.2*((('Used data'!AB371*3268/3600)/('Used data'!Z371/0.306))^2)*('Used data'!AA371/1000)/G371)</f>
        <v>1</v>
      </c>
      <c r="AD371" s="11">
        <f>IF(OR('Used data'!AC371="Irrelevant",'Used data'!AC371="No"),1,IF(AND('Used data'!AC371="Yes",OR('Used data'!Q371&lt;301,'Used data'!S371&lt;301)),1-(0.5*('Used data'!R371+'Used data'!T371)/('Used data'!G371*1000)),IF(AND('Used data'!AC371="Yes",OR('Used data'!Q371&lt;601,'Used data'!S371&lt;601)),1-(0.25*('Used data'!R371+'Used data'!T371)/('Used data'!G371*1000)),1)))</f>
        <v>1</v>
      </c>
      <c r="AE371" s="11">
        <f>IF(OR('Used data'!AC371="Irrelevant",'Used data'!AC371="No"),1,IF(AND('Used data'!AC371="Yes",OR('Used data'!Q371&lt;301,'Used data'!S371&lt;301)),1-(0.4*('Used data'!R371+'Used data'!T371)/('Used data'!G371*1000)),IF(AND('Used data'!AC371="Yes",OR('Used data'!Q371&lt;601,'Used data'!S371&lt;601)),1-(0.2*('Used data'!R371+'Used data'!T371)/('Used data'!G371*1000)),1)))</f>
        <v>1</v>
      </c>
      <c r="AF371" s="11">
        <f>IF('Used data'!AD371="110 kph",0.79,1)</f>
        <v>1</v>
      </c>
      <c r="AG371" s="11">
        <f>IF('Used data'!AD371="110 kph",0.94,1)</f>
        <v>1</v>
      </c>
      <c r="AH371" s="11">
        <f>IF('Used data'!AD371="110 kph",0.66,1)</f>
        <v>1</v>
      </c>
      <c r="AI371" s="11">
        <f>IF('Used data'!AD371="110 kph",0.82,1)</f>
        <v>1</v>
      </c>
      <c r="AJ371" s="11">
        <f>IF(AND('Used data'!AE371="Yes",I371="Entrance merge"),0.65*'Used data'!AF371+1-'Used data'!AF371,1)</f>
        <v>1</v>
      </c>
      <c r="AK371" s="12" t="str">
        <f t="shared" si="35"/>
        <v/>
      </c>
      <c r="AL371" s="12" t="str">
        <f t="shared" si="36"/>
        <v/>
      </c>
      <c r="AM371" s="12" t="str">
        <f t="shared" si="37"/>
        <v/>
      </c>
      <c r="AN371" s="12" t="str">
        <f t="shared" si="38"/>
        <v/>
      </c>
      <c r="AO371" s="12" t="str">
        <f t="shared" si="39"/>
        <v/>
      </c>
      <c r="AP371" s="12" t="str">
        <f t="shared" si="40"/>
        <v/>
      </c>
      <c r="AQ371" s="4" t="str">
        <f t="shared" si="41"/>
        <v/>
      </c>
    </row>
    <row r="372" spans="1:43" x14ac:dyDescent="0.3">
      <c r="A372" s="4" t="str">
        <f>IF('Input data'!A387="","",'Input data'!A387)</f>
        <v/>
      </c>
      <c r="B372" s="4" t="str">
        <f>IF('Input data'!B387="","",'Input data'!B387)</f>
        <v/>
      </c>
      <c r="C372" s="4" t="str">
        <f>IF('Input data'!C387="","",'Input data'!C387)</f>
        <v/>
      </c>
      <c r="D372" s="4" t="str">
        <f>IF('Input data'!D387="","",'Input data'!D387)</f>
        <v/>
      </c>
      <c r="E372" s="4" t="str">
        <f>IF('Input data'!E387="","",'Input data'!E387)</f>
        <v/>
      </c>
      <c r="F372" s="4" t="str">
        <f>IF('Input data'!F387="","",'Input data'!F387)</f>
        <v/>
      </c>
      <c r="G372" s="4">
        <f>IF('Input data'!G387="","",'Input data'!G387)</f>
        <v>0</v>
      </c>
      <c r="H372" s="4" t="str">
        <f>IF('Input data'!H387&gt;0.5,'Input data'!H387,"")</f>
        <v/>
      </c>
      <c r="I372" s="4" t="str">
        <f>IF('Input data'!I387="","",'Input data'!I387)</f>
        <v/>
      </c>
      <c r="J372" s="11">
        <f>IF('Used data'!J372="Irrelevant",1,IF('Used data'!J372&gt;3,1.2,1))</f>
        <v>1</v>
      </c>
      <c r="K372" s="11">
        <f>IF('Used data'!K372="Irrelevant",1,IF(AND(OR(I372="Motorway link",I372="Exit diverge",I372="Entrance merge"),'Used data'!K372&lt;3.5),1+(3.5-'Used data'!K372)*0.12,IF(AND(OR(I372="Exit ramp",I372="Entrance ramp"),'Used data'!K372&lt;3.5),1+(3.5-'Used data'!K372)*0.16,1)))</f>
        <v>1</v>
      </c>
      <c r="L372" s="11">
        <f>IF('Used data'!L372="Irrelevant",1,IF(AND('Used data'!L372="Yes",'Used data'!J372=2),0.6*'Used data'!M372+(1-'Used data'!M372),IF(AND('Used data'!L372="Yes",'Used data'!J372=3),0.7*'Used data'!M372+(1-'Used data'!M372),IF(AND('Used data'!L372="Yes",'Used data'!J372=4),0.76*'Used data'!M372+(1-'Used data'!M372),IF(AND('Used data'!L372="Yes",'Used data'!J372&gt;4.99999999),0.8*'Used data'!M372+(1-'Used data'!M372),1)))))</f>
        <v>1</v>
      </c>
      <c r="M372" s="11">
        <f>IF('Used data'!L372="Irrelevant",1,IF(AND('Used data'!L372="Yes",'Used data'!J372=2),0.8*'Used data'!M372+(1-'Used data'!M372),IF(AND('Used data'!L372="Yes",'Used data'!J372=3),0.85*'Used data'!M372+(1-'Used data'!M372),IF(AND('Used data'!L372="Yes",'Used data'!J372=4),0.88*'Used data'!M372+(1-'Used data'!M372),IF(AND('Used data'!L372="Yes",'Used data'!J372&gt;4.99999999),0.9*'Used data'!M372+(1-'Used data'!M372),1)))))</f>
        <v>1</v>
      </c>
      <c r="N372" s="11">
        <f>IF('Used data'!N372="Irrelevant",1,IF(AND(OR(I372="Motorway link",I372="Exit diverge",I372="Entrance merge"),'Used data'!N372&lt;3),1+(3-'Used data'!N372)*0.09333333,1))</f>
        <v>1</v>
      </c>
      <c r="O372" s="11">
        <f>IF('Used data'!N372="Irrelevant",1,IF(AND(OR(I372="Motorway link",I372="Exit diverge",I372="Entrance merge"),'Used data'!N372&lt;3),1+(3-'Used data'!N372)*0.19666667,1))</f>
        <v>1</v>
      </c>
      <c r="P372" s="11">
        <f>IF('Used data'!O372="Irrelevant",1,IF(AND(OR(I372="Motorway link",I372="Exit diverge",I372="Entrance merge"),'Used data'!O372&lt;3.00000001),1+(0.5-'Used data'!O372)*0.04,IF(AND(OR(I372="Exit ramp",I372="Entrance ramp"),'Used data'!O372&lt;3.00000001),1+(0.5-'Used data'!O372)*0.08,IF(OR(I372="Motorway link",I372="Exit diverge",I372="Entrance merge"),0.9,0.8))))</f>
        <v>1</v>
      </c>
      <c r="Q372" s="11">
        <f>IF('Used data'!P372="Irrelevant",1,IF(AND(OR(I372="Motorway link",I372="Exit diverge",I372="Entrance merge"),'Used data'!P372&lt;11.00000001),1+(5-'Used data'!P372)*0.01,0.94))</f>
        <v>1</v>
      </c>
      <c r="R372" s="11">
        <f>IF(OR('Used data'!Q372="Irrelevant",'Used data'!R372="Irrelevant",'Used data'!Q372="Straight"),1,IF(AND(OR(I372="Motorway link",I372="Exit diverge",I372="Entrance merge"),'Used data'!Q372&lt;4000),(EXP(0.1096*1746.5/'Used data'!Q372)/EXP(0.1096*1746.5/4000))*('Used data'!R372/1000)/G372+(G372-'Used data'!R372/1000)/G372,1))</f>
        <v>1</v>
      </c>
      <c r="S372" s="11">
        <f>IF(OR('Used data'!S372="Irrelevant",'Used data'!T372="Irrelevant",'Used data'!S372="Straight"),1,IF(AND(OR(I372="Motorway link",I372="Exit diverge",I372="Entrance merge"),'Used data'!S372&lt;4000),(EXP(0.1096*1746.5/'Used data'!S372)/EXP(0.1096*1746.5/4000))*('Used data'!T372/1000)/G372+(G372-'Used data'!T372/1000)/G372,1))</f>
        <v>1</v>
      </c>
      <c r="T372" s="11">
        <f>IF('Used data'!U372="Irrelevant",1,IF(AND(OR(I372="Motorway link",I372="Exit diverge",I372="Entrance merge",I372="Exit ramp",I372="Entrance ramp"),'Used data'!U372="Yes"),0.95,1))</f>
        <v>1</v>
      </c>
      <c r="U372" s="11">
        <f>IF('Used data'!U372="Irrelevant",1,IF(AND(OR(I372="Motorway link",I372="Exit diverge",I372="Entrance merge",I372="Exit ramp",I372="Entrance ramp"),'Used data'!U372="Yes"),0.96,1))</f>
        <v>1</v>
      </c>
      <c r="V372" s="11">
        <f>IF('Used data'!U372="Irrelevant",1,IF(AND(OR(I372="Motorway link",I372="Exit diverge",I372="Entrance merge",I372="Exit ramp",I372="Entrance ramp"),'Used data'!U372="Yes"),0.79,1))</f>
        <v>1</v>
      </c>
      <c r="W372" s="11">
        <f>IF('Used data'!U372="Irrelevant",1,IF(AND(OR(I372="Motorway link",I372="Exit diverge",I372="Entrance merge",I372="Exit ramp",I372="Entrance ramp"),'Used data'!U372="Yes"),0.94,1))</f>
        <v>1</v>
      </c>
      <c r="X372" s="11">
        <f>IF('Used data'!U372="Irrelevant",1,IF(AND(OR(I372="Motorway link",I372="Exit diverge",I372="Entrance merge",I372="Exit ramp",I372="Entrance ramp"),'Used data'!U372="Yes"),0.97,1))</f>
        <v>1</v>
      </c>
      <c r="Y372" s="11">
        <f>IF(AND(I372="Exit ramp",'Used data'!V372="2-curved diamond ramp"),1.32,IF(AND(I372="Exit ramp",'Used data'!V372="S-shaped ramp"),2.05,IF(AND(I372="Exit ramp",'Used data'!V372="U-shaped ramp"),4.11,IF(AND(I372="Exit ramp",'Used data'!V372="Flyover hook ramp"),5.15,IF(AND(I372="Exit ramp",'Used data'!V372="Directional ramp"),1.07,IF(AND(I372="Entrance ramp",'Used data'!V372="2-curved diamond ramp"),0.93,IF(AND(I372="Entrance ramp",'Used data'!V372="S-shaped ramp"),2.48,IF(AND(I372="Entrance ramp",'Used data'!V372="U-shaped ramp"),4.15,IF(AND(I372="Entrance ramp",'Used data'!V372="Flyover hook ramp"),5.26,IF(AND(I372="Entrance ramp",'Used data'!V372="Directional ramp"),1.42,1))))))))))</f>
        <v>1</v>
      </c>
      <c r="Z372" s="11">
        <f>IF(OR('Used data'!W372="Straight",'Used data'!W372="Irrelevant",'Used data'!X372="Irrelevant",'Used data'!Y372="Irrelevant"),1,1+1.545*1000/32.2*((('Used data'!Y372*3268/3600)/('Used data'!W372/0.306))^2)*('Used data'!X372/1000)/G372)</f>
        <v>1</v>
      </c>
      <c r="AA372" s="11">
        <f>IF(OR('Used data'!W372="Straight",'Used data'!W372="Irrelevant",'Used data'!X372="Irrelevant",'Used data'!Y372="Irrelevant"),1,1+1.961*1000/32.2*((('Used data'!Y372*3268/3600)/('Used data'!W372/0.306))^2)*('Used data'!X372/1000)/G372)</f>
        <v>1</v>
      </c>
      <c r="AB372" s="11">
        <f>IF(OR('Used data'!Z372="Straight",'Used data'!Z372="Irrelevant",'Used data'!AA372="Irrelevant",'Used data'!AB372="Irrelevant"),1,1+1.545*1000/32.2*((('Used data'!AB372*3268/3600)/('Used data'!Z372/0.306))^2)*('Used data'!AA372/1000)/G372)</f>
        <v>1</v>
      </c>
      <c r="AC372" s="11">
        <f>IF(OR('Used data'!Z372="Straight",'Used data'!Z372="Irrelevant",'Used data'!AA372="Irrelevant",'Used data'!AB372="Irrelevant"),1,1+1.961*1000/32.2*((('Used data'!AB372*3268/3600)/('Used data'!Z372/0.306))^2)*('Used data'!AA372/1000)/G372)</f>
        <v>1</v>
      </c>
      <c r="AD372" s="11">
        <f>IF(OR('Used data'!AC372="Irrelevant",'Used data'!AC372="No"),1,IF(AND('Used data'!AC372="Yes",OR('Used data'!Q372&lt;301,'Used data'!S372&lt;301)),1-(0.5*('Used data'!R372+'Used data'!T372)/('Used data'!G372*1000)),IF(AND('Used data'!AC372="Yes",OR('Used data'!Q372&lt;601,'Used data'!S372&lt;601)),1-(0.25*('Used data'!R372+'Used data'!T372)/('Used data'!G372*1000)),1)))</f>
        <v>1</v>
      </c>
      <c r="AE372" s="11">
        <f>IF(OR('Used data'!AC372="Irrelevant",'Used data'!AC372="No"),1,IF(AND('Used data'!AC372="Yes",OR('Used data'!Q372&lt;301,'Used data'!S372&lt;301)),1-(0.4*('Used data'!R372+'Used data'!T372)/('Used data'!G372*1000)),IF(AND('Used data'!AC372="Yes",OR('Used data'!Q372&lt;601,'Used data'!S372&lt;601)),1-(0.2*('Used data'!R372+'Used data'!T372)/('Used data'!G372*1000)),1)))</f>
        <v>1</v>
      </c>
      <c r="AF372" s="11">
        <f>IF('Used data'!AD372="110 kph",0.79,1)</f>
        <v>1</v>
      </c>
      <c r="AG372" s="11">
        <f>IF('Used data'!AD372="110 kph",0.94,1)</f>
        <v>1</v>
      </c>
      <c r="AH372" s="11">
        <f>IF('Used data'!AD372="110 kph",0.66,1)</f>
        <v>1</v>
      </c>
      <c r="AI372" s="11">
        <f>IF('Used data'!AD372="110 kph",0.82,1)</f>
        <v>1</v>
      </c>
      <c r="AJ372" s="11">
        <f>IF(AND('Used data'!AE372="Yes",I372="Entrance merge"),0.65*'Used data'!AF372+1-'Used data'!AF372,1)</f>
        <v>1</v>
      </c>
      <c r="AK372" s="12" t="str">
        <f t="shared" si="35"/>
        <v/>
      </c>
      <c r="AL372" s="12" t="str">
        <f t="shared" si="36"/>
        <v/>
      </c>
      <c r="AM372" s="12" t="str">
        <f t="shared" si="37"/>
        <v/>
      </c>
      <c r="AN372" s="12" t="str">
        <f t="shared" si="38"/>
        <v/>
      </c>
      <c r="AO372" s="12" t="str">
        <f t="shared" si="39"/>
        <v/>
      </c>
      <c r="AP372" s="12" t="str">
        <f t="shared" si="40"/>
        <v/>
      </c>
      <c r="AQ372" s="4" t="str">
        <f t="shared" si="41"/>
        <v/>
      </c>
    </row>
    <row r="373" spans="1:43" x14ac:dyDescent="0.3">
      <c r="A373" s="4" t="str">
        <f>IF('Input data'!A388="","",'Input data'!A388)</f>
        <v/>
      </c>
      <c r="B373" s="4" t="str">
        <f>IF('Input data'!B388="","",'Input data'!B388)</f>
        <v/>
      </c>
      <c r="C373" s="4" t="str">
        <f>IF('Input data'!C388="","",'Input data'!C388)</f>
        <v/>
      </c>
      <c r="D373" s="4" t="str">
        <f>IF('Input data'!D388="","",'Input data'!D388)</f>
        <v/>
      </c>
      <c r="E373" s="4" t="str">
        <f>IF('Input data'!E388="","",'Input data'!E388)</f>
        <v/>
      </c>
      <c r="F373" s="4" t="str">
        <f>IF('Input data'!F388="","",'Input data'!F388)</f>
        <v/>
      </c>
      <c r="G373" s="4">
        <f>IF('Input data'!G388="","",'Input data'!G388)</f>
        <v>0</v>
      </c>
      <c r="H373" s="4" t="str">
        <f>IF('Input data'!H388&gt;0.5,'Input data'!H388,"")</f>
        <v/>
      </c>
      <c r="I373" s="4" t="str">
        <f>IF('Input data'!I388="","",'Input data'!I388)</f>
        <v/>
      </c>
      <c r="J373" s="11">
        <f>IF('Used data'!J373="Irrelevant",1,IF('Used data'!J373&gt;3,1.2,1))</f>
        <v>1</v>
      </c>
      <c r="K373" s="11">
        <f>IF('Used data'!K373="Irrelevant",1,IF(AND(OR(I373="Motorway link",I373="Exit diverge",I373="Entrance merge"),'Used data'!K373&lt;3.5),1+(3.5-'Used data'!K373)*0.12,IF(AND(OR(I373="Exit ramp",I373="Entrance ramp"),'Used data'!K373&lt;3.5),1+(3.5-'Used data'!K373)*0.16,1)))</f>
        <v>1</v>
      </c>
      <c r="L373" s="11">
        <f>IF('Used data'!L373="Irrelevant",1,IF(AND('Used data'!L373="Yes",'Used data'!J373=2),0.6*'Used data'!M373+(1-'Used data'!M373),IF(AND('Used data'!L373="Yes",'Used data'!J373=3),0.7*'Used data'!M373+(1-'Used data'!M373),IF(AND('Used data'!L373="Yes",'Used data'!J373=4),0.76*'Used data'!M373+(1-'Used data'!M373),IF(AND('Used data'!L373="Yes",'Used data'!J373&gt;4.99999999),0.8*'Used data'!M373+(1-'Used data'!M373),1)))))</f>
        <v>1</v>
      </c>
      <c r="M373" s="11">
        <f>IF('Used data'!L373="Irrelevant",1,IF(AND('Used data'!L373="Yes",'Used data'!J373=2),0.8*'Used data'!M373+(1-'Used data'!M373),IF(AND('Used data'!L373="Yes",'Used data'!J373=3),0.85*'Used data'!M373+(1-'Used data'!M373),IF(AND('Used data'!L373="Yes",'Used data'!J373=4),0.88*'Used data'!M373+(1-'Used data'!M373),IF(AND('Used data'!L373="Yes",'Used data'!J373&gt;4.99999999),0.9*'Used data'!M373+(1-'Used data'!M373),1)))))</f>
        <v>1</v>
      </c>
      <c r="N373" s="11">
        <f>IF('Used data'!N373="Irrelevant",1,IF(AND(OR(I373="Motorway link",I373="Exit diverge",I373="Entrance merge"),'Used data'!N373&lt;3),1+(3-'Used data'!N373)*0.09333333,1))</f>
        <v>1</v>
      </c>
      <c r="O373" s="11">
        <f>IF('Used data'!N373="Irrelevant",1,IF(AND(OR(I373="Motorway link",I373="Exit diverge",I373="Entrance merge"),'Used data'!N373&lt;3),1+(3-'Used data'!N373)*0.19666667,1))</f>
        <v>1</v>
      </c>
      <c r="P373" s="11">
        <f>IF('Used data'!O373="Irrelevant",1,IF(AND(OR(I373="Motorway link",I373="Exit diverge",I373="Entrance merge"),'Used data'!O373&lt;3.00000001),1+(0.5-'Used data'!O373)*0.04,IF(AND(OR(I373="Exit ramp",I373="Entrance ramp"),'Used data'!O373&lt;3.00000001),1+(0.5-'Used data'!O373)*0.08,IF(OR(I373="Motorway link",I373="Exit diverge",I373="Entrance merge"),0.9,0.8))))</f>
        <v>1</v>
      </c>
      <c r="Q373" s="11">
        <f>IF('Used data'!P373="Irrelevant",1,IF(AND(OR(I373="Motorway link",I373="Exit diverge",I373="Entrance merge"),'Used data'!P373&lt;11.00000001),1+(5-'Used data'!P373)*0.01,0.94))</f>
        <v>1</v>
      </c>
      <c r="R373" s="11">
        <f>IF(OR('Used data'!Q373="Irrelevant",'Used data'!R373="Irrelevant",'Used data'!Q373="Straight"),1,IF(AND(OR(I373="Motorway link",I373="Exit diverge",I373="Entrance merge"),'Used data'!Q373&lt;4000),(EXP(0.1096*1746.5/'Used data'!Q373)/EXP(0.1096*1746.5/4000))*('Used data'!R373/1000)/G373+(G373-'Used data'!R373/1000)/G373,1))</f>
        <v>1</v>
      </c>
      <c r="S373" s="11">
        <f>IF(OR('Used data'!S373="Irrelevant",'Used data'!T373="Irrelevant",'Used data'!S373="Straight"),1,IF(AND(OR(I373="Motorway link",I373="Exit diverge",I373="Entrance merge"),'Used data'!S373&lt;4000),(EXP(0.1096*1746.5/'Used data'!S373)/EXP(0.1096*1746.5/4000))*('Used data'!T373/1000)/G373+(G373-'Used data'!T373/1000)/G373,1))</f>
        <v>1</v>
      </c>
      <c r="T373" s="11">
        <f>IF('Used data'!U373="Irrelevant",1,IF(AND(OR(I373="Motorway link",I373="Exit diverge",I373="Entrance merge",I373="Exit ramp",I373="Entrance ramp"),'Used data'!U373="Yes"),0.95,1))</f>
        <v>1</v>
      </c>
      <c r="U373" s="11">
        <f>IF('Used data'!U373="Irrelevant",1,IF(AND(OR(I373="Motorway link",I373="Exit diverge",I373="Entrance merge",I373="Exit ramp",I373="Entrance ramp"),'Used data'!U373="Yes"),0.96,1))</f>
        <v>1</v>
      </c>
      <c r="V373" s="11">
        <f>IF('Used data'!U373="Irrelevant",1,IF(AND(OR(I373="Motorway link",I373="Exit diverge",I373="Entrance merge",I373="Exit ramp",I373="Entrance ramp"),'Used data'!U373="Yes"),0.79,1))</f>
        <v>1</v>
      </c>
      <c r="W373" s="11">
        <f>IF('Used data'!U373="Irrelevant",1,IF(AND(OR(I373="Motorway link",I373="Exit diverge",I373="Entrance merge",I373="Exit ramp",I373="Entrance ramp"),'Used data'!U373="Yes"),0.94,1))</f>
        <v>1</v>
      </c>
      <c r="X373" s="11">
        <f>IF('Used data'!U373="Irrelevant",1,IF(AND(OR(I373="Motorway link",I373="Exit diverge",I373="Entrance merge",I373="Exit ramp",I373="Entrance ramp"),'Used data'!U373="Yes"),0.97,1))</f>
        <v>1</v>
      </c>
      <c r="Y373" s="11">
        <f>IF(AND(I373="Exit ramp",'Used data'!V373="2-curved diamond ramp"),1.32,IF(AND(I373="Exit ramp",'Used data'!V373="S-shaped ramp"),2.05,IF(AND(I373="Exit ramp",'Used data'!V373="U-shaped ramp"),4.11,IF(AND(I373="Exit ramp",'Used data'!V373="Flyover hook ramp"),5.15,IF(AND(I373="Exit ramp",'Used data'!V373="Directional ramp"),1.07,IF(AND(I373="Entrance ramp",'Used data'!V373="2-curved diamond ramp"),0.93,IF(AND(I373="Entrance ramp",'Used data'!V373="S-shaped ramp"),2.48,IF(AND(I373="Entrance ramp",'Used data'!V373="U-shaped ramp"),4.15,IF(AND(I373="Entrance ramp",'Used data'!V373="Flyover hook ramp"),5.26,IF(AND(I373="Entrance ramp",'Used data'!V373="Directional ramp"),1.42,1))))))))))</f>
        <v>1</v>
      </c>
      <c r="Z373" s="11">
        <f>IF(OR('Used data'!W373="Straight",'Used data'!W373="Irrelevant",'Used data'!X373="Irrelevant",'Used data'!Y373="Irrelevant"),1,1+1.545*1000/32.2*((('Used data'!Y373*3268/3600)/('Used data'!W373/0.306))^2)*('Used data'!X373/1000)/G373)</f>
        <v>1</v>
      </c>
      <c r="AA373" s="11">
        <f>IF(OR('Used data'!W373="Straight",'Used data'!W373="Irrelevant",'Used data'!X373="Irrelevant",'Used data'!Y373="Irrelevant"),1,1+1.961*1000/32.2*((('Used data'!Y373*3268/3600)/('Used data'!W373/0.306))^2)*('Used data'!X373/1000)/G373)</f>
        <v>1</v>
      </c>
      <c r="AB373" s="11">
        <f>IF(OR('Used data'!Z373="Straight",'Used data'!Z373="Irrelevant",'Used data'!AA373="Irrelevant",'Used data'!AB373="Irrelevant"),1,1+1.545*1000/32.2*((('Used data'!AB373*3268/3600)/('Used data'!Z373/0.306))^2)*('Used data'!AA373/1000)/G373)</f>
        <v>1</v>
      </c>
      <c r="AC373" s="11">
        <f>IF(OR('Used data'!Z373="Straight",'Used data'!Z373="Irrelevant",'Used data'!AA373="Irrelevant",'Used data'!AB373="Irrelevant"),1,1+1.961*1000/32.2*((('Used data'!AB373*3268/3600)/('Used data'!Z373/0.306))^2)*('Used data'!AA373/1000)/G373)</f>
        <v>1</v>
      </c>
      <c r="AD373" s="11">
        <f>IF(OR('Used data'!AC373="Irrelevant",'Used data'!AC373="No"),1,IF(AND('Used data'!AC373="Yes",OR('Used data'!Q373&lt;301,'Used data'!S373&lt;301)),1-(0.5*('Used data'!R373+'Used data'!T373)/('Used data'!G373*1000)),IF(AND('Used data'!AC373="Yes",OR('Used data'!Q373&lt;601,'Used data'!S373&lt;601)),1-(0.25*('Used data'!R373+'Used data'!T373)/('Used data'!G373*1000)),1)))</f>
        <v>1</v>
      </c>
      <c r="AE373" s="11">
        <f>IF(OR('Used data'!AC373="Irrelevant",'Used data'!AC373="No"),1,IF(AND('Used data'!AC373="Yes",OR('Used data'!Q373&lt;301,'Used data'!S373&lt;301)),1-(0.4*('Used data'!R373+'Used data'!T373)/('Used data'!G373*1000)),IF(AND('Used data'!AC373="Yes",OR('Used data'!Q373&lt;601,'Used data'!S373&lt;601)),1-(0.2*('Used data'!R373+'Used data'!T373)/('Used data'!G373*1000)),1)))</f>
        <v>1</v>
      </c>
      <c r="AF373" s="11">
        <f>IF('Used data'!AD373="110 kph",0.79,1)</f>
        <v>1</v>
      </c>
      <c r="AG373" s="11">
        <f>IF('Used data'!AD373="110 kph",0.94,1)</f>
        <v>1</v>
      </c>
      <c r="AH373" s="11">
        <f>IF('Used data'!AD373="110 kph",0.66,1)</f>
        <v>1</v>
      </c>
      <c r="AI373" s="11">
        <f>IF('Used data'!AD373="110 kph",0.82,1)</f>
        <v>1</v>
      </c>
      <c r="AJ373" s="11">
        <f>IF(AND('Used data'!AE373="Yes",I373="Entrance merge"),0.65*'Used data'!AF373+1-'Used data'!AF373,1)</f>
        <v>1</v>
      </c>
      <c r="AK373" s="12" t="str">
        <f t="shared" si="35"/>
        <v/>
      </c>
      <c r="AL373" s="12" t="str">
        <f t="shared" si="36"/>
        <v/>
      </c>
      <c r="AM373" s="12" t="str">
        <f t="shared" si="37"/>
        <v/>
      </c>
      <c r="AN373" s="12" t="str">
        <f t="shared" si="38"/>
        <v/>
      </c>
      <c r="AO373" s="12" t="str">
        <f t="shared" si="39"/>
        <v/>
      </c>
      <c r="AP373" s="12" t="str">
        <f t="shared" si="40"/>
        <v/>
      </c>
      <c r="AQ373" s="4" t="str">
        <f t="shared" si="41"/>
        <v/>
      </c>
    </row>
    <row r="374" spans="1:43" x14ac:dyDescent="0.3">
      <c r="A374" s="4" t="str">
        <f>IF('Input data'!A389="","",'Input data'!A389)</f>
        <v/>
      </c>
      <c r="B374" s="4" t="str">
        <f>IF('Input data'!B389="","",'Input data'!B389)</f>
        <v/>
      </c>
      <c r="C374" s="4" t="str">
        <f>IF('Input data'!C389="","",'Input data'!C389)</f>
        <v/>
      </c>
      <c r="D374" s="4" t="str">
        <f>IF('Input data'!D389="","",'Input data'!D389)</f>
        <v/>
      </c>
      <c r="E374" s="4" t="str">
        <f>IF('Input data'!E389="","",'Input data'!E389)</f>
        <v/>
      </c>
      <c r="F374" s="4" t="str">
        <f>IF('Input data'!F389="","",'Input data'!F389)</f>
        <v/>
      </c>
      <c r="G374" s="4">
        <f>IF('Input data'!G389="","",'Input data'!G389)</f>
        <v>0</v>
      </c>
      <c r="H374" s="4" t="str">
        <f>IF('Input data'!H389&gt;0.5,'Input data'!H389,"")</f>
        <v/>
      </c>
      <c r="I374" s="4" t="str">
        <f>IF('Input data'!I389="","",'Input data'!I389)</f>
        <v/>
      </c>
      <c r="J374" s="11">
        <f>IF('Used data'!J374="Irrelevant",1,IF('Used data'!J374&gt;3,1.2,1))</f>
        <v>1</v>
      </c>
      <c r="K374" s="11">
        <f>IF('Used data'!K374="Irrelevant",1,IF(AND(OR(I374="Motorway link",I374="Exit diverge",I374="Entrance merge"),'Used data'!K374&lt;3.5),1+(3.5-'Used data'!K374)*0.12,IF(AND(OR(I374="Exit ramp",I374="Entrance ramp"),'Used data'!K374&lt;3.5),1+(3.5-'Used data'!K374)*0.16,1)))</f>
        <v>1</v>
      </c>
      <c r="L374" s="11">
        <f>IF('Used data'!L374="Irrelevant",1,IF(AND('Used data'!L374="Yes",'Used data'!J374=2),0.6*'Used data'!M374+(1-'Used data'!M374),IF(AND('Used data'!L374="Yes",'Used data'!J374=3),0.7*'Used data'!M374+(1-'Used data'!M374),IF(AND('Used data'!L374="Yes",'Used data'!J374=4),0.76*'Used data'!M374+(1-'Used data'!M374),IF(AND('Used data'!L374="Yes",'Used data'!J374&gt;4.99999999),0.8*'Used data'!M374+(1-'Used data'!M374),1)))))</f>
        <v>1</v>
      </c>
      <c r="M374" s="11">
        <f>IF('Used data'!L374="Irrelevant",1,IF(AND('Used data'!L374="Yes",'Used data'!J374=2),0.8*'Used data'!M374+(1-'Used data'!M374),IF(AND('Used data'!L374="Yes",'Used data'!J374=3),0.85*'Used data'!M374+(1-'Used data'!M374),IF(AND('Used data'!L374="Yes",'Used data'!J374=4),0.88*'Used data'!M374+(1-'Used data'!M374),IF(AND('Used data'!L374="Yes",'Used data'!J374&gt;4.99999999),0.9*'Used data'!M374+(1-'Used data'!M374),1)))))</f>
        <v>1</v>
      </c>
      <c r="N374" s="11">
        <f>IF('Used data'!N374="Irrelevant",1,IF(AND(OR(I374="Motorway link",I374="Exit diverge",I374="Entrance merge"),'Used data'!N374&lt;3),1+(3-'Used data'!N374)*0.09333333,1))</f>
        <v>1</v>
      </c>
      <c r="O374" s="11">
        <f>IF('Used data'!N374="Irrelevant",1,IF(AND(OR(I374="Motorway link",I374="Exit diverge",I374="Entrance merge"),'Used data'!N374&lt;3),1+(3-'Used data'!N374)*0.19666667,1))</f>
        <v>1</v>
      </c>
      <c r="P374" s="11">
        <f>IF('Used data'!O374="Irrelevant",1,IF(AND(OR(I374="Motorway link",I374="Exit diverge",I374="Entrance merge"),'Used data'!O374&lt;3.00000001),1+(0.5-'Used data'!O374)*0.04,IF(AND(OR(I374="Exit ramp",I374="Entrance ramp"),'Used data'!O374&lt;3.00000001),1+(0.5-'Used data'!O374)*0.08,IF(OR(I374="Motorway link",I374="Exit diverge",I374="Entrance merge"),0.9,0.8))))</f>
        <v>1</v>
      </c>
      <c r="Q374" s="11">
        <f>IF('Used data'!P374="Irrelevant",1,IF(AND(OR(I374="Motorway link",I374="Exit diverge",I374="Entrance merge"),'Used data'!P374&lt;11.00000001),1+(5-'Used data'!P374)*0.01,0.94))</f>
        <v>1</v>
      </c>
      <c r="R374" s="11">
        <f>IF(OR('Used data'!Q374="Irrelevant",'Used data'!R374="Irrelevant",'Used data'!Q374="Straight"),1,IF(AND(OR(I374="Motorway link",I374="Exit diverge",I374="Entrance merge"),'Used data'!Q374&lt;4000),(EXP(0.1096*1746.5/'Used data'!Q374)/EXP(0.1096*1746.5/4000))*('Used data'!R374/1000)/G374+(G374-'Used data'!R374/1000)/G374,1))</f>
        <v>1</v>
      </c>
      <c r="S374" s="11">
        <f>IF(OR('Used data'!S374="Irrelevant",'Used data'!T374="Irrelevant",'Used data'!S374="Straight"),1,IF(AND(OR(I374="Motorway link",I374="Exit diverge",I374="Entrance merge"),'Used data'!S374&lt;4000),(EXP(0.1096*1746.5/'Used data'!S374)/EXP(0.1096*1746.5/4000))*('Used data'!T374/1000)/G374+(G374-'Used data'!T374/1000)/G374,1))</f>
        <v>1</v>
      </c>
      <c r="T374" s="11">
        <f>IF('Used data'!U374="Irrelevant",1,IF(AND(OR(I374="Motorway link",I374="Exit diverge",I374="Entrance merge",I374="Exit ramp",I374="Entrance ramp"),'Used data'!U374="Yes"),0.95,1))</f>
        <v>1</v>
      </c>
      <c r="U374" s="11">
        <f>IF('Used data'!U374="Irrelevant",1,IF(AND(OR(I374="Motorway link",I374="Exit diverge",I374="Entrance merge",I374="Exit ramp",I374="Entrance ramp"),'Used data'!U374="Yes"),0.96,1))</f>
        <v>1</v>
      </c>
      <c r="V374" s="11">
        <f>IF('Used data'!U374="Irrelevant",1,IF(AND(OR(I374="Motorway link",I374="Exit diverge",I374="Entrance merge",I374="Exit ramp",I374="Entrance ramp"),'Used data'!U374="Yes"),0.79,1))</f>
        <v>1</v>
      </c>
      <c r="W374" s="11">
        <f>IF('Used data'!U374="Irrelevant",1,IF(AND(OR(I374="Motorway link",I374="Exit diverge",I374="Entrance merge",I374="Exit ramp",I374="Entrance ramp"),'Used data'!U374="Yes"),0.94,1))</f>
        <v>1</v>
      </c>
      <c r="X374" s="11">
        <f>IF('Used data'!U374="Irrelevant",1,IF(AND(OR(I374="Motorway link",I374="Exit diverge",I374="Entrance merge",I374="Exit ramp",I374="Entrance ramp"),'Used data'!U374="Yes"),0.97,1))</f>
        <v>1</v>
      </c>
      <c r="Y374" s="11">
        <f>IF(AND(I374="Exit ramp",'Used data'!V374="2-curved diamond ramp"),1.32,IF(AND(I374="Exit ramp",'Used data'!V374="S-shaped ramp"),2.05,IF(AND(I374="Exit ramp",'Used data'!V374="U-shaped ramp"),4.11,IF(AND(I374="Exit ramp",'Used data'!V374="Flyover hook ramp"),5.15,IF(AND(I374="Exit ramp",'Used data'!V374="Directional ramp"),1.07,IF(AND(I374="Entrance ramp",'Used data'!V374="2-curved diamond ramp"),0.93,IF(AND(I374="Entrance ramp",'Used data'!V374="S-shaped ramp"),2.48,IF(AND(I374="Entrance ramp",'Used data'!V374="U-shaped ramp"),4.15,IF(AND(I374="Entrance ramp",'Used data'!V374="Flyover hook ramp"),5.26,IF(AND(I374="Entrance ramp",'Used data'!V374="Directional ramp"),1.42,1))))))))))</f>
        <v>1</v>
      </c>
      <c r="Z374" s="11">
        <f>IF(OR('Used data'!W374="Straight",'Used data'!W374="Irrelevant",'Used data'!X374="Irrelevant",'Used data'!Y374="Irrelevant"),1,1+1.545*1000/32.2*((('Used data'!Y374*3268/3600)/('Used data'!W374/0.306))^2)*('Used data'!X374/1000)/G374)</f>
        <v>1</v>
      </c>
      <c r="AA374" s="11">
        <f>IF(OR('Used data'!W374="Straight",'Used data'!W374="Irrelevant",'Used data'!X374="Irrelevant",'Used data'!Y374="Irrelevant"),1,1+1.961*1000/32.2*((('Used data'!Y374*3268/3600)/('Used data'!W374/0.306))^2)*('Used data'!X374/1000)/G374)</f>
        <v>1</v>
      </c>
      <c r="AB374" s="11">
        <f>IF(OR('Used data'!Z374="Straight",'Used data'!Z374="Irrelevant",'Used data'!AA374="Irrelevant",'Used data'!AB374="Irrelevant"),1,1+1.545*1000/32.2*((('Used data'!AB374*3268/3600)/('Used data'!Z374/0.306))^2)*('Used data'!AA374/1000)/G374)</f>
        <v>1</v>
      </c>
      <c r="AC374" s="11">
        <f>IF(OR('Used data'!Z374="Straight",'Used data'!Z374="Irrelevant",'Used data'!AA374="Irrelevant",'Used data'!AB374="Irrelevant"),1,1+1.961*1000/32.2*((('Used data'!AB374*3268/3600)/('Used data'!Z374/0.306))^2)*('Used data'!AA374/1000)/G374)</f>
        <v>1</v>
      </c>
      <c r="AD374" s="11">
        <f>IF(OR('Used data'!AC374="Irrelevant",'Used data'!AC374="No"),1,IF(AND('Used data'!AC374="Yes",OR('Used data'!Q374&lt;301,'Used data'!S374&lt;301)),1-(0.5*('Used data'!R374+'Used data'!T374)/('Used data'!G374*1000)),IF(AND('Used data'!AC374="Yes",OR('Used data'!Q374&lt;601,'Used data'!S374&lt;601)),1-(0.25*('Used data'!R374+'Used data'!T374)/('Used data'!G374*1000)),1)))</f>
        <v>1</v>
      </c>
      <c r="AE374" s="11">
        <f>IF(OR('Used data'!AC374="Irrelevant",'Used data'!AC374="No"),1,IF(AND('Used data'!AC374="Yes",OR('Used data'!Q374&lt;301,'Used data'!S374&lt;301)),1-(0.4*('Used data'!R374+'Used data'!T374)/('Used data'!G374*1000)),IF(AND('Used data'!AC374="Yes",OR('Used data'!Q374&lt;601,'Used data'!S374&lt;601)),1-(0.2*('Used data'!R374+'Used data'!T374)/('Used data'!G374*1000)),1)))</f>
        <v>1</v>
      </c>
      <c r="AF374" s="11">
        <f>IF('Used data'!AD374="110 kph",0.79,1)</f>
        <v>1</v>
      </c>
      <c r="AG374" s="11">
        <f>IF('Used data'!AD374="110 kph",0.94,1)</f>
        <v>1</v>
      </c>
      <c r="AH374" s="11">
        <f>IF('Used data'!AD374="110 kph",0.66,1)</f>
        <v>1</v>
      </c>
      <c r="AI374" s="11">
        <f>IF('Used data'!AD374="110 kph",0.82,1)</f>
        <v>1</v>
      </c>
      <c r="AJ374" s="11">
        <f>IF(AND('Used data'!AE374="Yes",I374="Entrance merge"),0.65*'Used data'!AF374+1-'Used data'!AF374,1)</f>
        <v>1</v>
      </c>
      <c r="AK374" s="12" t="str">
        <f t="shared" si="35"/>
        <v/>
      </c>
      <c r="AL374" s="12" t="str">
        <f t="shared" si="36"/>
        <v/>
      </c>
      <c r="AM374" s="12" t="str">
        <f t="shared" si="37"/>
        <v/>
      </c>
      <c r="AN374" s="12" t="str">
        <f t="shared" si="38"/>
        <v/>
      </c>
      <c r="AO374" s="12" t="str">
        <f t="shared" si="39"/>
        <v/>
      </c>
      <c r="AP374" s="12" t="str">
        <f t="shared" si="40"/>
        <v/>
      </c>
      <c r="AQ374" s="4" t="str">
        <f t="shared" si="41"/>
        <v/>
      </c>
    </row>
    <row r="375" spans="1:43" x14ac:dyDescent="0.3">
      <c r="A375" s="4" t="str">
        <f>IF('Input data'!A390="","",'Input data'!A390)</f>
        <v/>
      </c>
      <c r="B375" s="4" t="str">
        <f>IF('Input data'!B390="","",'Input data'!B390)</f>
        <v/>
      </c>
      <c r="C375" s="4" t="str">
        <f>IF('Input data'!C390="","",'Input data'!C390)</f>
        <v/>
      </c>
      <c r="D375" s="4" t="str">
        <f>IF('Input data'!D390="","",'Input data'!D390)</f>
        <v/>
      </c>
      <c r="E375" s="4" t="str">
        <f>IF('Input data'!E390="","",'Input data'!E390)</f>
        <v/>
      </c>
      <c r="F375" s="4" t="str">
        <f>IF('Input data'!F390="","",'Input data'!F390)</f>
        <v/>
      </c>
      <c r="G375" s="4">
        <f>IF('Input data'!G390="","",'Input data'!G390)</f>
        <v>0</v>
      </c>
      <c r="H375" s="4" t="str">
        <f>IF('Input data'!H390&gt;0.5,'Input data'!H390,"")</f>
        <v/>
      </c>
      <c r="I375" s="4" t="str">
        <f>IF('Input data'!I390="","",'Input data'!I390)</f>
        <v/>
      </c>
      <c r="J375" s="11">
        <f>IF('Used data'!J375="Irrelevant",1,IF('Used data'!J375&gt;3,1.2,1))</f>
        <v>1</v>
      </c>
      <c r="K375" s="11">
        <f>IF('Used data'!K375="Irrelevant",1,IF(AND(OR(I375="Motorway link",I375="Exit diverge",I375="Entrance merge"),'Used data'!K375&lt;3.5),1+(3.5-'Used data'!K375)*0.12,IF(AND(OR(I375="Exit ramp",I375="Entrance ramp"),'Used data'!K375&lt;3.5),1+(3.5-'Used data'!K375)*0.16,1)))</f>
        <v>1</v>
      </c>
      <c r="L375" s="11">
        <f>IF('Used data'!L375="Irrelevant",1,IF(AND('Used data'!L375="Yes",'Used data'!J375=2),0.6*'Used data'!M375+(1-'Used data'!M375),IF(AND('Used data'!L375="Yes",'Used data'!J375=3),0.7*'Used data'!M375+(1-'Used data'!M375),IF(AND('Used data'!L375="Yes",'Used data'!J375=4),0.76*'Used data'!M375+(1-'Used data'!M375),IF(AND('Used data'!L375="Yes",'Used data'!J375&gt;4.99999999),0.8*'Used data'!M375+(1-'Used data'!M375),1)))))</f>
        <v>1</v>
      </c>
      <c r="M375" s="11">
        <f>IF('Used data'!L375="Irrelevant",1,IF(AND('Used data'!L375="Yes",'Used data'!J375=2),0.8*'Used data'!M375+(1-'Used data'!M375),IF(AND('Used data'!L375="Yes",'Used data'!J375=3),0.85*'Used data'!M375+(1-'Used data'!M375),IF(AND('Used data'!L375="Yes",'Used data'!J375=4),0.88*'Used data'!M375+(1-'Used data'!M375),IF(AND('Used data'!L375="Yes",'Used data'!J375&gt;4.99999999),0.9*'Used data'!M375+(1-'Used data'!M375),1)))))</f>
        <v>1</v>
      </c>
      <c r="N375" s="11">
        <f>IF('Used data'!N375="Irrelevant",1,IF(AND(OR(I375="Motorway link",I375="Exit diverge",I375="Entrance merge"),'Used data'!N375&lt;3),1+(3-'Used data'!N375)*0.09333333,1))</f>
        <v>1</v>
      </c>
      <c r="O375" s="11">
        <f>IF('Used data'!N375="Irrelevant",1,IF(AND(OR(I375="Motorway link",I375="Exit diverge",I375="Entrance merge"),'Used data'!N375&lt;3),1+(3-'Used data'!N375)*0.19666667,1))</f>
        <v>1</v>
      </c>
      <c r="P375" s="11">
        <f>IF('Used data'!O375="Irrelevant",1,IF(AND(OR(I375="Motorway link",I375="Exit diverge",I375="Entrance merge"),'Used data'!O375&lt;3.00000001),1+(0.5-'Used data'!O375)*0.04,IF(AND(OR(I375="Exit ramp",I375="Entrance ramp"),'Used data'!O375&lt;3.00000001),1+(0.5-'Used data'!O375)*0.08,IF(OR(I375="Motorway link",I375="Exit diverge",I375="Entrance merge"),0.9,0.8))))</f>
        <v>1</v>
      </c>
      <c r="Q375" s="11">
        <f>IF('Used data'!P375="Irrelevant",1,IF(AND(OR(I375="Motorway link",I375="Exit diverge",I375="Entrance merge"),'Used data'!P375&lt;11.00000001),1+(5-'Used data'!P375)*0.01,0.94))</f>
        <v>1</v>
      </c>
      <c r="R375" s="11">
        <f>IF(OR('Used data'!Q375="Irrelevant",'Used data'!R375="Irrelevant",'Used data'!Q375="Straight"),1,IF(AND(OR(I375="Motorway link",I375="Exit diverge",I375="Entrance merge"),'Used data'!Q375&lt;4000),(EXP(0.1096*1746.5/'Used data'!Q375)/EXP(0.1096*1746.5/4000))*('Used data'!R375/1000)/G375+(G375-'Used data'!R375/1000)/G375,1))</f>
        <v>1</v>
      </c>
      <c r="S375" s="11">
        <f>IF(OR('Used data'!S375="Irrelevant",'Used data'!T375="Irrelevant",'Used data'!S375="Straight"),1,IF(AND(OR(I375="Motorway link",I375="Exit diverge",I375="Entrance merge"),'Used data'!S375&lt;4000),(EXP(0.1096*1746.5/'Used data'!S375)/EXP(0.1096*1746.5/4000))*('Used data'!T375/1000)/G375+(G375-'Used data'!T375/1000)/G375,1))</f>
        <v>1</v>
      </c>
      <c r="T375" s="11">
        <f>IF('Used data'!U375="Irrelevant",1,IF(AND(OR(I375="Motorway link",I375="Exit diverge",I375="Entrance merge",I375="Exit ramp",I375="Entrance ramp"),'Used data'!U375="Yes"),0.95,1))</f>
        <v>1</v>
      </c>
      <c r="U375" s="11">
        <f>IF('Used data'!U375="Irrelevant",1,IF(AND(OR(I375="Motorway link",I375="Exit diverge",I375="Entrance merge",I375="Exit ramp",I375="Entrance ramp"),'Used data'!U375="Yes"),0.96,1))</f>
        <v>1</v>
      </c>
      <c r="V375" s="11">
        <f>IF('Used data'!U375="Irrelevant",1,IF(AND(OR(I375="Motorway link",I375="Exit diverge",I375="Entrance merge",I375="Exit ramp",I375="Entrance ramp"),'Used data'!U375="Yes"),0.79,1))</f>
        <v>1</v>
      </c>
      <c r="W375" s="11">
        <f>IF('Used data'!U375="Irrelevant",1,IF(AND(OR(I375="Motorway link",I375="Exit diverge",I375="Entrance merge",I375="Exit ramp",I375="Entrance ramp"),'Used data'!U375="Yes"),0.94,1))</f>
        <v>1</v>
      </c>
      <c r="X375" s="11">
        <f>IF('Used data'!U375="Irrelevant",1,IF(AND(OR(I375="Motorway link",I375="Exit diverge",I375="Entrance merge",I375="Exit ramp",I375="Entrance ramp"),'Used data'!U375="Yes"),0.97,1))</f>
        <v>1</v>
      </c>
      <c r="Y375" s="11">
        <f>IF(AND(I375="Exit ramp",'Used data'!V375="2-curved diamond ramp"),1.32,IF(AND(I375="Exit ramp",'Used data'!V375="S-shaped ramp"),2.05,IF(AND(I375="Exit ramp",'Used data'!V375="U-shaped ramp"),4.11,IF(AND(I375="Exit ramp",'Used data'!V375="Flyover hook ramp"),5.15,IF(AND(I375="Exit ramp",'Used data'!V375="Directional ramp"),1.07,IF(AND(I375="Entrance ramp",'Used data'!V375="2-curved diamond ramp"),0.93,IF(AND(I375="Entrance ramp",'Used data'!V375="S-shaped ramp"),2.48,IF(AND(I375="Entrance ramp",'Used data'!V375="U-shaped ramp"),4.15,IF(AND(I375="Entrance ramp",'Used data'!V375="Flyover hook ramp"),5.26,IF(AND(I375="Entrance ramp",'Used data'!V375="Directional ramp"),1.42,1))))))))))</f>
        <v>1</v>
      </c>
      <c r="Z375" s="11">
        <f>IF(OR('Used data'!W375="Straight",'Used data'!W375="Irrelevant",'Used data'!X375="Irrelevant",'Used data'!Y375="Irrelevant"),1,1+1.545*1000/32.2*((('Used data'!Y375*3268/3600)/('Used data'!W375/0.306))^2)*('Used data'!X375/1000)/G375)</f>
        <v>1</v>
      </c>
      <c r="AA375" s="11">
        <f>IF(OR('Used data'!W375="Straight",'Used data'!W375="Irrelevant",'Used data'!X375="Irrelevant",'Used data'!Y375="Irrelevant"),1,1+1.961*1000/32.2*((('Used data'!Y375*3268/3600)/('Used data'!W375/0.306))^2)*('Used data'!X375/1000)/G375)</f>
        <v>1</v>
      </c>
      <c r="AB375" s="11">
        <f>IF(OR('Used data'!Z375="Straight",'Used data'!Z375="Irrelevant",'Used data'!AA375="Irrelevant",'Used data'!AB375="Irrelevant"),1,1+1.545*1000/32.2*((('Used data'!AB375*3268/3600)/('Used data'!Z375/0.306))^2)*('Used data'!AA375/1000)/G375)</f>
        <v>1</v>
      </c>
      <c r="AC375" s="11">
        <f>IF(OR('Used data'!Z375="Straight",'Used data'!Z375="Irrelevant",'Used data'!AA375="Irrelevant",'Used data'!AB375="Irrelevant"),1,1+1.961*1000/32.2*((('Used data'!AB375*3268/3600)/('Used data'!Z375/0.306))^2)*('Used data'!AA375/1000)/G375)</f>
        <v>1</v>
      </c>
      <c r="AD375" s="11">
        <f>IF(OR('Used data'!AC375="Irrelevant",'Used data'!AC375="No"),1,IF(AND('Used data'!AC375="Yes",OR('Used data'!Q375&lt;301,'Used data'!S375&lt;301)),1-(0.5*('Used data'!R375+'Used data'!T375)/('Used data'!G375*1000)),IF(AND('Used data'!AC375="Yes",OR('Used data'!Q375&lt;601,'Used data'!S375&lt;601)),1-(0.25*('Used data'!R375+'Used data'!T375)/('Used data'!G375*1000)),1)))</f>
        <v>1</v>
      </c>
      <c r="AE375" s="11">
        <f>IF(OR('Used data'!AC375="Irrelevant",'Used data'!AC375="No"),1,IF(AND('Used data'!AC375="Yes",OR('Used data'!Q375&lt;301,'Used data'!S375&lt;301)),1-(0.4*('Used data'!R375+'Used data'!T375)/('Used data'!G375*1000)),IF(AND('Used data'!AC375="Yes",OR('Used data'!Q375&lt;601,'Used data'!S375&lt;601)),1-(0.2*('Used data'!R375+'Used data'!T375)/('Used data'!G375*1000)),1)))</f>
        <v>1</v>
      </c>
      <c r="AF375" s="11">
        <f>IF('Used data'!AD375="110 kph",0.79,1)</f>
        <v>1</v>
      </c>
      <c r="AG375" s="11">
        <f>IF('Used data'!AD375="110 kph",0.94,1)</f>
        <v>1</v>
      </c>
      <c r="AH375" s="11">
        <f>IF('Used data'!AD375="110 kph",0.66,1)</f>
        <v>1</v>
      </c>
      <c r="AI375" s="11">
        <f>IF('Used data'!AD375="110 kph",0.82,1)</f>
        <v>1</v>
      </c>
      <c r="AJ375" s="11">
        <f>IF(AND('Used data'!AE375="Yes",I375="Entrance merge"),0.65*'Used data'!AF375+1-'Used data'!AF375,1)</f>
        <v>1</v>
      </c>
      <c r="AK375" s="12" t="str">
        <f t="shared" si="35"/>
        <v/>
      </c>
      <c r="AL375" s="12" t="str">
        <f t="shared" si="36"/>
        <v/>
      </c>
      <c r="AM375" s="12" t="str">
        <f t="shared" si="37"/>
        <v/>
      </c>
      <c r="AN375" s="12" t="str">
        <f t="shared" si="38"/>
        <v/>
      </c>
      <c r="AO375" s="12" t="str">
        <f t="shared" si="39"/>
        <v/>
      </c>
      <c r="AP375" s="12" t="str">
        <f t="shared" si="40"/>
        <v/>
      </c>
      <c r="AQ375" s="4" t="str">
        <f t="shared" si="41"/>
        <v/>
      </c>
    </row>
    <row r="376" spans="1:43" x14ac:dyDescent="0.3">
      <c r="A376" s="4" t="str">
        <f>IF('Input data'!A391="","",'Input data'!A391)</f>
        <v/>
      </c>
      <c r="B376" s="4" t="str">
        <f>IF('Input data'!B391="","",'Input data'!B391)</f>
        <v/>
      </c>
      <c r="C376" s="4" t="str">
        <f>IF('Input data'!C391="","",'Input data'!C391)</f>
        <v/>
      </c>
      <c r="D376" s="4" t="str">
        <f>IF('Input data'!D391="","",'Input data'!D391)</f>
        <v/>
      </c>
      <c r="E376" s="4" t="str">
        <f>IF('Input data'!E391="","",'Input data'!E391)</f>
        <v/>
      </c>
      <c r="F376" s="4" t="str">
        <f>IF('Input data'!F391="","",'Input data'!F391)</f>
        <v/>
      </c>
      <c r="G376" s="4">
        <f>IF('Input data'!G391="","",'Input data'!G391)</f>
        <v>0</v>
      </c>
      <c r="H376" s="4" t="str">
        <f>IF('Input data'!H391&gt;0.5,'Input data'!H391,"")</f>
        <v/>
      </c>
      <c r="I376" s="4" t="str">
        <f>IF('Input data'!I391="","",'Input data'!I391)</f>
        <v/>
      </c>
      <c r="J376" s="11">
        <f>IF('Used data'!J376="Irrelevant",1,IF('Used data'!J376&gt;3,1.2,1))</f>
        <v>1</v>
      </c>
      <c r="K376" s="11">
        <f>IF('Used data'!K376="Irrelevant",1,IF(AND(OR(I376="Motorway link",I376="Exit diverge",I376="Entrance merge"),'Used data'!K376&lt;3.5),1+(3.5-'Used data'!K376)*0.12,IF(AND(OR(I376="Exit ramp",I376="Entrance ramp"),'Used data'!K376&lt;3.5),1+(3.5-'Used data'!K376)*0.16,1)))</f>
        <v>1</v>
      </c>
      <c r="L376" s="11">
        <f>IF('Used data'!L376="Irrelevant",1,IF(AND('Used data'!L376="Yes",'Used data'!J376=2),0.6*'Used data'!M376+(1-'Used data'!M376),IF(AND('Used data'!L376="Yes",'Used data'!J376=3),0.7*'Used data'!M376+(1-'Used data'!M376),IF(AND('Used data'!L376="Yes",'Used data'!J376=4),0.76*'Used data'!M376+(1-'Used data'!M376),IF(AND('Used data'!L376="Yes",'Used data'!J376&gt;4.99999999),0.8*'Used data'!M376+(1-'Used data'!M376),1)))))</f>
        <v>1</v>
      </c>
      <c r="M376" s="11">
        <f>IF('Used data'!L376="Irrelevant",1,IF(AND('Used data'!L376="Yes",'Used data'!J376=2),0.8*'Used data'!M376+(1-'Used data'!M376),IF(AND('Used data'!L376="Yes",'Used data'!J376=3),0.85*'Used data'!M376+(1-'Used data'!M376),IF(AND('Used data'!L376="Yes",'Used data'!J376=4),0.88*'Used data'!M376+(1-'Used data'!M376),IF(AND('Used data'!L376="Yes",'Used data'!J376&gt;4.99999999),0.9*'Used data'!M376+(1-'Used data'!M376),1)))))</f>
        <v>1</v>
      </c>
      <c r="N376" s="11">
        <f>IF('Used data'!N376="Irrelevant",1,IF(AND(OR(I376="Motorway link",I376="Exit diverge",I376="Entrance merge"),'Used data'!N376&lt;3),1+(3-'Used data'!N376)*0.09333333,1))</f>
        <v>1</v>
      </c>
      <c r="O376" s="11">
        <f>IF('Used data'!N376="Irrelevant",1,IF(AND(OR(I376="Motorway link",I376="Exit diverge",I376="Entrance merge"),'Used data'!N376&lt;3),1+(3-'Used data'!N376)*0.19666667,1))</f>
        <v>1</v>
      </c>
      <c r="P376" s="11">
        <f>IF('Used data'!O376="Irrelevant",1,IF(AND(OR(I376="Motorway link",I376="Exit diverge",I376="Entrance merge"),'Used data'!O376&lt;3.00000001),1+(0.5-'Used data'!O376)*0.04,IF(AND(OR(I376="Exit ramp",I376="Entrance ramp"),'Used data'!O376&lt;3.00000001),1+(0.5-'Used data'!O376)*0.08,IF(OR(I376="Motorway link",I376="Exit diverge",I376="Entrance merge"),0.9,0.8))))</f>
        <v>1</v>
      </c>
      <c r="Q376" s="11">
        <f>IF('Used data'!P376="Irrelevant",1,IF(AND(OR(I376="Motorway link",I376="Exit diverge",I376="Entrance merge"),'Used data'!P376&lt;11.00000001),1+(5-'Used data'!P376)*0.01,0.94))</f>
        <v>1</v>
      </c>
      <c r="R376" s="11">
        <f>IF(OR('Used data'!Q376="Irrelevant",'Used data'!R376="Irrelevant",'Used data'!Q376="Straight"),1,IF(AND(OR(I376="Motorway link",I376="Exit diverge",I376="Entrance merge"),'Used data'!Q376&lt;4000),(EXP(0.1096*1746.5/'Used data'!Q376)/EXP(0.1096*1746.5/4000))*('Used data'!R376/1000)/G376+(G376-'Used data'!R376/1000)/G376,1))</f>
        <v>1</v>
      </c>
      <c r="S376" s="11">
        <f>IF(OR('Used data'!S376="Irrelevant",'Used data'!T376="Irrelevant",'Used data'!S376="Straight"),1,IF(AND(OR(I376="Motorway link",I376="Exit diverge",I376="Entrance merge"),'Used data'!S376&lt;4000),(EXP(0.1096*1746.5/'Used data'!S376)/EXP(0.1096*1746.5/4000))*('Used data'!T376/1000)/G376+(G376-'Used data'!T376/1000)/G376,1))</f>
        <v>1</v>
      </c>
      <c r="T376" s="11">
        <f>IF('Used data'!U376="Irrelevant",1,IF(AND(OR(I376="Motorway link",I376="Exit diverge",I376="Entrance merge",I376="Exit ramp",I376="Entrance ramp"),'Used data'!U376="Yes"),0.95,1))</f>
        <v>1</v>
      </c>
      <c r="U376" s="11">
        <f>IF('Used data'!U376="Irrelevant",1,IF(AND(OR(I376="Motorway link",I376="Exit diverge",I376="Entrance merge",I376="Exit ramp",I376="Entrance ramp"),'Used data'!U376="Yes"),0.96,1))</f>
        <v>1</v>
      </c>
      <c r="V376" s="11">
        <f>IF('Used data'!U376="Irrelevant",1,IF(AND(OR(I376="Motorway link",I376="Exit diverge",I376="Entrance merge",I376="Exit ramp",I376="Entrance ramp"),'Used data'!U376="Yes"),0.79,1))</f>
        <v>1</v>
      </c>
      <c r="W376" s="11">
        <f>IF('Used data'!U376="Irrelevant",1,IF(AND(OR(I376="Motorway link",I376="Exit diverge",I376="Entrance merge",I376="Exit ramp",I376="Entrance ramp"),'Used data'!U376="Yes"),0.94,1))</f>
        <v>1</v>
      </c>
      <c r="X376" s="11">
        <f>IF('Used data'!U376="Irrelevant",1,IF(AND(OR(I376="Motorway link",I376="Exit diverge",I376="Entrance merge",I376="Exit ramp",I376="Entrance ramp"),'Used data'!U376="Yes"),0.97,1))</f>
        <v>1</v>
      </c>
      <c r="Y376" s="11">
        <f>IF(AND(I376="Exit ramp",'Used data'!V376="2-curved diamond ramp"),1.32,IF(AND(I376="Exit ramp",'Used data'!V376="S-shaped ramp"),2.05,IF(AND(I376="Exit ramp",'Used data'!V376="U-shaped ramp"),4.11,IF(AND(I376="Exit ramp",'Used data'!V376="Flyover hook ramp"),5.15,IF(AND(I376="Exit ramp",'Used data'!V376="Directional ramp"),1.07,IF(AND(I376="Entrance ramp",'Used data'!V376="2-curved diamond ramp"),0.93,IF(AND(I376="Entrance ramp",'Used data'!V376="S-shaped ramp"),2.48,IF(AND(I376="Entrance ramp",'Used data'!V376="U-shaped ramp"),4.15,IF(AND(I376="Entrance ramp",'Used data'!V376="Flyover hook ramp"),5.26,IF(AND(I376="Entrance ramp",'Used data'!V376="Directional ramp"),1.42,1))))))))))</f>
        <v>1</v>
      </c>
      <c r="Z376" s="11">
        <f>IF(OR('Used data'!W376="Straight",'Used data'!W376="Irrelevant",'Used data'!X376="Irrelevant",'Used data'!Y376="Irrelevant"),1,1+1.545*1000/32.2*((('Used data'!Y376*3268/3600)/('Used data'!W376/0.306))^2)*('Used data'!X376/1000)/G376)</f>
        <v>1</v>
      </c>
      <c r="AA376" s="11">
        <f>IF(OR('Used data'!W376="Straight",'Used data'!W376="Irrelevant",'Used data'!X376="Irrelevant",'Used data'!Y376="Irrelevant"),1,1+1.961*1000/32.2*((('Used data'!Y376*3268/3600)/('Used data'!W376/0.306))^2)*('Used data'!X376/1000)/G376)</f>
        <v>1</v>
      </c>
      <c r="AB376" s="11">
        <f>IF(OR('Used data'!Z376="Straight",'Used data'!Z376="Irrelevant",'Used data'!AA376="Irrelevant",'Used data'!AB376="Irrelevant"),1,1+1.545*1000/32.2*((('Used data'!AB376*3268/3600)/('Used data'!Z376/0.306))^2)*('Used data'!AA376/1000)/G376)</f>
        <v>1</v>
      </c>
      <c r="AC376" s="11">
        <f>IF(OR('Used data'!Z376="Straight",'Used data'!Z376="Irrelevant",'Used data'!AA376="Irrelevant",'Used data'!AB376="Irrelevant"),1,1+1.961*1000/32.2*((('Used data'!AB376*3268/3600)/('Used data'!Z376/0.306))^2)*('Used data'!AA376/1000)/G376)</f>
        <v>1</v>
      </c>
      <c r="AD376" s="11">
        <f>IF(OR('Used data'!AC376="Irrelevant",'Used data'!AC376="No"),1,IF(AND('Used data'!AC376="Yes",OR('Used data'!Q376&lt;301,'Used data'!S376&lt;301)),1-(0.5*('Used data'!R376+'Used data'!T376)/('Used data'!G376*1000)),IF(AND('Used data'!AC376="Yes",OR('Used data'!Q376&lt;601,'Used data'!S376&lt;601)),1-(0.25*('Used data'!R376+'Used data'!T376)/('Used data'!G376*1000)),1)))</f>
        <v>1</v>
      </c>
      <c r="AE376" s="11">
        <f>IF(OR('Used data'!AC376="Irrelevant",'Used data'!AC376="No"),1,IF(AND('Used data'!AC376="Yes",OR('Used data'!Q376&lt;301,'Used data'!S376&lt;301)),1-(0.4*('Used data'!R376+'Used data'!T376)/('Used data'!G376*1000)),IF(AND('Used data'!AC376="Yes",OR('Used data'!Q376&lt;601,'Used data'!S376&lt;601)),1-(0.2*('Used data'!R376+'Used data'!T376)/('Used data'!G376*1000)),1)))</f>
        <v>1</v>
      </c>
      <c r="AF376" s="11">
        <f>IF('Used data'!AD376="110 kph",0.79,1)</f>
        <v>1</v>
      </c>
      <c r="AG376" s="11">
        <f>IF('Used data'!AD376="110 kph",0.94,1)</f>
        <v>1</v>
      </c>
      <c r="AH376" s="11">
        <f>IF('Used data'!AD376="110 kph",0.66,1)</f>
        <v>1</v>
      </c>
      <c r="AI376" s="11">
        <f>IF('Used data'!AD376="110 kph",0.82,1)</f>
        <v>1</v>
      </c>
      <c r="AJ376" s="11">
        <f>IF(AND('Used data'!AE376="Yes",I376="Entrance merge"),0.65*'Used data'!AF376+1-'Used data'!AF376,1)</f>
        <v>1</v>
      </c>
      <c r="AK376" s="12" t="str">
        <f t="shared" si="35"/>
        <v/>
      </c>
      <c r="AL376" s="12" t="str">
        <f t="shared" si="36"/>
        <v/>
      </c>
      <c r="AM376" s="12" t="str">
        <f t="shared" si="37"/>
        <v/>
      </c>
      <c r="AN376" s="12" t="str">
        <f t="shared" si="38"/>
        <v/>
      </c>
      <c r="AO376" s="12" t="str">
        <f t="shared" si="39"/>
        <v/>
      </c>
      <c r="AP376" s="12" t="str">
        <f t="shared" si="40"/>
        <v/>
      </c>
      <c r="AQ376" s="4" t="str">
        <f t="shared" si="41"/>
        <v/>
      </c>
    </row>
    <row r="377" spans="1:43" x14ac:dyDescent="0.3">
      <c r="A377" s="4" t="str">
        <f>IF('Input data'!A392="","",'Input data'!A392)</f>
        <v/>
      </c>
      <c r="B377" s="4" t="str">
        <f>IF('Input data'!B392="","",'Input data'!B392)</f>
        <v/>
      </c>
      <c r="C377" s="4" t="str">
        <f>IF('Input data'!C392="","",'Input data'!C392)</f>
        <v/>
      </c>
      <c r="D377" s="4" t="str">
        <f>IF('Input data'!D392="","",'Input data'!D392)</f>
        <v/>
      </c>
      <c r="E377" s="4" t="str">
        <f>IF('Input data'!E392="","",'Input data'!E392)</f>
        <v/>
      </c>
      <c r="F377" s="4" t="str">
        <f>IF('Input data'!F392="","",'Input data'!F392)</f>
        <v/>
      </c>
      <c r="G377" s="4">
        <f>IF('Input data'!G392="","",'Input data'!G392)</f>
        <v>0</v>
      </c>
      <c r="H377" s="4" t="str">
        <f>IF('Input data'!H392&gt;0.5,'Input data'!H392,"")</f>
        <v/>
      </c>
      <c r="I377" s="4" t="str">
        <f>IF('Input data'!I392="","",'Input data'!I392)</f>
        <v/>
      </c>
      <c r="J377" s="11">
        <f>IF('Used data'!J377="Irrelevant",1,IF('Used data'!J377&gt;3,1.2,1))</f>
        <v>1</v>
      </c>
      <c r="K377" s="11">
        <f>IF('Used data'!K377="Irrelevant",1,IF(AND(OR(I377="Motorway link",I377="Exit diverge",I377="Entrance merge"),'Used data'!K377&lt;3.5),1+(3.5-'Used data'!K377)*0.12,IF(AND(OR(I377="Exit ramp",I377="Entrance ramp"),'Used data'!K377&lt;3.5),1+(3.5-'Used data'!K377)*0.16,1)))</f>
        <v>1</v>
      </c>
      <c r="L377" s="11">
        <f>IF('Used data'!L377="Irrelevant",1,IF(AND('Used data'!L377="Yes",'Used data'!J377=2),0.6*'Used data'!M377+(1-'Used data'!M377),IF(AND('Used data'!L377="Yes",'Used data'!J377=3),0.7*'Used data'!M377+(1-'Used data'!M377),IF(AND('Used data'!L377="Yes",'Used data'!J377=4),0.76*'Used data'!M377+(1-'Used data'!M377),IF(AND('Used data'!L377="Yes",'Used data'!J377&gt;4.99999999),0.8*'Used data'!M377+(1-'Used data'!M377),1)))))</f>
        <v>1</v>
      </c>
      <c r="M377" s="11">
        <f>IF('Used data'!L377="Irrelevant",1,IF(AND('Used data'!L377="Yes",'Used data'!J377=2),0.8*'Used data'!M377+(1-'Used data'!M377),IF(AND('Used data'!L377="Yes",'Used data'!J377=3),0.85*'Used data'!M377+(1-'Used data'!M377),IF(AND('Used data'!L377="Yes",'Used data'!J377=4),0.88*'Used data'!M377+(1-'Used data'!M377),IF(AND('Used data'!L377="Yes",'Used data'!J377&gt;4.99999999),0.9*'Used data'!M377+(1-'Used data'!M377),1)))))</f>
        <v>1</v>
      </c>
      <c r="N377" s="11">
        <f>IF('Used data'!N377="Irrelevant",1,IF(AND(OR(I377="Motorway link",I377="Exit diverge",I377="Entrance merge"),'Used data'!N377&lt;3),1+(3-'Used data'!N377)*0.09333333,1))</f>
        <v>1</v>
      </c>
      <c r="O377" s="11">
        <f>IF('Used data'!N377="Irrelevant",1,IF(AND(OR(I377="Motorway link",I377="Exit diverge",I377="Entrance merge"),'Used data'!N377&lt;3),1+(3-'Used data'!N377)*0.19666667,1))</f>
        <v>1</v>
      </c>
      <c r="P377" s="11">
        <f>IF('Used data'!O377="Irrelevant",1,IF(AND(OR(I377="Motorway link",I377="Exit diverge",I377="Entrance merge"),'Used data'!O377&lt;3.00000001),1+(0.5-'Used data'!O377)*0.04,IF(AND(OR(I377="Exit ramp",I377="Entrance ramp"),'Used data'!O377&lt;3.00000001),1+(0.5-'Used data'!O377)*0.08,IF(OR(I377="Motorway link",I377="Exit diverge",I377="Entrance merge"),0.9,0.8))))</f>
        <v>1</v>
      </c>
      <c r="Q377" s="11">
        <f>IF('Used data'!P377="Irrelevant",1,IF(AND(OR(I377="Motorway link",I377="Exit diverge",I377="Entrance merge"),'Used data'!P377&lt;11.00000001),1+(5-'Used data'!P377)*0.01,0.94))</f>
        <v>1</v>
      </c>
      <c r="R377" s="11">
        <f>IF(OR('Used data'!Q377="Irrelevant",'Used data'!R377="Irrelevant",'Used data'!Q377="Straight"),1,IF(AND(OR(I377="Motorway link",I377="Exit diverge",I377="Entrance merge"),'Used data'!Q377&lt;4000),(EXP(0.1096*1746.5/'Used data'!Q377)/EXP(0.1096*1746.5/4000))*('Used data'!R377/1000)/G377+(G377-'Used data'!R377/1000)/G377,1))</f>
        <v>1</v>
      </c>
      <c r="S377" s="11">
        <f>IF(OR('Used data'!S377="Irrelevant",'Used data'!T377="Irrelevant",'Used data'!S377="Straight"),1,IF(AND(OR(I377="Motorway link",I377="Exit diverge",I377="Entrance merge"),'Used data'!S377&lt;4000),(EXP(0.1096*1746.5/'Used data'!S377)/EXP(0.1096*1746.5/4000))*('Used data'!T377/1000)/G377+(G377-'Used data'!T377/1000)/G377,1))</f>
        <v>1</v>
      </c>
      <c r="T377" s="11">
        <f>IF('Used data'!U377="Irrelevant",1,IF(AND(OR(I377="Motorway link",I377="Exit diverge",I377="Entrance merge",I377="Exit ramp",I377="Entrance ramp"),'Used data'!U377="Yes"),0.95,1))</f>
        <v>1</v>
      </c>
      <c r="U377" s="11">
        <f>IF('Used data'!U377="Irrelevant",1,IF(AND(OR(I377="Motorway link",I377="Exit diverge",I377="Entrance merge",I377="Exit ramp",I377="Entrance ramp"),'Used data'!U377="Yes"),0.96,1))</f>
        <v>1</v>
      </c>
      <c r="V377" s="11">
        <f>IF('Used data'!U377="Irrelevant",1,IF(AND(OR(I377="Motorway link",I377="Exit diverge",I377="Entrance merge",I377="Exit ramp",I377="Entrance ramp"),'Used data'!U377="Yes"),0.79,1))</f>
        <v>1</v>
      </c>
      <c r="W377" s="11">
        <f>IF('Used data'!U377="Irrelevant",1,IF(AND(OR(I377="Motorway link",I377="Exit diverge",I377="Entrance merge",I377="Exit ramp",I377="Entrance ramp"),'Used data'!U377="Yes"),0.94,1))</f>
        <v>1</v>
      </c>
      <c r="X377" s="11">
        <f>IF('Used data'!U377="Irrelevant",1,IF(AND(OR(I377="Motorway link",I377="Exit diverge",I377="Entrance merge",I377="Exit ramp",I377="Entrance ramp"),'Used data'!U377="Yes"),0.97,1))</f>
        <v>1</v>
      </c>
      <c r="Y377" s="11">
        <f>IF(AND(I377="Exit ramp",'Used data'!V377="2-curved diamond ramp"),1.32,IF(AND(I377="Exit ramp",'Used data'!V377="S-shaped ramp"),2.05,IF(AND(I377="Exit ramp",'Used data'!V377="U-shaped ramp"),4.11,IF(AND(I377="Exit ramp",'Used data'!V377="Flyover hook ramp"),5.15,IF(AND(I377="Exit ramp",'Used data'!V377="Directional ramp"),1.07,IF(AND(I377="Entrance ramp",'Used data'!V377="2-curved diamond ramp"),0.93,IF(AND(I377="Entrance ramp",'Used data'!V377="S-shaped ramp"),2.48,IF(AND(I377="Entrance ramp",'Used data'!V377="U-shaped ramp"),4.15,IF(AND(I377="Entrance ramp",'Used data'!V377="Flyover hook ramp"),5.26,IF(AND(I377="Entrance ramp",'Used data'!V377="Directional ramp"),1.42,1))))))))))</f>
        <v>1</v>
      </c>
      <c r="Z377" s="11">
        <f>IF(OR('Used data'!W377="Straight",'Used data'!W377="Irrelevant",'Used data'!X377="Irrelevant",'Used data'!Y377="Irrelevant"),1,1+1.545*1000/32.2*((('Used data'!Y377*3268/3600)/('Used data'!W377/0.306))^2)*('Used data'!X377/1000)/G377)</f>
        <v>1</v>
      </c>
      <c r="AA377" s="11">
        <f>IF(OR('Used data'!W377="Straight",'Used data'!W377="Irrelevant",'Used data'!X377="Irrelevant",'Used data'!Y377="Irrelevant"),1,1+1.961*1000/32.2*((('Used data'!Y377*3268/3600)/('Used data'!W377/0.306))^2)*('Used data'!X377/1000)/G377)</f>
        <v>1</v>
      </c>
      <c r="AB377" s="11">
        <f>IF(OR('Used data'!Z377="Straight",'Used data'!Z377="Irrelevant",'Used data'!AA377="Irrelevant",'Used data'!AB377="Irrelevant"),1,1+1.545*1000/32.2*((('Used data'!AB377*3268/3600)/('Used data'!Z377/0.306))^2)*('Used data'!AA377/1000)/G377)</f>
        <v>1</v>
      </c>
      <c r="AC377" s="11">
        <f>IF(OR('Used data'!Z377="Straight",'Used data'!Z377="Irrelevant",'Used data'!AA377="Irrelevant",'Used data'!AB377="Irrelevant"),1,1+1.961*1000/32.2*((('Used data'!AB377*3268/3600)/('Used data'!Z377/0.306))^2)*('Used data'!AA377/1000)/G377)</f>
        <v>1</v>
      </c>
      <c r="AD377" s="11">
        <f>IF(OR('Used data'!AC377="Irrelevant",'Used data'!AC377="No"),1,IF(AND('Used data'!AC377="Yes",OR('Used data'!Q377&lt;301,'Used data'!S377&lt;301)),1-(0.5*('Used data'!R377+'Used data'!T377)/('Used data'!G377*1000)),IF(AND('Used data'!AC377="Yes",OR('Used data'!Q377&lt;601,'Used data'!S377&lt;601)),1-(0.25*('Used data'!R377+'Used data'!T377)/('Used data'!G377*1000)),1)))</f>
        <v>1</v>
      </c>
      <c r="AE377" s="11">
        <f>IF(OR('Used data'!AC377="Irrelevant",'Used data'!AC377="No"),1,IF(AND('Used data'!AC377="Yes",OR('Used data'!Q377&lt;301,'Used data'!S377&lt;301)),1-(0.4*('Used data'!R377+'Used data'!T377)/('Used data'!G377*1000)),IF(AND('Used data'!AC377="Yes",OR('Used data'!Q377&lt;601,'Used data'!S377&lt;601)),1-(0.2*('Used data'!R377+'Used data'!T377)/('Used data'!G377*1000)),1)))</f>
        <v>1</v>
      </c>
      <c r="AF377" s="11">
        <f>IF('Used data'!AD377="110 kph",0.79,1)</f>
        <v>1</v>
      </c>
      <c r="AG377" s="11">
        <f>IF('Used data'!AD377="110 kph",0.94,1)</f>
        <v>1</v>
      </c>
      <c r="AH377" s="11">
        <f>IF('Used data'!AD377="110 kph",0.66,1)</f>
        <v>1</v>
      </c>
      <c r="AI377" s="11">
        <f>IF('Used data'!AD377="110 kph",0.82,1)</f>
        <v>1</v>
      </c>
      <c r="AJ377" s="11">
        <f>IF(AND('Used data'!AE377="Yes",I377="Entrance merge"),0.65*'Used data'!AF377+1-'Used data'!AF377,1)</f>
        <v>1</v>
      </c>
      <c r="AK377" s="12" t="str">
        <f t="shared" si="35"/>
        <v/>
      </c>
      <c r="AL377" s="12" t="str">
        <f t="shared" si="36"/>
        <v/>
      </c>
      <c r="AM377" s="12" t="str">
        <f t="shared" si="37"/>
        <v/>
      </c>
      <c r="AN377" s="12" t="str">
        <f t="shared" si="38"/>
        <v/>
      </c>
      <c r="AO377" s="12" t="str">
        <f t="shared" si="39"/>
        <v/>
      </c>
      <c r="AP377" s="12" t="str">
        <f t="shared" si="40"/>
        <v/>
      </c>
      <c r="AQ377" s="4" t="str">
        <f t="shared" si="41"/>
        <v/>
      </c>
    </row>
    <row r="378" spans="1:43" x14ac:dyDescent="0.3">
      <c r="A378" s="4" t="str">
        <f>IF('Input data'!A393="","",'Input data'!A393)</f>
        <v/>
      </c>
      <c r="B378" s="4" t="str">
        <f>IF('Input data'!B393="","",'Input data'!B393)</f>
        <v/>
      </c>
      <c r="C378" s="4" t="str">
        <f>IF('Input data'!C393="","",'Input data'!C393)</f>
        <v/>
      </c>
      <c r="D378" s="4" t="str">
        <f>IF('Input data'!D393="","",'Input data'!D393)</f>
        <v/>
      </c>
      <c r="E378" s="4" t="str">
        <f>IF('Input data'!E393="","",'Input data'!E393)</f>
        <v/>
      </c>
      <c r="F378" s="4" t="str">
        <f>IF('Input data'!F393="","",'Input data'!F393)</f>
        <v/>
      </c>
      <c r="G378" s="4">
        <f>IF('Input data'!G393="","",'Input data'!G393)</f>
        <v>0</v>
      </c>
      <c r="H378" s="4" t="str">
        <f>IF('Input data'!H393&gt;0.5,'Input data'!H393,"")</f>
        <v/>
      </c>
      <c r="I378" s="4" t="str">
        <f>IF('Input data'!I393="","",'Input data'!I393)</f>
        <v/>
      </c>
      <c r="J378" s="11">
        <f>IF('Used data'!J378="Irrelevant",1,IF('Used data'!J378&gt;3,1.2,1))</f>
        <v>1</v>
      </c>
      <c r="K378" s="11">
        <f>IF('Used data'!K378="Irrelevant",1,IF(AND(OR(I378="Motorway link",I378="Exit diverge",I378="Entrance merge"),'Used data'!K378&lt;3.5),1+(3.5-'Used data'!K378)*0.12,IF(AND(OR(I378="Exit ramp",I378="Entrance ramp"),'Used data'!K378&lt;3.5),1+(3.5-'Used data'!K378)*0.16,1)))</f>
        <v>1</v>
      </c>
      <c r="L378" s="11">
        <f>IF('Used data'!L378="Irrelevant",1,IF(AND('Used data'!L378="Yes",'Used data'!J378=2),0.6*'Used data'!M378+(1-'Used data'!M378),IF(AND('Used data'!L378="Yes",'Used data'!J378=3),0.7*'Used data'!M378+(1-'Used data'!M378),IF(AND('Used data'!L378="Yes",'Used data'!J378=4),0.76*'Used data'!M378+(1-'Used data'!M378),IF(AND('Used data'!L378="Yes",'Used data'!J378&gt;4.99999999),0.8*'Used data'!M378+(1-'Used data'!M378),1)))))</f>
        <v>1</v>
      </c>
      <c r="M378" s="11">
        <f>IF('Used data'!L378="Irrelevant",1,IF(AND('Used data'!L378="Yes",'Used data'!J378=2),0.8*'Used data'!M378+(1-'Used data'!M378),IF(AND('Used data'!L378="Yes",'Used data'!J378=3),0.85*'Used data'!M378+(1-'Used data'!M378),IF(AND('Used data'!L378="Yes",'Used data'!J378=4),0.88*'Used data'!M378+(1-'Used data'!M378),IF(AND('Used data'!L378="Yes",'Used data'!J378&gt;4.99999999),0.9*'Used data'!M378+(1-'Used data'!M378),1)))))</f>
        <v>1</v>
      </c>
      <c r="N378" s="11">
        <f>IF('Used data'!N378="Irrelevant",1,IF(AND(OR(I378="Motorway link",I378="Exit diverge",I378="Entrance merge"),'Used data'!N378&lt;3),1+(3-'Used data'!N378)*0.09333333,1))</f>
        <v>1</v>
      </c>
      <c r="O378" s="11">
        <f>IF('Used data'!N378="Irrelevant",1,IF(AND(OR(I378="Motorway link",I378="Exit diverge",I378="Entrance merge"),'Used data'!N378&lt;3),1+(3-'Used data'!N378)*0.19666667,1))</f>
        <v>1</v>
      </c>
      <c r="P378" s="11">
        <f>IF('Used data'!O378="Irrelevant",1,IF(AND(OR(I378="Motorway link",I378="Exit diverge",I378="Entrance merge"),'Used data'!O378&lt;3.00000001),1+(0.5-'Used data'!O378)*0.04,IF(AND(OR(I378="Exit ramp",I378="Entrance ramp"),'Used data'!O378&lt;3.00000001),1+(0.5-'Used data'!O378)*0.08,IF(OR(I378="Motorway link",I378="Exit diverge",I378="Entrance merge"),0.9,0.8))))</f>
        <v>1</v>
      </c>
      <c r="Q378" s="11">
        <f>IF('Used data'!P378="Irrelevant",1,IF(AND(OR(I378="Motorway link",I378="Exit diverge",I378="Entrance merge"),'Used data'!P378&lt;11.00000001),1+(5-'Used data'!P378)*0.01,0.94))</f>
        <v>1</v>
      </c>
      <c r="R378" s="11">
        <f>IF(OR('Used data'!Q378="Irrelevant",'Used data'!R378="Irrelevant",'Used data'!Q378="Straight"),1,IF(AND(OR(I378="Motorway link",I378="Exit diverge",I378="Entrance merge"),'Used data'!Q378&lt;4000),(EXP(0.1096*1746.5/'Used data'!Q378)/EXP(0.1096*1746.5/4000))*('Used data'!R378/1000)/G378+(G378-'Used data'!R378/1000)/G378,1))</f>
        <v>1</v>
      </c>
      <c r="S378" s="11">
        <f>IF(OR('Used data'!S378="Irrelevant",'Used data'!T378="Irrelevant",'Used data'!S378="Straight"),1,IF(AND(OR(I378="Motorway link",I378="Exit diverge",I378="Entrance merge"),'Used data'!S378&lt;4000),(EXP(0.1096*1746.5/'Used data'!S378)/EXP(0.1096*1746.5/4000))*('Used data'!T378/1000)/G378+(G378-'Used data'!T378/1000)/G378,1))</f>
        <v>1</v>
      </c>
      <c r="T378" s="11">
        <f>IF('Used data'!U378="Irrelevant",1,IF(AND(OR(I378="Motorway link",I378="Exit diverge",I378="Entrance merge",I378="Exit ramp",I378="Entrance ramp"),'Used data'!U378="Yes"),0.95,1))</f>
        <v>1</v>
      </c>
      <c r="U378" s="11">
        <f>IF('Used data'!U378="Irrelevant",1,IF(AND(OR(I378="Motorway link",I378="Exit diverge",I378="Entrance merge",I378="Exit ramp",I378="Entrance ramp"),'Used data'!U378="Yes"),0.96,1))</f>
        <v>1</v>
      </c>
      <c r="V378" s="11">
        <f>IF('Used data'!U378="Irrelevant",1,IF(AND(OR(I378="Motorway link",I378="Exit diverge",I378="Entrance merge",I378="Exit ramp",I378="Entrance ramp"),'Used data'!U378="Yes"),0.79,1))</f>
        <v>1</v>
      </c>
      <c r="W378" s="11">
        <f>IF('Used data'!U378="Irrelevant",1,IF(AND(OR(I378="Motorway link",I378="Exit diverge",I378="Entrance merge",I378="Exit ramp",I378="Entrance ramp"),'Used data'!U378="Yes"),0.94,1))</f>
        <v>1</v>
      </c>
      <c r="X378" s="11">
        <f>IF('Used data'!U378="Irrelevant",1,IF(AND(OR(I378="Motorway link",I378="Exit diverge",I378="Entrance merge",I378="Exit ramp",I378="Entrance ramp"),'Used data'!U378="Yes"),0.97,1))</f>
        <v>1</v>
      </c>
      <c r="Y378" s="11">
        <f>IF(AND(I378="Exit ramp",'Used data'!V378="2-curved diamond ramp"),1.32,IF(AND(I378="Exit ramp",'Used data'!V378="S-shaped ramp"),2.05,IF(AND(I378="Exit ramp",'Used data'!V378="U-shaped ramp"),4.11,IF(AND(I378="Exit ramp",'Used data'!V378="Flyover hook ramp"),5.15,IF(AND(I378="Exit ramp",'Used data'!V378="Directional ramp"),1.07,IF(AND(I378="Entrance ramp",'Used data'!V378="2-curved diamond ramp"),0.93,IF(AND(I378="Entrance ramp",'Used data'!V378="S-shaped ramp"),2.48,IF(AND(I378="Entrance ramp",'Used data'!V378="U-shaped ramp"),4.15,IF(AND(I378="Entrance ramp",'Used data'!V378="Flyover hook ramp"),5.26,IF(AND(I378="Entrance ramp",'Used data'!V378="Directional ramp"),1.42,1))))))))))</f>
        <v>1</v>
      </c>
      <c r="Z378" s="11">
        <f>IF(OR('Used data'!W378="Straight",'Used data'!W378="Irrelevant",'Used data'!X378="Irrelevant",'Used data'!Y378="Irrelevant"),1,1+1.545*1000/32.2*((('Used data'!Y378*3268/3600)/('Used data'!W378/0.306))^2)*('Used data'!X378/1000)/G378)</f>
        <v>1</v>
      </c>
      <c r="AA378" s="11">
        <f>IF(OR('Used data'!W378="Straight",'Used data'!W378="Irrelevant",'Used data'!X378="Irrelevant",'Used data'!Y378="Irrelevant"),1,1+1.961*1000/32.2*((('Used data'!Y378*3268/3600)/('Used data'!W378/0.306))^2)*('Used data'!X378/1000)/G378)</f>
        <v>1</v>
      </c>
      <c r="AB378" s="11">
        <f>IF(OR('Used data'!Z378="Straight",'Used data'!Z378="Irrelevant",'Used data'!AA378="Irrelevant",'Used data'!AB378="Irrelevant"),1,1+1.545*1000/32.2*((('Used data'!AB378*3268/3600)/('Used data'!Z378/0.306))^2)*('Used data'!AA378/1000)/G378)</f>
        <v>1</v>
      </c>
      <c r="AC378" s="11">
        <f>IF(OR('Used data'!Z378="Straight",'Used data'!Z378="Irrelevant",'Used data'!AA378="Irrelevant",'Used data'!AB378="Irrelevant"),1,1+1.961*1000/32.2*((('Used data'!AB378*3268/3600)/('Used data'!Z378/0.306))^2)*('Used data'!AA378/1000)/G378)</f>
        <v>1</v>
      </c>
      <c r="AD378" s="11">
        <f>IF(OR('Used data'!AC378="Irrelevant",'Used data'!AC378="No"),1,IF(AND('Used data'!AC378="Yes",OR('Used data'!Q378&lt;301,'Used data'!S378&lt;301)),1-(0.5*('Used data'!R378+'Used data'!T378)/('Used data'!G378*1000)),IF(AND('Used data'!AC378="Yes",OR('Used data'!Q378&lt;601,'Used data'!S378&lt;601)),1-(0.25*('Used data'!R378+'Used data'!T378)/('Used data'!G378*1000)),1)))</f>
        <v>1</v>
      </c>
      <c r="AE378" s="11">
        <f>IF(OR('Used data'!AC378="Irrelevant",'Used data'!AC378="No"),1,IF(AND('Used data'!AC378="Yes",OR('Used data'!Q378&lt;301,'Used data'!S378&lt;301)),1-(0.4*('Used data'!R378+'Used data'!T378)/('Used data'!G378*1000)),IF(AND('Used data'!AC378="Yes",OR('Used data'!Q378&lt;601,'Used data'!S378&lt;601)),1-(0.2*('Used data'!R378+'Used data'!T378)/('Used data'!G378*1000)),1)))</f>
        <v>1</v>
      </c>
      <c r="AF378" s="11">
        <f>IF('Used data'!AD378="110 kph",0.79,1)</f>
        <v>1</v>
      </c>
      <c r="AG378" s="11">
        <f>IF('Used data'!AD378="110 kph",0.94,1)</f>
        <v>1</v>
      </c>
      <c r="AH378" s="11">
        <f>IF('Used data'!AD378="110 kph",0.66,1)</f>
        <v>1</v>
      </c>
      <c r="AI378" s="11">
        <f>IF('Used data'!AD378="110 kph",0.82,1)</f>
        <v>1</v>
      </c>
      <c r="AJ378" s="11">
        <f>IF(AND('Used data'!AE378="Yes",I378="Entrance merge"),0.65*'Used data'!AF378+1-'Used data'!AF378,1)</f>
        <v>1</v>
      </c>
      <c r="AK378" s="12" t="str">
        <f t="shared" si="35"/>
        <v/>
      </c>
      <c r="AL378" s="12" t="str">
        <f t="shared" si="36"/>
        <v/>
      </c>
      <c r="AM378" s="12" t="str">
        <f t="shared" si="37"/>
        <v/>
      </c>
      <c r="AN378" s="12" t="str">
        <f t="shared" si="38"/>
        <v/>
      </c>
      <c r="AO378" s="12" t="str">
        <f t="shared" si="39"/>
        <v/>
      </c>
      <c r="AP378" s="12" t="str">
        <f t="shared" si="40"/>
        <v/>
      </c>
      <c r="AQ378" s="4" t="str">
        <f t="shared" si="41"/>
        <v/>
      </c>
    </row>
    <row r="379" spans="1:43" x14ac:dyDescent="0.3">
      <c r="A379" s="4" t="str">
        <f>IF('Input data'!A394="","",'Input data'!A394)</f>
        <v/>
      </c>
      <c r="B379" s="4" t="str">
        <f>IF('Input data'!B394="","",'Input data'!B394)</f>
        <v/>
      </c>
      <c r="C379" s="4" t="str">
        <f>IF('Input data'!C394="","",'Input data'!C394)</f>
        <v/>
      </c>
      <c r="D379" s="4" t="str">
        <f>IF('Input data'!D394="","",'Input data'!D394)</f>
        <v/>
      </c>
      <c r="E379" s="4" t="str">
        <f>IF('Input data'!E394="","",'Input data'!E394)</f>
        <v/>
      </c>
      <c r="F379" s="4" t="str">
        <f>IF('Input data'!F394="","",'Input data'!F394)</f>
        <v/>
      </c>
      <c r="G379" s="4">
        <f>IF('Input data'!G394="","",'Input data'!G394)</f>
        <v>0</v>
      </c>
      <c r="H379" s="4" t="str">
        <f>IF('Input data'!H394&gt;0.5,'Input data'!H394,"")</f>
        <v/>
      </c>
      <c r="I379" s="4" t="str">
        <f>IF('Input data'!I394="","",'Input data'!I394)</f>
        <v/>
      </c>
      <c r="J379" s="11">
        <f>IF('Used data'!J379="Irrelevant",1,IF('Used data'!J379&gt;3,1.2,1))</f>
        <v>1</v>
      </c>
      <c r="K379" s="11">
        <f>IF('Used data'!K379="Irrelevant",1,IF(AND(OR(I379="Motorway link",I379="Exit diverge",I379="Entrance merge"),'Used data'!K379&lt;3.5),1+(3.5-'Used data'!K379)*0.12,IF(AND(OR(I379="Exit ramp",I379="Entrance ramp"),'Used data'!K379&lt;3.5),1+(3.5-'Used data'!K379)*0.16,1)))</f>
        <v>1</v>
      </c>
      <c r="L379" s="11">
        <f>IF('Used data'!L379="Irrelevant",1,IF(AND('Used data'!L379="Yes",'Used data'!J379=2),0.6*'Used data'!M379+(1-'Used data'!M379),IF(AND('Used data'!L379="Yes",'Used data'!J379=3),0.7*'Used data'!M379+(1-'Used data'!M379),IF(AND('Used data'!L379="Yes",'Used data'!J379=4),0.76*'Used data'!M379+(1-'Used data'!M379),IF(AND('Used data'!L379="Yes",'Used data'!J379&gt;4.99999999),0.8*'Used data'!M379+(1-'Used data'!M379),1)))))</f>
        <v>1</v>
      </c>
      <c r="M379" s="11">
        <f>IF('Used data'!L379="Irrelevant",1,IF(AND('Used data'!L379="Yes",'Used data'!J379=2),0.8*'Used data'!M379+(1-'Used data'!M379),IF(AND('Used data'!L379="Yes",'Used data'!J379=3),0.85*'Used data'!M379+(1-'Used data'!M379),IF(AND('Used data'!L379="Yes",'Used data'!J379=4),0.88*'Used data'!M379+(1-'Used data'!M379),IF(AND('Used data'!L379="Yes",'Used data'!J379&gt;4.99999999),0.9*'Used data'!M379+(1-'Used data'!M379),1)))))</f>
        <v>1</v>
      </c>
      <c r="N379" s="11">
        <f>IF('Used data'!N379="Irrelevant",1,IF(AND(OR(I379="Motorway link",I379="Exit diverge",I379="Entrance merge"),'Used data'!N379&lt;3),1+(3-'Used data'!N379)*0.09333333,1))</f>
        <v>1</v>
      </c>
      <c r="O379" s="11">
        <f>IF('Used data'!N379="Irrelevant",1,IF(AND(OR(I379="Motorway link",I379="Exit diverge",I379="Entrance merge"),'Used data'!N379&lt;3),1+(3-'Used data'!N379)*0.19666667,1))</f>
        <v>1</v>
      </c>
      <c r="P379" s="11">
        <f>IF('Used data'!O379="Irrelevant",1,IF(AND(OR(I379="Motorway link",I379="Exit diverge",I379="Entrance merge"),'Used data'!O379&lt;3.00000001),1+(0.5-'Used data'!O379)*0.04,IF(AND(OR(I379="Exit ramp",I379="Entrance ramp"),'Used data'!O379&lt;3.00000001),1+(0.5-'Used data'!O379)*0.08,IF(OR(I379="Motorway link",I379="Exit diverge",I379="Entrance merge"),0.9,0.8))))</f>
        <v>1</v>
      </c>
      <c r="Q379" s="11">
        <f>IF('Used data'!P379="Irrelevant",1,IF(AND(OR(I379="Motorway link",I379="Exit diverge",I379="Entrance merge"),'Used data'!P379&lt;11.00000001),1+(5-'Used data'!P379)*0.01,0.94))</f>
        <v>1</v>
      </c>
      <c r="R379" s="11">
        <f>IF(OR('Used data'!Q379="Irrelevant",'Used data'!R379="Irrelevant",'Used data'!Q379="Straight"),1,IF(AND(OR(I379="Motorway link",I379="Exit diverge",I379="Entrance merge"),'Used data'!Q379&lt;4000),(EXP(0.1096*1746.5/'Used data'!Q379)/EXP(0.1096*1746.5/4000))*('Used data'!R379/1000)/G379+(G379-'Used data'!R379/1000)/G379,1))</f>
        <v>1</v>
      </c>
      <c r="S379" s="11">
        <f>IF(OR('Used data'!S379="Irrelevant",'Used data'!T379="Irrelevant",'Used data'!S379="Straight"),1,IF(AND(OR(I379="Motorway link",I379="Exit diverge",I379="Entrance merge"),'Used data'!S379&lt;4000),(EXP(0.1096*1746.5/'Used data'!S379)/EXP(0.1096*1746.5/4000))*('Used data'!T379/1000)/G379+(G379-'Used data'!T379/1000)/G379,1))</f>
        <v>1</v>
      </c>
      <c r="T379" s="11">
        <f>IF('Used data'!U379="Irrelevant",1,IF(AND(OR(I379="Motorway link",I379="Exit diverge",I379="Entrance merge",I379="Exit ramp",I379="Entrance ramp"),'Used data'!U379="Yes"),0.95,1))</f>
        <v>1</v>
      </c>
      <c r="U379" s="11">
        <f>IF('Used data'!U379="Irrelevant",1,IF(AND(OR(I379="Motorway link",I379="Exit diverge",I379="Entrance merge",I379="Exit ramp",I379="Entrance ramp"),'Used data'!U379="Yes"),0.96,1))</f>
        <v>1</v>
      </c>
      <c r="V379" s="11">
        <f>IF('Used data'!U379="Irrelevant",1,IF(AND(OR(I379="Motorway link",I379="Exit diverge",I379="Entrance merge",I379="Exit ramp",I379="Entrance ramp"),'Used data'!U379="Yes"),0.79,1))</f>
        <v>1</v>
      </c>
      <c r="W379" s="11">
        <f>IF('Used data'!U379="Irrelevant",1,IF(AND(OR(I379="Motorway link",I379="Exit diverge",I379="Entrance merge",I379="Exit ramp",I379="Entrance ramp"),'Used data'!U379="Yes"),0.94,1))</f>
        <v>1</v>
      </c>
      <c r="X379" s="11">
        <f>IF('Used data'!U379="Irrelevant",1,IF(AND(OR(I379="Motorway link",I379="Exit diverge",I379="Entrance merge",I379="Exit ramp",I379="Entrance ramp"),'Used data'!U379="Yes"),0.97,1))</f>
        <v>1</v>
      </c>
      <c r="Y379" s="11">
        <f>IF(AND(I379="Exit ramp",'Used data'!V379="2-curved diamond ramp"),1.32,IF(AND(I379="Exit ramp",'Used data'!V379="S-shaped ramp"),2.05,IF(AND(I379="Exit ramp",'Used data'!V379="U-shaped ramp"),4.11,IF(AND(I379="Exit ramp",'Used data'!V379="Flyover hook ramp"),5.15,IF(AND(I379="Exit ramp",'Used data'!V379="Directional ramp"),1.07,IF(AND(I379="Entrance ramp",'Used data'!V379="2-curved diamond ramp"),0.93,IF(AND(I379="Entrance ramp",'Used data'!V379="S-shaped ramp"),2.48,IF(AND(I379="Entrance ramp",'Used data'!V379="U-shaped ramp"),4.15,IF(AND(I379="Entrance ramp",'Used data'!V379="Flyover hook ramp"),5.26,IF(AND(I379="Entrance ramp",'Used data'!V379="Directional ramp"),1.42,1))))))))))</f>
        <v>1</v>
      </c>
      <c r="Z379" s="11">
        <f>IF(OR('Used data'!W379="Straight",'Used data'!W379="Irrelevant",'Used data'!X379="Irrelevant",'Used data'!Y379="Irrelevant"),1,1+1.545*1000/32.2*((('Used data'!Y379*3268/3600)/('Used data'!W379/0.306))^2)*('Used data'!X379/1000)/G379)</f>
        <v>1</v>
      </c>
      <c r="AA379" s="11">
        <f>IF(OR('Used data'!W379="Straight",'Used data'!W379="Irrelevant",'Used data'!X379="Irrelevant",'Used data'!Y379="Irrelevant"),1,1+1.961*1000/32.2*((('Used data'!Y379*3268/3600)/('Used data'!W379/0.306))^2)*('Used data'!X379/1000)/G379)</f>
        <v>1</v>
      </c>
      <c r="AB379" s="11">
        <f>IF(OR('Used data'!Z379="Straight",'Used data'!Z379="Irrelevant",'Used data'!AA379="Irrelevant",'Used data'!AB379="Irrelevant"),1,1+1.545*1000/32.2*((('Used data'!AB379*3268/3600)/('Used data'!Z379/0.306))^2)*('Used data'!AA379/1000)/G379)</f>
        <v>1</v>
      </c>
      <c r="AC379" s="11">
        <f>IF(OR('Used data'!Z379="Straight",'Used data'!Z379="Irrelevant",'Used data'!AA379="Irrelevant",'Used data'!AB379="Irrelevant"),1,1+1.961*1000/32.2*((('Used data'!AB379*3268/3600)/('Used data'!Z379/0.306))^2)*('Used data'!AA379/1000)/G379)</f>
        <v>1</v>
      </c>
      <c r="AD379" s="11">
        <f>IF(OR('Used data'!AC379="Irrelevant",'Used data'!AC379="No"),1,IF(AND('Used data'!AC379="Yes",OR('Used data'!Q379&lt;301,'Used data'!S379&lt;301)),1-(0.5*('Used data'!R379+'Used data'!T379)/('Used data'!G379*1000)),IF(AND('Used data'!AC379="Yes",OR('Used data'!Q379&lt;601,'Used data'!S379&lt;601)),1-(0.25*('Used data'!R379+'Used data'!T379)/('Used data'!G379*1000)),1)))</f>
        <v>1</v>
      </c>
      <c r="AE379" s="11">
        <f>IF(OR('Used data'!AC379="Irrelevant",'Used data'!AC379="No"),1,IF(AND('Used data'!AC379="Yes",OR('Used data'!Q379&lt;301,'Used data'!S379&lt;301)),1-(0.4*('Used data'!R379+'Used data'!T379)/('Used data'!G379*1000)),IF(AND('Used data'!AC379="Yes",OR('Used data'!Q379&lt;601,'Used data'!S379&lt;601)),1-(0.2*('Used data'!R379+'Used data'!T379)/('Used data'!G379*1000)),1)))</f>
        <v>1</v>
      </c>
      <c r="AF379" s="11">
        <f>IF('Used data'!AD379="110 kph",0.79,1)</f>
        <v>1</v>
      </c>
      <c r="AG379" s="11">
        <f>IF('Used data'!AD379="110 kph",0.94,1)</f>
        <v>1</v>
      </c>
      <c r="AH379" s="11">
        <f>IF('Used data'!AD379="110 kph",0.66,1)</f>
        <v>1</v>
      </c>
      <c r="AI379" s="11">
        <f>IF('Used data'!AD379="110 kph",0.82,1)</f>
        <v>1</v>
      </c>
      <c r="AJ379" s="11">
        <f>IF(AND('Used data'!AE379="Yes",I379="Entrance merge"),0.65*'Used data'!AF379+1-'Used data'!AF379,1)</f>
        <v>1</v>
      </c>
      <c r="AK379" s="12" t="str">
        <f t="shared" si="35"/>
        <v/>
      </c>
      <c r="AL379" s="12" t="str">
        <f t="shared" si="36"/>
        <v/>
      </c>
      <c r="AM379" s="12" t="str">
        <f t="shared" si="37"/>
        <v/>
      </c>
      <c r="AN379" s="12" t="str">
        <f t="shared" si="38"/>
        <v/>
      </c>
      <c r="AO379" s="12" t="str">
        <f t="shared" si="39"/>
        <v/>
      </c>
      <c r="AP379" s="12" t="str">
        <f t="shared" si="40"/>
        <v/>
      </c>
      <c r="AQ379" s="4" t="str">
        <f t="shared" si="41"/>
        <v/>
      </c>
    </row>
    <row r="380" spans="1:43" x14ac:dyDescent="0.3">
      <c r="A380" s="4" t="str">
        <f>IF('Input data'!A395="","",'Input data'!A395)</f>
        <v/>
      </c>
      <c r="B380" s="4" t="str">
        <f>IF('Input data'!B395="","",'Input data'!B395)</f>
        <v/>
      </c>
      <c r="C380" s="4" t="str">
        <f>IF('Input data'!C395="","",'Input data'!C395)</f>
        <v/>
      </c>
      <c r="D380" s="4" t="str">
        <f>IF('Input data'!D395="","",'Input data'!D395)</f>
        <v/>
      </c>
      <c r="E380" s="4" t="str">
        <f>IF('Input data'!E395="","",'Input data'!E395)</f>
        <v/>
      </c>
      <c r="F380" s="4" t="str">
        <f>IF('Input data'!F395="","",'Input data'!F395)</f>
        <v/>
      </c>
      <c r="G380" s="4">
        <f>IF('Input data'!G395="","",'Input data'!G395)</f>
        <v>0</v>
      </c>
      <c r="H380" s="4" t="str">
        <f>IF('Input data'!H395&gt;0.5,'Input data'!H395,"")</f>
        <v/>
      </c>
      <c r="I380" s="4" t="str">
        <f>IF('Input data'!I395="","",'Input data'!I395)</f>
        <v/>
      </c>
      <c r="J380" s="11">
        <f>IF('Used data'!J380="Irrelevant",1,IF('Used data'!J380&gt;3,1.2,1))</f>
        <v>1</v>
      </c>
      <c r="K380" s="11">
        <f>IF('Used data'!K380="Irrelevant",1,IF(AND(OR(I380="Motorway link",I380="Exit diverge",I380="Entrance merge"),'Used data'!K380&lt;3.5),1+(3.5-'Used data'!K380)*0.12,IF(AND(OR(I380="Exit ramp",I380="Entrance ramp"),'Used data'!K380&lt;3.5),1+(3.5-'Used data'!K380)*0.16,1)))</f>
        <v>1</v>
      </c>
      <c r="L380" s="11">
        <f>IF('Used data'!L380="Irrelevant",1,IF(AND('Used data'!L380="Yes",'Used data'!J380=2),0.6*'Used data'!M380+(1-'Used data'!M380),IF(AND('Used data'!L380="Yes",'Used data'!J380=3),0.7*'Used data'!M380+(1-'Used data'!M380),IF(AND('Used data'!L380="Yes",'Used data'!J380=4),0.76*'Used data'!M380+(1-'Used data'!M380),IF(AND('Used data'!L380="Yes",'Used data'!J380&gt;4.99999999),0.8*'Used data'!M380+(1-'Used data'!M380),1)))))</f>
        <v>1</v>
      </c>
      <c r="M380" s="11">
        <f>IF('Used data'!L380="Irrelevant",1,IF(AND('Used data'!L380="Yes",'Used data'!J380=2),0.8*'Used data'!M380+(1-'Used data'!M380),IF(AND('Used data'!L380="Yes",'Used data'!J380=3),0.85*'Used data'!M380+(1-'Used data'!M380),IF(AND('Used data'!L380="Yes",'Used data'!J380=4),0.88*'Used data'!M380+(1-'Used data'!M380),IF(AND('Used data'!L380="Yes",'Used data'!J380&gt;4.99999999),0.9*'Used data'!M380+(1-'Used data'!M380),1)))))</f>
        <v>1</v>
      </c>
      <c r="N380" s="11">
        <f>IF('Used data'!N380="Irrelevant",1,IF(AND(OR(I380="Motorway link",I380="Exit diverge",I380="Entrance merge"),'Used data'!N380&lt;3),1+(3-'Used data'!N380)*0.09333333,1))</f>
        <v>1</v>
      </c>
      <c r="O380" s="11">
        <f>IF('Used data'!N380="Irrelevant",1,IF(AND(OR(I380="Motorway link",I380="Exit diverge",I380="Entrance merge"),'Used data'!N380&lt;3),1+(3-'Used data'!N380)*0.19666667,1))</f>
        <v>1</v>
      </c>
      <c r="P380" s="11">
        <f>IF('Used data'!O380="Irrelevant",1,IF(AND(OR(I380="Motorway link",I380="Exit diverge",I380="Entrance merge"),'Used data'!O380&lt;3.00000001),1+(0.5-'Used data'!O380)*0.04,IF(AND(OR(I380="Exit ramp",I380="Entrance ramp"),'Used data'!O380&lt;3.00000001),1+(0.5-'Used data'!O380)*0.08,IF(OR(I380="Motorway link",I380="Exit diverge",I380="Entrance merge"),0.9,0.8))))</f>
        <v>1</v>
      </c>
      <c r="Q380" s="11">
        <f>IF('Used data'!P380="Irrelevant",1,IF(AND(OR(I380="Motorway link",I380="Exit diverge",I380="Entrance merge"),'Used data'!P380&lt;11.00000001),1+(5-'Used data'!P380)*0.01,0.94))</f>
        <v>1</v>
      </c>
      <c r="R380" s="11">
        <f>IF(OR('Used data'!Q380="Irrelevant",'Used data'!R380="Irrelevant",'Used data'!Q380="Straight"),1,IF(AND(OR(I380="Motorway link",I380="Exit diverge",I380="Entrance merge"),'Used data'!Q380&lt;4000),(EXP(0.1096*1746.5/'Used data'!Q380)/EXP(0.1096*1746.5/4000))*('Used data'!R380/1000)/G380+(G380-'Used data'!R380/1000)/G380,1))</f>
        <v>1</v>
      </c>
      <c r="S380" s="11">
        <f>IF(OR('Used data'!S380="Irrelevant",'Used data'!T380="Irrelevant",'Used data'!S380="Straight"),1,IF(AND(OR(I380="Motorway link",I380="Exit diverge",I380="Entrance merge"),'Used data'!S380&lt;4000),(EXP(0.1096*1746.5/'Used data'!S380)/EXP(0.1096*1746.5/4000))*('Used data'!T380/1000)/G380+(G380-'Used data'!T380/1000)/G380,1))</f>
        <v>1</v>
      </c>
      <c r="T380" s="11">
        <f>IF('Used data'!U380="Irrelevant",1,IF(AND(OR(I380="Motorway link",I380="Exit diverge",I380="Entrance merge",I380="Exit ramp",I380="Entrance ramp"),'Used data'!U380="Yes"),0.95,1))</f>
        <v>1</v>
      </c>
      <c r="U380" s="11">
        <f>IF('Used data'!U380="Irrelevant",1,IF(AND(OR(I380="Motorway link",I380="Exit diverge",I380="Entrance merge",I380="Exit ramp",I380="Entrance ramp"),'Used data'!U380="Yes"),0.96,1))</f>
        <v>1</v>
      </c>
      <c r="V380" s="11">
        <f>IF('Used data'!U380="Irrelevant",1,IF(AND(OR(I380="Motorway link",I380="Exit diverge",I380="Entrance merge",I380="Exit ramp",I380="Entrance ramp"),'Used data'!U380="Yes"),0.79,1))</f>
        <v>1</v>
      </c>
      <c r="W380" s="11">
        <f>IF('Used data'!U380="Irrelevant",1,IF(AND(OR(I380="Motorway link",I380="Exit diverge",I380="Entrance merge",I380="Exit ramp",I380="Entrance ramp"),'Used data'!U380="Yes"),0.94,1))</f>
        <v>1</v>
      </c>
      <c r="X380" s="11">
        <f>IF('Used data'!U380="Irrelevant",1,IF(AND(OR(I380="Motorway link",I380="Exit diverge",I380="Entrance merge",I380="Exit ramp",I380="Entrance ramp"),'Used data'!U380="Yes"),0.97,1))</f>
        <v>1</v>
      </c>
      <c r="Y380" s="11">
        <f>IF(AND(I380="Exit ramp",'Used data'!V380="2-curved diamond ramp"),1.32,IF(AND(I380="Exit ramp",'Used data'!V380="S-shaped ramp"),2.05,IF(AND(I380="Exit ramp",'Used data'!V380="U-shaped ramp"),4.11,IF(AND(I380="Exit ramp",'Used data'!V380="Flyover hook ramp"),5.15,IF(AND(I380="Exit ramp",'Used data'!V380="Directional ramp"),1.07,IF(AND(I380="Entrance ramp",'Used data'!V380="2-curved diamond ramp"),0.93,IF(AND(I380="Entrance ramp",'Used data'!V380="S-shaped ramp"),2.48,IF(AND(I380="Entrance ramp",'Used data'!V380="U-shaped ramp"),4.15,IF(AND(I380="Entrance ramp",'Used data'!V380="Flyover hook ramp"),5.26,IF(AND(I380="Entrance ramp",'Used data'!V380="Directional ramp"),1.42,1))))))))))</f>
        <v>1</v>
      </c>
      <c r="Z380" s="11">
        <f>IF(OR('Used data'!W380="Straight",'Used data'!W380="Irrelevant",'Used data'!X380="Irrelevant",'Used data'!Y380="Irrelevant"),1,1+1.545*1000/32.2*((('Used data'!Y380*3268/3600)/('Used data'!W380/0.306))^2)*('Used data'!X380/1000)/G380)</f>
        <v>1</v>
      </c>
      <c r="AA380" s="11">
        <f>IF(OR('Used data'!W380="Straight",'Used data'!W380="Irrelevant",'Used data'!X380="Irrelevant",'Used data'!Y380="Irrelevant"),1,1+1.961*1000/32.2*((('Used data'!Y380*3268/3600)/('Used data'!W380/0.306))^2)*('Used data'!X380/1000)/G380)</f>
        <v>1</v>
      </c>
      <c r="AB380" s="11">
        <f>IF(OR('Used data'!Z380="Straight",'Used data'!Z380="Irrelevant",'Used data'!AA380="Irrelevant",'Used data'!AB380="Irrelevant"),1,1+1.545*1000/32.2*((('Used data'!AB380*3268/3600)/('Used data'!Z380/0.306))^2)*('Used data'!AA380/1000)/G380)</f>
        <v>1</v>
      </c>
      <c r="AC380" s="11">
        <f>IF(OR('Used data'!Z380="Straight",'Used data'!Z380="Irrelevant",'Used data'!AA380="Irrelevant",'Used data'!AB380="Irrelevant"),1,1+1.961*1000/32.2*((('Used data'!AB380*3268/3600)/('Used data'!Z380/0.306))^2)*('Used data'!AA380/1000)/G380)</f>
        <v>1</v>
      </c>
      <c r="AD380" s="11">
        <f>IF(OR('Used data'!AC380="Irrelevant",'Used data'!AC380="No"),1,IF(AND('Used data'!AC380="Yes",OR('Used data'!Q380&lt;301,'Used data'!S380&lt;301)),1-(0.5*('Used data'!R380+'Used data'!T380)/('Used data'!G380*1000)),IF(AND('Used data'!AC380="Yes",OR('Used data'!Q380&lt;601,'Used data'!S380&lt;601)),1-(0.25*('Used data'!R380+'Used data'!T380)/('Used data'!G380*1000)),1)))</f>
        <v>1</v>
      </c>
      <c r="AE380" s="11">
        <f>IF(OR('Used data'!AC380="Irrelevant",'Used data'!AC380="No"),1,IF(AND('Used data'!AC380="Yes",OR('Used data'!Q380&lt;301,'Used data'!S380&lt;301)),1-(0.4*('Used data'!R380+'Used data'!T380)/('Used data'!G380*1000)),IF(AND('Used data'!AC380="Yes",OR('Used data'!Q380&lt;601,'Used data'!S380&lt;601)),1-(0.2*('Used data'!R380+'Used data'!T380)/('Used data'!G380*1000)),1)))</f>
        <v>1</v>
      </c>
      <c r="AF380" s="11">
        <f>IF('Used data'!AD380="110 kph",0.79,1)</f>
        <v>1</v>
      </c>
      <c r="AG380" s="11">
        <f>IF('Used data'!AD380="110 kph",0.94,1)</f>
        <v>1</v>
      </c>
      <c r="AH380" s="11">
        <f>IF('Used data'!AD380="110 kph",0.66,1)</f>
        <v>1</v>
      </c>
      <c r="AI380" s="11">
        <f>IF('Used data'!AD380="110 kph",0.82,1)</f>
        <v>1</v>
      </c>
      <c r="AJ380" s="11">
        <f>IF(AND('Used data'!AE380="Yes",I380="Entrance merge"),0.65*'Used data'!AF380+1-'Used data'!AF380,1)</f>
        <v>1</v>
      </c>
      <c r="AK380" s="12" t="str">
        <f t="shared" si="35"/>
        <v/>
      </c>
      <c r="AL380" s="12" t="str">
        <f t="shared" si="36"/>
        <v/>
      </c>
      <c r="AM380" s="12" t="str">
        <f t="shared" si="37"/>
        <v/>
      </c>
      <c r="AN380" s="12" t="str">
        <f t="shared" si="38"/>
        <v/>
      </c>
      <c r="AO380" s="12" t="str">
        <f t="shared" si="39"/>
        <v/>
      </c>
      <c r="AP380" s="12" t="str">
        <f t="shared" si="40"/>
        <v/>
      </c>
      <c r="AQ380" s="4" t="str">
        <f t="shared" si="41"/>
        <v/>
      </c>
    </row>
    <row r="381" spans="1:43" x14ac:dyDescent="0.3">
      <c r="A381" s="4" t="str">
        <f>IF('Input data'!A396="","",'Input data'!A396)</f>
        <v/>
      </c>
      <c r="B381" s="4" t="str">
        <f>IF('Input data'!B396="","",'Input data'!B396)</f>
        <v/>
      </c>
      <c r="C381" s="4" t="str">
        <f>IF('Input data'!C396="","",'Input data'!C396)</f>
        <v/>
      </c>
      <c r="D381" s="4" t="str">
        <f>IF('Input data'!D396="","",'Input data'!D396)</f>
        <v/>
      </c>
      <c r="E381" s="4" t="str">
        <f>IF('Input data'!E396="","",'Input data'!E396)</f>
        <v/>
      </c>
      <c r="F381" s="4" t="str">
        <f>IF('Input data'!F396="","",'Input data'!F396)</f>
        <v/>
      </c>
      <c r="G381" s="4">
        <f>IF('Input data'!G396="","",'Input data'!G396)</f>
        <v>0</v>
      </c>
      <c r="H381" s="4" t="str">
        <f>IF('Input data'!H396&gt;0.5,'Input data'!H396,"")</f>
        <v/>
      </c>
      <c r="I381" s="4" t="str">
        <f>IF('Input data'!I396="","",'Input data'!I396)</f>
        <v/>
      </c>
      <c r="J381" s="11">
        <f>IF('Used data'!J381="Irrelevant",1,IF('Used data'!J381&gt;3,1.2,1))</f>
        <v>1</v>
      </c>
      <c r="K381" s="11">
        <f>IF('Used data'!K381="Irrelevant",1,IF(AND(OR(I381="Motorway link",I381="Exit diverge",I381="Entrance merge"),'Used data'!K381&lt;3.5),1+(3.5-'Used data'!K381)*0.12,IF(AND(OR(I381="Exit ramp",I381="Entrance ramp"),'Used data'!K381&lt;3.5),1+(3.5-'Used data'!K381)*0.16,1)))</f>
        <v>1</v>
      </c>
      <c r="L381" s="11">
        <f>IF('Used data'!L381="Irrelevant",1,IF(AND('Used data'!L381="Yes",'Used data'!J381=2),0.6*'Used data'!M381+(1-'Used data'!M381),IF(AND('Used data'!L381="Yes",'Used data'!J381=3),0.7*'Used data'!M381+(1-'Used data'!M381),IF(AND('Used data'!L381="Yes",'Used data'!J381=4),0.76*'Used data'!M381+(1-'Used data'!M381),IF(AND('Used data'!L381="Yes",'Used data'!J381&gt;4.99999999),0.8*'Used data'!M381+(1-'Used data'!M381),1)))))</f>
        <v>1</v>
      </c>
      <c r="M381" s="11">
        <f>IF('Used data'!L381="Irrelevant",1,IF(AND('Used data'!L381="Yes",'Used data'!J381=2),0.8*'Used data'!M381+(1-'Used data'!M381),IF(AND('Used data'!L381="Yes",'Used data'!J381=3),0.85*'Used data'!M381+(1-'Used data'!M381),IF(AND('Used data'!L381="Yes",'Used data'!J381=4),0.88*'Used data'!M381+(1-'Used data'!M381),IF(AND('Used data'!L381="Yes",'Used data'!J381&gt;4.99999999),0.9*'Used data'!M381+(1-'Used data'!M381),1)))))</f>
        <v>1</v>
      </c>
      <c r="N381" s="11">
        <f>IF('Used data'!N381="Irrelevant",1,IF(AND(OR(I381="Motorway link",I381="Exit diverge",I381="Entrance merge"),'Used data'!N381&lt;3),1+(3-'Used data'!N381)*0.09333333,1))</f>
        <v>1</v>
      </c>
      <c r="O381" s="11">
        <f>IF('Used data'!N381="Irrelevant",1,IF(AND(OR(I381="Motorway link",I381="Exit diverge",I381="Entrance merge"),'Used data'!N381&lt;3),1+(3-'Used data'!N381)*0.19666667,1))</f>
        <v>1</v>
      </c>
      <c r="P381" s="11">
        <f>IF('Used data'!O381="Irrelevant",1,IF(AND(OR(I381="Motorway link",I381="Exit diverge",I381="Entrance merge"),'Used data'!O381&lt;3.00000001),1+(0.5-'Used data'!O381)*0.04,IF(AND(OR(I381="Exit ramp",I381="Entrance ramp"),'Used data'!O381&lt;3.00000001),1+(0.5-'Used data'!O381)*0.08,IF(OR(I381="Motorway link",I381="Exit diverge",I381="Entrance merge"),0.9,0.8))))</f>
        <v>1</v>
      </c>
      <c r="Q381" s="11">
        <f>IF('Used data'!P381="Irrelevant",1,IF(AND(OR(I381="Motorway link",I381="Exit diverge",I381="Entrance merge"),'Used data'!P381&lt;11.00000001),1+(5-'Used data'!P381)*0.01,0.94))</f>
        <v>1</v>
      </c>
      <c r="R381" s="11">
        <f>IF(OR('Used data'!Q381="Irrelevant",'Used data'!R381="Irrelevant",'Used data'!Q381="Straight"),1,IF(AND(OR(I381="Motorway link",I381="Exit diverge",I381="Entrance merge"),'Used data'!Q381&lt;4000),(EXP(0.1096*1746.5/'Used data'!Q381)/EXP(0.1096*1746.5/4000))*('Used data'!R381/1000)/G381+(G381-'Used data'!R381/1000)/G381,1))</f>
        <v>1</v>
      </c>
      <c r="S381" s="11">
        <f>IF(OR('Used data'!S381="Irrelevant",'Used data'!T381="Irrelevant",'Used data'!S381="Straight"),1,IF(AND(OR(I381="Motorway link",I381="Exit diverge",I381="Entrance merge"),'Used data'!S381&lt;4000),(EXP(0.1096*1746.5/'Used data'!S381)/EXP(0.1096*1746.5/4000))*('Used data'!T381/1000)/G381+(G381-'Used data'!T381/1000)/G381,1))</f>
        <v>1</v>
      </c>
      <c r="T381" s="11">
        <f>IF('Used data'!U381="Irrelevant",1,IF(AND(OR(I381="Motorway link",I381="Exit diverge",I381="Entrance merge",I381="Exit ramp",I381="Entrance ramp"),'Used data'!U381="Yes"),0.95,1))</f>
        <v>1</v>
      </c>
      <c r="U381" s="11">
        <f>IF('Used data'!U381="Irrelevant",1,IF(AND(OR(I381="Motorway link",I381="Exit diverge",I381="Entrance merge",I381="Exit ramp",I381="Entrance ramp"),'Used data'!U381="Yes"),0.96,1))</f>
        <v>1</v>
      </c>
      <c r="V381" s="11">
        <f>IF('Used data'!U381="Irrelevant",1,IF(AND(OR(I381="Motorway link",I381="Exit diverge",I381="Entrance merge",I381="Exit ramp",I381="Entrance ramp"),'Used data'!U381="Yes"),0.79,1))</f>
        <v>1</v>
      </c>
      <c r="W381" s="11">
        <f>IF('Used data'!U381="Irrelevant",1,IF(AND(OR(I381="Motorway link",I381="Exit diverge",I381="Entrance merge",I381="Exit ramp",I381="Entrance ramp"),'Used data'!U381="Yes"),0.94,1))</f>
        <v>1</v>
      </c>
      <c r="X381" s="11">
        <f>IF('Used data'!U381="Irrelevant",1,IF(AND(OR(I381="Motorway link",I381="Exit diverge",I381="Entrance merge",I381="Exit ramp",I381="Entrance ramp"),'Used data'!U381="Yes"),0.97,1))</f>
        <v>1</v>
      </c>
      <c r="Y381" s="11">
        <f>IF(AND(I381="Exit ramp",'Used data'!V381="2-curved diamond ramp"),1.32,IF(AND(I381="Exit ramp",'Used data'!V381="S-shaped ramp"),2.05,IF(AND(I381="Exit ramp",'Used data'!V381="U-shaped ramp"),4.11,IF(AND(I381="Exit ramp",'Used data'!V381="Flyover hook ramp"),5.15,IF(AND(I381="Exit ramp",'Used data'!V381="Directional ramp"),1.07,IF(AND(I381="Entrance ramp",'Used data'!V381="2-curved diamond ramp"),0.93,IF(AND(I381="Entrance ramp",'Used data'!V381="S-shaped ramp"),2.48,IF(AND(I381="Entrance ramp",'Used data'!V381="U-shaped ramp"),4.15,IF(AND(I381="Entrance ramp",'Used data'!V381="Flyover hook ramp"),5.26,IF(AND(I381="Entrance ramp",'Used data'!V381="Directional ramp"),1.42,1))))))))))</f>
        <v>1</v>
      </c>
      <c r="Z381" s="11">
        <f>IF(OR('Used data'!W381="Straight",'Used data'!W381="Irrelevant",'Used data'!X381="Irrelevant",'Used data'!Y381="Irrelevant"),1,1+1.545*1000/32.2*((('Used data'!Y381*3268/3600)/('Used data'!W381/0.306))^2)*('Used data'!X381/1000)/G381)</f>
        <v>1</v>
      </c>
      <c r="AA381" s="11">
        <f>IF(OR('Used data'!W381="Straight",'Used data'!W381="Irrelevant",'Used data'!X381="Irrelevant",'Used data'!Y381="Irrelevant"),1,1+1.961*1000/32.2*((('Used data'!Y381*3268/3600)/('Used data'!W381/0.306))^2)*('Used data'!X381/1000)/G381)</f>
        <v>1</v>
      </c>
      <c r="AB381" s="11">
        <f>IF(OR('Used data'!Z381="Straight",'Used data'!Z381="Irrelevant",'Used data'!AA381="Irrelevant",'Used data'!AB381="Irrelevant"),1,1+1.545*1000/32.2*((('Used data'!AB381*3268/3600)/('Used data'!Z381/0.306))^2)*('Used data'!AA381/1000)/G381)</f>
        <v>1</v>
      </c>
      <c r="AC381" s="11">
        <f>IF(OR('Used data'!Z381="Straight",'Used data'!Z381="Irrelevant",'Used data'!AA381="Irrelevant",'Used data'!AB381="Irrelevant"),1,1+1.961*1000/32.2*((('Used data'!AB381*3268/3600)/('Used data'!Z381/0.306))^2)*('Used data'!AA381/1000)/G381)</f>
        <v>1</v>
      </c>
      <c r="AD381" s="11">
        <f>IF(OR('Used data'!AC381="Irrelevant",'Used data'!AC381="No"),1,IF(AND('Used data'!AC381="Yes",OR('Used data'!Q381&lt;301,'Used data'!S381&lt;301)),1-(0.5*('Used data'!R381+'Used data'!T381)/('Used data'!G381*1000)),IF(AND('Used data'!AC381="Yes",OR('Used data'!Q381&lt;601,'Used data'!S381&lt;601)),1-(0.25*('Used data'!R381+'Used data'!T381)/('Used data'!G381*1000)),1)))</f>
        <v>1</v>
      </c>
      <c r="AE381" s="11">
        <f>IF(OR('Used data'!AC381="Irrelevant",'Used data'!AC381="No"),1,IF(AND('Used data'!AC381="Yes",OR('Used data'!Q381&lt;301,'Used data'!S381&lt;301)),1-(0.4*('Used data'!R381+'Used data'!T381)/('Used data'!G381*1000)),IF(AND('Used data'!AC381="Yes",OR('Used data'!Q381&lt;601,'Used data'!S381&lt;601)),1-(0.2*('Used data'!R381+'Used data'!T381)/('Used data'!G381*1000)),1)))</f>
        <v>1</v>
      </c>
      <c r="AF381" s="11">
        <f>IF('Used data'!AD381="110 kph",0.79,1)</f>
        <v>1</v>
      </c>
      <c r="AG381" s="11">
        <f>IF('Used data'!AD381="110 kph",0.94,1)</f>
        <v>1</v>
      </c>
      <c r="AH381" s="11">
        <f>IF('Used data'!AD381="110 kph",0.66,1)</f>
        <v>1</v>
      </c>
      <c r="AI381" s="11">
        <f>IF('Used data'!AD381="110 kph",0.82,1)</f>
        <v>1</v>
      </c>
      <c r="AJ381" s="11">
        <f>IF(AND('Used data'!AE381="Yes",I381="Entrance merge"),0.65*'Used data'!AF381+1-'Used data'!AF381,1)</f>
        <v>1</v>
      </c>
      <c r="AK381" s="12" t="str">
        <f t="shared" si="35"/>
        <v/>
      </c>
      <c r="AL381" s="12" t="str">
        <f t="shared" si="36"/>
        <v/>
      </c>
      <c r="AM381" s="12" t="str">
        <f t="shared" si="37"/>
        <v/>
      </c>
      <c r="AN381" s="12" t="str">
        <f t="shared" si="38"/>
        <v/>
      </c>
      <c r="AO381" s="12" t="str">
        <f t="shared" si="39"/>
        <v/>
      </c>
      <c r="AP381" s="12" t="str">
        <f t="shared" si="40"/>
        <v/>
      </c>
      <c r="AQ381" s="4" t="str">
        <f t="shared" si="41"/>
        <v/>
      </c>
    </row>
    <row r="382" spans="1:43" x14ac:dyDescent="0.3">
      <c r="A382" s="4" t="str">
        <f>IF('Input data'!A397="","",'Input data'!A397)</f>
        <v/>
      </c>
      <c r="B382" s="4" t="str">
        <f>IF('Input data'!B397="","",'Input data'!B397)</f>
        <v/>
      </c>
      <c r="C382" s="4" t="str">
        <f>IF('Input data'!C397="","",'Input data'!C397)</f>
        <v/>
      </c>
      <c r="D382" s="4" t="str">
        <f>IF('Input data'!D397="","",'Input data'!D397)</f>
        <v/>
      </c>
      <c r="E382" s="4" t="str">
        <f>IF('Input data'!E397="","",'Input data'!E397)</f>
        <v/>
      </c>
      <c r="F382" s="4" t="str">
        <f>IF('Input data'!F397="","",'Input data'!F397)</f>
        <v/>
      </c>
      <c r="G382" s="4">
        <f>IF('Input data'!G397="","",'Input data'!G397)</f>
        <v>0</v>
      </c>
      <c r="H382" s="4" t="str">
        <f>IF('Input data'!H397&gt;0.5,'Input data'!H397,"")</f>
        <v/>
      </c>
      <c r="I382" s="4" t="str">
        <f>IF('Input data'!I397="","",'Input data'!I397)</f>
        <v/>
      </c>
      <c r="J382" s="11">
        <f>IF('Used data'!J382="Irrelevant",1,IF('Used data'!J382&gt;3,1.2,1))</f>
        <v>1</v>
      </c>
      <c r="K382" s="11">
        <f>IF('Used data'!K382="Irrelevant",1,IF(AND(OR(I382="Motorway link",I382="Exit diverge",I382="Entrance merge"),'Used data'!K382&lt;3.5),1+(3.5-'Used data'!K382)*0.12,IF(AND(OR(I382="Exit ramp",I382="Entrance ramp"),'Used data'!K382&lt;3.5),1+(3.5-'Used data'!K382)*0.16,1)))</f>
        <v>1</v>
      </c>
      <c r="L382" s="11">
        <f>IF('Used data'!L382="Irrelevant",1,IF(AND('Used data'!L382="Yes",'Used data'!J382=2),0.6*'Used data'!M382+(1-'Used data'!M382),IF(AND('Used data'!L382="Yes",'Used data'!J382=3),0.7*'Used data'!M382+(1-'Used data'!M382),IF(AND('Used data'!L382="Yes",'Used data'!J382=4),0.76*'Used data'!M382+(1-'Used data'!M382),IF(AND('Used data'!L382="Yes",'Used data'!J382&gt;4.99999999),0.8*'Used data'!M382+(1-'Used data'!M382),1)))))</f>
        <v>1</v>
      </c>
      <c r="M382" s="11">
        <f>IF('Used data'!L382="Irrelevant",1,IF(AND('Used data'!L382="Yes",'Used data'!J382=2),0.8*'Used data'!M382+(1-'Used data'!M382),IF(AND('Used data'!L382="Yes",'Used data'!J382=3),0.85*'Used data'!M382+(1-'Used data'!M382),IF(AND('Used data'!L382="Yes",'Used data'!J382=4),0.88*'Used data'!M382+(1-'Used data'!M382),IF(AND('Used data'!L382="Yes",'Used data'!J382&gt;4.99999999),0.9*'Used data'!M382+(1-'Used data'!M382),1)))))</f>
        <v>1</v>
      </c>
      <c r="N382" s="11">
        <f>IF('Used data'!N382="Irrelevant",1,IF(AND(OR(I382="Motorway link",I382="Exit diverge",I382="Entrance merge"),'Used data'!N382&lt;3),1+(3-'Used data'!N382)*0.09333333,1))</f>
        <v>1</v>
      </c>
      <c r="O382" s="11">
        <f>IF('Used data'!N382="Irrelevant",1,IF(AND(OR(I382="Motorway link",I382="Exit diverge",I382="Entrance merge"),'Used data'!N382&lt;3),1+(3-'Used data'!N382)*0.19666667,1))</f>
        <v>1</v>
      </c>
      <c r="P382" s="11">
        <f>IF('Used data'!O382="Irrelevant",1,IF(AND(OR(I382="Motorway link",I382="Exit diverge",I382="Entrance merge"),'Used data'!O382&lt;3.00000001),1+(0.5-'Used data'!O382)*0.04,IF(AND(OR(I382="Exit ramp",I382="Entrance ramp"),'Used data'!O382&lt;3.00000001),1+(0.5-'Used data'!O382)*0.08,IF(OR(I382="Motorway link",I382="Exit diverge",I382="Entrance merge"),0.9,0.8))))</f>
        <v>1</v>
      </c>
      <c r="Q382" s="11">
        <f>IF('Used data'!P382="Irrelevant",1,IF(AND(OR(I382="Motorway link",I382="Exit diverge",I382="Entrance merge"),'Used data'!P382&lt;11.00000001),1+(5-'Used data'!P382)*0.01,0.94))</f>
        <v>1</v>
      </c>
      <c r="R382" s="11">
        <f>IF(OR('Used data'!Q382="Irrelevant",'Used data'!R382="Irrelevant",'Used data'!Q382="Straight"),1,IF(AND(OR(I382="Motorway link",I382="Exit diverge",I382="Entrance merge"),'Used data'!Q382&lt;4000),(EXP(0.1096*1746.5/'Used data'!Q382)/EXP(0.1096*1746.5/4000))*('Used data'!R382/1000)/G382+(G382-'Used data'!R382/1000)/G382,1))</f>
        <v>1</v>
      </c>
      <c r="S382" s="11">
        <f>IF(OR('Used data'!S382="Irrelevant",'Used data'!T382="Irrelevant",'Used data'!S382="Straight"),1,IF(AND(OR(I382="Motorway link",I382="Exit diverge",I382="Entrance merge"),'Used data'!S382&lt;4000),(EXP(0.1096*1746.5/'Used data'!S382)/EXP(0.1096*1746.5/4000))*('Used data'!T382/1000)/G382+(G382-'Used data'!T382/1000)/G382,1))</f>
        <v>1</v>
      </c>
      <c r="T382" s="11">
        <f>IF('Used data'!U382="Irrelevant",1,IF(AND(OR(I382="Motorway link",I382="Exit diverge",I382="Entrance merge",I382="Exit ramp",I382="Entrance ramp"),'Used data'!U382="Yes"),0.95,1))</f>
        <v>1</v>
      </c>
      <c r="U382" s="11">
        <f>IF('Used data'!U382="Irrelevant",1,IF(AND(OR(I382="Motorway link",I382="Exit diverge",I382="Entrance merge",I382="Exit ramp",I382="Entrance ramp"),'Used data'!U382="Yes"),0.96,1))</f>
        <v>1</v>
      </c>
      <c r="V382" s="11">
        <f>IF('Used data'!U382="Irrelevant",1,IF(AND(OR(I382="Motorway link",I382="Exit diverge",I382="Entrance merge",I382="Exit ramp",I382="Entrance ramp"),'Used data'!U382="Yes"),0.79,1))</f>
        <v>1</v>
      </c>
      <c r="W382" s="11">
        <f>IF('Used data'!U382="Irrelevant",1,IF(AND(OR(I382="Motorway link",I382="Exit diverge",I382="Entrance merge",I382="Exit ramp",I382="Entrance ramp"),'Used data'!U382="Yes"),0.94,1))</f>
        <v>1</v>
      </c>
      <c r="X382" s="11">
        <f>IF('Used data'!U382="Irrelevant",1,IF(AND(OR(I382="Motorway link",I382="Exit diverge",I382="Entrance merge",I382="Exit ramp",I382="Entrance ramp"),'Used data'!U382="Yes"),0.97,1))</f>
        <v>1</v>
      </c>
      <c r="Y382" s="11">
        <f>IF(AND(I382="Exit ramp",'Used data'!V382="2-curved diamond ramp"),1.32,IF(AND(I382="Exit ramp",'Used data'!V382="S-shaped ramp"),2.05,IF(AND(I382="Exit ramp",'Used data'!V382="U-shaped ramp"),4.11,IF(AND(I382="Exit ramp",'Used data'!V382="Flyover hook ramp"),5.15,IF(AND(I382="Exit ramp",'Used data'!V382="Directional ramp"),1.07,IF(AND(I382="Entrance ramp",'Used data'!V382="2-curved diamond ramp"),0.93,IF(AND(I382="Entrance ramp",'Used data'!V382="S-shaped ramp"),2.48,IF(AND(I382="Entrance ramp",'Used data'!V382="U-shaped ramp"),4.15,IF(AND(I382="Entrance ramp",'Used data'!V382="Flyover hook ramp"),5.26,IF(AND(I382="Entrance ramp",'Used data'!V382="Directional ramp"),1.42,1))))))))))</f>
        <v>1</v>
      </c>
      <c r="Z382" s="11">
        <f>IF(OR('Used data'!W382="Straight",'Used data'!W382="Irrelevant",'Used data'!X382="Irrelevant",'Used data'!Y382="Irrelevant"),1,1+1.545*1000/32.2*((('Used data'!Y382*3268/3600)/('Used data'!W382/0.306))^2)*('Used data'!X382/1000)/G382)</f>
        <v>1</v>
      </c>
      <c r="AA382" s="11">
        <f>IF(OR('Used data'!W382="Straight",'Used data'!W382="Irrelevant",'Used data'!X382="Irrelevant",'Used data'!Y382="Irrelevant"),1,1+1.961*1000/32.2*((('Used data'!Y382*3268/3600)/('Used data'!W382/0.306))^2)*('Used data'!X382/1000)/G382)</f>
        <v>1</v>
      </c>
      <c r="AB382" s="11">
        <f>IF(OR('Used data'!Z382="Straight",'Used data'!Z382="Irrelevant",'Used data'!AA382="Irrelevant",'Used data'!AB382="Irrelevant"),1,1+1.545*1000/32.2*((('Used data'!AB382*3268/3600)/('Used data'!Z382/0.306))^2)*('Used data'!AA382/1000)/G382)</f>
        <v>1</v>
      </c>
      <c r="AC382" s="11">
        <f>IF(OR('Used data'!Z382="Straight",'Used data'!Z382="Irrelevant",'Used data'!AA382="Irrelevant",'Used data'!AB382="Irrelevant"),1,1+1.961*1000/32.2*((('Used data'!AB382*3268/3600)/('Used data'!Z382/0.306))^2)*('Used data'!AA382/1000)/G382)</f>
        <v>1</v>
      </c>
      <c r="AD382" s="11">
        <f>IF(OR('Used data'!AC382="Irrelevant",'Used data'!AC382="No"),1,IF(AND('Used data'!AC382="Yes",OR('Used data'!Q382&lt;301,'Used data'!S382&lt;301)),1-(0.5*('Used data'!R382+'Used data'!T382)/('Used data'!G382*1000)),IF(AND('Used data'!AC382="Yes",OR('Used data'!Q382&lt;601,'Used data'!S382&lt;601)),1-(0.25*('Used data'!R382+'Used data'!T382)/('Used data'!G382*1000)),1)))</f>
        <v>1</v>
      </c>
      <c r="AE382" s="11">
        <f>IF(OR('Used data'!AC382="Irrelevant",'Used data'!AC382="No"),1,IF(AND('Used data'!AC382="Yes",OR('Used data'!Q382&lt;301,'Used data'!S382&lt;301)),1-(0.4*('Used data'!R382+'Used data'!T382)/('Used data'!G382*1000)),IF(AND('Used data'!AC382="Yes",OR('Used data'!Q382&lt;601,'Used data'!S382&lt;601)),1-(0.2*('Used data'!R382+'Used data'!T382)/('Used data'!G382*1000)),1)))</f>
        <v>1</v>
      </c>
      <c r="AF382" s="11">
        <f>IF('Used data'!AD382="110 kph",0.79,1)</f>
        <v>1</v>
      </c>
      <c r="AG382" s="11">
        <f>IF('Used data'!AD382="110 kph",0.94,1)</f>
        <v>1</v>
      </c>
      <c r="AH382" s="11">
        <f>IF('Used data'!AD382="110 kph",0.66,1)</f>
        <v>1</v>
      </c>
      <c r="AI382" s="11">
        <f>IF('Used data'!AD382="110 kph",0.82,1)</f>
        <v>1</v>
      </c>
      <c r="AJ382" s="11">
        <f>IF(AND('Used data'!AE382="Yes",I382="Entrance merge"),0.65*'Used data'!AF382+1-'Used data'!AF382,1)</f>
        <v>1</v>
      </c>
      <c r="AK382" s="12" t="str">
        <f t="shared" si="35"/>
        <v/>
      </c>
      <c r="AL382" s="12" t="str">
        <f t="shared" si="36"/>
        <v/>
      </c>
      <c r="AM382" s="12" t="str">
        <f t="shared" si="37"/>
        <v/>
      </c>
      <c r="AN382" s="12" t="str">
        <f t="shared" si="38"/>
        <v/>
      </c>
      <c r="AO382" s="12" t="str">
        <f t="shared" si="39"/>
        <v/>
      </c>
      <c r="AP382" s="12" t="str">
        <f t="shared" si="40"/>
        <v/>
      </c>
      <c r="AQ382" s="4" t="str">
        <f t="shared" si="41"/>
        <v/>
      </c>
    </row>
    <row r="383" spans="1:43" x14ac:dyDescent="0.3">
      <c r="A383" s="4" t="str">
        <f>IF('Input data'!A398="","",'Input data'!A398)</f>
        <v/>
      </c>
      <c r="B383" s="4" t="str">
        <f>IF('Input data'!B398="","",'Input data'!B398)</f>
        <v/>
      </c>
      <c r="C383" s="4" t="str">
        <f>IF('Input data'!C398="","",'Input data'!C398)</f>
        <v/>
      </c>
      <c r="D383" s="4" t="str">
        <f>IF('Input data'!D398="","",'Input data'!D398)</f>
        <v/>
      </c>
      <c r="E383" s="4" t="str">
        <f>IF('Input data'!E398="","",'Input data'!E398)</f>
        <v/>
      </c>
      <c r="F383" s="4" t="str">
        <f>IF('Input data'!F398="","",'Input data'!F398)</f>
        <v/>
      </c>
      <c r="G383" s="4">
        <f>IF('Input data'!G398="","",'Input data'!G398)</f>
        <v>0</v>
      </c>
      <c r="H383" s="4" t="str">
        <f>IF('Input data'!H398&gt;0.5,'Input data'!H398,"")</f>
        <v/>
      </c>
      <c r="I383" s="4" t="str">
        <f>IF('Input data'!I398="","",'Input data'!I398)</f>
        <v/>
      </c>
      <c r="J383" s="11">
        <f>IF('Used data'!J383="Irrelevant",1,IF('Used data'!J383&gt;3,1.2,1))</f>
        <v>1</v>
      </c>
      <c r="K383" s="11">
        <f>IF('Used data'!K383="Irrelevant",1,IF(AND(OR(I383="Motorway link",I383="Exit diverge",I383="Entrance merge"),'Used data'!K383&lt;3.5),1+(3.5-'Used data'!K383)*0.12,IF(AND(OR(I383="Exit ramp",I383="Entrance ramp"),'Used data'!K383&lt;3.5),1+(3.5-'Used data'!K383)*0.16,1)))</f>
        <v>1</v>
      </c>
      <c r="L383" s="11">
        <f>IF('Used data'!L383="Irrelevant",1,IF(AND('Used data'!L383="Yes",'Used data'!J383=2),0.6*'Used data'!M383+(1-'Used data'!M383),IF(AND('Used data'!L383="Yes",'Used data'!J383=3),0.7*'Used data'!M383+(1-'Used data'!M383),IF(AND('Used data'!L383="Yes",'Used data'!J383=4),0.76*'Used data'!M383+(1-'Used data'!M383),IF(AND('Used data'!L383="Yes",'Used data'!J383&gt;4.99999999),0.8*'Used data'!M383+(1-'Used data'!M383),1)))))</f>
        <v>1</v>
      </c>
      <c r="M383" s="11">
        <f>IF('Used data'!L383="Irrelevant",1,IF(AND('Used data'!L383="Yes",'Used data'!J383=2),0.8*'Used data'!M383+(1-'Used data'!M383),IF(AND('Used data'!L383="Yes",'Used data'!J383=3),0.85*'Used data'!M383+(1-'Used data'!M383),IF(AND('Used data'!L383="Yes",'Used data'!J383=4),0.88*'Used data'!M383+(1-'Used data'!M383),IF(AND('Used data'!L383="Yes",'Used data'!J383&gt;4.99999999),0.9*'Used data'!M383+(1-'Used data'!M383),1)))))</f>
        <v>1</v>
      </c>
      <c r="N383" s="11">
        <f>IF('Used data'!N383="Irrelevant",1,IF(AND(OR(I383="Motorway link",I383="Exit diverge",I383="Entrance merge"),'Used data'!N383&lt;3),1+(3-'Used data'!N383)*0.09333333,1))</f>
        <v>1</v>
      </c>
      <c r="O383" s="11">
        <f>IF('Used data'!N383="Irrelevant",1,IF(AND(OR(I383="Motorway link",I383="Exit diverge",I383="Entrance merge"),'Used data'!N383&lt;3),1+(3-'Used data'!N383)*0.19666667,1))</f>
        <v>1</v>
      </c>
      <c r="P383" s="11">
        <f>IF('Used data'!O383="Irrelevant",1,IF(AND(OR(I383="Motorway link",I383="Exit diverge",I383="Entrance merge"),'Used data'!O383&lt;3.00000001),1+(0.5-'Used data'!O383)*0.04,IF(AND(OR(I383="Exit ramp",I383="Entrance ramp"),'Used data'!O383&lt;3.00000001),1+(0.5-'Used data'!O383)*0.08,IF(OR(I383="Motorway link",I383="Exit diverge",I383="Entrance merge"),0.9,0.8))))</f>
        <v>1</v>
      </c>
      <c r="Q383" s="11">
        <f>IF('Used data'!P383="Irrelevant",1,IF(AND(OR(I383="Motorway link",I383="Exit diverge",I383="Entrance merge"),'Used data'!P383&lt;11.00000001),1+(5-'Used data'!P383)*0.01,0.94))</f>
        <v>1</v>
      </c>
      <c r="R383" s="11">
        <f>IF(OR('Used data'!Q383="Irrelevant",'Used data'!R383="Irrelevant",'Used data'!Q383="Straight"),1,IF(AND(OR(I383="Motorway link",I383="Exit diverge",I383="Entrance merge"),'Used data'!Q383&lt;4000),(EXP(0.1096*1746.5/'Used data'!Q383)/EXP(0.1096*1746.5/4000))*('Used data'!R383/1000)/G383+(G383-'Used data'!R383/1000)/G383,1))</f>
        <v>1</v>
      </c>
      <c r="S383" s="11">
        <f>IF(OR('Used data'!S383="Irrelevant",'Used data'!T383="Irrelevant",'Used data'!S383="Straight"),1,IF(AND(OR(I383="Motorway link",I383="Exit diverge",I383="Entrance merge"),'Used data'!S383&lt;4000),(EXP(0.1096*1746.5/'Used data'!S383)/EXP(0.1096*1746.5/4000))*('Used data'!T383/1000)/G383+(G383-'Used data'!T383/1000)/G383,1))</f>
        <v>1</v>
      </c>
      <c r="T383" s="11">
        <f>IF('Used data'!U383="Irrelevant",1,IF(AND(OR(I383="Motorway link",I383="Exit diverge",I383="Entrance merge",I383="Exit ramp",I383="Entrance ramp"),'Used data'!U383="Yes"),0.95,1))</f>
        <v>1</v>
      </c>
      <c r="U383" s="11">
        <f>IF('Used data'!U383="Irrelevant",1,IF(AND(OR(I383="Motorway link",I383="Exit diverge",I383="Entrance merge",I383="Exit ramp",I383="Entrance ramp"),'Used data'!U383="Yes"),0.96,1))</f>
        <v>1</v>
      </c>
      <c r="V383" s="11">
        <f>IF('Used data'!U383="Irrelevant",1,IF(AND(OR(I383="Motorway link",I383="Exit diverge",I383="Entrance merge",I383="Exit ramp",I383="Entrance ramp"),'Used data'!U383="Yes"),0.79,1))</f>
        <v>1</v>
      </c>
      <c r="W383" s="11">
        <f>IF('Used data'!U383="Irrelevant",1,IF(AND(OR(I383="Motorway link",I383="Exit diverge",I383="Entrance merge",I383="Exit ramp",I383="Entrance ramp"),'Used data'!U383="Yes"),0.94,1))</f>
        <v>1</v>
      </c>
      <c r="X383" s="11">
        <f>IF('Used data'!U383="Irrelevant",1,IF(AND(OR(I383="Motorway link",I383="Exit diverge",I383="Entrance merge",I383="Exit ramp",I383="Entrance ramp"),'Used data'!U383="Yes"),0.97,1))</f>
        <v>1</v>
      </c>
      <c r="Y383" s="11">
        <f>IF(AND(I383="Exit ramp",'Used data'!V383="2-curved diamond ramp"),1.32,IF(AND(I383="Exit ramp",'Used data'!V383="S-shaped ramp"),2.05,IF(AND(I383="Exit ramp",'Used data'!V383="U-shaped ramp"),4.11,IF(AND(I383="Exit ramp",'Used data'!V383="Flyover hook ramp"),5.15,IF(AND(I383="Exit ramp",'Used data'!V383="Directional ramp"),1.07,IF(AND(I383="Entrance ramp",'Used data'!V383="2-curved diamond ramp"),0.93,IF(AND(I383="Entrance ramp",'Used data'!V383="S-shaped ramp"),2.48,IF(AND(I383="Entrance ramp",'Used data'!V383="U-shaped ramp"),4.15,IF(AND(I383="Entrance ramp",'Used data'!V383="Flyover hook ramp"),5.26,IF(AND(I383="Entrance ramp",'Used data'!V383="Directional ramp"),1.42,1))))))))))</f>
        <v>1</v>
      </c>
      <c r="Z383" s="11">
        <f>IF(OR('Used data'!W383="Straight",'Used data'!W383="Irrelevant",'Used data'!X383="Irrelevant",'Used data'!Y383="Irrelevant"),1,1+1.545*1000/32.2*((('Used data'!Y383*3268/3600)/('Used data'!W383/0.306))^2)*('Used data'!X383/1000)/G383)</f>
        <v>1</v>
      </c>
      <c r="AA383" s="11">
        <f>IF(OR('Used data'!W383="Straight",'Used data'!W383="Irrelevant",'Used data'!X383="Irrelevant",'Used data'!Y383="Irrelevant"),1,1+1.961*1000/32.2*((('Used data'!Y383*3268/3600)/('Used data'!W383/0.306))^2)*('Used data'!X383/1000)/G383)</f>
        <v>1</v>
      </c>
      <c r="AB383" s="11">
        <f>IF(OR('Used data'!Z383="Straight",'Used data'!Z383="Irrelevant",'Used data'!AA383="Irrelevant",'Used data'!AB383="Irrelevant"),1,1+1.545*1000/32.2*((('Used data'!AB383*3268/3600)/('Used data'!Z383/0.306))^2)*('Used data'!AA383/1000)/G383)</f>
        <v>1</v>
      </c>
      <c r="AC383" s="11">
        <f>IF(OR('Used data'!Z383="Straight",'Used data'!Z383="Irrelevant",'Used data'!AA383="Irrelevant",'Used data'!AB383="Irrelevant"),1,1+1.961*1000/32.2*((('Used data'!AB383*3268/3600)/('Used data'!Z383/0.306))^2)*('Used data'!AA383/1000)/G383)</f>
        <v>1</v>
      </c>
      <c r="AD383" s="11">
        <f>IF(OR('Used data'!AC383="Irrelevant",'Used data'!AC383="No"),1,IF(AND('Used data'!AC383="Yes",OR('Used data'!Q383&lt;301,'Used data'!S383&lt;301)),1-(0.5*('Used data'!R383+'Used data'!T383)/('Used data'!G383*1000)),IF(AND('Used data'!AC383="Yes",OR('Used data'!Q383&lt;601,'Used data'!S383&lt;601)),1-(0.25*('Used data'!R383+'Used data'!T383)/('Used data'!G383*1000)),1)))</f>
        <v>1</v>
      </c>
      <c r="AE383" s="11">
        <f>IF(OR('Used data'!AC383="Irrelevant",'Used data'!AC383="No"),1,IF(AND('Used data'!AC383="Yes",OR('Used data'!Q383&lt;301,'Used data'!S383&lt;301)),1-(0.4*('Used data'!R383+'Used data'!T383)/('Used data'!G383*1000)),IF(AND('Used data'!AC383="Yes",OR('Used data'!Q383&lt;601,'Used data'!S383&lt;601)),1-(0.2*('Used data'!R383+'Used data'!T383)/('Used data'!G383*1000)),1)))</f>
        <v>1</v>
      </c>
      <c r="AF383" s="11">
        <f>IF('Used data'!AD383="110 kph",0.79,1)</f>
        <v>1</v>
      </c>
      <c r="AG383" s="11">
        <f>IF('Used data'!AD383="110 kph",0.94,1)</f>
        <v>1</v>
      </c>
      <c r="AH383" s="11">
        <f>IF('Used data'!AD383="110 kph",0.66,1)</f>
        <v>1</v>
      </c>
      <c r="AI383" s="11">
        <f>IF('Used data'!AD383="110 kph",0.82,1)</f>
        <v>1</v>
      </c>
      <c r="AJ383" s="11">
        <f>IF(AND('Used data'!AE383="Yes",I383="Entrance merge"),0.65*'Used data'!AF383+1-'Used data'!AF383,1)</f>
        <v>1</v>
      </c>
      <c r="AK383" s="12" t="str">
        <f t="shared" si="35"/>
        <v/>
      </c>
      <c r="AL383" s="12" t="str">
        <f t="shared" si="36"/>
        <v/>
      </c>
      <c r="AM383" s="12" t="str">
        <f t="shared" si="37"/>
        <v/>
      </c>
      <c r="AN383" s="12" t="str">
        <f t="shared" si="38"/>
        <v/>
      </c>
      <c r="AO383" s="12" t="str">
        <f t="shared" si="39"/>
        <v/>
      </c>
      <c r="AP383" s="12" t="str">
        <f t="shared" si="40"/>
        <v/>
      </c>
      <c r="AQ383" s="4" t="str">
        <f t="shared" si="41"/>
        <v/>
      </c>
    </row>
    <row r="384" spans="1:43" x14ac:dyDescent="0.3">
      <c r="A384" s="4" t="str">
        <f>IF('Input data'!A399="","",'Input data'!A399)</f>
        <v/>
      </c>
      <c r="B384" s="4" t="str">
        <f>IF('Input data'!B399="","",'Input data'!B399)</f>
        <v/>
      </c>
      <c r="C384" s="4" t="str">
        <f>IF('Input data'!C399="","",'Input data'!C399)</f>
        <v/>
      </c>
      <c r="D384" s="4" t="str">
        <f>IF('Input data'!D399="","",'Input data'!D399)</f>
        <v/>
      </c>
      <c r="E384" s="4" t="str">
        <f>IF('Input data'!E399="","",'Input data'!E399)</f>
        <v/>
      </c>
      <c r="F384" s="4" t="str">
        <f>IF('Input data'!F399="","",'Input data'!F399)</f>
        <v/>
      </c>
      <c r="G384" s="4">
        <f>IF('Input data'!G399="","",'Input data'!G399)</f>
        <v>0</v>
      </c>
      <c r="H384" s="4" t="str">
        <f>IF('Input data'!H399&gt;0.5,'Input data'!H399,"")</f>
        <v/>
      </c>
      <c r="I384" s="4" t="str">
        <f>IF('Input data'!I399="","",'Input data'!I399)</f>
        <v/>
      </c>
      <c r="J384" s="11">
        <f>IF('Used data'!J384="Irrelevant",1,IF('Used data'!J384&gt;3,1.2,1))</f>
        <v>1</v>
      </c>
      <c r="K384" s="11">
        <f>IF('Used data'!K384="Irrelevant",1,IF(AND(OR(I384="Motorway link",I384="Exit diverge",I384="Entrance merge"),'Used data'!K384&lt;3.5),1+(3.5-'Used data'!K384)*0.12,IF(AND(OR(I384="Exit ramp",I384="Entrance ramp"),'Used data'!K384&lt;3.5),1+(3.5-'Used data'!K384)*0.16,1)))</f>
        <v>1</v>
      </c>
      <c r="L384" s="11">
        <f>IF('Used data'!L384="Irrelevant",1,IF(AND('Used data'!L384="Yes",'Used data'!J384=2),0.6*'Used data'!M384+(1-'Used data'!M384),IF(AND('Used data'!L384="Yes",'Used data'!J384=3),0.7*'Used data'!M384+(1-'Used data'!M384),IF(AND('Used data'!L384="Yes",'Used data'!J384=4),0.76*'Used data'!M384+(1-'Used data'!M384),IF(AND('Used data'!L384="Yes",'Used data'!J384&gt;4.99999999),0.8*'Used data'!M384+(1-'Used data'!M384),1)))))</f>
        <v>1</v>
      </c>
      <c r="M384" s="11">
        <f>IF('Used data'!L384="Irrelevant",1,IF(AND('Used data'!L384="Yes",'Used data'!J384=2),0.8*'Used data'!M384+(1-'Used data'!M384),IF(AND('Used data'!L384="Yes",'Used data'!J384=3),0.85*'Used data'!M384+(1-'Used data'!M384),IF(AND('Used data'!L384="Yes",'Used data'!J384=4),0.88*'Used data'!M384+(1-'Used data'!M384),IF(AND('Used data'!L384="Yes",'Used data'!J384&gt;4.99999999),0.9*'Used data'!M384+(1-'Used data'!M384),1)))))</f>
        <v>1</v>
      </c>
      <c r="N384" s="11">
        <f>IF('Used data'!N384="Irrelevant",1,IF(AND(OR(I384="Motorway link",I384="Exit diverge",I384="Entrance merge"),'Used data'!N384&lt;3),1+(3-'Used data'!N384)*0.09333333,1))</f>
        <v>1</v>
      </c>
      <c r="O384" s="11">
        <f>IF('Used data'!N384="Irrelevant",1,IF(AND(OR(I384="Motorway link",I384="Exit diverge",I384="Entrance merge"),'Used data'!N384&lt;3),1+(3-'Used data'!N384)*0.19666667,1))</f>
        <v>1</v>
      </c>
      <c r="P384" s="11">
        <f>IF('Used data'!O384="Irrelevant",1,IF(AND(OR(I384="Motorway link",I384="Exit diverge",I384="Entrance merge"),'Used data'!O384&lt;3.00000001),1+(0.5-'Used data'!O384)*0.04,IF(AND(OR(I384="Exit ramp",I384="Entrance ramp"),'Used data'!O384&lt;3.00000001),1+(0.5-'Used data'!O384)*0.08,IF(OR(I384="Motorway link",I384="Exit diverge",I384="Entrance merge"),0.9,0.8))))</f>
        <v>1</v>
      </c>
      <c r="Q384" s="11">
        <f>IF('Used data'!P384="Irrelevant",1,IF(AND(OR(I384="Motorway link",I384="Exit diverge",I384="Entrance merge"),'Used data'!P384&lt;11.00000001),1+(5-'Used data'!P384)*0.01,0.94))</f>
        <v>1</v>
      </c>
      <c r="R384" s="11">
        <f>IF(OR('Used data'!Q384="Irrelevant",'Used data'!R384="Irrelevant",'Used data'!Q384="Straight"),1,IF(AND(OR(I384="Motorway link",I384="Exit diverge",I384="Entrance merge"),'Used data'!Q384&lt;4000),(EXP(0.1096*1746.5/'Used data'!Q384)/EXP(0.1096*1746.5/4000))*('Used data'!R384/1000)/G384+(G384-'Used data'!R384/1000)/G384,1))</f>
        <v>1</v>
      </c>
      <c r="S384" s="11">
        <f>IF(OR('Used data'!S384="Irrelevant",'Used data'!T384="Irrelevant",'Used data'!S384="Straight"),1,IF(AND(OR(I384="Motorway link",I384="Exit diverge",I384="Entrance merge"),'Used data'!S384&lt;4000),(EXP(0.1096*1746.5/'Used data'!S384)/EXP(0.1096*1746.5/4000))*('Used data'!T384/1000)/G384+(G384-'Used data'!T384/1000)/G384,1))</f>
        <v>1</v>
      </c>
      <c r="T384" s="11">
        <f>IF('Used data'!U384="Irrelevant",1,IF(AND(OR(I384="Motorway link",I384="Exit diverge",I384="Entrance merge",I384="Exit ramp",I384="Entrance ramp"),'Used data'!U384="Yes"),0.95,1))</f>
        <v>1</v>
      </c>
      <c r="U384" s="11">
        <f>IF('Used data'!U384="Irrelevant",1,IF(AND(OR(I384="Motorway link",I384="Exit diverge",I384="Entrance merge",I384="Exit ramp",I384="Entrance ramp"),'Used data'!U384="Yes"),0.96,1))</f>
        <v>1</v>
      </c>
      <c r="V384" s="11">
        <f>IF('Used data'!U384="Irrelevant",1,IF(AND(OR(I384="Motorway link",I384="Exit diverge",I384="Entrance merge",I384="Exit ramp",I384="Entrance ramp"),'Used data'!U384="Yes"),0.79,1))</f>
        <v>1</v>
      </c>
      <c r="W384" s="11">
        <f>IF('Used data'!U384="Irrelevant",1,IF(AND(OR(I384="Motorway link",I384="Exit diverge",I384="Entrance merge",I384="Exit ramp",I384="Entrance ramp"),'Used data'!U384="Yes"),0.94,1))</f>
        <v>1</v>
      </c>
      <c r="X384" s="11">
        <f>IF('Used data'!U384="Irrelevant",1,IF(AND(OR(I384="Motorway link",I384="Exit diverge",I384="Entrance merge",I384="Exit ramp",I384="Entrance ramp"),'Used data'!U384="Yes"),0.97,1))</f>
        <v>1</v>
      </c>
      <c r="Y384" s="11">
        <f>IF(AND(I384="Exit ramp",'Used data'!V384="2-curved diamond ramp"),1.32,IF(AND(I384="Exit ramp",'Used data'!V384="S-shaped ramp"),2.05,IF(AND(I384="Exit ramp",'Used data'!V384="U-shaped ramp"),4.11,IF(AND(I384="Exit ramp",'Used data'!V384="Flyover hook ramp"),5.15,IF(AND(I384="Exit ramp",'Used data'!V384="Directional ramp"),1.07,IF(AND(I384="Entrance ramp",'Used data'!V384="2-curved diamond ramp"),0.93,IF(AND(I384="Entrance ramp",'Used data'!V384="S-shaped ramp"),2.48,IF(AND(I384="Entrance ramp",'Used data'!V384="U-shaped ramp"),4.15,IF(AND(I384="Entrance ramp",'Used data'!V384="Flyover hook ramp"),5.26,IF(AND(I384="Entrance ramp",'Used data'!V384="Directional ramp"),1.42,1))))))))))</f>
        <v>1</v>
      </c>
      <c r="Z384" s="11">
        <f>IF(OR('Used data'!W384="Straight",'Used data'!W384="Irrelevant",'Used data'!X384="Irrelevant",'Used data'!Y384="Irrelevant"),1,1+1.545*1000/32.2*((('Used data'!Y384*3268/3600)/('Used data'!W384/0.306))^2)*('Used data'!X384/1000)/G384)</f>
        <v>1</v>
      </c>
      <c r="AA384" s="11">
        <f>IF(OR('Used data'!W384="Straight",'Used data'!W384="Irrelevant",'Used data'!X384="Irrelevant",'Used data'!Y384="Irrelevant"),1,1+1.961*1000/32.2*((('Used data'!Y384*3268/3600)/('Used data'!W384/0.306))^2)*('Used data'!X384/1000)/G384)</f>
        <v>1</v>
      </c>
      <c r="AB384" s="11">
        <f>IF(OR('Used data'!Z384="Straight",'Used data'!Z384="Irrelevant",'Used data'!AA384="Irrelevant",'Used data'!AB384="Irrelevant"),1,1+1.545*1000/32.2*((('Used data'!AB384*3268/3600)/('Used data'!Z384/0.306))^2)*('Used data'!AA384/1000)/G384)</f>
        <v>1</v>
      </c>
      <c r="AC384" s="11">
        <f>IF(OR('Used data'!Z384="Straight",'Used data'!Z384="Irrelevant",'Used data'!AA384="Irrelevant",'Used data'!AB384="Irrelevant"),1,1+1.961*1000/32.2*((('Used data'!AB384*3268/3600)/('Used data'!Z384/0.306))^2)*('Used data'!AA384/1000)/G384)</f>
        <v>1</v>
      </c>
      <c r="AD384" s="11">
        <f>IF(OR('Used data'!AC384="Irrelevant",'Used data'!AC384="No"),1,IF(AND('Used data'!AC384="Yes",OR('Used data'!Q384&lt;301,'Used data'!S384&lt;301)),1-(0.5*('Used data'!R384+'Used data'!T384)/('Used data'!G384*1000)),IF(AND('Used data'!AC384="Yes",OR('Used data'!Q384&lt;601,'Used data'!S384&lt;601)),1-(0.25*('Used data'!R384+'Used data'!T384)/('Used data'!G384*1000)),1)))</f>
        <v>1</v>
      </c>
      <c r="AE384" s="11">
        <f>IF(OR('Used data'!AC384="Irrelevant",'Used data'!AC384="No"),1,IF(AND('Used data'!AC384="Yes",OR('Used data'!Q384&lt;301,'Used data'!S384&lt;301)),1-(0.4*('Used data'!R384+'Used data'!T384)/('Used data'!G384*1000)),IF(AND('Used data'!AC384="Yes",OR('Used data'!Q384&lt;601,'Used data'!S384&lt;601)),1-(0.2*('Used data'!R384+'Used data'!T384)/('Used data'!G384*1000)),1)))</f>
        <v>1</v>
      </c>
      <c r="AF384" s="11">
        <f>IF('Used data'!AD384="110 kph",0.79,1)</f>
        <v>1</v>
      </c>
      <c r="AG384" s="11">
        <f>IF('Used data'!AD384="110 kph",0.94,1)</f>
        <v>1</v>
      </c>
      <c r="AH384" s="11">
        <f>IF('Used data'!AD384="110 kph",0.66,1)</f>
        <v>1</v>
      </c>
      <c r="AI384" s="11">
        <f>IF('Used data'!AD384="110 kph",0.82,1)</f>
        <v>1</v>
      </c>
      <c r="AJ384" s="11">
        <f>IF(AND('Used data'!AE384="Yes",I384="Entrance merge"),0.65*'Used data'!AF384+1-'Used data'!AF384,1)</f>
        <v>1</v>
      </c>
      <c r="AK384" s="12" t="str">
        <f t="shared" si="35"/>
        <v/>
      </c>
      <c r="AL384" s="12" t="str">
        <f t="shared" si="36"/>
        <v/>
      </c>
      <c r="AM384" s="12" t="str">
        <f t="shared" si="37"/>
        <v/>
      </c>
      <c r="AN384" s="12" t="str">
        <f t="shared" si="38"/>
        <v/>
      </c>
      <c r="AO384" s="12" t="str">
        <f t="shared" si="39"/>
        <v/>
      </c>
      <c r="AP384" s="12" t="str">
        <f t="shared" si="40"/>
        <v/>
      </c>
      <c r="AQ384" s="4" t="str">
        <f t="shared" si="41"/>
        <v/>
      </c>
    </row>
    <row r="385" spans="1:43" x14ac:dyDescent="0.3">
      <c r="A385" s="4" t="str">
        <f>IF('Input data'!A400="","",'Input data'!A400)</f>
        <v/>
      </c>
      <c r="B385" s="4" t="str">
        <f>IF('Input data'!B400="","",'Input data'!B400)</f>
        <v/>
      </c>
      <c r="C385" s="4" t="str">
        <f>IF('Input data'!C400="","",'Input data'!C400)</f>
        <v/>
      </c>
      <c r="D385" s="4" t="str">
        <f>IF('Input data'!D400="","",'Input data'!D400)</f>
        <v/>
      </c>
      <c r="E385" s="4" t="str">
        <f>IF('Input data'!E400="","",'Input data'!E400)</f>
        <v/>
      </c>
      <c r="F385" s="4" t="str">
        <f>IF('Input data'!F400="","",'Input data'!F400)</f>
        <v/>
      </c>
      <c r="G385" s="4">
        <f>IF('Input data'!G400="","",'Input data'!G400)</f>
        <v>0</v>
      </c>
      <c r="H385" s="4" t="str">
        <f>IF('Input data'!H400&gt;0.5,'Input data'!H400,"")</f>
        <v/>
      </c>
      <c r="I385" s="4" t="str">
        <f>IF('Input data'!I400="","",'Input data'!I400)</f>
        <v/>
      </c>
      <c r="J385" s="11">
        <f>IF('Used data'!J385="Irrelevant",1,IF('Used data'!J385&gt;3,1.2,1))</f>
        <v>1</v>
      </c>
      <c r="K385" s="11">
        <f>IF('Used data'!K385="Irrelevant",1,IF(AND(OR(I385="Motorway link",I385="Exit diverge",I385="Entrance merge"),'Used data'!K385&lt;3.5),1+(3.5-'Used data'!K385)*0.12,IF(AND(OR(I385="Exit ramp",I385="Entrance ramp"),'Used data'!K385&lt;3.5),1+(3.5-'Used data'!K385)*0.16,1)))</f>
        <v>1</v>
      </c>
      <c r="L385" s="11">
        <f>IF('Used data'!L385="Irrelevant",1,IF(AND('Used data'!L385="Yes",'Used data'!J385=2),0.6*'Used data'!M385+(1-'Used data'!M385),IF(AND('Used data'!L385="Yes",'Used data'!J385=3),0.7*'Used data'!M385+(1-'Used data'!M385),IF(AND('Used data'!L385="Yes",'Used data'!J385=4),0.76*'Used data'!M385+(1-'Used data'!M385),IF(AND('Used data'!L385="Yes",'Used data'!J385&gt;4.99999999),0.8*'Used data'!M385+(1-'Used data'!M385),1)))))</f>
        <v>1</v>
      </c>
      <c r="M385" s="11">
        <f>IF('Used data'!L385="Irrelevant",1,IF(AND('Used data'!L385="Yes",'Used data'!J385=2),0.8*'Used data'!M385+(1-'Used data'!M385),IF(AND('Used data'!L385="Yes",'Used data'!J385=3),0.85*'Used data'!M385+(1-'Used data'!M385),IF(AND('Used data'!L385="Yes",'Used data'!J385=4),0.88*'Used data'!M385+(1-'Used data'!M385),IF(AND('Used data'!L385="Yes",'Used data'!J385&gt;4.99999999),0.9*'Used data'!M385+(1-'Used data'!M385),1)))))</f>
        <v>1</v>
      </c>
      <c r="N385" s="11">
        <f>IF('Used data'!N385="Irrelevant",1,IF(AND(OR(I385="Motorway link",I385="Exit diverge",I385="Entrance merge"),'Used data'!N385&lt;3),1+(3-'Used data'!N385)*0.09333333,1))</f>
        <v>1</v>
      </c>
      <c r="O385" s="11">
        <f>IF('Used data'!N385="Irrelevant",1,IF(AND(OR(I385="Motorway link",I385="Exit diverge",I385="Entrance merge"),'Used data'!N385&lt;3),1+(3-'Used data'!N385)*0.19666667,1))</f>
        <v>1</v>
      </c>
      <c r="P385" s="11">
        <f>IF('Used data'!O385="Irrelevant",1,IF(AND(OR(I385="Motorway link",I385="Exit diverge",I385="Entrance merge"),'Used data'!O385&lt;3.00000001),1+(0.5-'Used data'!O385)*0.04,IF(AND(OR(I385="Exit ramp",I385="Entrance ramp"),'Used data'!O385&lt;3.00000001),1+(0.5-'Used data'!O385)*0.08,IF(OR(I385="Motorway link",I385="Exit diverge",I385="Entrance merge"),0.9,0.8))))</f>
        <v>1</v>
      </c>
      <c r="Q385" s="11">
        <f>IF('Used data'!P385="Irrelevant",1,IF(AND(OR(I385="Motorway link",I385="Exit diverge",I385="Entrance merge"),'Used data'!P385&lt;11.00000001),1+(5-'Used data'!P385)*0.01,0.94))</f>
        <v>1</v>
      </c>
      <c r="R385" s="11">
        <f>IF(OR('Used data'!Q385="Irrelevant",'Used data'!R385="Irrelevant",'Used data'!Q385="Straight"),1,IF(AND(OR(I385="Motorway link",I385="Exit diverge",I385="Entrance merge"),'Used data'!Q385&lt;4000),(EXP(0.1096*1746.5/'Used data'!Q385)/EXP(0.1096*1746.5/4000))*('Used data'!R385/1000)/G385+(G385-'Used data'!R385/1000)/G385,1))</f>
        <v>1</v>
      </c>
      <c r="S385" s="11">
        <f>IF(OR('Used data'!S385="Irrelevant",'Used data'!T385="Irrelevant",'Used data'!S385="Straight"),1,IF(AND(OR(I385="Motorway link",I385="Exit diverge",I385="Entrance merge"),'Used data'!S385&lt;4000),(EXP(0.1096*1746.5/'Used data'!S385)/EXP(0.1096*1746.5/4000))*('Used data'!T385/1000)/G385+(G385-'Used data'!T385/1000)/G385,1))</f>
        <v>1</v>
      </c>
      <c r="T385" s="11">
        <f>IF('Used data'!U385="Irrelevant",1,IF(AND(OR(I385="Motorway link",I385="Exit diverge",I385="Entrance merge",I385="Exit ramp",I385="Entrance ramp"),'Used data'!U385="Yes"),0.95,1))</f>
        <v>1</v>
      </c>
      <c r="U385" s="11">
        <f>IF('Used data'!U385="Irrelevant",1,IF(AND(OR(I385="Motorway link",I385="Exit diverge",I385="Entrance merge",I385="Exit ramp",I385="Entrance ramp"),'Used data'!U385="Yes"),0.96,1))</f>
        <v>1</v>
      </c>
      <c r="V385" s="11">
        <f>IF('Used data'!U385="Irrelevant",1,IF(AND(OR(I385="Motorway link",I385="Exit diverge",I385="Entrance merge",I385="Exit ramp",I385="Entrance ramp"),'Used data'!U385="Yes"),0.79,1))</f>
        <v>1</v>
      </c>
      <c r="W385" s="11">
        <f>IF('Used data'!U385="Irrelevant",1,IF(AND(OR(I385="Motorway link",I385="Exit diverge",I385="Entrance merge",I385="Exit ramp",I385="Entrance ramp"),'Used data'!U385="Yes"),0.94,1))</f>
        <v>1</v>
      </c>
      <c r="X385" s="11">
        <f>IF('Used data'!U385="Irrelevant",1,IF(AND(OR(I385="Motorway link",I385="Exit diverge",I385="Entrance merge",I385="Exit ramp",I385="Entrance ramp"),'Used data'!U385="Yes"),0.97,1))</f>
        <v>1</v>
      </c>
      <c r="Y385" s="11">
        <f>IF(AND(I385="Exit ramp",'Used data'!V385="2-curved diamond ramp"),1.32,IF(AND(I385="Exit ramp",'Used data'!V385="S-shaped ramp"),2.05,IF(AND(I385="Exit ramp",'Used data'!V385="U-shaped ramp"),4.11,IF(AND(I385="Exit ramp",'Used data'!V385="Flyover hook ramp"),5.15,IF(AND(I385="Exit ramp",'Used data'!V385="Directional ramp"),1.07,IF(AND(I385="Entrance ramp",'Used data'!V385="2-curved diamond ramp"),0.93,IF(AND(I385="Entrance ramp",'Used data'!V385="S-shaped ramp"),2.48,IF(AND(I385="Entrance ramp",'Used data'!V385="U-shaped ramp"),4.15,IF(AND(I385="Entrance ramp",'Used data'!V385="Flyover hook ramp"),5.26,IF(AND(I385="Entrance ramp",'Used data'!V385="Directional ramp"),1.42,1))))))))))</f>
        <v>1</v>
      </c>
      <c r="Z385" s="11">
        <f>IF(OR('Used data'!W385="Straight",'Used data'!W385="Irrelevant",'Used data'!X385="Irrelevant",'Used data'!Y385="Irrelevant"),1,1+1.545*1000/32.2*((('Used data'!Y385*3268/3600)/('Used data'!W385/0.306))^2)*('Used data'!X385/1000)/G385)</f>
        <v>1</v>
      </c>
      <c r="AA385" s="11">
        <f>IF(OR('Used data'!W385="Straight",'Used data'!W385="Irrelevant",'Used data'!X385="Irrelevant",'Used data'!Y385="Irrelevant"),1,1+1.961*1000/32.2*((('Used data'!Y385*3268/3600)/('Used data'!W385/0.306))^2)*('Used data'!X385/1000)/G385)</f>
        <v>1</v>
      </c>
      <c r="AB385" s="11">
        <f>IF(OR('Used data'!Z385="Straight",'Used data'!Z385="Irrelevant",'Used data'!AA385="Irrelevant",'Used data'!AB385="Irrelevant"),1,1+1.545*1000/32.2*((('Used data'!AB385*3268/3600)/('Used data'!Z385/0.306))^2)*('Used data'!AA385/1000)/G385)</f>
        <v>1</v>
      </c>
      <c r="AC385" s="11">
        <f>IF(OR('Used data'!Z385="Straight",'Used data'!Z385="Irrelevant",'Used data'!AA385="Irrelevant",'Used data'!AB385="Irrelevant"),1,1+1.961*1000/32.2*((('Used data'!AB385*3268/3600)/('Used data'!Z385/0.306))^2)*('Used data'!AA385/1000)/G385)</f>
        <v>1</v>
      </c>
      <c r="AD385" s="11">
        <f>IF(OR('Used data'!AC385="Irrelevant",'Used data'!AC385="No"),1,IF(AND('Used data'!AC385="Yes",OR('Used data'!Q385&lt;301,'Used data'!S385&lt;301)),1-(0.5*('Used data'!R385+'Used data'!T385)/('Used data'!G385*1000)),IF(AND('Used data'!AC385="Yes",OR('Used data'!Q385&lt;601,'Used data'!S385&lt;601)),1-(0.25*('Used data'!R385+'Used data'!T385)/('Used data'!G385*1000)),1)))</f>
        <v>1</v>
      </c>
      <c r="AE385" s="11">
        <f>IF(OR('Used data'!AC385="Irrelevant",'Used data'!AC385="No"),1,IF(AND('Used data'!AC385="Yes",OR('Used data'!Q385&lt;301,'Used data'!S385&lt;301)),1-(0.4*('Used data'!R385+'Used data'!T385)/('Used data'!G385*1000)),IF(AND('Used data'!AC385="Yes",OR('Used data'!Q385&lt;601,'Used data'!S385&lt;601)),1-(0.2*('Used data'!R385+'Used data'!T385)/('Used data'!G385*1000)),1)))</f>
        <v>1</v>
      </c>
      <c r="AF385" s="11">
        <f>IF('Used data'!AD385="110 kph",0.79,1)</f>
        <v>1</v>
      </c>
      <c r="AG385" s="11">
        <f>IF('Used data'!AD385="110 kph",0.94,1)</f>
        <v>1</v>
      </c>
      <c r="AH385" s="11">
        <f>IF('Used data'!AD385="110 kph",0.66,1)</f>
        <v>1</v>
      </c>
      <c r="AI385" s="11">
        <f>IF('Used data'!AD385="110 kph",0.82,1)</f>
        <v>1</v>
      </c>
      <c r="AJ385" s="11">
        <f>IF(AND('Used data'!AE385="Yes",I385="Entrance merge"),0.65*'Used data'!AF385+1-'Used data'!AF385,1)</f>
        <v>1</v>
      </c>
      <c r="AK385" s="12" t="str">
        <f t="shared" si="35"/>
        <v/>
      </c>
      <c r="AL385" s="12" t="str">
        <f t="shared" si="36"/>
        <v/>
      </c>
      <c r="AM385" s="12" t="str">
        <f t="shared" si="37"/>
        <v/>
      </c>
      <c r="AN385" s="12" t="str">
        <f t="shared" si="38"/>
        <v/>
      </c>
      <c r="AO385" s="12" t="str">
        <f t="shared" si="39"/>
        <v/>
      </c>
      <c r="AP385" s="12" t="str">
        <f t="shared" si="40"/>
        <v/>
      </c>
      <c r="AQ385" s="4" t="str">
        <f t="shared" si="41"/>
        <v/>
      </c>
    </row>
    <row r="386" spans="1:43" x14ac:dyDescent="0.3">
      <c r="A386" s="4" t="str">
        <f>IF('Input data'!A401="","",'Input data'!A401)</f>
        <v/>
      </c>
      <c r="B386" s="4" t="str">
        <f>IF('Input data'!B401="","",'Input data'!B401)</f>
        <v/>
      </c>
      <c r="C386" s="4" t="str">
        <f>IF('Input data'!C401="","",'Input data'!C401)</f>
        <v/>
      </c>
      <c r="D386" s="4" t="str">
        <f>IF('Input data'!D401="","",'Input data'!D401)</f>
        <v/>
      </c>
      <c r="E386" s="4" t="str">
        <f>IF('Input data'!E401="","",'Input data'!E401)</f>
        <v/>
      </c>
      <c r="F386" s="4" t="str">
        <f>IF('Input data'!F401="","",'Input data'!F401)</f>
        <v/>
      </c>
      <c r="G386" s="4">
        <f>IF('Input data'!G401="","",'Input data'!G401)</f>
        <v>0</v>
      </c>
      <c r="H386" s="4" t="str">
        <f>IF('Input data'!H401&gt;0.5,'Input data'!H401,"")</f>
        <v/>
      </c>
      <c r="I386" s="4" t="str">
        <f>IF('Input data'!I401="","",'Input data'!I401)</f>
        <v/>
      </c>
      <c r="J386" s="11">
        <f>IF('Used data'!J386="Irrelevant",1,IF('Used data'!J386&gt;3,1.2,1))</f>
        <v>1</v>
      </c>
      <c r="K386" s="11">
        <f>IF('Used data'!K386="Irrelevant",1,IF(AND(OR(I386="Motorway link",I386="Exit diverge",I386="Entrance merge"),'Used data'!K386&lt;3.5),1+(3.5-'Used data'!K386)*0.12,IF(AND(OR(I386="Exit ramp",I386="Entrance ramp"),'Used data'!K386&lt;3.5),1+(3.5-'Used data'!K386)*0.16,1)))</f>
        <v>1</v>
      </c>
      <c r="L386" s="11">
        <f>IF('Used data'!L386="Irrelevant",1,IF(AND('Used data'!L386="Yes",'Used data'!J386=2),0.6*'Used data'!M386+(1-'Used data'!M386),IF(AND('Used data'!L386="Yes",'Used data'!J386=3),0.7*'Used data'!M386+(1-'Used data'!M386),IF(AND('Used data'!L386="Yes",'Used data'!J386=4),0.76*'Used data'!M386+(1-'Used data'!M386),IF(AND('Used data'!L386="Yes",'Used data'!J386&gt;4.99999999),0.8*'Used data'!M386+(1-'Used data'!M386),1)))))</f>
        <v>1</v>
      </c>
      <c r="M386" s="11">
        <f>IF('Used data'!L386="Irrelevant",1,IF(AND('Used data'!L386="Yes",'Used data'!J386=2),0.8*'Used data'!M386+(1-'Used data'!M386),IF(AND('Used data'!L386="Yes",'Used data'!J386=3),0.85*'Used data'!M386+(1-'Used data'!M386),IF(AND('Used data'!L386="Yes",'Used data'!J386=4),0.88*'Used data'!M386+(1-'Used data'!M386),IF(AND('Used data'!L386="Yes",'Used data'!J386&gt;4.99999999),0.9*'Used data'!M386+(1-'Used data'!M386),1)))))</f>
        <v>1</v>
      </c>
      <c r="N386" s="11">
        <f>IF('Used data'!N386="Irrelevant",1,IF(AND(OR(I386="Motorway link",I386="Exit diverge",I386="Entrance merge"),'Used data'!N386&lt;3),1+(3-'Used data'!N386)*0.09333333,1))</f>
        <v>1</v>
      </c>
      <c r="O386" s="11">
        <f>IF('Used data'!N386="Irrelevant",1,IF(AND(OR(I386="Motorway link",I386="Exit diverge",I386="Entrance merge"),'Used data'!N386&lt;3),1+(3-'Used data'!N386)*0.19666667,1))</f>
        <v>1</v>
      </c>
      <c r="P386" s="11">
        <f>IF('Used data'!O386="Irrelevant",1,IF(AND(OR(I386="Motorway link",I386="Exit diverge",I386="Entrance merge"),'Used data'!O386&lt;3.00000001),1+(0.5-'Used data'!O386)*0.04,IF(AND(OR(I386="Exit ramp",I386="Entrance ramp"),'Used data'!O386&lt;3.00000001),1+(0.5-'Used data'!O386)*0.08,IF(OR(I386="Motorway link",I386="Exit diverge",I386="Entrance merge"),0.9,0.8))))</f>
        <v>1</v>
      </c>
      <c r="Q386" s="11">
        <f>IF('Used data'!P386="Irrelevant",1,IF(AND(OR(I386="Motorway link",I386="Exit diverge",I386="Entrance merge"),'Used data'!P386&lt;11.00000001),1+(5-'Used data'!P386)*0.01,0.94))</f>
        <v>1</v>
      </c>
      <c r="R386" s="11">
        <f>IF(OR('Used data'!Q386="Irrelevant",'Used data'!R386="Irrelevant",'Used data'!Q386="Straight"),1,IF(AND(OR(I386="Motorway link",I386="Exit diverge",I386="Entrance merge"),'Used data'!Q386&lt;4000),(EXP(0.1096*1746.5/'Used data'!Q386)/EXP(0.1096*1746.5/4000))*('Used data'!R386/1000)/G386+(G386-'Used data'!R386/1000)/G386,1))</f>
        <v>1</v>
      </c>
      <c r="S386" s="11">
        <f>IF(OR('Used data'!S386="Irrelevant",'Used data'!T386="Irrelevant",'Used data'!S386="Straight"),1,IF(AND(OR(I386="Motorway link",I386="Exit diverge",I386="Entrance merge"),'Used data'!S386&lt;4000),(EXP(0.1096*1746.5/'Used data'!S386)/EXP(0.1096*1746.5/4000))*('Used data'!T386/1000)/G386+(G386-'Used data'!T386/1000)/G386,1))</f>
        <v>1</v>
      </c>
      <c r="T386" s="11">
        <f>IF('Used data'!U386="Irrelevant",1,IF(AND(OR(I386="Motorway link",I386="Exit diverge",I386="Entrance merge",I386="Exit ramp",I386="Entrance ramp"),'Used data'!U386="Yes"),0.95,1))</f>
        <v>1</v>
      </c>
      <c r="U386" s="11">
        <f>IF('Used data'!U386="Irrelevant",1,IF(AND(OR(I386="Motorway link",I386="Exit diverge",I386="Entrance merge",I386="Exit ramp",I386="Entrance ramp"),'Used data'!U386="Yes"),0.96,1))</f>
        <v>1</v>
      </c>
      <c r="V386" s="11">
        <f>IF('Used data'!U386="Irrelevant",1,IF(AND(OR(I386="Motorway link",I386="Exit diverge",I386="Entrance merge",I386="Exit ramp",I386="Entrance ramp"),'Used data'!U386="Yes"),0.79,1))</f>
        <v>1</v>
      </c>
      <c r="W386" s="11">
        <f>IF('Used data'!U386="Irrelevant",1,IF(AND(OR(I386="Motorway link",I386="Exit diverge",I386="Entrance merge",I386="Exit ramp",I386="Entrance ramp"),'Used data'!U386="Yes"),0.94,1))</f>
        <v>1</v>
      </c>
      <c r="X386" s="11">
        <f>IF('Used data'!U386="Irrelevant",1,IF(AND(OR(I386="Motorway link",I386="Exit diverge",I386="Entrance merge",I386="Exit ramp",I386="Entrance ramp"),'Used data'!U386="Yes"),0.97,1))</f>
        <v>1</v>
      </c>
      <c r="Y386" s="11">
        <f>IF(AND(I386="Exit ramp",'Used data'!V386="2-curved diamond ramp"),1.32,IF(AND(I386="Exit ramp",'Used data'!V386="S-shaped ramp"),2.05,IF(AND(I386="Exit ramp",'Used data'!V386="U-shaped ramp"),4.11,IF(AND(I386="Exit ramp",'Used data'!V386="Flyover hook ramp"),5.15,IF(AND(I386="Exit ramp",'Used data'!V386="Directional ramp"),1.07,IF(AND(I386="Entrance ramp",'Used data'!V386="2-curved diamond ramp"),0.93,IF(AND(I386="Entrance ramp",'Used data'!V386="S-shaped ramp"),2.48,IF(AND(I386="Entrance ramp",'Used data'!V386="U-shaped ramp"),4.15,IF(AND(I386="Entrance ramp",'Used data'!V386="Flyover hook ramp"),5.26,IF(AND(I386="Entrance ramp",'Used data'!V386="Directional ramp"),1.42,1))))))))))</f>
        <v>1</v>
      </c>
      <c r="Z386" s="11">
        <f>IF(OR('Used data'!W386="Straight",'Used data'!W386="Irrelevant",'Used data'!X386="Irrelevant",'Used data'!Y386="Irrelevant"),1,1+1.545*1000/32.2*((('Used data'!Y386*3268/3600)/('Used data'!W386/0.306))^2)*('Used data'!X386/1000)/G386)</f>
        <v>1</v>
      </c>
      <c r="AA386" s="11">
        <f>IF(OR('Used data'!W386="Straight",'Used data'!W386="Irrelevant",'Used data'!X386="Irrelevant",'Used data'!Y386="Irrelevant"),1,1+1.961*1000/32.2*((('Used data'!Y386*3268/3600)/('Used data'!W386/0.306))^2)*('Used data'!X386/1000)/G386)</f>
        <v>1</v>
      </c>
      <c r="AB386" s="11">
        <f>IF(OR('Used data'!Z386="Straight",'Used data'!Z386="Irrelevant",'Used data'!AA386="Irrelevant",'Used data'!AB386="Irrelevant"),1,1+1.545*1000/32.2*((('Used data'!AB386*3268/3600)/('Used data'!Z386/0.306))^2)*('Used data'!AA386/1000)/G386)</f>
        <v>1</v>
      </c>
      <c r="AC386" s="11">
        <f>IF(OR('Used data'!Z386="Straight",'Used data'!Z386="Irrelevant",'Used data'!AA386="Irrelevant",'Used data'!AB386="Irrelevant"),1,1+1.961*1000/32.2*((('Used data'!AB386*3268/3600)/('Used data'!Z386/0.306))^2)*('Used data'!AA386/1000)/G386)</f>
        <v>1</v>
      </c>
      <c r="AD386" s="11">
        <f>IF(OR('Used data'!AC386="Irrelevant",'Used data'!AC386="No"),1,IF(AND('Used data'!AC386="Yes",OR('Used data'!Q386&lt;301,'Used data'!S386&lt;301)),1-(0.5*('Used data'!R386+'Used data'!T386)/('Used data'!G386*1000)),IF(AND('Used data'!AC386="Yes",OR('Used data'!Q386&lt;601,'Used data'!S386&lt;601)),1-(0.25*('Used data'!R386+'Used data'!T386)/('Used data'!G386*1000)),1)))</f>
        <v>1</v>
      </c>
      <c r="AE386" s="11">
        <f>IF(OR('Used data'!AC386="Irrelevant",'Used data'!AC386="No"),1,IF(AND('Used data'!AC386="Yes",OR('Used data'!Q386&lt;301,'Used data'!S386&lt;301)),1-(0.4*('Used data'!R386+'Used data'!T386)/('Used data'!G386*1000)),IF(AND('Used data'!AC386="Yes",OR('Used data'!Q386&lt;601,'Used data'!S386&lt;601)),1-(0.2*('Used data'!R386+'Used data'!T386)/('Used data'!G386*1000)),1)))</f>
        <v>1</v>
      </c>
      <c r="AF386" s="11">
        <f>IF('Used data'!AD386="110 kph",0.79,1)</f>
        <v>1</v>
      </c>
      <c r="AG386" s="11">
        <f>IF('Used data'!AD386="110 kph",0.94,1)</f>
        <v>1</v>
      </c>
      <c r="AH386" s="11">
        <f>IF('Used data'!AD386="110 kph",0.66,1)</f>
        <v>1</v>
      </c>
      <c r="AI386" s="11">
        <f>IF('Used data'!AD386="110 kph",0.82,1)</f>
        <v>1</v>
      </c>
      <c r="AJ386" s="11">
        <f>IF(AND('Used data'!AE386="Yes",I386="Entrance merge"),0.65*'Used data'!AF386+1-'Used data'!AF386,1)</f>
        <v>1</v>
      </c>
      <c r="AK386" s="12" t="str">
        <f t="shared" si="35"/>
        <v/>
      </c>
      <c r="AL386" s="12" t="str">
        <f t="shared" si="36"/>
        <v/>
      </c>
      <c r="AM386" s="12" t="str">
        <f t="shared" si="37"/>
        <v/>
      </c>
      <c r="AN386" s="12" t="str">
        <f t="shared" si="38"/>
        <v/>
      </c>
      <c r="AO386" s="12" t="str">
        <f t="shared" si="39"/>
        <v/>
      </c>
      <c r="AP386" s="12" t="str">
        <f t="shared" si="40"/>
        <v/>
      </c>
      <c r="AQ386" s="4" t="str">
        <f t="shared" si="41"/>
        <v/>
      </c>
    </row>
    <row r="387" spans="1:43" x14ac:dyDescent="0.3">
      <c r="A387" s="4" t="str">
        <f>IF('Input data'!A402="","",'Input data'!A402)</f>
        <v/>
      </c>
      <c r="B387" s="4" t="str">
        <f>IF('Input data'!B402="","",'Input data'!B402)</f>
        <v/>
      </c>
      <c r="C387" s="4" t="str">
        <f>IF('Input data'!C402="","",'Input data'!C402)</f>
        <v/>
      </c>
      <c r="D387" s="4" t="str">
        <f>IF('Input data'!D402="","",'Input data'!D402)</f>
        <v/>
      </c>
      <c r="E387" s="4" t="str">
        <f>IF('Input data'!E402="","",'Input data'!E402)</f>
        <v/>
      </c>
      <c r="F387" s="4" t="str">
        <f>IF('Input data'!F402="","",'Input data'!F402)</f>
        <v/>
      </c>
      <c r="G387" s="4">
        <f>IF('Input data'!G402="","",'Input data'!G402)</f>
        <v>0</v>
      </c>
      <c r="H387" s="4" t="str">
        <f>IF('Input data'!H402&gt;0.5,'Input data'!H402,"")</f>
        <v/>
      </c>
      <c r="I387" s="4" t="str">
        <f>IF('Input data'!I402="","",'Input data'!I402)</f>
        <v/>
      </c>
      <c r="J387" s="11">
        <f>IF('Used data'!J387="Irrelevant",1,IF('Used data'!J387&gt;3,1.2,1))</f>
        <v>1</v>
      </c>
      <c r="K387" s="11">
        <f>IF('Used data'!K387="Irrelevant",1,IF(AND(OR(I387="Motorway link",I387="Exit diverge",I387="Entrance merge"),'Used data'!K387&lt;3.5),1+(3.5-'Used data'!K387)*0.12,IF(AND(OR(I387="Exit ramp",I387="Entrance ramp"),'Used data'!K387&lt;3.5),1+(3.5-'Used data'!K387)*0.16,1)))</f>
        <v>1</v>
      </c>
      <c r="L387" s="11">
        <f>IF('Used data'!L387="Irrelevant",1,IF(AND('Used data'!L387="Yes",'Used data'!J387=2),0.6*'Used data'!M387+(1-'Used data'!M387),IF(AND('Used data'!L387="Yes",'Used data'!J387=3),0.7*'Used data'!M387+(1-'Used data'!M387),IF(AND('Used data'!L387="Yes",'Used data'!J387=4),0.76*'Used data'!M387+(1-'Used data'!M387),IF(AND('Used data'!L387="Yes",'Used data'!J387&gt;4.99999999),0.8*'Used data'!M387+(1-'Used data'!M387),1)))))</f>
        <v>1</v>
      </c>
      <c r="M387" s="11">
        <f>IF('Used data'!L387="Irrelevant",1,IF(AND('Used data'!L387="Yes",'Used data'!J387=2),0.8*'Used data'!M387+(1-'Used data'!M387),IF(AND('Used data'!L387="Yes",'Used data'!J387=3),0.85*'Used data'!M387+(1-'Used data'!M387),IF(AND('Used data'!L387="Yes",'Used data'!J387=4),0.88*'Used data'!M387+(1-'Used data'!M387),IF(AND('Used data'!L387="Yes",'Used data'!J387&gt;4.99999999),0.9*'Used data'!M387+(1-'Used data'!M387),1)))))</f>
        <v>1</v>
      </c>
      <c r="N387" s="11">
        <f>IF('Used data'!N387="Irrelevant",1,IF(AND(OR(I387="Motorway link",I387="Exit diverge",I387="Entrance merge"),'Used data'!N387&lt;3),1+(3-'Used data'!N387)*0.09333333,1))</f>
        <v>1</v>
      </c>
      <c r="O387" s="11">
        <f>IF('Used data'!N387="Irrelevant",1,IF(AND(OR(I387="Motorway link",I387="Exit diverge",I387="Entrance merge"),'Used data'!N387&lt;3),1+(3-'Used data'!N387)*0.19666667,1))</f>
        <v>1</v>
      </c>
      <c r="P387" s="11">
        <f>IF('Used data'!O387="Irrelevant",1,IF(AND(OR(I387="Motorway link",I387="Exit diverge",I387="Entrance merge"),'Used data'!O387&lt;3.00000001),1+(0.5-'Used data'!O387)*0.04,IF(AND(OR(I387="Exit ramp",I387="Entrance ramp"),'Used data'!O387&lt;3.00000001),1+(0.5-'Used data'!O387)*0.08,IF(OR(I387="Motorway link",I387="Exit diverge",I387="Entrance merge"),0.9,0.8))))</f>
        <v>1</v>
      </c>
      <c r="Q387" s="11">
        <f>IF('Used data'!P387="Irrelevant",1,IF(AND(OR(I387="Motorway link",I387="Exit diverge",I387="Entrance merge"),'Used data'!P387&lt;11.00000001),1+(5-'Used data'!P387)*0.01,0.94))</f>
        <v>1</v>
      </c>
      <c r="R387" s="11">
        <f>IF(OR('Used data'!Q387="Irrelevant",'Used data'!R387="Irrelevant",'Used data'!Q387="Straight"),1,IF(AND(OR(I387="Motorway link",I387="Exit diverge",I387="Entrance merge"),'Used data'!Q387&lt;4000),(EXP(0.1096*1746.5/'Used data'!Q387)/EXP(0.1096*1746.5/4000))*('Used data'!R387/1000)/G387+(G387-'Used data'!R387/1000)/G387,1))</f>
        <v>1</v>
      </c>
      <c r="S387" s="11">
        <f>IF(OR('Used data'!S387="Irrelevant",'Used data'!T387="Irrelevant",'Used data'!S387="Straight"),1,IF(AND(OR(I387="Motorway link",I387="Exit diverge",I387="Entrance merge"),'Used data'!S387&lt;4000),(EXP(0.1096*1746.5/'Used data'!S387)/EXP(0.1096*1746.5/4000))*('Used data'!T387/1000)/G387+(G387-'Used data'!T387/1000)/G387,1))</f>
        <v>1</v>
      </c>
      <c r="T387" s="11">
        <f>IF('Used data'!U387="Irrelevant",1,IF(AND(OR(I387="Motorway link",I387="Exit diverge",I387="Entrance merge",I387="Exit ramp",I387="Entrance ramp"),'Used data'!U387="Yes"),0.95,1))</f>
        <v>1</v>
      </c>
      <c r="U387" s="11">
        <f>IF('Used data'!U387="Irrelevant",1,IF(AND(OR(I387="Motorway link",I387="Exit diverge",I387="Entrance merge",I387="Exit ramp",I387="Entrance ramp"),'Used data'!U387="Yes"),0.96,1))</f>
        <v>1</v>
      </c>
      <c r="V387" s="11">
        <f>IF('Used data'!U387="Irrelevant",1,IF(AND(OR(I387="Motorway link",I387="Exit diverge",I387="Entrance merge",I387="Exit ramp",I387="Entrance ramp"),'Used data'!U387="Yes"),0.79,1))</f>
        <v>1</v>
      </c>
      <c r="W387" s="11">
        <f>IF('Used data'!U387="Irrelevant",1,IF(AND(OR(I387="Motorway link",I387="Exit diverge",I387="Entrance merge",I387="Exit ramp",I387="Entrance ramp"),'Used data'!U387="Yes"),0.94,1))</f>
        <v>1</v>
      </c>
      <c r="X387" s="11">
        <f>IF('Used data'!U387="Irrelevant",1,IF(AND(OR(I387="Motorway link",I387="Exit diverge",I387="Entrance merge",I387="Exit ramp",I387="Entrance ramp"),'Used data'!U387="Yes"),0.97,1))</f>
        <v>1</v>
      </c>
      <c r="Y387" s="11">
        <f>IF(AND(I387="Exit ramp",'Used data'!V387="2-curved diamond ramp"),1.32,IF(AND(I387="Exit ramp",'Used data'!V387="S-shaped ramp"),2.05,IF(AND(I387="Exit ramp",'Used data'!V387="U-shaped ramp"),4.11,IF(AND(I387="Exit ramp",'Used data'!V387="Flyover hook ramp"),5.15,IF(AND(I387="Exit ramp",'Used data'!V387="Directional ramp"),1.07,IF(AND(I387="Entrance ramp",'Used data'!V387="2-curved diamond ramp"),0.93,IF(AND(I387="Entrance ramp",'Used data'!V387="S-shaped ramp"),2.48,IF(AND(I387="Entrance ramp",'Used data'!V387="U-shaped ramp"),4.15,IF(AND(I387="Entrance ramp",'Used data'!V387="Flyover hook ramp"),5.26,IF(AND(I387="Entrance ramp",'Used data'!V387="Directional ramp"),1.42,1))))))))))</f>
        <v>1</v>
      </c>
      <c r="Z387" s="11">
        <f>IF(OR('Used data'!W387="Straight",'Used data'!W387="Irrelevant",'Used data'!X387="Irrelevant",'Used data'!Y387="Irrelevant"),1,1+1.545*1000/32.2*((('Used data'!Y387*3268/3600)/('Used data'!W387/0.306))^2)*('Used data'!X387/1000)/G387)</f>
        <v>1</v>
      </c>
      <c r="AA387" s="11">
        <f>IF(OR('Used data'!W387="Straight",'Used data'!W387="Irrelevant",'Used data'!X387="Irrelevant",'Used data'!Y387="Irrelevant"),1,1+1.961*1000/32.2*((('Used data'!Y387*3268/3600)/('Used data'!W387/0.306))^2)*('Used data'!X387/1000)/G387)</f>
        <v>1</v>
      </c>
      <c r="AB387" s="11">
        <f>IF(OR('Used data'!Z387="Straight",'Used data'!Z387="Irrelevant",'Used data'!AA387="Irrelevant",'Used data'!AB387="Irrelevant"),1,1+1.545*1000/32.2*((('Used data'!AB387*3268/3600)/('Used data'!Z387/0.306))^2)*('Used data'!AA387/1000)/G387)</f>
        <v>1</v>
      </c>
      <c r="AC387" s="11">
        <f>IF(OR('Used data'!Z387="Straight",'Used data'!Z387="Irrelevant",'Used data'!AA387="Irrelevant",'Used data'!AB387="Irrelevant"),1,1+1.961*1000/32.2*((('Used data'!AB387*3268/3600)/('Used data'!Z387/0.306))^2)*('Used data'!AA387/1000)/G387)</f>
        <v>1</v>
      </c>
      <c r="AD387" s="11">
        <f>IF(OR('Used data'!AC387="Irrelevant",'Used data'!AC387="No"),1,IF(AND('Used data'!AC387="Yes",OR('Used data'!Q387&lt;301,'Used data'!S387&lt;301)),1-(0.5*('Used data'!R387+'Used data'!T387)/('Used data'!G387*1000)),IF(AND('Used data'!AC387="Yes",OR('Used data'!Q387&lt;601,'Used data'!S387&lt;601)),1-(0.25*('Used data'!R387+'Used data'!T387)/('Used data'!G387*1000)),1)))</f>
        <v>1</v>
      </c>
      <c r="AE387" s="11">
        <f>IF(OR('Used data'!AC387="Irrelevant",'Used data'!AC387="No"),1,IF(AND('Used data'!AC387="Yes",OR('Used data'!Q387&lt;301,'Used data'!S387&lt;301)),1-(0.4*('Used data'!R387+'Used data'!T387)/('Used data'!G387*1000)),IF(AND('Used data'!AC387="Yes",OR('Used data'!Q387&lt;601,'Used data'!S387&lt;601)),1-(0.2*('Used data'!R387+'Used data'!T387)/('Used data'!G387*1000)),1)))</f>
        <v>1</v>
      </c>
      <c r="AF387" s="11">
        <f>IF('Used data'!AD387="110 kph",0.79,1)</f>
        <v>1</v>
      </c>
      <c r="AG387" s="11">
        <f>IF('Used data'!AD387="110 kph",0.94,1)</f>
        <v>1</v>
      </c>
      <c r="AH387" s="11">
        <f>IF('Used data'!AD387="110 kph",0.66,1)</f>
        <v>1</v>
      </c>
      <c r="AI387" s="11">
        <f>IF('Used data'!AD387="110 kph",0.82,1)</f>
        <v>1</v>
      </c>
      <c r="AJ387" s="11">
        <f>IF(AND('Used data'!AE387="Yes",I387="Entrance merge"),0.65*'Used data'!AF387+1-'Used data'!AF387,1)</f>
        <v>1</v>
      </c>
      <c r="AK387" s="12" t="str">
        <f t="shared" si="35"/>
        <v/>
      </c>
      <c r="AL387" s="12" t="str">
        <f t="shared" si="36"/>
        <v/>
      </c>
      <c r="AM387" s="12" t="str">
        <f t="shared" si="37"/>
        <v/>
      </c>
      <c r="AN387" s="12" t="str">
        <f t="shared" si="38"/>
        <v/>
      </c>
      <c r="AO387" s="12" t="str">
        <f t="shared" si="39"/>
        <v/>
      </c>
      <c r="AP387" s="12" t="str">
        <f t="shared" si="40"/>
        <v/>
      </c>
      <c r="AQ387" s="4" t="str">
        <f t="shared" si="41"/>
        <v/>
      </c>
    </row>
    <row r="388" spans="1:43" x14ac:dyDescent="0.3">
      <c r="A388" s="4" t="str">
        <f>IF('Input data'!A403="","",'Input data'!A403)</f>
        <v/>
      </c>
      <c r="B388" s="4" t="str">
        <f>IF('Input data'!B403="","",'Input data'!B403)</f>
        <v/>
      </c>
      <c r="C388" s="4" t="str">
        <f>IF('Input data'!C403="","",'Input data'!C403)</f>
        <v/>
      </c>
      <c r="D388" s="4" t="str">
        <f>IF('Input data'!D403="","",'Input data'!D403)</f>
        <v/>
      </c>
      <c r="E388" s="4" t="str">
        <f>IF('Input data'!E403="","",'Input data'!E403)</f>
        <v/>
      </c>
      <c r="F388" s="4" t="str">
        <f>IF('Input data'!F403="","",'Input data'!F403)</f>
        <v/>
      </c>
      <c r="G388" s="4">
        <f>IF('Input data'!G403="","",'Input data'!G403)</f>
        <v>0</v>
      </c>
      <c r="H388" s="4" t="str">
        <f>IF('Input data'!H403&gt;0.5,'Input data'!H403,"")</f>
        <v/>
      </c>
      <c r="I388" s="4" t="str">
        <f>IF('Input data'!I403="","",'Input data'!I403)</f>
        <v/>
      </c>
      <c r="J388" s="11">
        <f>IF('Used data'!J388="Irrelevant",1,IF('Used data'!J388&gt;3,1.2,1))</f>
        <v>1</v>
      </c>
      <c r="K388" s="11">
        <f>IF('Used data'!K388="Irrelevant",1,IF(AND(OR(I388="Motorway link",I388="Exit diverge",I388="Entrance merge"),'Used data'!K388&lt;3.5),1+(3.5-'Used data'!K388)*0.12,IF(AND(OR(I388="Exit ramp",I388="Entrance ramp"),'Used data'!K388&lt;3.5),1+(3.5-'Used data'!K388)*0.16,1)))</f>
        <v>1</v>
      </c>
      <c r="L388" s="11">
        <f>IF('Used data'!L388="Irrelevant",1,IF(AND('Used data'!L388="Yes",'Used data'!J388=2),0.6*'Used data'!M388+(1-'Used data'!M388),IF(AND('Used data'!L388="Yes",'Used data'!J388=3),0.7*'Used data'!M388+(1-'Used data'!M388),IF(AND('Used data'!L388="Yes",'Used data'!J388=4),0.76*'Used data'!M388+(1-'Used data'!M388),IF(AND('Used data'!L388="Yes",'Used data'!J388&gt;4.99999999),0.8*'Used data'!M388+(1-'Used data'!M388),1)))))</f>
        <v>1</v>
      </c>
      <c r="M388" s="11">
        <f>IF('Used data'!L388="Irrelevant",1,IF(AND('Used data'!L388="Yes",'Used data'!J388=2),0.8*'Used data'!M388+(1-'Used data'!M388),IF(AND('Used data'!L388="Yes",'Used data'!J388=3),0.85*'Used data'!M388+(1-'Used data'!M388),IF(AND('Used data'!L388="Yes",'Used data'!J388=4),0.88*'Used data'!M388+(1-'Used data'!M388),IF(AND('Used data'!L388="Yes",'Used data'!J388&gt;4.99999999),0.9*'Used data'!M388+(1-'Used data'!M388),1)))))</f>
        <v>1</v>
      </c>
      <c r="N388" s="11">
        <f>IF('Used data'!N388="Irrelevant",1,IF(AND(OR(I388="Motorway link",I388="Exit diverge",I388="Entrance merge"),'Used data'!N388&lt;3),1+(3-'Used data'!N388)*0.09333333,1))</f>
        <v>1</v>
      </c>
      <c r="O388" s="11">
        <f>IF('Used data'!N388="Irrelevant",1,IF(AND(OR(I388="Motorway link",I388="Exit diverge",I388="Entrance merge"),'Used data'!N388&lt;3),1+(3-'Used data'!N388)*0.19666667,1))</f>
        <v>1</v>
      </c>
      <c r="P388" s="11">
        <f>IF('Used data'!O388="Irrelevant",1,IF(AND(OR(I388="Motorway link",I388="Exit diverge",I388="Entrance merge"),'Used data'!O388&lt;3.00000001),1+(0.5-'Used data'!O388)*0.04,IF(AND(OR(I388="Exit ramp",I388="Entrance ramp"),'Used data'!O388&lt;3.00000001),1+(0.5-'Used data'!O388)*0.08,IF(OR(I388="Motorway link",I388="Exit diverge",I388="Entrance merge"),0.9,0.8))))</f>
        <v>1</v>
      </c>
      <c r="Q388" s="11">
        <f>IF('Used data'!P388="Irrelevant",1,IF(AND(OR(I388="Motorway link",I388="Exit diverge",I388="Entrance merge"),'Used data'!P388&lt;11.00000001),1+(5-'Used data'!P388)*0.01,0.94))</f>
        <v>1</v>
      </c>
      <c r="R388" s="11">
        <f>IF(OR('Used data'!Q388="Irrelevant",'Used data'!R388="Irrelevant",'Used data'!Q388="Straight"),1,IF(AND(OR(I388="Motorway link",I388="Exit diverge",I388="Entrance merge"),'Used data'!Q388&lt;4000),(EXP(0.1096*1746.5/'Used data'!Q388)/EXP(0.1096*1746.5/4000))*('Used data'!R388/1000)/G388+(G388-'Used data'!R388/1000)/G388,1))</f>
        <v>1</v>
      </c>
      <c r="S388" s="11">
        <f>IF(OR('Used data'!S388="Irrelevant",'Used data'!T388="Irrelevant",'Used data'!S388="Straight"),1,IF(AND(OR(I388="Motorway link",I388="Exit diverge",I388="Entrance merge"),'Used data'!S388&lt;4000),(EXP(0.1096*1746.5/'Used data'!S388)/EXP(0.1096*1746.5/4000))*('Used data'!T388/1000)/G388+(G388-'Used data'!T388/1000)/G388,1))</f>
        <v>1</v>
      </c>
      <c r="T388" s="11">
        <f>IF('Used data'!U388="Irrelevant",1,IF(AND(OR(I388="Motorway link",I388="Exit diverge",I388="Entrance merge",I388="Exit ramp",I388="Entrance ramp"),'Used data'!U388="Yes"),0.95,1))</f>
        <v>1</v>
      </c>
      <c r="U388" s="11">
        <f>IF('Used data'!U388="Irrelevant",1,IF(AND(OR(I388="Motorway link",I388="Exit diverge",I388="Entrance merge",I388="Exit ramp",I388="Entrance ramp"),'Used data'!U388="Yes"),0.96,1))</f>
        <v>1</v>
      </c>
      <c r="V388" s="11">
        <f>IF('Used data'!U388="Irrelevant",1,IF(AND(OR(I388="Motorway link",I388="Exit diverge",I388="Entrance merge",I388="Exit ramp",I388="Entrance ramp"),'Used data'!U388="Yes"),0.79,1))</f>
        <v>1</v>
      </c>
      <c r="W388" s="11">
        <f>IF('Used data'!U388="Irrelevant",1,IF(AND(OR(I388="Motorway link",I388="Exit diverge",I388="Entrance merge",I388="Exit ramp",I388="Entrance ramp"),'Used data'!U388="Yes"),0.94,1))</f>
        <v>1</v>
      </c>
      <c r="X388" s="11">
        <f>IF('Used data'!U388="Irrelevant",1,IF(AND(OR(I388="Motorway link",I388="Exit diverge",I388="Entrance merge",I388="Exit ramp",I388="Entrance ramp"),'Used data'!U388="Yes"),0.97,1))</f>
        <v>1</v>
      </c>
      <c r="Y388" s="11">
        <f>IF(AND(I388="Exit ramp",'Used data'!V388="2-curved diamond ramp"),1.32,IF(AND(I388="Exit ramp",'Used data'!V388="S-shaped ramp"),2.05,IF(AND(I388="Exit ramp",'Used data'!V388="U-shaped ramp"),4.11,IF(AND(I388="Exit ramp",'Used data'!V388="Flyover hook ramp"),5.15,IF(AND(I388="Exit ramp",'Used data'!V388="Directional ramp"),1.07,IF(AND(I388="Entrance ramp",'Used data'!V388="2-curved diamond ramp"),0.93,IF(AND(I388="Entrance ramp",'Used data'!V388="S-shaped ramp"),2.48,IF(AND(I388="Entrance ramp",'Used data'!V388="U-shaped ramp"),4.15,IF(AND(I388="Entrance ramp",'Used data'!V388="Flyover hook ramp"),5.26,IF(AND(I388="Entrance ramp",'Used data'!V388="Directional ramp"),1.42,1))))))))))</f>
        <v>1</v>
      </c>
      <c r="Z388" s="11">
        <f>IF(OR('Used data'!W388="Straight",'Used data'!W388="Irrelevant",'Used data'!X388="Irrelevant",'Used data'!Y388="Irrelevant"),1,1+1.545*1000/32.2*((('Used data'!Y388*3268/3600)/('Used data'!W388/0.306))^2)*('Used data'!X388/1000)/G388)</f>
        <v>1</v>
      </c>
      <c r="AA388" s="11">
        <f>IF(OR('Used data'!W388="Straight",'Used data'!W388="Irrelevant",'Used data'!X388="Irrelevant",'Used data'!Y388="Irrelevant"),1,1+1.961*1000/32.2*((('Used data'!Y388*3268/3600)/('Used data'!W388/0.306))^2)*('Used data'!X388/1000)/G388)</f>
        <v>1</v>
      </c>
      <c r="AB388" s="11">
        <f>IF(OR('Used data'!Z388="Straight",'Used data'!Z388="Irrelevant",'Used data'!AA388="Irrelevant",'Used data'!AB388="Irrelevant"),1,1+1.545*1000/32.2*((('Used data'!AB388*3268/3600)/('Used data'!Z388/0.306))^2)*('Used data'!AA388/1000)/G388)</f>
        <v>1</v>
      </c>
      <c r="AC388" s="11">
        <f>IF(OR('Used data'!Z388="Straight",'Used data'!Z388="Irrelevant",'Used data'!AA388="Irrelevant",'Used data'!AB388="Irrelevant"),1,1+1.961*1000/32.2*((('Used data'!AB388*3268/3600)/('Used data'!Z388/0.306))^2)*('Used data'!AA388/1000)/G388)</f>
        <v>1</v>
      </c>
      <c r="AD388" s="11">
        <f>IF(OR('Used data'!AC388="Irrelevant",'Used data'!AC388="No"),1,IF(AND('Used data'!AC388="Yes",OR('Used data'!Q388&lt;301,'Used data'!S388&lt;301)),1-(0.5*('Used data'!R388+'Used data'!T388)/('Used data'!G388*1000)),IF(AND('Used data'!AC388="Yes",OR('Used data'!Q388&lt;601,'Used data'!S388&lt;601)),1-(0.25*('Used data'!R388+'Used data'!T388)/('Used data'!G388*1000)),1)))</f>
        <v>1</v>
      </c>
      <c r="AE388" s="11">
        <f>IF(OR('Used data'!AC388="Irrelevant",'Used data'!AC388="No"),1,IF(AND('Used data'!AC388="Yes",OR('Used data'!Q388&lt;301,'Used data'!S388&lt;301)),1-(0.4*('Used data'!R388+'Used data'!T388)/('Used data'!G388*1000)),IF(AND('Used data'!AC388="Yes",OR('Used data'!Q388&lt;601,'Used data'!S388&lt;601)),1-(0.2*('Used data'!R388+'Used data'!T388)/('Used data'!G388*1000)),1)))</f>
        <v>1</v>
      </c>
      <c r="AF388" s="11">
        <f>IF('Used data'!AD388="110 kph",0.79,1)</f>
        <v>1</v>
      </c>
      <c r="AG388" s="11">
        <f>IF('Used data'!AD388="110 kph",0.94,1)</f>
        <v>1</v>
      </c>
      <c r="AH388" s="11">
        <f>IF('Used data'!AD388="110 kph",0.66,1)</f>
        <v>1</v>
      </c>
      <c r="AI388" s="11">
        <f>IF('Used data'!AD388="110 kph",0.82,1)</f>
        <v>1</v>
      </c>
      <c r="AJ388" s="11">
        <f>IF(AND('Used data'!AE388="Yes",I388="Entrance merge"),0.65*'Used data'!AF388+1-'Used data'!AF388,1)</f>
        <v>1</v>
      </c>
      <c r="AK388" s="12" t="str">
        <f t="shared" si="35"/>
        <v/>
      </c>
      <c r="AL388" s="12" t="str">
        <f t="shared" si="36"/>
        <v/>
      </c>
      <c r="AM388" s="12" t="str">
        <f t="shared" si="37"/>
        <v/>
      </c>
      <c r="AN388" s="12" t="str">
        <f t="shared" si="38"/>
        <v/>
      </c>
      <c r="AO388" s="12" t="str">
        <f t="shared" si="39"/>
        <v/>
      </c>
      <c r="AP388" s="12" t="str">
        <f t="shared" si="40"/>
        <v/>
      </c>
      <c r="AQ388" s="4" t="str">
        <f t="shared" si="41"/>
        <v/>
      </c>
    </row>
    <row r="389" spans="1:43" x14ac:dyDescent="0.3">
      <c r="A389" s="4" t="str">
        <f>IF('Input data'!A404="","",'Input data'!A404)</f>
        <v/>
      </c>
      <c r="B389" s="4" t="str">
        <f>IF('Input data'!B404="","",'Input data'!B404)</f>
        <v/>
      </c>
      <c r="C389" s="4" t="str">
        <f>IF('Input data'!C404="","",'Input data'!C404)</f>
        <v/>
      </c>
      <c r="D389" s="4" t="str">
        <f>IF('Input data'!D404="","",'Input data'!D404)</f>
        <v/>
      </c>
      <c r="E389" s="4" t="str">
        <f>IF('Input data'!E404="","",'Input data'!E404)</f>
        <v/>
      </c>
      <c r="F389" s="4" t="str">
        <f>IF('Input data'!F404="","",'Input data'!F404)</f>
        <v/>
      </c>
      <c r="G389" s="4">
        <f>IF('Input data'!G404="","",'Input data'!G404)</f>
        <v>0</v>
      </c>
      <c r="H389" s="4" t="str">
        <f>IF('Input data'!H404&gt;0.5,'Input data'!H404,"")</f>
        <v/>
      </c>
      <c r="I389" s="4" t="str">
        <f>IF('Input data'!I404="","",'Input data'!I404)</f>
        <v/>
      </c>
      <c r="J389" s="11">
        <f>IF('Used data'!J389="Irrelevant",1,IF('Used data'!J389&gt;3,1.2,1))</f>
        <v>1</v>
      </c>
      <c r="K389" s="11">
        <f>IF('Used data'!K389="Irrelevant",1,IF(AND(OR(I389="Motorway link",I389="Exit diverge",I389="Entrance merge"),'Used data'!K389&lt;3.5),1+(3.5-'Used data'!K389)*0.12,IF(AND(OR(I389="Exit ramp",I389="Entrance ramp"),'Used data'!K389&lt;3.5),1+(3.5-'Used data'!K389)*0.16,1)))</f>
        <v>1</v>
      </c>
      <c r="L389" s="11">
        <f>IF('Used data'!L389="Irrelevant",1,IF(AND('Used data'!L389="Yes",'Used data'!J389=2),0.6*'Used data'!M389+(1-'Used data'!M389),IF(AND('Used data'!L389="Yes",'Used data'!J389=3),0.7*'Used data'!M389+(1-'Used data'!M389),IF(AND('Used data'!L389="Yes",'Used data'!J389=4),0.76*'Used data'!M389+(1-'Used data'!M389),IF(AND('Used data'!L389="Yes",'Used data'!J389&gt;4.99999999),0.8*'Used data'!M389+(1-'Used data'!M389),1)))))</f>
        <v>1</v>
      </c>
      <c r="M389" s="11">
        <f>IF('Used data'!L389="Irrelevant",1,IF(AND('Used data'!L389="Yes",'Used data'!J389=2),0.8*'Used data'!M389+(1-'Used data'!M389),IF(AND('Used data'!L389="Yes",'Used data'!J389=3),0.85*'Used data'!M389+(1-'Used data'!M389),IF(AND('Used data'!L389="Yes",'Used data'!J389=4),0.88*'Used data'!M389+(1-'Used data'!M389),IF(AND('Used data'!L389="Yes",'Used data'!J389&gt;4.99999999),0.9*'Used data'!M389+(1-'Used data'!M389),1)))))</f>
        <v>1</v>
      </c>
      <c r="N389" s="11">
        <f>IF('Used data'!N389="Irrelevant",1,IF(AND(OR(I389="Motorway link",I389="Exit diverge",I389="Entrance merge"),'Used data'!N389&lt;3),1+(3-'Used data'!N389)*0.09333333,1))</f>
        <v>1</v>
      </c>
      <c r="O389" s="11">
        <f>IF('Used data'!N389="Irrelevant",1,IF(AND(OR(I389="Motorway link",I389="Exit diverge",I389="Entrance merge"),'Used data'!N389&lt;3),1+(3-'Used data'!N389)*0.19666667,1))</f>
        <v>1</v>
      </c>
      <c r="P389" s="11">
        <f>IF('Used data'!O389="Irrelevant",1,IF(AND(OR(I389="Motorway link",I389="Exit diverge",I389="Entrance merge"),'Used data'!O389&lt;3.00000001),1+(0.5-'Used data'!O389)*0.04,IF(AND(OR(I389="Exit ramp",I389="Entrance ramp"),'Used data'!O389&lt;3.00000001),1+(0.5-'Used data'!O389)*0.08,IF(OR(I389="Motorway link",I389="Exit diverge",I389="Entrance merge"),0.9,0.8))))</f>
        <v>1</v>
      </c>
      <c r="Q389" s="11">
        <f>IF('Used data'!P389="Irrelevant",1,IF(AND(OR(I389="Motorway link",I389="Exit diverge",I389="Entrance merge"),'Used data'!P389&lt;11.00000001),1+(5-'Used data'!P389)*0.01,0.94))</f>
        <v>1</v>
      </c>
      <c r="R389" s="11">
        <f>IF(OR('Used data'!Q389="Irrelevant",'Used data'!R389="Irrelevant",'Used data'!Q389="Straight"),1,IF(AND(OR(I389="Motorway link",I389="Exit diverge",I389="Entrance merge"),'Used data'!Q389&lt;4000),(EXP(0.1096*1746.5/'Used data'!Q389)/EXP(0.1096*1746.5/4000))*('Used data'!R389/1000)/G389+(G389-'Used data'!R389/1000)/G389,1))</f>
        <v>1</v>
      </c>
      <c r="S389" s="11">
        <f>IF(OR('Used data'!S389="Irrelevant",'Used data'!T389="Irrelevant",'Used data'!S389="Straight"),1,IF(AND(OR(I389="Motorway link",I389="Exit diverge",I389="Entrance merge"),'Used data'!S389&lt;4000),(EXP(0.1096*1746.5/'Used data'!S389)/EXP(0.1096*1746.5/4000))*('Used data'!T389/1000)/G389+(G389-'Used data'!T389/1000)/G389,1))</f>
        <v>1</v>
      </c>
      <c r="T389" s="11">
        <f>IF('Used data'!U389="Irrelevant",1,IF(AND(OR(I389="Motorway link",I389="Exit diverge",I389="Entrance merge",I389="Exit ramp",I389="Entrance ramp"),'Used data'!U389="Yes"),0.95,1))</f>
        <v>1</v>
      </c>
      <c r="U389" s="11">
        <f>IF('Used data'!U389="Irrelevant",1,IF(AND(OR(I389="Motorway link",I389="Exit diverge",I389="Entrance merge",I389="Exit ramp",I389="Entrance ramp"),'Used data'!U389="Yes"),0.96,1))</f>
        <v>1</v>
      </c>
      <c r="V389" s="11">
        <f>IF('Used data'!U389="Irrelevant",1,IF(AND(OR(I389="Motorway link",I389="Exit diverge",I389="Entrance merge",I389="Exit ramp",I389="Entrance ramp"),'Used data'!U389="Yes"),0.79,1))</f>
        <v>1</v>
      </c>
      <c r="W389" s="11">
        <f>IF('Used data'!U389="Irrelevant",1,IF(AND(OR(I389="Motorway link",I389="Exit diverge",I389="Entrance merge",I389="Exit ramp",I389="Entrance ramp"),'Used data'!U389="Yes"),0.94,1))</f>
        <v>1</v>
      </c>
      <c r="X389" s="11">
        <f>IF('Used data'!U389="Irrelevant",1,IF(AND(OR(I389="Motorway link",I389="Exit diverge",I389="Entrance merge",I389="Exit ramp",I389="Entrance ramp"),'Used data'!U389="Yes"),0.97,1))</f>
        <v>1</v>
      </c>
      <c r="Y389" s="11">
        <f>IF(AND(I389="Exit ramp",'Used data'!V389="2-curved diamond ramp"),1.32,IF(AND(I389="Exit ramp",'Used data'!V389="S-shaped ramp"),2.05,IF(AND(I389="Exit ramp",'Used data'!V389="U-shaped ramp"),4.11,IF(AND(I389="Exit ramp",'Used data'!V389="Flyover hook ramp"),5.15,IF(AND(I389="Exit ramp",'Used data'!V389="Directional ramp"),1.07,IF(AND(I389="Entrance ramp",'Used data'!V389="2-curved diamond ramp"),0.93,IF(AND(I389="Entrance ramp",'Used data'!V389="S-shaped ramp"),2.48,IF(AND(I389="Entrance ramp",'Used data'!V389="U-shaped ramp"),4.15,IF(AND(I389="Entrance ramp",'Used data'!V389="Flyover hook ramp"),5.26,IF(AND(I389="Entrance ramp",'Used data'!V389="Directional ramp"),1.42,1))))))))))</f>
        <v>1</v>
      </c>
      <c r="Z389" s="11">
        <f>IF(OR('Used data'!W389="Straight",'Used data'!W389="Irrelevant",'Used data'!X389="Irrelevant",'Used data'!Y389="Irrelevant"),1,1+1.545*1000/32.2*((('Used data'!Y389*3268/3600)/('Used data'!W389/0.306))^2)*('Used data'!X389/1000)/G389)</f>
        <v>1</v>
      </c>
      <c r="AA389" s="11">
        <f>IF(OR('Used data'!W389="Straight",'Used data'!W389="Irrelevant",'Used data'!X389="Irrelevant",'Used data'!Y389="Irrelevant"),1,1+1.961*1000/32.2*((('Used data'!Y389*3268/3600)/('Used data'!W389/0.306))^2)*('Used data'!X389/1000)/G389)</f>
        <v>1</v>
      </c>
      <c r="AB389" s="11">
        <f>IF(OR('Used data'!Z389="Straight",'Used data'!Z389="Irrelevant",'Used data'!AA389="Irrelevant",'Used data'!AB389="Irrelevant"),1,1+1.545*1000/32.2*((('Used data'!AB389*3268/3600)/('Used data'!Z389/0.306))^2)*('Used data'!AA389/1000)/G389)</f>
        <v>1</v>
      </c>
      <c r="AC389" s="11">
        <f>IF(OR('Used data'!Z389="Straight",'Used data'!Z389="Irrelevant",'Used data'!AA389="Irrelevant",'Used data'!AB389="Irrelevant"),1,1+1.961*1000/32.2*((('Used data'!AB389*3268/3600)/('Used data'!Z389/0.306))^2)*('Used data'!AA389/1000)/G389)</f>
        <v>1</v>
      </c>
      <c r="AD389" s="11">
        <f>IF(OR('Used data'!AC389="Irrelevant",'Used data'!AC389="No"),1,IF(AND('Used data'!AC389="Yes",OR('Used data'!Q389&lt;301,'Used data'!S389&lt;301)),1-(0.5*('Used data'!R389+'Used data'!T389)/('Used data'!G389*1000)),IF(AND('Used data'!AC389="Yes",OR('Used data'!Q389&lt;601,'Used data'!S389&lt;601)),1-(0.25*('Used data'!R389+'Used data'!T389)/('Used data'!G389*1000)),1)))</f>
        <v>1</v>
      </c>
      <c r="AE389" s="11">
        <f>IF(OR('Used data'!AC389="Irrelevant",'Used data'!AC389="No"),1,IF(AND('Used data'!AC389="Yes",OR('Used data'!Q389&lt;301,'Used data'!S389&lt;301)),1-(0.4*('Used data'!R389+'Used data'!T389)/('Used data'!G389*1000)),IF(AND('Used data'!AC389="Yes",OR('Used data'!Q389&lt;601,'Used data'!S389&lt;601)),1-(0.2*('Used data'!R389+'Used data'!T389)/('Used data'!G389*1000)),1)))</f>
        <v>1</v>
      </c>
      <c r="AF389" s="11">
        <f>IF('Used data'!AD389="110 kph",0.79,1)</f>
        <v>1</v>
      </c>
      <c r="AG389" s="11">
        <f>IF('Used data'!AD389="110 kph",0.94,1)</f>
        <v>1</v>
      </c>
      <c r="AH389" s="11">
        <f>IF('Used data'!AD389="110 kph",0.66,1)</f>
        <v>1</v>
      </c>
      <c r="AI389" s="11">
        <f>IF('Used data'!AD389="110 kph",0.82,1)</f>
        <v>1</v>
      </c>
      <c r="AJ389" s="11">
        <f>IF(AND('Used data'!AE389="Yes",I389="Entrance merge"),0.65*'Used data'!AF389+1-'Used data'!AF389,1)</f>
        <v>1</v>
      </c>
      <c r="AK389" s="12" t="str">
        <f t="shared" si="35"/>
        <v/>
      </c>
      <c r="AL389" s="12" t="str">
        <f t="shared" si="36"/>
        <v/>
      </c>
      <c r="AM389" s="12" t="str">
        <f t="shared" si="37"/>
        <v/>
      </c>
      <c r="AN389" s="12" t="str">
        <f t="shared" si="38"/>
        <v/>
      </c>
      <c r="AO389" s="12" t="str">
        <f t="shared" si="39"/>
        <v/>
      </c>
      <c r="AP389" s="12" t="str">
        <f t="shared" si="40"/>
        <v/>
      </c>
      <c r="AQ389" s="4" t="str">
        <f t="shared" si="41"/>
        <v/>
      </c>
    </row>
    <row r="390" spans="1:43" x14ac:dyDescent="0.3">
      <c r="A390" s="4" t="str">
        <f>IF('Input data'!A405="","",'Input data'!A405)</f>
        <v/>
      </c>
      <c r="B390" s="4" t="str">
        <f>IF('Input data'!B405="","",'Input data'!B405)</f>
        <v/>
      </c>
      <c r="C390" s="4" t="str">
        <f>IF('Input data'!C405="","",'Input data'!C405)</f>
        <v/>
      </c>
      <c r="D390" s="4" t="str">
        <f>IF('Input data'!D405="","",'Input data'!D405)</f>
        <v/>
      </c>
      <c r="E390" s="4" t="str">
        <f>IF('Input data'!E405="","",'Input data'!E405)</f>
        <v/>
      </c>
      <c r="F390" s="4" t="str">
        <f>IF('Input data'!F405="","",'Input data'!F405)</f>
        <v/>
      </c>
      <c r="G390" s="4">
        <f>IF('Input data'!G405="","",'Input data'!G405)</f>
        <v>0</v>
      </c>
      <c r="H390" s="4" t="str">
        <f>IF('Input data'!H405&gt;0.5,'Input data'!H405,"")</f>
        <v/>
      </c>
      <c r="I390" s="4" t="str">
        <f>IF('Input data'!I405="","",'Input data'!I405)</f>
        <v/>
      </c>
      <c r="J390" s="11">
        <f>IF('Used data'!J390="Irrelevant",1,IF('Used data'!J390&gt;3,1.2,1))</f>
        <v>1</v>
      </c>
      <c r="K390" s="11">
        <f>IF('Used data'!K390="Irrelevant",1,IF(AND(OR(I390="Motorway link",I390="Exit diverge",I390="Entrance merge"),'Used data'!K390&lt;3.5),1+(3.5-'Used data'!K390)*0.12,IF(AND(OR(I390="Exit ramp",I390="Entrance ramp"),'Used data'!K390&lt;3.5),1+(3.5-'Used data'!K390)*0.16,1)))</f>
        <v>1</v>
      </c>
      <c r="L390" s="11">
        <f>IF('Used data'!L390="Irrelevant",1,IF(AND('Used data'!L390="Yes",'Used data'!J390=2),0.6*'Used data'!M390+(1-'Used data'!M390),IF(AND('Used data'!L390="Yes",'Used data'!J390=3),0.7*'Used data'!M390+(1-'Used data'!M390),IF(AND('Used data'!L390="Yes",'Used data'!J390=4),0.76*'Used data'!M390+(1-'Used data'!M390),IF(AND('Used data'!L390="Yes",'Used data'!J390&gt;4.99999999),0.8*'Used data'!M390+(1-'Used data'!M390),1)))))</f>
        <v>1</v>
      </c>
      <c r="M390" s="11">
        <f>IF('Used data'!L390="Irrelevant",1,IF(AND('Used data'!L390="Yes",'Used data'!J390=2),0.8*'Used data'!M390+(1-'Used data'!M390),IF(AND('Used data'!L390="Yes",'Used data'!J390=3),0.85*'Used data'!M390+(1-'Used data'!M390),IF(AND('Used data'!L390="Yes",'Used data'!J390=4),0.88*'Used data'!M390+(1-'Used data'!M390),IF(AND('Used data'!L390="Yes",'Used data'!J390&gt;4.99999999),0.9*'Used data'!M390+(1-'Used data'!M390),1)))))</f>
        <v>1</v>
      </c>
      <c r="N390" s="11">
        <f>IF('Used data'!N390="Irrelevant",1,IF(AND(OR(I390="Motorway link",I390="Exit diverge",I390="Entrance merge"),'Used data'!N390&lt;3),1+(3-'Used data'!N390)*0.09333333,1))</f>
        <v>1</v>
      </c>
      <c r="O390" s="11">
        <f>IF('Used data'!N390="Irrelevant",1,IF(AND(OR(I390="Motorway link",I390="Exit diverge",I390="Entrance merge"),'Used data'!N390&lt;3),1+(3-'Used data'!N390)*0.19666667,1))</f>
        <v>1</v>
      </c>
      <c r="P390" s="11">
        <f>IF('Used data'!O390="Irrelevant",1,IF(AND(OR(I390="Motorway link",I390="Exit diverge",I390="Entrance merge"),'Used data'!O390&lt;3.00000001),1+(0.5-'Used data'!O390)*0.04,IF(AND(OR(I390="Exit ramp",I390="Entrance ramp"),'Used data'!O390&lt;3.00000001),1+(0.5-'Used data'!O390)*0.08,IF(OR(I390="Motorway link",I390="Exit diverge",I390="Entrance merge"),0.9,0.8))))</f>
        <v>1</v>
      </c>
      <c r="Q390" s="11">
        <f>IF('Used data'!P390="Irrelevant",1,IF(AND(OR(I390="Motorway link",I390="Exit diverge",I390="Entrance merge"),'Used data'!P390&lt;11.00000001),1+(5-'Used data'!P390)*0.01,0.94))</f>
        <v>1</v>
      </c>
      <c r="R390" s="11">
        <f>IF(OR('Used data'!Q390="Irrelevant",'Used data'!R390="Irrelevant",'Used data'!Q390="Straight"),1,IF(AND(OR(I390="Motorway link",I390="Exit diverge",I390="Entrance merge"),'Used data'!Q390&lt;4000),(EXP(0.1096*1746.5/'Used data'!Q390)/EXP(0.1096*1746.5/4000))*('Used data'!R390/1000)/G390+(G390-'Used data'!R390/1000)/G390,1))</f>
        <v>1</v>
      </c>
      <c r="S390" s="11">
        <f>IF(OR('Used data'!S390="Irrelevant",'Used data'!T390="Irrelevant",'Used data'!S390="Straight"),1,IF(AND(OR(I390="Motorway link",I390="Exit diverge",I390="Entrance merge"),'Used data'!S390&lt;4000),(EXP(0.1096*1746.5/'Used data'!S390)/EXP(0.1096*1746.5/4000))*('Used data'!T390/1000)/G390+(G390-'Used data'!T390/1000)/G390,1))</f>
        <v>1</v>
      </c>
      <c r="T390" s="11">
        <f>IF('Used data'!U390="Irrelevant",1,IF(AND(OR(I390="Motorway link",I390="Exit diverge",I390="Entrance merge",I390="Exit ramp",I390="Entrance ramp"),'Used data'!U390="Yes"),0.95,1))</f>
        <v>1</v>
      </c>
      <c r="U390" s="11">
        <f>IF('Used data'!U390="Irrelevant",1,IF(AND(OR(I390="Motorway link",I390="Exit diverge",I390="Entrance merge",I390="Exit ramp",I390="Entrance ramp"),'Used data'!U390="Yes"),0.96,1))</f>
        <v>1</v>
      </c>
      <c r="V390" s="11">
        <f>IF('Used data'!U390="Irrelevant",1,IF(AND(OR(I390="Motorway link",I390="Exit diverge",I390="Entrance merge",I390="Exit ramp",I390="Entrance ramp"),'Used data'!U390="Yes"),0.79,1))</f>
        <v>1</v>
      </c>
      <c r="W390" s="11">
        <f>IF('Used data'!U390="Irrelevant",1,IF(AND(OR(I390="Motorway link",I390="Exit diverge",I390="Entrance merge",I390="Exit ramp",I390="Entrance ramp"),'Used data'!U390="Yes"),0.94,1))</f>
        <v>1</v>
      </c>
      <c r="X390" s="11">
        <f>IF('Used data'!U390="Irrelevant",1,IF(AND(OR(I390="Motorway link",I390="Exit diverge",I390="Entrance merge",I390="Exit ramp",I390="Entrance ramp"),'Used data'!U390="Yes"),0.97,1))</f>
        <v>1</v>
      </c>
      <c r="Y390" s="11">
        <f>IF(AND(I390="Exit ramp",'Used data'!V390="2-curved diamond ramp"),1.32,IF(AND(I390="Exit ramp",'Used data'!V390="S-shaped ramp"),2.05,IF(AND(I390="Exit ramp",'Used data'!V390="U-shaped ramp"),4.11,IF(AND(I390="Exit ramp",'Used data'!V390="Flyover hook ramp"),5.15,IF(AND(I390="Exit ramp",'Used data'!V390="Directional ramp"),1.07,IF(AND(I390="Entrance ramp",'Used data'!V390="2-curved diamond ramp"),0.93,IF(AND(I390="Entrance ramp",'Used data'!V390="S-shaped ramp"),2.48,IF(AND(I390="Entrance ramp",'Used data'!V390="U-shaped ramp"),4.15,IF(AND(I390="Entrance ramp",'Used data'!V390="Flyover hook ramp"),5.26,IF(AND(I390="Entrance ramp",'Used data'!V390="Directional ramp"),1.42,1))))))))))</f>
        <v>1</v>
      </c>
      <c r="Z390" s="11">
        <f>IF(OR('Used data'!W390="Straight",'Used data'!W390="Irrelevant",'Used data'!X390="Irrelevant",'Used data'!Y390="Irrelevant"),1,1+1.545*1000/32.2*((('Used data'!Y390*3268/3600)/('Used data'!W390/0.306))^2)*('Used data'!X390/1000)/G390)</f>
        <v>1</v>
      </c>
      <c r="AA390" s="11">
        <f>IF(OR('Used data'!W390="Straight",'Used data'!W390="Irrelevant",'Used data'!X390="Irrelevant",'Used data'!Y390="Irrelevant"),1,1+1.961*1000/32.2*((('Used data'!Y390*3268/3600)/('Used data'!W390/0.306))^2)*('Used data'!X390/1000)/G390)</f>
        <v>1</v>
      </c>
      <c r="AB390" s="11">
        <f>IF(OR('Used data'!Z390="Straight",'Used data'!Z390="Irrelevant",'Used data'!AA390="Irrelevant",'Used data'!AB390="Irrelevant"),1,1+1.545*1000/32.2*((('Used data'!AB390*3268/3600)/('Used data'!Z390/0.306))^2)*('Used data'!AA390/1000)/G390)</f>
        <v>1</v>
      </c>
      <c r="AC390" s="11">
        <f>IF(OR('Used data'!Z390="Straight",'Used data'!Z390="Irrelevant",'Used data'!AA390="Irrelevant",'Used data'!AB390="Irrelevant"),1,1+1.961*1000/32.2*((('Used data'!AB390*3268/3600)/('Used data'!Z390/0.306))^2)*('Used data'!AA390/1000)/G390)</f>
        <v>1</v>
      </c>
      <c r="AD390" s="11">
        <f>IF(OR('Used data'!AC390="Irrelevant",'Used data'!AC390="No"),1,IF(AND('Used data'!AC390="Yes",OR('Used data'!Q390&lt;301,'Used data'!S390&lt;301)),1-(0.5*('Used data'!R390+'Used data'!T390)/('Used data'!G390*1000)),IF(AND('Used data'!AC390="Yes",OR('Used data'!Q390&lt;601,'Used data'!S390&lt;601)),1-(0.25*('Used data'!R390+'Used data'!T390)/('Used data'!G390*1000)),1)))</f>
        <v>1</v>
      </c>
      <c r="AE390" s="11">
        <f>IF(OR('Used data'!AC390="Irrelevant",'Used data'!AC390="No"),1,IF(AND('Used data'!AC390="Yes",OR('Used data'!Q390&lt;301,'Used data'!S390&lt;301)),1-(0.4*('Used data'!R390+'Used data'!T390)/('Used data'!G390*1000)),IF(AND('Used data'!AC390="Yes",OR('Used data'!Q390&lt;601,'Used data'!S390&lt;601)),1-(0.2*('Used data'!R390+'Used data'!T390)/('Used data'!G390*1000)),1)))</f>
        <v>1</v>
      </c>
      <c r="AF390" s="11">
        <f>IF('Used data'!AD390="110 kph",0.79,1)</f>
        <v>1</v>
      </c>
      <c r="AG390" s="11">
        <f>IF('Used data'!AD390="110 kph",0.94,1)</f>
        <v>1</v>
      </c>
      <c r="AH390" s="11">
        <f>IF('Used data'!AD390="110 kph",0.66,1)</f>
        <v>1</v>
      </c>
      <c r="AI390" s="11">
        <f>IF('Used data'!AD390="110 kph",0.82,1)</f>
        <v>1</v>
      </c>
      <c r="AJ390" s="11">
        <f>IF(AND('Used data'!AE390="Yes",I390="Entrance merge"),0.65*'Used data'!AF390+1-'Used data'!AF390,1)</f>
        <v>1</v>
      </c>
      <c r="AK390" s="12" t="str">
        <f t="shared" si="35"/>
        <v/>
      </c>
      <c r="AL390" s="12" t="str">
        <f t="shared" si="36"/>
        <v/>
      </c>
      <c r="AM390" s="12" t="str">
        <f t="shared" si="37"/>
        <v/>
      </c>
      <c r="AN390" s="12" t="str">
        <f t="shared" si="38"/>
        <v/>
      </c>
      <c r="AO390" s="12" t="str">
        <f t="shared" si="39"/>
        <v/>
      </c>
      <c r="AP390" s="12" t="str">
        <f t="shared" si="40"/>
        <v/>
      </c>
      <c r="AQ390" s="4" t="str">
        <f t="shared" si="41"/>
        <v/>
      </c>
    </row>
    <row r="391" spans="1:43" x14ac:dyDescent="0.3">
      <c r="A391" s="4" t="str">
        <f>IF('Input data'!A406="","",'Input data'!A406)</f>
        <v/>
      </c>
      <c r="B391" s="4" t="str">
        <f>IF('Input data'!B406="","",'Input data'!B406)</f>
        <v/>
      </c>
      <c r="C391" s="4" t="str">
        <f>IF('Input data'!C406="","",'Input data'!C406)</f>
        <v/>
      </c>
      <c r="D391" s="4" t="str">
        <f>IF('Input data'!D406="","",'Input data'!D406)</f>
        <v/>
      </c>
      <c r="E391" s="4" t="str">
        <f>IF('Input data'!E406="","",'Input data'!E406)</f>
        <v/>
      </c>
      <c r="F391" s="4" t="str">
        <f>IF('Input data'!F406="","",'Input data'!F406)</f>
        <v/>
      </c>
      <c r="G391" s="4">
        <f>IF('Input data'!G406="","",'Input data'!G406)</f>
        <v>0</v>
      </c>
      <c r="H391" s="4" t="str">
        <f>IF('Input data'!H406&gt;0.5,'Input data'!H406,"")</f>
        <v/>
      </c>
      <c r="I391" s="4" t="str">
        <f>IF('Input data'!I406="","",'Input data'!I406)</f>
        <v/>
      </c>
      <c r="J391" s="11">
        <f>IF('Used data'!J391="Irrelevant",1,IF('Used data'!J391&gt;3,1.2,1))</f>
        <v>1</v>
      </c>
      <c r="K391" s="11">
        <f>IF('Used data'!K391="Irrelevant",1,IF(AND(OR(I391="Motorway link",I391="Exit diverge",I391="Entrance merge"),'Used data'!K391&lt;3.5),1+(3.5-'Used data'!K391)*0.12,IF(AND(OR(I391="Exit ramp",I391="Entrance ramp"),'Used data'!K391&lt;3.5),1+(3.5-'Used data'!K391)*0.16,1)))</f>
        <v>1</v>
      </c>
      <c r="L391" s="11">
        <f>IF('Used data'!L391="Irrelevant",1,IF(AND('Used data'!L391="Yes",'Used data'!J391=2),0.6*'Used data'!M391+(1-'Used data'!M391),IF(AND('Used data'!L391="Yes",'Used data'!J391=3),0.7*'Used data'!M391+(1-'Used data'!M391),IF(AND('Used data'!L391="Yes",'Used data'!J391=4),0.76*'Used data'!M391+(1-'Used data'!M391),IF(AND('Used data'!L391="Yes",'Used data'!J391&gt;4.99999999),0.8*'Used data'!M391+(1-'Used data'!M391),1)))))</f>
        <v>1</v>
      </c>
      <c r="M391" s="11">
        <f>IF('Used data'!L391="Irrelevant",1,IF(AND('Used data'!L391="Yes",'Used data'!J391=2),0.8*'Used data'!M391+(1-'Used data'!M391),IF(AND('Used data'!L391="Yes",'Used data'!J391=3),0.85*'Used data'!M391+(1-'Used data'!M391),IF(AND('Used data'!L391="Yes",'Used data'!J391=4),0.88*'Used data'!M391+(1-'Used data'!M391),IF(AND('Used data'!L391="Yes",'Used data'!J391&gt;4.99999999),0.9*'Used data'!M391+(1-'Used data'!M391),1)))))</f>
        <v>1</v>
      </c>
      <c r="N391" s="11">
        <f>IF('Used data'!N391="Irrelevant",1,IF(AND(OR(I391="Motorway link",I391="Exit diverge",I391="Entrance merge"),'Used data'!N391&lt;3),1+(3-'Used data'!N391)*0.09333333,1))</f>
        <v>1</v>
      </c>
      <c r="O391" s="11">
        <f>IF('Used data'!N391="Irrelevant",1,IF(AND(OR(I391="Motorway link",I391="Exit diverge",I391="Entrance merge"),'Used data'!N391&lt;3),1+(3-'Used data'!N391)*0.19666667,1))</f>
        <v>1</v>
      </c>
      <c r="P391" s="11">
        <f>IF('Used data'!O391="Irrelevant",1,IF(AND(OR(I391="Motorway link",I391="Exit diverge",I391="Entrance merge"),'Used data'!O391&lt;3.00000001),1+(0.5-'Used data'!O391)*0.04,IF(AND(OR(I391="Exit ramp",I391="Entrance ramp"),'Used data'!O391&lt;3.00000001),1+(0.5-'Used data'!O391)*0.08,IF(OR(I391="Motorway link",I391="Exit diverge",I391="Entrance merge"),0.9,0.8))))</f>
        <v>1</v>
      </c>
      <c r="Q391" s="11">
        <f>IF('Used data'!P391="Irrelevant",1,IF(AND(OR(I391="Motorway link",I391="Exit diverge",I391="Entrance merge"),'Used data'!P391&lt;11.00000001),1+(5-'Used data'!P391)*0.01,0.94))</f>
        <v>1</v>
      </c>
      <c r="R391" s="11">
        <f>IF(OR('Used data'!Q391="Irrelevant",'Used data'!R391="Irrelevant",'Used data'!Q391="Straight"),1,IF(AND(OR(I391="Motorway link",I391="Exit diverge",I391="Entrance merge"),'Used data'!Q391&lt;4000),(EXP(0.1096*1746.5/'Used data'!Q391)/EXP(0.1096*1746.5/4000))*('Used data'!R391/1000)/G391+(G391-'Used data'!R391/1000)/G391,1))</f>
        <v>1</v>
      </c>
      <c r="S391" s="11">
        <f>IF(OR('Used data'!S391="Irrelevant",'Used data'!T391="Irrelevant",'Used data'!S391="Straight"),1,IF(AND(OR(I391="Motorway link",I391="Exit diverge",I391="Entrance merge"),'Used data'!S391&lt;4000),(EXP(0.1096*1746.5/'Used data'!S391)/EXP(0.1096*1746.5/4000))*('Used data'!T391/1000)/G391+(G391-'Used data'!T391/1000)/G391,1))</f>
        <v>1</v>
      </c>
      <c r="T391" s="11">
        <f>IF('Used data'!U391="Irrelevant",1,IF(AND(OR(I391="Motorway link",I391="Exit diverge",I391="Entrance merge",I391="Exit ramp",I391="Entrance ramp"),'Used data'!U391="Yes"),0.95,1))</f>
        <v>1</v>
      </c>
      <c r="U391" s="11">
        <f>IF('Used data'!U391="Irrelevant",1,IF(AND(OR(I391="Motorway link",I391="Exit diverge",I391="Entrance merge",I391="Exit ramp",I391="Entrance ramp"),'Used data'!U391="Yes"),0.96,1))</f>
        <v>1</v>
      </c>
      <c r="V391" s="11">
        <f>IF('Used data'!U391="Irrelevant",1,IF(AND(OR(I391="Motorway link",I391="Exit diverge",I391="Entrance merge",I391="Exit ramp",I391="Entrance ramp"),'Used data'!U391="Yes"),0.79,1))</f>
        <v>1</v>
      </c>
      <c r="W391" s="11">
        <f>IF('Used data'!U391="Irrelevant",1,IF(AND(OR(I391="Motorway link",I391="Exit diverge",I391="Entrance merge",I391="Exit ramp",I391="Entrance ramp"),'Used data'!U391="Yes"),0.94,1))</f>
        <v>1</v>
      </c>
      <c r="X391" s="11">
        <f>IF('Used data'!U391="Irrelevant",1,IF(AND(OR(I391="Motorway link",I391="Exit diverge",I391="Entrance merge",I391="Exit ramp",I391="Entrance ramp"),'Used data'!U391="Yes"),0.97,1))</f>
        <v>1</v>
      </c>
      <c r="Y391" s="11">
        <f>IF(AND(I391="Exit ramp",'Used data'!V391="2-curved diamond ramp"),1.32,IF(AND(I391="Exit ramp",'Used data'!V391="S-shaped ramp"),2.05,IF(AND(I391="Exit ramp",'Used data'!V391="U-shaped ramp"),4.11,IF(AND(I391="Exit ramp",'Used data'!V391="Flyover hook ramp"),5.15,IF(AND(I391="Exit ramp",'Used data'!V391="Directional ramp"),1.07,IF(AND(I391="Entrance ramp",'Used data'!V391="2-curved diamond ramp"),0.93,IF(AND(I391="Entrance ramp",'Used data'!V391="S-shaped ramp"),2.48,IF(AND(I391="Entrance ramp",'Used data'!V391="U-shaped ramp"),4.15,IF(AND(I391="Entrance ramp",'Used data'!V391="Flyover hook ramp"),5.26,IF(AND(I391="Entrance ramp",'Used data'!V391="Directional ramp"),1.42,1))))))))))</f>
        <v>1</v>
      </c>
      <c r="Z391" s="11">
        <f>IF(OR('Used data'!W391="Straight",'Used data'!W391="Irrelevant",'Used data'!X391="Irrelevant",'Used data'!Y391="Irrelevant"),1,1+1.545*1000/32.2*((('Used data'!Y391*3268/3600)/('Used data'!W391/0.306))^2)*('Used data'!X391/1000)/G391)</f>
        <v>1</v>
      </c>
      <c r="AA391" s="11">
        <f>IF(OR('Used data'!W391="Straight",'Used data'!W391="Irrelevant",'Used data'!X391="Irrelevant",'Used data'!Y391="Irrelevant"),1,1+1.961*1000/32.2*((('Used data'!Y391*3268/3600)/('Used data'!W391/0.306))^2)*('Used data'!X391/1000)/G391)</f>
        <v>1</v>
      </c>
      <c r="AB391" s="11">
        <f>IF(OR('Used data'!Z391="Straight",'Used data'!Z391="Irrelevant",'Used data'!AA391="Irrelevant",'Used data'!AB391="Irrelevant"),1,1+1.545*1000/32.2*((('Used data'!AB391*3268/3600)/('Used data'!Z391/0.306))^2)*('Used data'!AA391/1000)/G391)</f>
        <v>1</v>
      </c>
      <c r="AC391" s="11">
        <f>IF(OR('Used data'!Z391="Straight",'Used data'!Z391="Irrelevant",'Used data'!AA391="Irrelevant",'Used data'!AB391="Irrelevant"),1,1+1.961*1000/32.2*((('Used data'!AB391*3268/3600)/('Used data'!Z391/0.306))^2)*('Used data'!AA391/1000)/G391)</f>
        <v>1</v>
      </c>
      <c r="AD391" s="11">
        <f>IF(OR('Used data'!AC391="Irrelevant",'Used data'!AC391="No"),1,IF(AND('Used data'!AC391="Yes",OR('Used data'!Q391&lt;301,'Used data'!S391&lt;301)),1-(0.5*('Used data'!R391+'Used data'!T391)/('Used data'!G391*1000)),IF(AND('Used data'!AC391="Yes",OR('Used data'!Q391&lt;601,'Used data'!S391&lt;601)),1-(0.25*('Used data'!R391+'Used data'!T391)/('Used data'!G391*1000)),1)))</f>
        <v>1</v>
      </c>
      <c r="AE391" s="11">
        <f>IF(OR('Used data'!AC391="Irrelevant",'Used data'!AC391="No"),1,IF(AND('Used data'!AC391="Yes",OR('Used data'!Q391&lt;301,'Used data'!S391&lt;301)),1-(0.4*('Used data'!R391+'Used data'!T391)/('Used data'!G391*1000)),IF(AND('Used data'!AC391="Yes",OR('Used data'!Q391&lt;601,'Used data'!S391&lt;601)),1-(0.2*('Used data'!R391+'Used data'!T391)/('Used data'!G391*1000)),1)))</f>
        <v>1</v>
      </c>
      <c r="AF391" s="11">
        <f>IF('Used data'!AD391="110 kph",0.79,1)</f>
        <v>1</v>
      </c>
      <c r="AG391" s="11">
        <f>IF('Used data'!AD391="110 kph",0.94,1)</f>
        <v>1</v>
      </c>
      <c r="AH391" s="11">
        <f>IF('Used data'!AD391="110 kph",0.66,1)</f>
        <v>1</v>
      </c>
      <c r="AI391" s="11">
        <f>IF('Used data'!AD391="110 kph",0.82,1)</f>
        <v>1</v>
      </c>
      <c r="AJ391" s="11">
        <f>IF(AND('Used data'!AE391="Yes",I391="Entrance merge"),0.65*'Used data'!AF391+1-'Used data'!AF391,1)</f>
        <v>1</v>
      </c>
      <c r="AK391" s="12" t="str">
        <f t="shared" ref="AK391:AK454" si="42">IF(AQ391="","",IF(I391="Motorway link",G391*EXP(-10.3773)*POWER(H391,0.8504),IF(I391="Exit diverge",G391*EXP(-8.3168)*POWER(H391,0.7365)*46/135,IF(I391="Exit ramp",G391*EXP(-5.6295)*POWER(H391,0.3195)*EXP(-0.953*LN(G391))*24/149,IF(I391="Entrance merge",G391*EXP(-10.3028)*POWER(H391,0.8287),IF(I391="Entrance ramp",G391*EXP(-8.7287)*POWER(H391,0.7477)*4/53,IF(OR(I391="Motorway diverge",I391="Motorway merge",I391="Motorway weaving"),G391*EXP(-9.5876)*POWER(H391,0.8086),IF(I391="Service area",G391*EXP(-6.3691)*POWER(H391,0.8189)*10/70,IF(I391="Dual-way ramp",G391*EXP(-6.0693)*POWER(H391,0.6877)*0.4732*37/148,IF(I391="Direct connector ramp",G391*EXP(-6.0693)*POWER(H391,0.6877)*37/148,IF(I391="Parallel ramp",G391*EXP(-6.0693)*POWER(H391,0.6877)*0.1658*37/148,IF(I391="Ramp diverge",G391*EXP(-6.0693)*POWER(H391,0.6877)*0.1791*37/148,IF(I391="Ramp merge",G391*EXP(-6.0693)*POWER(H391,0.6877)*0.7831*37/148,IF(I391="Ramp weaving",G391*EXP(-6.0693)*POWER(H391,0.6877)*0.4399*37/148,""))))))))))))))</f>
        <v/>
      </c>
      <c r="AL391" s="12" t="str">
        <f t="shared" ref="AL391:AL454" si="43">IF(AQ391="","",IF(I391="Motorway link",G391*EXP(-8.7224)*POWER(H391,0.6383)+G391*EXP(-16.504)*POWER(H391,1.4461),IF(I391="Exit diverge",G391*EXP(-8.3168)*POWER(H391,0.7365)*89/135,IF(I391="Exit ramp",G391*EXP(-5.6295)*POWER(H391,0.3195)*EXP(-0.953*LN(G391))*36/149,IF(I391="Entrance merge",G391*EXP(-12.5258)*POWER(H391,1.117),IF(I391="Entrance ramp",G391*EXP(-8.7287)*POWER(H391,0.7477)*16/53,IF(OR(I391="Motorway diverge",I391="Motorway merge",I391="Motorway weaving"),G391*EXP(-10.6754)*POWER(H391,1.0078),IF(I391="Service area",G391*EXP(-6.3691)*POWER(H391,0.8189)*36/70,IF(I391="Dual-way ramp",G391*EXP(-6.0693)*POWER(H391,0.6877)*0.4732*38/148,IF(I391="Direct connector ramp",G391*EXP(-6.0693)*POWER(H391,0.6877)*38/148,IF(I391="Parallel ramp",G391*EXP(-6.0693)*POWER(H391,0.6877)*0.1658*38/148,IF(I391="Ramp diverge",G391*EXP(-6.0693)*POWER(H391,0.6877)*0.1791*38/148,IF(I391="Ramp merge",G391*EXP(-6.0693)*POWER(H391,0.6877)*0.7831*38/148,IF(I391="Ramp weaving",G391*EXP(-6.0693)*POWER(H391,0.6877)*0.4399*38/148,""))))))))))))))</f>
        <v/>
      </c>
      <c r="AM391" s="12" t="str">
        <f t="shared" ref="AM391:AM454" si="44">IF(AQ391="","",IF(I391="Motorway link",G391*EXP(-7.7012)*POWER(H391,0.6384)+G391*EXP(-21.8008)*POWER(H391,2.0535),IF(I391="Exit diverge",G391*EXP(-13.3173)*POWER(H391,1.2856),IF(I391="Exit ramp",G391*EXP(-5.6295)*POWER(H391,0.3195)*EXP(-0.953*LN(G391))*89/149,IF(I391="Entrance merge",G391*EXP(-12.3736)*POWER(H391,1.18),IF(I391="Entrance ramp",G391*EXP(-8.7287)*POWER(H391,0.7477)*33/53,IF(OR(I391="Motorway diverge",I391="Motorway merge",I391="Motorway weaving"),G391*EXP(-19.9223)*POWER(H391,1.9267),IF(I391="Service area",G391*EXP(-6.3691)*POWER(H391,0.8189)*24/70,IF(I391="Dual-way ramp",G391*EXP(-6.0693)*POWER(H391,0.6877)*0.4732*73/148,IF(I391="Direct connector ramp",G391*EXP(-6.0693)*POWER(H391,0.6877)*73/148,IF(I391="Parallel ramp",G391*EXP(-6.0693)*POWER(H391,0.6877)*0.1658*73/148,IF(I391="Ramp diverge",G391*EXP(-6.0693)*POWER(H391,0.6877)*0.1791*73/148,IF(I391="Ramp merge",G391*EXP(-6.0693)*POWER(H391,0.6877)*0.7831*73/148,IF(I391="Ramp weaving",G391*EXP(-6.0693)*POWER(H391,0.6877)*0.4399*73/148,""))))))))))))))</f>
        <v/>
      </c>
      <c r="AN391" s="12" t="str">
        <f t="shared" ref="AN391:AN454" si="45">IF(AQ391="","",IF(I391="Motorway link",G391*EXP(-9.1648)*POWER(H391,0.6906)*61/456,IF(I391="Exit diverge",G391*EXP(-8.3168)*POWER(H391,0.7365)*4/135,IF(I391="Exit ramp",G391*EXP(-5.6295)*POWER(H391,0.3195)*EXP(-0.953*LN(G391))*1/149,IF(I391="Entrance merge",G391*EXP(-10.3028)*POWER(H391,0.8287)*11/108,IF(I391="Entrance ramp",0,IF(OR(I391="Motorway diverge",I391="Motorway merge",I391="Motorway weaving"),G391*EXP(-9.5876)*POWER(H391,0.8086)*2/42,IF(I391="Service area",0,IF(I391="Dual-way ramp",G391*EXP(-6.0693)*POWER(H391,0.6877)*0.4732*6/148,IF(I391="Direct connector ramp",G391*EXP(-6.0693)*POWER(H391,0.6877)*6/148,IF(I391="Parallel ramp",G391*EXP(-6.0693)*POWER(H391,0.6877)*0.1658*6/148,IF(I391="Ramp diverge",G391*EXP(-6.0693)*POWER(H391,0.6877)*0.1791*6/148,IF(I391="Ramp merge",G391*EXP(-6.0693)*POWER(H391,0.6877)*0.7831*6/148,IF(I391="Ramp weaving",G391*EXP(-6.0693)*POWER(H391,0.6877)*0.4399*6/148,""))))))))))))))</f>
        <v/>
      </c>
      <c r="AO391" s="12" t="str">
        <f t="shared" ref="AO391:AO454" si="46">IF(AQ391="","",IF(I391="Motorway link",G391*EXP(-9.1648)*POWER(H391,0.6906)*395/456,IF(I391="Exit diverge",G391*EXP(-8.3168)*POWER(H391,0.7365)*25/135,IF(I391="Exit ramp",G391*EXP(-5.6295)*POWER(H391,0.3195)*EXP(-0.953*LN(G391))*14/149,IF(I391="Entrance merge",G391*EXP(-10.3028)*POWER(H391,0.8287)*66/108,IF(I391="Entrance ramp",G391*EXP(-8.7287)*POWER(H391,0.7477)*3/53,IF(OR(I391="Motorway diverge",I391="Motorway merge",I391="Motorway weaving"),G391*EXP(-9.5876)*POWER(H391,0.8086)*31/42,IF(I391="Service area",G391*EXP(-6.3691)*POWER(H391,0.8189)*6/70,IF(I391="Dual-way ramp",G391*EXP(-6.0693)*POWER(H391,0.6877)*0.4732*23/148,IF(I391="Direct connector ramp",G391*EXP(-6.0693)*POWER(H391,0.6877)*23/148,IF(I391="Parallel ramp",G391*EXP(-6.0693)*POWER(H391,0.6877)*0.1658*23/148,IF(I391="Ramp diverge",G391*EXP(-6.0693)*POWER(H391,0.6877)*0.1791*23/148,IF(I391="Ramp merge",G391*EXP(-6.0693)*POWER(H391,0.6877)*0.7831*23/148,IF(I391="Ramp weaving",G391*EXP(-6.0693)*POWER(H391,0.6877)*0.4399*23/148,""))))))))))))))</f>
        <v/>
      </c>
      <c r="AP391" s="12" t="str">
        <f t="shared" ref="AP391:AP454" si="47">IF(AQ391="","",IF(I391="Motorway link",G391*EXP(-10.4004)*POWER(H391,0.8384),IF(I391="Exit diverge",G391*EXP(-8.3168)*POWER(H391,0.7365)*42/135,IF(I391="Exit ramp",G391*EXP(-5.6295)*POWER(H391,0.3195)*EXP(-0.953*LN(G391))*11/149,IF(I391="Entrance merge",G391*EXP(-10.3028)*POWER(H391,0.8287)*90/108,IF(I391="Entrance ramp",G391*EXP(-8.7287)*POWER(H391,0.7477)*2/53,IF(OR(I391="Motorway diverge",I391="Motorway merge",I391="Motorway weaving"),G391*EXP(-9.5876)*POWER(H391,0.8086)*27/42,IF(I391="Service area",G391*EXP(-6.3691)*POWER(H391,0.8189)*4/70,IF(I391="Dual-way ramp",G391*EXP(-6.0693)*POWER(H391,0.6877)*0.4732*20/148,IF(I391="Direct connector ramp",G391*EXP(-6.0693)*POWER(H391,0.6877)*20/148,IF(I391="Parallel ramp",G391*EXP(-6.0693)*POWER(H391,0.6877)*0.1658*20/148,IF(I391="Ramp diverge",G391*EXP(-6.0693)*POWER(H391,0.6877)*0.1791*20/148,IF(I391="Ramp merge",G391*EXP(-6.0693)*POWER(H391,0.6877)*0.7831*20/148,IF(I391="Ramp weaving",G391*EXP(-6.0693)*POWER(H391,0.6877)*0.4399*20/148,""))))))))))))))</f>
        <v/>
      </c>
      <c r="AQ391" s="4" t="str">
        <f t="shared" ref="AQ391:AQ454" si="48">IF(OR(G391=0,H391&lt;0.5,H391="",I391=""),"",IF(OR(I391="Motorway link",I391="Exit diverge",I391="Entrance merge",I391="Motorway diverge",I391="Motorway merge",I391="Motorway weaving",I391="Service area"),"2005-2012","1999-2012"))</f>
        <v/>
      </c>
    </row>
    <row r="392" spans="1:43" x14ac:dyDescent="0.3">
      <c r="A392" s="4" t="str">
        <f>IF('Input data'!A407="","",'Input data'!A407)</f>
        <v/>
      </c>
      <c r="B392" s="4" t="str">
        <f>IF('Input data'!B407="","",'Input data'!B407)</f>
        <v/>
      </c>
      <c r="C392" s="4" t="str">
        <f>IF('Input data'!C407="","",'Input data'!C407)</f>
        <v/>
      </c>
      <c r="D392" s="4" t="str">
        <f>IF('Input data'!D407="","",'Input data'!D407)</f>
        <v/>
      </c>
      <c r="E392" s="4" t="str">
        <f>IF('Input data'!E407="","",'Input data'!E407)</f>
        <v/>
      </c>
      <c r="F392" s="4" t="str">
        <f>IF('Input data'!F407="","",'Input data'!F407)</f>
        <v/>
      </c>
      <c r="G392" s="4">
        <f>IF('Input data'!G407="","",'Input data'!G407)</f>
        <v>0</v>
      </c>
      <c r="H392" s="4" t="str">
        <f>IF('Input data'!H407&gt;0.5,'Input data'!H407,"")</f>
        <v/>
      </c>
      <c r="I392" s="4" t="str">
        <f>IF('Input data'!I407="","",'Input data'!I407)</f>
        <v/>
      </c>
      <c r="J392" s="11">
        <f>IF('Used data'!J392="Irrelevant",1,IF('Used data'!J392&gt;3,1.2,1))</f>
        <v>1</v>
      </c>
      <c r="K392" s="11">
        <f>IF('Used data'!K392="Irrelevant",1,IF(AND(OR(I392="Motorway link",I392="Exit diverge",I392="Entrance merge"),'Used data'!K392&lt;3.5),1+(3.5-'Used data'!K392)*0.12,IF(AND(OR(I392="Exit ramp",I392="Entrance ramp"),'Used data'!K392&lt;3.5),1+(3.5-'Used data'!K392)*0.16,1)))</f>
        <v>1</v>
      </c>
      <c r="L392" s="11">
        <f>IF('Used data'!L392="Irrelevant",1,IF(AND('Used data'!L392="Yes",'Used data'!J392=2),0.6*'Used data'!M392+(1-'Used data'!M392),IF(AND('Used data'!L392="Yes",'Used data'!J392=3),0.7*'Used data'!M392+(1-'Used data'!M392),IF(AND('Used data'!L392="Yes",'Used data'!J392=4),0.76*'Used data'!M392+(1-'Used data'!M392),IF(AND('Used data'!L392="Yes",'Used data'!J392&gt;4.99999999),0.8*'Used data'!M392+(1-'Used data'!M392),1)))))</f>
        <v>1</v>
      </c>
      <c r="M392" s="11">
        <f>IF('Used data'!L392="Irrelevant",1,IF(AND('Used data'!L392="Yes",'Used data'!J392=2),0.8*'Used data'!M392+(1-'Used data'!M392),IF(AND('Used data'!L392="Yes",'Used data'!J392=3),0.85*'Used data'!M392+(1-'Used data'!M392),IF(AND('Used data'!L392="Yes",'Used data'!J392=4),0.88*'Used data'!M392+(1-'Used data'!M392),IF(AND('Used data'!L392="Yes",'Used data'!J392&gt;4.99999999),0.9*'Used data'!M392+(1-'Used data'!M392),1)))))</f>
        <v>1</v>
      </c>
      <c r="N392" s="11">
        <f>IF('Used data'!N392="Irrelevant",1,IF(AND(OR(I392="Motorway link",I392="Exit diverge",I392="Entrance merge"),'Used data'!N392&lt;3),1+(3-'Used data'!N392)*0.09333333,1))</f>
        <v>1</v>
      </c>
      <c r="O392" s="11">
        <f>IF('Used data'!N392="Irrelevant",1,IF(AND(OR(I392="Motorway link",I392="Exit diverge",I392="Entrance merge"),'Used data'!N392&lt;3),1+(3-'Used data'!N392)*0.19666667,1))</f>
        <v>1</v>
      </c>
      <c r="P392" s="11">
        <f>IF('Used data'!O392="Irrelevant",1,IF(AND(OR(I392="Motorway link",I392="Exit diverge",I392="Entrance merge"),'Used data'!O392&lt;3.00000001),1+(0.5-'Used data'!O392)*0.04,IF(AND(OR(I392="Exit ramp",I392="Entrance ramp"),'Used data'!O392&lt;3.00000001),1+(0.5-'Used data'!O392)*0.08,IF(OR(I392="Motorway link",I392="Exit diverge",I392="Entrance merge"),0.9,0.8))))</f>
        <v>1</v>
      </c>
      <c r="Q392" s="11">
        <f>IF('Used data'!P392="Irrelevant",1,IF(AND(OR(I392="Motorway link",I392="Exit diverge",I392="Entrance merge"),'Used data'!P392&lt;11.00000001),1+(5-'Used data'!P392)*0.01,0.94))</f>
        <v>1</v>
      </c>
      <c r="R392" s="11">
        <f>IF(OR('Used data'!Q392="Irrelevant",'Used data'!R392="Irrelevant",'Used data'!Q392="Straight"),1,IF(AND(OR(I392="Motorway link",I392="Exit diverge",I392="Entrance merge"),'Used data'!Q392&lt;4000),(EXP(0.1096*1746.5/'Used data'!Q392)/EXP(0.1096*1746.5/4000))*('Used data'!R392/1000)/G392+(G392-'Used data'!R392/1000)/G392,1))</f>
        <v>1</v>
      </c>
      <c r="S392" s="11">
        <f>IF(OR('Used data'!S392="Irrelevant",'Used data'!T392="Irrelevant",'Used data'!S392="Straight"),1,IF(AND(OR(I392="Motorway link",I392="Exit diverge",I392="Entrance merge"),'Used data'!S392&lt;4000),(EXP(0.1096*1746.5/'Used data'!S392)/EXP(0.1096*1746.5/4000))*('Used data'!T392/1000)/G392+(G392-'Used data'!T392/1000)/G392,1))</f>
        <v>1</v>
      </c>
      <c r="T392" s="11">
        <f>IF('Used data'!U392="Irrelevant",1,IF(AND(OR(I392="Motorway link",I392="Exit diverge",I392="Entrance merge",I392="Exit ramp",I392="Entrance ramp"),'Used data'!U392="Yes"),0.95,1))</f>
        <v>1</v>
      </c>
      <c r="U392" s="11">
        <f>IF('Used data'!U392="Irrelevant",1,IF(AND(OR(I392="Motorway link",I392="Exit diverge",I392="Entrance merge",I392="Exit ramp",I392="Entrance ramp"),'Used data'!U392="Yes"),0.96,1))</f>
        <v>1</v>
      </c>
      <c r="V392" s="11">
        <f>IF('Used data'!U392="Irrelevant",1,IF(AND(OR(I392="Motorway link",I392="Exit diverge",I392="Entrance merge",I392="Exit ramp",I392="Entrance ramp"),'Used data'!U392="Yes"),0.79,1))</f>
        <v>1</v>
      </c>
      <c r="W392" s="11">
        <f>IF('Used data'!U392="Irrelevant",1,IF(AND(OR(I392="Motorway link",I392="Exit diverge",I392="Entrance merge",I392="Exit ramp",I392="Entrance ramp"),'Used data'!U392="Yes"),0.94,1))</f>
        <v>1</v>
      </c>
      <c r="X392" s="11">
        <f>IF('Used data'!U392="Irrelevant",1,IF(AND(OR(I392="Motorway link",I392="Exit diverge",I392="Entrance merge",I392="Exit ramp",I392="Entrance ramp"),'Used data'!U392="Yes"),0.97,1))</f>
        <v>1</v>
      </c>
      <c r="Y392" s="11">
        <f>IF(AND(I392="Exit ramp",'Used data'!V392="2-curved diamond ramp"),1.32,IF(AND(I392="Exit ramp",'Used data'!V392="S-shaped ramp"),2.05,IF(AND(I392="Exit ramp",'Used data'!V392="U-shaped ramp"),4.11,IF(AND(I392="Exit ramp",'Used data'!V392="Flyover hook ramp"),5.15,IF(AND(I392="Exit ramp",'Used data'!V392="Directional ramp"),1.07,IF(AND(I392="Entrance ramp",'Used data'!V392="2-curved diamond ramp"),0.93,IF(AND(I392="Entrance ramp",'Used data'!V392="S-shaped ramp"),2.48,IF(AND(I392="Entrance ramp",'Used data'!V392="U-shaped ramp"),4.15,IF(AND(I392="Entrance ramp",'Used data'!V392="Flyover hook ramp"),5.26,IF(AND(I392="Entrance ramp",'Used data'!V392="Directional ramp"),1.42,1))))))))))</f>
        <v>1</v>
      </c>
      <c r="Z392" s="11">
        <f>IF(OR('Used data'!W392="Straight",'Used data'!W392="Irrelevant",'Used data'!X392="Irrelevant",'Used data'!Y392="Irrelevant"),1,1+1.545*1000/32.2*((('Used data'!Y392*3268/3600)/('Used data'!W392/0.306))^2)*('Used data'!X392/1000)/G392)</f>
        <v>1</v>
      </c>
      <c r="AA392" s="11">
        <f>IF(OR('Used data'!W392="Straight",'Used data'!W392="Irrelevant",'Used data'!X392="Irrelevant",'Used data'!Y392="Irrelevant"),1,1+1.961*1000/32.2*((('Used data'!Y392*3268/3600)/('Used data'!W392/0.306))^2)*('Used data'!X392/1000)/G392)</f>
        <v>1</v>
      </c>
      <c r="AB392" s="11">
        <f>IF(OR('Used data'!Z392="Straight",'Used data'!Z392="Irrelevant",'Used data'!AA392="Irrelevant",'Used data'!AB392="Irrelevant"),1,1+1.545*1000/32.2*((('Used data'!AB392*3268/3600)/('Used data'!Z392/0.306))^2)*('Used data'!AA392/1000)/G392)</f>
        <v>1</v>
      </c>
      <c r="AC392" s="11">
        <f>IF(OR('Used data'!Z392="Straight",'Used data'!Z392="Irrelevant",'Used data'!AA392="Irrelevant",'Used data'!AB392="Irrelevant"),1,1+1.961*1000/32.2*((('Used data'!AB392*3268/3600)/('Used data'!Z392/0.306))^2)*('Used data'!AA392/1000)/G392)</f>
        <v>1</v>
      </c>
      <c r="AD392" s="11">
        <f>IF(OR('Used data'!AC392="Irrelevant",'Used data'!AC392="No"),1,IF(AND('Used data'!AC392="Yes",OR('Used data'!Q392&lt;301,'Used data'!S392&lt;301)),1-(0.5*('Used data'!R392+'Used data'!T392)/('Used data'!G392*1000)),IF(AND('Used data'!AC392="Yes",OR('Used data'!Q392&lt;601,'Used data'!S392&lt;601)),1-(0.25*('Used data'!R392+'Used data'!T392)/('Used data'!G392*1000)),1)))</f>
        <v>1</v>
      </c>
      <c r="AE392" s="11">
        <f>IF(OR('Used data'!AC392="Irrelevant",'Used data'!AC392="No"),1,IF(AND('Used data'!AC392="Yes",OR('Used data'!Q392&lt;301,'Used data'!S392&lt;301)),1-(0.4*('Used data'!R392+'Used data'!T392)/('Used data'!G392*1000)),IF(AND('Used data'!AC392="Yes",OR('Used data'!Q392&lt;601,'Used data'!S392&lt;601)),1-(0.2*('Used data'!R392+'Used data'!T392)/('Used data'!G392*1000)),1)))</f>
        <v>1</v>
      </c>
      <c r="AF392" s="11">
        <f>IF('Used data'!AD392="110 kph",0.79,1)</f>
        <v>1</v>
      </c>
      <c r="AG392" s="11">
        <f>IF('Used data'!AD392="110 kph",0.94,1)</f>
        <v>1</v>
      </c>
      <c r="AH392" s="11">
        <f>IF('Used data'!AD392="110 kph",0.66,1)</f>
        <v>1</v>
      </c>
      <c r="AI392" s="11">
        <f>IF('Used data'!AD392="110 kph",0.82,1)</f>
        <v>1</v>
      </c>
      <c r="AJ392" s="11">
        <f>IF(AND('Used data'!AE392="Yes",I392="Entrance merge"),0.65*'Used data'!AF392+1-'Used data'!AF392,1)</f>
        <v>1</v>
      </c>
      <c r="AK392" s="12" t="str">
        <f t="shared" si="42"/>
        <v/>
      </c>
      <c r="AL392" s="12" t="str">
        <f t="shared" si="43"/>
        <v/>
      </c>
      <c r="AM392" s="12" t="str">
        <f t="shared" si="44"/>
        <v/>
      </c>
      <c r="AN392" s="12" t="str">
        <f t="shared" si="45"/>
        <v/>
      </c>
      <c r="AO392" s="12" t="str">
        <f t="shared" si="46"/>
        <v/>
      </c>
      <c r="AP392" s="12" t="str">
        <f t="shared" si="47"/>
        <v/>
      </c>
      <c r="AQ392" s="4" t="str">
        <f t="shared" si="48"/>
        <v/>
      </c>
    </row>
    <row r="393" spans="1:43" x14ac:dyDescent="0.3">
      <c r="A393" s="4" t="str">
        <f>IF('Input data'!A408="","",'Input data'!A408)</f>
        <v/>
      </c>
      <c r="B393" s="4" t="str">
        <f>IF('Input data'!B408="","",'Input data'!B408)</f>
        <v/>
      </c>
      <c r="C393" s="4" t="str">
        <f>IF('Input data'!C408="","",'Input data'!C408)</f>
        <v/>
      </c>
      <c r="D393" s="4" t="str">
        <f>IF('Input data'!D408="","",'Input data'!D408)</f>
        <v/>
      </c>
      <c r="E393" s="4" t="str">
        <f>IF('Input data'!E408="","",'Input data'!E408)</f>
        <v/>
      </c>
      <c r="F393" s="4" t="str">
        <f>IF('Input data'!F408="","",'Input data'!F408)</f>
        <v/>
      </c>
      <c r="G393" s="4">
        <f>IF('Input data'!G408="","",'Input data'!G408)</f>
        <v>0</v>
      </c>
      <c r="H393" s="4" t="str">
        <f>IF('Input data'!H408&gt;0.5,'Input data'!H408,"")</f>
        <v/>
      </c>
      <c r="I393" s="4" t="str">
        <f>IF('Input data'!I408="","",'Input data'!I408)</f>
        <v/>
      </c>
      <c r="J393" s="11">
        <f>IF('Used data'!J393="Irrelevant",1,IF('Used data'!J393&gt;3,1.2,1))</f>
        <v>1</v>
      </c>
      <c r="K393" s="11">
        <f>IF('Used data'!K393="Irrelevant",1,IF(AND(OR(I393="Motorway link",I393="Exit diverge",I393="Entrance merge"),'Used data'!K393&lt;3.5),1+(3.5-'Used data'!K393)*0.12,IF(AND(OR(I393="Exit ramp",I393="Entrance ramp"),'Used data'!K393&lt;3.5),1+(3.5-'Used data'!K393)*0.16,1)))</f>
        <v>1</v>
      </c>
      <c r="L393" s="11">
        <f>IF('Used data'!L393="Irrelevant",1,IF(AND('Used data'!L393="Yes",'Used data'!J393=2),0.6*'Used data'!M393+(1-'Used data'!M393),IF(AND('Used data'!L393="Yes",'Used data'!J393=3),0.7*'Used data'!M393+(1-'Used data'!M393),IF(AND('Used data'!L393="Yes",'Used data'!J393=4),0.76*'Used data'!M393+(1-'Used data'!M393),IF(AND('Used data'!L393="Yes",'Used data'!J393&gt;4.99999999),0.8*'Used data'!M393+(1-'Used data'!M393),1)))))</f>
        <v>1</v>
      </c>
      <c r="M393" s="11">
        <f>IF('Used data'!L393="Irrelevant",1,IF(AND('Used data'!L393="Yes",'Used data'!J393=2),0.8*'Used data'!M393+(1-'Used data'!M393),IF(AND('Used data'!L393="Yes",'Used data'!J393=3),0.85*'Used data'!M393+(1-'Used data'!M393),IF(AND('Used data'!L393="Yes",'Used data'!J393=4),0.88*'Used data'!M393+(1-'Used data'!M393),IF(AND('Used data'!L393="Yes",'Used data'!J393&gt;4.99999999),0.9*'Used data'!M393+(1-'Used data'!M393),1)))))</f>
        <v>1</v>
      </c>
      <c r="N393" s="11">
        <f>IF('Used data'!N393="Irrelevant",1,IF(AND(OR(I393="Motorway link",I393="Exit diverge",I393="Entrance merge"),'Used data'!N393&lt;3),1+(3-'Used data'!N393)*0.09333333,1))</f>
        <v>1</v>
      </c>
      <c r="O393" s="11">
        <f>IF('Used data'!N393="Irrelevant",1,IF(AND(OR(I393="Motorway link",I393="Exit diverge",I393="Entrance merge"),'Used data'!N393&lt;3),1+(3-'Used data'!N393)*0.19666667,1))</f>
        <v>1</v>
      </c>
      <c r="P393" s="11">
        <f>IF('Used data'!O393="Irrelevant",1,IF(AND(OR(I393="Motorway link",I393="Exit diverge",I393="Entrance merge"),'Used data'!O393&lt;3.00000001),1+(0.5-'Used data'!O393)*0.04,IF(AND(OR(I393="Exit ramp",I393="Entrance ramp"),'Used data'!O393&lt;3.00000001),1+(0.5-'Used data'!O393)*0.08,IF(OR(I393="Motorway link",I393="Exit diverge",I393="Entrance merge"),0.9,0.8))))</f>
        <v>1</v>
      </c>
      <c r="Q393" s="11">
        <f>IF('Used data'!P393="Irrelevant",1,IF(AND(OR(I393="Motorway link",I393="Exit diverge",I393="Entrance merge"),'Used data'!P393&lt;11.00000001),1+(5-'Used data'!P393)*0.01,0.94))</f>
        <v>1</v>
      </c>
      <c r="R393" s="11">
        <f>IF(OR('Used data'!Q393="Irrelevant",'Used data'!R393="Irrelevant",'Used data'!Q393="Straight"),1,IF(AND(OR(I393="Motorway link",I393="Exit diverge",I393="Entrance merge"),'Used data'!Q393&lt;4000),(EXP(0.1096*1746.5/'Used data'!Q393)/EXP(0.1096*1746.5/4000))*('Used data'!R393/1000)/G393+(G393-'Used data'!R393/1000)/G393,1))</f>
        <v>1</v>
      </c>
      <c r="S393" s="11">
        <f>IF(OR('Used data'!S393="Irrelevant",'Used data'!T393="Irrelevant",'Used data'!S393="Straight"),1,IF(AND(OR(I393="Motorway link",I393="Exit diverge",I393="Entrance merge"),'Used data'!S393&lt;4000),(EXP(0.1096*1746.5/'Used data'!S393)/EXP(0.1096*1746.5/4000))*('Used data'!T393/1000)/G393+(G393-'Used data'!T393/1000)/G393,1))</f>
        <v>1</v>
      </c>
      <c r="T393" s="11">
        <f>IF('Used data'!U393="Irrelevant",1,IF(AND(OR(I393="Motorway link",I393="Exit diverge",I393="Entrance merge",I393="Exit ramp",I393="Entrance ramp"),'Used data'!U393="Yes"),0.95,1))</f>
        <v>1</v>
      </c>
      <c r="U393" s="11">
        <f>IF('Used data'!U393="Irrelevant",1,IF(AND(OR(I393="Motorway link",I393="Exit diverge",I393="Entrance merge",I393="Exit ramp",I393="Entrance ramp"),'Used data'!U393="Yes"),0.96,1))</f>
        <v>1</v>
      </c>
      <c r="V393" s="11">
        <f>IF('Used data'!U393="Irrelevant",1,IF(AND(OR(I393="Motorway link",I393="Exit diverge",I393="Entrance merge",I393="Exit ramp",I393="Entrance ramp"),'Used data'!U393="Yes"),0.79,1))</f>
        <v>1</v>
      </c>
      <c r="W393" s="11">
        <f>IF('Used data'!U393="Irrelevant",1,IF(AND(OR(I393="Motorway link",I393="Exit diverge",I393="Entrance merge",I393="Exit ramp",I393="Entrance ramp"),'Used data'!U393="Yes"),0.94,1))</f>
        <v>1</v>
      </c>
      <c r="X393" s="11">
        <f>IF('Used data'!U393="Irrelevant",1,IF(AND(OR(I393="Motorway link",I393="Exit diverge",I393="Entrance merge",I393="Exit ramp",I393="Entrance ramp"),'Used data'!U393="Yes"),0.97,1))</f>
        <v>1</v>
      </c>
      <c r="Y393" s="11">
        <f>IF(AND(I393="Exit ramp",'Used data'!V393="2-curved diamond ramp"),1.32,IF(AND(I393="Exit ramp",'Used data'!V393="S-shaped ramp"),2.05,IF(AND(I393="Exit ramp",'Used data'!V393="U-shaped ramp"),4.11,IF(AND(I393="Exit ramp",'Used data'!V393="Flyover hook ramp"),5.15,IF(AND(I393="Exit ramp",'Used data'!V393="Directional ramp"),1.07,IF(AND(I393="Entrance ramp",'Used data'!V393="2-curved diamond ramp"),0.93,IF(AND(I393="Entrance ramp",'Used data'!V393="S-shaped ramp"),2.48,IF(AND(I393="Entrance ramp",'Used data'!V393="U-shaped ramp"),4.15,IF(AND(I393="Entrance ramp",'Used data'!V393="Flyover hook ramp"),5.26,IF(AND(I393="Entrance ramp",'Used data'!V393="Directional ramp"),1.42,1))))))))))</f>
        <v>1</v>
      </c>
      <c r="Z393" s="11">
        <f>IF(OR('Used data'!W393="Straight",'Used data'!W393="Irrelevant",'Used data'!X393="Irrelevant",'Used data'!Y393="Irrelevant"),1,1+1.545*1000/32.2*((('Used data'!Y393*3268/3600)/('Used data'!W393/0.306))^2)*('Used data'!X393/1000)/G393)</f>
        <v>1</v>
      </c>
      <c r="AA393" s="11">
        <f>IF(OR('Used data'!W393="Straight",'Used data'!W393="Irrelevant",'Used data'!X393="Irrelevant",'Used data'!Y393="Irrelevant"),1,1+1.961*1000/32.2*((('Used data'!Y393*3268/3600)/('Used data'!W393/0.306))^2)*('Used data'!X393/1000)/G393)</f>
        <v>1</v>
      </c>
      <c r="AB393" s="11">
        <f>IF(OR('Used data'!Z393="Straight",'Used data'!Z393="Irrelevant",'Used data'!AA393="Irrelevant",'Used data'!AB393="Irrelevant"),1,1+1.545*1000/32.2*((('Used data'!AB393*3268/3600)/('Used data'!Z393/0.306))^2)*('Used data'!AA393/1000)/G393)</f>
        <v>1</v>
      </c>
      <c r="AC393" s="11">
        <f>IF(OR('Used data'!Z393="Straight",'Used data'!Z393="Irrelevant",'Used data'!AA393="Irrelevant",'Used data'!AB393="Irrelevant"),1,1+1.961*1000/32.2*((('Used data'!AB393*3268/3600)/('Used data'!Z393/0.306))^2)*('Used data'!AA393/1000)/G393)</f>
        <v>1</v>
      </c>
      <c r="AD393" s="11">
        <f>IF(OR('Used data'!AC393="Irrelevant",'Used data'!AC393="No"),1,IF(AND('Used data'!AC393="Yes",OR('Used data'!Q393&lt;301,'Used data'!S393&lt;301)),1-(0.5*('Used data'!R393+'Used data'!T393)/('Used data'!G393*1000)),IF(AND('Used data'!AC393="Yes",OR('Used data'!Q393&lt;601,'Used data'!S393&lt;601)),1-(0.25*('Used data'!R393+'Used data'!T393)/('Used data'!G393*1000)),1)))</f>
        <v>1</v>
      </c>
      <c r="AE393" s="11">
        <f>IF(OR('Used data'!AC393="Irrelevant",'Used data'!AC393="No"),1,IF(AND('Used data'!AC393="Yes",OR('Used data'!Q393&lt;301,'Used data'!S393&lt;301)),1-(0.4*('Used data'!R393+'Used data'!T393)/('Used data'!G393*1000)),IF(AND('Used data'!AC393="Yes",OR('Used data'!Q393&lt;601,'Used data'!S393&lt;601)),1-(0.2*('Used data'!R393+'Used data'!T393)/('Used data'!G393*1000)),1)))</f>
        <v>1</v>
      </c>
      <c r="AF393" s="11">
        <f>IF('Used data'!AD393="110 kph",0.79,1)</f>
        <v>1</v>
      </c>
      <c r="AG393" s="11">
        <f>IF('Used data'!AD393="110 kph",0.94,1)</f>
        <v>1</v>
      </c>
      <c r="AH393" s="11">
        <f>IF('Used data'!AD393="110 kph",0.66,1)</f>
        <v>1</v>
      </c>
      <c r="AI393" s="11">
        <f>IF('Used data'!AD393="110 kph",0.82,1)</f>
        <v>1</v>
      </c>
      <c r="AJ393" s="11">
        <f>IF(AND('Used data'!AE393="Yes",I393="Entrance merge"),0.65*'Used data'!AF393+1-'Used data'!AF393,1)</f>
        <v>1</v>
      </c>
      <c r="AK393" s="12" t="str">
        <f t="shared" si="42"/>
        <v/>
      </c>
      <c r="AL393" s="12" t="str">
        <f t="shared" si="43"/>
        <v/>
      </c>
      <c r="AM393" s="12" t="str">
        <f t="shared" si="44"/>
        <v/>
      </c>
      <c r="AN393" s="12" t="str">
        <f t="shared" si="45"/>
        <v/>
      </c>
      <c r="AO393" s="12" t="str">
        <f t="shared" si="46"/>
        <v/>
      </c>
      <c r="AP393" s="12" t="str">
        <f t="shared" si="47"/>
        <v/>
      </c>
      <c r="AQ393" s="4" t="str">
        <f t="shared" si="48"/>
        <v/>
      </c>
    </row>
    <row r="394" spans="1:43" x14ac:dyDescent="0.3">
      <c r="A394" s="4" t="str">
        <f>IF('Input data'!A409="","",'Input data'!A409)</f>
        <v/>
      </c>
      <c r="B394" s="4" t="str">
        <f>IF('Input data'!B409="","",'Input data'!B409)</f>
        <v/>
      </c>
      <c r="C394" s="4" t="str">
        <f>IF('Input data'!C409="","",'Input data'!C409)</f>
        <v/>
      </c>
      <c r="D394" s="4" t="str">
        <f>IF('Input data'!D409="","",'Input data'!D409)</f>
        <v/>
      </c>
      <c r="E394" s="4" t="str">
        <f>IF('Input data'!E409="","",'Input data'!E409)</f>
        <v/>
      </c>
      <c r="F394" s="4" t="str">
        <f>IF('Input data'!F409="","",'Input data'!F409)</f>
        <v/>
      </c>
      <c r="G394" s="4">
        <f>IF('Input data'!G409="","",'Input data'!G409)</f>
        <v>0</v>
      </c>
      <c r="H394" s="4" t="str">
        <f>IF('Input data'!H409&gt;0.5,'Input data'!H409,"")</f>
        <v/>
      </c>
      <c r="I394" s="4" t="str">
        <f>IF('Input data'!I409="","",'Input data'!I409)</f>
        <v/>
      </c>
      <c r="J394" s="11">
        <f>IF('Used data'!J394="Irrelevant",1,IF('Used data'!J394&gt;3,1.2,1))</f>
        <v>1</v>
      </c>
      <c r="K394" s="11">
        <f>IF('Used data'!K394="Irrelevant",1,IF(AND(OR(I394="Motorway link",I394="Exit diverge",I394="Entrance merge"),'Used data'!K394&lt;3.5),1+(3.5-'Used data'!K394)*0.12,IF(AND(OR(I394="Exit ramp",I394="Entrance ramp"),'Used data'!K394&lt;3.5),1+(3.5-'Used data'!K394)*0.16,1)))</f>
        <v>1</v>
      </c>
      <c r="L394" s="11">
        <f>IF('Used data'!L394="Irrelevant",1,IF(AND('Used data'!L394="Yes",'Used data'!J394=2),0.6*'Used data'!M394+(1-'Used data'!M394),IF(AND('Used data'!L394="Yes",'Used data'!J394=3),0.7*'Used data'!M394+(1-'Used data'!M394),IF(AND('Used data'!L394="Yes",'Used data'!J394=4),0.76*'Used data'!M394+(1-'Used data'!M394),IF(AND('Used data'!L394="Yes",'Used data'!J394&gt;4.99999999),0.8*'Used data'!M394+(1-'Used data'!M394),1)))))</f>
        <v>1</v>
      </c>
      <c r="M394" s="11">
        <f>IF('Used data'!L394="Irrelevant",1,IF(AND('Used data'!L394="Yes",'Used data'!J394=2),0.8*'Used data'!M394+(1-'Used data'!M394),IF(AND('Used data'!L394="Yes",'Used data'!J394=3),0.85*'Used data'!M394+(1-'Used data'!M394),IF(AND('Used data'!L394="Yes",'Used data'!J394=4),0.88*'Used data'!M394+(1-'Used data'!M394),IF(AND('Used data'!L394="Yes",'Used data'!J394&gt;4.99999999),0.9*'Used data'!M394+(1-'Used data'!M394),1)))))</f>
        <v>1</v>
      </c>
      <c r="N394" s="11">
        <f>IF('Used data'!N394="Irrelevant",1,IF(AND(OR(I394="Motorway link",I394="Exit diverge",I394="Entrance merge"),'Used data'!N394&lt;3),1+(3-'Used data'!N394)*0.09333333,1))</f>
        <v>1</v>
      </c>
      <c r="O394" s="11">
        <f>IF('Used data'!N394="Irrelevant",1,IF(AND(OR(I394="Motorway link",I394="Exit diverge",I394="Entrance merge"),'Used data'!N394&lt;3),1+(3-'Used data'!N394)*0.19666667,1))</f>
        <v>1</v>
      </c>
      <c r="P394" s="11">
        <f>IF('Used data'!O394="Irrelevant",1,IF(AND(OR(I394="Motorway link",I394="Exit diverge",I394="Entrance merge"),'Used data'!O394&lt;3.00000001),1+(0.5-'Used data'!O394)*0.04,IF(AND(OR(I394="Exit ramp",I394="Entrance ramp"),'Used data'!O394&lt;3.00000001),1+(0.5-'Used data'!O394)*0.08,IF(OR(I394="Motorway link",I394="Exit diverge",I394="Entrance merge"),0.9,0.8))))</f>
        <v>1</v>
      </c>
      <c r="Q394" s="11">
        <f>IF('Used data'!P394="Irrelevant",1,IF(AND(OR(I394="Motorway link",I394="Exit diverge",I394="Entrance merge"),'Used data'!P394&lt;11.00000001),1+(5-'Used data'!P394)*0.01,0.94))</f>
        <v>1</v>
      </c>
      <c r="R394" s="11">
        <f>IF(OR('Used data'!Q394="Irrelevant",'Used data'!R394="Irrelevant",'Used data'!Q394="Straight"),1,IF(AND(OR(I394="Motorway link",I394="Exit diverge",I394="Entrance merge"),'Used data'!Q394&lt;4000),(EXP(0.1096*1746.5/'Used data'!Q394)/EXP(0.1096*1746.5/4000))*('Used data'!R394/1000)/G394+(G394-'Used data'!R394/1000)/G394,1))</f>
        <v>1</v>
      </c>
      <c r="S394" s="11">
        <f>IF(OR('Used data'!S394="Irrelevant",'Used data'!T394="Irrelevant",'Used data'!S394="Straight"),1,IF(AND(OR(I394="Motorway link",I394="Exit diverge",I394="Entrance merge"),'Used data'!S394&lt;4000),(EXP(0.1096*1746.5/'Used data'!S394)/EXP(0.1096*1746.5/4000))*('Used data'!T394/1000)/G394+(G394-'Used data'!T394/1000)/G394,1))</f>
        <v>1</v>
      </c>
      <c r="T394" s="11">
        <f>IF('Used data'!U394="Irrelevant",1,IF(AND(OR(I394="Motorway link",I394="Exit diverge",I394="Entrance merge",I394="Exit ramp",I394="Entrance ramp"),'Used data'!U394="Yes"),0.95,1))</f>
        <v>1</v>
      </c>
      <c r="U394" s="11">
        <f>IF('Used data'!U394="Irrelevant",1,IF(AND(OR(I394="Motorway link",I394="Exit diverge",I394="Entrance merge",I394="Exit ramp",I394="Entrance ramp"),'Used data'!U394="Yes"),0.96,1))</f>
        <v>1</v>
      </c>
      <c r="V394" s="11">
        <f>IF('Used data'!U394="Irrelevant",1,IF(AND(OR(I394="Motorway link",I394="Exit diverge",I394="Entrance merge",I394="Exit ramp",I394="Entrance ramp"),'Used data'!U394="Yes"),0.79,1))</f>
        <v>1</v>
      </c>
      <c r="W394" s="11">
        <f>IF('Used data'!U394="Irrelevant",1,IF(AND(OR(I394="Motorway link",I394="Exit diverge",I394="Entrance merge",I394="Exit ramp",I394="Entrance ramp"),'Used data'!U394="Yes"),0.94,1))</f>
        <v>1</v>
      </c>
      <c r="X394" s="11">
        <f>IF('Used data'!U394="Irrelevant",1,IF(AND(OR(I394="Motorway link",I394="Exit diverge",I394="Entrance merge",I394="Exit ramp",I394="Entrance ramp"),'Used data'!U394="Yes"),0.97,1))</f>
        <v>1</v>
      </c>
      <c r="Y394" s="11">
        <f>IF(AND(I394="Exit ramp",'Used data'!V394="2-curved diamond ramp"),1.32,IF(AND(I394="Exit ramp",'Used data'!V394="S-shaped ramp"),2.05,IF(AND(I394="Exit ramp",'Used data'!V394="U-shaped ramp"),4.11,IF(AND(I394="Exit ramp",'Used data'!V394="Flyover hook ramp"),5.15,IF(AND(I394="Exit ramp",'Used data'!V394="Directional ramp"),1.07,IF(AND(I394="Entrance ramp",'Used data'!V394="2-curved diamond ramp"),0.93,IF(AND(I394="Entrance ramp",'Used data'!V394="S-shaped ramp"),2.48,IF(AND(I394="Entrance ramp",'Used data'!V394="U-shaped ramp"),4.15,IF(AND(I394="Entrance ramp",'Used data'!V394="Flyover hook ramp"),5.26,IF(AND(I394="Entrance ramp",'Used data'!V394="Directional ramp"),1.42,1))))))))))</f>
        <v>1</v>
      </c>
      <c r="Z394" s="11">
        <f>IF(OR('Used data'!W394="Straight",'Used data'!W394="Irrelevant",'Used data'!X394="Irrelevant",'Used data'!Y394="Irrelevant"),1,1+1.545*1000/32.2*((('Used data'!Y394*3268/3600)/('Used data'!W394/0.306))^2)*('Used data'!X394/1000)/G394)</f>
        <v>1</v>
      </c>
      <c r="AA394" s="11">
        <f>IF(OR('Used data'!W394="Straight",'Used data'!W394="Irrelevant",'Used data'!X394="Irrelevant",'Used data'!Y394="Irrelevant"),1,1+1.961*1000/32.2*((('Used data'!Y394*3268/3600)/('Used data'!W394/0.306))^2)*('Used data'!X394/1000)/G394)</f>
        <v>1</v>
      </c>
      <c r="AB394" s="11">
        <f>IF(OR('Used data'!Z394="Straight",'Used data'!Z394="Irrelevant",'Used data'!AA394="Irrelevant",'Used data'!AB394="Irrelevant"),1,1+1.545*1000/32.2*((('Used data'!AB394*3268/3600)/('Used data'!Z394/0.306))^2)*('Used data'!AA394/1000)/G394)</f>
        <v>1</v>
      </c>
      <c r="AC394" s="11">
        <f>IF(OR('Used data'!Z394="Straight",'Used data'!Z394="Irrelevant",'Used data'!AA394="Irrelevant",'Used data'!AB394="Irrelevant"),1,1+1.961*1000/32.2*((('Used data'!AB394*3268/3600)/('Used data'!Z394/0.306))^2)*('Used data'!AA394/1000)/G394)</f>
        <v>1</v>
      </c>
      <c r="AD394" s="11">
        <f>IF(OR('Used data'!AC394="Irrelevant",'Used data'!AC394="No"),1,IF(AND('Used data'!AC394="Yes",OR('Used data'!Q394&lt;301,'Used data'!S394&lt;301)),1-(0.5*('Used data'!R394+'Used data'!T394)/('Used data'!G394*1000)),IF(AND('Used data'!AC394="Yes",OR('Used data'!Q394&lt;601,'Used data'!S394&lt;601)),1-(0.25*('Used data'!R394+'Used data'!T394)/('Used data'!G394*1000)),1)))</f>
        <v>1</v>
      </c>
      <c r="AE394" s="11">
        <f>IF(OR('Used data'!AC394="Irrelevant",'Used data'!AC394="No"),1,IF(AND('Used data'!AC394="Yes",OR('Used data'!Q394&lt;301,'Used data'!S394&lt;301)),1-(0.4*('Used data'!R394+'Used data'!T394)/('Used data'!G394*1000)),IF(AND('Used data'!AC394="Yes",OR('Used data'!Q394&lt;601,'Used data'!S394&lt;601)),1-(0.2*('Used data'!R394+'Used data'!T394)/('Used data'!G394*1000)),1)))</f>
        <v>1</v>
      </c>
      <c r="AF394" s="11">
        <f>IF('Used data'!AD394="110 kph",0.79,1)</f>
        <v>1</v>
      </c>
      <c r="AG394" s="11">
        <f>IF('Used data'!AD394="110 kph",0.94,1)</f>
        <v>1</v>
      </c>
      <c r="AH394" s="11">
        <f>IF('Used data'!AD394="110 kph",0.66,1)</f>
        <v>1</v>
      </c>
      <c r="AI394" s="11">
        <f>IF('Used data'!AD394="110 kph",0.82,1)</f>
        <v>1</v>
      </c>
      <c r="AJ394" s="11">
        <f>IF(AND('Used data'!AE394="Yes",I394="Entrance merge"),0.65*'Used data'!AF394+1-'Used data'!AF394,1)</f>
        <v>1</v>
      </c>
      <c r="AK394" s="12" t="str">
        <f t="shared" si="42"/>
        <v/>
      </c>
      <c r="AL394" s="12" t="str">
        <f t="shared" si="43"/>
        <v/>
      </c>
      <c r="AM394" s="12" t="str">
        <f t="shared" si="44"/>
        <v/>
      </c>
      <c r="AN394" s="12" t="str">
        <f t="shared" si="45"/>
        <v/>
      </c>
      <c r="AO394" s="12" t="str">
        <f t="shared" si="46"/>
        <v/>
      </c>
      <c r="AP394" s="12" t="str">
        <f t="shared" si="47"/>
        <v/>
      </c>
      <c r="AQ394" s="4" t="str">
        <f t="shared" si="48"/>
        <v/>
      </c>
    </row>
    <row r="395" spans="1:43" x14ac:dyDescent="0.3">
      <c r="A395" s="4" t="str">
        <f>IF('Input data'!A410="","",'Input data'!A410)</f>
        <v/>
      </c>
      <c r="B395" s="4" t="str">
        <f>IF('Input data'!B410="","",'Input data'!B410)</f>
        <v/>
      </c>
      <c r="C395" s="4" t="str">
        <f>IF('Input data'!C410="","",'Input data'!C410)</f>
        <v/>
      </c>
      <c r="D395" s="4" t="str">
        <f>IF('Input data'!D410="","",'Input data'!D410)</f>
        <v/>
      </c>
      <c r="E395" s="4" t="str">
        <f>IF('Input data'!E410="","",'Input data'!E410)</f>
        <v/>
      </c>
      <c r="F395" s="4" t="str">
        <f>IF('Input data'!F410="","",'Input data'!F410)</f>
        <v/>
      </c>
      <c r="G395" s="4">
        <f>IF('Input data'!G410="","",'Input data'!G410)</f>
        <v>0</v>
      </c>
      <c r="H395" s="4" t="str">
        <f>IF('Input data'!H410&gt;0.5,'Input data'!H410,"")</f>
        <v/>
      </c>
      <c r="I395" s="4" t="str">
        <f>IF('Input data'!I410="","",'Input data'!I410)</f>
        <v/>
      </c>
      <c r="J395" s="11">
        <f>IF('Used data'!J395="Irrelevant",1,IF('Used data'!J395&gt;3,1.2,1))</f>
        <v>1</v>
      </c>
      <c r="K395" s="11">
        <f>IF('Used data'!K395="Irrelevant",1,IF(AND(OR(I395="Motorway link",I395="Exit diverge",I395="Entrance merge"),'Used data'!K395&lt;3.5),1+(3.5-'Used data'!K395)*0.12,IF(AND(OR(I395="Exit ramp",I395="Entrance ramp"),'Used data'!K395&lt;3.5),1+(3.5-'Used data'!K395)*0.16,1)))</f>
        <v>1</v>
      </c>
      <c r="L395" s="11">
        <f>IF('Used data'!L395="Irrelevant",1,IF(AND('Used data'!L395="Yes",'Used data'!J395=2),0.6*'Used data'!M395+(1-'Used data'!M395),IF(AND('Used data'!L395="Yes",'Used data'!J395=3),0.7*'Used data'!M395+(1-'Used data'!M395),IF(AND('Used data'!L395="Yes",'Used data'!J395=4),0.76*'Used data'!M395+(1-'Used data'!M395),IF(AND('Used data'!L395="Yes",'Used data'!J395&gt;4.99999999),0.8*'Used data'!M395+(1-'Used data'!M395),1)))))</f>
        <v>1</v>
      </c>
      <c r="M395" s="11">
        <f>IF('Used data'!L395="Irrelevant",1,IF(AND('Used data'!L395="Yes",'Used data'!J395=2),0.8*'Used data'!M395+(1-'Used data'!M395),IF(AND('Used data'!L395="Yes",'Used data'!J395=3),0.85*'Used data'!M395+(1-'Used data'!M395),IF(AND('Used data'!L395="Yes",'Used data'!J395=4),0.88*'Used data'!M395+(1-'Used data'!M395),IF(AND('Used data'!L395="Yes",'Used data'!J395&gt;4.99999999),0.9*'Used data'!M395+(1-'Used data'!M395),1)))))</f>
        <v>1</v>
      </c>
      <c r="N395" s="11">
        <f>IF('Used data'!N395="Irrelevant",1,IF(AND(OR(I395="Motorway link",I395="Exit diverge",I395="Entrance merge"),'Used data'!N395&lt;3),1+(3-'Used data'!N395)*0.09333333,1))</f>
        <v>1</v>
      </c>
      <c r="O395" s="11">
        <f>IF('Used data'!N395="Irrelevant",1,IF(AND(OR(I395="Motorway link",I395="Exit diverge",I395="Entrance merge"),'Used data'!N395&lt;3),1+(3-'Used data'!N395)*0.19666667,1))</f>
        <v>1</v>
      </c>
      <c r="P395" s="11">
        <f>IF('Used data'!O395="Irrelevant",1,IF(AND(OR(I395="Motorway link",I395="Exit diverge",I395="Entrance merge"),'Used data'!O395&lt;3.00000001),1+(0.5-'Used data'!O395)*0.04,IF(AND(OR(I395="Exit ramp",I395="Entrance ramp"),'Used data'!O395&lt;3.00000001),1+(0.5-'Used data'!O395)*0.08,IF(OR(I395="Motorway link",I395="Exit diverge",I395="Entrance merge"),0.9,0.8))))</f>
        <v>1</v>
      </c>
      <c r="Q395" s="11">
        <f>IF('Used data'!P395="Irrelevant",1,IF(AND(OR(I395="Motorway link",I395="Exit diverge",I395="Entrance merge"),'Used data'!P395&lt;11.00000001),1+(5-'Used data'!P395)*0.01,0.94))</f>
        <v>1</v>
      </c>
      <c r="R395" s="11">
        <f>IF(OR('Used data'!Q395="Irrelevant",'Used data'!R395="Irrelevant",'Used data'!Q395="Straight"),1,IF(AND(OR(I395="Motorway link",I395="Exit diverge",I395="Entrance merge"),'Used data'!Q395&lt;4000),(EXP(0.1096*1746.5/'Used data'!Q395)/EXP(0.1096*1746.5/4000))*('Used data'!R395/1000)/G395+(G395-'Used data'!R395/1000)/G395,1))</f>
        <v>1</v>
      </c>
      <c r="S395" s="11">
        <f>IF(OR('Used data'!S395="Irrelevant",'Used data'!T395="Irrelevant",'Used data'!S395="Straight"),1,IF(AND(OR(I395="Motorway link",I395="Exit diverge",I395="Entrance merge"),'Used data'!S395&lt;4000),(EXP(0.1096*1746.5/'Used data'!S395)/EXP(0.1096*1746.5/4000))*('Used data'!T395/1000)/G395+(G395-'Used data'!T395/1000)/G395,1))</f>
        <v>1</v>
      </c>
      <c r="T395" s="11">
        <f>IF('Used data'!U395="Irrelevant",1,IF(AND(OR(I395="Motorway link",I395="Exit diverge",I395="Entrance merge",I395="Exit ramp",I395="Entrance ramp"),'Used data'!U395="Yes"),0.95,1))</f>
        <v>1</v>
      </c>
      <c r="U395" s="11">
        <f>IF('Used data'!U395="Irrelevant",1,IF(AND(OR(I395="Motorway link",I395="Exit diverge",I395="Entrance merge",I395="Exit ramp",I395="Entrance ramp"),'Used data'!U395="Yes"),0.96,1))</f>
        <v>1</v>
      </c>
      <c r="V395" s="11">
        <f>IF('Used data'!U395="Irrelevant",1,IF(AND(OR(I395="Motorway link",I395="Exit diverge",I395="Entrance merge",I395="Exit ramp",I395="Entrance ramp"),'Used data'!U395="Yes"),0.79,1))</f>
        <v>1</v>
      </c>
      <c r="W395" s="11">
        <f>IF('Used data'!U395="Irrelevant",1,IF(AND(OR(I395="Motorway link",I395="Exit diverge",I395="Entrance merge",I395="Exit ramp",I395="Entrance ramp"),'Used data'!U395="Yes"),0.94,1))</f>
        <v>1</v>
      </c>
      <c r="X395" s="11">
        <f>IF('Used data'!U395="Irrelevant",1,IF(AND(OR(I395="Motorway link",I395="Exit diverge",I395="Entrance merge",I395="Exit ramp",I395="Entrance ramp"),'Used data'!U395="Yes"),0.97,1))</f>
        <v>1</v>
      </c>
      <c r="Y395" s="11">
        <f>IF(AND(I395="Exit ramp",'Used data'!V395="2-curved diamond ramp"),1.32,IF(AND(I395="Exit ramp",'Used data'!V395="S-shaped ramp"),2.05,IF(AND(I395="Exit ramp",'Used data'!V395="U-shaped ramp"),4.11,IF(AND(I395="Exit ramp",'Used data'!V395="Flyover hook ramp"),5.15,IF(AND(I395="Exit ramp",'Used data'!V395="Directional ramp"),1.07,IF(AND(I395="Entrance ramp",'Used data'!V395="2-curved diamond ramp"),0.93,IF(AND(I395="Entrance ramp",'Used data'!V395="S-shaped ramp"),2.48,IF(AND(I395="Entrance ramp",'Used data'!V395="U-shaped ramp"),4.15,IF(AND(I395="Entrance ramp",'Used data'!V395="Flyover hook ramp"),5.26,IF(AND(I395="Entrance ramp",'Used data'!V395="Directional ramp"),1.42,1))))))))))</f>
        <v>1</v>
      </c>
      <c r="Z395" s="11">
        <f>IF(OR('Used data'!W395="Straight",'Used data'!W395="Irrelevant",'Used data'!X395="Irrelevant",'Used data'!Y395="Irrelevant"),1,1+1.545*1000/32.2*((('Used data'!Y395*3268/3600)/('Used data'!W395/0.306))^2)*('Used data'!X395/1000)/G395)</f>
        <v>1</v>
      </c>
      <c r="AA395" s="11">
        <f>IF(OR('Used data'!W395="Straight",'Used data'!W395="Irrelevant",'Used data'!X395="Irrelevant",'Used data'!Y395="Irrelevant"),1,1+1.961*1000/32.2*((('Used data'!Y395*3268/3600)/('Used data'!W395/0.306))^2)*('Used data'!X395/1000)/G395)</f>
        <v>1</v>
      </c>
      <c r="AB395" s="11">
        <f>IF(OR('Used data'!Z395="Straight",'Used data'!Z395="Irrelevant",'Used data'!AA395="Irrelevant",'Used data'!AB395="Irrelevant"),1,1+1.545*1000/32.2*((('Used data'!AB395*3268/3600)/('Used data'!Z395/0.306))^2)*('Used data'!AA395/1000)/G395)</f>
        <v>1</v>
      </c>
      <c r="AC395" s="11">
        <f>IF(OR('Used data'!Z395="Straight",'Used data'!Z395="Irrelevant",'Used data'!AA395="Irrelevant",'Used data'!AB395="Irrelevant"),1,1+1.961*1000/32.2*((('Used data'!AB395*3268/3600)/('Used data'!Z395/0.306))^2)*('Used data'!AA395/1000)/G395)</f>
        <v>1</v>
      </c>
      <c r="AD395" s="11">
        <f>IF(OR('Used data'!AC395="Irrelevant",'Used data'!AC395="No"),1,IF(AND('Used data'!AC395="Yes",OR('Used data'!Q395&lt;301,'Used data'!S395&lt;301)),1-(0.5*('Used data'!R395+'Used data'!T395)/('Used data'!G395*1000)),IF(AND('Used data'!AC395="Yes",OR('Used data'!Q395&lt;601,'Used data'!S395&lt;601)),1-(0.25*('Used data'!R395+'Used data'!T395)/('Used data'!G395*1000)),1)))</f>
        <v>1</v>
      </c>
      <c r="AE395" s="11">
        <f>IF(OR('Used data'!AC395="Irrelevant",'Used data'!AC395="No"),1,IF(AND('Used data'!AC395="Yes",OR('Used data'!Q395&lt;301,'Used data'!S395&lt;301)),1-(0.4*('Used data'!R395+'Used data'!T395)/('Used data'!G395*1000)),IF(AND('Used data'!AC395="Yes",OR('Used data'!Q395&lt;601,'Used data'!S395&lt;601)),1-(0.2*('Used data'!R395+'Used data'!T395)/('Used data'!G395*1000)),1)))</f>
        <v>1</v>
      </c>
      <c r="AF395" s="11">
        <f>IF('Used data'!AD395="110 kph",0.79,1)</f>
        <v>1</v>
      </c>
      <c r="AG395" s="11">
        <f>IF('Used data'!AD395="110 kph",0.94,1)</f>
        <v>1</v>
      </c>
      <c r="AH395" s="11">
        <f>IF('Used data'!AD395="110 kph",0.66,1)</f>
        <v>1</v>
      </c>
      <c r="AI395" s="11">
        <f>IF('Used data'!AD395="110 kph",0.82,1)</f>
        <v>1</v>
      </c>
      <c r="AJ395" s="11">
        <f>IF(AND('Used data'!AE395="Yes",I395="Entrance merge"),0.65*'Used data'!AF395+1-'Used data'!AF395,1)</f>
        <v>1</v>
      </c>
      <c r="AK395" s="12" t="str">
        <f t="shared" si="42"/>
        <v/>
      </c>
      <c r="AL395" s="12" t="str">
        <f t="shared" si="43"/>
        <v/>
      </c>
      <c r="AM395" s="12" t="str">
        <f t="shared" si="44"/>
        <v/>
      </c>
      <c r="AN395" s="12" t="str">
        <f t="shared" si="45"/>
        <v/>
      </c>
      <c r="AO395" s="12" t="str">
        <f t="shared" si="46"/>
        <v/>
      </c>
      <c r="AP395" s="12" t="str">
        <f t="shared" si="47"/>
        <v/>
      </c>
      <c r="AQ395" s="4" t="str">
        <f t="shared" si="48"/>
        <v/>
      </c>
    </row>
    <row r="396" spans="1:43" x14ac:dyDescent="0.3">
      <c r="A396" s="4" t="str">
        <f>IF('Input data'!A411="","",'Input data'!A411)</f>
        <v/>
      </c>
      <c r="B396" s="4" t="str">
        <f>IF('Input data'!B411="","",'Input data'!B411)</f>
        <v/>
      </c>
      <c r="C396" s="4" t="str">
        <f>IF('Input data'!C411="","",'Input data'!C411)</f>
        <v/>
      </c>
      <c r="D396" s="4" t="str">
        <f>IF('Input data'!D411="","",'Input data'!D411)</f>
        <v/>
      </c>
      <c r="E396" s="4" t="str">
        <f>IF('Input data'!E411="","",'Input data'!E411)</f>
        <v/>
      </c>
      <c r="F396" s="4" t="str">
        <f>IF('Input data'!F411="","",'Input data'!F411)</f>
        <v/>
      </c>
      <c r="G396" s="4">
        <f>IF('Input data'!G411="","",'Input data'!G411)</f>
        <v>0</v>
      </c>
      <c r="H396" s="4" t="str">
        <f>IF('Input data'!H411&gt;0.5,'Input data'!H411,"")</f>
        <v/>
      </c>
      <c r="I396" s="4" t="str">
        <f>IF('Input data'!I411="","",'Input data'!I411)</f>
        <v/>
      </c>
      <c r="J396" s="11">
        <f>IF('Used data'!J396="Irrelevant",1,IF('Used data'!J396&gt;3,1.2,1))</f>
        <v>1</v>
      </c>
      <c r="K396" s="11">
        <f>IF('Used data'!K396="Irrelevant",1,IF(AND(OR(I396="Motorway link",I396="Exit diverge",I396="Entrance merge"),'Used data'!K396&lt;3.5),1+(3.5-'Used data'!K396)*0.12,IF(AND(OR(I396="Exit ramp",I396="Entrance ramp"),'Used data'!K396&lt;3.5),1+(3.5-'Used data'!K396)*0.16,1)))</f>
        <v>1</v>
      </c>
      <c r="L396" s="11">
        <f>IF('Used data'!L396="Irrelevant",1,IF(AND('Used data'!L396="Yes",'Used data'!J396=2),0.6*'Used data'!M396+(1-'Used data'!M396),IF(AND('Used data'!L396="Yes",'Used data'!J396=3),0.7*'Used data'!M396+(1-'Used data'!M396),IF(AND('Used data'!L396="Yes",'Used data'!J396=4),0.76*'Used data'!M396+(1-'Used data'!M396),IF(AND('Used data'!L396="Yes",'Used data'!J396&gt;4.99999999),0.8*'Used data'!M396+(1-'Used data'!M396),1)))))</f>
        <v>1</v>
      </c>
      <c r="M396" s="11">
        <f>IF('Used data'!L396="Irrelevant",1,IF(AND('Used data'!L396="Yes",'Used data'!J396=2),0.8*'Used data'!M396+(1-'Used data'!M396),IF(AND('Used data'!L396="Yes",'Used data'!J396=3),0.85*'Used data'!M396+(1-'Used data'!M396),IF(AND('Used data'!L396="Yes",'Used data'!J396=4),0.88*'Used data'!M396+(1-'Used data'!M396),IF(AND('Used data'!L396="Yes",'Used data'!J396&gt;4.99999999),0.9*'Used data'!M396+(1-'Used data'!M396),1)))))</f>
        <v>1</v>
      </c>
      <c r="N396" s="11">
        <f>IF('Used data'!N396="Irrelevant",1,IF(AND(OR(I396="Motorway link",I396="Exit diverge",I396="Entrance merge"),'Used data'!N396&lt;3),1+(3-'Used data'!N396)*0.09333333,1))</f>
        <v>1</v>
      </c>
      <c r="O396" s="11">
        <f>IF('Used data'!N396="Irrelevant",1,IF(AND(OR(I396="Motorway link",I396="Exit diverge",I396="Entrance merge"),'Used data'!N396&lt;3),1+(3-'Used data'!N396)*0.19666667,1))</f>
        <v>1</v>
      </c>
      <c r="P396" s="11">
        <f>IF('Used data'!O396="Irrelevant",1,IF(AND(OR(I396="Motorway link",I396="Exit diverge",I396="Entrance merge"),'Used data'!O396&lt;3.00000001),1+(0.5-'Used data'!O396)*0.04,IF(AND(OR(I396="Exit ramp",I396="Entrance ramp"),'Used data'!O396&lt;3.00000001),1+(0.5-'Used data'!O396)*0.08,IF(OR(I396="Motorway link",I396="Exit diverge",I396="Entrance merge"),0.9,0.8))))</f>
        <v>1</v>
      </c>
      <c r="Q396" s="11">
        <f>IF('Used data'!P396="Irrelevant",1,IF(AND(OR(I396="Motorway link",I396="Exit diverge",I396="Entrance merge"),'Used data'!P396&lt;11.00000001),1+(5-'Used data'!P396)*0.01,0.94))</f>
        <v>1</v>
      </c>
      <c r="R396" s="11">
        <f>IF(OR('Used data'!Q396="Irrelevant",'Used data'!R396="Irrelevant",'Used data'!Q396="Straight"),1,IF(AND(OR(I396="Motorway link",I396="Exit diverge",I396="Entrance merge"),'Used data'!Q396&lt;4000),(EXP(0.1096*1746.5/'Used data'!Q396)/EXP(0.1096*1746.5/4000))*('Used data'!R396/1000)/G396+(G396-'Used data'!R396/1000)/G396,1))</f>
        <v>1</v>
      </c>
      <c r="S396" s="11">
        <f>IF(OR('Used data'!S396="Irrelevant",'Used data'!T396="Irrelevant",'Used data'!S396="Straight"),1,IF(AND(OR(I396="Motorway link",I396="Exit diverge",I396="Entrance merge"),'Used data'!S396&lt;4000),(EXP(0.1096*1746.5/'Used data'!S396)/EXP(0.1096*1746.5/4000))*('Used data'!T396/1000)/G396+(G396-'Used data'!T396/1000)/G396,1))</f>
        <v>1</v>
      </c>
      <c r="T396" s="11">
        <f>IF('Used data'!U396="Irrelevant",1,IF(AND(OR(I396="Motorway link",I396="Exit diverge",I396="Entrance merge",I396="Exit ramp",I396="Entrance ramp"),'Used data'!U396="Yes"),0.95,1))</f>
        <v>1</v>
      </c>
      <c r="U396" s="11">
        <f>IF('Used data'!U396="Irrelevant",1,IF(AND(OR(I396="Motorway link",I396="Exit diverge",I396="Entrance merge",I396="Exit ramp",I396="Entrance ramp"),'Used data'!U396="Yes"),0.96,1))</f>
        <v>1</v>
      </c>
      <c r="V396" s="11">
        <f>IF('Used data'!U396="Irrelevant",1,IF(AND(OR(I396="Motorway link",I396="Exit diverge",I396="Entrance merge",I396="Exit ramp",I396="Entrance ramp"),'Used data'!U396="Yes"),0.79,1))</f>
        <v>1</v>
      </c>
      <c r="W396" s="11">
        <f>IF('Used data'!U396="Irrelevant",1,IF(AND(OR(I396="Motorway link",I396="Exit diverge",I396="Entrance merge",I396="Exit ramp",I396="Entrance ramp"),'Used data'!U396="Yes"),0.94,1))</f>
        <v>1</v>
      </c>
      <c r="X396" s="11">
        <f>IF('Used data'!U396="Irrelevant",1,IF(AND(OR(I396="Motorway link",I396="Exit diverge",I396="Entrance merge",I396="Exit ramp",I396="Entrance ramp"),'Used data'!U396="Yes"),0.97,1))</f>
        <v>1</v>
      </c>
      <c r="Y396" s="11">
        <f>IF(AND(I396="Exit ramp",'Used data'!V396="2-curved diamond ramp"),1.32,IF(AND(I396="Exit ramp",'Used data'!V396="S-shaped ramp"),2.05,IF(AND(I396="Exit ramp",'Used data'!V396="U-shaped ramp"),4.11,IF(AND(I396="Exit ramp",'Used data'!V396="Flyover hook ramp"),5.15,IF(AND(I396="Exit ramp",'Used data'!V396="Directional ramp"),1.07,IF(AND(I396="Entrance ramp",'Used data'!V396="2-curved diamond ramp"),0.93,IF(AND(I396="Entrance ramp",'Used data'!V396="S-shaped ramp"),2.48,IF(AND(I396="Entrance ramp",'Used data'!V396="U-shaped ramp"),4.15,IF(AND(I396="Entrance ramp",'Used data'!V396="Flyover hook ramp"),5.26,IF(AND(I396="Entrance ramp",'Used data'!V396="Directional ramp"),1.42,1))))))))))</f>
        <v>1</v>
      </c>
      <c r="Z396" s="11">
        <f>IF(OR('Used data'!W396="Straight",'Used data'!W396="Irrelevant",'Used data'!X396="Irrelevant",'Used data'!Y396="Irrelevant"),1,1+1.545*1000/32.2*((('Used data'!Y396*3268/3600)/('Used data'!W396/0.306))^2)*('Used data'!X396/1000)/G396)</f>
        <v>1</v>
      </c>
      <c r="AA396" s="11">
        <f>IF(OR('Used data'!W396="Straight",'Used data'!W396="Irrelevant",'Used data'!X396="Irrelevant",'Used data'!Y396="Irrelevant"),1,1+1.961*1000/32.2*((('Used data'!Y396*3268/3600)/('Used data'!W396/0.306))^2)*('Used data'!X396/1000)/G396)</f>
        <v>1</v>
      </c>
      <c r="AB396" s="11">
        <f>IF(OR('Used data'!Z396="Straight",'Used data'!Z396="Irrelevant",'Used data'!AA396="Irrelevant",'Used data'!AB396="Irrelevant"),1,1+1.545*1000/32.2*((('Used data'!AB396*3268/3600)/('Used data'!Z396/0.306))^2)*('Used data'!AA396/1000)/G396)</f>
        <v>1</v>
      </c>
      <c r="AC396" s="11">
        <f>IF(OR('Used data'!Z396="Straight",'Used data'!Z396="Irrelevant",'Used data'!AA396="Irrelevant",'Used data'!AB396="Irrelevant"),1,1+1.961*1000/32.2*((('Used data'!AB396*3268/3600)/('Used data'!Z396/0.306))^2)*('Used data'!AA396/1000)/G396)</f>
        <v>1</v>
      </c>
      <c r="AD396" s="11">
        <f>IF(OR('Used data'!AC396="Irrelevant",'Used data'!AC396="No"),1,IF(AND('Used data'!AC396="Yes",OR('Used data'!Q396&lt;301,'Used data'!S396&lt;301)),1-(0.5*('Used data'!R396+'Used data'!T396)/('Used data'!G396*1000)),IF(AND('Used data'!AC396="Yes",OR('Used data'!Q396&lt;601,'Used data'!S396&lt;601)),1-(0.25*('Used data'!R396+'Used data'!T396)/('Used data'!G396*1000)),1)))</f>
        <v>1</v>
      </c>
      <c r="AE396" s="11">
        <f>IF(OR('Used data'!AC396="Irrelevant",'Used data'!AC396="No"),1,IF(AND('Used data'!AC396="Yes",OR('Used data'!Q396&lt;301,'Used data'!S396&lt;301)),1-(0.4*('Used data'!R396+'Used data'!T396)/('Used data'!G396*1000)),IF(AND('Used data'!AC396="Yes",OR('Used data'!Q396&lt;601,'Used data'!S396&lt;601)),1-(0.2*('Used data'!R396+'Used data'!T396)/('Used data'!G396*1000)),1)))</f>
        <v>1</v>
      </c>
      <c r="AF396" s="11">
        <f>IF('Used data'!AD396="110 kph",0.79,1)</f>
        <v>1</v>
      </c>
      <c r="AG396" s="11">
        <f>IF('Used data'!AD396="110 kph",0.94,1)</f>
        <v>1</v>
      </c>
      <c r="AH396" s="11">
        <f>IF('Used data'!AD396="110 kph",0.66,1)</f>
        <v>1</v>
      </c>
      <c r="AI396" s="11">
        <f>IF('Used data'!AD396="110 kph",0.82,1)</f>
        <v>1</v>
      </c>
      <c r="AJ396" s="11">
        <f>IF(AND('Used data'!AE396="Yes",I396="Entrance merge"),0.65*'Used data'!AF396+1-'Used data'!AF396,1)</f>
        <v>1</v>
      </c>
      <c r="AK396" s="12" t="str">
        <f t="shared" si="42"/>
        <v/>
      </c>
      <c r="AL396" s="12" t="str">
        <f t="shared" si="43"/>
        <v/>
      </c>
      <c r="AM396" s="12" t="str">
        <f t="shared" si="44"/>
        <v/>
      </c>
      <c r="AN396" s="12" t="str">
        <f t="shared" si="45"/>
        <v/>
      </c>
      <c r="AO396" s="12" t="str">
        <f t="shared" si="46"/>
        <v/>
      </c>
      <c r="AP396" s="12" t="str">
        <f t="shared" si="47"/>
        <v/>
      </c>
      <c r="AQ396" s="4" t="str">
        <f t="shared" si="48"/>
        <v/>
      </c>
    </row>
    <row r="397" spans="1:43" x14ac:dyDescent="0.3">
      <c r="A397" s="4" t="str">
        <f>IF('Input data'!A412="","",'Input data'!A412)</f>
        <v/>
      </c>
      <c r="B397" s="4" t="str">
        <f>IF('Input data'!B412="","",'Input data'!B412)</f>
        <v/>
      </c>
      <c r="C397" s="4" t="str">
        <f>IF('Input data'!C412="","",'Input data'!C412)</f>
        <v/>
      </c>
      <c r="D397" s="4" t="str">
        <f>IF('Input data'!D412="","",'Input data'!D412)</f>
        <v/>
      </c>
      <c r="E397" s="4" t="str">
        <f>IF('Input data'!E412="","",'Input data'!E412)</f>
        <v/>
      </c>
      <c r="F397" s="4" t="str">
        <f>IF('Input data'!F412="","",'Input data'!F412)</f>
        <v/>
      </c>
      <c r="G397" s="4">
        <f>IF('Input data'!G412="","",'Input data'!G412)</f>
        <v>0</v>
      </c>
      <c r="H397" s="4" t="str">
        <f>IF('Input data'!H412&gt;0.5,'Input data'!H412,"")</f>
        <v/>
      </c>
      <c r="I397" s="4" t="str">
        <f>IF('Input data'!I412="","",'Input data'!I412)</f>
        <v/>
      </c>
      <c r="J397" s="11">
        <f>IF('Used data'!J397="Irrelevant",1,IF('Used data'!J397&gt;3,1.2,1))</f>
        <v>1</v>
      </c>
      <c r="K397" s="11">
        <f>IF('Used data'!K397="Irrelevant",1,IF(AND(OR(I397="Motorway link",I397="Exit diverge",I397="Entrance merge"),'Used data'!K397&lt;3.5),1+(3.5-'Used data'!K397)*0.12,IF(AND(OR(I397="Exit ramp",I397="Entrance ramp"),'Used data'!K397&lt;3.5),1+(3.5-'Used data'!K397)*0.16,1)))</f>
        <v>1</v>
      </c>
      <c r="L397" s="11">
        <f>IF('Used data'!L397="Irrelevant",1,IF(AND('Used data'!L397="Yes",'Used data'!J397=2),0.6*'Used data'!M397+(1-'Used data'!M397),IF(AND('Used data'!L397="Yes",'Used data'!J397=3),0.7*'Used data'!M397+(1-'Used data'!M397),IF(AND('Used data'!L397="Yes",'Used data'!J397=4),0.76*'Used data'!M397+(1-'Used data'!M397),IF(AND('Used data'!L397="Yes",'Used data'!J397&gt;4.99999999),0.8*'Used data'!M397+(1-'Used data'!M397),1)))))</f>
        <v>1</v>
      </c>
      <c r="M397" s="11">
        <f>IF('Used data'!L397="Irrelevant",1,IF(AND('Used data'!L397="Yes",'Used data'!J397=2),0.8*'Used data'!M397+(1-'Used data'!M397),IF(AND('Used data'!L397="Yes",'Used data'!J397=3),0.85*'Used data'!M397+(1-'Used data'!M397),IF(AND('Used data'!L397="Yes",'Used data'!J397=4),0.88*'Used data'!M397+(1-'Used data'!M397),IF(AND('Used data'!L397="Yes",'Used data'!J397&gt;4.99999999),0.9*'Used data'!M397+(1-'Used data'!M397),1)))))</f>
        <v>1</v>
      </c>
      <c r="N397" s="11">
        <f>IF('Used data'!N397="Irrelevant",1,IF(AND(OR(I397="Motorway link",I397="Exit diverge",I397="Entrance merge"),'Used data'!N397&lt;3),1+(3-'Used data'!N397)*0.09333333,1))</f>
        <v>1</v>
      </c>
      <c r="O397" s="11">
        <f>IF('Used data'!N397="Irrelevant",1,IF(AND(OR(I397="Motorway link",I397="Exit diverge",I397="Entrance merge"),'Used data'!N397&lt;3),1+(3-'Used data'!N397)*0.19666667,1))</f>
        <v>1</v>
      </c>
      <c r="P397" s="11">
        <f>IF('Used data'!O397="Irrelevant",1,IF(AND(OR(I397="Motorway link",I397="Exit diverge",I397="Entrance merge"),'Used data'!O397&lt;3.00000001),1+(0.5-'Used data'!O397)*0.04,IF(AND(OR(I397="Exit ramp",I397="Entrance ramp"),'Used data'!O397&lt;3.00000001),1+(0.5-'Used data'!O397)*0.08,IF(OR(I397="Motorway link",I397="Exit diverge",I397="Entrance merge"),0.9,0.8))))</f>
        <v>1</v>
      </c>
      <c r="Q397" s="11">
        <f>IF('Used data'!P397="Irrelevant",1,IF(AND(OR(I397="Motorway link",I397="Exit diverge",I397="Entrance merge"),'Used data'!P397&lt;11.00000001),1+(5-'Used data'!P397)*0.01,0.94))</f>
        <v>1</v>
      </c>
      <c r="R397" s="11">
        <f>IF(OR('Used data'!Q397="Irrelevant",'Used data'!R397="Irrelevant",'Used data'!Q397="Straight"),1,IF(AND(OR(I397="Motorway link",I397="Exit diverge",I397="Entrance merge"),'Used data'!Q397&lt;4000),(EXP(0.1096*1746.5/'Used data'!Q397)/EXP(0.1096*1746.5/4000))*('Used data'!R397/1000)/G397+(G397-'Used data'!R397/1000)/G397,1))</f>
        <v>1</v>
      </c>
      <c r="S397" s="11">
        <f>IF(OR('Used data'!S397="Irrelevant",'Used data'!T397="Irrelevant",'Used data'!S397="Straight"),1,IF(AND(OR(I397="Motorway link",I397="Exit diverge",I397="Entrance merge"),'Used data'!S397&lt;4000),(EXP(0.1096*1746.5/'Used data'!S397)/EXP(0.1096*1746.5/4000))*('Used data'!T397/1000)/G397+(G397-'Used data'!T397/1000)/G397,1))</f>
        <v>1</v>
      </c>
      <c r="T397" s="11">
        <f>IF('Used data'!U397="Irrelevant",1,IF(AND(OR(I397="Motorway link",I397="Exit diverge",I397="Entrance merge",I397="Exit ramp",I397="Entrance ramp"),'Used data'!U397="Yes"),0.95,1))</f>
        <v>1</v>
      </c>
      <c r="U397" s="11">
        <f>IF('Used data'!U397="Irrelevant",1,IF(AND(OR(I397="Motorway link",I397="Exit diverge",I397="Entrance merge",I397="Exit ramp",I397="Entrance ramp"),'Used data'!U397="Yes"),0.96,1))</f>
        <v>1</v>
      </c>
      <c r="V397" s="11">
        <f>IF('Used data'!U397="Irrelevant",1,IF(AND(OR(I397="Motorway link",I397="Exit diverge",I397="Entrance merge",I397="Exit ramp",I397="Entrance ramp"),'Used data'!U397="Yes"),0.79,1))</f>
        <v>1</v>
      </c>
      <c r="W397" s="11">
        <f>IF('Used data'!U397="Irrelevant",1,IF(AND(OR(I397="Motorway link",I397="Exit diverge",I397="Entrance merge",I397="Exit ramp",I397="Entrance ramp"),'Used data'!U397="Yes"),0.94,1))</f>
        <v>1</v>
      </c>
      <c r="X397" s="11">
        <f>IF('Used data'!U397="Irrelevant",1,IF(AND(OR(I397="Motorway link",I397="Exit diverge",I397="Entrance merge",I397="Exit ramp",I397="Entrance ramp"),'Used data'!U397="Yes"),0.97,1))</f>
        <v>1</v>
      </c>
      <c r="Y397" s="11">
        <f>IF(AND(I397="Exit ramp",'Used data'!V397="2-curved diamond ramp"),1.32,IF(AND(I397="Exit ramp",'Used data'!V397="S-shaped ramp"),2.05,IF(AND(I397="Exit ramp",'Used data'!V397="U-shaped ramp"),4.11,IF(AND(I397="Exit ramp",'Used data'!V397="Flyover hook ramp"),5.15,IF(AND(I397="Exit ramp",'Used data'!V397="Directional ramp"),1.07,IF(AND(I397="Entrance ramp",'Used data'!V397="2-curved diamond ramp"),0.93,IF(AND(I397="Entrance ramp",'Used data'!V397="S-shaped ramp"),2.48,IF(AND(I397="Entrance ramp",'Used data'!V397="U-shaped ramp"),4.15,IF(AND(I397="Entrance ramp",'Used data'!V397="Flyover hook ramp"),5.26,IF(AND(I397="Entrance ramp",'Used data'!V397="Directional ramp"),1.42,1))))))))))</f>
        <v>1</v>
      </c>
      <c r="Z397" s="11">
        <f>IF(OR('Used data'!W397="Straight",'Used data'!W397="Irrelevant",'Used data'!X397="Irrelevant",'Used data'!Y397="Irrelevant"),1,1+1.545*1000/32.2*((('Used data'!Y397*3268/3600)/('Used data'!W397/0.306))^2)*('Used data'!X397/1000)/G397)</f>
        <v>1</v>
      </c>
      <c r="AA397" s="11">
        <f>IF(OR('Used data'!W397="Straight",'Used data'!W397="Irrelevant",'Used data'!X397="Irrelevant",'Used data'!Y397="Irrelevant"),1,1+1.961*1000/32.2*((('Used data'!Y397*3268/3600)/('Used data'!W397/0.306))^2)*('Used data'!X397/1000)/G397)</f>
        <v>1</v>
      </c>
      <c r="AB397" s="11">
        <f>IF(OR('Used data'!Z397="Straight",'Used data'!Z397="Irrelevant",'Used data'!AA397="Irrelevant",'Used data'!AB397="Irrelevant"),1,1+1.545*1000/32.2*((('Used data'!AB397*3268/3600)/('Used data'!Z397/0.306))^2)*('Used data'!AA397/1000)/G397)</f>
        <v>1</v>
      </c>
      <c r="AC397" s="11">
        <f>IF(OR('Used data'!Z397="Straight",'Used data'!Z397="Irrelevant",'Used data'!AA397="Irrelevant",'Used data'!AB397="Irrelevant"),1,1+1.961*1000/32.2*((('Used data'!AB397*3268/3600)/('Used data'!Z397/0.306))^2)*('Used data'!AA397/1000)/G397)</f>
        <v>1</v>
      </c>
      <c r="AD397" s="11">
        <f>IF(OR('Used data'!AC397="Irrelevant",'Used data'!AC397="No"),1,IF(AND('Used data'!AC397="Yes",OR('Used data'!Q397&lt;301,'Used data'!S397&lt;301)),1-(0.5*('Used data'!R397+'Used data'!T397)/('Used data'!G397*1000)),IF(AND('Used data'!AC397="Yes",OR('Used data'!Q397&lt;601,'Used data'!S397&lt;601)),1-(0.25*('Used data'!R397+'Used data'!T397)/('Used data'!G397*1000)),1)))</f>
        <v>1</v>
      </c>
      <c r="AE397" s="11">
        <f>IF(OR('Used data'!AC397="Irrelevant",'Used data'!AC397="No"),1,IF(AND('Used data'!AC397="Yes",OR('Used data'!Q397&lt;301,'Used data'!S397&lt;301)),1-(0.4*('Used data'!R397+'Used data'!T397)/('Used data'!G397*1000)),IF(AND('Used data'!AC397="Yes",OR('Used data'!Q397&lt;601,'Used data'!S397&lt;601)),1-(0.2*('Used data'!R397+'Used data'!T397)/('Used data'!G397*1000)),1)))</f>
        <v>1</v>
      </c>
      <c r="AF397" s="11">
        <f>IF('Used data'!AD397="110 kph",0.79,1)</f>
        <v>1</v>
      </c>
      <c r="AG397" s="11">
        <f>IF('Used data'!AD397="110 kph",0.94,1)</f>
        <v>1</v>
      </c>
      <c r="AH397" s="11">
        <f>IF('Used data'!AD397="110 kph",0.66,1)</f>
        <v>1</v>
      </c>
      <c r="AI397" s="11">
        <f>IF('Used data'!AD397="110 kph",0.82,1)</f>
        <v>1</v>
      </c>
      <c r="AJ397" s="11">
        <f>IF(AND('Used data'!AE397="Yes",I397="Entrance merge"),0.65*'Used data'!AF397+1-'Used data'!AF397,1)</f>
        <v>1</v>
      </c>
      <c r="AK397" s="12" t="str">
        <f t="shared" si="42"/>
        <v/>
      </c>
      <c r="AL397" s="12" t="str">
        <f t="shared" si="43"/>
        <v/>
      </c>
      <c r="AM397" s="12" t="str">
        <f t="shared" si="44"/>
        <v/>
      </c>
      <c r="AN397" s="12" t="str">
        <f t="shared" si="45"/>
        <v/>
      </c>
      <c r="AO397" s="12" t="str">
        <f t="shared" si="46"/>
        <v/>
      </c>
      <c r="AP397" s="12" t="str">
        <f t="shared" si="47"/>
        <v/>
      </c>
      <c r="AQ397" s="4" t="str">
        <f t="shared" si="48"/>
        <v/>
      </c>
    </row>
    <row r="398" spans="1:43" x14ac:dyDescent="0.3">
      <c r="A398" s="4" t="str">
        <f>IF('Input data'!A413="","",'Input data'!A413)</f>
        <v/>
      </c>
      <c r="B398" s="4" t="str">
        <f>IF('Input data'!B413="","",'Input data'!B413)</f>
        <v/>
      </c>
      <c r="C398" s="4" t="str">
        <f>IF('Input data'!C413="","",'Input data'!C413)</f>
        <v/>
      </c>
      <c r="D398" s="4" t="str">
        <f>IF('Input data'!D413="","",'Input data'!D413)</f>
        <v/>
      </c>
      <c r="E398" s="4" t="str">
        <f>IF('Input data'!E413="","",'Input data'!E413)</f>
        <v/>
      </c>
      <c r="F398" s="4" t="str">
        <f>IF('Input data'!F413="","",'Input data'!F413)</f>
        <v/>
      </c>
      <c r="G398" s="4">
        <f>IF('Input data'!G413="","",'Input data'!G413)</f>
        <v>0</v>
      </c>
      <c r="H398" s="4" t="str">
        <f>IF('Input data'!H413&gt;0.5,'Input data'!H413,"")</f>
        <v/>
      </c>
      <c r="I398" s="4" t="str">
        <f>IF('Input data'!I413="","",'Input data'!I413)</f>
        <v/>
      </c>
      <c r="J398" s="11">
        <f>IF('Used data'!J398="Irrelevant",1,IF('Used data'!J398&gt;3,1.2,1))</f>
        <v>1</v>
      </c>
      <c r="K398" s="11">
        <f>IF('Used data'!K398="Irrelevant",1,IF(AND(OR(I398="Motorway link",I398="Exit diverge",I398="Entrance merge"),'Used data'!K398&lt;3.5),1+(3.5-'Used data'!K398)*0.12,IF(AND(OR(I398="Exit ramp",I398="Entrance ramp"),'Used data'!K398&lt;3.5),1+(3.5-'Used data'!K398)*0.16,1)))</f>
        <v>1</v>
      </c>
      <c r="L398" s="11">
        <f>IF('Used data'!L398="Irrelevant",1,IF(AND('Used data'!L398="Yes",'Used data'!J398=2),0.6*'Used data'!M398+(1-'Used data'!M398),IF(AND('Used data'!L398="Yes",'Used data'!J398=3),0.7*'Used data'!M398+(1-'Used data'!M398),IF(AND('Used data'!L398="Yes",'Used data'!J398=4),0.76*'Used data'!M398+(1-'Used data'!M398),IF(AND('Used data'!L398="Yes",'Used data'!J398&gt;4.99999999),0.8*'Used data'!M398+(1-'Used data'!M398),1)))))</f>
        <v>1</v>
      </c>
      <c r="M398" s="11">
        <f>IF('Used data'!L398="Irrelevant",1,IF(AND('Used data'!L398="Yes",'Used data'!J398=2),0.8*'Used data'!M398+(1-'Used data'!M398),IF(AND('Used data'!L398="Yes",'Used data'!J398=3),0.85*'Used data'!M398+(1-'Used data'!M398),IF(AND('Used data'!L398="Yes",'Used data'!J398=4),0.88*'Used data'!M398+(1-'Used data'!M398),IF(AND('Used data'!L398="Yes",'Used data'!J398&gt;4.99999999),0.9*'Used data'!M398+(1-'Used data'!M398),1)))))</f>
        <v>1</v>
      </c>
      <c r="N398" s="11">
        <f>IF('Used data'!N398="Irrelevant",1,IF(AND(OR(I398="Motorway link",I398="Exit diverge",I398="Entrance merge"),'Used data'!N398&lt;3),1+(3-'Used data'!N398)*0.09333333,1))</f>
        <v>1</v>
      </c>
      <c r="O398" s="11">
        <f>IF('Used data'!N398="Irrelevant",1,IF(AND(OR(I398="Motorway link",I398="Exit diverge",I398="Entrance merge"),'Used data'!N398&lt;3),1+(3-'Used data'!N398)*0.19666667,1))</f>
        <v>1</v>
      </c>
      <c r="P398" s="11">
        <f>IF('Used data'!O398="Irrelevant",1,IF(AND(OR(I398="Motorway link",I398="Exit diverge",I398="Entrance merge"),'Used data'!O398&lt;3.00000001),1+(0.5-'Used data'!O398)*0.04,IF(AND(OR(I398="Exit ramp",I398="Entrance ramp"),'Used data'!O398&lt;3.00000001),1+(0.5-'Used data'!O398)*0.08,IF(OR(I398="Motorway link",I398="Exit diverge",I398="Entrance merge"),0.9,0.8))))</f>
        <v>1</v>
      </c>
      <c r="Q398" s="11">
        <f>IF('Used data'!P398="Irrelevant",1,IF(AND(OR(I398="Motorway link",I398="Exit diverge",I398="Entrance merge"),'Used data'!P398&lt;11.00000001),1+(5-'Used data'!P398)*0.01,0.94))</f>
        <v>1</v>
      </c>
      <c r="R398" s="11">
        <f>IF(OR('Used data'!Q398="Irrelevant",'Used data'!R398="Irrelevant",'Used data'!Q398="Straight"),1,IF(AND(OR(I398="Motorway link",I398="Exit diverge",I398="Entrance merge"),'Used data'!Q398&lt;4000),(EXP(0.1096*1746.5/'Used data'!Q398)/EXP(0.1096*1746.5/4000))*('Used data'!R398/1000)/G398+(G398-'Used data'!R398/1000)/G398,1))</f>
        <v>1</v>
      </c>
      <c r="S398" s="11">
        <f>IF(OR('Used data'!S398="Irrelevant",'Used data'!T398="Irrelevant",'Used data'!S398="Straight"),1,IF(AND(OR(I398="Motorway link",I398="Exit diverge",I398="Entrance merge"),'Used data'!S398&lt;4000),(EXP(0.1096*1746.5/'Used data'!S398)/EXP(0.1096*1746.5/4000))*('Used data'!T398/1000)/G398+(G398-'Used data'!T398/1000)/G398,1))</f>
        <v>1</v>
      </c>
      <c r="T398" s="11">
        <f>IF('Used data'!U398="Irrelevant",1,IF(AND(OR(I398="Motorway link",I398="Exit diverge",I398="Entrance merge",I398="Exit ramp",I398="Entrance ramp"),'Used data'!U398="Yes"),0.95,1))</f>
        <v>1</v>
      </c>
      <c r="U398" s="11">
        <f>IF('Used data'!U398="Irrelevant",1,IF(AND(OR(I398="Motorway link",I398="Exit diverge",I398="Entrance merge",I398="Exit ramp",I398="Entrance ramp"),'Used data'!U398="Yes"),0.96,1))</f>
        <v>1</v>
      </c>
      <c r="V398" s="11">
        <f>IF('Used data'!U398="Irrelevant",1,IF(AND(OR(I398="Motorway link",I398="Exit diverge",I398="Entrance merge",I398="Exit ramp",I398="Entrance ramp"),'Used data'!U398="Yes"),0.79,1))</f>
        <v>1</v>
      </c>
      <c r="W398" s="11">
        <f>IF('Used data'!U398="Irrelevant",1,IF(AND(OR(I398="Motorway link",I398="Exit diverge",I398="Entrance merge",I398="Exit ramp",I398="Entrance ramp"),'Used data'!U398="Yes"),0.94,1))</f>
        <v>1</v>
      </c>
      <c r="X398" s="11">
        <f>IF('Used data'!U398="Irrelevant",1,IF(AND(OR(I398="Motorway link",I398="Exit diverge",I398="Entrance merge",I398="Exit ramp",I398="Entrance ramp"),'Used data'!U398="Yes"),0.97,1))</f>
        <v>1</v>
      </c>
      <c r="Y398" s="11">
        <f>IF(AND(I398="Exit ramp",'Used data'!V398="2-curved diamond ramp"),1.32,IF(AND(I398="Exit ramp",'Used data'!V398="S-shaped ramp"),2.05,IF(AND(I398="Exit ramp",'Used data'!V398="U-shaped ramp"),4.11,IF(AND(I398="Exit ramp",'Used data'!V398="Flyover hook ramp"),5.15,IF(AND(I398="Exit ramp",'Used data'!V398="Directional ramp"),1.07,IF(AND(I398="Entrance ramp",'Used data'!V398="2-curved diamond ramp"),0.93,IF(AND(I398="Entrance ramp",'Used data'!V398="S-shaped ramp"),2.48,IF(AND(I398="Entrance ramp",'Used data'!V398="U-shaped ramp"),4.15,IF(AND(I398="Entrance ramp",'Used data'!V398="Flyover hook ramp"),5.26,IF(AND(I398="Entrance ramp",'Used data'!V398="Directional ramp"),1.42,1))))))))))</f>
        <v>1</v>
      </c>
      <c r="Z398" s="11">
        <f>IF(OR('Used data'!W398="Straight",'Used data'!W398="Irrelevant",'Used data'!X398="Irrelevant",'Used data'!Y398="Irrelevant"),1,1+1.545*1000/32.2*((('Used data'!Y398*3268/3600)/('Used data'!W398/0.306))^2)*('Used data'!X398/1000)/G398)</f>
        <v>1</v>
      </c>
      <c r="AA398" s="11">
        <f>IF(OR('Used data'!W398="Straight",'Used data'!W398="Irrelevant",'Used data'!X398="Irrelevant",'Used data'!Y398="Irrelevant"),1,1+1.961*1000/32.2*((('Used data'!Y398*3268/3600)/('Used data'!W398/0.306))^2)*('Used data'!X398/1000)/G398)</f>
        <v>1</v>
      </c>
      <c r="AB398" s="11">
        <f>IF(OR('Used data'!Z398="Straight",'Used data'!Z398="Irrelevant",'Used data'!AA398="Irrelevant",'Used data'!AB398="Irrelevant"),1,1+1.545*1000/32.2*((('Used data'!AB398*3268/3600)/('Used data'!Z398/0.306))^2)*('Used data'!AA398/1000)/G398)</f>
        <v>1</v>
      </c>
      <c r="AC398" s="11">
        <f>IF(OR('Used data'!Z398="Straight",'Used data'!Z398="Irrelevant",'Used data'!AA398="Irrelevant",'Used data'!AB398="Irrelevant"),1,1+1.961*1000/32.2*((('Used data'!AB398*3268/3600)/('Used data'!Z398/0.306))^2)*('Used data'!AA398/1000)/G398)</f>
        <v>1</v>
      </c>
      <c r="AD398" s="11">
        <f>IF(OR('Used data'!AC398="Irrelevant",'Used data'!AC398="No"),1,IF(AND('Used data'!AC398="Yes",OR('Used data'!Q398&lt;301,'Used data'!S398&lt;301)),1-(0.5*('Used data'!R398+'Used data'!T398)/('Used data'!G398*1000)),IF(AND('Used data'!AC398="Yes",OR('Used data'!Q398&lt;601,'Used data'!S398&lt;601)),1-(0.25*('Used data'!R398+'Used data'!T398)/('Used data'!G398*1000)),1)))</f>
        <v>1</v>
      </c>
      <c r="AE398" s="11">
        <f>IF(OR('Used data'!AC398="Irrelevant",'Used data'!AC398="No"),1,IF(AND('Used data'!AC398="Yes",OR('Used data'!Q398&lt;301,'Used data'!S398&lt;301)),1-(0.4*('Used data'!R398+'Used data'!T398)/('Used data'!G398*1000)),IF(AND('Used data'!AC398="Yes",OR('Used data'!Q398&lt;601,'Used data'!S398&lt;601)),1-(0.2*('Used data'!R398+'Used data'!T398)/('Used data'!G398*1000)),1)))</f>
        <v>1</v>
      </c>
      <c r="AF398" s="11">
        <f>IF('Used data'!AD398="110 kph",0.79,1)</f>
        <v>1</v>
      </c>
      <c r="AG398" s="11">
        <f>IF('Used data'!AD398="110 kph",0.94,1)</f>
        <v>1</v>
      </c>
      <c r="AH398" s="11">
        <f>IF('Used data'!AD398="110 kph",0.66,1)</f>
        <v>1</v>
      </c>
      <c r="AI398" s="11">
        <f>IF('Used data'!AD398="110 kph",0.82,1)</f>
        <v>1</v>
      </c>
      <c r="AJ398" s="11">
        <f>IF(AND('Used data'!AE398="Yes",I398="Entrance merge"),0.65*'Used data'!AF398+1-'Used data'!AF398,1)</f>
        <v>1</v>
      </c>
      <c r="AK398" s="12" t="str">
        <f t="shared" si="42"/>
        <v/>
      </c>
      <c r="AL398" s="12" t="str">
        <f t="shared" si="43"/>
        <v/>
      </c>
      <c r="AM398" s="12" t="str">
        <f t="shared" si="44"/>
        <v/>
      </c>
      <c r="AN398" s="12" t="str">
        <f t="shared" si="45"/>
        <v/>
      </c>
      <c r="AO398" s="12" t="str">
        <f t="shared" si="46"/>
        <v/>
      </c>
      <c r="AP398" s="12" t="str">
        <f t="shared" si="47"/>
        <v/>
      </c>
      <c r="AQ398" s="4" t="str">
        <f t="shared" si="48"/>
        <v/>
      </c>
    </row>
    <row r="399" spans="1:43" x14ac:dyDescent="0.3">
      <c r="A399" s="4" t="str">
        <f>IF('Input data'!A414="","",'Input data'!A414)</f>
        <v/>
      </c>
      <c r="B399" s="4" t="str">
        <f>IF('Input data'!B414="","",'Input data'!B414)</f>
        <v/>
      </c>
      <c r="C399" s="4" t="str">
        <f>IF('Input data'!C414="","",'Input data'!C414)</f>
        <v/>
      </c>
      <c r="D399" s="4" t="str">
        <f>IF('Input data'!D414="","",'Input data'!D414)</f>
        <v/>
      </c>
      <c r="E399" s="4" t="str">
        <f>IF('Input data'!E414="","",'Input data'!E414)</f>
        <v/>
      </c>
      <c r="F399" s="4" t="str">
        <f>IF('Input data'!F414="","",'Input data'!F414)</f>
        <v/>
      </c>
      <c r="G399" s="4">
        <f>IF('Input data'!G414="","",'Input data'!G414)</f>
        <v>0</v>
      </c>
      <c r="H399" s="4" t="str">
        <f>IF('Input data'!H414&gt;0.5,'Input data'!H414,"")</f>
        <v/>
      </c>
      <c r="I399" s="4" t="str">
        <f>IF('Input data'!I414="","",'Input data'!I414)</f>
        <v/>
      </c>
      <c r="J399" s="11">
        <f>IF('Used data'!J399="Irrelevant",1,IF('Used data'!J399&gt;3,1.2,1))</f>
        <v>1</v>
      </c>
      <c r="K399" s="11">
        <f>IF('Used data'!K399="Irrelevant",1,IF(AND(OR(I399="Motorway link",I399="Exit diverge",I399="Entrance merge"),'Used data'!K399&lt;3.5),1+(3.5-'Used data'!K399)*0.12,IF(AND(OR(I399="Exit ramp",I399="Entrance ramp"),'Used data'!K399&lt;3.5),1+(3.5-'Used data'!K399)*0.16,1)))</f>
        <v>1</v>
      </c>
      <c r="L399" s="11">
        <f>IF('Used data'!L399="Irrelevant",1,IF(AND('Used data'!L399="Yes",'Used data'!J399=2),0.6*'Used data'!M399+(1-'Used data'!M399),IF(AND('Used data'!L399="Yes",'Used data'!J399=3),0.7*'Used data'!M399+(1-'Used data'!M399),IF(AND('Used data'!L399="Yes",'Used data'!J399=4),0.76*'Used data'!M399+(1-'Used data'!M399),IF(AND('Used data'!L399="Yes",'Used data'!J399&gt;4.99999999),0.8*'Used data'!M399+(1-'Used data'!M399),1)))))</f>
        <v>1</v>
      </c>
      <c r="M399" s="11">
        <f>IF('Used data'!L399="Irrelevant",1,IF(AND('Used data'!L399="Yes",'Used data'!J399=2),0.8*'Used data'!M399+(1-'Used data'!M399),IF(AND('Used data'!L399="Yes",'Used data'!J399=3),0.85*'Used data'!M399+(1-'Used data'!M399),IF(AND('Used data'!L399="Yes",'Used data'!J399=4),0.88*'Used data'!M399+(1-'Used data'!M399),IF(AND('Used data'!L399="Yes",'Used data'!J399&gt;4.99999999),0.9*'Used data'!M399+(1-'Used data'!M399),1)))))</f>
        <v>1</v>
      </c>
      <c r="N399" s="11">
        <f>IF('Used data'!N399="Irrelevant",1,IF(AND(OR(I399="Motorway link",I399="Exit diverge",I399="Entrance merge"),'Used data'!N399&lt;3),1+(3-'Used data'!N399)*0.09333333,1))</f>
        <v>1</v>
      </c>
      <c r="O399" s="11">
        <f>IF('Used data'!N399="Irrelevant",1,IF(AND(OR(I399="Motorway link",I399="Exit diverge",I399="Entrance merge"),'Used data'!N399&lt;3),1+(3-'Used data'!N399)*0.19666667,1))</f>
        <v>1</v>
      </c>
      <c r="P399" s="11">
        <f>IF('Used data'!O399="Irrelevant",1,IF(AND(OR(I399="Motorway link",I399="Exit diverge",I399="Entrance merge"),'Used data'!O399&lt;3.00000001),1+(0.5-'Used data'!O399)*0.04,IF(AND(OR(I399="Exit ramp",I399="Entrance ramp"),'Used data'!O399&lt;3.00000001),1+(0.5-'Used data'!O399)*0.08,IF(OR(I399="Motorway link",I399="Exit diverge",I399="Entrance merge"),0.9,0.8))))</f>
        <v>1</v>
      </c>
      <c r="Q399" s="11">
        <f>IF('Used data'!P399="Irrelevant",1,IF(AND(OR(I399="Motorway link",I399="Exit diverge",I399="Entrance merge"),'Used data'!P399&lt;11.00000001),1+(5-'Used data'!P399)*0.01,0.94))</f>
        <v>1</v>
      </c>
      <c r="R399" s="11">
        <f>IF(OR('Used data'!Q399="Irrelevant",'Used data'!R399="Irrelevant",'Used data'!Q399="Straight"),1,IF(AND(OR(I399="Motorway link",I399="Exit diverge",I399="Entrance merge"),'Used data'!Q399&lt;4000),(EXP(0.1096*1746.5/'Used data'!Q399)/EXP(0.1096*1746.5/4000))*('Used data'!R399/1000)/G399+(G399-'Used data'!R399/1000)/G399,1))</f>
        <v>1</v>
      </c>
      <c r="S399" s="11">
        <f>IF(OR('Used data'!S399="Irrelevant",'Used data'!T399="Irrelevant",'Used data'!S399="Straight"),1,IF(AND(OR(I399="Motorway link",I399="Exit diverge",I399="Entrance merge"),'Used data'!S399&lt;4000),(EXP(0.1096*1746.5/'Used data'!S399)/EXP(0.1096*1746.5/4000))*('Used data'!T399/1000)/G399+(G399-'Used data'!T399/1000)/G399,1))</f>
        <v>1</v>
      </c>
      <c r="T399" s="11">
        <f>IF('Used data'!U399="Irrelevant",1,IF(AND(OR(I399="Motorway link",I399="Exit diverge",I399="Entrance merge",I399="Exit ramp",I399="Entrance ramp"),'Used data'!U399="Yes"),0.95,1))</f>
        <v>1</v>
      </c>
      <c r="U399" s="11">
        <f>IF('Used data'!U399="Irrelevant",1,IF(AND(OR(I399="Motorway link",I399="Exit diverge",I399="Entrance merge",I399="Exit ramp",I399="Entrance ramp"),'Used data'!U399="Yes"),0.96,1))</f>
        <v>1</v>
      </c>
      <c r="V399" s="11">
        <f>IF('Used data'!U399="Irrelevant",1,IF(AND(OR(I399="Motorway link",I399="Exit diverge",I399="Entrance merge",I399="Exit ramp",I399="Entrance ramp"),'Used data'!U399="Yes"),0.79,1))</f>
        <v>1</v>
      </c>
      <c r="W399" s="11">
        <f>IF('Used data'!U399="Irrelevant",1,IF(AND(OR(I399="Motorway link",I399="Exit diverge",I399="Entrance merge",I399="Exit ramp",I399="Entrance ramp"),'Used data'!U399="Yes"),0.94,1))</f>
        <v>1</v>
      </c>
      <c r="X399" s="11">
        <f>IF('Used data'!U399="Irrelevant",1,IF(AND(OR(I399="Motorway link",I399="Exit diverge",I399="Entrance merge",I399="Exit ramp",I399="Entrance ramp"),'Used data'!U399="Yes"),0.97,1))</f>
        <v>1</v>
      </c>
      <c r="Y399" s="11">
        <f>IF(AND(I399="Exit ramp",'Used data'!V399="2-curved diamond ramp"),1.32,IF(AND(I399="Exit ramp",'Used data'!V399="S-shaped ramp"),2.05,IF(AND(I399="Exit ramp",'Used data'!V399="U-shaped ramp"),4.11,IF(AND(I399="Exit ramp",'Used data'!V399="Flyover hook ramp"),5.15,IF(AND(I399="Exit ramp",'Used data'!V399="Directional ramp"),1.07,IF(AND(I399="Entrance ramp",'Used data'!V399="2-curved diamond ramp"),0.93,IF(AND(I399="Entrance ramp",'Used data'!V399="S-shaped ramp"),2.48,IF(AND(I399="Entrance ramp",'Used data'!V399="U-shaped ramp"),4.15,IF(AND(I399="Entrance ramp",'Used data'!V399="Flyover hook ramp"),5.26,IF(AND(I399="Entrance ramp",'Used data'!V399="Directional ramp"),1.42,1))))))))))</f>
        <v>1</v>
      </c>
      <c r="Z399" s="11">
        <f>IF(OR('Used data'!W399="Straight",'Used data'!W399="Irrelevant",'Used data'!X399="Irrelevant",'Used data'!Y399="Irrelevant"),1,1+1.545*1000/32.2*((('Used data'!Y399*3268/3600)/('Used data'!W399/0.306))^2)*('Used data'!X399/1000)/G399)</f>
        <v>1</v>
      </c>
      <c r="AA399" s="11">
        <f>IF(OR('Used data'!W399="Straight",'Used data'!W399="Irrelevant",'Used data'!X399="Irrelevant",'Used data'!Y399="Irrelevant"),1,1+1.961*1000/32.2*((('Used data'!Y399*3268/3600)/('Used data'!W399/0.306))^2)*('Used data'!X399/1000)/G399)</f>
        <v>1</v>
      </c>
      <c r="AB399" s="11">
        <f>IF(OR('Used data'!Z399="Straight",'Used data'!Z399="Irrelevant",'Used data'!AA399="Irrelevant",'Used data'!AB399="Irrelevant"),1,1+1.545*1000/32.2*((('Used data'!AB399*3268/3600)/('Used data'!Z399/0.306))^2)*('Used data'!AA399/1000)/G399)</f>
        <v>1</v>
      </c>
      <c r="AC399" s="11">
        <f>IF(OR('Used data'!Z399="Straight",'Used data'!Z399="Irrelevant",'Used data'!AA399="Irrelevant",'Used data'!AB399="Irrelevant"),1,1+1.961*1000/32.2*((('Used data'!AB399*3268/3600)/('Used data'!Z399/0.306))^2)*('Used data'!AA399/1000)/G399)</f>
        <v>1</v>
      </c>
      <c r="AD399" s="11">
        <f>IF(OR('Used data'!AC399="Irrelevant",'Used data'!AC399="No"),1,IF(AND('Used data'!AC399="Yes",OR('Used data'!Q399&lt;301,'Used data'!S399&lt;301)),1-(0.5*('Used data'!R399+'Used data'!T399)/('Used data'!G399*1000)),IF(AND('Used data'!AC399="Yes",OR('Used data'!Q399&lt;601,'Used data'!S399&lt;601)),1-(0.25*('Used data'!R399+'Used data'!T399)/('Used data'!G399*1000)),1)))</f>
        <v>1</v>
      </c>
      <c r="AE399" s="11">
        <f>IF(OR('Used data'!AC399="Irrelevant",'Used data'!AC399="No"),1,IF(AND('Used data'!AC399="Yes",OR('Used data'!Q399&lt;301,'Used data'!S399&lt;301)),1-(0.4*('Used data'!R399+'Used data'!T399)/('Used data'!G399*1000)),IF(AND('Used data'!AC399="Yes",OR('Used data'!Q399&lt;601,'Used data'!S399&lt;601)),1-(0.2*('Used data'!R399+'Used data'!T399)/('Used data'!G399*1000)),1)))</f>
        <v>1</v>
      </c>
      <c r="AF399" s="11">
        <f>IF('Used data'!AD399="110 kph",0.79,1)</f>
        <v>1</v>
      </c>
      <c r="AG399" s="11">
        <f>IF('Used data'!AD399="110 kph",0.94,1)</f>
        <v>1</v>
      </c>
      <c r="AH399" s="11">
        <f>IF('Used data'!AD399="110 kph",0.66,1)</f>
        <v>1</v>
      </c>
      <c r="AI399" s="11">
        <f>IF('Used data'!AD399="110 kph",0.82,1)</f>
        <v>1</v>
      </c>
      <c r="AJ399" s="11">
        <f>IF(AND('Used data'!AE399="Yes",I399="Entrance merge"),0.65*'Used data'!AF399+1-'Used data'!AF399,1)</f>
        <v>1</v>
      </c>
      <c r="AK399" s="12" t="str">
        <f t="shared" si="42"/>
        <v/>
      </c>
      <c r="AL399" s="12" t="str">
        <f t="shared" si="43"/>
        <v/>
      </c>
      <c r="AM399" s="12" t="str">
        <f t="shared" si="44"/>
        <v/>
      </c>
      <c r="AN399" s="12" t="str">
        <f t="shared" si="45"/>
        <v/>
      </c>
      <c r="AO399" s="12" t="str">
        <f t="shared" si="46"/>
        <v/>
      </c>
      <c r="AP399" s="12" t="str">
        <f t="shared" si="47"/>
        <v/>
      </c>
      <c r="AQ399" s="4" t="str">
        <f t="shared" si="48"/>
        <v/>
      </c>
    </row>
    <row r="400" spans="1:43" x14ac:dyDescent="0.3">
      <c r="A400" s="4" t="str">
        <f>IF('Input data'!A415="","",'Input data'!A415)</f>
        <v/>
      </c>
      <c r="B400" s="4" t="str">
        <f>IF('Input data'!B415="","",'Input data'!B415)</f>
        <v/>
      </c>
      <c r="C400" s="4" t="str">
        <f>IF('Input data'!C415="","",'Input data'!C415)</f>
        <v/>
      </c>
      <c r="D400" s="4" t="str">
        <f>IF('Input data'!D415="","",'Input data'!D415)</f>
        <v/>
      </c>
      <c r="E400" s="4" t="str">
        <f>IF('Input data'!E415="","",'Input data'!E415)</f>
        <v/>
      </c>
      <c r="F400" s="4" t="str">
        <f>IF('Input data'!F415="","",'Input data'!F415)</f>
        <v/>
      </c>
      <c r="G400" s="4">
        <f>IF('Input data'!G415="","",'Input data'!G415)</f>
        <v>0</v>
      </c>
      <c r="H400" s="4" t="str">
        <f>IF('Input data'!H415&gt;0.5,'Input data'!H415,"")</f>
        <v/>
      </c>
      <c r="I400" s="4" t="str">
        <f>IF('Input data'!I415="","",'Input data'!I415)</f>
        <v/>
      </c>
      <c r="J400" s="11">
        <f>IF('Used data'!J400="Irrelevant",1,IF('Used data'!J400&gt;3,1.2,1))</f>
        <v>1</v>
      </c>
      <c r="K400" s="11">
        <f>IF('Used data'!K400="Irrelevant",1,IF(AND(OR(I400="Motorway link",I400="Exit diverge",I400="Entrance merge"),'Used data'!K400&lt;3.5),1+(3.5-'Used data'!K400)*0.12,IF(AND(OR(I400="Exit ramp",I400="Entrance ramp"),'Used data'!K400&lt;3.5),1+(3.5-'Used data'!K400)*0.16,1)))</f>
        <v>1</v>
      </c>
      <c r="L400" s="11">
        <f>IF('Used data'!L400="Irrelevant",1,IF(AND('Used data'!L400="Yes",'Used data'!J400=2),0.6*'Used data'!M400+(1-'Used data'!M400),IF(AND('Used data'!L400="Yes",'Used data'!J400=3),0.7*'Used data'!M400+(1-'Used data'!M400),IF(AND('Used data'!L400="Yes",'Used data'!J400=4),0.76*'Used data'!M400+(1-'Used data'!M400),IF(AND('Used data'!L400="Yes",'Used data'!J400&gt;4.99999999),0.8*'Used data'!M400+(1-'Used data'!M400),1)))))</f>
        <v>1</v>
      </c>
      <c r="M400" s="11">
        <f>IF('Used data'!L400="Irrelevant",1,IF(AND('Used data'!L400="Yes",'Used data'!J400=2),0.8*'Used data'!M400+(1-'Used data'!M400),IF(AND('Used data'!L400="Yes",'Used data'!J400=3),0.85*'Used data'!M400+(1-'Used data'!M400),IF(AND('Used data'!L400="Yes",'Used data'!J400=4),0.88*'Used data'!M400+(1-'Used data'!M400),IF(AND('Used data'!L400="Yes",'Used data'!J400&gt;4.99999999),0.9*'Used data'!M400+(1-'Used data'!M400),1)))))</f>
        <v>1</v>
      </c>
      <c r="N400" s="11">
        <f>IF('Used data'!N400="Irrelevant",1,IF(AND(OR(I400="Motorway link",I400="Exit diverge",I400="Entrance merge"),'Used data'!N400&lt;3),1+(3-'Used data'!N400)*0.09333333,1))</f>
        <v>1</v>
      </c>
      <c r="O400" s="11">
        <f>IF('Used data'!N400="Irrelevant",1,IF(AND(OR(I400="Motorway link",I400="Exit diverge",I400="Entrance merge"),'Used data'!N400&lt;3),1+(3-'Used data'!N400)*0.19666667,1))</f>
        <v>1</v>
      </c>
      <c r="P400" s="11">
        <f>IF('Used data'!O400="Irrelevant",1,IF(AND(OR(I400="Motorway link",I400="Exit diverge",I400="Entrance merge"),'Used data'!O400&lt;3.00000001),1+(0.5-'Used data'!O400)*0.04,IF(AND(OR(I400="Exit ramp",I400="Entrance ramp"),'Used data'!O400&lt;3.00000001),1+(0.5-'Used data'!O400)*0.08,IF(OR(I400="Motorway link",I400="Exit diverge",I400="Entrance merge"),0.9,0.8))))</f>
        <v>1</v>
      </c>
      <c r="Q400" s="11">
        <f>IF('Used data'!P400="Irrelevant",1,IF(AND(OR(I400="Motorway link",I400="Exit diverge",I400="Entrance merge"),'Used data'!P400&lt;11.00000001),1+(5-'Used data'!P400)*0.01,0.94))</f>
        <v>1</v>
      </c>
      <c r="R400" s="11">
        <f>IF(OR('Used data'!Q400="Irrelevant",'Used data'!R400="Irrelevant",'Used data'!Q400="Straight"),1,IF(AND(OR(I400="Motorway link",I400="Exit diverge",I400="Entrance merge"),'Used data'!Q400&lt;4000),(EXP(0.1096*1746.5/'Used data'!Q400)/EXP(0.1096*1746.5/4000))*('Used data'!R400/1000)/G400+(G400-'Used data'!R400/1000)/G400,1))</f>
        <v>1</v>
      </c>
      <c r="S400" s="11">
        <f>IF(OR('Used data'!S400="Irrelevant",'Used data'!T400="Irrelevant",'Used data'!S400="Straight"),1,IF(AND(OR(I400="Motorway link",I400="Exit diverge",I400="Entrance merge"),'Used data'!S400&lt;4000),(EXP(0.1096*1746.5/'Used data'!S400)/EXP(0.1096*1746.5/4000))*('Used data'!T400/1000)/G400+(G400-'Used data'!T400/1000)/G400,1))</f>
        <v>1</v>
      </c>
      <c r="T400" s="11">
        <f>IF('Used data'!U400="Irrelevant",1,IF(AND(OR(I400="Motorway link",I400="Exit diverge",I400="Entrance merge",I400="Exit ramp",I400="Entrance ramp"),'Used data'!U400="Yes"),0.95,1))</f>
        <v>1</v>
      </c>
      <c r="U400" s="11">
        <f>IF('Used data'!U400="Irrelevant",1,IF(AND(OR(I400="Motorway link",I400="Exit diverge",I400="Entrance merge",I400="Exit ramp",I400="Entrance ramp"),'Used data'!U400="Yes"),0.96,1))</f>
        <v>1</v>
      </c>
      <c r="V400" s="11">
        <f>IF('Used data'!U400="Irrelevant",1,IF(AND(OR(I400="Motorway link",I400="Exit diverge",I400="Entrance merge",I400="Exit ramp",I400="Entrance ramp"),'Used data'!U400="Yes"),0.79,1))</f>
        <v>1</v>
      </c>
      <c r="W400" s="11">
        <f>IF('Used data'!U400="Irrelevant",1,IF(AND(OR(I400="Motorway link",I400="Exit diverge",I400="Entrance merge",I400="Exit ramp",I400="Entrance ramp"),'Used data'!U400="Yes"),0.94,1))</f>
        <v>1</v>
      </c>
      <c r="X400" s="11">
        <f>IF('Used data'!U400="Irrelevant",1,IF(AND(OR(I400="Motorway link",I400="Exit diverge",I400="Entrance merge",I400="Exit ramp",I400="Entrance ramp"),'Used data'!U400="Yes"),0.97,1))</f>
        <v>1</v>
      </c>
      <c r="Y400" s="11">
        <f>IF(AND(I400="Exit ramp",'Used data'!V400="2-curved diamond ramp"),1.32,IF(AND(I400="Exit ramp",'Used data'!V400="S-shaped ramp"),2.05,IF(AND(I400="Exit ramp",'Used data'!V400="U-shaped ramp"),4.11,IF(AND(I400="Exit ramp",'Used data'!V400="Flyover hook ramp"),5.15,IF(AND(I400="Exit ramp",'Used data'!V400="Directional ramp"),1.07,IF(AND(I400="Entrance ramp",'Used data'!V400="2-curved diamond ramp"),0.93,IF(AND(I400="Entrance ramp",'Used data'!V400="S-shaped ramp"),2.48,IF(AND(I400="Entrance ramp",'Used data'!V400="U-shaped ramp"),4.15,IF(AND(I400="Entrance ramp",'Used data'!V400="Flyover hook ramp"),5.26,IF(AND(I400="Entrance ramp",'Used data'!V400="Directional ramp"),1.42,1))))))))))</f>
        <v>1</v>
      </c>
      <c r="Z400" s="11">
        <f>IF(OR('Used data'!W400="Straight",'Used data'!W400="Irrelevant",'Used data'!X400="Irrelevant",'Used data'!Y400="Irrelevant"),1,1+1.545*1000/32.2*((('Used data'!Y400*3268/3600)/('Used data'!W400/0.306))^2)*('Used data'!X400/1000)/G400)</f>
        <v>1</v>
      </c>
      <c r="AA400" s="11">
        <f>IF(OR('Used data'!W400="Straight",'Used data'!W400="Irrelevant",'Used data'!X400="Irrelevant",'Used data'!Y400="Irrelevant"),1,1+1.961*1000/32.2*((('Used data'!Y400*3268/3600)/('Used data'!W400/0.306))^2)*('Used data'!X400/1000)/G400)</f>
        <v>1</v>
      </c>
      <c r="AB400" s="11">
        <f>IF(OR('Used data'!Z400="Straight",'Used data'!Z400="Irrelevant",'Used data'!AA400="Irrelevant",'Used data'!AB400="Irrelevant"),1,1+1.545*1000/32.2*((('Used data'!AB400*3268/3600)/('Used data'!Z400/0.306))^2)*('Used data'!AA400/1000)/G400)</f>
        <v>1</v>
      </c>
      <c r="AC400" s="11">
        <f>IF(OR('Used data'!Z400="Straight",'Used data'!Z400="Irrelevant",'Used data'!AA400="Irrelevant",'Used data'!AB400="Irrelevant"),1,1+1.961*1000/32.2*((('Used data'!AB400*3268/3600)/('Used data'!Z400/0.306))^2)*('Used data'!AA400/1000)/G400)</f>
        <v>1</v>
      </c>
      <c r="AD400" s="11">
        <f>IF(OR('Used data'!AC400="Irrelevant",'Used data'!AC400="No"),1,IF(AND('Used data'!AC400="Yes",OR('Used data'!Q400&lt;301,'Used data'!S400&lt;301)),1-(0.5*('Used data'!R400+'Used data'!T400)/('Used data'!G400*1000)),IF(AND('Used data'!AC400="Yes",OR('Used data'!Q400&lt;601,'Used data'!S400&lt;601)),1-(0.25*('Used data'!R400+'Used data'!T400)/('Used data'!G400*1000)),1)))</f>
        <v>1</v>
      </c>
      <c r="AE400" s="11">
        <f>IF(OR('Used data'!AC400="Irrelevant",'Used data'!AC400="No"),1,IF(AND('Used data'!AC400="Yes",OR('Used data'!Q400&lt;301,'Used data'!S400&lt;301)),1-(0.4*('Used data'!R400+'Used data'!T400)/('Used data'!G400*1000)),IF(AND('Used data'!AC400="Yes",OR('Used data'!Q400&lt;601,'Used data'!S400&lt;601)),1-(0.2*('Used data'!R400+'Used data'!T400)/('Used data'!G400*1000)),1)))</f>
        <v>1</v>
      </c>
      <c r="AF400" s="11">
        <f>IF('Used data'!AD400="110 kph",0.79,1)</f>
        <v>1</v>
      </c>
      <c r="AG400" s="11">
        <f>IF('Used data'!AD400="110 kph",0.94,1)</f>
        <v>1</v>
      </c>
      <c r="AH400" s="11">
        <f>IF('Used data'!AD400="110 kph",0.66,1)</f>
        <v>1</v>
      </c>
      <c r="AI400" s="11">
        <f>IF('Used data'!AD400="110 kph",0.82,1)</f>
        <v>1</v>
      </c>
      <c r="AJ400" s="11">
        <f>IF(AND('Used data'!AE400="Yes",I400="Entrance merge"),0.65*'Used data'!AF400+1-'Used data'!AF400,1)</f>
        <v>1</v>
      </c>
      <c r="AK400" s="12" t="str">
        <f t="shared" si="42"/>
        <v/>
      </c>
      <c r="AL400" s="12" t="str">
        <f t="shared" si="43"/>
        <v/>
      </c>
      <c r="AM400" s="12" t="str">
        <f t="shared" si="44"/>
        <v/>
      </c>
      <c r="AN400" s="12" t="str">
        <f t="shared" si="45"/>
        <v/>
      </c>
      <c r="AO400" s="12" t="str">
        <f t="shared" si="46"/>
        <v/>
      </c>
      <c r="AP400" s="12" t="str">
        <f t="shared" si="47"/>
        <v/>
      </c>
      <c r="AQ400" s="4" t="str">
        <f t="shared" si="48"/>
        <v/>
      </c>
    </row>
    <row r="401" spans="1:43" x14ac:dyDescent="0.3">
      <c r="A401" s="4" t="str">
        <f>IF('Input data'!A416="","",'Input data'!A416)</f>
        <v/>
      </c>
      <c r="B401" s="4" t="str">
        <f>IF('Input data'!B416="","",'Input data'!B416)</f>
        <v/>
      </c>
      <c r="C401" s="4" t="str">
        <f>IF('Input data'!C416="","",'Input data'!C416)</f>
        <v/>
      </c>
      <c r="D401" s="4" t="str">
        <f>IF('Input data'!D416="","",'Input data'!D416)</f>
        <v/>
      </c>
      <c r="E401" s="4" t="str">
        <f>IF('Input data'!E416="","",'Input data'!E416)</f>
        <v/>
      </c>
      <c r="F401" s="4" t="str">
        <f>IF('Input data'!F416="","",'Input data'!F416)</f>
        <v/>
      </c>
      <c r="G401" s="4">
        <f>IF('Input data'!G416="","",'Input data'!G416)</f>
        <v>0</v>
      </c>
      <c r="H401" s="4" t="str">
        <f>IF('Input data'!H416&gt;0.5,'Input data'!H416,"")</f>
        <v/>
      </c>
      <c r="I401" s="4" t="str">
        <f>IF('Input data'!I416="","",'Input data'!I416)</f>
        <v/>
      </c>
      <c r="J401" s="11">
        <f>IF('Used data'!J401="Irrelevant",1,IF('Used data'!J401&gt;3,1.2,1))</f>
        <v>1</v>
      </c>
      <c r="K401" s="11">
        <f>IF('Used data'!K401="Irrelevant",1,IF(AND(OR(I401="Motorway link",I401="Exit diverge",I401="Entrance merge"),'Used data'!K401&lt;3.5),1+(3.5-'Used data'!K401)*0.12,IF(AND(OR(I401="Exit ramp",I401="Entrance ramp"),'Used data'!K401&lt;3.5),1+(3.5-'Used data'!K401)*0.16,1)))</f>
        <v>1</v>
      </c>
      <c r="L401" s="11">
        <f>IF('Used data'!L401="Irrelevant",1,IF(AND('Used data'!L401="Yes",'Used data'!J401=2),0.6*'Used data'!M401+(1-'Used data'!M401),IF(AND('Used data'!L401="Yes",'Used data'!J401=3),0.7*'Used data'!M401+(1-'Used data'!M401),IF(AND('Used data'!L401="Yes",'Used data'!J401=4),0.76*'Used data'!M401+(1-'Used data'!M401),IF(AND('Used data'!L401="Yes",'Used data'!J401&gt;4.99999999),0.8*'Used data'!M401+(1-'Used data'!M401),1)))))</f>
        <v>1</v>
      </c>
      <c r="M401" s="11">
        <f>IF('Used data'!L401="Irrelevant",1,IF(AND('Used data'!L401="Yes",'Used data'!J401=2),0.8*'Used data'!M401+(1-'Used data'!M401),IF(AND('Used data'!L401="Yes",'Used data'!J401=3),0.85*'Used data'!M401+(1-'Used data'!M401),IF(AND('Used data'!L401="Yes",'Used data'!J401=4),0.88*'Used data'!M401+(1-'Used data'!M401),IF(AND('Used data'!L401="Yes",'Used data'!J401&gt;4.99999999),0.9*'Used data'!M401+(1-'Used data'!M401),1)))))</f>
        <v>1</v>
      </c>
      <c r="N401" s="11">
        <f>IF('Used data'!N401="Irrelevant",1,IF(AND(OR(I401="Motorway link",I401="Exit diverge",I401="Entrance merge"),'Used data'!N401&lt;3),1+(3-'Used data'!N401)*0.09333333,1))</f>
        <v>1</v>
      </c>
      <c r="O401" s="11">
        <f>IF('Used data'!N401="Irrelevant",1,IF(AND(OR(I401="Motorway link",I401="Exit diverge",I401="Entrance merge"),'Used data'!N401&lt;3),1+(3-'Used data'!N401)*0.19666667,1))</f>
        <v>1</v>
      </c>
      <c r="P401" s="11">
        <f>IF('Used data'!O401="Irrelevant",1,IF(AND(OR(I401="Motorway link",I401="Exit diverge",I401="Entrance merge"),'Used data'!O401&lt;3.00000001),1+(0.5-'Used data'!O401)*0.04,IF(AND(OR(I401="Exit ramp",I401="Entrance ramp"),'Used data'!O401&lt;3.00000001),1+(0.5-'Used data'!O401)*0.08,IF(OR(I401="Motorway link",I401="Exit diverge",I401="Entrance merge"),0.9,0.8))))</f>
        <v>1</v>
      </c>
      <c r="Q401" s="11">
        <f>IF('Used data'!P401="Irrelevant",1,IF(AND(OR(I401="Motorway link",I401="Exit diverge",I401="Entrance merge"),'Used data'!P401&lt;11.00000001),1+(5-'Used data'!P401)*0.01,0.94))</f>
        <v>1</v>
      </c>
      <c r="R401" s="11">
        <f>IF(OR('Used data'!Q401="Irrelevant",'Used data'!R401="Irrelevant",'Used data'!Q401="Straight"),1,IF(AND(OR(I401="Motorway link",I401="Exit diverge",I401="Entrance merge"),'Used data'!Q401&lt;4000),(EXP(0.1096*1746.5/'Used data'!Q401)/EXP(0.1096*1746.5/4000))*('Used data'!R401/1000)/G401+(G401-'Used data'!R401/1000)/G401,1))</f>
        <v>1</v>
      </c>
      <c r="S401" s="11">
        <f>IF(OR('Used data'!S401="Irrelevant",'Used data'!T401="Irrelevant",'Used data'!S401="Straight"),1,IF(AND(OR(I401="Motorway link",I401="Exit diverge",I401="Entrance merge"),'Used data'!S401&lt;4000),(EXP(0.1096*1746.5/'Used data'!S401)/EXP(0.1096*1746.5/4000))*('Used data'!T401/1000)/G401+(G401-'Used data'!T401/1000)/G401,1))</f>
        <v>1</v>
      </c>
      <c r="T401" s="11">
        <f>IF('Used data'!U401="Irrelevant",1,IF(AND(OR(I401="Motorway link",I401="Exit diverge",I401="Entrance merge",I401="Exit ramp",I401="Entrance ramp"),'Used data'!U401="Yes"),0.95,1))</f>
        <v>1</v>
      </c>
      <c r="U401" s="11">
        <f>IF('Used data'!U401="Irrelevant",1,IF(AND(OR(I401="Motorway link",I401="Exit diverge",I401="Entrance merge",I401="Exit ramp",I401="Entrance ramp"),'Used data'!U401="Yes"),0.96,1))</f>
        <v>1</v>
      </c>
      <c r="V401" s="11">
        <f>IF('Used data'!U401="Irrelevant",1,IF(AND(OR(I401="Motorway link",I401="Exit diverge",I401="Entrance merge",I401="Exit ramp",I401="Entrance ramp"),'Used data'!U401="Yes"),0.79,1))</f>
        <v>1</v>
      </c>
      <c r="W401" s="11">
        <f>IF('Used data'!U401="Irrelevant",1,IF(AND(OR(I401="Motorway link",I401="Exit diverge",I401="Entrance merge",I401="Exit ramp",I401="Entrance ramp"),'Used data'!U401="Yes"),0.94,1))</f>
        <v>1</v>
      </c>
      <c r="X401" s="11">
        <f>IF('Used data'!U401="Irrelevant",1,IF(AND(OR(I401="Motorway link",I401="Exit diverge",I401="Entrance merge",I401="Exit ramp",I401="Entrance ramp"),'Used data'!U401="Yes"),0.97,1))</f>
        <v>1</v>
      </c>
      <c r="Y401" s="11">
        <f>IF(AND(I401="Exit ramp",'Used data'!V401="2-curved diamond ramp"),1.32,IF(AND(I401="Exit ramp",'Used data'!V401="S-shaped ramp"),2.05,IF(AND(I401="Exit ramp",'Used data'!V401="U-shaped ramp"),4.11,IF(AND(I401="Exit ramp",'Used data'!V401="Flyover hook ramp"),5.15,IF(AND(I401="Exit ramp",'Used data'!V401="Directional ramp"),1.07,IF(AND(I401="Entrance ramp",'Used data'!V401="2-curved diamond ramp"),0.93,IF(AND(I401="Entrance ramp",'Used data'!V401="S-shaped ramp"),2.48,IF(AND(I401="Entrance ramp",'Used data'!V401="U-shaped ramp"),4.15,IF(AND(I401="Entrance ramp",'Used data'!V401="Flyover hook ramp"),5.26,IF(AND(I401="Entrance ramp",'Used data'!V401="Directional ramp"),1.42,1))))))))))</f>
        <v>1</v>
      </c>
      <c r="Z401" s="11">
        <f>IF(OR('Used data'!W401="Straight",'Used data'!W401="Irrelevant",'Used data'!X401="Irrelevant",'Used data'!Y401="Irrelevant"),1,1+1.545*1000/32.2*((('Used data'!Y401*3268/3600)/('Used data'!W401/0.306))^2)*('Used data'!X401/1000)/G401)</f>
        <v>1</v>
      </c>
      <c r="AA401" s="11">
        <f>IF(OR('Used data'!W401="Straight",'Used data'!W401="Irrelevant",'Used data'!X401="Irrelevant",'Used data'!Y401="Irrelevant"),1,1+1.961*1000/32.2*((('Used data'!Y401*3268/3600)/('Used data'!W401/0.306))^2)*('Used data'!X401/1000)/G401)</f>
        <v>1</v>
      </c>
      <c r="AB401" s="11">
        <f>IF(OR('Used data'!Z401="Straight",'Used data'!Z401="Irrelevant",'Used data'!AA401="Irrelevant",'Used data'!AB401="Irrelevant"),1,1+1.545*1000/32.2*((('Used data'!AB401*3268/3600)/('Used data'!Z401/0.306))^2)*('Used data'!AA401/1000)/G401)</f>
        <v>1</v>
      </c>
      <c r="AC401" s="11">
        <f>IF(OR('Used data'!Z401="Straight",'Used data'!Z401="Irrelevant",'Used data'!AA401="Irrelevant",'Used data'!AB401="Irrelevant"),1,1+1.961*1000/32.2*((('Used data'!AB401*3268/3600)/('Used data'!Z401/0.306))^2)*('Used data'!AA401/1000)/G401)</f>
        <v>1</v>
      </c>
      <c r="AD401" s="11">
        <f>IF(OR('Used data'!AC401="Irrelevant",'Used data'!AC401="No"),1,IF(AND('Used data'!AC401="Yes",OR('Used data'!Q401&lt;301,'Used data'!S401&lt;301)),1-(0.5*('Used data'!R401+'Used data'!T401)/('Used data'!G401*1000)),IF(AND('Used data'!AC401="Yes",OR('Used data'!Q401&lt;601,'Used data'!S401&lt;601)),1-(0.25*('Used data'!R401+'Used data'!T401)/('Used data'!G401*1000)),1)))</f>
        <v>1</v>
      </c>
      <c r="AE401" s="11">
        <f>IF(OR('Used data'!AC401="Irrelevant",'Used data'!AC401="No"),1,IF(AND('Used data'!AC401="Yes",OR('Used data'!Q401&lt;301,'Used data'!S401&lt;301)),1-(0.4*('Used data'!R401+'Used data'!T401)/('Used data'!G401*1000)),IF(AND('Used data'!AC401="Yes",OR('Used data'!Q401&lt;601,'Used data'!S401&lt;601)),1-(0.2*('Used data'!R401+'Used data'!T401)/('Used data'!G401*1000)),1)))</f>
        <v>1</v>
      </c>
      <c r="AF401" s="11">
        <f>IF('Used data'!AD401="110 kph",0.79,1)</f>
        <v>1</v>
      </c>
      <c r="AG401" s="11">
        <f>IF('Used data'!AD401="110 kph",0.94,1)</f>
        <v>1</v>
      </c>
      <c r="AH401" s="11">
        <f>IF('Used data'!AD401="110 kph",0.66,1)</f>
        <v>1</v>
      </c>
      <c r="AI401" s="11">
        <f>IF('Used data'!AD401="110 kph",0.82,1)</f>
        <v>1</v>
      </c>
      <c r="AJ401" s="11">
        <f>IF(AND('Used data'!AE401="Yes",I401="Entrance merge"),0.65*'Used data'!AF401+1-'Used data'!AF401,1)</f>
        <v>1</v>
      </c>
      <c r="AK401" s="12" t="str">
        <f t="shared" si="42"/>
        <v/>
      </c>
      <c r="AL401" s="12" t="str">
        <f t="shared" si="43"/>
        <v/>
      </c>
      <c r="AM401" s="12" t="str">
        <f t="shared" si="44"/>
        <v/>
      </c>
      <c r="AN401" s="12" t="str">
        <f t="shared" si="45"/>
        <v/>
      </c>
      <c r="AO401" s="12" t="str">
        <f t="shared" si="46"/>
        <v/>
      </c>
      <c r="AP401" s="12" t="str">
        <f t="shared" si="47"/>
        <v/>
      </c>
      <c r="AQ401" s="4" t="str">
        <f t="shared" si="48"/>
        <v/>
      </c>
    </row>
    <row r="402" spans="1:43" x14ac:dyDescent="0.3">
      <c r="A402" s="4" t="str">
        <f>IF('Input data'!A417="","",'Input data'!A417)</f>
        <v/>
      </c>
      <c r="B402" s="4" t="str">
        <f>IF('Input data'!B417="","",'Input data'!B417)</f>
        <v/>
      </c>
      <c r="C402" s="4" t="str">
        <f>IF('Input data'!C417="","",'Input data'!C417)</f>
        <v/>
      </c>
      <c r="D402" s="4" t="str">
        <f>IF('Input data'!D417="","",'Input data'!D417)</f>
        <v/>
      </c>
      <c r="E402" s="4" t="str">
        <f>IF('Input data'!E417="","",'Input data'!E417)</f>
        <v/>
      </c>
      <c r="F402" s="4" t="str">
        <f>IF('Input data'!F417="","",'Input data'!F417)</f>
        <v/>
      </c>
      <c r="G402" s="4">
        <f>IF('Input data'!G417="","",'Input data'!G417)</f>
        <v>0</v>
      </c>
      <c r="H402" s="4" t="str">
        <f>IF('Input data'!H417&gt;0.5,'Input data'!H417,"")</f>
        <v/>
      </c>
      <c r="I402" s="4" t="str">
        <f>IF('Input data'!I417="","",'Input data'!I417)</f>
        <v/>
      </c>
      <c r="J402" s="11">
        <f>IF('Used data'!J402="Irrelevant",1,IF('Used data'!J402&gt;3,1.2,1))</f>
        <v>1</v>
      </c>
      <c r="K402" s="11">
        <f>IF('Used data'!K402="Irrelevant",1,IF(AND(OR(I402="Motorway link",I402="Exit diverge",I402="Entrance merge"),'Used data'!K402&lt;3.5),1+(3.5-'Used data'!K402)*0.12,IF(AND(OR(I402="Exit ramp",I402="Entrance ramp"),'Used data'!K402&lt;3.5),1+(3.5-'Used data'!K402)*0.16,1)))</f>
        <v>1</v>
      </c>
      <c r="L402" s="11">
        <f>IF('Used data'!L402="Irrelevant",1,IF(AND('Used data'!L402="Yes",'Used data'!J402=2),0.6*'Used data'!M402+(1-'Used data'!M402),IF(AND('Used data'!L402="Yes",'Used data'!J402=3),0.7*'Used data'!M402+(1-'Used data'!M402),IF(AND('Used data'!L402="Yes",'Used data'!J402=4),0.76*'Used data'!M402+(1-'Used data'!M402),IF(AND('Used data'!L402="Yes",'Used data'!J402&gt;4.99999999),0.8*'Used data'!M402+(1-'Used data'!M402),1)))))</f>
        <v>1</v>
      </c>
      <c r="M402" s="11">
        <f>IF('Used data'!L402="Irrelevant",1,IF(AND('Used data'!L402="Yes",'Used data'!J402=2),0.8*'Used data'!M402+(1-'Used data'!M402),IF(AND('Used data'!L402="Yes",'Used data'!J402=3),0.85*'Used data'!M402+(1-'Used data'!M402),IF(AND('Used data'!L402="Yes",'Used data'!J402=4),0.88*'Used data'!M402+(1-'Used data'!M402),IF(AND('Used data'!L402="Yes",'Used data'!J402&gt;4.99999999),0.9*'Used data'!M402+(1-'Used data'!M402),1)))))</f>
        <v>1</v>
      </c>
      <c r="N402" s="11">
        <f>IF('Used data'!N402="Irrelevant",1,IF(AND(OR(I402="Motorway link",I402="Exit diverge",I402="Entrance merge"),'Used data'!N402&lt;3),1+(3-'Used data'!N402)*0.09333333,1))</f>
        <v>1</v>
      </c>
      <c r="O402" s="11">
        <f>IF('Used data'!N402="Irrelevant",1,IF(AND(OR(I402="Motorway link",I402="Exit diverge",I402="Entrance merge"),'Used data'!N402&lt;3),1+(3-'Used data'!N402)*0.19666667,1))</f>
        <v>1</v>
      </c>
      <c r="P402" s="11">
        <f>IF('Used data'!O402="Irrelevant",1,IF(AND(OR(I402="Motorway link",I402="Exit diverge",I402="Entrance merge"),'Used data'!O402&lt;3.00000001),1+(0.5-'Used data'!O402)*0.04,IF(AND(OR(I402="Exit ramp",I402="Entrance ramp"),'Used data'!O402&lt;3.00000001),1+(0.5-'Used data'!O402)*0.08,IF(OR(I402="Motorway link",I402="Exit diverge",I402="Entrance merge"),0.9,0.8))))</f>
        <v>1</v>
      </c>
      <c r="Q402" s="11">
        <f>IF('Used data'!P402="Irrelevant",1,IF(AND(OR(I402="Motorway link",I402="Exit diverge",I402="Entrance merge"),'Used data'!P402&lt;11.00000001),1+(5-'Used data'!P402)*0.01,0.94))</f>
        <v>1</v>
      </c>
      <c r="R402" s="11">
        <f>IF(OR('Used data'!Q402="Irrelevant",'Used data'!R402="Irrelevant",'Used data'!Q402="Straight"),1,IF(AND(OR(I402="Motorway link",I402="Exit diverge",I402="Entrance merge"),'Used data'!Q402&lt;4000),(EXP(0.1096*1746.5/'Used data'!Q402)/EXP(0.1096*1746.5/4000))*('Used data'!R402/1000)/G402+(G402-'Used data'!R402/1000)/G402,1))</f>
        <v>1</v>
      </c>
      <c r="S402" s="11">
        <f>IF(OR('Used data'!S402="Irrelevant",'Used data'!T402="Irrelevant",'Used data'!S402="Straight"),1,IF(AND(OR(I402="Motorway link",I402="Exit diverge",I402="Entrance merge"),'Used data'!S402&lt;4000),(EXP(0.1096*1746.5/'Used data'!S402)/EXP(0.1096*1746.5/4000))*('Used data'!T402/1000)/G402+(G402-'Used data'!T402/1000)/G402,1))</f>
        <v>1</v>
      </c>
      <c r="T402" s="11">
        <f>IF('Used data'!U402="Irrelevant",1,IF(AND(OR(I402="Motorway link",I402="Exit diverge",I402="Entrance merge",I402="Exit ramp",I402="Entrance ramp"),'Used data'!U402="Yes"),0.95,1))</f>
        <v>1</v>
      </c>
      <c r="U402" s="11">
        <f>IF('Used data'!U402="Irrelevant",1,IF(AND(OR(I402="Motorway link",I402="Exit diverge",I402="Entrance merge",I402="Exit ramp",I402="Entrance ramp"),'Used data'!U402="Yes"),0.96,1))</f>
        <v>1</v>
      </c>
      <c r="V402" s="11">
        <f>IF('Used data'!U402="Irrelevant",1,IF(AND(OR(I402="Motorway link",I402="Exit diverge",I402="Entrance merge",I402="Exit ramp",I402="Entrance ramp"),'Used data'!U402="Yes"),0.79,1))</f>
        <v>1</v>
      </c>
      <c r="W402" s="11">
        <f>IF('Used data'!U402="Irrelevant",1,IF(AND(OR(I402="Motorway link",I402="Exit diverge",I402="Entrance merge",I402="Exit ramp",I402="Entrance ramp"),'Used data'!U402="Yes"),0.94,1))</f>
        <v>1</v>
      </c>
      <c r="X402" s="11">
        <f>IF('Used data'!U402="Irrelevant",1,IF(AND(OR(I402="Motorway link",I402="Exit diverge",I402="Entrance merge",I402="Exit ramp",I402="Entrance ramp"),'Used data'!U402="Yes"),0.97,1))</f>
        <v>1</v>
      </c>
      <c r="Y402" s="11">
        <f>IF(AND(I402="Exit ramp",'Used data'!V402="2-curved diamond ramp"),1.32,IF(AND(I402="Exit ramp",'Used data'!V402="S-shaped ramp"),2.05,IF(AND(I402="Exit ramp",'Used data'!V402="U-shaped ramp"),4.11,IF(AND(I402="Exit ramp",'Used data'!V402="Flyover hook ramp"),5.15,IF(AND(I402="Exit ramp",'Used data'!V402="Directional ramp"),1.07,IF(AND(I402="Entrance ramp",'Used data'!V402="2-curved diamond ramp"),0.93,IF(AND(I402="Entrance ramp",'Used data'!V402="S-shaped ramp"),2.48,IF(AND(I402="Entrance ramp",'Used data'!V402="U-shaped ramp"),4.15,IF(AND(I402="Entrance ramp",'Used data'!V402="Flyover hook ramp"),5.26,IF(AND(I402="Entrance ramp",'Used data'!V402="Directional ramp"),1.42,1))))))))))</f>
        <v>1</v>
      </c>
      <c r="Z402" s="11">
        <f>IF(OR('Used data'!W402="Straight",'Used data'!W402="Irrelevant",'Used data'!X402="Irrelevant",'Used data'!Y402="Irrelevant"),1,1+1.545*1000/32.2*((('Used data'!Y402*3268/3600)/('Used data'!W402/0.306))^2)*('Used data'!X402/1000)/G402)</f>
        <v>1</v>
      </c>
      <c r="AA402" s="11">
        <f>IF(OR('Used data'!W402="Straight",'Used data'!W402="Irrelevant",'Used data'!X402="Irrelevant",'Used data'!Y402="Irrelevant"),1,1+1.961*1000/32.2*((('Used data'!Y402*3268/3600)/('Used data'!W402/0.306))^2)*('Used data'!X402/1000)/G402)</f>
        <v>1</v>
      </c>
      <c r="AB402" s="11">
        <f>IF(OR('Used data'!Z402="Straight",'Used data'!Z402="Irrelevant",'Used data'!AA402="Irrelevant",'Used data'!AB402="Irrelevant"),1,1+1.545*1000/32.2*((('Used data'!AB402*3268/3600)/('Used data'!Z402/0.306))^2)*('Used data'!AA402/1000)/G402)</f>
        <v>1</v>
      </c>
      <c r="AC402" s="11">
        <f>IF(OR('Used data'!Z402="Straight",'Used data'!Z402="Irrelevant",'Used data'!AA402="Irrelevant",'Used data'!AB402="Irrelevant"),1,1+1.961*1000/32.2*((('Used data'!AB402*3268/3600)/('Used data'!Z402/0.306))^2)*('Used data'!AA402/1000)/G402)</f>
        <v>1</v>
      </c>
      <c r="AD402" s="11">
        <f>IF(OR('Used data'!AC402="Irrelevant",'Used data'!AC402="No"),1,IF(AND('Used data'!AC402="Yes",OR('Used data'!Q402&lt;301,'Used data'!S402&lt;301)),1-(0.5*('Used data'!R402+'Used data'!T402)/('Used data'!G402*1000)),IF(AND('Used data'!AC402="Yes",OR('Used data'!Q402&lt;601,'Used data'!S402&lt;601)),1-(0.25*('Used data'!R402+'Used data'!T402)/('Used data'!G402*1000)),1)))</f>
        <v>1</v>
      </c>
      <c r="AE402" s="11">
        <f>IF(OR('Used data'!AC402="Irrelevant",'Used data'!AC402="No"),1,IF(AND('Used data'!AC402="Yes",OR('Used data'!Q402&lt;301,'Used data'!S402&lt;301)),1-(0.4*('Used data'!R402+'Used data'!T402)/('Used data'!G402*1000)),IF(AND('Used data'!AC402="Yes",OR('Used data'!Q402&lt;601,'Used data'!S402&lt;601)),1-(0.2*('Used data'!R402+'Used data'!T402)/('Used data'!G402*1000)),1)))</f>
        <v>1</v>
      </c>
      <c r="AF402" s="11">
        <f>IF('Used data'!AD402="110 kph",0.79,1)</f>
        <v>1</v>
      </c>
      <c r="AG402" s="11">
        <f>IF('Used data'!AD402="110 kph",0.94,1)</f>
        <v>1</v>
      </c>
      <c r="AH402" s="11">
        <f>IF('Used data'!AD402="110 kph",0.66,1)</f>
        <v>1</v>
      </c>
      <c r="AI402" s="11">
        <f>IF('Used data'!AD402="110 kph",0.82,1)</f>
        <v>1</v>
      </c>
      <c r="AJ402" s="11">
        <f>IF(AND('Used data'!AE402="Yes",I402="Entrance merge"),0.65*'Used data'!AF402+1-'Used data'!AF402,1)</f>
        <v>1</v>
      </c>
      <c r="AK402" s="12" t="str">
        <f t="shared" si="42"/>
        <v/>
      </c>
      <c r="AL402" s="12" t="str">
        <f t="shared" si="43"/>
        <v/>
      </c>
      <c r="AM402" s="12" t="str">
        <f t="shared" si="44"/>
        <v/>
      </c>
      <c r="AN402" s="12" t="str">
        <f t="shared" si="45"/>
        <v/>
      </c>
      <c r="AO402" s="12" t="str">
        <f t="shared" si="46"/>
        <v/>
      </c>
      <c r="AP402" s="12" t="str">
        <f t="shared" si="47"/>
        <v/>
      </c>
      <c r="AQ402" s="4" t="str">
        <f t="shared" si="48"/>
        <v/>
      </c>
    </row>
    <row r="403" spans="1:43" x14ac:dyDescent="0.3">
      <c r="A403" s="4" t="str">
        <f>IF('Input data'!A418="","",'Input data'!A418)</f>
        <v/>
      </c>
      <c r="B403" s="4" t="str">
        <f>IF('Input data'!B418="","",'Input data'!B418)</f>
        <v/>
      </c>
      <c r="C403" s="4" t="str">
        <f>IF('Input data'!C418="","",'Input data'!C418)</f>
        <v/>
      </c>
      <c r="D403" s="4" t="str">
        <f>IF('Input data'!D418="","",'Input data'!D418)</f>
        <v/>
      </c>
      <c r="E403" s="4" t="str">
        <f>IF('Input data'!E418="","",'Input data'!E418)</f>
        <v/>
      </c>
      <c r="F403" s="4" t="str">
        <f>IF('Input data'!F418="","",'Input data'!F418)</f>
        <v/>
      </c>
      <c r="G403" s="4">
        <f>IF('Input data'!G418="","",'Input data'!G418)</f>
        <v>0</v>
      </c>
      <c r="H403" s="4" t="str">
        <f>IF('Input data'!H418&gt;0.5,'Input data'!H418,"")</f>
        <v/>
      </c>
      <c r="I403" s="4" t="str">
        <f>IF('Input data'!I418="","",'Input data'!I418)</f>
        <v/>
      </c>
      <c r="J403" s="11">
        <f>IF('Used data'!J403="Irrelevant",1,IF('Used data'!J403&gt;3,1.2,1))</f>
        <v>1</v>
      </c>
      <c r="K403" s="11">
        <f>IF('Used data'!K403="Irrelevant",1,IF(AND(OR(I403="Motorway link",I403="Exit diverge",I403="Entrance merge"),'Used data'!K403&lt;3.5),1+(3.5-'Used data'!K403)*0.12,IF(AND(OR(I403="Exit ramp",I403="Entrance ramp"),'Used data'!K403&lt;3.5),1+(3.5-'Used data'!K403)*0.16,1)))</f>
        <v>1</v>
      </c>
      <c r="L403" s="11">
        <f>IF('Used data'!L403="Irrelevant",1,IF(AND('Used data'!L403="Yes",'Used data'!J403=2),0.6*'Used data'!M403+(1-'Used data'!M403),IF(AND('Used data'!L403="Yes",'Used data'!J403=3),0.7*'Used data'!M403+(1-'Used data'!M403),IF(AND('Used data'!L403="Yes",'Used data'!J403=4),0.76*'Used data'!M403+(1-'Used data'!M403),IF(AND('Used data'!L403="Yes",'Used data'!J403&gt;4.99999999),0.8*'Used data'!M403+(1-'Used data'!M403),1)))))</f>
        <v>1</v>
      </c>
      <c r="M403" s="11">
        <f>IF('Used data'!L403="Irrelevant",1,IF(AND('Used data'!L403="Yes",'Used data'!J403=2),0.8*'Used data'!M403+(1-'Used data'!M403),IF(AND('Used data'!L403="Yes",'Used data'!J403=3),0.85*'Used data'!M403+(1-'Used data'!M403),IF(AND('Used data'!L403="Yes",'Used data'!J403=4),0.88*'Used data'!M403+(1-'Used data'!M403),IF(AND('Used data'!L403="Yes",'Used data'!J403&gt;4.99999999),0.9*'Used data'!M403+(1-'Used data'!M403),1)))))</f>
        <v>1</v>
      </c>
      <c r="N403" s="11">
        <f>IF('Used data'!N403="Irrelevant",1,IF(AND(OR(I403="Motorway link",I403="Exit diverge",I403="Entrance merge"),'Used data'!N403&lt;3),1+(3-'Used data'!N403)*0.09333333,1))</f>
        <v>1</v>
      </c>
      <c r="O403" s="11">
        <f>IF('Used data'!N403="Irrelevant",1,IF(AND(OR(I403="Motorway link",I403="Exit diverge",I403="Entrance merge"),'Used data'!N403&lt;3),1+(3-'Used data'!N403)*0.19666667,1))</f>
        <v>1</v>
      </c>
      <c r="P403" s="11">
        <f>IF('Used data'!O403="Irrelevant",1,IF(AND(OR(I403="Motorway link",I403="Exit diverge",I403="Entrance merge"),'Used data'!O403&lt;3.00000001),1+(0.5-'Used data'!O403)*0.04,IF(AND(OR(I403="Exit ramp",I403="Entrance ramp"),'Used data'!O403&lt;3.00000001),1+(0.5-'Used data'!O403)*0.08,IF(OR(I403="Motorway link",I403="Exit diverge",I403="Entrance merge"),0.9,0.8))))</f>
        <v>1</v>
      </c>
      <c r="Q403" s="11">
        <f>IF('Used data'!P403="Irrelevant",1,IF(AND(OR(I403="Motorway link",I403="Exit diverge",I403="Entrance merge"),'Used data'!P403&lt;11.00000001),1+(5-'Used data'!P403)*0.01,0.94))</f>
        <v>1</v>
      </c>
      <c r="R403" s="11">
        <f>IF(OR('Used data'!Q403="Irrelevant",'Used data'!R403="Irrelevant",'Used data'!Q403="Straight"),1,IF(AND(OR(I403="Motorway link",I403="Exit diverge",I403="Entrance merge"),'Used data'!Q403&lt;4000),(EXP(0.1096*1746.5/'Used data'!Q403)/EXP(0.1096*1746.5/4000))*('Used data'!R403/1000)/G403+(G403-'Used data'!R403/1000)/G403,1))</f>
        <v>1</v>
      </c>
      <c r="S403" s="11">
        <f>IF(OR('Used data'!S403="Irrelevant",'Used data'!T403="Irrelevant",'Used data'!S403="Straight"),1,IF(AND(OR(I403="Motorway link",I403="Exit diverge",I403="Entrance merge"),'Used data'!S403&lt;4000),(EXP(0.1096*1746.5/'Used data'!S403)/EXP(0.1096*1746.5/4000))*('Used data'!T403/1000)/G403+(G403-'Used data'!T403/1000)/G403,1))</f>
        <v>1</v>
      </c>
      <c r="T403" s="11">
        <f>IF('Used data'!U403="Irrelevant",1,IF(AND(OR(I403="Motorway link",I403="Exit diverge",I403="Entrance merge",I403="Exit ramp",I403="Entrance ramp"),'Used data'!U403="Yes"),0.95,1))</f>
        <v>1</v>
      </c>
      <c r="U403" s="11">
        <f>IF('Used data'!U403="Irrelevant",1,IF(AND(OR(I403="Motorway link",I403="Exit diverge",I403="Entrance merge",I403="Exit ramp",I403="Entrance ramp"),'Used data'!U403="Yes"),0.96,1))</f>
        <v>1</v>
      </c>
      <c r="V403" s="11">
        <f>IF('Used data'!U403="Irrelevant",1,IF(AND(OR(I403="Motorway link",I403="Exit diverge",I403="Entrance merge",I403="Exit ramp",I403="Entrance ramp"),'Used data'!U403="Yes"),0.79,1))</f>
        <v>1</v>
      </c>
      <c r="W403" s="11">
        <f>IF('Used data'!U403="Irrelevant",1,IF(AND(OR(I403="Motorway link",I403="Exit diverge",I403="Entrance merge",I403="Exit ramp",I403="Entrance ramp"),'Used data'!U403="Yes"),0.94,1))</f>
        <v>1</v>
      </c>
      <c r="X403" s="11">
        <f>IF('Used data'!U403="Irrelevant",1,IF(AND(OR(I403="Motorway link",I403="Exit diverge",I403="Entrance merge",I403="Exit ramp",I403="Entrance ramp"),'Used data'!U403="Yes"),0.97,1))</f>
        <v>1</v>
      </c>
      <c r="Y403" s="11">
        <f>IF(AND(I403="Exit ramp",'Used data'!V403="2-curved diamond ramp"),1.32,IF(AND(I403="Exit ramp",'Used data'!V403="S-shaped ramp"),2.05,IF(AND(I403="Exit ramp",'Used data'!V403="U-shaped ramp"),4.11,IF(AND(I403="Exit ramp",'Used data'!V403="Flyover hook ramp"),5.15,IF(AND(I403="Exit ramp",'Used data'!V403="Directional ramp"),1.07,IF(AND(I403="Entrance ramp",'Used data'!V403="2-curved diamond ramp"),0.93,IF(AND(I403="Entrance ramp",'Used data'!V403="S-shaped ramp"),2.48,IF(AND(I403="Entrance ramp",'Used data'!V403="U-shaped ramp"),4.15,IF(AND(I403="Entrance ramp",'Used data'!V403="Flyover hook ramp"),5.26,IF(AND(I403="Entrance ramp",'Used data'!V403="Directional ramp"),1.42,1))))))))))</f>
        <v>1</v>
      </c>
      <c r="Z403" s="11">
        <f>IF(OR('Used data'!W403="Straight",'Used data'!W403="Irrelevant",'Used data'!X403="Irrelevant",'Used data'!Y403="Irrelevant"),1,1+1.545*1000/32.2*((('Used data'!Y403*3268/3600)/('Used data'!W403/0.306))^2)*('Used data'!X403/1000)/G403)</f>
        <v>1</v>
      </c>
      <c r="AA403" s="11">
        <f>IF(OR('Used data'!W403="Straight",'Used data'!W403="Irrelevant",'Used data'!X403="Irrelevant",'Used data'!Y403="Irrelevant"),1,1+1.961*1000/32.2*((('Used data'!Y403*3268/3600)/('Used data'!W403/0.306))^2)*('Used data'!X403/1000)/G403)</f>
        <v>1</v>
      </c>
      <c r="AB403" s="11">
        <f>IF(OR('Used data'!Z403="Straight",'Used data'!Z403="Irrelevant",'Used data'!AA403="Irrelevant",'Used data'!AB403="Irrelevant"),1,1+1.545*1000/32.2*((('Used data'!AB403*3268/3600)/('Used data'!Z403/0.306))^2)*('Used data'!AA403/1000)/G403)</f>
        <v>1</v>
      </c>
      <c r="AC403" s="11">
        <f>IF(OR('Used data'!Z403="Straight",'Used data'!Z403="Irrelevant",'Used data'!AA403="Irrelevant",'Used data'!AB403="Irrelevant"),1,1+1.961*1000/32.2*((('Used data'!AB403*3268/3600)/('Used data'!Z403/0.306))^2)*('Used data'!AA403/1000)/G403)</f>
        <v>1</v>
      </c>
      <c r="AD403" s="11">
        <f>IF(OR('Used data'!AC403="Irrelevant",'Used data'!AC403="No"),1,IF(AND('Used data'!AC403="Yes",OR('Used data'!Q403&lt;301,'Used data'!S403&lt;301)),1-(0.5*('Used data'!R403+'Used data'!T403)/('Used data'!G403*1000)),IF(AND('Used data'!AC403="Yes",OR('Used data'!Q403&lt;601,'Used data'!S403&lt;601)),1-(0.25*('Used data'!R403+'Used data'!T403)/('Used data'!G403*1000)),1)))</f>
        <v>1</v>
      </c>
      <c r="AE403" s="11">
        <f>IF(OR('Used data'!AC403="Irrelevant",'Used data'!AC403="No"),1,IF(AND('Used data'!AC403="Yes",OR('Used data'!Q403&lt;301,'Used data'!S403&lt;301)),1-(0.4*('Used data'!R403+'Used data'!T403)/('Used data'!G403*1000)),IF(AND('Used data'!AC403="Yes",OR('Used data'!Q403&lt;601,'Used data'!S403&lt;601)),1-(0.2*('Used data'!R403+'Used data'!T403)/('Used data'!G403*1000)),1)))</f>
        <v>1</v>
      </c>
      <c r="AF403" s="11">
        <f>IF('Used data'!AD403="110 kph",0.79,1)</f>
        <v>1</v>
      </c>
      <c r="AG403" s="11">
        <f>IF('Used data'!AD403="110 kph",0.94,1)</f>
        <v>1</v>
      </c>
      <c r="AH403" s="11">
        <f>IF('Used data'!AD403="110 kph",0.66,1)</f>
        <v>1</v>
      </c>
      <c r="AI403" s="11">
        <f>IF('Used data'!AD403="110 kph",0.82,1)</f>
        <v>1</v>
      </c>
      <c r="AJ403" s="11">
        <f>IF(AND('Used data'!AE403="Yes",I403="Entrance merge"),0.65*'Used data'!AF403+1-'Used data'!AF403,1)</f>
        <v>1</v>
      </c>
      <c r="AK403" s="12" t="str">
        <f t="shared" si="42"/>
        <v/>
      </c>
      <c r="AL403" s="12" t="str">
        <f t="shared" si="43"/>
        <v/>
      </c>
      <c r="AM403" s="12" t="str">
        <f t="shared" si="44"/>
        <v/>
      </c>
      <c r="AN403" s="12" t="str">
        <f t="shared" si="45"/>
        <v/>
      </c>
      <c r="AO403" s="12" t="str">
        <f t="shared" si="46"/>
        <v/>
      </c>
      <c r="AP403" s="12" t="str">
        <f t="shared" si="47"/>
        <v/>
      </c>
      <c r="AQ403" s="4" t="str">
        <f t="shared" si="48"/>
        <v/>
      </c>
    </row>
    <row r="404" spans="1:43" x14ac:dyDescent="0.3">
      <c r="A404" s="4" t="str">
        <f>IF('Input data'!A419="","",'Input data'!A419)</f>
        <v/>
      </c>
      <c r="B404" s="4" t="str">
        <f>IF('Input data'!B419="","",'Input data'!B419)</f>
        <v/>
      </c>
      <c r="C404" s="4" t="str">
        <f>IF('Input data'!C419="","",'Input data'!C419)</f>
        <v/>
      </c>
      <c r="D404" s="4" t="str">
        <f>IF('Input data'!D419="","",'Input data'!D419)</f>
        <v/>
      </c>
      <c r="E404" s="4" t="str">
        <f>IF('Input data'!E419="","",'Input data'!E419)</f>
        <v/>
      </c>
      <c r="F404" s="4" t="str">
        <f>IF('Input data'!F419="","",'Input data'!F419)</f>
        <v/>
      </c>
      <c r="G404" s="4">
        <f>IF('Input data'!G419="","",'Input data'!G419)</f>
        <v>0</v>
      </c>
      <c r="H404" s="4" t="str">
        <f>IF('Input data'!H419&gt;0.5,'Input data'!H419,"")</f>
        <v/>
      </c>
      <c r="I404" s="4" t="str">
        <f>IF('Input data'!I419="","",'Input data'!I419)</f>
        <v/>
      </c>
      <c r="J404" s="11">
        <f>IF('Used data'!J404="Irrelevant",1,IF('Used data'!J404&gt;3,1.2,1))</f>
        <v>1</v>
      </c>
      <c r="K404" s="11">
        <f>IF('Used data'!K404="Irrelevant",1,IF(AND(OR(I404="Motorway link",I404="Exit diverge",I404="Entrance merge"),'Used data'!K404&lt;3.5),1+(3.5-'Used data'!K404)*0.12,IF(AND(OR(I404="Exit ramp",I404="Entrance ramp"),'Used data'!K404&lt;3.5),1+(3.5-'Used data'!K404)*0.16,1)))</f>
        <v>1</v>
      </c>
      <c r="L404" s="11">
        <f>IF('Used data'!L404="Irrelevant",1,IF(AND('Used data'!L404="Yes",'Used data'!J404=2),0.6*'Used data'!M404+(1-'Used data'!M404),IF(AND('Used data'!L404="Yes",'Used data'!J404=3),0.7*'Used data'!M404+(1-'Used data'!M404),IF(AND('Used data'!L404="Yes",'Used data'!J404=4),0.76*'Used data'!M404+(1-'Used data'!M404),IF(AND('Used data'!L404="Yes",'Used data'!J404&gt;4.99999999),0.8*'Used data'!M404+(1-'Used data'!M404),1)))))</f>
        <v>1</v>
      </c>
      <c r="M404" s="11">
        <f>IF('Used data'!L404="Irrelevant",1,IF(AND('Used data'!L404="Yes",'Used data'!J404=2),0.8*'Used data'!M404+(1-'Used data'!M404),IF(AND('Used data'!L404="Yes",'Used data'!J404=3),0.85*'Used data'!M404+(1-'Used data'!M404),IF(AND('Used data'!L404="Yes",'Used data'!J404=4),0.88*'Used data'!M404+(1-'Used data'!M404),IF(AND('Used data'!L404="Yes",'Used data'!J404&gt;4.99999999),0.9*'Used data'!M404+(1-'Used data'!M404),1)))))</f>
        <v>1</v>
      </c>
      <c r="N404" s="11">
        <f>IF('Used data'!N404="Irrelevant",1,IF(AND(OR(I404="Motorway link",I404="Exit diverge",I404="Entrance merge"),'Used data'!N404&lt;3),1+(3-'Used data'!N404)*0.09333333,1))</f>
        <v>1</v>
      </c>
      <c r="O404" s="11">
        <f>IF('Used data'!N404="Irrelevant",1,IF(AND(OR(I404="Motorway link",I404="Exit diverge",I404="Entrance merge"),'Used data'!N404&lt;3),1+(3-'Used data'!N404)*0.19666667,1))</f>
        <v>1</v>
      </c>
      <c r="P404" s="11">
        <f>IF('Used data'!O404="Irrelevant",1,IF(AND(OR(I404="Motorway link",I404="Exit diverge",I404="Entrance merge"),'Used data'!O404&lt;3.00000001),1+(0.5-'Used data'!O404)*0.04,IF(AND(OR(I404="Exit ramp",I404="Entrance ramp"),'Used data'!O404&lt;3.00000001),1+(0.5-'Used data'!O404)*0.08,IF(OR(I404="Motorway link",I404="Exit diverge",I404="Entrance merge"),0.9,0.8))))</f>
        <v>1</v>
      </c>
      <c r="Q404" s="11">
        <f>IF('Used data'!P404="Irrelevant",1,IF(AND(OR(I404="Motorway link",I404="Exit diverge",I404="Entrance merge"),'Used data'!P404&lt;11.00000001),1+(5-'Used data'!P404)*0.01,0.94))</f>
        <v>1</v>
      </c>
      <c r="R404" s="11">
        <f>IF(OR('Used data'!Q404="Irrelevant",'Used data'!R404="Irrelevant",'Used data'!Q404="Straight"),1,IF(AND(OR(I404="Motorway link",I404="Exit diverge",I404="Entrance merge"),'Used data'!Q404&lt;4000),(EXP(0.1096*1746.5/'Used data'!Q404)/EXP(0.1096*1746.5/4000))*('Used data'!R404/1000)/G404+(G404-'Used data'!R404/1000)/G404,1))</f>
        <v>1</v>
      </c>
      <c r="S404" s="11">
        <f>IF(OR('Used data'!S404="Irrelevant",'Used data'!T404="Irrelevant",'Used data'!S404="Straight"),1,IF(AND(OR(I404="Motorway link",I404="Exit diverge",I404="Entrance merge"),'Used data'!S404&lt;4000),(EXP(0.1096*1746.5/'Used data'!S404)/EXP(0.1096*1746.5/4000))*('Used data'!T404/1000)/G404+(G404-'Used data'!T404/1000)/G404,1))</f>
        <v>1</v>
      </c>
      <c r="T404" s="11">
        <f>IF('Used data'!U404="Irrelevant",1,IF(AND(OR(I404="Motorway link",I404="Exit diverge",I404="Entrance merge",I404="Exit ramp",I404="Entrance ramp"),'Used data'!U404="Yes"),0.95,1))</f>
        <v>1</v>
      </c>
      <c r="U404" s="11">
        <f>IF('Used data'!U404="Irrelevant",1,IF(AND(OR(I404="Motorway link",I404="Exit diverge",I404="Entrance merge",I404="Exit ramp",I404="Entrance ramp"),'Used data'!U404="Yes"),0.96,1))</f>
        <v>1</v>
      </c>
      <c r="V404" s="11">
        <f>IF('Used data'!U404="Irrelevant",1,IF(AND(OR(I404="Motorway link",I404="Exit diverge",I404="Entrance merge",I404="Exit ramp",I404="Entrance ramp"),'Used data'!U404="Yes"),0.79,1))</f>
        <v>1</v>
      </c>
      <c r="W404" s="11">
        <f>IF('Used data'!U404="Irrelevant",1,IF(AND(OR(I404="Motorway link",I404="Exit diverge",I404="Entrance merge",I404="Exit ramp",I404="Entrance ramp"),'Used data'!U404="Yes"),0.94,1))</f>
        <v>1</v>
      </c>
      <c r="X404" s="11">
        <f>IF('Used data'!U404="Irrelevant",1,IF(AND(OR(I404="Motorway link",I404="Exit diverge",I404="Entrance merge",I404="Exit ramp",I404="Entrance ramp"),'Used data'!U404="Yes"),0.97,1))</f>
        <v>1</v>
      </c>
      <c r="Y404" s="11">
        <f>IF(AND(I404="Exit ramp",'Used data'!V404="2-curved diamond ramp"),1.32,IF(AND(I404="Exit ramp",'Used data'!V404="S-shaped ramp"),2.05,IF(AND(I404="Exit ramp",'Used data'!V404="U-shaped ramp"),4.11,IF(AND(I404="Exit ramp",'Used data'!V404="Flyover hook ramp"),5.15,IF(AND(I404="Exit ramp",'Used data'!V404="Directional ramp"),1.07,IF(AND(I404="Entrance ramp",'Used data'!V404="2-curved diamond ramp"),0.93,IF(AND(I404="Entrance ramp",'Used data'!V404="S-shaped ramp"),2.48,IF(AND(I404="Entrance ramp",'Used data'!V404="U-shaped ramp"),4.15,IF(AND(I404="Entrance ramp",'Used data'!V404="Flyover hook ramp"),5.26,IF(AND(I404="Entrance ramp",'Used data'!V404="Directional ramp"),1.42,1))))))))))</f>
        <v>1</v>
      </c>
      <c r="Z404" s="11">
        <f>IF(OR('Used data'!W404="Straight",'Used data'!W404="Irrelevant",'Used data'!X404="Irrelevant",'Used data'!Y404="Irrelevant"),1,1+1.545*1000/32.2*((('Used data'!Y404*3268/3600)/('Used data'!W404/0.306))^2)*('Used data'!X404/1000)/G404)</f>
        <v>1</v>
      </c>
      <c r="AA404" s="11">
        <f>IF(OR('Used data'!W404="Straight",'Used data'!W404="Irrelevant",'Used data'!X404="Irrelevant",'Used data'!Y404="Irrelevant"),1,1+1.961*1000/32.2*((('Used data'!Y404*3268/3600)/('Used data'!W404/0.306))^2)*('Used data'!X404/1000)/G404)</f>
        <v>1</v>
      </c>
      <c r="AB404" s="11">
        <f>IF(OR('Used data'!Z404="Straight",'Used data'!Z404="Irrelevant",'Used data'!AA404="Irrelevant",'Used data'!AB404="Irrelevant"),1,1+1.545*1000/32.2*((('Used data'!AB404*3268/3600)/('Used data'!Z404/0.306))^2)*('Used data'!AA404/1000)/G404)</f>
        <v>1</v>
      </c>
      <c r="AC404" s="11">
        <f>IF(OR('Used data'!Z404="Straight",'Used data'!Z404="Irrelevant",'Used data'!AA404="Irrelevant",'Used data'!AB404="Irrelevant"),1,1+1.961*1000/32.2*((('Used data'!AB404*3268/3600)/('Used data'!Z404/0.306))^2)*('Used data'!AA404/1000)/G404)</f>
        <v>1</v>
      </c>
      <c r="AD404" s="11">
        <f>IF(OR('Used data'!AC404="Irrelevant",'Used data'!AC404="No"),1,IF(AND('Used data'!AC404="Yes",OR('Used data'!Q404&lt;301,'Used data'!S404&lt;301)),1-(0.5*('Used data'!R404+'Used data'!T404)/('Used data'!G404*1000)),IF(AND('Used data'!AC404="Yes",OR('Used data'!Q404&lt;601,'Used data'!S404&lt;601)),1-(0.25*('Used data'!R404+'Used data'!T404)/('Used data'!G404*1000)),1)))</f>
        <v>1</v>
      </c>
      <c r="AE404" s="11">
        <f>IF(OR('Used data'!AC404="Irrelevant",'Used data'!AC404="No"),1,IF(AND('Used data'!AC404="Yes",OR('Used data'!Q404&lt;301,'Used data'!S404&lt;301)),1-(0.4*('Used data'!R404+'Used data'!T404)/('Used data'!G404*1000)),IF(AND('Used data'!AC404="Yes",OR('Used data'!Q404&lt;601,'Used data'!S404&lt;601)),1-(0.2*('Used data'!R404+'Used data'!T404)/('Used data'!G404*1000)),1)))</f>
        <v>1</v>
      </c>
      <c r="AF404" s="11">
        <f>IF('Used data'!AD404="110 kph",0.79,1)</f>
        <v>1</v>
      </c>
      <c r="AG404" s="11">
        <f>IF('Used data'!AD404="110 kph",0.94,1)</f>
        <v>1</v>
      </c>
      <c r="AH404" s="11">
        <f>IF('Used data'!AD404="110 kph",0.66,1)</f>
        <v>1</v>
      </c>
      <c r="AI404" s="11">
        <f>IF('Used data'!AD404="110 kph",0.82,1)</f>
        <v>1</v>
      </c>
      <c r="AJ404" s="11">
        <f>IF(AND('Used data'!AE404="Yes",I404="Entrance merge"),0.65*'Used data'!AF404+1-'Used data'!AF404,1)</f>
        <v>1</v>
      </c>
      <c r="AK404" s="12" t="str">
        <f t="shared" si="42"/>
        <v/>
      </c>
      <c r="AL404" s="12" t="str">
        <f t="shared" si="43"/>
        <v/>
      </c>
      <c r="AM404" s="12" t="str">
        <f t="shared" si="44"/>
        <v/>
      </c>
      <c r="AN404" s="12" t="str">
        <f t="shared" si="45"/>
        <v/>
      </c>
      <c r="AO404" s="12" t="str">
        <f t="shared" si="46"/>
        <v/>
      </c>
      <c r="AP404" s="12" t="str">
        <f t="shared" si="47"/>
        <v/>
      </c>
      <c r="AQ404" s="4" t="str">
        <f t="shared" si="48"/>
        <v/>
      </c>
    </row>
    <row r="405" spans="1:43" x14ac:dyDescent="0.3">
      <c r="A405" s="4" t="str">
        <f>IF('Input data'!A420="","",'Input data'!A420)</f>
        <v/>
      </c>
      <c r="B405" s="4" t="str">
        <f>IF('Input data'!B420="","",'Input data'!B420)</f>
        <v/>
      </c>
      <c r="C405" s="4" t="str">
        <f>IF('Input data'!C420="","",'Input data'!C420)</f>
        <v/>
      </c>
      <c r="D405" s="4" t="str">
        <f>IF('Input data'!D420="","",'Input data'!D420)</f>
        <v/>
      </c>
      <c r="E405" s="4" t="str">
        <f>IF('Input data'!E420="","",'Input data'!E420)</f>
        <v/>
      </c>
      <c r="F405" s="4" t="str">
        <f>IF('Input data'!F420="","",'Input data'!F420)</f>
        <v/>
      </c>
      <c r="G405" s="4">
        <f>IF('Input data'!G420="","",'Input data'!G420)</f>
        <v>0</v>
      </c>
      <c r="H405" s="4" t="str">
        <f>IF('Input data'!H420&gt;0.5,'Input data'!H420,"")</f>
        <v/>
      </c>
      <c r="I405" s="4" t="str">
        <f>IF('Input data'!I420="","",'Input data'!I420)</f>
        <v/>
      </c>
      <c r="J405" s="11">
        <f>IF('Used data'!J405="Irrelevant",1,IF('Used data'!J405&gt;3,1.2,1))</f>
        <v>1</v>
      </c>
      <c r="K405" s="11">
        <f>IF('Used data'!K405="Irrelevant",1,IF(AND(OR(I405="Motorway link",I405="Exit diverge",I405="Entrance merge"),'Used data'!K405&lt;3.5),1+(3.5-'Used data'!K405)*0.12,IF(AND(OR(I405="Exit ramp",I405="Entrance ramp"),'Used data'!K405&lt;3.5),1+(3.5-'Used data'!K405)*0.16,1)))</f>
        <v>1</v>
      </c>
      <c r="L405" s="11">
        <f>IF('Used data'!L405="Irrelevant",1,IF(AND('Used data'!L405="Yes",'Used data'!J405=2),0.6*'Used data'!M405+(1-'Used data'!M405),IF(AND('Used data'!L405="Yes",'Used data'!J405=3),0.7*'Used data'!M405+(1-'Used data'!M405),IF(AND('Used data'!L405="Yes",'Used data'!J405=4),0.76*'Used data'!M405+(1-'Used data'!M405),IF(AND('Used data'!L405="Yes",'Used data'!J405&gt;4.99999999),0.8*'Used data'!M405+(1-'Used data'!M405),1)))))</f>
        <v>1</v>
      </c>
      <c r="M405" s="11">
        <f>IF('Used data'!L405="Irrelevant",1,IF(AND('Used data'!L405="Yes",'Used data'!J405=2),0.8*'Used data'!M405+(1-'Used data'!M405),IF(AND('Used data'!L405="Yes",'Used data'!J405=3),0.85*'Used data'!M405+(1-'Used data'!M405),IF(AND('Used data'!L405="Yes",'Used data'!J405=4),0.88*'Used data'!M405+(1-'Used data'!M405),IF(AND('Used data'!L405="Yes",'Used data'!J405&gt;4.99999999),0.9*'Used data'!M405+(1-'Used data'!M405),1)))))</f>
        <v>1</v>
      </c>
      <c r="N405" s="11">
        <f>IF('Used data'!N405="Irrelevant",1,IF(AND(OR(I405="Motorway link",I405="Exit diverge",I405="Entrance merge"),'Used data'!N405&lt;3),1+(3-'Used data'!N405)*0.09333333,1))</f>
        <v>1</v>
      </c>
      <c r="O405" s="11">
        <f>IF('Used data'!N405="Irrelevant",1,IF(AND(OR(I405="Motorway link",I405="Exit diverge",I405="Entrance merge"),'Used data'!N405&lt;3),1+(3-'Used data'!N405)*0.19666667,1))</f>
        <v>1</v>
      </c>
      <c r="P405" s="11">
        <f>IF('Used data'!O405="Irrelevant",1,IF(AND(OR(I405="Motorway link",I405="Exit diverge",I405="Entrance merge"),'Used data'!O405&lt;3.00000001),1+(0.5-'Used data'!O405)*0.04,IF(AND(OR(I405="Exit ramp",I405="Entrance ramp"),'Used data'!O405&lt;3.00000001),1+(0.5-'Used data'!O405)*0.08,IF(OR(I405="Motorway link",I405="Exit diverge",I405="Entrance merge"),0.9,0.8))))</f>
        <v>1</v>
      </c>
      <c r="Q405" s="11">
        <f>IF('Used data'!P405="Irrelevant",1,IF(AND(OR(I405="Motorway link",I405="Exit diverge",I405="Entrance merge"),'Used data'!P405&lt;11.00000001),1+(5-'Used data'!P405)*0.01,0.94))</f>
        <v>1</v>
      </c>
      <c r="R405" s="11">
        <f>IF(OR('Used data'!Q405="Irrelevant",'Used data'!R405="Irrelevant",'Used data'!Q405="Straight"),1,IF(AND(OR(I405="Motorway link",I405="Exit diverge",I405="Entrance merge"),'Used data'!Q405&lt;4000),(EXP(0.1096*1746.5/'Used data'!Q405)/EXP(0.1096*1746.5/4000))*('Used data'!R405/1000)/G405+(G405-'Used data'!R405/1000)/G405,1))</f>
        <v>1</v>
      </c>
      <c r="S405" s="11">
        <f>IF(OR('Used data'!S405="Irrelevant",'Used data'!T405="Irrelevant",'Used data'!S405="Straight"),1,IF(AND(OR(I405="Motorway link",I405="Exit diverge",I405="Entrance merge"),'Used data'!S405&lt;4000),(EXP(0.1096*1746.5/'Used data'!S405)/EXP(0.1096*1746.5/4000))*('Used data'!T405/1000)/G405+(G405-'Used data'!T405/1000)/G405,1))</f>
        <v>1</v>
      </c>
      <c r="T405" s="11">
        <f>IF('Used data'!U405="Irrelevant",1,IF(AND(OR(I405="Motorway link",I405="Exit diverge",I405="Entrance merge",I405="Exit ramp",I405="Entrance ramp"),'Used data'!U405="Yes"),0.95,1))</f>
        <v>1</v>
      </c>
      <c r="U405" s="11">
        <f>IF('Used data'!U405="Irrelevant",1,IF(AND(OR(I405="Motorway link",I405="Exit diverge",I405="Entrance merge",I405="Exit ramp",I405="Entrance ramp"),'Used data'!U405="Yes"),0.96,1))</f>
        <v>1</v>
      </c>
      <c r="V405" s="11">
        <f>IF('Used data'!U405="Irrelevant",1,IF(AND(OR(I405="Motorway link",I405="Exit diverge",I405="Entrance merge",I405="Exit ramp",I405="Entrance ramp"),'Used data'!U405="Yes"),0.79,1))</f>
        <v>1</v>
      </c>
      <c r="W405" s="11">
        <f>IF('Used data'!U405="Irrelevant",1,IF(AND(OR(I405="Motorway link",I405="Exit diverge",I405="Entrance merge",I405="Exit ramp",I405="Entrance ramp"),'Used data'!U405="Yes"),0.94,1))</f>
        <v>1</v>
      </c>
      <c r="X405" s="11">
        <f>IF('Used data'!U405="Irrelevant",1,IF(AND(OR(I405="Motorway link",I405="Exit diverge",I405="Entrance merge",I405="Exit ramp",I405="Entrance ramp"),'Used data'!U405="Yes"),0.97,1))</f>
        <v>1</v>
      </c>
      <c r="Y405" s="11">
        <f>IF(AND(I405="Exit ramp",'Used data'!V405="2-curved diamond ramp"),1.32,IF(AND(I405="Exit ramp",'Used data'!V405="S-shaped ramp"),2.05,IF(AND(I405="Exit ramp",'Used data'!V405="U-shaped ramp"),4.11,IF(AND(I405="Exit ramp",'Used data'!V405="Flyover hook ramp"),5.15,IF(AND(I405="Exit ramp",'Used data'!V405="Directional ramp"),1.07,IF(AND(I405="Entrance ramp",'Used data'!V405="2-curved diamond ramp"),0.93,IF(AND(I405="Entrance ramp",'Used data'!V405="S-shaped ramp"),2.48,IF(AND(I405="Entrance ramp",'Used data'!V405="U-shaped ramp"),4.15,IF(AND(I405="Entrance ramp",'Used data'!V405="Flyover hook ramp"),5.26,IF(AND(I405="Entrance ramp",'Used data'!V405="Directional ramp"),1.42,1))))))))))</f>
        <v>1</v>
      </c>
      <c r="Z405" s="11">
        <f>IF(OR('Used data'!W405="Straight",'Used data'!W405="Irrelevant",'Used data'!X405="Irrelevant",'Used data'!Y405="Irrelevant"),1,1+1.545*1000/32.2*((('Used data'!Y405*3268/3600)/('Used data'!W405/0.306))^2)*('Used data'!X405/1000)/G405)</f>
        <v>1</v>
      </c>
      <c r="AA405" s="11">
        <f>IF(OR('Used data'!W405="Straight",'Used data'!W405="Irrelevant",'Used data'!X405="Irrelevant",'Used data'!Y405="Irrelevant"),1,1+1.961*1000/32.2*((('Used data'!Y405*3268/3600)/('Used data'!W405/0.306))^2)*('Used data'!X405/1000)/G405)</f>
        <v>1</v>
      </c>
      <c r="AB405" s="11">
        <f>IF(OR('Used data'!Z405="Straight",'Used data'!Z405="Irrelevant",'Used data'!AA405="Irrelevant",'Used data'!AB405="Irrelevant"),1,1+1.545*1000/32.2*((('Used data'!AB405*3268/3600)/('Used data'!Z405/0.306))^2)*('Used data'!AA405/1000)/G405)</f>
        <v>1</v>
      </c>
      <c r="AC405" s="11">
        <f>IF(OR('Used data'!Z405="Straight",'Used data'!Z405="Irrelevant",'Used data'!AA405="Irrelevant",'Used data'!AB405="Irrelevant"),1,1+1.961*1000/32.2*((('Used data'!AB405*3268/3600)/('Used data'!Z405/0.306))^2)*('Used data'!AA405/1000)/G405)</f>
        <v>1</v>
      </c>
      <c r="AD405" s="11">
        <f>IF(OR('Used data'!AC405="Irrelevant",'Used data'!AC405="No"),1,IF(AND('Used data'!AC405="Yes",OR('Used data'!Q405&lt;301,'Used data'!S405&lt;301)),1-(0.5*('Used data'!R405+'Used data'!T405)/('Used data'!G405*1000)),IF(AND('Used data'!AC405="Yes",OR('Used data'!Q405&lt;601,'Used data'!S405&lt;601)),1-(0.25*('Used data'!R405+'Used data'!T405)/('Used data'!G405*1000)),1)))</f>
        <v>1</v>
      </c>
      <c r="AE405" s="11">
        <f>IF(OR('Used data'!AC405="Irrelevant",'Used data'!AC405="No"),1,IF(AND('Used data'!AC405="Yes",OR('Used data'!Q405&lt;301,'Used data'!S405&lt;301)),1-(0.4*('Used data'!R405+'Used data'!T405)/('Used data'!G405*1000)),IF(AND('Used data'!AC405="Yes",OR('Used data'!Q405&lt;601,'Used data'!S405&lt;601)),1-(0.2*('Used data'!R405+'Used data'!T405)/('Used data'!G405*1000)),1)))</f>
        <v>1</v>
      </c>
      <c r="AF405" s="11">
        <f>IF('Used data'!AD405="110 kph",0.79,1)</f>
        <v>1</v>
      </c>
      <c r="AG405" s="11">
        <f>IF('Used data'!AD405="110 kph",0.94,1)</f>
        <v>1</v>
      </c>
      <c r="AH405" s="11">
        <f>IF('Used data'!AD405="110 kph",0.66,1)</f>
        <v>1</v>
      </c>
      <c r="AI405" s="11">
        <f>IF('Used data'!AD405="110 kph",0.82,1)</f>
        <v>1</v>
      </c>
      <c r="AJ405" s="11">
        <f>IF(AND('Used data'!AE405="Yes",I405="Entrance merge"),0.65*'Used data'!AF405+1-'Used data'!AF405,1)</f>
        <v>1</v>
      </c>
      <c r="AK405" s="12" t="str">
        <f t="shared" si="42"/>
        <v/>
      </c>
      <c r="AL405" s="12" t="str">
        <f t="shared" si="43"/>
        <v/>
      </c>
      <c r="AM405" s="12" t="str">
        <f t="shared" si="44"/>
        <v/>
      </c>
      <c r="AN405" s="12" t="str">
        <f t="shared" si="45"/>
        <v/>
      </c>
      <c r="AO405" s="12" t="str">
        <f t="shared" si="46"/>
        <v/>
      </c>
      <c r="AP405" s="12" t="str">
        <f t="shared" si="47"/>
        <v/>
      </c>
      <c r="AQ405" s="4" t="str">
        <f t="shared" si="48"/>
        <v/>
      </c>
    </row>
    <row r="406" spans="1:43" x14ac:dyDescent="0.3">
      <c r="A406" s="4" t="str">
        <f>IF('Input data'!A421="","",'Input data'!A421)</f>
        <v/>
      </c>
      <c r="B406" s="4" t="str">
        <f>IF('Input data'!B421="","",'Input data'!B421)</f>
        <v/>
      </c>
      <c r="C406" s="4" t="str">
        <f>IF('Input data'!C421="","",'Input data'!C421)</f>
        <v/>
      </c>
      <c r="D406" s="4" t="str">
        <f>IF('Input data'!D421="","",'Input data'!D421)</f>
        <v/>
      </c>
      <c r="E406" s="4" t="str">
        <f>IF('Input data'!E421="","",'Input data'!E421)</f>
        <v/>
      </c>
      <c r="F406" s="4" t="str">
        <f>IF('Input data'!F421="","",'Input data'!F421)</f>
        <v/>
      </c>
      <c r="G406" s="4">
        <f>IF('Input data'!G421="","",'Input data'!G421)</f>
        <v>0</v>
      </c>
      <c r="H406" s="4" t="str">
        <f>IF('Input data'!H421&gt;0.5,'Input data'!H421,"")</f>
        <v/>
      </c>
      <c r="I406" s="4" t="str">
        <f>IF('Input data'!I421="","",'Input data'!I421)</f>
        <v/>
      </c>
      <c r="J406" s="11">
        <f>IF('Used data'!J406="Irrelevant",1,IF('Used data'!J406&gt;3,1.2,1))</f>
        <v>1</v>
      </c>
      <c r="K406" s="11">
        <f>IF('Used data'!K406="Irrelevant",1,IF(AND(OR(I406="Motorway link",I406="Exit diverge",I406="Entrance merge"),'Used data'!K406&lt;3.5),1+(3.5-'Used data'!K406)*0.12,IF(AND(OR(I406="Exit ramp",I406="Entrance ramp"),'Used data'!K406&lt;3.5),1+(3.5-'Used data'!K406)*0.16,1)))</f>
        <v>1</v>
      </c>
      <c r="L406" s="11">
        <f>IF('Used data'!L406="Irrelevant",1,IF(AND('Used data'!L406="Yes",'Used data'!J406=2),0.6*'Used data'!M406+(1-'Used data'!M406),IF(AND('Used data'!L406="Yes",'Used data'!J406=3),0.7*'Used data'!M406+(1-'Used data'!M406),IF(AND('Used data'!L406="Yes",'Used data'!J406=4),0.76*'Used data'!M406+(1-'Used data'!M406),IF(AND('Used data'!L406="Yes",'Used data'!J406&gt;4.99999999),0.8*'Used data'!M406+(1-'Used data'!M406),1)))))</f>
        <v>1</v>
      </c>
      <c r="M406" s="11">
        <f>IF('Used data'!L406="Irrelevant",1,IF(AND('Used data'!L406="Yes",'Used data'!J406=2),0.8*'Used data'!M406+(1-'Used data'!M406),IF(AND('Used data'!L406="Yes",'Used data'!J406=3),0.85*'Used data'!M406+(1-'Used data'!M406),IF(AND('Used data'!L406="Yes",'Used data'!J406=4),0.88*'Used data'!M406+(1-'Used data'!M406),IF(AND('Used data'!L406="Yes",'Used data'!J406&gt;4.99999999),0.9*'Used data'!M406+(1-'Used data'!M406),1)))))</f>
        <v>1</v>
      </c>
      <c r="N406" s="11">
        <f>IF('Used data'!N406="Irrelevant",1,IF(AND(OR(I406="Motorway link",I406="Exit diverge",I406="Entrance merge"),'Used data'!N406&lt;3),1+(3-'Used data'!N406)*0.09333333,1))</f>
        <v>1</v>
      </c>
      <c r="O406" s="11">
        <f>IF('Used data'!N406="Irrelevant",1,IF(AND(OR(I406="Motorway link",I406="Exit diverge",I406="Entrance merge"),'Used data'!N406&lt;3),1+(3-'Used data'!N406)*0.19666667,1))</f>
        <v>1</v>
      </c>
      <c r="P406" s="11">
        <f>IF('Used data'!O406="Irrelevant",1,IF(AND(OR(I406="Motorway link",I406="Exit diverge",I406="Entrance merge"),'Used data'!O406&lt;3.00000001),1+(0.5-'Used data'!O406)*0.04,IF(AND(OR(I406="Exit ramp",I406="Entrance ramp"),'Used data'!O406&lt;3.00000001),1+(0.5-'Used data'!O406)*0.08,IF(OR(I406="Motorway link",I406="Exit diverge",I406="Entrance merge"),0.9,0.8))))</f>
        <v>1</v>
      </c>
      <c r="Q406" s="11">
        <f>IF('Used data'!P406="Irrelevant",1,IF(AND(OR(I406="Motorway link",I406="Exit diverge",I406="Entrance merge"),'Used data'!P406&lt;11.00000001),1+(5-'Used data'!P406)*0.01,0.94))</f>
        <v>1</v>
      </c>
      <c r="R406" s="11">
        <f>IF(OR('Used data'!Q406="Irrelevant",'Used data'!R406="Irrelevant",'Used data'!Q406="Straight"),1,IF(AND(OR(I406="Motorway link",I406="Exit diverge",I406="Entrance merge"),'Used data'!Q406&lt;4000),(EXP(0.1096*1746.5/'Used data'!Q406)/EXP(0.1096*1746.5/4000))*('Used data'!R406/1000)/G406+(G406-'Used data'!R406/1000)/G406,1))</f>
        <v>1</v>
      </c>
      <c r="S406" s="11">
        <f>IF(OR('Used data'!S406="Irrelevant",'Used data'!T406="Irrelevant",'Used data'!S406="Straight"),1,IF(AND(OR(I406="Motorway link",I406="Exit diverge",I406="Entrance merge"),'Used data'!S406&lt;4000),(EXP(0.1096*1746.5/'Used data'!S406)/EXP(0.1096*1746.5/4000))*('Used data'!T406/1000)/G406+(G406-'Used data'!T406/1000)/G406,1))</f>
        <v>1</v>
      </c>
      <c r="T406" s="11">
        <f>IF('Used data'!U406="Irrelevant",1,IF(AND(OR(I406="Motorway link",I406="Exit diverge",I406="Entrance merge",I406="Exit ramp",I406="Entrance ramp"),'Used data'!U406="Yes"),0.95,1))</f>
        <v>1</v>
      </c>
      <c r="U406" s="11">
        <f>IF('Used data'!U406="Irrelevant",1,IF(AND(OR(I406="Motorway link",I406="Exit diverge",I406="Entrance merge",I406="Exit ramp",I406="Entrance ramp"),'Used data'!U406="Yes"),0.96,1))</f>
        <v>1</v>
      </c>
      <c r="V406" s="11">
        <f>IF('Used data'!U406="Irrelevant",1,IF(AND(OR(I406="Motorway link",I406="Exit diverge",I406="Entrance merge",I406="Exit ramp",I406="Entrance ramp"),'Used data'!U406="Yes"),0.79,1))</f>
        <v>1</v>
      </c>
      <c r="W406" s="11">
        <f>IF('Used data'!U406="Irrelevant",1,IF(AND(OR(I406="Motorway link",I406="Exit diverge",I406="Entrance merge",I406="Exit ramp",I406="Entrance ramp"),'Used data'!U406="Yes"),0.94,1))</f>
        <v>1</v>
      </c>
      <c r="X406" s="11">
        <f>IF('Used data'!U406="Irrelevant",1,IF(AND(OR(I406="Motorway link",I406="Exit diverge",I406="Entrance merge",I406="Exit ramp",I406="Entrance ramp"),'Used data'!U406="Yes"),0.97,1))</f>
        <v>1</v>
      </c>
      <c r="Y406" s="11">
        <f>IF(AND(I406="Exit ramp",'Used data'!V406="2-curved diamond ramp"),1.32,IF(AND(I406="Exit ramp",'Used data'!V406="S-shaped ramp"),2.05,IF(AND(I406="Exit ramp",'Used data'!V406="U-shaped ramp"),4.11,IF(AND(I406="Exit ramp",'Used data'!V406="Flyover hook ramp"),5.15,IF(AND(I406="Exit ramp",'Used data'!V406="Directional ramp"),1.07,IF(AND(I406="Entrance ramp",'Used data'!V406="2-curved diamond ramp"),0.93,IF(AND(I406="Entrance ramp",'Used data'!V406="S-shaped ramp"),2.48,IF(AND(I406="Entrance ramp",'Used data'!V406="U-shaped ramp"),4.15,IF(AND(I406="Entrance ramp",'Used data'!V406="Flyover hook ramp"),5.26,IF(AND(I406="Entrance ramp",'Used data'!V406="Directional ramp"),1.42,1))))))))))</f>
        <v>1</v>
      </c>
      <c r="Z406" s="11">
        <f>IF(OR('Used data'!W406="Straight",'Used data'!W406="Irrelevant",'Used data'!X406="Irrelevant",'Used data'!Y406="Irrelevant"),1,1+1.545*1000/32.2*((('Used data'!Y406*3268/3600)/('Used data'!W406/0.306))^2)*('Used data'!X406/1000)/G406)</f>
        <v>1</v>
      </c>
      <c r="AA406" s="11">
        <f>IF(OR('Used data'!W406="Straight",'Used data'!W406="Irrelevant",'Used data'!X406="Irrelevant",'Used data'!Y406="Irrelevant"),1,1+1.961*1000/32.2*((('Used data'!Y406*3268/3600)/('Used data'!W406/0.306))^2)*('Used data'!X406/1000)/G406)</f>
        <v>1</v>
      </c>
      <c r="AB406" s="11">
        <f>IF(OR('Used data'!Z406="Straight",'Used data'!Z406="Irrelevant",'Used data'!AA406="Irrelevant",'Used data'!AB406="Irrelevant"),1,1+1.545*1000/32.2*((('Used data'!AB406*3268/3600)/('Used data'!Z406/0.306))^2)*('Used data'!AA406/1000)/G406)</f>
        <v>1</v>
      </c>
      <c r="AC406" s="11">
        <f>IF(OR('Used data'!Z406="Straight",'Used data'!Z406="Irrelevant",'Used data'!AA406="Irrelevant",'Used data'!AB406="Irrelevant"),1,1+1.961*1000/32.2*((('Used data'!AB406*3268/3600)/('Used data'!Z406/0.306))^2)*('Used data'!AA406/1000)/G406)</f>
        <v>1</v>
      </c>
      <c r="AD406" s="11">
        <f>IF(OR('Used data'!AC406="Irrelevant",'Used data'!AC406="No"),1,IF(AND('Used data'!AC406="Yes",OR('Used data'!Q406&lt;301,'Used data'!S406&lt;301)),1-(0.5*('Used data'!R406+'Used data'!T406)/('Used data'!G406*1000)),IF(AND('Used data'!AC406="Yes",OR('Used data'!Q406&lt;601,'Used data'!S406&lt;601)),1-(0.25*('Used data'!R406+'Used data'!T406)/('Used data'!G406*1000)),1)))</f>
        <v>1</v>
      </c>
      <c r="AE406" s="11">
        <f>IF(OR('Used data'!AC406="Irrelevant",'Used data'!AC406="No"),1,IF(AND('Used data'!AC406="Yes",OR('Used data'!Q406&lt;301,'Used data'!S406&lt;301)),1-(0.4*('Used data'!R406+'Used data'!T406)/('Used data'!G406*1000)),IF(AND('Used data'!AC406="Yes",OR('Used data'!Q406&lt;601,'Used data'!S406&lt;601)),1-(0.2*('Used data'!R406+'Used data'!T406)/('Used data'!G406*1000)),1)))</f>
        <v>1</v>
      </c>
      <c r="AF406" s="11">
        <f>IF('Used data'!AD406="110 kph",0.79,1)</f>
        <v>1</v>
      </c>
      <c r="AG406" s="11">
        <f>IF('Used data'!AD406="110 kph",0.94,1)</f>
        <v>1</v>
      </c>
      <c r="AH406" s="11">
        <f>IF('Used data'!AD406="110 kph",0.66,1)</f>
        <v>1</v>
      </c>
      <c r="AI406" s="11">
        <f>IF('Used data'!AD406="110 kph",0.82,1)</f>
        <v>1</v>
      </c>
      <c r="AJ406" s="11">
        <f>IF(AND('Used data'!AE406="Yes",I406="Entrance merge"),0.65*'Used data'!AF406+1-'Used data'!AF406,1)</f>
        <v>1</v>
      </c>
      <c r="AK406" s="12" t="str">
        <f t="shared" si="42"/>
        <v/>
      </c>
      <c r="AL406" s="12" t="str">
        <f t="shared" si="43"/>
        <v/>
      </c>
      <c r="AM406" s="12" t="str">
        <f t="shared" si="44"/>
        <v/>
      </c>
      <c r="AN406" s="12" t="str">
        <f t="shared" si="45"/>
        <v/>
      </c>
      <c r="AO406" s="12" t="str">
        <f t="shared" si="46"/>
        <v/>
      </c>
      <c r="AP406" s="12" t="str">
        <f t="shared" si="47"/>
        <v/>
      </c>
      <c r="AQ406" s="4" t="str">
        <f t="shared" si="48"/>
        <v/>
      </c>
    </row>
    <row r="407" spans="1:43" x14ac:dyDescent="0.3">
      <c r="A407" s="4" t="str">
        <f>IF('Input data'!A422="","",'Input data'!A422)</f>
        <v/>
      </c>
      <c r="B407" s="4" t="str">
        <f>IF('Input data'!B422="","",'Input data'!B422)</f>
        <v/>
      </c>
      <c r="C407" s="4" t="str">
        <f>IF('Input data'!C422="","",'Input data'!C422)</f>
        <v/>
      </c>
      <c r="D407" s="4" t="str">
        <f>IF('Input data'!D422="","",'Input data'!D422)</f>
        <v/>
      </c>
      <c r="E407" s="4" t="str">
        <f>IF('Input data'!E422="","",'Input data'!E422)</f>
        <v/>
      </c>
      <c r="F407" s="4" t="str">
        <f>IF('Input data'!F422="","",'Input data'!F422)</f>
        <v/>
      </c>
      <c r="G407" s="4">
        <f>IF('Input data'!G422="","",'Input data'!G422)</f>
        <v>0</v>
      </c>
      <c r="H407" s="4" t="str">
        <f>IF('Input data'!H422&gt;0.5,'Input data'!H422,"")</f>
        <v/>
      </c>
      <c r="I407" s="4" t="str">
        <f>IF('Input data'!I422="","",'Input data'!I422)</f>
        <v/>
      </c>
      <c r="J407" s="11">
        <f>IF('Used data'!J407="Irrelevant",1,IF('Used data'!J407&gt;3,1.2,1))</f>
        <v>1</v>
      </c>
      <c r="K407" s="11">
        <f>IF('Used data'!K407="Irrelevant",1,IF(AND(OR(I407="Motorway link",I407="Exit diverge",I407="Entrance merge"),'Used data'!K407&lt;3.5),1+(3.5-'Used data'!K407)*0.12,IF(AND(OR(I407="Exit ramp",I407="Entrance ramp"),'Used data'!K407&lt;3.5),1+(3.5-'Used data'!K407)*0.16,1)))</f>
        <v>1</v>
      </c>
      <c r="L407" s="11">
        <f>IF('Used data'!L407="Irrelevant",1,IF(AND('Used data'!L407="Yes",'Used data'!J407=2),0.6*'Used data'!M407+(1-'Used data'!M407),IF(AND('Used data'!L407="Yes",'Used data'!J407=3),0.7*'Used data'!M407+(1-'Used data'!M407),IF(AND('Used data'!L407="Yes",'Used data'!J407=4),0.76*'Used data'!M407+(1-'Used data'!M407),IF(AND('Used data'!L407="Yes",'Used data'!J407&gt;4.99999999),0.8*'Used data'!M407+(1-'Used data'!M407),1)))))</f>
        <v>1</v>
      </c>
      <c r="M407" s="11">
        <f>IF('Used data'!L407="Irrelevant",1,IF(AND('Used data'!L407="Yes",'Used data'!J407=2),0.8*'Used data'!M407+(1-'Used data'!M407),IF(AND('Used data'!L407="Yes",'Used data'!J407=3),0.85*'Used data'!M407+(1-'Used data'!M407),IF(AND('Used data'!L407="Yes",'Used data'!J407=4),0.88*'Used data'!M407+(1-'Used data'!M407),IF(AND('Used data'!L407="Yes",'Used data'!J407&gt;4.99999999),0.9*'Used data'!M407+(1-'Used data'!M407),1)))))</f>
        <v>1</v>
      </c>
      <c r="N407" s="11">
        <f>IF('Used data'!N407="Irrelevant",1,IF(AND(OR(I407="Motorway link",I407="Exit diverge",I407="Entrance merge"),'Used data'!N407&lt;3),1+(3-'Used data'!N407)*0.09333333,1))</f>
        <v>1</v>
      </c>
      <c r="O407" s="11">
        <f>IF('Used data'!N407="Irrelevant",1,IF(AND(OR(I407="Motorway link",I407="Exit diverge",I407="Entrance merge"),'Used data'!N407&lt;3),1+(3-'Used data'!N407)*0.19666667,1))</f>
        <v>1</v>
      </c>
      <c r="P407" s="11">
        <f>IF('Used data'!O407="Irrelevant",1,IF(AND(OR(I407="Motorway link",I407="Exit diverge",I407="Entrance merge"),'Used data'!O407&lt;3.00000001),1+(0.5-'Used data'!O407)*0.04,IF(AND(OR(I407="Exit ramp",I407="Entrance ramp"),'Used data'!O407&lt;3.00000001),1+(0.5-'Used data'!O407)*0.08,IF(OR(I407="Motorway link",I407="Exit diverge",I407="Entrance merge"),0.9,0.8))))</f>
        <v>1</v>
      </c>
      <c r="Q407" s="11">
        <f>IF('Used data'!P407="Irrelevant",1,IF(AND(OR(I407="Motorway link",I407="Exit diverge",I407="Entrance merge"),'Used data'!P407&lt;11.00000001),1+(5-'Used data'!P407)*0.01,0.94))</f>
        <v>1</v>
      </c>
      <c r="R407" s="11">
        <f>IF(OR('Used data'!Q407="Irrelevant",'Used data'!R407="Irrelevant",'Used data'!Q407="Straight"),1,IF(AND(OR(I407="Motorway link",I407="Exit diverge",I407="Entrance merge"),'Used data'!Q407&lt;4000),(EXP(0.1096*1746.5/'Used data'!Q407)/EXP(0.1096*1746.5/4000))*('Used data'!R407/1000)/G407+(G407-'Used data'!R407/1000)/G407,1))</f>
        <v>1</v>
      </c>
      <c r="S407" s="11">
        <f>IF(OR('Used data'!S407="Irrelevant",'Used data'!T407="Irrelevant",'Used data'!S407="Straight"),1,IF(AND(OR(I407="Motorway link",I407="Exit diverge",I407="Entrance merge"),'Used data'!S407&lt;4000),(EXP(0.1096*1746.5/'Used data'!S407)/EXP(0.1096*1746.5/4000))*('Used data'!T407/1000)/G407+(G407-'Used data'!T407/1000)/G407,1))</f>
        <v>1</v>
      </c>
      <c r="T407" s="11">
        <f>IF('Used data'!U407="Irrelevant",1,IF(AND(OR(I407="Motorway link",I407="Exit diverge",I407="Entrance merge",I407="Exit ramp",I407="Entrance ramp"),'Used data'!U407="Yes"),0.95,1))</f>
        <v>1</v>
      </c>
      <c r="U407" s="11">
        <f>IF('Used data'!U407="Irrelevant",1,IF(AND(OR(I407="Motorway link",I407="Exit diverge",I407="Entrance merge",I407="Exit ramp",I407="Entrance ramp"),'Used data'!U407="Yes"),0.96,1))</f>
        <v>1</v>
      </c>
      <c r="V407" s="11">
        <f>IF('Used data'!U407="Irrelevant",1,IF(AND(OR(I407="Motorway link",I407="Exit diverge",I407="Entrance merge",I407="Exit ramp",I407="Entrance ramp"),'Used data'!U407="Yes"),0.79,1))</f>
        <v>1</v>
      </c>
      <c r="W407" s="11">
        <f>IF('Used data'!U407="Irrelevant",1,IF(AND(OR(I407="Motorway link",I407="Exit diverge",I407="Entrance merge",I407="Exit ramp",I407="Entrance ramp"),'Used data'!U407="Yes"),0.94,1))</f>
        <v>1</v>
      </c>
      <c r="X407" s="11">
        <f>IF('Used data'!U407="Irrelevant",1,IF(AND(OR(I407="Motorway link",I407="Exit diverge",I407="Entrance merge",I407="Exit ramp",I407="Entrance ramp"),'Used data'!U407="Yes"),0.97,1))</f>
        <v>1</v>
      </c>
      <c r="Y407" s="11">
        <f>IF(AND(I407="Exit ramp",'Used data'!V407="2-curved diamond ramp"),1.32,IF(AND(I407="Exit ramp",'Used data'!V407="S-shaped ramp"),2.05,IF(AND(I407="Exit ramp",'Used data'!V407="U-shaped ramp"),4.11,IF(AND(I407="Exit ramp",'Used data'!V407="Flyover hook ramp"),5.15,IF(AND(I407="Exit ramp",'Used data'!V407="Directional ramp"),1.07,IF(AND(I407="Entrance ramp",'Used data'!V407="2-curved diamond ramp"),0.93,IF(AND(I407="Entrance ramp",'Used data'!V407="S-shaped ramp"),2.48,IF(AND(I407="Entrance ramp",'Used data'!V407="U-shaped ramp"),4.15,IF(AND(I407="Entrance ramp",'Used data'!V407="Flyover hook ramp"),5.26,IF(AND(I407="Entrance ramp",'Used data'!V407="Directional ramp"),1.42,1))))))))))</f>
        <v>1</v>
      </c>
      <c r="Z407" s="11">
        <f>IF(OR('Used data'!W407="Straight",'Used data'!W407="Irrelevant",'Used data'!X407="Irrelevant",'Used data'!Y407="Irrelevant"),1,1+1.545*1000/32.2*((('Used data'!Y407*3268/3600)/('Used data'!W407/0.306))^2)*('Used data'!X407/1000)/G407)</f>
        <v>1</v>
      </c>
      <c r="AA407" s="11">
        <f>IF(OR('Used data'!W407="Straight",'Used data'!W407="Irrelevant",'Used data'!X407="Irrelevant",'Used data'!Y407="Irrelevant"),1,1+1.961*1000/32.2*((('Used data'!Y407*3268/3600)/('Used data'!W407/0.306))^2)*('Used data'!X407/1000)/G407)</f>
        <v>1</v>
      </c>
      <c r="AB407" s="11">
        <f>IF(OR('Used data'!Z407="Straight",'Used data'!Z407="Irrelevant",'Used data'!AA407="Irrelevant",'Used data'!AB407="Irrelevant"),1,1+1.545*1000/32.2*((('Used data'!AB407*3268/3600)/('Used data'!Z407/0.306))^2)*('Used data'!AA407/1000)/G407)</f>
        <v>1</v>
      </c>
      <c r="AC407" s="11">
        <f>IF(OR('Used data'!Z407="Straight",'Used data'!Z407="Irrelevant",'Used data'!AA407="Irrelevant",'Used data'!AB407="Irrelevant"),1,1+1.961*1000/32.2*((('Used data'!AB407*3268/3600)/('Used data'!Z407/0.306))^2)*('Used data'!AA407/1000)/G407)</f>
        <v>1</v>
      </c>
      <c r="AD407" s="11">
        <f>IF(OR('Used data'!AC407="Irrelevant",'Used data'!AC407="No"),1,IF(AND('Used data'!AC407="Yes",OR('Used data'!Q407&lt;301,'Used data'!S407&lt;301)),1-(0.5*('Used data'!R407+'Used data'!T407)/('Used data'!G407*1000)),IF(AND('Used data'!AC407="Yes",OR('Used data'!Q407&lt;601,'Used data'!S407&lt;601)),1-(0.25*('Used data'!R407+'Used data'!T407)/('Used data'!G407*1000)),1)))</f>
        <v>1</v>
      </c>
      <c r="AE407" s="11">
        <f>IF(OR('Used data'!AC407="Irrelevant",'Used data'!AC407="No"),1,IF(AND('Used data'!AC407="Yes",OR('Used data'!Q407&lt;301,'Used data'!S407&lt;301)),1-(0.4*('Used data'!R407+'Used data'!T407)/('Used data'!G407*1000)),IF(AND('Used data'!AC407="Yes",OR('Used data'!Q407&lt;601,'Used data'!S407&lt;601)),1-(0.2*('Used data'!R407+'Used data'!T407)/('Used data'!G407*1000)),1)))</f>
        <v>1</v>
      </c>
      <c r="AF407" s="11">
        <f>IF('Used data'!AD407="110 kph",0.79,1)</f>
        <v>1</v>
      </c>
      <c r="AG407" s="11">
        <f>IF('Used data'!AD407="110 kph",0.94,1)</f>
        <v>1</v>
      </c>
      <c r="AH407" s="11">
        <f>IF('Used data'!AD407="110 kph",0.66,1)</f>
        <v>1</v>
      </c>
      <c r="AI407" s="11">
        <f>IF('Used data'!AD407="110 kph",0.82,1)</f>
        <v>1</v>
      </c>
      <c r="AJ407" s="11">
        <f>IF(AND('Used data'!AE407="Yes",I407="Entrance merge"),0.65*'Used data'!AF407+1-'Used data'!AF407,1)</f>
        <v>1</v>
      </c>
      <c r="AK407" s="12" t="str">
        <f t="shared" si="42"/>
        <v/>
      </c>
      <c r="AL407" s="12" t="str">
        <f t="shared" si="43"/>
        <v/>
      </c>
      <c r="AM407" s="12" t="str">
        <f t="shared" si="44"/>
        <v/>
      </c>
      <c r="AN407" s="12" t="str">
        <f t="shared" si="45"/>
        <v/>
      </c>
      <c r="AO407" s="12" t="str">
        <f t="shared" si="46"/>
        <v/>
      </c>
      <c r="AP407" s="12" t="str">
        <f t="shared" si="47"/>
        <v/>
      </c>
      <c r="AQ407" s="4" t="str">
        <f t="shared" si="48"/>
        <v/>
      </c>
    </row>
    <row r="408" spans="1:43" x14ac:dyDescent="0.3">
      <c r="A408" s="4" t="str">
        <f>IF('Input data'!A423="","",'Input data'!A423)</f>
        <v/>
      </c>
      <c r="B408" s="4" t="str">
        <f>IF('Input data'!B423="","",'Input data'!B423)</f>
        <v/>
      </c>
      <c r="C408" s="4" t="str">
        <f>IF('Input data'!C423="","",'Input data'!C423)</f>
        <v/>
      </c>
      <c r="D408" s="4" t="str">
        <f>IF('Input data'!D423="","",'Input data'!D423)</f>
        <v/>
      </c>
      <c r="E408" s="4" t="str">
        <f>IF('Input data'!E423="","",'Input data'!E423)</f>
        <v/>
      </c>
      <c r="F408" s="4" t="str">
        <f>IF('Input data'!F423="","",'Input data'!F423)</f>
        <v/>
      </c>
      <c r="G408" s="4">
        <f>IF('Input data'!G423="","",'Input data'!G423)</f>
        <v>0</v>
      </c>
      <c r="H408" s="4" t="str">
        <f>IF('Input data'!H423&gt;0.5,'Input data'!H423,"")</f>
        <v/>
      </c>
      <c r="I408" s="4" t="str">
        <f>IF('Input data'!I423="","",'Input data'!I423)</f>
        <v/>
      </c>
      <c r="J408" s="11">
        <f>IF('Used data'!J408="Irrelevant",1,IF('Used data'!J408&gt;3,1.2,1))</f>
        <v>1</v>
      </c>
      <c r="K408" s="11">
        <f>IF('Used data'!K408="Irrelevant",1,IF(AND(OR(I408="Motorway link",I408="Exit diverge",I408="Entrance merge"),'Used data'!K408&lt;3.5),1+(3.5-'Used data'!K408)*0.12,IF(AND(OR(I408="Exit ramp",I408="Entrance ramp"),'Used data'!K408&lt;3.5),1+(3.5-'Used data'!K408)*0.16,1)))</f>
        <v>1</v>
      </c>
      <c r="L408" s="11">
        <f>IF('Used data'!L408="Irrelevant",1,IF(AND('Used data'!L408="Yes",'Used data'!J408=2),0.6*'Used data'!M408+(1-'Used data'!M408),IF(AND('Used data'!L408="Yes",'Used data'!J408=3),0.7*'Used data'!M408+(1-'Used data'!M408),IF(AND('Used data'!L408="Yes",'Used data'!J408=4),0.76*'Used data'!M408+(1-'Used data'!M408),IF(AND('Used data'!L408="Yes",'Used data'!J408&gt;4.99999999),0.8*'Used data'!M408+(1-'Used data'!M408),1)))))</f>
        <v>1</v>
      </c>
      <c r="M408" s="11">
        <f>IF('Used data'!L408="Irrelevant",1,IF(AND('Used data'!L408="Yes",'Used data'!J408=2),0.8*'Used data'!M408+(1-'Used data'!M408),IF(AND('Used data'!L408="Yes",'Used data'!J408=3),0.85*'Used data'!M408+(1-'Used data'!M408),IF(AND('Used data'!L408="Yes",'Used data'!J408=4),0.88*'Used data'!M408+(1-'Used data'!M408),IF(AND('Used data'!L408="Yes",'Used data'!J408&gt;4.99999999),0.9*'Used data'!M408+(1-'Used data'!M408),1)))))</f>
        <v>1</v>
      </c>
      <c r="N408" s="11">
        <f>IF('Used data'!N408="Irrelevant",1,IF(AND(OR(I408="Motorway link",I408="Exit diverge",I408="Entrance merge"),'Used data'!N408&lt;3),1+(3-'Used data'!N408)*0.09333333,1))</f>
        <v>1</v>
      </c>
      <c r="O408" s="11">
        <f>IF('Used data'!N408="Irrelevant",1,IF(AND(OR(I408="Motorway link",I408="Exit diverge",I408="Entrance merge"),'Used data'!N408&lt;3),1+(3-'Used data'!N408)*0.19666667,1))</f>
        <v>1</v>
      </c>
      <c r="P408" s="11">
        <f>IF('Used data'!O408="Irrelevant",1,IF(AND(OR(I408="Motorway link",I408="Exit diverge",I408="Entrance merge"),'Used data'!O408&lt;3.00000001),1+(0.5-'Used data'!O408)*0.04,IF(AND(OR(I408="Exit ramp",I408="Entrance ramp"),'Used data'!O408&lt;3.00000001),1+(0.5-'Used data'!O408)*0.08,IF(OR(I408="Motorway link",I408="Exit diverge",I408="Entrance merge"),0.9,0.8))))</f>
        <v>1</v>
      </c>
      <c r="Q408" s="11">
        <f>IF('Used data'!P408="Irrelevant",1,IF(AND(OR(I408="Motorway link",I408="Exit diverge",I408="Entrance merge"),'Used data'!P408&lt;11.00000001),1+(5-'Used data'!P408)*0.01,0.94))</f>
        <v>1</v>
      </c>
      <c r="R408" s="11">
        <f>IF(OR('Used data'!Q408="Irrelevant",'Used data'!R408="Irrelevant",'Used data'!Q408="Straight"),1,IF(AND(OR(I408="Motorway link",I408="Exit diverge",I408="Entrance merge"),'Used data'!Q408&lt;4000),(EXP(0.1096*1746.5/'Used data'!Q408)/EXP(0.1096*1746.5/4000))*('Used data'!R408/1000)/G408+(G408-'Used data'!R408/1000)/G408,1))</f>
        <v>1</v>
      </c>
      <c r="S408" s="11">
        <f>IF(OR('Used data'!S408="Irrelevant",'Used data'!T408="Irrelevant",'Used data'!S408="Straight"),1,IF(AND(OR(I408="Motorway link",I408="Exit diverge",I408="Entrance merge"),'Used data'!S408&lt;4000),(EXP(0.1096*1746.5/'Used data'!S408)/EXP(0.1096*1746.5/4000))*('Used data'!T408/1000)/G408+(G408-'Used data'!T408/1000)/G408,1))</f>
        <v>1</v>
      </c>
      <c r="T408" s="11">
        <f>IF('Used data'!U408="Irrelevant",1,IF(AND(OR(I408="Motorway link",I408="Exit diverge",I408="Entrance merge",I408="Exit ramp",I408="Entrance ramp"),'Used data'!U408="Yes"),0.95,1))</f>
        <v>1</v>
      </c>
      <c r="U408" s="11">
        <f>IF('Used data'!U408="Irrelevant",1,IF(AND(OR(I408="Motorway link",I408="Exit diverge",I408="Entrance merge",I408="Exit ramp",I408="Entrance ramp"),'Used data'!U408="Yes"),0.96,1))</f>
        <v>1</v>
      </c>
      <c r="V408" s="11">
        <f>IF('Used data'!U408="Irrelevant",1,IF(AND(OR(I408="Motorway link",I408="Exit diverge",I408="Entrance merge",I408="Exit ramp",I408="Entrance ramp"),'Used data'!U408="Yes"),0.79,1))</f>
        <v>1</v>
      </c>
      <c r="W408" s="11">
        <f>IF('Used data'!U408="Irrelevant",1,IF(AND(OR(I408="Motorway link",I408="Exit diverge",I408="Entrance merge",I408="Exit ramp",I408="Entrance ramp"),'Used data'!U408="Yes"),0.94,1))</f>
        <v>1</v>
      </c>
      <c r="X408" s="11">
        <f>IF('Used data'!U408="Irrelevant",1,IF(AND(OR(I408="Motorway link",I408="Exit diverge",I408="Entrance merge",I408="Exit ramp",I408="Entrance ramp"),'Used data'!U408="Yes"),0.97,1))</f>
        <v>1</v>
      </c>
      <c r="Y408" s="11">
        <f>IF(AND(I408="Exit ramp",'Used data'!V408="2-curved diamond ramp"),1.32,IF(AND(I408="Exit ramp",'Used data'!V408="S-shaped ramp"),2.05,IF(AND(I408="Exit ramp",'Used data'!V408="U-shaped ramp"),4.11,IF(AND(I408="Exit ramp",'Used data'!V408="Flyover hook ramp"),5.15,IF(AND(I408="Exit ramp",'Used data'!V408="Directional ramp"),1.07,IF(AND(I408="Entrance ramp",'Used data'!V408="2-curved diamond ramp"),0.93,IF(AND(I408="Entrance ramp",'Used data'!V408="S-shaped ramp"),2.48,IF(AND(I408="Entrance ramp",'Used data'!V408="U-shaped ramp"),4.15,IF(AND(I408="Entrance ramp",'Used data'!V408="Flyover hook ramp"),5.26,IF(AND(I408="Entrance ramp",'Used data'!V408="Directional ramp"),1.42,1))))))))))</f>
        <v>1</v>
      </c>
      <c r="Z408" s="11">
        <f>IF(OR('Used data'!W408="Straight",'Used data'!W408="Irrelevant",'Used data'!X408="Irrelevant",'Used data'!Y408="Irrelevant"),1,1+1.545*1000/32.2*((('Used data'!Y408*3268/3600)/('Used data'!W408/0.306))^2)*('Used data'!X408/1000)/G408)</f>
        <v>1</v>
      </c>
      <c r="AA408" s="11">
        <f>IF(OR('Used data'!W408="Straight",'Used data'!W408="Irrelevant",'Used data'!X408="Irrelevant",'Used data'!Y408="Irrelevant"),1,1+1.961*1000/32.2*((('Used data'!Y408*3268/3600)/('Used data'!W408/0.306))^2)*('Used data'!X408/1000)/G408)</f>
        <v>1</v>
      </c>
      <c r="AB408" s="11">
        <f>IF(OR('Used data'!Z408="Straight",'Used data'!Z408="Irrelevant",'Used data'!AA408="Irrelevant",'Used data'!AB408="Irrelevant"),1,1+1.545*1000/32.2*((('Used data'!AB408*3268/3600)/('Used data'!Z408/0.306))^2)*('Used data'!AA408/1000)/G408)</f>
        <v>1</v>
      </c>
      <c r="AC408" s="11">
        <f>IF(OR('Used data'!Z408="Straight",'Used data'!Z408="Irrelevant",'Used data'!AA408="Irrelevant",'Used data'!AB408="Irrelevant"),1,1+1.961*1000/32.2*((('Used data'!AB408*3268/3600)/('Used data'!Z408/0.306))^2)*('Used data'!AA408/1000)/G408)</f>
        <v>1</v>
      </c>
      <c r="AD408" s="11">
        <f>IF(OR('Used data'!AC408="Irrelevant",'Used data'!AC408="No"),1,IF(AND('Used data'!AC408="Yes",OR('Used data'!Q408&lt;301,'Used data'!S408&lt;301)),1-(0.5*('Used data'!R408+'Used data'!T408)/('Used data'!G408*1000)),IF(AND('Used data'!AC408="Yes",OR('Used data'!Q408&lt;601,'Used data'!S408&lt;601)),1-(0.25*('Used data'!R408+'Used data'!T408)/('Used data'!G408*1000)),1)))</f>
        <v>1</v>
      </c>
      <c r="AE408" s="11">
        <f>IF(OR('Used data'!AC408="Irrelevant",'Used data'!AC408="No"),1,IF(AND('Used data'!AC408="Yes",OR('Used data'!Q408&lt;301,'Used data'!S408&lt;301)),1-(0.4*('Used data'!R408+'Used data'!T408)/('Used data'!G408*1000)),IF(AND('Used data'!AC408="Yes",OR('Used data'!Q408&lt;601,'Used data'!S408&lt;601)),1-(0.2*('Used data'!R408+'Used data'!T408)/('Used data'!G408*1000)),1)))</f>
        <v>1</v>
      </c>
      <c r="AF408" s="11">
        <f>IF('Used data'!AD408="110 kph",0.79,1)</f>
        <v>1</v>
      </c>
      <c r="AG408" s="11">
        <f>IF('Used data'!AD408="110 kph",0.94,1)</f>
        <v>1</v>
      </c>
      <c r="AH408" s="11">
        <f>IF('Used data'!AD408="110 kph",0.66,1)</f>
        <v>1</v>
      </c>
      <c r="AI408" s="11">
        <f>IF('Used data'!AD408="110 kph",0.82,1)</f>
        <v>1</v>
      </c>
      <c r="AJ408" s="11">
        <f>IF(AND('Used data'!AE408="Yes",I408="Entrance merge"),0.65*'Used data'!AF408+1-'Used data'!AF408,1)</f>
        <v>1</v>
      </c>
      <c r="AK408" s="12" t="str">
        <f t="shared" si="42"/>
        <v/>
      </c>
      <c r="AL408" s="12" t="str">
        <f t="shared" si="43"/>
        <v/>
      </c>
      <c r="AM408" s="12" t="str">
        <f t="shared" si="44"/>
        <v/>
      </c>
      <c r="AN408" s="12" t="str">
        <f t="shared" si="45"/>
        <v/>
      </c>
      <c r="AO408" s="12" t="str">
        <f t="shared" si="46"/>
        <v/>
      </c>
      <c r="AP408" s="12" t="str">
        <f t="shared" si="47"/>
        <v/>
      </c>
      <c r="AQ408" s="4" t="str">
        <f t="shared" si="48"/>
        <v/>
      </c>
    </row>
    <row r="409" spans="1:43" x14ac:dyDescent="0.3">
      <c r="A409" s="4" t="str">
        <f>IF('Input data'!A424="","",'Input data'!A424)</f>
        <v/>
      </c>
      <c r="B409" s="4" t="str">
        <f>IF('Input data'!B424="","",'Input data'!B424)</f>
        <v/>
      </c>
      <c r="C409" s="4" t="str">
        <f>IF('Input data'!C424="","",'Input data'!C424)</f>
        <v/>
      </c>
      <c r="D409" s="4" t="str">
        <f>IF('Input data'!D424="","",'Input data'!D424)</f>
        <v/>
      </c>
      <c r="E409" s="4" t="str">
        <f>IF('Input data'!E424="","",'Input data'!E424)</f>
        <v/>
      </c>
      <c r="F409" s="4" t="str">
        <f>IF('Input data'!F424="","",'Input data'!F424)</f>
        <v/>
      </c>
      <c r="G409" s="4">
        <f>IF('Input data'!G424="","",'Input data'!G424)</f>
        <v>0</v>
      </c>
      <c r="H409" s="4" t="str">
        <f>IF('Input data'!H424&gt;0.5,'Input data'!H424,"")</f>
        <v/>
      </c>
      <c r="I409" s="4" t="str">
        <f>IF('Input data'!I424="","",'Input data'!I424)</f>
        <v/>
      </c>
      <c r="J409" s="11">
        <f>IF('Used data'!J409="Irrelevant",1,IF('Used data'!J409&gt;3,1.2,1))</f>
        <v>1</v>
      </c>
      <c r="K409" s="11">
        <f>IF('Used data'!K409="Irrelevant",1,IF(AND(OR(I409="Motorway link",I409="Exit diverge",I409="Entrance merge"),'Used data'!K409&lt;3.5),1+(3.5-'Used data'!K409)*0.12,IF(AND(OR(I409="Exit ramp",I409="Entrance ramp"),'Used data'!K409&lt;3.5),1+(3.5-'Used data'!K409)*0.16,1)))</f>
        <v>1</v>
      </c>
      <c r="L409" s="11">
        <f>IF('Used data'!L409="Irrelevant",1,IF(AND('Used data'!L409="Yes",'Used data'!J409=2),0.6*'Used data'!M409+(1-'Used data'!M409),IF(AND('Used data'!L409="Yes",'Used data'!J409=3),0.7*'Used data'!M409+(1-'Used data'!M409),IF(AND('Used data'!L409="Yes",'Used data'!J409=4),0.76*'Used data'!M409+(1-'Used data'!M409),IF(AND('Used data'!L409="Yes",'Used data'!J409&gt;4.99999999),0.8*'Used data'!M409+(1-'Used data'!M409),1)))))</f>
        <v>1</v>
      </c>
      <c r="M409" s="11">
        <f>IF('Used data'!L409="Irrelevant",1,IF(AND('Used data'!L409="Yes",'Used data'!J409=2),0.8*'Used data'!M409+(1-'Used data'!M409),IF(AND('Used data'!L409="Yes",'Used data'!J409=3),0.85*'Used data'!M409+(1-'Used data'!M409),IF(AND('Used data'!L409="Yes",'Used data'!J409=4),0.88*'Used data'!M409+(1-'Used data'!M409),IF(AND('Used data'!L409="Yes",'Used data'!J409&gt;4.99999999),0.9*'Used data'!M409+(1-'Used data'!M409),1)))))</f>
        <v>1</v>
      </c>
      <c r="N409" s="11">
        <f>IF('Used data'!N409="Irrelevant",1,IF(AND(OR(I409="Motorway link",I409="Exit diverge",I409="Entrance merge"),'Used data'!N409&lt;3),1+(3-'Used data'!N409)*0.09333333,1))</f>
        <v>1</v>
      </c>
      <c r="O409" s="11">
        <f>IF('Used data'!N409="Irrelevant",1,IF(AND(OR(I409="Motorway link",I409="Exit diverge",I409="Entrance merge"),'Used data'!N409&lt;3),1+(3-'Used data'!N409)*0.19666667,1))</f>
        <v>1</v>
      </c>
      <c r="P409" s="11">
        <f>IF('Used data'!O409="Irrelevant",1,IF(AND(OR(I409="Motorway link",I409="Exit diverge",I409="Entrance merge"),'Used data'!O409&lt;3.00000001),1+(0.5-'Used data'!O409)*0.04,IF(AND(OR(I409="Exit ramp",I409="Entrance ramp"),'Used data'!O409&lt;3.00000001),1+(0.5-'Used data'!O409)*0.08,IF(OR(I409="Motorway link",I409="Exit diverge",I409="Entrance merge"),0.9,0.8))))</f>
        <v>1</v>
      </c>
      <c r="Q409" s="11">
        <f>IF('Used data'!P409="Irrelevant",1,IF(AND(OR(I409="Motorway link",I409="Exit diverge",I409="Entrance merge"),'Used data'!P409&lt;11.00000001),1+(5-'Used data'!P409)*0.01,0.94))</f>
        <v>1</v>
      </c>
      <c r="R409" s="11">
        <f>IF(OR('Used data'!Q409="Irrelevant",'Used data'!R409="Irrelevant",'Used data'!Q409="Straight"),1,IF(AND(OR(I409="Motorway link",I409="Exit diverge",I409="Entrance merge"),'Used data'!Q409&lt;4000),(EXP(0.1096*1746.5/'Used data'!Q409)/EXP(0.1096*1746.5/4000))*('Used data'!R409/1000)/G409+(G409-'Used data'!R409/1000)/G409,1))</f>
        <v>1</v>
      </c>
      <c r="S409" s="11">
        <f>IF(OR('Used data'!S409="Irrelevant",'Used data'!T409="Irrelevant",'Used data'!S409="Straight"),1,IF(AND(OR(I409="Motorway link",I409="Exit diverge",I409="Entrance merge"),'Used data'!S409&lt;4000),(EXP(0.1096*1746.5/'Used data'!S409)/EXP(0.1096*1746.5/4000))*('Used data'!T409/1000)/G409+(G409-'Used data'!T409/1000)/G409,1))</f>
        <v>1</v>
      </c>
      <c r="T409" s="11">
        <f>IF('Used data'!U409="Irrelevant",1,IF(AND(OR(I409="Motorway link",I409="Exit diverge",I409="Entrance merge",I409="Exit ramp",I409="Entrance ramp"),'Used data'!U409="Yes"),0.95,1))</f>
        <v>1</v>
      </c>
      <c r="U409" s="11">
        <f>IF('Used data'!U409="Irrelevant",1,IF(AND(OR(I409="Motorway link",I409="Exit diverge",I409="Entrance merge",I409="Exit ramp",I409="Entrance ramp"),'Used data'!U409="Yes"),0.96,1))</f>
        <v>1</v>
      </c>
      <c r="V409" s="11">
        <f>IF('Used data'!U409="Irrelevant",1,IF(AND(OR(I409="Motorway link",I409="Exit diverge",I409="Entrance merge",I409="Exit ramp",I409="Entrance ramp"),'Used data'!U409="Yes"),0.79,1))</f>
        <v>1</v>
      </c>
      <c r="W409" s="11">
        <f>IF('Used data'!U409="Irrelevant",1,IF(AND(OR(I409="Motorway link",I409="Exit diverge",I409="Entrance merge",I409="Exit ramp",I409="Entrance ramp"),'Used data'!U409="Yes"),0.94,1))</f>
        <v>1</v>
      </c>
      <c r="X409" s="11">
        <f>IF('Used data'!U409="Irrelevant",1,IF(AND(OR(I409="Motorway link",I409="Exit diverge",I409="Entrance merge",I409="Exit ramp",I409="Entrance ramp"),'Used data'!U409="Yes"),0.97,1))</f>
        <v>1</v>
      </c>
      <c r="Y409" s="11">
        <f>IF(AND(I409="Exit ramp",'Used data'!V409="2-curved diamond ramp"),1.32,IF(AND(I409="Exit ramp",'Used data'!V409="S-shaped ramp"),2.05,IF(AND(I409="Exit ramp",'Used data'!V409="U-shaped ramp"),4.11,IF(AND(I409="Exit ramp",'Used data'!V409="Flyover hook ramp"),5.15,IF(AND(I409="Exit ramp",'Used data'!V409="Directional ramp"),1.07,IF(AND(I409="Entrance ramp",'Used data'!V409="2-curved diamond ramp"),0.93,IF(AND(I409="Entrance ramp",'Used data'!V409="S-shaped ramp"),2.48,IF(AND(I409="Entrance ramp",'Used data'!V409="U-shaped ramp"),4.15,IF(AND(I409="Entrance ramp",'Used data'!V409="Flyover hook ramp"),5.26,IF(AND(I409="Entrance ramp",'Used data'!V409="Directional ramp"),1.42,1))))))))))</f>
        <v>1</v>
      </c>
      <c r="Z409" s="11">
        <f>IF(OR('Used data'!W409="Straight",'Used data'!W409="Irrelevant",'Used data'!X409="Irrelevant",'Used data'!Y409="Irrelevant"),1,1+1.545*1000/32.2*((('Used data'!Y409*3268/3600)/('Used data'!W409/0.306))^2)*('Used data'!X409/1000)/G409)</f>
        <v>1</v>
      </c>
      <c r="AA409" s="11">
        <f>IF(OR('Used data'!W409="Straight",'Used data'!W409="Irrelevant",'Used data'!X409="Irrelevant",'Used data'!Y409="Irrelevant"),1,1+1.961*1000/32.2*((('Used data'!Y409*3268/3600)/('Used data'!W409/0.306))^2)*('Used data'!X409/1000)/G409)</f>
        <v>1</v>
      </c>
      <c r="AB409" s="11">
        <f>IF(OR('Used data'!Z409="Straight",'Used data'!Z409="Irrelevant",'Used data'!AA409="Irrelevant",'Used data'!AB409="Irrelevant"),1,1+1.545*1000/32.2*((('Used data'!AB409*3268/3600)/('Used data'!Z409/0.306))^2)*('Used data'!AA409/1000)/G409)</f>
        <v>1</v>
      </c>
      <c r="AC409" s="11">
        <f>IF(OR('Used data'!Z409="Straight",'Used data'!Z409="Irrelevant",'Used data'!AA409="Irrelevant",'Used data'!AB409="Irrelevant"),1,1+1.961*1000/32.2*((('Used data'!AB409*3268/3600)/('Used data'!Z409/0.306))^2)*('Used data'!AA409/1000)/G409)</f>
        <v>1</v>
      </c>
      <c r="AD409" s="11">
        <f>IF(OR('Used data'!AC409="Irrelevant",'Used data'!AC409="No"),1,IF(AND('Used data'!AC409="Yes",OR('Used data'!Q409&lt;301,'Used data'!S409&lt;301)),1-(0.5*('Used data'!R409+'Used data'!T409)/('Used data'!G409*1000)),IF(AND('Used data'!AC409="Yes",OR('Used data'!Q409&lt;601,'Used data'!S409&lt;601)),1-(0.25*('Used data'!R409+'Used data'!T409)/('Used data'!G409*1000)),1)))</f>
        <v>1</v>
      </c>
      <c r="AE409" s="11">
        <f>IF(OR('Used data'!AC409="Irrelevant",'Used data'!AC409="No"),1,IF(AND('Used data'!AC409="Yes",OR('Used data'!Q409&lt;301,'Used data'!S409&lt;301)),1-(0.4*('Used data'!R409+'Used data'!T409)/('Used data'!G409*1000)),IF(AND('Used data'!AC409="Yes",OR('Used data'!Q409&lt;601,'Used data'!S409&lt;601)),1-(0.2*('Used data'!R409+'Used data'!T409)/('Used data'!G409*1000)),1)))</f>
        <v>1</v>
      </c>
      <c r="AF409" s="11">
        <f>IF('Used data'!AD409="110 kph",0.79,1)</f>
        <v>1</v>
      </c>
      <c r="AG409" s="11">
        <f>IF('Used data'!AD409="110 kph",0.94,1)</f>
        <v>1</v>
      </c>
      <c r="AH409" s="11">
        <f>IF('Used data'!AD409="110 kph",0.66,1)</f>
        <v>1</v>
      </c>
      <c r="AI409" s="11">
        <f>IF('Used data'!AD409="110 kph",0.82,1)</f>
        <v>1</v>
      </c>
      <c r="AJ409" s="11">
        <f>IF(AND('Used data'!AE409="Yes",I409="Entrance merge"),0.65*'Used data'!AF409+1-'Used data'!AF409,1)</f>
        <v>1</v>
      </c>
      <c r="AK409" s="12" t="str">
        <f t="shared" si="42"/>
        <v/>
      </c>
      <c r="AL409" s="12" t="str">
        <f t="shared" si="43"/>
        <v/>
      </c>
      <c r="AM409" s="12" t="str">
        <f t="shared" si="44"/>
        <v/>
      </c>
      <c r="AN409" s="12" t="str">
        <f t="shared" si="45"/>
        <v/>
      </c>
      <c r="AO409" s="12" t="str">
        <f t="shared" si="46"/>
        <v/>
      </c>
      <c r="AP409" s="12" t="str">
        <f t="shared" si="47"/>
        <v/>
      </c>
      <c r="AQ409" s="4" t="str">
        <f t="shared" si="48"/>
        <v/>
      </c>
    </row>
    <row r="410" spans="1:43" x14ac:dyDescent="0.3">
      <c r="A410" s="4" t="str">
        <f>IF('Input data'!A425="","",'Input data'!A425)</f>
        <v/>
      </c>
      <c r="B410" s="4" t="str">
        <f>IF('Input data'!B425="","",'Input data'!B425)</f>
        <v/>
      </c>
      <c r="C410" s="4" t="str">
        <f>IF('Input data'!C425="","",'Input data'!C425)</f>
        <v/>
      </c>
      <c r="D410" s="4" t="str">
        <f>IF('Input data'!D425="","",'Input data'!D425)</f>
        <v/>
      </c>
      <c r="E410" s="4" t="str">
        <f>IF('Input data'!E425="","",'Input data'!E425)</f>
        <v/>
      </c>
      <c r="F410" s="4" t="str">
        <f>IF('Input data'!F425="","",'Input data'!F425)</f>
        <v/>
      </c>
      <c r="G410" s="4">
        <f>IF('Input data'!G425="","",'Input data'!G425)</f>
        <v>0</v>
      </c>
      <c r="H410" s="4" t="str">
        <f>IF('Input data'!H425&gt;0.5,'Input data'!H425,"")</f>
        <v/>
      </c>
      <c r="I410" s="4" t="str">
        <f>IF('Input data'!I425="","",'Input data'!I425)</f>
        <v/>
      </c>
      <c r="J410" s="11">
        <f>IF('Used data'!J410="Irrelevant",1,IF('Used data'!J410&gt;3,1.2,1))</f>
        <v>1</v>
      </c>
      <c r="K410" s="11">
        <f>IF('Used data'!K410="Irrelevant",1,IF(AND(OR(I410="Motorway link",I410="Exit diverge",I410="Entrance merge"),'Used data'!K410&lt;3.5),1+(3.5-'Used data'!K410)*0.12,IF(AND(OR(I410="Exit ramp",I410="Entrance ramp"),'Used data'!K410&lt;3.5),1+(3.5-'Used data'!K410)*0.16,1)))</f>
        <v>1</v>
      </c>
      <c r="L410" s="11">
        <f>IF('Used data'!L410="Irrelevant",1,IF(AND('Used data'!L410="Yes",'Used data'!J410=2),0.6*'Used data'!M410+(1-'Used data'!M410),IF(AND('Used data'!L410="Yes",'Used data'!J410=3),0.7*'Used data'!M410+(1-'Used data'!M410),IF(AND('Used data'!L410="Yes",'Used data'!J410=4),0.76*'Used data'!M410+(1-'Used data'!M410),IF(AND('Used data'!L410="Yes",'Used data'!J410&gt;4.99999999),0.8*'Used data'!M410+(1-'Used data'!M410),1)))))</f>
        <v>1</v>
      </c>
      <c r="M410" s="11">
        <f>IF('Used data'!L410="Irrelevant",1,IF(AND('Used data'!L410="Yes",'Used data'!J410=2),0.8*'Used data'!M410+(1-'Used data'!M410),IF(AND('Used data'!L410="Yes",'Used data'!J410=3),0.85*'Used data'!M410+(1-'Used data'!M410),IF(AND('Used data'!L410="Yes",'Used data'!J410=4),0.88*'Used data'!M410+(1-'Used data'!M410),IF(AND('Used data'!L410="Yes",'Used data'!J410&gt;4.99999999),0.9*'Used data'!M410+(1-'Used data'!M410),1)))))</f>
        <v>1</v>
      </c>
      <c r="N410" s="11">
        <f>IF('Used data'!N410="Irrelevant",1,IF(AND(OR(I410="Motorway link",I410="Exit diverge",I410="Entrance merge"),'Used data'!N410&lt;3),1+(3-'Used data'!N410)*0.09333333,1))</f>
        <v>1</v>
      </c>
      <c r="O410" s="11">
        <f>IF('Used data'!N410="Irrelevant",1,IF(AND(OR(I410="Motorway link",I410="Exit diverge",I410="Entrance merge"),'Used data'!N410&lt;3),1+(3-'Used data'!N410)*0.19666667,1))</f>
        <v>1</v>
      </c>
      <c r="P410" s="11">
        <f>IF('Used data'!O410="Irrelevant",1,IF(AND(OR(I410="Motorway link",I410="Exit diverge",I410="Entrance merge"),'Used data'!O410&lt;3.00000001),1+(0.5-'Used data'!O410)*0.04,IF(AND(OR(I410="Exit ramp",I410="Entrance ramp"),'Used data'!O410&lt;3.00000001),1+(0.5-'Used data'!O410)*0.08,IF(OR(I410="Motorway link",I410="Exit diverge",I410="Entrance merge"),0.9,0.8))))</f>
        <v>1</v>
      </c>
      <c r="Q410" s="11">
        <f>IF('Used data'!P410="Irrelevant",1,IF(AND(OR(I410="Motorway link",I410="Exit diverge",I410="Entrance merge"),'Used data'!P410&lt;11.00000001),1+(5-'Used data'!P410)*0.01,0.94))</f>
        <v>1</v>
      </c>
      <c r="R410" s="11">
        <f>IF(OR('Used data'!Q410="Irrelevant",'Used data'!R410="Irrelevant",'Used data'!Q410="Straight"),1,IF(AND(OR(I410="Motorway link",I410="Exit diverge",I410="Entrance merge"),'Used data'!Q410&lt;4000),(EXP(0.1096*1746.5/'Used data'!Q410)/EXP(0.1096*1746.5/4000))*('Used data'!R410/1000)/G410+(G410-'Used data'!R410/1000)/G410,1))</f>
        <v>1</v>
      </c>
      <c r="S410" s="11">
        <f>IF(OR('Used data'!S410="Irrelevant",'Used data'!T410="Irrelevant",'Used data'!S410="Straight"),1,IF(AND(OR(I410="Motorway link",I410="Exit diverge",I410="Entrance merge"),'Used data'!S410&lt;4000),(EXP(0.1096*1746.5/'Used data'!S410)/EXP(0.1096*1746.5/4000))*('Used data'!T410/1000)/G410+(G410-'Used data'!T410/1000)/G410,1))</f>
        <v>1</v>
      </c>
      <c r="T410" s="11">
        <f>IF('Used data'!U410="Irrelevant",1,IF(AND(OR(I410="Motorway link",I410="Exit diverge",I410="Entrance merge",I410="Exit ramp",I410="Entrance ramp"),'Used data'!U410="Yes"),0.95,1))</f>
        <v>1</v>
      </c>
      <c r="U410" s="11">
        <f>IF('Used data'!U410="Irrelevant",1,IF(AND(OR(I410="Motorway link",I410="Exit diverge",I410="Entrance merge",I410="Exit ramp",I410="Entrance ramp"),'Used data'!U410="Yes"),0.96,1))</f>
        <v>1</v>
      </c>
      <c r="V410" s="11">
        <f>IF('Used data'!U410="Irrelevant",1,IF(AND(OR(I410="Motorway link",I410="Exit diverge",I410="Entrance merge",I410="Exit ramp",I410="Entrance ramp"),'Used data'!U410="Yes"),0.79,1))</f>
        <v>1</v>
      </c>
      <c r="W410" s="11">
        <f>IF('Used data'!U410="Irrelevant",1,IF(AND(OR(I410="Motorway link",I410="Exit diverge",I410="Entrance merge",I410="Exit ramp",I410="Entrance ramp"),'Used data'!U410="Yes"),0.94,1))</f>
        <v>1</v>
      </c>
      <c r="X410" s="11">
        <f>IF('Used data'!U410="Irrelevant",1,IF(AND(OR(I410="Motorway link",I410="Exit diverge",I410="Entrance merge",I410="Exit ramp",I410="Entrance ramp"),'Used data'!U410="Yes"),0.97,1))</f>
        <v>1</v>
      </c>
      <c r="Y410" s="11">
        <f>IF(AND(I410="Exit ramp",'Used data'!V410="2-curved diamond ramp"),1.32,IF(AND(I410="Exit ramp",'Used data'!V410="S-shaped ramp"),2.05,IF(AND(I410="Exit ramp",'Used data'!V410="U-shaped ramp"),4.11,IF(AND(I410="Exit ramp",'Used data'!V410="Flyover hook ramp"),5.15,IF(AND(I410="Exit ramp",'Used data'!V410="Directional ramp"),1.07,IF(AND(I410="Entrance ramp",'Used data'!V410="2-curved diamond ramp"),0.93,IF(AND(I410="Entrance ramp",'Used data'!V410="S-shaped ramp"),2.48,IF(AND(I410="Entrance ramp",'Used data'!V410="U-shaped ramp"),4.15,IF(AND(I410="Entrance ramp",'Used data'!V410="Flyover hook ramp"),5.26,IF(AND(I410="Entrance ramp",'Used data'!V410="Directional ramp"),1.42,1))))))))))</f>
        <v>1</v>
      </c>
      <c r="Z410" s="11">
        <f>IF(OR('Used data'!W410="Straight",'Used data'!W410="Irrelevant",'Used data'!X410="Irrelevant",'Used data'!Y410="Irrelevant"),1,1+1.545*1000/32.2*((('Used data'!Y410*3268/3600)/('Used data'!W410/0.306))^2)*('Used data'!X410/1000)/G410)</f>
        <v>1</v>
      </c>
      <c r="AA410" s="11">
        <f>IF(OR('Used data'!W410="Straight",'Used data'!W410="Irrelevant",'Used data'!X410="Irrelevant",'Used data'!Y410="Irrelevant"),1,1+1.961*1000/32.2*((('Used data'!Y410*3268/3600)/('Used data'!W410/0.306))^2)*('Used data'!X410/1000)/G410)</f>
        <v>1</v>
      </c>
      <c r="AB410" s="11">
        <f>IF(OR('Used data'!Z410="Straight",'Used data'!Z410="Irrelevant",'Used data'!AA410="Irrelevant",'Used data'!AB410="Irrelevant"),1,1+1.545*1000/32.2*((('Used data'!AB410*3268/3600)/('Used data'!Z410/0.306))^2)*('Used data'!AA410/1000)/G410)</f>
        <v>1</v>
      </c>
      <c r="AC410" s="11">
        <f>IF(OR('Used data'!Z410="Straight",'Used data'!Z410="Irrelevant",'Used data'!AA410="Irrelevant",'Used data'!AB410="Irrelevant"),1,1+1.961*1000/32.2*((('Used data'!AB410*3268/3600)/('Used data'!Z410/0.306))^2)*('Used data'!AA410/1000)/G410)</f>
        <v>1</v>
      </c>
      <c r="AD410" s="11">
        <f>IF(OR('Used data'!AC410="Irrelevant",'Used data'!AC410="No"),1,IF(AND('Used data'!AC410="Yes",OR('Used data'!Q410&lt;301,'Used data'!S410&lt;301)),1-(0.5*('Used data'!R410+'Used data'!T410)/('Used data'!G410*1000)),IF(AND('Used data'!AC410="Yes",OR('Used data'!Q410&lt;601,'Used data'!S410&lt;601)),1-(0.25*('Used data'!R410+'Used data'!T410)/('Used data'!G410*1000)),1)))</f>
        <v>1</v>
      </c>
      <c r="AE410" s="11">
        <f>IF(OR('Used data'!AC410="Irrelevant",'Used data'!AC410="No"),1,IF(AND('Used data'!AC410="Yes",OR('Used data'!Q410&lt;301,'Used data'!S410&lt;301)),1-(0.4*('Used data'!R410+'Used data'!T410)/('Used data'!G410*1000)),IF(AND('Used data'!AC410="Yes",OR('Used data'!Q410&lt;601,'Used data'!S410&lt;601)),1-(0.2*('Used data'!R410+'Used data'!T410)/('Used data'!G410*1000)),1)))</f>
        <v>1</v>
      </c>
      <c r="AF410" s="11">
        <f>IF('Used data'!AD410="110 kph",0.79,1)</f>
        <v>1</v>
      </c>
      <c r="AG410" s="11">
        <f>IF('Used data'!AD410="110 kph",0.94,1)</f>
        <v>1</v>
      </c>
      <c r="AH410" s="11">
        <f>IF('Used data'!AD410="110 kph",0.66,1)</f>
        <v>1</v>
      </c>
      <c r="AI410" s="11">
        <f>IF('Used data'!AD410="110 kph",0.82,1)</f>
        <v>1</v>
      </c>
      <c r="AJ410" s="11">
        <f>IF(AND('Used data'!AE410="Yes",I410="Entrance merge"),0.65*'Used data'!AF410+1-'Used data'!AF410,1)</f>
        <v>1</v>
      </c>
      <c r="AK410" s="12" t="str">
        <f t="shared" si="42"/>
        <v/>
      </c>
      <c r="AL410" s="12" t="str">
        <f t="shared" si="43"/>
        <v/>
      </c>
      <c r="AM410" s="12" t="str">
        <f t="shared" si="44"/>
        <v/>
      </c>
      <c r="AN410" s="12" t="str">
        <f t="shared" si="45"/>
        <v/>
      </c>
      <c r="AO410" s="12" t="str">
        <f t="shared" si="46"/>
        <v/>
      </c>
      <c r="AP410" s="12" t="str">
        <f t="shared" si="47"/>
        <v/>
      </c>
      <c r="AQ410" s="4" t="str">
        <f t="shared" si="48"/>
        <v/>
      </c>
    </row>
    <row r="411" spans="1:43" x14ac:dyDescent="0.3">
      <c r="A411" s="4" t="str">
        <f>IF('Input data'!A426="","",'Input data'!A426)</f>
        <v/>
      </c>
      <c r="B411" s="4" t="str">
        <f>IF('Input data'!B426="","",'Input data'!B426)</f>
        <v/>
      </c>
      <c r="C411" s="4" t="str">
        <f>IF('Input data'!C426="","",'Input data'!C426)</f>
        <v/>
      </c>
      <c r="D411" s="4" t="str">
        <f>IF('Input data'!D426="","",'Input data'!D426)</f>
        <v/>
      </c>
      <c r="E411" s="4" t="str">
        <f>IF('Input data'!E426="","",'Input data'!E426)</f>
        <v/>
      </c>
      <c r="F411" s="4" t="str">
        <f>IF('Input data'!F426="","",'Input data'!F426)</f>
        <v/>
      </c>
      <c r="G411" s="4">
        <f>IF('Input data'!G426="","",'Input data'!G426)</f>
        <v>0</v>
      </c>
      <c r="H411" s="4" t="str">
        <f>IF('Input data'!H426&gt;0.5,'Input data'!H426,"")</f>
        <v/>
      </c>
      <c r="I411" s="4" t="str">
        <f>IF('Input data'!I426="","",'Input data'!I426)</f>
        <v/>
      </c>
      <c r="J411" s="11">
        <f>IF('Used data'!J411="Irrelevant",1,IF('Used data'!J411&gt;3,1.2,1))</f>
        <v>1</v>
      </c>
      <c r="K411" s="11">
        <f>IF('Used data'!K411="Irrelevant",1,IF(AND(OR(I411="Motorway link",I411="Exit diverge",I411="Entrance merge"),'Used data'!K411&lt;3.5),1+(3.5-'Used data'!K411)*0.12,IF(AND(OR(I411="Exit ramp",I411="Entrance ramp"),'Used data'!K411&lt;3.5),1+(3.5-'Used data'!K411)*0.16,1)))</f>
        <v>1</v>
      </c>
      <c r="L411" s="11">
        <f>IF('Used data'!L411="Irrelevant",1,IF(AND('Used data'!L411="Yes",'Used data'!J411=2),0.6*'Used data'!M411+(1-'Used data'!M411),IF(AND('Used data'!L411="Yes",'Used data'!J411=3),0.7*'Used data'!M411+(1-'Used data'!M411),IF(AND('Used data'!L411="Yes",'Used data'!J411=4),0.76*'Used data'!M411+(1-'Used data'!M411),IF(AND('Used data'!L411="Yes",'Used data'!J411&gt;4.99999999),0.8*'Used data'!M411+(1-'Used data'!M411),1)))))</f>
        <v>1</v>
      </c>
      <c r="M411" s="11">
        <f>IF('Used data'!L411="Irrelevant",1,IF(AND('Used data'!L411="Yes",'Used data'!J411=2),0.8*'Used data'!M411+(1-'Used data'!M411),IF(AND('Used data'!L411="Yes",'Used data'!J411=3),0.85*'Used data'!M411+(1-'Used data'!M411),IF(AND('Used data'!L411="Yes",'Used data'!J411=4),0.88*'Used data'!M411+(1-'Used data'!M411),IF(AND('Used data'!L411="Yes",'Used data'!J411&gt;4.99999999),0.9*'Used data'!M411+(1-'Used data'!M411),1)))))</f>
        <v>1</v>
      </c>
      <c r="N411" s="11">
        <f>IF('Used data'!N411="Irrelevant",1,IF(AND(OR(I411="Motorway link",I411="Exit diverge",I411="Entrance merge"),'Used data'!N411&lt;3),1+(3-'Used data'!N411)*0.09333333,1))</f>
        <v>1</v>
      </c>
      <c r="O411" s="11">
        <f>IF('Used data'!N411="Irrelevant",1,IF(AND(OR(I411="Motorway link",I411="Exit diverge",I411="Entrance merge"),'Used data'!N411&lt;3),1+(3-'Used data'!N411)*0.19666667,1))</f>
        <v>1</v>
      </c>
      <c r="P411" s="11">
        <f>IF('Used data'!O411="Irrelevant",1,IF(AND(OR(I411="Motorway link",I411="Exit diverge",I411="Entrance merge"),'Used data'!O411&lt;3.00000001),1+(0.5-'Used data'!O411)*0.04,IF(AND(OR(I411="Exit ramp",I411="Entrance ramp"),'Used data'!O411&lt;3.00000001),1+(0.5-'Used data'!O411)*0.08,IF(OR(I411="Motorway link",I411="Exit diverge",I411="Entrance merge"),0.9,0.8))))</f>
        <v>1</v>
      </c>
      <c r="Q411" s="11">
        <f>IF('Used data'!P411="Irrelevant",1,IF(AND(OR(I411="Motorway link",I411="Exit diverge",I411="Entrance merge"),'Used data'!P411&lt;11.00000001),1+(5-'Used data'!P411)*0.01,0.94))</f>
        <v>1</v>
      </c>
      <c r="R411" s="11">
        <f>IF(OR('Used data'!Q411="Irrelevant",'Used data'!R411="Irrelevant",'Used data'!Q411="Straight"),1,IF(AND(OR(I411="Motorway link",I411="Exit diverge",I411="Entrance merge"),'Used data'!Q411&lt;4000),(EXP(0.1096*1746.5/'Used data'!Q411)/EXP(0.1096*1746.5/4000))*('Used data'!R411/1000)/G411+(G411-'Used data'!R411/1000)/G411,1))</f>
        <v>1</v>
      </c>
      <c r="S411" s="11">
        <f>IF(OR('Used data'!S411="Irrelevant",'Used data'!T411="Irrelevant",'Used data'!S411="Straight"),1,IF(AND(OR(I411="Motorway link",I411="Exit diverge",I411="Entrance merge"),'Used data'!S411&lt;4000),(EXP(0.1096*1746.5/'Used data'!S411)/EXP(0.1096*1746.5/4000))*('Used data'!T411/1000)/G411+(G411-'Used data'!T411/1000)/G411,1))</f>
        <v>1</v>
      </c>
      <c r="T411" s="11">
        <f>IF('Used data'!U411="Irrelevant",1,IF(AND(OR(I411="Motorway link",I411="Exit diverge",I411="Entrance merge",I411="Exit ramp",I411="Entrance ramp"),'Used data'!U411="Yes"),0.95,1))</f>
        <v>1</v>
      </c>
      <c r="U411" s="11">
        <f>IF('Used data'!U411="Irrelevant",1,IF(AND(OR(I411="Motorway link",I411="Exit diverge",I411="Entrance merge",I411="Exit ramp",I411="Entrance ramp"),'Used data'!U411="Yes"),0.96,1))</f>
        <v>1</v>
      </c>
      <c r="V411" s="11">
        <f>IF('Used data'!U411="Irrelevant",1,IF(AND(OR(I411="Motorway link",I411="Exit diverge",I411="Entrance merge",I411="Exit ramp",I411="Entrance ramp"),'Used data'!U411="Yes"),0.79,1))</f>
        <v>1</v>
      </c>
      <c r="W411" s="11">
        <f>IF('Used data'!U411="Irrelevant",1,IF(AND(OR(I411="Motorway link",I411="Exit diverge",I411="Entrance merge",I411="Exit ramp",I411="Entrance ramp"),'Used data'!U411="Yes"),0.94,1))</f>
        <v>1</v>
      </c>
      <c r="X411" s="11">
        <f>IF('Used data'!U411="Irrelevant",1,IF(AND(OR(I411="Motorway link",I411="Exit diverge",I411="Entrance merge",I411="Exit ramp",I411="Entrance ramp"),'Used data'!U411="Yes"),0.97,1))</f>
        <v>1</v>
      </c>
      <c r="Y411" s="11">
        <f>IF(AND(I411="Exit ramp",'Used data'!V411="2-curved diamond ramp"),1.32,IF(AND(I411="Exit ramp",'Used data'!V411="S-shaped ramp"),2.05,IF(AND(I411="Exit ramp",'Used data'!V411="U-shaped ramp"),4.11,IF(AND(I411="Exit ramp",'Used data'!V411="Flyover hook ramp"),5.15,IF(AND(I411="Exit ramp",'Used data'!V411="Directional ramp"),1.07,IF(AND(I411="Entrance ramp",'Used data'!V411="2-curved diamond ramp"),0.93,IF(AND(I411="Entrance ramp",'Used data'!V411="S-shaped ramp"),2.48,IF(AND(I411="Entrance ramp",'Used data'!V411="U-shaped ramp"),4.15,IF(AND(I411="Entrance ramp",'Used data'!V411="Flyover hook ramp"),5.26,IF(AND(I411="Entrance ramp",'Used data'!V411="Directional ramp"),1.42,1))))))))))</f>
        <v>1</v>
      </c>
      <c r="Z411" s="11">
        <f>IF(OR('Used data'!W411="Straight",'Used data'!W411="Irrelevant",'Used data'!X411="Irrelevant",'Used data'!Y411="Irrelevant"),1,1+1.545*1000/32.2*((('Used data'!Y411*3268/3600)/('Used data'!W411/0.306))^2)*('Used data'!X411/1000)/G411)</f>
        <v>1</v>
      </c>
      <c r="AA411" s="11">
        <f>IF(OR('Used data'!W411="Straight",'Used data'!W411="Irrelevant",'Used data'!X411="Irrelevant",'Used data'!Y411="Irrelevant"),1,1+1.961*1000/32.2*((('Used data'!Y411*3268/3600)/('Used data'!W411/0.306))^2)*('Used data'!X411/1000)/G411)</f>
        <v>1</v>
      </c>
      <c r="AB411" s="11">
        <f>IF(OR('Used data'!Z411="Straight",'Used data'!Z411="Irrelevant",'Used data'!AA411="Irrelevant",'Used data'!AB411="Irrelevant"),1,1+1.545*1000/32.2*((('Used data'!AB411*3268/3600)/('Used data'!Z411/0.306))^2)*('Used data'!AA411/1000)/G411)</f>
        <v>1</v>
      </c>
      <c r="AC411" s="11">
        <f>IF(OR('Used data'!Z411="Straight",'Used data'!Z411="Irrelevant",'Used data'!AA411="Irrelevant",'Used data'!AB411="Irrelevant"),1,1+1.961*1000/32.2*((('Used data'!AB411*3268/3600)/('Used data'!Z411/0.306))^2)*('Used data'!AA411/1000)/G411)</f>
        <v>1</v>
      </c>
      <c r="AD411" s="11">
        <f>IF(OR('Used data'!AC411="Irrelevant",'Used data'!AC411="No"),1,IF(AND('Used data'!AC411="Yes",OR('Used data'!Q411&lt;301,'Used data'!S411&lt;301)),1-(0.5*('Used data'!R411+'Used data'!T411)/('Used data'!G411*1000)),IF(AND('Used data'!AC411="Yes",OR('Used data'!Q411&lt;601,'Used data'!S411&lt;601)),1-(0.25*('Used data'!R411+'Used data'!T411)/('Used data'!G411*1000)),1)))</f>
        <v>1</v>
      </c>
      <c r="AE411" s="11">
        <f>IF(OR('Used data'!AC411="Irrelevant",'Used data'!AC411="No"),1,IF(AND('Used data'!AC411="Yes",OR('Used data'!Q411&lt;301,'Used data'!S411&lt;301)),1-(0.4*('Used data'!R411+'Used data'!T411)/('Used data'!G411*1000)),IF(AND('Used data'!AC411="Yes",OR('Used data'!Q411&lt;601,'Used data'!S411&lt;601)),1-(0.2*('Used data'!R411+'Used data'!T411)/('Used data'!G411*1000)),1)))</f>
        <v>1</v>
      </c>
      <c r="AF411" s="11">
        <f>IF('Used data'!AD411="110 kph",0.79,1)</f>
        <v>1</v>
      </c>
      <c r="AG411" s="11">
        <f>IF('Used data'!AD411="110 kph",0.94,1)</f>
        <v>1</v>
      </c>
      <c r="AH411" s="11">
        <f>IF('Used data'!AD411="110 kph",0.66,1)</f>
        <v>1</v>
      </c>
      <c r="AI411" s="11">
        <f>IF('Used data'!AD411="110 kph",0.82,1)</f>
        <v>1</v>
      </c>
      <c r="AJ411" s="11">
        <f>IF(AND('Used data'!AE411="Yes",I411="Entrance merge"),0.65*'Used data'!AF411+1-'Used data'!AF411,1)</f>
        <v>1</v>
      </c>
      <c r="AK411" s="12" t="str">
        <f t="shared" si="42"/>
        <v/>
      </c>
      <c r="AL411" s="12" t="str">
        <f t="shared" si="43"/>
        <v/>
      </c>
      <c r="AM411" s="12" t="str">
        <f t="shared" si="44"/>
        <v/>
      </c>
      <c r="AN411" s="12" t="str">
        <f t="shared" si="45"/>
        <v/>
      </c>
      <c r="AO411" s="12" t="str">
        <f t="shared" si="46"/>
        <v/>
      </c>
      <c r="AP411" s="12" t="str">
        <f t="shared" si="47"/>
        <v/>
      </c>
      <c r="AQ411" s="4" t="str">
        <f t="shared" si="48"/>
        <v/>
      </c>
    </row>
    <row r="412" spans="1:43" x14ac:dyDescent="0.3">
      <c r="A412" s="4" t="str">
        <f>IF('Input data'!A427="","",'Input data'!A427)</f>
        <v/>
      </c>
      <c r="B412" s="4" t="str">
        <f>IF('Input data'!B427="","",'Input data'!B427)</f>
        <v/>
      </c>
      <c r="C412" s="4" t="str">
        <f>IF('Input data'!C427="","",'Input data'!C427)</f>
        <v/>
      </c>
      <c r="D412" s="4" t="str">
        <f>IF('Input data'!D427="","",'Input data'!D427)</f>
        <v/>
      </c>
      <c r="E412" s="4" t="str">
        <f>IF('Input data'!E427="","",'Input data'!E427)</f>
        <v/>
      </c>
      <c r="F412" s="4" t="str">
        <f>IF('Input data'!F427="","",'Input data'!F427)</f>
        <v/>
      </c>
      <c r="G412" s="4">
        <f>IF('Input data'!G427="","",'Input data'!G427)</f>
        <v>0</v>
      </c>
      <c r="H412" s="4" t="str">
        <f>IF('Input data'!H427&gt;0.5,'Input data'!H427,"")</f>
        <v/>
      </c>
      <c r="I412" s="4" t="str">
        <f>IF('Input data'!I427="","",'Input data'!I427)</f>
        <v/>
      </c>
      <c r="J412" s="11">
        <f>IF('Used data'!J412="Irrelevant",1,IF('Used data'!J412&gt;3,1.2,1))</f>
        <v>1</v>
      </c>
      <c r="K412" s="11">
        <f>IF('Used data'!K412="Irrelevant",1,IF(AND(OR(I412="Motorway link",I412="Exit diverge",I412="Entrance merge"),'Used data'!K412&lt;3.5),1+(3.5-'Used data'!K412)*0.12,IF(AND(OR(I412="Exit ramp",I412="Entrance ramp"),'Used data'!K412&lt;3.5),1+(3.5-'Used data'!K412)*0.16,1)))</f>
        <v>1</v>
      </c>
      <c r="L412" s="11">
        <f>IF('Used data'!L412="Irrelevant",1,IF(AND('Used data'!L412="Yes",'Used data'!J412=2),0.6*'Used data'!M412+(1-'Used data'!M412),IF(AND('Used data'!L412="Yes",'Used data'!J412=3),0.7*'Used data'!M412+(1-'Used data'!M412),IF(AND('Used data'!L412="Yes",'Used data'!J412=4),0.76*'Used data'!M412+(1-'Used data'!M412),IF(AND('Used data'!L412="Yes",'Used data'!J412&gt;4.99999999),0.8*'Used data'!M412+(1-'Used data'!M412),1)))))</f>
        <v>1</v>
      </c>
      <c r="M412" s="11">
        <f>IF('Used data'!L412="Irrelevant",1,IF(AND('Used data'!L412="Yes",'Used data'!J412=2),0.8*'Used data'!M412+(1-'Used data'!M412),IF(AND('Used data'!L412="Yes",'Used data'!J412=3),0.85*'Used data'!M412+(1-'Used data'!M412),IF(AND('Used data'!L412="Yes",'Used data'!J412=4),0.88*'Used data'!M412+(1-'Used data'!M412),IF(AND('Used data'!L412="Yes",'Used data'!J412&gt;4.99999999),0.9*'Used data'!M412+(1-'Used data'!M412),1)))))</f>
        <v>1</v>
      </c>
      <c r="N412" s="11">
        <f>IF('Used data'!N412="Irrelevant",1,IF(AND(OR(I412="Motorway link",I412="Exit diverge",I412="Entrance merge"),'Used data'!N412&lt;3),1+(3-'Used data'!N412)*0.09333333,1))</f>
        <v>1</v>
      </c>
      <c r="O412" s="11">
        <f>IF('Used data'!N412="Irrelevant",1,IF(AND(OR(I412="Motorway link",I412="Exit diverge",I412="Entrance merge"),'Used data'!N412&lt;3),1+(3-'Used data'!N412)*0.19666667,1))</f>
        <v>1</v>
      </c>
      <c r="P412" s="11">
        <f>IF('Used data'!O412="Irrelevant",1,IF(AND(OR(I412="Motorway link",I412="Exit diverge",I412="Entrance merge"),'Used data'!O412&lt;3.00000001),1+(0.5-'Used data'!O412)*0.04,IF(AND(OR(I412="Exit ramp",I412="Entrance ramp"),'Used data'!O412&lt;3.00000001),1+(0.5-'Used data'!O412)*0.08,IF(OR(I412="Motorway link",I412="Exit diverge",I412="Entrance merge"),0.9,0.8))))</f>
        <v>1</v>
      </c>
      <c r="Q412" s="11">
        <f>IF('Used data'!P412="Irrelevant",1,IF(AND(OR(I412="Motorway link",I412="Exit diverge",I412="Entrance merge"),'Used data'!P412&lt;11.00000001),1+(5-'Used data'!P412)*0.01,0.94))</f>
        <v>1</v>
      </c>
      <c r="R412" s="11">
        <f>IF(OR('Used data'!Q412="Irrelevant",'Used data'!R412="Irrelevant",'Used data'!Q412="Straight"),1,IF(AND(OR(I412="Motorway link",I412="Exit diverge",I412="Entrance merge"),'Used data'!Q412&lt;4000),(EXP(0.1096*1746.5/'Used data'!Q412)/EXP(0.1096*1746.5/4000))*('Used data'!R412/1000)/G412+(G412-'Used data'!R412/1000)/G412,1))</f>
        <v>1</v>
      </c>
      <c r="S412" s="11">
        <f>IF(OR('Used data'!S412="Irrelevant",'Used data'!T412="Irrelevant",'Used data'!S412="Straight"),1,IF(AND(OR(I412="Motorway link",I412="Exit diverge",I412="Entrance merge"),'Used data'!S412&lt;4000),(EXP(0.1096*1746.5/'Used data'!S412)/EXP(0.1096*1746.5/4000))*('Used data'!T412/1000)/G412+(G412-'Used data'!T412/1000)/G412,1))</f>
        <v>1</v>
      </c>
      <c r="T412" s="11">
        <f>IF('Used data'!U412="Irrelevant",1,IF(AND(OR(I412="Motorway link",I412="Exit diverge",I412="Entrance merge",I412="Exit ramp",I412="Entrance ramp"),'Used data'!U412="Yes"),0.95,1))</f>
        <v>1</v>
      </c>
      <c r="U412" s="11">
        <f>IF('Used data'!U412="Irrelevant",1,IF(AND(OR(I412="Motorway link",I412="Exit diverge",I412="Entrance merge",I412="Exit ramp",I412="Entrance ramp"),'Used data'!U412="Yes"),0.96,1))</f>
        <v>1</v>
      </c>
      <c r="V412" s="11">
        <f>IF('Used data'!U412="Irrelevant",1,IF(AND(OR(I412="Motorway link",I412="Exit diverge",I412="Entrance merge",I412="Exit ramp",I412="Entrance ramp"),'Used data'!U412="Yes"),0.79,1))</f>
        <v>1</v>
      </c>
      <c r="W412" s="11">
        <f>IF('Used data'!U412="Irrelevant",1,IF(AND(OR(I412="Motorway link",I412="Exit diverge",I412="Entrance merge",I412="Exit ramp",I412="Entrance ramp"),'Used data'!U412="Yes"),0.94,1))</f>
        <v>1</v>
      </c>
      <c r="X412" s="11">
        <f>IF('Used data'!U412="Irrelevant",1,IF(AND(OR(I412="Motorway link",I412="Exit diverge",I412="Entrance merge",I412="Exit ramp",I412="Entrance ramp"),'Used data'!U412="Yes"),0.97,1))</f>
        <v>1</v>
      </c>
      <c r="Y412" s="11">
        <f>IF(AND(I412="Exit ramp",'Used data'!V412="2-curved diamond ramp"),1.32,IF(AND(I412="Exit ramp",'Used data'!V412="S-shaped ramp"),2.05,IF(AND(I412="Exit ramp",'Used data'!V412="U-shaped ramp"),4.11,IF(AND(I412="Exit ramp",'Used data'!V412="Flyover hook ramp"),5.15,IF(AND(I412="Exit ramp",'Used data'!V412="Directional ramp"),1.07,IF(AND(I412="Entrance ramp",'Used data'!V412="2-curved diamond ramp"),0.93,IF(AND(I412="Entrance ramp",'Used data'!V412="S-shaped ramp"),2.48,IF(AND(I412="Entrance ramp",'Used data'!V412="U-shaped ramp"),4.15,IF(AND(I412="Entrance ramp",'Used data'!V412="Flyover hook ramp"),5.26,IF(AND(I412="Entrance ramp",'Used data'!V412="Directional ramp"),1.42,1))))))))))</f>
        <v>1</v>
      </c>
      <c r="Z412" s="11">
        <f>IF(OR('Used data'!W412="Straight",'Used data'!W412="Irrelevant",'Used data'!X412="Irrelevant",'Used data'!Y412="Irrelevant"),1,1+1.545*1000/32.2*((('Used data'!Y412*3268/3600)/('Used data'!W412/0.306))^2)*('Used data'!X412/1000)/G412)</f>
        <v>1</v>
      </c>
      <c r="AA412" s="11">
        <f>IF(OR('Used data'!W412="Straight",'Used data'!W412="Irrelevant",'Used data'!X412="Irrelevant",'Used data'!Y412="Irrelevant"),1,1+1.961*1000/32.2*((('Used data'!Y412*3268/3600)/('Used data'!W412/0.306))^2)*('Used data'!X412/1000)/G412)</f>
        <v>1</v>
      </c>
      <c r="AB412" s="11">
        <f>IF(OR('Used data'!Z412="Straight",'Used data'!Z412="Irrelevant",'Used data'!AA412="Irrelevant",'Used data'!AB412="Irrelevant"),1,1+1.545*1000/32.2*((('Used data'!AB412*3268/3600)/('Used data'!Z412/0.306))^2)*('Used data'!AA412/1000)/G412)</f>
        <v>1</v>
      </c>
      <c r="AC412" s="11">
        <f>IF(OR('Used data'!Z412="Straight",'Used data'!Z412="Irrelevant",'Used data'!AA412="Irrelevant",'Used data'!AB412="Irrelevant"),1,1+1.961*1000/32.2*((('Used data'!AB412*3268/3600)/('Used data'!Z412/0.306))^2)*('Used data'!AA412/1000)/G412)</f>
        <v>1</v>
      </c>
      <c r="AD412" s="11">
        <f>IF(OR('Used data'!AC412="Irrelevant",'Used data'!AC412="No"),1,IF(AND('Used data'!AC412="Yes",OR('Used data'!Q412&lt;301,'Used data'!S412&lt;301)),1-(0.5*('Used data'!R412+'Used data'!T412)/('Used data'!G412*1000)),IF(AND('Used data'!AC412="Yes",OR('Used data'!Q412&lt;601,'Used data'!S412&lt;601)),1-(0.25*('Used data'!R412+'Used data'!T412)/('Used data'!G412*1000)),1)))</f>
        <v>1</v>
      </c>
      <c r="AE412" s="11">
        <f>IF(OR('Used data'!AC412="Irrelevant",'Used data'!AC412="No"),1,IF(AND('Used data'!AC412="Yes",OR('Used data'!Q412&lt;301,'Used data'!S412&lt;301)),1-(0.4*('Used data'!R412+'Used data'!T412)/('Used data'!G412*1000)),IF(AND('Used data'!AC412="Yes",OR('Used data'!Q412&lt;601,'Used data'!S412&lt;601)),1-(0.2*('Used data'!R412+'Used data'!T412)/('Used data'!G412*1000)),1)))</f>
        <v>1</v>
      </c>
      <c r="AF412" s="11">
        <f>IF('Used data'!AD412="110 kph",0.79,1)</f>
        <v>1</v>
      </c>
      <c r="AG412" s="11">
        <f>IF('Used data'!AD412="110 kph",0.94,1)</f>
        <v>1</v>
      </c>
      <c r="AH412" s="11">
        <f>IF('Used data'!AD412="110 kph",0.66,1)</f>
        <v>1</v>
      </c>
      <c r="AI412" s="11">
        <f>IF('Used data'!AD412="110 kph",0.82,1)</f>
        <v>1</v>
      </c>
      <c r="AJ412" s="11">
        <f>IF(AND('Used data'!AE412="Yes",I412="Entrance merge"),0.65*'Used data'!AF412+1-'Used data'!AF412,1)</f>
        <v>1</v>
      </c>
      <c r="AK412" s="12" t="str">
        <f t="shared" si="42"/>
        <v/>
      </c>
      <c r="AL412" s="12" t="str">
        <f t="shared" si="43"/>
        <v/>
      </c>
      <c r="AM412" s="12" t="str">
        <f t="shared" si="44"/>
        <v/>
      </c>
      <c r="AN412" s="12" t="str">
        <f t="shared" si="45"/>
        <v/>
      </c>
      <c r="AO412" s="12" t="str">
        <f t="shared" si="46"/>
        <v/>
      </c>
      <c r="AP412" s="12" t="str">
        <f t="shared" si="47"/>
        <v/>
      </c>
      <c r="AQ412" s="4" t="str">
        <f t="shared" si="48"/>
        <v/>
      </c>
    </row>
    <row r="413" spans="1:43" x14ac:dyDescent="0.3">
      <c r="A413" s="4" t="str">
        <f>IF('Input data'!A428="","",'Input data'!A428)</f>
        <v/>
      </c>
      <c r="B413" s="4" t="str">
        <f>IF('Input data'!B428="","",'Input data'!B428)</f>
        <v/>
      </c>
      <c r="C413" s="4" t="str">
        <f>IF('Input data'!C428="","",'Input data'!C428)</f>
        <v/>
      </c>
      <c r="D413" s="4" t="str">
        <f>IF('Input data'!D428="","",'Input data'!D428)</f>
        <v/>
      </c>
      <c r="E413" s="4" t="str">
        <f>IF('Input data'!E428="","",'Input data'!E428)</f>
        <v/>
      </c>
      <c r="F413" s="4" t="str">
        <f>IF('Input data'!F428="","",'Input data'!F428)</f>
        <v/>
      </c>
      <c r="G413" s="4">
        <f>IF('Input data'!G428="","",'Input data'!G428)</f>
        <v>0</v>
      </c>
      <c r="H413" s="4" t="str">
        <f>IF('Input data'!H428&gt;0.5,'Input data'!H428,"")</f>
        <v/>
      </c>
      <c r="I413" s="4" t="str">
        <f>IF('Input data'!I428="","",'Input data'!I428)</f>
        <v/>
      </c>
      <c r="J413" s="11">
        <f>IF('Used data'!J413="Irrelevant",1,IF('Used data'!J413&gt;3,1.2,1))</f>
        <v>1</v>
      </c>
      <c r="K413" s="11">
        <f>IF('Used data'!K413="Irrelevant",1,IF(AND(OR(I413="Motorway link",I413="Exit diverge",I413="Entrance merge"),'Used data'!K413&lt;3.5),1+(3.5-'Used data'!K413)*0.12,IF(AND(OR(I413="Exit ramp",I413="Entrance ramp"),'Used data'!K413&lt;3.5),1+(3.5-'Used data'!K413)*0.16,1)))</f>
        <v>1</v>
      </c>
      <c r="L413" s="11">
        <f>IF('Used data'!L413="Irrelevant",1,IF(AND('Used data'!L413="Yes",'Used data'!J413=2),0.6*'Used data'!M413+(1-'Used data'!M413),IF(AND('Used data'!L413="Yes",'Used data'!J413=3),0.7*'Used data'!M413+(1-'Used data'!M413),IF(AND('Used data'!L413="Yes",'Used data'!J413=4),0.76*'Used data'!M413+(1-'Used data'!M413),IF(AND('Used data'!L413="Yes",'Used data'!J413&gt;4.99999999),0.8*'Used data'!M413+(1-'Used data'!M413),1)))))</f>
        <v>1</v>
      </c>
      <c r="M413" s="11">
        <f>IF('Used data'!L413="Irrelevant",1,IF(AND('Used data'!L413="Yes",'Used data'!J413=2),0.8*'Used data'!M413+(1-'Used data'!M413),IF(AND('Used data'!L413="Yes",'Used data'!J413=3),0.85*'Used data'!M413+(1-'Used data'!M413),IF(AND('Used data'!L413="Yes",'Used data'!J413=4),0.88*'Used data'!M413+(1-'Used data'!M413),IF(AND('Used data'!L413="Yes",'Used data'!J413&gt;4.99999999),0.9*'Used data'!M413+(1-'Used data'!M413),1)))))</f>
        <v>1</v>
      </c>
      <c r="N413" s="11">
        <f>IF('Used data'!N413="Irrelevant",1,IF(AND(OR(I413="Motorway link",I413="Exit diverge",I413="Entrance merge"),'Used data'!N413&lt;3),1+(3-'Used data'!N413)*0.09333333,1))</f>
        <v>1</v>
      </c>
      <c r="O413" s="11">
        <f>IF('Used data'!N413="Irrelevant",1,IF(AND(OR(I413="Motorway link",I413="Exit diverge",I413="Entrance merge"),'Used data'!N413&lt;3),1+(3-'Used data'!N413)*0.19666667,1))</f>
        <v>1</v>
      </c>
      <c r="P413" s="11">
        <f>IF('Used data'!O413="Irrelevant",1,IF(AND(OR(I413="Motorway link",I413="Exit diverge",I413="Entrance merge"),'Used data'!O413&lt;3.00000001),1+(0.5-'Used data'!O413)*0.04,IF(AND(OR(I413="Exit ramp",I413="Entrance ramp"),'Used data'!O413&lt;3.00000001),1+(0.5-'Used data'!O413)*0.08,IF(OR(I413="Motorway link",I413="Exit diverge",I413="Entrance merge"),0.9,0.8))))</f>
        <v>1</v>
      </c>
      <c r="Q413" s="11">
        <f>IF('Used data'!P413="Irrelevant",1,IF(AND(OR(I413="Motorway link",I413="Exit diverge",I413="Entrance merge"),'Used data'!P413&lt;11.00000001),1+(5-'Used data'!P413)*0.01,0.94))</f>
        <v>1</v>
      </c>
      <c r="R413" s="11">
        <f>IF(OR('Used data'!Q413="Irrelevant",'Used data'!R413="Irrelevant",'Used data'!Q413="Straight"),1,IF(AND(OR(I413="Motorway link",I413="Exit diverge",I413="Entrance merge"),'Used data'!Q413&lt;4000),(EXP(0.1096*1746.5/'Used data'!Q413)/EXP(0.1096*1746.5/4000))*('Used data'!R413/1000)/G413+(G413-'Used data'!R413/1000)/G413,1))</f>
        <v>1</v>
      </c>
      <c r="S413" s="11">
        <f>IF(OR('Used data'!S413="Irrelevant",'Used data'!T413="Irrelevant",'Used data'!S413="Straight"),1,IF(AND(OR(I413="Motorway link",I413="Exit diverge",I413="Entrance merge"),'Used data'!S413&lt;4000),(EXP(0.1096*1746.5/'Used data'!S413)/EXP(0.1096*1746.5/4000))*('Used data'!T413/1000)/G413+(G413-'Used data'!T413/1000)/G413,1))</f>
        <v>1</v>
      </c>
      <c r="T413" s="11">
        <f>IF('Used data'!U413="Irrelevant",1,IF(AND(OR(I413="Motorway link",I413="Exit diverge",I413="Entrance merge",I413="Exit ramp",I413="Entrance ramp"),'Used data'!U413="Yes"),0.95,1))</f>
        <v>1</v>
      </c>
      <c r="U413" s="11">
        <f>IF('Used data'!U413="Irrelevant",1,IF(AND(OR(I413="Motorway link",I413="Exit diverge",I413="Entrance merge",I413="Exit ramp",I413="Entrance ramp"),'Used data'!U413="Yes"),0.96,1))</f>
        <v>1</v>
      </c>
      <c r="V413" s="11">
        <f>IF('Used data'!U413="Irrelevant",1,IF(AND(OR(I413="Motorway link",I413="Exit diverge",I413="Entrance merge",I413="Exit ramp",I413="Entrance ramp"),'Used data'!U413="Yes"),0.79,1))</f>
        <v>1</v>
      </c>
      <c r="W413" s="11">
        <f>IF('Used data'!U413="Irrelevant",1,IF(AND(OR(I413="Motorway link",I413="Exit diverge",I413="Entrance merge",I413="Exit ramp",I413="Entrance ramp"),'Used data'!U413="Yes"),0.94,1))</f>
        <v>1</v>
      </c>
      <c r="X413" s="11">
        <f>IF('Used data'!U413="Irrelevant",1,IF(AND(OR(I413="Motorway link",I413="Exit diverge",I413="Entrance merge",I413="Exit ramp",I413="Entrance ramp"),'Used data'!U413="Yes"),0.97,1))</f>
        <v>1</v>
      </c>
      <c r="Y413" s="11">
        <f>IF(AND(I413="Exit ramp",'Used data'!V413="2-curved diamond ramp"),1.32,IF(AND(I413="Exit ramp",'Used data'!V413="S-shaped ramp"),2.05,IF(AND(I413="Exit ramp",'Used data'!V413="U-shaped ramp"),4.11,IF(AND(I413="Exit ramp",'Used data'!V413="Flyover hook ramp"),5.15,IF(AND(I413="Exit ramp",'Used data'!V413="Directional ramp"),1.07,IF(AND(I413="Entrance ramp",'Used data'!V413="2-curved diamond ramp"),0.93,IF(AND(I413="Entrance ramp",'Used data'!V413="S-shaped ramp"),2.48,IF(AND(I413="Entrance ramp",'Used data'!V413="U-shaped ramp"),4.15,IF(AND(I413="Entrance ramp",'Used data'!V413="Flyover hook ramp"),5.26,IF(AND(I413="Entrance ramp",'Used data'!V413="Directional ramp"),1.42,1))))))))))</f>
        <v>1</v>
      </c>
      <c r="Z413" s="11">
        <f>IF(OR('Used data'!W413="Straight",'Used data'!W413="Irrelevant",'Used data'!X413="Irrelevant",'Used data'!Y413="Irrelevant"),1,1+1.545*1000/32.2*((('Used data'!Y413*3268/3600)/('Used data'!W413/0.306))^2)*('Used data'!X413/1000)/G413)</f>
        <v>1</v>
      </c>
      <c r="AA413" s="11">
        <f>IF(OR('Used data'!W413="Straight",'Used data'!W413="Irrelevant",'Used data'!X413="Irrelevant",'Used data'!Y413="Irrelevant"),1,1+1.961*1000/32.2*((('Used data'!Y413*3268/3600)/('Used data'!W413/0.306))^2)*('Used data'!X413/1000)/G413)</f>
        <v>1</v>
      </c>
      <c r="AB413" s="11">
        <f>IF(OR('Used data'!Z413="Straight",'Used data'!Z413="Irrelevant",'Used data'!AA413="Irrelevant",'Used data'!AB413="Irrelevant"),1,1+1.545*1000/32.2*((('Used data'!AB413*3268/3600)/('Used data'!Z413/0.306))^2)*('Used data'!AA413/1000)/G413)</f>
        <v>1</v>
      </c>
      <c r="AC413" s="11">
        <f>IF(OR('Used data'!Z413="Straight",'Used data'!Z413="Irrelevant",'Used data'!AA413="Irrelevant",'Used data'!AB413="Irrelevant"),1,1+1.961*1000/32.2*((('Used data'!AB413*3268/3600)/('Used data'!Z413/0.306))^2)*('Used data'!AA413/1000)/G413)</f>
        <v>1</v>
      </c>
      <c r="AD413" s="11">
        <f>IF(OR('Used data'!AC413="Irrelevant",'Used data'!AC413="No"),1,IF(AND('Used data'!AC413="Yes",OR('Used data'!Q413&lt;301,'Used data'!S413&lt;301)),1-(0.5*('Used data'!R413+'Used data'!T413)/('Used data'!G413*1000)),IF(AND('Used data'!AC413="Yes",OR('Used data'!Q413&lt;601,'Used data'!S413&lt;601)),1-(0.25*('Used data'!R413+'Used data'!T413)/('Used data'!G413*1000)),1)))</f>
        <v>1</v>
      </c>
      <c r="AE413" s="11">
        <f>IF(OR('Used data'!AC413="Irrelevant",'Used data'!AC413="No"),1,IF(AND('Used data'!AC413="Yes",OR('Used data'!Q413&lt;301,'Used data'!S413&lt;301)),1-(0.4*('Used data'!R413+'Used data'!T413)/('Used data'!G413*1000)),IF(AND('Used data'!AC413="Yes",OR('Used data'!Q413&lt;601,'Used data'!S413&lt;601)),1-(0.2*('Used data'!R413+'Used data'!T413)/('Used data'!G413*1000)),1)))</f>
        <v>1</v>
      </c>
      <c r="AF413" s="11">
        <f>IF('Used data'!AD413="110 kph",0.79,1)</f>
        <v>1</v>
      </c>
      <c r="AG413" s="11">
        <f>IF('Used data'!AD413="110 kph",0.94,1)</f>
        <v>1</v>
      </c>
      <c r="AH413" s="11">
        <f>IF('Used data'!AD413="110 kph",0.66,1)</f>
        <v>1</v>
      </c>
      <c r="AI413" s="11">
        <f>IF('Used data'!AD413="110 kph",0.82,1)</f>
        <v>1</v>
      </c>
      <c r="AJ413" s="11">
        <f>IF(AND('Used data'!AE413="Yes",I413="Entrance merge"),0.65*'Used data'!AF413+1-'Used data'!AF413,1)</f>
        <v>1</v>
      </c>
      <c r="AK413" s="12" t="str">
        <f t="shared" si="42"/>
        <v/>
      </c>
      <c r="AL413" s="12" t="str">
        <f t="shared" si="43"/>
        <v/>
      </c>
      <c r="AM413" s="12" t="str">
        <f t="shared" si="44"/>
        <v/>
      </c>
      <c r="AN413" s="12" t="str">
        <f t="shared" si="45"/>
        <v/>
      </c>
      <c r="AO413" s="12" t="str">
        <f t="shared" si="46"/>
        <v/>
      </c>
      <c r="AP413" s="12" t="str">
        <f t="shared" si="47"/>
        <v/>
      </c>
      <c r="AQ413" s="4" t="str">
        <f t="shared" si="48"/>
        <v/>
      </c>
    </row>
    <row r="414" spans="1:43" x14ac:dyDescent="0.3">
      <c r="A414" s="4" t="str">
        <f>IF('Input data'!A429="","",'Input data'!A429)</f>
        <v/>
      </c>
      <c r="B414" s="4" t="str">
        <f>IF('Input data'!B429="","",'Input data'!B429)</f>
        <v/>
      </c>
      <c r="C414" s="4" t="str">
        <f>IF('Input data'!C429="","",'Input data'!C429)</f>
        <v/>
      </c>
      <c r="D414" s="4" t="str">
        <f>IF('Input data'!D429="","",'Input data'!D429)</f>
        <v/>
      </c>
      <c r="E414" s="4" t="str">
        <f>IF('Input data'!E429="","",'Input data'!E429)</f>
        <v/>
      </c>
      <c r="F414" s="4" t="str">
        <f>IF('Input data'!F429="","",'Input data'!F429)</f>
        <v/>
      </c>
      <c r="G414" s="4">
        <f>IF('Input data'!G429="","",'Input data'!G429)</f>
        <v>0</v>
      </c>
      <c r="H414" s="4" t="str">
        <f>IF('Input data'!H429&gt;0.5,'Input data'!H429,"")</f>
        <v/>
      </c>
      <c r="I414" s="4" t="str">
        <f>IF('Input data'!I429="","",'Input data'!I429)</f>
        <v/>
      </c>
      <c r="J414" s="11">
        <f>IF('Used data'!J414="Irrelevant",1,IF('Used data'!J414&gt;3,1.2,1))</f>
        <v>1</v>
      </c>
      <c r="K414" s="11">
        <f>IF('Used data'!K414="Irrelevant",1,IF(AND(OR(I414="Motorway link",I414="Exit diverge",I414="Entrance merge"),'Used data'!K414&lt;3.5),1+(3.5-'Used data'!K414)*0.12,IF(AND(OR(I414="Exit ramp",I414="Entrance ramp"),'Used data'!K414&lt;3.5),1+(3.5-'Used data'!K414)*0.16,1)))</f>
        <v>1</v>
      </c>
      <c r="L414" s="11">
        <f>IF('Used data'!L414="Irrelevant",1,IF(AND('Used data'!L414="Yes",'Used data'!J414=2),0.6*'Used data'!M414+(1-'Used data'!M414),IF(AND('Used data'!L414="Yes",'Used data'!J414=3),0.7*'Used data'!M414+(1-'Used data'!M414),IF(AND('Used data'!L414="Yes",'Used data'!J414=4),0.76*'Used data'!M414+(1-'Used data'!M414),IF(AND('Used data'!L414="Yes",'Used data'!J414&gt;4.99999999),0.8*'Used data'!M414+(1-'Used data'!M414),1)))))</f>
        <v>1</v>
      </c>
      <c r="M414" s="11">
        <f>IF('Used data'!L414="Irrelevant",1,IF(AND('Used data'!L414="Yes",'Used data'!J414=2),0.8*'Used data'!M414+(1-'Used data'!M414),IF(AND('Used data'!L414="Yes",'Used data'!J414=3),0.85*'Used data'!M414+(1-'Used data'!M414),IF(AND('Used data'!L414="Yes",'Used data'!J414=4),0.88*'Used data'!M414+(1-'Used data'!M414),IF(AND('Used data'!L414="Yes",'Used data'!J414&gt;4.99999999),0.9*'Used data'!M414+(1-'Used data'!M414),1)))))</f>
        <v>1</v>
      </c>
      <c r="N414" s="11">
        <f>IF('Used data'!N414="Irrelevant",1,IF(AND(OR(I414="Motorway link",I414="Exit diverge",I414="Entrance merge"),'Used data'!N414&lt;3),1+(3-'Used data'!N414)*0.09333333,1))</f>
        <v>1</v>
      </c>
      <c r="O414" s="11">
        <f>IF('Used data'!N414="Irrelevant",1,IF(AND(OR(I414="Motorway link",I414="Exit diverge",I414="Entrance merge"),'Used data'!N414&lt;3),1+(3-'Used data'!N414)*0.19666667,1))</f>
        <v>1</v>
      </c>
      <c r="P414" s="11">
        <f>IF('Used data'!O414="Irrelevant",1,IF(AND(OR(I414="Motorway link",I414="Exit diverge",I414="Entrance merge"),'Used data'!O414&lt;3.00000001),1+(0.5-'Used data'!O414)*0.04,IF(AND(OR(I414="Exit ramp",I414="Entrance ramp"),'Used data'!O414&lt;3.00000001),1+(0.5-'Used data'!O414)*0.08,IF(OR(I414="Motorway link",I414="Exit diverge",I414="Entrance merge"),0.9,0.8))))</f>
        <v>1</v>
      </c>
      <c r="Q414" s="11">
        <f>IF('Used data'!P414="Irrelevant",1,IF(AND(OR(I414="Motorway link",I414="Exit diverge",I414="Entrance merge"),'Used data'!P414&lt;11.00000001),1+(5-'Used data'!P414)*0.01,0.94))</f>
        <v>1</v>
      </c>
      <c r="R414" s="11">
        <f>IF(OR('Used data'!Q414="Irrelevant",'Used data'!R414="Irrelevant",'Used data'!Q414="Straight"),1,IF(AND(OR(I414="Motorway link",I414="Exit diverge",I414="Entrance merge"),'Used data'!Q414&lt;4000),(EXP(0.1096*1746.5/'Used data'!Q414)/EXP(0.1096*1746.5/4000))*('Used data'!R414/1000)/G414+(G414-'Used data'!R414/1000)/G414,1))</f>
        <v>1</v>
      </c>
      <c r="S414" s="11">
        <f>IF(OR('Used data'!S414="Irrelevant",'Used data'!T414="Irrelevant",'Used data'!S414="Straight"),1,IF(AND(OR(I414="Motorway link",I414="Exit diverge",I414="Entrance merge"),'Used data'!S414&lt;4000),(EXP(0.1096*1746.5/'Used data'!S414)/EXP(0.1096*1746.5/4000))*('Used data'!T414/1000)/G414+(G414-'Used data'!T414/1000)/G414,1))</f>
        <v>1</v>
      </c>
      <c r="T414" s="11">
        <f>IF('Used data'!U414="Irrelevant",1,IF(AND(OR(I414="Motorway link",I414="Exit diverge",I414="Entrance merge",I414="Exit ramp",I414="Entrance ramp"),'Used data'!U414="Yes"),0.95,1))</f>
        <v>1</v>
      </c>
      <c r="U414" s="11">
        <f>IF('Used data'!U414="Irrelevant",1,IF(AND(OR(I414="Motorway link",I414="Exit diverge",I414="Entrance merge",I414="Exit ramp",I414="Entrance ramp"),'Used data'!U414="Yes"),0.96,1))</f>
        <v>1</v>
      </c>
      <c r="V414" s="11">
        <f>IF('Used data'!U414="Irrelevant",1,IF(AND(OR(I414="Motorway link",I414="Exit diverge",I414="Entrance merge",I414="Exit ramp",I414="Entrance ramp"),'Used data'!U414="Yes"),0.79,1))</f>
        <v>1</v>
      </c>
      <c r="W414" s="11">
        <f>IF('Used data'!U414="Irrelevant",1,IF(AND(OR(I414="Motorway link",I414="Exit diverge",I414="Entrance merge",I414="Exit ramp",I414="Entrance ramp"),'Used data'!U414="Yes"),0.94,1))</f>
        <v>1</v>
      </c>
      <c r="X414" s="11">
        <f>IF('Used data'!U414="Irrelevant",1,IF(AND(OR(I414="Motorway link",I414="Exit diverge",I414="Entrance merge",I414="Exit ramp",I414="Entrance ramp"),'Used data'!U414="Yes"),0.97,1))</f>
        <v>1</v>
      </c>
      <c r="Y414" s="11">
        <f>IF(AND(I414="Exit ramp",'Used data'!V414="2-curved diamond ramp"),1.32,IF(AND(I414="Exit ramp",'Used data'!V414="S-shaped ramp"),2.05,IF(AND(I414="Exit ramp",'Used data'!V414="U-shaped ramp"),4.11,IF(AND(I414="Exit ramp",'Used data'!V414="Flyover hook ramp"),5.15,IF(AND(I414="Exit ramp",'Used data'!V414="Directional ramp"),1.07,IF(AND(I414="Entrance ramp",'Used data'!V414="2-curved diamond ramp"),0.93,IF(AND(I414="Entrance ramp",'Used data'!V414="S-shaped ramp"),2.48,IF(AND(I414="Entrance ramp",'Used data'!V414="U-shaped ramp"),4.15,IF(AND(I414="Entrance ramp",'Used data'!V414="Flyover hook ramp"),5.26,IF(AND(I414="Entrance ramp",'Used data'!V414="Directional ramp"),1.42,1))))))))))</f>
        <v>1</v>
      </c>
      <c r="Z414" s="11">
        <f>IF(OR('Used data'!W414="Straight",'Used data'!W414="Irrelevant",'Used data'!X414="Irrelevant",'Used data'!Y414="Irrelevant"),1,1+1.545*1000/32.2*((('Used data'!Y414*3268/3600)/('Used data'!W414/0.306))^2)*('Used data'!X414/1000)/G414)</f>
        <v>1</v>
      </c>
      <c r="AA414" s="11">
        <f>IF(OR('Used data'!W414="Straight",'Used data'!W414="Irrelevant",'Used data'!X414="Irrelevant",'Used data'!Y414="Irrelevant"),1,1+1.961*1000/32.2*((('Used data'!Y414*3268/3600)/('Used data'!W414/0.306))^2)*('Used data'!X414/1000)/G414)</f>
        <v>1</v>
      </c>
      <c r="AB414" s="11">
        <f>IF(OR('Used data'!Z414="Straight",'Used data'!Z414="Irrelevant",'Used data'!AA414="Irrelevant",'Used data'!AB414="Irrelevant"),1,1+1.545*1000/32.2*((('Used data'!AB414*3268/3600)/('Used data'!Z414/0.306))^2)*('Used data'!AA414/1000)/G414)</f>
        <v>1</v>
      </c>
      <c r="AC414" s="11">
        <f>IF(OR('Used data'!Z414="Straight",'Used data'!Z414="Irrelevant",'Used data'!AA414="Irrelevant",'Used data'!AB414="Irrelevant"),1,1+1.961*1000/32.2*((('Used data'!AB414*3268/3600)/('Used data'!Z414/0.306))^2)*('Used data'!AA414/1000)/G414)</f>
        <v>1</v>
      </c>
      <c r="AD414" s="11">
        <f>IF(OR('Used data'!AC414="Irrelevant",'Used data'!AC414="No"),1,IF(AND('Used data'!AC414="Yes",OR('Used data'!Q414&lt;301,'Used data'!S414&lt;301)),1-(0.5*('Used data'!R414+'Used data'!T414)/('Used data'!G414*1000)),IF(AND('Used data'!AC414="Yes",OR('Used data'!Q414&lt;601,'Used data'!S414&lt;601)),1-(0.25*('Used data'!R414+'Used data'!T414)/('Used data'!G414*1000)),1)))</f>
        <v>1</v>
      </c>
      <c r="AE414" s="11">
        <f>IF(OR('Used data'!AC414="Irrelevant",'Used data'!AC414="No"),1,IF(AND('Used data'!AC414="Yes",OR('Used data'!Q414&lt;301,'Used data'!S414&lt;301)),1-(0.4*('Used data'!R414+'Used data'!T414)/('Used data'!G414*1000)),IF(AND('Used data'!AC414="Yes",OR('Used data'!Q414&lt;601,'Used data'!S414&lt;601)),1-(0.2*('Used data'!R414+'Used data'!T414)/('Used data'!G414*1000)),1)))</f>
        <v>1</v>
      </c>
      <c r="AF414" s="11">
        <f>IF('Used data'!AD414="110 kph",0.79,1)</f>
        <v>1</v>
      </c>
      <c r="AG414" s="11">
        <f>IF('Used data'!AD414="110 kph",0.94,1)</f>
        <v>1</v>
      </c>
      <c r="AH414" s="11">
        <f>IF('Used data'!AD414="110 kph",0.66,1)</f>
        <v>1</v>
      </c>
      <c r="AI414" s="11">
        <f>IF('Used data'!AD414="110 kph",0.82,1)</f>
        <v>1</v>
      </c>
      <c r="AJ414" s="11">
        <f>IF(AND('Used data'!AE414="Yes",I414="Entrance merge"),0.65*'Used data'!AF414+1-'Used data'!AF414,1)</f>
        <v>1</v>
      </c>
      <c r="AK414" s="12" t="str">
        <f t="shared" si="42"/>
        <v/>
      </c>
      <c r="AL414" s="12" t="str">
        <f t="shared" si="43"/>
        <v/>
      </c>
      <c r="AM414" s="12" t="str">
        <f t="shared" si="44"/>
        <v/>
      </c>
      <c r="AN414" s="12" t="str">
        <f t="shared" si="45"/>
        <v/>
      </c>
      <c r="AO414" s="12" t="str">
        <f t="shared" si="46"/>
        <v/>
      </c>
      <c r="AP414" s="12" t="str">
        <f t="shared" si="47"/>
        <v/>
      </c>
      <c r="AQ414" s="4" t="str">
        <f t="shared" si="48"/>
        <v/>
      </c>
    </row>
    <row r="415" spans="1:43" x14ac:dyDescent="0.3">
      <c r="A415" s="4" t="str">
        <f>IF('Input data'!A430="","",'Input data'!A430)</f>
        <v/>
      </c>
      <c r="B415" s="4" t="str">
        <f>IF('Input data'!B430="","",'Input data'!B430)</f>
        <v/>
      </c>
      <c r="C415" s="4" t="str">
        <f>IF('Input data'!C430="","",'Input data'!C430)</f>
        <v/>
      </c>
      <c r="D415" s="4" t="str">
        <f>IF('Input data'!D430="","",'Input data'!D430)</f>
        <v/>
      </c>
      <c r="E415" s="4" t="str">
        <f>IF('Input data'!E430="","",'Input data'!E430)</f>
        <v/>
      </c>
      <c r="F415" s="4" t="str">
        <f>IF('Input data'!F430="","",'Input data'!F430)</f>
        <v/>
      </c>
      <c r="G415" s="4">
        <f>IF('Input data'!G430="","",'Input data'!G430)</f>
        <v>0</v>
      </c>
      <c r="H415" s="4" t="str">
        <f>IF('Input data'!H430&gt;0.5,'Input data'!H430,"")</f>
        <v/>
      </c>
      <c r="I415" s="4" t="str">
        <f>IF('Input data'!I430="","",'Input data'!I430)</f>
        <v/>
      </c>
      <c r="J415" s="11">
        <f>IF('Used data'!J415="Irrelevant",1,IF('Used data'!J415&gt;3,1.2,1))</f>
        <v>1</v>
      </c>
      <c r="K415" s="11">
        <f>IF('Used data'!K415="Irrelevant",1,IF(AND(OR(I415="Motorway link",I415="Exit diverge",I415="Entrance merge"),'Used data'!K415&lt;3.5),1+(3.5-'Used data'!K415)*0.12,IF(AND(OR(I415="Exit ramp",I415="Entrance ramp"),'Used data'!K415&lt;3.5),1+(3.5-'Used data'!K415)*0.16,1)))</f>
        <v>1</v>
      </c>
      <c r="L415" s="11">
        <f>IF('Used data'!L415="Irrelevant",1,IF(AND('Used data'!L415="Yes",'Used data'!J415=2),0.6*'Used data'!M415+(1-'Used data'!M415),IF(AND('Used data'!L415="Yes",'Used data'!J415=3),0.7*'Used data'!M415+(1-'Used data'!M415),IF(AND('Used data'!L415="Yes",'Used data'!J415=4),0.76*'Used data'!M415+(1-'Used data'!M415),IF(AND('Used data'!L415="Yes",'Used data'!J415&gt;4.99999999),0.8*'Used data'!M415+(1-'Used data'!M415),1)))))</f>
        <v>1</v>
      </c>
      <c r="M415" s="11">
        <f>IF('Used data'!L415="Irrelevant",1,IF(AND('Used data'!L415="Yes",'Used data'!J415=2),0.8*'Used data'!M415+(1-'Used data'!M415),IF(AND('Used data'!L415="Yes",'Used data'!J415=3),0.85*'Used data'!M415+(1-'Used data'!M415),IF(AND('Used data'!L415="Yes",'Used data'!J415=4),0.88*'Used data'!M415+(1-'Used data'!M415),IF(AND('Used data'!L415="Yes",'Used data'!J415&gt;4.99999999),0.9*'Used data'!M415+(1-'Used data'!M415),1)))))</f>
        <v>1</v>
      </c>
      <c r="N415" s="11">
        <f>IF('Used data'!N415="Irrelevant",1,IF(AND(OR(I415="Motorway link",I415="Exit diverge",I415="Entrance merge"),'Used data'!N415&lt;3),1+(3-'Used data'!N415)*0.09333333,1))</f>
        <v>1</v>
      </c>
      <c r="O415" s="11">
        <f>IF('Used data'!N415="Irrelevant",1,IF(AND(OR(I415="Motorway link",I415="Exit diverge",I415="Entrance merge"),'Used data'!N415&lt;3),1+(3-'Used data'!N415)*0.19666667,1))</f>
        <v>1</v>
      </c>
      <c r="P415" s="11">
        <f>IF('Used data'!O415="Irrelevant",1,IF(AND(OR(I415="Motorway link",I415="Exit diverge",I415="Entrance merge"),'Used data'!O415&lt;3.00000001),1+(0.5-'Used data'!O415)*0.04,IF(AND(OR(I415="Exit ramp",I415="Entrance ramp"),'Used data'!O415&lt;3.00000001),1+(0.5-'Used data'!O415)*0.08,IF(OR(I415="Motorway link",I415="Exit diverge",I415="Entrance merge"),0.9,0.8))))</f>
        <v>1</v>
      </c>
      <c r="Q415" s="11">
        <f>IF('Used data'!P415="Irrelevant",1,IF(AND(OR(I415="Motorway link",I415="Exit diverge",I415="Entrance merge"),'Used data'!P415&lt;11.00000001),1+(5-'Used data'!P415)*0.01,0.94))</f>
        <v>1</v>
      </c>
      <c r="R415" s="11">
        <f>IF(OR('Used data'!Q415="Irrelevant",'Used data'!R415="Irrelevant",'Used data'!Q415="Straight"),1,IF(AND(OR(I415="Motorway link",I415="Exit diverge",I415="Entrance merge"),'Used data'!Q415&lt;4000),(EXP(0.1096*1746.5/'Used data'!Q415)/EXP(0.1096*1746.5/4000))*('Used data'!R415/1000)/G415+(G415-'Used data'!R415/1000)/G415,1))</f>
        <v>1</v>
      </c>
      <c r="S415" s="11">
        <f>IF(OR('Used data'!S415="Irrelevant",'Used data'!T415="Irrelevant",'Used data'!S415="Straight"),1,IF(AND(OR(I415="Motorway link",I415="Exit diverge",I415="Entrance merge"),'Used data'!S415&lt;4000),(EXP(0.1096*1746.5/'Used data'!S415)/EXP(0.1096*1746.5/4000))*('Used data'!T415/1000)/G415+(G415-'Used data'!T415/1000)/G415,1))</f>
        <v>1</v>
      </c>
      <c r="T415" s="11">
        <f>IF('Used data'!U415="Irrelevant",1,IF(AND(OR(I415="Motorway link",I415="Exit diverge",I415="Entrance merge",I415="Exit ramp",I415="Entrance ramp"),'Used data'!U415="Yes"),0.95,1))</f>
        <v>1</v>
      </c>
      <c r="U415" s="11">
        <f>IF('Used data'!U415="Irrelevant",1,IF(AND(OR(I415="Motorway link",I415="Exit diverge",I415="Entrance merge",I415="Exit ramp",I415="Entrance ramp"),'Used data'!U415="Yes"),0.96,1))</f>
        <v>1</v>
      </c>
      <c r="V415" s="11">
        <f>IF('Used data'!U415="Irrelevant",1,IF(AND(OR(I415="Motorway link",I415="Exit diverge",I415="Entrance merge",I415="Exit ramp",I415="Entrance ramp"),'Used data'!U415="Yes"),0.79,1))</f>
        <v>1</v>
      </c>
      <c r="W415" s="11">
        <f>IF('Used data'!U415="Irrelevant",1,IF(AND(OR(I415="Motorway link",I415="Exit diverge",I415="Entrance merge",I415="Exit ramp",I415="Entrance ramp"),'Used data'!U415="Yes"),0.94,1))</f>
        <v>1</v>
      </c>
      <c r="X415" s="11">
        <f>IF('Used data'!U415="Irrelevant",1,IF(AND(OR(I415="Motorway link",I415="Exit diverge",I415="Entrance merge",I415="Exit ramp",I415="Entrance ramp"),'Used data'!U415="Yes"),0.97,1))</f>
        <v>1</v>
      </c>
      <c r="Y415" s="11">
        <f>IF(AND(I415="Exit ramp",'Used data'!V415="2-curved diamond ramp"),1.32,IF(AND(I415="Exit ramp",'Used data'!V415="S-shaped ramp"),2.05,IF(AND(I415="Exit ramp",'Used data'!V415="U-shaped ramp"),4.11,IF(AND(I415="Exit ramp",'Used data'!V415="Flyover hook ramp"),5.15,IF(AND(I415="Exit ramp",'Used data'!V415="Directional ramp"),1.07,IF(AND(I415="Entrance ramp",'Used data'!V415="2-curved diamond ramp"),0.93,IF(AND(I415="Entrance ramp",'Used data'!V415="S-shaped ramp"),2.48,IF(AND(I415="Entrance ramp",'Used data'!V415="U-shaped ramp"),4.15,IF(AND(I415="Entrance ramp",'Used data'!V415="Flyover hook ramp"),5.26,IF(AND(I415="Entrance ramp",'Used data'!V415="Directional ramp"),1.42,1))))))))))</f>
        <v>1</v>
      </c>
      <c r="Z415" s="11">
        <f>IF(OR('Used data'!W415="Straight",'Used data'!W415="Irrelevant",'Used data'!X415="Irrelevant",'Used data'!Y415="Irrelevant"),1,1+1.545*1000/32.2*((('Used data'!Y415*3268/3600)/('Used data'!W415/0.306))^2)*('Used data'!X415/1000)/G415)</f>
        <v>1</v>
      </c>
      <c r="AA415" s="11">
        <f>IF(OR('Used data'!W415="Straight",'Used data'!W415="Irrelevant",'Used data'!X415="Irrelevant",'Used data'!Y415="Irrelevant"),1,1+1.961*1000/32.2*((('Used data'!Y415*3268/3600)/('Used data'!W415/0.306))^2)*('Used data'!X415/1000)/G415)</f>
        <v>1</v>
      </c>
      <c r="AB415" s="11">
        <f>IF(OR('Used data'!Z415="Straight",'Used data'!Z415="Irrelevant",'Used data'!AA415="Irrelevant",'Used data'!AB415="Irrelevant"),1,1+1.545*1000/32.2*((('Used data'!AB415*3268/3600)/('Used data'!Z415/0.306))^2)*('Used data'!AA415/1000)/G415)</f>
        <v>1</v>
      </c>
      <c r="AC415" s="11">
        <f>IF(OR('Used data'!Z415="Straight",'Used data'!Z415="Irrelevant",'Used data'!AA415="Irrelevant",'Used data'!AB415="Irrelevant"),1,1+1.961*1000/32.2*((('Used data'!AB415*3268/3600)/('Used data'!Z415/0.306))^2)*('Used data'!AA415/1000)/G415)</f>
        <v>1</v>
      </c>
      <c r="AD415" s="11">
        <f>IF(OR('Used data'!AC415="Irrelevant",'Used data'!AC415="No"),1,IF(AND('Used data'!AC415="Yes",OR('Used data'!Q415&lt;301,'Used data'!S415&lt;301)),1-(0.5*('Used data'!R415+'Used data'!T415)/('Used data'!G415*1000)),IF(AND('Used data'!AC415="Yes",OR('Used data'!Q415&lt;601,'Used data'!S415&lt;601)),1-(0.25*('Used data'!R415+'Used data'!T415)/('Used data'!G415*1000)),1)))</f>
        <v>1</v>
      </c>
      <c r="AE415" s="11">
        <f>IF(OR('Used data'!AC415="Irrelevant",'Used data'!AC415="No"),1,IF(AND('Used data'!AC415="Yes",OR('Used data'!Q415&lt;301,'Used data'!S415&lt;301)),1-(0.4*('Used data'!R415+'Used data'!T415)/('Used data'!G415*1000)),IF(AND('Used data'!AC415="Yes",OR('Used data'!Q415&lt;601,'Used data'!S415&lt;601)),1-(0.2*('Used data'!R415+'Used data'!T415)/('Used data'!G415*1000)),1)))</f>
        <v>1</v>
      </c>
      <c r="AF415" s="11">
        <f>IF('Used data'!AD415="110 kph",0.79,1)</f>
        <v>1</v>
      </c>
      <c r="AG415" s="11">
        <f>IF('Used data'!AD415="110 kph",0.94,1)</f>
        <v>1</v>
      </c>
      <c r="AH415" s="11">
        <f>IF('Used data'!AD415="110 kph",0.66,1)</f>
        <v>1</v>
      </c>
      <c r="AI415" s="11">
        <f>IF('Used data'!AD415="110 kph",0.82,1)</f>
        <v>1</v>
      </c>
      <c r="AJ415" s="11">
        <f>IF(AND('Used data'!AE415="Yes",I415="Entrance merge"),0.65*'Used data'!AF415+1-'Used data'!AF415,1)</f>
        <v>1</v>
      </c>
      <c r="AK415" s="12" t="str">
        <f t="shared" si="42"/>
        <v/>
      </c>
      <c r="AL415" s="12" t="str">
        <f t="shared" si="43"/>
        <v/>
      </c>
      <c r="AM415" s="12" t="str">
        <f t="shared" si="44"/>
        <v/>
      </c>
      <c r="AN415" s="12" t="str">
        <f t="shared" si="45"/>
        <v/>
      </c>
      <c r="AO415" s="12" t="str">
        <f t="shared" si="46"/>
        <v/>
      </c>
      <c r="AP415" s="12" t="str">
        <f t="shared" si="47"/>
        <v/>
      </c>
      <c r="AQ415" s="4" t="str">
        <f t="shared" si="48"/>
        <v/>
      </c>
    </row>
    <row r="416" spans="1:43" x14ac:dyDescent="0.3">
      <c r="A416" s="4" t="str">
        <f>IF('Input data'!A431="","",'Input data'!A431)</f>
        <v/>
      </c>
      <c r="B416" s="4" t="str">
        <f>IF('Input data'!B431="","",'Input data'!B431)</f>
        <v/>
      </c>
      <c r="C416" s="4" t="str">
        <f>IF('Input data'!C431="","",'Input data'!C431)</f>
        <v/>
      </c>
      <c r="D416" s="4" t="str">
        <f>IF('Input data'!D431="","",'Input data'!D431)</f>
        <v/>
      </c>
      <c r="E416" s="4" t="str">
        <f>IF('Input data'!E431="","",'Input data'!E431)</f>
        <v/>
      </c>
      <c r="F416" s="4" t="str">
        <f>IF('Input data'!F431="","",'Input data'!F431)</f>
        <v/>
      </c>
      <c r="G416" s="4">
        <f>IF('Input data'!G431="","",'Input data'!G431)</f>
        <v>0</v>
      </c>
      <c r="H416" s="4" t="str">
        <f>IF('Input data'!H431&gt;0.5,'Input data'!H431,"")</f>
        <v/>
      </c>
      <c r="I416" s="4" t="str">
        <f>IF('Input data'!I431="","",'Input data'!I431)</f>
        <v/>
      </c>
      <c r="J416" s="11">
        <f>IF('Used data'!J416="Irrelevant",1,IF('Used data'!J416&gt;3,1.2,1))</f>
        <v>1</v>
      </c>
      <c r="K416" s="11">
        <f>IF('Used data'!K416="Irrelevant",1,IF(AND(OR(I416="Motorway link",I416="Exit diverge",I416="Entrance merge"),'Used data'!K416&lt;3.5),1+(3.5-'Used data'!K416)*0.12,IF(AND(OR(I416="Exit ramp",I416="Entrance ramp"),'Used data'!K416&lt;3.5),1+(3.5-'Used data'!K416)*0.16,1)))</f>
        <v>1</v>
      </c>
      <c r="L416" s="11">
        <f>IF('Used data'!L416="Irrelevant",1,IF(AND('Used data'!L416="Yes",'Used data'!J416=2),0.6*'Used data'!M416+(1-'Used data'!M416),IF(AND('Used data'!L416="Yes",'Used data'!J416=3),0.7*'Used data'!M416+(1-'Used data'!M416),IF(AND('Used data'!L416="Yes",'Used data'!J416=4),0.76*'Used data'!M416+(1-'Used data'!M416),IF(AND('Used data'!L416="Yes",'Used data'!J416&gt;4.99999999),0.8*'Used data'!M416+(1-'Used data'!M416),1)))))</f>
        <v>1</v>
      </c>
      <c r="M416" s="11">
        <f>IF('Used data'!L416="Irrelevant",1,IF(AND('Used data'!L416="Yes",'Used data'!J416=2),0.8*'Used data'!M416+(1-'Used data'!M416),IF(AND('Used data'!L416="Yes",'Used data'!J416=3),0.85*'Used data'!M416+(1-'Used data'!M416),IF(AND('Used data'!L416="Yes",'Used data'!J416=4),0.88*'Used data'!M416+(1-'Used data'!M416),IF(AND('Used data'!L416="Yes",'Used data'!J416&gt;4.99999999),0.9*'Used data'!M416+(1-'Used data'!M416),1)))))</f>
        <v>1</v>
      </c>
      <c r="N416" s="11">
        <f>IF('Used data'!N416="Irrelevant",1,IF(AND(OR(I416="Motorway link",I416="Exit diverge",I416="Entrance merge"),'Used data'!N416&lt;3),1+(3-'Used data'!N416)*0.09333333,1))</f>
        <v>1</v>
      </c>
      <c r="O416" s="11">
        <f>IF('Used data'!N416="Irrelevant",1,IF(AND(OR(I416="Motorway link",I416="Exit diverge",I416="Entrance merge"),'Used data'!N416&lt;3),1+(3-'Used data'!N416)*0.19666667,1))</f>
        <v>1</v>
      </c>
      <c r="P416" s="11">
        <f>IF('Used data'!O416="Irrelevant",1,IF(AND(OR(I416="Motorway link",I416="Exit diverge",I416="Entrance merge"),'Used data'!O416&lt;3.00000001),1+(0.5-'Used data'!O416)*0.04,IF(AND(OR(I416="Exit ramp",I416="Entrance ramp"),'Used data'!O416&lt;3.00000001),1+(0.5-'Used data'!O416)*0.08,IF(OR(I416="Motorway link",I416="Exit diverge",I416="Entrance merge"),0.9,0.8))))</f>
        <v>1</v>
      </c>
      <c r="Q416" s="11">
        <f>IF('Used data'!P416="Irrelevant",1,IF(AND(OR(I416="Motorway link",I416="Exit diverge",I416="Entrance merge"),'Used data'!P416&lt;11.00000001),1+(5-'Used data'!P416)*0.01,0.94))</f>
        <v>1</v>
      </c>
      <c r="R416" s="11">
        <f>IF(OR('Used data'!Q416="Irrelevant",'Used data'!R416="Irrelevant",'Used data'!Q416="Straight"),1,IF(AND(OR(I416="Motorway link",I416="Exit diverge",I416="Entrance merge"),'Used data'!Q416&lt;4000),(EXP(0.1096*1746.5/'Used data'!Q416)/EXP(0.1096*1746.5/4000))*('Used data'!R416/1000)/G416+(G416-'Used data'!R416/1000)/G416,1))</f>
        <v>1</v>
      </c>
      <c r="S416" s="11">
        <f>IF(OR('Used data'!S416="Irrelevant",'Used data'!T416="Irrelevant",'Used data'!S416="Straight"),1,IF(AND(OR(I416="Motorway link",I416="Exit diverge",I416="Entrance merge"),'Used data'!S416&lt;4000),(EXP(0.1096*1746.5/'Used data'!S416)/EXP(0.1096*1746.5/4000))*('Used data'!T416/1000)/G416+(G416-'Used data'!T416/1000)/G416,1))</f>
        <v>1</v>
      </c>
      <c r="T416" s="11">
        <f>IF('Used data'!U416="Irrelevant",1,IF(AND(OR(I416="Motorway link",I416="Exit diverge",I416="Entrance merge",I416="Exit ramp",I416="Entrance ramp"),'Used data'!U416="Yes"),0.95,1))</f>
        <v>1</v>
      </c>
      <c r="U416" s="11">
        <f>IF('Used data'!U416="Irrelevant",1,IF(AND(OR(I416="Motorway link",I416="Exit diverge",I416="Entrance merge",I416="Exit ramp",I416="Entrance ramp"),'Used data'!U416="Yes"),0.96,1))</f>
        <v>1</v>
      </c>
      <c r="V416" s="11">
        <f>IF('Used data'!U416="Irrelevant",1,IF(AND(OR(I416="Motorway link",I416="Exit diverge",I416="Entrance merge",I416="Exit ramp",I416="Entrance ramp"),'Used data'!U416="Yes"),0.79,1))</f>
        <v>1</v>
      </c>
      <c r="W416" s="11">
        <f>IF('Used data'!U416="Irrelevant",1,IF(AND(OR(I416="Motorway link",I416="Exit diverge",I416="Entrance merge",I416="Exit ramp",I416="Entrance ramp"),'Used data'!U416="Yes"),0.94,1))</f>
        <v>1</v>
      </c>
      <c r="X416" s="11">
        <f>IF('Used data'!U416="Irrelevant",1,IF(AND(OR(I416="Motorway link",I416="Exit diverge",I416="Entrance merge",I416="Exit ramp",I416="Entrance ramp"),'Used data'!U416="Yes"),0.97,1))</f>
        <v>1</v>
      </c>
      <c r="Y416" s="11">
        <f>IF(AND(I416="Exit ramp",'Used data'!V416="2-curved diamond ramp"),1.32,IF(AND(I416="Exit ramp",'Used data'!V416="S-shaped ramp"),2.05,IF(AND(I416="Exit ramp",'Used data'!V416="U-shaped ramp"),4.11,IF(AND(I416="Exit ramp",'Used data'!V416="Flyover hook ramp"),5.15,IF(AND(I416="Exit ramp",'Used data'!V416="Directional ramp"),1.07,IF(AND(I416="Entrance ramp",'Used data'!V416="2-curved diamond ramp"),0.93,IF(AND(I416="Entrance ramp",'Used data'!V416="S-shaped ramp"),2.48,IF(AND(I416="Entrance ramp",'Used data'!V416="U-shaped ramp"),4.15,IF(AND(I416="Entrance ramp",'Used data'!V416="Flyover hook ramp"),5.26,IF(AND(I416="Entrance ramp",'Used data'!V416="Directional ramp"),1.42,1))))))))))</f>
        <v>1</v>
      </c>
      <c r="Z416" s="11">
        <f>IF(OR('Used data'!W416="Straight",'Used data'!W416="Irrelevant",'Used data'!X416="Irrelevant",'Used data'!Y416="Irrelevant"),1,1+1.545*1000/32.2*((('Used data'!Y416*3268/3600)/('Used data'!W416/0.306))^2)*('Used data'!X416/1000)/G416)</f>
        <v>1</v>
      </c>
      <c r="AA416" s="11">
        <f>IF(OR('Used data'!W416="Straight",'Used data'!W416="Irrelevant",'Used data'!X416="Irrelevant",'Used data'!Y416="Irrelevant"),1,1+1.961*1000/32.2*((('Used data'!Y416*3268/3600)/('Used data'!W416/0.306))^2)*('Used data'!X416/1000)/G416)</f>
        <v>1</v>
      </c>
      <c r="AB416" s="11">
        <f>IF(OR('Used data'!Z416="Straight",'Used data'!Z416="Irrelevant",'Used data'!AA416="Irrelevant",'Used data'!AB416="Irrelevant"),1,1+1.545*1000/32.2*((('Used data'!AB416*3268/3600)/('Used data'!Z416/0.306))^2)*('Used data'!AA416/1000)/G416)</f>
        <v>1</v>
      </c>
      <c r="AC416" s="11">
        <f>IF(OR('Used data'!Z416="Straight",'Used data'!Z416="Irrelevant",'Used data'!AA416="Irrelevant",'Used data'!AB416="Irrelevant"),1,1+1.961*1000/32.2*((('Used data'!AB416*3268/3600)/('Used data'!Z416/0.306))^2)*('Used data'!AA416/1000)/G416)</f>
        <v>1</v>
      </c>
      <c r="AD416" s="11">
        <f>IF(OR('Used data'!AC416="Irrelevant",'Used data'!AC416="No"),1,IF(AND('Used data'!AC416="Yes",OR('Used data'!Q416&lt;301,'Used data'!S416&lt;301)),1-(0.5*('Used data'!R416+'Used data'!T416)/('Used data'!G416*1000)),IF(AND('Used data'!AC416="Yes",OR('Used data'!Q416&lt;601,'Used data'!S416&lt;601)),1-(0.25*('Used data'!R416+'Used data'!T416)/('Used data'!G416*1000)),1)))</f>
        <v>1</v>
      </c>
      <c r="AE416" s="11">
        <f>IF(OR('Used data'!AC416="Irrelevant",'Used data'!AC416="No"),1,IF(AND('Used data'!AC416="Yes",OR('Used data'!Q416&lt;301,'Used data'!S416&lt;301)),1-(0.4*('Used data'!R416+'Used data'!T416)/('Used data'!G416*1000)),IF(AND('Used data'!AC416="Yes",OR('Used data'!Q416&lt;601,'Used data'!S416&lt;601)),1-(0.2*('Used data'!R416+'Used data'!T416)/('Used data'!G416*1000)),1)))</f>
        <v>1</v>
      </c>
      <c r="AF416" s="11">
        <f>IF('Used data'!AD416="110 kph",0.79,1)</f>
        <v>1</v>
      </c>
      <c r="AG416" s="11">
        <f>IF('Used data'!AD416="110 kph",0.94,1)</f>
        <v>1</v>
      </c>
      <c r="AH416" s="11">
        <f>IF('Used data'!AD416="110 kph",0.66,1)</f>
        <v>1</v>
      </c>
      <c r="AI416" s="11">
        <f>IF('Used data'!AD416="110 kph",0.82,1)</f>
        <v>1</v>
      </c>
      <c r="AJ416" s="11">
        <f>IF(AND('Used data'!AE416="Yes",I416="Entrance merge"),0.65*'Used data'!AF416+1-'Used data'!AF416,1)</f>
        <v>1</v>
      </c>
      <c r="AK416" s="12" t="str">
        <f t="shared" si="42"/>
        <v/>
      </c>
      <c r="AL416" s="12" t="str">
        <f t="shared" si="43"/>
        <v/>
      </c>
      <c r="AM416" s="12" t="str">
        <f t="shared" si="44"/>
        <v/>
      </c>
      <c r="AN416" s="12" t="str">
        <f t="shared" si="45"/>
        <v/>
      </c>
      <c r="AO416" s="12" t="str">
        <f t="shared" si="46"/>
        <v/>
      </c>
      <c r="AP416" s="12" t="str">
        <f t="shared" si="47"/>
        <v/>
      </c>
      <c r="AQ416" s="4" t="str">
        <f t="shared" si="48"/>
        <v/>
      </c>
    </row>
    <row r="417" spans="1:43" x14ac:dyDescent="0.3">
      <c r="A417" s="4" t="str">
        <f>IF('Input data'!A432="","",'Input data'!A432)</f>
        <v/>
      </c>
      <c r="B417" s="4" t="str">
        <f>IF('Input data'!B432="","",'Input data'!B432)</f>
        <v/>
      </c>
      <c r="C417" s="4" t="str">
        <f>IF('Input data'!C432="","",'Input data'!C432)</f>
        <v/>
      </c>
      <c r="D417" s="4" t="str">
        <f>IF('Input data'!D432="","",'Input data'!D432)</f>
        <v/>
      </c>
      <c r="E417" s="4" t="str">
        <f>IF('Input data'!E432="","",'Input data'!E432)</f>
        <v/>
      </c>
      <c r="F417" s="4" t="str">
        <f>IF('Input data'!F432="","",'Input data'!F432)</f>
        <v/>
      </c>
      <c r="G417" s="4">
        <f>IF('Input data'!G432="","",'Input data'!G432)</f>
        <v>0</v>
      </c>
      <c r="H417" s="4" t="str">
        <f>IF('Input data'!H432&gt;0.5,'Input data'!H432,"")</f>
        <v/>
      </c>
      <c r="I417" s="4" t="str">
        <f>IF('Input data'!I432="","",'Input data'!I432)</f>
        <v/>
      </c>
      <c r="J417" s="11">
        <f>IF('Used data'!J417="Irrelevant",1,IF('Used data'!J417&gt;3,1.2,1))</f>
        <v>1</v>
      </c>
      <c r="K417" s="11">
        <f>IF('Used data'!K417="Irrelevant",1,IF(AND(OR(I417="Motorway link",I417="Exit diverge",I417="Entrance merge"),'Used data'!K417&lt;3.5),1+(3.5-'Used data'!K417)*0.12,IF(AND(OR(I417="Exit ramp",I417="Entrance ramp"),'Used data'!K417&lt;3.5),1+(3.5-'Used data'!K417)*0.16,1)))</f>
        <v>1</v>
      </c>
      <c r="L417" s="11">
        <f>IF('Used data'!L417="Irrelevant",1,IF(AND('Used data'!L417="Yes",'Used data'!J417=2),0.6*'Used data'!M417+(1-'Used data'!M417),IF(AND('Used data'!L417="Yes",'Used data'!J417=3),0.7*'Used data'!M417+(1-'Used data'!M417),IF(AND('Used data'!L417="Yes",'Used data'!J417=4),0.76*'Used data'!M417+(1-'Used data'!M417),IF(AND('Used data'!L417="Yes",'Used data'!J417&gt;4.99999999),0.8*'Used data'!M417+(1-'Used data'!M417),1)))))</f>
        <v>1</v>
      </c>
      <c r="M417" s="11">
        <f>IF('Used data'!L417="Irrelevant",1,IF(AND('Used data'!L417="Yes",'Used data'!J417=2),0.8*'Used data'!M417+(1-'Used data'!M417),IF(AND('Used data'!L417="Yes",'Used data'!J417=3),0.85*'Used data'!M417+(1-'Used data'!M417),IF(AND('Used data'!L417="Yes",'Used data'!J417=4),0.88*'Used data'!M417+(1-'Used data'!M417),IF(AND('Used data'!L417="Yes",'Used data'!J417&gt;4.99999999),0.9*'Used data'!M417+(1-'Used data'!M417),1)))))</f>
        <v>1</v>
      </c>
      <c r="N417" s="11">
        <f>IF('Used data'!N417="Irrelevant",1,IF(AND(OR(I417="Motorway link",I417="Exit diverge",I417="Entrance merge"),'Used data'!N417&lt;3),1+(3-'Used data'!N417)*0.09333333,1))</f>
        <v>1</v>
      </c>
      <c r="O417" s="11">
        <f>IF('Used data'!N417="Irrelevant",1,IF(AND(OR(I417="Motorway link",I417="Exit diverge",I417="Entrance merge"),'Used data'!N417&lt;3),1+(3-'Used data'!N417)*0.19666667,1))</f>
        <v>1</v>
      </c>
      <c r="P417" s="11">
        <f>IF('Used data'!O417="Irrelevant",1,IF(AND(OR(I417="Motorway link",I417="Exit diverge",I417="Entrance merge"),'Used data'!O417&lt;3.00000001),1+(0.5-'Used data'!O417)*0.04,IF(AND(OR(I417="Exit ramp",I417="Entrance ramp"),'Used data'!O417&lt;3.00000001),1+(0.5-'Used data'!O417)*0.08,IF(OR(I417="Motorway link",I417="Exit diverge",I417="Entrance merge"),0.9,0.8))))</f>
        <v>1</v>
      </c>
      <c r="Q417" s="11">
        <f>IF('Used data'!P417="Irrelevant",1,IF(AND(OR(I417="Motorway link",I417="Exit diverge",I417="Entrance merge"),'Used data'!P417&lt;11.00000001),1+(5-'Used data'!P417)*0.01,0.94))</f>
        <v>1</v>
      </c>
      <c r="R417" s="11">
        <f>IF(OR('Used data'!Q417="Irrelevant",'Used data'!R417="Irrelevant",'Used data'!Q417="Straight"),1,IF(AND(OR(I417="Motorway link",I417="Exit diverge",I417="Entrance merge"),'Used data'!Q417&lt;4000),(EXP(0.1096*1746.5/'Used data'!Q417)/EXP(0.1096*1746.5/4000))*('Used data'!R417/1000)/G417+(G417-'Used data'!R417/1000)/G417,1))</f>
        <v>1</v>
      </c>
      <c r="S417" s="11">
        <f>IF(OR('Used data'!S417="Irrelevant",'Used data'!T417="Irrelevant",'Used data'!S417="Straight"),1,IF(AND(OR(I417="Motorway link",I417="Exit diverge",I417="Entrance merge"),'Used data'!S417&lt;4000),(EXP(0.1096*1746.5/'Used data'!S417)/EXP(0.1096*1746.5/4000))*('Used data'!T417/1000)/G417+(G417-'Used data'!T417/1000)/G417,1))</f>
        <v>1</v>
      </c>
      <c r="T417" s="11">
        <f>IF('Used data'!U417="Irrelevant",1,IF(AND(OR(I417="Motorway link",I417="Exit diverge",I417="Entrance merge",I417="Exit ramp",I417="Entrance ramp"),'Used data'!U417="Yes"),0.95,1))</f>
        <v>1</v>
      </c>
      <c r="U417" s="11">
        <f>IF('Used data'!U417="Irrelevant",1,IF(AND(OR(I417="Motorway link",I417="Exit diverge",I417="Entrance merge",I417="Exit ramp",I417="Entrance ramp"),'Used data'!U417="Yes"),0.96,1))</f>
        <v>1</v>
      </c>
      <c r="V417" s="11">
        <f>IF('Used data'!U417="Irrelevant",1,IF(AND(OR(I417="Motorway link",I417="Exit diverge",I417="Entrance merge",I417="Exit ramp",I417="Entrance ramp"),'Used data'!U417="Yes"),0.79,1))</f>
        <v>1</v>
      </c>
      <c r="W417" s="11">
        <f>IF('Used data'!U417="Irrelevant",1,IF(AND(OR(I417="Motorway link",I417="Exit diverge",I417="Entrance merge",I417="Exit ramp",I417="Entrance ramp"),'Used data'!U417="Yes"),0.94,1))</f>
        <v>1</v>
      </c>
      <c r="X417" s="11">
        <f>IF('Used data'!U417="Irrelevant",1,IF(AND(OR(I417="Motorway link",I417="Exit diverge",I417="Entrance merge",I417="Exit ramp",I417="Entrance ramp"),'Used data'!U417="Yes"),0.97,1))</f>
        <v>1</v>
      </c>
      <c r="Y417" s="11">
        <f>IF(AND(I417="Exit ramp",'Used data'!V417="2-curved diamond ramp"),1.32,IF(AND(I417="Exit ramp",'Used data'!V417="S-shaped ramp"),2.05,IF(AND(I417="Exit ramp",'Used data'!V417="U-shaped ramp"),4.11,IF(AND(I417="Exit ramp",'Used data'!V417="Flyover hook ramp"),5.15,IF(AND(I417="Exit ramp",'Used data'!V417="Directional ramp"),1.07,IF(AND(I417="Entrance ramp",'Used data'!V417="2-curved diamond ramp"),0.93,IF(AND(I417="Entrance ramp",'Used data'!V417="S-shaped ramp"),2.48,IF(AND(I417="Entrance ramp",'Used data'!V417="U-shaped ramp"),4.15,IF(AND(I417="Entrance ramp",'Used data'!V417="Flyover hook ramp"),5.26,IF(AND(I417="Entrance ramp",'Used data'!V417="Directional ramp"),1.42,1))))))))))</f>
        <v>1</v>
      </c>
      <c r="Z417" s="11">
        <f>IF(OR('Used data'!W417="Straight",'Used data'!W417="Irrelevant",'Used data'!X417="Irrelevant",'Used data'!Y417="Irrelevant"),1,1+1.545*1000/32.2*((('Used data'!Y417*3268/3600)/('Used data'!W417/0.306))^2)*('Used data'!X417/1000)/G417)</f>
        <v>1</v>
      </c>
      <c r="AA417" s="11">
        <f>IF(OR('Used data'!W417="Straight",'Used data'!W417="Irrelevant",'Used data'!X417="Irrelevant",'Used data'!Y417="Irrelevant"),1,1+1.961*1000/32.2*((('Used data'!Y417*3268/3600)/('Used data'!W417/0.306))^2)*('Used data'!X417/1000)/G417)</f>
        <v>1</v>
      </c>
      <c r="AB417" s="11">
        <f>IF(OR('Used data'!Z417="Straight",'Used data'!Z417="Irrelevant",'Used data'!AA417="Irrelevant",'Used data'!AB417="Irrelevant"),1,1+1.545*1000/32.2*((('Used data'!AB417*3268/3600)/('Used data'!Z417/0.306))^2)*('Used data'!AA417/1000)/G417)</f>
        <v>1</v>
      </c>
      <c r="AC417" s="11">
        <f>IF(OR('Used data'!Z417="Straight",'Used data'!Z417="Irrelevant",'Used data'!AA417="Irrelevant",'Used data'!AB417="Irrelevant"),1,1+1.961*1000/32.2*((('Used data'!AB417*3268/3600)/('Used data'!Z417/0.306))^2)*('Used data'!AA417/1000)/G417)</f>
        <v>1</v>
      </c>
      <c r="AD417" s="11">
        <f>IF(OR('Used data'!AC417="Irrelevant",'Used data'!AC417="No"),1,IF(AND('Used data'!AC417="Yes",OR('Used data'!Q417&lt;301,'Used data'!S417&lt;301)),1-(0.5*('Used data'!R417+'Used data'!T417)/('Used data'!G417*1000)),IF(AND('Used data'!AC417="Yes",OR('Used data'!Q417&lt;601,'Used data'!S417&lt;601)),1-(0.25*('Used data'!R417+'Used data'!T417)/('Used data'!G417*1000)),1)))</f>
        <v>1</v>
      </c>
      <c r="AE417" s="11">
        <f>IF(OR('Used data'!AC417="Irrelevant",'Used data'!AC417="No"),1,IF(AND('Used data'!AC417="Yes",OR('Used data'!Q417&lt;301,'Used data'!S417&lt;301)),1-(0.4*('Used data'!R417+'Used data'!T417)/('Used data'!G417*1000)),IF(AND('Used data'!AC417="Yes",OR('Used data'!Q417&lt;601,'Used data'!S417&lt;601)),1-(0.2*('Used data'!R417+'Used data'!T417)/('Used data'!G417*1000)),1)))</f>
        <v>1</v>
      </c>
      <c r="AF417" s="11">
        <f>IF('Used data'!AD417="110 kph",0.79,1)</f>
        <v>1</v>
      </c>
      <c r="AG417" s="11">
        <f>IF('Used data'!AD417="110 kph",0.94,1)</f>
        <v>1</v>
      </c>
      <c r="AH417" s="11">
        <f>IF('Used data'!AD417="110 kph",0.66,1)</f>
        <v>1</v>
      </c>
      <c r="AI417" s="11">
        <f>IF('Used data'!AD417="110 kph",0.82,1)</f>
        <v>1</v>
      </c>
      <c r="AJ417" s="11">
        <f>IF(AND('Used data'!AE417="Yes",I417="Entrance merge"),0.65*'Used data'!AF417+1-'Used data'!AF417,1)</f>
        <v>1</v>
      </c>
      <c r="AK417" s="12" t="str">
        <f t="shared" si="42"/>
        <v/>
      </c>
      <c r="AL417" s="12" t="str">
        <f t="shared" si="43"/>
        <v/>
      </c>
      <c r="AM417" s="12" t="str">
        <f t="shared" si="44"/>
        <v/>
      </c>
      <c r="AN417" s="12" t="str">
        <f t="shared" si="45"/>
        <v/>
      </c>
      <c r="AO417" s="12" t="str">
        <f t="shared" si="46"/>
        <v/>
      </c>
      <c r="AP417" s="12" t="str">
        <f t="shared" si="47"/>
        <v/>
      </c>
      <c r="AQ417" s="4" t="str">
        <f t="shared" si="48"/>
        <v/>
      </c>
    </row>
    <row r="418" spans="1:43" x14ac:dyDescent="0.3">
      <c r="A418" s="4" t="str">
        <f>IF('Input data'!A433="","",'Input data'!A433)</f>
        <v/>
      </c>
      <c r="B418" s="4" t="str">
        <f>IF('Input data'!B433="","",'Input data'!B433)</f>
        <v/>
      </c>
      <c r="C418" s="4" t="str">
        <f>IF('Input data'!C433="","",'Input data'!C433)</f>
        <v/>
      </c>
      <c r="D418" s="4" t="str">
        <f>IF('Input data'!D433="","",'Input data'!D433)</f>
        <v/>
      </c>
      <c r="E418" s="4" t="str">
        <f>IF('Input data'!E433="","",'Input data'!E433)</f>
        <v/>
      </c>
      <c r="F418" s="4" t="str">
        <f>IF('Input data'!F433="","",'Input data'!F433)</f>
        <v/>
      </c>
      <c r="G418" s="4">
        <f>IF('Input data'!G433="","",'Input data'!G433)</f>
        <v>0</v>
      </c>
      <c r="H418" s="4" t="str">
        <f>IF('Input data'!H433&gt;0.5,'Input data'!H433,"")</f>
        <v/>
      </c>
      <c r="I418" s="4" t="str">
        <f>IF('Input data'!I433="","",'Input data'!I433)</f>
        <v/>
      </c>
      <c r="J418" s="11">
        <f>IF('Used data'!J418="Irrelevant",1,IF('Used data'!J418&gt;3,1.2,1))</f>
        <v>1</v>
      </c>
      <c r="K418" s="11">
        <f>IF('Used data'!K418="Irrelevant",1,IF(AND(OR(I418="Motorway link",I418="Exit diverge",I418="Entrance merge"),'Used data'!K418&lt;3.5),1+(3.5-'Used data'!K418)*0.12,IF(AND(OR(I418="Exit ramp",I418="Entrance ramp"),'Used data'!K418&lt;3.5),1+(3.5-'Used data'!K418)*0.16,1)))</f>
        <v>1</v>
      </c>
      <c r="L418" s="11">
        <f>IF('Used data'!L418="Irrelevant",1,IF(AND('Used data'!L418="Yes",'Used data'!J418=2),0.6*'Used data'!M418+(1-'Used data'!M418),IF(AND('Used data'!L418="Yes",'Used data'!J418=3),0.7*'Used data'!M418+(1-'Used data'!M418),IF(AND('Used data'!L418="Yes",'Used data'!J418=4),0.76*'Used data'!M418+(1-'Used data'!M418),IF(AND('Used data'!L418="Yes",'Used data'!J418&gt;4.99999999),0.8*'Used data'!M418+(1-'Used data'!M418),1)))))</f>
        <v>1</v>
      </c>
      <c r="M418" s="11">
        <f>IF('Used data'!L418="Irrelevant",1,IF(AND('Used data'!L418="Yes",'Used data'!J418=2),0.8*'Used data'!M418+(1-'Used data'!M418),IF(AND('Used data'!L418="Yes",'Used data'!J418=3),0.85*'Used data'!M418+(1-'Used data'!M418),IF(AND('Used data'!L418="Yes",'Used data'!J418=4),0.88*'Used data'!M418+(1-'Used data'!M418),IF(AND('Used data'!L418="Yes",'Used data'!J418&gt;4.99999999),0.9*'Used data'!M418+(1-'Used data'!M418),1)))))</f>
        <v>1</v>
      </c>
      <c r="N418" s="11">
        <f>IF('Used data'!N418="Irrelevant",1,IF(AND(OR(I418="Motorway link",I418="Exit diverge",I418="Entrance merge"),'Used data'!N418&lt;3),1+(3-'Used data'!N418)*0.09333333,1))</f>
        <v>1</v>
      </c>
      <c r="O418" s="11">
        <f>IF('Used data'!N418="Irrelevant",1,IF(AND(OR(I418="Motorway link",I418="Exit diverge",I418="Entrance merge"),'Used data'!N418&lt;3),1+(3-'Used data'!N418)*0.19666667,1))</f>
        <v>1</v>
      </c>
      <c r="P418" s="11">
        <f>IF('Used data'!O418="Irrelevant",1,IF(AND(OR(I418="Motorway link",I418="Exit diverge",I418="Entrance merge"),'Used data'!O418&lt;3.00000001),1+(0.5-'Used data'!O418)*0.04,IF(AND(OR(I418="Exit ramp",I418="Entrance ramp"),'Used data'!O418&lt;3.00000001),1+(0.5-'Used data'!O418)*0.08,IF(OR(I418="Motorway link",I418="Exit diverge",I418="Entrance merge"),0.9,0.8))))</f>
        <v>1</v>
      </c>
      <c r="Q418" s="11">
        <f>IF('Used data'!P418="Irrelevant",1,IF(AND(OR(I418="Motorway link",I418="Exit diverge",I418="Entrance merge"),'Used data'!P418&lt;11.00000001),1+(5-'Used data'!P418)*0.01,0.94))</f>
        <v>1</v>
      </c>
      <c r="R418" s="11">
        <f>IF(OR('Used data'!Q418="Irrelevant",'Used data'!R418="Irrelevant",'Used data'!Q418="Straight"),1,IF(AND(OR(I418="Motorway link",I418="Exit diverge",I418="Entrance merge"),'Used data'!Q418&lt;4000),(EXP(0.1096*1746.5/'Used data'!Q418)/EXP(0.1096*1746.5/4000))*('Used data'!R418/1000)/G418+(G418-'Used data'!R418/1000)/G418,1))</f>
        <v>1</v>
      </c>
      <c r="S418" s="11">
        <f>IF(OR('Used data'!S418="Irrelevant",'Used data'!T418="Irrelevant",'Used data'!S418="Straight"),1,IF(AND(OR(I418="Motorway link",I418="Exit diverge",I418="Entrance merge"),'Used data'!S418&lt;4000),(EXP(0.1096*1746.5/'Used data'!S418)/EXP(0.1096*1746.5/4000))*('Used data'!T418/1000)/G418+(G418-'Used data'!T418/1000)/G418,1))</f>
        <v>1</v>
      </c>
      <c r="T418" s="11">
        <f>IF('Used data'!U418="Irrelevant",1,IF(AND(OR(I418="Motorway link",I418="Exit diverge",I418="Entrance merge",I418="Exit ramp",I418="Entrance ramp"),'Used data'!U418="Yes"),0.95,1))</f>
        <v>1</v>
      </c>
      <c r="U418" s="11">
        <f>IF('Used data'!U418="Irrelevant",1,IF(AND(OR(I418="Motorway link",I418="Exit diverge",I418="Entrance merge",I418="Exit ramp",I418="Entrance ramp"),'Used data'!U418="Yes"),0.96,1))</f>
        <v>1</v>
      </c>
      <c r="V418" s="11">
        <f>IF('Used data'!U418="Irrelevant",1,IF(AND(OR(I418="Motorway link",I418="Exit diverge",I418="Entrance merge",I418="Exit ramp",I418="Entrance ramp"),'Used data'!U418="Yes"),0.79,1))</f>
        <v>1</v>
      </c>
      <c r="W418" s="11">
        <f>IF('Used data'!U418="Irrelevant",1,IF(AND(OR(I418="Motorway link",I418="Exit diverge",I418="Entrance merge",I418="Exit ramp",I418="Entrance ramp"),'Used data'!U418="Yes"),0.94,1))</f>
        <v>1</v>
      </c>
      <c r="X418" s="11">
        <f>IF('Used data'!U418="Irrelevant",1,IF(AND(OR(I418="Motorway link",I418="Exit diverge",I418="Entrance merge",I418="Exit ramp",I418="Entrance ramp"),'Used data'!U418="Yes"),0.97,1))</f>
        <v>1</v>
      </c>
      <c r="Y418" s="11">
        <f>IF(AND(I418="Exit ramp",'Used data'!V418="2-curved diamond ramp"),1.32,IF(AND(I418="Exit ramp",'Used data'!V418="S-shaped ramp"),2.05,IF(AND(I418="Exit ramp",'Used data'!V418="U-shaped ramp"),4.11,IF(AND(I418="Exit ramp",'Used data'!V418="Flyover hook ramp"),5.15,IF(AND(I418="Exit ramp",'Used data'!V418="Directional ramp"),1.07,IF(AND(I418="Entrance ramp",'Used data'!V418="2-curved diamond ramp"),0.93,IF(AND(I418="Entrance ramp",'Used data'!V418="S-shaped ramp"),2.48,IF(AND(I418="Entrance ramp",'Used data'!V418="U-shaped ramp"),4.15,IF(AND(I418="Entrance ramp",'Used data'!V418="Flyover hook ramp"),5.26,IF(AND(I418="Entrance ramp",'Used data'!V418="Directional ramp"),1.42,1))))))))))</f>
        <v>1</v>
      </c>
      <c r="Z418" s="11">
        <f>IF(OR('Used data'!W418="Straight",'Used data'!W418="Irrelevant",'Used data'!X418="Irrelevant",'Used data'!Y418="Irrelevant"),1,1+1.545*1000/32.2*((('Used data'!Y418*3268/3600)/('Used data'!W418/0.306))^2)*('Used data'!X418/1000)/G418)</f>
        <v>1</v>
      </c>
      <c r="AA418" s="11">
        <f>IF(OR('Used data'!W418="Straight",'Used data'!W418="Irrelevant",'Used data'!X418="Irrelevant",'Used data'!Y418="Irrelevant"),1,1+1.961*1000/32.2*((('Used data'!Y418*3268/3600)/('Used data'!W418/0.306))^2)*('Used data'!X418/1000)/G418)</f>
        <v>1</v>
      </c>
      <c r="AB418" s="11">
        <f>IF(OR('Used data'!Z418="Straight",'Used data'!Z418="Irrelevant",'Used data'!AA418="Irrelevant",'Used data'!AB418="Irrelevant"),1,1+1.545*1000/32.2*((('Used data'!AB418*3268/3600)/('Used data'!Z418/0.306))^2)*('Used data'!AA418/1000)/G418)</f>
        <v>1</v>
      </c>
      <c r="AC418" s="11">
        <f>IF(OR('Used data'!Z418="Straight",'Used data'!Z418="Irrelevant",'Used data'!AA418="Irrelevant",'Used data'!AB418="Irrelevant"),1,1+1.961*1000/32.2*((('Used data'!AB418*3268/3600)/('Used data'!Z418/0.306))^2)*('Used data'!AA418/1000)/G418)</f>
        <v>1</v>
      </c>
      <c r="AD418" s="11">
        <f>IF(OR('Used data'!AC418="Irrelevant",'Used data'!AC418="No"),1,IF(AND('Used data'!AC418="Yes",OR('Used data'!Q418&lt;301,'Used data'!S418&lt;301)),1-(0.5*('Used data'!R418+'Used data'!T418)/('Used data'!G418*1000)),IF(AND('Used data'!AC418="Yes",OR('Used data'!Q418&lt;601,'Used data'!S418&lt;601)),1-(0.25*('Used data'!R418+'Used data'!T418)/('Used data'!G418*1000)),1)))</f>
        <v>1</v>
      </c>
      <c r="AE418" s="11">
        <f>IF(OR('Used data'!AC418="Irrelevant",'Used data'!AC418="No"),1,IF(AND('Used data'!AC418="Yes",OR('Used data'!Q418&lt;301,'Used data'!S418&lt;301)),1-(0.4*('Used data'!R418+'Used data'!T418)/('Used data'!G418*1000)),IF(AND('Used data'!AC418="Yes",OR('Used data'!Q418&lt;601,'Used data'!S418&lt;601)),1-(0.2*('Used data'!R418+'Used data'!T418)/('Used data'!G418*1000)),1)))</f>
        <v>1</v>
      </c>
      <c r="AF418" s="11">
        <f>IF('Used data'!AD418="110 kph",0.79,1)</f>
        <v>1</v>
      </c>
      <c r="AG418" s="11">
        <f>IF('Used data'!AD418="110 kph",0.94,1)</f>
        <v>1</v>
      </c>
      <c r="AH418" s="11">
        <f>IF('Used data'!AD418="110 kph",0.66,1)</f>
        <v>1</v>
      </c>
      <c r="AI418" s="11">
        <f>IF('Used data'!AD418="110 kph",0.82,1)</f>
        <v>1</v>
      </c>
      <c r="AJ418" s="11">
        <f>IF(AND('Used data'!AE418="Yes",I418="Entrance merge"),0.65*'Used data'!AF418+1-'Used data'!AF418,1)</f>
        <v>1</v>
      </c>
      <c r="AK418" s="12" t="str">
        <f t="shared" si="42"/>
        <v/>
      </c>
      <c r="AL418" s="12" t="str">
        <f t="shared" si="43"/>
        <v/>
      </c>
      <c r="AM418" s="12" t="str">
        <f t="shared" si="44"/>
        <v/>
      </c>
      <c r="AN418" s="12" t="str">
        <f t="shared" si="45"/>
        <v/>
      </c>
      <c r="AO418" s="12" t="str">
        <f t="shared" si="46"/>
        <v/>
      </c>
      <c r="AP418" s="12" t="str">
        <f t="shared" si="47"/>
        <v/>
      </c>
      <c r="AQ418" s="4" t="str">
        <f t="shared" si="48"/>
        <v/>
      </c>
    </row>
    <row r="419" spans="1:43" x14ac:dyDescent="0.3">
      <c r="A419" s="4" t="str">
        <f>IF('Input data'!A434="","",'Input data'!A434)</f>
        <v/>
      </c>
      <c r="B419" s="4" t="str">
        <f>IF('Input data'!B434="","",'Input data'!B434)</f>
        <v/>
      </c>
      <c r="C419" s="4" t="str">
        <f>IF('Input data'!C434="","",'Input data'!C434)</f>
        <v/>
      </c>
      <c r="D419" s="4" t="str">
        <f>IF('Input data'!D434="","",'Input data'!D434)</f>
        <v/>
      </c>
      <c r="E419" s="4" t="str">
        <f>IF('Input data'!E434="","",'Input data'!E434)</f>
        <v/>
      </c>
      <c r="F419" s="4" t="str">
        <f>IF('Input data'!F434="","",'Input data'!F434)</f>
        <v/>
      </c>
      <c r="G419" s="4">
        <f>IF('Input data'!G434="","",'Input data'!G434)</f>
        <v>0</v>
      </c>
      <c r="H419" s="4" t="str">
        <f>IF('Input data'!H434&gt;0.5,'Input data'!H434,"")</f>
        <v/>
      </c>
      <c r="I419" s="4" t="str">
        <f>IF('Input data'!I434="","",'Input data'!I434)</f>
        <v/>
      </c>
      <c r="J419" s="11">
        <f>IF('Used data'!J419="Irrelevant",1,IF('Used data'!J419&gt;3,1.2,1))</f>
        <v>1</v>
      </c>
      <c r="K419" s="11">
        <f>IF('Used data'!K419="Irrelevant",1,IF(AND(OR(I419="Motorway link",I419="Exit diverge",I419="Entrance merge"),'Used data'!K419&lt;3.5),1+(3.5-'Used data'!K419)*0.12,IF(AND(OR(I419="Exit ramp",I419="Entrance ramp"),'Used data'!K419&lt;3.5),1+(3.5-'Used data'!K419)*0.16,1)))</f>
        <v>1</v>
      </c>
      <c r="L419" s="11">
        <f>IF('Used data'!L419="Irrelevant",1,IF(AND('Used data'!L419="Yes",'Used data'!J419=2),0.6*'Used data'!M419+(1-'Used data'!M419),IF(AND('Used data'!L419="Yes",'Used data'!J419=3),0.7*'Used data'!M419+(1-'Used data'!M419),IF(AND('Used data'!L419="Yes",'Used data'!J419=4),0.76*'Used data'!M419+(1-'Used data'!M419),IF(AND('Used data'!L419="Yes",'Used data'!J419&gt;4.99999999),0.8*'Used data'!M419+(1-'Used data'!M419),1)))))</f>
        <v>1</v>
      </c>
      <c r="M419" s="11">
        <f>IF('Used data'!L419="Irrelevant",1,IF(AND('Used data'!L419="Yes",'Used data'!J419=2),0.8*'Used data'!M419+(1-'Used data'!M419),IF(AND('Used data'!L419="Yes",'Used data'!J419=3),0.85*'Used data'!M419+(1-'Used data'!M419),IF(AND('Used data'!L419="Yes",'Used data'!J419=4),0.88*'Used data'!M419+(1-'Used data'!M419),IF(AND('Used data'!L419="Yes",'Used data'!J419&gt;4.99999999),0.9*'Used data'!M419+(1-'Used data'!M419),1)))))</f>
        <v>1</v>
      </c>
      <c r="N419" s="11">
        <f>IF('Used data'!N419="Irrelevant",1,IF(AND(OR(I419="Motorway link",I419="Exit diverge",I419="Entrance merge"),'Used data'!N419&lt;3),1+(3-'Used data'!N419)*0.09333333,1))</f>
        <v>1</v>
      </c>
      <c r="O419" s="11">
        <f>IF('Used data'!N419="Irrelevant",1,IF(AND(OR(I419="Motorway link",I419="Exit diverge",I419="Entrance merge"),'Used data'!N419&lt;3),1+(3-'Used data'!N419)*0.19666667,1))</f>
        <v>1</v>
      </c>
      <c r="P419" s="11">
        <f>IF('Used data'!O419="Irrelevant",1,IF(AND(OR(I419="Motorway link",I419="Exit diverge",I419="Entrance merge"),'Used data'!O419&lt;3.00000001),1+(0.5-'Used data'!O419)*0.04,IF(AND(OR(I419="Exit ramp",I419="Entrance ramp"),'Used data'!O419&lt;3.00000001),1+(0.5-'Used data'!O419)*0.08,IF(OR(I419="Motorway link",I419="Exit diverge",I419="Entrance merge"),0.9,0.8))))</f>
        <v>1</v>
      </c>
      <c r="Q419" s="11">
        <f>IF('Used data'!P419="Irrelevant",1,IF(AND(OR(I419="Motorway link",I419="Exit diverge",I419="Entrance merge"),'Used data'!P419&lt;11.00000001),1+(5-'Used data'!P419)*0.01,0.94))</f>
        <v>1</v>
      </c>
      <c r="R419" s="11">
        <f>IF(OR('Used data'!Q419="Irrelevant",'Used data'!R419="Irrelevant",'Used data'!Q419="Straight"),1,IF(AND(OR(I419="Motorway link",I419="Exit diverge",I419="Entrance merge"),'Used data'!Q419&lt;4000),(EXP(0.1096*1746.5/'Used data'!Q419)/EXP(0.1096*1746.5/4000))*('Used data'!R419/1000)/G419+(G419-'Used data'!R419/1000)/G419,1))</f>
        <v>1</v>
      </c>
      <c r="S419" s="11">
        <f>IF(OR('Used data'!S419="Irrelevant",'Used data'!T419="Irrelevant",'Used data'!S419="Straight"),1,IF(AND(OR(I419="Motorway link",I419="Exit diverge",I419="Entrance merge"),'Used data'!S419&lt;4000),(EXP(0.1096*1746.5/'Used data'!S419)/EXP(0.1096*1746.5/4000))*('Used data'!T419/1000)/G419+(G419-'Used data'!T419/1000)/G419,1))</f>
        <v>1</v>
      </c>
      <c r="T419" s="11">
        <f>IF('Used data'!U419="Irrelevant",1,IF(AND(OR(I419="Motorway link",I419="Exit diverge",I419="Entrance merge",I419="Exit ramp",I419="Entrance ramp"),'Used data'!U419="Yes"),0.95,1))</f>
        <v>1</v>
      </c>
      <c r="U419" s="11">
        <f>IF('Used data'!U419="Irrelevant",1,IF(AND(OR(I419="Motorway link",I419="Exit diverge",I419="Entrance merge",I419="Exit ramp",I419="Entrance ramp"),'Used data'!U419="Yes"),0.96,1))</f>
        <v>1</v>
      </c>
      <c r="V419" s="11">
        <f>IF('Used data'!U419="Irrelevant",1,IF(AND(OR(I419="Motorway link",I419="Exit diverge",I419="Entrance merge",I419="Exit ramp",I419="Entrance ramp"),'Used data'!U419="Yes"),0.79,1))</f>
        <v>1</v>
      </c>
      <c r="W419" s="11">
        <f>IF('Used data'!U419="Irrelevant",1,IF(AND(OR(I419="Motorway link",I419="Exit diverge",I419="Entrance merge",I419="Exit ramp",I419="Entrance ramp"),'Used data'!U419="Yes"),0.94,1))</f>
        <v>1</v>
      </c>
      <c r="X419" s="11">
        <f>IF('Used data'!U419="Irrelevant",1,IF(AND(OR(I419="Motorway link",I419="Exit diverge",I419="Entrance merge",I419="Exit ramp",I419="Entrance ramp"),'Used data'!U419="Yes"),0.97,1))</f>
        <v>1</v>
      </c>
      <c r="Y419" s="11">
        <f>IF(AND(I419="Exit ramp",'Used data'!V419="2-curved diamond ramp"),1.32,IF(AND(I419="Exit ramp",'Used data'!V419="S-shaped ramp"),2.05,IF(AND(I419="Exit ramp",'Used data'!V419="U-shaped ramp"),4.11,IF(AND(I419="Exit ramp",'Used data'!V419="Flyover hook ramp"),5.15,IF(AND(I419="Exit ramp",'Used data'!V419="Directional ramp"),1.07,IF(AND(I419="Entrance ramp",'Used data'!V419="2-curved diamond ramp"),0.93,IF(AND(I419="Entrance ramp",'Used data'!V419="S-shaped ramp"),2.48,IF(AND(I419="Entrance ramp",'Used data'!V419="U-shaped ramp"),4.15,IF(AND(I419="Entrance ramp",'Used data'!V419="Flyover hook ramp"),5.26,IF(AND(I419="Entrance ramp",'Used data'!V419="Directional ramp"),1.42,1))))))))))</f>
        <v>1</v>
      </c>
      <c r="Z419" s="11">
        <f>IF(OR('Used data'!W419="Straight",'Used data'!W419="Irrelevant",'Used data'!X419="Irrelevant",'Used data'!Y419="Irrelevant"),1,1+1.545*1000/32.2*((('Used data'!Y419*3268/3600)/('Used data'!W419/0.306))^2)*('Used data'!X419/1000)/G419)</f>
        <v>1</v>
      </c>
      <c r="AA419" s="11">
        <f>IF(OR('Used data'!W419="Straight",'Used data'!W419="Irrelevant",'Used data'!X419="Irrelevant",'Used data'!Y419="Irrelevant"),1,1+1.961*1000/32.2*((('Used data'!Y419*3268/3600)/('Used data'!W419/0.306))^2)*('Used data'!X419/1000)/G419)</f>
        <v>1</v>
      </c>
      <c r="AB419" s="11">
        <f>IF(OR('Used data'!Z419="Straight",'Used data'!Z419="Irrelevant",'Used data'!AA419="Irrelevant",'Used data'!AB419="Irrelevant"),1,1+1.545*1000/32.2*((('Used data'!AB419*3268/3600)/('Used data'!Z419/0.306))^2)*('Used data'!AA419/1000)/G419)</f>
        <v>1</v>
      </c>
      <c r="AC419" s="11">
        <f>IF(OR('Used data'!Z419="Straight",'Used data'!Z419="Irrelevant",'Used data'!AA419="Irrelevant",'Used data'!AB419="Irrelevant"),1,1+1.961*1000/32.2*((('Used data'!AB419*3268/3600)/('Used data'!Z419/0.306))^2)*('Used data'!AA419/1000)/G419)</f>
        <v>1</v>
      </c>
      <c r="AD419" s="11">
        <f>IF(OR('Used data'!AC419="Irrelevant",'Used data'!AC419="No"),1,IF(AND('Used data'!AC419="Yes",OR('Used data'!Q419&lt;301,'Used data'!S419&lt;301)),1-(0.5*('Used data'!R419+'Used data'!T419)/('Used data'!G419*1000)),IF(AND('Used data'!AC419="Yes",OR('Used data'!Q419&lt;601,'Used data'!S419&lt;601)),1-(0.25*('Used data'!R419+'Used data'!T419)/('Used data'!G419*1000)),1)))</f>
        <v>1</v>
      </c>
      <c r="AE419" s="11">
        <f>IF(OR('Used data'!AC419="Irrelevant",'Used data'!AC419="No"),1,IF(AND('Used data'!AC419="Yes",OR('Used data'!Q419&lt;301,'Used data'!S419&lt;301)),1-(0.4*('Used data'!R419+'Used data'!T419)/('Used data'!G419*1000)),IF(AND('Used data'!AC419="Yes",OR('Used data'!Q419&lt;601,'Used data'!S419&lt;601)),1-(0.2*('Used data'!R419+'Used data'!T419)/('Used data'!G419*1000)),1)))</f>
        <v>1</v>
      </c>
      <c r="AF419" s="11">
        <f>IF('Used data'!AD419="110 kph",0.79,1)</f>
        <v>1</v>
      </c>
      <c r="AG419" s="11">
        <f>IF('Used data'!AD419="110 kph",0.94,1)</f>
        <v>1</v>
      </c>
      <c r="AH419" s="11">
        <f>IF('Used data'!AD419="110 kph",0.66,1)</f>
        <v>1</v>
      </c>
      <c r="AI419" s="11">
        <f>IF('Used data'!AD419="110 kph",0.82,1)</f>
        <v>1</v>
      </c>
      <c r="AJ419" s="11">
        <f>IF(AND('Used data'!AE419="Yes",I419="Entrance merge"),0.65*'Used data'!AF419+1-'Used data'!AF419,1)</f>
        <v>1</v>
      </c>
      <c r="AK419" s="12" t="str">
        <f t="shared" si="42"/>
        <v/>
      </c>
      <c r="AL419" s="12" t="str">
        <f t="shared" si="43"/>
        <v/>
      </c>
      <c r="AM419" s="12" t="str">
        <f t="shared" si="44"/>
        <v/>
      </c>
      <c r="AN419" s="12" t="str">
        <f t="shared" si="45"/>
        <v/>
      </c>
      <c r="AO419" s="12" t="str">
        <f t="shared" si="46"/>
        <v/>
      </c>
      <c r="AP419" s="12" t="str">
        <f t="shared" si="47"/>
        <v/>
      </c>
      <c r="AQ419" s="4" t="str">
        <f t="shared" si="48"/>
        <v/>
      </c>
    </row>
    <row r="420" spans="1:43" x14ac:dyDescent="0.3">
      <c r="A420" s="4" t="str">
        <f>IF('Input data'!A435="","",'Input data'!A435)</f>
        <v/>
      </c>
      <c r="B420" s="4" t="str">
        <f>IF('Input data'!B435="","",'Input data'!B435)</f>
        <v/>
      </c>
      <c r="C420" s="4" t="str">
        <f>IF('Input data'!C435="","",'Input data'!C435)</f>
        <v/>
      </c>
      <c r="D420" s="4" t="str">
        <f>IF('Input data'!D435="","",'Input data'!D435)</f>
        <v/>
      </c>
      <c r="E420" s="4" t="str">
        <f>IF('Input data'!E435="","",'Input data'!E435)</f>
        <v/>
      </c>
      <c r="F420" s="4" t="str">
        <f>IF('Input data'!F435="","",'Input data'!F435)</f>
        <v/>
      </c>
      <c r="G420" s="4">
        <f>IF('Input data'!G435="","",'Input data'!G435)</f>
        <v>0</v>
      </c>
      <c r="H420" s="4" t="str">
        <f>IF('Input data'!H435&gt;0.5,'Input data'!H435,"")</f>
        <v/>
      </c>
      <c r="I420" s="4" t="str">
        <f>IF('Input data'!I435="","",'Input data'!I435)</f>
        <v/>
      </c>
      <c r="J420" s="11">
        <f>IF('Used data'!J420="Irrelevant",1,IF('Used data'!J420&gt;3,1.2,1))</f>
        <v>1</v>
      </c>
      <c r="K420" s="11">
        <f>IF('Used data'!K420="Irrelevant",1,IF(AND(OR(I420="Motorway link",I420="Exit diverge",I420="Entrance merge"),'Used data'!K420&lt;3.5),1+(3.5-'Used data'!K420)*0.12,IF(AND(OR(I420="Exit ramp",I420="Entrance ramp"),'Used data'!K420&lt;3.5),1+(3.5-'Used data'!K420)*0.16,1)))</f>
        <v>1</v>
      </c>
      <c r="L420" s="11">
        <f>IF('Used data'!L420="Irrelevant",1,IF(AND('Used data'!L420="Yes",'Used data'!J420=2),0.6*'Used data'!M420+(1-'Used data'!M420),IF(AND('Used data'!L420="Yes",'Used data'!J420=3),0.7*'Used data'!M420+(1-'Used data'!M420),IF(AND('Used data'!L420="Yes",'Used data'!J420=4),0.76*'Used data'!M420+(1-'Used data'!M420),IF(AND('Used data'!L420="Yes",'Used data'!J420&gt;4.99999999),0.8*'Used data'!M420+(1-'Used data'!M420),1)))))</f>
        <v>1</v>
      </c>
      <c r="M420" s="11">
        <f>IF('Used data'!L420="Irrelevant",1,IF(AND('Used data'!L420="Yes",'Used data'!J420=2),0.8*'Used data'!M420+(1-'Used data'!M420),IF(AND('Used data'!L420="Yes",'Used data'!J420=3),0.85*'Used data'!M420+(1-'Used data'!M420),IF(AND('Used data'!L420="Yes",'Used data'!J420=4),0.88*'Used data'!M420+(1-'Used data'!M420),IF(AND('Used data'!L420="Yes",'Used data'!J420&gt;4.99999999),0.9*'Used data'!M420+(1-'Used data'!M420),1)))))</f>
        <v>1</v>
      </c>
      <c r="N420" s="11">
        <f>IF('Used data'!N420="Irrelevant",1,IF(AND(OR(I420="Motorway link",I420="Exit diverge",I420="Entrance merge"),'Used data'!N420&lt;3),1+(3-'Used data'!N420)*0.09333333,1))</f>
        <v>1</v>
      </c>
      <c r="O420" s="11">
        <f>IF('Used data'!N420="Irrelevant",1,IF(AND(OR(I420="Motorway link",I420="Exit diverge",I420="Entrance merge"),'Used data'!N420&lt;3),1+(3-'Used data'!N420)*0.19666667,1))</f>
        <v>1</v>
      </c>
      <c r="P420" s="11">
        <f>IF('Used data'!O420="Irrelevant",1,IF(AND(OR(I420="Motorway link",I420="Exit diverge",I420="Entrance merge"),'Used data'!O420&lt;3.00000001),1+(0.5-'Used data'!O420)*0.04,IF(AND(OR(I420="Exit ramp",I420="Entrance ramp"),'Used data'!O420&lt;3.00000001),1+(0.5-'Used data'!O420)*0.08,IF(OR(I420="Motorway link",I420="Exit diverge",I420="Entrance merge"),0.9,0.8))))</f>
        <v>1</v>
      </c>
      <c r="Q420" s="11">
        <f>IF('Used data'!P420="Irrelevant",1,IF(AND(OR(I420="Motorway link",I420="Exit diverge",I420="Entrance merge"),'Used data'!P420&lt;11.00000001),1+(5-'Used data'!P420)*0.01,0.94))</f>
        <v>1</v>
      </c>
      <c r="R420" s="11">
        <f>IF(OR('Used data'!Q420="Irrelevant",'Used data'!R420="Irrelevant",'Used data'!Q420="Straight"),1,IF(AND(OR(I420="Motorway link",I420="Exit diverge",I420="Entrance merge"),'Used data'!Q420&lt;4000),(EXP(0.1096*1746.5/'Used data'!Q420)/EXP(0.1096*1746.5/4000))*('Used data'!R420/1000)/G420+(G420-'Used data'!R420/1000)/G420,1))</f>
        <v>1</v>
      </c>
      <c r="S420" s="11">
        <f>IF(OR('Used data'!S420="Irrelevant",'Used data'!T420="Irrelevant",'Used data'!S420="Straight"),1,IF(AND(OR(I420="Motorway link",I420="Exit diverge",I420="Entrance merge"),'Used data'!S420&lt;4000),(EXP(0.1096*1746.5/'Used data'!S420)/EXP(0.1096*1746.5/4000))*('Used data'!T420/1000)/G420+(G420-'Used data'!T420/1000)/G420,1))</f>
        <v>1</v>
      </c>
      <c r="T420" s="11">
        <f>IF('Used data'!U420="Irrelevant",1,IF(AND(OR(I420="Motorway link",I420="Exit diverge",I420="Entrance merge",I420="Exit ramp",I420="Entrance ramp"),'Used data'!U420="Yes"),0.95,1))</f>
        <v>1</v>
      </c>
      <c r="U420" s="11">
        <f>IF('Used data'!U420="Irrelevant",1,IF(AND(OR(I420="Motorway link",I420="Exit diverge",I420="Entrance merge",I420="Exit ramp",I420="Entrance ramp"),'Used data'!U420="Yes"),0.96,1))</f>
        <v>1</v>
      </c>
      <c r="V420" s="11">
        <f>IF('Used data'!U420="Irrelevant",1,IF(AND(OR(I420="Motorway link",I420="Exit diverge",I420="Entrance merge",I420="Exit ramp",I420="Entrance ramp"),'Used data'!U420="Yes"),0.79,1))</f>
        <v>1</v>
      </c>
      <c r="W420" s="11">
        <f>IF('Used data'!U420="Irrelevant",1,IF(AND(OR(I420="Motorway link",I420="Exit diverge",I420="Entrance merge",I420="Exit ramp",I420="Entrance ramp"),'Used data'!U420="Yes"),0.94,1))</f>
        <v>1</v>
      </c>
      <c r="X420" s="11">
        <f>IF('Used data'!U420="Irrelevant",1,IF(AND(OR(I420="Motorway link",I420="Exit diverge",I420="Entrance merge",I420="Exit ramp",I420="Entrance ramp"),'Used data'!U420="Yes"),0.97,1))</f>
        <v>1</v>
      </c>
      <c r="Y420" s="11">
        <f>IF(AND(I420="Exit ramp",'Used data'!V420="2-curved diamond ramp"),1.32,IF(AND(I420="Exit ramp",'Used data'!V420="S-shaped ramp"),2.05,IF(AND(I420="Exit ramp",'Used data'!V420="U-shaped ramp"),4.11,IF(AND(I420="Exit ramp",'Used data'!V420="Flyover hook ramp"),5.15,IF(AND(I420="Exit ramp",'Used data'!V420="Directional ramp"),1.07,IF(AND(I420="Entrance ramp",'Used data'!V420="2-curved diamond ramp"),0.93,IF(AND(I420="Entrance ramp",'Used data'!V420="S-shaped ramp"),2.48,IF(AND(I420="Entrance ramp",'Used data'!V420="U-shaped ramp"),4.15,IF(AND(I420="Entrance ramp",'Used data'!V420="Flyover hook ramp"),5.26,IF(AND(I420="Entrance ramp",'Used data'!V420="Directional ramp"),1.42,1))))))))))</f>
        <v>1</v>
      </c>
      <c r="Z420" s="11">
        <f>IF(OR('Used data'!W420="Straight",'Used data'!W420="Irrelevant",'Used data'!X420="Irrelevant",'Used data'!Y420="Irrelevant"),1,1+1.545*1000/32.2*((('Used data'!Y420*3268/3600)/('Used data'!W420/0.306))^2)*('Used data'!X420/1000)/G420)</f>
        <v>1</v>
      </c>
      <c r="AA420" s="11">
        <f>IF(OR('Used data'!W420="Straight",'Used data'!W420="Irrelevant",'Used data'!X420="Irrelevant",'Used data'!Y420="Irrelevant"),1,1+1.961*1000/32.2*((('Used data'!Y420*3268/3600)/('Used data'!W420/0.306))^2)*('Used data'!X420/1000)/G420)</f>
        <v>1</v>
      </c>
      <c r="AB420" s="11">
        <f>IF(OR('Used data'!Z420="Straight",'Used data'!Z420="Irrelevant",'Used data'!AA420="Irrelevant",'Used data'!AB420="Irrelevant"),1,1+1.545*1000/32.2*((('Used data'!AB420*3268/3600)/('Used data'!Z420/0.306))^2)*('Used data'!AA420/1000)/G420)</f>
        <v>1</v>
      </c>
      <c r="AC420" s="11">
        <f>IF(OR('Used data'!Z420="Straight",'Used data'!Z420="Irrelevant",'Used data'!AA420="Irrelevant",'Used data'!AB420="Irrelevant"),1,1+1.961*1000/32.2*((('Used data'!AB420*3268/3600)/('Used data'!Z420/0.306))^2)*('Used data'!AA420/1000)/G420)</f>
        <v>1</v>
      </c>
      <c r="AD420" s="11">
        <f>IF(OR('Used data'!AC420="Irrelevant",'Used data'!AC420="No"),1,IF(AND('Used data'!AC420="Yes",OR('Used data'!Q420&lt;301,'Used data'!S420&lt;301)),1-(0.5*('Used data'!R420+'Used data'!T420)/('Used data'!G420*1000)),IF(AND('Used data'!AC420="Yes",OR('Used data'!Q420&lt;601,'Used data'!S420&lt;601)),1-(0.25*('Used data'!R420+'Used data'!T420)/('Used data'!G420*1000)),1)))</f>
        <v>1</v>
      </c>
      <c r="AE420" s="11">
        <f>IF(OR('Used data'!AC420="Irrelevant",'Used data'!AC420="No"),1,IF(AND('Used data'!AC420="Yes",OR('Used data'!Q420&lt;301,'Used data'!S420&lt;301)),1-(0.4*('Used data'!R420+'Used data'!T420)/('Used data'!G420*1000)),IF(AND('Used data'!AC420="Yes",OR('Used data'!Q420&lt;601,'Used data'!S420&lt;601)),1-(0.2*('Used data'!R420+'Used data'!T420)/('Used data'!G420*1000)),1)))</f>
        <v>1</v>
      </c>
      <c r="AF420" s="11">
        <f>IF('Used data'!AD420="110 kph",0.79,1)</f>
        <v>1</v>
      </c>
      <c r="AG420" s="11">
        <f>IF('Used data'!AD420="110 kph",0.94,1)</f>
        <v>1</v>
      </c>
      <c r="AH420" s="11">
        <f>IF('Used data'!AD420="110 kph",0.66,1)</f>
        <v>1</v>
      </c>
      <c r="AI420" s="11">
        <f>IF('Used data'!AD420="110 kph",0.82,1)</f>
        <v>1</v>
      </c>
      <c r="AJ420" s="11">
        <f>IF(AND('Used data'!AE420="Yes",I420="Entrance merge"),0.65*'Used data'!AF420+1-'Used data'!AF420,1)</f>
        <v>1</v>
      </c>
      <c r="AK420" s="12" t="str">
        <f t="shared" si="42"/>
        <v/>
      </c>
      <c r="AL420" s="12" t="str">
        <f t="shared" si="43"/>
        <v/>
      </c>
      <c r="AM420" s="12" t="str">
        <f t="shared" si="44"/>
        <v/>
      </c>
      <c r="AN420" s="12" t="str">
        <f t="shared" si="45"/>
        <v/>
      </c>
      <c r="AO420" s="12" t="str">
        <f t="shared" si="46"/>
        <v/>
      </c>
      <c r="AP420" s="12" t="str">
        <f t="shared" si="47"/>
        <v/>
      </c>
      <c r="AQ420" s="4" t="str">
        <f t="shared" si="48"/>
        <v/>
      </c>
    </row>
    <row r="421" spans="1:43" x14ac:dyDescent="0.3">
      <c r="A421" s="4" t="str">
        <f>IF('Input data'!A436="","",'Input data'!A436)</f>
        <v/>
      </c>
      <c r="B421" s="4" t="str">
        <f>IF('Input data'!B436="","",'Input data'!B436)</f>
        <v/>
      </c>
      <c r="C421" s="4" t="str">
        <f>IF('Input data'!C436="","",'Input data'!C436)</f>
        <v/>
      </c>
      <c r="D421" s="4" t="str">
        <f>IF('Input data'!D436="","",'Input data'!D436)</f>
        <v/>
      </c>
      <c r="E421" s="4" t="str">
        <f>IF('Input data'!E436="","",'Input data'!E436)</f>
        <v/>
      </c>
      <c r="F421" s="4" t="str">
        <f>IF('Input data'!F436="","",'Input data'!F436)</f>
        <v/>
      </c>
      <c r="G421" s="4">
        <f>IF('Input data'!G436="","",'Input data'!G436)</f>
        <v>0</v>
      </c>
      <c r="H421" s="4" t="str">
        <f>IF('Input data'!H436&gt;0.5,'Input data'!H436,"")</f>
        <v/>
      </c>
      <c r="I421" s="4" t="str">
        <f>IF('Input data'!I436="","",'Input data'!I436)</f>
        <v/>
      </c>
      <c r="J421" s="11">
        <f>IF('Used data'!J421="Irrelevant",1,IF('Used data'!J421&gt;3,1.2,1))</f>
        <v>1</v>
      </c>
      <c r="K421" s="11">
        <f>IF('Used data'!K421="Irrelevant",1,IF(AND(OR(I421="Motorway link",I421="Exit diverge",I421="Entrance merge"),'Used data'!K421&lt;3.5),1+(3.5-'Used data'!K421)*0.12,IF(AND(OR(I421="Exit ramp",I421="Entrance ramp"),'Used data'!K421&lt;3.5),1+(3.5-'Used data'!K421)*0.16,1)))</f>
        <v>1</v>
      </c>
      <c r="L421" s="11">
        <f>IF('Used data'!L421="Irrelevant",1,IF(AND('Used data'!L421="Yes",'Used data'!J421=2),0.6*'Used data'!M421+(1-'Used data'!M421),IF(AND('Used data'!L421="Yes",'Used data'!J421=3),0.7*'Used data'!M421+(1-'Used data'!M421),IF(AND('Used data'!L421="Yes",'Used data'!J421=4),0.76*'Used data'!M421+(1-'Used data'!M421),IF(AND('Used data'!L421="Yes",'Used data'!J421&gt;4.99999999),0.8*'Used data'!M421+(1-'Used data'!M421),1)))))</f>
        <v>1</v>
      </c>
      <c r="M421" s="11">
        <f>IF('Used data'!L421="Irrelevant",1,IF(AND('Used data'!L421="Yes",'Used data'!J421=2),0.8*'Used data'!M421+(1-'Used data'!M421),IF(AND('Used data'!L421="Yes",'Used data'!J421=3),0.85*'Used data'!M421+(1-'Used data'!M421),IF(AND('Used data'!L421="Yes",'Used data'!J421=4),0.88*'Used data'!M421+(1-'Used data'!M421),IF(AND('Used data'!L421="Yes",'Used data'!J421&gt;4.99999999),0.9*'Used data'!M421+(1-'Used data'!M421),1)))))</f>
        <v>1</v>
      </c>
      <c r="N421" s="11">
        <f>IF('Used data'!N421="Irrelevant",1,IF(AND(OR(I421="Motorway link",I421="Exit diverge",I421="Entrance merge"),'Used data'!N421&lt;3),1+(3-'Used data'!N421)*0.09333333,1))</f>
        <v>1</v>
      </c>
      <c r="O421" s="11">
        <f>IF('Used data'!N421="Irrelevant",1,IF(AND(OR(I421="Motorway link",I421="Exit diverge",I421="Entrance merge"),'Used data'!N421&lt;3),1+(3-'Used data'!N421)*0.19666667,1))</f>
        <v>1</v>
      </c>
      <c r="P421" s="11">
        <f>IF('Used data'!O421="Irrelevant",1,IF(AND(OR(I421="Motorway link",I421="Exit diverge",I421="Entrance merge"),'Used data'!O421&lt;3.00000001),1+(0.5-'Used data'!O421)*0.04,IF(AND(OR(I421="Exit ramp",I421="Entrance ramp"),'Used data'!O421&lt;3.00000001),1+(0.5-'Used data'!O421)*0.08,IF(OR(I421="Motorway link",I421="Exit diverge",I421="Entrance merge"),0.9,0.8))))</f>
        <v>1</v>
      </c>
      <c r="Q421" s="11">
        <f>IF('Used data'!P421="Irrelevant",1,IF(AND(OR(I421="Motorway link",I421="Exit diverge",I421="Entrance merge"),'Used data'!P421&lt;11.00000001),1+(5-'Used data'!P421)*0.01,0.94))</f>
        <v>1</v>
      </c>
      <c r="R421" s="11">
        <f>IF(OR('Used data'!Q421="Irrelevant",'Used data'!R421="Irrelevant",'Used data'!Q421="Straight"),1,IF(AND(OR(I421="Motorway link",I421="Exit diverge",I421="Entrance merge"),'Used data'!Q421&lt;4000),(EXP(0.1096*1746.5/'Used data'!Q421)/EXP(0.1096*1746.5/4000))*('Used data'!R421/1000)/G421+(G421-'Used data'!R421/1000)/G421,1))</f>
        <v>1</v>
      </c>
      <c r="S421" s="11">
        <f>IF(OR('Used data'!S421="Irrelevant",'Used data'!T421="Irrelevant",'Used data'!S421="Straight"),1,IF(AND(OR(I421="Motorway link",I421="Exit diverge",I421="Entrance merge"),'Used data'!S421&lt;4000),(EXP(0.1096*1746.5/'Used data'!S421)/EXP(0.1096*1746.5/4000))*('Used data'!T421/1000)/G421+(G421-'Used data'!T421/1000)/G421,1))</f>
        <v>1</v>
      </c>
      <c r="T421" s="11">
        <f>IF('Used data'!U421="Irrelevant",1,IF(AND(OR(I421="Motorway link",I421="Exit diverge",I421="Entrance merge",I421="Exit ramp",I421="Entrance ramp"),'Used data'!U421="Yes"),0.95,1))</f>
        <v>1</v>
      </c>
      <c r="U421" s="11">
        <f>IF('Used data'!U421="Irrelevant",1,IF(AND(OR(I421="Motorway link",I421="Exit diverge",I421="Entrance merge",I421="Exit ramp",I421="Entrance ramp"),'Used data'!U421="Yes"),0.96,1))</f>
        <v>1</v>
      </c>
      <c r="V421" s="11">
        <f>IF('Used data'!U421="Irrelevant",1,IF(AND(OR(I421="Motorway link",I421="Exit diverge",I421="Entrance merge",I421="Exit ramp",I421="Entrance ramp"),'Used data'!U421="Yes"),0.79,1))</f>
        <v>1</v>
      </c>
      <c r="W421" s="11">
        <f>IF('Used data'!U421="Irrelevant",1,IF(AND(OR(I421="Motorway link",I421="Exit diverge",I421="Entrance merge",I421="Exit ramp",I421="Entrance ramp"),'Used data'!U421="Yes"),0.94,1))</f>
        <v>1</v>
      </c>
      <c r="X421" s="11">
        <f>IF('Used data'!U421="Irrelevant",1,IF(AND(OR(I421="Motorway link",I421="Exit diverge",I421="Entrance merge",I421="Exit ramp",I421="Entrance ramp"),'Used data'!U421="Yes"),0.97,1))</f>
        <v>1</v>
      </c>
      <c r="Y421" s="11">
        <f>IF(AND(I421="Exit ramp",'Used data'!V421="2-curved diamond ramp"),1.32,IF(AND(I421="Exit ramp",'Used data'!V421="S-shaped ramp"),2.05,IF(AND(I421="Exit ramp",'Used data'!V421="U-shaped ramp"),4.11,IF(AND(I421="Exit ramp",'Used data'!V421="Flyover hook ramp"),5.15,IF(AND(I421="Exit ramp",'Used data'!V421="Directional ramp"),1.07,IF(AND(I421="Entrance ramp",'Used data'!V421="2-curved diamond ramp"),0.93,IF(AND(I421="Entrance ramp",'Used data'!V421="S-shaped ramp"),2.48,IF(AND(I421="Entrance ramp",'Used data'!V421="U-shaped ramp"),4.15,IF(AND(I421="Entrance ramp",'Used data'!V421="Flyover hook ramp"),5.26,IF(AND(I421="Entrance ramp",'Used data'!V421="Directional ramp"),1.42,1))))))))))</f>
        <v>1</v>
      </c>
      <c r="Z421" s="11">
        <f>IF(OR('Used data'!W421="Straight",'Used data'!W421="Irrelevant",'Used data'!X421="Irrelevant",'Used data'!Y421="Irrelevant"),1,1+1.545*1000/32.2*((('Used data'!Y421*3268/3600)/('Used data'!W421/0.306))^2)*('Used data'!X421/1000)/G421)</f>
        <v>1</v>
      </c>
      <c r="AA421" s="11">
        <f>IF(OR('Used data'!W421="Straight",'Used data'!W421="Irrelevant",'Used data'!X421="Irrelevant",'Used data'!Y421="Irrelevant"),1,1+1.961*1000/32.2*((('Used data'!Y421*3268/3600)/('Used data'!W421/0.306))^2)*('Used data'!X421/1000)/G421)</f>
        <v>1</v>
      </c>
      <c r="AB421" s="11">
        <f>IF(OR('Used data'!Z421="Straight",'Used data'!Z421="Irrelevant",'Used data'!AA421="Irrelevant",'Used data'!AB421="Irrelevant"),1,1+1.545*1000/32.2*((('Used data'!AB421*3268/3600)/('Used data'!Z421/0.306))^2)*('Used data'!AA421/1000)/G421)</f>
        <v>1</v>
      </c>
      <c r="AC421" s="11">
        <f>IF(OR('Used data'!Z421="Straight",'Used data'!Z421="Irrelevant",'Used data'!AA421="Irrelevant",'Used data'!AB421="Irrelevant"),1,1+1.961*1000/32.2*((('Used data'!AB421*3268/3600)/('Used data'!Z421/0.306))^2)*('Used data'!AA421/1000)/G421)</f>
        <v>1</v>
      </c>
      <c r="AD421" s="11">
        <f>IF(OR('Used data'!AC421="Irrelevant",'Used data'!AC421="No"),1,IF(AND('Used data'!AC421="Yes",OR('Used data'!Q421&lt;301,'Used data'!S421&lt;301)),1-(0.5*('Used data'!R421+'Used data'!T421)/('Used data'!G421*1000)),IF(AND('Used data'!AC421="Yes",OR('Used data'!Q421&lt;601,'Used data'!S421&lt;601)),1-(0.25*('Used data'!R421+'Used data'!T421)/('Used data'!G421*1000)),1)))</f>
        <v>1</v>
      </c>
      <c r="AE421" s="11">
        <f>IF(OR('Used data'!AC421="Irrelevant",'Used data'!AC421="No"),1,IF(AND('Used data'!AC421="Yes",OR('Used data'!Q421&lt;301,'Used data'!S421&lt;301)),1-(0.4*('Used data'!R421+'Used data'!T421)/('Used data'!G421*1000)),IF(AND('Used data'!AC421="Yes",OR('Used data'!Q421&lt;601,'Used data'!S421&lt;601)),1-(0.2*('Used data'!R421+'Used data'!T421)/('Used data'!G421*1000)),1)))</f>
        <v>1</v>
      </c>
      <c r="AF421" s="11">
        <f>IF('Used data'!AD421="110 kph",0.79,1)</f>
        <v>1</v>
      </c>
      <c r="AG421" s="11">
        <f>IF('Used data'!AD421="110 kph",0.94,1)</f>
        <v>1</v>
      </c>
      <c r="AH421" s="11">
        <f>IF('Used data'!AD421="110 kph",0.66,1)</f>
        <v>1</v>
      </c>
      <c r="AI421" s="11">
        <f>IF('Used data'!AD421="110 kph",0.82,1)</f>
        <v>1</v>
      </c>
      <c r="AJ421" s="11">
        <f>IF(AND('Used data'!AE421="Yes",I421="Entrance merge"),0.65*'Used data'!AF421+1-'Used data'!AF421,1)</f>
        <v>1</v>
      </c>
      <c r="AK421" s="12" t="str">
        <f t="shared" si="42"/>
        <v/>
      </c>
      <c r="AL421" s="12" t="str">
        <f t="shared" si="43"/>
        <v/>
      </c>
      <c r="AM421" s="12" t="str">
        <f t="shared" si="44"/>
        <v/>
      </c>
      <c r="AN421" s="12" t="str">
        <f t="shared" si="45"/>
        <v/>
      </c>
      <c r="AO421" s="12" t="str">
        <f t="shared" si="46"/>
        <v/>
      </c>
      <c r="AP421" s="12" t="str">
        <f t="shared" si="47"/>
        <v/>
      </c>
      <c r="AQ421" s="4" t="str">
        <f t="shared" si="48"/>
        <v/>
      </c>
    </row>
    <row r="422" spans="1:43" x14ac:dyDescent="0.3">
      <c r="A422" s="4" t="str">
        <f>IF('Input data'!A437="","",'Input data'!A437)</f>
        <v/>
      </c>
      <c r="B422" s="4" t="str">
        <f>IF('Input data'!B437="","",'Input data'!B437)</f>
        <v/>
      </c>
      <c r="C422" s="4" t="str">
        <f>IF('Input data'!C437="","",'Input data'!C437)</f>
        <v/>
      </c>
      <c r="D422" s="4" t="str">
        <f>IF('Input data'!D437="","",'Input data'!D437)</f>
        <v/>
      </c>
      <c r="E422" s="4" t="str">
        <f>IF('Input data'!E437="","",'Input data'!E437)</f>
        <v/>
      </c>
      <c r="F422" s="4" t="str">
        <f>IF('Input data'!F437="","",'Input data'!F437)</f>
        <v/>
      </c>
      <c r="G422" s="4">
        <f>IF('Input data'!G437="","",'Input data'!G437)</f>
        <v>0</v>
      </c>
      <c r="H422" s="4" t="str">
        <f>IF('Input data'!H437&gt;0.5,'Input data'!H437,"")</f>
        <v/>
      </c>
      <c r="I422" s="4" t="str">
        <f>IF('Input data'!I437="","",'Input data'!I437)</f>
        <v/>
      </c>
      <c r="J422" s="11">
        <f>IF('Used data'!J422="Irrelevant",1,IF('Used data'!J422&gt;3,1.2,1))</f>
        <v>1</v>
      </c>
      <c r="K422" s="11">
        <f>IF('Used data'!K422="Irrelevant",1,IF(AND(OR(I422="Motorway link",I422="Exit diverge",I422="Entrance merge"),'Used data'!K422&lt;3.5),1+(3.5-'Used data'!K422)*0.12,IF(AND(OR(I422="Exit ramp",I422="Entrance ramp"),'Used data'!K422&lt;3.5),1+(3.5-'Used data'!K422)*0.16,1)))</f>
        <v>1</v>
      </c>
      <c r="L422" s="11">
        <f>IF('Used data'!L422="Irrelevant",1,IF(AND('Used data'!L422="Yes",'Used data'!J422=2),0.6*'Used data'!M422+(1-'Used data'!M422),IF(AND('Used data'!L422="Yes",'Used data'!J422=3),0.7*'Used data'!M422+(1-'Used data'!M422),IF(AND('Used data'!L422="Yes",'Used data'!J422=4),0.76*'Used data'!M422+(1-'Used data'!M422),IF(AND('Used data'!L422="Yes",'Used data'!J422&gt;4.99999999),0.8*'Used data'!M422+(1-'Used data'!M422),1)))))</f>
        <v>1</v>
      </c>
      <c r="M422" s="11">
        <f>IF('Used data'!L422="Irrelevant",1,IF(AND('Used data'!L422="Yes",'Used data'!J422=2),0.8*'Used data'!M422+(1-'Used data'!M422),IF(AND('Used data'!L422="Yes",'Used data'!J422=3),0.85*'Used data'!M422+(1-'Used data'!M422),IF(AND('Used data'!L422="Yes",'Used data'!J422=4),0.88*'Used data'!M422+(1-'Used data'!M422),IF(AND('Used data'!L422="Yes",'Used data'!J422&gt;4.99999999),0.9*'Used data'!M422+(1-'Used data'!M422),1)))))</f>
        <v>1</v>
      </c>
      <c r="N422" s="11">
        <f>IF('Used data'!N422="Irrelevant",1,IF(AND(OR(I422="Motorway link",I422="Exit diverge",I422="Entrance merge"),'Used data'!N422&lt;3),1+(3-'Used data'!N422)*0.09333333,1))</f>
        <v>1</v>
      </c>
      <c r="O422" s="11">
        <f>IF('Used data'!N422="Irrelevant",1,IF(AND(OR(I422="Motorway link",I422="Exit diverge",I422="Entrance merge"),'Used data'!N422&lt;3),1+(3-'Used data'!N422)*0.19666667,1))</f>
        <v>1</v>
      </c>
      <c r="P422" s="11">
        <f>IF('Used data'!O422="Irrelevant",1,IF(AND(OR(I422="Motorway link",I422="Exit diverge",I422="Entrance merge"),'Used data'!O422&lt;3.00000001),1+(0.5-'Used data'!O422)*0.04,IF(AND(OR(I422="Exit ramp",I422="Entrance ramp"),'Used data'!O422&lt;3.00000001),1+(0.5-'Used data'!O422)*0.08,IF(OR(I422="Motorway link",I422="Exit diverge",I422="Entrance merge"),0.9,0.8))))</f>
        <v>1</v>
      </c>
      <c r="Q422" s="11">
        <f>IF('Used data'!P422="Irrelevant",1,IF(AND(OR(I422="Motorway link",I422="Exit diverge",I422="Entrance merge"),'Used data'!P422&lt;11.00000001),1+(5-'Used data'!P422)*0.01,0.94))</f>
        <v>1</v>
      </c>
      <c r="R422" s="11">
        <f>IF(OR('Used data'!Q422="Irrelevant",'Used data'!R422="Irrelevant",'Used data'!Q422="Straight"),1,IF(AND(OR(I422="Motorway link",I422="Exit diverge",I422="Entrance merge"),'Used data'!Q422&lt;4000),(EXP(0.1096*1746.5/'Used data'!Q422)/EXP(0.1096*1746.5/4000))*('Used data'!R422/1000)/G422+(G422-'Used data'!R422/1000)/G422,1))</f>
        <v>1</v>
      </c>
      <c r="S422" s="11">
        <f>IF(OR('Used data'!S422="Irrelevant",'Used data'!T422="Irrelevant",'Used data'!S422="Straight"),1,IF(AND(OR(I422="Motorway link",I422="Exit diverge",I422="Entrance merge"),'Used data'!S422&lt;4000),(EXP(0.1096*1746.5/'Used data'!S422)/EXP(0.1096*1746.5/4000))*('Used data'!T422/1000)/G422+(G422-'Used data'!T422/1000)/G422,1))</f>
        <v>1</v>
      </c>
      <c r="T422" s="11">
        <f>IF('Used data'!U422="Irrelevant",1,IF(AND(OR(I422="Motorway link",I422="Exit diverge",I422="Entrance merge",I422="Exit ramp",I422="Entrance ramp"),'Used data'!U422="Yes"),0.95,1))</f>
        <v>1</v>
      </c>
      <c r="U422" s="11">
        <f>IF('Used data'!U422="Irrelevant",1,IF(AND(OR(I422="Motorway link",I422="Exit diverge",I422="Entrance merge",I422="Exit ramp",I422="Entrance ramp"),'Used data'!U422="Yes"),0.96,1))</f>
        <v>1</v>
      </c>
      <c r="V422" s="11">
        <f>IF('Used data'!U422="Irrelevant",1,IF(AND(OR(I422="Motorway link",I422="Exit diverge",I422="Entrance merge",I422="Exit ramp",I422="Entrance ramp"),'Used data'!U422="Yes"),0.79,1))</f>
        <v>1</v>
      </c>
      <c r="W422" s="11">
        <f>IF('Used data'!U422="Irrelevant",1,IF(AND(OR(I422="Motorway link",I422="Exit diverge",I422="Entrance merge",I422="Exit ramp",I422="Entrance ramp"),'Used data'!U422="Yes"),0.94,1))</f>
        <v>1</v>
      </c>
      <c r="X422" s="11">
        <f>IF('Used data'!U422="Irrelevant",1,IF(AND(OR(I422="Motorway link",I422="Exit diverge",I422="Entrance merge",I422="Exit ramp",I422="Entrance ramp"),'Used data'!U422="Yes"),0.97,1))</f>
        <v>1</v>
      </c>
      <c r="Y422" s="11">
        <f>IF(AND(I422="Exit ramp",'Used data'!V422="2-curved diamond ramp"),1.32,IF(AND(I422="Exit ramp",'Used data'!V422="S-shaped ramp"),2.05,IF(AND(I422="Exit ramp",'Used data'!V422="U-shaped ramp"),4.11,IF(AND(I422="Exit ramp",'Used data'!V422="Flyover hook ramp"),5.15,IF(AND(I422="Exit ramp",'Used data'!V422="Directional ramp"),1.07,IF(AND(I422="Entrance ramp",'Used data'!V422="2-curved diamond ramp"),0.93,IF(AND(I422="Entrance ramp",'Used data'!V422="S-shaped ramp"),2.48,IF(AND(I422="Entrance ramp",'Used data'!V422="U-shaped ramp"),4.15,IF(AND(I422="Entrance ramp",'Used data'!V422="Flyover hook ramp"),5.26,IF(AND(I422="Entrance ramp",'Used data'!V422="Directional ramp"),1.42,1))))))))))</f>
        <v>1</v>
      </c>
      <c r="Z422" s="11">
        <f>IF(OR('Used data'!W422="Straight",'Used data'!W422="Irrelevant",'Used data'!X422="Irrelevant",'Used data'!Y422="Irrelevant"),1,1+1.545*1000/32.2*((('Used data'!Y422*3268/3600)/('Used data'!W422/0.306))^2)*('Used data'!X422/1000)/G422)</f>
        <v>1</v>
      </c>
      <c r="AA422" s="11">
        <f>IF(OR('Used data'!W422="Straight",'Used data'!W422="Irrelevant",'Used data'!X422="Irrelevant",'Used data'!Y422="Irrelevant"),1,1+1.961*1000/32.2*((('Used data'!Y422*3268/3600)/('Used data'!W422/0.306))^2)*('Used data'!X422/1000)/G422)</f>
        <v>1</v>
      </c>
      <c r="AB422" s="11">
        <f>IF(OR('Used data'!Z422="Straight",'Used data'!Z422="Irrelevant",'Used data'!AA422="Irrelevant",'Used data'!AB422="Irrelevant"),1,1+1.545*1000/32.2*((('Used data'!AB422*3268/3600)/('Used data'!Z422/0.306))^2)*('Used data'!AA422/1000)/G422)</f>
        <v>1</v>
      </c>
      <c r="AC422" s="11">
        <f>IF(OR('Used data'!Z422="Straight",'Used data'!Z422="Irrelevant",'Used data'!AA422="Irrelevant",'Used data'!AB422="Irrelevant"),1,1+1.961*1000/32.2*((('Used data'!AB422*3268/3600)/('Used data'!Z422/0.306))^2)*('Used data'!AA422/1000)/G422)</f>
        <v>1</v>
      </c>
      <c r="AD422" s="11">
        <f>IF(OR('Used data'!AC422="Irrelevant",'Used data'!AC422="No"),1,IF(AND('Used data'!AC422="Yes",OR('Used data'!Q422&lt;301,'Used data'!S422&lt;301)),1-(0.5*('Used data'!R422+'Used data'!T422)/('Used data'!G422*1000)),IF(AND('Used data'!AC422="Yes",OR('Used data'!Q422&lt;601,'Used data'!S422&lt;601)),1-(0.25*('Used data'!R422+'Used data'!T422)/('Used data'!G422*1000)),1)))</f>
        <v>1</v>
      </c>
      <c r="AE422" s="11">
        <f>IF(OR('Used data'!AC422="Irrelevant",'Used data'!AC422="No"),1,IF(AND('Used data'!AC422="Yes",OR('Used data'!Q422&lt;301,'Used data'!S422&lt;301)),1-(0.4*('Used data'!R422+'Used data'!T422)/('Used data'!G422*1000)),IF(AND('Used data'!AC422="Yes",OR('Used data'!Q422&lt;601,'Used data'!S422&lt;601)),1-(0.2*('Used data'!R422+'Used data'!T422)/('Used data'!G422*1000)),1)))</f>
        <v>1</v>
      </c>
      <c r="AF422" s="11">
        <f>IF('Used data'!AD422="110 kph",0.79,1)</f>
        <v>1</v>
      </c>
      <c r="AG422" s="11">
        <f>IF('Used data'!AD422="110 kph",0.94,1)</f>
        <v>1</v>
      </c>
      <c r="AH422" s="11">
        <f>IF('Used data'!AD422="110 kph",0.66,1)</f>
        <v>1</v>
      </c>
      <c r="AI422" s="11">
        <f>IF('Used data'!AD422="110 kph",0.82,1)</f>
        <v>1</v>
      </c>
      <c r="AJ422" s="11">
        <f>IF(AND('Used data'!AE422="Yes",I422="Entrance merge"),0.65*'Used data'!AF422+1-'Used data'!AF422,1)</f>
        <v>1</v>
      </c>
      <c r="AK422" s="12" t="str">
        <f t="shared" si="42"/>
        <v/>
      </c>
      <c r="AL422" s="12" t="str">
        <f t="shared" si="43"/>
        <v/>
      </c>
      <c r="AM422" s="12" t="str">
        <f t="shared" si="44"/>
        <v/>
      </c>
      <c r="AN422" s="12" t="str">
        <f t="shared" si="45"/>
        <v/>
      </c>
      <c r="AO422" s="12" t="str">
        <f t="shared" si="46"/>
        <v/>
      </c>
      <c r="AP422" s="12" t="str">
        <f t="shared" si="47"/>
        <v/>
      </c>
      <c r="AQ422" s="4" t="str">
        <f t="shared" si="48"/>
        <v/>
      </c>
    </row>
    <row r="423" spans="1:43" x14ac:dyDescent="0.3">
      <c r="A423" s="4" t="str">
        <f>IF('Input data'!A438="","",'Input data'!A438)</f>
        <v/>
      </c>
      <c r="B423" s="4" t="str">
        <f>IF('Input data'!B438="","",'Input data'!B438)</f>
        <v/>
      </c>
      <c r="C423" s="4" t="str">
        <f>IF('Input data'!C438="","",'Input data'!C438)</f>
        <v/>
      </c>
      <c r="D423" s="4" t="str">
        <f>IF('Input data'!D438="","",'Input data'!D438)</f>
        <v/>
      </c>
      <c r="E423" s="4" t="str">
        <f>IF('Input data'!E438="","",'Input data'!E438)</f>
        <v/>
      </c>
      <c r="F423" s="4" t="str">
        <f>IF('Input data'!F438="","",'Input data'!F438)</f>
        <v/>
      </c>
      <c r="G423" s="4">
        <f>IF('Input data'!G438="","",'Input data'!G438)</f>
        <v>0</v>
      </c>
      <c r="H423" s="4" t="str">
        <f>IF('Input data'!H438&gt;0.5,'Input data'!H438,"")</f>
        <v/>
      </c>
      <c r="I423" s="4" t="str">
        <f>IF('Input data'!I438="","",'Input data'!I438)</f>
        <v/>
      </c>
      <c r="J423" s="11">
        <f>IF('Used data'!J423="Irrelevant",1,IF('Used data'!J423&gt;3,1.2,1))</f>
        <v>1</v>
      </c>
      <c r="K423" s="11">
        <f>IF('Used data'!K423="Irrelevant",1,IF(AND(OR(I423="Motorway link",I423="Exit diverge",I423="Entrance merge"),'Used data'!K423&lt;3.5),1+(3.5-'Used data'!K423)*0.12,IF(AND(OR(I423="Exit ramp",I423="Entrance ramp"),'Used data'!K423&lt;3.5),1+(3.5-'Used data'!K423)*0.16,1)))</f>
        <v>1</v>
      </c>
      <c r="L423" s="11">
        <f>IF('Used data'!L423="Irrelevant",1,IF(AND('Used data'!L423="Yes",'Used data'!J423=2),0.6*'Used data'!M423+(1-'Used data'!M423),IF(AND('Used data'!L423="Yes",'Used data'!J423=3),0.7*'Used data'!M423+(1-'Used data'!M423),IF(AND('Used data'!L423="Yes",'Used data'!J423=4),0.76*'Used data'!M423+(1-'Used data'!M423),IF(AND('Used data'!L423="Yes",'Used data'!J423&gt;4.99999999),0.8*'Used data'!M423+(1-'Used data'!M423),1)))))</f>
        <v>1</v>
      </c>
      <c r="M423" s="11">
        <f>IF('Used data'!L423="Irrelevant",1,IF(AND('Used data'!L423="Yes",'Used data'!J423=2),0.8*'Used data'!M423+(1-'Used data'!M423),IF(AND('Used data'!L423="Yes",'Used data'!J423=3),0.85*'Used data'!M423+(1-'Used data'!M423),IF(AND('Used data'!L423="Yes",'Used data'!J423=4),0.88*'Used data'!M423+(1-'Used data'!M423),IF(AND('Used data'!L423="Yes",'Used data'!J423&gt;4.99999999),0.9*'Used data'!M423+(1-'Used data'!M423),1)))))</f>
        <v>1</v>
      </c>
      <c r="N423" s="11">
        <f>IF('Used data'!N423="Irrelevant",1,IF(AND(OR(I423="Motorway link",I423="Exit diverge",I423="Entrance merge"),'Used data'!N423&lt;3),1+(3-'Used data'!N423)*0.09333333,1))</f>
        <v>1</v>
      </c>
      <c r="O423" s="11">
        <f>IF('Used data'!N423="Irrelevant",1,IF(AND(OR(I423="Motorway link",I423="Exit diverge",I423="Entrance merge"),'Used data'!N423&lt;3),1+(3-'Used data'!N423)*0.19666667,1))</f>
        <v>1</v>
      </c>
      <c r="P423" s="11">
        <f>IF('Used data'!O423="Irrelevant",1,IF(AND(OR(I423="Motorway link",I423="Exit diverge",I423="Entrance merge"),'Used data'!O423&lt;3.00000001),1+(0.5-'Used data'!O423)*0.04,IF(AND(OR(I423="Exit ramp",I423="Entrance ramp"),'Used data'!O423&lt;3.00000001),1+(0.5-'Used data'!O423)*0.08,IF(OR(I423="Motorway link",I423="Exit diverge",I423="Entrance merge"),0.9,0.8))))</f>
        <v>1</v>
      </c>
      <c r="Q423" s="11">
        <f>IF('Used data'!P423="Irrelevant",1,IF(AND(OR(I423="Motorway link",I423="Exit diverge",I423="Entrance merge"),'Used data'!P423&lt;11.00000001),1+(5-'Used data'!P423)*0.01,0.94))</f>
        <v>1</v>
      </c>
      <c r="R423" s="11">
        <f>IF(OR('Used data'!Q423="Irrelevant",'Used data'!R423="Irrelevant",'Used data'!Q423="Straight"),1,IF(AND(OR(I423="Motorway link",I423="Exit diverge",I423="Entrance merge"),'Used data'!Q423&lt;4000),(EXP(0.1096*1746.5/'Used data'!Q423)/EXP(0.1096*1746.5/4000))*('Used data'!R423/1000)/G423+(G423-'Used data'!R423/1000)/G423,1))</f>
        <v>1</v>
      </c>
      <c r="S423" s="11">
        <f>IF(OR('Used data'!S423="Irrelevant",'Used data'!T423="Irrelevant",'Used data'!S423="Straight"),1,IF(AND(OR(I423="Motorway link",I423="Exit diverge",I423="Entrance merge"),'Used data'!S423&lt;4000),(EXP(0.1096*1746.5/'Used data'!S423)/EXP(0.1096*1746.5/4000))*('Used data'!T423/1000)/G423+(G423-'Used data'!T423/1000)/G423,1))</f>
        <v>1</v>
      </c>
      <c r="T423" s="11">
        <f>IF('Used data'!U423="Irrelevant",1,IF(AND(OR(I423="Motorway link",I423="Exit diverge",I423="Entrance merge",I423="Exit ramp",I423="Entrance ramp"),'Used data'!U423="Yes"),0.95,1))</f>
        <v>1</v>
      </c>
      <c r="U423" s="11">
        <f>IF('Used data'!U423="Irrelevant",1,IF(AND(OR(I423="Motorway link",I423="Exit diverge",I423="Entrance merge",I423="Exit ramp",I423="Entrance ramp"),'Used data'!U423="Yes"),0.96,1))</f>
        <v>1</v>
      </c>
      <c r="V423" s="11">
        <f>IF('Used data'!U423="Irrelevant",1,IF(AND(OR(I423="Motorway link",I423="Exit diverge",I423="Entrance merge",I423="Exit ramp",I423="Entrance ramp"),'Used data'!U423="Yes"),0.79,1))</f>
        <v>1</v>
      </c>
      <c r="W423" s="11">
        <f>IF('Used data'!U423="Irrelevant",1,IF(AND(OR(I423="Motorway link",I423="Exit diverge",I423="Entrance merge",I423="Exit ramp",I423="Entrance ramp"),'Used data'!U423="Yes"),0.94,1))</f>
        <v>1</v>
      </c>
      <c r="X423" s="11">
        <f>IF('Used data'!U423="Irrelevant",1,IF(AND(OR(I423="Motorway link",I423="Exit diverge",I423="Entrance merge",I423="Exit ramp",I423="Entrance ramp"),'Used data'!U423="Yes"),0.97,1))</f>
        <v>1</v>
      </c>
      <c r="Y423" s="11">
        <f>IF(AND(I423="Exit ramp",'Used data'!V423="2-curved diamond ramp"),1.32,IF(AND(I423="Exit ramp",'Used data'!V423="S-shaped ramp"),2.05,IF(AND(I423="Exit ramp",'Used data'!V423="U-shaped ramp"),4.11,IF(AND(I423="Exit ramp",'Used data'!V423="Flyover hook ramp"),5.15,IF(AND(I423="Exit ramp",'Used data'!V423="Directional ramp"),1.07,IF(AND(I423="Entrance ramp",'Used data'!V423="2-curved diamond ramp"),0.93,IF(AND(I423="Entrance ramp",'Used data'!V423="S-shaped ramp"),2.48,IF(AND(I423="Entrance ramp",'Used data'!V423="U-shaped ramp"),4.15,IF(AND(I423="Entrance ramp",'Used data'!V423="Flyover hook ramp"),5.26,IF(AND(I423="Entrance ramp",'Used data'!V423="Directional ramp"),1.42,1))))))))))</f>
        <v>1</v>
      </c>
      <c r="Z423" s="11">
        <f>IF(OR('Used data'!W423="Straight",'Used data'!W423="Irrelevant",'Used data'!X423="Irrelevant",'Used data'!Y423="Irrelevant"),1,1+1.545*1000/32.2*((('Used data'!Y423*3268/3600)/('Used data'!W423/0.306))^2)*('Used data'!X423/1000)/G423)</f>
        <v>1</v>
      </c>
      <c r="AA423" s="11">
        <f>IF(OR('Used data'!W423="Straight",'Used data'!W423="Irrelevant",'Used data'!X423="Irrelevant",'Used data'!Y423="Irrelevant"),1,1+1.961*1000/32.2*((('Used data'!Y423*3268/3600)/('Used data'!W423/0.306))^2)*('Used data'!X423/1000)/G423)</f>
        <v>1</v>
      </c>
      <c r="AB423" s="11">
        <f>IF(OR('Used data'!Z423="Straight",'Used data'!Z423="Irrelevant",'Used data'!AA423="Irrelevant",'Used data'!AB423="Irrelevant"),1,1+1.545*1000/32.2*((('Used data'!AB423*3268/3600)/('Used data'!Z423/0.306))^2)*('Used data'!AA423/1000)/G423)</f>
        <v>1</v>
      </c>
      <c r="AC423" s="11">
        <f>IF(OR('Used data'!Z423="Straight",'Used data'!Z423="Irrelevant",'Used data'!AA423="Irrelevant",'Used data'!AB423="Irrelevant"),1,1+1.961*1000/32.2*((('Used data'!AB423*3268/3600)/('Used data'!Z423/0.306))^2)*('Used data'!AA423/1000)/G423)</f>
        <v>1</v>
      </c>
      <c r="AD423" s="11">
        <f>IF(OR('Used data'!AC423="Irrelevant",'Used data'!AC423="No"),1,IF(AND('Used data'!AC423="Yes",OR('Used data'!Q423&lt;301,'Used data'!S423&lt;301)),1-(0.5*('Used data'!R423+'Used data'!T423)/('Used data'!G423*1000)),IF(AND('Used data'!AC423="Yes",OR('Used data'!Q423&lt;601,'Used data'!S423&lt;601)),1-(0.25*('Used data'!R423+'Used data'!T423)/('Used data'!G423*1000)),1)))</f>
        <v>1</v>
      </c>
      <c r="AE423" s="11">
        <f>IF(OR('Used data'!AC423="Irrelevant",'Used data'!AC423="No"),1,IF(AND('Used data'!AC423="Yes",OR('Used data'!Q423&lt;301,'Used data'!S423&lt;301)),1-(0.4*('Used data'!R423+'Used data'!T423)/('Used data'!G423*1000)),IF(AND('Used data'!AC423="Yes",OR('Used data'!Q423&lt;601,'Used data'!S423&lt;601)),1-(0.2*('Used data'!R423+'Used data'!T423)/('Used data'!G423*1000)),1)))</f>
        <v>1</v>
      </c>
      <c r="AF423" s="11">
        <f>IF('Used data'!AD423="110 kph",0.79,1)</f>
        <v>1</v>
      </c>
      <c r="AG423" s="11">
        <f>IF('Used data'!AD423="110 kph",0.94,1)</f>
        <v>1</v>
      </c>
      <c r="AH423" s="11">
        <f>IF('Used data'!AD423="110 kph",0.66,1)</f>
        <v>1</v>
      </c>
      <c r="AI423" s="11">
        <f>IF('Used data'!AD423="110 kph",0.82,1)</f>
        <v>1</v>
      </c>
      <c r="AJ423" s="11">
        <f>IF(AND('Used data'!AE423="Yes",I423="Entrance merge"),0.65*'Used data'!AF423+1-'Used data'!AF423,1)</f>
        <v>1</v>
      </c>
      <c r="AK423" s="12" t="str">
        <f t="shared" si="42"/>
        <v/>
      </c>
      <c r="AL423" s="12" t="str">
        <f t="shared" si="43"/>
        <v/>
      </c>
      <c r="AM423" s="12" t="str">
        <f t="shared" si="44"/>
        <v/>
      </c>
      <c r="AN423" s="12" t="str">
        <f t="shared" si="45"/>
        <v/>
      </c>
      <c r="AO423" s="12" t="str">
        <f t="shared" si="46"/>
        <v/>
      </c>
      <c r="AP423" s="12" t="str">
        <f t="shared" si="47"/>
        <v/>
      </c>
      <c r="AQ423" s="4" t="str">
        <f t="shared" si="48"/>
        <v/>
      </c>
    </row>
    <row r="424" spans="1:43" x14ac:dyDescent="0.3">
      <c r="A424" s="4" t="str">
        <f>IF('Input data'!A439="","",'Input data'!A439)</f>
        <v/>
      </c>
      <c r="B424" s="4" t="str">
        <f>IF('Input data'!B439="","",'Input data'!B439)</f>
        <v/>
      </c>
      <c r="C424" s="4" t="str">
        <f>IF('Input data'!C439="","",'Input data'!C439)</f>
        <v/>
      </c>
      <c r="D424" s="4" t="str">
        <f>IF('Input data'!D439="","",'Input data'!D439)</f>
        <v/>
      </c>
      <c r="E424" s="4" t="str">
        <f>IF('Input data'!E439="","",'Input data'!E439)</f>
        <v/>
      </c>
      <c r="F424" s="4" t="str">
        <f>IF('Input data'!F439="","",'Input data'!F439)</f>
        <v/>
      </c>
      <c r="G424" s="4">
        <f>IF('Input data'!G439="","",'Input data'!G439)</f>
        <v>0</v>
      </c>
      <c r="H424" s="4" t="str">
        <f>IF('Input data'!H439&gt;0.5,'Input data'!H439,"")</f>
        <v/>
      </c>
      <c r="I424" s="4" t="str">
        <f>IF('Input data'!I439="","",'Input data'!I439)</f>
        <v/>
      </c>
      <c r="J424" s="11">
        <f>IF('Used data'!J424="Irrelevant",1,IF('Used data'!J424&gt;3,1.2,1))</f>
        <v>1</v>
      </c>
      <c r="K424" s="11">
        <f>IF('Used data'!K424="Irrelevant",1,IF(AND(OR(I424="Motorway link",I424="Exit diverge",I424="Entrance merge"),'Used data'!K424&lt;3.5),1+(3.5-'Used data'!K424)*0.12,IF(AND(OR(I424="Exit ramp",I424="Entrance ramp"),'Used data'!K424&lt;3.5),1+(3.5-'Used data'!K424)*0.16,1)))</f>
        <v>1</v>
      </c>
      <c r="L424" s="11">
        <f>IF('Used data'!L424="Irrelevant",1,IF(AND('Used data'!L424="Yes",'Used data'!J424=2),0.6*'Used data'!M424+(1-'Used data'!M424),IF(AND('Used data'!L424="Yes",'Used data'!J424=3),0.7*'Used data'!M424+(1-'Used data'!M424),IF(AND('Used data'!L424="Yes",'Used data'!J424=4),0.76*'Used data'!M424+(1-'Used data'!M424),IF(AND('Used data'!L424="Yes",'Used data'!J424&gt;4.99999999),0.8*'Used data'!M424+(1-'Used data'!M424),1)))))</f>
        <v>1</v>
      </c>
      <c r="M424" s="11">
        <f>IF('Used data'!L424="Irrelevant",1,IF(AND('Used data'!L424="Yes",'Used data'!J424=2),0.8*'Used data'!M424+(1-'Used data'!M424),IF(AND('Used data'!L424="Yes",'Used data'!J424=3),0.85*'Used data'!M424+(1-'Used data'!M424),IF(AND('Used data'!L424="Yes",'Used data'!J424=4),0.88*'Used data'!M424+(1-'Used data'!M424),IF(AND('Used data'!L424="Yes",'Used data'!J424&gt;4.99999999),0.9*'Used data'!M424+(1-'Used data'!M424),1)))))</f>
        <v>1</v>
      </c>
      <c r="N424" s="11">
        <f>IF('Used data'!N424="Irrelevant",1,IF(AND(OR(I424="Motorway link",I424="Exit diverge",I424="Entrance merge"),'Used data'!N424&lt;3),1+(3-'Used data'!N424)*0.09333333,1))</f>
        <v>1</v>
      </c>
      <c r="O424" s="11">
        <f>IF('Used data'!N424="Irrelevant",1,IF(AND(OR(I424="Motorway link",I424="Exit diverge",I424="Entrance merge"),'Used data'!N424&lt;3),1+(3-'Used data'!N424)*0.19666667,1))</f>
        <v>1</v>
      </c>
      <c r="P424" s="11">
        <f>IF('Used data'!O424="Irrelevant",1,IF(AND(OR(I424="Motorway link",I424="Exit diverge",I424="Entrance merge"),'Used data'!O424&lt;3.00000001),1+(0.5-'Used data'!O424)*0.04,IF(AND(OR(I424="Exit ramp",I424="Entrance ramp"),'Used data'!O424&lt;3.00000001),1+(0.5-'Used data'!O424)*0.08,IF(OR(I424="Motorway link",I424="Exit diverge",I424="Entrance merge"),0.9,0.8))))</f>
        <v>1</v>
      </c>
      <c r="Q424" s="11">
        <f>IF('Used data'!P424="Irrelevant",1,IF(AND(OR(I424="Motorway link",I424="Exit diverge",I424="Entrance merge"),'Used data'!P424&lt;11.00000001),1+(5-'Used data'!P424)*0.01,0.94))</f>
        <v>1</v>
      </c>
      <c r="R424" s="11">
        <f>IF(OR('Used data'!Q424="Irrelevant",'Used data'!R424="Irrelevant",'Used data'!Q424="Straight"),1,IF(AND(OR(I424="Motorway link",I424="Exit diverge",I424="Entrance merge"),'Used data'!Q424&lt;4000),(EXP(0.1096*1746.5/'Used data'!Q424)/EXP(0.1096*1746.5/4000))*('Used data'!R424/1000)/G424+(G424-'Used data'!R424/1000)/G424,1))</f>
        <v>1</v>
      </c>
      <c r="S424" s="11">
        <f>IF(OR('Used data'!S424="Irrelevant",'Used data'!T424="Irrelevant",'Used data'!S424="Straight"),1,IF(AND(OR(I424="Motorway link",I424="Exit diverge",I424="Entrance merge"),'Used data'!S424&lt;4000),(EXP(0.1096*1746.5/'Used data'!S424)/EXP(0.1096*1746.5/4000))*('Used data'!T424/1000)/G424+(G424-'Used data'!T424/1000)/G424,1))</f>
        <v>1</v>
      </c>
      <c r="T424" s="11">
        <f>IF('Used data'!U424="Irrelevant",1,IF(AND(OR(I424="Motorway link",I424="Exit diverge",I424="Entrance merge",I424="Exit ramp",I424="Entrance ramp"),'Used data'!U424="Yes"),0.95,1))</f>
        <v>1</v>
      </c>
      <c r="U424" s="11">
        <f>IF('Used data'!U424="Irrelevant",1,IF(AND(OR(I424="Motorway link",I424="Exit diverge",I424="Entrance merge",I424="Exit ramp",I424="Entrance ramp"),'Used data'!U424="Yes"),0.96,1))</f>
        <v>1</v>
      </c>
      <c r="V424" s="11">
        <f>IF('Used data'!U424="Irrelevant",1,IF(AND(OR(I424="Motorway link",I424="Exit diverge",I424="Entrance merge",I424="Exit ramp",I424="Entrance ramp"),'Used data'!U424="Yes"),0.79,1))</f>
        <v>1</v>
      </c>
      <c r="W424" s="11">
        <f>IF('Used data'!U424="Irrelevant",1,IF(AND(OR(I424="Motorway link",I424="Exit diverge",I424="Entrance merge",I424="Exit ramp",I424="Entrance ramp"),'Used data'!U424="Yes"),0.94,1))</f>
        <v>1</v>
      </c>
      <c r="X424" s="11">
        <f>IF('Used data'!U424="Irrelevant",1,IF(AND(OR(I424="Motorway link",I424="Exit diverge",I424="Entrance merge",I424="Exit ramp",I424="Entrance ramp"),'Used data'!U424="Yes"),0.97,1))</f>
        <v>1</v>
      </c>
      <c r="Y424" s="11">
        <f>IF(AND(I424="Exit ramp",'Used data'!V424="2-curved diamond ramp"),1.32,IF(AND(I424="Exit ramp",'Used data'!V424="S-shaped ramp"),2.05,IF(AND(I424="Exit ramp",'Used data'!V424="U-shaped ramp"),4.11,IF(AND(I424="Exit ramp",'Used data'!V424="Flyover hook ramp"),5.15,IF(AND(I424="Exit ramp",'Used data'!V424="Directional ramp"),1.07,IF(AND(I424="Entrance ramp",'Used data'!V424="2-curved diamond ramp"),0.93,IF(AND(I424="Entrance ramp",'Used data'!V424="S-shaped ramp"),2.48,IF(AND(I424="Entrance ramp",'Used data'!V424="U-shaped ramp"),4.15,IF(AND(I424="Entrance ramp",'Used data'!V424="Flyover hook ramp"),5.26,IF(AND(I424="Entrance ramp",'Used data'!V424="Directional ramp"),1.42,1))))))))))</f>
        <v>1</v>
      </c>
      <c r="Z424" s="11">
        <f>IF(OR('Used data'!W424="Straight",'Used data'!W424="Irrelevant",'Used data'!X424="Irrelevant",'Used data'!Y424="Irrelevant"),1,1+1.545*1000/32.2*((('Used data'!Y424*3268/3600)/('Used data'!W424/0.306))^2)*('Used data'!X424/1000)/G424)</f>
        <v>1</v>
      </c>
      <c r="AA424" s="11">
        <f>IF(OR('Used data'!W424="Straight",'Used data'!W424="Irrelevant",'Used data'!X424="Irrelevant",'Used data'!Y424="Irrelevant"),1,1+1.961*1000/32.2*((('Used data'!Y424*3268/3600)/('Used data'!W424/0.306))^2)*('Used data'!X424/1000)/G424)</f>
        <v>1</v>
      </c>
      <c r="AB424" s="11">
        <f>IF(OR('Used data'!Z424="Straight",'Used data'!Z424="Irrelevant",'Used data'!AA424="Irrelevant",'Used data'!AB424="Irrelevant"),1,1+1.545*1000/32.2*((('Used data'!AB424*3268/3600)/('Used data'!Z424/0.306))^2)*('Used data'!AA424/1000)/G424)</f>
        <v>1</v>
      </c>
      <c r="AC424" s="11">
        <f>IF(OR('Used data'!Z424="Straight",'Used data'!Z424="Irrelevant",'Used data'!AA424="Irrelevant",'Used data'!AB424="Irrelevant"),1,1+1.961*1000/32.2*((('Used data'!AB424*3268/3600)/('Used data'!Z424/0.306))^2)*('Used data'!AA424/1000)/G424)</f>
        <v>1</v>
      </c>
      <c r="AD424" s="11">
        <f>IF(OR('Used data'!AC424="Irrelevant",'Used data'!AC424="No"),1,IF(AND('Used data'!AC424="Yes",OR('Used data'!Q424&lt;301,'Used data'!S424&lt;301)),1-(0.5*('Used data'!R424+'Used data'!T424)/('Used data'!G424*1000)),IF(AND('Used data'!AC424="Yes",OR('Used data'!Q424&lt;601,'Used data'!S424&lt;601)),1-(0.25*('Used data'!R424+'Used data'!T424)/('Used data'!G424*1000)),1)))</f>
        <v>1</v>
      </c>
      <c r="AE424" s="11">
        <f>IF(OR('Used data'!AC424="Irrelevant",'Used data'!AC424="No"),1,IF(AND('Used data'!AC424="Yes",OR('Used data'!Q424&lt;301,'Used data'!S424&lt;301)),1-(0.4*('Used data'!R424+'Used data'!T424)/('Used data'!G424*1000)),IF(AND('Used data'!AC424="Yes",OR('Used data'!Q424&lt;601,'Used data'!S424&lt;601)),1-(0.2*('Used data'!R424+'Used data'!T424)/('Used data'!G424*1000)),1)))</f>
        <v>1</v>
      </c>
      <c r="AF424" s="11">
        <f>IF('Used data'!AD424="110 kph",0.79,1)</f>
        <v>1</v>
      </c>
      <c r="AG424" s="11">
        <f>IF('Used data'!AD424="110 kph",0.94,1)</f>
        <v>1</v>
      </c>
      <c r="AH424" s="11">
        <f>IF('Used data'!AD424="110 kph",0.66,1)</f>
        <v>1</v>
      </c>
      <c r="AI424" s="11">
        <f>IF('Used data'!AD424="110 kph",0.82,1)</f>
        <v>1</v>
      </c>
      <c r="AJ424" s="11">
        <f>IF(AND('Used data'!AE424="Yes",I424="Entrance merge"),0.65*'Used data'!AF424+1-'Used data'!AF424,1)</f>
        <v>1</v>
      </c>
      <c r="AK424" s="12" t="str">
        <f t="shared" si="42"/>
        <v/>
      </c>
      <c r="AL424" s="12" t="str">
        <f t="shared" si="43"/>
        <v/>
      </c>
      <c r="AM424" s="12" t="str">
        <f t="shared" si="44"/>
        <v/>
      </c>
      <c r="AN424" s="12" t="str">
        <f t="shared" si="45"/>
        <v/>
      </c>
      <c r="AO424" s="12" t="str">
        <f t="shared" si="46"/>
        <v/>
      </c>
      <c r="AP424" s="12" t="str">
        <f t="shared" si="47"/>
        <v/>
      </c>
      <c r="AQ424" s="4" t="str">
        <f t="shared" si="48"/>
        <v/>
      </c>
    </row>
    <row r="425" spans="1:43" x14ac:dyDescent="0.3">
      <c r="A425" s="4" t="str">
        <f>IF('Input data'!A440="","",'Input data'!A440)</f>
        <v/>
      </c>
      <c r="B425" s="4" t="str">
        <f>IF('Input data'!B440="","",'Input data'!B440)</f>
        <v/>
      </c>
      <c r="C425" s="4" t="str">
        <f>IF('Input data'!C440="","",'Input data'!C440)</f>
        <v/>
      </c>
      <c r="D425" s="4" t="str">
        <f>IF('Input data'!D440="","",'Input data'!D440)</f>
        <v/>
      </c>
      <c r="E425" s="4" t="str">
        <f>IF('Input data'!E440="","",'Input data'!E440)</f>
        <v/>
      </c>
      <c r="F425" s="4" t="str">
        <f>IF('Input data'!F440="","",'Input data'!F440)</f>
        <v/>
      </c>
      <c r="G425" s="4">
        <f>IF('Input data'!G440="","",'Input data'!G440)</f>
        <v>0</v>
      </c>
      <c r="H425" s="4" t="str">
        <f>IF('Input data'!H440&gt;0.5,'Input data'!H440,"")</f>
        <v/>
      </c>
      <c r="I425" s="4" t="str">
        <f>IF('Input data'!I440="","",'Input data'!I440)</f>
        <v/>
      </c>
      <c r="J425" s="11">
        <f>IF('Used data'!J425="Irrelevant",1,IF('Used data'!J425&gt;3,1.2,1))</f>
        <v>1</v>
      </c>
      <c r="K425" s="11">
        <f>IF('Used data'!K425="Irrelevant",1,IF(AND(OR(I425="Motorway link",I425="Exit diverge",I425="Entrance merge"),'Used data'!K425&lt;3.5),1+(3.5-'Used data'!K425)*0.12,IF(AND(OR(I425="Exit ramp",I425="Entrance ramp"),'Used data'!K425&lt;3.5),1+(3.5-'Used data'!K425)*0.16,1)))</f>
        <v>1</v>
      </c>
      <c r="L425" s="11">
        <f>IF('Used data'!L425="Irrelevant",1,IF(AND('Used data'!L425="Yes",'Used data'!J425=2),0.6*'Used data'!M425+(1-'Used data'!M425),IF(AND('Used data'!L425="Yes",'Used data'!J425=3),0.7*'Used data'!M425+(1-'Used data'!M425),IF(AND('Used data'!L425="Yes",'Used data'!J425=4),0.76*'Used data'!M425+(1-'Used data'!M425),IF(AND('Used data'!L425="Yes",'Used data'!J425&gt;4.99999999),0.8*'Used data'!M425+(1-'Used data'!M425),1)))))</f>
        <v>1</v>
      </c>
      <c r="M425" s="11">
        <f>IF('Used data'!L425="Irrelevant",1,IF(AND('Used data'!L425="Yes",'Used data'!J425=2),0.8*'Used data'!M425+(1-'Used data'!M425),IF(AND('Used data'!L425="Yes",'Used data'!J425=3),0.85*'Used data'!M425+(1-'Used data'!M425),IF(AND('Used data'!L425="Yes",'Used data'!J425=4),0.88*'Used data'!M425+(1-'Used data'!M425),IF(AND('Used data'!L425="Yes",'Used data'!J425&gt;4.99999999),0.9*'Used data'!M425+(1-'Used data'!M425),1)))))</f>
        <v>1</v>
      </c>
      <c r="N425" s="11">
        <f>IF('Used data'!N425="Irrelevant",1,IF(AND(OR(I425="Motorway link",I425="Exit diverge",I425="Entrance merge"),'Used data'!N425&lt;3),1+(3-'Used data'!N425)*0.09333333,1))</f>
        <v>1</v>
      </c>
      <c r="O425" s="11">
        <f>IF('Used data'!N425="Irrelevant",1,IF(AND(OR(I425="Motorway link",I425="Exit diverge",I425="Entrance merge"),'Used data'!N425&lt;3),1+(3-'Used data'!N425)*0.19666667,1))</f>
        <v>1</v>
      </c>
      <c r="P425" s="11">
        <f>IF('Used data'!O425="Irrelevant",1,IF(AND(OR(I425="Motorway link",I425="Exit diverge",I425="Entrance merge"),'Used data'!O425&lt;3.00000001),1+(0.5-'Used data'!O425)*0.04,IF(AND(OR(I425="Exit ramp",I425="Entrance ramp"),'Used data'!O425&lt;3.00000001),1+(0.5-'Used data'!O425)*0.08,IF(OR(I425="Motorway link",I425="Exit diverge",I425="Entrance merge"),0.9,0.8))))</f>
        <v>1</v>
      </c>
      <c r="Q425" s="11">
        <f>IF('Used data'!P425="Irrelevant",1,IF(AND(OR(I425="Motorway link",I425="Exit diverge",I425="Entrance merge"),'Used data'!P425&lt;11.00000001),1+(5-'Used data'!P425)*0.01,0.94))</f>
        <v>1</v>
      </c>
      <c r="R425" s="11">
        <f>IF(OR('Used data'!Q425="Irrelevant",'Used data'!R425="Irrelevant",'Used data'!Q425="Straight"),1,IF(AND(OR(I425="Motorway link",I425="Exit diverge",I425="Entrance merge"),'Used data'!Q425&lt;4000),(EXP(0.1096*1746.5/'Used data'!Q425)/EXP(0.1096*1746.5/4000))*('Used data'!R425/1000)/G425+(G425-'Used data'!R425/1000)/G425,1))</f>
        <v>1</v>
      </c>
      <c r="S425" s="11">
        <f>IF(OR('Used data'!S425="Irrelevant",'Used data'!T425="Irrelevant",'Used data'!S425="Straight"),1,IF(AND(OR(I425="Motorway link",I425="Exit diverge",I425="Entrance merge"),'Used data'!S425&lt;4000),(EXP(0.1096*1746.5/'Used data'!S425)/EXP(0.1096*1746.5/4000))*('Used data'!T425/1000)/G425+(G425-'Used data'!T425/1000)/G425,1))</f>
        <v>1</v>
      </c>
      <c r="T425" s="11">
        <f>IF('Used data'!U425="Irrelevant",1,IF(AND(OR(I425="Motorway link",I425="Exit diverge",I425="Entrance merge",I425="Exit ramp",I425="Entrance ramp"),'Used data'!U425="Yes"),0.95,1))</f>
        <v>1</v>
      </c>
      <c r="U425" s="11">
        <f>IF('Used data'!U425="Irrelevant",1,IF(AND(OR(I425="Motorway link",I425="Exit diverge",I425="Entrance merge",I425="Exit ramp",I425="Entrance ramp"),'Used data'!U425="Yes"),0.96,1))</f>
        <v>1</v>
      </c>
      <c r="V425" s="11">
        <f>IF('Used data'!U425="Irrelevant",1,IF(AND(OR(I425="Motorway link",I425="Exit diverge",I425="Entrance merge",I425="Exit ramp",I425="Entrance ramp"),'Used data'!U425="Yes"),0.79,1))</f>
        <v>1</v>
      </c>
      <c r="W425" s="11">
        <f>IF('Used data'!U425="Irrelevant",1,IF(AND(OR(I425="Motorway link",I425="Exit diverge",I425="Entrance merge",I425="Exit ramp",I425="Entrance ramp"),'Used data'!U425="Yes"),0.94,1))</f>
        <v>1</v>
      </c>
      <c r="X425" s="11">
        <f>IF('Used data'!U425="Irrelevant",1,IF(AND(OR(I425="Motorway link",I425="Exit diverge",I425="Entrance merge",I425="Exit ramp",I425="Entrance ramp"),'Used data'!U425="Yes"),0.97,1))</f>
        <v>1</v>
      </c>
      <c r="Y425" s="11">
        <f>IF(AND(I425="Exit ramp",'Used data'!V425="2-curved diamond ramp"),1.32,IF(AND(I425="Exit ramp",'Used data'!V425="S-shaped ramp"),2.05,IF(AND(I425="Exit ramp",'Used data'!V425="U-shaped ramp"),4.11,IF(AND(I425="Exit ramp",'Used data'!V425="Flyover hook ramp"),5.15,IF(AND(I425="Exit ramp",'Used data'!V425="Directional ramp"),1.07,IF(AND(I425="Entrance ramp",'Used data'!V425="2-curved diamond ramp"),0.93,IF(AND(I425="Entrance ramp",'Used data'!V425="S-shaped ramp"),2.48,IF(AND(I425="Entrance ramp",'Used data'!V425="U-shaped ramp"),4.15,IF(AND(I425="Entrance ramp",'Used data'!V425="Flyover hook ramp"),5.26,IF(AND(I425="Entrance ramp",'Used data'!V425="Directional ramp"),1.42,1))))))))))</f>
        <v>1</v>
      </c>
      <c r="Z425" s="11">
        <f>IF(OR('Used data'!W425="Straight",'Used data'!W425="Irrelevant",'Used data'!X425="Irrelevant",'Used data'!Y425="Irrelevant"),1,1+1.545*1000/32.2*((('Used data'!Y425*3268/3600)/('Used data'!W425/0.306))^2)*('Used data'!X425/1000)/G425)</f>
        <v>1</v>
      </c>
      <c r="AA425" s="11">
        <f>IF(OR('Used data'!W425="Straight",'Used data'!W425="Irrelevant",'Used data'!X425="Irrelevant",'Used data'!Y425="Irrelevant"),1,1+1.961*1000/32.2*((('Used data'!Y425*3268/3600)/('Used data'!W425/0.306))^2)*('Used data'!X425/1000)/G425)</f>
        <v>1</v>
      </c>
      <c r="AB425" s="11">
        <f>IF(OR('Used data'!Z425="Straight",'Used data'!Z425="Irrelevant",'Used data'!AA425="Irrelevant",'Used data'!AB425="Irrelevant"),1,1+1.545*1000/32.2*((('Used data'!AB425*3268/3600)/('Used data'!Z425/0.306))^2)*('Used data'!AA425/1000)/G425)</f>
        <v>1</v>
      </c>
      <c r="AC425" s="11">
        <f>IF(OR('Used data'!Z425="Straight",'Used data'!Z425="Irrelevant",'Used data'!AA425="Irrelevant",'Used data'!AB425="Irrelevant"),1,1+1.961*1000/32.2*((('Used data'!AB425*3268/3600)/('Used data'!Z425/0.306))^2)*('Used data'!AA425/1000)/G425)</f>
        <v>1</v>
      </c>
      <c r="AD425" s="11">
        <f>IF(OR('Used data'!AC425="Irrelevant",'Used data'!AC425="No"),1,IF(AND('Used data'!AC425="Yes",OR('Used data'!Q425&lt;301,'Used data'!S425&lt;301)),1-(0.5*('Used data'!R425+'Used data'!T425)/('Used data'!G425*1000)),IF(AND('Used data'!AC425="Yes",OR('Used data'!Q425&lt;601,'Used data'!S425&lt;601)),1-(0.25*('Used data'!R425+'Used data'!T425)/('Used data'!G425*1000)),1)))</f>
        <v>1</v>
      </c>
      <c r="AE425" s="11">
        <f>IF(OR('Used data'!AC425="Irrelevant",'Used data'!AC425="No"),1,IF(AND('Used data'!AC425="Yes",OR('Used data'!Q425&lt;301,'Used data'!S425&lt;301)),1-(0.4*('Used data'!R425+'Used data'!T425)/('Used data'!G425*1000)),IF(AND('Used data'!AC425="Yes",OR('Used data'!Q425&lt;601,'Used data'!S425&lt;601)),1-(0.2*('Used data'!R425+'Used data'!T425)/('Used data'!G425*1000)),1)))</f>
        <v>1</v>
      </c>
      <c r="AF425" s="11">
        <f>IF('Used data'!AD425="110 kph",0.79,1)</f>
        <v>1</v>
      </c>
      <c r="AG425" s="11">
        <f>IF('Used data'!AD425="110 kph",0.94,1)</f>
        <v>1</v>
      </c>
      <c r="AH425" s="11">
        <f>IF('Used data'!AD425="110 kph",0.66,1)</f>
        <v>1</v>
      </c>
      <c r="AI425" s="11">
        <f>IF('Used data'!AD425="110 kph",0.82,1)</f>
        <v>1</v>
      </c>
      <c r="AJ425" s="11">
        <f>IF(AND('Used data'!AE425="Yes",I425="Entrance merge"),0.65*'Used data'!AF425+1-'Used data'!AF425,1)</f>
        <v>1</v>
      </c>
      <c r="AK425" s="12" t="str">
        <f t="shared" si="42"/>
        <v/>
      </c>
      <c r="AL425" s="12" t="str">
        <f t="shared" si="43"/>
        <v/>
      </c>
      <c r="AM425" s="12" t="str">
        <f t="shared" si="44"/>
        <v/>
      </c>
      <c r="AN425" s="12" t="str">
        <f t="shared" si="45"/>
        <v/>
      </c>
      <c r="AO425" s="12" t="str">
        <f t="shared" si="46"/>
        <v/>
      </c>
      <c r="AP425" s="12" t="str">
        <f t="shared" si="47"/>
        <v/>
      </c>
      <c r="AQ425" s="4" t="str">
        <f t="shared" si="48"/>
        <v/>
      </c>
    </row>
    <row r="426" spans="1:43" x14ac:dyDescent="0.3">
      <c r="A426" s="4" t="str">
        <f>IF('Input data'!A441="","",'Input data'!A441)</f>
        <v/>
      </c>
      <c r="B426" s="4" t="str">
        <f>IF('Input data'!B441="","",'Input data'!B441)</f>
        <v/>
      </c>
      <c r="C426" s="4" t="str">
        <f>IF('Input data'!C441="","",'Input data'!C441)</f>
        <v/>
      </c>
      <c r="D426" s="4" t="str">
        <f>IF('Input data'!D441="","",'Input data'!D441)</f>
        <v/>
      </c>
      <c r="E426" s="4" t="str">
        <f>IF('Input data'!E441="","",'Input data'!E441)</f>
        <v/>
      </c>
      <c r="F426" s="4" t="str">
        <f>IF('Input data'!F441="","",'Input data'!F441)</f>
        <v/>
      </c>
      <c r="G426" s="4">
        <f>IF('Input data'!G441="","",'Input data'!G441)</f>
        <v>0</v>
      </c>
      <c r="H426" s="4" t="str">
        <f>IF('Input data'!H441&gt;0.5,'Input data'!H441,"")</f>
        <v/>
      </c>
      <c r="I426" s="4" t="str">
        <f>IF('Input data'!I441="","",'Input data'!I441)</f>
        <v/>
      </c>
      <c r="J426" s="11">
        <f>IF('Used data'!J426="Irrelevant",1,IF('Used data'!J426&gt;3,1.2,1))</f>
        <v>1</v>
      </c>
      <c r="K426" s="11">
        <f>IF('Used data'!K426="Irrelevant",1,IF(AND(OR(I426="Motorway link",I426="Exit diverge",I426="Entrance merge"),'Used data'!K426&lt;3.5),1+(3.5-'Used data'!K426)*0.12,IF(AND(OR(I426="Exit ramp",I426="Entrance ramp"),'Used data'!K426&lt;3.5),1+(3.5-'Used data'!K426)*0.16,1)))</f>
        <v>1</v>
      </c>
      <c r="L426" s="11">
        <f>IF('Used data'!L426="Irrelevant",1,IF(AND('Used data'!L426="Yes",'Used data'!J426=2),0.6*'Used data'!M426+(1-'Used data'!M426),IF(AND('Used data'!L426="Yes",'Used data'!J426=3),0.7*'Used data'!M426+(1-'Used data'!M426),IF(AND('Used data'!L426="Yes",'Used data'!J426=4),0.76*'Used data'!M426+(1-'Used data'!M426),IF(AND('Used data'!L426="Yes",'Used data'!J426&gt;4.99999999),0.8*'Used data'!M426+(1-'Used data'!M426),1)))))</f>
        <v>1</v>
      </c>
      <c r="M426" s="11">
        <f>IF('Used data'!L426="Irrelevant",1,IF(AND('Used data'!L426="Yes",'Used data'!J426=2),0.8*'Used data'!M426+(1-'Used data'!M426),IF(AND('Used data'!L426="Yes",'Used data'!J426=3),0.85*'Used data'!M426+(1-'Used data'!M426),IF(AND('Used data'!L426="Yes",'Used data'!J426=4),0.88*'Used data'!M426+(1-'Used data'!M426),IF(AND('Used data'!L426="Yes",'Used data'!J426&gt;4.99999999),0.9*'Used data'!M426+(1-'Used data'!M426),1)))))</f>
        <v>1</v>
      </c>
      <c r="N426" s="11">
        <f>IF('Used data'!N426="Irrelevant",1,IF(AND(OR(I426="Motorway link",I426="Exit diverge",I426="Entrance merge"),'Used data'!N426&lt;3),1+(3-'Used data'!N426)*0.09333333,1))</f>
        <v>1</v>
      </c>
      <c r="O426" s="11">
        <f>IF('Used data'!N426="Irrelevant",1,IF(AND(OR(I426="Motorway link",I426="Exit diverge",I426="Entrance merge"),'Used data'!N426&lt;3),1+(3-'Used data'!N426)*0.19666667,1))</f>
        <v>1</v>
      </c>
      <c r="P426" s="11">
        <f>IF('Used data'!O426="Irrelevant",1,IF(AND(OR(I426="Motorway link",I426="Exit diverge",I426="Entrance merge"),'Used data'!O426&lt;3.00000001),1+(0.5-'Used data'!O426)*0.04,IF(AND(OR(I426="Exit ramp",I426="Entrance ramp"),'Used data'!O426&lt;3.00000001),1+(0.5-'Used data'!O426)*0.08,IF(OR(I426="Motorway link",I426="Exit diverge",I426="Entrance merge"),0.9,0.8))))</f>
        <v>1</v>
      </c>
      <c r="Q426" s="11">
        <f>IF('Used data'!P426="Irrelevant",1,IF(AND(OR(I426="Motorway link",I426="Exit diverge",I426="Entrance merge"),'Used data'!P426&lt;11.00000001),1+(5-'Used data'!P426)*0.01,0.94))</f>
        <v>1</v>
      </c>
      <c r="R426" s="11">
        <f>IF(OR('Used data'!Q426="Irrelevant",'Used data'!R426="Irrelevant",'Used data'!Q426="Straight"),1,IF(AND(OR(I426="Motorway link",I426="Exit diverge",I426="Entrance merge"),'Used data'!Q426&lt;4000),(EXP(0.1096*1746.5/'Used data'!Q426)/EXP(0.1096*1746.5/4000))*('Used data'!R426/1000)/G426+(G426-'Used data'!R426/1000)/G426,1))</f>
        <v>1</v>
      </c>
      <c r="S426" s="11">
        <f>IF(OR('Used data'!S426="Irrelevant",'Used data'!T426="Irrelevant",'Used data'!S426="Straight"),1,IF(AND(OR(I426="Motorway link",I426="Exit diverge",I426="Entrance merge"),'Used data'!S426&lt;4000),(EXP(0.1096*1746.5/'Used data'!S426)/EXP(0.1096*1746.5/4000))*('Used data'!T426/1000)/G426+(G426-'Used data'!T426/1000)/G426,1))</f>
        <v>1</v>
      </c>
      <c r="T426" s="11">
        <f>IF('Used data'!U426="Irrelevant",1,IF(AND(OR(I426="Motorway link",I426="Exit diverge",I426="Entrance merge",I426="Exit ramp",I426="Entrance ramp"),'Used data'!U426="Yes"),0.95,1))</f>
        <v>1</v>
      </c>
      <c r="U426" s="11">
        <f>IF('Used data'!U426="Irrelevant",1,IF(AND(OR(I426="Motorway link",I426="Exit diverge",I426="Entrance merge",I426="Exit ramp",I426="Entrance ramp"),'Used data'!U426="Yes"),0.96,1))</f>
        <v>1</v>
      </c>
      <c r="V426" s="11">
        <f>IF('Used data'!U426="Irrelevant",1,IF(AND(OR(I426="Motorway link",I426="Exit diverge",I426="Entrance merge",I426="Exit ramp",I426="Entrance ramp"),'Used data'!U426="Yes"),0.79,1))</f>
        <v>1</v>
      </c>
      <c r="W426" s="11">
        <f>IF('Used data'!U426="Irrelevant",1,IF(AND(OR(I426="Motorway link",I426="Exit diverge",I426="Entrance merge",I426="Exit ramp",I426="Entrance ramp"),'Used data'!U426="Yes"),0.94,1))</f>
        <v>1</v>
      </c>
      <c r="X426" s="11">
        <f>IF('Used data'!U426="Irrelevant",1,IF(AND(OR(I426="Motorway link",I426="Exit diverge",I426="Entrance merge",I426="Exit ramp",I426="Entrance ramp"),'Used data'!U426="Yes"),0.97,1))</f>
        <v>1</v>
      </c>
      <c r="Y426" s="11">
        <f>IF(AND(I426="Exit ramp",'Used data'!V426="2-curved diamond ramp"),1.32,IF(AND(I426="Exit ramp",'Used data'!V426="S-shaped ramp"),2.05,IF(AND(I426="Exit ramp",'Used data'!V426="U-shaped ramp"),4.11,IF(AND(I426="Exit ramp",'Used data'!V426="Flyover hook ramp"),5.15,IF(AND(I426="Exit ramp",'Used data'!V426="Directional ramp"),1.07,IF(AND(I426="Entrance ramp",'Used data'!V426="2-curved diamond ramp"),0.93,IF(AND(I426="Entrance ramp",'Used data'!V426="S-shaped ramp"),2.48,IF(AND(I426="Entrance ramp",'Used data'!V426="U-shaped ramp"),4.15,IF(AND(I426="Entrance ramp",'Used data'!V426="Flyover hook ramp"),5.26,IF(AND(I426="Entrance ramp",'Used data'!V426="Directional ramp"),1.42,1))))))))))</f>
        <v>1</v>
      </c>
      <c r="Z426" s="11">
        <f>IF(OR('Used data'!W426="Straight",'Used data'!W426="Irrelevant",'Used data'!X426="Irrelevant",'Used data'!Y426="Irrelevant"),1,1+1.545*1000/32.2*((('Used data'!Y426*3268/3600)/('Used data'!W426/0.306))^2)*('Used data'!X426/1000)/G426)</f>
        <v>1</v>
      </c>
      <c r="AA426" s="11">
        <f>IF(OR('Used data'!W426="Straight",'Used data'!W426="Irrelevant",'Used data'!X426="Irrelevant",'Used data'!Y426="Irrelevant"),1,1+1.961*1000/32.2*((('Used data'!Y426*3268/3600)/('Used data'!W426/0.306))^2)*('Used data'!X426/1000)/G426)</f>
        <v>1</v>
      </c>
      <c r="AB426" s="11">
        <f>IF(OR('Used data'!Z426="Straight",'Used data'!Z426="Irrelevant",'Used data'!AA426="Irrelevant",'Used data'!AB426="Irrelevant"),1,1+1.545*1000/32.2*((('Used data'!AB426*3268/3600)/('Used data'!Z426/0.306))^2)*('Used data'!AA426/1000)/G426)</f>
        <v>1</v>
      </c>
      <c r="AC426" s="11">
        <f>IF(OR('Used data'!Z426="Straight",'Used data'!Z426="Irrelevant",'Used data'!AA426="Irrelevant",'Used data'!AB426="Irrelevant"),1,1+1.961*1000/32.2*((('Used data'!AB426*3268/3600)/('Used data'!Z426/0.306))^2)*('Used data'!AA426/1000)/G426)</f>
        <v>1</v>
      </c>
      <c r="AD426" s="11">
        <f>IF(OR('Used data'!AC426="Irrelevant",'Used data'!AC426="No"),1,IF(AND('Used data'!AC426="Yes",OR('Used data'!Q426&lt;301,'Used data'!S426&lt;301)),1-(0.5*('Used data'!R426+'Used data'!T426)/('Used data'!G426*1000)),IF(AND('Used data'!AC426="Yes",OR('Used data'!Q426&lt;601,'Used data'!S426&lt;601)),1-(0.25*('Used data'!R426+'Used data'!T426)/('Used data'!G426*1000)),1)))</f>
        <v>1</v>
      </c>
      <c r="AE426" s="11">
        <f>IF(OR('Used data'!AC426="Irrelevant",'Used data'!AC426="No"),1,IF(AND('Used data'!AC426="Yes",OR('Used data'!Q426&lt;301,'Used data'!S426&lt;301)),1-(0.4*('Used data'!R426+'Used data'!T426)/('Used data'!G426*1000)),IF(AND('Used data'!AC426="Yes",OR('Used data'!Q426&lt;601,'Used data'!S426&lt;601)),1-(0.2*('Used data'!R426+'Used data'!T426)/('Used data'!G426*1000)),1)))</f>
        <v>1</v>
      </c>
      <c r="AF426" s="11">
        <f>IF('Used data'!AD426="110 kph",0.79,1)</f>
        <v>1</v>
      </c>
      <c r="AG426" s="11">
        <f>IF('Used data'!AD426="110 kph",0.94,1)</f>
        <v>1</v>
      </c>
      <c r="AH426" s="11">
        <f>IF('Used data'!AD426="110 kph",0.66,1)</f>
        <v>1</v>
      </c>
      <c r="AI426" s="11">
        <f>IF('Used data'!AD426="110 kph",0.82,1)</f>
        <v>1</v>
      </c>
      <c r="AJ426" s="11">
        <f>IF(AND('Used data'!AE426="Yes",I426="Entrance merge"),0.65*'Used data'!AF426+1-'Used data'!AF426,1)</f>
        <v>1</v>
      </c>
      <c r="AK426" s="12" t="str">
        <f t="shared" si="42"/>
        <v/>
      </c>
      <c r="AL426" s="12" t="str">
        <f t="shared" si="43"/>
        <v/>
      </c>
      <c r="AM426" s="12" t="str">
        <f t="shared" si="44"/>
        <v/>
      </c>
      <c r="AN426" s="12" t="str">
        <f t="shared" si="45"/>
        <v/>
      </c>
      <c r="AO426" s="12" t="str">
        <f t="shared" si="46"/>
        <v/>
      </c>
      <c r="AP426" s="12" t="str">
        <f t="shared" si="47"/>
        <v/>
      </c>
      <c r="AQ426" s="4" t="str">
        <f t="shared" si="48"/>
        <v/>
      </c>
    </row>
    <row r="427" spans="1:43" x14ac:dyDescent="0.3">
      <c r="A427" s="4" t="str">
        <f>IF('Input data'!A442="","",'Input data'!A442)</f>
        <v/>
      </c>
      <c r="B427" s="4" t="str">
        <f>IF('Input data'!B442="","",'Input data'!B442)</f>
        <v/>
      </c>
      <c r="C427" s="4" t="str">
        <f>IF('Input data'!C442="","",'Input data'!C442)</f>
        <v/>
      </c>
      <c r="D427" s="4" t="str">
        <f>IF('Input data'!D442="","",'Input data'!D442)</f>
        <v/>
      </c>
      <c r="E427" s="4" t="str">
        <f>IF('Input data'!E442="","",'Input data'!E442)</f>
        <v/>
      </c>
      <c r="F427" s="4" t="str">
        <f>IF('Input data'!F442="","",'Input data'!F442)</f>
        <v/>
      </c>
      <c r="G427" s="4">
        <f>IF('Input data'!G442="","",'Input data'!G442)</f>
        <v>0</v>
      </c>
      <c r="H427" s="4" t="str">
        <f>IF('Input data'!H442&gt;0.5,'Input data'!H442,"")</f>
        <v/>
      </c>
      <c r="I427" s="4" t="str">
        <f>IF('Input data'!I442="","",'Input data'!I442)</f>
        <v/>
      </c>
      <c r="J427" s="11">
        <f>IF('Used data'!J427="Irrelevant",1,IF('Used data'!J427&gt;3,1.2,1))</f>
        <v>1</v>
      </c>
      <c r="K427" s="11">
        <f>IF('Used data'!K427="Irrelevant",1,IF(AND(OR(I427="Motorway link",I427="Exit diverge",I427="Entrance merge"),'Used data'!K427&lt;3.5),1+(3.5-'Used data'!K427)*0.12,IF(AND(OR(I427="Exit ramp",I427="Entrance ramp"),'Used data'!K427&lt;3.5),1+(3.5-'Used data'!K427)*0.16,1)))</f>
        <v>1</v>
      </c>
      <c r="L427" s="11">
        <f>IF('Used data'!L427="Irrelevant",1,IF(AND('Used data'!L427="Yes",'Used data'!J427=2),0.6*'Used data'!M427+(1-'Used data'!M427),IF(AND('Used data'!L427="Yes",'Used data'!J427=3),0.7*'Used data'!M427+(1-'Used data'!M427),IF(AND('Used data'!L427="Yes",'Used data'!J427=4),0.76*'Used data'!M427+(1-'Used data'!M427),IF(AND('Used data'!L427="Yes",'Used data'!J427&gt;4.99999999),0.8*'Used data'!M427+(1-'Used data'!M427),1)))))</f>
        <v>1</v>
      </c>
      <c r="M427" s="11">
        <f>IF('Used data'!L427="Irrelevant",1,IF(AND('Used data'!L427="Yes",'Used data'!J427=2),0.8*'Used data'!M427+(1-'Used data'!M427),IF(AND('Used data'!L427="Yes",'Used data'!J427=3),0.85*'Used data'!M427+(1-'Used data'!M427),IF(AND('Used data'!L427="Yes",'Used data'!J427=4),0.88*'Used data'!M427+(1-'Used data'!M427),IF(AND('Used data'!L427="Yes",'Used data'!J427&gt;4.99999999),0.9*'Used data'!M427+(1-'Used data'!M427),1)))))</f>
        <v>1</v>
      </c>
      <c r="N427" s="11">
        <f>IF('Used data'!N427="Irrelevant",1,IF(AND(OR(I427="Motorway link",I427="Exit diverge",I427="Entrance merge"),'Used data'!N427&lt;3),1+(3-'Used data'!N427)*0.09333333,1))</f>
        <v>1</v>
      </c>
      <c r="O427" s="11">
        <f>IF('Used data'!N427="Irrelevant",1,IF(AND(OR(I427="Motorway link",I427="Exit diverge",I427="Entrance merge"),'Used data'!N427&lt;3),1+(3-'Used data'!N427)*0.19666667,1))</f>
        <v>1</v>
      </c>
      <c r="P427" s="11">
        <f>IF('Used data'!O427="Irrelevant",1,IF(AND(OR(I427="Motorway link",I427="Exit diverge",I427="Entrance merge"),'Used data'!O427&lt;3.00000001),1+(0.5-'Used data'!O427)*0.04,IF(AND(OR(I427="Exit ramp",I427="Entrance ramp"),'Used data'!O427&lt;3.00000001),1+(0.5-'Used data'!O427)*0.08,IF(OR(I427="Motorway link",I427="Exit diverge",I427="Entrance merge"),0.9,0.8))))</f>
        <v>1</v>
      </c>
      <c r="Q427" s="11">
        <f>IF('Used data'!P427="Irrelevant",1,IF(AND(OR(I427="Motorway link",I427="Exit diverge",I427="Entrance merge"),'Used data'!P427&lt;11.00000001),1+(5-'Used data'!P427)*0.01,0.94))</f>
        <v>1</v>
      </c>
      <c r="R427" s="11">
        <f>IF(OR('Used data'!Q427="Irrelevant",'Used data'!R427="Irrelevant",'Used data'!Q427="Straight"),1,IF(AND(OR(I427="Motorway link",I427="Exit diverge",I427="Entrance merge"),'Used data'!Q427&lt;4000),(EXP(0.1096*1746.5/'Used data'!Q427)/EXP(0.1096*1746.5/4000))*('Used data'!R427/1000)/G427+(G427-'Used data'!R427/1000)/G427,1))</f>
        <v>1</v>
      </c>
      <c r="S427" s="11">
        <f>IF(OR('Used data'!S427="Irrelevant",'Used data'!T427="Irrelevant",'Used data'!S427="Straight"),1,IF(AND(OR(I427="Motorway link",I427="Exit diverge",I427="Entrance merge"),'Used data'!S427&lt;4000),(EXP(0.1096*1746.5/'Used data'!S427)/EXP(0.1096*1746.5/4000))*('Used data'!T427/1000)/G427+(G427-'Used data'!T427/1000)/G427,1))</f>
        <v>1</v>
      </c>
      <c r="T427" s="11">
        <f>IF('Used data'!U427="Irrelevant",1,IF(AND(OR(I427="Motorway link",I427="Exit diverge",I427="Entrance merge",I427="Exit ramp",I427="Entrance ramp"),'Used data'!U427="Yes"),0.95,1))</f>
        <v>1</v>
      </c>
      <c r="U427" s="11">
        <f>IF('Used data'!U427="Irrelevant",1,IF(AND(OR(I427="Motorway link",I427="Exit diverge",I427="Entrance merge",I427="Exit ramp",I427="Entrance ramp"),'Used data'!U427="Yes"),0.96,1))</f>
        <v>1</v>
      </c>
      <c r="V427" s="11">
        <f>IF('Used data'!U427="Irrelevant",1,IF(AND(OR(I427="Motorway link",I427="Exit diverge",I427="Entrance merge",I427="Exit ramp",I427="Entrance ramp"),'Used data'!U427="Yes"),0.79,1))</f>
        <v>1</v>
      </c>
      <c r="W427" s="11">
        <f>IF('Used data'!U427="Irrelevant",1,IF(AND(OR(I427="Motorway link",I427="Exit diverge",I427="Entrance merge",I427="Exit ramp",I427="Entrance ramp"),'Used data'!U427="Yes"),0.94,1))</f>
        <v>1</v>
      </c>
      <c r="X427" s="11">
        <f>IF('Used data'!U427="Irrelevant",1,IF(AND(OR(I427="Motorway link",I427="Exit diverge",I427="Entrance merge",I427="Exit ramp",I427="Entrance ramp"),'Used data'!U427="Yes"),0.97,1))</f>
        <v>1</v>
      </c>
      <c r="Y427" s="11">
        <f>IF(AND(I427="Exit ramp",'Used data'!V427="2-curved diamond ramp"),1.32,IF(AND(I427="Exit ramp",'Used data'!V427="S-shaped ramp"),2.05,IF(AND(I427="Exit ramp",'Used data'!V427="U-shaped ramp"),4.11,IF(AND(I427="Exit ramp",'Used data'!V427="Flyover hook ramp"),5.15,IF(AND(I427="Exit ramp",'Used data'!V427="Directional ramp"),1.07,IF(AND(I427="Entrance ramp",'Used data'!V427="2-curved diamond ramp"),0.93,IF(AND(I427="Entrance ramp",'Used data'!V427="S-shaped ramp"),2.48,IF(AND(I427="Entrance ramp",'Used data'!V427="U-shaped ramp"),4.15,IF(AND(I427="Entrance ramp",'Used data'!V427="Flyover hook ramp"),5.26,IF(AND(I427="Entrance ramp",'Used data'!V427="Directional ramp"),1.42,1))))))))))</f>
        <v>1</v>
      </c>
      <c r="Z427" s="11">
        <f>IF(OR('Used data'!W427="Straight",'Used data'!W427="Irrelevant",'Used data'!X427="Irrelevant",'Used data'!Y427="Irrelevant"),1,1+1.545*1000/32.2*((('Used data'!Y427*3268/3600)/('Used data'!W427/0.306))^2)*('Used data'!X427/1000)/G427)</f>
        <v>1</v>
      </c>
      <c r="AA427" s="11">
        <f>IF(OR('Used data'!W427="Straight",'Used data'!W427="Irrelevant",'Used data'!X427="Irrelevant",'Used data'!Y427="Irrelevant"),1,1+1.961*1000/32.2*((('Used data'!Y427*3268/3600)/('Used data'!W427/0.306))^2)*('Used data'!X427/1000)/G427)</f>
        <v>1</v>
      </c>
      <c r="AB427" s="11">
        <f>IF(OR('Used data'!Z427="Straight",'Used data'!Z427="Irrelevant",'Used data'!AA427="Irrelevant",'Used data'!AB427="Irrelevant"),1,1+1.545*1000/32.2*((('Used data'!AB427*3268/3600)/('Used data'!Z427/0.306))^2)*('Used data'!AA427/1000)/G427)</f>
        <v>1</v>
      </c>
      <c r="AC427" s="11">
        <f>IF(OR('Used data'!Z427="Straight",'Used data'!Z427="Irrelevant",'Used data'!AA427="Irrelevant",'Used data'!AB427="Irrelevant"),1,1+1.961*1000/32.2*((('Used data'!AB427*3268/3600)/('Used data'!Z427/0.306))^2)*('Used data'!AA427/1000)/G427)</f>
        <v>1</v>
      </c>
      <c r="AD427" s="11">
        <f>IF(OR('Used data'!AC427="Irrelevant",'Used data'!AC427="No"),1,IF(AND('Used data'!AC427="Yes",OR('Used data'!Q427&lt;301,'Used data'!S427&lt;301)),1-(0.5*('Used data'!R427+'Used data'!T427)/('Used data'!G427*1000)),IF(AND('Used data'!AC427="Yes",OR('Used data'!Q427&lt;601,'Used data'!S427&lt;601)),1-(0.25*('Used data'!R427+'Used data'!T427)/('Used data'!G427*1000)),1)))</f>
        <v>1</v>
      </c>
      <c r="AE427" s="11">
        <f>IF(OR('Used data'!AC427="Irrelevant",'Used data'!AC427="No"),1,IF(AND('Used data'!AC427="Yes",OR('Used data'!Q427&lt;301,'Used data'!S427&lt;301)),1-(0.4*('Used data'!R427+'Used data'!T427)/('Used data'!G427*1000)),IF(AND('Used data'!AC427="Yes",OR('Used data'!Q427&lt;601,'Used data'!S427&lt;601)),1-(0.2*('Used data'!R427+'Used data'!T427)/('Used data'!G427*1000)),1)))</f>
        <v>1</v>
      </c>
      <c r="AF427" s="11">
        <f>IF('Used data'!AD427="110 kph",0.79,1)</f>
        <v>1</v>
      </c>
      <c r="AG427" s="11">
        <f>IF('Used data'!AD427="110 kph",0.94,1)</f>
        <v>1</v>
      </c>
      <c r="AH427" s="11">
        <f>IF('Used data'!AD427="110 kph",0.66,1)</f>
        <v>1</v>
      </c>
      <c r="AI427" s="11">
        <f>IF('Used data'!AD427="110 kph",0.82,1)</f>
        <v>1</v>
      </c>
      <c r="AJ427" s="11">
        <f>IF(AND('Used data'!AE427="Yes",I427="Entrance merge"),0.65*'Used data'!AF427+1-'Used data'!AF427,1)</f>
        <v>1</v>
      </c>
      <c r="AK427" s="12" t="str">
        <f t="shared" si="42"/>
        <v/>
      </c>
      <c r="AL427" s="12" t="str">
        <f t="shared" si="43"/>
        <v/>
      </c>
      <c r="AM427" s="12" t="str">
        <f t="shared" si="44"/>
        <v/>
      </c>
      <c r="AN427" s="12" t="str">
        <f t="shared" si="45"/>
        <v/>
      </c>
      <c r="AO427" s="12" t="str">
        <f t="shared" si="46"/>
        <v/>
      </c>
      <c r="AP427" s="12" t="str">
        <f t="shared" si="47"/>
        <v/>
      </c>
      <c r="AQ427" s="4" t="str">
        <f t="shared" si="48"/>
        <v/>
      </c>
    </row>
    <row r="428" spans="1:43" x14ac:dyDescent="0.3">
      <c r="A428" s="4" t="str">
        <f>IF('Input data'!A443="","",'Input data'!A443)</f>
        <v/>
      </c>
      <c r="B428" s="4" t="str">
        <f>IF('Input data'!B443="","",'Input data'!B443)</f>
        <v/>
      </c>
      <c r="C428" s="4" t="str">
        <f>IF('Input data'!C443="","",'Input data'!C443)</f>
        <v/>
      </c>
      <c r="D428" s="4" t="str">
        <f>IF('Input data'!D443="","",'Input data'!D443)</f>
        <v/>
      </c>
      <c r="E428" s="4" t="str">
        <f>IF('Input data'!E443="","",'Input data'!E443)</f>
        <v/>
      </c>
      <c r="F428" s="4" t="str">
        <f>IF('Input data'!F443="","",'Input data'!F443)</f>
        <v/>
      </c>
      <c r="G428" s="4">
        <f>IF('Input data'!G443="","",'Input data'!G443)</f>
        <v>0</v>
      </c>
      <c r="H428" s="4" t="str">
        <f>IF('Input data'!H443&gt;0.5,'Input data'!H443,"")</f>
        <v/>
      </c>
      <c r="I428" s="4" t="str">
        <f>IF('Input data'!I443="","",'Input data'!I443)</f>
        <v/>
      </c>
      <c r="J428" s="11">
        <f>IF('Used data'!J428="Irrelevant",1,IF('Used data'!J428&gt;3,1.2,1))</f>
        <v>1</v>
      </c>
      <c r="K428" s="11">
        <f>IF('Used data'!K428="Irrelevant",1,IF(AND(OR(I428="Motorway link",I428="Exit diverge",I428="Entrance merge"),'Used data'!K428&lt;3.5),1+(3.5-'Used data'!K428)*0.12,IF(AND(OR(I428="Exit ramp",I428="Entrance ramp"),'Used data'!K428&lt;3.5),1+(3.5-'Used data'!K428)*0.16,1)))</f>
        <v>1</v>
      </c>
      <c r="L428" s="11">
        <f>IF('Used data'!L428="Irrelevant",1,IF(AND('Used data'!L428="Yes",'Used data'!J428=2),0.6*'Used data'!M428+(1-'Used data'!M428),IF(AND('Used data'!L428="Yes",'Used data'!J428=3),0.7*'Used data'!M428+(1-'Used data'!M428),IF(AND('Used data'!L428="Yes",'Used data'!J428=4),0.76*'Used data'!M428+(1-'Used data'!M428),IF(AND('Used data'!L428="Yes",'Used data'!J428&gt;4.99999999),0.8*'Used data'!M428+(1-'Used data'!M428),1)))))</f>
        <v>1</v>
      </c>
      <c r="M428" s="11">
        <f>IF('Used data'!L428="Irrelevant",1,IF(AND('Used data'!L428="Yes",'Used data'!J428=2),0.8*'Used data'!M428+(1-'Used data'!M428),IF(AND('Used data'!L428="Yes",'Used data'!J428=3),0.85*'Used data'!M428+(1-'Used data'!M428),IF(AND('Used data'!L428="Yes",'Used data'!J428=4),0.88*'Used data'!M428+(1-'Used data'!M428),IF(AND('Used data'!L428="Yes",'Used data'!J428&gt;4.99999999),0.9*'Used data'!M428+(1-'Used data'!M428),1)))))</f>
        <v>1</v>
      </c>
      <c r="N428" s="11">
        <f>IF('Used data'!N428="Irrelevant",1,IF(AND(OR(I428="Motorway link",I428="Exit diverge",I428="Entrance merge"),'Used data'!N428&lt;3),1+(3-'Used data'!N428)*0.09333333,1))</f>
        <v>1</v>
      </c>
      <c r="O428" s="11">
        <f>IF('Used data'!N428="Irrelevant",1,IF(AND(OR(I428="Motorway link",I428="Exit diverge",I428="Entrance merge"),'Used data'!N428&lt;3),1+(3-'Used data'!N428)*0.19666667,1))</f>
        <v>1</v>
      </c>
      <c r="P428" s="11">
        <f>IF('Used data'!O428="Irrelevant",1,IF(AND(OR(I428="Motorway link",I428="Exit diverge",I428="Entrance merge"),'Used data'!O428&lt;3.00000001),1+(0.5-'Used data'!O428)*0.04,IF(AND(OR(I428="Exit ramp",I428="Entrance ramp"),'Used data'!O428&lt;3.00000001),1+(0.5-'Used data'!O428)*0.08,IF(OR(I428="Motorway link",I428="Exit diverge",I428="Entrance merge"),0.9,0.8))))</f>
        <v>1</v>
      </c>
      <c r="Q428" s="11">
        <f>IF('Used data'!P428="Irrelevant",1,IF(AND(OR(I428="Motorway link",I428="Exit diverge",I428="Entrance merge"),'Used data'!P428&lt;11.00000001),1+(5-'Used data'!P428)*0.01,0.94))</f>
        <v>1</v>
      </c>
      <c r="R428" s="11">
        <f>IF(OR('Used data'!Q428="Irrelevant",'Used data'!R428="Irrelevant",'Used data'!Q428="Straight"),1,IF(AND(OR(I428="Motorway link",I428="Exit diverge",I428="Entrance merge"),'Used data'!Q428&lt;4000),(EXP(0.1096*1746.5/'Used data'!Q428)/EXP(0.1096*1746.5/4000))*('Used data'!R428/1000)/G428+(G428-'Used data'!R428/1000)/G428,1))</f>
        <v>1</v>
      </c>
      <c r="S428" s="11">
        <f>IF(OR('Used data'!S428="Irrelevant",'Used data'!T428="Irrelevant",'Used data'!S428="Straight"),1,IF(AND(OR(I428="Motorway link",I428="Exit diverge",I428="Entrance merge"),'Used data'!S428&lt;4000),(EXP(0.1096*1746.5/'Used data'!S428)/EXP(0.1096*1746.5/4000))*('Used data'!T428/1000)/G428+(G428-'Used data'!T428/1000)/G428,1))</f>
        <v>1</v>
      </c>
      <c r="T428" s="11">
        <f>IF('Used data'!U428="Irrelevant",1,IF(AND(OR(I428="Motorway link",I428="Exit diverge",I428="Entrance merge",I428="Exit ramp",I428="Entrance ramp"),'Used data'!U428="Yes"),0.95,1))</f>
        <v>1</v>
      </c>
      <c r="U428" s="11">
        <f>IF('Used data'!U428="Irrelevant",1,IF(AND(OR(I428="Motorway link",I428="Exit diverge",I428="Entrance merge",I428="Exit ramp",I428="Entrance ramp"),'Used data'!U428="Yes"),0.96,1))</f>
        <v>1</v>
      </c>
      <c r="V428" s="11">
        <f>IF('Used data'!U428="Irrelevant",1,IF(AND(OR(I428="Motorway link",I428="Exit diverge",I428="Entrance merge",I428="Exit ramp",I428="Entrance ramp"),'Used data'!U428="Yes"),0.79,1))</f>
        <v>1</v>
      </c>
      <c r="W428" s="11">
        <f>IF('Used data'!U428="Irrelevant",1,IF(AND(OR(I428="Motorway link",I428="Exit diverge",I428="Entrance merge",I428="Exit ramp",I428="Entrance ramp"),'Used data'!U428="Yes"),0.94,1))</f>
        <v>1</v>
      </c>
      <c r="X428" s="11">
        <f>IF('Used data'!U428="Irrelevant",1,IF(AND(OR(I428="Motorway link",I428="Exit diverge",I428="Entrance merge",I428="Exit ramp",I428="Entrance ramp"),'Used data'!U428="Yes"),0.97,1))</f>
        <v>1</v>
      </c>
      <c r="Y428" s="11">
        <f>IF(AND(I428="Exit ramp",'Used data'!V428="2-curved diamond ramp"),1.32,IF(AND(I428="Exit ramp",'Used data'!V428="S-shaped ramp"),2.05,IF(AND(I428="Exit ramp",'Used data'!V428="U-shaped ramp"),4.11,IF(AND(I428="Exit ramp",'Used data'!V428="Flyover hook ramp"),5.15,IF(AND(I428="Exit ramp",'Used data'!V428="Directional ramp"),1.07,IF(AND(I428="Entrance ramp",'Used data'!V428="2-curved diamond ramp"),0.93,IF(AND(I428="Entrance ramp",'Used data'!V428="S-shaped ramp"),2.48,IF(AND(I428="Entrance ramp",'Used data'!V428="U-shaped ramp"),4.15,IF(AND(I428="Entrance ramp",'Used data'!V428="Flyover hook ramp"),5.26,IF(AND(I428="Entrance ramp",'Used data'!V428="Directional ramp"),1.42,1))))))))))</f>
        <v>1</v>
      </c>
      <c r="Z428" s="11">
        <f>IF(OR('Used data'!W428="Straight",'Used data'!W428="Irrelevant",'Used data'!X428="Irrelevant",'Used data'!Y428="Irrelevant"),1,1+1.545*1000/32.2*((('Used data'!Y428*3268/3600)/('Used data'!W428/0.306))^2)*('Used data'!X428/1000)/G428)</f>
        <v>1</v>
      </c>
      <c r="AA428" s="11">
        <f>IF(OR('Used data'!W428="Straight",'Used data'!W428="Irrelevant",'Used data'!X428="Irrelevant",'Used data'!Y428="Irrelevant"),1,1+1.961*1000/32.2*((('Used data'!Y428*3268/3600)/('Used data'!W428/0.306))^2)*('Used data'!X428/1000)/G428)</f>
        <v>1</v>
      </c>
      <c r="AB428" s="11">
        <f>IF(OR('Used data'!Z428="Straight",'Used data'!Z428="Irrelevant",'Used data'!AA428="Irrelevant",'Used data'!AB428="Irrelevant"),1,1+1.545*1000/32.2*((('Used data'!AB428*3268/3600)/('Used data'!Z428/0.306))^2)*('Used data'!AA428/1000)/G428)</f>
        <v>1</v>
      </c>
      <c r="AC428" s="11">
        <f>IF(OR('Used data'!Z428="Straight",'Used data'!Z428="Irrelevant",'Used data'!AA428="Irrelevant",'Used data'!AB428="Irrelevant"),1,1+1.961*1000/32.2*((('Used data'!AB428*3268/3600)/('Used data'!Z428/0.306))^2)*('Used data'!AA428/1000)/G428)</f>
        <v>1</v>
      </c>
      <c r="AD428" s="11">
        <f>IF(OR('Used data'!AC428="Irrelevant",'Used data'!AC428="No"),1,IF(AND('Used data'!AC428="Yes",OR('Used data'!Q428&lt;301,'Used data'!S428&lt;301)),1-(0.5*('Used data'!R428+'Used data'!T428)/('Used data'!G428*1000)),IF(AND('Used data'!AC428="Yes",OR('Used data'!Q428&lt;601,'Used data'!S428&lt;601)),1-(0.25*('Used data'!R428+'Used data'!T428)/('Used data'!G428*1000)),1)))</f>
        <v>1</v>
      </c>
      <c r="AE428" s="11">
        <f>IF(OR('Used data'!AC428="Irrelevant",'Used data'!AC428="No"),1,IF(AND('Used data'!AC428="Yes",OR('Used data'!Q428&lt;301,'Used data'!S428&lt;301)),1-(0.4*('Used data'!R428+'Used data'!T428)/('Used data'!G428*1000)),IF(AND('Used data'!AC428="Yes",OR('Used data'!Q428&lt;601,'Used data'!S428&lt;601)),1-(0.2*('Used data'!R428+'Used data'!T428)/('Used data'!G428*1000)),1)))</f>
        <v>1</v>
      </c>
      <c r="AF428" s="11">
        <f>IF('Used data'!AD428="110 kph",0.79,1)</f>
        <v>1</v>
      </c>
      <c r="AG428" s="11">
        <f>IF('Used data'!AD428="110 kph",0.94,1)</f>
        <v>1</v>
      </c>
      <c r="AH428" s="11">
        <f>IF('Used data'!AD428="110 kph",0.66,1)</f>
        <v>1</v>
      </c>
      <c r="AI428" s="11">
        <f>IF('Used data'!AD428="110 kph",0.82,1)</f>
        <v>1</v>
      </c>
      <c r="AJ428" s="11">
        <f>IF(AND('Used data'!AE428="Yes",I428="Entrance merge"),0.65*'Used data'!AF428+1-'Used data'!AF428,1)</f>
        <v>1</v>
      </c>
      <c r="AK428" s="12" t="str">
        <f t="shared" si="42"/>
        <v/>
      </c>
      <c r="AL428" s="12" t="str">
        <f t="shared" si="43"/>
        <v/>
      </c>
      <c r="AM428" s="12" t="str">
        <f t="shared" si="44"/>
        <v/>
      </c>
      <c r="AN428" s="12" t="str">
        <f t="shared" si="45"/>
        <v/>
      </c>
      <c r="AO428" s="12" t="str">
        <f t="shared" si="46"/>
        <v/>
      </c>
      <c r="AP428" s="12" t="str">
        <f t="shared" si="47"/>
        <v/>
      </c>
      <c r="AQ428" s="4" t="str">
        <f t="shared" si="48"/>
        <v/>
      </c>
    </row>
    <row r="429" spans="1:43" x14ac:dyDescent="0.3">
      <c r="A429" s="4" t="str">
        <f>IF('Input data'!A444="","",'Input data'!A444)</f>
        <v/>
      </c>
      <c r="B429" s="4" t="str">
        <f>IF('Input data'!B444="","",'Input data'!B444)</f>
        <v/>
      </c>
      <c r="C429" s="4" t="str">
        <f>IF('Input data'!C444="","",'Input data'!C444)</f>
        <v/>
      </c>
      <c r="D429" s="4" t="str">
        <f>IF('Input data'!D444="","",'Input data'!D444)</f>
        <v/>
      </c>
      <c r="E429" s="4" t="str">
        <f>IF('Input data'!E444="","",'Input data'!E444)</f>
        <v/>
      </c>
      <c r="F429" s="4" t="str">
        <f>IF('Input data'!F444="","",'Input data'!F444)</f>
        <v/>
      </c>
      <c r="G429" s="4">
        <f>IF('Input data'!G444="","",'Input data'!G444)</f>
        <v>0</v>
      </c>
      <c r="H429" s="4" t="str">
        <f>IF('Input data'!H444&gt;0.5,'Input data'!H444,"")</f>
        <v/>
      </c>
      <c r="I429" s="4" t="str">
        <f>IF('Input data'!I444="","",'Input data'!I444)</f>
        <v/>
      </c>
      <c r="J429" s="11">
        <f>IF('Used data'!J429="Irrelevant",1,IF('Used data'!J429&gt;3,1.2,1))</f>
        <v>1</v>
      </c>
      <c r="K429" s="11">
        <f>IF('Used data'!K429="Irrelevant",1,IF(AND(OR(I429="Motorway link",I429="Exit diverge",I429="Entrance merge"),'Used data'!K429&lt;3.5),1+(3.5-'Used data'!K429)*0.12,IF(AND(OR(I429="Exit ramp",I429="Entrance ramp"),'Used data'!K429&lt;3.5),1+(3.5-'Used data'!K429)*0.16,1)))</f>
        <v>1</v>
      </c>
      <c r="L429" s="11">
        <f>IF('Used data'!L429="Irrelevant",1,IF(AND('Used data'!L429="Yes",'Used data'!J429=2),0.6*'Used data'!M429+(1-'Used data'!M429),IF(AND('Used data'!L429="Yes",'Used data'!J429=3),0.7*'Used data'!M429+(1-'Used data'!M429),IF(AND('Used data'!L429="Yes",'Used data'!J429=4),0.76*'Used data'!M429+(1-'Used data'!M429),IF(AND('Used data'!L429="Yes",'Used data'!J429&gt;4.99999999),0.8*'Used data'!M429+(1-'Used data'!M429),1)))))</f>
        <v>1</v>
      </c>
      <c r="M429" s="11">
        <f>IF('Used data'!L429="Irrelevant",1,IF(AND('Used data'!L429="Yes",'Used data'!J429=2),0.8*'Used data'!M429+(1-'Used data'!M429),IF(AND('Used data'!L429="Yes",'Used data'!J429=3),0.85*'Used data'!M429+(1-'Used data'!M429),IF(AND('Used data'!L429="Yes",'Used data'!J429=4),0.88*'Used data'!M429+(1-'Used data'!M429),IF(AND('Used data'!L429="Yes",'Used data'!J429&gt;4.99999999),0.9*'Used data'!M429+(1-'Used data'!M429),1)))))</f>
        <v>1</v>
      </c>
      <c r="N429" s="11">
        <f>IF('Used data'!N429="Irrelevant",1,IF(AND(OR(I429="Motorway link",I429="Exit diverge",I429="Entrance merge"),'Used data'!N429&lt;3),1+(3-'Used data'!N429)*0.09333333,1))</f>
        <v>1</v>
      </c>
      <c r="O429" s="11">
        <f>IF('Used data'!N429="Irrelevant",1,IF(AND(OR(I429="Motorway link",I429="Exit diverge",I429="Entrance merge"),'Used data'!N429&lt;3),1+(3-'Used data'!N429)*0.19666667,1))</f>
        <v>1</v>
      </c>
      <c r="P429" s="11">
        <f>IF('Used data'!O429="Irrelevant",1,IF(AND(OR(I429="Motorway link",I429="Exit diverge",I429="Entrance merge"),'Used data'!O429&lt;3.00000001),1+(0.5-'Used data'!O429)*0.04,IF(AND(OR(I429="Exit ramp",I429="Entrance ramp"),'Used data'!O429&lt;3.00000001),1+(0.5-'Used data'!O429)*0.08,IF(OR(I429="Motorway link",I429="Exit diverge",I429="Entrance merge"),0.9,0.8))))</f>
        <v>1</v>
      </c>
      <c r="Q429" s="11">
        <f>IF('Used data'!P429="Irrelevant",1,IF(AND(OR(I429="Motorway link",I429="Exit diverge",I429="Entrance merge"),'Used data'!P429&lt;11.00000001),1+(5-'Used data'!P429)*0.01,0.94))</f>
        <v>1</v>
      </c>
      <c r="R429" s="11">
        <f>IF(OR('Used data'!Q429="Irrelevant",'Used data'!R429="Irrelevant",'Used data'!Q429="Straight"),1,IF(AND(OR(I429="Motorway link",I429="Exit diverge",I429="Entrance merge"),'Used data'!Q429&lt;4000),(EXP(0.1096*1746.5/'Used data'!Q429)/EXP(0.1096*1746.5/4000))*('Used data'!R429/1000)/G429+(G429-'Used data'!R429/1000)/G429,1))</f>
        <v>1</v>
      </c>
      <c r="S429" s="11">
        <f>IF(OR('Used data'!S429="Irrelevant",'Used data'!T429="Irrelevant",'Used data'!S429="Straight"),1,IF(AND(OR(I429="Motorway link",I429="Exit diverge",I429="Entrance merge"),'Used data'!S429&lt;4000),(EXP(0.1096*1746.5/'Used data'!S429)/EXP(0.1096*1746.5/4000))*('Used data'!T429/1000)/G429+(G429-'Used data'!T429/1000)/G429,1))</f>
        <v>1</v>
      </c>
      <c r="T429" s="11">
        <f>IF('Used data'!U429="Irrelevant",1,IF(AND(OR(I429="Motorway link",I429="Exit diverge",I429="Entrance merge",I429="Exit ramp",I429="Entrance ramp"),'Used data'!U429="Yes"),0.95,1))</f>
        <v>1</v>
      </c>
      <c r="U429" s="11">
        <f>IF('Used data'!U429="Irrelevant",1,IF(AND(OR(I429="Motorway link",I429="Exit diverge",I429="Entrance merge",I429="Exit ramp",I429="Entrance ramp"),'Used data'!U429="Yes"),0.96,1))</f>
        <v>1</v>
      </c>
      <c r="V429" s="11">
        <f>IF('Used data'!U429="Irrelevant",1,IF(AND(OR(I429="Motorway link",I429="Exit diverge",I429="Entrance merge",I429="Exit ramp",I429="Entrance ramp"),'Used data'!U429="Yes"),0.79,1))</f>
        <v>1</v>
      </c>
      <c r="W429" s="11">
        <f>IF('Used data'!U429="Irrelevant",1,IF(AND(OR(I429="Motorway link",I429="Exit diverge",I429="Entrance merge",I429="Exit ramp",I429="Entrance ramp"),'Used data'!U429="Yes"),0.94,1))</f>
        <v>1</v>
      </c>
      <c r="X429" s="11">
        <f>IF('Used data'!U429="Irrelevant",1,IF(AND(OR(I429="Motorway link",I429="Exit diverge",I429="Entrance merge",I429="Exit ramp",I429="Entrance ramp"),'Used data'!U429="Yes"),0.97,1))</f>
        <v>1</v>
      </c>
      <c r="Y429" s="11">
        <f>IF(AND(I429="Exit ramp",'Used data'!V429="2-curved diamond ramp"),1.32,IF(AND(I429="Exit ramp",'Used data'!V429="S-shaped ramp"),2.05,IF(AND(I429="Exit ramp",'Used data'!V429="U-shaped ramp"),4.11,IF(AND(I429="Exit ramp",'Used data'!V429="Flyover hook ramp"),5.15,IF(AND(I429="Exit ramp",'Used data'!V429="Directional ramp"),1.07,IF(AND(I429="Entrance ramp",'Used data'!V429="2-curved diamond ramp"),0.93,IF(AND(I429="Entrance ramp",'Used data'!V429="S-shaped ramp"),2.48,IF(AND(I429="Entrance ramp",'Used data'!V429="U-shaped ramp"),4.15,IF(AND(I429="Entrance ramp",'Used data'!V429="Flyover hook ramp"),5.26,IF(AND(I429="Entrance ramp",'Used data'!V429="Directional ramp"),1.42,1))))))))))</f>
        <v>1</v>
      </c>
      <c r="Z429" s="11">
        <f>IF(OR('Used data'!W429="Straight",'Used data'!W429="Irrelevant",'Used data'!X429="Irrelevant",'Used data'!Y429="Irrelevant"),1,1+1.545*1000/32.2*((('Used data'!Y429*3268/3600)/('Used data'!W429/0.306))^2)*('Used data'!X429/1000)/G429)</f>
        <v>1</v>
      </c>
      <c r="AA429" s="11">
        <f>IF(OR('Used data'!W429="Straight",'Used data'!W429="Irrelevant",'Used data'!X429="Irrelevant",'Used data'!Y429="Irrelevant"),1,1+1.961*1000/32.2*((('Used data'!Y429*3268/3600)/('Used data'!W429/0.306))^2)*('Used data'!X429/1000)/G429)</f>
        <v>1</v>
      </c>
      <c r="AB429" s="11">
        <f>IF(OR('Used data'!Z429="Straight",'Used data'!Z429="Irrelevant",'Used data'!AA429="Irrelevant",'Used data'!AB429="Irrelevant"),1,1+1.545*1000/32.2*((('Used data'!AB429*3268/3600)/('Used data'!Z429/0.306))^2)*('Used data'!AA429/1000)/G429)</f>
        <v>1</v>
      </c>
      <c r="AC429" s="11">
        <f>IF(OR('Used data'!Z429="Straight",'Used data'!Z429="Irrelevant",'Used data'!AA429="Irrelevant",'Used data'!AB429="Irrelevant"),1,1+1.961*1000/32.2*((('Used data'!AB429*3268/3600)/('Used data'!Z429/0.306))^2)*('Used data'!AA429/1000)/G429)</f>
        <v>1</v>
      </c>
      <c r="AD429" s="11">
        <f>IF(OR('Used data'!AC429="Irrelevant",'Used data'!AC429="No"),1,IF(AND('Used data'!AC429="Yes",OR('Used data'!Q429&lt;301,'Used data'!S429&lt;301)),1-(0.5*('Used data'!R429+'Used data'!T429)/('Used data'!G429*1000)),IF(AND('Used data'!AC429="Yes",OR('Used data'!Q429&lt;601,'Used data'!S429&lt;601)),1-(0.25*('Used data'!R429+'Used data'!T429)/('Used data'!G429*1000)),1)))</f>
        <v>1</v>
      </c>
      <c r="AE429" s="11">
        <f>IF(OR('Used data'!AC429="Irrelevant",'Used data'!AC429="No"),1,IF(AND('Used data'!AC429="Yes",OR('Used data'!Q429&lt;301,'Used data'!S429&lt;301)),1-(0.4*('Used data'!R429+'Used data'!T429)/('Used data'!G429*1000)),IF(AND('Used data'!AC429="Yes",OR('Used data'!Q429&lt;601,'Used data'!S429&lt;601)),1-(0.2*('Used data'!R429+'Used data'!T429)/('Used data'!G429*1000)),1)))</f>
        <v>1</v>
      </c>
      <c r="AF429" s="11">
        <f>IF('Used data'!AD429="110 kph",0.79,1)</f>
        <v>1</v>
      </c>
      <c r="AG429" s="11">
        <f>IF('Used data'!AD429="110 kph",0.94,1)</f>
        <v>1</v>
      </c>
      <c r="AH429" s="11">
        <f>IF('Used data'!AD429="110 kph",0.66,1)</f>
        <v>1</v>
      </c>
      <c r="AI429" s="11">
        <f>IF('Used data'!AD429="110 kph",0.82,1)</f>
        <v>1</v>
      </c>
      <c r="AJ429" s="11">
        <f>IF(AND('Used data'!AE429="Yes",I429="Entrance merge"),0.65*'Used data'!AF429+1-'Used data'!AF429,1)</f>
        <v>1</v>
      </c>
      <c r="AK429" s="12" t="str">
        <f t="shared" si="42"/>
        <v/>
      </c>
      <c r="AL429" s="12" t="str">
        <f t="shared" si="43"/>
        <v/>
      </c>
      <c r="AM429" s="12" t="str">
        <f t="shared" si="44"/>
        <v/>
      </c>
      <c r="AN429" s="12" t="str">
        <f t="shared" si="45"/>
        <v/>
      </c>
      <c r="AO429" s="12" t="str">
        <f t="shared" si="46"/>
        <v/>
      </c>
      <c r="AP429" s="12" t="str">
        <f t="shared" si="47"/>
        <v/>
      </c>
      <c r="AQ429" s="4" t="str">
        <f t="shared" si="48"/>
        <v/>
      </c>
    </row>
    <row r="430" spans="1:43" x14ac:dyDescent="0.3">
      <c r="A430" s="4" t="str">
        <f>IF('Input data'!A445="","",'Input data'!A445)</f>
        <v/>
      </c>
      <c r="B430" s="4" t="str">
        <f>IF('Input data'!B445="","",'Input data'!B445)</f>
        <v/>
      </c>
      <c r="C430" s="4" t="str">
        <f>IF('Input data'!C445="","",'Input data'!C445)</f>
        <v/>
      </c>
      <c r="D430" s="4" t="str">
        <f>IF('Input data'!D445="","",'Input data'!D445)</f>
        <v/>
      </c>
      <c r="E430" s="4" t="str">
        <f>IF('Input data'!E445="","",'Input data'!E445)</f>
        <v/>
      </c>
      <c r="F430" s="4" t="str">
        <f>IF('Input data'!F445="","",'Input data'!F445)</f>
        <v/>
      </c>
      <c r="G430" s="4">
        <f>IF('Input data'!G445="","",'Input data'!G445)</f>
        <v>0</v>
      </c>
      <c r="H430" s="4" t="str">
        <f>IF('Input data'!H445&gt;0.5,'Input data'!H445,"")</f>
        <v/>
      </c>
      <c r="I430" s="4" t="str">
        <f>IF('Input data'!I445="","",'Input data'!I445)</f>
        <v/>
      </c>
      <c r="J430" s="11">
        <f>IF('Used data'!J430="Irrelevant",1,IF('Used data'!J430&gt;3,1.2,1))</f>
        <v>1</v>
      </c>
      <c r="K430" s="11">
        <f>IF('Used data'!K430="Irrelevant",1,IF(AND(OR(I430="Motorway link",I430="Exit diverge",I430="Entrance merge"),'Used data'!K430&lt;3.5),1+(3.5-'Used data'!K430)*0.12,IF(AND(OR(I430="Exit ramp",I430="Entrance ramp"),'Used data'!K430&lt;3.5),1+(3.5-'Used data'!K430)*0.16,1)))</f>
        <v>1</v>
      </c>
      <c r="L430" s="11">
        <f>IF('Used data'!L430="Irrelevant",1,IF(AND('Used data'!L430="Yes",'Used data'!J430=2),0.6*'Used data'!M430+(1-'Used data'!M430),IF(AND('Used data'!L430="Yes",'Used data'!J430=3),0.7*'Used data'!M430+(1-'Used data'!M430),IF(AND('Used data'!L430="Yes",'Used data'!J430=4),0.76*'Used data'!M430+(1-'Used data'!M430),IF(AND('Used data'!L430="Yes",'Used data'!J430&gt;4.99999999),0.8*'Used data'!M430+(1-'Used data'!M430),1)))))</f>
        <v>1</v>
      </c>
      <c r="M430" s="11">
        <f>IF('Used data'!L430="Irrelevant",1,IF(AND('Used data'!L430="Yes",'Used data'!J430=2),0.8*'Used data'!M430+(1-'Used data'!M430),IF(AND('Used data'!L430="Yes",'Used data'!J430=3),0.85*'Used data'!M430+(1-'Used data'!M430),IF(AND('Used data'!L430="Yes",'Used data'!J430=4),0.88*'Used data'!M430+(1-'Used data'!M430),IF(AND('Used data'!L430="Yes",'Used data'!J430&gt;4.99999999),0.9*'Used data'!M430+(1-'Used data'!M430),1)))))</f>
        <v>1</v>
      </c>
      <c r="N430" s="11">
        <f>IF('Used data'!N430="Irrelevant",1,IF(AND(OR(I430="Motorway link",I430="Exit diverge",I430="Entrance merge"),'Used data'!N430&lt;3),1+(3-'Used data'!N430)*0.09333333,1))</f>
        <v>1</v>
      </c>
      <c r="O430" s="11">
        <f>IF('Used data'!N430="Irrelevant",1,IF(AND(OR(I430="Motorway link",I430="Exit diverge",I430="Entrance merge"),'Used data'!N430&lt;3),1+(3-'Used data'!N430)*0.19666667,1))</f>
        <v>1</v>
      </c>
      <c r="P430" s="11">
        <f>IF('Used data'!O430="Irrelevant",1,IF(AND(OR(I430="Motorway link",I430="Exit diverge",I430="Entrance merge"),'Used data'!O430&lt;3.00000001),1+(0.5-'Used data'!O430)*0.04,IF(AND(OR(I430="Exit ramp",I430="Entrance ramp"),'Used data'!O430&lt;3.00000001),1+(0.5-'Used data'!O430)*0.08,IF(OR(I430="Motorway link",I430="Exit diverge",I430="Entrance merge"),0.9,0.8))))</f>
        <v>1</v>
      </c>
      <c r="Q430" s="11">
        <f>IF('Used data'!P430="Irrelevant",1,IF(AND(OR(I430="Motorway link",I430="Exit diverge",I430="Entrance merge"),'Used data'!P430&lt;11.00000001),1+(5-'Used data'!P430)*0.01,0.94))</f>
        <v>1</v>
      </c>
      <c r="R430" s="11">
        <f>IF(OR('Used data'!Q430="Irrelevant",'Used data'!R430="Irrelevant",'Used data'!Q430="Straight"),1,IF(AND(OR(I430="Motorway link",I430="Exit diverge",I430="Entrance merge"),'Used data'!Q430&lt;4000),(EXP(0.1096*1746.5/'Used data'!Q430)/EXP(0.1096*1746.5/4000))*('Used data'!R430/1000)/G430+(G430-'Used data'!R430/1000)/G430,1))</f>
        <v>1</v>
      </c>
      <c r="S430" s="11">
        <f>IF(OR('Used data'!S430="Irrelevant",'Used data'!T430="Irrelevant",'Used data'!S430="Straight"),1,IF(AND(OR(I430="Motorway link",I430="Exit diverge",I430="Entrance merge"),'Used data'!S430&lt;4000),(EXP(0.1096*1746.5/'Used data'!S430)/EXP(0.1096*1746.5/4000))*('Used data'!T430/1000)/G430+(G430-'Used data'!T430/1000)/G430,1))</f>
        <v>1</v>
      </c>
      <c r="T430" s="11">
        <f>IF('Used data'!U430="Irrelevant",1,IF(AND(OR(I430="Motorway link",I430="Exit diverge",I430="Entrance merge",I430="Exit ramp",I430="Entrance ramp"),'Used data'!U430="Yes"),0.95,1))</f>
        <v>1</v>
      </c>
      <c r="U430" s="11">
        <f>IF('Used data'!U430="Irrelevant",1,IF(AND(OR(I430="Motorway link",I430="Exit diverge",I430="Entrance merge",I430="Exit ramp",I430="Entrance ramp"),'Used data'!U430="Yes"),0.96,1))</f>
        <v>1</v>
      </c>
      <c r="V430" s="11">
        <f>IF('Used data'!U430="Irrelevant",1,IF(AND(OR(I430="Motorway link",I430="Exit diverge",I430="Entrance merge",I430="Exit ramp",I430="Entrance ramp"),'Used data'!U430="Yes"),0.79,1))</f>
        <v>1</v>
      </c>
      <c r="W430" s="11">
        <f>IF('Used data'!U430="Irrelevant",1,IF(AND(OR(I430="Motorway link",I430="Exit diverge",I430="Entrance merge",I430="Exit ramp",I430="Entrance ramp"),'Used data'!U430="Yes"),0.94,1))</f>
        <v>1</v>
      </c>
      <c r="X430" s="11">
        <f>IF('Used data'!U430="Irrelevant",1,IF(AND(OR(I430="Motorway link",I430="Exit diverge",I430="Entrance merge",I430="Exit ramp",I430="Entrance ramp"),'Used data'!U430="Yes"),0.97,1))</f>
        <v>1</v>
      </c>
      <c r="Y430" s="11">
        <f>IF(AND(I430="Exit ramp",'Used data'!V430="2-curved diamond ramp"),1.32,IF(AND(I430="Exit ramp",'Used data'!V430="S-shaped ramp"),2.05,IF(AND(I430="Exit ramp",'Used data'!V430="U-shaped ramp"),4.11,IF(AND(I430="Exit ramp",'Used data'!V430="Flyover hook ramp"),5.15,IF(AND(I430="Exit ramp",'Used data'!V430="Directional ramp"),1.07,IF(AND(I430="Entrance ramp",'Used data'!V430="2-curved diamond ramp"),0.93,IF(AND(I430="Entrance ramp",'Used data'!V430="S-shaped ramp"),2.48,IF(AND(I430="Entrance ramp",'Used data'!V430="U-shaped ramp"),4.15,IF(AND(I430="Entrance ramp",'Used data'!V430="Flyover hook ramp"),5.26,IF(AND(I430="Entrance ramp",'Used data'!V430="Directional ramp"),1.42,1))))))))))</f>
        <v>1</v>
      </c>
      <c r="Z430" s="11">
        <f>IF(OR('Used data'!W430="Straight",'Used data'!W430="Irrelevant",'Used data'!X430="Irrelevant",'Used data'!Y430="Irrelevant"),1,1+1.545*1000/32.2*((('Used data'!Y430*3268/3600)/('Used data'!W430/0.306))^2)*('Used data'!X430/1000)/G430)</f>
        <v>1</v>
      </c>
      <c r="AA430" s="11">
        <f>IF(OR('Used data'!W430="Straight",'Used data'!W430="Irrelevant",'Used data'!X430="Irrelevant",'Used data'!Y430="Irrelevant"),1,1+1.961*1000/32.2*((('Used data'!Y430*3268/3600)/('Used data'!W430/0.306))^2)*('Used data'!X430/1000)/G430)</f>
        <v>1</v>
      </c>
      <c r="AB430" s="11">
        <f>IF(OR('Used data'!Z430="Straight",'Used data'!Z430="Irrelevant",'Used data'!AA430="Irrelevant",'Used data'!AB430="Irrelevant"),1,1+1.545*1000/32.2*((('Used data'!AB430*3268/3600)/('Used data'!Z430/0.306))^2)*('Used data'!AA430/1000)/G430)</f>
        <v>1</v>
      </c>
      <c r="AC430" s="11">
        <f>IF(OR('Used data'!Z430="Straight",'Used data'!Z430="Irrelevant",'Used data'!AA430="Irrelevant",'Used data'!AB430="Irrelevant"),1,1+1.961*1000/32.2*((('Used data'!AB430*3268/3600)/('Used data'!Z430/0.306))^2)*('Used data'!AA430/1000)/G430)</f>
        <v>1</v>
      </c>
      <c r="AD430" s="11">
        <f>IF(OR('Used data'!AC430="Irrelevant",'Used data'!AC430="No"),1,IF(AND('Used data'!AC430="Yes",OR('Used data'!Q430&lt;301,'Used data'!S430&lt;301)),1-(0.5*('Used data'!R430+'Used data'!T430)/('Used data'!G430*1000)),IF(AND('Used data'!AC430="Yes",OR('Used data'!Q430&lt;601,'Used data'!S430&lt;601)),1-(0.25*('Used data'!R430+'Used data'!T430)/('Used data'!G430*1000)),1)))</f>
        <v>1</v>
      </c>
      <c r="AE430" s="11">
        <f>IF(OR('Used data'!AC430="Irrelevant",'Used data'!AC430="No"),1,IF(AND('Used data'!AC430="Yes",OR('Used data'!Q430&lt;301,'Used data'!S430&lt;301)),1-(0.4*('Used data'!R430+'Used data'!T430)/('Used data'!G430*1000)),IF(AND('Used data'!AC430="Yes",OR('Used data'!Q430&lt;601,'Used data'!S430&lt;601)),1-(0.2*('Used data'!R430+'Used data'!T430)/('Used data'!G430*1000)),1)))</f>
        <v>1</v>
      </c>
      <c r="AF430" s="11">
        <f>IF('Used data'!AD430="110 kph",0.79,1)</f>
        <v>1</v>
      </c>
      <c r="AG430" s="11">
        <f>IF('Used data'!AD430="110 kph",0.94,1)</f>
        <v>1</v>
      </c>
      <c r="AH430" s="11">
        <f>IF('Used data'!AD430="110 kph",0.66,1)</f>
        <v>1</v>
      </c>
      <c r="AI430" s="11">
        <f>IF('Used data'!AD430="110 kph",0.82,1)</f>
        <v>1</v>
      </c>
      <c r="AJ430" s="11">
        <f>IF(AND('Used data'!AE430="Yes",I430="Entrance merge"),0.65*'Used data'!AF430+1-'Used data'!AF430,1)</f>
        <v>1</v>
      </c>
      <c r="AK430" s="12" t="str">
        <f t="shared" si="42"/>
        <v/>
      </c>
      <c r="AL430" s="12" t="str">
        <f t="shared" si="43"/>
        <v/>
      </c>
      <c r="AM430" s="12" t="str">
        <f t="shared" si="44"/>
        <v/>
      </c>
      <c r="AN430" s="12" t="str">
        <f t="shared" si="45"/>
        <v/>
      </c>
      <c r="AO430" s="12" t="str">
        <f t="shared" si="46"/>
        <v/>
      </c>
      <c r="AP430" s="12" t="str">
        <f t="shared" si="47"/>
        <v/>
      </c>
      <c r="AQ430" s="4" t="str">
        <f t="shared" si="48"/>
        <v/>
      </c>
    </row>
    <row r="431" spans="1:43" x14ac:dyDescent="0.3">
      <c r="A431" s="4" t="str">
        <f>IF('Input data'!A446="","",'Input data'!A446)</f>
        <v/>
      </c>
      <c r="B431" s="4" t="str">
        <f>IF('Input data'!B446="","",'Input data'!B446)</f>
        <v/>
      </c>
      <c r="C431" s="4" t="str">
        <f>IF('Input data'!C446="","",'Input data'!C446)</f>
        <v/>
      </c>
      <c r="D431" s="4" t="str">
        <f>IF('Input data'!D446="","",'Input data'!D446)</f>
        <v/>
      </c>
      <c r="E431" s="4" t="str">
        <f>IF('Input data'!E446="","",'Input data'!E446)</f>
        <v/>
      </c>
      <c r="F431" s="4" t="str">
        <f>IF('Input data'!F446="","",'Input data'!F446)</f>
        <v/>
      </c>
      <c r="G431" s="4">
        <f>IF('Input data'!G446="","",'Input data'!G446)</f>
        <v>0</v>
      </c>
      <c r="H431" s="4" t="str">
        <f>IF('Input data'!H446&gt;0.5,'Input data'!H446,"")</f>
        <v/>
      </c>
      <c r="I431" s="4" t="str">
        <f>IF('Input data'!I446="","",'Input data'!I446)</f>
        <v/>
      </c>
      <c r="J431" s="11">
        <f>IF('Used data'!J431="Irrelevant",1,IF('Used data'!J431&gt;3,1.2,1))</f>
        <v>1</v>
      </c>
      <c r="K431" s="11">
        <f>IF('Used data'!K431="Irrelevant",1,IF(AND(OR(I431="Motorway link",I431="Exit diverge",I431="Entrance merge"),'Used data'!K431&lt;3.5),1+(3.5-'Used data'!K431)*0.12,IF(AND(OR(I431="Exit ramp",I431="Entrance ramp"),'Used data'!K431&lt;3.5),1+(3.5-'Used data'!K431)*0.16,1)))</f>
        <v>1</v>
      </c>
      <c r="L431" s="11">
        <f>IF('Used data'!L431="Irrelevant",1,IF(AND('Used data'!L431="Yes",'Used data'!J431=2),0.6*'Used data'!M431+(1-'Used data'!M431),IF(AND('Used data'!L431="Yes",'Used data'!J431=3),0.7*'Used data'!M431+(1-'Used data'!M431),IF(AND('Used data'!L431="Yes",'Used data'!J431=4),0.76*'Used data'!M431+(1-'Used data'!M431),IF(AND('Used data'!L431="Yes",'Used data'!J431&gt;4.99999999),0.8*'Used data'!M431+(1-'Used data'!M431),1)))))</f>
        <v>1</v>
      </c>
      <c r="M431" s="11">
        <f>IF('Used data'!L431="Irrelevant",1,IF(AND('Used data'!L431="Yes",'Used data'!J431=2),0.8*'Used data'!M431+(1-'Used data'!M431),IF(AND('Used data'!L431="Yes",'Used data'!J431=3),0.85*'Used data'!M431+(1-'Used data'!M431),IF(AND('Used data'!L431="Yes",'Used data'!J431=4),0.88*'Used data'!M431+(1-'Used data'!M431),IF(AND('Used data'!L431="Yes",'Used data'!J431&gt;4.99999999),0.9*'Used data'!M431+(1-'Used data'!M431),1)))))</f>
        <v>1</v>
      </c>
      <c r="N431" s="11">
        <f>IF('Used data'!N431="Irrelevant",1,IF(AND(OR(I431="Motorway link",I431="Exit diverge",I431="Entrance merge"),'Used data'!N431&lt;3),1+(3-'Used data'!N431)*0.09333333,1))</f>
        <v>1</v>
      </c>
      <c r="O431" s="11">
        <f>IF('Used data'!N431="Irrelevant",1,IF(AND(OR(I431="Motorway link",I431="Exit diverge",I431="Entrance merge"),'Used data'!N431&lt;3),1+(3-'Used data'!N431)*0.19666667,1))</f>
        <v>1</v>
      </c>
      <c r="P431" s="11">
        <f>IF('Used data'!O431="Irrelevant",1,IF(AND(OR(I431="Motorway link",I431="Exit diverge",I431="Entrance merge"),'Used data'!O431&lt;3.00000001),1+(0.5-'Used data'!O431)*0.04,IF(AND(OR(I431="Exit ramp",I431="Entrance ramp"),'Used data'!O431&lt;3.00000001),1+(0.5-'Used data'!O431)*0.08,IF(OR(I431="Motorway link",I431="Exit diverge",I431="Entrance merge"),0.9,0.8))))</f>
        <v>1</v>
      </c>
      <c r="Q431" s="11">
        <f>IF('Used data'!P431="Irrelevant",1,IF(AND(OR(I431="Motorway link",I431="Exit diverge",I431="Entrance merge"),'Used data'!P431&lt;11.00000001),1+(5-'Used data'!P431)*0.01,0.94))</f>
        <v>1</v>
      </c>
      <c r="R431" s="11">
        <f>IF(OR('Used data'!Q431="Irrelevant",'Used data'!R431="Irrelevant",'Used data'!Q431="Straight"),1,IF(AND(OR(I431="Motorway link",I431="Exit diverge",I431="Entrance merge"),'Used data'!Q431&lt;4000),(EXP(0.1096*1746.5/'Used data'!Q431)/EXP(0.1096*1746.5/4000))*('Used data'!R431/1000)/G431+(G431-'Used data'!R431/1000)/G431,1))</f>
        <v>1</v>
      </c>
      <c r="S431" s="11">
        <f>IF(OR('Used data'!S431="Irrelevant",'Used data'!T431="Irrelevant",'Used data'!S431="Straight"),1,IF(AND(OR(I431="Motorway link",I431="Exit diverge",I431="Entrance merge"),'Used data'!S431&lt;4000),(EXP(0.1096*1746.5/'Used data'!S431)/EXP(0.1096*1746.5/4000))*('Used data'!T431/1000)/G431+(G431-'Used data'!T431/1000)/G431,1))</f>
        <v>1</v>
      </c>
      <c r="T431" s="11">
        <f>IF('Used data'!U431="Irrelevant",1,IF(AND(OR(I431="Motorway link",I431="Exit diverge",I431="Entrance merge",I431="Exit ramp",I431="Entrance ramp"),'Used data'!U431="Yes"),0.95,1))</f>
        <v>1</v>
      </c>
      <c r="U431" s="11">
        <f>IF('Used data'!U431="Irrelevant",1,IF(AND(OR(I431="Motorway link",I431="Exit diverge",I431="Entrance merge",I431="Exit ramp",I431="Entrance ramp"),'Used data'!U431="Yes"),0.96,1))</f>
        <v>1</v>
      </c>
      <c r="V431" s="11">
        <f>IF('Used data'!U431="Irrelevant",1,IF(AND(OR(I431="Motorway link",I431="Exit diverge",I431="Entrance merge",I431="Exit ramp",I431="Entrance ramp"),'Used data'!U431="Yes"),0.79,1))</f>
        <v>1</v>
      </c>
      <c r="W431" s="11">
        <f>IF('Used data'!U431="Irrelevant",1,IF(AND(OR(I431="Motorway link",I431="Exit diverge",I431="Entrance merge",I431="Exit ramp",I431="Entrance ramp"),'Used data'!U431="Yes"),0.94,1))</f>
        <v>1</v>
      </c>
      <c r="X431" s="11">
        <f>IF('Used data'!U431="Irrelevant",1,IF(AND(OR(I431="Motorway link",I431="Exit diverge",I431="Entrance merge",I431="Exit ramp",I431="Entrance ramp"),'Used data'!U431="Yes"),0.97,1))</f>
        <v>1</v>
      </c>
      <c r="Y431" s="11">
        <f>IF(AND(I431="Exit ramp",'Used data'!V431="2-curved diamond ramp"),1.32,IF(AND(I431="Exit ramp",'Used data'!V431="S-shaped ramp"),2.05,IF(AND(I431="Exit ramp",'Used data'!V431="U-shaped ramp"),4.11,IF(AND(I431="Exit ramp",'Used data'!V431="Flyover hook ramp"),5.15,IF(AND(I431="Exit ramp",'Used data'!V431="Directional ramp"),1.07,IF(AND(I431="Entrance ramp",'Used data'!V431="2-curved diamond ramp"),0.93,IF(AND(I431="Entrance ramp",'Used data'!V431="S-shaped ramp"),2.48,IF(AND(I431="Entrance ramp",'Used data'!V431="U-shaped ramp"),4.15,IF(AND(I431="Entrance ramp",'Used data'!V431="Flyover hook ramp"),5.26,IF(AND(I431="Entrance ramp",'Used data'!V431="Directional ramp"),1.42,1))))))))))</f>
        <v>1</v>
      </c>
      <c r="Z431" s="11">
        <f>IF(OR('Used data'!W431="Straight",'Used data'!W431="Irrelevant",'Used data'!X431="Irrelevant",'Used data'!Y431="Irrelevant"),1,1+1.545*1000/32.2*((('Used data'!Y431*3268/3600)/('Used data'!W431/0.306))^2)*('Used data'!X431/1000)/G431)</f>
        <v>1</v>
      </c>
      <c r="AA431" s="11">
        <f>IF(OR('Used data'!W431="Straight",'Used data'!W431="Irrelevant",'Used data'!X431="Irrelevant",'Used data'!Y431="Irrelevant"),1,1+1.961*1000/32.2*((('Used data'!Y431*3268/3600)/('Used data'!W431/0.306))^2)*('Used data'!X431/1000)/G431)</f>
        <v>1</v>
      </c>
      <c r="AB431" s="11">
        <f>IF(OR('Used data'!Z431="Straight",'Used data'!Z431="Irrelevant",'Used data'!AA431="Irrelevant",'Used data'!AB431="Irrelevant"),1,1+1.545*1000/32.2*((('Used data'!AB431*3268/3600)/('Used data'!Z431/0.306))^2)*('Used data'!AA431/1000)/G431)</f>
        <v>1</v>
      </c>
      <c r="AC431" s="11">
        <f>IF(OR('Used data'!Z431="Straight",'Used data'!Z431="Irrelevant",'Used data'!AA431="Irrelevant",'Used data'!AB431="Irrelevant"),1,1+1.961*1000/32.2*((('Used data'!AB431*3268/3600)/('Used data'!Z431/0.306))^2)*('Used data'!AA431/1000)/G431)</f>
        <v>1</v>
      </c>
      <c r="AD431" s="11">
        <f>IF(OR('Used data'!AC431="Irrelevant",'Used data'!AC431="No"),1,IF(AND('Used data'!AC431="Yes",OR('Used data'!Q431&lt;301,'Used data'!S431&lt;301)),1-(0.5*('Used data'!R431+'Used data'!T431)/('Used data'!G431*1000)),IF(AND('Used data'!AC431="Yes",OR('Used data'!Q431&lt;601,'Used data'!S431&lt;601)),1-(0.25*('Used data'!R431+'Used data'!T431)/('Used data'!G431*1000)),1)))</f>
        <v>1</v>
      </c>
      <c r="AE431" s="11">
        <f>IF(OR('Used data'!AC431="Irrelevant",'Used data'!AC431="No"),1,IF(AND('Used data'!AC431="Yes",OR('Used data'!Q431&lt;301,'Used data'!S431&lt;301)),1-(0.4*('Used data'!R431+'Used data'!T431)/('Used data'!G431*1000)),IF(AND('Used data'!AC431="Yes",OR('Used data'!Q431&lt;601,'Used data'!S431&lt;601)),1-(0.2*('Used data'!R431+'Used data'!T431)/('Used data'!G431*1000)),1)))</f>
        <v>1</v>
      </c>
      <c r="AF431" s="11">
        <f>IF('Used data'!AD431="110 kph",0.79,1)</f>
        <v>1</v>
      </c>
      <c r="AG431" s="11">
        <f>IF('Used data'!AD431="110 kph",0.94,1)</f>
        <v>1</v>
      </c>
      <c r="AH431" s="11">
        <f>IF('Used data'!AD431="110 kph",0.66,1)</f>
        <v>1</v>
      </c>
      <c r="AI431" s="11">
        <f>IF('Used data'!AD431="110 kph",0.82,1)</f>
        <v>1</v>
      </c>
      <c r="AJ431" s="11">
        <f>IF(AND('Used data'!AE431="Yes",I431="Entrance merge"),0.65*'Used data'!AF431+1-'Used data'!AF431,1)</f>
        <v>1</v>
      </c>
      <c r="AK431" s="12" t="str">
        <f t="shared" si="42"/>
        <v/>
      </c>
      <c r="AL431" s="12" t="str">
        <f t="shared" si="43"/>
        <v/>
      </c>
      <c r="AM431" s="12" t="str">
        <f t="shared" si="44"/>
        <v/>
      </c>
      <c r="AN431" s="12" t="str">
        <f t="shared" si="45"/>
        <v/>
      </c>
      <c r="AO431" s="12" t="str">
        <f t="shared" si="46"/>
        <v/>
      </c>
      <c r="AP431" s="12" t="str">
        <f t="shared" si="47"/>
        <v/>
      </c>
      <c r="AQ431" s="4" t="str">
        <f t="shared" si="48"/>
        <v/>
      </c>
    </row>
    <row r="432" spans="1:43" x14ac:dyDescent="0.3">
      <c r="A432" s="4" t="str">
        <f>IF('Input data'!A447="","",'Input data'!A447)</f>
        <v/>
      </c>
      <c r="B432" s="4" t="str">
        <f>IF('Input data'!B447="","",'Input data'!B447)</f>
        <v/>
      </c>
      <c r="C432" s="4" t="str">
        <f>IF('Input data'!C447="","",'Input data'!C447)</f>
        <v/>
      </c>
      <c r="D432" s="4" t="str">
        <f>IF('Input data'!D447="","",'Input data'!D447)</f>
        <v/>
      </c>
      <c r="E432" s="4" t="str">
        <f>IF('Input data'!E447="","",'Input data'!E447)</f>
        <v/>
      </c>
      <c r="F432" s="4" t="str">
        <f>IF('Input data'!F447="","",'Input data'!F447)</f>
        <v/>
      </c>
      <c r="G432" s="4">
        <f>IF('Input data'!G447="","",'Input data'!G447)</f>
        <v>0</v>
      </c>
      <c r="H432" s="4" t="str">
        <f>IF('Input data'!H447&gt;0.5,'Input data'!H447,"")</f>
        <v/>
      </c>
      <c r="I432" s="4" t="str">
        <f>IF('Input data'!I447="","",'Input data'!I447)</f>
        <v/>
      </c>
      <c r="J432" s="11">
        <f>IF('Used data'!J432="Irrelevant",1,IF('Used data'!J432&gt;3,1.2,1))</f>
        <v>1</v>
      </c>
      <c r="K432" s="11">
        <f>IF('Used data'!K432="Irrelevant",1,IF(AND(OR(I432="Motorway link",I432="Exit diverge",I432="Entrance merge"),'Used data'!K432&lt;3.5),1+(3.5-'Used data'!K432)*0.12,IF(AND(OR(I432="Exit ramp",I432="Entrance ramp"),'Used data'!K432&lt;3.5),1+(3.5-'Used data'!K432)*0.16,1)))</f>
        <v>1</v>
      </c>
      <c r="L432" s="11">
        <f>IF('Used data'!L432="Irrelevant",1,IF(AND('Used data'!L432="Yes",'Used data'!J432=2),0.6*'Used data'!M432+(1-'Used data'!M432),IF(AND('Used data'!L432="Yes",'Used data'!J432=3),0.7*'Used data'!M432+(1-'Used data'!M432),IF(AND('Used data'!L432="Yes",'Used data'!J432=4),0.76*'Used data'!M432+(1-'Used data'!M432),IF(AND('Used data'!L432="Yes",'Used data'!J432&gt;4.99999999),0.8*'Used data'!M432+(1-'Used data'!M432),1)))))</f>
        <v>1</v>
      </c>
      <c r="M432" s="11">
        <f>IF('Used data'!L432="Irrelevant",1,IF(AND('Used data'!L432="Yes",'Used data'!J432=2),0.8*'Used data'!M432+(1-'Used data'!M432),IF(AND('Used data'!L432="Yes",'Used data'!J432=3),0.85*'Used data'!M432+(1-'Used data'!M432),IF(AND('Used data'!L432="Yes",'Used data'!J432=4),0.88*'Used data'!M432+(1-'Used data'!M432),IF(AND('Used data'!L432="Yes",'Used data'!J432&gt;4.99999999),0.9*'Used data'!M432+(1-'Used data'!M432),1)))))</f>
        <v>1</v>
      </c>
      <c r="N432" s="11">
        <f>IF('Used data'!N432="Irrelevant",1,IF(AND(OR(I432="Motorway link",I432="Exit diverge",I432="Entrance merge"),'Used data'!N432&lt;3),1+(3-'Used data'!N432)*0.09333333,1))</f>
        <v>1</v>
      </c>
      <c r="O432" s="11">
        <f>IF('Used data'!N432="Irrelevant",1,IF(AND(OR(I432="Motorway link",I432="Exit diverge",I432="Entrance merge"),'Used data'!N432&lt;3),1+(3-'Used data'!N432)*0.19666667,1))</f>
        <v>1</v>
      </c>
      <c r="P432" s="11">
        <f>IF('Used data'!O432="Irrelevant",1,IF(AND(OR(I432="Motorway link",I432="Exit diverge",I432="Entrance merge"),'Used data'!O432&lt;3.00000001),1+(0.5-'Used data'!O432)*0.04,IF(AND(OR(I432="Exit ramp",I432="Entrance ramp"),'Used data'!O432&lt;3.00000001),1+(0.5-'Used data'!O432)*0.08,IF(OR(I432="Motorway link",I432="Exit diverge",I432="Entrance merge"),0.9,0.8))))</f>
        <v>1</v>
      </c>
      <c r="Q432" s="11">
        <f>IF('Used data'!P432="Irrelevant",1,IF(AND(OR(I432="Motorway link",I432="Exit diverge",I432="Entrance merge"),'Used data'!P432&lt;11.00000001),1+(5-'Used data'!P432)*0.01,0.94))</f>
        <v>1</v>
      </c>
      <c r="R432" s="11">
        <f>IF(OR('Used data'!Q432="Irrelevant",'Used data'!R432="Irrelevant",'Used data'!Q432="Straight"),1,IF(AND(OR(I432="Motorway link",I432="Exit diverge",I432="Entrance merge"),'Used data'!Q432&lt;4000),(EXP(0.1096*1746.5/'Used data'!Q432)/EXP(0.1096*1746.5/4000))*('Used data'!R432/1000)/G432+(G432-'Used data'!R432/1000)/G432,1))</f>
        <v>1</v>
      </c>
      <c r="S432" s="11">
        <f>IF(OR('Used data'!S432="Irrelevant",'Used data'!T432="Irrelevant",'Used data'!S432="Straight"),1,IF(AND(OR(I432="Motorway link",I432="Exit diverge",I432="Entrance merge"),'Used data'!S432&lt;4000),(EXP(0.1096*1746.5/'Used data'!S432)/EXP(0.1096*1746.5/4000))*('Used data'!T432/1000)/G432+(G432-'Used data'!T432/1000)/G432,1))</f>
        <v>1</v>
      </c>
      <c r="T432" s="11">
        <f>IF('Used data'!U432="Irrelevant",1,IF(AND(OR(I432="Motorway link",I432="Exit diverge",I432="Entrance merge",I432="Exit ramp",I432="Entrance ramp"),'Used data'!U432="Yes"),0.95,1))</f>
        <v>1</v>
      </c>
      <c r="U432" s="11">
        <f>IF('Used data'!U432="Irrelevant",1,IF(AND(OR(I432="Motorway link",I432="Exit diverge",I432="Entrance merge",I432="Exit ramp",I432="Entrance ramp"),'Used data'!U432="Yes"),0.96,1))</f>
        <v>1</v>
      </c>
      <c r="V432" s="11">
        <f>IF('Used data'!U432="Irrelevant",1,IF(AND(OR(I432="Motorway link",I432="Exit diverge",I432="Entrance merge",I432="Exit ramp",I432="Entrance ramp"),'Used data'!U432="Yes"),0.79,1))</f>
        <v>1</v>
      </c>
      <c r="W432" s="11">
        <f>IF('Used data'!U432="Irrelevant",1,IF(AND(OR(I432="Motorway link",I432="Exit diverge",I432="Entrance merge",I432="Exit ramp",I432="Entrance ramp"),'Used data'!U432="Yes"),0.94,1))</f>
        <v>1</v>
      </c>
      <c r="X432" s="11">
        <f>IF('Used data'!U432="Irrelevant",1,IF(AND(OR(I432="Motorway link",I432="Exit diverge",I432="Entrance merge",I432="Exit ramp",I432="Entrance ramp"),'Used data'!U432="Yes"),0.97,1))</f>
        <v>1</v>
      </c>
      <c r="Y432" s="11">
        <f>IF(AND(I432="Exit ramp",'Used data'!V432="2-curved diamond ramp"),1.32,IF(AND(I432="Exit ramp",'Used data'!V432="S-shaped ramp"),2.05,IF(AND(I432="Exit ramp",'Used data'!V432="U-shaped ramp"),4.11,IF(AND(I432="Exit ramp",'Used data'!V432="Flyover hook ramp"),5.15,IF(AND(I432="Exit ramp",'Used data'!V432="Directional ramp"),1.07,IF(AND(I432="Entrance ramp",'Used data'!V432="2-curved diamond ramp"),0.93,IF(AND(I432="Entrance ramp",'Used data'!V432="S-shaped ramp"),2.48,IF(AND(I432="Entrance ramp",'Used data'!V432="U-shaped ramp"),4.15,IF(AND(I432="Entrance ramp",'Used data'!V432="Flyover hook ramp"),5.26,IF(AND(I432="Entrance ramp",'Used data'!V432="Directional ramp"),1.42,1))))))))))</f>
        <v>1</v>
      </c>
      <c r="Z432" s="11">
        <f>IF(OR('Used data'!W432="Straight",'Used data'!W432="Irrelevant",'Used data'!X432="Irrelevant",'Used data'!Y432="Irrelevant"),1,1+1.545*1000/32.2*((('Used data'!Y432*3268/3600)/('Used data'!W432/0.306))^2)*('Used data'!X432/1000)/G432)</f>
        <v>1</v>
      </c>
      <c r="AA432" s="11">
        <f>IF(OR('Used data'!W432="Straight",'Used data'!W432="Irrelevant",'Used data'!X432="Irrelevant",'Used data'!Y432="Irrelevant"),1,1+1.961*1000/32.2*((('Used data'!Y432*3268/3600)/('Used data'!W432/0.306))^2)*('Used data'!X432/1000)/G432)</f>
        <v>1</v>
      </c>
      <c r="AB432" s="11">
        <f>IF(OR('Used data'!Z432="Straight",'Used data'!Z432="Irrelevant",'Used data'!AA432="Irrelevant",'Used data'!AB432="Irrelevant"),1,1+1.545*1000/32.2*((('Used data'!AB432*3268/3600)/('Used data'!Z432/0.306))^2)*('Used data'!AA432/1000)/G432)</f>
        <v>1</v>
      </c>
      <c r="AC432" s="11">
        <f>IF(OR('Used data'!Z432="Straight",'Used data'!Z432="Irrelevant",'Used data'!AA432="Irrelevant",'Used data'!AB432="Irrelevant"),1,1+1.961*1000/32.2*((('Used data'!AB432*3268/3600)/('Used data'!Z432/0.306))^2)*('Used data'!AA432/1000)/G432)</f>
        <v>1</v>
      </c>
      <c r="AD432" s="11">
        <f>IF(OR('Used data'!AC432="Irrelevant",'Used data'!AC432="No"),1,IF(AND('Used data'!AC432="Yes",OR('Used data'!Q432&lt;301,'Used data'!S432&lt;301)),1-(0.5*('Used data'!R432+'Used data'!T432)/('Used data'!G432*1000)),IF(AND('Used data'!AC432="Yes",OR('Used data'!Q432&lt;601,'Used data'!S432&lt;601)),1-(0.25*('Used data'!R432+'Used data'!T432)/('Used data'!G432*1000)),1)))</f>
        <v>1</v>
      </c>
      <c r="AE432" s="11">
        <f>IF(OR('Used data'!AC432="Irrelevant",'Used data'!AC432="No"),1,IF(AND('Used data'!AC432="Yes",OR('Used data'!Q432&lt;301,'Used data'!S432&lt;301)),1-(0.4*('Used data'!R432+'Used data'!T432)/('Used data'!G432*1000)),IF(AND('Used data'!AC432="Yes",OR('Used data'!Q432&lt;601,'Used data'!S432&lt;601)),1-(0.2*('Used data'!R432+'Used data'!T432)/('Used data'!G432*1000)),1)))</f>
        <v>1</v>
      </c>
      <c r="AF432" s="11">
        <f>IF('Used data'!AD432="110 kph",0.79,1)</f>
        <v>1</v>
      </c>
      <c r="AG432" s="11">
        <f>IF('Used data'!AD432="110 kph",0.94,1)</f>
        <v>1</v>
      </c>
      <c r="AH432" s="11">
        <f>IF('Used data'!AD432="110 kph",0.66,1)</f>
        <v>1</v>
      </c>
      <c r="AI432" s="11">
        <f>IF('Used data'!AD432="110 kph",0.82,1)</f>
        <v>1</v>
      </c>
      <c r="AJ432" s="11">
        <f>IF(AND('Used data'!AE432="Yes",I432="Entrance merge"),0.65*'Used data'!AF432+1-'Used data'!AF432,1)</f>
        <v>1</v>
      </c>
      <c r="AK432" s="12" t="str">
        <f t="shared" si="42"/>
        <v/>
      </c>
      <c r="AL432" s="12" t="str">
        <f t="shared" si="43"/>
        <v/>
      </c>
      <c r="AM432" s="12" t="str">
        <f t="shared" si="44"/>
        <v/>
      </c>
      <c r="AN432" s="12" t="str">
        <f t="shared" si="45"/>
        <v/>
      </c>
      <c r="AO432" s="12" t="str">
        <f t="shared" si="46"/>
        <v/>
      </c>
      <c r="AP432" s="12" t="str">
        <f t="shared" si="47"/>
        <v/>
      </c>
      <c r="AQ432" s="4" t="str">
        <f t="shared" si="48"/>
        <v/>
      </c>
    </row>
    <row r="433" spans="1:43" x14ac:dyDescent="0.3">
      <c r="A433" s="4" t="str">
        <f>IF('Input data'!A448="","",'Input data'!A448)</f>
        <v/>
      </c>
      <c r="B433" s="4" t="str">
        <f>IF('Input data'!B448="","",'Input data'!B448)</f>
        <v/>
      </c>
      <c r="C433" s="4" t="str">
        <f>IF('Input data'!C448="","",'Input data'!C448)</f>
        <v/>
      </c>
      <c r="D433" s="4" t="str">
        <f>IF('Input data'!D448="","",'Input data'!D448)</f>
        <v/>
      </c>
      <c r="E433" s="4" t="str">
        <f>IF('Input data'!E448="","",'Input data'!E448)</f>
        <v/>
      </c>
      <c r="F433" s="4" t="str">
        <f>IF('Input data'!F448="","",'Input data'!F448)</f>
        <v/>
      </c>
      <c r="G433" s="4">
        <f>IF('Input data'!G448="","",'Input data'!G448)</f>
        <v>0</v>
      </c>
      <c r="H433" s="4" t="str">
        <f>IF('Input data'!H448&gt;0.5,'Input data'!H448,"")</f>
        <v/>
      </c>
      <c r="I433" s="4" t="str">
        <f>IF('Input data'!I448="","",'Input data'!I448)</f>
        <v/>
      </c>
      <c r="J433" s="11">
        <f>IF('Used data'!J433="Irrelevant",1,IF('Used data'!J433&gt;3,1.2,1))</f>
        <v>1</v>
      </c>
      <c r="K433" s="11">
        <f>IF('Used data'!K433="Irrelevant",1,IF(AND(OR(I433="Motorway link",I433="Exit diverge",I433="Entrance merge"),'Used data'!K433&lt;3.5),1+(3.5-'Used data'!K433)*0.12,IF(AND(OR(I433="Exit ramp",I433="Entrance ramp"),'Used data'!K433&lt;3.5),1+(3.5-'Used data'!K433)*0.16,1)))</f>
        <v>1</v>
      </c>
      <c r="L433" s="11">
        <f>IF('Used data'!L433="Irrelevant",1,IF(AND('Used data'!L433="Yes",'Used data'!J433=2),0.6*'Used data'!M433+(1-'Used data'!M433),IF(AND('Used data'!L433="Yes",'Used data'!J433=3),0.7*'Used data'!M433+(1-'Used data'!M433),IF(AND('Used data'!L433="Yes",'Used data'!J433=4),0.76*'Used data'!M433+(1-'Used data'!M433),IF(AND('Used data'!L433="Yes",'Used data'!J433&gt;4.99999999),0.8*'Used data'!M433+(1-'Used data'!M433),1)))))</f>
        <v>1</v>
      </c>
      <c r="M433" s="11">
        <f>IF('Used data'!L433="Irrelevant",1,IF(AND('Used data'!L433="Yes",'Used data'!J433=2),0.8*'Used data'!M433+(1-'Used data'!M433),IF(AND('Used data'!L433="Yes",'Used data'!J433=3),0.85*'Used data'!M433+(1-'Used data'!M433),IF(AND('Used data'!L433="Yes",'Used data'!J433=4),0.88*'Used data'!M433+(1-'Used data'!M433),IF(AND('Used data'!L433="Yes",'Used data'!J433&gt;4.99999999),0.9*'Used data'!M433+(1-'Used data'!M433),1)))))</f>
        <v>1</v>
      </c>
      <c r="N433" s="11">
        <f>IF('Used data'!N433="Irrelevant",1,IF(AND(OR(I433="Motorway link",I433="Exit diverge",I433="Entrance merge"),'Used data'!N433&lt;3),1+(3-'Used data'!N433)*0.09333333,1))</f>
        <v>1</v>
      </c>
      <c r="O433" s="11">
        <f>IF('Used data'!N433="Irrelevant",1,IF(AND(OR(I433="Motorway link",I433="Exit diverge",I433="Entrance merge"),'Used data'!N433&lt;3),1+(3-'Used data'!N433)*0.19666667,1))</f>
        <v>1</v>
      </c>
      <c r="P433" s="11">
        <f>IF('Used data'!O433="Irrelevant",1,IF(AND(OR(I433="Motorway link",I433="Exit diverge",I433="Entrance merge"),'Used data'!O433&lt;3.00000001),1+(0.5-'Used data'!O433)*0.04,IF(AND(OR(I433="Exit ramp",I433="Entrance ramp"),'Used data'!O433&lt;3.00000001),1+(0.5-'Used data'!O433)*0.08,IF(OR(I433="Motorway link",I433="Exit diverge",I433="Entrance merge"),0.9,0.8))))</f>
        <v>1</v>
      </c>
      <c r="Q433" s="11">
        <f>IF('Used data'!P433="Irrelevant",1,IF(AND(OR(I433="Motorway link",I433="Exit diverge",I433="Entrance merge"),'Used data'!P433&lt;11.00000001),1+(5-'Used data'!P433)*0.01,0.94))</f>
        <v>1</v>
      </c>
      <c r="R433" s="11">
        <f>IF(OR('Used data'!Q433="Irrelevant",'Used data'!R433="Irrelevant",'Used data'!Q433="Straight"),1,IF(AND(OR(I433="Motorway link",I433="Exit diverge",I433="Entrance merge"),'Used data'!Q433&lt;4000),(EXP(0.1096*1746.5/'Used data'!Q433)/EXP(0.1096*1746.5/4000))*('Used data'!R433/1000)/G433+(G433-'Used data'!R433/1000)/G433,1))</f>
        <v>1</v>
      </c>
      <c r="S433" s="11">
        <f>IF(OR('Used data'!S433="Irrelevant",'Used data'!T433="Irrelevant",'Used data'!S433="Straight"),1,IF(AND(OR(I433="Motorway link",I433="Exit diverge",I433="Entrance merge"),'Used data'!S433&lt;4000),(EXP(0.1096*1746.5/'Used data'!S433)/EXP(0.1096*1746.5/4000))*('Used data'!T433/1000)/G433+(G433-'Used data'!T433/1000)/G433,1))</f>
        <v>1</v>
      </c>
      <c r="T433" s="11">
        <f>IF('Used data'!U433="Irrelevant",1,IF(AND(OR(I433="Motorway link",I433="Exit diverge",I433="Entrance merge",I433="Exit ramp",I433="Entrance ramp"),'Used data'!U433="Yes"),0.95,1))</f>
        <v>1</v>
      </c>
      <c r="U433" s="11">
        <f>IF('Used data'!U433="Irrelevant",1,IF(AND(OR(I433="Motorway link",I433="Exit diverge",I433="Entrance merge",I433="Exit ramp",I433="Entrance ramp"),'Used data'!U433="Yes"),0.96,1))</f>
        <v>1</v>
      </c>
      <c r="V433" s="11">
        <f>IF('Used data'!U433="Irrelevant",1,IF(AND(OR(I433="Motorway link",I433="Exit diverge",I433="Entrance merge",I433="Exit ramp",I433="Entrance ramp"),'Used data'!U433="Yes"),0.79,1))</f>
        <v>1</v>
      </c>
      <c r="W433" s="11">
        <f>IF('Used data'!U433="Irrelevant",1,IF(AND(OR(I433="Motorway link",I433="Exit diverge",I433="Entrance merge",I433="Exit ramp",I433="Entrance ramp"),'Used data'!U433="Yes"),0.94,1))</f>
        <v>1</v>
      </c>
      <c r="X433" s="11">
        <f>IF('Used data'!U433="Irrelevant",1,IF(AND(OR(I433="Motorway link",I433="Exit diverge",I433="Entrance merge",I433="Exit ramp",I433="Entrance ramp"),'Used data'!U433="Yes"),0.97,1))</f>
        <v>1</v>
      </c>
      <c r="Y433" s="11">
        <f>IF(AND(I433="Exit ramp",'Used data'!V433="2-curved diamond ramp"),1.32,IF(AND(I433="Exit ramp",'Used data'!V433="S-shaped ramp"),2.05,IF(AND(I433="Exit ramp",'Used data'!V433="U-shaped ramp"),4.11,IF(AND(I433="Exit ramp",'Used data'!V433="Flyover hook ramp"),5.15,IF(AND(I433="Exit ramp",'Used data'!V433="Directional ramp"),1.07,IF(AND(I433="Entrance ramp",'Used data'!V433="2-curved diamond ramp"),0.93,IF(AND(I433="Entrance ramp",'Used data'!V433="S-shaped ramp"),2.48,IF(AND(I433="Entrance ramp",'Used data'!V433="U-shaped ramp"),4.15,IF(AND(I433="Entrance ramp",'Used data'!V433="Flyover hook ramp"),5.26,IF(AND(I433="Entrance ramp",'Used data'!V433="Directional ramp"),1.42,1))))))))))</f>
        <v>1</v>
      </c>
      <c r="Z433" s="11">
        <f>IF(OR('Used data'!W433="Straight",'Used data'!W433="Irrelevant",'Used data'!X433="Irrelevant",'Used data'!Y433="Irrelevant"),1,1+1.545*1000/32.2*((('Used data'!Y433*3268/3600)/('Used data'!W433/0.306))^2)*('Used data'!X433/1000)/G433)</f>
        <v>1</v>
      </c>
      <c r="AA433" s="11">
        <f>IF(OR('Used data'!W433="Straight",'Used data'!W433="Irrelevant",'Used data'!X433="Irrelevant",'Used data'!Y433="Irrelevant"),1,1+1.961*1000/32.2*((('Used data'!Y433*3268/3600)/('Used data'!W433/0.306))^2)*('Used data'!X433/1000)/G433)</f>
        <v>1</v>
      </c>
      <c r="AB433" s="11">
        <f>IF(OR('Used data'!Z433="Straight",'Used data'!Z433="Irrelevant",'Used data'!AA433="Irrelevant",'Used data'!AB433="Irrelevant"),1,1+1.545*1000/32.2*((('Used data'!AB433*3268/3600)/('Used data'!Z433/0.306))^2)*('Used data'!AA433/1000)/G433)</f>
        <v>1</v>
      </c>
      <c r="AC433" s="11">
        <f>IF(OR('Used data'!Z433="Straight",'Used data'!Z433="Irrelevant",'Used data'!AA433="Irrelevant",'Used data'!AB433="Irrelevant"),1,1+1.961*1000/32.2*((('Used data'!AB433*3268/3600)/('Used data'!Z433/0.306))^2)*('Used data'!AA433/1000)/G433)</f>
        <v>1</v>
      </c>
      <c r="AD433" s="11">
        <f>IF(OR('Used data'!AC433="Irrelevant",'Used data'!AC433="No"),1,IF(AND('Used data'!AC433="Yes",OR('Used data'!Q433&lt;301,'Used data'!S433&lt;301)),1-(0.5*('Used data'!R433+'Used data'!T433)/('Used data'!G433*1000)),IF(AND('Used data'!AC433="Yes",OR('Used data'!Q433&lt;601,'Used data'!S433&lt;601)),1-(0.25*('Used data'!R433+'Used data'!T433)/('Used data'!G433*1000)),1)))</f>
        <v>1</v>
      </c>
      <c r="AE433" s="11">
        <f>IF(OR('Used data'!AC433="Irrelevant",'Used data'!AC433="No"),1,IF(AND('Used data'!AC433="Yes",OR('Used data'!Q433&lt;301,'Used data'!S433&lt;301)),1-(0.4*('Used data'!R433+'Used data'!T433)/('Used data'!G433*1000)),IF(AND('Used data'!AC433="Yes",OR('Used data'!Q433&lt;601,'Used data'!S433&lt;601)),1-(0.2*('Used data'!R433+'Used data'!T433)/('Used data'!G433*1000)),1)))</f>
        <v>1</v>
      </c>
      <c r="AF433" s="11">
        <f>IF('Used data'!AD433="110 kph",0.79,1)</f>
        <v>1</v>
      </c>
      <c r="AG433" s="11">
        <f>IF('Used data'!AD433="110 kph",0.94,1)</f>
        <v>1</v>
      </c>
      <c r="AH433" s="11">
        <f>IF('Used data'!AD433="110 kph",0.66,1)</f>
        <v>1</v>
      </c>
      <c r="AI433" s="11">
        <f>IF('Used data'!AD433="110 kph",0.82,1)</f>
        <v>1</v>
      </c>
      <c r="AJ433" s="11">
        <f>IF(AND('Used data'!AE433="Yes",I433="Entrance merge"),0.65*'Used data'!AF433+1-'Used data'!AF433,1)</f>
        <v>1</v>
      </c>
      <c r="AK433" s="12" t="str">
        <f t="shared" si="42"/>
        <v/>
      </c>
      <c r="AL433" s="12" t="str">
        <f t="shared" si="43"/>
        <v/>
      </c>
      <c r="AM433" s="12" t="str">
        <f t="shared" si="44"/>
        <v/>
      </c>
      <c r="AN433" s="12" t="str">
        <f t="shared" si="45"/>
        <v/>
      </c>
      <c r="AO433" s="12" t="str">
        <f t="shared" si="46"/>
        <v/>
      </c>
      <c r="AP433" s="12" t="str">
        <f t="shared" si="47"/>
        <v/>
      </c>
      <c r="AQ433" s="4" t="str">
        <f t="shared" si="48"/>
        <v/>
      </c>
    </row>
    <row r="434" spans="1:43" x14ac:dyDescent="0.3">
      <c r="A434" s="4" t="str">
        <f>IF('Input data'!A449="","",'Input data'!A449)</f>
        <v/>
      </c>
      <c r="B434" s="4" t="str">
        <f>IF('Input data'!B449="","",'Input data'!B449)</f>
        <v/>
      </c>
      <c r="C434" s="4" t="str">
        <f>IF('Input data'!C449="","",'Input data'!C449)</f>
        <v/>
      </c>
      <c r="D434" s="4" t="str">
        <f>IF('Input data'!D449="","",'Input data'!D449)</f>
        <v/>
      </c>
      <c r="E434" s="4" t="str">
        <f>IF('Input data'!E449="","",'Input data'!E449)</f>
        <v/>
      </c>
      <c r="F434" s="4" t="str">
        <f>IF('Input data'!F449="","",'Input data'!F449)</f>
        <v/>
      </c>
      <c r="G434" s="4">
        <f>IF('Input data'!G449="","",'Input data'!G449)</f>
        <v>0</v>
      </c>
      <c r="H434" s="4" t="str">
        <f>IF('Input data'!H449&gt;0.5,'Input data'!H449,"")</f>
        <v/>
      </c>
      <c r="I434" s="4" t="str">
        <f>IF('Input data'!I449="","",'Input data'!I449)</f>
        <v/>
      </c>
      <c r="J434" s="11">
        <f>IF('Used data'!J434="Irrelevant",1,IF('Used data'!J434&gt;3,1.2,1))</f>
        <v>1</v>
      </c>
      <c r="K434" s="11">
        <f>IF('Used data'!K434="Irrelevant",1,IF(AND(OR(I434="Motorway link",I434="Exit diverge",I434="Entrance merge"),'Used data'!K434&lt;3.5),1+(3.5-'Used data'!K434)*0.12,IF(AND(OR(I434="Exit ramp",I434="Entrance ramp"),'Used data'!K434&lt;3.5),1+(3.5-'Used data'!K434)*0.16,1)))</f>
        <v>1</v>
      </c>
      <c r="L434" s="11">
        <f>IF('Used data'!L434="Irrelevant",1,IF(AND('Used data'!L434="Yes",'Used data'!J434=2),0.6*'Used data'!M434+(1-'Used data'!M434),IF(AND('Used data'!L434="Yes",'Used data'!J434=3),0.7*'Used data'!M434+(1-'Used data'!M434),IF(AND('Used data'!L434="Yes",'Used data'!J434=4),0.76*'Used data'!M434+(1-'Used data'!M434),IF(AND('Used data'!L434="Yes",'Used data'!J434&gt;4.99999999),0.8*'Used data'!M434+(1-'Used data'!M434),1)))))</f>
        <v>1</v>
      </c>
      <c r="M434" s="11">
        <f>IF('Used data'!L434="Irrelevant",1,IF(AND('Used data'!L434="Yes",'Used data'!J434=2),0.8*'Used data'!M434+(1-'Used data'!M434),IF(AND('Used data'!L434="Yes",'Used data'!J434=3),0.85*'Used data'!M434+(1-'Used data'!M434),IF(AND('Used data'!L434="Yes",'Used data'!J434=4),0.88*'Used data'!M434+(1-'Used data'!M434),IF(AND('Used data'!L434="Yes",'Used data'!J434&gt;4.99999999),0.9*'Used data'!M434+(1-'Used data'!M434),1)))))</f>
        <v>1</v>
      </c>
      <c r="N434" s="11">
        <f>IF('Used data'!N434="Irrelevant",1,IF(AND(OR(I434="Motorway link",I434="Exit diverge",I434="Entrance merge"),'Used data'!N434&lt;3),1+(3-'Used data'!N434)*0.09333333,1))</f>
        <v>1</v>
      </c>
      <c r="O434" s="11">
        <f>IF('Used data'!N434="Irrelevant",1,IF(AND(OR(I434="Motorway link",I434="Exit diverge",I434="Entrance merge"),'Used data'!N434&lt;3),1+(3-'Used data'!N434)*0.19666667,1))</f>
        <v>1</v>
      </c>
      <c r="P434" s="11">
        <f>IF('Used data'!O434="Irrelevant",1,IF(AND(OR(I434="Motorway link",I434="Exit diverge",I434="Entrance merge"),'Used data'!O434&lt;3.00000001),1+(0.5-'Used data'!O434)*0.04,IF(AND(OR(I434="Exit ramp",I434="Entrance ramp"),'Used data'!O434&lt;3.00000001),1+(0.5-'Used data'!O434)*0.08,IF(OR(I434="Motorway link",I434="Exit diverge",I434="Entrance merge"),0.9,0.8))))</f>
        <v>1</v>
      </c>
      <c r="Q434" s="11">
        <f>IF('Used data'!P434="Irrelevant",1,IF(AND(OR(I434="Motorway link",I434="Exit diverge",I434="Entrance merge"),'Used data'!P434&lt;11.00000001),1+(5-'Used data'!P434)*0.01,0.94))</f>
        <v>1</v>
      </c>
      <c r="R434" s="11">
        <f>IF(OR('Used data'!Q434="Irrelevant",'Used data'!R434="Irrelevant",'Used data'!Q434="Straight"),1,IF(AND(OR(I434="Motorway link",I434="Exit diverge",I434="Entrance merge"),'Used data'!Q434&lt;4000),(EXP(0.1096*1746.5/'Used data'!Q434)/EXP(0.1096*1746.5/4000))*('Used data'!R434/1000)/G434+(G434-'Used data'!R434/1000)/G434,1))</f>
        <v>1</v>
      </c>
      <c r="S434" s="11">
        <f>IF(OR('Used data'!S434="Irrelevant",'Used data'!T434="Irrelevant",'Used data'!S434="Straight"),1,IF(AND(OR(I434="Motorway link",I434="Exit diverge",I434="Entrance merge"),'Used data'!S434&lt;4000),(EXP(0.1096*1746.5/'Used data'!S434)/EXP(0.1096*1746.5/4000))*('Used data'!T434/1000)/G434+(G434-'Used data'!T434/1000)/G434,1))</f>
        <v>1</v>
      </c>
      <c r="T434" s="11">
        <f>IF('Used data'!U434="Irrelevant",1,IF(AND(OR(I434="Motorway link",I434="Exit diverge",I434="Entrance merge",I434="Exit ramp",I434="Entrance ramp"),'Used data'!U434="Yes"),0.95,1))</f>
        <v>1</v>
      </c>
      <c r="U434" s="11">
        <f>IF('Used data'!U434="Irrelevant",1,IF(AND(OR(I434="Motorway link",I434="Exit diverge",I434="Entrance merge",I434="Exit ramp",I434="Entrance ramp"),'Used data'!U434="Yes"),0.96,1))</f>
        <v>1</v>
      </c>
      <c r="V434" s="11">
        <f>IF('Used data'!U434="Irrelevant",1,IF(AND(OR(I434="Motorway link",I434="Exit diverge",I434="Entrance merge",I434="Exit ramp",I434="Entrance ramp"),'Used data'!U434="Yes"),0.79,1))</f>
        <v>1</v>
      </c>
      <c r="W434" s="11">
        <f>IF('Used data'!U434="Irrelevant",1,IF(AND(OR(I434="Motorway link",I434="Exit diverge",I434="Entrance merge",I434="Exit ramp",I434="Entrance ramp"),'Used data'!U434="Yes"),0.94,1))</f>
        <v>1</v>
      </c>
      <c r="X434" s="11">
        <f>IF('Used data'!U434="Irrelevant",1,IF(AND(OR(I434="Motorway link",I434="Exit diverge",I434="Entrance merge",I434="Exit ramp",I434="Entrance ramp"),'Used data'!U434="Yes"),0.97,1))</f>
        <v>1</v>
      </c>
      <c r="Y434" s="11">
        <f>IF(AND(I434="Exit ramp",'Used data'!V434="2-curved diamond ramp"),1.32,IF(AND(I434="Exit ramp",'Used data'!V434="S-shaped ramp"),2.05,IF(AND(I434="Exit ramp",'Used data'!V434="U-shaped ramp"),4.11,IF(AND(I434="Exit ramp",'Used data'!V434="Flyover hook ramp"),5.15,IF(AND(I434="Exit ramp",'Used data'!V434="Directional ramp"),1.07,IF(AND(I434="Entrance ramp",'Used data'!V434="2-curved diamond ramp"),0.93,IF(AND(I434="Entrance ramp",'Used data'!V434="S-shaped ramp"),2.48,IF(AND(I434="Entrance ramp",'Used data'!V434="U-shaped ramp"),4.15,IF(AND(I434="Entrance ramp",'Used data'!V434="Flyover hook ramp"),5.26,IF(AND(I434="Entrance ramp",'Used data'!V434="Directional ramp"),1.42,1))))))))))</f>
        <v>1</v>
      </c>
      <c r="Z434" s="11">
        <f>IF(OR('Used data'!W434="Straight",'Used data'!W434="Irrelevant",'Used data'!X434="Irrelevant",'Used data'!Y434="Irrelevant"),1,1+1.545*1000/32.2*((('Used data'!Y434*3268/3600)/('Used data'!W434/0.306))^2)*('Used data'!X434/1000)/G434)</f>
        <v>1</v>
      </c>
      <c r="AA434" s="11">
        <f>IF(OR('Used data'!W434="Straight",'Used data'!W434="Irrelevant",'Used data'!X434="Irrelevant",'Used data'!Y434="Irrelevant"),1,1+1.961*1000/32.2*((('Used data'!Y434*3268/3600)/('Used data'!W434/0.306))^2)*('Used data'!X434/1000)/G434)</f>
        <v>1</v>
      </c>
      <c r="AB434" s="11">
        <f>IF(OR('Used data'!Z434="Straight",'Used data'!Z434="Irrelevant",'Used data'!AA434="Irrelevant",'Used data'!AB434="Irrelevant"),1,1+1.545*1000/32.2*((('Used data'!AB434*3268/3600)/('Used data'!Z434/0.306))^2)*('Used data'!AA434/1000)/G434)</f>
        <v>1</v>
      </c>
      <c r="AC434" s="11">
        <f>IF(OR('Used data'!Z434="Straight",'Used data'!Z434="Irrelevant",'Used data'!AA434="Irrelevant",'Used data'!AB434="Irrelevant"),1,1+1.961*1000/32.2*((('Used data'!AB434*3268/3600)/('Used data'!Z434/0.306))^2)*('Used data'!AA434/1000)/G434)</f>
        <v>1</v>
      </c>
      <c r="AD434" s="11">
        <f>IF(OR('Used data'!AC434="Irrelevant",'Used data'!AC434="No"),1,IF(AND('Used data'!AC434="Yes",OR('Used data'!Q434&lt;301,'Used data'!S434&lt;301)),1-(0.5*('Used data'!R434+'Used data'!T434)/('Used data'!G434*1000)),IF(AND('Used data'!AC434="Yes",OR('Used data'!Q434&lt;601,'Used data'!S434&lt;601)),1-(0.25*('Used data'!R434+'Used data'!T434)/('Used data'!G434*1000)),1)))</f>
        <v>1</v>
      </c>
      <c r="AE434" s="11">
        <f>IF(OR('Used data'!AC434="Irrelevant",'Used data'!AC434="No"),1,IF(AND('Used data'!AC434="Yes",OR('Used data'!Q434&lt;301,'Used data'!S434&lt;301)),1-(0.4*('Used data'!R434+'Used data'!T434)/('Used data'!G434*1000)),IF(AND('Used data'!AC434="Yes",OR('Used data'!Q434&lt;601,'Used data'!S434&lt;601)),1-(0.2*('Used data'!R434+'Used data'!T434)/('Used data'!G434*1000)),1)))</f>
        <v>1</v>
      </c>
      <c r="AF434" s="11">
        <f>IF('Used data'!AD434="110 kph",0.79,1)</f>
        <v>1</v>
      </c>
      <c r="AG434" s="11">
        <f>IF('Used data'!AD434="110 kph",0.94,1)</f>
        <v>1</v>
      </c>
      <c r="AH434" s="11">
        <f>IF('Used data'!AD434="110 kph",0.66,1)</f>
        <v>1</v>
      </c>
      <c r="AI434" s="11">
        <f>IF('Used data'!AD434="110 kph",0.82,1)</f>
        <v>1</v>
      </c>
      <c r="AJ434" s="11">
        <f>IF(AND('Used data'!AE434="Yes",I434="Entrance merge"),0.65*'Used data'!AF434+1-'Used data'!AF434,1)</f>
        <v>1</v>
      </c>
      <c r="AK434" s="12" t="str">
        <f t="shared" si="42"/>
        <v/>
      </c>
      <c r="AL434" s="12" t="str">
        <f t="shared" si="43"/>
        <v/>
      </c>
      <c r="AM434" s="12" t="str">
        <f t="shared" si="44"/>
        <v/>
      </c>
      <c r="AN434" s="12" t="str">
        <f t="shared" si="45"/>
        <v/>
      </c>
      <c r="AO434" s="12" t="str">
        <f t="shared" si="46"/>
        <v/>
      </c>
      <c r="AP434" s="12" t="str">
        <f t="shared" si="47"/>
        <v/>
      </c>
      <c r="AQ434" s="4" t="str">
        <f t="shared" si="48"/>
        <v/>
      </c>
    </row>
    <row r="435" spans="1:43" x14ac:dyDescent="0.3">
      <c r="A435" s="4" t="str">
        <f>IF('Input data'!A450="","",'Input data'!A450)</f>
        <v/>
      </c>
      <c r="B435" s="4" t="str">
        <f>IF('Input data'!B450="","",'Input data'!B450)</f>
        <v/>
      </c>
      <c r="C435" s="4" t="str">
        <f>IF('Input data'!C450="","",'Input data'!C450)</f>
        <v/>
      </c>
      <c r="D435" s="4" t="str">
        <f>IF('Input data'!D450="","",'Input data'!D450)</f>
        <v/>
      </c>
      <c r="E435" s="4" t="str">
        <f>IF('Input data'!E450="","",'Input data'!E450)</f>
        <v/>
      </c>
      <c r="F435" s="4" t="str">
        <f>IF('Input data'!F450="","",'Input data'!F450)</f>
        <v/>
      </c>
      <c r="G435" s="4">
        <f>IF('Input data'!G450="","",'Input data'!G450)</f>
        <v>0</v>
      </c>
      <c r="H435" s="4" t="str">
        <f>IF('Input data'!H450&gt;0.5,'Input data'!H450,"")</f>
        <v/>
      </c>
      <c r="I435" s="4" t="str">
        <f>IF('Input data'!I450="","",'Input data'!I450)</f>
        <v/>
      </c>
      <c r="J435" s="11">
        <f>IF('Used data'!J435="Irrelevant",1,IF('Used data'!J435&gt;3,1.2,1))</f>
        <v>1</v>
      </c>
      <c r="K435" s="11">
        <f>IF('Used data'!K435="Irrelevant",1,IF(AND(OR(I435="Motorway link",I435="Exit diverge",I435="Entrance merge"),'Used data'!K435&lt;3.5),1+(3.5-'Used data'!K435)*0.12,IF(AND(OR(I435="Exit ramp",I435="Entrance ramp"),'Used data'!K435&lt;3.5),1+(3.5-'Used data'!K435)*0.16,1)))</f>
        <v>1</v>
      </c>
      <c r="L435" s="11">
        <f>IF('Used data'!L435="Irrelevant",1,IF(AND('Used data'!L435="Yes",'Used data'!J435=2),0.6*'Used data'!M435+(1-'Used data'!M435),IF(AND('Used data'!L435="Yes",'Used data'!J435=3),0.7*'Used data'!M435+(1-'Used data'!M435),IF(AND('Used data'!L435="Yes",'Used data'!J435=4),0.76*'Used data'!M435+(1-'Used data'!M435),IF(AND('Used data'!L435="Yes",'Used data'!J435&gt;4.99999999),0.8*'Used data'!M435+(1-'Used data'!M435),1)))))</f>
        <v>1</v>
      </c>
      <c r="M435" s="11">
        <f>IF('Used data'!L435="Irrelevant",1,IF(AND('Used data'!L435="Yes",'Used data'!J435=2),0.8*'Used data'!M435+(1-'Used data'!M435),IF(AND('Used data'!L435="Yes",'Used data'!J435=3),0.85*'Used data'!M435+(1-'Used data'!M435),IF(AND('Used data'!L435="Yes",'Used data'!J435=4),0.88*'Used data'!M435+(1-'Used data'!M435),IF(AND('Used data'!L435="Yes",'Used data'!J435&gt;4.99999999),0.9*'Used data'!M435+(1-'Used data'!M435),1)))))</f>
        <v>1</v>
      </c>
      <c r="N435" s="11">
        <f>IF('Used data'!N435="Irrelevant",1,IF(AND(OR(I435="Motorway link",I435="Exit diverge",I435="Entrance merge"),'Used data'!N435&lt;3),1+(3-'Used data'!N435)*0.09333333,1))</f>
        <v>1</v>
      </c>
      <c r="O435" s="11">
        <f>IF('Used data'!N435="Irrelevant",1,IF(AND(OR(I435="Motorway link",I435="Exit diverge",I435="Entrance merge"),'Used data'!N435&lt;3),1+(3-'Used data'!N435)*0.19666667,1))</f>
        <v>1</v>
      </c>
      <c r="P435" s="11">
        <f>IF('Used data'!O435="Irrelevant",1,IF(AND(OR(I435="Motorway link",I435="Exit diverge",I435="Entrance merge"),'Used data'!O435&lt;3.00000001),1+(0.5-'Used data'!O435)*0.04,IF(AND(OR(I435="Exit ramp",I435="Entrance ramp"),'Used data'!O435&lt;3.00000001),1+(0.5-'Used data'!O435)*0.08,IF(OR(I435="Motorway link",I435="Exit diverge",I435="Entrance merge"),0.9,0.8))))</f>
        <v>1</v>
      </c>
      <c r="Q435" s="11">
        <f>IF('Used data'!P435="Irrelevant",1,IF(AND(OR(I435="Motorway link",I435="Exit diverge",I435="Entrance merge"),'Used data'!P435&lt;11.00000001),1+(5-'Used data'!P435)*0.01,0.94))</f>
        <v>1</v>
      </c>
      <c r="R435" s="11">
        <f>IF(OR('Used data'!Q435="Irrelevant",'Used data'!R435="Irrelevant",'Used data'!Q435="Straight"),1,IF(AND(OR(I435="Motorway link",I435="Exit diverge",I435="Entrance merge"),'Used data'!Q435&lt;4000),(EXP(0.1096*1746.5/'Used data'!Q435)/EXP(0.1096*1746.5/4000))*('Used data'!R435/1000)/G435+(G435-'Used data'!R435/1000)/G435,1))</f>
        <v>1</v>
      </c>
      <c r="S435" s="11">
        <f>IF(OR('Used data'!S435="Irrelevant",'Used data'!T435="Irrelevant",'Used data'!S435="Straight"),1,IF(AND(OR(I435="Motorway link",I435="Exit diverge",I435="Entrance merge"),'Used data'!S435&lt;4000),(EXP(0.1096*1746.5/'Used data'!S435)/EXP(0.1096*1746.5/4000))*('Used data'!T435/1000)/G435+(G435-'Used data'!T435/1000)/G435,1))</f>
        <v>1</v>
      </c>
      <c r="T435" s="11">
        <f>IF('Used data'!U435="Irrelevant",1,IF(AND(OR(I435="Motorway link",I435="Exit diverge",I435="Entrance merge",I435="Exit ramp",I435="Entrance ramp"),'Used data'!U435="Yes"),0.95,1))</f>
        <v>1</v>
      </c>
      <c r="U435" s="11">
        <f>IF('Used data'!U435="Irrelevant",1,IF(AND(OR(I435="Motorway link",I435="Exit diverge",I435="Entrance merge",I435="Exit ramp",I435="Entrance ramp"),'Used data'!U435="Yes"),0.96,1))</f>
        <v>1</v>
      </c>
      <c r="V435" s="11">
        <f>IF('Used data'!U435="Irrelevant",1,IF(AND(OR(I435="Motorway link",I435="Exit diverge",I435="Entrance merge",I435="Exit ramp",I435="Entrance ramp"),'Used data'!U435="Yes"),0.79,1))</f>
        <v>1</v>
      </c>
      <c r="W435" s="11">
        <f>IF('Used data'!U435="Irrelevant",1,IF(AND(OR(I435="Motorway link",I435="Exit diverge",I435="Entrance merge",I435="Exit ramp",I435="Entrance ramp"),'Used data'!U435="Yes"),0.94,1))</f>
        <v>1</v>
      </c>
      <c r="X435" s="11">
        <f>IF('Used data'!U435="Irrelevant",1,IF(AND(OR(I435="Motorway link",I435="Exit diverge",I435="Entrance merge",I435="Exit ramp",I435="Entrance ramp"),'Used data'!U435="Yes"),0.97,1))</f>
        <v>1</v>
      </c>
      <c r="Y435" s="11">
        <f>IF(AND(I435="Exit ramp",'Used data'!V435="2-curved diamond ramp"),1.32,IF(AND(I435="Exit ramp",'Used data'!V435="S-shaped ramp"),2.05,IF(AND(I435="Exit ramp",'Used data'!V435="U-shaped ramp"),4.11,IF(AND(I435="Exit ramp",'Used data'!V435="Flyover hook ramp"),5.15,IF(AND(I435="Exit ramp",'Used data'!V435="Directional ramp"),1.07,IF(AND(I435="Entrance ramp",'Used data'!V435="2-curved diamond ramp"),0.93,IF(AND(I435="Entrance ramp",'Used data'!V435="S-shaped ramp"),2.48,IF(AND(I435="Entrance ramp",'Used data'!V435="U-shaped ramp"),4.15,IF(AND(I435="Entrance ramp",'Used data'!V435="Flyover hook ramp"),5.26,IF(AND(I435="Entrance ramp",'Used data'!V435="Directional ramp"),1.42,1))))))))))</f>
        <v>1</v>
      </c>
      <c r="Z435" s="11">
        <f>IF(OR('Used data'!W435="Straight",'Used data'!W435="Irrelevant",'Used data'!X435="Irrelevant",'Used data'!Y435="Irrelevant"),1,1+1.545*1000/32.2*((('Used data'!Y435*3268/3600)/('Used data'!W435/0.306))^2)*('Used data'!X435/1000)/G435)</f>
        <v>1</v>
      </c>
      <c r="AA435" s="11">
        <f>IF(OR('Used data'!W435="Straight",'Used data'!W435="Irrelevant",'Used data'!X435="Irrelevant",'Used data'!Y435="Irrelevant"),1,1+1.961*1000/32.2*((('Used data'!Y435*3268/3600)/('Used data'!W435/0.306))^2)*('Used data'!X435/1000)/G435)</f>
        <v>1</v>
      </c>
      <c r="AB435" s="11">
        <f>IF(OR('Used data'!Z435="Straight",'Used data'!Z435="Irrelevant",'Used data'!AA435="Irrelevant",'Used data'!AB435="Irrelevant"),1,1+1.545*1000/32.2*((('Used data'!AB435*3268/3600)/('Used data'!Z435/0.306))^2)*('Used data'!AA435/1000)/G435)</f>
        <v>1</v>
      </c>
      <c r="AC435" s="11">
        <f>IF(OR('Used data'!Z435="Straight",'Used data'!Z435="Irrelevant",'Used data'!AA435="Irrelevant",'Used data'!AB435="Irrelevant"),1,1+1.961*1000/32.2*((('Used data'!AB435*3268/3600)/('Used data'!Z435/0.306))^2)*('Used data'!AA435/1000)/G435)</f>
        <v>1</v>
      </c>
      <c r="AD435" s="11">
        <f>IF(OR('Used data'!AC435="Irrelevant",'Used data'!AC435="No"),1,IF(AND('Used data'!AC435="Yes",OR('Used data'!Q435&lt;301,'Used data'!S435&lt;301)),1-(0.5*('Used data'!R435+'Used data'!T435)/('Used data'!G435*1000)),IF(AND('Used data'!AC435="Yes",OR('Used data'!Q435&lt;601,'Used data'!S435&lt;601)),1-(0.25*('Used data'!R435+'Used data'!T435)/('Used data'!G435*1000)),1)))</f>
        <v>1</v>
      </c>
      <c r="AE435" s="11">
        <f>IF(OR('Used data'!AC435="Irrelevant",'Used data'!AC435="No"),1,IF(AND('Used data'!AC435="Yes",OR('Used data'!Q435&lt;301,'Used data'!S435&lt;301)),1-(0.4*('Used data'!R435+'Used data'!T435)/('Used data'!G435*1000)),IF(AND('Used data'!AC435="Yes",OR('Used data'!Q435&lt;601,'Used data'!S435&lt;601)),1-(0.2*('Used data'!R435+'Used data'!T435)/('Used data'!G435*1000)),1)))</f>
        <v>1</v>
      </c>
      <c r="AF435" s="11">
        <f>IF('Used data'!AD435="110 kph",0.79,1)</f>
        <v>1</v>
      </c>
      <c r="AG435" s="11">
        <f>IF('Used data'!AD435="110 kph",0.94,1)</f>
        <v>1</v>
      </c>
      <c r="AH435" s="11">
        <f>IF('Used data'!AD435="110 kph",0.66,1)</f>
        <v>1</v>
      </c>
      <c r="AI435" s="11">
        <f>IF('Used data'!AD435="110 kph",0.82,1)</f>
        <v>1</v>
      </c>
      <c r="AJ435" s="11">
        <f>IF(AND('Used data'!AE435="Yes",I435="Entrance merge"),0.65*'Used data'!AF435+1-'Used data'!AF435,1)</f>
        <v>1</v>
      </c>
      <c r="AK435" s="12" t="str">
        <f t="shared" si="42"/>
        <v/>
      </c>
      <c r="AL435" s="12" t="str">
        <f t="shared" si="43"/>
        <v/>
      </c>
      <c r="AM435" s="12" t="str">
        <f t="shared" si="44"/>
        <v/>
      </c>
      <c r="AN435" s="12" t="str">
        <f t="shared" si="45"/>
        <v/>
      </c>
      <c r="AO435" s="12" t="str">
        <f t="shared" si="46"/>
        <v/>
      </c>
      <c r="AP435" s="12" t="str">
        <f t="shared" si="47"/>
        <v/>
      </c>
      <c r="AQ435" s="4" t="str">
        <f t="shared" si="48"/>
        <v/>
      </c>
    </row>
    <row r="436" spans="1:43" x14ac:dyDescent="0.3">
      <c r="A436" s="4" t="str">
        <f>IF('Input data'!A451="","",'Input data'!A451)</f>
        <v/>
      </c>
      <c r="B436" s="4" t="str">
        <f>IF('Input data'!B451="","",'Input data'!B451)</f>
        <v/>
      </c>
      <c r="C436" s="4" t="str">
        <f>IF('Input data'!C451="","",'Input data'!C451)</f>
        <v/>
      </c>
      <c r="D436" s="4" t="str">
        <f>IF('Input data'!D451="","",'Input data'!D451)</f>
        <v/>
      </c>
      <c r="E436" s="4" t="str">
        <f>IF('Input data'!E451="","",'Input data'!E451)</f>
        <v/>
      </c>
      <c r="F436" s="4" t="str">
        <f>IF('Input data'!F451="","",'Input data'!F451)</f>
        <v/>
      </c>
      <c r="G436" s="4">
        <f>IF('Input data'!G451="","",'Input data'!G451)</f>
        <v>0</v>
      </c>
      <c r="H436" s="4" t="str">
        <f>IF('Input data'!H451&gt;0.5,'Input data'!H451,"")</f>
        <v/>
      </c>
      <c r="I436" s="4" t="str">
        <f>IF('Input data'!I451="","",'Input data'!I451)</f>
        <v/>
      </c>
      <c r="J436" s="11">
        <f>IF('Used data'!J436="Irrelevant",1,IF('Used data'!J436&gt;3,1.2,1))</f>
        <v>1</v>
      </c>
      <c r="K436" s="11">
        <f>IF('Used data'!K436="Irrelevant",1,IF(AND(OR(I436="Motorway link",I436="Exit diverge",I436="Entrance merge"),'Used data'!K436&lt;3.5),1+(3.5-'Used data'!K436)*0.12,IF(AND(OR(I436="Exit ramp",I436="Entrance ramp"),'Used data'!K436&lt;3.5),1+(3.5-'Used data'!K436)*0.16,1)))</f>
        <v>1</v>
      </c>
      <c r="L436" s="11">
        <f>IF('Used data'!L436="Irrelevant",1,IF(AND('Used data'!L436="Yes",'Used data'!J436=2),0.6*'Used data'!M436+(1-'Used data'!M436),IF(AND('Used data'!L436="Yes",'Used data'!J436=3),0.7*'Used data'!M436+(1-'Used data'!M436),IF(AND('Used data'!L436="Yes",'Used data'!J436=4),0.76*'Used data'!M436+(1-'Used data'!M436),IF(AND('Used data'!L436="Yes",'Used data'!J436&gt;4.99999999),0.8*'Used data'!M436+(1-'Used data'!M436),1)))))</f>
        <v>1</v>
      </c>
      <c r="M436" s="11">
        <f>IF('Used data'!L436="Irrelevant",1,IF(AND('Used data'!L436="Yes",'Used data'!J436=2),0.8*'Used data'!M436+(1-'Used data'!M436),IF(AND('Used data'!L436="Yes",'Used data'!J436=3),0.85*'Used data'!M436+(1-'Used data'!M436),IF(AND('Used data'!L436="Yes",'Used data'!J436=4),0.88*'Used data'!M436+(1-'Used data'!M436),IF(AND('Used data'!L436="Yes",'Used data'!J436&gt;4.99999999),0.9*'Used data'!M436+(1-'Used data'!M436),1)))))</f>
        <v>1</v>
      </c>
      <c r="N436" s="11">
        <f>IF('Used data'!N436="Irrelevant",1,IF(AND(OR(I436="Motorway link",I436="Exit diverge",I436="Entrance merge"),'Used data'!N436&lt;3),1+(3-'Used data'!N436)*0.09333333,1))</f>
        <v>1</v>
      </c>
      <c r="O436" s="11">
        <f>IF('Used data'!N436="Irrelevant",1,IF(AND(OR(I436="Motorway link",I436="Exit diverge",I436="Entrance merge"),'Used data'!N436&lt;3),1+(3-'Used data'!N436)*0.19666667,1))</f>
        <v>1</v>
      </c>
      <c r="P436" s="11">
        <f>IF('Used data'!O436="Irrelevant",1,IF(AND(OR(I436="Motorway link",I436="Exit diverge",I436="Entrance merge"),'Used data'!O436&lt;3.00000001),1+(0.5-'Used data'!O436)*0.04,IF(AND(OR(I436="Exit ramp",I436="Entrance ramp"),'Used data'!O436&lt;3.00000001),1+(0.5-'Used data'!O436)*0.08,IF(OR(I436="Motorway link",I436="Exit diverge",I436="Entrance merge"),0.9,0.8))))</f>
        <v>1</v>
      </c>
      <c r="Q436" s="11">
        <f>IF('Used data'!P436="Irrelevant",1,IF(AND(OR(I436="Motorway link",I436="Exit diverge",I436="Entrance merge"),'Used data'!P436&lt;11.00000001),1+(5-'Used data'!P436)*0.01,0.94))</f>
        <v>1</v>
      </c>
      <c r="R436" s="11">
        <f>IF(OR('Used data'!Q436="Irrelevant",'Used data'!R436="Irrelevant",'Used data'!Q436="Straight"),1,IF(AND(OR(I436="Motorway link",I436="Exit diverge",I436="Entrance merge"),'Used data'!Q436&lt;4000),(EXP(0.1096*1746.5/'Used data'!Q436)/EXP(0.1096*1746.5/4000))*('Used data'!R436/1000)/G436+(G436-'Used data'!R436/1000)/G436,1))</f>
        <v>1</v>
      </c>
      <c r="S436" s="11">
        <f>IF(OR('Used data'!S436="Irrelevant",'Used data'!T436="Irrelevant",'Used data'!S436="Straight"),1,IF(AND(OR(I436="Motorway link",I436="Exit diverge",I436="Entrance merge"),'Used data'!S436&lt;4000),(EXP(0.1096*1746.5/'Used data'!S436)/EXP(0.1096*1746.5/4000))*('Used data'!T436/1000)/G436+(G436-'Used data'!T436/1000)/G436,1))</f>
        <v>1</v>
      </c>
      <c r="T436" s="11">
        <f>IF('Used data'!U436="Irrelevant",1,IF(AND(OR(I436="Motorway link",I436="Exit diverge",I436="Entrance merge",I436="Exit ramp",I436="Entrance ramp"),'Used data'!U436="Yes"),0.95,1))</f>
        <v>1</v>
      </c>
      <c r="U436" s="11">
        <f>IF('Used data'!U436="Irrelevant",1,IF(AND(OR(I436="Motorway link",I436="Exit diverge",I436="Entrance merge",I436="Exit ramp",I436="Entrance ramp"),'Used data'!U436="Yes"),0.96,1))</f>
        <v>1</v>
      </c>
      <c r="V436" s="11">
        <f>IF('Used data'!U436="Irrelevant",1,IF(AND(OR(I436="Motorway link",I436="Exit diverge",I436="Entrance merge",I436="Exit ramp",I436="Entrance ramp"),'Used data'!U436="Yes"),0.79,1))</f>
        <v>1</v>
      </c>
      <c r="W436" s="11">
        <f>IF('Used data'!U436="Irrelevant",1,IF(AND(OR(I436="Motorway link",I436="Exit diverge",I436="Entrance merge",I436="Exit ramp",I436="Entrance ramp"),'Used data'!U436="Yes"),0.94,1))</f>
        <v>1</v>
      </c>
      <c r="X436" s="11">
        <f>IF('Used data'!U436="Irrelevant",1,IF(AND(OR(I436="Motorway link",I436="Exit diverge",I436="Entrance merge",I436="Exit ramp",I436="Entrance ramp"),'Used data'!U436="Yes"),0.97,1))</f>
        <v>1</v>
      </c>
      <c r="Y436" s="11">
        <f>IF(AND(I436="Exit ramp",'Used data'!V436="2-curved diamond ramp"),1.32,IF(AND(I436="Exit ramp",'Used data'!V436="S-shaped ramp"),2.05,IF(AND(I436="Exit ramp",'Used data'!V436="U-shaped ramp"),4.11,IF(AND(I436="Exit ramp",'Used data'!V436="Flyover hook ramp"),5.15,IF(AND(I436="Exit ramp",'Used data'!V436="Directional ramp"),1.07,IF(AND(I436="Entrance ramp",'Used data'!V436="2-curved diamond ramp"),0.93,IF(AND(I436="Entrance ramp",'Used data'!V436="S-shaped ramp"),2.48,IF(AND(I436="Entrance ramp",'Used data'!V436="U-shaped ramp"),4.15,IF(AND(I436="Entrance ramp",'Used data'!V436="Flyover hook ramp"),5.26,IF(AND(I436="Entrance ramp",'Used data'!V436="Directional ramp"),1.42,1))))))))))</f>
        <v>1</v>
      </c>
      <c r="Z436" s="11">
        <f>IF(OR('Used data'!W436="Straight",'Used data'!W436="Irrelevant",'Used data'!X436="Irrelevant",'Used data'!Y436="Irrelevant"),1,1+1.545*1000/32.2*((('Used data'!Y436*3268/3600)/('Used data'!W436/0.306))^2)*('Used data'!X436/1000)/G436)</f>
        <v>1</v>
      </c>
      <c r="AA436" s="11">
        <f>IF(OR('Used data'!W436="Straight",'Used data'!W436="Irrelevant",'Used data'!X436="Irrelevant",'Used data'!Y436="Irrelevant"),1,1+1.961*1000/32.2*((('Used data'!Y436*3268/3600)/('Used data'!W436/0.306))^2)*('Used data'!X436/1000)/G436)</f>
        <v>1</v>
      </c>
      <c r="AB436" s="11">
        <f>IF(OR('Used data'!Z436="Straight",'Used data'!Z436="Irrelevant",'Used data'!AA436="Irrelevant",'Used data'!AB436="Irrelevant"),1,1+1.545*1000/32.2*((('Used data'!AB436*3268/3600)/('Used data'!Z436/0.306))^2)*('Used data'!AA436/1000)/G436)</f>
        <v>1</v>
      </c>
      <c r="AC436" s="11">
        <f>IF(OR('Used data'!Z436="Straight",'Used data'!Z436="Irrelevant",'Used data'!AA436="Irrelevant",'Used data'!AB436="Irrelevant"),1,1+1.961*1000/32.2*((('Used data'!AB436*3268/3600)/('Used data'!Z436/0.306))^2)*('Used data'!AA436/1000)/G436)</f>
        <v>1</v>
      </c>
      <c r="AD436" s="11">
        <f>IF(OR('Used data'!AC436="Irrelevant",'Used data'!AC436="No"),1,IF(AND('Used data'!AC436="Yes",OR('Used data'!Q436&lt;301,'Used data'!S436&lt;301)),1-(0.5*('Used data'!R436+'Used data'!T436)/('Used data'!G436*1000)),IF(AND('Used data'!AC436="Yes",OR('Used data'!Q436&lt;601,'Used data'!S436&lt;601)),1-(0.25*('Used data'!R436+'Used data'!T436)/('Used data'!G436*1000)),1)))</f>
        <v>1</v>
      </c>
      <c r="AE436" s="11">
        <f>IF(OR('Used data'!AC436="Irrelevant",'Used data'!AC436="No"),1,IF(AND('Used data'!AC436="Yes",OR('Used data'!Q436&lt;301,'Used data'!S436&lt;301)),1-(0.4*('Used data'!R436+'Used data'!T436)/('Used data'!G436*1000)),IF(AND('Used data'!AC436="Yes",OR('Used data'!Q436&lt;601,'Used data'!S436&lt;601)),1-(0.2*('Used data'!R436+'Used data'!T436)/('Used data'!G436*1000)),1)))</f>
        <v>1</v>
      </c>
      <c r="AF436" s="11">
        <f>IF('Used data'!AD436="110 kph",0.79,1)</f>
        <v>1</v>
      </c>
      <c r="AG436" s="11">
        <f>IF('Used data'!AD436="110 kph",0.94,1)</f>
        <v>1</v>
      </c>
      <c r="AH436" s="11">
        <f>IF('Used data'!AD436="110 kph",0.66,1)</f>
        <v>1</v>
      </c>
      <c r="AI436" s="11">
        <f>IF('Used data'!AD436="110 kph",0.82,1)</f>
        <v>1</v>
      </c>
      <c r="AJ436" s="11">
        <f>IF(AND('Used data'!AE436="Yes",I436="Entrance merge"),0.65*'Used data'!AF436+1-'Used data'!AF436,1)</f>
        <v>1</v>
      </c>
      <c r="AK436" s="12" t="str">
        <f t="shared" si="42"/>
        <v/>
      </c>
      <c r="AL436" s="12" t="str">
        <f t="shared" si="43"/>
        <v/>
      </c>
      <c r="AM436" s="12" t="str">
        <f t="shared" si="44"/>
        <v/>
      </c>
      <c r="AN436" s="12" t="str">
        <f t="shared" si="45"/>
        <v/>
      </c>
      <c r="AO436" s="12" t="str">
        <f t="shared" si="46"/>
        <v/>
      </c>
      <c r="AP436" s="12" t="str">
        <f t="shared" si="47"/>
        <v/>
      </c>
      <c r="AQ436" s="4" t="str">
        <f t="shared" si="48"/>
        <v/>
      </c>
    </row>
    <row r="437" spans="1:43" x14ac:dyDescent="0.3">
      <c r="A437" s="4" t="str">
        <f>IF('Input data'!A452="","",'Input data'!A452)</f>
        <v/>
      </c>
      <c r="B437" s="4" t="str">
        <f>IF('Input data'!B452="","",'Input data'!B452)</f>
        <v/>
      </c>
      <c r="C437" s="4" t="str">
        <f>IF('Input data'!C452="","",'Input data'!C452)</f>
        <v/>
      </c>
      <c r="D437" s="4" t="str">
        <f>IF('Input data'!D452="","",'Input data'!D452)</f>
        <v/>
      </c>
      <c r="E437" s="4" t="str">
        <f>IF('Input data'!E452="","",'Input data'!E452)</f>
        <v/>
      </c>
      <c r="F437" s="4" t="str">
        <f>IF('Input data'!F452="","",'Input data'!F452)</f>
        <v/>
      </c>
      <c r="G437" s="4">
        <f>IF('Input data'!G452="","",'Input data'!G452)</f>
        <v>0</v>
      </c>
      <c r="H437" s="4" t="str">
        <f>IF('Input data'!H452&gt;0.5,'Input data'!H452,"")</f>
        <v/>
      </c>
      <c r="I437" s="4" t="str">
        <f>IF('Input data'!I452="","",'Input data'!I452)</f>
        <v/>
      </c>
      <c r="J437" s="11">
        <f>IF('Used data'!J437="Irrelevant",1,IF('Used data'!J437&gt;3,1.2,1))</f>
        <v>1</v>
      </c>
      <c r="K437" s="11">
        <f>IF('Used data'!K437="Irrelevant",1,IF(AND(OR(I437="Motorway link",I437="Exit diverge",I437="Entrance merge"),'Used data'!K437&lt;3.5),1+(3.5-'Used data'!K437)*0.12,IF(AND(OR(I437="Exit ramp",I437="Entrance ramp"),'Used data'!K437&lt;3.5),1+(3.5-'Used data'!K437)*0.16,1)))</f>
        <v>1</v>
      </c>
      <c r="L437" s="11">
        <f>IF('Used data'!L437="Irrelevant",1,IF(AND('Used data'!L437="Yes",'Used data'!J437=2),0.6*'Used data'!M437+(1-'Used data'!M437),IF(AND('Used data'!L437="Yes",'Used data'!J437=3),0.7*'Used data'!M437+(1-'Used data'!M437),IF(AND('Used data'!L437="Yes",'Used data'!J437=4),0.76*'Used data'!M437+(1-'Used data'!M437),IF(AND('Used data'!L437="Yes",'Used data'!J437&gt;4.99999999),0.8*'Used data'!M437+(1-'Used data'!M437),1)))))</f>
        <v>1</v>
      </c>
      <c r="M437" s="11">
        <f>IF('Used data'!L437="Irrelevant",1,IF(AND('Used data'!L437="Yes",'Used data'!J437=2),0.8*'Used data'!M437+(1-'Used data'!M437),IF(AND('Used data'!L437="Yes",'Used data'!J437=3),0.85*'Used data'!M437+(1-'Used data'!M437),IF(AND('Used data'!L437="Yes",'Used data'!J437=4),0.88*'Used data'!M437+(1-'Used data'!M437),IF(AND('Used data'!L437="Yes",'Used data'!J437&gt;4.99999999),0.9*'Used data'!M437+(1-'Used data'!M437),1)))))</f>
        <v>1</v>
      </c>
      <c r="N437" s="11">
        <f>IF('Used data'!N437="Irrelevant",1,IF(AND(OR(I437="Motorway link",I437="Exit diverge",I437="Entrance merge"),'Used data'!N437&lt;3),1+(3-'Used data'!N437)*0.09333333,1))</f>
        <v>1</v>
      </c>
      <c r="O437" s="11">
        <f>IF('Used data'!N437="Irrelevant",1,IF(AND(OR(I437="Motorway link",I437="Exit diverge",I437="Entrance merge"),'Used data'!N437&lt;3),1+(3-'Used data'!N437)*0.19666667,1))</f>
        <v>1</v>
      </c>
      <c r="P437" s="11">
        <f>IF('Used data'!O437="Irrelevant",1,IF(AND(OR(I437="Motorway link",I437="Exit diverge",I437="Entrance merge"),'Used data'!O437&lt;3.00000001),1+(0.5-'Used data'!O437)*0.04,IF(AND(OR(I437="Exit ramp",I437="Entrance ramp"),'Used data'!O437&lt;3.00000001),1+(0.5-'Used data'!O437)*0.08,IF(OR(I437="Motorway link",I437="Exit diverge",I437="Entrance merge"),0.9,0.8))))</f>
        <v>1</v>
      </c>
      <c r="Q437" s="11">
        <f>IF('Used data'!P437="Irrelevant",1,IF(AND(OR(I437="Motorway link",I437="Exit diverge",I437="Entrance merge"),'Used data'!P437&lt;11.00000001),1+(5-'Used data'!P437)*0.01,0.94))</f>
        <v>1</v>
      </c>
      <c r="R437" s="11">
        <f>IF(OR('Used data'!Q437="Irrelevant",'Used data'!R437="Irrelevant",'Used data'!Q437="Straight"),1,IF(AND(OR(I437="Motorway link",I437="Exit diverge",I437="Entrance merge"),'Used data'!Q437&lt;4000),(EXP(0.1096*1746.5/'Used data'!Q437)/EXP(0.1096*1746.5/4000))*('Used data'!R437/1000)/G437+(G437-'Used data'!R437/1000)/G437,1))</f>
        <v>1</v>
      </c>
      <c r="S437" s="11">
        <f>IF(OR('Used data'!S437="Irrelevant",'Used data'!T437="Irrelevant",'Used data'!S437="Straight"),1,IF(AND(OR(I437="Motorway link",I437="Exit diverge",I437="Entrance merge"),'Used data'!S437&lt;4000),(EXP(0.1096*1746.5/'Used data'!S437)/EXP(0.1096*1746.5/4000))*('Used data'!T437/1000)/G437+(G437-'Used data'!T437/1000)/G437,1))</f>
        <v>1</v>
      </c>
      <c r="T437" s="11">
        <f>IF('Used data'!U437="Irrelevant",1,IF(AND(OR(I437="Motorway link",I437="Exit diverge",I437="Entrance merge",I437="Exit ramp",I437="Entrance ramp"),'Used data'!U437="Yes"),0.95,1))</f>
        <v>1</v>
      </c>
      <c r="U437" s="11">
        <f>IF('Used data'!U437="Irrelevant",1,IF(AND(OR(I437="Motorway link",I437="Exit diverge",I437="Entrance merge",I437="Exit ramp",I437="Entrance ramp"),'Used data'!U437="Yes"),0.96,1))</f>
        <v>1</v>
      </c>
      <c r="V437" s="11">
        <f>IF('Used data'!U437="Irrelevant",1,IF(AND(OR(I437="Motorway link",I437="Exit diverge",I437="Entrance merge",I437="Exit ramp",I437="Entrance ramp"),'Used data'!U437="Yes"),0.79,1))</f>
        <v>1</v>
      </c>
      <c r="W437" s="11">
        <f>IF('Used data'!U437="Irrelevant",1,IF(AND(OR(I437="Motorway link",I437="Exit diverge",I437="Entrance merge",I437="Exit ramp",I437="Entrance ramp"),'Used data'!U437="Yes"),0.94,1))</f>
        <v>1</v>
      </c>
      <c r="X437" s="11">
        <f>IF('Used data'!U437="Irrelevant",1,IF(AND(OR(I437="Motorway link",I437="Exit diverge",I437="Entrance merge",I437="Exit ramp",I437="Entrance ramp"),'Used data'!U437="Yes"),0.97,1))</f>
        <v>1</v>
      </c>
      <c r="Y437" s="11">
        <f>IF(AND(I437="Exit ramp",'Used data'!V437="2-curved diamond ramp"),1.32,IF(AND(I437="Exit ramp",'Used data'!V437="S-shaped ramp"),2.05,IF(AND(I437="Exit ramp",'Used data'!V437="U-shaped ramp"),4.11,IF(AND(I437="Exit ramp",'Used data'!V437="Flyover hook ramp"),5.15,IF(AND(I437="Exit ramp",'Used data'!V437="Directional ramp"),1.07,IF(AND(I437="Entrance ramp",'Used data'!V437="2-curved diamond ramp"),0.93,IF(AND(I437="Entrance ramp",'Used data'!V437="S-shaped ramp"),2.48,IF(AND(I437="Entrance ramp",'Used data'!V437="U-shaped ramp"),4.15,IF(AND(I437="Entrance ramp",'Used data'!V437="Flyover hook ramp"),5.26,IF(AND(I437="Entrance ramp",'Used data'!V437="Directional ramp"),1.42,1))))))))))</f>
        <v>1</v>
      </c>
      <c r="Z437" s="11">
        <f>IF(OR('Used data'!W437="Straight",'Used data'!W437="Irrelevant",'Used data'!X437="Irrelevant",'Used data'!Y437="Irrelevant"),1,1+1.545*1000/32.2*((('Used data'!Y437*3268/3600)/('Used data'!W437/0.306))^2)*('Used data'!X437/1000)/G437)</f>
        <v>1</v>
      </c>
      <c r="AA437" s="11">
        <f>IF(OR('Used data'!W437="Straight",'Used data'!W437="Irrelevant",'Used data'!X437="Irrelevant",'Used data'!Y437="Irrelevant"),1,1+1.961*1000/32.2*((('Used data'!Y437*3268/3600)/('Used data'!W437/0.306))^2)*('Used data'!X437/1000)/G437)</f>
        <v>1</v>
      </c>
      <c r="AB437" s="11">
        <f>IF(OR('Used data'!Z437="Straight",'Used data'!Z437="Irrelevant",'Used data'!AA437="Irrelevant",'Used data'!AB437="Irrelevant"),1,1+1.545*1000/32.2*((('Used data'!AB437*3268/3600)/('Used data'!Z437/0.306))^2)*('Used data'!AA437/1000)/G437)</f>
        <v>1</v>
      </c>
      <c r="AC437" s="11">
        <f>IF(OR('Used data'!Z437="Straight",'Used data'!Z437="Irrelevant",'Used data'!AA437="Irrelevant",'Used data'!AB437="Irrelevant"),1,1+1.961*1000/32.2*((('Used data'!AB437*3268/3600)/('Used data'!Z437/0.306))^2)*('Used data'!AA437/1000)/G437)</f>
        <v>1</v>
      </c>
      <c r="AD437" s="11">
        <f>IF(OR('Used data'!AC437="Irrelevant",'Used data'!AC437="No"),1,IF(AND('Used data'!AC437="Yes",OR('Used data'!Q437&lt;301,'Used data'!S437&lt;301)),1-(0.5*('Used data'!R437+'Used data'!T437)/('Used data'!G437*1000)),IF(AND('Used data'!AC437="Yes",OR('Used data'!Q437&lt;601,'Used data'!S437&lt;601)),1-(0.25*('Used data'!R437+'Used data'!T437)/('Used data'!G437*1000)),1)))</f>
        <v>1</v>
      </c>
      <c r="AE437" s="11">
        <f>IF(OR('Used data'!AC437="Irrelevant",'Used data'!AC437="No"),1,IF(AND('Used data'!AC437="Yes",OR('Used data'!Q437&lt;301,'Used data'!S437&lt;301)),1-(0.4*('Used data'!R437+'Used data'!T437)/('Used data'!G437*1000)),IF(AND('Used data'!AC437="Yes",OR('Used data'!Q437&lt;601,'Used data'!S437&lt;601)),1-(0.2*('Used data'!R437+'Used data'!T437)/('Used data'!G437*1000)),1)))</f>
        <v>1</v>
      </c>
      <c r="AF437" s="11">
        <f>IF('Used data'!AD437="110 kph",0.79,1)</f>
        <v>1</v>
      </c>
      <c r="AG437" s="11">
        <f>IF('Used data'!AD437="110 kph",0.94,1)</f>
        <v>1</v>
      </c>
      <c r="AH437" s="11">
        <f>IF('Used data'!AD437="110 kph",0.66,1)</f>
        <v>1</v>
      </c>
      <c r="AI437" s="11">
        <f>IF('Used data'!AD437="110 kph",0.82,1)</f>
        <v>1</v>
      </c>
      <c r="AJ437" s="11">
        <f>IF(AND('Used data'!AE437="Yes",I437="Entrance merge"),0.65*'Used data'!AF437+1-'Used data'!AF437,1)</f>
        <v>1</v>
      </c>
      <c r="AK437" s="12" t="str">
        <f t="shared" si="42"/>
        <v/>
      </c>
      <c r="AL437" s="12" t="str">
        <f t="shared" si="43"/>
        <v/>
      </c>
      <c r="AM437" s="12" t="str">
        <f t="shared" si="44"/>
        <v/>
      </c>
      <c r="AN437" s="12" t="str">
        <f t="shared" si="45"/>
        <v/>
      </c>
      <c r="AO437" s="12" t="str">
        <f t="shared" si="46"/>
        <v/>
      </c>
      <c r="AP437" s="12" t="str">
        <f t="shared" si="47"/>
        <v/>
      </c>
      <c r="AQ437" s="4" t="str">
        <f t="shared" si="48"/>
        <v/>
      </c>
    </row>
    <row r="438" spans="1:43" x14ac:dyDescent="0.3">
      <c r="A438" s="4" t="str">
        <f>IF('Input data'!A453="","",'Input data'!A453)</f>
        <v/>
      </c>
      <c r="B438" s="4" t="str">
        <f>IF('Input data'!B453="","",'Input data'!B453)</f>
        <v/>
      </c>
      <c r="C438" s="4" t="str">
        <f>IF('Input data'!C453="","",'Input data'!C453)</f>
        <v/>
      </c>
      <c r="D438" s="4" t="str">
        <f>IF('Input data'!D453="","",'Input data'!D453)</f>
        <v/>
      </c>
      <c r="E438" s="4" t="str">
        <f>IF('Input data'!E453="","",'Input data'!E453)</f>
        <v/>
      </c>
      <c r="F438" s="4" t="str">
        <f>IF('Input data'!F453="","",'Input data'!F453)</f>
        <v/>
      </c>
      <c r="G438" s="4">
        <f>IF('Input data'!G453="","",'Input data'!G453)</f>
        <v>0</v>
      </c>
      <c r="H438" s="4" t="str">
        <f>IF('Input data'!H453&gt;0.5,'Input data'!H453,"")</f>
        <v/>
      </c>
      <c r="I438" s="4" t="str">
        <f>IF('Input data'!I453="","",'Input data'!I453)</f>
        <v/>
      </c>
      <c r="J438" s="11">
        <f>IF('Used data'!J438="Irrelevant",1,IF('Used data'!J438&gt;3,1.2,1))</f>
        <v>1</v>
      </c>
      <c r="K438" s="11">
        <f>IF('Used data'!K438="Irrelevant",1,IF(AND(OR(I438="Motorway link",I438="Exit diverge",I438="Entrance merge"),'Used data'!K438&lt;3.5),1+(3.5-'Used data'!K438)*0.12,IF(AND(OR(I438="Exit ramp",I438="Entrance ramp"),'Used data'!K438&lt;3.5),1+(3.5-'Used data'!K438)*0.16,1)))</f>
        <v>1</v>
      </c>
      <c r="L438" s="11">
        <f>IF('Used data'!L438="Irrelevant",1,IF(AND('Used data'!L438="Yes",'Used data'!J438=2),0.6*'Used data'!M438+(1-'Used data'!M438),IF(AND('Used data'!L438="Yes",'Used data'!J438=3),0.7*'Used data'!M438+(1-'Used data'!M438),IF(AND('Used data'!L438="Yes",'Used data'!J438=4),0.76*'Used data'!M438+(1-'Used data'!M438),IF(AND('Used data'!L438="Yes",'Used data'!J438&gt;4.99999999),0.8*'Used data'!M438+(1-'Used data'!M438),1)))))</f>
        <v>1</v>
      </c>
      <c r="M438" s="11">
        <f>IF('Used data'!L438="Irrelevant",1,IF(AND('Used data'!L438="Yes",'Used data'!J438=2),0.8*'Used data'!M438+(1-'Used data'!M438),IF(AND('Used data'!L438="Yes",'Used data'!J438=3),0.85*'Used data'!M438+(1-'Used data'!M438),IF(AND('Used data'!L438="Yes",'Used data'!J438=4),0.88*'Used data'!M438+(1-'Used data'!M438),IF(AND('Used data'!L438="Yes",'Used data'!J438&gt;4.99999999),0.9*'Used data'!M438+(1-'Used data'!M438),1)))))</f>
        <v>1</v>
      </c>
      <c r="N438" s="11">
        <f>IF('Used data'!N438="Irrelevant",1,IF(AND(OR(I438="Motorway link",I438="Exit diverge",I438="Entrance merge"),'Used data'!N438&lt;3),1+(3-'Used data'!N438)*0.09333333,1))</f>
        <v>1</v>
      </c>
      <c r="O438" s="11">
        <f>IF('Used data'!N438="Irrelevant",1,IF(AND(OR(I438="Motorway link",I438="Exit diverge",I438="Entrance merge"),'Used data'!N438&lt;3),1+(3-'Used data'!N438)*0.19666667,1))</f>
        <v>1</v>
      </c>
      <c r="P438" s="11">
        <f>IF('Used data'!O438="Irrelevant",1,IF(AND(OR(I438="Motorway link",I438="Exit diverge",I438="Entrance merge"),'Used data'!O438&lt;3.00000001),1+(0.5-'Used data'!O438)*0.04,IF(AND(OR(I438="Exit ramp",I438="Entrance ramp"),'Used data'!O438&lt;3.00000001),1+(0.5-'Used data'!O438)*0.08,IF(OR(I438="Motorway link",I438="Exit diverge",I438="Entrance merge"),0.9,0.8))))</f>
        <v>1</v>
      </c>
      <c r="Q438" s="11">
        <f>IF('Used data'!P438="Irrelevant",1,IF(AND(OR(I438="Motorway link",I438="Exit diverge",I438="Entrance merge"),'Used data'!P438&lt;11.00000001),1+(5-'Used data'!P438)*0.01,0.94))</f>
        <v>1</v>
      </c>
      <c r="R438" s="11">
        <f>IF(OR('Used data'!Q438="Irrelevant",'Used data'!R438="Irrelevant",'Used data'!Q438="Straight"),1,IF(AND(OR(I438="Motorway link",I438="Exit diverge",I438="Entrance merge"),'Used data'!Q438&lt;4000),(EXP(0.1096*1746.5/'Used data'!Q438)/EXP(0.1096*1746.5/4000))*('Used data'!R438/1000)/G438+(G438-'Used data'!R438/1000)/G438,1))</f>
        <v>1</v>
      </c>
      <c r="S438" s="11">
        <f>IF(OR('Used data'!S438="Irrelevant",'Used data'!T438="Irrelevant",'Used data'!S438="Straight"),1,IF(AND(OR(I438="Motorway link",I438="Exit diverge",I438="Entrance merge"),'Used data'!S438&lt;4000),(EXP(0.1096*1746.5/'Used data'!S438)/EXP(0.1096*1746.5/4000))*('Used data'!T438/1000)/G438+(G438-'Used data'!T438/1000)/G438,1))</f>
        <v>1</v>
      </c>
      <c r="T438" s="11">
        <f>IF('Used data'!U438="Irrelevant",1,IF(AND(OR(I438="Motorway link",I438="Exit diverge",I438="Entrance merge",I438="Exit ramp",I438="Entrance ramp"),'Used data'!U438="Yes"),0.95,1))</f>
        <v>1</v>
      </c>
      <c r="U438" s="11">
        <f>IF('Used data'!U438="Irrelevant",1,IF(AND(OR(I438="Motorway link",I438="Exit diverge",I438="Entrance merge",I438="Exit ramp",I438="Entrance ramp"),'Used data'!U438="Yes"),0.96,1))</f>
        <v>1</v>
      </c>
      <c r="V438" s="11">
        <f>IF('Used data'!U438="Irrelevant",1,IF(AND(OR(I438="Motorway link",I438="Exit diverge",I438="Entrance merge",I438="Exit ramp",I438="Entrance ramp"),'Used data'!U438="Yes"),0.79,1))</f>
        <v>1</v>
      </c>
      <c r="W438" s="11">
        <f>IF('Used data'!U438="Irrelevant",1,IF(AND(OR(I438="Motorway link",I438="Exit diverge",I438="Entrance merge",I438="Exit ramp",I438="Entrance ramp"),'Used data'!U438="Yes"),0.94,1))</f>
        <v>1</v>
      </c>
      <c r="X438" s="11">
        <f>IF('Used data'!U438="Irrelevant",1,IF(AND(OR(I438="Motorway link",I438="Exit diverge",I438="Entrance merge",I438="Exit ramp",I438="Entrance ramp"),'Used data'!U438="Yes"),0.97,1))</f>
        <v>1</v>
      </c>
      <c r="Y438" s="11">
        <f>IF(AND(I438="Exit ramp",'Used data'!V438="2-curved diamond ramp"),1.32,IF(AND(I438="Exit ramp",'Used data'!V438="S-shaped ramp"),2.05,IF(AND(I438="Exit ramp",'Used data'!V438="U-shaped ramp"),4.11,IF(AND(I438="Exit ramp",'Used data'!V438="Flyover hook ramp"),5.15,IF(AND(I438="Exit ramp",'Used data'!V438="Directional ramp"),1.07,IF(AND(I438="Entrance ramp",'Used data'!V438="2-curved diamond ramp"),0.93,IF(AND(I438="Entrance ramp",'Used data'!V438="S-shaped ramp"),2.48,IF(AND(I438="Entrance ramp",'Used data'!V438="U-shaped ramp"),4.15,IF(AND(I438="Entrance ramp",'Used data'!V438="Flyover hook ramp"),5.26,IF(AND(I438="Entrance ramp",'Used data'!V438="Directional ramp"),1.42,1))))))))))</f>
        <v>1</v>
      </c>
      <c r="Z438" s="11">
        <f>IF(OR('Used data'!W438="Straight",'Used data'!W438="Irrelevant",'Used data'!X438="Irrelevant",'Used data'!Y438="Irrelevant"),1,1+1.545*1000/32.2*((('Used data'!Y438*3268/3600)/('Used data'!W438/0.306))^2)*('Used data'!X438/1000)/G438)</f>
        <v>1</v>
      </c>
      <c r="AA438" s="11">
        <f>IF(OR('Used data'!W438="Straight",'Used data'!W438="Irrelevant",'Used data'!X438="Irrelevant",'Used data'!Y438="Irrelevant"),1,1+1.961*1000/32.2*((('Used data'!Y438*3268/3600)/('Used data'!W438/0.306))^2)*('Used data'!X438/1000)/G438)</f>
        <v>1</v>
      </c>
      <c r="AB438" s="11">
        <f>IF(OR('Used data'!Z438="Straight",'Used data'!Z438="Irrelevant",'Used data'!AA438="Irrelevant",'Used data'!AB438="Irrelevant"),1,1+1.545*1000/32.2*((('Used data'!AB438*3268/3600)/('Used data'!Z438/0.306))^2)*('Used data'!AA438/1000)/G438)</f>
        <v>1</v>
      </c>
      <c r="AC438" s="11">
        <f>IF(OR('Used data'!Z438="Straight",'Used data'!Z438="Irrelevant",'Used data'!AA438="Irrelevant",'Used data'!AB438="Irrelevant"),1,1+1.961*1000/32.2*((('Used data'!AB438*3268/3600)/('Used data'!Z438/0.306))^2)*('Used data'!AA438/1000)/G438)</f>
        <v>1</v>
      </c>
      <c r="AD438" s="11">
        <f>IF(OR('Used data'!AC438="Irrelevant",'Used data'!AC438="No"),1,IF(AND('Used data'!AC438="Yes",OR('Used data'!Q438&lt;301,'Used data'!S438&lt;301)),1-(0.5*('Used data'!R438+'Used data'!T438)/('Used data'!G438*1000)),IF(AND('Used data'!AC438="Yes",OR('Used data'!Q438&lt;601,'Used data'!S438&lt;601)),1-(0.25*('Used data'!R438+'Used data'!T438)/('Used data'!G438*1000)),1)))</f>
        <v>1</v>
      </c>
      <c r="AE438" s="11">
        <f>IF(OR('Used data'!AC438="Irrelevant",'Used data'!AC438="No"),1,IF(AND('Used data'!AC438="Yes",OR('Used data'!Q438&lt;301,'Used data'!S438&lt;301)),1-(0.4*('Used data'!R438+'Used data'!T438)/('Used data'!G438*1000)),IF(AND('Used data'!AC438="Yes",OR('Used data'!Q438&lt;601,'Used data'!S438&lt;601)),1-(0.2*('Used data'!R438+'Used data'!T438)/('Used data'!G438*1000)),1)))</f>
        <v>1</v>
      </c>
      <c r="AF438" s="11">
        <f>IF('Used data'!AD438="110 kph",0.79,1)</f>
        <v>1</v>
      </c>
      <c r="AG438" s="11">
        <f>IF('Used data'!AD438="110 kph",0.94,1)</f>
        <v>1</v>
      </c>
      <c r="AH438" s="11">
        <f>IF('Used data'!AD438="110 kph",0.66,1)</f>
        <v>1</v>
      </c>
      <c r="AI438" s="11">
        <f>IF('Used data'!AD438="110 kph",0.82,1)</f>
        <v>1</v>
      </c>
      <c r="AJ438" s="11">
        <f>IF(AND('Used data'!AE438="Yes",I438="Entrance merge"),0.65*'Used data'!AF438+1-'Used data'!AF438,1)</f>
        <v>1</v>
      </c>
      <c r="AK438" s="12" t="str">
        <f t="shared" si="42"/>
        <v/>
      </c>
      <c r="AL438" s="12" t="str">
        <f t="shared" si="43"/>
        <v/>
      </c>
      <c r="AM438" s="12" t="str">
        <f t="shared" si="44"/>
        <v/>
      </c>
      <c r="AN438" s="12" t="str">
        <f t="shared" si="45"/>
        <v/>
      </c>
      <c r="AO438" s="12" t="str">
        <f t="shared" si="46"/>
        <v/>
      </c>
      <c r="AP438" s="12" t="str">
        <f t="shared" si="47"/>
        <v/>
      </c>
      <c r="AQ438" s="4" t="str">
        <f t="shared" si="48"/>
        <v/>
      </c>
    </row>
    <row r="439" spans="1:43" x14ac:dyDescent="0.3">
      <c r="A439" s="4" t="str">
        <f>IF('Input data'!A454="","",'Input data'!A454)</f>
        <v/>
      </c>
      <c r="B439" s="4" t="str">
        <f>IF('Input data'!B454="","",'Input data'!B454)</f>
        <v/>
      </c>
      <c r="C439" s="4" t="str">
        <f>IF('Input data'!C454="","",'Input data'!C454)</f>
        <v/>
      </c>
      <c r="D439" s="4" t="str">
        <f>IF('Input data'!D454="","",'Input data'!D454)</f>
        <v/>
      </c>
      <c r="E439" s="4" t="str">
        <f>IF('Input data'!E454="","",'Input data'!E454)</f>
        <v/>
      </c>
      <c r="F439" s="4" t="str">
        <f>IF('Input data'!F454="","",'Input data'!F454)</f>
        <v/>
      </c>
      <c r="G439" s="4">
        <f>IF('Input data'!G454="","",'Input data'!G454)</f>
        <v>0</v>
      </c>
      <c r="H439" s="4" t="str">
        <f>IF('Input data'!H454&gt;0.5,'Input data'!H454,"")</f>
        <v/>
      </c>
      <c r="I439" s="4" t="str">
        <f>IF('Input data'!I454="","",'Input data'!I454)</f>
        <v/>
      </c>
      <c r="J439" s="11">
        <f>IF('Used data'!J439="Irrelevant",1,IF('Used data'!J439&gt;3,1.2,1))</f>
        <v>1</v>
      </c>
      <c r="K439" s="11">
        <f>IF('Used data'!K439="Irrelevant",1,IF(AND(OR(I439="Motorway link",I439="Exit diverge",I439="Entrance merge"),'Used data'!K439&lt;3.5),1+(3.5-'Used data'!K439)*0.12,IF(AND(OR(I439="Exit ramp",I439="Entrance ramp"),'Used data'!K439&lt;3.5),1+(3.5-'Used data'!K439)*0.16,1)))</f>
        <v>1</v>
      </c>
      <c r="L439" s="11">
        <f>IF('Used data'!L439="Irrelevant",1,IF(AND('Used data'!L439="Yes",'Used data'!J439=2),0.6*'Used data'!M439+(1-'Used data'!M439),IF(AND('Used data'!L439="Yes",'Used data'!J439=3),0.7*'Used data'!M439+(1-'Used data'!M439),IF(AND('Used data'!L439="Yes",'Used data'!J439=4),0.76*'Used data'!M439+(1-'Used data'!M439),IF(AND('Used data'!L439="Yes",'Used data'!J439&gt;4.99999999),0.8*'Used data'!M439+(1-'Used data'!M439),1)))))</f>
        <v>1</v>
      </c>
      <c r="M439" s="11">
        <f>IF('Used data'!L439="Irrelevant",1,IF(AND('Used data'!L439="Yes",'Used data'!J439=2),0.8*'Used data'!M439+(1-'Used data'!M439),IF(AND('Used data'!L439="Yes",'Used data'!J439=3),0.85*'Used data'!M439+(1-'Used data'!M439),IF(AND('Used data'!L439="Yes",'Used data'!J439=4),0.88*'Used data'!M439+(1-'Used data'!M439),IF(AND('Used data'!L439="Yes",'Used data'!J439&gt;4.99999999),0.9*'Used data'!M439+(1-'Used data'!M439),1)))))</f>
        <v>1</v>
      </c>
      <c r="N439" s="11">
        <f>IF('Used data'!N439="Irrelevant",1,IF(AND(OR(I439="Motorway link",I439="Exit diverge",I439="Entrance merge"),'Used data'!N439&lt;3),1+(3-'Used data'!N439)*0.09333333,1))</f>
        <v>1</v>
      </c>
      <c r="O439" s="11">
        <f>IF('Used data'!N439="Irrelevant",1,IF(AND(OR(I439="Motorway link",I439="Exit diverge",I439="Entrance merge"),'Used data'!N439&lt;3),1+(3-'Used data'!N439)*0.19666667,1))</f>
        <v>1</v>
      </c>
      <c r="P439" s="11">
        <f>IF('Used data'!O439="Irrelevant",1,IF(AND(OR(I439="Motorway link",I439="Exit diverge",I439="Entrance merge"),'Used data'!O439&lt;3.00000001),1+(0.5-'Used data'!O439)*0.04,IF(AND(OR(I439="Exit ramp",I439="Entrance ramp"),'Used data'!O439&lt;3.00000001),1+(0.5-'Used data'!O439)*0.08,IF(OR(I439="Motorway link",I439="Exit diverge",I439="Entrance merge"),0.9,0.8))))</f>
        <v>1</v>
      </c>
      <c r="Q439" s="11">
        <f>IF('Used data'!P439="Irrelevant",1,IF(AND(OR(I439="Motorway link",I439="Exit diverge",I439="Entrance merge"),'Used data'!P439&lt;11.00000001),1+(5-'Used data'!P439)*0.01,0.94))</f>
        <v>1</v>
      </c>
      <c r="R439" s="11">
        <f>IF(OR('Used data'!Q439="Irrelevant",'Used data'!R439="Irrelevant",'Used data'!Q439="Straight"),1,IF(AND(OR(I439="Motorway link",I439="Exit diverge",I439="Entrance merge"),'Used data'!Q439&lt;4000),(EXP(0.1096*1746.5/'Used data'!Q439)/EXP(0.1096*1746.5/4000))*('Used data'!R439/1000)/G439+(G439-'Used data'!R439/1000)/G439,1))</f>
        <v>1</v>
      </c>
      <c r="S439" s="11">
        <f>IF(OR('Used data'!S439="Irrelevant",'Used data'!T439="Irrelevant",'Used data'!S439="Straight"),1,IF(AND(OR(I439="Motorway link",I439="Exit diverge",I439="Entrance merge"),'Used data'!S439&lt;4000),(EXP(0.1096*1746.5/'Used data'!S439)/EXP(0.1096*1746.5/4000))*('Used data'!T439/1000)/G439+(G439-'Used data'!T439/1000)/G439,1))</f>
        <v>1</v>
      </c>
      <c r="T439" s="11">
        <f>IF('Used data'!U439="Irrelevant",1,IF(AND(OR(I439="Motorway link",I439="Exit diverge",I439="Entrance merge",I439="Exit ramp",I439="Entrance ramp"),'Used data'!U439="Yes"),0.95,1))</f>
        <v>1</v>
      </c>
      <c r="U439" s="11">
        <f>IF('Used data'!U439="Irrelevant",1,IF(AND(OR(I439="Motorway link",I439="Exit diverge",I439="Entrance merge",I439="Exit ramp",I439="Entrance ramp"),'Used data'!U439="Yes"),0.96,1))</f>
        <v>1</v>
      </c>
      <c r="V439" s="11">
        <f>IF('Used data'!U439="Irrelevant",1,IF(AND(OR(I439="Motorway link",I439="Exit diverge",I439="Entrance merge",I439="Exit ramp",I439="Entrance ramp"),'Used data'!U439="Yes"),0.79,1))</f>
        <v>1</v>
      </c>
      <c r="W439" s="11">
        <f>IF('Used data'!U439="Irrelevant",1,IF(AND(OR(I439="Motorway link",I439="Exit diverge",I439="Entrance merge",I439="Exit ramp",I439="Entrance ramp"),'Used data'!U439="Yes"),0.94,1))</f>
        <v>1</v>
      </c>
      <c r="X439" s="11">
        <f>IF('Used data'!U439="Irrelevant",1,IF(AND(OR(I439="Motorway link",I439="Exit diverge",I439="Entrance merge",I439="Exit ramp",I439="Entrance ramp"),'Used data'!U439="Yes"),0.97,1))</f>
        <v>1</v>
      </c>
      <c r="Y439" s="11">
        <f>IF(AND(I439="Exit ramp",'Used data'!V439="2-curved diamond ramp"),1.32,IF(AND(I439="Exit ramp",'Used data'!V439="S-shaped ramp"),2.05,IF(AND(I439="Exit ramp",'Used data'!V439="U-shaped ramp"),4.11,IF(AND(I439="Exit ramp",'Used data'!V439="Flyover hook ramp"),5.15,IF(AND(I439="Exit ramp",'Used data'!V439="Directional ramp"),1.07,IF(AND(I439="Entrance ramp",'Used data'!V439="2-curved diamond ramp"),0.93,IF(AND(I439="Entrance ramp",'Used data'!V439="S-shaped ramp"),2.48,IF(AND(I439="Entrance ramp",'Used data'!V439="U-shaped ramp"),4.15,IF(AND(I439="Entrance ramp",'Used data'!V439="Flyover hook ramp"),5.26,IF(AND(I439="Entrance ramp",'Used data'!V439="Directional ramp"),1.42,1))))))))))</f>
        <v>1</v>
      </c>
      <c r="Z439" s="11">
        <f>IF(OR('Used data'!W439="Straight",'Used data'!W439="Irrelevant",'Used data'!X439="Irrelevant",'Used data'!Y439="Irrelevant"),1,1+1.545*1000/32.2*((('Used data'!Y439*3268/3600)/('Used data'!W439/0.306))^2)*('Used data'!X439/1000)/G439)</f>
        <v>1</v>
      </c>
      <c r="AA439" s="11">
        <f>IF(OR('Used data'!W439="Straight",'Used data'!W439="Irrelevant",'Used data'!X439="Irrelevant",'Used data'!Y439="Irrelevant"),1,1+1.961*1000/32.2*((('Used data'!Y439*3268/3600)/('Used data'!W439/0.306))^2)*('Used data'!X439/1000)/G439)</f>
        <v>1</v>
      </c>
      <c r="AB439" s="11">
        <f>IF(OR('Used data'!Z439="Straight",'Used data'!Z439="Irrelevant",'Used data'!AA439="Irrelevant",'Used data'!AB439="Irrelevant"),1,1+1.545*1000/32.2*((('Used data'!AB439*3268/3600)/('Used data'!Z439/0.306))^2)*('Used data'!AA439/1000)/G439)</f>
        <v>1</v>
      </c>
      <c r="AC439" s="11">
        <f>IF(OR('Used data'!Z439="Straight",'Used data'!Z439="Irrelevant",'Used data'!AA439="Irrelevant",'Used data'!AB439="Irrelevant"),1,1+1.961*1000/32.2*((('Used data'!AB439*3268/3600)/('Used data'!Z439/0.306))^2)*('Used data'!AA439/1000)/G439)</f>
        <v>1</v>
      </c>
      <c r="AD439" s="11">
        <f>IF(OR('Used data'!AC439="Irrelevant",'Used data'!AC439="No"),1,IF(AND('Used data'!AC439="Yes",OR('Used data'!Q439&lt;301,'Used data'!S439&lt;301)),1-(0.5*('Used data'!R439+'Used data'!T439)/('Used data'!G439*1000)),IF(AND('Used data'!AC439="Yes",OR('Used data'!Q439&lt;601,'Used data'!S439&lt;601)),1-(0.25*('Used data'!R439+'Used data'!T439)/('Used data'!G439*1000)),1)))</f>
        <v>1</v>
      </c>
      <c r="AE439" s="11">
        <f>IF(OR('Used data'!AC439="Irrelevant",'Used data'!AC439="No"),1,IF(AND('Used data'!AC439="Yes",OR('Used data'!Q439&lt;301,'Used data'!S439&lt;301)),1-(0.4*('Used data'!R439+'Used data'!T439)/('Used data'!G439*1000)),IF(AND('Used data'!AC439="Yes",OR('Used data'!Q439&lt;601,'Used data'!S439&lt;601)),1-(0.2*('Used data'!R439+'Used data'!T439)/('Used data'!G439*1000)),1)))</f>
        <v>1</v>
      </c>
      <c r="AF439" s="11">
        <f>IF('Used data'!AD439="110 kph",0.79,1)</f>
        <v>1</v>
      </c>
      <c r="AG439" s="11">
        <f>IF('Used data'!AD439="110 kph",0.94,1)</f>
        <v>1</v>
      </c>
      <c r="AH439" s="11">
        <f>IF('Used data'!AD439="110 kph",0.66,1)</f>
        <v>1</v>
      </c>
      <c r="AI439" s="11">
        <f>IF('Used data'!AD439="110 kph",0.82,1)</f>
        <v>1</v>
      </c>
      <c r="AJ439" s="11">
        <f>IF(AND('Used data'!AE439="Yes",I439="Entrance merge"),0.65*'Used data'!AF439+1-'Used data'!AF439,1)</f>
        <v>1</v>
      </c>
      <c r="AK439" s="12" t="str">
        <f t="shared" si="42"/>
        <v/>
      </c>
      <c r="AL439" s="12" t="str">
        <f t="shared" si="43"/>
        <v/>
      </c>
      <c r="AM439" s="12" t="str">
        <f t="shared" si="44"/>
        <v/>
      </c>
      <c r="AN439" s="12" t="str">
        <f t="shared" si="45"/>
        <v/>
      </c>
      <c r="AO439" s="12" t="str">
        <f t="shared" si="46"/>
        <v/>
      </c>
      <c r="AP439" s="12" t="str">
        <f t="shared" si="47"/>
        <v/>
      </c>
      <c r="AQ439" s="4" t="str">
        <f t="shared" si="48"/>
        <v/>
      </c>
    </row>
    <row r="440" spans="1:43" x14ac:dyDescent="0.3">
      <c r="A440" s="4" t="str">
        <f>IF('Input data'!A455="","",'Input data'!A455)</f>
        <v/>
      </c>
      <c r="B440" s="4" t="str">
        <f>IF('Input data'!B455="","",'Input data'!B455)</f>
        <v/>
      </c>
      <c r="C440" s="4" t="str">
        <f>IF('Input data'!C455="","",'Input data'!C455)</f>
        <v/>
      </c>
      <c r="D440" s="4" t="str">
        <f>IF('Input data'!D455="","",'Input data'!D455)</f>
        <v/>
      </c>
      <c r="E440" s="4" t="str">
        <f>IF('Input data'!E455="","",'Input data'!E455)</f>
        <v/>
      </c>
      <c r="F440" s="4" t="str">
        <f>IF('Input data'!F455="","",'Input data'!F455)</f>
        <v/>
      </c>
      <c r="G440" s="4">
        <f>IF('Input data'!G455="","",'Input data'!G455)</f>
        <v>0</v>
      </c>
      <c r="H440" s="4" t="str">
        <f>IF('Input data'!H455&gt;0.5,'Input data'!H455,"")</f>
        <v/>
      </c>
      <c r="I440" s="4" t="str">
        <f>IF('Input data'!I455="","",'Input data'!I455)</f>
        <v/>
      </c>
      <c r="J440" s="11">
        <f>IF('Used data'!J440="Irrelevant",1,IF('Used data'!J440&gt;3,1.2,1))</f>
        <v>1</v>
      </c>
      <c r="K440" s="11">
        <f>IF('Used data'!K440="Irrelevant",1,IF(AND(OR(I440="Motorway link",I440="Exit diverge",I440="Entrance merge"),'Used data'!K440&lt;3.5),1+(3.5-'Used data'!K440)*0.12,IF(AND(OR(I440="Exit ramp",I440="Entrance ramp"),'Used data'!K440&lt;3.5),1+(3.5-'Used data'!K440)*0.16,1)))</f>
        <v>1</v>
      </c>
      <c r="L440" s="11">
        <f>IF('Used data'!L440="Irrelevant",1,IF(AND('Used data'!L440="Yes",'Used data'!J440=2),0.6*'Used data'!M440+(1-'Used data'!M440),IF(AND('Used data'!L440="Yes",'Used data'!J440=3),0.7*'Used data'!M440+(1-'Used data'!M440),IF(AND('Used data'!L440="Yes",'Used data'!J440=4),0.76*'Used data'!M440+(1-'Used data'!M440),IF(AND('Used data'!L440="Yes",'Used data'!J440&gt;4.99999999),0.8*'Used data'!M440+(1-'Used data'!M440),1)))))</f>
        <v>1</v>
      </c>
      <c r="M440" s="11">
        <f>IF('Used data'!L440="Irrelevant",1,IF(AND('Used data'!L440="Yes",'Used data'!J440=2),0.8*'Used data'!M440+(1-'Used data'!M440),IF(AND('Used data'!L440="Yes",'Used data'!J440=3),0.85*'Used data'!M440+(1-'Used data'!M440),IF(AND('Used data'!L440="Yes",'Used data'!J440=4),0.88*'Used data'!M440+(1-'Used data'!M440),IF(AND('Used data'!L440="Yes",'Used data'!J440&gt;4.99999999),0.9*'Used data'!M440+(1-'Used data'!M440),1)))))</f>
        <v>1</v>
      </c>
      <c r="N440" s="11">
        <f>IF('Used data'!N440="Irrelevant",1,IF(AND(OR(I440="Motorway link",I440="Exit diverge",I440="Entrance merge"),'Used data'!N440&lt;3),1+(3-'Used data'!N440)*0.09333333,1))</f>
        <v>1</v>
      </c>
      <c r="O440" s="11">
        <f>IF('Used data'!N440="Irrelevant",1,IF(AND(OR(I440="Motorway link",I440="Exit diverge",I440="Entrance merge"),'Used data'!N440&lt;3),1+(3-'Used data'!N440)*0.19666667,1))</f>
        <v>1</v>
      </c>
      <c r="P440" s="11">
        <f>IF('Used data'!O440="Irrelevant",1,IF(AND(OR(I440="Motorway link",I440="Exit diverge",I440="Entrance merge"),'Used data'!O440&lt;3.00000001),1+(0.5-'Used data'!O440)*0.04,IF(AND(OR(I440="Exit ramp",I440="Entrance ramp"),'Used data'!O440&lt;3.00000001),1+(0.5-'Used data'!O440)*0.08,IF(OR(I440="Motorway link",I440="Exit diverge",I440="Entrance merge"),0.9,0.8))))</f>
        <v>1</v>
      </c>
      <c r="Q440" s="11">
        <f>IF('Used data'!P440="Irrelevant",1,IF(AND(OR(I440="Motorway link",I440="Exit diverge",I440="Entrance merge"),'Used data'!P440&lt;11.00000001),1+(5-'Used data'!P440)*0.01,0.94))</f>
        <v>1</v>
      </c>
      <c r="R440" s="11">
        <f>IF(OR('Used data'!Q440="Irrelevant",'Used data'!R440="Irrelevant",'Used data'!Q440="Straight"),1,IF(AND(OR(I440="Motorway link",I440="Exit diverge",I440="Entrance merge"),'Used data'!Q440&lt;4000),(EXP(0.1096*1746.5/'Used data'!Q440)/EXP(0.1096*1746.5/4000))*('Used data'!R440/1000)/G440+(G440-'Used data'!R440/1000)/G440,1))</f>
        <v>1</v>
      </c>
      <c r="S440" s="11">
        <f>IF(OR('Used data'!S440="Irrelevant",'Used data'!T440="Irrelevant",'Used data'!S440="Straight"),1,IF(AND(OR(I440="Motorway link",I440="Exit diverge",I440="Entrance merge"),'Used data'!S440&lt;4000),(EXP(0.1096*1746.5/'Used data'!S440)/EXP(0.1096*1746.5/4000))*('Used data'!T440/1000)/G440+(G440-'Used data'!T440/1000)/G440,1))</f>
        <v>1</v>
      </c>
      <c r="T440" s="11">
        <f>IF('Used data'!U440="Irrelevant",1,IF(AND(OR(I440="Motorway link",I440="Exit diverge",I440="Entrance merge",I440="Exit ramp",I440="Entrance ramp"),'Used data'!U440="Yes"),0.95,1))</f>
        <v>1</v>
      </c>
      <c r="U440" s="11">
        <f>IF('Used data'!U440="Irrelevant",1,IF(AND(OR(I440="Motorway link",I440="Exit diverge",I440="Entrance merge",I440="Exit ramp",I440="Entrance ramp"),'Used data'!U440="Yes"),0.96,1))</f>
        <v>1</v>
      </c>
      <c r="V440" s="11">
        <f>IF('Used data'!U440="Irrelevant",1,IF(AND(OR(I440="Motorway link",I440="Exit diverge",I440="Entrance merge",I440="Exit ramp",I440="Entrance ramp"),'Used data'!U440="Yes"),0.79,1))</f>
        <v>1</v>
      </c>
      <c r="W440" s="11">
        <f>IF('Used data'!U440="Irrelevant",1,IF(AND(OR(I440="Motorway link",I440="Exit diverge",I440="Entrance merge",I440="Exit ramp",I440="Entrance ramp"),'Used data'!U440="Yes"),0.94,1))</f>
        <v>1</v>
      </c>
      <c r="X440" s="11">
        <f>IF('Used data'!U440="Irrelevant",1,IF(AND(OR(I440="Motorway link",I440="Exit diverge",I440="Entrance merge",I440="Exit ramp",I440="Entrance ramp"),'Used data'!U440="Yes"),0.97,1))</f>
        <v>1</v>
      </c>
      <c r="Y440" s="11">
        <f>IF(AND(I440="Exit ramp",'Used data'!V440="2-curved diamond ramp"),1.32,IF(AND(I440="Exit ramp",'Used data'!V440="S-shaped ramp"),2.05,IF(AND(I440="Exit ramp",'Used data'!V440="U-shaped ramp"),4.11,IF(AND(I440="Exit ramp",'Used data'!V440="Flyover hook ramp"),5.15,IF(AND(I440="Exit ramp",'Used data'!V440="Directional ramp"),1.07,IF(AND(I440="Entrance ramp",'Used data'!V440="2-curved diamond ramp"),0.93,IF(AND(I440="Entrance ramp",'Used data'!V440="S-shaped ramp"),2.48,IF(AND(I440="Entrance ramp",'Used data'!V440="U-shaped ramp"),4.15,IF(AND(I440="Entrance ramp",'Used data'!V440="Flyover hook ramp"),5.26,IF(AND(I440="Entrance ramp",'Used data'!V440="Directional ramp"),1.42,1))))))))))</f>
        <v>1</v>
      </c>
      <c r="Z440" s="11">
        <f>IF(OR('Used data'!W440="Straight",'Used data'!W440="Irrelevant",'Used data'!X440="Irrelevant",'Used data'!Y440="Irrelevant"),1,1+1.545*1000/32.2*((('Used data'!Y440*3268/3600)/('Used data'!W440/0.306))^2)*('Used data'!X440/1000)/G440)</f>
        <v>1</v>
      </c>
      <c r="AA440" s="11">
        <f>IF(OR('Used data'!W440="Straight",'Used data'!W440="Irrelevant",'Used data'!X440="Irrelevant",'Used data'!Y440="Irrelevant"),1,1+1.961*1000/32.2*((('Used data'!Y440*3268/3600)/('Used data'!W440/0.306))^2)*('Used data'!X440/1000)/G440)</f>
        <v>1</v>
      </c>
      <c r="AB440" s="11">
        <f>IF(OR('Used data'!Z440="Straight",'Used data'!Z440="Irrelevant",'Used data'!AA440="Irrelevant",'Used data'!AB440="Irrelevant"),1,1+1.545*1000/32.2*((('Used data'!AB440*3268/3600)/('Used data'!Z440/0.306))^2)*('Used data'!AA440/1000)/G440)</f>
        <v>1</v>
      </c>
      <c r="AC440" s="11">
        <f>IF(OR('Used data'!Z440="Straight",'Used data'!Z440="Irrelevant",'Used data'!AA440="Irrelevant",'Used data'!AB440="Irrelevant"),1,1+1.961*1000/32.2*((('Used data'!AB440*3268/3600)/('Used data'!Z440/0.306))^2)*('Used data'!AA440/1000)/G440)</f>
        <v>1</v>
      </c>
      <c r="AD440" s="11">
        <f>IF(OR('Used data'!AC440="Irrelevant",'Used data'!AC440="No"),1,IF(AND('Used data'!AC440="Yes",OR('Used data'!Q440&lt;301,'Used data'!S440&lt;301)),1-(0.5*('Used data'!R440+'Used data'!T440)/('Used data'!G440*1000)),IF(AND('Used data'!AC440="Yes",OR('Used data'!Q440&lt;601,'Used data'!S440&lt;601)),1-(0.25*('Used data'!R440+'Used data'!T440)/('Used data'!G440*1000)),1)))</f>
        <v>1</v>
      </c>
      <c r="AE440" s="11">
        <f>IF(OR('Used data'!AC440="Irrelevant",'Used data'!AC440="No"),1,IF(AND('Used data'!AC440="Yes",OR('Used data'!Q440&lt;301,'Used data'!S440&lt;301)),1-(0.4*('Used data'!R440+'Used data'!T440)/('Used data'!G440*1000)),IF(AND('Used data'!AC440="Yes",OR('Used data'!Q440&lt;601,'Used data'!S440&lt;601)),1-(0.2*('Used data'!R440+'Used data'!T440)/('Used data'!G440*1000)),1)))</f>
        <v>1</v>
      </c>
      <c r="AF440" s="11">
        <f>IF('Used data'!AD440="110 kph",0.79,1)</f>
        <v>1</v>
      </c>
      <c r="AG440" s="11">
        <f>IF('Used data'!AD440="110 kph",0.94,1)</f>
        <v>1</v>
      </c>
      <c r="AH440" s="11">
        <f>IF('Used data'!AD440="110 kph",0.66,1)</f>
        <v>1</v>
      </c>
      <c r="AI440" s="11">
        <f>IF('Used data'!AD440="110 kph",0.82,1)</f>
        <v>1</v>
      </c>
      <c r="AJ440" s="11">
        <f>IF(AND('Used data'!AE440="Yes",I440="Entrance merge"),0.65*'Used data'!AF440+1-'Used data'!AF440,1)</f>
        <v>1</v>
      </c>
      <c r="AK440" s="12" t="str">
        <f t="shared" si="42"/>
        <v/>
      </c>
      <c r="AL440" s="12" t="str">
        <f t="shared" si="43"/>
        <v/>
      </c>
      <c r="AM440" s="12" t="str">
        <f t="shared" si="44"/>
        <v/>
      </c>
      <c r="AN440" s="12" t="str">
        <f t="shared" si="45"/>
        <v/>
      </c>
      <c r="AO440" s="12" t="str">
        <f t="shared" si="46"/>
        <v/>
      </c>
      <c r="AP440" s="12" t="str">
        <f t="shared" si="47"/>
        <v/>
      </c>
      <c r="AQ440" s="4" t="str">
        <f t="shared" si="48"/>
        <v/>
      </c>
    </row>
    <row r="441" spans="1:43" x14ac:dyDescent="0.3">
      <c r="A441" s="4" t="str">
        <f>IF('Input data'!A456="","",'Input data'!A456)</f>
        <v/>
      </c>
      <c r="B441" s="4" t="str">
        <f>IF('Input data'!B456="","",'Input data'!B456)</f>
        <v/>
      </c>
      <c r="C441" s="4" t="str">
        <f>IF('Input data'!C456="","",'Input data'!C456)</f>
        <v/>
      </c>
      <c r="D441" s="4" t="str">
        <f>IF('Input data'!D456="","",'Input data'!D456)</f>
        <v/>
      </c>
      <c r="E441" s="4" t="str">
        <f>IF('Input data'!E456="","",'Input data'!E456)</f>
        <v/>
      </c>
      <c r="F441" s="4" t="str">
        <f>IF('Input data'!F456="","",'Input data'!F456)</f>
        <v/>
      </c>
      <c r="G441" s="4">
        <f>IF('Input data'!G456="","",'Input data'!G456)</f>
        <v>0</v>
      </c>
      <c r="H441" s="4" t="str">
        <f>IF('Input data'!H456&gt;0.5,'Input data'!H456,"")</f>
        <v/>
      </c>
      <c r="I441" s="4" t="str">
        <f>IF('Input data'!I456="","",'Input data'!I456)</f>
        <v/>
      </c>
      <c r="J441" s="11">
        <f>IF('Used data'!J441="Irrelevant",1,IF('Used data'!J441&gt;3,1.2,1))</f>
        <v>1</v>
      </c>
      <c r="K441" s="11">
        <f>IF('Used data'!K441="Irrelevant",1,IF(AND(OR(I441="Motorway link",I441="Exit diverge",I441="Entrance merge"),'Used data'!K441&lt;3.5),1+(3.5-'Used data'!K441)*0.12,IF(AND(OR(I441="Exit ramp",I441="Entrance ramp"),'Used data'!K441&lt;3.5),1+(3.5-'Used data'!K441)*0.16,1)))</f>
        <v>1</v>
      </c>
      <c r="L441" s="11">
        <f>IF('Used data'!L441="Irrelevant",1,IF(AND('Used data'!L441="Yes",'Used data'!J441=2),0.6*'Used data'!M441+(1-'Used data'!M441),IF(AND('Used data'!L441="Yes",'Used data'!J441=3),0.7*'Used data'!M441+(1-'Used data'!M441),IF(AND('Used data'!L441="Yes",'Used data'!J441=4),0.76*'Used data'!M441+(1-'Used data'!M441),IF(AND('Used data'!L441="Yes",'Used data'!J441&gt;4.99999999),0.8*'Used data'!M441+(1-'Used data'!M441),1)))))</f>
        <v>1</v>
      </c>
      <c r="M441" s="11">
        <f>IF('Used data'!L441="Irrelevant",1,IF(AND('Used data'!L441="Yes",'Used data'!J441=2),0.8*'Used data'!M441+(1-'Used data'!M441),IF(AND('Used data'!L441="Yes",'Used data'!J441=3),0.85*'Used data'!M441+(1-'Used data'!M441),IF(AND('Used data'!L441="Yes",'Used data'!J441=4),0.88*'Used data'!M441+(1-'Used data'!M441),IF(AND('Used data'!L441="Yes",'Used data'!J441&gt;4.99999999),0.9*'Used data'!M441+(1-'Used data'!M441),1)))))</f>
        <v>1</v>
      </c>
      <c r="N441" s="11">
        <f>IF('Used data'!N441="Irrelevant",1,IF(AND(OR(I441="Motorway link",I441="Exit diverge",I441="Entrance merge"),'Used data'!N441&lt;3),1+(3-'Used data'!N441)*0.09333333,1))</f>
        <v>1</v>
      </c>
      <c r="O441" s="11">
        <f>IF('Used data'!N441="Irrelevant",1,IF(AND(OR(I441="Motorway link",I441="Exit diverge",I441="Entrance merge"),'Used data'!N441&lt;3),1+(3-'Used data'!N441)*0.19666667,1))</f>
        <v>1</v>
      </c>
      <c r="P441" s="11">
        <f>IF('Used data'!O441="Irrelevant",1,IF(AND(OR(I441="Motorway link",I441="Exit diverge",I441="Entrance merge"),'Used data'!O441&lt;3.00000001),1+(0.5-'Used data'!O441)*0.04,IF(AND(OR(I441="Exit ramp",I441="Entrance ramp"),'Used data'!O441&lt;3.00000001),1+(0.5-'Used data'!O441)*0.08,IF(OR(I441="Motorway link",I441="Exit diverge",I441="Entrance merge"),0.9,0.8))))</f>
        <v>1</v>
      </c>
      <c r="Q441" s="11">
        <f>IF('Used data'!P441="Irrelevant",1,IF(AND(OR(I441="Motorway link",I441="Exit diverge",I441="Entrance merge"),'Used data'!P441&lt;11.00000001),1+(5-'Used data'!P441)*0.01,0.94))</f>
        <v>1</v>
      </c>
      <c r="R441" s="11">
        <f>IF(OR('Used data'!Q441="Irrelevant",'Used data'!R441="Irrelevant",'Used data'!Q441="Straight"),1,IF(AND(OR(I441="Motorway link",I441="Exit diverge",I441="Entrance merge"),'Used data'!Q441&lt;4000),(EXP(0.1096*1746.5/'Used data'!Q441)/EXP(0.1096*1746.5/4000))*('Used data'!R441/1000)/G441+(G441-'Used data'!R441/1000)/G441,1))</f>
        <v>1</v>
      </c>
      <c r="S441" s="11">
        <f>IF(OR('Used data'!S441="Irrelevant",'Used data'!T441="Irrelevant",'Used data'!S441="Straight"),1,IF(AND(OR(I441="Motorway link",I441="Exit diverge",I441="Entrance merge"),'Used data'!S441&lt;4000),(EXP(0.1096*1746.5/'Used data'!S441)/EXP(0.1096*1746.5/4000))*('Used data'!T441/1000)/G441+(G441-'Used data'!T441/1000)/G441,1))</f>
        <v>1</v>
      </c>
      <c r="T441" s="11">
        <f>IF('Used data'!U441="Irrelevant",1,IF(AND(OR(I441="Motorway link",I441="Exit diverge",I441="Entrance merge",I441="Exit ramp",I441="Entrance ramp"),'Used data'!U441="Yes"),0.95,1))</f>
        <v>1</v>
      </c>
      <c r="U441" s="11">
        <f>IF('Used data'!U441="Irrelevant",1,IF(AND(OR(I441="Motorway link",I441="Exit diverge",I441="Entrance merge",I441="Exit ramp",I441="Entrance ramp"),'Used data'!U441="Yes"),0.96,1))</f>
        <v>1</v>
      </c>
      <c r="V441" s="11">
        <f>IF('Used data'!U441="Irrelevant",1,IF(AND(OR(I441="Motorway link",I441="Exit diverge",I441="Entrance merge",I441="Exit ramp",I441="Entrance ramp"),'Used data'!U441="Yes"),0.79,1))</f>
        <v>1</v>
      </c>
      <c r="W441" s="11">
        <f>IF('Used data'!U441="Irrelevant",1,IF(AND(OR(I441="Motorway link",I441="Exit diverge",I441="Entrance merge",I441="Exit ramp",I441="Entrance ramp"),'Used data'!U441="Yes"),0.94,1))</f>
        <v>1</v>
      </c>
      <c r="X441" s="11">
        <f>IF('Used data'!U441="Irrelevant",1,IF(AND(OR(I441="Motorway link",I441="Exit diverge",I441="Entrance merge",I441="Exit ramp",I441="Entrance ramp"),'Used data'!U441="Yes"),0.97,1))</f>
        <v>1</v>
      </c>
      <c r="Y441" s="11">
        <f>IF(AND(I441="Exit ramp",'Used data'!V441="2-curved diamond ramp"),1.32,IF(AND(I441="Exit ramp",'Used data'!V441="S-shaped ramp"),2.05,IF(AND(I441="Exit ramp",'Used data'!V441="U-shaped ramp"),4.11,IF(AND(I441="Exit ramp",'Used data'!V441="Flyover hook ramp"),5.15,IF(AND(I441="Exit ramp",'Used data'!V441="Directional ramp"),1.07,IF(AND(I441="Entrance ramp",'Used data'!V441="2-curved diamond ramp"),0.93,IF(AND(I441="Entrance ramp",'Used data'!V441="S-shaped ramp"),2.48,IF(AND(I441="Entrance ramp",'Used data'!V441="U-shaped ramp"),4.15,IF(AND(I441="Entrance ramp",'Used data'!V441="Flyover hook ramp"),5.26,IF(AND(I441="Entrance ramp",'Used data'!V441="Directional ramp"),1.42,1))))))))))</f>
        <v>1</v>
      </c>
      <c r="Z441" s="11">
        <f>IF(OR('Used data'!W441="Straight",'Used data'!W441="Irrelevant",'Used data'!X441="Irrelevant",'Used data'!Y441="Irrelevant"),1,1+1.545*1000/32.2*((('Used data'!Y441*3268/3600)/('Used data'!W441/0.306))^2)*('Used data'!X441/1000)/G441)</f>
        <v>1</v>
      </c>
      <c r="AA441" s="11">
        <f>IF(OR('Used data'!W441="Straight",'Used data'!W441="Irrelevant",'Used data'!X441="Irrelevant",'Used data'!Y441="Irrelevant"),1,1+1.961*1000/32.2*((('Used data'!Y441*3268/3600)/('Used data'!W441/0.306))^2)*('Used data'!X441/1000)/G441)</f>
        <v>1</v>
      </c>
      <c r="AB441" s="11">
        <f>IF(OR('Used data'!Z441="Straight",'Used data'!Z441="Irrelevant",'Used data'!AA441="Irrelevant",'Used data'!AB441="Irrelevant"),1,1+1.545*1000/32.2*((('Used data'!AB441*3268/3600)/('Used data'!Z441/0.306))^2)*('Used data'!AA441/1000)/G441)</f>
        <v>1</v>
      </c>
      <c r="AC441" s="11">
        <f>IF(OR('Used data'!Z441="Straight",'Used data'!Z441="Irrelevant",'Used data'!AA441="Irrelevant",'Used data'!AB441="Irrelevant"),1,1+1.961*1000/32.2*((('Used data'!AB441*3268/3600)/('Used data'!Z441/0.306))^2)*('Used data'!AA441/1000)/G441)</f>
        <v>1</v>
      </c>
      <c r="AD441" s="11">
        <f>IF(OR('Used data'!AC441="Irrelevant",'Used data'!AC441="No"),1,IF(AND('Used data'!AC441="Yes",OR('Used data'!Q441&lt;301,'Used data'!S441&lt;301)),1-(0.5*('Used data'!R441+'Used data'!T441)/('Used data'!G441*1000)),IF(AND('Used data'!AC441="Yes",OR('Used data'!Q441&lt;601,'Used data'!S441&lt;601)),1-(0.25*('Used data'!R441+'Used data'!T441)/('Used data'!G441*1000)),1)))</f>
        <v>1</v>
      </c>
      <c r="AE441" s="11">
        <f>IF(OR('Used data'!AC441="Irrelevant",'Used data'!AC441="No"),1,IF(AND('Used data'!AC441="Yes",OR('Used data'!Q441&lt;301,'Used data'!S441&lt;301)),1-(0.4*('Used data'!R441+'Used data'!T441)/('Used data'!G441*1000)),IF(AND('Used data'!AC441="Yes",OR('Used data'!Q441&lt;601,'Used data'!S441&lt;601)),1-(0.2*('Used data'!R441+'Used data'!T441)/('Used data'!G441*1000)),1)))</f>
        <v>1</v>
      </c>
      <c r="AF441" s="11">
        <f>IF('Used data'!AD441="110 kph",0.79,1)</f>
        <v>1</v>
      </c>
      <c r="AG441" s="11">
        <f>IF('Used data'!AD441="110 kph",0.94,1)</f>
        <v>1</v>
      </c>
      <c r="AH441" s="11">
        <f>IF('Used data'!AD441="110 kph",0.66,1)</f>
        <v>1</v>
      </c>
      <c r="AI441" s="11">
        <f>IF('Used data'!AD441="110 kph",0.82,1)</f>
        <v>1</v>
      </c>
      <c r="AJ441" s="11">
        <f>IF(AND('Used data'!AE441="Yes",I441="Entrance merge"),0.65*'Used data'!AF441+1-'Used data'!AF441,1)</f>
        <v>1</v>
      </c>
      <c r="AK441" s="12" t="str">
        <f t="shared" si="42"/>
        <v/>
      </c>
      <c r="AL441" s="12" t="str">
        <f t="shared" si="43"/>
        <v/>
      </c>
      <c r="AM441" s="12" t="str">
        <f t="shared" si="44"/>
        <v/>
      </c>
      <c r="AN441" s="12" t="str">
        <f t="shared" si="45"/>
        <v/>
      </c>
      <c r="AO441" s="12" t="str">
        <f t="shared" si="46"/>
        <v/>
      </c>
      <c r="AP441" s="12" t="str">
        <f t="shared" si="47"/>
        <v/>
      </c>
      <c r="AQ441" s="4" t="str">
        <f t="shared" si="48"/>
        <v/>
      </c>
    </row>
    <row r="442" spans="1:43" x14ac:dyDescent="0.3">
      <c r="A442" s="4" t="str">
        <f>IF('Input data'!A457="","",'Input data'!A457)</f>
        <v/>
      </c>
      <c r="B442" s="4" t="str">
        <f>IF('Input data'!B457="","",'Input data'!B457)</f>
        <v/>
      </c>
      <c r="C442" s="4" t="str">
        <f>IF('Input data'!C457="","",'Input data'!C457)</f>
        <v/>
      </c>
      <c r="D442" s="4" t="str">
        <f>IF('Input data'!D457="","",'Input data'!D457)</f>
        <v/>
      </c>
      <c r="E442" s="4" t="str">
        <f>IF('Input data'!E457="","",'Input data'!E457)</f>
        <v/>
      </c>
      <c r="F442" s="4" t="str">
        <f>IF('Input data'!F457="","",'Input data'!F457)</f>
        <v/>
      </c>
      <c r="G442" s="4">
        <f>IF('Input data'!G457="","",'Input data'!G457)</f>
        <v>0</v>
      </c>
      <c r="H442" s="4" t="str">
        <f>IF('Input data'!H457&gt;0.5,'Input data'!H457,"")</f>
        <v/>
      </c>
      <c r="I442" s="4" t="str">
        <f>IF('Input data'!I457="","",'Input data'!I457)</f>
        <v/>
      </c>
      <c r="J442" s="11">
        <f>IF('Used data'!J442="Irrelevant",1,IF('Used data'!J442&gt;3,1.2,1))</f>
        <v>1</v>
      </c>
      <c r="K442" s="11">
        <f>IF('Used data'!K442="Irrelevant",1,IF(AND(OR(I442="Motorway link",I442="Exit diverge",I442="Entrance merge"),'Used data'!K442&lt;3.5),1+(3.5-'Used data'!K442)*0.12,IF(AND(OR(I442="Exit ramp",I442="Entrance ramp"),'Used data'!K442&lt;3.5),1+(3.5-'Used data'!K442)*0.16,1)))</f>
        <v>1</v>
      </c>
      <c r="L442" s="11">
        <f>IF('Used data'!L442="Irrelevant",1,IF(AND('Used data'!L442="Yes",'Used data'!J442=2),0.6*'Used data'!M442+(1-'Used data'!M442),IF(AND('Used data'!L442="Yes",'Used data'!J442=3),0.7*'Used data'!M442+(1-'Used data'!M442),IF(AND('Used data'!L442="Yes",'Used data'!J442=4),0.76*'Used data'!M442+(1-'Used data'!M442),IF(AND('Used data'!L442="Yes",'Used data'!J442&gt;4.99999999),0.8*'Used data'!M442+(1-'Used data'!M442),1)))))</f>
        <v>1</v>
      </c>
      <c r="M442" s="11">
        <f>IF('Used data'!L442="Irrelevant",1,IF(AND('Used data'!L442="Yes",'Used data'!J442=2),0.8*'Used data'!M442+(1-'Used data'!M442),IF(AND('Used data'!L442="Yes",'Used data'!J442=3),0.85*'Used data'!M442+(1-'Used data'!M442),IF(AND('Used data'!L442="Yes",'Used data'!J442=4),0.88*'Used data'!M442+(1-'Used data'!M442),IF(AND('Used data'!L442="Yes",'Used data'!J442&gt;4.99999999),0.9*'Used data'!M442+(1-'Used data'!M442),1)))))</f>
        <v>1</v>
      </c>
      <c r="N442" s="11">
        <f>IF('Used data'!N442="Irrelevant",1,IF(AND(OR(I442="Motorway link",I442="Exit diverge",I442="Entrance merge"),'Used data'!N442&lt;3),1+(3-'Used data'!N442)*0.09333333,1))</f>
        <v>1</v>
      </c>
      <c r="O442" s="11">
        <f>IF('Used data'!N442="Irrelevant",1,IF(AND(OR(I442="Motorway link",I442="Exit diverge",I442="Entrance merge"),'Used data'!N442&lt;3),1+(3-'Used data'!N442)*0.19666667,1))</f>
        <v>1</v>
      </c>
      <c r="P442" s="11">
        <f>IF('Used data'!O442="Irrelevant",1,IF(AND(OR(I442="Motorway link",I442="Exit diverge",I442="Entrance merge"),'Used data'!O442&lt;3.00000001),1+(0.5-'Used data'!O442)*0.04,IF(AND(OR(I442="Exit ramp",I442="Entrance ramp"),'Used data'!O442&lt;3.00000001),1+(0.5-'Used data'!O442)*0.08,IF(OR(I442="Motorway link",I442="Exit diverge",I442="Entrance merge"),0.9,0.8))))</f>
        <v>1</v>
      </c>
      <c r="Q442" s="11">
        <f>IF('Used data'!P442="Irrelevant",1,IF(AND(OR(I442="Motorway link",I442="Exit diverge",I442="Entrance merge"),'Used data'!P442&lt;11.00000001),1+(5-'Used data'!P442)*0.01,0.94))</f>
        <v>1</v>
      </c>
      <c r="R442" s="11">
        <f>IF(OR('Used data'!Q442="Irrelevant",'Used data'!R442="Irrelevant",'Used data'!Q442="Straight"),1,IF(AND(OR(I442="Motorway link",I442="Exit diverge",I442="Entrance merge"),'Used data'!Q442&lt;4000),(EXP(0.1096*1746.5/'Used data'!Q442)/EXP(0.1096*1746.5/4000))*('Used data'!R442/1000)/G442+(G442-'Used data'!R442/1000)/G442,1))</f>
        <v>1</v>
      </c>
      <c r="S442" s="11">
        <f>IF(OR('Used data'!S442="Irrelevant",'Used data'!T442="Irrelevant",'Used data'!S442="Straight"),1,IF(AND(OR(I442="Motorway link",I442="Exit diverge",I442="Entrance merge"),'Used data'!S442&lt;4000),(EXP(0.1096*1746.5/'Used data'!S442)/EXP(0.1096*1746.5/4000))*('Used data'!T442/1000)/G442+(G442-'Used data'!T442/1000)/G442,1))</f>
        <v>1</v>
      </c>
      <c r="T442" s="11">
        <f>IF('Used data'!U442="Irrelevant",1,IF(AND(OR(I442="Motorway link",I442="Exit diverge",I442="Entrance merge",I442="Exit ramp",I442="Entrance ramp"),'Used data'!U442="Yes"),0.95,1))</f>
        <v>1</v>
      </c>
      <c r="U442" s="11">
        <f>IF('Used data'!U442="Irrelevant",1,IF(AND(OR(I442="Motorway link",I442="Exit diverge",I442="Entrance merge",I442="Exit ramp",I442="Entrance ramp"),'Used data'!U442="Yes"),0.96,1))</f>
        <v>1</v>
      </c>
      <c r="V442" s="11">
        <f>IF('Used data'!U442="Irrelevant",1,IF(AND(OR(I442="Motorway link",I442="Exit diverge",I442="Entrance merge",I442="Exit ramp",I442="Entrance ramp"),'Used data'!U442="Yes"),0.79,1))</f>
        <v>1</v>
      </c>
      <c r="W442" s="11">
        <f>IF('Used data'!U442="Irrelevant",1,IF(AND(OR(I442="Motorway link",I442="Exit diverge",I442="Entrance merge",I442="Exit ramp",I442="Entrance ramp"),'Used data'!U442="Yes"),0.94,1))</f>
        <v>1</v>
      </c>
      <c r="X442" s="11">
        <f>IF('Used data'!U442="Irrelevant",1,IF(AND(OR(I442="Motorway link",I442="Exit diverge",I442="Entrance merge",I442="Exit ramp",I442="Entrance ramp"),'Used data'!U442="Yes"),0.97,1))</f>
        <v>1</v>
      </c>
      <c r="Y442" s="11">
        <f>IF(AND(I442="Exit ramp",'Used data'!V442="2-curved diamond ramp"),1.32,IF(AND(I442="Exit ramp",'Used data'!V442="S-shaped ramp"),2.05,IF(AND(I442="Exit ramp",'Used data'!V442="U-shaped ramp"),4.11,IF(AND(I442="Exit ramp",'Used data'!V442="Flyover hook ramp"),5.15,IF(AND(I442="Exit ramp",'Used data'!V442="Directional ramp"),1.07,IF(AND(I442="Entrance ramp",'Used data'!V442="2-curved diamond ramp"),0.93,IF(AND(I442="Entrance ramp",'Used data'!V442="S-shaped ramp"),2.48,IF(AND(I442="Entrance ramp",'Used data'!V442="U-shaped ramp"),4.15,IF(AND(I442="Entrance ramp",'Used data'!V442="Flyover hook ramp"),5.26,IF(AND(I442="Entrance ramp",'Used data'!V442="Directional ramp"),1.42,1))))))))))</f>
        <v>1</v>
      </c>
      <c r="Z442" s="11">
        <f>IF(OR('Used data'!W442="Straight",'Used data'!W442="Irrelevant",'Used data'!X442="Irrelevant",'Used data'!Y442="Irrelevant"),1,1+1.545*1000/32.2*((('Used data'!Y442*3268/3600)/('Used data'!W442/0.306))^2)*('Used data'!X442/1000)/G442)</f>
        <v>1</v>
      </c>
      <c r="AA442" s="11">
        <f>IF(OR('Used data'!W442="Straight",'Used data'!W442="Irrelevant",'Used data'!X442="Irrelevant",'Used data'!Y442="Irrelevant"),1,1+1.961*1000/32.2*((('Used data'!Y442*3268/3600)/('Used data'!W442/0.306))^2)*('Used data'!X442/1000)/G442)</f>
        <v>1</v>
      </c>
      <c r="AB442" s="11">
        <f>IF(OR('Used data'!Z442="Straight",'Used data'!Z442="Irrelevant",'Used data'!AA442="Irrelevant",'Used data'!AB442="Irrelevant"),1,1+1.545*1000/32.2*((('Used data'!AB442*3268/3600)/('Used data'!Z442/0.306))^2)*('Used data'!AA442/1000)/G442)</f>
        <v>1</v>
      </c>
      <c r="AC442" s="11">
        <f>IF(OR('Used data'!Z442="Straight",'Used data'!Z442="Irrelevant",'Used data'!AA442="Irrelevant",'Used data'!AB442="Irrelevant"),1,1+1.961*1000/32.2*((('Used data'!AB442*3268/3600)/('Used data'!Z442/0.306))^2)*('Used data'!AA442/1000)/G442)</f>
        <v>1</v>
      </c>
      <c r="AD442" s="11">
        <f>IF(OR('Used data'!AC442="Irrelevant",'Used data'!AC442="No"),1,IF(AND('Used data'!AC442="Yes",OR('Used data'!Q442&lt;301,'Used data'!S442&lt;301)),1-(0.5*('Used data'!R442+'Used data'!T442)/('Used data'!G442*1000)),IF(AND('Used data'!AC442="Yes",OR('Used data'!Q442&lt;601,'Used data'!S442&lt;601)),1-(0.25*('Used data'!R442+'Used data'!T442)/('Used data'!G442*1000)),1)))</f>
        <v>1</v>
      </c>
      <c r="AE442" s="11">
        <f>IF(OR('Used data'!AC442="Irrelevant",'Used data'!AC442="No"),1,IF(AND('Used data'!AC442="Yes",OR('Used data'!Q442&lt;301,'Used data'!S442&lt;301)),1-(0.4*('Used data'!R442+'Used data'!T442)/('Used data'!G442*1000)),IF(AND('Used data'!AC442="Yes",OR('Used data'!Q442&lt;601,'Used data'!S442&lt;601)),1-(0.2*('Used data'!R442+'Used data'!T442)/('Used data'!G442*1000)),1)))</f>
        <v>1</v>
      </c>
      <c r="AF442" s="11">
        <f>IF('Used data'!AD442="110 kph",0.79,1)</f>
        <v>1</v>
      </c>
      <c r="AG442" s="11">
        <f>IF('Used data'!AD442="110 kph",0.94,1)</f>
        <v>1</v>
      </c>
      <c r="AH442" s="11">
        <f>IF('Used data'!AD442="110 kph",0.66,1)</f>
        <v>1</v>
      </c>
      <c r="AI442" s="11">
        <f>IF('Used data'!AD442="110 kph",0.82,1)</f>
        <v>1</v>
      </c>
      <c r="AJ442" s="11">
        <f>IF(AND('Used data'!AE442="Yes",I442="Entrance merge"),0.65*'Used data'!AF442+1-'Used data'!AF442,1)</f>
        <v>1</v>
      </c>
      <c r="AK442" s="12" t="str">
        <f t="shared" si="42"/>
        <v/>
      </c>
      <c r="AL442" s="12" t="str">
        <f t="shared" si="43"/>
        <v/>
      </c>
      <c r="AM442" s="12" t="str">
        <f t="shared" si="44"/>
        <v/>
      </c>
      <c r="AN442" s="12" t="str">
        <f t="shared" si="45"/>
        <v/>
      </c>
      <c r="AO442" s="12" t="str">
        <f t="shared" si="46"/>
        <v/>
      </c>
      <c r="AP442" s="12" t="str">
        <f t="shared" si="47"/>
        <v/>
      </c>
      <c r="AQ442" s="4" t="str">
        <f t="shared" si="48"/>
        <v/>
      </c>
    </row>
    <row r="443" spans="1:43" x14ac:dyDescent="0.3">
      <c r="A443" s="4" t="str">
        <f>IF('Input data'!A458="","",'Input data'!A458)</f>
        <v/>
      </c>
      <c r="B443" s="4" t="str">
        <f>IF('Input data'!B458="","",'Input data'!B458)</f>
        <v/>
      </c>
      <c r="C443" s="4" t="str">
        <f>IF('Input data'!C458="","",'Input data'!C458)</f>
        <v/>
      </c>
      <c r="D443" s="4" t="str">
        <f>IF('Input data'!D458="","",'Input data'!D458)</f>
        <v/>
      </c>
      <c r="E443" s="4" t="str">
        <f>IF('Input data'!E458="","",'Input data'!E458)</f>
        <v/>
      </c>
      <c r="F443" s="4" t="str">
        <f>IF('Input data'!F458="","",'Input data'!F458)</f>
        <v/>
      </c>
      <c r="G443" s="4">
        <f>IF('Input data'!G458="","",'Input data'!G458)</f>
        <v>0</v>
      </c>
      <c r="H443" s="4" t="str">
        <f>IF('Input data'!H458&gt;0.5,'Input data'!H458,"")</f>
        <v/>
      </c>
      <c r="I443" s="4" t="str">
        <f>IF('Input data'!I458="","",'Input data'!I458)</f>
        <v/>
      </c>
      <c r="J443" s="11">
        <f>IF('Used data'!J443="Irrelevant",1,IF('Used data'!J443&gt;3,1.2,1))</f>
        <v>1</v>
      </c>
      <c r="K443" s="11">
        <f>IF('Used data'!K443="Irrelevant",1,IF(AND(OR(I443="Motorway link",I443="Exit diverge",I443="Entrance merge"),'Used data'!K443&lt;3.5),1+(3.5-'Used data'!K443)*0.12,IF(AND(OR(I443="Exit ramp",I443="Entrance ramp"),'Used data'!K443&lt;3.5),1+(3.5-'Used data'!K443)*0.16,1)))</f>
        <v>1</v>
      </c>
      <c r="L443" s="11">
        <f>IF('Used data'!L443="Irrelevant",1,IF(AND('Used data'!L443="Yes",'Used data'!J443=2),0.6*'Used data'!M443+(1-'Used data'!M443),IF(AND('Used data'!L443="Yes",'Used data'!J443=3),0.7*'Used data'!M443+(1-'Used data'!M443),IF(AND('Used data'!L443="Yes",'Used data'!J443=4),0.76*'Used data'!M443+(1-'Used data'!M443),IF(AND('Used data'!L443="Yes",'Used data'!J443&gt;4.99999999),0.8*'Used data'!M443+(1-'Used data'!M443),1)))))</f>
        <v>1</v>
      </c>
      <c r="M443" s="11">
        <f>IF('Used data'!L443="Irrelevant",1,IF(AND('Used data'!L443="Yes",'Used data'!J443=2),0.8*'Used data'!M443+(1-'Used data'!M443),IF(AND('Used data'!L443="Yes",'Used data'!J443=3),0.85*'Used data'!M443+(1-'Used data'!M443),IF(AND('Used data'!L443="Yes",'Used data'!J443=4),0.88*'Used data'!M443+(1-'Used data'!M443),IF(AND('Used data'!L443="Yes",'Used data'!J443&gt;4.99999999),0.9*'Used data'!M443+(1-'Used data'!M443),1)))))</f>
        <v>1</v>
      </c>
      <c r="N443" s="11">
        <f>IF('Used data'!N443="Irrelevant",1,IF(AND(OR(I443="Motorway link",I443="Exit diverge",I443="Entrance merge"),'Used data'!N443&lt;3),1+(3-'Used data'!N443)*0.09333333,1))</f>
        <v>1</v>
      </c>
      <c r="O443" s="11">
        <f>IF('Used data'!N443="Irrelevant",1,IF(AND(OR(I443="Motorway link",I443="Exit diverge",I443="Entrance merge"),'Used data'!N443&lt;3),1+(3-'Used data'!N443)*0.19666667,1))</f>
        <v>1</v>
      </c>
      <c r="P443" s="11">
        <f>IF('Used data'!O443="Irrelevant",1,IF(AND(OR(I443="Motorway link",I443="Exit diverge",I443="Entrance merge"),'Used data'!O443&lt;3.00000001),1+(0.5-'Used data'!O443)*0.04,IF(AND(OR(I443="Exit ramp",I443="Entrance ramp"),'Used data'!O443&lt;3.00000001),1+(0.5-'Used data'!O443)*0.08,IF(OR(I443="Motorway link",I443="Exit diverge",I443="Entrance merge"),0.9,0.8))))</f>
        <v>1</v>
      </c>
      <c r="Q443" s="11">
        <f>IF('Used data'!P443="Irrelevant",1,IF(AND(OR(I443="Motorway link",I443="Exit diverge",I443="Entrance merge"),'Used data'!P443&lt;11.00000001),1+(5-'Used data'!P443)*0.01,0.94))</f>
        <v>1</v>
      </c>
      <c r="R443" s="11">
        <f>IF(OR('Used data'!Q443="Irrelevant",'Used data'!R443="Irrelevant",'Used data'!Q443="Straight"),1,IF(AND(OR(I443="Motorway link",I443="Exit diverge",I443="Entrance merge"),'Used data'!Q443&lt;4000),(EXP(0.1096*1746.5/'Used data'!Q443)/EXP(0.1096*1746.5/4000))*('Used data'!R443/1000)/G443+(G443-'Used data'!R443/1000)/G443,1))</f>
        <v>1</v>
      </c>
      <c r="S443" s="11">
        <f>IF(OR('Used data'!S443="Irrelevant",'Used data'!T443="Irrelevant",'Used data'!S443="Straight"),1,IF(AND(OR(I443="Motorway link",I443="Exit diverge",I443="Entrance merge"),'Used data'!S443&lt;4000),(EXP(0.1096*1746.5/'Used data'!S443)/EXP(0.1096*1746.5/4000))*('Used data'!T443/1000)/G443+(G443-'Used data'!T443/1000)/G443,1))</f>
        <v>1</v>
      </c>
      <c r="T443" s="11">
        <f>IF('Used data'!U443="Irrelevant",1,IF(AND(OR(I443="Motorway link",I443="Exit diverge",I443="Entrance merge",I443="Exit ramp",I443="Entrance ramp"),'Used data'!U443="Yes"),0.95,1))</f>
        <v>1</v>
      </c>
      <c r="U443" s="11">
        <f>IF('Used data'!U443="Irrelevant",1,IF(AND(OR(I443="Motorway link",I443="Exit diverge",I443="Entrance merge",I443="Exit ramp",I443="Entrance ramp"),'Used data'!U443="Yes"),0.96,1))</f>
        <v>1</v>
      </c>
      <c r="V443" s="11">
        <f>IF('Used data'!U443="Irrelevant",1,IF(AND(OR(I443="Motorway link",I443="Exit diverge",I443="Entrance merge",I443="Exit ramp",I443="Entrance ramp"),'Used data'!U443="Yes"),0.79,1))</f>
        <v>1</v>
      </c>
      <c r="W443" s="11">
        <f>IF('Used data'!U443="Irrelevant",1,IF(AND(OR(I443="Motorway link",I443="Exit diverge",I443="Entrance merge",I443="Exit ramp",I443="Entrance ramp"),'Used data'!U443="Yes"),0.94,1))</f>
        <v>1</v>
      </c>
      <c r="X443" s="11">
        <f>IF('Used data'!U443="Irrelevant",1,IF(AND(OR(I443="Motorway link",I443="Exit diverge",I443="Entrance merge",I443="Exit ramp",I443="Entrance ramp"),'Used data'!U443="Yes"),0.97,1))</f>
        <v>1</v>
      </c>
      <c r="Y443" s="11">
        <f>IF(AND(I443="Exit ramp",'Used data'!V443="2-curved diamond ramp"),1.32,IF(AND(I443="Exit ramp",'Used data'!V443="S-shaped ramp"),2.05,IF(AND(I443="Exit ramp",'Used data'!V443="U-shaped ramp"),4.11,IF(AND(I443="Exit ramp",'Used data'!V443="Flyover hook ramp"),5.15,IF(AND(I443="Exit ramp",'Used data'!V443="Directional ramp"),1.07,IF(AND(I443="Entrance ramp",'Used data'!V443="2-curved diamond ramp"),0.93,IF(AND(I443="Entrance ramp",'Used data'!V443="S-shaped ramp"),2.48,IF(AND(I443="Entrance ramp",'Used data'!V443="U-shaped ramp"),4.15,IF(AND(I443="Entrance ramp",'Used data'!V443="Flyover hook ramp"),5.26,IF(AND(I443="Entrance ramp",'Used data'!V443="Directional ramp"),1.42,1))))))))))</f>
        <v>1</v>
      </c>
      <c r="Z443" s="11">
        <f>IF(OR('Used data'!W443="Straight",'Used data'!W443="Irrelevant",'Used data'!X443="Irrelevant",'Used data'!Y443="Irrelevant"),1,1+1.545*1000/32.2*((('Used data'!Y443*3268/3600)/('Used data'!W443/0.306))^2)*('Used data'!X443/1000)/G443)</f>
        <v>1</v>
      </c>
      <c r="AA443" s="11">
        <f>IF(OR('Used data'!W443="Straight",'Used data'!W443="Irrelevant",'Used data'!X443="Irrelevant",'Used data'!Y443="Irrelevant"),1,1+1.961*1000/32.2*((('Used data'!Y443*3268/3600)/('Used data'!W443/0.306))^2)*('Used data'!X443/1000)/G443)</f>
        <v>1</v>
      </c>
      <c r="AB443" s="11">
        <f>IF(OR('Used data'!Z443="Straight",'Used data'!Z443="Irrelevant",'Used data'!AA443="Irrelevant",'Used data'!AB443="Irrelevant"),1,1+1.545*1000/32.2*((('Used data'!AB443*3268/3600)/('Used data'!Z443/0.306))^2)*('Used data'!AA443/1000)/G443)</f>
        <v>1</v>
      </c>
      <c r="AC443" s="11">
        <f>IF(OR('Used data'!Z443="Straight",'Used data'!Z443="Irrelevant",'Used data'!AA443="Irrelevant",'Used data'!AB443="Irrelevant"),1,1+1.961*1000/32.2*((('Used data'!AB443*3268/3600)/('Used data'!Z443/0.306))^2)*('Used data'!AA443/1000)/G443)</f>
        <v>1</v>
      </c>
      <c r="AD443" s="11">
        <f>IF(OR('Used data'!AC443="Irrelevant",'Used data'!AC443="No"),1,IF(AND('Used data'!AC443="Yes",OR('Used data'!Q443&lt;301,'Used data'!S443&lt;301)),1-(0.5*('Used data'!R443+'Used data'!T443)/('Used data'!G443*1000)),IF(AND('Used data'!AC443="Yes",OR('Used data'!Q443&lt;601,'Used data'!S443&lt;601)),1-(0.25*('Used data'!R443+'Used data'!T443)/('Used data'!G443*1000)),1)))</f>
        <v>1</v>
      </c>
      <c r="AE443" s="11">
        <f>IF(OR('Used data'!AC443="Irrelevant",'Used data'!AC443="No"),1,IF(AND('Used data'!AC443="Yes",OR('Used data'!Q443&lt;301,'Used data'!S443&lt;301)),1-(0.4*('Used data'!R443+'Used data'!T443)/('Used data'!G443*1000)),IF(AND('Used data'!AC443="Yes",OR('Used data'!Q443&lt;601,'Used data'!S443&lt;601)),1-(0.2*('Used data'!R443+'Used data'!T443)/('Used data'!G443*1000)),1)))</f>
        <v>1</v>
      </c>
      <c r="AF443" s="11">
        <f>IF('Used data'!AD443="110 kph",0.79,1)</f>
        <v>1</v>
      </c>
      <c r="AG443" s="11">
        <f>IF('Used data'!AD443="110 kph",0.94,1)</f>
        <v>1</v>
      </c>
      <c r="AH443" s="11">
        <f>IF('Used data'!AD443="110 kph",0.66,1)</f>
        <v>1</v>
      </c>
      <c r="AI443" s="11">
        <f>IF('Used data'!AD443="110 kph",0.82,1)</f>
        <v>1</v>
      </c>
      <c r="AJ443" s="11">
        <f>IF(AND('Used data'!AE443="Yes",I443="Entrance merge"),0.65*'Used data'!AF443+1-'Used data'!AF443,1)</f>
        <v>1</v>
      </c>
      <c r="AK443" s="12" t="str">
        <f t="shared" si="42"/>
        <v/>
      </c>
      <c r="AL443" s="12" t="str">
        <f t="shared" si="43"/>
        <v/>
      </c>
      <c r="AM443" s="12" t="str">
        <f t="shared" si="44"/>
        <v/>
      </c>
      <c r="AN443" s="12" t="str">
        <f t="shared" si="45"/>
        <v/>
      </c>
      <c r="AO443" s="12" t="str">
        <f t="shared" si="46"/>
        <v/>
      </c>
      <c r="AP443" s="12" t="str">
        <f t="shared" si="47"/>
        <v/>
      </c>
      <c r="AQ443" s="4" t="str">
        <f t="shared" si="48"/>
        <v/>
      </c>
    </row>
    <row r="444" spans="1:43" x14ac:dyDescent="0.3">
      <c r="A444" s="4" t="str">
        <f>IF('Input data'!A459="","",'Input data'!A459)</f>
        <v/>
      </c>
      <c r="B444" s="4" t="str">
        <f>IF('Input data'!B459="","",'Input data'!B459)</f>
        <v/>
      </c>
      <c r="C444" s="4" t="str">
        <f>IF('Input data'!C459="","",'Input data'!C459)</f>
        <v/>
      </c>
      <c r="D444" s="4" t="str">
        <f>IF('Input data'!D459="","",'Input data'!D459)</f>
        <v/>
      </c>
      <c r="E444" s="4" t="str">
        <f>IF('Input data'!E459="","",'Input data'!E459)</f>
        <v/>
      </c>
      <c r="F444" s="4" t="str">
        <f>IF('Input data'!F459="","",'Input data'!F459)</f>
        <v/>
      </c>
      <c r="G444" s="4">
        <f>IF('Input data'!G459="","",'Input data'!G459)</f>
        <v>0</v>
      </c>
      <c r="H444" s="4" t="str">
        <f>IF('Input data'!H459&gt;0.5,'Input data'!H459,"")</f>
        <v/>
      </c>
      <c r="I444" s="4" t="str">
        <f>IF('Input data'!I459="","",'Input data'!I459)</f>
        <v/>
      </c>
      <c r="J444" s="11">
        <f>IF('Used data'!J444="Irrelevant",1,IF('Used data'!J444&gt;3,1.2,1))</f>
        <v>1</v>
      </c>
      <c r="K444" s="11">
        <f>IF('Used data'!K444="Irrelevant",1,IF(AND(OR(I444="Motorway link",I444="Exit diverge",I444="Entrance merge"),'Used data'!K444&lt;3.5),1+(3.5-'Used data'!K444)*0.12,IF(AND(OR(I444="Exit ramp",I444="Entrance ramp"),'Used data'!K444&lt;3.5),1+(3.5-'Used data'!K444)*0.16,1)))</f>
        <v>1</v>
      </c>
      <c r="L444" s="11">
        <f>IF('Used data'!L444="Irrelevant",1,IF(AND('Used data'!L444="Yes",'Used data'!J444=2),0.6*'Used data'!M444+(1-'Used data'!M444),IF(AND('Used data'!L444="Yes",'Used data'!J444=3),0.7*'Used data'!M444+(1-'Used data'!M444),IF(AND('Used data'!L444="Yes",'Used data'!J444=4),0.76*'Used data'!M444+(1-'Used data'!M444),IF(AND('Used data'!L444="Yes",'Used data'!J444&gt;4.99999999),0.8*'Used data'!M444+(1-'Used data'!M444),1)))))</f>
        <v>1</v>
      </c>
      <c r="M444" s="11">
        <f>IF('Used data'!L444="Irrelevant",1,IF(AND('Used data'!L444="Yes",'Used data'!J444=2),0.8*'Used data'!M444+(1-'Used data'!M444),IF(AND('Used data'!L444="Yes",'Used data'!J444=3),0.85*'Used data'!M444+(1-'Used data'!M444),IF(AND('Used data'!L444="Yes",'Used data'!J444=4),0.88*'Used data'!M444+(1-'Used data'!M444),IF(AND('Used data'!L444="Yes",'Used data'!J444&gt;4.99999999),0.9*'Used data'!M444+(1-'Used data'!M444),1)))))</f>
        <v>1</v>
      </c>
      <c r="N444" s="11">
        <f>IF('Used data'!N444="Irrelevant",1,IF(AND(OR(I444="Motorway link",I444="Exit diverge",I444="Entrance merge"),'Used data'!N444&lt;3),1+(3-'Used data'!N444)*0.09333333,1))</f>
        <v>1</v>
      </c>
      <c r="O444" s="11">
        <f>IF('Used data'!N444="Irrelevant",1,IF(AND(OR(I444="Motorway link",I444="Exit diverge",I444="Entrance merge"),'Used data'!N444&lt;3),1+(3-'Used data'!N444)*0.19666667,1))</f>
        <v>1</v>
      </c>
      <c r="P444" s="11">
        <f>IF('Used data'!O444="Irrelevant",1,IF(AND(OR(I444="Motorway link",I444="Exit diverge",I444="Entrance merge"),'Used data'!O444&lt;3.00000001),1+(0.5-'Used data'!O444)*0.04,IF(AND(OR(I444="Exit ramp",I444="Entrance ramp"),'Used data'!O444&lt;3.00000001),1+(0.5-'Used data'!O444)*0.08,IF(OR(I444="Motorway link",I444="Exit diverge",I444="Entrance merge"),0.9,0.8))))</f>
        <v>1</v>
      </c>
      <c r="Q444" s="11">
        <f>IF('Used data'!P444="Irrelevant",1,IF(AND(OR(I444="Motorway link",I444="Exit diverge",I444="Entrance merge"),'Used data'!P444&lt;11.00000001),1+(5-'Used data'!P444)*0.01,0.94))</f>
        <v>1</v>
      </c>
      <c r="R444" s="11">
        <f>IF(OR('Used data'!Q444="Irrelevant",'Used data'!R444="Irrelevant",'Used data'!Q444="Straight"),1,IF(AND(OR(I444="Motorway link",I444="Exit diverge",I444="Entrance merge"),'Used data'!Q444&lt;4000),(EXP(0.1096*1746.5/'Used data'!Q444)/EXP(0.1096*1746.5/4000))*('Used data'!R444/1000)/G444+(G444-'Used data'!R444/1000)/G444,1))</f>
        <v>1</v>
      </c>
      <c r="S444" s="11">
        <f>IF(OR('Used data'!S444="Irrelevant",'Used data'!T444="Irrelevant",'Used data'!S444="Straight"),1,IF(AND(OR(I444="Motorway link",I444="Exit diverge",I444="Entrance merge"),'Used data'!S444&lt;4000),(EXP(0.1096*1746.5/'Used data'!S444)/EXP(0.1096*1746.5/4000))*('Used data'!T444/1000)/G444+(G444-'Used data'!T444/1000)/G444,1))</f>
        <v>1</v>
      </c>
      <c r="T444" s="11">
        <f>IF('Used data'!U444="Irrelevant",1,IF(AND(OR(I444="Motorway link",I444="Exit diverge",I444="Entrance merge",I444="Exit ramp",I444="Entrance ramp"),'Used data'!U444="Yes"),0.95,1))</f>
        <v>1</v>
      </c>
      <c r="U444" s="11">
        <f>IF('Used data'!U444="Irrelevant",1,IF(AND(OR(I444="Motorway link",I444="Exit diverge",I444="Entrance merge",I444="Exit ramp",I444="Entrance ramp"),'Used data'!U444="Yes"),0.96,1))</f>
        <v>1</v>
      </c>
      <c r="V444" s="11">
        <f>IF('Used data'!U444="Irrelevant",1,IF(AND(OR(I444="Motorway link",I444="Exit diverge",I444="Entrance merge",I444="Exit ramp",I444="Entrance ramp"),'Used data'!U444="Yes"),0.79,1))</f>
        <v>1</v>
      </c>
      <c r="W444" s="11">
        <f>IF('Used data'!U444="Irrelevant",1,IF(AND(OR(I444="Motorway link",I444="Exit diverge",I444="Entrance merge",I444="Exit ramp",I444="Entrance ramp"),'Used data'!U444="Yes"),0.94,1))</f>
        <v>1</v>
      </c>
      <c r="X444" s="11">
        <f>IF('Used data'!U444="Irrelevant",1,IF(AND(OR(I444="Motorway link",I444="Exit diverge",I444="Entrance merge",I444="Exit ramp",I444="Entrance ramp"),'Used data'!U444="Yes"),0.97,1))</f>
        <v>1</v>
      </c>
      <c r="Y444" s="11">
        <f>IF(AND(I444="Exit ramp",'Used data'!V444="2-curved diamond ramp"),1.32,IF(AND(I444="Exit ramp",'Used data'!V444="S-shaped ramp"),2.05,IF(AND(I444="Exit ramp",'Used data'!V444="U-shaped ramp"),4.11,IF(AND(I444="Exit ramp",'Used data'!V444="Flyover hook ramp"),5.15,IF(AND(I444="Exit ramp",'Used data'!V444="Directional ramp"),1.07,IF(AND(I444="Entrance ramp",'Used data'!V444="2-curved diamond ramp"),0.93,IF(AND(I444="Entrance ramp",'Used data'!V444="S-shaped ramp"),2.48,IF(AND(I444="Entrance ramp",'Used data'!V444="U-shaped ramp"),4.15,IF(AND(I444="Entrance ramp",'Used data'!V444="Flyover hook ramp"),5.26,IF(AND(I444="Entrance ramp",'Used data'!V444="Directional ramp"),1.42,1))))))))))</f>
        <v>1</v>
      </c>
      <c r="Z444" s="11">
        <f>IF(OR('Used data'!W444="Straight",'Used data'!W444="Irrelevant",'Used data'!X444="Irrelevant",'Used data'!Y444="Irrelevant"),1,1+1.545*1000/32.2*((('Used data'!Y444*3268/3600)/('Used data'!W444/0.306))^2)*('Used data'!X444/1000)/G444)</f>
        <v>1</v>
      </c>
      <c r="AA444" s="11">
        <f>IF(OR('Used data'!W444="Straight",'Used data'!W444="Irrelevant",'Used data'!X444="Irrelevant",'Used data'!Y444="Irrelevant"),1,1+1.961*1000/32.2*((('Used data'!Y444*3268/3600)/('Used data'!W444/0.306))^2)*('Used data'!X444/1000)/G444)</f>
        <v>1</v>
      </c>
      <c r="AB444" s="11">
        <f>IF(OR('Used data'!Z444="Straight",'Used data'!Z444="Irrelevant",'Used data'!AA444="Irrelevant",'Used data'!AB444="Irrelevant"),1,1+1.545*1000/32.2*((('Used data'!AB444*3268/3600)/('Used data'!Z444/0.306))^2)*('Used data'!AA444/1000)/G444)</f>
        <v>1</v>
      </c>
      <c r="AC444" s="11">
        <f>IF(OR('Used data'!Z444="Straight",'Used data'!Z444="Irrelevant",'Used data'!AA444="Irrelevant",'Used data'!AB444="Irrelevant"),1,1+1.961*1000/32.2*((('Used data'!AB444*3268/3600)/('Used data'!Z444/0.306))^2)*('Used data'!AA444/1000)/G444)</f>
        <v>1</v>
      </c>
      <c r="AD444" s="11">
        <f>IF(OR('Used data'!AC444="Irrelevant",'Used data'!AC444="No"),1,IF(AND('Used data'!AC444="Yes",OR('Used data'!Q444&lt;301,'Used data'!S444&lt;301)),1-(0.5*('Used data'!R444+'Used data'!T444)/('Used data'!G444*1000)),IF(AND('Used data'!AC444="Yes",OR('Used data'!Q444&lt;601,'Used data'!S444&lt;601)),1-(0.25*('Used data'!R444+'Used data'!T444)/('Used data'!G444*1000)),1)))</f>
        <v>1</v>
      </c>
      <c r="AE444" s="11">
        <f>IF(OR('Used data'!AC444="Irrelevant",'Used data'!AC444="No"),1,IF(AND('Used data'!AC444="Yes",OR('Used data'!Q444&lt;301,'Used data'!S444&lt;301)),1-(0.4*('Used data'!R444+'Used data'!T444)/('Used data'!G444*1000)),IF(AND('Used data'!AC444="Yes",OR('Used data'!Q444&lt;601,'Used data'!S444&lt;601)),1-(0.2*('Used data'!R444+'Used data'!T444)/('Used data'!G444*1000)),1)))</f>
        <v>1</v>
      </c>
      <c r="AF444" s="11">
        <f>IF('Used data'!AD444="110 kph",0.79,1)</f>
        <v>1</v>
      </c>
      <c r="AG444" s="11">
        <f>IF('Used data'!AD444="110 kph",0.94,1)</f>
        <v>1</v>
      </c>
      <c r="AH444" s="11">
        <f>IF('Used data'!AD444="110 kph",0.66,1)</f>
        <v>1</v>
      </c>
      <c r="AI444" s="11">
        <f>IF('Used data'!AD444="110 kph",0.82,1)</f>
        <v>1</v>
      </c>
      <c r="AJ444" s="11">
        <f>IF(AND('Used data'!AE444="Yes",I444="Entrance merge"),0.65*'Used data'!AF444+1-'Used data'!AF444,1)</f>
        <v>1</v>
      </c>
      <c r="AK444" s="12" t="str">
        <f t="shared" si="42"/>
        <v/>
      </c>
      <c r="AL444" s="12" t="str">
        <f t="shared" si="43"/>
        <v/>
      </c>
      <c r="AM444" s="12" t="str">
        <f t="shared" si="44"/>
        <v/>
      </c>
      <c r="AN444" s="12" t="str">
        <f t="shared" si="45"/>
        <v/>
      </c>
      <c r="AO444" s="12" t="str">
        <f t="shared" si="46"/>
        <v/>
      </c>
      <c r="AP444" s="12" t="str">
        <f t="shared" si="47"/>
        <v/>
      </c>
      <c r="AQ444" s="4" t="str">
        <f t="shared" si="48"/>
        <v/>
      </c>
    </row>
    <row r="445" spans="1:43" x14ac:dyDescent="0.3">
      <c r="A445" s="4" t="str">
        <f>IF('Input data'!A460="","",'Input data'!A460)</f>
        <v/>
      </c>
      <c r="B445" s="4" t="str">
        <f>IF('Input data'!B460="","",'Input data'!B460)</f>
        <v/>
      </c>
      <c r="C445" s="4" t="str">
        <f>IF('Input data'!C460="","",'Input data'!C460)</f>
        <v/>
      </c>
      <c r="D445" s="4" t="str">
        <f>IF('Input data'!D460="","",'Input data'!D460)</f>
        <v/>
      </c>
      <c r="E445" s="4" t="str">
        <f>IF('Input data'!E460="","",'Input data'!E460)</f>
        <v/>
      </c>
      <c r="F445" s="4" t="str">
        <f>IF('Input data'!F460="","",'Input data'!F460)</f>
        <v/>
      </c>
      <c r="G445" s="4">
        <f>IF('Input data'!G460="","",'Input data'!G460)</f>
        <v>0</v>
      </c>
      <c r="H445" s="4" t="str">
        <f>IF('Input data'!H460&gt;0.5,'Input data'!H460,"")</f>
        <v/>
      </c>
      <c r="I445" s="4" t="str">
        <f>IF('Input data'!I460="","",'Input data'!I460)</f>
        <v/>
      </c>
      <c r="J445" s="11">
        <f>IF('Used data'!J445="Irrelevant",1,IF('Used data'!J445&gt;3,1.2,1))</f>
        <v>1</v>
      </c>
      <c r="K445" s="11">
        <f>IF('Used data'!K445="Irrelevant",1,IF(AND(OR(I445="Motorway link",I445="Exit diverge",I445="Entrance merge"),'Used data'!K445&lt;3.5),1+(3.5-'Used data'!K445)*0.12,IF(AND(OR(I445="Exit ramp",I445="Entrance ramp"),'Used data'!K445&lt;3.5),1+(3.5-'Used data'!K445)*0.16,1)))</f>
        <v>1</v>
      </c>
      <c r="L445" s="11">
        <f>IF('Used data'!L445="Irrelevant",1,IF(AND('Used data'!L445="Yes",'Used data'!J445=2),0.6*'Used data'!M445+(1-'Used data'!M445),IF(AND('Used data'!L445="Yes",'Used data'!J445=3),0.7*'Used data'!M445+(1-'Used data'!M445),IF(AND('Used data'!L445="Yes",'Used data'!J445=4),0.76*'Used data'!M445+(1-'Used data'!M445),IF(AND('Used data'!L445="Yes",'Used data'!J445&gt;4.99999999),0.8*'Used data'!M445+(1-'Used data'!M445),1)))))</f>
        <v>1</v>
      </c>
      <c r="M445" s="11">
        <f>IF('Used data'!L445="Irrelevant",1,IF(AND('Used data'!L445="Yes",'Used data'!J445=2),0.8*'Used data'!M445+(1-'Used data'!M445),IF(AND('Used data'!L445="Yes",'Used data'!J445=3),0.85*'Used data'!M445+(1-'Used data'!M445),IF(AND('Used data'!L445="Yes",'Used data'!J445=4),0.88*'Used data'!M445+(1-'Used data'!M445),IF(AND('Used data'!L445="Yes",'Used data'!J445&gt;4.99999999),0.9*'Used data'!M445+(1-'Used data'!M445),1)))))</f>
        <v>1</v>
      </c>
      <c r="N445" s="11">
        <f>IF('Used data'!N445="Irrelevant",1,IF(AND(OR(I445="Motorway link",I445="Exit diverge",I445="Entrance merge"),'Used data'!N445&lt;3),1+(3-'Used data'!N445)*0.09333333,1))</f>
        <v>1</v>
      </c>
      <c r="O445" s="11">
        <f>IF('Used data'!N445="Irrelevant",1,IF(AND(OR(I445="Motorway link",I445="Exit diverge",I445="Entrance merge"),'Used data'!N445&lt;3),1+(3-'Used data'!N445)*0.19666667,1))</f>
        <v>1</v>
      </c>
      <c r="P445" s="11">
        <f>IF('Used data'!O445="Irrelevant",1,IF(AND(OR(I445="Motorway link",I445="Exit diverge",I445="Entrance merge"),'Used data'!O445&lt;3.00000001),1+(0.5-'Used data'!O445)*0.04,IF(AND(OR(I445="Exit ramp",I445="Entrance ramp"),'Used data'!O445&lt;3.00000001),1+(0.5-'Used data'!O445)*0.08,IF(OR(I445="Motorway link",I445="Exit diverge",I445="Entrance merge"),0.9,0.8))))</f>
        <v>1</v>
      </c>
      <c r="Q445" s="11">
        <f>IF('Used data'!P445="Irrelevant",1,IF(AND(OR(I445="Motorway link",I445="Exit diverge",I445="Entrance merge"),'Used data'!P445&lt;11.00000001),1+(5-'Used data'!P445)*0.01,0.94))</f>
        <v>1</v>
      </c>
      <c r="R445" s="11">
        <f>IF(OR('Used data'!Q445="Irrelevant",'Used data'!R445="Irrelevant",'Used data'!Q445="Straight"),1,IF(AND(OR(I445="Motorway link",I445="Exit diverge",I445="Entrance merge"),'Used data'!Q445&lt;4000),(EXP(0.1096*1746.5/'Used data'!Q445)/EXP(0.1096*1746.5/4000))*('Used data'!R445/1000)/G445+(G445-'Used data'!R445/1000)/G445,1))</f>
        <v>1</v>
      </c>
      <c r="S445" s="11">
        <f>IF(OR('Used data'!S445="Irrelevant",'Used data'!T445="Irrelevant",'Used data'!S445="Straight"),1,IF(AND(OR(I445="Motorway link",I445="Exit diverge",I445="Entrance merge"),'Used data'!S445&lt;4000),(EXP(0.1096*1746.5/'Used data'!S445)/EXP(0.1096*1746.5/4000))*('Used data'!T445/1000)/G445+(G445-'Used data'!T445/1000)/G445,1))</f>
        <v>1</v>
      </c>
      <c r="T445" s="11">
        <f>IF('Used data'!U445="Irrelevant",1,IF(AND(OR(I445="Motorway link",I445="Exit diverge",I445="Entrance merge",I445="Exit ramp",I445="Entrance ramp"),'Used data'!U445="Yes"),0.95,1))</f>
        <v>1</v>
      </c>
      <c r="U445" s="11">
        <f>IF('Used data'!U445="Irrelevant",1,IF(AND(OR(I445="Motorway link",I445="Exit diverge",I445="Entrance merge",I445="Exit ramp",I445="Entrance ramp"),'Used data'!U445="Yes"),0.96,1))</f>
        <v>1</v>
      </c>
      <c r="V445" s="11">
        <f>IF('Used data'!U445="Irrelevant",1,IF(AND(OR(I445="Motorway link",I445="Exit diverge",I445="Entrance merge",I445="Exit ramp",I445="Entrance ramp"),'Used data'!U445="Yes"),0.79,1))</f>
        <v>1</v>
      </c>
      <c r="W445" s="11">
        <f>IF('Used data'!U445="Irrelevant",1,IF(AND(OR(I445="Motorway link",I445="Exit diverge",I445="Entrance merge",I445="Exit ramp",I445="Entrance ramp"),'Used data'!U445="Yes"),0.94,1))</f>
        <v>1</v>
      </c>
      <c r="X445" s="11">
        <f>IF('Used data'!U445="Irrelevant",1,IF(AND(OR(I445="Motorway link",I445="Exit diverge",I445="Entrance merge",I445="Exit ramp",I445="Entrance ramp"),'Used data'!U445="Yes"),0.97,1))</f>
        <v>1</v>
      </c>
      <c r="Y445" s="11">
        <f>IF(AND(I445="Exit ramp",'Used data'!V445="2-curved diamond ramp"),1.32,IF(AND(I445="Exit ramp",'Used data'!V445="S-shaped ramp"),2.05,IF(AND(I445="Exit ramp",'Used data'!V445="U-shaped ramp"),4.11,IF(AND(I445="Exit ramp",'Used data'!V445="Flyover hook ramp"),5.15,IF(AND(I445="Exit ramp",'Used data'!V445="Directional ramp"),1.07,IF(AND(I445="Entrance ramp",'Used data'!V445="2-curved diamond ramp"),0.93,IF(AND(I445="Entrance ramp",'Used data'!V445="S-shaped ramp"),2.48,IF(AND(I445="Entrance ramp",'Used data'!V445="U-shaped ramp"),4.15,IF(AND(I445="Entrance ramp",'Used data'!V445="Flyover hook ramp"),5.26,IF(AND(I445="Entrance ramp",'Used data'!V445="Directional ramp"),1.42,1))))))))))</f>
        <v>1</v>
      </c>
      <c r="Z445" s="11">
        <f>IF(OR('Used data'!W445="Straight",'Used data'!W445="Irrelevant",'Used data'!X445="Irrelevant",'Used data'!Y445="Irrelevant"),1,1+1.545*1000/32.2*((('Used data'!Y445*3268/3600)/('Used data'!W445/0.306))^2)*('Used data'!X445/1000)/G445)</f>
        <v>1</v>
      </c>
      <c r="AA445" s="11">
        <f>IF(OR('Used data'!W445="Straight",'Used data'!W445="Irrelevant",'Used data'!X445="Irrelevant",'Used data'!Y445="Irrelevant"),1,1+1.961*1000/32.2*((('Used data'!Y445*3268/3600)/('Used data'!W445/0.306))^2)*('Used data'!X445/1000)/G445)</f>
        <v>1</v>
      </c>
      <c r="AB445" s="11">
        <f>IF(OR('Used data'!Z445="Straight",'Used data'!Z445="Irrelevant",'Used data'!AA445="Irrelevant",'Used data'!AB445="Irrelevant"),1,1+1.545*1000/32.2*((('Used data'!AB445*3268/3600)/('Used data'!Z445/0.306))^2)*('Used data'!AA445/1000)/G445)</f>
        <v>1</v>
      </c>
      <c r="AC445" s="11">
        <f>IF(OR('Used data'!Z445="Straight",'Used data'!Z445="Irrelevant",'Used data'!AA445="Irrelevant",'Used data'!AB445="Irrelevant"),1,1+1.961*1000/32.2*((('Used data'!AB445*3268/3600)/('Used data'!Z445/0.306))^2)*('Used data'!AA445/1000)/G445)</f>
        <v>1</v>
      </c>
      <c r="AD445" s="11">
        <f>IF(OR('Used data'!AC445="Irrelevant",'Used data'!AC445="No"),1,IF(AND('Used data'!AC445="Yes",OR('Used data'!Q445&lt;301,'Used data'!S445&lt;301)),1-(0.5*('Used data'!R445+'Used data'!T445)/('Used data'!G445*1000)),IF(AND('Used data'!AC445="Yes",OR('Used data'!Q445&lt;601,'Used data'!S445&lt;601)),1-(0.25*('Used data'!R445+'Used data'!T445)/('Used data'!G445*1000)),1)))</f>
        <v>1</v>
      </c>
      <c r="AE445" s="11">
        <f>IF(OR('Used data'!AC445="Irrelevant",'Used data'!AC445="No"),1,IF(AND('Used data'!AC445="Yes",OR('Used data'!Q445&lt;301,'Used data'!S445&lt;301)),1-(0.4*('Used data'!R445+'Used data'!T445)/('Used data'!G445*1000)),IF(AND('Used data'!AC445="Yes",OR('Used data'!Q445&lt;601,'Used data'!S445&lt;601)),1-(0.2*('Used data'!R445+'Used data'!T445)/('Used data'!G445*1000)),1)))</f>
        <v>1</v>
      </c>
      <c r="AF445" s="11">
        <f>IF('Used data'!AD445="110 kph",0.79,1)</f>
        <v>1</v>
      </c>
      <c r="AG445" s="11">
        <f>IF('Used data'!AD445="110 kph",0.94,1)</f>
        <v>1</v>
      </c>
      <c r="AH445" s="11">
        <f>IF('Used data'!AD445="110 kph",0.66,1)</f>
        <v>1</v>
      </c>
      <c r="AI445" s="11">
        <f>IF('Used data'!AD445="110 kph",0.82,1)</f>
        <v>1</v>
      </c>
      <c r="AJ445" s="11">
        <f>IF(AND('Used data'!AE445="Yes",I445="Entrance merge"),0.65*'Used data'!AF445+1-'Used data'!AF445,1)</f>
        <v>1</v>
      </c>
      <c r="AK445" s="12" t="str">
        <f t="shared" si="42"/>
        <v/>
      </c>
      <c r="AL445" s="12" t="str">
        <f t="shared" si="43"/>
        <v/>
      </c>
      <c r="AM445" s="12" t="str">
        <f t="shared" si="44"/>
        <v/>
      </c>
      <c r="AN445" s="12" t="str">
        <f t="shared" si="45"/>
        <v/>
      </c>
      <c r="AO445" s="12" t="str">
        <f t="shared" si="46"/>
        <v/>
      </c>
      <c r="AP445" s="12" t="str">
        <f t="shared" si="47"/>
        <v/>
      </c>
      <c r="AQ445" s="4" t="str">
        <f t="shared" si="48"/>
        <v/>
      </c>
    </row>
    <row r="446" spans="1:43" x14ac:dyDescent="0.3">
      <c r="A446" s="4" t="str">
        <f>IF('Input data'!A461="","",'Input data'!A461)</f>
        <v/>
      </c>
      <c r="B446" s="4" t="str">
        <f>IF('Input data'!B461="","",'Input data'!B461)</f>
        <v/>
      </c>
      <c r="C446" s="4" t="str">
        <f>IF('Input data'!C461="","",'Input data'!C461)</f>
        <v/>
      </c>
      <c r="D446" s="4" t="str">
        <f>IF('Input data'!D461="","",'Input data'!D461)</f>
        <v/>
      </c>
      <c r="E446" s="4" t="str">
        <f>IF('Input data'!E461="","",'Input data'!E461)</f>
        <v/>
      </c>
      <c r="F446" s="4" t="str">
        <f>IF('Input data'!F461="","",'Input data'!F461)</f>
        <v/>
      </c>
      <c r="G446" s="4">
        <f>IF('Input data'!G461="","",'Input data'!G461)</f>
        <v>0</v>
      </c>
      <c r="H446" s="4" t="str">
        <f>IF('Input data'!H461&gt;0.5,'Input data'!H461,"")</f>
        <v/>
      </c>
      <c r="I446" s="4" t="str">
        <f>IF('Input data'!I461="","",'Input data'!I461)</f>
        <v/>
      </c>
      <c r="J446" s="11">
        <f>IF('Used data'!J446="Irrelevant",1,IF('Used data'!J446&gt;3,1.2,1))</f>
        <v>1</v>
      </c>
      <c r="K446" s="11">
        <f>IF('Used data'!K446="Irrelevant",1,IF(AND(OR(I446="Motorway link",I446="Exit diverge",I446="Entrance merge"),'Used data'!K446&lt;3.5),1+(3.5-'Used data'!K446)*0.12,IF(AND(OR(I446="Exit ramp",I446="Entrance ramp"),'Used data'!K446&lt;3.5),1+(3.5-'Used data'!K446)*0.16,1)))</f>
        <v>1</v>
      </c>
      <c r="L446" s="11">
        <f>IF('Used data'!L446="Irrelevant",1,IF(AND('Used data'!L446="Yes",'Used data'!J446=2),0.6*'Used data'!M446+(1-'Used data'!M446),IF(AND('Used data'!L446="Yes",'Used data'!J446=3),0.7*'Used data'!M446+(1-'Used data'!M446),IF(AND('Used data'!L446="Yes",'Used data'!J446=4),0.76*'Used data'!M446+(1-'Used data'!M446),IF(AND('Used data'!L446="Yes",'Used data'!J446&gt;4.99999999),0.8*'Used data'!M446+(1-'Used data'!M446),1)))))</f>
        <v>1</v>
      </c>
      <c r="M446" s="11">
        <f>IF('Used data'!L446="Irrelevant",1,IF(AND('Used data'!L446="Yes",'Used data'!J446=2),0.8*'Used data'!M446+(1-'Used data'!M446),IF(AND('Used data'!L446="Yes",'Used data'!J446=3),0.85*'Used data'!M446+(1-'Used data'!M446),IF(AND('Used data'!L446="Yes",'Used data'!J446=4),0.88*'Used data'!M446+(1-'Used data'!M446),IF(AND('Used data'!L446="Yes",'Used data'!J446&gt;4.99999999),0.9*'Used data'!M446+(1-'Used data'!M446),1)))))</f>
        <v>1</v>
      </c>
      <c r="N446" s="11">
        <f>IF('Used data'!N446="Irrelevant",1,IF(AND(OR(I446="Motorway link",I446="Exit diverge",I446="Entrance merge"),'Used data'!N446&lt;3),1+(3-'Used data'!N446)*0.09333333,1))</f>
        <v>1</v>
      </c>
      <c r="O446" s="11">
        <f>IF('Used data'!N446="Irrelevant",1,IF(AND(OR(I446="Motorway link",I446="Exit diverge",I446="Entrance merge"),'Used data'!N446&lt;3),1+(3-'Used data'!N446)*0.19666667,1))</f>
        <v>1</v>
      </c>
      <c r="P446" s="11">
        <f>IF('Used data'!O446="Irrelevant",1,IF(AND(OR(I446="Motorway link",I446="Exit diverge",I446="Entrance merge"),'Used data'!O446&lt;3.00000001),1+(0.5-'Used data'!O446)*0.04,IF(AND(OR(I446="Exit ramp",I446="Entrance ramp"),'Used data'!O446&lt;3.00000001),1+(0.5-'Used data'!O446)*0.08,IF(OR(I446="Motorway link",I446="Exit diverge",I446="Entrance merge"),0.9,0.8))))</f>
        <v>1</v>
      </c>
      <c r="Q446" s="11">
        <f>IF('Used data'!P446="Irrelevant",1,IF(AND(OR(I446="Motorway link",I446="Exit diverge",I446="Entrance merge"),'Used data'!P446&lt;11.00000001),1+(5-'Used data'!P446)*0.01,0.94))</f>
        <v>1</v>
      </c>
      <c r="R446" s="11">
        <f>IF(OR('Used data'!Q446="Irrelevant",'Used data'!R446="Irrelevant",'Used data'!Q446="Straight"),1,IF(AND(OR(I446="Motorway link",I446="Exit diverge",I446="Entrance merge"),'Used data'!Q446&lt;4000),(EXP(0.1096*1746.5/'Used data'!Q446)/EXP(0.1096*1746.5/4000))*('Used data'!R446/1000)/G446+(G446-'Used data'!R446/1000)/G446,1))</f>
        <v>1</v>
      </c>
      <c r="S446" s="11">
        <f>IF(OR('Used data'!S446="Irrelevant",'Used data'!T446="Irrelevant",'Used data'!S446="Straight"),1,IF(AND(OR(I446="Motorway link",I446="Exit diverge",I446="Entrance merge"),'Used data'!S446&lt;4000),(EXP(0.1096*1746.5/'Used data'!S446)/EXP(0.1096*1746.5/4000))*('Used data'!T446/1000)/G446+(G446-'Used data'!T446/1000)/G446,1))</f>
        <v>1</v>
      </c>
      <c r="T446" s="11">
        <f>IF('Used data'!U446="Irrelevant",1,IF(AND(OR(I446="Motorway link",I446="Exit diverge",I446="Entrance merge",I446="Exit ramp",I446="Entrance ramp"),'Used data'!U446="Yes"),0.95,1))</f>
        <v>1</v>
      </c>
      <c r="U446" s="11">
        <f>IF('Used data'!U446="Irrelevant",1,IF(AND(OR(I446="Motorway link",I446="Exit diverge",I446="Entrance merge",I446="Exit ramp",I446="Entrance ramp"),'Used data'!U446="Yes"),0.96,1))</f>
        <v>1</v>
      </c>
      <c r="V446" s="11">
        <f>IF('Used data'!U446="Irrelevant",1,IF(AND(OR(I446="Motorway link",I446="Exit diverge",I446="Entrance merge",I446="Exit ramp",I446="Entrance ramp"),'Used data'!U446="Yes"),0.79,1))</f>
        <v>1</v>
      </c>
      <c r="W446" s="11">
        <f>IF('Used data'!U446="Irrelevant",1,IF(AND(OR(I446="Motorway link",I446="Exit diverge",I446="Entrance merge",I446="Exit ramp",I446="Entrance ramp"),'Used data'!U446="Yes"),0.94,1))</f>
        <v>1</v>
      </c>
      <c r="X446" s="11">
        <f>IF('Used data'!U446="Irrelevant",1,IF(AND(OR(I446="Motorway link",I446="Exit diverge",I446="Entrance merge",I446="Exit ramp",I446="Entrance ramp"),'Used data'!U446="Yes"),0.97,1))</f>
        <v>1</v>
      </c>
      <c r="Y446" s="11">
        <f>IF(AND(I446="Exit ramp",'Used data'!V446="2-curved diamond ramp"),1.32,IF(AND(I446="Exit ramp",'Used data'!V446="S-shaped ramp"),2.05,IF(AND(I446="Exit ramp",'Used data'!V446="U-shaped ramp"),4.11,IF(AND(I446="Exit ramp",'Used data'!V446="Flyover hook ramp"),5.15,IF(AND(I446="Exit ramp",'Used data'!V446="Directional ramp"),1.07,IF(AND(I446="Entrance ramp",'Used data'!V446="2-curved diamond ramp"),0.93,IF(AND(I446="Entrance ramp",'Used data'!V446="S-shaped ramp"),2.48,IF(AND(I446="Entrance ramp",'Used data'!V446="U-shaped ramp"),4.15,IF(AND(I446="Entrance ramp",'Used data'!V446="Flyover hook ramp"),5.26,IF(AND(I446="Entrance ramp",'Used data'!V446="Directional ramp"),1.42,1))))))))))</f>
        <v>1</v>
      </c>
      <c r="Z446" s="11">
        <f>IF(OR('Used data'!W446="Straight",'Used data'!W446="Irrelevant",'Used data'!X446="Irrelevant",'Used data'!Y446="Irrelevant"),1,1+1.545*1000/32.2*((('Used data'!Y446*3268/3600)/('Used data'!W446/0.306))^2)*('Used data'!X446/1000)/G446)</f>
        <v>1</v>
      </c>
      <c r="AA446" s="11">
        <f>IF(OR('Used data'!W446="Straight",'Used data'!W446="Irrelevant",'Used data'!X446="Irrelevant",'Used data'!Y446="Irrelevant"),1,1+1.961*1000/32.2*((('Used data'!Y446*3268/3600)/('Used data'!W446/0.306))^2)*('Used data'!X446/1000)/G446)</f>
        <v>1</v>
      </c>
      <c r="AB446" s="11">
        <f>IF(OR('Used data'!Z446="Straight",'Used data'!Z446="Irrelevant",'Used data'!AA446="Irrelevant",'Used data'!AB446="Irrelevant"),1,1+1.545*1000/32.2*((('Used data'!AB446*3268/3600)/('Used data'!Z446/0.306))^2)*('Used data'!AA446/1000)/G446)</f>
        <v>1</v>
      </c>
      <c r="AC446" s="11">
        <f>IF(OR('Used data'!Z446="Straight",'Used data'!Z446="Irrelevant",'Used data'!AA446="Irrelevant",'Used data'!AB446="Irrelevant"),1,1+1.961*1000/32.2*((('Used data'!AB446*3268/3600)/('Used data'!Z446/0.306))^2)*('Used data'!AA446/1000)/G446)</f>
        <v>1</v>
      </c>
      <c r="AD446" s="11">
        <f>IF(OR('Used data'!AC446="Irrelevant",'Used data'!AC446="No"),1,IF(AND('Used data'!AC446="Yes",OR('Used data'!Q446&lt;301,'Used data'!S446&lt;301)),1-(0.5*('Used data'!R446+'Used data'!T446)/('Used data'!G446*1000)),IF(AND('Used data'!AC446="Yes",OR('Used data'!Q446&lt;601,'Used data'!S446&lt;601)),1-(0.25*('Used data'!R446+'Used data'!T446)/('Used data'!G446*1000)),1)))</f>
        <v>1</v>
      </c>
      <c r="AE446" s="11">
        <f>IF(OR('Used data'!AC446="Irrelevant",'Used data'!AC446="No"),1,IF(AND('Used data'!AC446="Yes",OR('Used data'!Q446&lt;301,'Used data'!S446&lt;301)),1-(0.4*('Used data'!R446+'Used data'!T446)/('Used data'!G446*1000)),IF(AND('Used data'!AC446="Yes",OR('Used data'!Q446&lt;601,'Used data'!S446&lt;601)),1-(0.2*('Used data'!R446+'Used data'!T446)/('Used data'!G446*1000)),1)))</f>
        <v>1</v>
      </c>
      <c r="AF446" s="11">
        <f>IF('Used data'!AD446="110 kph",0.79,1)</f>
        <v>1</v>
      </c>
      <c r="AG446" s="11">
        <f>IF('Used data'!AD446="110 kph",0.94,1)</f>
        <v>1</v>
      </c>
      <c r="AH446" s="11">
        <f>IF('Used data'!AD446="110 kph",0.66,1)</f>
        <v>1</v>
      </c>
      <c r="AI446" s="11">
        <f>IF('Used data'!AD446="110 kph",0.82,1)</f>
        <v>1</v>
      </c>
      <c r="AJ446" s="11">
        <f>IF(AND('Used data'!AE446="Yes",I446="Entrance merge"),0.65*'Used data'!AF446+1-'Used data'!AF446,1)</f>
        <v>1</v>
      </c>
      <c r="AK446" s="12" t="str">
        <f t="shared" si="42"/>
        <v/>
      </c>
      <c r="AL446" s="12" t="str">
        <f t="shared" si="43"/>
        <v/>
      </c>
      <c r="AM446" s="12" t="str">
        <f t="shared" si="44"/>
        <v/>
      </c>
      <c r="AN446" s="12" t="str">
        <f t="shared" si="45"/>
        <v/>
      </c>
      <c r="AO446" s="12" t="str">
        <f t="shared" si="46"/>
        <v/>
      </c>
      <c r="AP446" s="12" t="str">
        <f t="shared" si="47"/>
        <v/>
      </c>
      <c r="AQ446" s="4" t="str">
        <f t="shared" si="48"/>
        <v/>
      </c>
    </row>
    <row r="447" spans="1:43" x14ac:dyDescent="0.3">
      <c r="A447" s="4" t="str">
        <f>IF('Input data'!A462="","",'Input data'!A462)</f>
        <v/>
      </c>
      <c r="B447" s="4" t="str">
        <f>IF('Input data'!B462="","",'Input data'!B462)</f>
        <v/>
      </c>
      <c r="C447" s="4" t="str">
        <f>IF('Input data'!C462="","",'Input data'!C462)</f>
        <v/>
      </c>
      <c r="D447" s="4" t="str">
        <f>IF('Input data'!D462="","",'Input data'!D462)</f>
        <v/>
      </c>
      <c r="E447" s="4" t="str">
        <f>IF('Input data'!E462="","",'Input data'!E462)</f>
        <v/>
      </c>
      <c r="F447" s="4" t="str">
        <f>IF('Input data'!F462="","",'Input data'!F462)</f>
        <v/>
      </c>
      <c r="G447" s="4">
        <f>IF('Input data'!G462="","",'Input data'!G462)</f>
        <v>0</v>
      </c>
      <c r="H447" s="4" t="str">
        <f>IF('Input data'!H462&gt;0.5,'Input data'!H462,"")</f>
        <v/>
      </c>
      <c r="I447" s="4" t="str">
        <f>IF('Input data'!I462="","",'Input data'!I462)</f>
        <v/>
      </c>
      <c r="J447" s="11">
        <f>IF('Used data'!J447="Irrelevant",1,IF('Used data'!J447&gt;3,1.2,1))</f>
        <v>1</v>
      </c>
      <c r="K447" s="11">
        <f>IF('Used data'!K447="Irrelevant",1,IF(AND(OR(I447="Motorway link",I447="Exit diverge",I447="Entrance merge"),'Used data'!K447&lt;3.5),1+(3.5-'Used data'!K447)*0.12,IF(AND(OR(I447="Exit ramp",I447="Entrance ramp"),'Used data'!K447&lt;3.5),1+(3.5-'Used data'!K447)*0.16,1)))</f>
        <v>1</v>
      </c>
      <c r="L447" s="11">
        <f>IF('Used data'!L447="Irrelevant",1,IF(AND('Used data'!L447="Yes",'Used data'!J447=2),0.6*'Used data'!M447+(1-'Used data'!M447),IF(AND('Used data'!L447="Yes",'Used data'!J447=3),0.7*'Used data'!M447+(1-'Used data'!M447),IF(AND('Used data'!L447="Yes",'Used data'!J447=4),0.76*'Used data'!M447+(1-'Used data'!M447),IF(AND('Used data'!L447="Yes",'Used data'!J447&gt;4.99999999),0.8*'Used data'!M447+(1-'Used data'!M447),1)))))</f>
        <v>1</v>
      </c>
      <c r="M447" s="11">
        <f>IF('Used data'!L447="Irrelevant",1,IF(AND('Used data'!L447="Yes",'Used data'!J447=2),0.8*'Used data'!M447+(1-'Used data'!M447),IF(AND('Used data'!L447="Yes",'Used data'!J447=3),0.85*'Used data'!M447+(1-'Used data'!M447),IF(AND('Used data'!L447="Yes",'Used data'!J447=4),0.88*'Used data'!M447+(1-'Used data'!M447),IF(AND('Used data'!L447="Yes",'Used data'!J447&gt;4.99999999),0.9*'Used data'!M447+(1-'Used data'!M447),1)))))</f>
        <v>1</v>
      </c>
      <c r="N447" s="11">
        <f>IF('Used data'!N447="Irrelevant",1,IF(AND(OR(I447="Motorway link",I447="Exit diverge",I447="Entrance merge"),'Used data'!N447&lt;3),1+(3-'Used data'!N447)*0.09333333,1))</f>
        <v>1</v>
      </c>
      <c r="O447" s="11">
        <f>IF('Used data'!N447="Irrelevant",1,IF(AND(OR(I447="Motorway link",I447="Exit diverge",I447="Entrance merge"),'Used data'!N447&lt;3),1+(3-'Used data'!N447)*0.19666667,1))</f>
        <v>1</v>
      </c>
      <c r="P447" s="11">
        <f>IF('Used data'!O447="Irrelevant",1,IF(AND(OR(I447="Motorway link",I447="Exit diverge",I447="Entrance merge"),'Used data'!O447&lt;3.00000001),1+(0.5-'Used data'!O447)*0.04,IF(AND(OR(I447="Exit ramp",I447="Entrance ramp"),'Used data'!O447&lt;3.00000001),1+(0.5-'Used data'!O447)*0.08,IF(OR(I447="Motorway link",I447="Exit diverge",I447="Entrance merge"),0.9,0.8))))</f>
        <v>1</v>
      </c>
      <c r="Q447" s="11">
        <f>IF('Used data'!P447="Irrelevant",1,IF(AND(OR(I447="Motorway link",I447="Exit diverge",I447="Entrance merge"),'Used data'!P447&lt;11.00000001),1+(5-'Used data'!P447)*0.01,0.94))</f>
        <v>1</v>
      </c>
      <c r="R447" s="11">
        <f>IF(OR('Used data'!Q447="Irrelevant",'Used data'!R447="Irrelevant",'Used data'!Q447="Straight"),1,IF(AND(OR(I447="Motorway link",I447="Exit diverge",I447="Entrance merge"),'Used data'!Q447&lt;4000),(EXP(0.1096*1746.5/'Used data'!Q447)/EXP(0.1096*1746.5/4000))*('Used data'!R447/1000)/G447+(G447-'Used data'!R447/1000)/G447,1))</f>
        <v>1</v>
      </c>
      <c r="S447" s="11">
        <f>IF(OR('Used data'!S447="Irrelevant",'Used data'!T447="Irrelevant",'Used data'!S447="Straight"),1,IF(AND(OR(I447="Motorway link",I447="Exit diverge",I447="Entrance merge"),'Used data'!S447&lt;4000),(EXP(0.1096*1746.5/'Used data'!S447)/EXP(0.1096*1746.5/4000))*('Used data'!T447/1000)/G447+(G447-'Used data'!T447/1000)/G447,1))</f>
        <v>1</v>
      </c>
      <c r="T447" s="11">
        <f>IF('Used data'!U447="Irrelevant",1,IF(AND(OR(I447="Motorway link",I447="Exit diverge",I447="Entrance merge",I447="Exit ramp",I447="Entrance ramp"),'Used data'!U447="Yes"),0.95,1))</f>
        <v>1</v>
      </c>
      <c r="U447" s="11">
        <f>IF('Used data'!U447="Irrelevant",1,IF(AND(OR(I447="Motorway link",I447="Exit diverge",I447="Entrance merge",I447="Exit ramp",I447="Entrance ramp"),'Used data'!U447="Yes"),0.96,1))</f>
        <v>1</v>
      </c>
      <c r="V447" s="11">
        <f>IF('Used data'!U447="Irrelevant",1,IF(AND(OR(I447="Motorway link",I447="Exit diverge",I447="Entrance merge",I447="Exit ramp",I447="Entrance ramp"),'Used data'!U447="Yes"),0.79,1))</f>
        <v>1</v>
      </c>
      <c r="W447" s="11">
        <f>IF('Used data'!U447="Irrelevant",1,IF(AND(OR(I447="Motorway link",I447="Exit diverge",I447="Entrance merge",I447="Exit ramp",I447="Entrance ramp"),'Used data'!U447="Yes"),0.94,1))</f>
        <v>1</v>
      </c>
      <c r="X447" s="11">
        <f>IF('Used data'!U447="Irrelevant",1,IF(AND(OR(I447="Motorway link",I447="Exit diverge",I447="Entrance merge",I447="Exit ramp",I447="Entrance ramp"),'Used data'!U447="Yes"),0.97,1))</f>
        <v>1</v>
      </c>
      <c r="Y447" s="11">
        <f>IF(AND(I447="Exit ramp",'Used data'!V447="2-curved diamond ramp"),1.32,IF(AND(I447="Exit ramp",'Used data'!V447="S-shaped ramp"),2.05,IF(AND(I447="Exit ramp",'Used data'!V447="U-shaped ramp"),4.11,IF(AND(I447="Exit ramp",'Used data'!V447="Flyover hook ramp"),5.15,IF(AND(I447="Exit ramp",'Used data'!V447="Directional ramp"),1.07,IF(AND(I447="Entrance ramp",'Used data'!V447="2-curved diamond ramp"),0.93,IF(AND(I447="Entrance ramp",'Used data'!V447="S-shaped ramp"),2.48,IF(AND(I447="Entrance ramp",'Used data'!V447="U-shaped ramp"),4.15,IF(AND(I447="Entrance ramp",'Used data'!V447="Flyover hook ramp"),5.26,IF(AND(I447="Entrance ramp",'Used data'!V447="Directional ramp"),1.42,1))))))))))</f>
        <v>1</v>
      </c>
      <c r="Z447" s="11">
        <f>IF(OR('Used data'!W447="Straight",'Used data'!W447="Irrelevant",'Used data'!X447="Irrelevant",'Used data'!Y447="Irrelevant"),1,1+1.545*1000/32.2*((('Used data'!Y447*3268/3600)/('Used data'!W447/0.306))^2)*('Used data'!X447/1000)/G447)</f>
        <v>1</v>
      </c>
      <c r="AA447" s="11">
        <f>IF(OR('Used data'!W447="Straight",'Used data'!W447="Irrelevant",'Used data'!X447="Irrelevant",'Used data'!Y447="Irrelevant"),1,1+1.961*1000/32.2*((('Used data'!Y447*3268/3600)/('Used data'!W447/0.306))^2)*('Used data'!X447/1000)/G447)</f>
        <v>1</v>
      </c>
      <c r="AB447" s="11">
        <f>IF(OR('Used data'!Z447="Straight",'Used data'!Z447="Irrelevant",'Used data'!AA447="Irrelevant",'Used data'!AB447="Irrelevant"),1,1+1.545*1000/32.2*((('Used data'!AB447*3268/3600)/('Used data'!Z447/0.306))^2)*('Used data'!AA447/1000)/G447)</f>
        <v>1</v>
      </c>
      <c r="AC447" s="11">
        <f>IF(OR('Used data'!Z447="Straight",'Used data'!Z447="Irrelevant",'Used data'!AA447="Irrelevant",'Used data'!AB447="Irrelevant"),1,1+1.961*1000/32.2*((('Used data'!AB447*3268/3600)/('Used data'!Z447/0.306))^2)*('Used data'!AA447/1000)/G447)</f>
        <v>1</v>
      </c>
      <c r="AD447" s="11">
        <f>IF(OR('Used data'!AC447="Irrelevant",'Used data'!AC447="No"),1,IF(AND('Used data'!AC447="Yes",OR('Used data'!Q447&lt;301,'Used data'!S447&lt;301)),1-(0.5*('Used data'!R447+'Used data'!T447)/('Used data'!G447*1000)),IF(AND('Used data'!AC447="Yes",OR('Used data'!Q447&lt;601,'Used data'!S447&lt;601)),1-(0.25*('Used data'!R447+'Used data'!T447)/('Used data'!G447*1000)),1)))</f>
        <v>1</v>
      </c>
      <c r="AE447" s="11">
        <f>IF(OR('Used data'!AC447="Irrelevant",'Used data'!AC447="No"),1,IF(AND('Used data'!AC447="Yes",OR('Used data'!Q447&lt;301,'Used data'!S447&lt;301)),1-(0.4*('Used data'!R447+'Used data'!T447)/('Used data'!G447*1000)),IF(AND('Used data'!AC447="Yes",OR('Used data'!Q447&lt;601,'Used data'!S447&lt;601)),1-(0.2*('Used data'!R447+'Used data'!T447)/('Used data'!G447*1000)),1)))</f>
        <v>1</v>
      </c>
      <c r="AF447" s="11">
        <f>IF('Used data'!AD447="110 kph",0.79,1)</f>
        <v>1</v>
      </c>
      <c r="AG447" s="11">
        <f>IF('Used data'!AD447="110 kph",0.94,1)</f>
        <v>1</v>
      </c>
      <c r="AH447" s="11">
        <f>IF('Used data'!AD447="110 kph",0.66,1)</f>
        <v>1</v>
      </c>
      <c r="AI447" s="11">
        <f>IF('Used data'!AD447="110 kph",0.82,1)</f>
        <v>1</v>
      </c>
      <c r="AJ447" s="11">
        <f>IF(AND('Used data'!AE447="Yes",I447="Entrance merge"),0.65*'Used data'!AF447+1-'Used data'!AF447,1)</f>
        <v>1</v>
      </c>
      <c r="AK447" s="12" t="str">
        <f t="shared" si="42"/>
        <v/>
      </c>
      <c r="AL447" s="12" t="str">
        <f t="shared" si="43"/>
        <v/>
      </c>
      <c r="AM447" s="12" t="str">
        <f t="shared" si="44"/>
        <v/>
      </c>
      <c r="AN447" s="12" t="str">
        <f t="shared" si="45"/>
        <v/>
      </c>
      <c r="AO447" s="12" t="str">
        <f t="shared" si="46"/>
        <v/>
      </c>
      <c r="AP447" s="12" t="str">
        <f t="shared" si="47"/>
        <v/>
      </c>
      <c r="AQ447" s="4" t="str">
        <f t="shared" si="48"/>
        <v/>
      </c>
    </row>
    <row r="448" spans="1:43" x14ac:dyDescent="0.3">
      <c r="A448" s="4" t="str">
        <f>IF('Input data'!A463="","",'Input data'!A463)</f>
        <v/>
      </c>
      <c r="B448" s="4" t="str">
        <f>IF('Input data'!B463="","",'Input data'!B463)</f>
        <v/>
      </c>
      <c r="C448" s="4" t="str">
        <f>IF('Input data'!C463="","",'Input data'!C463)</f>
        <v/>
      </c>
      <c r="D448" s="4" t="str">
        <f>IF('Input data'!D463="","",'Input data'!D463)</f>
        <v/>
      </c>
      <c r="E448" s="4" t="str">
        <f>IF('Input data'!E463="","",'Input data'!E463)</f>
        <v/>
      </c>
      <c r="F448" s="4" t="str">
        <f>IF('Input data'!F463="","",'Input data'!F463)</f>
        <v/>
      </c>
      <c r="G448" s="4">
        <f>IF('Input data'!G463="","",'Input data'!G463)</f>
        <v>0</v>
      </c>
      <c r="H448" s="4" t="str">
        <f>IF('Input data'!H463&gt;0.5,'Input data'!H463,"")</f>
        <v/>
      </c>
      <c r="I448" s="4" t="str">
        <f>IF('Input data'!I463="","",'Input data'!I463)</f>
        <v/>
      </c>
      <c r="J448" s="11">
        <f>IF('Used data'!J448="Irrelevant",1,IF('Used data'!J448&gt;3,1.2,1))</f>
        <v>1</v>
      </c>
      <c r="K448" s="11">
        <f>IF('Used data'!K448="Irrelevant",1,IF(AND(OR(I448="Motorway link",I448="Exit diverge",I448="Entrance merge"),'Used data'!K448&lt;3.5),1+(3.5-'Used data'!K448)*0.12,IF(AND(OR(I448="Exit ramp",I448="Entrance ramp"),'Used data'!K448&lt;3.5),1+(3.5-'Used data'!K448)*0.16,1)))</f>
        <v>1</v>
      </c>
      <c r="L448" s="11">
        <f>IF('Used data'!L448="Irrelevant",1,IF(AND('Used data'!L448="Yes",'Used data'!J448=2),0.6*'Used data'!M448+(1-'Used data'!M448),IF(AND('Used data'!L448="Yes",'Used data'!J448=3),0.7*'Used data'!M448+(1-'Used data'!M448),IF(AND('Used data'!L448="Yes",'Used data'!J448=4),0.76*'Used data'!M448+(1-'Used data'!M448),IF(AND('Used data'!L448="Yes",'Used data'!J448&gt;4.99999999),0.8*'Used data'!M448+(1-'Used data'!M448),1)))))</f>
        <v>1</v>
      </c>
      <c r="M448" s="11">
        <f>IF('Used data'!L448="Irrelevant",1,IF(AND('Used data'!L448="Yes",'Used data'!J448=2),0.8*'Used data'!M448+(1-'Used data'!M448),IF(AND('Used data'!L448="Yes",'Used data'!J448=3),0.85*'Used data'!M448+(1-'Used data'!M448),IF(AND('Used data'!L448="Yes",'Used data'!J448=4),0.88*'Used data'!M448+(1-'Used data'!M448),IF(AND('Used data'!L448="Yes",'Used data'!J448&gt;4.99999999),0.9*'Used data'!M448+(1-'Used data'!M448),1)))))</f>
        <v>1</v>
      </c>
      <c r="N448" s="11">
        <f>IF('Used data'!N448="Irrelevant",1,IF(AND(OR(I448="Motorway link",I448="Exit diverge",I448="Entrance merge"),'Used data'!N448&lt;3),1+(3-'Used data'!N448)*0.09333333,1))</f>
        <v>1</v>
      </c>
      <c r="O448" s="11">
        <f>IF('Used data'!N448="Irrelevant",1,IF(AND(OR(I448="Motorway link",I448="Exit diverge",I448="Entrance merge"),'Used data'!N448&lt;3),1+(3-'Used data'!N448)*0.19666667,1))</f>
        <v>1</v>
      </c>
      <c r="P448" s="11">
        <f>IF('Used data'!O448="Irrelevant",1,IF(AND(OR(I448="Motorway link",I448="Exit diverge",I448="Entrance merge"),'Used data'!O448&lt;3.00000001),1+(0.5-'Used data'!O448)*0.04,IF(AND(OR(I448="Exit ramp",I448="Entrance ramp"),'Used data'!O448&lt;3.00000001),1+(0.5-'Used data'!O448)*0.08,IF(OR(I448="Motorway link",I448="Exit diverge",I448="Entrance merge"),0.9,0.8))))</f>
        <v>1</v>
      </c>
      <c r="Q448" s="11">
        <f>IF('Used data'!P448="Irrelevant",1,IF(AND(OR(I448="Motorway link",I448="Exit diverge",I448="Entrance merge"),'Used data'!P448&lt;11.00000001),1+(5-'Used data'!P448)*0.01,0.94))</f>
        <v>1</v>
      </c>
      <c r="R448" s="11">
        <f>IF(OR('Used data'!Q448="Irrelevant",'Used data'!R448="Irrelevant",'Used data'!Q448="Straight"),1,IF(AND(OR(I448="Motorway link",I448="Exit diverge",I448="Entrance merge"),'Used data'!Q448&lt;4000),(EXP(0.1096*1746.5/'Used data'!Q448)/EXP(0.1096*1746.5/4000))*('Used data'!R448/1000)/G448+(G448-'Used data'!R448/1000)/G448,1))</f>
        <v>1</v>
      </c>
      <c r="S448" s="11">
        <f>IF(OR('Used data'!S448="Irrelevant",'Used data'!T448="Irrelevant",'Used data'!S448="Straight"),1,IF(AND(OR(I448="Motorway link",I448="Exit diverge",I448="Entrance merge"),'Used data'!S448&lt;4000),(EXP(0.1096*1746.5/'Used data'!S448)/EXP(0.1096*1746.5/4000))*('Used data'!T448/1000)/G448+(G448-'Used data'!T448/1000)/G448,1))</f>
        <v>1</v>
      </c>
      <c r="T448" s="11">
        <f>IF('Used data'!U448="Irrelevant",1,IF(AND(OR(I448="Motorway link",I448="Exit diverge",I448="Entrance merge",I448="Exit ramp",I448="Entrance ramp"),'Used data'!U448="Yes"),0.95,1))</f>
        <v>1</v>
      </c>
      <c r="U448" s="11">
        <f>IF('Used data'!U448="Irrelevant",1,IF(AND(OR(I448="Motorway link",I448="Exit diverge",I448="Entrance merge",I448="Exit ramp",I448="Entrance ramp"),'Used data'!U448="Yes"),0.96,1))</f>
        <v>1</v>
      </c>
      <c r="V448" s="11">
        <f>IF('Used data'!U448="Irrelevant",1,IF(AND(OR(I448="Motorway link",I448="Exit diverge",I448="Entrance merge",I448="Exit ramp",I448="Entrance ramp"),'Used data'!U448="Yes"),0.79,1))</f>
        <v>1</v>
      </c>
      <c r="W448" s="11">
        <f>IF('Used data'!U448="Irrelevant",1,IF(AND(OR(I448="Motorway link",I448="Exit diverge",I448="Entrance merge",I448="Exit ramp",I448="Entrance ramp"),'Used data'!U448="Yes"),0.94,1))</f>
        <v>1</v>
      </c>
      <c r="X448" s="11">
        <f>IF('Used data'!U448="Irrelevant",1,IF(AND(OR(I448="Motorway link",I448="Exit diverge",I448="Entrance merge",I448="Exit ramp",I448="Entrance ramp"),'Used data'!U448="Yes"),0.97,1))</f>
        <v>1</v>
      </c>
      <c r="Y448" s="11">
        <f>IF(AND(I448="Exit ramp",'Used data'!V448="2-curved diamond ramp"),1.32,IF(AND(I448="Exit ramp",'Used data'!V448="S-shaped ramp"),2.05,IF(AND(I448="Exit ramp",'Used data'!V448="U-shaped ramp"),4.11,IF(AND(I448="Exit ramp",'Used data'!V448="Flyover hook ramp"),5.15,IF(AND(I448="Exit ramp",'Used data'!V448="Directional ramp"),1.07,IF(AND(I448="Entrance ramp",'Used data'!V448="2-curved diamond ramp"),0.93,IF(AND(I448="Entrance ramp",'Used data'!V448="S-shaped ramp"),2.48,IF(AND(I448="Entrance ramp",'Used data'!V448="U-shaped ramp"),4.15,IF(AND(I448="Entrance ramp",'Used data'!V448="Flyover hook ramp"),5.26,IF(AND(I448="Entrance ramp",'Used data'!V448="Directional ramp"),1.42,1))))))))))</f>
        <v>1</v>
      </c>
      <c r="Z448" s="11">
        <f>IF(OR('Used data'!W448="Straight",'Used data'!W448="Irrelevant",'Used data'!X448="Irrelevant",'Used data'!Y448="Irrelevant"),1,1+1.545*1000/32.2*((('Used data'!Y448*3268/3600)/('Used data'!W448/0.306))^2)*('Used data'!X448/1000)/G448)</f>
        <v>1</v>
      </c>
      <c r="AA448" s="11">
        <f>IF(OR('Used data'!W448="Straight",'Used data'!W448="Irrelevant",'Used data'!X448="Irrelevant",'Used data'!Y448="Irrelevant"),1,1+1.961*1000/32.2*((('Used data'!Y448*3268/3600)/('Used data'!W448/0.306))^2)*('Used data'!X448/1000)/G448)</f>
        <v>1</v>
      </c>
      <c r="AB448" s="11">
        <f>IF(OR('Used data'!Z448="Straight",'Used data'!Z448="Irrelevant",'Used data'!AA448="Irrelevant",'Used data'!AB448="Irrelevant"),1,1+1.545*1000/32.2*((('Used data'!AB448*3268/3600)/('Used data'!Z448/0.306))^2)*('Used data'!AA448/1000)/G448)</f>
        <v>1</v>
      </c>
      <c r="AC448" s="11">
        <f>IF(OR('Used data'!Z448="Straight",'Used data'!Z448="Irrelevant",'Used data'!AA448="Irrelevant",'Used data'!AB448="Irrelevant"),1,1+1.961*1000/32.2*((('Used data'!AB448*3268/3600)/('Used data'!Z448/0.306))^2)*('Used data'!AA448/1000)/G448)</f>
        <v>1</v>
      </c>
      <c r="AD448" s="11">
        <f>IF(OR('Used data'!AC448="Irrelevant",'Used data'!AC448="No"),1,IF(AND('Used data'!AC448="Yes",OR('Used data'!Q448&lt;301,'Used data'!S448&lt;301)),1-(0.5*('Used data'!R448+'Used data'!T448)/('Used data'!G448*1000)),IF(AND('Used data'!AC448="Yes",OR('Used data'!Q448&lt;601,'Used data'!S448&lt;601)),1-(0.25*('Used data'!R448+'Used data'!T448)/('Used data'!G448*1000)),1)))</f>
        <v>1</v>
      </c>
      <c r="AE448" s="11">
        <f>IF(OR('Used data'!AC448="Irrelevant",'Used data'!AC448="No"),1,IF(AND('Used data'!AC448="Yes",OR('Used data'!Q448&lt;301,'Used data'!S448&lt;301)),1-(0.4*('Used data'!R448+'Used data'!T448)/('Used data'!G448*1000)),IF(AND('Used data'!AC448="Yes",OR('Used data'!Q448&lt;601,'Used data'!S448&lt;601)),1-(0.2*('Used data'!R448+'Used data'!T448)/('Used data'!G448*1000)),1)))</f>
        <v>1</v>
      </c>
      <c r="AF448" s="11">
        <f>IF('Used data'!AD448="110 kph",0.79,1)</f>
        <v>1</v>
      </c>
      <c r="AG448" s="11">
        <f>IF('Used data'!AD448="110 kph",0.94,1)</f>
        <v>1</v>
      </c>
      <c r="AH448" s="11">
        <f>IF('Used data'!AD448="110 kph",0.66,1)</f>
        <v>1</v>
      </c>
      <c r="AI448" s="11">
        <f>IF('Used data'!AD448="110 kph",0.82,1)</f>
        <v>1</v>
      </c>
      <c r="AJ448" s="11">
        <f>IF(AND('Used data'!AE448="Yes",I448="Entrance merge"),0.65*'Used data'!AF448+1-'Used data'!AF448,1)</f>
        <v>1</v>
      </c>
      <c r="AK448" s="12" t="str">
        <f t="shared" si="42"/>
        <v/>
      </c>
      <c r="AL448" s="12" t="str">
        <f t="shared" si="43"/>
        <v/>
      </c>
      <c r="AM448" s="12" t="str">
        <f t="shared" si="44"/>
        <v/>
      </c>
      <c r="AN448" s="12" t="str">
        <f t="shared" si="45"/>
        <v/>
      </c>
      <c r="AO448" s="12" t="str">
        <f t="shared" si="46"/>
        <v/>
      </c>
      <c r="AP448" s="12" t="str">
        <f t="shared" si="47"/>
        <v/>
      </c>
      <c r="AQ448" s="4" t="str">
        <f t="shared" si="48"/>
        <v/>
      </c>
    </row>
    <row r="449" spans="1:43" x14ac:dyDescent="0.3">
      <c r="A449" s="4" t="str">
        <f>IF('Input data'!A464="","",'Input data'!A464)</f>
        <v/>
      </c>
      <c r="B449" s="4" t="str">
        <f>IF('Input data'!B464="","",'Input data'!B464)</f>
        <v/>
      </c>
      <c r="C449" s="4" t="str">
        <f>IF('Input data'!C464="","",'Input data'!C464)</f>
        <v/>
      </c>
      <c r="D449" s="4" t="str">
        <f>IF('Input data'!D464="","",'Input data'!D464)</f>
        <v/>
      </c>
      <c r="E449" s="4" t="str">
        <f>IF('Input data'!E464="","",'Input data'!E464)</f>
        <v/>
      </c>
      <c r="F449" s="4" t="str">
        <f>IF('Input data'!F464="","",'Input data'!F464)</f>
        <v/>
      </c>
      <c r="G449" s="4">
        <f>IF('Input data'!G464="","",'Input data'!G464)</f>
        <v>0</v>
      </c>
      <c r="H449" s="4" t="str">
        <f>IF('Input data'!H464&gt;0.5,'Input data'!H464,"")</f>
        <v/>
      </c>
      <c r="I449" s="4" t="str">
        <f>IF('Input data'!I464="","",'Input data'!I464)</f>
        <v/>
      </c>
      <c r="J449" s="11">
        <f>IF('Used data'!J449="Irrelevant",1,IF('Used data'!J449&gt;3,1.2,1))</f>
        <v>1</v>
      </c>
      <c r="K449" s="11">
        <f>IF('Used data'!K449="Irrelevant",1,IF(AND(OR(I449="Motorway link",I449="Exit diverge",I449="Entrance merge"),'Used data'!K449&lt;3.5),1+(3.5-'Used data'!K449)*0.12,IF(AND(OR(I449="Exit ramp",I449="Entrance ramp"),'Used data'!K449&lt;3.5),1+(3.5-'Used data'!K449)*0.16,1)))</f>
        <v>1</v>
      </c>
      <c r="L449" s="11">
        <f>IF('Used data'!L449="Irrelevant",1,IF(AND('Used data'!L449="Yes",'Used data'!J449=2),0.6*'Used data'!M449+(1-'Used data'!M449),IF(AND('Used data'!L449="Yes",'Used data'!J449=3),0.7*'Used data'!M449+(1-'Used data'!M449),IF(AND('Used data'!L449="Yes",'Used data'!J449=4),0.76*'Used data'!M449+(1-'Used data'!M449),IF(AND('Used data'!L449="Yes",'Used data'!J449&gt;4.99999999),0.8*'Used data'!M449+(1-'Used data'!M449),1)))))</f>
        <v>1</v>
      </c>
      <c r="M449" s="11">
        <f>IF('Used data'!L449="Irrelevant",1,IF(AND('Used data'!L449="Yes",'Used data'!J449=2),0.8*'Used data'!M449+(1-'Used data'!M449),IF(AND('Used data'!L449="Yes",'Used data'!J449=3),0.85*'Used data'!M449+(1-'Used data'!M449),IF(AND('Used data'!L449="Yes",'Used data'!J449=4),0.88*'Used data'!M449+(1-'Used data'!M449),IF(AND('Used data'!L449="Yes",'Used data'!J449&gt;4.99999999),0.9*'Used data'!M449+(1-'Used data'!M449),1)))))</f>
        <v>1</v>
      </c>
      <c r="N449" s="11">
        <f>IF('Used data'!N449="Irrelevant",1,IF(AND(OR(I449="Motorway link",I449="Exit diverge",I449="Entrance merge"),'Used data'!N449&lt;3),1+(3-'Used data'!N449)*0.09333333,1))</f>
        <v>1</v>
      </c>
      <c r="O449" s="11">
        <f>IF('Used data'!N449="Irrelevant",1,IF(AND(OR(I449="Motorway link",I449="Exit diverge",I449="Entrance merge"),'Used data'!N449&lt;3),1+(3-'Used data'!N449)*0.19666667,1))</f>
        <v>1</v>
      </c>
      <c r="P449" s="11">
        <f>IF('Used data'!O449="Irrelevant",1,IF(AND(OR(I449="Motorway link",I449="Exit diverge",I449="Entrance merge"),'Used data'!O449&lt;3.00000001),1+(0.5-'Used data'!O449)*0.04,IF(AND(OR(I449="Exit ramp",I449="Entrance ramp"),'Used data'!O449&lt;3.00000001),1+(0.5-'Used data'!O449)*0.08,IF(OR(I449="Motorway link",I449="Exit diverge",I449="Entrance merge"),0.9,0.8))))</f>
        <v>1</v>
      </c>
      <c r="Q449" s="11">
        <f>IF('Used data'!P449="Irrelevant",1,IF(AND(OR(I449="Motorway link",I449="Exit diverge",I449="Entrance merge"),'Used data'!P449&lt;11.00000001),1+(5-'Used data'!P449)*0.01,0.94))</f>
        <v>1</v>
      </c>
      <c r="R449" s="11">
        <f>IF(OR('Used data'!Q449="Irrelevant",'Used data'!R449="Irrelevant",'Used data'!Q449="Straight"),1,IF(AND(OR(I449="Motorway link",I449="Exit diverge",I449="Entrance merge"),'Used data'!Q449&lt;4000),(EXP(0.1096*1746.5/'Used data'!Q449)/EXP(0.1096*1746.5/4000))*('Used data'!R449/1000)/G449+(G449-'Used data'!R449/1000)/G449,1))</f>
        <v>1</v>
      </c>
      <c r="S449" s="11">
        <f>IF(OR('Used data'!S449="Irrelevant",'Used data'!T449="Irrelevant",'Used data'!S449="Straight"),1,IF(AND(OR(I449="Motorway link",I449="Exit diverge",I449="Entrance merge"),'Used data'!S449&lt;4000),(EXP(0.1096*1746.5/'Used data'!S449)/EXP(0.1096*1746.5/4000))*('Used data'!T449/1000)/G449+(G449-'Used data'!T449/1000)/G449,1))</f>
        <v>1</v>
      </c>
      <c r="T449" s="11">
        <f>IF('Used data'!U449="Irrelevant",1,IF(AND(OR(I449="Motorway link",I449="Exit diverge",I449="Entrance merge",I449="Exit ramp",I449="Entrance ramp"),'Used data'!U449="Yes"),0.95,1))</f>
        <v>1</v>
      </c>
      <c r="U449" s="11">
        <f>IF('Used data'!U449="Irrelevant",1,IF(AND(OR(I449="Motorway link",I449="Exit diverge",I449="Entrance merge",I449="Exit ramp",I449="Entrance ramp"),'Used data'!U449="Yes"),0.96,1))</f>
        <v>1</v>
      </c>
      <c r="V449" s="11">
        <f>IF('Used data'!U449="Irrelevant",1,IF(AND(OR(I449="Motorway link",I449="Exit diverge",I449="Entrance merge",I449="Exit ramp",I449="Entrance ramp"),'Used data'!U449="Yes"),0.79,1))</f>
        <v>1</v>
      </c>
      <c r="W449" s="11">
        <f>IF('Used data'!U449="Irrelevant",1,IF(AND(OR(I449="Motorway link",I449="Exit diverge",I449="Entrance merge",I449="Exit ramp",I449="Entrance ramp"),'Used data'!U449="Yes"),0.94,1))</f>
        <v>1</v>
      </c>
      <c r="X449" s="11">
        <f>IF('Used data'!U449="Irrelevant",1,IF(AND(OR(I449="Motorway link",I449="Exit diverge",I449="Entrance merge",I449="Exit ramp",I449="Entrance ramp"),'Used data'!U449="Yes"),0.97,1))</f>
        <v>1</v>
      </c>
      <c r="Y449" s="11">
        <f>IF(AND(I449="Exit ramp",'Used data'!V449="2-curved diamond ramp"),1.32,IF(AND(I449="Exit ramp",'Used data'!V449="S-shaped ramp"),2.05,IF(AND(I449="Exit ramp",'Used data'!V449="U-shaped ramp"),4.11,IF(AND(I449="Exit ramp",'Used data'!V449="Flyover hook ramp"),5.15,IF(AND(I449="Exit ramp",'Used data'!V449="Directional ramp"),1.07,IF(AND(I449="Entrance ramp",'Used data'!V449="2-curved diamond ramp"),0.93,IF(AND(I449="Entrance ramp",'Used data'!V449="S-shaped ramp"),2.48,IF(AND(I449="Entrance ramp",'Used data'!V449="U-shaped ramp"),4.15,IF(AND(I449="Entrance ramp",'Used data'!V449="Flyover hook ramp"),5.26,IF(AND(I449="Entrance ramp",'Used data'!V449="Directional ramp"),1.42,1))))))))))</f>
        <v>1</v>
      </c>
      <c r="Z449" s="11">
        <f>IF(OR('Used data'!W449="Straight",'Used data'!W449="Irrelevant",'Used data'!X449="Irrelevant",'Used data'!Y449="Irrelevant"),1,1+1.545*1000/32.2*((('Used data'!Y449*3268/3600)/('Used data'!W449/0.306))^2)*('Used data'!X449/1000)/G449)</f>
        <v>1</v>
      </c>
      <c r="AA449" s="11">
        <f>IF(OR('Used data'!W449="Straight",'Used data'!W449="Irrelevant",'Used data'!X449="Irrelevant",'Used data'!Y449="Irrelevant"),1,1+1.961*1000/32.2*((('Used data'!Y449*3268/3600)/('Used data'!W449/0.306))^2)*('Used data'!X449/1000)/G449)</f>
        <v>1</v>
      </c>
      <c r="AB449" s="11">
        <f>IF(OR('Used data'!Z449="Straight",'Used data'!Z449="Irrelevant",'Used data'!AA449="Irrelevant",'Used data'!AB449="Irrelevant"),1,1+1.545*1000/32.2*((('Used data'!AB449*3268/3600)/('Used data'!Z449/0.306))^2)*('Used data'!AA449/1000)/G449)</f>
        <v>1</v>
      </c>
      <c r="AC449" s="11">
        <f>IF(OR('Used data'!Z449="Straight",'Used data'!Z449="Irrelevant",'Used data'!AA449="Irrelevant",'Used data'!AB449="Irrelevant"),1,1+1.961*1000/32.2*((('Used data'!AB449*3268/3600)/('Used data'!Z449/0.306))^2)*('Used data'!AA449/1000)/G449)</f>
        <v>1</v>
      </c>
      <c r="AD449" s="11">
        <f>IF(OR('Used data'!AC449="Irrelevant",'Used data'!AC449="No"),1,IF(AND('Used data'!AC449="Yes",OR('Used data'!Q449&lt;301,'Used data'!S449&lt;301)),1-(0.5*('Used data'!R449+'Used data'!T449)/('Used data'!G449*1000)),IF(AND('Used data'!AC449="Yes",OR('Used data'!Q449&lt;601,'Used data'!S449&lt;601)),1-(0.25*('Used data'!R449+'Used data'!T449)/('Used data'!G449*1000)),1)))</f>
        <v>1</v>
      </c>
      <c r="AE449" s="11">
        <f>IF(OR('Used data'!AC449="Irrelevant",'Used data'!AC449="No"),1,IF(AND('Used data'!AC449="Yes",OR('Used data'!Q449&lt;301,'Used data'!S449&lt;301)),1-(0.4*('Used data'!R449+'Used data'!T449)/('Used data'!G449*1000)),IF(AND('Used data'!AC449="Yes",OR('Used data'!Q449&lt;601,'Used data'!S449&lt;601)),1-(0.2*('Used data'!R449+'Used data'!T449)/('Used data'!G449*1000)),1)))</f>
        <v>1</v>
      </c>
      <c r="AF449" s="11">
        <f>IF('Used data'!AD449="110 kph",0.79,1)</f>
        <v>1</v>
      </c>
      <c r="AG449" s="11">
        <f>IF('Used data'!AD449="110 kph",0.94,1)</f>
        <v>1</v>
      </c>
      <c r="AH449" s="11">
        <f>IF('Used data'!AD449="110 kph",0.66,1)</f>
        <v>1</v>
      </c>
      <c r="AI449" s="11">
        <f>IF('Used data'!AD449="110 kph",0.82,1)</f>
        <v>1</v>
      </c>
      <c r="AJ449" s="11">
        <f>IF(AND('Used data'!AE449="Yes",I449="Entrance merge"),0.65*'Used data'!AF449+1-'Used data'!AF449,1)</f>
        <v>1</v>
      </c>
      <c r="AK449" s="12" t="str">
        <f t="shared" si="42"/>
        <v/>
      </c>
      <c r="AL449" s="12" t="str">
        <f t="shared" si="43"/>
        <v/>
      </c>
      <c r="AM449" s="12" t="str">
        <f t="shared" si="44"/>
        <v/>
      </c>
      <c r="AN449" s="12" t="str">
        <f t="shared" si="45"/>
        <v/>
      </c>
      <c r="AO449" s="12" t="str">
        <f t="shared" si="46"/>
        <v/>
      </c>
      <c r="AP449" s="12" t="str">
        <f t="shared" si="47"/>
        <v/>
      </c>
      <c r="AQ449" s="4" t="str">
        <f t="shared" si="48"/>
        <v/>
      </c>
    </row>
    <row r="450" spans="1:43" x14ac:dyDescent="0.3">
      <c r="A450" s="4" t="str">
        <f>IF('Input data'!A465="","",'Input data'!A465)</f>
        <v/>
      </c>
      <c r="B450" s="4" t="str">
        <f>IF('Input data'!B465="","",'Input data'!B465)</f>
        <v/>
      </c>
      <c r="C450" s="4" t="str">
        <f>IF('Input data'!C465="","",'Input data'!C465)</f>
        <v/>
      </c>
      <c r="D450" s="4" t="str">
        <f>IF('Input data'!D465="","",'Input data'!D465)</f>
        <v/>
      </c>
      <c r="E450" s="4" t="str">
        <f>IF('Input data'!E465="","",'Input data'!E465)</f>
        <v/>
      </c>
      <c r="F450" s="4" t="str">
        <f>IF('Input data'!F465="","",'Input data'!F465)</f>
        <v/>
      </c>
      <c r="G450" s="4">
        <f>IF('Input data'!G465="","",'Input data'!G465)</f>
        <v>0</v>
      </c>
      <c r="H450" s="4" t="str">
        <f>IF('Input data'!H465&gt;0.5,'Input data'!H465,"")</f>
        <v/>
      </c>
      <c r="I450" s="4" t="str">
        <f>IF('Input data'!I465="","",'Input data'!I465)</f>
        <v/>
      </c>
      <c r="J450" s="11">
        <f>IF('Used data'!J450="Irrelevant",1,IF('Used data'!J450&gt;3,1.2,1))</f>
        <v>1</v>
      </c>
      <c r="K450" s="11">
        <f>IF('Used data'!K450="Irrelevant",1,IF(AND(OR(I450="Motorway link",I450="Exit diverge",I450="Entrance merge"),'Used data'!K450&lt;3.5),1+(3.5-'Used data'!K450)*0.12,IF(AND(OR(I450="Exit ramp",I450="Entrance ramp"),'Used data'!K450&lt;3.5),1+(3.5-'Used data'!K450)*0.16,1)))</f>
        <v>1</v>
      </c>
      <c r="L450" s="11">
        <f>IF('Used data'!L450="Irrelevant",1,IF(AND('Used data'!L450="Yes",'Used data'!J450=2),0.6*'Used data'!M450+(1-'Used data'!M450),IF(AND('Used data'!L450="Yes",'Used data'!J450=3),0.7*'Used data'!M450+(1-'Used data'!M450),IF(AND('Used data'!L450="Yes",'Used data'!J450=4),0.76*'Used data'!M450+(1-'Used data'!M450),IF(AND('Used data'!L450="Yes",'Used data'!J450&gt;4.99999999),0.8*'Used data'!M450+(1-'Used data'!M450),1)))))</f>
        <v>1</v>
      </c>
      <c r="M450" s="11">
        <f>IF('Used data'!L450="Irrelevant",1,IF(AND('Used data'!L450="Yes",'Used data'!J450=2),0.8*'Used data'!M450+(1-'Used data'!M450),IF(AND('Used data'!L450="Yes",'Used data'!J450=3),0.85*'Used data'!M450+(1-'Used data'!M450),IF(AND('Used data'!L450="Yes",'Used data'!J450=4),0.88*'Used data'!M450+(1-'Used data'!M450),IF(AND('Used data'!L450="Yes",'Used data'!J450&gt;4.99999999),0.9*'Used data'!M450+(1-'Used data'!M450),1)))))</f>
        <v>1</v>
      </c>
      <c r="N450" s="11">
        <f>IF('Used data'!N450="Irrelevant",1,IF(AND(OR(I450="Motorway link",I450="Exit diverge",I450="Entrance merge"),'Used data'!N450&lt;3),1+(3-'Used data'!N450)*0.09333333,1))</f>
        <v>1</v>
      </c>
      <c r="O450" s="11">
        <f>IF('Used data'!N450="Irrelevant",1,IF(AND(OR(I450="Motorway link",I450="Exit diverge",I450="Entrance merge"),'Used data'!N450&lt;3),1+(3-'Used data'!N450)*0.19666667,1))</f>
        <v>1</v>
      </c>
      <c r="P450" s="11">
        <f>IF('Used data'!O450="Irrelevant",1,IF(AND(OR(I450="Motorway link",I450="Exit diverge",I450="Entrance merge"),'Used data'!O450&lt;3.00000001),1+(0.5-'Used data'!O450)*0.04,IF(AND(OR(I450="Exit ramp",I450="Entrance ramp"),'Used data'!O450&lt;3.00000001),1+(0.5-'Used data'!O450)*0.08,IF(OR(I450="Motorway link",I450="Exit diverge",I450="Entrance merge"),0.9,0.8))))</f>
        <v>1</v>
      </c>
      <c r="Q450" s="11">
        <f>IF('Used data'!P450="Irrelevant",1,IF(AND(OR(I450="Motorway link",I450="Exit diverge",I450="Entrance merge"),'Used data'!P450&lt;11.00000001),1+(5-'Used data'!P450)*0.01,0.94))</f>
        <v>1</v>
      </c>
      <c r="R450" s="11">
        <f>IF(OR('Used data'!Q450="Irrelevant",'Used data'!R450="Irrelevant",'Used data'!Q450="Straight"),1,IF(AND(OR(I450="Motorway link",I450="Exit diverge",I450="Entrance merge"),'Used data'!Q450&lt;4000),(EXP(0.1096*1746.5/'Used data'!Q450)/EXP(0.1096*1746.5/4000))*('Used data'!R450/1000)/G450+(G450-'Used data'!R450/1000)/G450,1))</f>
        <v>1</v>
      </c>
      <c r="S450" s="11">
        <f>IF(OR('Used data'!S450="Irrelevant",'Used data'!T450="Irrelevant",'Used data'!S450="Straight"),1,IF(AND(OR(I450="Motorway link",I450="Exit diverge",I450="Entrance merge"),'Used data'!S450&lt;4000),(EXP(0.1096*1746.5/'Used data'!S450)/EXP(0.1096*1746.5/4000))*('Used data'!T450/1000)/G450+(G450-'Used data'!T450/1000)/G450,1))</f>
        <v>1</v>
      </c>
      <c r="T450" s="11">
        <f>IF('Used data'!U450="Irrelevant",1,IF(AND(OR(I450="Motorway link",I450="Exit diverge",I450="Entrance merge",I450="Exit ramp",I450="Entrance ramp"),'Used data'!U450="Yes"),0.95,1))</f>
        <v>1</v>
      </c>
      <c r="U450" s="11">
        <f>IF('Used data'!U450="Irrelevant",1,IF(AND(OR(I450="Motorway link",I450="Exit diverge",I450="Entrance merge",I450="Exit ramp",I450="Entrance ramp"),'Used data'!U450="Yes"),0.96,1))</f>
        <v>1</v>
      </c>
      <c r="V450" s="11">
        <f>IF('Used data'!U450="Irrelevant",1,IF(AND(OR(I450="Motorway link",I450="Exit diverge",I450="Entrance merge",I450="Exit ramp",I450="Entrance ramp"),'Used data'!U450="Yes"),0.79,1))</f>
        <v>1</v>
      </c>
      <c r="W450" s="11">
        <f>IF('Used data'!U450="Irrelevant",1,IF(AND(OR(I450="Motorway link",I450="Exit diverge",I450="Entrance merge",I450="Exit ramp",I450="Entrance ramp"),'Used data'!U450="Yes"),0.94,1))</f>
        <v>1</v>
      </c>
      <c r="X450" s="11">
        <f>IF('Used data'!U450="Irrelevant",1,IF(AND(OR(I450="Motorway link",I450="Exit diverge",I450="Entrance merge",I450="Exit ramp",I450="Entrance ramp"),'Used data'!U450="Yes"),0.97,1))</f>
        <v>1</v>
      </c>
      <c r="Y450" s="11">
        <f>IF(AND(I450="Exit ramp",'Used data'!V450="2-curved diamond ramp"),1.32,IF(AND(I450="Exit ramp",'Used data'!V450="S-shaped ramp"),2.05,IF(AND(I450="Exit ramp",'Used data'!V450="U-shaped ramp"),4.11,IF(AND(I450="Exit ramp",'Used data'!V450="Flyover hook ramp"),5.15,IF(AND(I450="Exit ramp",'Used data'!V450="Directional ramp"),1.07,IF(AND(I450="Entrance ramp",'Used data'!V450="2-curved diamond ramp"),0.93,IF(AND(I450="Entrance ramp",'Used data'!V450="S-shaped ramp"),2.48,IF(AND(I450="Entrance ramp",'Used data'!V450="U-shaped ramp"),4.15,IF(AND(I450="Entrance ramp",'Used data'!V450="Flyover hook ramp"),5.26,IF(AND(I450="Entrance ramp",'Used data'!V450="Directional ramp"),1.42,1))))))))))</f>
        <v>1</v>
      </c>
      <c r="Z450" s="11">
        <f>IF(OR('Used data'!W450="Straight",'Used data'!W450="Irrelevant",'Used data'!X450="Irrelevant",'Used data'!Y450="Irrelevant"),1,1+1.545*1000/32.2*((('Used data'!Y450*3268/3600)/('Used data'!W450/0.306))^2)*('Used data'!X450/1000)/G450)</f>
        <v>1</v>
      </c>
      <c r="AA450" s="11">
        <f>IF(OR('Used data'!W450="Straight",'Used data'!W450="Irrelevant",'Used data'!X450="Irrelevant",'Used data'!Y450="Irrelevant"),1,1+1.961*1000/32.2*((('Used data'!Y450*3268/3600)/('Used data'!W450/0.306))^2)*('Used data'!X450/1000)/G450)</f>
        <v>1</v>
      </c>
      <c r="AB450" s="11">
        <f>IF(OR('Used data'!Z450="Straight",'Used data'!Z450="Irrelevant",'Used data'!AA450="Irrelevant",'Used data'!AB450="Irrelevant"),1,1+1.545*1000/32.2*((('Used data'!AB450*3268/3600)/('Used data'!Z450/0.306))^2)*('Used data'!AA450/1000)/G450)</f>
        <v>1</v>
      </c>
      <c r="AC450" s="11">
        <f>IF(OR('Used data'!Z450="Straight",'Used data'!Z450="Irrelevant",'Used data'!AA450="Irrelevant",'Used data'!AB450="Irrelevant"),1,1+1.961*1000/32.2*((('Used data'!AB450*3268/3600)/('Used data'!Z450/0.306))^2)*('Used data'!AA450/1000)/G450)</f>
        <v>1</v>
      </c>
      <c r="AD450" s="11">
        <f>IF(OR('Used data'!AC450="Irrelevant",'Used data'!AC450="No"),1,IF(AND('Used data'!AC450="Yes",OR('Used data'!Q450&lt;301,'Used data'!S450&lt;301)),1-(0.5*('Used data'!R450+'Used data'!T450)/('Used data'!G450*1000)),IF(AND('Used data'!AC450="Yes",OR('Used data'!Q450&lt;601,'Used data'!S450&lt;601)),1-(0.25*('Used data'!R450+'Used data'!T450)/('Used data'!G450*1000)),1)))</f>
        <v>1</v>
      </c>
      <c r="AE450" s="11">
        <f>IF(OR('Used data'!AC450="Irrelevant",'Used data'!AC450="No"),1,IF(AND('Used data'!AC450="Yes",OR('Used data'!Q450&lt;301,'Used data'!S450&lt;301)),1-(0.4*('Used data'!R450+'Used data'!T450)/('Used data'!G450*1000)),IF(AND('Used data'!AC450="Yes",OR('Used data'!Q450&lt;601,'Used data'!S450&lt;601)),1-(0.2*('Used data'!R450+'Used data'!T450)/('Used data'!G450*1000)),1)))</f>
        <v>1</v>
      </c>
      <c r="AF450" s="11">
        <f>IF('Used data'!AD450="110 kph",0.79,1)</f>
        <v>1</v>
      </c>
      <c r="AG450" s="11">
        <f>IF('Used data'!AD450="110 kph",0.94,1)</f>
        <v>1</v>
      </c>
      <c r="AH450" s="11">
        <f>IF('Used data'!AD450="110 kph",0.66,1)</f>
        <v>1</v>
      </c>
      <c r="AI450" s="11">
        <f>IF('Used data'!AD450="110 kph",0.82,1)</f>
        <v>1</v>
      </c>
      <c r="AJ450" s="11">
        <f>IF(AND('Used data'!AE450="Yes",I450="Entrance merge"),0.65*'Used data'!AF450+1-'Used data'!AF450,1)</f>
        <v>1</v>
      </c>
      <c r="AK450" s="12" t="str">
        <f t="shared" si="42"/>
        <v/>
      </c>
      <c r="AL450" s="12" t="str">
        <f t="shared" si="43"/>
        <v/>
      </c>
      <c r="AM450" s="12" t="str">
        <f t="shared" si="44"/>
        <v/>
      </c>
      <c r="AN450" s="12" t="str">
        <f t="shared" si="45"/>
        <v/>
      </c>
      <c r="AO450" s="12" t="str">
        <f t="shared" si="46"/>
        <v/>
      </c>
      <c r="AP450" s="12" t="str">
        <f t="shared" si="47"/>
        <v/>
      </c>
      <c r="AQ450" s="4" t="str">
        <f t="shared" si="48"/>
        <v/>
      </c>
    </row>
    <row r="451" spans="1:43" x14ac:dyDescent="0.3">
      <c r="A451" s="4" t="str">
        <f>IF('Input data'!A466="","",'Input data'!A466)</f>
        <v/>
      </c>
      <c r="B451" s="4" t="str">
        <f>IF('Input data'!B466="","",'Input data'!B466)</f>
        <v/>
      </c>
      <c r="C451" s="4" t="str">
        <f>IF('Input data'!C466="","",'Input data'!C466)</f>
        <v/>
      </c>
      <c r="D451" s="4" t="str">
        <f>IF('Input data'!D466="","",'Input data'!D466)</f>
        <v/>
      </c>
      <c r="E451" s="4" t="str">
        <f>IF('Input data'!E466="","",'Input data'!E466)</f>
        <v/>
      </c>
      <c r="F451" s="4" t="str">
        <f>IF('Input data'!F466="","",'Input data'!F466)</f>
        <v/>
      </c>
      <c r="G451" s="4">
        <f>IF('Input data'!G466="","",'Input data'!G466)</f>
        <v>0</v>
      </c>
      <c r="H451" s="4" t="str">
        <f>IF('Input data'!H466&gt;0.5,'Input data'!H466,"")</f>
        <v/>
      </c>
      <c r="I451" s="4" t="str">
        <f>IF('Input data'!I466="","",'Input data'!I466)</f>
        <v/>
      </c>
      <c r="J451" s="11">
        <f>IF('Used data'!J451="Irrelevant",1,IF('Used data'!J451&gt;3,1.2,1))</f>
        <v>1</v>
      </c>
      <c r="K451" s="11">
        <f>IF('Used data'!K451="Irrelevant",1,IF(AND(OR(I451="Motorway link",I451="Exit diverge",I451="Entrance merge"),'Used data'!K451&lt;3.5),1+(3.5-'Used data'!K451)*0.12,IF(AND(OR(I451="Exit ramp",I451="Entrance ramp"),'Used data'!K451&lt;3.5),1+(3.5-'Used data'!K451)*0.16,1)))</f>
        <v>1</v>
      </c>
      <c r="L451" s="11">
        <f>IF('Used data'!L451="Irrelevant",1,IF(AND('Used data'!L451="Yes",'Used data'!J451=2),0.6*'Used data'!M451+(1-'Used data'!M451),IF(AND('Used data'!L451="Yes",'Used data'!J451=3),0.7*'Used data'!M451+(1-'Used data'!M451),IF(AND('Used data'!L451="Yes",'Used data'!J451=4),0.76*'Used data'!M451+(1-'Used data'!M451),IF(AND('Used data'!L451="Yes",'Used data'!J451&gt;4.99999999),0.8*'Used data'!M451+(1-'Used data'!M451),1)))))</f>
        <v>1</v>
      </c>
      <c r="M451" s="11">
        <f>IF('Used data'!L451="Irrelevant",1,IF(AND('Used data'!L451="Yes",'Used data'!J451=2),0.8*'Used data'!M451+(1-'Used data'!M451),IF(AND('Used data'!L451="Yes",'Used data'!J451=3),0.85*'Used data'!M451+(1-'Used data'!M451),IF(AND('Used data'!L451="Yes",'Used data'!J451=4),0.88*'Used data'!M451+(1-'Used data'!M451),IF(AND('Used data'!L451="Yes",'Used data'!J451&gt;4.99999999),0.9*'Used data'!M451+(1-'Used data'!M451),1)))))</f>
        <v>1</v>
      </c>
      <c r="N451" s="11">
        <f>IF('Used data'!N451="Irrelevant",1,IF(AND(OR(I451="Motorway link",I451="Exit diverge",I451="Entrance merge"),'Used data'!N451&lt;3),1+(3-'Used data'!N451)*0.09333333,1))</f>
        <v>1</v>
      </c>
      <c r="O451" s="11">
        <f>IF('Used data'!N451="Irrelevant",1,IF(AND(OR(I451="Motorway link",I451="Exit diverge",I451="Entrance merge"),'Used data'!N451&lt;3),1+(3-'Used data'!N451)*0.19666667,1))</f>
        <v>1</v>
      </c>
      <c r="P451" s="11">
        <f>IF('Used data'!O451="Irrelevant",1,IF(AND(OR(I451="Motorway link",I451="Exit diverge",I451="Entrance merge"),'Used data'!O451&lt;3.00000001),1+(0.5-'Used data'!O451)*0.04,IF(AND(OR(I451="Exit ramp",I451="Entrance ramp"),'Used data'!O451&lt;3.00000001),1+(0.5-'Used data'!O451)*0.08,IF(OR(I451="Motorway link",I451="Exit diverge",I451="Entrance merge"),0.9,0.8))))</f>
        <v>1</v>
      </c>
      <c r="Q451" s="11">
        <f>IF('Used data'!P451="Irrelevant",1,IF(AND(OR(I451="Motorway link",I451="Exit diverge",I451="Entrance merge"),'Used data'!P451&lt;11.00000001),1+(5-'Used data'!P451)*0.01,0.94))</f>
        <v>1</v>
      </c>
      <c r="R451" s="11">
        <f>IF(OR('Used data'!Q451="Irrelevant",'Used data'!R451="Irrelevant",'Used data'!Q451="Straight"),1,IF(AND(OR(I451="Motorway link",I451="Exit diverge",I451="Entrance merge"),'Used data'!Q451&lt;4000),(EXP(0.1096*1746.5/'Used data'!Q451)/EXP(0.1096*1746.5/4000))*('Used data'!R451/1000)/G451+(G451-'Used data'!R451/1000)/G451,1))</f>
        <v>1</v>
      </c>
      <c r="S451" s="11">
        <f>IF(OR('Used data'!S451="Irrelevant",'Used data'!T451="Irrelevant",'Used data'!S451="Straight"),1,IF(AND(OR(I451="Motorway link",I451="Exit diverge",I451="Entrance merge"),'Used data'!S451&lt;4000),(EXP(0.1096*1746.5/'Used data'!S451)/EXP(0.1096*1746.5/4000))*('Used data'!T451/1000)/G451+(G451-'Used data'!T451/1000)/G451,1))</f>
        <v>1</v>
      </c>
      <c r="T451" s="11">
        <f>IF('Used data'!U451="Irrelevant",1,IF(AND(OR(I451="Motorway link",I451="Exit diverge",I451="Entrance merge",I451="Exit ramp",I451="Entrance ramp"),'Used data'!U451="Yes"),0.95,1))</f>
        <v>1</v>
      </c>
      <c r="U451" s="11">
        <f>IF('Used data'!U451="Irrelevant",1,IF(AND(OR(I451="Motorway link",I451="Exit diverge",I451="Entrance merge",I451="Exit ramp",I451="Entrance ramp"),'Used data'!U451="Yes"),0.96,1))</f>
        <v>1</v>
      </c>
      <c r="V451" s="11">
        <f>IF('Used data'!U451="Irrelevant",1,IF(AND(OR(I451="Motorway link",I451="Exit diverge",I451="Entrance merge",I451="Exit ramp",I451="Entrance ramp"),'Used data'!U451="Yes"),0.79,1))</f>
        <v>1</v>
      </c>
      <c r="W451" s="11">
        <f>IF('Used data'!U451="Irrelevant",1,IF(AND(OR(I451="Motorway link",I451="Exit diverge",I451="Entrance merge",I451="Exit ramp",I451="Entrance ramp"),'Used data'!U451="Yes"),0.94,1))</f>
        <v>1</v>
      </c>
      <c r="X451" s="11">
        <f>IF('Used data'!U451="Irrelevant",1,IF(AND(OR(I451="Motorway link",I451="Exit diverge",I451="Entrance merge",I451="Exit ramp",I451="Entrance ramp"),'Used data'!U451="Yes"),0.97,1))</f>
        <v>1</v>
      </c>
      <c r="Y451" s="11">
        <f>IF(AND(I451="Exit ramp",'Used data'!V451="2-curved diamond ramp"),1.32,IF(AND(I451="Exit ramp",'Used data'!V451="S-shaped ramp"),2.05,IF(AND(I451="Exit ramp",'Used data'!V451="U-shaped ramp"),4.11,IF(AND(I451="Exit ramp",'Used data'!V451="Flyover hook ramp"),5.15,IF(AND(I451="Exit ramp",'Used data'!V451="Directional ramp"),1.07,IF(AND(I451="Entrance ramp",'Used data'!V451="2-curved diamond ramp"),0.93,IF(AND(I451="Entrance ramp",'Used data'!V451="S-shaped ramp"),2.48,IF(AND(I451="Entrance ramp",'Used data'!V451="U-shaped ramp"),4.15,IF(AND(I451="Entrance ramp",'Used data'!V451="Flyover hook ramp"),5.26,IF(AND(I451="Entrance ramp",'Used data'!V451="Directional ramp"),1.42,1))))))))))</f>
        <v>1</v>
      </c>
      <c r="Z451" s="11">
        <f>IF(OR('Used data'!W451="Straight",'Used data'!W451="Irrelevant",'Used data'!X451="Irrelevant",'Used data'!Y451="Irrelevant"),1,1+1.545*1000/32.2*((('Used data'!Y451*3268/3600)/('Used data'!W451/0.306))^2)*('Used data'!X451/1000)/G451)</f>
        <v>1</v>
      </c>
      <c r="AA451" s="11">
        <f>IF(OR('Used data'!W451="Straight",'Used data'!W451="Irrelevant",'Used data'!X451="Irrelevant",'Used data'!Y451="Irrelevant"),1,1+1.961*1000/32.2*((('Used data'!Y451*3268/3600)/('Used data'!W451/0.306))^2)*('Used data'!X451/1000)/G451)</f>
        <v>1</v>
      </c>
      <c r="AB451" s="11">
        <f>IF(OR('Used data'!Z451="Straight",'Used data'!Z451="Irrelevant",'Used data'!AA451="Irrelevant",'Used data'!AB451="Irrelevant"),1,1+1.545*1000/32.2*((('Used data'!AB451*3268/3600)/('Used data'!Z451/0.306))^2)*('Used data'!AA451/1000)/G451)</f>
        <v>1</v>
      </c>
      <c r="AC451" s="11">
        <f>IF(OR('Used data'!Z451="Straight",'Used data'!Z451="Irrelevant",'Used data'!AA451="Irrelevant",'Used data'!AB451="Irrelevant"),1,1+1.961*1000/32.2*((('Used data'!AB451*3268/3600)/('Used data'!Z451/0.306))^2)*('Used data'!AA451/1000)/G451)</f>
        <v>1</v>
      </c>
      <c r="AD451" s="11">
        <f>IF(OR('Used data'!AC451="Irrelevant",'Used data'!AC451="No"),1,IF(AND('Used data'!AC451="Yes",OR('Used data'!Q451&lt;301,'Used data'!S451&lt;301)),1-(0.5*('Used data'!R451+'Used data'!T451)/('Used data'!G451*1000)),IF(AND('Used data'!AC451="Yes",OR('Used data'!Q451&lt;601,'Used data'!S451&lt;601)),1-(0.25*('Used data'!R451+'Used data'!T451)/('Used data'!G451*1000)),1)))</f>
        <v>1</v>
      </c>
      <c r="AE451" s="11">
        <f>IF(OR('Used data'!AC451="Irrelevant",'Used data'!AC451="No"),1,IF(AND('Used data'!AC451="Yes",OR('Used data'!Q451&lt;301,'Used data'!S451&lt;301)),1-(0.4*('Used data'!R451+'Used data'!T451)/('Used data'!G451*1000)),IF(AND('Used data'!AC451="Yes",OR('Used data'!Q451&lt;601,'Used data'!S451&lt;601)),1-(0.2*('Used data'!R451+'Used data'!T451)/('Used data'!G451*1000)),1)))</f>
        <v>1</v>
      </c>
      <c r="AF451" s="11">
        <f>IF('Used data'!AD451="110 kph",0.79,1)</f>
        <v>1</v>
      </c>
      <c r="AG451" s="11">
        <f>IF('Used data'!AD451="110 kph",0.94,1)</f>
        <v>1</v>
      </c>
      <c r="AH451" s="11">
        <f>IF('Used data'!AD451="110 kph",0.66,1)</f>
        <v>1</v>
      </c>
      <c r="AI451" s="11">
        <f>IF('Used data'!AD451="110 kph",0.82,1)</f>
        <v>1</v>
      </c>
      <c r="AJ451" s="11">
        <f>IF(AND('Used data'!AE451="Yes",I451="Entrance merge"),0.65*'Used data'!AF451+1-'Used data'!AF451,1)</f>
        <v>1</v>
      </c>
      <c r="AK451" s="12" t="str">
        <f t="shared" si="42"/>
        <v/>
      </c>
      <c r="AL451" s="12" t="str">
        <f t="shared" si="43"/>
        <v/>
      </c>
      <c r="AM451" s="12" t="str">
        <f t="shared" si="44"/>
        <v/>
      </c>
      <c r="AN451" s="12" t="str">
        <f t="shared" si="45"/>
        <v/>
      </c>
      <c r="AO451" s="12" t="str">
        <f t="shared" si="46"/>
        <v/>
      </c>
      <c r="AP451" s="12" t="str">
        <f t="shared" si="47"/>
        <v/>
      </c>
      <c r="AQ451" s="4" t="str">
        <f t="shared" si="48"/>
        <v/>
      </c>
    </row>
    <row r="452" spans="1:43" x14ac:dyDescent="0.3">
      <c r="A452" s="4" t="str">
        <f>IF('Input data'!A467="","",'Input data'!A467)</f>
        <v/>
      </c>
      <c r="B452" s="4" t="str">
        <f>IF('Input data'!B467="","",'Input data'!B467)</f>
        <v/>
      </c>
      <c r="C452" s="4" t="str">
        <f>IF('Input data'!C467="","",'Input data'!C467)</f>
        <v/>
      </c>
      <c r="D452" s="4" t="str">
        <f>IF('Input data'!D467="","",'Input data'!D467)</f>
        <v/>
      </c>
      <c r="E452" s="4" t="str">
        <f>IF('Input data'!E467="","",'Input data'!E467)</f>
        <v/>
      </c>
      <c r="F452" s="4" t="str">
        <f>IF('Input data'!F467="","",'Input data'!F467)</f>
        <v/>
      </c>
      <c r="G452" s="4">
        <f>IF('Input data'!G467="","",'Input data'!G467)</f>
        <v>0</v>
      </c>
      <c r="H452" s="4" t="str">
        <f>IF('Input data'!H467&gt;0.5,'Input data'!H467,"")</f>
        <v/>
      </c>
      <c r="I452" s="4" t="str">
        <f>IF('Input data'!I467="","",'Input data'!I467)</f>
        <v/>
      </c>
      <c r="J452" s="11">
        <f>IF('Used data'!J452="Irrelevant",1,IF('Used data'!J452&gt;3,1.2,1))</f>
        <v>1</v>
      </c>
      <c r="K452" s="11">
        <f>IF('Used data'!K452="Irrelevant",1,IF(AND(OR(I452="Motorway link",I452="Exit diverge",I452="Entrance merge"),'Used data'!K452&lt;3.5),1+(3.5-'Used data'!K452)*0.12,IF(AND(OR(I452="Exit ramp",I452="Entrance ramp"),'Used data'!K452&lt;3.5),1+(3.5-'Used data'!K452)*0.16,1)))</f>
        <v>1</v>
      </c>
      <c r="L452" s="11">
        <f>IF('Used data'!L452="Irrelevant",1,IF(AND('Used data'!L452="Yes",'Used data'!J452=2),0.6*'Used data'!M452+(1-'Used data'!M452),IF(AND('Used data'!L452="Yes",'Used data'!J452=3),0.7*'Used data'!M452+(1-'Used data'!M452),IF(AND('Used data'!L452="Yes",'Used data'!J452=4),0.76*'Used data'!M452+(1-'Used data'!M452),IF(AND('Used data'!L452="Yes",'Used data'!J452&gt;4.99999999),0.8*'Used data'!M452+(1-'Used data'!M452),1)))))</f>
        <v>1</v>
      </c>
      <c r="M452" s="11">
        <f>IF('Used data'!L452="Irrelevant",1,IF(AND('Used data'!L452="Yes",'Used data'!J452=2),0.8*'Used data'!M452+(1-'Used data'!M452),IF(AND('Used data'!L452="Yes",'Used data'!J452=3),0.85*'Used data'!M452+(1-'Used data'!M452),IF(AND('Used data'!L452="Yes",'Used data'!J452=4),0.88*'Used data'!M452+(1-'Used data'!M452),IF(AND('Used data'!L452="Yes",'Used data'!J452&gt;4.99999999),0.9*'Used data'!M452+(1-'Used data'!M452),1)))))</f>
        <v>1</v>
      </c>
      <c r="N452" s="11">
        <f>IF('Used data'!N452="Irrelevant",1,IF(AND(OR(I452="Motorway link",I452="Exit diverge",I452="Entrance merge"),'Used data'!N452&lt;3),1+(3-'Used data'!N452)*0.09333333,1))</f>
        <v>1</v>
      </c>
      <c r="O452" s="11">
        <f>IF('Used data'!N452="Irrelevant",1,IF(AND(OR(I452="Motorway link",I452="Exit diverge",I452="Entrance merge"),'Used data'!N452&lt;3),1+(3-'Used data'!N452)*0.19666667,1))</f>
        <v>1</v>
      </c>
      <c r="P452" s="11">
        <f>IF('Used data'!O452="Irrelevant",1,IF(AND(OR(I452="Motorway link",I452="Exit diverge",I452="Entrance merge"),'Used data'!O452&lt;3.00000001),1+(0.5-'Used data'!O452)*0.04,IF(AND(OR(I452="Exit ramp",I452="Entrance ramp"),'Used data'!O452&lt;3.00000001),1+(0.5-'Used data'!O452)*0.08,IF(OR(I452="Motorway link",I452="Exit diverge",I452="Entrance merge"),0.9,0.8))))</f>
        <v>1</v>
      </c>
      <c r="Q452" s="11">
        <f>IF('Used data'!P452="Irrelevant",1,IF(AND(OR(I452="Motorway link",I452="Exit diverge",I452="Entrance merge"),'Used data'!P452&lt;11.00000001),1+(5-'Used data'!P452)*0.01,0.94))</f>
        <v>1</v>
      </c>
      <c r="R452" s="11">
        <f>IF(OR('Used data'!Q452="Irrelevant",'Used data'!R452="Irrelevant",'Used data'!Q452="Straight"),1,IF(AND(OR(I452="Motorway link",I452="Exit diverge",I452="Entrance merge"),'Used data'!Q452&lt;4000),(EXP(0.1096*1746.5/'Used data'!Q452)/EXP(0.1096*1746.5/4000))*('Used data'!R452/1000)/G452+(G452-'Used data'!R452/1000)/G452,1))</f>
        <v>1</v>
      </c>
      <c r="S452" s="11">
        <f>IF(OR('Used data'!S452="Irrelevant",'Used data'!T452="Irrelevant",'Used data'!S452="Straight"),1,IF(AND(OR(I452="Motorway link",I452="Exit diverge",I452="Entrance merge"),'Used data'!S452&lt;4000),(EXP(0.1096*1746.5/'Used data'!S452)/EXP(0.1096*1746.5/4000))*('Used data'!T452/1000)/G452+(G452-'Used data'!T452/1000)/G452,1))</f>
        <v>1</v>
      </c>
      <c r="T452" s="11">
        <f>IF('Used data'!U452="Irrelevant",1,IF(AND(OR(I452="Motorway link",I452="Exit diverge",I452="Entrance merge",I452="Exit ramp",I452="Entrance ramp"),'Used data'!U452="Yes"),0.95,1))</f>
        <v>1</v>
      </c>
      <c r="U452" s="11">
        <f>IF('Used data'!U452="Irrelevant",1,IF(AND(OR(I452="Motorway link",I452="Exit diverge",I452="Entrance merge",I452="Exit ramp",I452="Entrance ramp"),'Used data'!U452="Yes"),0.96,1))</f>
        <v>1</v>
      </c>
      <c r="V452" s="11">
        <f>IF('Used data'!U452="Irrelevant",1,IF(AND(OR(I452="Motorway link",I452="Exit diverge",I452="Entrance merge",I452="Exit ramp",I452="Entrance ramp"),'Used data'!U452="Yes"),0.79,1))</f>
        <v>1</v>
      </c>
      <c r="W452" s="11">
        <f>IF('Used data'!U452="Irrelevant",1,IF(AND(OR(I452="Motorway link",I452="Exit diverge",I452="Entrance merge",I452="Exit ramp",I452="Entrance ramp"),'Used data'!U452="Yes"),0.94,1))</f>
        <v>1</v>
      </c>
      <c r="X452" s="11">
        <f>IF('Used data'!U452="Irrelevant",1,IF(AND(OR(I452="Motorway link",I452="Exit diverge",I452="Entrance merge",I452="Exit ramp",I452="Entrance ramp"),'Used data'!U452="Yes"),0.97,1))</f>
        <v>1</v>
      </c>
      <c r="Y452" s="11">
        <f>IF(AND(I452="Exit ramp",'Used data'!V452="2-curved diamond ramp"),1.32,IF(AND(I452="Exit ramp",'Used data'!V452="S-shaped ramp"),2.05,IF(AND(I452="Exit ramp",'Used data'!V452="U-shaped ramp"),4.11,IF(AND(I452="Exit ramp",'Used data'!V452="Flyover hook ramp"),5.15,IF(AND(I452="Exit ramp",'Used data'!V452="Directional ramp"),1.07,IF(AND(I452="Entrance ramp",'Used data'!V452="2-curved diamond ramp"),0.93,IF(AND(I452="Entrance ramp",'Used data'!V452="S-shaped ramp"),2.48,IF(AND(I452="Entrance ramp",'Used data'!V452="U-shaped ramp"),4.15,IF(AND(I452="Entrance ramp",'Used data'!V452="Flyover hook ramp"),5.26,IF(AND(I452="Entrance ramp",'Used data'!V452="Directional ramp"),1.42,1))))))))))</f>
        <v>1</v>
      </c>
      <c r="Z452" s="11">
        <f>IF(OR('Used data'!W452="Straight",'Used data'!W452="Irrelevant",'Used data'!X452="Irrelevant",'Used data'!Y452="Irrelevant"),1,1+1.545*1000/32.2*((('Used data'!Y452*3268/3600)/('Used data'!W452/0.306))^2)*('Used data'!X452/1000)/G452)</f>
        <v>1</v>
      </c>
      <c r="AA452" s="11">
        <f>IF(OR('Used data'!W452="Straight",'Used data'!W452="Irrelevant",'Used data'!X452="Irrelevant",'Used data'!Y452="Irrelevant"),1,1+1.961*1000/32.2*((('Used data'!Y452*3268/3600)/('Used data'!W452/0.306))^2)*('Used data'!X452/1000)/G452)</f>
        <v>1</v>
      </c>
      <c r="AB452" s="11">
        <f>IF(OR('Used data'!Z452="Straight",'Used data'!Z452="Irrelevant",'Used data'!AA452="Irrelevant",'Used data'!AB452="Irrelevant"),1,1+1.545*1000/32.2*((('Used data'!AB452*3268/3600)/('Used data'!Z452/0.306))^2)*('Used data'!AA452/1000)/G452)</f>
        <v>1</v>
      </c>
      <c r="AC452" s="11">
        <f>IF(OR('Used data'!Z452="Straight",'Used data'!Z452="Irrelevant",'Used data'!AA452="Irrelevant",'Used data'!AB452="Irrelevant"),1,1+1.961*1000/32.2*((('Used data'!AB452*3268/3600)/('Used data'!Z452/0.306))^2)*('Used data'!AA452/1000)/G452)</f>
        <v>1</v>
      </c>
      <c r="AD452" s="11">
        <f>IF(OR('Used data'!AC452="Irrelevant",'Used data'!AC452="No"),1,IF(AND('Used data'!AC452="Yes",OR('Used data'!Q452&lt;301,'Used data'!S452&lt;301)),1-(0.5*('Used data'!R452+'Used data'!T452)/('Used data'!G452*1000)),IF(AND('Used data'!AC452="Yes",OR('Used data'!Q452&lt;601,'Used data'!S452&lt;601)),1-(0.25*('Used data'!R452+'Used data'!T452)/('Used data'!G452*1000)),1)))</f>
        <v>1</v>
      </c>
      <c r="AE452" s="11">
        <f>IF(OR('Used data'!AC452="Irrelevant",'Used data'!AC452="No"),1,IF(AND('Used data'!AC452="Yes",OR('Used data'!Q452&lt;301,'Used data'!S452&lt;301)),1-(0.4*('Used data'!R452+'Used data'!T452)/('Used data'!G452*1000)),IF(AND('Used data'!AC452="Yes",OR('Used data'!Q452&lt;601,'Used data'!S452&lt;601)),1-(0.2*('Used data'!R452+'Used data'!T452)/('Used data'!G452*1000)),1)))</f>
        <v>1</v>
      </c>
      <c r="AF452" s="11">
        <f>IF('Used data'!AD452="110 kph",0.79,1)</f>
        <v>1</v>
      </c>
      <c r="AG452" s="11">
        <f>IF('Used data'!AD452="110 kph",0.94,1)</f>
        <v>1</v>
      </c>
      <c r="AH452" s="11">
        <f>IF('Used data'!AD452="110 kph",0.66,1)</f>
        <v>1</v>
      </c>
      <c r="AI452" s="11">
        <f>IF('Used data'!AD452="110 kph",0.82,1)</f>
        <v>1</v>
      </c>
      <c r="AJ452" s="11">
        <f>IF(AND('Used data'!AE452="Yes",I452="Entrance merge"),0.65*'Used data'!AF452+1-'Used data'!AF452,1)</f>
        <v>1</v>
      </c>
      <c r="AK452" s="12" t="str">
        <f t="shared" si="42"/>
        <v/>
      </c>
      <c r="AL452" s="12" t="str">
        <f t="shared" si="43"/>
        <v/>
      </c>
      <c r="AM452" s="12" t="str">
        <f t="shared" si="44"/>
        <v/>
      </c>
      <c r="AN452" s="12" t="str">
        <f t="shared" si="45"/>
        <v/>
      </c>
      <c r="AO452" s="12" t="str">
        <f t="shared" si="46"/>
        <v/>
      </c>
      <c r="AP452" s="12" t="str">
        <f t="shared" si="47"/>
        <v/>
      </c>
      <c r="AQ452" s="4" t="str">
        <f t="shared" si="48"/>
        <v/>
      </c>
    </row>
    <row r="453" spans="1:43" x14ac:dyDescent="0.3">
      <c r="A453" s="4" t="str">
        <f>IF('Input data'!A468="","",'Input data'!A468)</f>
        <v/>
      </c>
      <c r="B453" s="4" t="str">
        <f>IF('Input data'!B468="","",'Input data'!B468)</f>
        <v/>
      </c>
      <c r="C453" s="4" t="str">
        <f>IF('Input data'!C468="","",'Input data'!C468)</f>
        <v/>
      </c>
      <c r="D453" s="4" t="str">
        <f>IF('Input data'!D468="","",'Input data'!D468)</f>
        <v/>
      </c>
      <c r="E453" s="4" t="str">
        <f>IF('Input data'!E468="","",'Input data'!E468)</f>
        <v/>
      </c>
      <c r="F453" s="4" t="str">
        <f>IF('Input data'!F468="","",'Input data'!F468)</f>
        <v/>
      </c>
      <c r="G453" s="4">
        <f>IF('Input data'!G468="","",'Input data'!G468)</f>
        <v>0</v>
      </c>
      <c r="H453" s="4" t="str">
        <f>IF('Input data'!H468&gt;0.5,'Input data'!H468,"")</f>
        <v/>
      </c>
      <c r="I453" s="4" t="str">
        <f>IF('Input data'!I468="","",'Input data'!I468)</f>
        <v/>
      </c>
      <c r="J453" s="11">
        <f>IF('Used data'!J453="Irrelevant",1,IF('Used data'!J453&gt;3,1.2,1))</f>
        <v>1</v>
      </c>
      <c r="K453" s="11">
        <f>IF('Used data'!K453="Irrelevant",1,IF(AND(OR(I453="Motorway link",I453="Exit diverge",I453="Entrance merge"),'Used data'!K453&lt;3.5),1+(3.5-'Used data'!K453)*0.12,IF(AND(OR(I453="Exit ramp",I453="Entrance ramp"),'Used data'!K453&lt;3.5),1+(3.5-'Used data'!K453)*0.16,1)))</f>
        <v>1</v>
      </c>
      <c r="L453" s="11">
        <f>IF('Used data'!L453="Irrelevant",1,IF(AND('Used data'!L453="Yes",'Used data'!J453=2),0.6*'Used data'!M453+(1-'Used data'!M453),IF(AND('Used data'!L453="Yes",'Used data'!J453=3),0.7*'Used data'!M453+(1-'Used data'!M453),IF(AND('Used data'!L453="Yes",'Used data'!J453=4),0.76*'Used data'!M453+(1-'Used data'!M453),IF(AND('Used data'!L453="Yes",'Used data'!J453&gt;4.99999999),0.8*'Used data'!M453+(1-'Used data'!M453),1)))))</f>
        <v>1</v>
      </c>
      <c r="M453" s="11">
        <f>IF('Used data'!L453="Irrelevant",1,IF(AND('Used data'!L453="Yes",'Used data'!J453=2),0.8*'Used data'!M453+(1-'Used data'!M453),IF(AND('Used data'!L453="Yes",'Used data'!J453=3),0.85*'Used data'!M453+(1-'Used data'!M453),IF(AND('Used data'!L453="Yes",'Used data'!J453=4),0.88*'Used data'!M453+(1-'Used data'!M453),IF(AND('Used data'!L453="Yes",'Used data'!J453&gt;4.99999999),0.9*'Used data'!M453+(1-'Used data'!M453),1)))))</f>
        <v>1</v>
      </c>
      <c r="N453" s="11">
        <f>IF('Used data'!N453="Irrelevant",1,IF(AND(OR(I453="Motorway link",I453="Exit diverge",I453="Entrance merge"),'Used data'!N453&lt;3),1+(3-'Used data'!N453)*0.09333333,1))</f>
        <v>1</v>
      </c>
      <c r="O453" s="11">
        <f>IF('Used data'!N453="Irrelevant",1,IF(AND(OR(I453="Motorway link",I453="Exit diverge",I453="Entrance merge"),'Used data'!N453&lt;3),1+(3-'Used data'!N453)*0.19666667,1))</f>
        <v>1</v>
      </c>
      <c r="P453" s="11">
        <f>IF('Used data'!O453="Irrelevant",1,IF(AND(OR(I453="Motorway link",I453="Exit diverge",I453="Entrance merge"),'Used data'!O453&lt;3.00000001),1+(0.5-'Used data'!O453)*0.04,IF(AND(OR(I453="Exit ramp",I453="Entrance ramp"),'Used data'!O453&lt;3.00000001),1+(0.5-'Used data'!O453)*0.08,IF(OR(I453="Motorway link",I453="Exit diverge",I453="Entrance merge"),0.9,0.8))))</f>
        <v>1</v>
      </c>
      <c r="Q453" s="11">
        <f>IF('Used data'!P453="Irrelevant",1,IF(AND(OR(I453="Motorway link",I453="Exit diverge",I453="Entrance merge"),'Used data'!P453&lt;11.00000001),1+(5-'Used data'!P453)*0.01,0.94))</f>
        <v>1</v>
      </c>
      <c r="R453" s="11">
        <f>IF(OR('Used data'!Q453="Irrelevant",'Used data'!R453="Irrelevant",'Used data'!Q453="Straight"),1,IF(AND(OR(I453="Motorway link",I453="Exit diverge",I453="Entrance merge"),'Used data'!Q453&lt;4000),(EXP(0.1096*1746.5/'Used data'!Q453)/EXP(0.1096*1746.5/4000))*('Used data'!R453/1000)/G453+(G453-'Used data'!R453/1000)/G453,1))</f>
        <v>1</v>
      </c>
      <c r="S453" s="11">
        <f>IF(OR('Used data'!S453="Irrelevant",'Used data'!T453="Irrelevant",'Used data'!S453="Straight"),1,IF(AND(OR(I453="Motorway link",I453="Exit diverge",I453="Entrance merge"),'Used data'!S453&lt;4000),(EXP(0.1096*1746.5/'Used data'!S453)/EXP(0.1096*1746.5/4000))*('Used data'!T453/1000)/G453+(G453-'Used data'!T453/1000)/G453,1))</f>
        <v>1</v>
      </c>
      <c r="T453" s="11">
        <f>IF('Used data'!U453="Irrelevant",1,IF(AND(OR(I453="Motorway link",I453="Exit diverge",I453="Entrance merge",I453="Exit ramp",I453="Entrance ramp"),'Used data'!U453="Yes"),0.95,1))</f>
        <v>1</v>
      </c>
      <c r="U453" s="11">
        <f>IF('Used data'!U453="Irrelevant",1,IF(AND(OR(I453="Motorway link",I453="Exit diverge",I453="Entrance merge",I453="Exit ramp",I453="Entrance ramp"),'Used data'!U453="Yes"),0.96,1))</f>
        <v>1</v>
      </c>
      <c r="V453" s="11">
        <f>IF('Used data'!U453="Irrelevant",1,IF(AND(OR(I453="Motorway link",I453="Exit diverge",I453="Entrance merge",I453="Exit ramp",I453="Entrance ramp"),'Used data'!U453="Yes"),0.79,1))</f>
        <v>1</v>
      </c>
      <c r="W453" s="11">
        <f>IF('Used data'!U453="Irrelevant",1,IF(AND(OR(I453="Motorway link",I453="Exit diverge",I453="Entrance merge",I453="Exit ramp",I453="Entrance ramp"),'Used data'!U453="Yes"),0.94,1))</f>
        <v>1</v>
      </c>
      <c r="X453" s="11">
        <f>IF('Used data'!U453="Irrelevant",1,IF(AND(OR(I453="Motorway link",I453="Exit diverge",I453="Entrance merge",I453="Exit ramp",I453="Entrance ramp"),'Used data'!U453="Yes"),0.97,1))</f>
        <v>1</v>
      </c>
      <c r="Y453" s="11">
        <f>IF(AND(I453="Exit ramp",'Used data'!V453="2-curved diamond ramp"),1.32,IF(AND(I453="Exit ramp",'Used data'!V453="S-shaped ramp"),2.05,IF(AND(I453="Exit ramp",'Used data'!V453="U-shaped ramp"),4.11,IF(AND(I453="Exit ramp",'Used data'!V453="Flyover hook ramp"),5.15,IF(AND(I453="Exit ramp",'Used data'!V453="Directional ramp"),1.07,IF(AND(I453="Entrance ramp",'Used data'!V453="2-curved diamond ramp"),0.93,IF(AND(I453="Entrance ramp",'Used data'!V453="S-shaped ramp"),2.48,IF(AND(I453="Entrance ramp",'Used data'!V453="U-shaped ramp"),4.15,IF(AND(I453="Entrance ramp",'Used data'!V453="Flyover hook ramp"),5.26,IF(AND(I453="Entrance ramp",'Used data'!V453="Directional ramp"),1.42,1))))))))))</f>
        <v>1</v>
      </c>
      <c r="Z453" s="11">
        <f>IF(OR('Used data'!W453="Straight",'Used data'!W453="Irrelevant",'Used data'!X453="Irrelevant",'Used data'!Y453="Irrelevant"),1,1+1.545*1000/32.2*((('Used data'!Y453*3268/3600)/('Used data'!W453/0.306))^2)*('Used data'!X453/1000)/G453)</f>
        <v>1</v>
      </c>
      <c r="AA453" s="11">
        <f>IF(OR('Used data'!W453="Straight",'Used data'!W453="Irrelevant",'Used data'!X453="Irrelevant",'Used data'!Y453="Irrelevant"),1,1+1.961*1000/32.2*((('Used data'!Y453*3268/3600)/('Used data'!W453/0.306))^2)*('Used data'!X453/1000)/G453)</f>
        <v>1</v>
      </c>
      <c r="AB453" s="11">
        <f>IF(OR('Used data'!Z453="Straight",'Used data'!Z453="Irrelevant",'Used data'!AA453="Irrelevant",'Used data'!AB453="Irrelevant"),1,1+1.545*1000/32.2*((('Used data'!AB453*3268/3600)/('Used data'!Z453/0.306))^2)*('Used data'!AA453/1000)/G453)</f>
        <v>1</v>
      </c>
      <c r="AC453" s="11">
        <f>IF(OR('Used data'!Z453="Straight",'Used data'!Z453="Irrelevant",'Used data'!AA453="Irrelevant",'Used data'!AB453="Irrelevant"),1,1+1.961*1000/32.2*((('Used data'!AB453*3268/3600)/('Used data'!Z453/0.306))^2)*('Used data'!AA453/1000)/G453)</f>
        <v>1</v>
      </c>
      <c r="AD453" s="11">
        <f>IF(OR('Used data'!AC453="Irrelevant",'Used data'!AC453="No"),1,IF(AND('Used data'!AC453="Yes",OR('Used data'!Q453&lt;301,'Used data'!S453&lt;301)),1-(0.5*('Used data'!R453+'Used data'!T453)/('Used data'!G453*1000)),IF(AND('Used data'!AC453="Yes",OR('Used data'!Q453&lt;601,'Used data'!S453&lt;601)),1-(0.25*('Used data'!R453+'Used data'!T453)/('Used data'!G453*1000)),1)))</f>
        <v>1</v>
      </c>
      <c r="AE453" s="11">
        <f>IF(OR('Used data'!AC453="Irrelevant",'Used data'!AC453="No"),1,IF(AND('Used data'!AC453="Yes",OR('Used data'!Q453&lt;301,'Used data'!S453&lt;301)),1-(0.4*('Used data'!R453+'Used data'!T453)/('Used data'!G453*1000)),IF(AND('Used data'!AC453="Yes",OR('Used data'!Q453&lt;601,'Used data'!S453&lt;601)),1-(0.2*('Used data'!R453+'Used data'!T453)/('Used data'!G453*1000)),1)))</f>
        <v>1</v>
      </c>
      <c r="AF453" s="11">
        <f>IF('Used data'!AD453="110 kph",0.79,1)</f>
        <v>1</v>
      </c>
      <c r="AG453" s="11">
        <f>IF('Used data'!AD453="110 kph",0.94,1)</f>
        <v>1</v>
      </c>
      <c r="AH453" s="11">
        <f>IF('Used data'!AD453="110 kph",0.66,1)</f>
        <v>1</v>
      </c>
      <c r="AI453" s="11">
        <f>IF('Used data'!AD453="110 kph",0.82,1)</f>
        <v>1</v>
      </c>
      <c r="AJ453" s="11">
        <f>IF(AND('Used data'!AE453="Yes",I453="Entrance merge"),0.65*'Used data'!AF453+1-'Used data'!AF453,1)</f>
        <v>1</v>
      </c>
      <c r="AK453" s="12" t="str">
        <f t="shared" si="42"/>
        <v/>
      </c>
      <c r="AL453" s="12" t="str">
        <f t="shared" si="43"/>
        <v/>
      </c>
      <c r="AM453" s="12" t="str">
        <f t="shared" si="44"/>
        <v/>
      </c>
      <c r="AN453" s="12" t="str">
        <f t="shared" si="45"/>
        <v/>
      </c>
      <c r="AO453" s="12" t="str">
        <f t="shared" si="46"/>
        <v/>
      </c>
      <c r="AP453" s="12" t="str">
        <f t="shared" si="47"/>
        <v/>
      </c>
      <c r="AQ453" s="4" t="str">
        <f t="shared" si="48"/>
        <v/>
      </c>
    </row>
    <row r="454" spans="1:43" x14ac:dyDescent="0.3">
      <c r="A454" s="4" t="str">
        <f>IF('Input data'!A469="","",'Input data'!A469)</f>
        <v/>
      </c>
      <c r="B454" s="4" t="str">
        <f>IF('Input data'!B469="","",'Input data'!B469)</f>
        <v/>
      </c>
      <c r="C454" s="4" t="str">
        <f>IF('Input data'!C469="","",'Input data'!C469)</f>
        <v/>
      </c>
      <c r="D454" s="4" t="str">
        <f>IF('Input data'!D469="","",'Input data'!D469)</f>
        <v/>
      </c>
      <c r="E454" s="4" t="str">
        <f>IF('Input data'!E469="","",'Input data'!E469)</f>
        <v/>
      </c>
      <c r="F454" s="4" t="str">
        <f>IF('Input data'!F469="","",'Input data'!F469)</f>
        <v/>
      </c>
      <c r="G454" s="4">
        <f>IF('Input data'!G469="","",'Input data'!G469)</f>
        <v>0</v>
      </c>
      <c r="H454" s="4" t="str">
        <f>IF('Input data'!H469&gt;0.5,'Input data'!H469,"")</f>
        <v/>
      </c>
      <c r="I454" s="4" t="str">
        <f>IF('Input data'!I469="","",'Input data'!I469)</f>
        <v/>
      </c>
      <c r="J454" s="11">
        <f>IF('Used data'!J454="Irrelevant",1,IF('Used data'!J454&gt;3,1.2,1))</f>
        <v>1</v>
      </c>
      <c r="K454" s="11">
        <f>IF('Used data'!K454="Irrelevant",1,IF(AND(OR(I454="Motorway link",I454="Exit diverge",I454="Entrance merge"),'Used data'!K454&lt;3.5),1+(3.5-'Used data'!K454)*0.12,IF(AND(OR(I454="Exit ramp",I454="Entrance ramp"),'Used data'!K454&lt;3.5),1+(3.5-'Used data'!K454)*0.16,1)))</f>
        <v>1</v>
      </c>
      <c r="L454" s="11">
        <f>IF('Used data'!L454="Irrelevant",1,IF(AND('Used data'!L454="Yes",'Used data'!J454=2),0.6*'Used data'!M454+(1-'Used data'!M454),IF(AND('Used data'!L454="Yes",'Used data'!J454=3),0.7*'Used data'!M454+(1-'Used data'!M454),IF(AND('Used data'!L454="Yes",'Used data'!J454=4),0.76*'Used data'!M454+(1-'Used data'!M454),IF(AND('Used data'!L454="Yes",'Used data'!J454&gt;4.99999999),0.8*'Used data'!M454+(1-'Used data'!M454),1)))))</f>
        <v>1</v>
      </c>
      <c r="M454" s="11">
        <f>IF('Used data'!L454="Irrelevant",1,IF(AND('Used data'!L454="Yes",'Used data'!J454=2),0.8*'Used data'!M454+(1-'Used data'!M454),IF(AND('Used data'!L454="Yes",'Used data'!J454=3),0.85*'Used data'!M454+(1-'Used data'!M454),IF(AND('Used data'!L454="Yes",'Used data'!J454=4),0.88*'Used data'!M454+(1-'Used data'!M454),IF(AND('Used data'!L454="Yes",'Used data'!J454&gt;4.99999999),0.9*'Used data'!M454+(1-'Used data'!M454),1)))))</f>
        <v>1</v>
      </c>
      <c r="N454" s="11">
        <f>IF('Used data'!N454="Irrelevant",1,IF(AND(OR(I454="Motorway link",I454="Exit diverge",I454="Entrance merge"),'Used data'!N454&lt;3),1+(3-'Used data'!N454)*0.09333333,1))</f>
        <v>1</v>
      </c>
      <c r="O454" s="11">
        <f>IF('Used data'!N454="Irrelevant",1,IF(AND(OR(I454="Motorway link",I454="Exit diverge",I454="Entrance merge"),'Used data'!N454&lt;3),1+(3-'Used data'!N454)*0.19666667,1))</f>
        <v>1</v>
      </c>
      <c r="P454" s="11">
        <f>IF('Used data'!O454="Irrelevant",1,IF(AND(OR(I454="Motorway link",I454="Exit diverge",I454="Entrance merge"),'Used data'!O454&lt;3.00000001),1+(0.5-'Used data'!O454)*0.04,IF(AND(OR(I454="Exit ramp",I454="Entrance ramp"),'Used data'!O454&lt;3.00000001),1+(0.5-'Used data'!O454)*0.08,IF(OR(I454="Motorway link",I454="Exit diverge",I454="Entrance merge"),0.9,0.8))))</f>
        <v>1</v>
      </c>
      <c r="Q454" s="11">
        <f>IF('Used data'!P454="Irrelevant",1,IF(AND(OR(I454="Motorway link",I454="Exit diverge",I454="Entrance merge"),'Used data'!P454&lt;11.00000001),1+(5-'Used data'!P454)*0.01,0.94))</f>
        <v>1</v>
      </c>
      <c r="R454" s="11">
        <f>IF(OR('Used data'!Q454="Irrelevant",'Used data'!R454="Irrelevant",'Used data'!Q454="Straight"),1,IF(AND(OR(I454="Motorway link",I454="Exit diverge",I454="Entrance merge"),'Used data'!Q454&lt;4000),(EXP(0.1096*1746.5/'Used data'!Q454)/EXP(0.1096*1746.5/4000))*('Used data'!R454/1000)/G454+(G454-'Used data'!R454/1000)/G454,1))</f>
        <v>1</v>
      </c>
      <c r="S454" s="11">
        <f>IF(OR('Used data'!S454="Irrelevant",'Used data'!T454="Irrelevant",'Used data'!S454="Straight"),1,IF(AND(OR(I454="Motorway link",I454="Exit diverge",I454="Entrance merge"),'Used data'!S454&lt;4000),(EXP(0.1096*1746.5/'Used data'!S454)/EXP(0.1096*1746.5/4000))*('Used data'!T454/1000)/G454+(G454-'Used data'!T454/1000)/G454,1))</f>
        <v>1</v>
      </c>
      <c r="T454" s="11">
        <f>IF('Used data'!U454="Irrelevant",1,IF(AND(OR(I454="Motorway link",I454="Exit diverge",I454="Entrance merge",I454="Exit ramp",I454="Entrance ramp"),'Used data'!U454="Yes"),0.95,1))</f>
        <v>1</v>
      </c>
      <c r="U454" s="11">
        <f>IF('Used data'!U454="Irrelevant",1,IF(AND(OR(I454="Motorway link",I454="Exit diverge",I454="Entrance merge",I454="Exit ramp",I454="Entrance ramp"),'Used data'!U454="Yes"),0.96,1))</f>
        <v>1</v>
      </c>
      <c r="V454" s="11">
        <f>IF('Used data'!U454="Irrelevant",1,IF(AND(OR(I454="Motorway link",I454="Exit diverge",I454="Entrance merge",I454="Exit ramp",I454="Entrance ramp"),'Used data'!U454="Yes"),0.79,1))</f>
        <v>1</v>
      </c>
      <c r="W454" s="11">
        <f>IF('Used data'!U454="Irrelevant",1,IF(AND(OR(I454="Motorway link",I454="Exit diverge",I454="Entrance merge",I454="Exit ramp",I454="Entrance ramp"),'Used data'!U454="Yes"),0.94,1))</f>
        <v>1</v>
      </c>
      <c r="X454" s="11">
        <f>IF('Used data'!U454="Irrelevant",1,IF(AND(OR(I454="Motorway link",I454="Exit diverge",I454="Entrance merge",I454="Exit ramp",I454="Entrance ramp"),'Used data'!U454="Yes"),0.97,1))</f>
        <v>1</v>
      </c>
      <c r="Y454" s="11">
        <f>IF(AND(I454="Exit ramp",'Used data'!V454="2-curved diamond ramp"),1.32,IF(AND(I454="Exit ramp",'Used data'!V454="S-shaped ramp"),2.05,IF(AND(I454="Exit ramp",'Used data'!V454="U-shaped ramp"),4.11,IF(AND(I454="Exit ramp",'Used data'!V454="Flyover hook ramp"),5.15,IF(AND(I454="Exit ramp",'Used data'!V454="Directional ramp"),1.07,IF(AND(I454="Entrance ramp",'Used data'!V454="2-curved diamond ramp"),0.93,IF(AND(I454="Entrance ramp",'Used data'!V454="S-shaped ramp"),2.48,IF(AND(I454="Entrance ramp",'Used data'!V454="U-shaped ramp"),4.15,IF(AND(I454="Entrance ramp",'Used data'!V454="Flyover hook ramp"),5.26,IF(AND(I454="Entrance ramp",'Used data'!V454="Directional ramp"),1.42,1))))))))))</f>
        <v>1</v>
      </c>
      <c r="Z454" s="11">
        <f>IF(OR('Used data'!W454="Straight",'Used data'!W454="Irrelevant",'Used data'!X454="Irrelevant",'Used data'!Y454="Irrelevant"),1,1+1.545*1000/32.2*((('Used data'!Y454*3268/3600)/('Used data'!W454/0.306))^2)*('Used data'!X454/1000)/G454)</f>
        <v>1</v>
      </c>
      <c r="AA454" s="11">
        <f>IF(OR('Used data'!W454="Straight",'Used data'!W454="Irrelevant",'Used data'!X454="Irrelevant",'Used data'!Y454="Irrelevant"),1,1+1.961*1000/32.2*((('Used data'!Y454*3268/3600)/('Used data'!W454/0.306))^2)*('Used data'!X454/1000)/G454)</f>
        <v>1</v>
      </c>
      <c r="AB454" s="11">
        <f>IF(OR('Used data'!Z454="Straight",'Used data'!Z454="Irrelevant",'Used data'!AA454="Irrelevant",'Used data'!AB454="Irrelevant"),1,1+1.545*1000/32.2*((('Used data'!AB454*3268/3600)/('Used data'!Z454/0.306))^2)*('Used data'!AA454/1000)/G454)</f>
        <v>1</v>
      </c>
      <c r="AC454" s="11">
        <f>IF(OR('Used data'!Z454="Straight",'Used data'!Z454="Irrelevant",'Used data'!AA454="Irrelevant",'Used data'!AB454="Irrelevant"),1,1+1.961*1000/32.2*((('Used data'!AB454*3268/3600)/('Used data'!Z454/0.306))^2)*('Used data'!AA454/1000)/G454)</f>
        <v>1</v>
      </c>
      <c r="AD454" s="11">
        <f>IF(OR('Used data'!AC454="Irrelevant",'Used data'!AC454="No"),1,IF(AND('Used data'!AC454="Yes",OR('Used data'!Q454&lt;301,'Used data'!S454&lt;301)),1-(0.5*('Used data'!R454+'Used data'!T454)/('Used data'!G454*1000)),IF(AND('Used data'!AC454="Yes",OR('Used data'!Q454&lt;601,'Used data'!S454&lt;601)),1-(0.25*('Used data'!R454+'Used data'!T454)/('Used data'!G454*1000)),1)))</f>
        <v>1</v>
      </c>
      <c r="AE454" s="11">
        <f>IF(OR('Used data'!AC454="Irrelevant",'Used data'!AC454="No"),1,IF(AND('Used data'!AC454="Yes",OR('Used data'!Q454&lt;301,'Used data'!S454&lt;301)),1-(0.4*('Used data'!R454+'Used data'!T454)/('Used data'!G454*1000)),IF(AND('Used data'!AC454="Yes",OR('Used data'!Q454&lt;601,'Used data'!S454&lt;601)),1-(0.2*('Used data'!R454+'Used data'!T454)/('Used data'!G454*1000)),1)))</f>
        <v>1</v>
      </c>
      <c r="AF454" s="11">
        <f>IF('Used data'!AD454="110 kph",0.79,1)</f>
        <v>1</v>
      </c>
      <c r="AG454" s="11">
        <f>IF('Used data'!AD454="110 kph",0.94,1)</f>
        <v>1</v>
      </c>
      <c r="AH454" s="11">
        <f>IF('Used data'!AD454="110 kph",0.66,1)</f>
        <v>1</v>
      </c>
      <c r="AI454" s="11">
        <f>IF('Used data'!AD454="110 kph",0.82,1)</f>
        <v>1</v>
      </c>
      <c r="AJ454" s="11">
        <f>IF(AND('Used data'!AE454="Yes",I454="Entrance merge"),0.65*'Used data'!AF454+1-'Used data'!AF454,1)</f>
        <v>1</v>
      </c>
      <c r="AK454" s="12" t="str">
        <f t="shared" si="42"/>
        <v/>
      </c>
      <c r="AL454" s="12" t="str">
        <f t="shared" si="43"/>
        <v/>
      </c>
      <c r="AM454" s="12" t="str">
        <f t="shared" si="44"/>
        <v/>
      </c>
      <c r="AN454" s="12" t="str">
        <f t="shared" si="45"/>
        <v/>
      </c>
      <c r="AO454" s="12" t="str">
        <f t="shared" si="46"/>
        <v/>
      </c>
      <c r="AP454" s="12" t="str">
        <f t="shared" si="47"/>
        <v/>
      </c>
      <c r="AQ454" s="4" t="str">
        <f t="shared" si="48"/>
        <v/>
      </c>
    </row>
    <row r="455" spans="1:43" x14ac:dyDescent="0.3">
      <c r="A455" s="4" t="str">
        <f>IF('Input data'!A470="","",'Input data'!A470)</f>
        <v/>
      </c>
      <c r="B455" s="4" t="str">
        <f>IF('Input data'!B470="","",'Input data'!B470)</f>
        <v/>
      </c>
      <c r="C455" s="4" t="str">
        <f>IF('Input data'!C470="","",'Input data'!C470)</f>
        <v/>
      </c>
      <c r="D455" s="4" t="str">
        <f>IF('Input data'!D470="","",'Input data'!D470)</f>
        <v/>
      </c>
      <c r="E455" s="4" t="str">
        <f>IF('Input data'!E470="","",'Input data'!E470)</f>
        <v/>
      </c>
      <c r="F455" s="4" t="str">
        <f>IF('Input data'!F470="","",'Input data'!F470)</f>
        <v/>
      </c>
      <c r="G455" s="4">
        <f>IF('Input data'!G470="","",'Input data'!G470)</f>
        <v>0</v>
      </c>
      <c r="H455" s="4" t="str">
        <f>IF('Input data'!H470&gt;0.5,'Input data'!H470,"")</f>
        <v/>
      </c>
      <c r="I455" s="4" t="str">
        <f>IF('Input data'!I470="","",'Input data'!I470)</f>
        <v/>
      </c>
      <c r="J455" s="11">
        <f>IF('Used data'!J455="Irrelevant",1,IF('Used data'!J455&gt;3,1.2,1))</f>
        <v>1</v>
      </c>
      <c r="K455" s="11">
        <f>IF('Used data'!K455="Irrelevant",1,IF(AND(OR(I455="Motorway link",I455="Exit diverge",I455="Entrance merge"),'Used data'!K455&lt;3.5),1+(3.5-'Used data'!K455)*0.12,IF(AND(OR(I455="Exit ramp",I455="Entrance ramp"),'Used data'!K455&lt;3.5),1+(3.5-'Used data'!K455)*0.16,1)))</f>
        <v>1</v>
      </c>
      <c r="L455" s="11">
        <f>IF('Used data'!L455="Irrelevant",1,IF(AND('Used data'!L455="Yes",'Used data'!J455=2),0.6*'Used data'!M455+(1-'Used data'!M455),IF(AND('Used data'!L455="Yes",'Used data'!J455=3),0.7*'Used data'!M455+(1-'Used data'!M455),IF(AND('Used data'!L455="Yes",'Used data'!J455=4),0.76*'Used data'!M455+(1-'Used data'!M455),IF(AND('Used data'!L455="Yes",'Used data'!J455&gt;4.99999999),0.8*'Used data'!M455+(1-'Used data'!M455),1)))))</f>
        <v>1</v>
      </c>
      <c r="M455" s="11">
        <f>IF('Used data'!L455="Irrelevant",1,IF(AND('Used data'!L455="Yes",'Used data'!J455=2),0.8*'Used data'!M455+(1-'Used data'!M455),IF(AND('Used data'!L455="Yes",'Used data'!J455=3),0.85*'Used data'!M455+(1-'Used data'!M455),IF(AND('Used data'!L455="Yes",'Used data'!J455=4),0.88*'Used data'!M455+(1-'Used data'!M455),IF(AND('Used data'!L455="Yes",'Used data'!J455&gt;4.99999999),0.9*'Used data'!M455+(1-'Used data'!M455),1)))))</f>
        <v>1</v>
      </c>
      <c r="N455" s="11">
        <f>IF('Used data'!N455="Irrelevant",1,IF(AND(OR(I455="Motorway link",I455="Exit diverge",I455="Entrance merge"),'Used data'!N455&lt;3),1+(3-'Used data'!N455)*0.09333333,1))</f>
        <v>1</v>
      </c>
      <c r="O455" s="11">
        <f>IF('Used data'!N455="Irrelevant",1,IF(AND(OR(I455="Motorway link",I455="Exit diverge",I455="Entrance merge"),'Used data'!N455&lt;3),1+(3-'Used data'!N455)*0.19666667,1))</f>
        <v>1</v>
      </c>
      <c r="P455" s="11">
        <f>IF('Used data'!O455="Irrelevant",1,IF(AND(OR(I455="Motorway link",I455="Exit diverge",I455="Entrance merge"),'Used data'!O455&lt;3.00000001),1+(0.5-'Used data'!O455)*0.04,IF(AND(OR(I455="Exit ramp",I455="Entrance ramp"),'Used data'!O455&lt;3.00000001),1+(0.5-'Used data'!O455)*0.08,IF(OR(I455="Motorway link",I455="Exit diverge",I455="Entrance merge"),0.9,0.8))))</f>
        <v>1</v>
      </c>
      <c r="Q455" s="11">
        <f>IF('Used data'!P455="Irrelevant",1,IF(AND(OR(I455="Motorway link",I455="Exit diverge",I455="Entrance merge"),'Used data'!P455&lt;11.00000001),1+(5-'Used data'!P455)*0.01,0.94))</f>
        <v>1</v>
      </c>
      <c r="R455" s="11">
        <f>IF(OR('Used data'!Q455="Irrelevant",'Used data'!R455="Irrelevant",'Used data'!Q455="Straight"),1,IF(AND(OR(I455="Motorway link",I455="Exit diverge",I455="Entrance merge"),'Used data'!Q455&lt;4000),(EXP(0.1096*1746.5/'Used data'!Q455)/EXP(0.1096*1746.5/4000))*('Used data'!R455/1000)/G455+(G455-'Used data'!R455/1000)/G455,1))</f>
        <v>1</v>
      </c>
      <c r="S455" s="11">
        <f>IF(OR('Used data'!S455="Irrelevant",'Used data'!T455="Irrelevant",'Used data'!S455="Straight"),1,IF(AND(OR(I455="Motorway link",I455="Exit diverge",I455="Entrance merge"),'Used data'!S455&lt;4000),(EXP(0.1096*1746.5/'Used data'!S455)/EXP(0.1096*1746.5/4000))*('Used data'!T455/1000)/G455+(G455-'Used data'!T455/1000)/G455,1))</f>
        <v>1</v>
      </c>
      <c r="T455" s="11">
        <f>IF('Used data'!U455="Irrelevant",1,IF(AND(OR(I455="Motorway link",I455="Exit diverge",I455="Entrance merge",I455="Exit ramp",I455="Entrance ramp"),'Used data'!U455="Yes"),0.95,1))</f>
        <v>1</v>
      </c>
      <c r="U455" s="11">
        <f>IF('Used data'!U455="Irrelevant",1,IF(AND(OR(I455="Motorway link",I455="Exit diverge",I455="Entrance merge",I455="Exit ramp",I455="Entrance ramp"),'Used data'!U455="Yes"),0.96,1))</f>
        <v>1</v>
      </c>
      <c r="V455" s="11">
        <f>IF('Used data'!U455="Irrelevant",1,IF(AND(OR(I455="Motorway link",I455="Exit diverge",I455="Entrance merge",I455="Exit ramp",I455="Entrance ramp"),'Used data'!U455="Yes"),0.79,1))</f>
        <v>1</v>
      </c>
      <c r="W455" s="11">
        <f>IF('Used data'!U455="Irrelevant",1,IF(AND(OR(I455="Motorway link",I455="Exit diverge",I455="Entrance merge",I455="Exit ramp",I455="Entrance ramp"),'Used data'!U455="Yes"),0.94,1))</f>
        <v>1</v>
      </c>
      <c r="X455" s="11">
        <f>IF('Used data'!U455="Irrelevant",1,IF(AND(OR(I455="Motorway link",I455="Exit diverge",I455="Entrance merge",I455="Exit ramp",I455="Entrance ramp"),'Used data'!U455="Yes"),0.97,1))</f>
        <v>1</v>
      </c>
      <c r="Y455" s="11">
        <f>IF(AND(I455="Exit ramp",'Used data'!V455="2-curved diamond ramp"),1.32,IF(AND(I455="Exit ramp",'Used data'!V455="S-shaped ramp"),2.05,IF(AND(I455="Exit ramp",'Used data'!V455="U-shaped ramp"),4.11,IF(AND(I455="Exit ramp",'Used data'!V455="Flyover hook ramp"),5.15,IF(AND(I455="Exit ramp",'Used data'!V455="Directional ramp"),1.07,IF(AND(I455="Entrance ramp",'Used data'!V455="2-curved diamond ramp"),0.93,IF(AND(I455="Entrance ramp",'Used data'!V455="S-shaped ramp"),2.48,IF(AND(I455="Entrance ramp",'Used data'!V455="U-shaped ramp"),4.15,IF(AND(I455="Entrance ramp",'Used data'!V455="Flyover hook ramp"),5.26,IF(AND(I455="Entrance ramp",'Used data'!V455="Directional ramp"),1.42,1))))))))))</f>
        <v>1</v>
      </c>
      <c r="Z455" s="11">
        <f>IF(OR('Used data'!W455="Straight",'Used data'!W455="Irrelevant",'Used data'!X455="Irrelevant",'Used data'!Y455="Irrelevant"),1,1+1.545*1000/32.2*((('Used data'!Y455*3268/3600)/('Used data'!W455/0.306))^2)*('Used data'!X455/1000)/G455)</f>
        <v>1</v>
      </c>
      <c r="AA455" s="11">
        <f>IF(OR('Used data'!W455="Straight",'Used data'!W455="Irrelevant",'Used data'!X455="Irrelevant",'Used data'!Y455="Irrelevant"),1,1+1.961*1000/32.2*((('Used data'!Y455*3268/3600)/('Used data'!W455/0.306))^2)*('Used data'!X455/1000)/G455)</f>
        <v>1</v>
      </c>
      <c r="AB455" s="11">
        <f>IF(OR('Used data'!Z455="Straight",'Used data'!Z455="Irrelevant",'Used data'!AA455="Irrelevant",'Used data'!AB455="Irrelevant"),1,1+1.545*1000/32.2*((('Used data'!AB455*3268/3600)/('Used data'!Z455/0.306))^2)*('Used data'!AA455/1000)/G455)</f>
        <v>1</v>
      </c>
      <c r="AC455" s="11">
        <f>IF(OR('Used data'!Z455="Straight",'Used data'!Z455="Irrelevant",'Used data'!AA455="Irrelevant",'Used data'!AB455="Irrelevant"),1,1+1.961*1000/32.2*((('Used data'!AB455*3268/3600)/('Used data'!Z455/0.306))^2)*('Used data'!AA455/1000)/G455)</f>
        <v>1</v>
      </c>
      <c r="AD455" s="11">
        <f>IF(OR('Used data'!AC455="Irrelevant",'Used data'!AC455="No"),1,IF(AND('Used data'!AC455="Yes",OR('Used data'!Q455&lt;301,'Used data'!S455&lt;301)),1-(0.5*('Used data'!R455+'Used data'!T455)/('Used data'!G455*1000)),IF(AND('Used data'!AC455="Yes",OR('Used data'!Q455&lt;601,'Used data'!S455&lt;601)),1-(0.25*('Used data'!R455+'Used data'!T455)/('Used data'!G455*1000)),1)))</f>
        <v>1</v>
      </c>
      <c r="AE455" s="11">
        <f>IF(OR('Used data'!AC455="Irrelevant",'Used data'!AC455="No"),1,IF(AND('Used data'!AC455="Yes",OR('Used data'!Q455&lt;301,'Used data'!S455&lt;301)),1-(0.4*('Used data'!R455+'Used data'!T455)/('Used data'!G455*1000)),IF(AND('Used data'!AC455="Yes",OR('Used data'!Q455&lt;601,'Used data'!S455&lt;601)),1-(0.2*('Used data'!R455+'Used data'!T455)/('Used data'!G455*1000)),1)))</f>
        <v>1</v>
      </c>
      <c r="AF455" s="11">
        <f>IF('Used data'!AD455="110 kph",0.79,1)</f>
        <v>1</v>
      </c>
      <c r="AG455" s="11">
        <f>IF('Used data'!AD455="110 kph",0.94,1)</f>
        <v>1</v>
      </c>
      <c r="AH455" s="11">
        <f>IF('Used data'!AD455="110 kph",0.66,1)</f>
        <v>1</v>
      </c>
      <c r="AI455" s="11">
        <f>IF('Used data'!AD455="110 kph",0.82,1)</f>
        <v>1</v>
      </c>
      <c r="AJ455" s="11">
        <f>IF(AND('Used data'!AE455="Yes",I455="Entrance merge"),0.65*'Used data'!AF455+1-'Used data'!AF455,1)</f>
        <v>1</v>
      </c>
      <c r="AK455" s="12" t="str">
        <f t="shared" ref="AK455:AK505" si="49">IF(AQ455="","",IF(I455="Motorway link",G455*EXP(-10.3773)*POWER(H455,0.8504),IF(I455="Exit diverge",G455*EXP(-8.3168)*POWER(H455,0.7365)*46/135,IF(I455="Exit ramp",G455*EXP(-5.6295)*POWER(H455,0.3195)*EXP(-0.953*LN(G455))*24/149,IF(I455="Entrance merge",G455*EXP(-10.3028)*POWER(H455,0.8287),IF(I455="Entrance ramp",G455*EXP(-8.7287)*POWER(H455,0.7477)*4/53,IF(OR(I455="Motorway diverge",I455="Motorway merge",I455="Motorway weaving"),G455*EXP(-9.5876)*POWER(H455,0.8086),IF(I455="Service area",G455*EXP(-6.3691)*POWER(H455,0.8189)*10/70,IF(I455="Dual-way ramp",G455*EXP(-6.0693)*POWER(H455,0.6877)*0.4732*37/148,IF(I455="Direct connector ramp",G455*EXP(-6.0693)*POWER(H455,0.6877)*37/148,IF(I455="Parallel ramp",G455*EXP(-6.0693)*POWER(H455,0.6877)*0.1658*37/148,IF(I455="Ramp diverge",G455*EXP(-6.0693)*POWER(H455,0.6877)*0.1791*37/148,IF(I455="Ramp merge",G455*EXP(-6.0693)*POWER(H455,0.6877)*0.7831*37/148,IF(I455="Ramp weaving",G455*EXP(-6.0693)*POWER(H455,0.6877)*0.4399*37/148,""))))))))))))))</f>
        <v/>
      </c>
      <c r="AL455" s="12" t="str">
        <f t="shared" ref="AL455:AL505" si="50">IF(AQ455="","",IF(I455="Motorway link",G455*EXP(-8.7224)*POWER(H455,0.6383)+G455*EXP(-16.504)*POWER(H455,1.4461),IF(I455="Exit diverge",G455*EXP(-8.3168)*POWER(H455,0.7365)*89/135,IF(I455="Exit ramp",G455*EXP(-5.6295)*POWER(H455,0.3195)*EXP(-0.953*LN(G455))*36/149,IF(I455="Entrance merge",G455*EXP(-12.5258)*POWER(H455,1.117),IF(I455="Entrance ramp",G455*EXP(-8.7287)*POWER(H455,0.7477)*16/53,IF(OR(I455="Motorway diverge",I455="Motorway merge",I455="Motorway weaving"),G455*EXP(-10.6754)*POWER(H455,1.0078),IF(I455="Service area",G455*EXP(-6.3691)*POWER(H455,0.8189)*36/70,IF(I455="Dual-way ramp",G455*EXP(-6.0693)*POWER(H455,0.6877)*0.4732*38/148,IF(I455="Direct connector ramp",G455*EXP(-6.0693)*POWER(H455,0.6877)*38/148,IF(I455="Parallel ramp",G455*EXP(-6.0693)*POWER(H455,0.6877)*0.1658*38/148,IF(I455="Ramp diverge",G455*EXP(-6.0693)*POWER(H455,0.6877)*0.1791*38/148,IF(I455="Ramp merge",G455*EXP(-6.0693)*POWER(H455,0.6877)*0.7831*38/148,IF(I455="Ramp weaving",G455*EXP(-6.0693)*POWER(H455,0.6877)*0.4399*38/148,""))))))))))))))</f>
        <v/>
      </c>
      <c r="AM455" s="12" t="str">
        <f t="shared" ref="AM455:AM505" si="51">IF(AQ455="","",IF(I455="Motorway link",G455*EXP(-7.7012)*POWER(H455,0.6384)+G455*EXP(-21.8008)*POWER(H455,2.0535),IF(I455="Exit diverge",G455*EXP(-13.3173)*POWER(H455,1.2856),IF(I455="Exit ramp",G455*EXP(-5.6295)*POWER(H455,0.3195)*EXP(-0.953*LN(G455))*89/149,IF(I455="Entrance merge",G455*EXP(-12.3736)*POWER(H455,1.18),IF(I455="Entrance ramp",G455*EXP(-8.7287)*POWER(H455,0.7477)*33/53,IF(OR(I455="Motorway diverge",I455="Motorway merge",I455="Motorway weaving"),G455*EXP(-19.9223)*POWER(H455,1.9267),IF(I455="Service area",G455*EXP(-6.3691)*POWER(H455,0.8189)*24/70,IF(I455="Dual-way ramp",G455*EXP(-6.0693)*POWER(H455,0.6877)*0.4732*73/148,IF(I455="Direct connector ramp",G455*EXP(-6.0693)*POWER(H455,0.6877)*73/148,IF(I455="Parallel ramp",G455*EXP(-6.0693)*POWER(H455,0.6877)*0.1658*73/148,IF(I455="Ramp diverge",G455*EXP(-6.0693)*POWER(H455,0.6877)*0.1791*73/148,IF(I455="Ramp merge",G455*EXP(-6.0693)*POWER(H455,0.6877)*0.7831*73/148,IF(I455="Ramp weaving",G455*EXP(-6.0693)*POWER(H455,0.6877)*0.4399*73/148,""))))))))))))))</f>
        <v/>
      </c>
      <c r="AN455" s="12" t="str">
        <f t="shared" ref="AN455:AN505" si="52">IF(AQ455="","",IF(I455="Motorway link",G455*EXP(-9.1648)*POWER(H455,0.6906)*61/456,IF(I455="Exit diverge",G455*EXP(-8.3168)*POWER(H455,0.7365)*4/135,IF(I455="Exit ramp",G455*EXP(-5.6295)*POWER(H455,0.3195)*EXP(-0.953*LN(G455))*1/149,IF(I455="Entrance merge",G455*EXP(-10.3028)*POWER(H455,0.8287)*11/108,IF(I455="Entrance ramp",0,IF(OR(I455="Motorway diverge",I455="Motorway merge",I455="Motorway weaving"),G455*EXP(-9.5876)*POWER(H455,0.8086)*2/42,IF(I455="Service area",0,IF(I455="Dual-way ramp",G455*EXP(-6.0693)*POWER(H455,0.6877)*0.4732*6/148,IF(I455="Direct connector ramp",G455*EXP(-6.0693)*POWER(H455,0.6877)*6/148,IF(I455="Parallel ramp",G455*EXP(-6.0693)*POWER(H455,0.6877)*0.1658*6/148,IF(I455="Ramp diverge",G455*EXP(-6.0693)*POWER(H455,0.6877)*0.1791*6/148,IF(I455="Ramp merge",G455*EXP(-6.0693)*POWER(H455,0.6877)*0.7831*6/148,IF(I455="Ramp weaving",G455*EXP(-6.0693)*POWER(H455,0.6877)*0.4399*6/148,""))))))))))))))</f>
        <v/>
      </c>
      <c r="AO455" s="12" t="str">
        <f t="shared" ref="AO455:AO505" si="53">IF(AQ455="","",IF(I455="Motorway link",G455*EXP(-9.1648)*POWER(H455,0.6906)*395/456,IF(I455="Exit diverge",G455*EXP(-8.3168)*POWER(H455,0.7365)*25/135,IF(I455="Exit ramp",G455*EXP(-5.6295)*POWER(H455,0.3195)*EXP(-0.953*LN(G455))*14/149,IF(I455="Entrance merge",G455*EXP(-10.3028)*POWER(H455,0.8287)*66/108,IF(I455="Entrance ramp",G455*EXP(-8.7287)*POWER(H455,0.7477)*3/53,IF(OR(I455="Motorway diverge",I455="Motorway merge",I455="Motorway weaving"),G455*EXP(-9.5876)*POWER(H455,0.8086)*31/42,IF(I455="Service area",G455*EXP(-6.3691)*POWER(H455,0.8189)*6/70,IF(I455="Dual-way ramp",G455*EXP(-6.0693)*POWER(H455,0.6877)*0.4732*23/148,IF(I455="Direct connector ramp",G455*EXP(-6.0693)*POWER(H455,0.6877)*23/148,IF(I455="Parallel ramp",G455*EXP(-6.0693)*POWER(H455,0.6877)*0.1658*23/148,IF(I455="Ramp diverge",G455*EXP(-6.0693)*POWER(H455,0.6877)*0.1791*23/148,IF(I455="Ramp merge",G455*EXP(-6.0693)*POWER(H455,0.6877)*0.7831*23/148,IF(I455="Ramp weaving",G455*EXP(-6.0693)*POWER(H455,0.6877)*0.4399*23/148,""))))))))))))))</f>
        <v/>
      </c>
      <c r="AP455" s="12" t="str">
        <f t="shared" ref="AP455:AP505" si="54">IF(AQ455="","",IF(I455="Motorway link",G455*EXP(-10.4004)*POWER(H455,0.8384),IF(I455="Exit diverge",G455*EXP(-8.3168)*POWER(H455,0.7365)*42/135,IF(I455="Exit ramp",G455*EXP(-5.6295)*POWER(H455,0.3195)*EXP(-0.953*LN(G455))*11/149,IF(I455="Entrance merge",G455*EXP(-10.3028)*POWER(H455,0.8287)*90/108,IF(I455="Entrance ramp",G455*EXP(-8.7287)*POWER(H455,0.7477)*2/53,IF(OR(I455="Motorway diverge",I455="Motorway merge",I455="Motorway weaving"),G455*EXP(-9.5876)*POWER(H455,0.8086)*27/42,IF(I455="Service area",G455*EXP(-6.3691)*POWER(H455,0.8189)*4/70,IF(I455="Dual-way ramp",G455*EXP(-6.0693)*POWER(H455,0.6877)*0.4732*20/148,IF(I455="Direct connector ramp",G455*EXP(-6.0693)*POWER(H455,0.6877)*20/148,IF(I455="Parallel ramp",G455*EXP(-6.0693)*POWER(H455,0.6877)*0.1658*20/148,IF(I455="Ramp diverge",G455*EXP(-6.0693)*POWER(H455,0.6877)*0.1791*20/148,IF(I455="Ramp merge",G455*EXP(-6.0693)*POWER(H455,0.6877)*0.7831*20/148,IF(I455="Ramp weaving",G455*EXP(-6.0693)*POWER(H455,0.6877)*0.4399*20/148,""))))))))))))))</f>
        <v/>
      </c>
      <c r="AQ455" s="4" t="str">
        <f t="shared" ref="AQ455:AQ505" si="55">IF(OR(G455=0,H455&lt;0.5,H455="",I455=""),"",IF(OR(I455="Motorway link",I455="Exit diverge",I455="Entrance merge",I455="Motorway diverge",I455="Motorway merge",I455="Motorway weaving",I455="Service area"),"2005-2012","1999-2012"))</f>
        <v/>
      </c>
    </row>
    <row r="456" spans="1:43" x14ac:dyDescent="0.3">
      <c r="A456" s="4" t="str">
        <f>IF('Input data'!A471="","",'Input data'!A471)</f>
        <v/>
      </c>
      <c r="B456" s="4" t="str">
        <f>IF('Input data'!B471="","",'Input data'!B471)</f>
        <v/>
      </c>
      <c r="C456" s="4" t="str">
        <f>IF('Input data'!C471="","",'Input data'!C471)</f>
        <v/>
      </c>
      <c r="D456" s="4" t="str">
        <f>IF('Input data'!D471="","",'Input data'!D471)</f>
        <v/>
      </c>
      <c r="E456" s="4" t="str">
        <f>IF('Input data'!E471="","",'Input data'!E471)</f>
        <v/>
      </c>
      <c r="F456" s="4" t="str">
        <f>IF('Input data'!F471="","",'Input data'!F471)</f>
        <v/>
      </c>
      <c r="G456" s="4">
        <f>IF('Input data'!G471="","",'Input data'!G471)</f>
        <v>0</v>
      </c>
      <c r="H456" s="4" t="str">
        <f>IF('Input data'!H471&gt;0.5,'Input data'!H471,"")</f>
        <v/>
      </c>
      <c r="I456" s="4" t="str">
        <f>IF('Input data'!I471="","",'Input data'!I471)</f>
        <v/>
      </c>
      <c r="J456" s="11">
        <f>IF('Used data'!J456="Irrelevant",1,IF('Used data'!J456&gt;3,1.2,1))</f>
        <v>1</v>
      </c>
      <c r="K456" s="11">
        <f>IF('Used data'!K456="Irrelevant",1,IF(AND(OR(I456="Motorway link",I456="Exit diverge",I456="Entrance merge"),'Used data'!K456&lt;3.5),1+(3.5-'Used data'!K456)*0.12,IF(AND(OR(I456="Exit ramp",I456="Entrance ramp"),'Used data'!K456&lt;3.5),1+(3.5-'Used data'!K456)*0.16,1)))</f>
        <v>1</v>
      </c>
      <c r="L456" s="11">
        <f>IF('Used data'!L456="Irrelevant",1,IF(AND('Used data'!L456="Yes",'Used data'!J456=2),0.6*'Used data'!M456+(1-'Used data'!M456),IF(AND('Used data'!L456="Yes",'Used data'!J456=3),0.7*'Used data'!M456+(1-'Used data'!M456),IF(AND('Used data'!L456="Yes",'Used data'!J456=4),0.76*'Used data'!M456+(1-'Used data'!M456),IF(AND('Used data'!L456="Yes",'Used data'!J456&gt;4.99999999),0.8*'Used data'!M456+(1-'Used data'!M456),1)))))</f>
        <v>1</v>
      </c>
      <c r="M456" s="11">
        <f>IF('Used data'!L456="Irrelevant",1,IF(AND('Used data'!L456="Yes",'Used data'!J456=2),0.8*'Used data'!M456+(1-'Used data'!M456),IF(AND('Used data'!L456="Yes",'Used data'!J456=3),0.85*'Used data'!M456+(1-'Used data'!M456),IF(AND('Used data'!L456="Yes",'Used data'!J456=4),0.88*'Used data'!M456+(1-'Used data'!M456),IF(AND('Used data'!L456="Yes",'Used data'!J456&gt;4.99999999),0.9*'Used data'!M456+(1-'Used data'!M456),1)))))</f>
        <v>1</v>
      </c>
      <c r="N456" s="11">
        <f>IF('Used data'!N456="Irrelevant",1,IF(AND(OR(I456="Motorway link",I456="Exit diverge",I456="Entrance merge"),'Used data'!N456&lt;3),1+(3-'Used data'!N456)*0.09333333,1))</f>
        <v>1</v>
      </c>
      <c r="O456" s="11">
        <f>IF('Used data'!N456="Irrelevant",1,IF(AND(OR(I456="Motorway link",I456="Exit diverge",I456="Entrance merge"),'Used data'!N456&lt;3),1+(3-'Used data'!N456)*0.19666667,1))</f>
        <v>1</v>
      </c>
      <c r="P456" s="11">
        <f>IF('Used data'!O456="Irrelevant",1,IF(AND(OR(I456="Motorway link",I456="Exit diverge",I456="Entrance merge"),'Used data'!O456&lt;3.00000001),1+(0.5-'Used data'!O456)*0.04,IF(AND(OR(I456="Exit ramp",I456="Entrance ramp"),'Used data'!O456&lt;3.00000001),1+(0.5-'Used data'!O456)*0.08,IF(OR(I456="Motorway link",I456="Exit diverge",I456="Entrance merge"),0.9,0.8))))</f>
        <v>1</v>
      </c>
      <c r="Q456" s="11">
        <f>IF('Used data'!P456="Irrelevant",1,IF(AND(OR(I456="Motorway link",I456="Exit diverge",I456="Entrance merge"),'Used data'!P456&lt;11.00000001),1+(5-'Used data'!P456)*0.01,0.94))</f>
        <v>1</v>
      </c>
      <c r="R456" s="11">
        <f>IF(OR('Used data'!Q456="Irrelevant",'Used data'!R456="Irrelevant",'Used data'!Q456="Straight"),1,IF(AND(OR(I456="Motorway link",I456="Exit diverge",I456="Entrance merge"),'Used data'!Q456&lt;4000),(EXP(0.1096*1746.5/'Used data'!Q456)/EXP(0.1096*1746.5/4000))*('Used data'!R456/1000)/G456+(G456-'Used data'!R456/1000)/G456,1))</f>
        <v>1</v>
      </c>
      <c r="S456" s="11">
        <f>IF(OR('Used data'!S456="Irrelevant",'Used data'!T456="Irrelevant",'Used data'!S456="Straight"),1,IF(AND(OR(I456="Motorway link",I456="Exit diverge",I456="Entrance merge"),'Used data'!S456&lt;4000),(EXP(0.1096*1746.5/'Used data'!S456)/EXP(0.1096*1746.5/4000))*('Used data'!T456/1000)/G456+(G456-'Used data'!T456/1000)/G456,1))</f>
        <v>1</v>
      </c>
      <c r="T456" s="11">
        <f>IF('Used data'!U456="Irrelevant",1,IF(AND(OR(I456="Motorway link",I456="Exit diverge",I456="Entrance merge",I456="Exit ramp",I456="Entrance ramp"),'Used data'!U456="Yes"),0.95,1))</f>
        <v>1</v>
      </c>
      <c r="U456" s="11">
        <f>IF('Used data'!U456="Irrelevant",1,IF(AND(OR(I456="Motorway link",I456="Exit diverge",I456="Entrance merge",I456="Exit ramp",I456="Entrance ramp"),'Used data'!U456="Yes"),0.96,1))</f>
        <v>1</v>
      </c>
      <c r="V456" s="11">
        <f>IF('Used data'!U456="Irrelevant",1,IF(AND(OR(I456="Motorway link",I456="Exit diverge",I456="Entrance merge",I456="Exit ramp",I456="Entrance ramp"),'Used data'!U456="Yes"),0.79,1))</f>
        <v>1</v>
      </c>
      <c r="W456" s="11">
        <f>IF('Used data'!U456="Irrelevant",1,IF(AND(OR(I456="Motorway link",I456="Exit diverge",I456="Entrance merge",I456="Exit ramp",I456="Entrance ramp"),'Used data'!U456="Yes"),0.94,1))</f>
        <v>1</v>
      </c>
      <c r="X456" s="11">
        <f>IF('Used data'!U456="Irrelevant",1,IF(AND(OR(I456="Motorway link",I456="Exit diverge",I456="Entrance merge",I456="Exit ramp",I456="Entrance ramp"),'Used data'!U456="Yes"),0.97,1))</f>
        <v>1</v>
      </c>
      <c r="Y456" s="11">
        <f>IF(AND(I456="Exit ramp",'Used data'!V456="2-curved diamond ramp"),1.32,IF(AND(I456="Exit ramp",'Used data'!V456="S-shaped ramp"),2.05,IF(AND(I456="Exit ramp",'Used data'!V456="U-shaped ramp"),4.11,IF(AND(I456="Exit ramp",'Used data'!V456="Flyover hook ramp"),5.15,IF(AND(I456="Exit ramp",'Used data'!V456="Directional ramp"),1.07,IF(AND(I456="Entrance ramp",'Used data'!V456="2-curved diamond ramp"),0.93,IF(AND(I456="Entrance ramp",'Used data'!V456="S-shaped ramp"),2.48,IF(AND(I456="Entrance ramp",'Used data'!V456="U-shaped ramp"),4.15,IF(AND(I456="Entrance ramp",'Used data'!V456="Flyover hook ramp"),5.26,IF(AND(I456="Entrance ramp",'Used data'!V456="Directional ramp"),1.42,1))))))))))</f>
        <v>1</v>
      </c>
      <c r="Z456" s="11">
        <f>IF(OR('Used data'!W456="Straight",'Used data'!W456="Irrelevant",'Used data'!X456="Irrelevant",'Used data'!Y456="Irrelevant"),1,1+1.545*1000/32.2*((('Used data'!Y456*3268/3600)/('Used data'!W456/0.306))^2)*('Used data'!X456/1000)/G456)</f>
        <v>1</v>
      </c>
      <c r="AA456" s="11">
        <f>IF(OR('Used data'!W456="Straight",'Used data'!W456="Irrelevant",'Used data'!X456="Irrelevant",'Used data'!Y456="Irrelevant"),1,1+1.961*1000/32.2*((('Used data'!Y456*3268/3600)/('Used data'!W456/0.306))^2)*('Used data'!X456/1000)/G456)</f>
        <v>1</v>
      </c>
      <c r="AB456" s="11">
        <f>IF(OR('Used data'!Z456="Straight",'Used data'!Z456="Irrelevant",'Used data'!AA456="Irrelevant",'Used data'!AB456="Irrelevant"),1,1+1.545*1000/32.2*((('Used data'!AB456*3268/3600)/('Used data'!Z456/0.306))^2)*('Used data'!AA456/1000)/G456)</f>
        <v>1</v>
      </c>
      <c r="AC456" s="11">
        <f>IF(OR('Used data'!Z456="Straight",'Used data'!Z456="Irrelevant",'Used data'!AA456="Irrelevant",'Used data'!AB456="Irrelevant"),1,1+1.961*1000/32.2*((('Used data'!AB456*3268/3600)/('Used data'!Z456/0.306))^2)*('Used data'!AA456/1000)/G456)</f>
        <v>1</v>
      </c>
      <c r="AD456" s="11">
        <f>IF(OR('Used data'!AC456="Irrelevant",'Used data'!AC456="No"),1,IF(AND('Used data'!AC456="Yes",OR('Used data'!Q456&lt;301,'Used data'!S456&lt;301)),1-(0.5*('Used data'!R456+'Used data'!T456)/('Used data'!G456*1000)),IF(AND('Used data'!AC456="Yes",OR('Used data'!Q456&lt;601,'Used data'!S456&lt;601)),1-(0.25*('Used data'!R456+'Used data'!T456)/('Used data'!G456*1000)),1)))</f>
        <v>1</v>
      </c>
      <c r="AE456" s="11">
        <f>IF(OR('Used data'!AC456="Irrelevant",'Used data'!AC456="No"),1,IF(AND('Used data'!AC456="Yes",OR('Used data'!Q456&lt;301,'Used data'!S456&lt;301)),1-(0.4*('Used data'!R456+'Used data'!T456)/('Used data'!G456*1000)),IF(AND('Used data'!AC456="Yes",OR('Used data'!Q456&lt;601,'Used data'!S456&lt;601)),1-(0.2*('Used data'!R456+'Used data'!T456)/('Used data'!G456*1000)),1)))</f>
        <v>1</v>
      </c>
      <c r="AF456" s="11">
        <f>IF('Used data'!AD456="110 kph",0.79,1)</f>
        <v>1</v>
      </c>
      <c r="AG456" s="11">
        <f>IF('Used data'!AD456="110 kph",0.94,1)</f>
        <v>1</v>
      </c>
      <c r="AH456" s="11">
        <f>IF('Used data'!AD456="110 kph",0.66,1)</f>
        <v>1</v>
      </c>
      <c r="AI456" s="11">
        <f>IF('Used data'!AD456="110 kph",0.82,1)</f>
        <v>1</v>
      </c>
      <c r="AJ456" s="11">
        <f>IF(AND('Used data'!AE456="Yes",I456="Entrance merge"),0.65*'Used data'!AF456+1-'Used data'!AF456,1)</f>
        <v>1</v>
      </c>
      <c r="AK456" s="12" t="str">
        <f t="shared" si="49"/>
        <v/>
      </c>
      <c r="AL456" s="12" t="str">
        <f t="shared" si="50"/>
        <v/>
      </c>
      <c r="AM456" s="12" t="str">
        <f t="shared" si="51"/>
        <v/>
      </c>
      <c r="AN456" s="12" t="str">
        <f t="shared" si="52"/>
        <v/>
      </c>
      <c r="AO456" s="12" t="str">
        <f t="shared" si="53"/>
        <v/>
      </c>
      <c r="AP456" s="12" t="str">
        <f t="shared" si="54"/>
        <v/>
      </c>
      <c r="AQ456" s="4" t="str">
        <f t="shared" si="55"/>
        <v/>
      </c>
    </row>
    <row r="457" spans="1:43" x14ac:dyDescent="0.3">
      <c r="A457" s="4" t="str">
        <f>IF('Input data'!A472="","",'Input data'!A472)</f>
        <v/>
      </c>
      <c r="B457" s="4" t="str">
        <f>IF('Input data'!B472="","",'Input data'!B472)</f>
        <v/>
      </c>
      <c r="C457" s="4" t="str">
        <f>IF('Input data'!C472="","",'Input data'!C472)</f>
        <v/>
      </c>
      <c r="D457" s="4" t="str">
        <f>IF('Input data'!D472="","",'Input data'!D472)</f>
        <v/>
      </c>
      <c r="E457" s="4" t="str">
        <f>IF('Input data'!E472="","",'Input data'!E472)</f>
        <v/>
      </c>
      <c r="F457" s="4" t="str">
        <f>IF('Input data'!F472="","",'Input data'!F472)</f>
        <v/>
      </c>
      <c r="G457" s="4">
        <f>IF('Input data'!G472="","",'Input data'!G472)</f>
        <v>0</v>
      </c>
      <c r="H457" s="4" t="str">
        <f>IF('Input data'!H472&gt;0.5,'Input data'!H472,"")</f>
        <v/>
      </c>
      <c r="I457" s="4" t="str">
        <f>IF('Input data'!I472="","",'Input data'!I472)</f>
        <v/>
      </c>
      <c r="J457" s="11">
        <f>IF('Used data'!J457="Irrelevant",1,IF('Used data'!J457&gt;3,1.2,1))</f>
        <v>1</v>
      </c>
      <c r="K457" s="11">
        <f>IF('Used data'!K457="Irrelevant",1,IF(AND(OR(I457="Motorway link",I457="Exit diverge",I457="Entrance merge"),'Used data'!K457&lt;3.5),1+(3.5-'Used data'!K457)*0.12,IF(AND(OR(I457="Exit ramp",I457="Entrance ramp"),'Used data'!K457&lt;3.5),1+(3.5-'Used data'!K457)*0.16,1)))</f>
        <v>1</v>
      </c>
      <c r="L457" s="11">
        <f>IF('Used data'!L457="Irrelevant",1,IF(AND('Used data'!L457="Yes",'Used data'!J457=2),0.6*'Used data'!M457+(1-'Used data'!M457),IF(AND('Used data'!L457="Yes",'Used data'!J457=3),0.7*'Used data'!M457+(1-'Used data'!M457),IF(AND('Used data'!L457="Yes",'Used data'!J457=4),0.76*'Used data'!M457+(1-'Used data'!M457),IF(AND('Used data'!L457="Yes",'Used data'!J457&gt;4.99999999),0.8*'Used data'!M457+(1-'Used data'!M457),1)))))</f>
        <v>1</v>
      </c>
      <c r="M457" s="11">
        <f>IF('Used data'!L457="Irrelevant",1,IF(AND('Used data'!L457="Yes",'Used data'!J457=2),0.8*'Used data'!M457+(1-'Used data'!M457),IF(AND('Used data'!L457="Yes",'Used data'!J457=3),0.85*'Used data'!M457+(1-'Used data'!M457),IF(AND('Used data'!L457="Yes",'Used data'!J457=4),0.88*'Used data'!M457+(1-'Used data'!M457),IF(AND('Used data'!L457="Yes",'Used data'!J457&gt;4.99999999),0.9*'Used data'!M457+(1-'Used data'!M457),1)))))</f>
        <v>1</v>
      </c>
      <c r="N457" s="11">
        <f>IF('Used data'!N457="Irrelevant",1,IF(AND(OR(I457="Motorway link",I457="Exit diverge",I457="Entrance merge"),'Used data'!N457&lt;3),1+(3-'Used data'!N457)*0.09333333,1))</f>
        <v>1</v>
      </c>
      <c r="O457" s="11">
        <f>IF('Used data'!N457="Irrelevant",1,IF(AND(OR(I457="Motorway link",I457="Exit diverge",I457="Entrance merge"),'Used data'!N457&lt;3),1+(3-'Used data'!N457)*0.19666667,1))</f>
        <v>1</v>
      </c>
      <c r="P457" s="11">
        <f>IF('Used data'!O457="Irrelevant",1,IF(AND(OR(I457="Motorway link",I457="Exit diverge",I457="Entrance merge"),'Used data'!O457&lt;3.00000001),1+(0.5-'Used data'!O457)*0.04,IF(AND(OR(I457="Exit ramp",I457="Entrance ramp"),'Used data'!O457&lt;3.00000001),1+(0.5-'Used data'!O457)*0.08,IF(OR(I457="Motorway link",I457="Exit diverge",I457="Entrance merge"),0.9,0.8))))</f>
        <v>1</v>
      </c>
      <c r="Q457" s="11">
        <f>IF('Used data'!P457="Irrelevant",1,IF(AND(OR(I457="Motorway link",I457="Exit diverge",I457="Entrance merge"),'Used data'!P457&lt;11.00000001),1+(5-'Used data'!P457)*0.01,0.94))</f>
        <v>1</v>
      </c>
      <c r="R457" s="11">
        <f>IF(OR('Used data'!Q457="Irrelevant",'Used data'!R457="Irrelevant",'Used data'!Q457="Straight"),1,IF(AND(OR(I457="Motorway link",I457="Exit diverge",I457="Entrance merge"),'Used data'!Q457&lt;4000),(EXP(0.1096*1746.5/'Used data'!Q457)/EXP(0.1096*1746.5/4000))*('Used data'!R457/1000)/G457+(G457-'Used data'!R457/1000)/G457,1))</f>
        <v>1</v>
      </c>
      <c r="S457" s="11">
        <f>IF(OR('Used data'!S457="Irrelevant",'Used data'!T457="Irrelevant",'Used data'!S457="Straight"),1,IF(AND(OR(I457="Motorway link",I457="Exit diverge",I457="Entrance merge"),'Used data'!S457&lt;4000),(EXP(0.1096*1746.5/'Used data'!S457)/EXP(0.1096*1746.5/4000))*('Used data'!T457/1000)/G457+(G457-'Used data'!T457/1000)/G457,1))</f>
        <v>1</v>
      </c>
      <c r="T457" s="11">
        <f>IF('Used data'!U457="Irrelevant",1,IF(AND(OR(I457="Motorway link",I457="Exit diverge",I457="Entrance merge",I457="Exit ramp",I457="Entrance ramp"),'Used data'!U457="Yes"),0.95,1))</f>
        <v>1</v>
      </c>
      <c r="U457" s="11">
        <f>IF('Used data'!U457="Irrelevant",1,IF(AND(OR(I457="Motorway link",I457="Exit diverge",I457="Entrance merge",I457="Exit ramp",I457="Entrance ramp"),'Used data'!U457="Yes"),0.96,1))</f>
        <v>1</v>
      </c>
      <c r="V457" s="11">
        <f>IF('Used data'!U457="Irrelevant",1,IF(AND(OR(I457="Motorway link",I457="Exit diverge",I457="Entrance merge",I457="Exit ramp",I457="Entrance ramp"),'Used data'!U457="Yes"),0.79,1))</f>
        <v>1</v>
      </c>
      <c r="W457" s="11">
        <f>IF('Used data'!U457="Irrelevant",1,IF(AND(OR(I457="Motorway link",I457="Exit diverge",I457="Entrance merge",I457="Exit ramp",I457="Entrance ramp"),'Used data'!U457="Yes"),0.94,1))</f>
        <v>1</v>
      </c>
      <c r="X457" s="11">
        <f>IF('Used data'!U457="Irrelevant",1,IF(AND(OR(I457="Motorway link",I457="Exit diverge",I457="Entrance merge",I457="Exit ramp",I457="Entrance ramp"),'Used data'!U457="Yes"),0.97,1))</f>
        <v>1</v>
      </c>
      <c r="Y457" s="11">
        <f>IF(AND(I457="Exit ramp",'Used data'!V457="2-curved diamond ramp"),1.32,IF(AND(I457="Exit ramp",'Used data'!V457="S-shaped ramp"),2.05,IF(AND(I457="Exit ramp",'Used data'!V457="U-shaped ramp"),4.11,IF(AND(I457="Exit ramp",'Used data'!V457="Flyover hook ramp"),5.15,IF(AND(I457="Exit ramp",'Used data'!V457="Directional ramp"),1.07,IF(AND(I457="Entrance ramp",'Used data'!V457="2-curved diamond ramp"),0.93,IF(AND(I457="Entrance ramp",'Used data'!V457="S-shaped ramp"),2.48,IF(AND(I457="Entrance ramp",'Used data'!V457="U-shaped ramp"),4.15,IF(AND(I457="Entrance ramp",'Used data'!V457="Flyover hook ramp"),5.26,IF(AND(I457="Entrance ramp",'Used data'!V457="Directional ramp"),1.42,1))))))))))</f>
        <v>1</v>
      </c>
      <c r="Z457" s="11">
        <f>IF(OR('Used data'!W457="Straight",'Used data'!W457="Irrelevant",'Used data'!X457="Irrelevant",'Used data'!Y457="Irrelevant"),1,1+1.545*1000/32.2*((('Used data'!Y457*3268/3600)/('Used data'!W457/0.306))^2)*('Used data'!X457/1000)/G457)</f>
        <v>1</v>
      </c>
      <c r="AA457" s="11">
        <f>IF(OR('Used data'!W457="Straight",'Used data'!W457="Irrelevant",'Used data'!X457="Irrelevant",'Used data'!Y457="Irrelevant"),1,1+1.961*1000/32.2*((('Used data'!Y457*3268/3600)/('Used data'!W457/0.306))^2)*('Used data'!X457/1000)/G457)</f>
        <v>1</v>
      </c>
      <c r="AB457" s="11">
        <f>IF(OR('Used data'!Z457="Straight",'Used data'!Z457="Irrelevant",'Used data'!AA457="Irrelevant",'Used data'!AB457="Irrelevant"),1,1+1.545*1000/32.2*((('Used data'!AB457*3268/3600)/('Used data'!Z457/0.306))^2)*('Used data'!AA457/1000)/G457)</f>
        <v>1</v>
      </c>
      <c r="AC457" s="11">
        <f>IF(OR('Used data'!Z457="Straight",'Used data'!Z457="Irrelevant",'Used data'!AA457="Irrelevant",'Used data'!AB457="Irrelevant"),1,1+1.961*1000/32.2*((('Used data'!AB457*3268/3600)/('Used data'!Z457/0.306))^2)*('Used data'!AA457/1000)/G457)</f>
        <v>1</v>
      </c>
      <c r="AD457" s="11">
        <f>IF(OR('Used data'!AC457="Irrelevant",'Used data'!AC457="No"),1,IF(AND('Used data'!AC457="Yes",OR('Used data'!Q457&lt;301,'Used data'!S457&lt;301)),1-(0.5*('Used data'!R457+'Used data'!T457)/('Used data'!G457*1000)),IF(AND('Used data'!AC457="Yes",OR('Used data'!Q457&lt;601,'Used data'!S457&lt;601)),1-(0.25*('Used data'!R457+'Used data'!T457)/('Used data'!G457*1000)),1)))</f>
        <v>1</v>
      </c>
      <c r="AE457" s="11">
        <f>IF(OR('Used data'!AC457="Irrelevant",'Used data'!AC457="No"),1,IF(AND('Used data'!AC457="Yes",OR('Used data'!Q457&lt;301,'Used data'!S457&lt;301)),1-(0.4*('Used data'!R457+'Used data'!T457)/('Used data'!G457*1000)),IF(AND('Used data'!AC457="Yes",OR('Used data'!Q457&lt;601,'Used data'!S457&lt;601)),1-(0.2*('Used data'!R457+'Used data'!T457)/('Used data'!G457*1000)),1)))</f>
        <v>1</v>
      </c>
      <c r="AF457" s="11">
        <f>IF('Used data'!AD457="110 kph",0.79,1)</f>
        <v>1</v>
      </c>
      <c r="AG457" s="11">
        <f>IF('Used data'!AD457="110 kph",0.94,1)</f>
        <v>1</v>
      </c>
      <c r="AH457" s="11">
        <f>IF('Used data'!AD457="110 kph",0.66,1)</f>
        <v>1</v>
      </c>
      <c r="AI457" s="11">
        <f>IF('Used data'!AD457="110 kph",0.82,1)</f>
        <v>1</v>
      </c>
      <c r="AJ457" s="11">
        <f>IF(AND('Used data'!AE457="Yes",I457="Entrance merge"),0.65*'Used data'!AF457+1-'Used data'!AF457,1)</f>
        <v>1</v>
      </c>
      <c r="AK457" s="12" t="str">
        <f t="shared" si="49"/>
        <v/>
      </c>
      <c r="AL457" s="12" t="str">
        <f t="shared" si="50"/>
        <v/>
      </c>
      <c r="AM457" s="12" t="str">
        <f t="shared" si="51"/>
        <v/>
      </c>
      <c r="AN457" s="12" t="str">
        <f t="shared" si="52"/>
        <v/>
      </c>
      <c r="AO457" s="12" t="str">
        <f t="shared" si="53"/>
        <v/>
      </c>
      <c r="AP457" s="12" t="str">
        <f t="shared" si="54"/>
        <v/>
      </c>
      <c r="AQ457" s="4" t="str">
        <f t="shared" si="55"/>
        <v/>
      </c>
    </row>
    <row r="458" spans="1:43" x14ac:dyDescent="0.3">
      <c r="A458" s="4" t="str">
        <f>IF('Input data'!A473="","",'Input data'!A473)</f>
        <v/>
      </c>
      <c r="B458" s="4" t="str">
        <f>IF('Input data'!B473="","",'Input data'!B473)</f>
        <v/>
      </c>
      <c r="C458" s="4" t="str">
        <f>IF('Input data'!C473="","",'Input data'!C473)</f>
        <v/>
      </c>
      <c r="D458" s="4" t="str">
        <f>IF('Input data'!D473="","",'Input data'!D473)</f>
        <v/>
      </c>
      <c r="E458" s="4" t="str">
        <f>IF('Input data'!E473="","",'Input data'!E473)</f>
        <v/>
      </c>
      <c r="F458" s="4" t="str">
        <f>IF('Input data'!F473="","",'Input data'!F473)</f>
        <v/>
      </c>
      <c r="G458" s="4">
        <f>IF('Input data'!G473="","",'Input data'!G473)</f>
        <v>0</v>
      </c>
      <c r="H458" s="4" t="str">
        <f>IF('Input data'!H473&gt;0.5,'Input data'!H473,"")</f>
        <v/>
      </c>
      <c r="I458" s="4" t="str">
        <f>IF('Input data'!I473="","",'Input data'!I473)</f>
        <v/>
      </c>
      <c r="J458" s="11">
        <f>IF('Used data'!J458="Irrelevant",1,IF('Used data'!J458&gt;3,1.2,1))</f>
        <v>1</v>
      </c>
      <c r="K458" s="11">
        <f>IF('Used data'!K458="Irrelevant",1,IF(AND(OR(I458="Motorway link",I458="Exit diverge",I458="Entrance merge"),'Used data'!K458&lt;3.5),1+(3.5-'Used data'!K458)*0.12,IF(AND(OR(I458="Exit ramp",I458="Entrance ramp"),'Used data'!K458&lt;3.5),1+(3.5-'Used data'!K458)*0.16,1)))</f>
        <v>1</v>
      </c>
      <c r="L458" s="11">
        <f>IF('Used data'!L458="Irrelevant",1,IF(AND('Used data'!L458="Yes",'Used data'!J458=2),0.6*'Used data'!M458+(1-'Used data'!M458),IF(AND('Used data'!L458="Yes",'Used data'!J458=3),0.7*'Used data'!M458+(1-'Used data'!M458),IF(AND('Used data'!L458="Yes",'Used data'!J458=4),0.76*'Used data'!M458+(1-'Used data'!M458),IF(AND('Used data'!L458="Yes",'Used data'!J458&gt;4.99999999),0.8*'Used data'!M458+(1-'Used data'!M458),1)))))</f>
        <v>1</v>
      </c>
      <c r="M458" s="11">
        <f>IF('Used data'!L458="Irrelevant",1,IF(AND('Used data'!L458="Yes",'Used data'!J458=2),0.8*'Used data'!M458+(1-'Used data'!M458),IF(AND('Used data'!L458="Yes",'Used data'!J458=3),0.85*'Used data'!M458+(1-'Used data'!M458),IF(AND('Used data'!L458="Yes",'Used data'!J458=4),0.88*'Used data'!M458+(1-'Used data'!M458),IF(AND('Used data'!L458="Yes",'Used data'!J458&gt;4.99999999),0.9*'Used data'!M458+(1-'Used data'!M458),1)))))</f>
        <v>1</v>
      </c>
      <c r="N458" s="11">
        <f>IF('Used data'!N458="Irrelevant",1,IF(AND(OR(I458="Motorway link",I458="Exit diverge",I458="Entrance merge"),'Used data'!N458&lt;3),1+(3-'Used data'!N458)*0.09333333,1))</f>
        <v>1</v>
      </c>
      <c r="O458" s="11">
        <f>IF('Used data'!N458="Irrelevant",1,IF(AND(OR(I458="Motorway link",I458="Exit diverge",I458="Entrance merge"),'Used data'!N458&lt;3),1+(3-'Used data'!N458)*0.19666667,1))</f>
        <v>1</v>
      </c>
      <c r="P458" s="11">
        <f>IF('Used data'!O458="Irrelevant",1,IF(AND(OR(I458="Motorway link",I458="Exit diverge",I458="Entrance merge"),'Used data'!O458&lt;3.00000001),1+(0.5-'Used data'!O458)*0.04,IF(AND(OR(I458="Exit ramp",I458="Entrance ramp"),'Used data'!O458&lt;3.00000001),1+(0.5-'Used data'!O458)*0.08,IF(OR(I458="Motorway link",I458="Exit diverge",I458="Entrance merge"),0.9,0.8))))</f>
        <v>1</v>
      </c>
      <c r="Q458" s="11">
        <f>IF('Used data'!P458="Irrelevant",1,IF(AND(OR(I458="Motorway link",I458="Exit diverge",I458="Entrance merge"),'Used data'!P458&lt;11.00000001),1+(5-'Used data'!P458)*0.01,0.94))</f>
        <v>1</v>
      </c>
      <c r="R458" s="11">
        <f>IF(OR('Used data'!Q458="Irrelevant",'Used data'!R458="Irrelevant",'Used data'!Q458="Straight"),1,IF(AND(OR(I458="Motorway link",I458="Exit diverge",I458="Entrance merge"),'Used data'!Q458&lt;4000),(EXP(0.1096*1746.5/'Used data'!Q458)/EXP(0.1096*1746.5/4000))*('Used data'!R458/1000)/G458+(G458-'Used data'!R458/1000)/G458,1))</f>
        <v>1</v>
      </c>
      <c r="S458" s="11">
        <f>IF(OR('Used data'!S458="Irrelevant",'Used data'!T458="Irrelevant",'Used data'!S458="Straight"),1,IF(AND(OR(I458="Motorway link",I458="Exit diverge",I458="Entrance merge"),'Used data'!S458&lt;4000),(EXP(0.1096*1746.5/'Used data'!S458)/EXP(0.1096*1746.5/4000))*('Used data'!T458/1000)/G458+(G458-'Used data'!T458/1000)/G458,1))</f>
        <v>1</v>
      </c>
      <c r="T458" s="11">
        <f>IF('Used data'!U458="Irrelevant",1,IF(AND(OR(I458="Motorway link",I458="Exit diverge",I458="Entrance merge",I458="Exit ramp",I458="Entrance ramp"),'Used data'!U458="Yes"),0.95,1))</f>
        <v>1</v>
      </c>
      <c r="U458" s="11">
        <f>IF('Used data'!U458="Irrelevant",1,IF(AND(OR(I458="Motorway link",I458="Exit diverge",I458="Entrance merge",I458="Exit ramp",I458="Entrance ramp"),'Used data'!U458="Yes"),0.96,1))</f>
        <v>1</v>
      </c>
      <c r="V458" s="11">
        <f>IF('Used data'!U458="Irrelevant",1,IF(AND(OR(I458="Motorway link",I458="Exit diverge",I458="Entrance merge",I458="Exit ramp",I458="Entrance ramp"),'Used data'!U458="Yes"),0.79,1))</f>
        <v>1</v>
      </c>
      <c r="W458" s="11">
        <f>IF('Used data'!U458="Irrelevant",1,IF(AND(OR(I458="Motorway link",I458="Exit diverge",I458="Entrance merge",I458="Exit ramp",I458="Entrance ramp"),'Used data'!U458="Yes"),0.94,1))</f>
        <v>1</v>
      </c>
      <c r="X458" s="11">
        <f>IF('Used data'!U458="Irrelevant",1,IF(AND(OR(I458="Motorway link",I458="Exit diverge",I458="Entrance merge",I458="Exit ramp",I458="Entrance ramp"),'Used data'!U458="Yes"),0.97,1))</f>
        <v>1</v>
      </c>
      <c r="Y458" s="11">
        <f>IF(AND(I458="Exit ramp",'Used data'!V458="2-curved diamond ramp"),1.32,IF(AND(I458="Exit ramp",'Used data'!V458="S-shaped ramp"),2.05,IF(AND(I458="Exit ramp",'Used data'!V458="U-shaped ramp"),4.11,IF(AND(I458="Exit ramp",'Used data'!V458="Flyover hook ramp"),5.15,IF(AND(I458="Exit ramp",'Used data'!V458="Directional ramp"),1.07,IF(AND(I458="Entrance ramp",'Used data'!V458="2-curved diamond ramp"),0.93,IF(AND(I458="Entrance ramp",'Used data'!V458="S-shaped ramp"),2.48,IF(AND(I458="Entrance ramp",'Used data'!V458="U-shaped ramp"),4.15,IF(AND(I458="Entrance ramp",'Used data'!V458="Flyover hook ramp"),5.26,IF(AND(I458="Entrance ramp",'Used data'!V458="Directional ramp"),1.42,1))))))))))</f>
        <v>1</v>
      </c>
      <c r="Z458" s="11">
        <f>IF(OR('Used data'!W458="Straight",'Used data'!W458="Irrelevant",'Used data'!X458="Irrelevant",'Used data'!Y458="Irrelevant"),1,1+1.545*1000/32.2*((('Used data'!Y458*3268/3600)/('Used data'!W458/0.306))^2)*('Used data'!X458/1000)/G458)</f>
        <v>1</v>
      </c>
      <c r="AA458" s="11">
        <f>IF(OR('Used data'!W458="Straight",'Used data'!W458="Irrelevant",'Used data'!X458="Irrelevant",'Used data'!Y458="Irrelevant"),1,1+1.961*1000/32.2*((('Used data'!Y458*3268/3600)/('Used data'!W458/0.306))^2)*('Used data'!X458/1000)/G458)</f>
        <v>1</v>
      </c>
      <c r="AB458" s="11">
        <f>IF(OR('Used data'!Z458="Straight",'Used data'!Z458="Irrelevant",'Used data'!AA458="Irrelevant",'Used data'!AB458="Irrelevant"),1,1+1.545*1000/32.2*((('Used data'!AB458*3268/3600)/('Used data'!Z458/0.306))^2)*('Used data'!AA458/1000)/G458)</f>
        <v>1</v>
      </c>
      <c r="AC458" s="11">
        <f>IF(OR('Used data'!Z458="Straight",'Used data'!Z458="Irrelevant",'Used data'!AA458="Irrelevant",'Used data'!AB458="Irrelevant"),1,1+1.961*1000/32.2*((('Used data'!AB458*3268/3600)/('Used data'!Z458/0.306))^2)*('Used data'!AA458/1000)/G458)</f>
        <v>1</v>
      </c>
      <c r="AD458" s="11">
        <f>IF(OR('Used data'!AC458="Irrelevant",'Used data'!AC458="No"),1,IF(AND('Used data'!AC458="Yes",OR('Used data'!Q458&lt;301,'Used data'!S458&lt;301)),1-(0.5*('Used data'!R458+'Used data'!T458)/('Used data'!G458*1000)),IF(AND('Used data'!AC458="Yes",OR('Used data'!Q458&lt;601,'Used data'!S458&lt;601)),1-(0.25*('Used data'!R458+'Used data'!T458)/('Used data'!G458*1000)),1)))</f>
        <v>1</v>
      </c>
      <c r="AE458" s="11">
        <f>IF(OR('Used data'!AC458="Irrelevant",'Used data'!AC458="No"),1,IF(AND('Used data'!AC458="Yes",OR('Used data'!Q458&lt;301,'Used data'!S458&lt;301)),1-(0.4*('Used data'!R458+'Used data'!T458)/('Used data'!G458*1000)),IF(AND('Used data'!AC458="Yes",OR('Used data'!Q458&lt;601,'Used data'!S458&lt;601)),1-(0.2*('Used data'!R458+'Used data'!T458)/('Used data'!G458*1000)),1)))</f>
        <v>1</v>
      </c>
      <c r="AF458" s="11">
        <f>IF('Used data'!AD458="110 kph",0.79,1)</f>
        <v>1</v>
      </c>
      <c r="AG458" s="11">
        <f>IF('Used data'!AD458="110 kph",0.94,1)</f>
        <v>1</v>
      </c>
      <c r="AH458" s="11">
        <f>IF('Used data'!AD458="110 kph",0.66,1)</f>
        <v>1</v>
      </c>
      <c r="AI458" s="11">
        <f>IF('Used data'!AD458="110 kph",0.82,1)</f>
        <v>1</v>
      </c>
      <c r="AJ458" s="11">
        <f>IF(AND('Used data'!AE458="Yes",I458="Entrance merge"),0.65*'Used data'!AF458+1-'Used data'!AF458,1)</f>
        <v>1</v>
      </c>
      <c r="AK458" s="12" t="str">
        <f t="shared" si="49"/>
        <v/>
      </c>
      <c r="AL458" s="12" t="str">
        <f t="shared" si="50"/>
        <v/>
      </c>
      <c r="AM458" s="12" t="str">
        <f t="shared" si="51"/>
        <v/>
      </c>
      <c r="AN458" s="12" t="str">
        <f t="shared" si="52"/>
        <v/>
      </c>
      <c r="AO458" s="12" t="str">
        <f t="shared" si="53"/>
        <v/>
      </c>
      <c r="AP458" s="12" t="str">
        <f t="shared" si="54"/>
        <v/>
      </c>
      <c r="AQ458" s="4" t="str">
        <f t="shared" si="55"/>
        <v/>
      </c>
    </row>
    <row r="459" spans="1:43" x14ac:dyDescent="0.3">
      <c r="A459" s="4" t="str">
        <f>IF('Input data'!A474="","",'Input data'!A474)</f>
        <v/>
      </c>
      <c r="B459" s="4" t="str">
        <f>IF('Input data'!B474="","",'Input data'!B474)</f>
        <v/>
      </c>
      <c r="C459" s="4" t="str">
        <f>IF('Input data'!C474="","",'Input data'!C474)</f>
        <v/>
      </c>
      <c r="D459" s="4" t="str">
        <f>IF('Input data'!D474="","",'Input data'!D474)</f>
        <v/>
      </c>
      <c r="E459" s="4" t="str">
        <f>IF('Input data'!E474="","",'Input data'!E474)</f>
        <v/>
      </c>
      <c r="F459" s="4" t="str">
        <f>IF('Input data'!F474="","",'Input data'!F474)</f>
        <v/>
      </c>
      <c r="G459" s="4">
        <f>IF('Input data'!G474="","",'Input data'!G474)</f>
        <v>0</v>
      </c>
      <c r="H459" s="4" t="str">
        <f>IF('Input data'!H474&gt;0.5,'Input data'!H474,"")</f>
        <v/>
      </c>
      <c r="I459" s="4" t="str">
        <f>IF('Input data'!I474="","",'Input data'!I474)</f>
        <v/>
      </c>
      <c r="J459" s="11">
        <f>IF('Used data'!J459="Irrelevant",1,IF('Used data'!J459&gt;3,1.2,1))</f>
        <v>1</v>
      </c>
      <c r="K459" s="11">
        <f>IF('Used data'!K459="Irrelevant",1,IF(AND(OR(I459="Motorway link",I459="Exit diverge",I459="Entrance merge"),'Used data'!K459&lt;3.5),1+(3.5-'Used data'!K459)*0.12,IF(AND(OR(I459="Exit ramp",I459="Entrance ramp"),'Used data'!K459&lt;3.5),1+(3.5-'Used data'!K459)*0.16,1)))</f>
        <v>1</v>
      </c>
      <c r="L459" s="11">
        <f>IF('Used data'!L459="Irrelevant",1,IF(AND('Used data'!L459="Yes",'Used data'!J459=2),0.6*'Used data'!M459+(1-'Used data'!M459),IF(AND('Used data'!L459="Yes",'Used data'!J459=3),0.7*'Used data'!M459+(1-'Used data'!M459),IF(AND('Used data'!L459="Yes",'Used data'!J459=4),0.76*'Used data'!M459+(1-'Used data'!M459),IF(AND('Used data'!L459="Yes",'Used data'!J459&gt;4.99999999),0.8*'Used data'!M459+(1-'Used data'!M459),1)))))</f>
        <v>1</v>
      </c>
      <c r="M459" s="11">
        <f>IF('Used data'!L459="Irrelevant",1,IF(AND('Used data'!L459="Yes",'Used data'!J459=2),0.8*'Used data'!M459+(1-'Used data'!M459),IF(AND('Used data'!L459="Yes",'Used data'!J459=3),0.85*'Used data'!M459+(1-'Used data'!M459),IF(AND('Used data'!L459="Yes",'Used data'!J459=4),0.88*'Used data'!M459+(1-'Used data'!M459),IF(AND('Used data'!L459="Yes",'Used data'!J459&gt;4.99999999),0.9*'Used data'!M459+(1-'Used data'!M459),1)))))</f>
        <v>1</v>
      </c>
      <c r="N459" s="11">
        <f>IF('Used data'!N459="Irrelevant",1,IF(AND(OR(I459="Motorway link",I459="Exit diverge",I459="Entrance merge"),'Used data'!N459&lt;3),1+(3-'Used data'!N459)*0.09333333,1))</f>
        <v>1</v>
      </c>
      <c r="O459" s="11">
        <f>IF('Used data'!N459="Irrelevant",1,IF(AND(OR(I459="Motorway link",I459="Exit diverge",I459="Entrance merge"),'Used data'!N459&lt;3),1+(3-'Used data'!N459)*0.19666667,1))</f>
        <v>1</v>
      </c>
      <c r="P459" s="11">
        <f>IF('Used data'!O459="Irrelevant",1,IF(AND(OR(I459="Motorway link",I459="Exit diverge",I459="Entrance merge"),'Used data'!O459&lt;3.00000001),1+(0.5-'Used data'!O459)*0.04,IF(AND(OR(I459="Exit ramp",I459="Entrance ramp"),'Used data'!O459&lt;3.00000001),1+(0.5-'Used data'!O459)*0.08,IF(OR(I459="Motorway link",I459="Exit diverge",I459="Entrance merge"),0.9,0.8))))</f>
        <v>1</v>
      </c>
      <c r="Q459" s="11">
        <f>IF('Used data'!P459="Irrelevant",1,IF(AND(OR(I459="Motorway link",I459="Exit diverge",I459="Entrance merge"),'Used data'!P459&lt;11.00000001),1+(5-'Used data'!P459)*0.01,0.94))</f>
        <v>1</v>
      </c>
      <c r="R459" s="11">
        <f>IF(OR('Used data'!Q459="Irrelevant",'Used data'!R459="Irrelevant",'Used data'!Q459="Straight"),1,IF(AND(OR(I459="Motorway link",I459="Exit diverge",I459="Entrance merge"),'Used data'!Q459&lt;4000),(EXP(0.1096*1746.5/'Used data'!Q459)/EXP(0.1096*1746.5/4000))*('Used data'!R459/1000)/G459+(G459-'Used data'!R459/1000)/G459,1))</f>
        <v>1</v>
      </c>
      <c r="S459" s="11">
        <f>IF(OR('Used data'!S459="Irrelevant",'Used data'!T459="Irrelevant",'Used data'!S459="Straight"),1,IF(AND(OR(I459="Motorway link",I459="Exit diverge",I459="Entrance merge"),'Used data'!S459&lt;4000),(EXP(0.1096*1746.5/'Used data'!S459)/EXP(0.1096*1746.5/4000))*('Used data'!T459/1000)/G459+(G459-'Used data'!T459/1000)/G459,1))</f>
        <v>1</v>
      </c>
      <c r="T459" s="11">
        <f>IF('Used data'!U459="Irrelevant",1,IF(AND(OR(I459="Motorway link",I459="Exit diverge",I459="Entrance merge",I459="Exit ramp",I459="Entrance ramp"),'Used data'!U459="Yes"),0.95,1))</f>
        <v>1</v>
      </c>
      <c r="U459" s="11">
        <f>IF('Used data'!U459="Irrelevant",1,IF(AND(OR(I459="Motorway link",I459="Exit diverge",I459="Entrance merge",I459="Exit ramp",I459="Entrance ramp"),'Used data'!U459="Yes"),0.96,1))</f>
        <v>1</v>
      </c>
      <c r="V459" s="11">
        <f>IF('Used data'!U459="Irrelevant",1,IF(AND(OR(I459="Motorway link",I459="Exit diverge",I459="Entrance merge",I459="Exit ramp",I459="Entrance ramp"),'Used data'!U459="Yes"),0.79,1))</f>
        <v>1</v>
      </c>
      <c r="W459" s="11">
        <f>IF('Used data'!U459="Irrelevant",1,IF(AND(OR(I459="Motorway link",I459="Exit diverge",I459="Entrance merge",I459="Exit ramp",I459="Entrance ramp"),'Used data'!U459="Yes"),0.94,1))</f>
        <v>1</v>
      </c>
      <c r="X459" s="11">
        <f>IF('Used data'!U459="Irrelevant",1,IF(AND(OR(I459="Motorway link",I459="Exit diverge",I459="Entrance merge",I459="Exit ramp",I459="Entrance ramp"),'Used data'!U459="Yes"),0.97,1))</f>
        <v>1</v>
      </c>
      <c r="Y459" s="11">
        <f>IF(AND(I459="Exit ramp",'Used data'!V459="2-curved diamond ramp"),1.32,IF(AND(I459="Exit ramp",'Used data'!V459="S-shaped ramp"),2.05,IF(AND(I459="Exit ramp",'Used data'!V459="U-shaped ramp"),4.11,IF(AND(I459="Exit ramp",'Used data'!V459="Flyover hook ramp"),5.15,IF(AND(I459="Exit ramp",'Used data'!V459="Directional ramp"),1.07,IF(AND(I459="Entrance ramp",'Used data'!V459="2-curved diamond ramp"),0.93,IF(AND(I459="Entrance ramp",'Used data'!V459="S-shaped ramp"),2.48,IF(AND(I459="Entrance ramp",'Used data'!V459="U-shaped ramp"),4.15,IF(AND(I459="Entrance ramp",'Used data'!V459="Flyover hook ramp"),5.26,IF(AND(I459="Entrance ramp",'Used data'!V459="Directional ramp"),1.42,1))))))))))</f>
        <v>1</v>
      </c>
      <c r="Z459" s="11">
        <f>IF(OR('Used data'!W459="Straight",'Used data'!W459="Irrelevant",'Used data'!X459="Irrelevant",'Used data'!Y459="Irrelevant"),1,1+1.545*1000/32.2*((('Used data'!Y459*3268/3600)/('Used data'!W459/0.306))^2)*('Used data'!X459/1000)/G459)</f>
        <v>1</v>
      </c>
      <c r="AA459" s="11">
        <f>IF(OR('Used data'!W459="Straight",'Used data'!W459="Irrelevant",'Used data'!X459="Irrelevant",'Used data'!Y459="Irrelevant"),1,1+1.961*1000/32.2*((('Used data'!Y459*3268/3600)/('Used data'!W459/0.306))^2)*('Used data'!X459/1000)/G459)</f>
        <v>1</v>
      </c>
      <c r="AB459" s="11">
        <f>IF(OR('Used data'!Z459="Straight",'Used data'!Z459="Irrelevant",'Used data'!AA459="Irrelevant",'Used data'!AB459="Irrelevant"),1,1+1.545*1000/32.2*((('Used data'!AB459*3268/3600)/('Used data'!Z459/0.306))^2)*('Used data'!AA459/1000)/G459)</f>
        <v>1</v>
      </c>
      <c r="AC459" s="11">
        <f>IF(OR('Used data'!Z459="Straight",'Used data'!Z459="Irrelevant",'Used data'!AA459="Irrelevant",'Used data'!AB459="Irrelevant"),1,1+1.961*1000/32.2*((('Used data'!AB459*3268/3600)/('Used data'!Z459/0.306))^2)*('Used data'!AA459/1000)/G459)</f>
        <v>1</v>
      </c>
      <c r="AD459" s="11">
        <f>IF(OR('Used data'!AC459="Irrelevant",'Used data'!AC459="No"),1,IF(AND('Used data'!AC459="Yes",OR('Used data'!Q459&lt;301,'Used data'!S459&lt;301)),1-(0.5*('Used data'!R459+'Used data'!T459)/('Used data'!G459*1000)),IF(AND('Used data'!AC459="Yes",OR('Used data'!Q459&lt;601,'Used data'!S459&lt;601)),1-(0.25*('Used data'!R459+'Used data'!T459)/('Used data'!G459*1000)),1)))</f>
        <v>1</v>
      </c>
      <c r="AE459" s="11">
        <f>IF(OR('Used data'!AC459="Irrelevant",'Used data'!AC459="No"),1,IF(AND('Used data'!AC459="Yes",OR('Used data'!Q459&lt;301,'Used data'!S459&lt;301)),1-(0.4*('Used data'!R459+'Used data'!T459)/('Used data'!G459*1000)),IF(AND('Used data'!AC459="Yes",OR('Used data'!Q459&lt;601,'Used data'!S459&lt;601)),1-(0.2*('Used data'!R459+'Used data'!T459)/('Used data'!G459*1000)),1)))</f>
        <v>1</v>
      </c>
      <c r="AF459" s="11">
        <f>IF('Used data'!AD459="110 kph",0.79,1)</f>
        <v>1</v>
      </c>
      <c r="AG459" s="11">
        <f>IF('Used data'!AD459="110 kph",0.94,1)</f>
        <v>1</v>
      </c>
      <c r="AH459" s="11">
        <f>IF('Used data'!AD459="110 kph",0.66,1)</f>
        <v>1</v>
      </c>
      <c r="AI459" s="11">
        <f>IF('Used data'!AD459="110 kph",0.82,1)</f>
        <v>1</v>
      </c>
      <c r="AJ459" s="11">
        <f>IF(AND('Used data'!AE459="Yes",I459="Entrance merge"),0.65*'Used data'!AF459+1-'Used data'!AF459,1)</f>
        <v>1</v>
      </c>
      <c r="AK459" s="12" t="str">
        <f t="shared" si="49"/>
        <v/>
      </c>
      <c r="AL459" s="12" t="str">
        <f t="shared" si="50"/>
        <v/>
      </c>
      <c r="AM459" s="12" t="str">
        <f t="shared" si="51"/>
        <v/>
      </c>
      <c r="AN459" s="12" t="str">
        <f t="shared" si="52"/>
        <v/>
      </c>
      <c r="AO459" s="12" t="str">
        <f t="shared" si="53"/>
        <v/>
      </c>
      <c r="AP459" s="12" t="str">
        <f t="shared" si="54"/>
        <v/>
      </c>
      <c r="AQ459" s="4" t="str">
        <f t="shared" si="55"/>
        <v/>
      </c>
    </row>
    <row r="460" spans="1:43" x14ac:dyDescent="0.3">
      <c r="A460" s="4" t="str">
        <f>IF('Input data'!A475="","",'Input data'!A475)</f>
        <v/>
      </c>
      <c r="B460" s="4" t="str">
        <f>IF('Input data'!B475="","",'Input data'!B475)</f>
        <v/>
      </c>
      <c r="C460" s="4" t="str">
        <f>IF('Input data'!C475="","",'Input data'!C475)</f>
        <v/>
      </c>
      <c r="D460" s="4" t="str">
        <f>IF('Input data'!D475="","",'Input data'!D475)</f>
        <v/>
      </c>
      <c r="E460" s="4" t="str">
        <f>IF('Input data'!E475="","",'Input data'!E475)</f>
        <v/>
      </c>
      <c r="F460" s="4" t="str">
        <f>IF('Input data'!F475="","",'Input data'!F475)</f>
        <v/>
      </c>
      <c r="G460" s="4">
        <f>IF('Input data'!G475="","",'Input data'!G475)</f>
        <v>0</v>
      </c>
      <c r="H460" s="4" t="str">
        <f>IF('Input data'!H475&gt;0.5,'Input data'!H475,"")</f>
        <v/>
      </c>
      <c r="I460" s="4" t="str">
        <f>IF('Input data'!I475="","",'Input data'!I475)</f>
        <v/>
      </c>
      <c r="J460" s="11">
        <f>IF('Used data'!J460="Irrelevant",1,IF('Used data'!J460&gt;3,1.2,1))</f>
        <v>1</v>
      </c>
      <c r="K460" s="11">
        <f>IF('Used data'!K460="Irrelevant",1,IF(AND(OR(I460="Motorway link",I460="Exit diverge",I460="Entrance merge"),'Used data'!K460&lt;3.5),1+(3.5-'Used data'!K460)*0.12,IF(AND(OR(I460="Exit ramp",I460="Entrance ramp"),'Used data'!K460&lt;3.5),1+(3.5-'Used data'!K460)*0.16,1)))</f>
        <v>1</v>
      </c>
      <c r="L460" s="11">
        <f>IF('Used data'!L460="Irrelevant",1,IF(AND('Used data'!L460="Yes",'Used data'!J460=2),0.6*'Used data'!M460+(1-'Used data'!M460),IF(AND('Used data'!L460="Yes",'Used data'!J460=3),0.7*'Used data'!M460+(1-'Used data'!M460),IF(AND('Used data'!L460="Yes",'Used data'!J460=4),0.76*'Used data'!M460+(1-'Used data'!M460),IF(AND('Used data'!L460="Yes",'Used data'!J460&gt;4.99999999),0.8*'Used data'!M460+(1-'Used data'!M460),1)))))</f>
        <v>1</v>
      </c>
      <c r="M460" s="11">
        <f>IF('Used data'!L460="Irrelevant",1,IF(AND('Used data'!L460="Yes",'Used data'!J460=2),0.8*'Used data'!M460+(1-'Used data'!M460),IF(AND('Used data'!L460="Yes",'Used data'!J460=3),0.85*'Used data'!M460+(1-'Used data'!M460),IF(AND('Used data'!L460="Yes",'Used data'!J460=4),0.88*'Used data'!M460+(1-'Used data'!M460),IF(AND('Used data'!L460="Yes",'Used data'!J460&gt;4.99999999),0.9*'Used data'!M460+(1-'Used data'!M460),1)))))</f>
        <v>1</v>
      </c>
      <c r="N460" s="11">
        <f>IF('Used data'!N460="Irrelevant",1,IF(AND(OR(I460="Motorway link",I460="Exit diverge",I460="Entrance merge"),'Used data'!N460&lt;3),1+(3-'Used data'!N460)*0.09333333,1))</f>
        <v>1</v>
      </c>
      <c r="O460" s="11">
        <f>IF('Used data'!N460="Irrelevant",1,IF(AND(OR(I460="Motorway link",I460="Exit diverge",I460="Entrance merge"),'Used data'!N460&lt;3),1+(3-'Used data'!N460)*0.19666667,1))</f>
        <v>1</v>
      </c>
      <c r="P460" s="11">
        <f>IF('Used data'!O460="Irrelevant",1,IF(AND(OR(I460="Motorway link",I460="Exit diverge",I460="Entrance merge"),'Used data'!O460&lt;3.00000001),1+(0.5-'Used data'!O460)*0.04,IF(AND(OR(I460="Exit ramp",I460="Entrance ramp"),'Used data'!O460&lt;3.00000001),1+(0.5-'Used data'!O460)*0.08,IF(OR(I460="Motorway link",I460="Exit diverge",I460="Entrance merge"),0.9,0.8))))</f>
        <v>1</v>
      </c>
      <c r="Q460" s="11">
        <f>IF('Used data'!P460="Irrelevant",1,IF(AND(OR(I460="Motorway link",I460="Exit diverge",I460="Entrance merge"),'Used data'!P460&lt;11.00000001),1+(5-'Used data'!P460)*0.01,0.94))</f>
        <v>1</v>
      </c>
      <c r="R460" s="11">
        <f>IF(OR('Used data'!Q460="Irrelevant",'Used data'!R460="Irrelevant",'Used data'!Q460="Straight"),1,IF(AND(OR(I460="Motorway link",I460="Exit diverge",I460="Entrance merge"),'Used data'!Q460&lt;4000),(EXP(0.1096*1746.5/'Used data'!Q460)/EXP(0.1096*1746.5/4000))*('Used data'!R460/1000)/G460+(G460-'Used data'!R460/1000)/G460,1))</f>
        <v>1</v>
      </c>
      <c r="S460" s="11">
        <f>IF(OR('Used data'!S460="Irrelevant",'Used data'!T460="Irrelevant",'Used data'!S460="Straight"),1,IF(AND(OR(I460="Motorway link",I460="Exit diverge",I460="Entrance merge"),'Used data'!S460&lt;4000),(EXP(0.1096*1746.5/'Used data'!S460)/EXP(0.1096*1746.5/4000))*('Used data'!T460/1000)/G460+(G460-'Used data'!T460/1000)/G460,1))</f>
        <v>1</v>
      </c>
      <c r="T460" s="11">
        <f>IF('Used data'!U460="Irrelevant",1,IF(AND(OR(I460="Motorway link",I460="Exit diverge",I460="Entrance merge",I460="Exit ramp",I460="Entrance ramp"),'Used data'!U460="Yes"),0.95,1))</f>
        <v>1</v>
      </c>
      <c r="U460" s="11">
        <f>IF('Used data'!U460="Irrelevant",1,IF(AND(OR(I460="Motorway link",I460="Exit diverge",I460="Entrance merge",I460="Exit ramp",I460="Entrance ramp"),'Used data'!U460="Yes"),0.96,1))</f>
        <v>1</v>
      </c>
      <c r="V460" s="11">
        <f>IF('Used data'!U460="Irrelevant",1,IF(AND(OR(I460="Motorway link",I460="Exit diverge",I460="Entrance merge",I460="Exit ramp",I460="Entrance ramp"),'Used data'!U460="Yes"),0.79,1))</f>
        <v>1</v>
      </c>
      <c r="W460" s="11">
        <f>IF('Used data'!U460="Irrelevant",1,IF(AND(OR(I460="Motorway link",I460="Exit diverge",I460="Entrance merge",I460="Exit ramp",I460="Entrance ramp"),'Used data'!U460="Yes"),0.94,1))</f>
        <v>1</v>
      </c>
      <c r="X460" s="11">
        <f>IF('Used data'!U460="Irrelevant",1,IF(AND(OR(I460="Motorway link",I460="Exit diverge",I460="Entrance merge",I460="Exit ramp",I460="Entrance ramp"),'Used data'!U460="Yes"),0.97,1))</f>
        <v>1</v>
      </c>
      <c r="Y460" s="11">
        <f>IF(AND(I460="Exit ramp",'Used data'!V460="2-curved diamond ramp"),1.32,IF(AND(I460="Exit ramp",'Used data'!V460="S-shaped ramp"),2.05,IF(AND(I460="Exit ramp",'Used data'!V460="U-shaped ramp"),4.11,IF(AND(I460="Exit ramp",'Used data'!V460="Flyover hook ramp"),5.15,IF(AND(I460="Exit ramp",'Used data'!V460="Directional ramp"),1.07,IF(AND(I460="Entrance ramp",'Used data'!V460="2-curved diamond ramp"),0.93,IF(AND(I460="Entrance ramp",'Used data'!V460="S-shaped ramp"),2.48,IF(AND(I460="Entrance ramp",'Used data'!V460="U-shaped ramp"),4.15,IF(AND(I460="Entrance ramp",'Used data'!V460="Flyover hook ramp"),5.26,IF(AND(I460="Entrance ramp",'Used data'!V460="Directional ramp"),1.42,1))))))))))</f>
        <v>1</v>
      </c>
      <c r="Z460" s="11">
        <f>IF(OR('Used data'!W460="Straight",'Used data'!W460="Irrelevant",'Used data'!X460="Irrelevant",'Used data'!Y460="Irrelevant"),1,1+1.545*1000/32.2*((('Used data'!Y460*3268/3600)/('Used data'!W460/0.306))^2)*('Used data'!X460/1000)/G460)</f>
        <v>1</v>
      </c>
      <c r="AA460" s="11">
        <f>IF(OR('Used data'!W460="Straight",'Used data'!W460="Irrelevant",'Used data'!X460="Irrelevant",'Used data'!Y460="Irrelevant"),1,1+1.961*1000/32.2*((('Used data'!Y460*3268/3600)/('Used data'!W460/0.306))^2)*('Used data'!X460/1000)/G460)</f>
        <v>1</v>
      </c>
      <c r="AB460" s="11">
        <f>IF(OR('Used data'!Z460="Straight",'Used data'!Z460="Irrelevant",'Used data'!AA460="Irrelevant",'Used data'!AB460="Irrelevant"),1,1+1.545*1000/32.2*((('Used data'!AB460*3268/3600)/('Used data'!Z460/0.306))^2)*('Used data'!AA460/1000)/G460)</f>
        <v>1</v>
      </c>
      <c r="AC460" s="11">
        <f>IF(OR('Used data'!Z460="Straight",'Used data'!Z460="Irrelevant",'Used data'!AA460="Irrelevant",'Used data'!AB460="Irrelevant"),1,1+1.961*1000/32.2*((('Used data'!AB460*3268/3600)/('Used data'!Z460/0.306))^2)*('Used data'!AA460/1000)/G460)</f>
        <v>1</v>
      </c>
      <c r="AD460" s="11">
        <f>IF(OR('Used data'!AC460="Irrelevant",'Used data'!AC460="No"),1,IF(AND('Used data'!AC460="Yes",OR('Used data'!Q460&lt;301,'Used data'!S460&lt;301)),1-(0.5*('Used data'!R460+'Used data'!T460)/('Used data'!G460*1000)),IF(AND('Used data'!AC460="Yes",OR('Used data'!Q460&lt;601,'Used data'!S460&lt;601)),1-(0.25*('Used data'!R460+'Used data'!T460)/('Used data'!G460*1000)),1)))</f>
        <v>1</v>
      </c>
      <c r="AE460" s="11">
        <f>IF(OR('Used data'!AC460="Irrelevant",'Used data'!AC460="No"),1,IF(AND('Used data'!AC460="Yes",OR('Used data'!Q460&lt;301,'Used data'!S460&lt;301)),1-(0.4*('Used data'!R460+'Used data'!T460)/('Used data'!G460*1000)),IF(AND('Used data'!AC460="Yes",OR('Used data'!Q460&lt;601,'Used data'!S460&lt;601)),1-(0.2*('Used data'!R460+'Used data'!T460)/('Used data'!G460*1000)),1)))</f>
        <v>1</v>
      </c>
      <c r="AF460" s="11">
        <f>IF('Used data'!AD460="110 kph",0.79,1)</f>
        <v>1</v>
      </c>
      <c r="AG460" s="11">
        <f>IF('Used data'!AD460="110 kph",0.94,1)</f>
        <v>1</v>
      </c>
      <c r="AH460" s="11">
        <f>IF('Used data'!AD460="110 kph",0.66,1)</f>
        <v>1</v>
      </c>
      <c r="AI460" s="11">
        <f>IF('Used data'!AD460="110 kph",0.82,1)</f>
        <v>1</v>
      </c>
      <c r="AJ460" s="11">
        <f>IF(AND('Used data'!AE460="Yes",I460="Entrance merge"),0.65*'Used data'!AF460+1-'Used data'!AF460,1)</f>
        <v>1</v>
      </c>
      <c r="AK460" s="12" t="str">
        <f t="shared" si="49"/>
        <v/>
      </c>
      <c r="AL460" s="12" t="str">
        <f t="shared" si="50"/>
        <v/>
      </c>
      <c r="AM460" s="12" t="str">
        <f t="shared" si="51"/>
        <v/>
      </c>
      <c r="AN460" s="12" t="str">
        <f t="shared" si="52"/>
        <v/>
      </c>
      <c r="AO460" s="12" t="str">
        <f t="shared" si="53"/>
        <v/>
      </c>
      <c r="AP460" s="12" t="str">
        <f t="shared" si="54"/>
        <v/>
      </c>
      <c r="AQ460" s="4" t="str">
        <f t="shared" si="55"/>
        <v/>
      </c>
    </row>
    <row r="461" spans="1:43" x14ac:dyDescent="0.3">
      <c r="A461" s="4" t="str">
        <f>IF('Input data'!A476="","",'Input data'!A476)</f>
        <v/>
      </c>
      <c r="B461" s="4" t="str">
        <f>IF('Input data'!B476="","",'Input data'!B476)</f>
        <v/>
      </c>
      <c r="C461" s="4" t="str">
        <f>IF('Input data'!C476="","",'Input data'!C476)</f>
        <v/>
      </c>
      <c r="D461" s="4" t="str">
        <f>IF('Input data'!D476="","",'Input data'!D476)</f>
        <v/>
      </c>
      <c r="E461" s="4" t="str">
        <f>IF('Input data'!E476="","",'Input data'!E476)</f>
        <v/>
      </c>
      <c r="F461" s="4" t="str">
        <f>IF('Input data'!F476="","",'Input data'!F476)</f>
        <v/>
      </c>
      <c r="G461" s="4">
        <f>IF('Input data'!G476="","",'Input data'!G476)</f>
        <v>0</v>
      </c>
      <c r="H461" s="4" t="str">
        <f>IF('Input data'!H476&gt;0.5,'Input data'!H476,"")</f>
        <v/>
      </c>
      <c r="I461" s="4" t="str">
        <f>IF('Input data'!I476="","",'Input data'!I476)</f>
        <v/>
      </c>
      <c r="J461" s="11">
        <f>IF('Used data'!J461="Irrelevant",1,IF('Used data'!J461&gt;3,1.2,1))</f>
        <v>1</v>
      </c>
      <c r="K461" s="11">
        <f>IF('Used data'!K461="Irrelevant",1,IF(AND(OR(I461="Motorway link",I461="Exit diverge",I461="Entrance merge"),'Used data'!K461&lt;3.5),1+(3.5-'Used data'!K461)*0.12,IF(AND(OR(I461="Exit ramp",I461="Entrance ramp"),'Used data'!K461&lt;3.5),1+(3.5-'Used data'!K461)*0.16,1)))</f>
        <v>1</v>
      </c>
      <c r="L461" s="11">
        <f>IF('Used data'!L461="Irrelevant",1,IF(AND('Used data'!L461="Yes",'Used data'!J461=2),0.6*'Used data'!M461+(1-'Used data'!M461),IF(AND('Used data'!L461="Yes",'Used data'!J461=3),0.7*'Used data'!M461+(1-'Used data'!M461),IF(AND('Used data'!L461="Yes",'Used data'!J461=4),0.76*'Used data'!M461+(1-'Used data'!M461),IF(AND('Used data'!L461="Yes",'Used data'!J461&gt;4.99999999),0.8*'Used data'!M461+(1-'Used data'!M461),1)))))</f>
        <v>1</v>
      </c>
      <c r="M461" s="11">
        <f>IF('Used data'!L461="Irrelevant",1,IF(AND('Used data'!L461="Yes",'Used data'!J461=2),0.8*'Used data'!M461+(1-'Used data'!M461),IF(AND('Used data'!L461="Yes",'Used data'!J461=3),0.85*'Used data'!M461+(1-'Used data'!M461),IF(AND('Used data'!L461="Yes",'Used data'!J461=4),0.88*'Used data'!M461+(1-'Used data'!M461),IF(AND('Used data'!L461="Yes",'Used data'!J461&gt;4.99999999),0.9*'Used data'!M461+(1-'Used data'!M461),1)))))</f>
        <v>1</v>
      </c>
      <c r="N461" s="11">
        <f>IF('Used data'!N461="Irrelevant",1,IF(AND(OR(I461="Motorway link",I461="Exit diverge",I461="Entrance merge"),'Used data'!N461&lt;3),1+(3-'Used data'!N461)*0.09333333,1))</f>
        <v>1</v>
      </c>
      <c r="O461" s="11">
        <f>IF('Used data'!N461="Irrelevant",1,IF(AND(OR(I461="Motorway link",I461="Exit diverge",I461="Entrance merge"),'Used data'!N461&lt;3),1+(3-'Used data'!N461)*0.19666667,1))</f>
        <v>1</v>
      </c>
      <c r="P461" s="11">
        <f>IF('Used data'!O461="Irrelevant",1,IF(AND(OR(I461="Motorway link",I461="Exit diverge",I461="Entrance merge"),'Used data'!O461&lt;3.00000001),1+(0.5-'Used data'!O461)*0.04,IF(AND(OR(I461="Exit ramp",I461="Entrance ramp"),'Used data'!O461&lt;3.00000001),1+(0.5-'Used data'!O461)*0.08,IF(OR(I461="Motorway link",I461="Exit diverge",I461="Entrance merge"),0.9,0.8))))</f>
        <v>1</v>
      </c>
      <c r="Q461" s="11">
        <f>IF('Used data'!P461="Irrelevant",1,IF(AND(OR(I461="Motorway link",I461="Exit diverge",I461="Entrance merge"),'Used data'!P461&lt;11.00000001),1+(5-'Used data'!P461)*0.01,0.94))</f>
        <v>1</v>
      </c>
      <c r="R461" s="11">
        <f>IF(OR('Used data'!Q461="Irrelevant",'Used data'!R461="Irrelevant",'Used data'!Q461="Straight"),1,IF(AND(OR(I461="Motorway link",I461="Exit diverge",I461="Entrance merge"),'Used data'!Q461&lt;4000),(EXP(0.1096*1746.5/'Used data'!Q461)/EXP(0.1096*1746.5/4000))*('Used data'!R461/1000)/G461+(G461-'Used data'!R461/1000)/G461,1))</f>
        <v>1</v>
      </c>
      <c r="S461" s="11">
        <f>IF(OR('Used data'!S461="Irrelevant",'Used data'!T461="Irrelevant",'Used data'!S461="Straight"),1,IF(AND(OR(I461="Motorway link",I461="Exit diverge",I461="Entrance merge"),'Used data'!S461&lt;4000),(EXP(0.1096*1746.5/'Used data'!S461)/EXP(0.1096*1746.5/4000))*('Used data'!T461/1000)/G461+(G461-'Used data'!T461/1000)/G461,1))</f>
        <v>1</v>
      </c>
      <c r="T461" s="11">
        <f>IF('Used data'!U461="Irrelevant",1,IF(AND(OR(I461="Motorway link",I461="Exit diverge",I461="Entrance merge",I461="Exit ramp",I461="Entrance ramp"),'Used data'!U461="Yes"),0.95,1))</f>
        <v>1</v>
      </c>
      <c r="U461" s="11">
        <f>IF('Used data'!U461="Irrelevant",1,IF(AND(OR(I461="Motorway link",I461="Exit diverge",I461="Entrance merge",I461="Exit ramp",I461="Entrance ramp"),'Used data'!U461="Yes"),0.96,1))</f>
        <v>1</v>
      </c>
      <c r="V461" s="11">
        <f>IF('Used data'!U461="Irrelevant",1,IF(AND(OR(I461="Motorway link",I461="Exit diverge",I461="Entrance merge",I461="Exit ramp",I461="Entrance ramp"),'Used data'!U461="Yes"),0.79,1))</f>
        <v>1</v>
      </c>
      <c r="W461" s="11">
        <f>IF('Used data'!U461="Irrelevant",1,IF(AND(OR(I461="Motorway link",I461="Exit diverge",I461="Entrance merge",I461="Exit ramp",I461="Entrance ramp"),'Used data'!U461="Yes"),0.94,1))</f>
        <v>1</v>
      </c>
      <c r="X461" s="11">
        <f>IF('Used data'!U461="Irrelevant",1,IF(AND(OR(I461="Motorway link",I461="Exit diverge",I461="Entrance merge",I461="Exit ramp",I461="Entrance ramp"),'Used data'!U461="Yes"),0.97,1))</f>
        <v>1</v>
      </c>
      <c r="Y461" s="11">
        <f>IF(AND(I461="Exit ramp",'Used data'!V461="2-curved diamond ramp"),1.32,IF(AND(I461="Exit ramp",'Used data'!V461="S-shaped ramp"),2.05,IF(AND(I461="Exit ramp",'Used data'!V461="U-shaped ramp"),4.11,IF(AND(I461="Exit ramp",'Used data'!V461="Flyover hook ramp"),5.15,IF(AND(I461="Exit ramp",'Used data'!V461="Directional ramp"),1.07,IF(AND(I461="Entrance ramp",'Used data'!V461="2-curved diamond ramp"),0.93,IF(AND(I461="Entrance ramp",'Used data'!V461="S-shaped ramp"),2.48,IF(AND(I461="Entrance ramp",'Used data'!V461="U-shaped ramp"),4.15,IF(AND(I461="Entrance ramp",'Used data'!V461="Flyover hook ramp"),5.26,IF(AND(I461="Entrance ramp",'Used data'!V461="Directional ramp"),1.42,1))))))))))</f>
        <v>1</v>
      </c>
      <c r="Z461" s="11">
        <f>IF(OR('Used data'!W461="Straight",'Used data'!W461="Irrelevant",'Used data'!X461="Irrelevant",'Used data'!Y461="Irrelevant"),1,1+1.545*1000/32.2*((('Used data'!Y461*3268/3600)/('Used data'!W461/0.306))^2)*('Used data'!X461/1000)/G461)</f>
        <v>1</v>
      </c>
      <c r="AA461" s="11">
        <f>IF(OR('Used data'!W461="Straight",'Used data'!W461="Irrelevant",'Used data'!X461="Irrelevant",'Used data'!Y461="Irrelevant"),1,1+1.961*1000/32.2*((('Used data'!Y461*3268/3600)/('Used data'!W461/0.306))^2)*('Used data'!X461/1000)/G461)</f>
        <v>1</v>
      </c>
      <c r="AB461" s="11">
        <f>IF(OR('Used data'!Z461="Straight",'Used data'!Z461="Irrelevant",'Used data'!AA461="Irrelevant",'Used data'!AB461="Irrelevant"),1,1+1.545*1000/32.2*((('Used data'!AB461*3268/3600)/('Used data'!Z461/0.306))^2)*('Used data'!AA461/1000)/G461)</f>
        <v>1</v>
      </c>
      <c r="AC461" s="11">
        <f>IF(OR('Used data'!Z461="Straight",'Used data'!Z461="Irrelevant",'Used data'!AA461="Irrelevant",'Used data'!AB461="Irrelevant"),1,1+1.961*1000/32.2*((('Used data'!AB461*3268/3600)/('Used data'!Z461/0.306))^2)*('Used data'!AA461/1000)/G461)</f>
        <v>1</v>
      </c>
      <c r="AD461" s="11">
        <f>IF(OR('Used data'!AC461="Irrelevant",'Used data'!AC461="No"),1,IF(AND('Used data'!AC461="Yes",OR('Used data'!Q461&lt;301,'Used data'!S461&lt;301)),1-(0.5*('Used data'!R461+'Used data'!T461)/('Used data'!G461*1000)),IF(AND('Used data'!AC461="Yes",OR('Used data'!Q461&lt;601,'Used data'!S461&lt;601)),1-(0.25*('Used data'!R461+'Used data'!T461)/('Used data'!G461*1000)),1)))</f>
        <v>1</v>
      </c>
      <c r="AE461" s="11">
        <f>IF(OR('Used data'!AC461="Irrelevant",'Used data'!AC461="No"),1,IF(AND('Used data'!AC461="Yes",OR('Used data'!Q461&lt;301,'Used data'!S461&lt;301)),1-(0.4*('Used data'!R461+'Used data'!T461)/('Used data'!G461*1000)),IF(AND('Used data'!AC461="Yes",OR('Used data'!Q461&lt;601,'Used data'!S461&lt;601)),1-(0.2*('Used data'!R461+'Used data'!T461)/('Used data'!G461*1000)),1)))</f>
        <v>1</v>
      </c>
      <c r="AF461" s="11">
        <f>IF('Used data'!AD461="110 kph",0.79,1)</f>
        <v>1</v>
      </c>
      <c r="AG461" s="11">
        <f>IF('Used data'!AD461="110 kph",0.94,1)</f>
        <v>1</v>
      </c>
      <c r="AH461" s="11">
        <f>IF('Used data'!AD461="110 kph",0.66,1)</f>
        <v>1</v>
      </c>
      <c r="AI461" s="11">
        <f>IF('Used data'!AD461="110 kph",0.82,1)</f>
        <v>1</v>
      </c>
      <c r="AJ461" s="11">
        <f>IF(AND('Used data'!AE461="Yes",I461="Entrance merge"),0.65*'Used data'!AF461+1-'Used data'!AF461,1)</f>
        <v>1</v>
      </c>
      <c r="AK461" s="12" t="str">
        <f t="shared" si="49"/>
        <v/>
      </c>
      <c r="AL461" s="12" t="str">
        <f t="shared" si="50"/>
        <v/>
      </c>
      <c r="AM461" s="12" t="str">
        <f t="shared" si="51"/>
        <v/>
      </c>
      <c r="AN461" s="12" t="str">
        <f t="shared" si="52"/>
        <v/>
      </c>
      <c r="AO461" s="12" t="str">
        <f t="shared" si="53"/>
        <v/>
      </c>
      <c r="AP461" s="12" t="str">
        <f t="shared" si="54"/>
        <v/>
      </c>
      <c r="AQ461" s="4" t="str">
        <f t="shared" si="55"/>
        <v/>
      </c>
    </row>
    <row r="462" spans="1:43" x14ac:dyDescent="0.3">
      <c r="A462" s="4" t="str">
        <f>IF('Input data'!A477="","",'Input data'!A477)</f>
        <v/>
      </c>
      <c r="B462" s="4" t="str">
        <f>IF('Input data'!B477="","",'Input data'!B477)</f>
        <v/>
      </c>
      <c r="C462" s="4" t="str">
        <f>IF('Input data'!C477="","",'Input data'!C477)</f>
        <v/>
      </c>
      <c r="D462" s="4" t="str">
        <f>IF('Input data'!D477="","",'Input data'!D477)</f>
        <v/>
      </c>
      <c r="E462" s="4" t="str">
        <f>IF('Input data'!E477="","",'Input data'!E477)</f>
        <v/>
      </c>
      <c r="F462" s="4" t="str">
        <f>IF('Input data'!F477="","",'Input data'!F477)</f>
        <v/>
      </c>
      <c r="G462" s="4">
        <f>IF('Input data'!G477="","",'Input data'!G477)</f>
        <v>0</v>
      </c>
      <c r="H462" s="4" t="str">
        <f>IF('Input data'!H477&gt;0.5,'Input data'!H477,"")</f>
        <v/>
      </c>
      <c r="I462" s="4" t="str">
        <f>IF('Input data'!I477="","",'Input data'!I477)</f>
        <v/>
      </c>
      <c r="J462" s="11">
        <f>IF('Used data'!J462="Irrelevant",1,IF('Used data'!J462&gt;3,1.2,1))</f>
        <v>1</v>
      </c>
      <c r="K462" s="11">
        <f>IF('Used data'!K462="Irrelevant",1,IF(AND(OR(I462="Motorway link",I462="Exit diverge",I462="Entrance merge"),'Used data'!K462&lt;3.5),1+(3.5-'Used data'!K462)*0.12,IF(AND(OR(I462="Exit ramp",I462="Entrance ramp"),'Used data'!K462&lt;3.5),1+(3.5-'Used data'!K462)*0.16,1)))</f>
        <v>1</v>
      </c>
      <c r="L462" s="11">
        <f>IF('Used data'!L462="Irrelevant",1,IF(AND('Used data'!L462="Yes",'Used data'!J462=2),0.6*'Used data'!M462+(1-'Used data'!M462),IF(AND('Used data'!L462="Yes",'Used data'!J462=3),0.7*'Used data'!M462+(1-'Used data'!M462),IF(AND('Used data'!L462="Yes",'Used data'!J462=4),0.76*'Used data'!M462+(1-'Used data'!M462),IF(AND('Used data'!L462="Yes",'Used data'!J462&gt;4.99999999),0.8*'Used data'!M462+(1-'Used data'!M462),1)))))</f>
        <v>1</v>
      </c>
      <c r="M462" s="11">
        <f>IF('Used data'!L462="Irrelevant",1,IF(AND('Used data'!L462="Yes",'Used data'!J462=2),0.8*'Used data'!M462+(1-'Used data'!M462),IF(AND('Used data'!L462="Yes",'Used data'!J462=3),0.85*'Used data'!M462+(1-'Used data'!M462),IF(AND('Used data'!L462="Yes",'Used data'!J462=4),0.88*'Used data'!M462+(1-'Used data'!M462),IF(AND('Used data'!L462="Yes",'Used data'!J462&gt;4.99999999),0.9*'Used data'!M462+(1-'Used data'!M462),1)))))</f>
        <v>1</v>
      </c>
      <c r="N462" s="11">
        <f>IF('Used data'!N462="Irrelevant",1,IF(AND(OR(I462="Motorway link",I462="Exit diverge",I462="Entrance merge"),'Used data'!N462&lt;3),1+(3-'Used data'!N462)*0.09333333,1))</f>
        <v>1</v>
      </c>
      <c r="O462" s="11">
        <f>IF('Used data'!N462="Irrelevant",1,IF(AND(OR(I462="Motorway link",I462="Exit diverge",I462="Entrance merge"),'Used data'!N462&lt;3),1+(3-'Used data'!N462)*0.19666667,1))</f>
        <v>1</v>
      </c>
      <c r="P462" s="11">
        <f>IF('Used data'!O462="Irrelevant",1,IF(AND(OR(I462="Motorway link",I462="Exit diverge",I462="Entrance merge"),'Used data'!O462&lt;3.00000001),1+(0.5-'Used data'!O462)*0.04,IF(AND(OR(I462="Exit ramp",I462="Entrance ramp"),'Used data'!O462&lt;3.00000001),1+(0.5-'Used data'!O462)*0.08,IF(OR(I462="Motorway link",I462="Exit diverge",I462="Entrance merge"),0.9,0.8))))</f>
        <v>1</v>
      </c>
      <c r="Q462" s="11">
        <f>IF('Used data'!P462="Irrelevant",1,IF(AND(OR(I462="Motorway link",I462="Exit diverge",I462="Entrance merge"),'Used data'!P462&lt;11.00000001),1+(5-'Used data'!P462)*0.01,0.94))</f>
        <v>1</v>
      </c>
      <c r="R462" s="11">
        <f>IF(OR('Used data'!Q462="Irrelevant",'Used data'!R462="Irrelevant",'Used data'!Q462="Straight"),1,IF(AND(OR(I462="Motorway link",I462="Exit diverge",I462="Entrance merge"),'Used data'!Q462&lt;4000),(EXP(0.1096*1746.5/'Used data'!Q462)/EXP(0.1096*1746.5/4000))*('Used data'!R462/1000)/G462+(G462-'Used data'!R462/1000)/G462,1))</f>
        <v>1</v>
      </c>
      <c r="S462" s="11">
        <f>IF(OR('Used data'!S462="Irrelevant",'Used data'!T462="Irrelevant",'Used data'!S462="Straight"),1,IF(AND(OR(I462="Motorway link",I462="Exit diverge",I462="Entrance merge"),'Used data'!S462&lt;4000),(EXP(0.1096*1746.5/'Used data'!S462)/EXP(0.1096*1746.5/4000))*('Used data'!T462/1000)/G462+(G462-'Used data'!T462/1000)/G462,1))</f>
        <v>1</v>
      </c>
      <c r="T462" s="11">
        <f>IF('Used data'!U462="Irrelevant",1,IF(AND(OR(I462="Motorway link",I462="Exit diverge",I462="Entrance merge",I462="Exit ramp",I462="Entrance ramp"),'Used data'!U462="Yes"),0.95,1))</f>
        <v>1</v>
      </c>
      <c r="U462" s="11">
        <f>IF('Used data'!U462="Irrelevant",1,IF(AND(OR(I462="Motorway link",I462="Exit diverge",I462="Entrance merge",I462="Exit ramp",I462="Entrance ramp"),'Used data'!U462="Yes"),0.96,1))</f>
        <v>1</v>
      </c>
      <c r="V462" s="11">
        <f>IF('Used data'!U462="Irrelevant",1,IF(AND(OR(I462="Motorway link",I462="Exit diverge",I462="Entrance merge",I462="Exit ramp",I462="Entrance ramp"),'Used data'!U462="Yes"),0.79,1))</f>
        <v>1</v>
      </c>
      <c r="W462" s="11">
        <f>IF('Used data'!U462="Irrelevant",1,IF(AND(OR(I462="Motorway link",I462="Exit diverge",I462="Entrance merge",I462="Exit ramp",I462="Entrance ramp"),'Used data'!U462="Yes"),0.94,1))</f>
        <v>1</v>
      </c>
      <c r="X462" s="11">
        <f>IF('Used data'!U462="Irrelevant",1,IF(AND(OR(I462="Motorway link",I462="Exit diverge",I462="Entrance merge",I462="Exit ramp",I462="Entrance ramp"),'Used data'!U462="Yes"),0.97,1))</f>
        <v>1</v>
      </c>
      <c r="Y462" s="11">
        <f>IF(AND(I462="Exit ramp",'Used data'!V462="2-curved diamond ramp"),1.32,IF(AND(I462="Exit ramp",'Used data'!V462="S-shaped ramp"),2.05,IF(AND(I462="Exit ramp",'Used data'!V462="U-shaped ramp"),4.11,IF(AND(I462="Exit ramp",'Used data'!V462="Flyover hook ramp"),5.15,IF(AND(I462="Exit ramp",'Used data'!V462="Directional ramp"),1.07,IF(AND(I462="Entrance ramp",'Used data'!V462="2-curved diamond ramp"),0.93,IF(AND(I462="Entrance ramp",'Used data'!V462="S-shaped ramp"),2.48,IF(AND(I462="Entrance ramp",'Used data'!V462="U-shaped ramp"),4.15,IF(AND(I462="Entrance ramp",'Used data'!V462="Flyover hook ramp"),5.26,IF(AND(I462="Entrance ramp",'Used data'!V462="Directional ramp"),1.42,1))))))))))</f>
        <v>1</v>
      </c>
      <c r="Z462" s="11">
        <f>IF(OR('Used data'!W462="Straight",'Used data'!W462="Irrelevant",'Used data'!X462="Irrelevant",'Used data'!Y462="Irrelevant"),1,1+1.545*1000/32.2*((('Used data'!Y462*3268/3600)/('Used data'!W462/0.306))^2)*('Used data'!X462/1000)/G462)</f>
        <v>1</v>
      </c>
      <c r="AA462" s="11">
        <f>IF(OR('Used data'!W462="Straight",'Used data'!W462="Irrelevant",'Used data'!X462="Irrelevant",'Used data'!Y462="Irrelevant"),1,1+1.961*1000/32.2*((('Used data'!Y462*3268/3600)/('Used data'!W462/0.306))^2)*('Used data'!X462/1000)/G462)</f>
        <v>1</v>
      </c>
      <c r="AB462" s="11">
        <f>IF(OR('Used data'!Z462="Straight",'Used data'!Z462="Irrelevant",'Used data'!AA462="Irrelevant",'Used data'!AB462="Irrelevant"),1,1+1.545*1000/32.2*((('Used data'!AB462*3268/3600)/('Used data'!Z462/0.306))^2)*('Used data'!AA462/1000)/G462)</f>
        <v>1</v>
      </c>
      <c r="AC462" s="11">
        <f>IF(OR('Used data'!Z462="Straight",'Used data'!Z462="Irrelevant",'Used data'!AA462="Irrelevant",'Used data'!AB462="Irrelevant"),1,1+1.961*1000/32.2*((('Used data'!AB462*3268/3600)/('Used data'!Z462/0.306))^2)*('Used data'!AA462/1000)/G462)</f>
        <v>1</v>
      </c>
      <c r="AD462" s="11">
        <f>IF(OR('Used data'!AC462="Irrelevant",'Used data'!AC462="No"),1,IF(AND('Used data'!AC462="Yes",OR('Used data'!Q462&lt;301,'Used data'!S462&lt;301)),1-(0.5*('Used data'!R462+'Used data'!T462)/('Used data'!G462*1000)),IF(AND('Used data'!AC462="Yes",OR('Used data'!Q462&lt;601,'Used data'!S462&lt;601)),1-(0.25*('Used data'!R462+'Used data'!T462)/('Used data'!G462*1000)),1)))</f>
        <v>1</v>
      </c>
      <c r="AE462" s="11">
        <f>IF(OR('Used data'!AC462="Irrelevant",'Used data'!AC462="No"),1,IF(AND('Used data'!AC462="Yes",OR('Used data'!Q462&lt;301,'Used data'!S462&lt;301)),1-(0.4*('Used data'!R462+'Used data'!T462)/('Used data'!G462*1000)),IF(AND('Used data'!AC462="Yes",OR('Used data'!Q462&lt;601,'Used data'!S462&lt;601)),1-(0.2*('Used data'!R462+'Used data'!T462)/('Used data'!G462*1000)),1)))</f>
        <v>1</v>
      </c>
      <c r="AF462" s="11">
        <f>IF('Used data'!AD462="110 kph",0.79,1)</f>
        <v>1</v>
      </c>
      <c r="AG462" s="11">
        <f>IF('Used data'!AD462="110 kph",0.94,1)</f>
        <v>1</v>
      </c>
      <c r="AH462" s="11">
        <f>IF('Used data'!AD462="110 kph",0.66,1)</f>
        <v>1</v>
      </c>
      <c r="AI462" s="11">
        <f>IF('Used data'!AD462="110 kph",0.82,1)</f>
        <v>1</v>
      </c>
      <c r="AJ462" s="11">
        <f>IF(AND('Used data'!AE462="Yes",I462="Entrance merge"),0.65*'Used data'!AF462+1-'Used data'!AF462,1)</f>
        <v>1</v>
      </c>
      <c r="AK462" s="12" t="str">
        <f t="shared" si="49"/>
        <v/>
      </c>
      <c r="AL462" s="12" t="str">
        <f t="shared" si="50"/>
        <v/>
      </c>
      <c r="AM462" s="12" t="str">
        <f t="shared" si="51"/>
        <v/>
      </c>
      <c r="AN462" s="12" t="str">
        <f t="shared" si="52"/>
        <v/>
      </c>
      <c r="AO462" s="12" t="str">
        <f t="shared" si="53"/>
        <v/>
      </c>
      <c r="AP462" s="12" t="str">
        <f t="shared" si="54"/>
        <v/>
      </c>
      <c r="AQ462" s="4" t="str">
        <f t="shared" si="55"/>
        <v/>
      </c>
    </row>
    <row r="463" spans="1:43" x14ac:dyDescent="0.3">
      <c r="A463" s="4" t="str">
        <f>IF('Input data'!A478="","",'Input data'!A478)</f>
        <v/>
      </c>
      <c r="B463" s="4" t="str">
        <f>IF('Input data'!B478="","",'Input data'!B478)</f>
        <v/>
      </c>
      <c r="C463" s="4" t="str">
        <f>IF('Input data'!C478="","",'Input data'!C478)</f>
        <v/>
      </c>
      <c r="D463" s="4" t="str">
        <f>IF('Input data'!D478="","",'Input data'!D478)</f>
        <v/>
      </c>
      <c r="E463" s="4" t="str">
        <f>IF('Input data'!E478="","",'Input data'!E478)</f>
        <v/>
      </c>
      <c r="F463" s="4" t="str">
        <f>IF('Input data'!F478="","",'Input data'!F478)</f>
        <v/>
      </c>
      <c r="G463" s="4">
        <f>IF('Input data'!G478="","",'Input data'!G478)</f>
        <v>0</v>
      </c>
      <c r="H463" s="4" t="str">
        <f>IF('Input data'!H478&gt;0.5,'Input data'!H478,"")</f>
        <v/>
      </c>
      <c r="I463" s="4" t="str">
        <f>IF('Input data'!I478="","",'Input data'!I478)</f>
        <v/>
      </c>
      <c r="J463" s="11">
        <f>IF('Used data'!J463="Irrelevant",1,IF('Used data'!J463&gt;3,1.2,1))</f>
        <v>1</v>
      </c>
      <c r="K463" s="11">
        <f>IF('Used data'!K463="Irrelevant",1,IF(AND(OR(I463="Motorway link",I463="Exit diverge",I463="Entrance merge"),'Used data'!K463&lt;3.5),1+(3.5-'Used data'!K463)*0.12,IF(AND(OR(I463="Exit ramp",I463="Entrance ramp"),'Used data'!K463&lt;3.5),1+(3.5-'Used data'!K463)*0.16,1)))</f>
        <v>1</v>
      </c>
      <c r="L463" s="11">
        <f>IF('Used data'!L463="Irrelevant",1,IF(AND('Used data'!L463="Yes",'Used data'!J463=2),0.6*'Used data'!M463+(1-'Used data'!M463),IF(AND('Used data'!L463="Yes",'Used data'!J463=3),0.7*'Used data'!M463+(1-'Used data'!M463),IF(AND('Used data'!L463="Yes",'Used data'!J463=4),0.76*'Used data'!M463+(1-'Used data'!M463),IF(AND('Used data'!L463="Yes",'Used data'!J463&gt;4.99999999),0.8*'Used data'!M463+(1-'Used data'!M463),1)))))</f>
        <v>1</v>
      </c>
      <c r="M463" s="11">
        <f>IF('Used data'!L463="Irrelevant",1,IF(AND('Used data'!L463="Yes",'Used data'!J463=2),0.8*'Used data'!M463+(1-'Used data'!M463),IF(AND('Used data'!L463="Yes",'Used data'!J463=3),0.85*'Used data'!M463+(1-'Used data'!M463),IF(AND('Used data'!L463="Yes",'Used data'!J463=4),0.88*'Used data'!M463+(1-'Used data'!M463),IF(AND('Used data'!L463="Yes",'Used data'!J463&gt;4.99999999),0.9*'Used data'!M463+(1-'Used data'!M463),1)))))</f>
        <v>1</v>
      </c>
      <c r="N463" s="11">
        <f>IF('Used data'!N463="Irrelevant",1,IF(AND(OR(I463="Motorway link",I463="Exit diverge",I463="Entrance merge"),'Used data'!N463&lt;3),1+(3-'Used data'!N463)*0.09333333,1))</f>
        <v>1</v>
      </c>
      <c r="O463" s="11">
        <f>IF('Used data'!N463="Irrelevant",1,IF(AND(OR(I463="Motorway link",I463="Exit diverge",I463="Entrance merge"),'Used data'!N463&lt;3),1+(3-'Used data'!N463)*0.19666667,1))</f>
        <v>1</v>
      </c>
      <c r="P463" s="11">
        <f>IF('Used data'!O463="Irrelevant",1,IF(AND(OR(I463="Motorway link",I463="Exit diverge",I463="Entrance merge"),'Used data'!O463&lt;3.00000001),1+(0.5-'Used data'!O463)*0.04,IF(AND(OR(I463="Exit ramp",I463="Entrance ramp"),'Used data'!O463&lt;3.00000001),1+(0.5-'Used data'!O463)*0.08,IF(OR(I463="Motorway link",I463="Exit diverge",I463="Entrance merge"),0.9,0.8))))</f>
        <v>1</v>
      </c>
      <c r="Q463" s="11">
        <f>IF('Used data'!P463="Irrelevant",1,IF(AND(OR(I463="Motorway link",I463="Exit diverge",I463="Entrance merge"),'Used data'!P463&lt;11.00000001),1+(5-'Used data'!P463)*0.01,0.94))</f>
        <v>1</v>
      </c>
      <c r="R463" s="11">
        <f>IF(OR('Used data'!Q463="Irrelevant",'Used data'!R463="Irrelevant",'Used data'!Q463="Straight"),1,IF(AND(OR(I463="Motorway link",I463="Exit diverge",I463="Entrance merge"),'Used data'!Q463&lt;4000),(EXP(0.1096*1746.5/'Used data'!Q463)/EXP(0.1096*1746.5/4000))*('Used data'!R463/1000)/G463+(G463-'Used data'!R463/1000)/G463,1))</f>
        <v>1</v>
      </c>
      <c r="S463" s="11">
        <f>IF(OR('Used data'!S463="Irrelevant",'Used data'!T463="Irrelevant",'Used data'!S463="Straight"),1,IF(AND(OR(I463="Motorway link",I463="Exit diverge",I463="Entrance merge"),'Used data'!S463&lt;4000),(EXP(0.1096*1746.5/'Used data'!S463)/EXP(0.1096*1746.5/4000))*('Used data'!T463/1000)/G463+(G463-'Used data'!T463/1000)/G463,1))</f>
        <v>1</v>
      </c>
      <c r="T463" s="11">
        <f>IF('Used data'!U463="Irrelevant",1,IF(AND(OR(I463="Motorway link",I463="Exit diverge",I463="Entrance merge",I463="Exit ramp",I463="Entrance ramp"),'Used data'!U463="Yes"),0.95,1))</f>
        <v>1</v>
      </c>
      <c r="U463" s="11">
        <f>IF('Used data'!U463="Irrelevant",1,IF(AND(OR(I463="Motorway link",I463="Exit diverge",I463="Entrance merge",I463="Exit ramp",I463="Entrance ramp"),'Used data'!U463="Yes"),0.96,1))</f>
        <v>1</v>
      </c>
      <c r="V463" s="11">
        <f>IF('Used data'!U463="Irrelevant",1,IF(AND(OR(I463="Motorway link",I463="Exit diverge",I463="Entrance merge",I463="Exit ramp",I463="Entrance ramp"),'Used data'!U463="Yes"),0.79,1))</f>
        <v>1</v>
      </c>
      <c r="W463" s="11">
        <f>IF('Used data'!U463="Irrelevant",1,IF(AND(OR(I463="Motorway link",I463="Exit diverge",I463="Entrance merge",I463="Exit ramp",I463="Entrance ramp"),'Used data'!U463="Yes"),0.94,1))</f>
        <v>1</v>
      </c>
      <c r="X463" s="11">
        <f>IF('Used data'!U463="Irrelevant",1,IF(AND(OR(I463="Motorway link",I463="Exit diverge",I463="Entrance merge",I463="Exit ramp",I463="Entrance ramp"),'Used data'!U463="Yes"),0.97,1))</f>
        <v>1</v>
      </c>
      <c r="Y463" s="11">
        <f>IF(AND(I463="Exit ramp",'Used data'!V463="2-curved diamond ramp"),1.32,IF(AND(I463="Exit ramp",'Used data'!V463="S-shaped ramp"),2.05,IF(AND(I463="Exit ramp",'Used data'!V463="U-shaped ramp"),4.11,IF(AND(I463="Exit ramp",'Used data'!V463="Flyover hook ramp"),5.15,IF(AND(I463="Exit ramp",'Used data'!V463="Directional ramp"),1.07,IF(AND(I463="Entrance ramp",'Used data'!V463="2-curved diamond ramp"),0.93,IF(AND(I463="Entrance ramp",'Used data'!V463="S-shaped ramp"),2.48,IF(AND(I463="Entrance ramp",'Used data'!V463="U-shaped ramp"),4.15,IF(AND(I463="Entrance ramp",'Used data'!V463="Flyover hook ramp"),5.26,IF(AND(I463="Entrance ramp",'Used data'!V463="Directional ramp"),1.42,1))))))))))</f>
        <v>1</v>
      </c>
      <c r="Z463" s="11">
        <f>IF(OR('Used data'!W463="Straight",'Used data'!W463="Irrelevant",'Used data'!X463="Irrelevant",'Used data'!Y463="Irrelevant"),1,1+1.545*1000/32.2*((('Used data'!Y463*3268/3600)/('Used data'!W463/0.306))^2)*('Used data'!X463/1000)/G463)</f>
        <v>1</v>
      </c>
      <c r="AA463" s="11">
        <f>IF(OR('Used data'!W463="Straight",'Used data'!W463="Irrelevant",'Used data'!X463="Irrelevant",'Used data'!Y463="Irrelevant"),1,1+1.961*1000/32.2*((('Used data'!Y463*3268/3600)/('Used data'!W463/0.306))^2)*('Used data'!X463/1000)/G463)</f>
        <v>1</v>
      </c>
      <c r="AB463" s="11">
        <f>IF(OR('Used data'!Z463="Straight",'Used data'!Z463="Irrelevant",'Used data'!AA463="Irrelevant",'Used data'!AB463="Irrelevant"),1,1+1.545*1000/32.2*((('Used data'!AB463*3268/3600)/('Used data'!Z463/0.306))^2)*('Used data'!AA463/1000)/G463)</f>
        <v>1</v>
      </c>
      <c r="AC463" s="11">
        <f>IF(OR('Used data'!Z463="Straight",'Used data'!Z463="Irrelevant",'Used data'!AA463="Irrelevant",'Used data'!AB463="Irrelevant"),1,1+1.961*1000/32.2*((('Used data'!AB463*3268/3600)/('Used data'!Z463/0.306))^2)*('Used data'!AA463/1000)/G463)</f>
        <v>1</v>
      </c>
      <c r="AD463" s="11">
        <f>IF(OR('Used data'!AC463="Irrelevant",'Used data'!AC463="No"),1,IF(AND('Used data'!AC463="Yes",OR('Used data'!Q463&lt;301,'Used data'!S463&lt;301)),1-(0.5*('Used data'!R463+'Used data'!T463)/('Used data'!G463*1000)),IF(AND('Used data'!AC463="Yes",OR('Used data'!Q463&lt;601,'Used data'!S463&lt;601)),1-(0.25*('Used data'!R463+'Used data'!T463)/('Used data'!G463*1000)),1)))</f>
        <v>1</v>
      </c>
      <c r="AE463" s="11">
        <f>IF(OR('Used data'!AC463="Irrelevant",'Used data'!AC463="No"),1,IF(AND('Used data'!AC463="Yes",OR('Used data'!Q463&lt;301,'Used data'!S463&lt;301)),1-(0.4*('Used data'!R463+'Used data'!T463)/('Used data'!G463*1000)),IF(AND('Used data'!AC463="Yes",OR('Used data'!Q463&lt;601,'Used data'!S463&lt;601)),1-(0.2*('Used data'!R463+'Used data'!T463)/('Used data'!G463*1000)),1)))</f>
        <v>1</v>
      </c>
      <c r="AF463" s="11">
        <f>IF('Used data'!AD463="110 kph",0.79,1)</f>
        <v>1</v>
      </c>
      <c r="AG463" s="11">
        <f>IF('Used data'!AD463="110 kph",0.94,1)</f>
        <v>1</v>
      </c>
      <c r="AH463" s="11">
        <f>IF('Used data'!AD463="110 kph",0.66,1)</f>
        <v>1</v>
      </c>
      <c r="AI463" s="11">
        <f>IF('Used data'!AD463="110 kph",0.82,1)</f>
        <v>1</v>
      </c>
      <c r="AJ463" s="11">
        <f>IF(AND('Used data'!AE463="Yes",I463="Entrance merge"),0.65*'Used data'!AF463+1-'Used data'!AF463,1)</f>
        <v>1</v>
      </c>
      <c r="AK463" s="12" t="str">
        <f t="shared" si="49"/>
        <v/>
      </c>
      <c r="AL463" s="12" t="str">
        <f t="shared" si="50"/>
        <v/>
      </c>
      <c r="AM463" s="12" t="str">
        <f t="shared" si="51"/>
        <v/>
      </c>
      <c r="AN463" s="12" t="str">
        <f t="shared" si="52"/>
        <v/>
      </c>
      <c r="AO463" s="12" t="str">
        <f t="shared" si="53"/>
        <v/>
      </c>
      <c r="AP463" s="12" t="str">
        <f t="shared" si="54"/>
        <v/>
      </c>
      <c r="AQ463" s="4" t="str">
        <f t="shared" si="55"/>
        <v/>
      </c>
    </row>
    <row r="464" spans="1:43" x14ac:dyDescent="0.3">
      <c r="A464" s="4" t="str">
        <f>IF('Input data'!A479="","",'Input data'!A479)</f>
        <v/>
      </c>
      <c r="B464" s="4" t="str">
        <f>IF('Input data'!B479="","",'Input data'!B479)</f>
        <v/>
      </c>
      <c r="C464" s="4" t="str">
        <f>IF('Input data'!C479="","",'Input data'!C479)</f>
        <v/>
      </c>
      <c r="D464" s="4" t="str">
        <f>IF('Input data'!D479="","",'Input data'!D479)</f>
        <v/>
      </c>
      <c r="E464" s="4" t="str">
        <f>IF('Input data'!E479="","",'Input data'!E479)</f>
        <v/>
      </c>
      <c r="F464" s="4" t="str">
        <f>IF('Input data'!F479="","",'Input data'!F479)</f>
        <v/>
      </c>
      <c r="G464" s="4">
        <f>IF('Input data'!G479="","",'Input data'!G479)</f>
        <v>0</v>
      </c>
      <c r="H464" s="4" t="str">
        <f>IF('Input data'!H479&gt;0.5,'Input data'!H479,"")</f>
        <v/>
      </c>
      <c r="I464" s="4" t="str">
        <f>IF('Input data'!I479="","",'Input data'!I479)</f>
        <v/>
      </c>
      <c r="J464" s="11">
        <f>IF('Used data'!J464="Irrelevant",1,IF('Used data'!J464&gt;3,1.2,1))</f>
        <v>1</v>
      </c>
      <c r="K464" s="11">
        <f>IF('Used data'!K464="Irrelevant",1,IF(AND(OR(I464="Motorway link",I464="Exit diverge",I464="Entrance merge"),'Used data'!K464&lt;3.5),1+(3.5-'Used data'!K464)*0.12,IF(AND(OR(I464="Exit ramp",I464="Entrance ramp"),'Used data'!K464&lt;3.5),1+(3.5-'Used data'!K464)*0.16,1)))</f>
        <v>1</v>
      </c>
      <c r="L464" s="11">
        <f>IF('Used data'!L464="Irrelevant",1,IF(AND('Used data'!L464="Yes",'Used data'!J464=2),0.6*'Used data'!M464+(1-'Used data'!M464),IF(AND('Used data'!L464="Yes",'Used data'!J464=3),0.7*'Used data'!M464+(1-'Used data'!M464),IF(AND('Used data'!L464="Yes",'Used data'!J464=4),0.76*'Used data'!M464+(1-'Used data'!M464),IF(AND('Used data'!L464="Yes",'Used data'!J464&gt;4.99999999),0.8*'Used data'!M464+(1-'Used data'!M464),1)))))</f>
        <v>1</v>
      </c>
      <c r="M464" s="11">
        <f>IF('Used data'!L464="Irrelevant",1,IF(AND('Used data'!L464="Yes",'Used data'!J464=2),0.8*'Used data'!M464+(1-'Used data'!M464),IF(AND('Used data'!L464="Yes",'Used data'!J464=3),0.85*'Used data'!M464+(1-'Used data'!M464),IF(AND('Used data'!L464="Yes",'Used data'!J464=4),0.88*'Used data'!M464+(1-'Used data'!M464),IF(AND('Used data'!L464="Yes",'Used data'!J464&gt;4.99999999),0.9*'Used data'!M464+(1-'Used data'!M464),1)))))</f>
        <v>1</v>
      </c>
      <c r="N464" s="11">
        <f>IF('Used data'!N464="Irrelevant",1,IF(AND(OR(I464="Motorway link",I464="Exit diverge",I464="Entrance merge"),'Used data'!N464&lt;3),1+(3-'Used data'!N464)*0.09333333,1))</f>
        <v>1</v>
      </c>
      <c r="O464" s="11">
        <f>IF('Used data'!N464="Irrelevant",1,IF(AND(OR(I464="Motorway link",I464="Exit diverge",I464="Entrance merge"),'Used data'!N464&lt;3),1+(3-'Used data'!N464)*0.19666667,1))</f>
        <v>1</v>
      </c>
      <c r="P464" s="11">
        <f>IF('Used data'!O464="Irrelevant",1,IF(AND(OR(I464="Motorway link",I464="Exit diverge",I464="Entrance merge"),'Used data'!O464&lt;3.00000001),1+(0.5-'Used data'!O464)*0.04,IF(AND(OR(I464="Exit ramp",I464="Entrance ramp"),'Used data'!O464&lt;3.00000001),1+(0.5-'Used data'!O464)*0.08,IF(OR(I464="Motorway link",I464="Exit diverge",I464="Entrance merge"),0.9,0.8))))</f>
        <v>1</v>
      </c>
      <c r="Q464" s="11">
        <f>IF('Used data'!P464="Irrelevant",1,IF(AND(OR(I464="Motorway link",I464="Exit diverge",I464="Entrance merge"),'Used data'!P464&lt;11.00000001),1+(5-'Used data'!P464)*0.01,0.94))</f>
        <v>1</v>
      </c>
      <c r="R464" s="11">
        <f>IF(OR('Used data'!Q464="Irrelevant",'Used data'!R464="Irrelevant",'Used data'!Q464="Straight"),1,IF(AND(OR(I464="Motorway link",I464="Exit diverge",I464="Entrance merge"),'Used data'!Q464&lt;4000),(EXP(0.1096*1746.5/'Used data'!Q464)/EXP(0.1096*1746.5/4000))*('Used data'!R464/1000)/G464+(G464-'Used data'!R464/1000)/G464,1))</f>
        <v>1</v>
      </c>
      <c r="S464" s="11">
        <f>IF(OR('Used data'!S464="Irrelevant",'Used data'!T464="Irrelevant",'Used data'!S464="Straight"),1,IF(AND(OR(I464="Motorway link",I464="Exit diverge",I464="Entrance merge"),'Used data'!S464&lt;4000),(EXP(0.1096*1746.5/'Used data'!S464)/EXP(0.1096*1746.5/4000))*('Used data'!T464/1000)/G464+(G464-'Used data'!T464/1000)/G464,1))</f>
        <v>1</v>
      </c>
      <c r="T464" s="11">
        <f>IF('Used data'!U464="Irrelevant",1,IF(AND(OR(I464="Motorway link",I464="Exit diverge",I464="Entrance merge",I464="Exit ramp",I464="Entrance ramp"),'Used data'!U464="Yes"),0.95,1))</f>
        <v>1</v>
      </c>
      <c r="U464" s="11">
        <f>IF('Used data'!U464="Irrelevant",1,IF(AND(OR(I464="Motorway link",I464="Exit diverge",I464="Entrance merge",I464="Exit ramp",I464="Entrance ramp"),'Used data'!U464="Yes"),0.96,1))</f>
        <v>1</v>
      </c>
      <c r="V464" s="11">
        <f>IF('Used data'!U464="Irrelevant",1,IF(AND(OR(I464="Motorway link",I464="Exit diverge",I464="Entrance merge",I464="Exit ramp",I464="Entrance ramp"),'Used data'!U464="Yes"),0.79,1))</f>
        <v>1</v>
      </c>
      <c r="W464" s="11">
        <f>IF('Used data'!U464="Irrelevant",1,IF(AND(OR(I464="Motorway link",I464="Exit diverge",I464="Entrance merge",I464="Exit ramp",I464="Entrance ramp"),'Used data'!U464="Yes"),0.94,1))</f>
        <v>1</v>
      </c>
      <c r="X464" s="11">
        <f>IF('Used data'!U464="Irrelevant",1,IF(AND(OR(I464="Motorway link",I464="Exit diverge",I464="Entrance merge",I464="Exit ramp",I464="Entrance ramp"),'Used data'!U464="Yes"),0.97,1))</f>
        <v>1</v>
      </c>
      <c r="Y464" s="11">
        <f>IF(AND(I464="Exit ramp",'Used data'!V464="2-curved diamond ramp"),1.32,IF(AND(I464="Exit ramp",'Used data'!V464="S-shaped ramp"),2.05,IF(AND(I464="Exit ramp",'Used data'!V464="U-shaped ramp"),4.11,IF(AND(I464="Exit ramp",'Used data'!V464="Flyover hook ramp"),5.15,IF(AND(I464="Exit ramp",'Used data'!V464="Directional ramp"),1.07,IF(AND(I464="Entrance ramp",'Used data'!V464="2-curved diamond ramp"),0.93,IF(AND(I464="Entrance ramp",'Used data'!V464="S-shaped ramp"),2.48,IF(AND(I464="Entrance ramp",'Used data'!V464="U-shaped ramp"),4.15,IF(AND(I464="Entrance ramp",'Used data'!V464="Flyover hook ramp"),5.26,IF(AND(I464="Entrance ramp",'Used data'!V464="Directional ramp"),1.42,1))))))))))</f>
        <v>1</v>
      </c>
      <c r="Z464" s="11">
        <f>IF(OR('Used data'!W464="Straight",'Used data'!W464="Irrelevant",'Used data'!X464="Irrelevant",'Used data'!Y464="Irrelevant"),1,1+1.545*1000/32.2*((('Used data'!Y464*3268/3600)/('Used data'!W464/0.306))^2)*('Used data'!X464/1000)/G464)</f>
        <v>1</v>
      </c>
      <c r="AA464" s="11">
        <f>IF(OR('Used data'!W464="Straight",'Used data'!W464="Irrelevant",'Used data'!X464="Irrelevant",'Used data'!Y464="Irrelevant"),1,1+1.961*1000/32.2*((('Used data'!Y464*3268/3600)/('Used data'!W464/0.306))^2)*('Used data'!X464/1000)/G464)</f>
        <v>1</v>
      </c>
      <c r="AB464" s="11">
        <f>IF(OR('Used data'!Z464="Straight",'Used data'!Z464="Irrelevant",'Used data'!AA464="Irrelevant",'Used data'!AB464="Irrelevant"),1,1+1.545*1000/32.2*((('Used data'!AB464*3268/3600)/('Used data'!Z464/0.306))^2)*('Used data'!AA464/1000)/G464)</f>
        <v>1</v>
      </c>
      <c r="AC464" s="11">
        <f>IF(OR('Used data'!Z464="Straight",'Used data'!Z464="Irrelevant",'Used data'!AA464="Irrelevant",'Used data'!AB464="Irrelevant"),1,1+1.961*1000/32.2*((('Used data'!AB464*3268/3600)/('Used data'!Z464/0.306))^2)*('Used data'!AA464/1000)/G464)</f>
        <v>1</v>
      </c>
      <c r="AD464" s="11">
        <f>IF(OR('Used data'!AC464="Irrelevant",'Used data'!AC464="No"),1,IF(AND('Used data'!AC464="Yes",OR('Used data'!Q464&lt;301,'Used data'!S464&lt;301)),1-(0.5*('Used data'!R464+'Used data'!T464)/('Used data'!G464*1000)),IF(AND('Used data'!AC464="Yes",OR('Used data'!Q464&lt;601,'Used data'!S464&lt;601)),1-(0.25*('Used data'!R464+'Used data'!T464)/('Used data'!G464*1000)),1)))</f>
        <v>1</v>
      </c>
      <c r="AE464" s="11">
        <f>IF(OR('Used data'!AC464="Irrelevant",'Used data'!AC464="No"),1,IF(AND('Used data'!AC464="Yes",OR('Used data'!Q464&lt;301,'Used data'!S464&lt;301)),1-(0.4*('Used data'!R464+'Used data'!T464)/('Used data'!G464*1000)),IF(AND('Used data'!AC464="Yes",OR('Used data'!Q464&lt;601,'Used data'!S464&lt;601)),1-(0.2*('Used data'!R464+'Used data'!T464)/('Used data'!G464*1000)),1)))</f>
        <v>1</v>
      </c>
      <c r="AF464" s="11">
        <f>IF('Used data'!AD464="110 kph",0.79,1)</f>
        <v>1</v>
      </c>
      <c r="AG464" s="11">
        <f>IF('Used data'!AD464="110 kph",0.94,1)</f>
        <v>1</v>
      </c>
      <c r="AH464" s="11">
        <f>IF('Used data'!AD464="110 kph",0.66,1)</f>
        <v>1</v>
      </c>
      <c r="AI464" s="11">
        <f>IF('Used data'!AD464="110 kph",0.82,1)</f>
        <v>1</v>
      </c>
      <c r="AJ464" s="11">
        <f>IF(AND('Used data'!AE464="Yes",I464="Entrance merge"),0.65*'Used data'!AF464+1-'Used data'!AF464,1)</f>
        <v>1</v>
      </c>
      <c r="AK464" s="12" t="str">
        <f t="shared" si="49"/>
        <v/>
      </c>
      <c r="AL464" s="12" t="str">
        <f t="shared" si="50"/>
        <v/>
      </c>
      <c r="AM464" s="12" t="str">
        <f t="shared" si="51"/>
        <v/>
      </c>
      <c r="AN464" s="12" t="str">
        <f t="shared" si="52"/>
        <v/>
      </c>
      <c r="AO464" s="12" t="str">
        <f t="shared" si="53"/>
        <v/>
      </c>
      <c r="AP464" s="12" t="str">
        <f t="shared" si="54"/>
        <v/>
      </c>
      <c r="AQ464" s="4" t="str">
        <f t="shared" si="55"/>
        <v/>
      </c>
    </row>
    <row r="465" spans="1:43" x14ac:dyDescent="0.3">
      <c r="A465" s="4" t="str">
        <f>IF('Input data'!A480="","",'Input data'!A480)</f>
        <v/>
      </c>
      <c r="B465" s="4" t="str">
        <f>IF('Input data'!B480="","",'Input data'!B480)</f>
        <v/>
      </c>
      <c r="C465" s="4" t="str">
        <f>IF('Input data'!C480="","",'Input data'!C480)</f>
        <v/>
      </c>
      <c r="D465" s="4" t="str">
        <f>IF('Input data'!D480="","",'Input data'!D480)</f>
        <v/>
      </c>
      <c r="E465" s="4" t="str">
        <f>IF('Input data'!E480="","",'Input data'!E480)</f>
        <v/>
      </c>
      <c r="F465" s="4" t="str">
        <f>IF('Input data'!F480="","",'Input data'!F480)</f>
        <v/>
      </c>
      <c r="G465" s="4">
        <f>IF('Input data'!G480="","",'Input data'!G480)</f>
        <v>0</v>
      </c>
      <c r="H465" s="4" t="str">
        <f>IF('Input data'!H480&gt;0.5,'Input data'!H480,"")</f>
        <v/>
      </c>
      <c r="I465" s="4" t="str">
        <f>IF('Input data'!I480="","",'Input data'!I480)</f>
        <v/>
      </c>
      <c r="J465" s="11">
        <f>IF('Used data'!J465="Irrelevant",1,IF('Used data'!J465&gt;3,1.2,1))</f>
        <v>1</v>
      </c>
      <c r="K465" s="11">
        <f>IF('Used data'!K465="Irrelevant",1,IF(AND(OR(I465="Motorway link",I465="Exit diverge",I465="Entrance merge"),'Used data'!K465&lt;3.5),1+(3.5-'Used data'!K465)*0.12,IF(AND(OR(I465="Exit ramp",I465="Entrance ramp"),'Used data'!K465&lt;3.5),1+(3.5-'Used data'!K465)*0.16,1)))</f>
        <v>1</v>
      </c>
      <c r="L465" s="11">
        <f>IF('Used data'!L465="Irrelevant",1,IF(AND('Used data'!L465="Yes",'Used data'!J465=2),0.6*'Used data'!M465+(1-'Used data'!M465),IF(AND('Used data'!L465="Yes",'Used data'!J465=3),0.7*'Used data'!M465+(1-'Used data'!M465),IF(AND('Used data'!L465="Yes",'Used data'!J465=4),0.76*'Used data'!M465+(1-'Used data'!M465),IF(AND('Used data'!L465="Yes",'Used data'!J465&gt;4.99999999),0.8*'Used data'!M465+(1-'Used data'!M465),1)))))</f>
        <v>1</v>
      </c>
      <c r="M465" s="11">
        <f>IF('Used data'!L465="Irrelevant",1,IF(AND('Used data'!L465="Yes",'Used data'!J465=2),0.8*'Used data'!M465+(1-'Used data'!M465),IF(AND('Used data'!L465="Yes",'Used data'!J465=3),0.85*'Used data'!M465+(1-'Used data'!M465),IF(AND('Used data'!L465="Yes",'Used data'!J465=4),0.88*'Used data'!M465+(1-'Used data'!M465),IF(AND('Used data'!L465="Yes",'Used data'!J465&gt;4.99999999),0.9*'Used data'!M465+(1-'Used data'!M465),1)))))</f>
        <v>1</v>
      </c>
      <c r="N465" s="11">
        <f>IF('Used data'!N465="Irrelevant",1,IF(AND(OR(I465="Motorway link",I465="Exit diverge",I465="Entrance merge"),'Used data'!N465&lt;3),1+(3-'Used data'!N465)*0.09333333,1))</f>
        <v>1</v>
      </c>
      <c r="O465" s="11">
        <f>IF('Used data'!N465="Irrelevant",1,IF(AND(OR(I465="Motorway link",I465="Exit diverge",I465="Entrance merge"),'Used data'!N465&lt;3),1+(3-'Used data'!N465)*0.19666667,1))</f>
        <v>1</v>
      </c>
      <c r="P465" s="11">
        <f>IF('Used data'!O465="Irrelevant",1,IF(AND(OR(I465="Motorway link",I465="Exit diverge",I465="Entrance merge"),'Used data'!O465&lt;3.00000001),1+(0.5-'Used data'!O465)*0.04,IF(AND(OR(I465="Exit ramp",I465="Entrance ramp"),'Used data'!O465&lt;3.00000001),1+(0.5-'Used data'!O465)*0.08,IF(OR(I465="Motorway link",I465="Exit diverge",I465="Entrance merge"),0.9,0.8))))</f>
        <v>1</v>
      </c>
      <c r="Q465" s="11">
        <f>IF('Used data'!P465="Irrelevant",1,IF(AND(OR(I465="Motorway link",I465="Exit diverge",I465="Entrance merge"),'Used data'!P465&lt;11.00000001),1+(5-'Used data'!P465)*0.01,0.94))</f>
        <v>1</v>
      </c>
      <c r="R465" s="11">
        <f>IF(OR('Used data'!Q465="Irrelevant",'Used data'!R465="Irrelevant",'Used data'!Q465="Straight"),1,IF(AND(OR(I465="Motorway link",I465="Exit diverge",I465="Entrance merge"),'Used data'!Q465&lt;4000),(EXP(0.1096*1746.5/'Used data'!Q465)/EXP(0.1096*1746.5/4000))*('Used data'!R465/1000)/G465+(G465-'Used data'!R465/1000)/G465,1))</f>
        <v>1</v>
      </c>
      <c r="S465" s="11">
        <f>IF(OR('Used data'!S465="Irrelevant",'Used data'!T465="Irrelevant",'Used data'!S465="Straight"),1,IF(AND(OR(I465="Motorway link",I465="Exit diverge",I465="Entrance merge"),'Used data'!S465&lt;4000),(EXP(0.1096*1746.5/'Used data'!S465)/EXP(0.1096*1746.5/4000))*('Used data'!T465/1000)/G465+(G465-'Used data'!T465/1000)/G465,1))</f>
        <v>1</v>
      </c>
      <c r="T465" s="11">
        <f>IF('Used data'!U465="Irrelevant",1,IF(AND(OR(I465="Motorway link",I465="Exit diverge",I465="Entrance merge",I465="Exit ramp",I465="Entrance ramp"),'Used data'!U465="Yes"),0.95,1))</f>
        <v>1</v>
      </c>
      <c r="U465" s="11">
        <f>IF('Used data'!U465="Irrelevant",1,IF(AND(OR(I465="Motorway link",I465="Exit diverge",I465="Entrance merge",I465="Exit ramp",I465="Entrance ramp"),'Used data'!U465="Yes"),0.96,1))</f>
        <v>1</v>
      </c>
      <c r="V465" s="11">
        <f>IF('Used data'!U465="Irrelevant",1,IF(AND(OR(I465="Motorway link",I465="Exit diverge",I465="Entrance merge",I465="Exit ramp",I465="Entrance ramp"),'Used data'!U465="Yes"),0.79,1))</f>
        <v>1</v>
      </c>
      <c r="W465" s="11">
        <f>IF('Used data'!U465="Irrelevant",1,IF(AND(OR(I465="Motorway link",I465="Exit diverge",I465="Entrance merge",I465="Exit ramp",I465="Entrance ramp"),'Used data'!U465="Yes"),0.94,1))</f>
        <v>1</v>
      </c>
      <c r="X465" s="11">
        <f>IF('Used data'!U465="Irrelevant",1,IF(AND(OR(I465="Motorway link",I465="Exit diverge",I465="Entrance merge",I465="Exit ramp",I465="Entrance ramp"),'Used data'!U465="Yes"),0.97,1))</f>
        <v>1</v>
      </c>
      <c r="Y465" s="11">
        <f>IF(AND(I465="Exit ramp",'Used data'!V465="2-curved diamond ramp"),1.32,IF(AND(I465="Exit ramp",'Used data'!V465="S-shaped ramp"),2.05,IF(AND(I465="Exit ramp",'Used data'!V465="U-shaped ramp"),4.11,IF(AND(I465="Exit ramp",'Used data'!V465="Flyover hook ramp"),5.15,IF(AND(I465="Exit ramp",'Used data'!V465="Directional ramp"),1.07,IF(AND(I465="Entrance ramp",'Used data'!V465="2-curved diamond ramp"),0.93,IF(AND(I465="Entrance ramp",'Used data'!V465="S-shaped ramp"),2.48,IF(AND(I465="Entrance ramp",'Used data'!V465="U-shaped ramp"),4.15,IF(AND(I465="Entrance ramp",'Used data'!V465="Flyover hook ramp"),5.26,IF(AND(I465="Entrance ramp",'Used data'!V465="Directional ramp"),1.42,1))))))))))</f>
        <v>1</v>
      </c>
      <c r="Z465" s="11">
        <f>IF(OR('Used data'!W465="Straight",'Used data'!W465="Irrelevant",'Used data'!X465="Irrelevant",'Used data'!Y465="Irrelevant"),1,1+1.545*1000/32.2*((('Used data'!Y465*3268/3600)/('Used data'!W465/0.306))^2)*('Used data'!X465/1000)/G465)</f>
        <v>1</v>
      </c>
      <c r="AA465" s="11">
        <f>IF(OR('Used data'!W465="Straight",'Used data'!W465="Irrelevant",'Used data'!X465="Irrelevant",'Used data'!Y465="Irrelevant"),1,1+1.961*1000/32.2*((('Used data'!Y465*3268/3600)/('Used data'!W465/0.306))^2)*('Used data'!X465/1000)/G465)</f>
        <v>1</v>
      </c>
      <c r="AB465" s="11">
        <f>IF(OR('Used data'!Z465="Straight",'Used data'!Z465="Irrelevant",'Used data'!AA465="Irrelevant",'Used data'!AB465="Irrelevant"),1,1+1.545*1000/32.2*((('Used data'!AB465*3268/3600)/('Used data'!Z465/0.306))^2)*('Used data'!AA465/1000)/G465)</f>
        <v>1</v>
      </c>
      <c r="AC465" s="11">
        <f>IF(OR('Used data'!Z465="Straight",'Used data'!Z465="Irrelevant",'Used data'!AA465="Irrelevant",'Used data'!AB465="Irrelevant"),1,1+1.961*1000/32.2*((('Used data'!AB465*3268/3600)/('Used data'!Z465/0.306))^2)*('Used data'!AA465/1000)/G465)</f>
        <v>1</v>
      </c>
      <c r="AD465" s="11">
        <f>IF(OR('Used data'!AC465="Irrelevant",'Used data'!AC465="No"),1,IF(AND('Used data'!AC465="Yes",OR('Used data'!Q465&lt;301,'Used data'!S465&lt;301)),1-(0.5*('Used data'!R465+'Used data'!T465)/('Used data'!G465*1000)),IF(AND('Used data'!AC465="Yes",OR('Used data'!Q465&lt;601,'Used data'!S465&lt;601)),1-(0.25*('Used data'!R465+'Used data'!T465)/('Used data'!G465*1000)),1)))</f>
        <v>1</v>
      </c>
      <c r="AE465" s="11">
        <f>IF(OR('Used data'!AC465="Irrelevant",'Used data'!AC465="No"),1,IF(AND('Used data'!AC465="Yes",OR('Used data'!Q465&lt;301,'Used data'!S465&lt;301)),1-(0.4*('Used data'!R465+'Used data'!T465)/('Used data'!G465*1000)),IF(AND('Used data'!AC465="Yes",OR('Used data'!Q465&lt;601,'Used data'!S465&lt;601)),1-(0.2*('Used data'!R465+'Used data'!T465)/('Used data'!G465*1000)),1)))</f>
        <v>1</v>
      </c>
      <c r="AF465" s="11">
        <f>IF('Used data'!AD465="110 kph",0.79,1)</f>
        <v>1</v>
      </c>
      <c r="AG465" s="11">
        <f>IF('Used data'!AD465="110 kph",0.94,1)</f>
        <v>1</v>
      </c>
      <c r="AH465" s="11">
        <f>IF('Used data'!AD465="110 kph",0.66,1)</f>
        <v>1</v>
      </c>
      <c r="AI465" s="11">
        <f>IF('Used data'!AD465="110 kph",0.82,1)</f>
        <v>1</v>
      </c>
      <c r="AJ465" s="11">
        <f>IF(AND('Used data'!AE465="Yes",I465="Entrance merge"),0.65*'Used data'!AF465+1-'Used data'!AF465,1)</f>
        <v>1</v>
      </c>
      <c r="AK465" s="12" t="str">
        <f t="shared" si="49"/>
        <v/>
      </c>
      <c r="AL465" s="12" t="str">
        <f t="shared" si="50"/>
        <v/>
      </c>
      <c r="AM465" s="12" t="str">
        <f t="shared" si="51"/>
        <v/>
      </c>
      <c r="AN465" s="12" t="str">
        <f t="shared" si="52"/>
        <v/>
      </c>
      <c r="AO465" s="12" t="str">
        <f t="shared" si="53"/>
        <v/>
      </c>
      <c r="AP465" s="12" t="str">
        <f t="shared" si="54"/>
        <v/>
      </c>
      <c r="AQ465" s="4" t="str">
        <f t="shared" si="55"/>
        <v/>
      </c>
    </row>
    <row r="466" spans="1:43" x14ac:dyDescent="0.3">
      <c r="A466" s="4" t="str">
        <f>IF('Input data'!A481="","",'Input data'!A481)</f>
        <v/>
      </c>
      <c r="B466" s="4" t="str">
        <f>IF('Input data'!B481="","",'Input data'!B481)</f>
        <v/>
      </c>
      <c r="C466" s="4" t="str">
        <f>IF('Input data'!C481="","",'Input data'!C481)</f>
        <v/>
      </c>
      <c r="D466" s="4" t="str">
        <f>IF('Input data'!D481="","",'Input data'!D481)</f>
        <v/>
      </c>
      <c r="E466" s="4" t="str">
        <f>IF('Input data'!E481="","",'Input data'!E481)</f>
        <v/>
      </c>
      <c r="F466" s="4" t="str">
        <f>IF('Input data'!F481="","",'Input data'!F481)</f>
        <v/>
      </c>
      <c r="G466" s="4">
        <f>IF('Input data'!G481="","",'Input data'!G481)</f>
        <v>0</v>
      </c>
      <c r="H466" s="4" t="str">
        <f>IF('Input data'!H481&gt;0.5,'Input data'!H481,"")</f>
        <v/>
      </c>
      <c r="I466" s="4" t="str">
        <f>IF('Input data'!I481="","",'Input data'!I481)</f>
        <v/>
      </c>
      <c r="J466" s="11">
        <f>IF('Used data'!J466="Irrelevant",1,IF('Used data'!J466&gt;3,1.2,1))</f>
        <v>1</v>
      </c>
      <c r="K466" s="11">
        <f>IF('Used data'!K466="Irrelevant",1,IF(AND(OR(I466="Motorway link",I466="Exit diverge",I466="Entrance merge"),'Used data'!K466&lt;3.5),1+(3.5-'Used data'!K466)*0.12,IF(AND(OR(I466="Exit ramp",I466="Entrance ramp"),'Used data'!K466&lt;3.5),1+(3.5-'Used data'!K466)*0.16,1)))</f>
        <v>1</v>
      </c>
      <c r="L466" s="11">
        <f>IF('Used data'!L466="Irrelevant",1,IF(AND('Used data'!L466="Yes",'Used data'!J466=2),0.6*'Used data'!M466+(1-'Used data'!M466),IF(AND('Used data'!L466="Yes",'Used data'!J466=3),0.7*'Used data'!M466+(1-'Used data'!M466),IF(AND('Used data'!L466="Yes",'Used data'!J466=4),0.76*'Used data'!M466+(1-'Used data'!M466),IF(AND('Used data'!L466="Yes",'Used data'!J466&gt;4.99999999),0.8*'Used data'!M466+(1-'Used data'!M466),1)))))</f>
        <v>1</v>
      </c>
      <c r="M466" s="11">
        <f>IF('Used data'!L466="Irrelevant",1,IF(AND('Used data'!L466="Yes",'Used data'!J466=2),0.8*'Used data'!M466+(1-'Used data'!M466),IF(AND('Used data'!L466="Yes",'Used data'!J466=3),0.85*'Used data'!M466+(1-'Used data'!M466),IF(AND('Used data'!L466="Yes",'Used data'!J466=4),0.88*'Used data'!M466+(1-'Used data'!M466),IF(AND('Used data'!L466="Yes",'Used data'!J466&gt;4.99999999),0.9*'Used data'!M466+(1-'Used data'!M466),1)))))</f>
        <v>1</v>
      </c>
      <c r="N466" s="11">
        <f>IF('Used data'!N466="Irrelevant",1,IF(AND(OR(I466="Motorway link",I466="Exit diverge",I466="Entrance merge"),'Used data'!N466&lt;3),1+(3-'Used data'!N466)*0.09333333,1))</f>
        <v>1</v>
      </c>
      <c r="O466" s="11">
        <f>IF('Used data'!N466="Irrelevant",1,IF(AND(OR(I466="Motorway link",I466="Exit diverge",I466="Entrance merge"),'Used data'!N466&lt;3),1+(3-'Used data'!N466)*0.19666667,1))</f>
        <v>1</v>
      </c>
      <c r="P466" s="11">
        <f>IF('Used data'!O466="Irrelevant",1,IF(AND(OR(I466="Motorway link",I466="Exit diverge",I466="Entrance merge"),'Used data'!O466&lt;3.00000001),1+(0.5-'Used data'!O466)*0.04,IF(AND(OR(I466="Exit ramp",I466="Entrance ramp"),'Used data'!O466&lt;3.00000001),1+(0.5-'Used data'!O466)*0.08,IF(OR(I466="Motorway link",I466="Exit diverge",I466="Entrance merge"),0.9,0.8))))</f>
        <v>1</v>
      </c>
      <c r="Q466" s="11">
        <f>IF('Used data'!P466="Irrelevant",1,IF(AND(OR(I466="Motorway link",I466="Exit diverge",I466="Entrance merge"),'Used data'!P466&lt;11.00000001),1+(5-'Used data'!P466)*0.01,0.94))</f>
        <v>1</v>
      </c>
      <c r="R466" s="11">
        <f>IF(OR('Used data'!Q466="Irrelevant",'Used data'!R466="Irrelevant",'Used data'!Q466="Straight"),1,IF(AND(OR(I466="Motorway link",I466="Exit diverge",I466="Entrance merge"),'Used data'!Q466&lt;4000),(EXP(0.1096*1746.5/'Used data'!Q466)/EXP(0.1096*1746.5/4000))*('Used data'!R466/1000)/G466+(G466-'Used data'!R466/1000)/G466,1))</f>
        <v>1</v>
      </c>
      <c r="S466" s="11">
        <f>IF(OR('Used data'!S466="Irrelevant",'Used data'!T466="Irrelevant",'Used data'!S466="Straight"),1,IF(AND(OR(I466="Motorway link",I466="Exit diverge",I466="Entrance merge"),'Used data'!S466&lt;4000),(EXP(0.1096*1746.5/'Used data'!S466)/EXP(0.1096*1746.5/4000))*('Used data'!T466/1000)/G466+(G466-'Used data'!T466/1000)/G466,1))</f>
        <v>1</v>
      </c>
      <c r="T466" s="11">
        <f>IF('Used data'!U466="Irrelevant",1,IF(AND(OR(I466="Motorway link",I466="Exit diverge",I466="Entrance merge",I466="Exit ramp",I466="Entrance ramp"),'Used data'!U466="Yes"),0.95,1))</f>
        <v>1</v>
      </c>
      <c r="U466" s="11">
        <f>IF('Used data'!U466="Irrelevant",1,IF(AND(OR(I466="Motorway link",I466="Exit diverge",I466="Entrance merge",I466="Exit ramp",I466="Entrance ramp"),'Used data'!U466="Yes"),0.96,1))</f>
        <v>1</v>
      </c>
      <c r="V466" s="11">
        <f>IF('Used data'!U466="Irrelevant",1,IF(AND(OR(I466="Motorway link",I466="Exit diverge",I466="Entrance merge",I466="Exit ramp",I466="Entrance ramp"),'Used data'!U466="Yes"),0.79,1))</f>
        <v>1</v>
      </c>
      <c r="W466" s="11">
        <f>IF('Used data'!U466="Irrelevant",1,IF(AND(OR(I466="Motorway link",I466="Exit diverge",I466="Entrance merge",I466="Exit ramp",I466="Entrance ramp"),'Used data'!U466="Yes"),0.94,1))</f>
        <v>1</v>
      </c>
      <c r="X466" s="11">
        <f>IF('Used data'!U466="Irrelevant",1,IF(AND(OR(I466="Motorway link",I466="Exit diverge",I466="Entrance merge",I466="Exit ramp",I466="Entrance ramp"),'Used data'!U466="Yes"),0.97,1))</f>
        <v>1</v>
      </c>
      <c r="Y466" s="11">
        <f>IF(AND(I466="Exit ramp",'Used data'!V466="2-curved diamond ramp"),1.32,IF(AND(I466="Exit ramp",'Used data'!V466="S-shaped ramp"),2.05,IF(AND(I466="Exit ramp",'Used data'!V466="U-shaped ramp"),4.11,IF(AND(I466="Exit ramp",'Used data'!V466="Flyover hook ramp"),5.15,IF(AND(I466="Exit ramp",'Used data'!V466="Directional ramp"),1.07,IF(AND(I466="Entrance ramp",'Used data'!V466="2-curved diamond ramp"),0.93,IF(AND(I466="Entrance ramp",'Used data'!V466="S-shaped ramp"),2.48,IF(AND(I466="Entrance ramp",'Used data'!V466="U-shaped ramp"),4.15,IF(AND(I466="Entrance ramp",'Used data'!V466="Flyover hook ramp"),5.26,IF(AND(I466="Entrance ramp",'Used data'!V466="Directional ramp"),1.42,1))))))))))</f>
        <v>1</v>
      </c>
      <c r="Z466" s="11">
        <f>IF(OR('Used data'!W466="Straight",'Used data'!W466="Irrelevant",'Used data'!X466="Irrelevant",'Used data'!Y466="Irrelevant"),1,1+1.545*1000/32.2*((('Used data'!Y466*3268/3600)/('Used data'!W466/0.306))^2)*('Used data'!X466/1000)/G466)</f>
        <v>1</v>
      </c>
      <c r="AA466" s="11">
        <f>IF(OR('Used data'!W466="Straight",'Used data'!W466="Irrelevant",'Used data'!X466="Irrelevant",'Used data'!Y466="Irrelevant"),1,1+1.961*1000/32.2*((('Used data'!Y466*3268/3600)/('Used data'!W466/0.306))^2)*('Used data'!X466/1000)/G466)</f>
        <v>1</v>
      </c>
      <c r="AB466" s="11">
        <f>IF(OR('Used data'!Z466="Straight",'Used data'!Z466="Irrelevant",'Used data'!AA466="Irrelevant",'Used data'!AB466="Irrelevant"),1,1+1.545*1000/32.2*((('Used data'!AB466*3268/3600)/('Used data'!Z466/0.306))^2)*('Used data'!AA466/1000)/G466)</f>
        <v>1</v>
      </c>
      <c r="AC466" s="11">
        <f>IF(OR('Used data'!Z466="Straight",'Used data'!Z466="Irrelevant",'Used data'!AA466="Irrelevant",'Used data'!AB466="Irrelevant"),1,1+1.961*1000/32.2*((('Used data'!AB466*3268/3600)/('Used data'!Z466/0.306))^2)*('Used data'!AA466/1000)/G466)</f>
        <v>1</v>
      </c>
      <c r="AD466" s="11">
        <f>IF(OR('Used data'!AC466="Irrelevant",'Used data'!AC466="No"),1,IF(AND('Used data'!AC466="Yes",OR('Used data'!Q466&lt;301,'Used data'!S466&lt;301)),1-(0.5*('Used data'!R466+'Used data'!T466)/('Used data'!G466*1000)),IF(AND('Used data'!AC466="Yes",OR('Used data'!Q466&lt;601,'Used data'!S466&lt;601)),1-(0.25*('Used data'!R466+'Used data'!T466)/('Used data'!G466*1000)),1)))</f>
        <v>1</v>
      </c>
      <c r="AE466" s="11">
        <f>IF(OR('Used data'!AC466="Irrelevant",'Used data'!AC466="No"),1,IF(AND('Used data'!AC466="Yes",OR('Used data'!Q466&lt;301,'Used data'!S466&lt;301)),1-(0.4*('Used data'!R466+'Used data'!T466)/('Used data'!G466*1000)),IF(AND('Used data'!AC466="Yes",OR('Used data'!Q466&lt;601,'Used data'!S466&lt;601)),1-(0.2*('Used data'!R466+'Used data'!T466)/('Used data'!G466*1000)),1)))</f>
        <v>1</v>
      </c>
      <c r="AF466" s="11">
        <f>IF('Used data'!AD466="110 kph",0.79,1)</f>
        <v>1</v>
      </c>
      <c r="AG466" s="11">
        <f>IF('Used data'!AD466="110 kph",0.94,1)</f>
        <v>1</v>
      </c>
      <c r="AH466" s="11">
        <f>IF('Used data'!AD466="110 kph",0.66,1)</f>
        <v>1</v>
      </c>
      <c r="AI466" s="11">
        <f>IF('Used data'!AD466="110 kph",0.82,1)</f>
        <v>1</v>
      </c>
      <c r="AJ466" s="11">
        <f>IF(AND('Used data'!AE466="Yes",I466="Entrance merge"),0.65*'Used data'!AF466+1-'Used data'!AF466,1)</f>
        <v>1</v>
      </c>
      <c r="AK466" s="12" t="str">
        <f t="shared" si="49"/>
        <v/>
      </c>
      <c r="AL466" s="12" t="str">
        <f t="shared" si="50"/>
        <v/>
      </c>
      <c r="AM466" s="12" t="str">
        <f t="shared" si="51"/>
        <v/>
      </c>
      <c r="AN466" s="12" t="str">
        <f t="shared" si="52"/>
        <v/>
      </c>
      <c r="AO466" s="12" t="str">
        <f t="shared" si="53"/>
        <v/>
      </c>
      <c r="AP466" s="12" t="str">
        <f t="shared" si="54"/>
        <v/>
      </c>
      <c r="AQ466" s="4" t="str">
        <f t="shared" si="55"/>
        <v/>
      </c>
    </row>
    <row r="467" spans="1:43" x14ac:dyDescent="0.3">
      <c r="A467" s="4" t="str">
        <f>IF('Input data'!A482="","",'Input data'!A482)</f>
        <v/>
      </c>
      <c r="B467" s="4" t="str">
        <f>IF('Input data'!B482="","",'Input data'!B482)</f>
        <v/>
      </c>
      <c r="C467" s="4" t="str">
        <f>IF('Input data'!C482="","",'Input data'!C482)</f>
        <v/>
      </c>
      <c r="D467" s="4" t="str">
        <f>IF('Input data'!D482="","",'Input data'!D482)</f>
        <v/>
      </c>
      <c r="E467" s="4" t="str">
        <f>IF('Input data'!E482="","",'Input data'!E482)</f>
        <v/>
      </c>
      <c r="F467" s="4" t="str">
        <f>IF('Input data'!F482="","",'Input data'!F482)</f>
        <v/>
      </c>
      <c r="G467" s="4">
        <f>IF('Input data'!G482="","",'Input data'!G482)</f>
        <v>0</v>
      </c>
      <c r="H467" s="4" t="str">
        <f>IF('Input data'!H482&gt;0.5,'Input data'!H482,"")</f>
        <v/>
      </c>
      <c r="I467" s="4" t="str">
        <f>IF('Input data'!I482="","",'Input data'!I482)</f>
        <v/>
      </c>
      <c r="J467" s="11">
        <f>IF('Used data'!J467="Irrelevant",1,IF('Used data'!J467&gt;3,1.2,1))</f>
        <v>1</v>
      </c>
      <c r="K467" s="11">
        <f>IF('Used data'!K467="Irrelevant",1,IF(AND(OR(I467="Motorway link",I467="Exit diverge",I467="Entrance merge"),'Used data'!K467&lt;3.5),1+(3.5-'Used data'!K467)*0.12,IF(AND(OR(I467="Exit ramp",I467="Entrance ramp"),'Used data'!K467&lt;3.5),1+(3.5-'Used data'!K467)*0.16,1)))</f>
        <v>1</v>
      </c>
      <c r="L467" s="11">
        <f>IF('Used data'!L467="Irrelevant",1,IF(AND('Used data'!L467="Yes",'Used data'!J467=2),0.6*'Used data'!M467+(1-'Used data'!M467),IF(AND('Used data'!L467="Yes",'Used data'!J467=3),0.7*'Used data'!M467+(1-'Used data'!M467),IF(AND('Used data'!L467="Yes",'Used data'!J467=4),0.76*'Used data'!M467+(1-'Used data'!M467),IF(AND('Used data'!L467="Yes",'Used data'!J467&gt;4.99999999),0.8*'Used data'!M467+(1-'Used data'!M467),1)))))</f>
        <v>1</v>
      </c>
      <c r="M467" s="11">
        <f>IF('Used data'!L467="Irrelevant",1,IF(AND('Used data'!L467="Yes",'Used data'!J467=2),0.8*'Used data'!M467+(1-'Used data'!M467),IF(AND('Used data'!L467="Yes",'Used data'!J467=3),0.85*'Used data'!M467+(1-'Used data'!M467),IF(AND('Used data'!L467="Yes",'Used data'!J467=4),0.88*'Used data'!M467+(1-'Used data'!M467),IF(AND('Used data'!L467="Yes",'Used data'!J467&gt;4.99999999),0.9*'Used data'!M467+(1-'Used data'!M467),1)))))</f>
        <v>1</v>
      </c>
      <c r="N467" s="11">
        <f>IF('Used data'!N467="Irrelevant",1,IF(AND(OR(I467="Motorway link",I467="Exit diverge",I467="Entrance merge"),'Used data'!N467&lt;3),1+(3-'Used data'!N467)*0.09333333,1))</f>
        <v>1</v>
      </c>
      <c r="O467" s="11">
        <f>IF('Used data'!N467="Irrelevant",1,IF(AND(OR(I467="Motorway link",I467="Exit diverge",I467="Entrance merge"),'Used data'!N467&lt;3),1+(3-'Used data'!N467)*0.19666667,1))</f>
        <v>1</v>
      </c>
      <c r="P467" s="11">
        <f>IF('Used data'!O467="Irrelevant",1,IF(AND(OR(I467="Motorway link",I467="Exit diverge",I467="Entrance merge"),'Used data'!O467&lt;3.00000001),1+(0.5-'Used data'!O467)*0.04,IF(AND(OR(I467="Exit ramp",I467="Entrance ramp"),'Used data'!O467&lt;3.00000001),1+(0.5-'Used data'!O467)*0.08,IF(OR(I467="Motorway link",I467="Exit diverge",I467="Entrance merge"),0.9,0.8))))</f>
        <v>1</v>
      </c>
      <c r="Q467" s="11">
        <f>IF('Used data'!P467="Irrelevant",1,IF(AND(OR(I467="Motorway link",I467="Exit diverge",I467="Entrance merge"),'Used data'!P467&lt;11.00000001),1+(5-'Used data'!P467)*0.01,0.94))</f>
        <v>1</v>
      </c>
      <c r="R467" s="11">
        <f>IF(OR('Used data'!Q467="Irrelevant",'Used data'!R467="Irrelevant",'Used data'!Q467="Straight"),1,IF(AND(OR(I467="Motorway link",I467="Exit diverge",I467="Entrance merge"),'Used data'!Q467&lt;4000),(EXP(0.1096*1746.5/'Used data'!Q467)/EXP(0.1096*1746.5/4000))*('Used data'!R467/1000)/G467+(G467-'Used data'!R467/1000)/G467,1))</f>
        <v>1</v>
      </c>
      <c r="S467" s="11">
        <f>IF(OR('Used data'!S467="Irrelevant",'Used data'!T467="Irrelevant",'Used data'!S467="Straight"),1,IF(AND(OR(I467="Motorway link",I467="Exit diverge",I467="Entrance merge"),'Used data'!S467&lt;4000),(EXP(0.1096*1746.5/'Used data'!S467)/EXP(0.1096*1746.5/4000))*('Used data'!T467/1000)/G467+(G467-'Used data'!T467/1000)/G467,1))</f>
        <v>1</v>
      </c>
      <c r="T467" s="11">
        <f>IF('Used data'!U467="Irrelevant",1,IF(AND(OR(I467="Motorway link",I467="Exit diverge",I467="Entrance merge",I467="Exit ramp",I467="Entrance ramp"),'Used data'!U467="Yes"),0.95,1))</f>
        <v>1</v>
      </c>
      <c r="U467" s="11">
        <f>IF('Used data'!U467="Irrelevant",1,IF(AND(OR(I467="Motorway link",I467="Exit diverge",I467="Entrance merge",I467="Exit ramp",I467="Entrance ramp"),'Used data'!U467="Yes"),0.96,1))</f>
        <v>1</v>
      </c>
      <c r="V467" s="11">
        <f>IF('Used data'!U467="Irrelevant",1,IF(AND(OR(I467="Motorway link",I467="Exit diverge",I467="Entrance merge",I467="Exit ramp",I467="Entrance ramp"),'Used data'!U467="Yes"),0.79,1))</f>
        <v>1</v>
      </c>
      <c r="W467" s="11">
        <f>IF('Used data'!U467="Irrelevant",1,IF(AND(OR(I467="Motorway link",I467="Exit diverge",I467="Entrance merge",I467="Exit ramp",I467="Entrance ramp"),'Used data'!U467="Yes"),0.94,1))</f>
        <v>1</v>
      </c>
      <c r="X467" s="11">
        <f>IF('Used data'!U467="Irrelevant",1,IF(AND(OR(I467="Motorway link",I467="Exit diverge",I467="Entrance merge",I467="Exit ramp",I467="Entrance ramp"),'Used data'!U467="Yes"),0.97,1))</f>
        <v>1</v>
      </c>
      <c r="Y467" s="11">
        <f>IF(AND(I467="Exit ramp",'Used data'!V467="2-curved diamond ramp"),1.32,IF(AND(I467="Exit ramp",'Used data'!V467="S-shaped ramp"),2.05,IF(AND(I467="Exit ramp",'Used data'!V467="U-shaped ramp"),4.11,IF(AND(I467="Exit ramp",'Used data'!V467="Flyover hook ramp"),5.15,IF(AND(I467="Exit ramp",'Used data'!V467="Directional ramp"),1.07,IF(AND(I467="Entrance ramp",'Used data'!V467="2-curved diamond ramp"),0.93,IF(AND(I467="Entrance ramp",'Used data'!V467="S-shaped ramp"),2.48,IF(AND(I467="Entrance ramp",'Used data'!V467="U-shaped ramp"),4.15,IF(AND(I467="Entrance ramp",'Used data'!V467="Flyover hook ramp"),5.26,IF(AND(I467="Entrance ramp",'Used data'!V467="Directional ramp"),1.42,1))))))))))</f>
        <v>1</v>
      </c>
      <c r="Z467" s="11">
        <f>IF(OR('Used data'!W467="Straight",'Used data'!W467="Irrelevant",'Used data'!X467="Irrelevant",'Used data'!Y467="Irrelevant"),1,1+1.545*1000/32.2*((('Used data'!Y467*3268/3600)/('Used data'!W467/0.306))^2)*('Used data'!X467/1000)/G467)</f>
        <v>1</v>
      </c>
      <c r="AA467" s="11">
        <f>IF(OR('Used data'!W467="Straight",'Used data'!W467="Irrelevant",'Used data'!X467="Irrelevant",'Used data'!Y467="Irrelevant"),1,1+1.961*1000/32.2*((('Used data'!Y467*3268/3600)/('Used data'!W467/0.306))^2)*('Used data'!X467/1000)/G467)</f>
        <v>1</v>
      </c>
      <c r="AB467" s="11">
        <f>IF(OR('Used data'!Z467="Straight",'Used data'!Z467="Irrelevant",'Used data'!AA467="Irrelevant",'Used data'!AB467="Irrelevant"),1,1+1.545*1000/32.2*((('Used data'!AB467*3268/3600)/('Used data'!Z467/0.306))^2)*('Used data'!AA467/1000)/G467)</f>
        <v>1</v>
      </c>
      <c r="AC467" s="11">
        <f>IF(OR('Used data'!Z467="Straight",'Used data'!Z467="Irrelevant",'Used data'!AA467="Irrelevant",'Used data'!AB467="Irrelevant"),1,1+1.961*1000/32.2*((('Used data'!AB467*3268/3600)/('Used data'!Z467/0.306))^2)*('Used data'!AA467/1000)/G467)</f>
        <v>1</v>
      </c>
      <c r="AD467" s="11">
        <f>IF(OR('Used data'!AC467="Irrelevant",'Used data'!AC467="No"),1,IF(AND('Used data'!AC467="Yes",OR('Used data'!Q467&lt;301,'Used data'!S467&lt;301)),1-(0.5*('Used data'!R467+'Used data'!T467)/('Used data'!G467*1000)),IF(AND('Used data'!AC467="Yes",OR('Used data'!Q467&lt;601,'Used data'!S467&lt;601)),1-(0.25*('Used data'!R467+'Used data'!T467)/('Used data'!G467*1000)),1)))</f>
        <v>1</v>
      </c>
      <c r="AE467" s="11">
        <f>IF(OR('Used data'!AC467="Irrelevant",'Used data'!AC467="No"),1,IF(AND('Used data'!AC467="Yes",OR('Used data'!Q467&lt;301,'Used data'!S467&lt;301)),1-(0.4*('Used data'!R467+'Used data'!T467)/('Used data'!G467*1000)),IF(AND('Used data'!AC467="Yes",OR('Used data'!Q467&lt;601,'Used data'!S467&lt;601)),1-(0.2*('Used data'!R467+'Used data'!T467)/('Used data'!G467*1000)),1)))</f>
        <v>1</v>
      </c>
      <c r="AF467" s="11">
        <f>IF('Used data'!AD467="110 kph",0.79,1)</f>
        <v>1</v>
      </c>
      <c r="AG467" s="11">
        <f>IF('Used data'!AD467="110 kph",0.94,1)</f>
        <v>1</v>
      </c>
      <c r="AH467" s="11">
        <f>IF('Used data'!AD467="110 kph",0.66,1)</f>
        <v>1</v>
      </c>
      <c r="AI467" s="11">
        <f>IF('Used data'!AD467="110 kph",0.82,1)</f>
        <v>1</v>
      </c>
      <c r="AJ467" s="11">
        <f>IF(AND('Used data'!AE467="Yes",I467="Entrance merge"),0.65*'Used data'!AF467+1-'Used data'!AF467,1)</f>
        <v>1</v>
      </c>
      <c r="AK467" s="12" t="str">
        <f t="shared" si="49"/>
        <v/>
      </c>
      <c r="AL467" s="12" t="str">
        <f t="shared" si="50"/>
        <v/>
      </c>
      <c r="AM467" s="12" t="str">
        <f t="shared" si="51"/>
        <v/>
      </c>
      <c r="AN467" s="12" t="str">
        <f t="shared" si="52"/>
        <v/>
      </c>
      <c r="AO467" s="12" t="str">
        <f t="shared" si="53"/>
        <v/>
      </c>
      <c r="AP467" s="12" t="str">
        <f t="shared" si="54"/>
        <v/>
      </c>
      <c r="AQ467" s="4" t="str">
        <f t="shared" si="55"/>
        <v/>
      </c>
    </row>
    <row r="468" spans="1:43" x14ac:dyDescent="0.3">
      <c r="A468" s="4" t="str">
        <f>IF('Input data'!A483="","",'Input data'!A483)</f>
        <v/>
      </c>
      <c r="B468" s="4" t="str">
        <f>IF('Input data'!B483="","",'Input data'!B483)</f>
        <v/>
      </c>
      <c r="C468" s="4" t="str">
        <f>IF('Input data'!C483="","",'Input data'!C483)</f>
        <v/>
      </c>
      <c r="D468" s="4" t="str">
        <f>IF('Input data'!D483="","",'Input data'!D483)</f>
        <v/>
      </c>
      <c r="E468" s="4" t="str">
        <f>IF('Input data'!E483="","",'Input data'!E483)</f>
        <v/>
      </c>
      <c r="F468" s="4" t="str">
        <f>IF('Input data'!F483="","",'Input data'!F483)</f>
        <v/>
      </c>
      <c r="G468" s="4">
        <f>IF('Input data'!G483="","",'Input data'!G483)</f>
        <v>0</v>
      </c>
      <c r="H468" s="4" t="str">
        <f>IF('Input data'!H483&gt;0.5,'Input data'!H483,"")</f>
        <v/>
      </c>
      <c r="I468" s="4" t="str">
        <f>IF('Input data'!I483="","",'Input data'!I483)</f>
        <v/>
      </c>
      <c r="J468" s="11">
        <f>IF('Used data'!J468="Irrelevant",1,IF('Used data'!J468&gt;3,1.2,1))</f>
        <v>1</v>
      </c>
      <c r="K468" s="11">
        <f>IF('Used data'!K468="Irrelevant",1,IF(AND(OR(I468="Motorway link",I468="Exit diverge",I468="Entrance merge"),'Used data'!K468&lt;3.5),1+(3.5-'Used data'!K468)*0.12,IF(AND(OR(I468="Exit ramp",I468="Entrance ramp"),'Used data'!K468&lt;3.5),1+(3.5-'Used data'!K468)*0.16,1)))</f>
        <v>1</v>
      </c>
      <c r="L468" s="11">
        <f>IF('Used data'!L468="Irrelevant",1,IF(AND('Used data'!L468="Yes",'Used data'!J468=2),0.6*'Used data'!M468+(1-'Used data'!M468),IF(AND('Used data'!L468="Yes",'Used data'!J468=3),0.7*'Used data'!M468+(1-'Used data'!M468),IF(AND('Used data'!L468="Yes",'Used data'!J468=4),0.76*'Used data'!M468+(1-'Used data'!M468),IF(AND('Used data'!L468="Yes",'Used data'!J468&gt;4.99999999),0.8*'Used data'!M468+(1-'Used data'!M468),1)))))</f>
        <v>1</v>
      </c>
      <c r="M468" s="11">
        <f>IF('Used data'!L468="Irrelevant",1,IF(AND('Used data'!L468="Yes",'Used data'!J468=2),0.8*'Used data'!M468+(1-'Used data'!M468),IF(AND('Used data'!L468="Yes",'Used data'!J468=3),0.85*'Used data'!M468+(1-'Used data'!M468),IF(AND('Used data'!L468="Yes",'Used data'!J468=4),0.88*'Used data'!M468+(1-'Used data'!M468),IF(AND('Used data'!L468="Yes",'Used data'!J468&gt;4.99999999),0.9*'Used data'!M468+(1-'Used data'!M468),1)))))</f>
        <v>1</v>
      </c>
      <c r="N468" s="11">
        <f>IF('Used data'!N468="Irrelevant",1,IF(AND(OR(I468="Motorway link",I468="Exit diverge",I468="Entrance merge"),'Used data'!N468&lt;3),1+(3-'Used data'!N468)*0.09333333,1))</f>
        <v>1</v>
      </c>
      <c r="O468" s="11">
        <f>IF('Used data'!N468="Irrelevant",1,IF(AND(OR(I468="Motorway link",I468="Exit diverge",I468="Entrance merge"),'Used data'!N468&lt;3),1+(3-'Used data'!N468)*0.19666667,1))</f>
        <v>1</v>
      </c>
      <c r="P468" s="11">
        <f>IF('Used data'!O468="Irrelevant",1,IF(AND(OR(I468="Motorway link",I468="Exit diverge",I468="Entrance merge"),'Used data'!O468&lt;3.00000001),1+(0.5-'Used data'!O468)*0.04,IF(AND(OR(I468="Exit ramp",I468="Entrance ramp"),'Used data'!O468&lt;3.00000001),1+(0.5-'Used data'!O468)*0.08,IF(OR(I468="Motorway link",I468="Exit diverge",I468="Entrance merge"),0.9,0.8))))</f>
        <v>1</v>
      </c>
      <c r="Q468" s="11">
        <f>IF('Used data'!P468="Irrelevant",1,IF(AND(OR(I468="Motorway link",I468="Exit diverge",I468="Entrance merge"),'Used data'!P468&lt;11.00000001),1+(5-'Used data'!P468)*0.01,0.94))</f>
        <v>1</v>
      </c>
      <c r="R468" s="11">
        <f>IF(OR('Used data'!Q468="Irrelevant",'Used data'!R468="Irrelevant",'Used data'!Q468="Straight"),1,IF(AND(OR(I468="Motorway link",I468="Exit diverge",I468="Entrance merge"),'Used data'!Q468&lt;4000),(EXP(0.1096*1746.5/'Used data'!Q468)/EXP(0.1096*1746.5/4000))*('Used data'!R468/1000)/G468+(G468-'Used data'!R468/1000)/G468,1))</f>
        <v>1</v>
      </c>
      <c r="S468" s="11">
        <f>IF(OR('Used data'!S468="Irrelevant",'Used data'!T468="Irrelevant",'Used data'!S468="Straight"),1,IF(AND(OR(I468="Motorway link",I468="Exit diverge",I468="Entrance merge"),'Used data'!S468&lt;4000),(EXP(0.1096*1746.5/'Used data'!S468)/EXP(0.1096*1746.5/4000))*('Used data'!T468/1000)/G468+(G468-'Used data'!T468/1000)/G468,1))</f>
        <v>1</v>
      </c>
      <c r="T468" s="11">
        <f>IF('Used data'!U468="Irrelevant",1,IF(AND(OR(I468="Motorway link",I468="Exit diverge",I468="Entrance merge",I468="Exit ramp",I468="Entrance ramp"),'Used data'!U468="Yes"),0.95,1))</f>
        <v>1</v>
      </c>
      <c r="U468" s="11">
        <f>IF('Used data'!U468="Irrelevant",1,IF(AND(OR(I468="Motorway link",I468="Exit diverge",I468="Entrance merge",I468="Exit ramp",I468="Entrance ramp"),'Used data'!U468="Yes"),0.96,1))</f>
        <v>1</v>
      </c>
      <c r="V468" s="11">
        <f>IF('Used data'!U468="Irrelevant",1,IF(AND(OR(I468="Motorway link",I468="Exit diverge",I468="Entrance merge",I468="Exit ramp",I468="Entrance ramp"),'Used data'!U468="Yes"),0.79,1))</f>
        <v>1</v>
      </c>
      <c r="W468" s="11">
        <f>IF('Used data'!U468="Irrelevant",1,IF(AND(OR(I468="Motorway link",I468="Exit diverge",I468="Entrance merge",I468="Exit ramp",I468="Entrance ramp"),'Used data'!U468="Yes"),0.94,1))</f>
        <v>1</v>
      </c>
      <c r="X468" s="11">
        <f>IF('Used data'!U468="Irrelevant",1,IF(AND(OR(I468="Motorway link",I468="Exit diverge",I468="Entrance merge",I468="Exit ramp",I468="Entrance ramp"),'Used data'!U468="Yes"),0.97,1))</f>
        <v>1</v>
      </c>
      <c r="Y468" s="11">
        <f>IF(AND(I468="Exit ramp",'Used data'!V468="2-curved diamond ramp"),1.32,IF(AND(I468="Exit ramp",'Used data'!V468="S-shaped ramp"),2.05,IF(AND(I468="Exit ramp",'Used data'!V468="U-shaped ramp"),4.11,IF(AND(I468="Exit ramp",'Used data'!V468="Flyover hook ramp"),5.15,IF(AND(I468="Exit ramp",'Used data'!V468="Directional ramp"),1.07,IF(AND(I468="Entrance ramp",'Used data'!V468="2-curved diamond ramp"),0.93,IF(AND(I468="Entrance ramp",'Used data'!V468="S-shaped ramp"),2.48,IF(AND(I468="Entrance ramp",'Used data'!V468="U-shaped ramp"),4.15,IF(AND(I468="Entrance ramp",'Used data'!V468="Flyover hook ramp"),5.26,IF(AND(I468="Entrance ramp",'Used data'!V468="Directional ramp"),1.42,1))))))))))</f>
        <v>1</v>
      </c>
      <c r="Z468" s="11">
        <f>IF(OR('Used data'!W468="Straight",'Used data'!W468="Irrelevant",'Used data'!X468="Irrelevant",'Used data'!Y468="Irrelevant"),1,1+1.545*1000/32.2*((('Used data'!Y468*3268/3600)/('Used data'!W468/0.306))^2)*('Used data'!X468/1000)/G468)</f>
        <v>1</v>
      </c>
      <c r="AA468" s="11">
        <f>IF(OR('Used data'!W468="Straight",'Used data'!W468="Irrelevant",'Used data'!X468="Irrelevant",'Used data'!Y468="Irrelevant"),1,1+1.961*1000/32.2*((('Used data'!Y468*3268/3600)/('Used data'!W468/0.306))^2)*('Used data'!X468/1000)/G468)</f>
        <v>1</v>
      </c>
      <c r="AB468" s="11">
        <f>IF(OR('Used data'!Z468="Straight",'Used data'!Z468="Irrelevant",'Used data'!AA468="Irrelevant",'Used data'!AB468="Irrelevant"),1,1+1.545*1000/32.2*((('Used data'!AB468*3268/3600)/('Used data'!Z468/0.306))^2)*('Used data'!AA468/1000)/G468)</f>
        <v>1</v>
      </c>
      <c r="AC468" s="11">
        <f>IF(OR('Used data'!Z468="Straight",'Used data'!Z468="Irrelevant",'Used data'!AA468="Irrelevant",'Used data'!AB468="Irrelevant"),1,1+1.961*1000/32.2*((('Used data'!AB468*3268/3600)/('Used data'!Z468/0.306))^2)*('Used data'!AA468/1000)/G468)</f>
        <v>1</v>
      </c>
      <c r="AD468" s="11">
        <f>IF(OR('Used data'!AC468="Irrelevant",'Used data'!AC468="No"),1,IF(AND('Used data'!AC468="Yes",OR('Used data'!Q468&lt;301,'Used data'!S468&lt;301)),1-(0.5*('Used data'!R468+'Used data'!T468)/('Used data'!G468*1000)),IF(AND('Used data'!AC468="Yes",OR('Used data'!Q468&lt;601,'Used data'!S468&lt;601)),1-(0.25*('Used data'!R468+'Used data'!T468)/('Used data'!G468*1000)),1)))</f>
        <v>1</v>
      </c>
      <c r="AE468" s="11">
        <f>IF(OR('Used data'!AC468="Irrelevant",'Used data'!AC468="No"),1,IF(AND('Used data'!AC468="Yes",OR('Used data'!Q468&lt;301,'Used data'!S468&lt;301)),1-(0.4*('Used data'!R468+'Used data'!T468)/('Used data'!G468*1000)),IF(AND('Used data'!AC468="Yes",OR('Used data'!Q468&lt;601,'Used data'!S468&lt;601)),1-(0.2*('Used data'!R468+'Used data'!T468)/('Used data'!G468*1000)),1)))</f>
        <v>1</v>
      </c>
      <c r="AF468" s="11">
        <f>IF('Used data'!AD468="110 kph",0.79,1)</f>
        <v>1</v>
      </c>
      <c r="AG468" s="11">
        <f>IF('Used data'!AD468="110 kph",0.94,1)</f>
        <v>1</v>
      </c>
      <c r="AH468" s="11">
        <f>IF('Used data'!AD468="110 kph",0.66,1)</f>
        <v>1</v>
      </c>
      <c r="AI468" s="11">
        <f>IF('Used data'!AD468="110 kph",0.82,1)</f>
        <v>1</v>
      </c>
      <c r="AJ468" s="11">
        <f>IF(AND('Used data'!AE468="Yes",I468="Entrance merge"),0.65*'Used data'!AF468+1-'Used data'!AF468,1)</f>
        <v>1</v>
      </c>
      <c r="AK468" s="12" t="str">
        <f t="shared" si="49"/>
        <v/>
      </c>
      <c r="AL468" s="12" t="str">
        <f t="shared" si="50"/>
        <v/>
      </c>
      <c r="AM468" s="12" t="str">
        <f t="shared" si="51"/>
        <v/>
      </c>
      <c r="AN468" s="12" t="str">
        <f t="shared" si="52"/>
        <v/>
      </c>
      <c r="AO468" s="12" t="str">
        <f t="shared" si="53"/>
        <v/>
      </c>
      <c r="AP468" s="12" t="str">
        <f t="shared" si="54"/>
        <v/>
      </c>
      <c r="AQ468" s="4" t="str">
        <f t="shared" si="55"/>
        <v/>
      </c>
    </row>
    <row r="469" spans="1:43" x14ac:dyDescent="0.3">
      <c r="A469" s="4" t="str">
        <f>IF('Input data'!A484="","",'Input data'!A484)</f>
        <v/>
      </c>
      <c r="B469" s="4" t="str">
        <f>IF('Input data'!B484="","",'Input data'!B484)</f>
        <v/>
      </c>
      <c r="C469" s="4" t="str">
        <f>IF('Input data'!C484="","",'Input data'!C484)</f>
        <v/>
      </c>
      <c r="D469" s="4" t="str">
        <f>IF('Input data'!D484="","",'Input data'!D484)</f>
        <v/>
      </c>
      <c r="E469" s="4" t="str">
        <f>IF('Input data'!E484="","",'Input data'!E484)</f>
        <v/>
      </c>
      <c r="F469" s="4" t="str">
        <f>IF('Input data'!F484="","",'Input data'!F484)</f>
        <v/>
      </c>
      <c r="G469" s="4">
        <f>IF('Input data'!G484="","",'Input data'!G484)</f>
        <v>0</v>
      </c>
      <c r="H469" s="4" t="str">
        <f>IF('Input data'!H484&gt;0.5,'Input data'!H484,"")</f>
        <v/>
      </c>
      <c r="I469" s="4" t="str">
        <f>IF('Input data'!I484="","",'Input data'!I484)</f>
        <v/>
      </c>
      <c r="J469" s="11">
        <f>IF('Used data'!J469="Irrelevant",1,IF('Used data'!J469&gt;3,1.2,1))</f>
        <v>1</v>
      </c>
      <c r="K469" s="11">
        <f>IF('Used data'!K469="Irrelevant",1,IF(AND(OR(I469="Motorway link",I469="Exit diverge",I469="Entrance merge"),'Used data'!K469&lt;3.5),1+(3.5-'Used data'!K469)*0.12,IF(AND(OR(I469="Exit ramp",I469="Entrance ramp"),'Used data'!K469&lt;3.5),1+(3.5-'Used data'!K469)*0.16,1)))</f>
        <v>1</v>
      </c>
      <c r="L469" s="11">
        <f>IF('Used data'!L469="Irrelevant",1,IF(AND('Used data'!L469="Yes",'Used data'!J469=2),0.6*'Used data'!M469+(1-'Used data'!M469),IF(AND('Used data'!L469="Yes",'Used data'!J469=3),0.7*'Used data'!M469+(1-'Used data'!M469),IF(AND('Used data'!L469="Yes",'Used data'!J469=4),0.76*'Used data'!M469+(1-'Used data'!M469),IF(AND('Used data'!L469="Yes",'Used data'!J469&gt;4.99999999),0.8*'Used data'!M469+(1-'Used data'!M469),1)))))</f>
        <v>1</v>
      </c>
      <c r="M469" s="11">
        <f>IF('Used data'!L469="Irrelevant",1,IF(AND('Used data'!L469="Yes",'Used data'!J469=2),0.8*'Used data'!M469+(1-'Used data'!M469),IF(AND('Used data'!L469="Yes",'Used data'!J469=3),0.85*'Used data'!M469+(1-'Used data'!M469),IF(AND('Used data'!L469="Yes",'Used data'!J469=4),0.88*'Used data'!M469+(1-'Used data'!M469),IF(AND('Used data'!L469="Yes",'Used data'!J469&gt;4.99999999),0.9*'Used data'!M469+(1-'Used data'!M469),1)))))</f>
        <v>1</v>
      </c>
      <c r="N469" s="11">
        <f>IF('Used data'!N469="Irrelevant",1,IF(AND(OR(I469="Motorway link",I469="Exit diverge",I469="Entrance merge"),'Used data'!N469&lt;3),1+(3-'Used data'!N469)*0.09333333,1))</f>
        <v>1</v>
      </c>
      <c r="O469" s="11">
        <f>IF('Used data'!N469="Irrelevant",1,IF(AND(OR(I469="Motorway link",I469="Exit diverge",I469="Entrance merge"),'Used data'!N469&lt;3),1+(3-'Used data'!N469)*0.19666667,1))</f>
        <v>1</v>
      </c>
      <c r="P469" s="11">
        <f>IF('Used data'!O469="Irrelevant",1,IF(AND(OR(I469="Motorway link",I469="Exit diverge",I469="Entrance merge"),'Used data'!O469&lt;3.00000001),1+(0.5-'Used data'!O469)*0.04,IF(AND(OR(I469="Exit ramp",I469="Entrance ramp"),'Used data'!O469&lt;3.00000001),1+(0.5-'Used data'!O469)*0.08,IF(OR(I469="Motorway link",I469="Exit diverge",I469="Entrance merge"),0.9,0.8))))</f>
        <v>1</v>
      </c>
      <c r="Q469" s="11">
        <f>IF('Used data'!P469="Irrelevant",1,IF(AND(OR(I469="Motorway link",I469="Exit diverge",I469="Entrance merge"),'Used data'!P469&lt;11.00000001),1+(5-'Used data'!P469)*0.01,0.94))</f>
        <v>1</v>
      </c>
      <c r="R469" s="11">
        <f>IF(OR('Used data'!Q469="Irrelevant",'Used data'!R469="Irrelevant",'Used data'!Q469="Straight"),1,IF(AND(OR(I469="Motorway link",I469="Exit diverge",I469="Entrance merge"),'Used data'!Q469&lt;4000),(EXP(0.1096*1746.5/'Used data'!Q469)/EXP(0.1096*1746.5/4000))*('Used data'!R469/1000)/G469+(G469-'Used data'!R469/1000)/G469,1))</f>
        <v>1</v>
      </c>
      <c r="S469" s="11">
        <f>IF(OR('Used data'!S469="Irrelevant",'Used data'!T469="Irrelevant",'Used data'!S469="Straight"),1,IF(AND(OR(I469="Motorway link",I469="Exit diverge",I469="Entrance merge"),'Used data'!S469&lt;4000),(EXP(0.1096*1746.5/'Used data'!S469)/EXP(0.1096*1746.5/4000))*('Used data'!T469/1000)/G469+(G469-'Used data'!T469/1000)/G469,1))</f>
        <v>1</v>
      </c>
      <c r="T469" s="11">
        <f>IF('Used data'!U469="Irrelevant",1,IF(AND(OR(I469="Motorway link",I469="Exit diverge",I469="Entrance merge",I469="Exit ramp",I469="Entrance ramp"),'Used data'!U469="Yes"),0.95,1))</f>
        <v>1</v>
      </c>
      <c r="U469" s="11">
        <f>IF('Used data'!U469="Irrelevant",1,IF(AND(OR(I469="Motorway link",I469="Exit diverge",I469="Entrance merge",I469="Exit ramp",I469="Entrance ramp"),'Used data'!U469="Yes"),0.96,1))</f>
        <v>1</v>
      </c>
      <c r="V469" s="11">
        <f>IF('Used data'!U469="Irrelevant",1,IF(AND(OR(I469="Motorway link",I469="Exit diverge",I469="Entrance merge",I469="Exit ramp",I469="Entrance ramp"),'Used data'!U469="Yes"),0.79,1))</f>
        <v>1</v>
      </c>
      <c r="W469" s="11">
        <f>IF('Used data'!U469="Irrelevant",1,IF(AND(OR(I469="Motorway link",I469="Exit diverge",I469="Entrance merge",I469="Exit ramp",I469="Entrance ramp"),'Used data'!U469="Yes"),0.94,1))</f>
        <v>1</v>
      </c>
      <c r="X469" s="11">
        <f>IF('Used data'!U469="Irrelevant",1,IF(AND(OR(I469="Motorway link",I469="Exit diverge",I469="Entrance merge",I469="Exit ramp",I469="Entrance ramp"),'Used data'!U469="Yes"),0.97,1))</f>
        <v>1</v>
      </c>
      <c r="Y469" s="11">
        <f>IF(AND(I469="Exit ramp",'Used data'!V469="2-curved diamond ramp"),1.32,IF(AND(I469="Exit ramp",'Used data'!V469="S-shaped ramp"),2.05,IF(AND(I469="Exit ramp",'Used data'!V469="U-shaped ramp"),4.11,IF(AND(I469="Exit ramp",'Used data'!V469="Flyover hook ramp"),5.15,IF(AND(I469="Exit ramp",'Used data'!V469="Directional ramp"),1.07,IF(AND(I469="Entrance ramp",'Used data'!V469="2-curved diamond ramp"),0.93,IF(AND(I469="Entrance ramp",'Used data'!V469="S-shaped ramp"),2.48,IF(AND(I469="Entrance ramp",'Used data'!V469="U-shaped ramp"),4.15,IF(AND(I469="Entrance ramp",'Used data'!V469="Flyover hook ramp"),5.26,IF(AND(I469="Entrance ramp",'Used data'!V469="Directional ramp"),1.42,1))))))))))</f>
        <v>1</v>
      </c>
      <c r="Z469" s="11">
        <f>IF(OR('Used data'!W469="Straight",'Used data'!W469="Irrelevant",'Used data'!X469="Irrelevant",'Used data'!Y469="Irrelevant"),1,1+1.545*1000/32.2*((('Used data'!Y469*3268/3600)/('Used data'!W469/0.306))^2)*('Used data'!X469/1000)/G469)</f>
        <v>1</v>
      </c>
      <c r="AA469" s="11">
        <f>IF(OR('Used data'!W469="Straight",'Used data'!W469="Irrelevant",'Used data'!X469="Irrelevant",'Used data'!Y469="Irrelevant"),1,1+1.961*1000/32.2*((('Used data'!Y469*3268/3600)/('Used data'!W469/0.306))^2)*('Used data'!X469/1000)/G469)</f>
        <v>1</v>
      </c>
      <c r="AB469" s="11">
        <f>IF(OR('Used data'!Z469="Straight",'Used data'!Z469="Irrelevant",'Used data'!AA469="Irrelevant",'Used data'!AB469="Irrelevant"),1,1+1.545*1000/32.2*((('Used data'!AB469*3268/3600)/('Used data'!Z469/0.306))^2)*('Used data'!AA469/1000)/G469)</f>
        <v>1</v>
      </c>
      <c r="AC469" s="11">
        <f>IF(OR('Used data'!Z469="Straight",'Used data'!Z469="Irrelevant",'Used data'!AA469="Irrelevant",'Used data'!AB469="Irrelevant"),1,1+1.961*1000/32.2*((('Used data'!AB469*3268/3600)/('Used data'!Z469/0.306))^2)*('Used data'!AA469/1000)/G469)</f>
        <v>1</v>
      </c>
      <c r="AD469" s="11">
        <f>IF(OR('Used data'!AC469="Irrelevant",'Used data'!AC469="No"),1,IF(AND('Used data'!AC469="Yes",OR('Used data'!Q469&lt;301,'Used data'!S469&lt;301)),1-(0.5*('Used data'!R469+'Used data'!T469)/('Used data'!G469*1000)),IF(AND('Used data'!AC469="Yes",OR('Used data'!Q469&lt;601,'Used data'!S469&lt;601)),1-(0.25*('Used data'!R469+'Used data'!T469)/('Used data'!G469*1000)),1)))</f>
        <v>1</v>
      </c>
      <c r="AE469" s="11">
        <f>IF(OR('Used data'!AC469="Irrelevant",'Used data'!AC469="No"),1,IF(AND('Used data'!AC469="Yes",OR('Used data'!Q469&lt;301,'Used data'!S469&lt;301)),1-(0.4*('Used data'!R469+'Used data'!T469)/('Used data'!G469*1000)),IF(AND('Used data'!AC469="Yes",OR('Used data'!Q469&lt;601,'Used data'!S469&lt;601)),1-(0.2*('Used data'!R469+'Used data'!T469)/('Used data'!G469*1000)),1)))</f>
        <v>1</v>
      </c>
      <c r="AF469" s="11">
        <f>IF('Used data'!AD469="110 kph",0.79,1)</f>
        <v>1</v>
      </c>
      <c r="AG469" s="11">
        <f>IF('Used data'!AD469="110 kph",0.94,1)</f>
        <v>1</v>
      </c>
      <c r="AH469" s="11">
        <f>IF('Used data'!AD469="110 kph",0.66,1)</f>
        <v>1</v>
      </c>
      <c r="AI469" s="11">
        <f>IF('Used data'!AD469="110 kph",0.82,1)</f>
        <v>1</v>
      </c>
      <c r="AJ469" s="11">
        <f>IF(AND('Used data'!AE469="Yes",I469="Entrance merge"),0.65*'Used data'!AF469+1-'Used data'!AF469,1)</f>
        <v>1</v>
      </c>
      <c r="AK469" s="12" t="str">
        <f t="shared" si="49"/>
        <v/>
      </c>
      <c r="AL469" s="12" t="str">
        <f t="shared" si="50"/>
        <v/>
      </c>
      <c r="AM469" s="12" t="str">
        <f t="shared" si="51"/>
        <v/>
      </c>
      <c r="AN469" s="12" t="str">
        <f t="shared" si="52"/>
        <v/>
      </c>
      <c r="AO469" s="12" t="str">
        <f t="shared" si="53"/>
        <v/>
      </c>
      <c r="AP469" s="12" t="str">
        <f t="shared" si="54"/>
        <v/>
      </c>
      <c r="AQ469" s="4" t="str">
        <f t="shared" si="55"/>
        <v/>
      </c>
    </row>
    <row r="470" spans="1:43" x14ac:dyDescent="0.3">
      <c r="A470" s="4" t="str">
        <f>IF('Input data'!A485="","",'Input data'!A485)</f>
        <v/>
      </c>
      <c r="B470" s="4" t="str">
        <f>IF('Input data'!B485="","",'Input data'!B485)</f>
        <v/>
      </c>
      <c r="C470" s="4" t="str">
        <f>IF('Input data'!C485="","",'Input data'!C485)</f>
        <v/>
      </c>
      <c r="D470" s="4" t="str">
        <f>IF('Input data'!D485="","",'Input data'!D485)</f>
        <v/>
      </c>
      <c r="E470" s="4" t="str">
        <f>IF('Input data'!E485="","",'Input data'!E485)</f>
        <v/>
      </c>
      <c r="F470" s="4" t="str">
        <f>IF('Input data'!F485="","",'Input data'!F485)</f>
        <v/>
      </c>
      <c r="G470" s="4">
        <f>IF('Input data'!G485="","",'Input data'!G485)</f>
        <v>0</v>
      </c>
      <c r="H470" s="4" t="str">
        <f>IF('Input data'!H485&gt;0.5,'Input data'!H485,"")</f>
        <v/>
      </c>
      <c r="I470" s="4" t="str">
        <f>IF('Input data'!I485="","",'Input data'!I485)</f>
        <v/>
      </c>
      <c r="J470" s="11">
        <f>IF('Used data'!J470="Irrelevant",1,IF('Used data'!J470&gt;3,1.2,1))</f>
        <v>1</v>
      </c>
      <c r="K470" s="11">
        <f>IF('Used data'!K470="Irrelevant",1,IF(AND(OR(I470="Motorway link",I470="Exit diverge",I470="Entrance merge"),'Used data'!K470&lt;3.5),1+(3.5-'Used data'!K470)*0.12,IF(AND(OR(I470="Exit ramp",I470="Entrance ramp"),'Used data'!K470&lt;3.5),1+(3.5-'Used data'!K470)*0.16,1)))</f>
        <v>1</v>
      </c>
      <c r="L470" s="11">
        <f>IF('Used data'!L470="Irrelevant",1,IF(AND('Used data'!L470="Yes",'Used data'!J470=2),0.6*'Used data'!M470+(1-'Used data'!M470),IF(AND('Used data'!L470="Yes",'Used data'!J470=3),0.7*'Used data'!M470+(1-'Used data'!M470),IF(AND('Used data'!L470="Yes",'Used data'!J470=4),0.76*'Used data'!M470+(1-'Used data'!M470),IF(AND('Used data'!L470="Yes",'Used data'!J470&gt;4.99999999),0.8*'Used data'!M470+(1-'Used data'!M470),1)))))</f>
        <v>1</v>
      </c>
      <c r="M470" s="11">
        <f>IF('Used data'!L470="Irrelevant",1,IF(AND('Used data'!L470="Yes",'Used data'!J470=2),0.8*'Used data'!M470+(1-'Used data'!M470),IF(AND('Used data'!L470="Yes",'Used data'!J470=3),0.85*'Used data'!M470+(1-'Used data'!M470),IF(AND('Used data'!L470="Yes",'Used data'!J470=4),0.88*'Used data'!M470+(1-'Used data'!M470),IF(AND('Used data'!L470="Yes",'Used data'!J470&gt;4.99999999),0.9*'Used data'!M470+(1-'Used data'!M470),1)))))</f>
        <v>1</v>
      </c>
      <c r="N470" s="11">
        <f>IF('Used data'!N470="Irrelevant",1,IF(AND(OR(I470="Motorway link",I470="Exit diverge",I470="Entrance merge"),'Used data'!N470&lt;3),1+(3-'Used data'!N470)*0.09333333,1))</f>
        <v>1</v>
      </c>
      <c r="O470" s="11">
        <f>IF('Used data'!N470="Irrelevant",1,IF(AND(OR(I470="Motorway link",I470="Exit diverge",I470="Entrance merge"),'Used data'!N470&lt;3),1+(3-'Used data'!N470)*0.19666667,1))</f>
        <v>1</v>
      </c>
      <c r="P470" s="11">
        <f>IF('Used data'!O470="Irrelevant",1,IF(AND(OR(I470="Motorway link",I470="Exit diverge",I470="Entrance merge"),'Used data'!O470&lt;3.00000001),1+(0.5-'Used data'!O470)*0.04,IF(AND(OR(I470="Exit ramp",I470="Entrance ramp"),'Used data'!O470&lt;3.00000001),1+(0.5-'Used data'!O470)*0.08,IF(OR(I470="Motorway link",I470="Exit diverge",I470="Entrance merge"),0.9,0.8))))</f>
        <v>1</v>
      </c>
      <c r="Q470" s="11">
        <f>IF('Used data'!P470="Irrelevant",1,IF(AND(OR(I470="Motorway link",I470="Exit diverge",I470="Entrance merge"),'Used data'!P470&lt;11.00000001),1+(5-'Used data'!P470)*0.01,0.94))</f>
        <v>1</v>
      </c>
      <c r="R470" s="11">
        <f>IF(OR('Used data'!Q470="Irrelevant",'Used data'!R470="Irrelevant",'Used data'!Q470="Straight"),1,IF(AND(OR(I470="Motorway link",I470="Exit diverge",I470="Entrance merge"),'Used data'!Q470&lt;4000),(EXP(0.1096*1746.5/'Used data'!Q470)/EXP(0.1096*1746.5/4000))*('Used data'!R470/1000)/G470+(G470-'Used data'!R470/1000)/G470,1))</f>
        <v>1</v>
      </c>
      <c r="S470" s="11">
        <f>IF(OR('Used data'!S470="Irrelevant",'Used data'!T470="Irrelevant",'Used data'!S470="Straight"),1,IF(AND(OR(I470="Motorway link",I470="Exit diverge",I470="Entrance merge"),'Used data'!S470&lt;4000),(EXP(0.1096*1746.5/'Used data'!S470)/EXP(0.1096*1746.5/4000))*('Used data'!T470/1000)/G470+(G470-'Used data'!T470/1000)/G470,1))</f>
        <v>1</v>
      </c>
      <c r="T470" s="11">
        <f>IF('Used data'!U470="Irrelevant",1,IF(AND(OR(I470="Motorway link",I470="Exit diverge",I470="Entrance merge",I470="Exit ramp",I470="Entrance ramp"),'Used data'!U470="Yes"),0.95,1))</f>
        <v>1</v>
      </c>
      <c r="U470" s="11">
        <f>IF('Used data'!U470="Irrelevant",1,IF(AND(OR(I470="Motorway link",I470="Exit diverge",I470="Entrance merge",I470="Exit ramp",I470="Entrance ramp"),'Used data'!U470="Yes"),0.96,1))</f>
        <v>1</v>
      </c>
      <c r="V470" s="11">
        <f>IF('Used data'!U470="Irrelevant",1,IF(AND(OR(I470="Motorway link",I470="Exit diverge",I470="Entrance merge",I470="Exit ramp",I470="Entrance ramp"),'Used data'!U470="Yes"),0.79,1))</f>
        <v>1</v>
      </c>
      <c r="W470" s="11">
        <f>IF('Used data'!U470="Irrelevant",1,IF(AND(OR(I470="Motorway link",I470="Exit diverge",I470="Entrance merge",I470="Exit ramp",I470="Entrance ramp"),'Used data'!U470="Yes"),0.94,1))</f>
        <v>1</v>
      </c>
      <c r="X470" s="11">
        <f>IF('Used data'!U470="Irrelevant",1,IF(AND(OR(I470="Motorway link",I470="Exit diverge",I470="Entrance merge",I470="Exit ramp",I470="Entrance ramp"),'Used data'!U470="Yes"),0.97,1))</f>
        <v>1</v>
      </c>
      <c r="Y470" s="11">
        <f>IF(AND(I470="Exit ramp",'Used data'!V470="2-curved diamond ramp"),1.32,IF(AND(I470="Exit ramp",'Used data'!V470="S-shaped ramp"),2.05,IF(AND(I470="Exit ramp",'Used data'!V470="U-shaped ramp"),4.11,IF(AND(I470="Exit ramp",'Used data'!V470="Flyover hook ramp"),5.15,IF(AND(I470="Exit ramp",'Used data'!V470="Directional ramp"),1.07,IF(AND(I470="Entrance ramp",'Used data'!V470="2-curved diamond ramp"),0.93,IF(AND(I470="Entrance ramp",'Used data'!V470="S-shaped ramp"),2.48,IF(AND(I470="Entrance ramp",'Used data'!V470="U-shaped ramp"),4.15,IF(AND(I470="Entrance ramp",'Used data'!V470="Flyover hook ramp"),5.26,IF(AND(I470="Entrance ramp",'Used data'!V470="Directional ramp"),1.42,1))))))))))</f>
        <v>1</v>
      </c>
      <c r="Z470" s="11">
        <f>IF(OR('Used data'!W470="Straight",'Used data'!W470="Irrelevant",'Used data'!X470="Irrelevant",'Used data'!Y470="Irrelevant"),1,1+1.545*1000/32.2*((('Used data'!Y470*3268/3600)/('Used data'!W470/0.306))^2)*('Used data'!X470/1000)/G470)</f>
        <v>1</v>
      </c>
      <c r="AA470" s="11">
        <f>IF(OR('Used data'!W470="Straight",'Used data'!W470="Irrelevant",'Used data'!X470="Irrelevant",'Used data'!Y470="Irrelevant"),1,1+1.961*1000/32.2*((('Used data'!Y470*3268/3600)/('Used data'!W470/0.306))^2)*('Used data'!X470/1000)/G470)</f>
        <v>1</v>
      </c>
      <c r="AB470" s="11">
        <f>IF(OR('Used data'!Z470="Straight",'Used data'!Z470="Irrelevant",'Used data'!AA470="Irrelevant",'Used data'!AB470="Irrelevant"),1,1+1.545*1000/32.2*((('Used data'!AB470*3268/3600)/('Used data'!Z470/0.306))^2)*('Used data'!AA470/1000)/G470)</f>
        <v>1</v>
      </c>
      <c r="AC470" s="11">
        <f>IF(OR('Used data'!Z470="Straight",'Used data'!Z470="Irrelevant",'Used data'!AA470="Irrelevant",'Used data'!AB470="Irrelevant"),1,1+1.961*1000/32.2*((('Used data'!AB470*3268/3600)/('Used data'!Z470/0.306))^2)*('Used data'!AA470/1000)/G470)</f>
        <v>1</v>
      </c>
      <c r="AD470" s="11">
        <f>IF(OR('Used data'!AC470="Irrelevant",'Used data'!AC470="No"),1,IF(AND('Used data'!AC470="Yes",OR('Used data'!Q470&lt;301,'Used data'!S470&lt;301)),1-(0.5*('Used data'!R470+'Used data'!T470)/('Used data'!G470*1000)),IF(AND('Used data'!AC470="Yes",OR('Used data'!Q470&lt;601,'Used data'!S470&lt;601)),1-(0.25*('Used data'!R470+'Used data'!T470)/('Used data'!G470*1000)),1)))</f>
        <v>1</v>
      </c>
      <c r="AE470" s="11">
        <f>IF(OR('Used data'!AC470="Irrelevant",'Used data'!AC470="No"),1,IF(AND('Used data'!AC470="Yes",OR('Used data'!Q470&lt;301,'Used data'!S470&lt;301)),1-(0.4*('Used data'!R470+'Used data'!T470)/('Used data'!G470*1000)),IF(AND('Used data'!AC470="Yes",OR('Used data'!Q470&lt;601,'Used data'!S470&lt;601)),1-(0.2*('Used data'!R470+'Used data'!T470)/('Used data'!G470*1000)),1)))</f>
        <v>1</v>
      </c>
      <c r="AF470" s="11">
        <f>IF('Used data'!AD470="110 kph",0.79,1)</f>
        <v>1</v>
      </c>
      <c r="AG470" s="11">
        <f>IF('Used data'!AD470="110 kph",0.94,1)</f>
        <v>1</v>
      </c>
      <c r="AH470" s="11">
        <f>IF('Used data'!AD470="110 kph",0.66,1)</f>
        <v>1</v>
      </c>
      <c r="AI470" s="11">
        <f>IF('Used data'!AD470="110 kph",0.82,1)</f>
        <v>1</v>
      </c>
      <c r="AJ470" s="11">
        <f>IF(AND('Used data'!AE470="Yes",I470="Entrance merge"),0.65*'Used data'!AF470+1-'Used data'!AF470,1)</f>
        <v>1</v>
      </c>
      <c r="AK470" s="12" t="str">
        <f t="shared" si="49"/>
        <v/>
      </c>
      <c r="AL470" s="12" t="str">
        <f t="shared" si="50"/>
        <v/>
      </c>
      <c r="AM470" s="12" t="str">
        <f t="shared" si="51"/>
        <v/>
      </c>
      <c r="AN470" s="12" t="str">
        <f t="shared" si="52"/>
        <v/>
      </c>
      <c r="AO470" s="12" t="str">
        <f t="shared" si="53"/>
        <v/>
      </c>
      <c r="AP470" s="12" t="str">
        <f t="shared" si="54"/>
        <v/>
      </c>
      <c r="AQ470" s="4" t="str">
        <f t="shared" si="55"/>
        <v/>
      </c>
    </row>
    <row r="471" spans="1:43" x14ac:dyDescent="0.3">
      <c r="A471" s="4" t="str">
        <f>IF('Input data'!A486="","",'Input data'!A486)</f>
        <v/>
      </c>
      <c r="B471" s="4" t="str">
        <f>IF('Input data'!B486="","",'Input data'!B486)</f>
        <v/>
      </c>
      <c r="C471" s="4" t="str">
        <f>IF('Input data'!C486="","",'Input data'!C486)</f>
        <v/>
      </c>
      <c r="D471" s="4" t="str">
        <f>IF('Input data'!D486="","",'Input data'!D486)</f>
        <v/>
      </c>
      <c r="E471" s="4" t="str">
        <f>IF('Input data'!E486="","",'Input data'!E486)</f>
        <v/>
      </c>
      <c r="F471" s="4" t="str">
        <f>IF('Input data'!F486="","",'Input data'!F486)</f>
        <v/>
      </c>
      <c r="G471" s="4">
        <f>IF('Input data'!G486="","",'Input data'!G486)</f>
        <v>0</v>
      </c>
      <c r="H471" s="4" t="str">
        <f>IF('Input data'!H486&gt;0.5,'Input data'!H486,"")</f>
        <v/>
      </c>
      <c r="I471" s="4" t="str">
        <f>IF('Input data'!I486="","",'Input data'!I486)</f>
        <v/>
      </c>
      <c r="J471" s="11">
        <f>IF('Used data'!J471="Irrelevant",1,IF('Used data'!J471&gt;3,1.2,1))</f>
        <v>1</v>
      </c>
      <c r="K471" s="11">
        <f>IF('Used data'!K471="Irrelevant",1,IF(AND(OR(I471="Motorway link",I471="Exit diverge",I471="Entrance merge"),'Used data'!K471&lt;3.5),1+(3.5-'Used data'!K471)*0.12,IF(AND(OR(I471="Exit ramp",I471="Entrance ramp"),'Used data'!K471&lt;3.5),1+(3.5-'Used data'!K471)*0.16,1)))</f>
        <v>1</v>
      </c>
      <c r="L471" s="11">
        <f>IF('Used data'!L471="Irrelevant",1,IF(AND('Used data'!L471="Yes",'Used data'!J471=2),0.6*'Used data'!M471+(1-'Used data'!M471),IF(AND('Used data'!L471="Yes",'Used data'!J471=3),0.7*'Used data'!M471+(1-'Used data'!M471),IF(AND('Used data'!L471="Yes",'Used data'!J471=4),0.76*'Used data'!M471+(1-'Used data'!M471),IF(AND('Used data'!L471="Yes",'Used data'!J471&gt;4.99999999),0.8*'Used data'!M471+(1-'Used data'!M471),1)))))</f>
        <v>1</v>
      </c>
      <c r="M471" s="11">
        <f>IF('Used data'!L471="Irrelevant",1,IF(AND('Used data'!L471="Yes",'Used data'!J471=2),0.8*'Used data'!M471+(1-'Used data'!M471),IF(AND('Used data'!L471="Yes",'Used data'!J471=3),0.85*'Used data'!M471+(1-'Used data'!M471),IF(AND('Used data'!L471="Yes",'Used data'!J471=4),0.88*'Used data'!M471+(1-'Used data'!M471),IF(AND('Used data'!L471="Yes",'Used data'!J471&gt;4.99999999),0.9*'Used data'!M471+(1-'Used data'!M471),1)))))</f>
        <v>1</v>
      </c>
      <c r="N471" s="11">
        <f>IF('Used data'!N471="Irrelevant",1,IF(AND(OR(I471="Motorway link",I471="Exit diverge",I471="Entrance merge"),'Used data'!N471&lt;3),1+(3-'Used data'!N471)*0.09333333,1))</f>
        <v>1</v>
      </c>
      <c r="O471" s="11">
        <f>IF('Used data'!N471="Irrelevant",1,IF(AND(OR(I471="Motorway link",I471="Exit diverge",I471="Entrance merge"),'Used data'!N471&lt;3),1+(3-'Used data'!N471)*0.19666667,1))</f>
        <v>1</v>
      </c>
      <c r="P471" s="11">
        <f>IF('Used data'!O471="Irrelevant",1,IF(AND(OR(I471="Motorway link",I471="Exit diverge",I471="Entrance merge"),'Used data'!O471&lt;3.00000001),1+(0.5-'Used data'!O471)*0.04,IF(AND(OR(I471="Exit ramp",I471="Entrance ramp"),'Used data'!O471&lt;3.00000001),1+(0.5-'Used data'!O471)*0.08,IF(OR(I471="Motorway link",I471="Exit diverge",I471="Entrance merge"),0.9,0.8))))</f>
        <v>1</v>
      </c>
      <c r="Q471" s="11">
        <f>IF('Used data'!P471="Irrelevant",1,IF(AND(OR(I471="Motorway link",I471="Exit diverge",I471="Entrance merge"),'Used data'!P471&lt;11.00000001),1+(5-'Used data'!P471)*0.01,0.94))</f>
        <v>1</v>
      </c>
      <c r="R471" s="11">
        <f>IF(OR('Used data'!Q471="Irrelevant",'Used data'!R471="Irrelevant",'Used data'!Q471="Straight"),1,IF(AND(OR(I471="Motorway link",I471="Exit diverge",I471="Entrance merge"),'Used data'!Q471&lt;4000),(EXP(0.1096*1746.5/'Used data'!Q471)/EXP(0.1096*1746.5/4000))*('Used data'!R471/1000)/G471+(G471-'Used data'!R471/1000)/G471,1))</f>
        <v>1</v>
      </c>
      <c r="S471" s="11">
        <f>IF(OR('Used data'!S471="Irrelevant",'Used data'!T471="Irrelevant",'Used data'!S471="Straight"),1,IF(AND(OR(I471="Motorway link",I471="Exit diverge",I471="Entrance merge"),'Used data'!S471&lt;4000),(EXP(0.1096*1746.5/'Used data'!S471)/EXP(0.1096*1746.5/4000))*('Used data'!T471/1000)/G471+(G471-'Used data'!T471/1000)/G471,1))</f>
        <v>1</v>
      </c>
      <c r="T471" s="11">
        <f>IF('Used data'!U471="Irrelevant",1,IF(AND(OR(I471="Motorway link",I471="Exit diverge",I471="Entrance merge",I471="Exit ramp",I471="Entrance ramp"),'Used data'!U471="Yes"),0.95,1))</f>
        <v>1</v>
      </c>
      <c r="U471" s="11">
        <f>IF('Used data'!U471="Irrelevant",1,IF(AND(OR(I471="Motorway link",I471="Exit diverge",I471="Entrance merge",I471="Exit ramp",I471="Entrance ramp"),'Used data'!U471="Yes"),0.96,1))</f>
        <v>1</v>
      </c>
      <c r="V471" s="11">
        <f>IF('Used data'!U471="Irrelevant",1,IF(AND(OR(I471="Motorway link",I471="Exit diverge",I471="Entrance merge",I471="Exit ramp",I471="Entrance ramp"),'Used data'!U471="Yes"),0.79,1))</f>
        <v>1</v>
      </c>
      <c r="W471" s="11">
        <f>IF('Used data'!U471="Irrelevant",1,IF(AND(OR(I471="Motorway link",I471="Exit diverge",I471="Entrance merge",I471="Exit ramp",I471="Entrance ramp"),'Used data'!U471="Yes"),0.94,1))</f>
        <v>1</v>
      </c>
      <c r="X471" s="11">
        <f>IF('Used data'!U471="Irrelevant",1,IF(AND(OR(I471="Motorway link",I471="Exit diverge",I471="Entrance merge",I471="Exit ramp",I471="Entrance ramp"),'Used data'!U471="Yes"),0.97,1))</f>
        <v>1</v>
      </c>
      <c r="Y471" s="11">
        <f>IF(AND(I471="Exit ramp",'Used data'!V471="2-curved diamond ramp"),1.32,IF(AND(I471="Exit ramp",'Used data'!V471="S-shaped ramp"),2.05,IF(AND(I471="Exit ramp",'Used data'!V471="U-shaped ramp"),4.11,IF(AND(I471="Exit ramp",'Used data'!V471="Flyover hook ramp"),5.15,IF(AND(I471="Exit ramp",'Used data'!V471="Directional ramp"),1.07,IF(AND(I471="Entrance ramp",'Used data'!V471="2-curved diamond ramp"),0.93,IF(AND(I471="Entrance ramp",'Used data'!V471="S-shaped ramp"),2.48,IF(AND(I471="Entrance ramp",'Used data'!V471="U-shaped ramp"),4.15,IF(AND(I471="Entrance ramp",'Used data'!V471="Flyover hook ramp"),5.26,IF(AND(I471="Entrance ramp",'Used data'!V471="Directional ramp"),1.42,1))))))))))</f>
        <v>1</v>
      </c>
      <c r="Z471" s="11">
        <f>IF(OR('Used data'!W471="Straight",'Used data'!W471="Irrelevant",'Used data'!X471="Irrelevant",'Used data'!Y471="Irrelevant"),1,1+1.545*1000/32.2*((('Used data'!Y471*3268/3600)/('Used data'!W471/0.306))^2)*('Used data'!X471/1000)/G471)</f>
        <v>1</v>
      </c>
      <c r="AA471" s="11">
        <f>IF(OR('Used data'!W471="Straight",'Used data'!W471="Irrelevant",'Used data'!X471="Irrelevant",'Used data'!Y471="Irrelevant"),1,1+1.961*1000/32.2*((('Used data'!Y471*3268/3600)/('Used data'!W471/0.306))^2)*('Used data'!X471/1000)/G471)</f>
        <v>1</v>
      </c>
      <c r="AB471" s="11">
        <f>IF(OR('Used data'!Z471="Straight",'Used data'!Z471="Irrelevant",'Used data'!AA471="Irrelevant",'Used data'!AB471="Irrelevant"),1,1+1.545*1000/32.2*((('Used data'!AB471*3268/3600)/('Used data'!Z471/0.306))^2)*('Used data'!AA471/1000)/G471)</f>
        <v>1</v>
      </c>
      <c r="AC471" s="11">
        <f>IF(OR('Used data'!Z471="Straight",'Used data'!Z471="Irrelevant",'Used data'!AA471="Irrelevant",'Used data'!AB471="Irrelevant"),1,1+1.961*1000/32.2*((('Used data'!AB471*3268/3600)/('Used data'!Z471/0.306))^2)*('Used data'!AA471/1000)/G471)</f>
        <v>1</v>
      </c>
      <c r="AD471" s="11">
        <f>IF(OR('Used data'!AC471="Irrelevant",'Used data'!AC471="No"),1,IF(AND('Used data'!AC471="Yes",OR('Used data'!Q471&lt;301,'Used data'!S471&lt;301)),1-(0.5*('Used data'!R471+'Used data'!T471)/('Used data'!G471*1000)),IF(AND('Used data'!AC471="Yes",OR('Used data'!Q471&lt;601,'Used data'!S471&lt;601)),1-(0.25*('Used data'!R471+'Used data'!T471)/('Used data'!G471*1000)),1)))</f>
        <v>1</v>
      </c>
      <c r="AE471" s="11">
        <f>IF(OR('Used data'!AC471="Irrelevant",'Used data'!AC471="No"),1,IF(AND('Used data'!AC471="Yes",OR('Used data'!Q471&lt;301,'Used data'!S471&lt;301)),1-(0.4*('Used data'!R471+'Used data'!T471)/('Used data'!G471*1000)),IF(AND('Used data'!AC471="Yes",OR('Used data'!Q471&lt;601,'Used data'!S471&lt;601)),1-(0.2*('Used data'!R471+'Used data'!T471)/('Used data'!G471*1000)),1)))</f>
        <v>1</v>
      </c>
      <c r="AF471" s="11">
        <f>IF('Used data'!AD471="110 kph",0.79,1)</f>
        <v>1</v>
      </c>
      <c r="AG471" s="11">
        <f>IF('Used data'!AD471="110 kph",0.94,1)</f>
        <v>1</v>
      </c>
      <c r="AH471" s="11">
        <f>IF('Used data'!AD471="110 kph",0.66,1)</f>
        <v>1</v>
      </c>
      <c r="AI471" s="11">
        <f>IF('Used data'!AD471="110 kph",0.82,1)</f>
        <v>1</v>
      </c>
      <c r="AJ471" s="11">
        <f>IF(AND('Used data'!AE471="Yes",I471="Entrance merge"),0.65*'Used data'!AF471+1-'Used data'!AF471,1)</f>
        <v>1</v>
      </c>
      <c r="AK471" s="12" t="str">
        <f t="shared" si="49"/>
        <v/>
      </c>
      <c r="AL471" s="12" t="str">
        <f t="shared" si="50"/>
        <v/>
      </c>
      <c r="AM471" s="12" t="str">
        <f t="shared" si="51"/>
        <v/>
      </c>
      <c r="AN471" s="12" t="str">
        <f t="shared" si="52"/>
        <v/>
      </c>
      <c r="AO471" s="12" t="str">
        <f t="shared" si="53"/>
        <v/>
      </c>
      <c r="AP471" s="12" t="str">
        <f t="shared" si="54"/>
        <v/>
      </c>
      <c r="AQ471" s="4" t="str">
        <f t="shared" si="55"/>
        <v/>
      </c>
    </row>
    <row r="472" spans="1:43" x14ac:dyDescent="0.3">
      <c r="A472" s="4" t="str">
        <f>IF('Input data'!A487="","",'Input data'!A487)</f>
        <v/>
      </c>
      <c r="B472" s="4" t="str">
        <f>IF('Input data'!B487="","",'Input data'!B487)</f>
        <v/>
      </c>
      <c r="C472" s="4" t="str">
        <f>IF('Input data'!C487="","",'Input data'!C487)</f>
        <v/>
      </c>
      <c r="D472" s="4" t="str">
        <f>IF('Input data'!D487="","",'Input data'!D487)</f>
        <v/>
      </c>
      <c r="E472" s="4" t="str">
        <f>IF('Input data'!E487="","",'Input data'!E487)</f>
        <v/>
      </c>
      <c r="F472" s="4" t="str">
        <f>IF('Input data'!F487="","",'Input data'!F487)</f>
        <v/>
      </c>
      <c r="G472" s="4">
        <f>IF('Input data'!G487="","",'Input data'!G487)</f>
        <v>0</v>
      </c>
      <c r="H472" s="4" t="str">
        <f>IF('Input data'!H487&gt;0.5,'Input data'!H487,"")</f>
        <v/>
      </c>
      <c r="I472" s="4" t="str">
        <f>IF('Input data'!I487="","",'Input data'!I487)</f>
        <v/>
      </c>
      <c r="J472" s="11">
        <f>IF('Used data'!J472="Irrelevant",1,IF('Used data'!J472&gt;3,1.2,1))</f>
        <v>1</v>
      </c>
      <c r="K472" s="11">
        <f>IF('Used data'!K472="Irrelevant",1,IF(AND(OR(I472="Motorway link",I472="Exit diverge",I472="Entrance merge"),'Used data'!K472&lt;3.5),1+(3.5-'Used data'!K472)*0.12,IF(AND(OR(I472="Exit ramp",I472="Entrance ramp"),'Used data'!K472&lt;3.5),1+(3.5-'Used data'!K472)*0.16,1)))</f>
        <v>1</v>
      </c>
      <c r="L472" s="11">
        <f>IF('Used data'!L472="Irrelevant",1,IF(AND('Used data'!L472="Yes",'Used data'!J472=2),0.6*'Used data'!M472+(1-'Used data'!M472),IF(AND('Used data'!L472="Yes",'Used data'!J472=3),0.7*'Used data'!M472+(1-'Used data'!M472),IF(AND('Used data'!L472="Yes",'Used data'!J472=4),0.76*'Used data'!M472+(1-'Used data'!M472),IF(AND('Used data'!L472="Yes",'Used data'!J472&gt;4.99999999),0.8*'Used data'!M472+(1-'Used data'!M472),1)))))</f>
        <v>1</v>
      </c>
      <c r="M472" s="11">
        <f>IF('Used data'!L472="Irrelevant",1,IF(AND('Used data'!L472="Yes",'Used data'!J472=2),0.8*'Used data'!M472+(1-'Used data'!M472),IF(AND('Used data'!L472="Yes",'Used data'!J472=3),0.85*'Used data'!M472+(1-'Used data'!M472),IF(AND('Used data'!L472="Yes",'Used data'!J472=4),0.88*'Used data'!M472+(1-'Used data'!M472),IF(AND('Used data'!L472="Yes",'Used data'!J472&gt;4.99999999),0.9*'Used data'!M472+(1-'Used data'!M472),1)))))</f>
        <v>1</v>
      </c>
      <c r="N472" s="11">
        <f>IF('Used data'!N472="Irrelevant",1,IF(AND(OR(I472="Motorway link",I472="Exit diverge",I472="Entrance merge"),'Used data'!N472&lt;3),1+(3-'Used data'!N472)*0.09333333,1))</f>
        <v>1</v>
      </c>
      <c r="O472" s="11">
        <f>IF('Used data'!N472="Irrelevant",1,IF(AND(OR(I472="Motorway link",I472="Exit diverge",I472="Entrance merge"),'Used data'!N472&lt;3),1+(3-'Used data'!N472)*0.19666667,1))</f>
        <v>1</v>
      </c>
      <c r="P472" s="11">
        <f>IF('Used data'!O472="Irrelevant",1,IF(AND(OR(I472="Motorway link",I472="Exit diverge",I472="Entrance merge"),'Used data'!O472&lt;3.00000001),1+(0.5-'Used data'!O472)*0.04,IF(AND(OR(I472="Exit ramp",I472="Entrance ramp"),'Used data'!O472&lt;3.00000001),1+(0.5-'Used data'!O472)*0.08,IF(OR(I472="Motorway link",I472="Exit diverge",I472="Entrance merge"),0.9,0.8))))</f>
        <v>1</v>
      </c>
      <c r="Q472" s="11">
        <f>IF('Used data'!P472="Irrelevant",1,IF(AND(OR(I472="Motorway link",I472="Exit diverge",I472="Entrance merge"),'Used data'!P472&lt;11.00000001),1+(5-'Used data'!P472)*0.01,0.94))</f>
        <v>1</v>
      </c>
      <c r="R472" s="11">
        <f>IF(OR('Used data'!Q472="Irrelevant",'Used data'!R472="Irrelevant",'Used data'!Q472="Straight"),1,IF(AND(OR(I472="Motorway link",I472="Exit diverge",I472="Entrance merge"),'Used data'!Q472&lt;4000),(EXP(0.1096*1746.5/'Used data'!Q472)/EXP(0.1096*1746.5/4000))*('Used data'!R472/1000)/G472+(G472-'Used data'!R472/1000)/G472,1))</f>
        <v>1</v>
      </c>
      <c r="S472" s="11">
        <f>IF(OR('Used data'!S472="Irrelevant",'Used data'!T472="Irrelevant",'Used data'!S472="Straight"),1,IF(AND(OR(I472="Motorway link",I472="Exit diverge",I472="Entrance merge"),'Used data'!S472&lt;4000),(EXP(0.1096*1746.5/'Used data'!S472)/EXP(0.1096*1746.5/4000))*('Used data'!T472/1000)/G472+(G472-'Used data'!T472/1000)/G472,1))</f>
        <v>1</v>
      </c>
      <c r="T472" s="11">
        <f>IF('Used data'!U472="Irrelevant",1,IF(AND(OR(I472="Motorway link",I472="Exit diverge",I472="Entrance merge",I472="Exit ramp",I472="Entrance ramp"),'Used data'!U472="Yes"),0.95,1))</f>
        <v>1</v>
      </c>
      <c r="U472" s="11">
        <f>IF('Used data'!U472="Irrelevant",1,IF(AND(OR(I472="Motorway link",I472="Exit diverge",I472="Entrance merge",I472="Exit ramp",I472="Entrance ramp"),'Used data'!U472="Yes"),0.96,1))</f>
        <v>1</v>
      </c>
      <c r="V472" s="11">
        <f>IF('Used data'!U472="Irrelevant",1,IF(AND(OR(I472="Motorway link",I472="Exit diverge",I472="Entrance merge",I472="Exit ramp",I472="Entrance ramp"),'Used data'!U472="Yes"),0.79,1))</f>
        <v>1</v>
      </c>
      <c r="W472" s="11">
        <f>IF('Used data'!U472="Irrelevant",1,IF(AND(OR(I472="Motorway link",I472="Exit diverge",I472="Entrance merge",I472="Exit ramp",I472="Entrance ramp"),'Used data'!U472="Yes"),0.94,1))</f>
        <v>1</v>
      </c>
      <c r="X472" s="11">
        <f>IF('Used data'!U472="Irrelevant",1,IF(AND(OR(I472="Motorway link",I472="Exit diverge",I472="Entrance merge",I472="Exit ramp",I472="Entrance ramp"),'Used data'!U472="Yes"),0.97,1))</f>
        <v>1</v>
      </c>
      <c r="Y472" s="11">
        <f>IF(AND(I472="Exit ramp",'Used data'!V472="2-curved diamond ramp"),1.32,IF(AND(I472="Exit ramp",'Used data'!V472="S-shaped ramp"),2.05,IF(AND(I472="Exit ramp",'Used data'!V472="U-shaped ramp"),4.11,IF(AND(I472="Exit ramp",'Used data'!V472="Flyover hook ramp"),5.15,IF(AND(I472="Exit ramp",'Used data'!V472="Directional ramp"),1.07,IF(AND(I472="Entrance ramp",'Used data'!V472="2-curved diamond ramp"),0.93,IF(AND(I472="Entrance ramp",'Used data'!V472="S-shaped ramp"),2.48,IF(AND(I472="Entrance ramp",'Used data'!V472="U-shaped ramp"),4.15,IF(AND(I472="Entrance ramp",'Used data'!V472="Flyover hook ramp"),5.26,IF(AND(I472="Entrance ramp",'Used data'!V472="Directional ramp"),1.42,1))))))))))</f>
        <v>1</v>
      </c>
      <c r="Z472" s="11">
        <f>IF(OR('Used data'!W472="Straight",'Used data'!W472="Irrelevant",'Used data'!X472="Irrelevant",'Used data'!Y472="Irrelevant"),1,1+1.545*1000/32.2*((('Used data'!Y472*3268/3600)/('Used data'!W472/0.306))^2)*('Used data'!X472/1000)/G472)</f>
        <v>1</v>
      </c>
      <c r="AA472" s="11">
        <f>IF(OR('Used data'!W472="Straight",'Used data'!W472="Irrelevant",'Used data'!X472="Irrelevant",'Used data'!Y472="Irrelevant"),1,1+1.961*1000/32.2*((('Used data'!Y472*3268/3600)/('Used data'!W472/0.306))^2)*('Used data'!X472/1000)/G472)</f>
        <v>1</v>
      </c>
      <c r="AB472" s="11">
        <f>IF(OR('Used data'!Z472="Straight",'Used data'!Z472="Irrelevant",'Used data'!AA472="Irrelevant",'Used data'!AB472="Irrelevant"),1,1+1.545*1000/32.2*((('Used data'!AB472*3268/3600)/('Used data'!Z472/0.306))^2)*('Used data'!AA472/1000)/G472)</f>
        <v>1</v>
      </c>
      <c r="AC472" s="11">
        <f>IF(OR('Used data'!Z472="Straight",'Used data'!Z472="Irrelevant",'Used data'!AA472="Irrelevant",'Used data'!AB472="Irrelevant"),1,1+1.961*1000/32.2*((('Used data'!AB472*3268/3600)/('Used data'!Z472/0.306))^2)*('Used data'!AA472/1000)/G472)</f>
        <v>1</v>
      </c>
      <c r="AD472" s="11">
        <f>IF(OR('Used data'!AC472="Irrelevant",'Used data'!AC472="No"),1,IF(AND('Used data'!AC472="Yes",OR('Used data'!Q472&lt;301,'Used data'!S472&lt;301)),1-(0.5*('Used data'!R472+'Used data'!T472)/('Used data'!G472*1000)),IF(AND('Used data'!AC472="Yes",OR('Used data'!Q472&lt;601,'Used data'!S472&lt;601)),1-(0.25*('Used data'!R472+'Used data'!T472)/('Used data'!G472*1000)),1)))</f>
        <v>1</v>
      </c>
      <c r="AE472" s="11">
        <f>IF(OR('Used data'!AC472="Irrelevant",'Used data'!AC472="No"),1,IF(AND('Used data'!AC472="Yes",OR('Used data'!Q472&lt;301,'Used data'!S472&lt;301)),1-(0.4*('Used data'!R472+'Used data'!T472)/('Used data'!G472*1000)),IF(AND('Used data'!AC472="Yes",OR('Used data'!Q472&lt;601,'Used data'!S472&lt;601)),1-(0.2*('Used data'!R472+'Used data'!T472)/('Used data'!G472*1000)),1)))</f>
        <v>1</v>
      </c>
      <c r="AF472" s="11">
        <f>IF('Used data'!AD472="110 kph",0.79,1)</f>
        <v>1</v>
      </c>
      <c r="AG472" s="11">
        <f>IF('Used data'!AD472="110 kph",0.94,1)</f>
        <v>1</v>
      </c>
      <c r="AH472" s="11">
        <f>IF('Used data'!AD472="110 kph",0.66,1)</f>
        <v>1</v>
      </c>
      <c r="AI472" s="11">
        <f>IF('Used data'!AD472="110 kph",0.82,1)</f>
        <v>1</v>
      </c>
      <c r="AJ472" s="11">
        <f>IF(AND('Used data'!AE472="Yes",I472="Entrance merge"),0.65*'Used data'!AF472+1-'Used data'!AF472,1)</f>
        <v>1</v>
      </c>
      <c r="AK472" s="12" t="str">
        <f t="shared" si="49"/>
        <v/>
      </c>
      <c r="AL472" s="12" t="str">
        <f t="shared" si="50"/>
        <v/>
      </c>
      <c r="AM472" s="12" t="str">
        <f t="shared" si="51"/>
        <v/>
      </c>
      <c r="AN472" s="12" t="str">
        <f t="shared" si="52"/>
        <v/>
      </c>
      <c r="AO472" s="12" t="str">
        <f t="shared" si="53"/>
        <v/>
      </c>
      <c r="AP472" s="12" t="str">
        <f t="shared" si="54"/>
        <v/>
      </c>
      <c r="AQ472" s="4" t="str">
        <f t="shared" si="55"/>
        <v/>
      </c>
    </row>
    <row r="473" spans="1:43" x14ac:dyDescent="0.3">
      <c r="A473" s="4" t="str">
        <f>IF('Input data'!A488="","",'Input data'!A488)</f>
        <v/>
      </c>
      <c r="B473" s="4" t="str">
        <f>IF('Input data'!B488="","",'Input data'!B488)</f>
        <v/>
      </c>
      <c r="C473" s="4" t="str">
        <f>IF('Input data'!C488="","",'Input data'!C488)</f>
        <v/>
      </c>
      <c r="D473" s="4" t="str">
        <f>IF('Input data'!D488="","",'Input data'!D488)</f>
        <v/>
      </c>
      <c r="E473" s="4" t="str">
        <f>IF('Input data'!E488="","",'Input data'!E488)</f>
        <v/>
      </c>
      <c r="F473" s="4" t="str">
        <f>IF('Input data'!F488="","",'Input data'!F488)</f>
        <v/>
      </c>
      <c r="G473" s="4">
        <f>IF('Input data'!G488="","",'Input data'!G488)</f>
        <v>0</v>
      </c>
      <c r="H473" s="4" t="str">
        <f>IF('Input data'!H488&gt;0.5,'Input data'!H488,"")</f>
        <v/>
      </c>
      <c r="I473" s="4" t="str">
        <f>IF('Input data'!I488="","",'Input data'!I488)</f>
        <v/>
      </c>
      <c r="J473" s="11">
        <f>IF('Used data'!J473="Irrelevant",1,IF('Used data'!J473&gt;3,1.2,1))</f>
        <v>1</v>
      </c>
      <c r="K473" s="11">
        <f>IF('Used data'!K473="Irrelevant",1,IF(AND(OR(I473="Motorway link",I473="Exit diverge",I473="Entrance merge"),'Used data'!K473&lt;3.5),1+(3.5-'Used data'!K473)*0.12,IF(AND(OR(I473="Exit ramp",I473="Entrance ramp"),'Used data'!K473&lt;3.5),1+(3.5-'Used data'!K473)*0.16,1)))</f>
        <v>1</v>
      </c>
      <c r="L473" s="11">
        <f>IF('Used data'!L473="Irrelevant",1,IF(AND('Used data'!L473="Yes",'Used data'!J473=2),0.6*'Used data'!M473+(1-'Used data'!M473),IF(AND('Used data'!L473="Yes",'Used data'!J473=3),0.7*'Used data'!M473+(1-'Used data'!M473),IF(AND('Used data'!L473="Yes",'Used data'!J473=4),0.76*'Used data'!M473+(1-'Used data'!M473),IF(AND('Used data'!L473="Yes",'Used data'!J473&gt;4.99999999),0.8*'Used data'!M473+(1-'Used data'!M473),1)))))</f>
        <v>1</v>
      </c>
      <c r="M473" s="11">
        <f>IF('Used data'!L473="Irrelevant",1,IF(AND('Used data'!L473="Yes",'Used data'!J473=2),0.8*'Used data'!M473+(1-'Used data'!M473),IF(AND('Used data'!L473="Yes",'Used data'!J473=3),0.85*'Used data'!M473+(1-'Used data'!M473),IF(AND('Used data'!L473="Yes",'Used data'!J473=4),0.88*'Used data'!M473+(1-'Used data'!M473),IF(AND('Used data'!L473="Yes",'Used data'!J473&gt;4.99999999),0.9*'Used data'!M473+(1-'Used data'!M473),1)))))</f>
        <v>1</v>
      </c>
      <c r="N473" s="11">
        <f>IF('Used data'!N473="Irrelevant",1,IF(AND(OR(I473="Motorway link",I473="Exit diverge",I473="Entrance merge"),'Used data'!N473&lt;3),1+(3-'Used data'!N473)*0.09333333,1))</f>
        <v>1</v>
      </c>
      <c r="O473" s="11">
        <f>IF('Used data'!N473="Irrelevant",1,IF(AND(OR(I473="Motorway link",I473="Exit diverge",I473="Entrance merge"),'Used data'!N473&lt;3),1+(3-'Used data'!N473)*0.19666667,1))</f>
        <v>1</v>
      </c>
      <c r="P473" s="11">
        <f>IF('Used data'!O473="Irrelevant",1,IF(AND(OR(I473="Motorway link",I473="Exit diverge",I473="Entrance merge"),'Used data'!O473&lt;3.00000001),1+(0.5-'Used data'!O473)*0.04,IF(AND(OR(I473="Exit ramp",I473="Entrance ramp"),'Used data'!O473&lt;3.00000001),1+(0.5-'Used data'!O473)*0.08,IF(OR(I473="Motorway link",I473="Exit diverge",I473="Entrance merge"),0.9,0.8))))</f>
        <v>1</v>
      </c>
      <c r="Q473" s="11">
        <f>IF('Used data'!P473="Irrelevant",1,IF(AND(OR(I473="Motorway link",I473="Exit diverge",I473="Entrance merge"),'Used data'!P473&lt;11.00000001),1+(5-'Used data'!P473)*0.01,0.94))</f>
        <v>1</v>
      </c>
      <c r="R473" s="11">
        <f>IF(OR('Used data'!Q473="Irrelevant",'Used data'!R473="Irrelevant",'Used data'!Q473="Straight"),1,IF(AND(OR(I473="Motorway link",I473="Exit diverge",I473="Entrance merge"),'Used data'!Q473&lt;4000),(EXP(0.1096*1746.5/'Used data'!Q473)/EXP(0.1096*1746.5/4000))*('Used data'!R473/1000)/G473+(G473-'Used data'!R473/1000)/G473,1))</f>
        <v>1</v>
      </c>
      <c r="S473" s="11">
        <f>IF(OR('Used data'!S473="Irrelevant",'Used data'!T473="Irrelevant",'Used data'!S473="Straight"),1,IF(AND(OR(I473="Motorway link",I473="Exit diverge",I473="Entrance merge"),'Used data'!S473&lt;4000),(EXP(0.1096*1746.5/'Used data'!S473)/EXP(0.1096*1746.5/4000))*('Used data'!T473/1000)/G473+(G473-'Used data'!T473/1000)/G473,1))</f>
        <v>1</v>
      </c>
      <c r="T473" s="11">
        <f>IF('Used data'!U473="Irrelevant",1,IF(AND(OR(I473="Motorway link",I473="Exit diverge",I473="Entrance merge",I473="Exit ramp",I473="Entrance ramp"),'Used data'!U473="Yes"),0.95,1))</f>
        <v>1</v>
      </c>
      <c r="U473" s="11">
        <f>IF('Used data'!U473="Irrelevant",1,IF(AND(OR(I473="Motorway link",I473="Exit diverge",I473="Entrance merge",I473="Exit ramp",I473="Entrance ramp"),'Used data'!U473="Yes"),0.96,1))</f>
        <v>1</v>
      </c>
      <c r="V473" s="11">
        <f>IF('Used data'!U473="Irrelevant",1,IF(AND(OR(I473="Motorway link",I473="Exit diverge",I473="Entrance merge",I473="Exit ramp",I473="Entrance ramp"),'Used data'!U473="Yes"),0.79,1))</f>
        <v>1</v>
      </c>
      <c r="W473" s="11">
        <f>IF('Used data'!U473="Irrelevant",1,IF(AND(OR(I473="Motorway link",I473="Exit diverge",I473="Entrance merge",I473="Exit ramp",I473="Entrance ramp"),'Used data'!U473="Yes"),0.94,1))</f>
        <v>1</v>
      </c>
      <c r="X473" s="11">
        <f>IF('Used data'!U473="Irrelevant",1,IF(AND(OR(I473="Motorway link",I473="Exit diverge",I473="Entrance merge",I473="Exit ramp",I473="Entrance ramp"),'Used data'!U473="Yes"),0.97,1))</f>
        <v>1</v>
      </c>
      <c r="Y473" s="11">
        <f>IF(AND(I473="Exit ramp",'Used data'!V473="2-curved diamond ramp"),1.32,IF(AND(I473="Exit ramp",'Used data'!V473="S-shaped ramp"),2.05,IF(AND(I473="Exit ramp",'Used data'!V473="U-shaped ramp"),4.11,IF(AND(I473="Exit ramp",'Used data'!V473="Flyover hook ramp"),5.15,IF(AND(I473="Exit ramp",'Used data'!V473="Directional ramp"),1.07,IF(AND(I473="Entrance ramp",'Used data'!V473="2-curved diamond ramp"),0.93,IF(AND(I473="Entrance ramp",'Used data'!V473="S-shaped ramp"),2.48,IF(AND(I473="Entrance ramp",'Used data'!V473="U-shaped ramp"),4.15,IF(AND(I473="Entrance ramp",'Used data'!V473="Flyover hook ramp"),5.26,IF(AND(I473="Entrance ramp",'Used data'!V473="Directional ramp"),1.42,1))))))))))</f>
        <v>1</v>
      </c>
      <c r="Z473" s="11">
        <f>IF(OR('Used data'!W473="Straight",'Used data'!W473="Irrelevant",'Used data'!X473="Irrelevant",'Used data'!Y473="Irrelevant"),1,1+1.545*1000/32.2*((('Used data'!Y473*3268/3600)/('Used data'!W473/0.306))^2)*('Used data'!X473/1000)/G473)</f>
        <v>1</v>
      </c>
      <c r="AA473" s="11">
        <f>IF(OR('Used data'!W473="Straight",'Used data'!W473="Irrelevant",'Used data'!X473="Irrelevant",'Used data'!Y473="Irrelevant"),1,1+1.961*1000/32.2*((('Used data'!Y473*3268/3600)/('Used data'!W473/0.306))^2)*('Used data'!X473/1000)/G473)</f>
        <v>1</v>
      </c>
      <c r="AB473" s="11">
        <f>IF(OR('Used data'!Z473="Straight",'Used data'!Z473="Irrelevant",'Used data'!AA473="Irrelevant",'Used data'!AB473="Irrelevant"),1,1+1.545*1000/32.2*((('Used data'!AB473*3268/3600)/('Used data'!Z473/0.306))^2)*('Used data'!AA473/1000)/G473)</f>
        <v>1</v>
      </c>
      <c r="AC473" s="11">
        <f>IF(OR('Used data'!Z473="Straight",'Used data'!Z473="Irrelevant",'Used data'!AA473="Irrelevant",'Used data'!AB473="Irrelevant"),1,1+1.961*1000/32.2*((('Used data'!AB473*3268/3600)/('Used data'!Z473/0.306))^2)*('Used data'!AA473/1000)/G473)</f>
        <v>1</v>
      </c>
      <c r="AD473" s="11">
        <f>IF(OR('Used data'!AC473="Irrelevant",'Used data'!AC473="No"),1,IF(AND('Used data'!AC473="Yes",OR('Used data'!Q473&lt;301,'Used data'!S473&lt;301)),1-(0.5*('Used data'!R473+'Used data'!T473)/('Used data'!G473*1000)),IF(AND('Used data'!AC473="Yes",OR('Used data'!Q473&lt;601,'Used data'!S473&lt;601)),1-(0.25*('Used data'!R473+'Used data'!T473)/('Used data'!G473*1000)),1)))</f>
        <v>1</v>
      </c>
      <c r="AE473" s="11">
        <f>IF(OR('Used data'!AC473="Irrelevant",'Used data'!AC473="No"),1,IF(AND('Used data'!AC473="Yes",OR('Used data'!Q473&lt;301,'Used data'!S473&lt;301)),1-(0.4*('Used data'!R473+'Used data'!T473)/('Used data'!G473*1000)),IF(AND('Used data'!AC473="Yes",OR('Used data'!Q473&lt;601,'Used data'!S473&lt;601)),1-(0.2*('Used data'!R473+'Used data'!T473)/('Used data'!G473*1000)),1)))</f>
        <v>1</v>
      </c>
      <c r="AF473" s="11">
        <f>IF('Used data'!AD473="110 kph",0.79,1)</f>
        <v>1</v>
      </c>
      <c r="AG473" s="11">
        <f>IF('Used data'!AD473="110 kph",0.94,1)</f>
        <v>1</v>
      </c>
      <c r="AH473" s="11">
        <f>IF('Used data'!AD473="110 kph",0.66,1)</f>
        <v>1</v>
      </c>
      <c r="AI473" s="11">
        <f>IF('Used data'!AD473="110 kph",0.82,1)</f>
        <v>1</v>
      </c>
      <c r="AJ473" s="11">
        <f>IF(AND('Used data'!AE473="Yes",I473="Entrance merge"),0.65*'Used data'!AF473+1-'Used data'!AF473,1)</f>
        <v>1</v>
      </c>
      <c r="AK473" s="12" t="str">
        <f t="shared" si="49"/>
        <v/>
      </c>
      <c r="AL473" s="12" t="str">
        <f t="shared" si="50"/>
        <v/>
      </c>
      <c r="AM473" s="12" t="str">
        <f t="shared" si="51"/>
        <v/>
      </c>
      <c r="AN473" s="12" t="str">
        <f t="shared" si="52"/>
        <v/>
      </c>
      <c r="AO473" s="12" t="str">
        <f t="shared" si="53"/>
        <v/>
      </c>
      <c r="AP473" s="12" t="str">
        <f t="shared" si="54"/>
        <v/>
      </c>
      <c r="AQ473" s="4" t="str">
        <f t="shared" si="55"/>
        <v/>
      </c>
    </row>
    <row r="474" spans="1:43" x14ac:dyDescent="0.3">
      <c r="A474" s="4" t="str">
        <f>IF('Input data'!A489="","",'Input data'!A489)</f>
        <v/>
      </c>
      <c r="B474" s="4" t="str">
        <f>IF('Input data'!B489="","",'Input data'!B489)</f>
        <v/>
      </c>
      <c r="C474" s="4" t="str">
        <f>IF('Input data'!C489="","",'Input data'!C489)</f>
        <v/>
      </c>
      <c r="D474" s="4" t="str">
        <f>IF('Input data'!D489="","",'Input data'!D489)</f>
        <v/>
      </c>
      <c r="E474" s="4" t="str">
        <f>IF('Input data'!E489="","",'Input data'!E489)</f>
        <v/>
      </c>
      <c r="F474" s="4" t="str">
        <f>IF('Input data'!F489="","",'Input data'!F489)</f>
        <v/>
      </c>
      <c r="G474" s="4">
        <f>IF('Input data'!G489="","",'Input data'!G489)</f>
        <v>0</v>
      </c>
      <c r="H474" s="4" t="str">
        <f>IF('Input data'!H489&gt;0.5,'Input data'!H489,"")</f>
        <v/>
      </c>
      <c r="I474" s="4" t="str">
        <f>IF('Input data'!I489="","",'Input data'!I489)</f>
        <v/>
      </c>
      <c r="J474" s="11">
        <f>IF('Used data'!J474="Irrelevant",1,IF('Used data'!J474&gt;3,1.2,1))</f>
        <v>1</v>
      </c>
      <c r="K474" s="11">
        <f>IF('Used data'!K474="Irrelevant",1,IF(AND(OR(I474="Motorway link",I474="Exit diverge",I474="Entrance merge"),'Used data'!K474&lt;3.5),1+(3.5-'Used data'!K474)*0.12,IF(AND(OR(I474="Exit ramp",I474="Entrance ramp"),'Used data'!K474&lt;3.5),1+(3.5-'Used data'!K474)*0.16,1)))</f>
        <v>1</v>
      </c>
      <c r="L474" s="11">
        <f>IF('Used data'!L474="Irrelevant",1,IF(AND('Used data'!L474="Yes",'Used data'!J474=2),0.6*'Used data'!M474+(1-'Used data'!M474),IF(AND('Used data'!L474="Yes",'Used data'!J474=3),0.7*'Used data'!M474+(1-'Used data'!M474),IF(AND('Used data'!L474="Yes",'Used data'!J474=4),0.76*'Used data'!M474+(1-'Used data'!M474),IF(AND('Used data'!L474="Yes",'Used data'!J474&gt;4.99999999),0.8*'Used data'!M474+(1-'Used data'!M474),1)))))</f>
        <v>1</v>
      </c>
      <c r="M474" s="11">
        <f>IF('Used data'!L474="Irrelevant",1,IF(AND('Used data'!L474="Yes",'Used data'!J474=2),0.8*'Used data'!M474+(1-'Used data'!M474),IF(AND('Used data'!L474="Yes",'Used data'!J474=3),0.85*'Used data'!M474+(1-'Used data'!M474),IF(AND('Used data'!L474="Yes",'Used data'!J474=4),0.88*'Used data'!M474+(1-'Used data'!M474),IF(AND('Used data'!L474="Yes",'Used data'!J474&gt;4.99999999),0.9*'Used data'!M474+(1-'Used data'!M474),1)))))</f>
        <v>1</v>
      </c>
      <c r="N474" s="11">
        <f>IF('Used data'!N474="Irrelevant",1,IF(AND(OR(I474="Motorway link",I474="Exit diverge",I474="Entrance merge"),'Used data'!N474&lt;3),1+(3-'Used data'!N474)*0.09333333,1))</f>
        <v>1</v>
      </c>
      <c r="O474" s="11">
        <f>IF('Used data'!N474="Irrelevant",1,IF(AND(OR(I474="Motorway link",I474="Exit diverge",I474="Entrance merge"),'Used data'!N474&lt;3),1+(3-'Used data'!N474)*0.19666667,1))</f>
        <v>1</v>
      </c>
      <c r="P474" s="11">
        <f>IF('Used data'!O474="Irrelevant",1,IF(AND(OR(I474="Motorway link",I474="Exit diverge",I474="Entrance merge"),'Used data'!O474&lt;3.00000001),1+(0.5-'Used data'!O474)*0.04,IF(AND(OR(I474="Exit ramp",I474="Entrance ramp"),'Used data'!O474&lt;3.00000001),1+(0.5-'Used data'!O474)*0.08,IF(OR(I474="Motorway link",I474="Exit diverge",I474="Entrance merge"),0.9,0.8))))</f>
        <v>1</v>
      </c>
      <c r="Q474" s="11">
        <f>IF('Used data'!P474="Irrelevant",1,IF(AND(OR(I474="Motorway link",I474="Exit diverge",I474="Entrance merge"),'Used data'!P474&lt;11.00000001),1+(5-'Used data'!P474)*0.01,0.94))</f>
        <v>1</v>
      </c>
      <c r="R474" s="11">
        <f>IF(OR('Used data'!Q474="Irrelevant",'Used data'!R474="Irrelevant",'Used data'!Q474="Straight"),1,IF(AND(OR(I474="Motorway link",I474="Exit diverge",I474="Entrance merge"),'Used data'!Q474&lt;4000),(EXP(0.1096*1746.5/'Used data'!Q474)/EXP(0.1096*1746.5/4000))*('Used data'!R474/1000)/G474+(G474-'Used data'!R474/1000)/G474,1))</f>
        <v>1</v>
      </c>
      <c r="S474" s="11">
        <f>IF(OR('Used data'!S474="Irrelevant",'Used data'!T474="Irrelevant",'Used data'!S474="Straight"),1,IF(AND(OR(I474="Motorway link",I474="Exit diverge",I474="Entrance merge"),'Used data'!S474&lt;4000),(EXP(0.1096*1746.5/'Used data'!S474)/EXP(0.1096*1746.5/4000))*('Used data'!T474/1000)/G474+(G474-'Used data'!T474/1000)/G474,1))</f>
        <v>1</v>
      </c>
      <c r="T474" s="11">
        <f>IF('Used data'!U474="Irrelevant",1,IF(AND(OR(I474="Motorway link",I474="Exit diverge",I474="Entrance merge",I474="Exit ramp",I474="Entrance ramp"),'Used data'!U474="Yes"),0.95,1))</f>
        <v>1</v>
      </c>
      <c r="U474" s="11">
        <f>IF('Used data'!U474="Irrelevant",1,IF(AND(OR(I474="Motorway link",I474="Exit diverge",I474="Entrance merge",I474="Exit ramp",I474="Entrance ramp"),'Used data'!U474="Yes"),0.96,1))</f>
        <v>1</v>
      </c>
      <c r="V474" s="11">
        <f>IF('Used data'!U474="Irrelevant",1,IF(AND(OR(I474="Motorway link",I474="Exit diverge",I474="Entrance merge",I474="Exit ramp",I474="Entrance ramp"),'Used data'!U474="Yes"),0.79,1))</f>
        <v>1</v>
      </c>
      <c r="W474" s="11">
        <f>IF('Used data'!U474="Irrelevant",1,IF(AND(OR(I474="Motorway link",I474="Exit diverge",I474="Entrance merge",I474="Exit ramp",I474="Entrance ramp"),'Used data'!U474="Yes"),0.94,1))</f>
        <v>1</v>
      </c>
      <c r="X474" s="11">
        <f>IF('Used data'!U474="Irrelevant",1,IF(AND(OR(I474="Motorway link",I474="Exit diverge",I474="Entrance merge",I474="Exit ramp",I474="Entrance ramp"),'Used data'!U474="Yes"),0.97,1))</f>
        <v>1</v>
      </c>
      <c r="Y474" s="11">
        <f>IF(AND(I474="Exit ramp",'Used data'!V474="2-curved diamond ramp"),1.32,IF(AND(I474="Exit ramp",'Used data'!V474="S-shaped ramp"),2.05,IF(AND(I474="Exit ramp",'Used data'!V474="U-shaped ramp"),4.11,IF(AND(I474="Exit ramp",'Used data'!V474="Flyover hook ramp"),5.15,IF(AND(I474="Exit ramp",'Used data'!V474="Directional ramp"),1.07,IF(AND(I474="Entrance ramp",'Used data'!V474="2-curved diamond ramp"),0.93,IF(AND(I474="Entrance ramp",'Used data'!V474="S-shaped ramp"),2.48,IF(AND(I474="Entrance ramp",'Used data'!V474="U-shaped ramp"),4.15,IF(AND(I474="Entrance ramp",'Used data'!V474="Flyover hook ramp"),5.26,IF(AND(I474="Entrance ramp",'Used data'!V474="Directional ramp"),1.42,1))))))))))</f>
        <v>1</v>
      </c>
      <c r="Z474" s="11">
        <f>IF(OR('Used data'!W474="Straight",'Used data'!W474="Irrelevant",'Used data'!X474="Irrelevant",'Used data'!Y474="Irrelevant"),1,1+1.545*1000/32.2*((('Used data'!Y474*3268/3600)/('Used data'!W474/0.306))^2)*('Used data'!X474/1000)/G474)</f>
        <v>1</v>
      </c>
      <c r="AA474" s="11">
        <f>IF(OR('Used data'!W474="Straight",'Used data'!W474="Irrelevant",'Used data'!X474="Irrelevant",'Used data'!Y474="Irrelevant"),1,1+1.961*1000/32.2*((('Used data'!Y474*3268/3600)/('Used data'!W474/0.306))^2)*('Used data'!X474/1000)/G474)</f>
        <v>1</v>
      </c>
      <c r="AB474" s="11">
        <f>IF(OR('Used data'!Z474="Straight",'Used data'!Z474="Irrelevant",'Used data'!AA474="Irrelevant",'Used data'!AB474="Irrelevant"),1,1+1.545*1000/32.2*((('Used data'!AB474*3268/3600)/('Used data'!Z474/0.306))^2)*('Used data'!AA474/1000)/G474)</f>
        <v>1</v>
      </c>
      <c r="AC474" s="11">
        <f>IF(OR('Used data'!Z474="Straight",'Used data'!Z474="Irrelevant",'Used data'!AA474="Irrelevant",'Used data'!AB474="Irrelevant"),1,1+1.961*1000/32.2*((('Used data'!AB474*3268/3600)/('Used data'!Z474/0.306))^2)*('Used data'!AA474/1000)/G474)</f>
        <v>1</v>
      </c>
      <c r="AD474" s="11">
        <f>IF(OR('Used data'!AC474="Irrelevant",'Used data'!AC474="No"),1,IF(AND('Used data'!AC474="Yes",OR('Used data'!Q474&lt;301,'Used data'!S474&lt;301)),1-(0.5*('Used data'!R474+'Used data'!T474)/('Used data'!G474*1000)),IF(AND('Used data'!AC474="Yes",OR('Used data'!Q474&lt;601,'Used data'!S474&lt;601)),1-(0.25*('Used data'!R474+'Used data'!T474)/('Used data'!G474*1000)),1)))</f>
        <v>1</v>
      </c>
      <c r="AE474" s="11">
        <f>IF(OR('Used data'!AC474="Irrelevant",'Used data'!AC474="No"),1,IF(AND('Used data'!AC474="Yes",OR('Used data'!Q474&lt;301,'Used data'!S474&lt;301)),1-(0.4*('Used data'!R474+'Used data'!T474)/('Used data'!G474*1000)),IF(AND('Used data'!AC474="Yes",OR('Used data'!Q474&lt;601,'Used data'!S474&lt;601)),1-(0.2*('Used data'!R474+'Used data'!T474)/('Used data'!G474*1000)),1)))</f>
        <v>1</v>
      </c>
      <c r="AF474" s="11">
        <f>IF('Used data'!AD474="110 kph",0.79,1)</f>
        <v>1</v>
      </c>
      <c r="AG474" s="11">
        <f>IF('Used data'!AD474="110 kph",0.94,1)</f>
        <v>1</v>
      </c>
      <c r="AH474" s="11">
        <f>IF('Used data'!AD474="110 kph",0.66,1)</f>
        <v>1</v>
      </c>
      <c r="AI474" s="11">
        <f>IF('Used data'!AD474="110 kph",0.82,1)</f>
        <v>1</v>
      </c>
      <c r="AJ474" s="11">
        <f>IF(AND('Used data'!AE474="Yes",I474="Entrance merge"),0.65*'Used data'!AF474+1-'Used data'!AF474,1)</f>
        <v>1</v>
      </c>
      <c r="AK474" s="12" t="str">
        <f t="shared" si="49"/>
        <v/>
      </c>
      <c r="AL474" s="12" t="str">
        <f t="shared" si="50"/>
        <v/>
      </c>
      <c r="AM474" s="12" t="str">
        <f t="shared" si="51"/>
        <v/>
      </c>
      <c r="AN474" s="12" t="str">
        <f t="shared" si="52"/>
        <v/>
      </c>
      <c r="AO474" s="12" t="str">
        <f t="shared" si="53"/>
        <v/>
      </c>
      <c r="AP474" s="12" t="str">
        <f t="shared" si="54"/>
        <v/>
      </c>
      <c r="AQ474" s="4" t="str">
        <f t="shared" si="55"/>
        <v/>
      </c>
    </row>
    <row r="475" spans="1:43" x14ac:dyDescent="0.3">
      <c r="A475" s="4" t="str">
        <f>IF('Input data'!A490="","",'Input data'!A490)</f>
        <v/>
      </c>
      <c r="B475" s="4" t="str">
        <f>IF('Input data'!B490="","",'Input data'!B490)</f>
        <v/>
      </c>
      <c r="C475" s="4" t="str">
        <f>IF('Input data'!C490="","",'Input data'!C490)</f>
        <v/>
      </c>
      <c r="D475" s="4" t="str">
        <f>IF('Input data'!D490="","",'Input data'!D490)</f>
        <v/>
      </c>
      <c r="E475" s="4" t="str">
        <f>IF('Input data'!E490="","",'Input data'!E490)</f>
        <v/>
      </c>
      <c r="F475" s="4" t="str">
        <f>IF('Input data'!F490="","",'Input data'!F490)</f>
        <v/>
      </c>
      <c r="G475" s="4">
        <f>IF('Input data'!G490="","",'Input data'!G490)</f>
        <v>0</v>
      </c>
      <c r="H475" s="4" t="str">
        <f>IF('Input data'!H490&gt;0.5,'Input data'!H490,"")</f>
        <v/>
      </c>
      <c r="I475" s="4" t="str">
        <f>IF('Input data'!I490="","",'Input data'!I490)</f>
        <v/>
      </c>
      <c r="J475" s="11">
        <f>IF('Used data'!J475="Irrelevant",1,IF('Used data'!J475&gt;3,1.2,1))</f>
        <v>1</v>
      </c>
      <c r="K475" s="11">
        <f>IF('Used data'!K475="Irrelevant",1,IF(AND(OR(I475="Motorway link",I475="Exit diverge",I475="Entrance merge"),'Used data'!K475&lt;3.5),1+(3.5-'Used data'!K475)*0.12,IF(AND(OR(I475="Exit ramp",I475="Entrance ramp"),'Used data'!K475&lt;3.5),1+(3.5-'Used data'!K475)*0.16,1)))</f>
        <v>1</v>
      </c>
      <c r="L475" s="11">
        <f>IF('Used data'!L475="Irrelevant",1,IF(AND('Used data'!L475="Yes",'Used data'!J475=2),0.6*'Used data'!M475+(1-'Used data'!M475),IF(AND('Used data'!L475="Yes",'Used data'!J475=3),0.7*'Used data'!M475+(1-'Used data'!M475),IF(AND('Used data'!L475="Yes",'Used data'!J475=4),0.76*'Used data'!M475+(1-'Used data'!M475),IF(AND('Used data'!L475="Yes",'Used data'!J475&gt;4.99999999),0.8*'Used data'!M475+(1-'Used data'!M475),1)))))</f>
        <v>1</v>
      </c>
      <c r="M475" s="11">
        <f>IF('Used data'!L475="Irrelevant",1,IF(AND('Used data'!L475="Yes",'Used data'!J475=2),0.8*'Used data'!M475+(1-'Used data'!M475),IF(AND('Used data'!L475="Yes",'Used data'!J475=3),0.85*'Used data'!M475+(1-'Used data'!M475),IF(AND('Used data'!L475="Yes",'Used data'!J475=4),0.88*'Used data'!M475+(1-'Used data'!M475),IF(AND('Used data'!L475="Yes",'Used data'!J475&gt;4.99999999),0.9*'Used data'!M475+(1-'Used data'!M475),1)))))</f>
        <v>1</v>
      </c>
      <c r="N475" s="11">
        <f>IF('Used data'!N475="Irrelevant",1,IF(AND(OR(I475="Motorway link",I475="Exit diverge",I475="Entrance merge"),'Used data'!N475&lt;3),1+(3-'Used data'!N475)*0.09333333,1))</f>
        <v>1</v>
      </c>
      <c r="O475" s="11">
        <f>IF('Used data'!N475="Irrelevant",1,IF(AND(OR(I475="Motorway link",I475="Exit diverge",I475="Entrance merge"),'Used data'!N475&lt;3),1+(3-'Used data'!N475)*0.19666667,1))</f>
        <v>1</v>
      </c>
      <c r="P475" s="11">
        <f>IF('Used data'!O475="Irrelevant",1,IF(AND(OR(I475="Motorway link",I475="Exit diverge",I475="Entrance merge"),'Used data'!O475&lt;3.00000001),1+(0.5-'Used data'!O475)*0.04,IF(AND(OR(I475="Exit ramp",I475="Entrance ramp"),'Used data'!O475&lt;3.00000001),1+(0.5-'Used data'!O475)*0.08,IF(OR(I475="Motorway link",I475="Exit diverge",I475="Entrance merge"),0.9,0.8))))</f>
        <v>1</v>
      </c>
      <c r="Q475" s="11">
        <f>IF('Used data'!P475="Irrelevant",1,IF(AND(OR(I475="Motorway link",I475="Exit diverge",I475="Entrance merge"),'Used data'!P475&lt;11.00000001),1+(5-'Used data'!P475)*0.01,0.94))</f>
        <v>1</v>
      </c>
      <c r="R475" s="11">
        <f>IF(OR('Used data'!Q475="Irrelevant",'Used data'!R475="Irrelevant",'Used data'!Q475="Straight"),1,IF(AND(OR(I475="Motorway link",I475="Exit diverge",I475="Entrance merge"),'Used data'!Q475&lt;4000),(EXP(0.1096*1746.5/'Used data'!Q475)/EXP(0.1096*1746.5/4000))*('Used data'!R475/1000)/G475+(G475-'Used data'!R475/1000)/G475,1))</f>
        <v>1</v>
      </c>
      <c r="S475" s="11">
        <f>IF(OR('Used data'!S475="Irrelevant",'Used data'!T475="Irrelevant",'Used data'!S475="Straight"),1,IF(AND(OR(I475="Motorway link",I475="Exit diverge",I475="Entrance merge"),'Used data'!S475&lt;4000),(EXP(0.1096*1746.5/'Used data'!S475)/EXP(0.1096*1746.5/4000))*('Used data'!T475/1000)/G475+(G475-'Used data'!T475/1000)/G475,1))</f>
        <v>1</v>
      </c>
      <c r="T475" s="11">
        <f>IF('Used data'!U475="Irrelevant",1,IF(AND(OR(I475="Motorway link",I475="Exit diverge",I475="Entrance merge",I475="Exit ramp",I475="Entrance ramp"),'Used data'!U475="Yes"),0.95,1))</f>
        <v>1</v>
      </c>
      <c r="U475" s="11">
        <f>IF('Used data'!U475="Irrelevant",1,IF(AND(OR(I475="Motorway link",I475="Exit diverge",I475="Entrance merge",I475="Exit ramp",I475="Entrance ramp"),'Used data'!U475="Yes"),0.96,1))</f>
        <v>1</v>
      </c>
      <c r="V475" s="11">
        <f>IF('Used data'!U475="Irrelevant",1,IF(AND(OR(I475="Motorway link",I475="Exit diverge",I475="Entrance merge",I475="Exit ramp",I475="Entrance ramp"),'Used data'!U475="Yes"),0.79,1))</f>
        <v>1</v>
      </c>
      <c r="W475" s="11">
        <f>IF('Used data'!U475="Irrelevant",1,IF(AND(OR(I475="Motorway link",I475="Exit diverge",I475="Entrance merge",I475="Exit ramp",I475="Entrance ramp"),'Used data'!U475="Yes"),0.94,1))</f>
        <v>1</v>
      </c>
      <c r="X475" s="11">
        <f>IF('Used data'!U475="Irrelevant",1,IF(AND(OR(I475="Motorway link",I475="Exit diverge",I475="Entrance merge",I475="Exit ramp",I475="Entrance ramp"),'Used data'!U475="Yes"),0.97,1))</f>
        <v>1</v>
      </c>
      <c r="Y475" s="11">
        <f>IF(AND(I475="Exit ramp",'Used data'!V475="2-curved diamond ramp"),1.32,IF(AND(I475="Exit ramp",'Used data'!V475="S-shaped ramp"),2.05,IF(AND(I475="Exit ramp",'Used data'!V475="U-shaped ramp"),4.11,IF(AND(I475="Exit ramp",'Used data'!V475="Flyover hook ramp"),5.15,IF(AND(I475="Exit ramp",'Used data'!V475="Directional ramp"),1.07,IF(AND(I475="Entrance ramp",'Used data'!V475="2-curved diamond ramp"),0.93,IF(AND(I475="Entrance ramp",'Used data'!V475="S-shaped ramp"),2.48,IF(AND(I475="Entrance ramp",'Used data'!V475="U-shaped ramp"),4.15,IF(AND(I475="Entrance ramp",'Used data'!V475="Flyover hook ramp"),5.26,IF(AND(I475="Entrance ramp",'Used data'!V475="Directional ramp"),1.42,1))))))))))</f>
        <v>1</v>
      </c>
      <c r="Z475" s="11">
        <f>IF(OR('Used data'!W475="Straight",'Used data'!W475="Irrelevant",'Used data'!X475="Irrelevant",'Used data'!Y475="Irrelevant"),1,1+1.545*1000/32.2*((('Used data'!Y475*3268/3600)/('Used data'!W475/0.306))^2)*('Used data'!X475/1000)/G475)</f>
        <v>1</v>
      </c>
      <c r="AA475" s="11">
        <f>IF(OR('Used data'!W475="Straight",'Used data'!W475="Irrelevant",'Used data'!X475="Irrelevant",'Used data'!Y475="Irrelevant"),1,1+1.961*1000/32.2*((('Used data'!Y475*3268/3600)/('Used data'!W475/0.306))^2)*('Used data'!X475/1000)/G475)</f>
        <v>1</v>
      </c>
      <c r="AB475" s="11">
        <f>IF(OR('Used data'!Z475="Straight",'Used data'!Z475="Irrelevant",'Used data'!AA475="Irrelevant",'Used data'!AB475="Irrelevant"),1,1+1.545*1000/32.2*((('Used data'!AB475*3268/3600)/('Used data'!Z475/0.306))^2)*('Used data'!AA475/1000)/G475)</f>
        <v>1</v>
      </c>
      <c r="AC475" s="11">
        <f>IF(OR('Used data'!Z475="Straight",'Used data'!Z475="Irrelevant",'Used data'!AA475="Irrelevant",'Used data'!AB475="Irrelevant"),1,1+1.961*1000/32.2*((('Used data'!AB475*3268/3600)/('Used data'!Z475/0.306))^2)*('Used data'!AA475/1000)/G475)</f>
        <v>1</v>
      </c>
      <c r="AD475" s="11">
        <f>IF(OR('Used data'!AC475="Irrelevant",'Used data'!AC475="No"),1,IF(AND('Used data'!AC475="Yes",OR('Used data'!Q475&lt;301,'Used data'!S475&lt;301)),1-(0.5*('Used data'!R475+'Used data'!T475)/('Used data'!G475*1000)),IF(AND('Used data'!AC475="Yes",OR('Used data'!Q475&lt;601,'Used data'!S475&lt;601)),1-(0.25*('Used data'!R475+'Used data'!T475)/('Used data'!G475*1000)),1)))</f>
        <v>1</v>
      </c>
      <c r="AE475" s="11">
        <f>IF(OR('Used data'!AC475="Irrelevant",'Used data'!AC475="No"),1,IF(AND('Used data'!AC475="Yes",OR('Used data'!Q475&lt;301,'Used data'!S475&lt;301)),1-(0.4*('Used data'!R475+'Used data'!T475)/('Used data'!G475*1000)),IF(AND('Used data'!AC475="Yes",OR('Used data'!Q475&lt;601,'Used data'!S475&lt;601)),1-(0.2*('Used data'!R475+'Used data'!T475)/('Used data'!G475*1000)),1)))</f>
        <v>1</v>
      </c>
      <c r="AF475" s="11">
        <f>IF('Used data'!AD475="110 kph",0.79,1)</f>
        <v>1</v>
      </c>
      <c r="AG475" s="11">
        <f>IF('Used data'!AD475="110 kph",0.94,1)</f>
        <v>1</v>
      </c>
      <c r="AH475" s="11">
        <f>IF('Used data'!AD475="110 kph",0.66,1)</f>
        <v>1</v>
      </c>
      <c r="AI475" s="11">
        <f>IF('Used data'!AD475="110 kph",0.82,1)</f>
        <v>1</v>
      </c>
      <c r="AJ475" s="11">
        <f>IF(AND('Used data'!AE475="Yes",I475="Entrance merge"),0.65*'Used data'!AF475+1-'Used data'!AF475,1)</f>
        <v>1</v>
      </c>
      <c r="AK475" s="12" t="str">
        <f t="shared" si="49"/>
        <v/>
      </c>
      <c r="AL475" s="12" t="str">
        <f t="shared" si="50"/>
        <v/>
      </c>
      <c r="AM475" s="12" t="str">
        <f t="shared" si="51"/>
        <v/>
      </c>
      <c r="AN475" s="12" t="str">
        <f t="shared" si="52"/>
        <v/>
      </c>
      <c r="AO475" s="12" t="str">
        <f t="shared" si="53"/>
        <v/>
      </c>
      <c r="AP475" s="12" t="str">
        <f t="shared" si="54"/>
        <v/>
      </c>
      <c r="AQ475" s="4" t="str">
        <f t="shared" si="55"/>
        <v/>
      </c>
    </row>
    <row r="476" spans="1:43" x14ac:dyDescent="0.3">
      <c r="A476" s="4" t="str">
        <f>IF('Input data'!A491="","",'Input data'!A491)</f>
        <v/>
      </c>
      <c r="B476" s="4" t="str">
        <f>IF('Input data'!B491="","",'Input data'!B491)</f>
        <v/>
      </c>
      <c r="C476" s="4" t="str">
        <f>IF('Input data'!C491="","",'Input data'!C491)</f>
        <v/>
      </c>
      <c r="D476" s="4" t="str">
        <f>IF('Input data'!D491="","",'Input data'!D491)</f>
        <v/>
      </c>
      <c r="E476" s="4" t="str">
        <f>IF('Input data'!E491="","",'Input data'!E491)</f>
        <v/>
      </c>
      <c r="F476" s="4" t="str">
        <f>IF('Input data'!F491="","",'Input data'!F491)</f>
        <v/>
      </c>
      <c r="G476" s="4">
        <f>IF('Input data'!G491="","",'Input data'!G491)</f>
        <v>0</v>
      </c>
      <c r="H476" s="4" t="str">
        <f>IF('Input data'!H491&gt;0.5,'Input data'!H491,"")</f>
        <v/>
      </c>
      <c r="I476" s="4" t="str">
        <f>IF('Input data'!I491="","",'Input data'!I491)</f>
        <v/>
      </c>
      <c r="J476" s="11">
        <f>IF('Used data'!J476="Irrelevant",1,IF('Used data'!J476&gt;3,1.2,1))</f>
        <v>1</v>
      </c>
      <c r="K476" s="11">
        <f>IF('Used data'!K476="Irrelevant",1,IF(AND(OR(I476="Motorway link",I476="Exit diverge",I476="Entrance merge"),'Used data'!K476&lt;3.5),1+(3.5-'Used data'!K476)*0.12,IF(AND(OR(I476="Exit ramp",I476="Entrance ramp"),'Used data'!K476&lt;3.5),1+(3.5-'Used data'!K476)*0.16,1)))</f>
        <v>1</v>
      </c>
      <c r="L476" s="11">
        <f>IF('Used data'!L476="Irrelevant",1,IF(AND('Used data'!L476="Yes",'Used data'!J476=2),0.6*'Used data'!M476+(1-'Used data'!M476),IF(AND('Used data'!L476="Yes",'Used data'!J476=3),0.7*'Used data'!M476+(1-'Used data'!M476),IF(AND('Used data'!L476="Yes",'Used data'!J476=4),0.76*'Used data'!M476+(1-'Used data'!M476),IF(AND('Used data'!L476="Yes",'Used data'!J476&gt;4.99999999),0.8*'Used data'!M476+(1-'Used data'!M476),1)))))</f>
        <v>1</v>
      </c>
      <c r="M476" s="11">
        <f>IF('Used data'!L476="Irrelevant",1,IF(AND('Used data'!L476="Yes",'Used data'!J476=2),0.8*'Used data'!M476+(1-'Used data'!M476),IF(AND('Used data'!L476="Yes",'Used data'!J476=3),0.85*'Used data'!M476+(1-'Used data'!M476),IF(AND('Used data'!L476="Yes",'Used data'!J476=4),0.88*'Used data'!M476+(1-'Used data'!M476),IF(AND('Used data'!L476="Yes",'Used data'!J476&gt;4.99999999),0.9*'Used data'!M476+(1-'Used data'!M476),1)))))</f>
        <v>1</v>
      </c>
      <c r="N476" s="11">
        <f>IF('Used data'!N476="Irrelevant",1,IF(AND(OR(I476="Motorway link",I476="Exit diverge",I476="Entrance merge"),'Used data'!N476&lt;3),1+(3-'Used data'!N476)*0.09333333,1))</f>
        <v>1</v>
      </c>
      <c r="O476" s="11">
        <f>IF('Used data'!N476="Irrelevant",1,IF(AND(OR(I476="Motorway link",I476="Exit diverge",I476="Entrance merge"),'Used data'!N476&lt;3),1+(3-'Used data'!N476)*0.19666667,1))</f>
        <v>1</v>
      </c>
      <c r="P476" s="11">
        <f>IF('Used data'!O476="Irrelevant",1,IF(AND(OR(I476="Motorway link",I476="Exit diverge",I476="Entrance merge"),'Used data'!O476&lt;3.00000001),1+(0.5-'Used data'!O476)*0.04,IF(AND(OR(I476="Exit ramp",I476="Entrance ramp"),'Used data'!O476&lt;3.00000001),1+(0.5-'Used data'!O476)*0.08,IF(OR(I476="Motorway link",I476="Exit diverge",I476="Entrance merge"),0.9,0.8))))</f>
        <v>1</v>
      </c>
      <c r="Q476" s="11">
        <f>IF('Used data'!P476="Irrelevant",1,IF(AND(OR(I476="Motorway link",I476="Exit diverge",I476="Entrance merge"),'Used data'!P476&lt;11.00000001),1+(5-'Used data'!P476)*0.01,0.94))</f>
        <v>1</v>
      </c>
      <c r="R476" s="11">
        <f>IF(OR('Used data'!Q476="Irrelevant",'Used data'!R476="Irrelevant",'Used data'!Q476="Straight"),1,IF(AND(OR(I476="Motorway link",I476="Exit diverge",I476="Entrance merge"),'Used data'!Q476&lt;4000),(EXP(0.1096*1746.5/'Used data'!Q476)/EXP(0.1096*1746.5/4000))*('Used data'!R476/1000)/G476+(G476-'Used data'!R476/1000)/G476,1))</f>
        <v>1</v>
      </c>
      <c r="S476" s="11">
        <f>IF(OR('Used data'!S476="Irrelevant",'Used data'!T476="Irrelevant",'Used data'!S476="Straight"),1,IF(AND(OR(I476="Motorway link",I476="Exit diverge",I476="Entrance merge"),'Used data'!S476&lt;4000),(EXP(0.1096*1746.5/'Used data'!S476)/EXP(0.1096*1746.5/4000))*('Used data'!T476/1000)/G476+(G476-'Used data'!T476/1000)/G476,1))</f>
        <v>1</v>
      </c>
      <c r="T476" s="11">
        <f>IF('Used data'!U476="Irrelevant",1,IF(AND(OR(I476="Motorway link",I476="Exit diverge",I476="Entrance merge",I476="Exit ramp",I476="Entrance ramp"),'Used data'!U476="Yes"),0.95,1))</f>
        <v>1</v>
      </c>
      <c r="U476" s="11">
        <f>IF('Used data'!U476="Irrelevant",1,IF(AND(OR(I476="Motorway link",I476="Exit diverge",I476="Entrance merge",I476="Exit ramp",I476="Entrance ramp"),'Used data'!U476="Yes"),0.96,1))</f>
        <v>1</v>
      </c>
      <c r="V476" s="11">
        <f>IF('Used data'!U476="Irrelevant",1,IF(AND(OR(I476="Motorway link",I476="Exit diverge",I476="Entrance merge",I476="Exit ramp",I476="Entrance ramp"),'Used data'!U476="Yes"),0.79,1))</f>
        <v>1</v>
      </c>
      <c r="W476" s="11">
        <f>IF('Used data'!U476="Irrelevant",1,IF(AND(OR(I476="Motorway link",I476="Exit diverge",I476="Entrance merge",I476="Exit ramp",I476="Entrance ramp"),'Used data'!U476="Yes"),0.94,1))</f>
        <v>1</v>
      </c>
      <c r="X476" s="11">
        <f>IF('Used data'!U476="Irrelevant",1,IF(AND(OR(I476="Motorway link",I476="Exit diverge",I476="Entrance merge",I476="Exit ramp",I476="Entrance ramp"),'Used data'!U476="Yes"),0.97,1))</f>
        <v>1</v>
      </c>
      <c r="Y476" s="11">
        <f>IF(AND(I476="Exit ramp",'Used data'!V476="2-curved diamond ramp"),1.32,IF(AND(I476="Exit ramp",'Used data'!V476="S-shaped ramp"),2.05,IF(AND(I476="Exit ramp",'Used data'!V476="U-shaped ramp"),4.11,IF(AND(I476="Exit ramp",'Used data'!V476="Flyover hook ramp"),5.15,IF(AND(I476="Exit ramp",'Used data'!V476="Directional ramp"),1.07,IF(AND(I476="Entrance ramp",'Used data'!V476="2-curved diamond ramp"),0.93,IF(AND(I476="Entrance ramp",'Used data'!V476="S-shaped ramp"),2.48,IF(AND(I476="Entrance ramp",'Used data'!V476="U-shaped ramp"),4.15,IF(AND(I476="Entrance ramp",'Used data'!V476="Flyover hook ramp"),5.26,IF(AND(I476="Entrance ramp",'Used data'!V476="Directional ramp"),1.42,1))))))))))</f>
        <v>1</v>
      </c>
      <c r="Z476" s="11">
        <f>IF(OR('Used data'!W476="Straight",'Used data'!W476="Irrelevant",'Used data'!X476="Irrelevant",'Used data'!Y476="Irrelevant"),1,1+1.545*1000/32.2*((('Used data'!Y476*3268/3600)/('Used data'!W476/0.306))^2)*('Used data'!X476/1000)/G476)</f>
        <v>1</v>
      </c>
      <c r="AA476" s="11">
        <f>IF(OR('Used data'!W476="Straight",'Used data'!W476="Irrelevant",'Used data'!X476="Irrelevant",'Used data'!Y476="Irrelevant"),1,1+1.961*1000/32.2*((('Used data'!Y476*3268/3600)/('Used data'!W476/0.306))^2)*('Used data'!X476/1000)/G476)</f>
        <v>1</v>
      </c>
      <c r="AB476" s="11">
        <f>IF(OR('Used data'!Z476="Straight",'Used data'!Z476="Irrelevant",'Used data'!AA476="Irrelevant",'Used data'!AB476="Irrelevant"),1,1+1.545*1000/32.2*((('Used data'!AB476*3268/3600)/('Used data'!Z476/0.306))^2)*('Used data'!AA476/1000)/G476)</f>
        <v>1</v>
      </c>
      <c r="AC476" s="11">
        <f>IF(OR('Used data'!Z476="Straight",'Used data'!Z476="Irrelevant",'Used data'!AA476="Irrelevant",'Used data'!AB476="Irrelevant"),1,1+1.961*1000/32.2*((('Used data'!AB476*3268/3600)/('Used data'!Z476/0.306))^2)*('Used data'!AA476/1000)/G476)</f>
        <v>1</v>
      </c>
      <c r="AD476" s="11">
        <f>IF(OR('Used data'!AC476="Irrelevant",'Used data'!AC476="No"),1,IF(AND('Used data'!AC476="Yes",OR('Used data'!Q476&lt;301,'Used data'!S476&lt;301)),1-(0.5*('Used data'!R476+'Used data'!T476)/('Used data'!G476*1000)),IF(AND('Used data'!AC476="Yes",OR('Used data'!Q476&lt;601,'Used data'!S476&lt;601)),1-(0.25*('Used data'!R476+'Used data'!T476)/('Used data'!G476*1000)),1)))</f>
        <v>1</v>
      </c>
      <c r="AE476" s="11">
        <f>IF(OR('Used data'!AC476="Irrelevant",'Used data'!AC476="No"),1,IF(AND('Used data'!AC476="Yes",OR('Used data'!Q476&lt;301,'Used data'!S476&lt;301)),1-(0.4*('Used data'!R476+'Used data'!T476)/('Used data'!G476*1000)),IF(AND('Used data'!AC476="Yes",OR('Used data'!Q476&lt;601,'Used data'!S476&lt;601)),1-(0.2*('Used data'!R476+'Used data'!T476)/('Used data'!G476*1000)),1)))</f>
        <v>1</v>
      </c>
      <c r="AF476" s="11">
        <f>IF('Used data'!AD476="110 kph",0.79,1)</f>
        <v>1</v>
      </c>
      <c r="AG476" s="11">
        <f>IF('Used data'!AD476="110 kph",0.94,1)</f>
        <v>1</v>
      </c>
      <c r="AH476" s="11">
        <f>IF('Used data'!AD476="110 kph",0.66,1)</f>
        <v>1</v>
      </c>
      <c r="AI476" s="11">
        <f>IF('Used data'!AD476="110 kph",0.82,1)</f>
        <v>1</v>
      </c>
      <c r="AJ476" s="11">
        <f>IF(AND('Used data'!AE476="Yes",I476="Entrance merge"),0.65*'Used data'!AF476+1-'Used data'!AF476,1)</f>
        <v>1</v>
      </c>
      <c r="AK476" s="12" t="str">
        <f t="shared" si="49"/>
        <v/>
      </c>
      <c r="AL476" s="12" t="str">
        <f t="shared" si="50"/>
        <v/>
      </c>
      <c r="AM476" s="12" t="str">
        <f t="shared" si="51"/>
        <v/>
      </c>
      <c r="AN476" s="12" t="str">
        <f t="shared" si="52"/>
        <v/>
      </c>
      <c r="AO476" s="12" t="str">
        <f t="shared" si="53"/>
        <v/>
      </c>
      <c r="AP476" s="12" t="str">
        <f t="shared" si="54"/>
        <v/>
      </c>
      <c r="AQ476" s="4" t="str">
        <f t="shared" si="55"/>
        <v/>
      </c>
    </row>
    <row r="477" spans="1:43" x14ac:dyDescent="0.3">
      <c r="A477" s="4" t="str">
        <f>IF('Input data'!A492="","",'Input data'!A492)</f>
        <v/>
      </c>
      <c r="B477" s="4" t="str">
        <f>IF('Input data'!B492="","",'Input data'!B492)</f>
        <v/>
      </c>
      <c r="C477" s="4" t="str">
        <f>IF('Input data'!C492="","",'Input data'!C492)</f>
        <v/>
      </c>
      <c r="D477" s="4" t="str">
        <f>IF('Input data'!D492="","",'Input data'!D492)</f>
        <v/>
      </c>
      <c r="E477" s="4" t="str">
        <f>IF('Input data'!E492="","",'Input data'!E492)</f>
        <v/>
      </c>
      <c r="F477" s="4" t="str">
        <f>IF('Input data'!F492="","",'Input data'!F492)</f>
        <v/>
      </c>
      <c r="G477" s="4">
        <f>IF('Input data'!G492="","",'Input data'!G492)</f>
        <v>0</v>
      </c>
      <c r="H477" s="4" t="str">
        <f>IF('Input data'!H492&gt;0.5,'Input data'!H492,"")</f>
        <v/>
      </c>
      <c r="I477" s="4" t="str">
        <f>IF('Input data'!I492="","",'Input data'!I492)</f>
        <v/>
      </c>
      <c r="J477" s="11">
        <f>IF('Used data'!J477="Irrelevant",1,IF('Used data'!J477&gt;3,1.2,1))</f>
        <v>1</v>
      </c>
      <c r="K477" s="11">
        <f>IF('Used data'!K477="Irrelevant",1,IF(AND(OR(I477="Motorway link",I477="Exit diverge",I477="Entrance merge"),'Used data'!K477&lt;3.5),1+(3.5-'Used data'!K477)*0.12,IF(AND(OR(I477="Exit ramp",I477="Entrance ramp"),'Used data'!K477&lt;3.5),1+(3.5-'Used data'!K477)*0.16,1)))</f>
        <v>1</v>
      </c>
      <c r="L477" s="11">
        <f>IF('Used data'!L477="Irrelevant",1,IF(AND('Used data'!L477="Yes",'Used data'!J477=2),0.6*'Used data'!M477+(1-'Used data'!M477),IF(AND('Used data'!L477="Yes",'Used data'!J477=3),0.7*'Used data'!M477+(1-'Used data'!M477),IF(AND('Used data'!L477="Yes",'Used data'!J477=4),0.76*'Used data'!M477+(1-'Used data'!M477),IF(AND('Used data'!L477="Yes",'Used data'!J477&gt;4.99999999),0.8*'Used data'!M477+(1-'Used data'!M477),1)))))</f>
        <v>1</v>
      </c>
      <c r="M477" s="11">
        <f>IF('Used data'!L477="Irrelevant",1,IF(AND('Used data'!L477="Yes",'Used data'!J477=2),0.8*'Used data'!M477+(1-'Used data'!M477),IF(AND('Used data'!L477="Yes",'Used data'!J477=3),0.85*'Used data'!M477+(1-'Used data'!M477),IF(AND('Used data'!L477="Yes",'Used data'!J477=4),0.88*'Used data'!M477+(1-'Used data'!M477),IF(AND('Used data'!L477="Yes",'Used data'!J477&gt;4.99999999),0.9*'Used data'!M477+(1-'Used data'!M477),1)))))</f>
        <v>1</v>
      </c>
      <c r="N477" s="11">
        <f>IF('Used data'!N477="Irrelevant",1,IF(AND(OR(I477="Motorway link",I477="Exit diverge",I477="Entrance merge"),'Used data'!N477&lt;3),1+(3-'Used data'!N477)*0.09333333,1))</f>
        <v>1</v>
      </c>
      <c r="O477" s="11">
        <f>IF('Used data'!N477="Irrelevant",1,IF(AND(OR(I477="Motorway link",I477="Exit diverge",I477="Entrance merge"),'Used data'!N477&lt;3),1+(3-'Used data'!N477)*0.19666667,1))</f>
        <v>1</v>
      </c>
      <c r="P477" s="11">
        <f>IF('Used data'!O477="Irrelevant",1,IF(AND(OR(I477="Motorway link",I477="Exit diverge",I477="Entrance merge"),'Used data'!O477&lt;3.00000001),1+(0.5-'Used data'!O477)*0.04,IF(AND(OR(I477="Exit ramp",I477="Entrance ramp"),'Used data'!O477&lt;3.00000001),1+(0.5-'Used data'!O477)*0.08,IF(OR(I477="Motorway link",I477="Exit diverge",I477="Entrance merge"),0.9,0.8))))</f>
        <v>1</v>
      </c>
      <c r="Q477" s="11">
        <f>IF('Used data'!P477="Irrelevant",1,IF(AND(OR(I477="Motorway link",I477="Exit diverge",I477="Entrance merge"),'Used data'!P477&lt;11.00000001),1+(5-'Used data'!P477)*0.01,0.94))</f>
        <v>1</v>
      </c>
      <c r="R477" s="11">
        <f>IF(OR('Used data'!Q477="Irrelevant",'Used data'!R477="Irrelevant",'Used data'!Q477="Straight"),1,IF(AND(OR(I477="Motorway link",I477="Exit diverge",I477="Entrance merge"),'Used data'!Q477&lt;4000),(EXP(0.1096*1746.5/'Used data'!Q477)/EXP(0.1096*1746.5/4000))*('Used data'!R477/1000)/G477+(G477-'Used data'!R477/1000)/G477,1))</f>
        <v>1</v>
      </c>
      <c r="S477" s="11">
        <f>IF(OR('Used data'!S477="Irrelevant",'Used data'!T477="Irrelevant",'Used data'!S477="Straight"),1,IF(AND(OR(I477="Motorway link",I477="Exit diverge",I477="Entrance merge"),'Used data'!S477&lt;4000),(EXP(0.1096*1746.5/'Used data'!S477)/EXP(0.1096*1746.5/4000))*('Used data'!T477/1000)/G477+(G477-'Used data'!T477/1000)/G477,1))</f>
        <v>1</v>
      </c>
      <c r="T477" s="11">
        <f>IF('Used data'!U477="Irrelevant",1,IF(AND(OR(I477="Motorway link",I477="Exit diverge",I477="Entrance merge",I477="Exit ramp",I477="Entrance ramp"),'Used data'!U477="Yes"),0.95,1))</f>
        <v>1</v>
      </c>
      <c r="U477" s="11">
        <f>IF('Used data'!U477="Irrelevant",1,IF(AND(OR(I477="Motorway link",I477="Exit diverge",I477="Entrance merge",I477="Exit ramp",I477="Entrance ramp"),'Used data'!U477="Yes"),0.96,1))</f>
        <v>1</v>
      </c>
      <c r="V477" s="11">
        <f>IF('Used data'!U477="Irrelevant",1,IF(AND(OR(I477="Motorway link",I477="Exit diverge",I477="Entrance merge",I477="Exit ramp",I477="Entrance ramp"),'Used data'!U477="Yes"),0.79,1))</f>
        <v>1</v>
      </c>
      <c r="W477" s="11">
        <f>IF('Used data'!U477="Irrelevant",1,IF(AND(OR(I477="Motorway link",I477="Exit diverge",I477="Entrance merge",I477="Exit ramp",I477="Entrance ramp"),'Used data'!U477="Yes"),0.94,1))</f>
        <v>1</v>
      </c>
      <c r="X477" s="11">
        <f>IF('Used data'!U477="Irrelevant",1,IF(AND(OR(I477="Motorway link",I477="Exit diverge",I477="Entrance merge",I477="Exit ramp",I477="Entrance ramp"),'Used data'!U477="Yes"),0.97,1))</f>
        <v>1</v>
      </c>
      <c r="Y477" s="11">
        <f>IF(AND(I477="Exit ramp",'Used data'!V477="2-curved diamond ramp"),1.32,IF(AND(I477="Exit ramp",'Used data'!V477="S-shaped ramp"),2.05,IF(AND(I477="Exit ramp",'Used data'!V477="U-shaped ramp"),4.11,IF(AND(I477="Exit ramp",'Used data'!V477="Flyover hook ramp"),5.15,IF(AND(I477="Exit ramp",'Used data'!V477="Directional ramp"),1.07,IF(AND(I477="Entrance ramp",'Used data'!V477="2-curved diamond ramp"),0.93,IF(AND(I477="Entrance ramp",'Used data'!V477="S-shaped ramp"),2.48,IF(AND(I477="Entrance ramp",'Used data'!V477="U-shaped ramp"),4.15,IF(AND(I477="Entrance ramp",'Used data'!V477="Flyover hook ramp"),5.26,IF(AND(I477="Entrance ramp",'Used data'!V477="Directional ramp"),1.42,1))))))))))</f>
        <v>1</v>
      </c>
      <c r="Z477" s="11">
        <f>IF(OR('Used data'!W477="Straight",'Used data'!W477="Irrelevant",'Used data'!X477="Irrelevant",'Used data'!Y477="Irrelevant"),1,1+1.545*1000/32.2*((('Used data'!Y477*3268/3600)/('Used data'!W477/0.306))^2)*('Used data'!X477/1000)/G477)</f>
        <v>1</v>
      </c>
      <c r="AA477" s="11">
        <f>IF(OR('Used data'!W477="Straight",'Used data'!W477="Irrelevant",'Used data'!X477="Irrelevant",'Used data'!Y477="Irrelevant"),1,1+1.961*1000/32.2*((('Used data'!Y477*3268/3600)/('Used data'!W477/0.306))^2)*('Used data'!X477/1000)/G477)</f>
        <v>1</v>
      </c>
      <c r="AB477" s="11">
        <f>IF(OR('Used data'!Z477="Straight",'Used data'!Z477="Irrelevant",'Used data'!AA477="Irrelevant",'Used data'!AB477="Irrelevant"),1,1+1.545*1000/32.2*((('Used data'!AB477*3268/3600)/('Used data'!Z477/0.306))^2)*('Used data'!AA477/1000)/G477)</f>
        <v>1</v>
      </c>
      <c r="AC477" s="11">
        <f>IF(OR('Used data'!Z477="Straight",'Used data'!Z477="Irrelevant",'Used data'!AA477="Irrelevant",'Used data'!AB477="Irrelevant"),1,1+1.961*1000/32.2*((('Used data'!AB477*3268/3600)/('Used data'!Z477/0.306))^2)*('Used data'!AA477/1000)/G477)</f>
        <v>1</v>
      </c>
      <c r="AD477" s="11">
        <f>IF(OR('Used data'!AC477="Irrelevant",'Used data'!AC477="No"),1,IF(AND('Used data'!AC477="Yes",OR('Used data'!Q477&lt;301,'Used data'!S477&lt;301)),1-(0.5*('Used data'!R477+'Used data'!T477)/('Used data'!G477*1000)),IF(AND('Used data'!AC477="Yes",OR('Used data'!Q477&lt;601,'Used data'!S477&lt;601)),1-(0.25*('Used data'!R477+'Used data'!T477)/('Used data'!G477*1000)),1)))</f>
        <v>1</v>
      </c>
      <c r="AE477" s="11">
        <f>IF(OR('Used data'!AC477="Irrelevant",'Used data'!AC477="No"),1,IF(AND('Used data'!AC477="Yes",OR('Used data'!Q477&lt;301,'Used data'!S477&lt;301)),1-(0.4*('Used data'!R477+'Used data'!T477)/('Used data'!G477*1000)),IF(AND('Used data'!AC477="Yes",OR('Used data'!Q477&lt;601,'Used data'!S477&lt;601)),1-(0.2*('Used data'!R477+'Used data'!T477)/('Used data'!G477*1000)),1)))</f>
        <v>1</v>
      </c>
      <c r="AF477" s="11">
        <f>IF('Used data'!AD477="110 kph",0.79,1)</f>
        <v>1</v>
      </c>
      <c r="AG477" s="11">
        <f>IF('Used data'!AD477="110 kph",0.94,1)</f>
        <v>1</v>
      </c>
      <c r="AH477" s="11">
        <f>IF('Used data'!AD477="110 kph",0.66,1)</f>
        <v>1</v>
      </c>
      <c r="AI477" s="11">
        <f>IF('Used data'!AD477="110 kph",0.82,1)</f>
        <v>1</v>
      </c>
      <c r="AJ477" s="11">
        <f>IF(AND('Used data'!AE477="Yes",I477="Entrance merge"),0.65*'Used data'!AF477+1-'Used data'!AF477,1)</f>
        <v>1</v>
      </c>
      <c r="AK477" s="12" t="str">
        <f t="shared" si="49"/>
        <v/>
      </c>
      <c r="AL477" s="12" t="str">
        <f t="shared" si="50"/>
        <v/>
      </c>
      <c r="AM477" s="12" t="str">
        <f t="shared" si="51"/>
        <v/>
      </c>
      <c r="AN477" s="12" t="str">
        <f t="shared" si="52"/>
        <v/>
      </c>
      <c r="AO477" s="12" t="str">
        <f t="shared" si="53"/>
        <v/>
      </c>
      <c r="AP477" s="12" t="str">
        <f t="shared" si="54"/>
        <v/>
      </c>
      <c r="AQ477" s="4" t="str">
        <f t="shared" si="55"/>
        <v/>
      </c>
    </row>
    <row r="478" spans="1:43" x14ac:dyDescent="0.3">
      <c r="A478" s="4" t="str">
        <f>IF('Input data'!A493="","",'Input data'!A493)</f>
        <v/>
      </c>
      <c r="B478" s="4" t="str">
        <f>IF('Input data'!B493="","",'Input data'!B493)</f>
        <v/>
      </c>
      <c r="C478" s="4" t="str">
        <f>IF('Input data'!C493="","",'Input data'!C493)</f>
        <v/>
      </c>
      <c r="D478" s="4" t="str">
        <f>IF('Input data'!D493="","",'Input data'!D493)</f>
        <v/>
      </c>
      <c r="E478" s="4" t="str">
        <f>IF('Input data'!E493="","",'Input data'!E493)</f>
        <v/>
      </c>
      <c r="F478" s="4" t="str">
        <f>IF('Input data'!F493="","",'Input data'!F493)</f>
        <v/>
      </c>
      <c r="G478" s="4">
        <f>IF('Input data'!G493="","",'Input data'!G493)</f>
        <v>0</v>
      </c>
      <c r="H478" s="4" t="str">
        <f>IF('Input data'!H493&gt;0.5,'Input data'!H493,"")</f>
        <v/>
      </c>
      <c r="I478" s="4" t="str">
        <f>IF('Input data'!I493="","",'Input data'!I493)</f>
        <v/>
      </c>
      <c r="J478" s="11">
        <f>IF('Used data'!J478="Irrelevant",1,IF('Used data'!J478&gt;3,1.2,1))</f>
        <v>1</v>
      </c>
      <c r="K478" s="11">
        <f>IF('Used data'!K478="Irrelevant",1,IF(AND(OR(I478="Motorway link",I478="Exit diverge",I478="Entrance merge"),'Used data'!K478&lt;3.5),1+(3.5-'Used data'!K478)*0.12,IF(AND(OR(I478="Exit ramp",I478="Entrance ramp"),'Used data'!K478&lt;3.5),1+(3.5-'Used data'!K478)*0.16,1)))</f>
        <v>1</v>
      </c>
      <c r="L478" s="11">
        <f>IF('Used data'!L478="Irrelevant",1,IF(AND('Used data'!L478="Yes",'Used data'!J478=2),0.6*'Used data'!M478+(1-'Used data'!M478),IF(AND('Used data'!L478="Yes",'Used data'!J478=3),0.7*'Used data'!M478+(1-'Used data'!M478),IF(AND('Used data'!L478="Yes",'Used data'!J478=4),0.76*'Used data'!M478+(1-'Used data'!M478),IF(AND('Used data'!L478="Yes",'Used data'!J478&gt;4.99999999),0.8*'Used data'!M478+(1-'Used data'!M478),1)))))</f>
        <v>1</v>
      </c>
      <c r="M478" s="11">
        <f>IF('Used data'!L478="Irrelevant",1,IF(AND('Used data'!L478="Yes",'Used data'!J478=2),0.8*'Used data'!M478+(1-'Used data'!M478),IF(AND('Used data'!L478="Yes",'Used data'!J478=3),0.85*'Used data'!M478+(1-'Used data'!M478),IF(AND('Used data'!L478="Yes",'Used data'!J478=4),0.88*'Used data'!M478+(1-'Used data'!M478),IF(AND('Used data'!L478="Yes",'Used data'!J478&gt;4.99999999),0.9*'Used data'!M478+(1-'Used data'!M478),1)))))</f>
        <v>1</v>
      </c>
      <c r="N478" s="11">
        <f>IF('Used data'!N478="Irrelevant",1,IF(AND(OR(I478="Motorway link",I478="Exit diverge",I478="Entrance merge"),'Used data'!N478&lt;3),1+(3-'Used data'!N478)*0.09333333,1))</f>
        <v>1</v>
      </c>
      <c r="O478" s="11">
        <f>IF('Used data'!N478="Irrelevant",1,IF(AND(OR(I478="Motorway link",I478="Exit diverge",I478="Entrance merge"),'Used data'!N478&lt;3),1+(3-'Used data'!N478)*0.19666667,1))</f>
        <v>1</v>
      </c>
      <c r="P478" s="11">
        <f>IF('Used data'!O478="Irrelevant",1,IF(AND(OR(I478="Motorway link",I478="Exit diverge",I478="Entrance merge"),'Used data'!O478&lt;3.00000001),1+(0.5-'Used data'!O478)*0.04,IF(AND(OR(I478="Exit ramp",I478="Entrance ramp"),'Used data'!O478&lt;3.00000001),1+(0.5-'Used data'!O478)*0.08,IF(OR(I478="Motorway link",I478="Exit diverge",I478="Entrance merge"),0.9,0.8))))</f>
        <v>1</v>
      </c>
      <c r="Q478" s="11">
        <f>IF('Used data'!P478="Irrelevant",1,IF(AND(OR(I478="Motorway link",I478="Exit diverge",I478="Entrance merge"),'Used data'!P478&lt;11.00000001),1+(5-'Used data'!P478)*0.01,0.94))</f>
        <v>1</v>
      </c>
      <c r="R478" s="11">
        <f>IF(OR('Used data'!Q478="Irrelevant",'Used data'!R478="Irrelevant",'Used data'!Q478="Straight"),1,IF(AND(OR(I478="Motorway link",I478="Exit diverge",I478="Entrance merge"),'Used data'!Q478&lt;4000),(EXP(0.1096*1746.5/'Used data'!Q478)/EXP(0.1096*1746.5/4000))*('Used data'!R478/1000)/G478+(G478-'Used data'!R478/1000)/G478,1))</f>
        <v>1</v>
      </c>
      <c r="S478" s="11">
        <f>IF(OR('Used data'!S478="Irrelevant",'Used data'!T478="Irrelevant",'Used data'!S478="Straight"),1,IF(AND(OR(I478="Motorway link",I478="Exit diverge",I478="Entrance merge"),'Used data'!S478&lt;4000),(EXP(0.1096*1746.5/'Used data'!S478)/EXP(0.1096*1746.5/4000))*('Used data'!T478/1000)/G478+(G478-'Used data'!T478/1000)/G478,1))</f>
        <v>1</v>
      </c>
      <c r="T478" s="11">
        <f>IF('Used data'!U478="Irrelevant",1,IF(AND(OR(I478="Motorway link",I478="Exit diverge",I478="Entrance merge",I478="Exit ramp",I478="Entrance ramp"),'Used data'!U478="Yes"),0.95,1))</f>
        <v>1</v>
      </c>
      <c r="U478" s="11">
        <f>IF('Used data'!U478="Irrelevant",1,IF(AND(OR(I478="Motorway link",I478="Exit diverge",I478="Entrance merge",I478="Exit ramp",I478="Entrance ramp"),'Used data'!U478="Yes"),0.96,1))</f>
        <v>1</v>
      </c>
      <c r="V478" s="11">
        <f>IF('Used data'!U478="Irrelevant",1,IF(AND(OR(I478="Motorway link",I478="Exit diverge",I478="Entrance merge",I478="Exit ramp",I478="Entrance ramp"),'Used data'!U478="Yes"),0.79,1))</f>
        <v>1</v>
      </c>
      <c r="W478" s="11">
        <f>IF('Used data'!U478="Irrelevant",1,IF(AND(OR(I478="Motorway link",I478="Exit diverge",I478="Entrance merge",I478="Exit ramp",I478="Entrance ramp"),'Used data'!U478="Yes"),0.94,1))</f>
        <v>1</v>
      </c>
      <c r="X478" s="11">
        <f>IF('Used data'!U478="Irrelevant",1,IF(AND(OR(I478="Motorway link",I478="Exit diverge",I478="Entrance merge",I478="Exit ramp",I478="Entrance ramp"),'Used data'!U478="Yes"),0.97,1))</f>
        <v>1</v>
      </c>
      <c r="Y478" s="11">
        <f>IF(AND(I478="Exit ramp",'Used data'!V478="2-curved diamond ramp"),1.32,IF(AND(I478="Exit ramp",'Used data'!V478="S-shaped ramp"),2.05,IF(AND(I478="Exit ramp",'Used data'!V478="U-shaped ramp"),4.11,IF(AND(I478="Exit ramp",'Used data'!V478="Flyover hook ramp"),5.15,IF(AND(I478="Exit ramp",'Used data'!V478="Directional ramp"),1.07,IF(AND(I478="Entrance ramp",'Used data'!V478="2-curved diamond ramp"),0.93,IF(AND(I478="Entrance ramp",'Used data'!V478="S-shaped ramp"),2.48,IF(AND(I478="Entrance ramp",'Used data'!V478="U-shaped ramp"),4.15,IF(AND(I478="Entrance ramp",'Used data'!V478="Flyover hook ramp"),5.26,IF(AND(I478="Entrance ramp",'Used data'!V478="Directional ramp"),1.42,1))))))))))</f>
        <v>1</v>
      </c>
      <c r="Z478" s="11">
        <f>IF(OR('Used data'!W478="Straight",'Used data'!W478="Irrelevant",'Used data'!X478="Irrelevant",'Used data'!Y478="Irrelevant"),1,1+1.545*1000/32.2*((('Used data'!Y478*3268/3600)/('Used data'!W478/0.306))^2)*('Used data'!X478/1000)/G478)</f>
        <v>1</v>
      </c>
      <c r="AA478" s="11">
        <f>IF(OR('Used data'!W478="Straight",'Used data'!W478="Irrelevant",'Used data'!X478="Irrelevant",'Used data'!Y478="Irrelevant"),1,1+1.961*1000/32.2*((('Used data'!Y478*3268/3600)/('Used data'!W478/0.306))^2)*('Used data'!X478/1000)/G478)</f>
        <v>1</v>
      </c>
      <c r="AB478" s="11">
        <f>IF(OR('Used data'!Z478="Straight",'Used data'!Z478="Irrelevant",'Used data'!AA478="Irrelevant",'Used data'!AB478="Irrelevant"),1,1+1.545*1000/32.2*((('Used data'!AB478*3268/3600)/('Used data'!Z478/0.306))^2)*('Used data'!AA478/1000)/G478)</f>
        <v>1</v>
      </c>
      <c r="AC478" s="11">
        <f>IF(OR('Used data'!Z478="Straight",'Used data'!Z478="Irrelevant",'Used data'!AA478="Irrelevant",'Used data'!AB478="Irrelevant"),1,1+1.961*1000/32.2*((('Used data'!AB478*3268/3600)/('Used data'!Z478/0.306))^2)*('Used data'!AA478/1000)/G478)</f>
        <v>1</v>
      </c>
      <c r="AD478" s="11">
        <f>IF(OR('Used data'!AC478="Irrelevant",'Used data'!AC478="No"),1,IF(AND('Used data'!AC478="Yes",OR('Used data'!Q478&lt;301,'Used data'!S478&lt;301)),1-(0.5*('Used data'!R478+'Used data'!T478)/('Used data'!G478*1000)),IF(AND('Used data'!AC478="Yes",OR('Used data'!Q478&lt;601,'Used data'!S478&lt;601)),1-(0.25*('Used data'!R478+'Used data'!T478)/('Used data'!G478*1000)),1)))</f>
        <v>1</v>
      </c>
      <c r="AE478" s="11">
        <f>IF(OR('Used data'!AC478="Irrelevant",'Used data'!AC478="No"),1,IF(AND('Used data'!AC478="Yes",OR('Used data'!Q478&lt;301,'Used data'!S478&lt;301)),1-(0.4*('Used data'!R478+'Used data'!T478)/('Used data'!G478*1000)),IF(AND('Used data'!AC478="Yes",OR('Used data'!Q478&lt;601,'Used data'!S478&lt;601)),1-(0.2*('Used data'!R478+'Used data'!T478)/('Used data'!G478*1000)),1)))</f>
        <v>1</v>
      </c>
      <c r="AF478" s="11">
        <f>IF('Used data'!AD478="110 kph",0.79,1)</f>
        <v>1</v>
      </c>
      <c r="AG478" s="11">
        <f>IF('Used data'!AD478="110 kph",0.94,1)</f>
        <v>1</v>
      </c>
      <c r="AH478" s="11">
        <f>IF('Used data'!AD478="110 kph",0.66,1)</f>
        <v>1</v>
      </c>
      <c r="AI478" s="11">
        <f>IF('Used data'!AD478="110 kph",0.82,1)</f>
        <v>1</v>
      </c>
      <c r="AJ478" s="11">
        <f>IF(AND('Used data'!AE478="Yes",I478="Entrance merge"),0.65*'Used data'!AF478+1-'Used data'!AF478,1)</f>
        <v>1</v>
      </c>
      <c r="AK478" s="12" t="str">
        <f t="shared" si="49"/>
        <v/>
      </c>
      <c r="AL478" s="12" t="str">
        <f t="shared" si="50"/>
        <v/>
      </c>
      <c r="AM478" s="12" t="str">
        <f t="shared" si="51"/>
        <v/>
      </c>
      <c r="AN478" s="12" t="str">
        <f t="shared" si="52"/>
        <v/>
      </c>
      <c r="AO478" s="12" t="str">
        <f t="shared" si="53"/>
        <v/>
      </c>
      <c r="AP478" s="12" t="str">
        <f t="shared" si="54"/>
        <v/>
      </c>
      <c r="AQ478" s="4" t="str">
        <f t="shared" si="55"/>
        <v/>
      </c>
    </row>
    <row r="479" spans="1:43" x14ac:dyDescent="0.3">
      <c r="A479" s="4" t="str">
        <f>IF('Input data'!A494="","",'Input data'!A494)</f>
        <v/>
      </c>
      <c r="B479" s="4" t="str">
        <f>IF('Input data'!B494="","",'Input data'!B494)</f>
        <v/>
      </c>
      <c r="C479" s="4" t="str">
        <f>IF('Input data'!C494="","",'Input data'!C494)</f>
        <v/>
      </c>
      <c r="D479" s="4" t="str">
        <f>IF('Input data'!D494="","",'Input data'!D494)</f>
        <v/>
      </c>
      <c r="E479" s="4" t="str">
        <f>IF('Input data'!E494="","",'Input data'!E494)</f>
        <v/>
      </c>
      <c r="F479" s="4" t="str">
        <f>IF('Input data'!F494="","",'Input data'!F494)</f>
        <v/>
      </c>
      <c r="G479" s="4">
        <f>IF('Input data'!G494="","",'Input data'!G494)</f>
        <v>0</v>
      </c>
      <c r="H479" s="4" t="str">
        <f>IF('Input data'!H494&gt;0.5,'Input data'!H494,"")</f>
        <v/>
      </c>
      <c r="I479" s="4" t="str">
        <f>IF('Input data'!I494="","",'Input data'!I494)</f>
        <v/>
      </c>
      <c r="J479" s="11">
        <f>IF('Used data'!J479="Irrelevant",1,IF('Used data'!J479&gt;3,1.2,1))</f>
        <v>1</v>
      </c>
      <c r="K479" s="11">
        <f>IF('Used data'!K479="Irrelevant",1,IF(AND(OR(I479="Motorway link",I479="Exit diverge",I479="Entrance merge"),'Used data'!K479&lt;3.5),1+(3.5-'Used data'!K479)*0.12,IF(AND(OR(I479="Exit ramp",I479="Entrance ramp"),'Used data'!K479&lt;3.5),1+(3.5-'Used data'!K479)*0.16,1)))</f>
        <v>1</v>
      </c>
      <c r="L479" s="11">
        <f>IF('Used data'!L479="Irrelevant",1,IF(AND('Used data'!L479="Yes",'Used data'!J479=2),0.6*'Used data'!M479+(1-'Used data'!M479),IF(AND('Used data'!L479="Yes",'Used data'!J479=3),0.7*'Used data'!M479+(1-'Used data'!M479),IF(AND('Used data'!L479="Yes",'Used data'!J479=4),0.76*'Used data'!M479+(1-'Used data'!M479),IF(AND('Used data'!L479="Yes",'Used data'!J479&gt;4.99999999),0.8*'Used data'!M479+(1-'Used data'!M479),1)))))</f>
        <v>1</v>
      </c>
      <c r="M479" s="11">
        <f>IF('Used data'!L479="Irrelevant",1,IF(AND('Used data'!L479="Yes",'Used data'!J479=2),0.8*'Used data'!M479+(1-'Used data'!M479),IF(AND('Used data'!L479="Yes",'Used data'!J479=3),0.85*'Used data'!M479+(1-'Used data'!M479),IF(AND('Used data'!L479="Yes",'Used data'!J479=4),0.88*'Used data'!M479+(1-'Used data'!M479),IF(AND('Used data'!L479="Yes",'Used data'!J479&gt;4.99999999),0.9*'Used data'!M479+(1-'Used data'!M479),1)))))</f>
        <v>1</v>
      </c>
      <c r="N479" s="11">
        <f>IF('Used data'!N479="Irrelevant",1,IF(AND(OR(I479="Motorway link",I479="Exit diverge",I479="Entrance merge"),'Used data'!N479&lt;3),1+(3-'Used data'!N479)*0.09333333,1))</f>
        <v>1</v>
      </c>
      <c r="O479" s="11">
        <f>IF('Used data'!N479="Irrelevant",1,IF(AND(OR(I479="Motorway link",I479="Exit diverge",I479="Entrance merge"),'Used data'!N479&lt;3),1+(3-'Used data'!N479)*0.19666667,1))</f>
        <v>1</v>
      </c>
      <c r="P479" s="11">
        <f>IF('Used data'!O479="Irrelevant",1,IF(AND(OR(I479="Motorway link",I479="Exit diverge",I479="Entrance merge"),'Used data'!O479&lt;3.00000001),1+(0.5-'Used data'!O479)*0.04,IF(AND(OR(I479="Exit ramp",I479="Entrance ramp"),'Used data'!O479&lt;3.00000001),1+(0.5-'Used data'!O479)*0.08,IF(OR(I479="Motorway link",I479="Exit diverge",I479="Entrance merge"),0.9,0.8))))</f>
        <v>1</v>
      </c>
      <c r="Q479" s="11">
        <f>IF('Used data'!P479="Irrelevant",1,IF(AND(OR(I479="Motorway link",I479="Exit diverge",I479="Entrance merge"),'Used data'!P479&lt;11.00000001),1+(5-'Used data'!P479)*0.01,0.94))</f>
        <v>1</v>
      </c>
      <c r="R479" s="11">
        <f>IF(OR('Used data'!Q479="Irrelevant",'Used data'!R479="Irrelevant",'Used data'!Q479="Straight"),1,IF(AND(OR(I479="Motorway link",I479="Exit diverge",I479="Entrance merge"),'Used data'!Q479&lt;4000),(EXP(0.1096*1746.5/'Used data'!Q479)/EXP(0.1096*1746.5/4000))*('Used data'!R479/1000)/G479+(G479-'Used data'!R479/1000)/G479,1))</f>
        <v>1</v>
      </c>
      <c r="S479" s="11">
        <f>IF(OR('Used data'!S479="Irrelevant",'Used data'!T479="Irrelevant",'Used data'!S479="Straight"),1,IF(AND(OR(I479="Motorway link",I479="Exit diverge",I479="Entrance merge"),'Used data'!S479&lt;4000),(EXP(0.1096*1746.5/'Used data'!S479)/EXP(0.1096*1746.5/4000))*('Used data'!T479/1000)/G479+(G479-'Used data'!T479/1000)/G479,1))</f>
        <v>1</v>
      </c>
      <c r="T479" s="11">
        <f>IF('Used data'!U479="Irrelevant",1,IF(AND(OR(I479="Motorway link",I479="Exit diverge",I479="Entrance merge",I479="Exit ramp",I479="Entrance ramp"),'Used data'!U479="Yes"),0.95,1))</f>
        <v>1</v>
      </c>
      <c r="U479" s="11">
        <f>IF('Used data'!U479="Irrelevant",1,IF(AND(OR(I479="Motorway link",I479="Exit diverge",I479="Entrance merge",I479="Exit ramp",I479="Entrance ramp"),'Used data'!U479="Yes"),0.96,1))</f>
        <v>1</v>
      </c>
      <c r="V479" s="11">
        <f>IF('Used data'!U479="Irrelevant",1,IF(AND(OR(I479="Motorway link",I479="Exit diverge",I479="Entrance merge",I479="Exit ramp",I479="Entrance ramp"),'Used data'!U479="Yes"),0.79,1))</f>
        <v>1</v>
      </c>
      <c r="W479" s="11">
        <f>IF('Used data'!U479="Irrelevant",1,IF(AND(OR(I479="Motorway link",I479="Exit diverge",I479="Entrance merge",I479="Exit ramp",I479="Entrance ramp"),'Used data'!U479="Yes"),0.94,1))</f>
        <v>1</v>
      </c>
      <c r="X479" s="11">
        <f>IF('Used data'!U479="Irrelevant",1,IF(AND(OR(I479="Motorway link",I479="Exit diverge",I479="Entrance merge",I479="Exit ramp",I479="Entrance ramp"),'Used data'!U479="Yes"),0.97,1))</f>
        <v>1</v>
      </c>
      <c r="Y479" s="11">
        <f>IF(AND(I479="Exit ramp",'Used data'!V479="2-curved diamond ramp"),1.32,IF(AND(I479="Exit ramp",'Used data'!V479="S-shaped ramp"),2.05,IF(AND(I479="Exit ramp",'Used data'!V479="U-shaped ramp"),4.11,IF(AND(I479="Exit ramp",'Used data'!V479="Flyover hook ramp"),5.15,IF(AND(I479="Exit ramp",'Used data'!V479="Directional ramp"),1.07,IF(AND(I479="Entrance ramp",'Used data'!V479="2-curved diamond ramp"),0.93,IF(AND(I479="Entrance ramp",'Used data'!V479="S-shaped ramp"),2.48,IF(AND(I479="Entrance ramp",'Used data'!V479="U-shaped ramp"),4.15,IF(AND(I479="Entrance ramp",'Used data'!V479="Flyover hook ramp"),5.26,IF(AND(I479="Entrance ramp",'Used data'!V479="Directional ramp"),1.42,1))))))))))</f>
        <v>1</v>
      </c>
      <c r="Z479" s="11">
        <f>IF(OR('Used data'!W479="Straight",'Used data'!W479="Irrelevant",'Used data'!X479="Irrelevant",'Used data'!Y479="Irrelevant"),1,1+1.545*1000/32.2*((('Used data'!Y479*3268/3600)/('Used data'!W479/0.306))^2)*('Used data'!X479/1000)/G479)</f>
        <v>1</v>
      </c>
      <c r="AA479" s="11">
        <f>IF(OR('Used data'!W479="Straight",'Used data'!W479="Irrelevant",'Used data'!X479="Irrelevant",'Used data'!Y479="Irrelevant"),1,1+1.961*1000/32.2*((('Used data'!Y479*3268/3600)/('Used data'!W479/0.306))^2)*('Used data'!X479/1000)/G479)</f>
        <v>1</v>
      </c>
      <c r="AB479" s="11">
        <f>IF(OR('Used data'!Z479="Straight",'Used data'!Z479="Irrelevant",'Used data'!AA479="Irrelevant",'Used data'!AB479="Irrelevant"),1,1+1.545*1000/32.2*((('Used data'!AB479*3268/3600)/('Used data'!Z479/0.306))^2)*('Used data'!AA479/1000)/G479)</f>
        <v>1</v>
      </c>
      <c r="AC479" s="11">
        <f>IF(OR('Used data'!Z479="Straight",'Used data'!Z479="Irrelevant",'Used data'!AA479="Irrelevant",'Used data'!AB479="Irrelevant"),1,1+1.961*1000/32.2*((('Used data'!AB479*3268/3600)/('Used data'!Z479/0.306))^2)*('Used data'!AA479/1000)/G479)</f>
        <v>1</v>
      </c>
      <c r="AD479" s="11">
        <f>IF(OR('Used data'!AC479="Irrelevant",'Used data'!AC479="No"),1,IF(AND('Used data'!AC479="Yes",OR('Used data'!Q479&lt;301,'Used data'!S479&lt;301)),1-(0.5*('Used data'!R479+'Used data'!T479)/('Used data'!G479*1000)),IF(AND('Used data'!AC479="Yes",OR('Used data'!Q479&lt;601,'Used data'!S479&lt;601)),1-(0.25*('Used data'!R479+'Used data'!T479)/('Used data'!G479*1000)),1)))</f>
        <v>1</v>
      </c>
      <c r="AE479" s="11">
        <f>IF(OR('Used data'!AC479="Irrelevant",'Used data'!AC479="No"),1,IF(AND('Used data'!AC479="Yes",OR('Used data'!Q479&lt;301,'Used data'!S479&lt;301)),1-(0.4*('Used data'!R479+'Used data'!T479)/('Used data'!G479*1000)),IF(AND('Used data'!AC479="Yes",OR('Used data'!Q479&lt;601,'Used data'!S479&lt;601)),1-(0.2*('Used data'!R479+'Used data'!T479)/('Used data'!G479*1000)),1)))</f>
        <v>1</v>
      </c>
      <c r="AF479" s="11">
        <f>IF('Used data'!AD479="110 kph",0.79,1)</f>
        <v>1</v>
      </c>
      <c r="AG479" s="11">
        <f>IF('Used data'!AD479="110 kph",0.94,1)</f>
        <v>1</v>
      </c>
      <c r="AH479" s="11">
        <f>IF('Used data'!AD479="110 kph",0.66,1)</f>
        <v>1</v>
      </c>
      <c r="AI479" s="11">
        <f>IF('Used data'!AD479="110 kph",0.82,1)</f>
        <v>1</v>
      </c>
      <c r="AJ479" s="11">
        <f>IF(AND('Used data'!AE479="Yes",I479="Entrance merge"),0.65*'Used data'!AF479+1-'Used data'!AF479,1)</f>
        <v>1</v>
      </c>
      <c r="AK479" s="12" t="str">
        <f t="shared" si="49"/>
        <v/>
      </c>
      <c r="AL479" s="12" t="str">
        <f t="shared" si="50"/>
        <v/>
      </c>
      <c r="AM479" s="12" t="str">
        <f t="shared" si="51"/>
        <v/>
      </c>
      <c r="AN479" s="12" t="str">
        <f t="shared" si="52"/>
        <v/>
      </c>
      <c r="AO479" s="12" t="str">
        <f t="shared" si="53"/>
        <v/>
      </c>
      <c r="AP479" s="12" t="str">
        <f t="shared" si="54"/>
        <v/>
      </c>
      <c r="AQ479" s="4" t="str">
        <f t="shared" si="55"/>
        <v/>
      </c>
    </row>
    <row r="480" spans="1:43" x14ac:dyDescent="0.3">
      <c r="A480" s="4" t="str">
        <f>IF('Input data'!A495="","",'Input data'!A495)</f>
        <v/>
      </c>
      <c r="B480" s="4" t="str">
        <f>IF('Input data'!B495="","",'Input data'!B495)</f>
        <v/>
      </c>
      <c r="C480" s="4" t="str">
        <f>IF('Input data'!C495="","",'Input data'!C495)</f>
        <v/>
      </c>
      <c r="D480" s="4" t="str">
        <f>IF('Input data'!D495="","",'Input data'!D495)</f>
        <v/>
      </c>
      <c r="E480" s="4" t="str">
        <f>IF('Input data'!E495="","",'Input data'!E495)</f>
        <v/>
      </c>
      <c r="F480" s="4" t="str">
        <f>IF('Input data'!F495="","",'Input data'!F495)</f>
        <v/>
      </c>
      <c r="G480" s="4">
        <f>IF('Input data'!G495="","",'Input data'!G495)</f>
        <v>0</v>
      </c>
      <c r="H480" s="4" t="str">
        <f>IF('Input data'!H495&gt;0.5,'Input data'!H495,"")</f>
        <v/>
      </c>
      <c r="I480" s="4" t="str">
        <f>IF('Input data'!I495="","",'Input data'!I495)</f>
        <v/>
      </c>
      <c r="J480" s="11">
        <f>IF('Used data'!J480="Irrelevant",1,IF('Used data'!J480&gt;3,1.2,1))</f>
        <v>1</v>
      </c>
      <c r="K480" s="11">
        <f>IF('Used data'!K480="Irrelevant",1,IF(AND(OR(I480="Motorway link",I480="Exit diverge",I480="Entrance merge"),'Used data'!K480&lt;3.5),1+(3.5-'Used data'!K480)*0.12,IF(AND(OR(I480="Exit ramp",I480="Entrance ramp"),'Used data'!K480&lt;3.5),1+(3.5-'Used data'!K480)*0.16,1)))</f>
        <v>1</v>
      </c>
      <c r="L480" s="11">
        <f>IF('Used data'!L480="Irrelevant",1,IF(AND('Used data'!L480="Yes",'Used data'!J480=2),0.6*'Used data'!M480+(1-'Used data'!M480),IF(AND('Used data'!L480="Yes",'Used data'!J480=3),0.7*'Used data'!M480+(1-'Used data'!M480),IF(AND('Used data'!L480="Yes",'Used data'!J480=4),0.76*'Used data'!M480+(1-'Used data'!M480),IF(AND('Used data'!L480="Yes",'Used data'!J480&gt;4.99999999),0.8*'Used data'!M480+(1-'Used data'!M480),1)))))</f>
        <v>1</v>
      </c>
      <c r="M480" s="11">
        <f>IF('Used data'!L480="Irrelevant",1,IF(AND('Used data'!L480="Yes",'Used data'!J480=2),0.8*'Used data'!M480+(1-'Used data'!M480),IF(AND('Used data'!L480="Yes",'Used data'!J480=3),0.85*'Used data'!M480+(1-'Used data'!M480),IF(AND('Used data'!L480="Yes",'Used data'!J480=4),0.88*'Used data'!M480+(1-'Used data'!M480),IF(AND('Used data'!L480="Yes",'Used data'!J480&gt;4.99999999),0.9*'Used data'!M480+(1-'Used data'!M480),1)))))</f>
        <v>1</v>
      </c>
      <c r="N480" s="11">
        <f>IF('Used data'!N480="Irrelevant",1,IF(AND(OR(I480="Motorway link",I480="Exit diverge",I480="Entrance merge"),'Used data'!N480&lt;3),1+(3-'Used data'!N480)*0.09333333,1))</f>
        <v>1</v>
      </c>
      <c r="O480" s="11">
        <f>IF('Used data'!N480="Irrelevant",1,IF(AND(OR(I480="Motorway link",I480="Exit diverge",I480="Entrance merge"),'Used data'!N480&lt;3),1+(3-'Used data'!N480)*0.19666667,1))</f>
        <v>1</v>
      </c>
      <c r="P480" s="11">
        <f>IF('Used data'!O480="Irrelevant",1,IF(AND(OR(I480="Motorway link",I480="Exit diverge",I480="Entrance merge"),'Used data'!O480&lt;3.00000001),1+(0.5-'Used data'!O480)*0.04,IF(AND(OR(I480="Exit ramp",I480="Entrance ramp"),'Used data'!O480&lt;3.00000001),1+(0.5-'Used data'!O480)*0.08,IF(OR(I480="Motorway link",I480="Exit diverge",I480="Entrance merge"),0.9,0.8))))</f>
        <v>1</v>
      </c>
      <c r="Q480" s="11">
        <f>IF('Used data'!P480="Irrelevant",1,IF(AND(OR(I480="Motorway link",I480="Exit diverge",I480="Entrance merge"),'Used data'!P480&lt;11.00000001),1+(5-'Used data'!P480)*0.01,0.94))</f>
        <v>1</v>
      </c>
      <c r="R480" s="11">
        <f>IF(OR('Used data'!Q480="Irrelevant",'Used data'!R480="Irrelevant",'Used data'!Q480="Straight"),1,IF(AND(OR(I480="Motorway link",I480="Exit diverge",I480="Entrance merge"),'Used data'!Q480&lt;4000),(EXP(0.1096*1746.5/'Used data'!Q480)/EXP(0.1096*1746.5/4000))*('Used data'!R480/1000)/G480+(G480-'Used data'!R480/1000)/G480,1))</f>
        <v>1</v>
      </c>
      <c r="S480" s="11">
        <f>IF(OR('Used data'!S480="Irrelevant",'Used data'!T480="Irrelevant",'Used data'!S480="Straight"),1,IF(AND(OR(I480="Motorway link",I480="Exit diverge",I480="Entrance merge"),'Used data'!S480&lt;4000),(EXP(0.1096*1746.5/'Used data'!S480)/EXP(0.1096*1746.5/4000))*('Used data'!T480/1000)/G480+(G480-'Used data'!T480/1000)/G480,1))</f>
        <v>1</v>
      </c>
      <c r="T480" s="11">
        <f>IF('Used data'!U480="Irrelevant",1,IF(AND(OR(I480="Motorway link",I480="Exit diverge",I480="Entrance merge",I480="Exit ramp",I480="Entrance ramp"),'Used data'!U480="Yes"),0.95,1))</f>
        <v>1</v>
      </c>
      <c r="U480" s="11">
        <f>IF('Used data'!U480="Irrelevant",1,IF(AND(OR(I480="Motorway link",I480="Exit diverge",I480="Entrance merge",I480="Exit ramp",I480="Entrance ramp"),'Used data'!U480="Yes"),0.96,1))</f>
        <v>1</v>
      </c>
      <c r="V480" s="11">
        <f>IF('Used data'!U480="Irrelevant",1,IF(AND(OR(I480="Motorway link",I480="Exit diverge",I480="Entrance merge",I480="Exit ramp",I480="Entrance ramp"),'Used data'!U480="Yes"),0.79,1))</f>
        <v>1</v>
      </c>
      <c r="W480" s="11">
        <f>IF('Used data'!U480="Irrelevant",1,IF(AND(OR(I480="Motorway link",I480="Exit diverge",I480="Entrance merge",I480="Exit ramp",I480="Entrance ramp"),'Used data'!U480="Yes"),0.94,1))</f>
        <v>1</v>
      </c>
      <c r="X480" s="11">
        <f>IF('Used data'!U480="Irrelevant",1,IF(AND(OR(I480="Motorway link",I480="Exit diverge",I480="Entrance merge",I480="Exit ramp",I480="Entrance ramp"),'Used data'!U480="Yes"),0.97,1))</f>
        <v>1</v>
      </c>
      <c r="Y480" s="11">
        <f>IF(AND(I480="Exit ramp",'Used data'!V480="2-curved diamond ramp"),1.32,IF(AND(I480="Exit ramp",'Used data'!V480="S-shaped ramp"),2.05,IF(AND(I480="Exit ramp",'Used data'!V480="U-shaped ramp"),4.11,IF(AND(I480="Exit ramp",'Used data'!V480="Flyover hook ramp"),5.15,IF(AND(I480="Exit ramp",'Used data'!V480="Directional ramp"),1.07,IF(AND(I480="Entrance ramp",'Used data'!V480="2-curved diamond ramp"),0.93,IF(AND(I480="Entrance ramp",'Used data'!V480="S-shaped ramp"),2.48,IF(AND(I480="Entrance ramp",'Used data'!V480="U-shaped ramp"),4.15,IF(AND(I480="Entrance ramp",'Used data'!V480="Flyover hook ramp"),5.26,IF(AND(I480="Entrance ramp",'Used data'!V480="Directional ramp"),1.42,1))))))))))</f>
        <v>1</v>
      </c>
      <c r="Z480" s="11">
        <f>IF(OR('Used data'!W480="Straight",'Used data'!W480="Irrelevant",'Used data'!X480="Irrelevant",'Used data'!Y480="Irrelevant"),1,1+1.545*1000/32.2*((('Used data'!Y480*3268/3600)/('Used data'!W480/0.306))^2)*('Used data'!X480/1000)/G480)</f>
        <v>1</v>
      </c>
      <c r="AA480" s="11">
        <f>IF(OR('Used data'!W480="Straight",'Used data'!W480="Irrelevant",'Used data'!X480="Irrelevant",'Used data'!Y480="Irrelevant"),1,1+1.961*1000/32.2*((('Used data'!Y480*3268/3600)/('Used data'!W480/0.306))^2)*('Used data'!X480/1000)/G480)</f>
        <v>1</v>
      </c>
      <c r="AB480" s="11">
        <f>IF(OR('Used data'!Z480="Straight",'Used data'!Z480="Irrelevant",'Used data'!AA480="Irrelevant",'Used data'!AB480="Irrelevant"),1,1+1.545*1000/32.2*((('Used data'!AB480*3268/3600)/('Used data'!Z480/0.306))^2)*('Used data'!AA480/1000)/G480)</f>
        <v>1</v>
      </c>
      <c r="AC480" s="11">
        <f>IF(OR('Used data'!Z480="Straight",'Used data'!Z480="Irrelevant",'Used data'!AA480="Irrelevant",'Used data'!AB480="Irrelevant"),1,1+1.961*1000/32.2*((('Used data'!AB480*3268/3600)/('Used data'!Z480/0.306))^2)*('Used data'!AA480/1000)/G480)</f>
        <v>1</v>
      </c>
      <c r="AD480" s="11">
        <f>IF(OR('Used data'!AC480="Irrelevant",'Used data'!AC480="No"),1,IF(AND('Used data'!AC480="Yes",OR('Used data'!Q480&lt;301,'Used data'!S480&lt;301)),1-(0.5*('Used data'!R480+'Used data'!T480)/('Used data'!G480*1000)),IF(AND('Used data'!AC480="Yes",OR('Used data'!Q480&lt;601,'Used data'!S480&lt;601)),1-(0.25*('Used data'!R480+'Used data'!T480)/('Used data'!G480*1000)),1)))</f>
        <v>1</v>
      </c>
      <c r="AE480" s="11">
        <f>IF(OR('Used data'!AC480="Irrelevant",'Used data'!AC480="No"),1,IF(AND('Used data'!AC480="Yes",OR('Used data'!Q480&lt;301,'Used data'!S480&lt;301)),1-(0.4*('Used data'!R480+'Used data'!T480)/('Used data'!G480*1000)),IF(AND('Used data'!AC480="Yes",OR('Used data'!Q480&lt;601,'Used data'!S480&lt;601)),1-(0.2*('Used data'!R480+'Used data'!T480)/('Used data'!G480*1000)),1)))</f>
        <v>1</v>
      </c>
      <c r="AF480" s="11">
        <f>IF('Used data'!AD480="110 kph",0.79,1)</f>
        <v>1</v>
      </c>
      <c r="AG480" s="11">
        <f>IF('Used data'!AD480="110 kph",0.94,1)</f>
        <v>1</v>
      </c>
      <c r="AH480" s="11">
        <f>IF('Used data'!AD480="110 kph",0.66,1)</f>
        <v>1</v>
      </c>
      <c r="AI480" s="11">
        <f>IF('Used data'!AD480="110 kph",0.82,1)</f>
        <v>1</v>
      </c>
      <c r="AJ480" s="11">
        <f>IF(AND('Used data'!AE480="Yes",I480="Entrance merge"),0.65*'Used data'!AF480+1-'Used data'!AF480,1)</f>
        <v>1</v>
      </c>
      <c r="AK480" s="12" t="str">
        <f t="shared" si="49"/>
        <v/>
      </c>
      <c r="AL480" s="12" t="str">
        <f t="shared" si="50"/>
        <v/>
      </c>
      <c r="AM480" s="12" t="str">
        <f t="shared" si="51"/>
        <v/>
      </c>
      <c r="AN480" s="12" t="str">
        <f t="shared" si="52"/>
        <v/>
      </c>
      <c r="AO480" s="12" t="str">
        <f t="shared" si="53"/>
        <v/>
      </c>
      <c r="AP480" s="12" t="str">
        <f t="shared" si="54"/>
        <v/>
      </c>
      <c r="AQ480" s="4" t="str">
        <f t="shared" si="55"/>
        <v/>
      </c>
    </row>
    <row r="481" spans="1:43" x14ac:dyDescent="0.3">
      <c r="A481" s="4" t="str">
        <f>IF('Input data'!A496="","",'Input data'!A496)</f>
        <v/>
      </c>
      <c r="B481" s="4" t="str">
        <f>IF('Input data'!B496="","",'Input data'!B496)</f>
        <v/>
      </c>
      <c r="C481" s="4" t="str">
        <f>IF('Input data'!C496="","",'Input data'!C496)</f>
        <v/>
      </c>
      <c r="D481" s="4" t="str">
        <f>IF('Input data'!D496="","",'Input data'!D496)</f>
        <v/>
      </c>
      <c r="E481" s="4" t="str">
        <f>IF('Input data'!E496="","",'Input data'!E496)</f>
        <v/>
      </c>
      <c r="F481" s="4" t="str">
        <f>IF('Input data'!F496="","",'Input data'!F496)</f>
        <v/>
      </c>
      <c r="G481" s="4">
        <f>IF('Input data'!G496="","",'Input data'!G496)</f>
        <v>0</v>
      </c>
      <c r="H481" s="4" t="str">
        <f>IF('Input data'!H496&gt;0.5,'Input data'!H496,"")</f>
        <v/>
      </c>
      <c r="I481" s="4" t="str">
        <f>IF('Input data'!I496="","",'Input data'!I496)</f>
        <v/>
      </c>
      <c r="J481" s="11">
        <f>IF('Used data'!J481="Irrelevant",1,IF('Used data'!J481&gt;3,1.2,1))</f>
        <v>1</v>
      </c>
      <c r="K481" s="11">
        <f>IF('Used data'!K481="Irrelevant",1,IF(AND(OR(I481="Motorway link",I481="Exit diverge",I481="Entrance merge"),'Used data'!K481&lt;3.5),1+(3.5-'Used data'!K481)*0.12,IF(AND(OR(I481="Exit ramp",I481="Entrance ramp"),'Used data'!K481&lt;3.5),1+(3.5-'Used data'!K481)*0.16,1)))</f>
        <v>1</v>
      </c>
      <c r="L481" s="11">
        <f>IF('Used data'!L481="Irrelevant",1,IF(AND('Used data'!L481="Yes",'Used data'!J481=2),0.6*'Used data'!M481+(1-'Used data'!M481),IF(AND('Used data'!L481="Yes",'Used data'!J481=3),0.7*'Used data'!M481+(1-'Used data'!M481),IF(AND('Used data'!L481="Yes",'Used data'!J481=4),0.76*'Used data'!M481+(1-'Used data'!M481),IF(AND('Used data'!L481="Yes",'Used data'!J481&gt;4.99999999),0.8*'Used data'!M481+(1-'Used data'!M481),1)))))</f>
        <v>1</v>
      </c>
      <c r="M481" s="11">
        <f>IF('Used data'!L481="Irrelevant",1,IF(AND('Used data'!L481="Yes",'Used data'!J481=2),0.8*'Used data'!M481+(1-'Used data'!M481),IF(AND('Used data'!L481="Yes",'Used data'!J481=3),0.85*'Used data'!M481+(1-'Used data'!M481),IF(AND('Used data'!L481="Yes",'Used data'!J481=4),0.88*'Used data'!M481+(1-'Used data'!M481),IF(AND('Used data'!L481="Yes",'Used data'!J481&gt;4.99999999),0.9*'Used data'!M481+(1-'Used data'!M481),1)))))</f>
        <v>1</v>
      </c>
      <c r="N481" s="11">
        <f>IF('Used data'!N481="Irrelevant",1,IF(AND(OR(I481="Motorway link",I481="Exit diverge",I481="Entrance merge"),'Used data'!N481&lt;3),1+(3-'Used data'!N481)*0.09333333,1))</f>
        <v>1</v>
      </c>
      <c r="O481" s="11">
        <f>IF('Used data'!N481="Irrelevant",1,IF(AND(OR(I481="Motorway link",I481="Exit diverge",I481="Entrance merge"),'Used data'!N481&lt;3),1+(3-'Used data'!N481)*0.19666667,1))</f>
        <v>1</v>
      </c>
      <c r="P481" s="11">
        <f>IF('Used data'!O481="Irrelevant",1,IF(AND(OR(I481="Motorway link",I481="Exit diverge",I481="Entrance merge"),'Used data'!O481&lt;3.00000001),1+(0.5-'Used data'!O481)*0.04,IF(AND(OR(I481="Exit ramp",I481="Entrance ramp"),'Used data'!O481&lt;3.00000001),1+(0.5-'Used data'!O481)*0.08,IF(OR(I481="Motorway link",I481="Exit diverge",I481="Entrance merge"),0.9,0.8))))</f>
        <v>1</v>
      </c>
      <c r="Q481" s="11">
        <f>IF('Used data'!P481="Irrelevant",1,IF(AND(OR(I481="Motorway link",I481="Exit diverge",I481="Entrance merge"),'Used data'!P481&lt;11.00000001),1+(5-'Used data'!P481)*0.01,0.94))</f>
        <v>1</v>
      </c>
      <c r="R481" s="11">
        <f>IF(OR('Used data'!Q481="Irrelevant",'Used data'!R481="Irrelevant",'Used data'!Q481="Straight"),1,IF(AND(OR(I481="Motorway link",I481="Exit diverge",I481="Entrance merge"),'Used data'!Q481&lt;4000),(EXP(0.1096*1746.5/'Used data'!Q481)/EXP(0.1096*1746.5/4000))*('Used data'!R481/1000)/G481+(G481-'Used data'!R481/1000)/G481,1))</f>
        <v>1</v>
      </c>
      <c r="S481" s="11">
        <f>IF(OR('Used data'!S481="Irrelevant",'Used data'!T481="Irrelevant",'Used data'!S481="Straight"),1,IF(AND(OR(I481="Motorway link",I481="Exit diverge",I481="Entrance merge"),'Used data'!S481&lt;4000),(EXP(0.1096*1746.5/'Used data'!S481)/EXP(0.1096*1746.5/4000))*('Used data'!T481/1000)/G481+(G481-'Used data'!T481/1000)/G481,1))</f>
        <v>1</v>
      </c>
      <c r="T481" s="11">
        <f>IF('Used data'!U481="Irrelevant",1,IF(AND(OR(I481="Motorway link",I481="Exit diverge",I481="Entrance merge",I481="Exit ramp",I481="Entrance ramp"),'Used data'!U481="Yes"),0.95,1))</f>
        <v>1</v>
      </c>
      <c r="U481" s="11">
        <f>IF('Used data'!U481="Irrelevant",1,IF(AND(OR(I481="Motorway link",I481="Exit diverge",I481="Entrance merge",I481="Exit ramp",I481="Entrance ramp"),'Used data'!U481="Yes"),0.96,1))</f>
        <v>1</v>
      </c>
      <c r="V481" s="11">
        <f>IF('Used data'!U481="Irrelevant",1,IF(AND(OR(I481="Motorway link",I481="Exit diverge",I481="Entrance merge",I481="Exit ramp",I481="Entrance ramp"),'Used data'!U481="Yes"),0.79,1))</f>
        <v>1</v>
      </c>
      <c r="W481" s="11">
        <f>IF('Used data'!U481="Irrelevant",1,IF(AND(OR(I481="Motorway link",I481="Exit diverge",I481="Entrance merge",I481="Exit ramp",I481="Entrance ramp"),'Used data'!U481="Yes"),0.94,1))</f>
        <v>1</v>
      </c>
      <c r="X481" s="11">
        <f>IF('Used data'!U481="Irrelevant",1,IF(AND(OR(I481="Motorway link",I481="Exit diverge",I481="Entrance merge",I481="Exit ramp",I481="Entrance ramp"),'Used data'!U481="Yes"),0.97,1))</f>
        <v>1</v>
      </c>
      <c r="Y481" s="11">
        <f>IF(AND(I481="Exit ramp",'Used data'!V481="2-curved diamond ramp"),1.32,IF(AND(I481="Exit ramp",'Used data'!V481="S-shaped ramp"),2.05,IF(AND(I481="Exit ramp",'Used data'!V481="U-shaped ramp"),4.11,IF(AND(I481="Exit ramp",'Used data'!V481="Flyover hook ramp"),5.15,IF(AND(I481="Exit ramp",'Used data'!V481="Directional ramp"),1.07,IF(AND(I481="Entrance ramp",'Used data'!V481="2-curved diamond ramp"),0.93,IF(AND(I481="Entrance ramp",'Used data'!V481="S-shaped ramp"),2.48,IF(AND(I481="Entrance ramp",'Used data'!V481="U-shaped ramp"),4.15,IF(AND(I481="Entrance ramp",'Used data'!V481="Flyover hook ramp"),5.26,IF(AND(I481="Entrance ramp",'Used data'!V481="Directional ramp"),1.42,1))))))))))</f>
        <v>1</v>
      </c>
      <c r="Z481" s="11">
        <f>IF(OR('Used data'!W481="Straight",'Used data'!W481="Irrelevant",'Used data'!X481="Irrelevant",'Used data'!Y481="Irrelevant"),1,1+1.545*1000/32.2*((('Used data'!Y481*3268/3600)/('Used data'!W481/0.306))^2)*('Used data'!X481/1000)/G481)</f>
        <v>1</v>
      </c>
      <c r="AA481" s="11">
        <f>IF(OR('Used data'!W481="Straight",'Used data'!W481="Irrelevant",'Used data'!X481="Irrelevant",'Used data'!Y481="Irrelevant"),1,1+1.961*1000/32.2*((('Used data'!Y481*3268/3600)/('Used data'!W481/0.306))^2)*('Used data'!X481/1000)/G481)</f>
        <v>1</v>
      </c>
      <c r="AB481" s="11">
        <f>IF(OR('Used data'!Z481="Straight",'Used data'!Z481="Irrelevant",'Used data'!AA481="Irrelevant",'Used data'!AB481="Irrelevant"),1,1+1.545*1000/32.2*((('Used data'!AB481*3268/3600)/('Used data'!Z481/0.306))^2)*('Used data'!AA481/1000)/G481)</f>
        <v>1</v>
      </c>
      <c r="AC481" s="11">
        <f>IF(OR('Used data'!Z481="Straight",'Used data'!Z481="Irrelevant",'Used data'!AA481="Irrelevant",'Used data'!AB481="Irrelevant"),1,1+1.961*1000/32.2*((('Used data'!AB481*3268/3600)/('Used data'!Z481/0.306))^2)*('Used data'!AA481/1000)/G481)</f>
        <v>1</v>
      </c>
      <c r="AD481" s="11">
        <f>IF(OR('Used data'!AC481="Irrelevant",'Used data'!AC481="No"),1,IF(AND('Used data'!AC481="Yes",OR('Used data'!Q481&lt;301,'Used data'!S481&lt;301)),1-(0.5*('Used data'!R481+'Used data'!T481)/('Used data'!G481*1000)),IF(AND('Used data'!AC481="Yes",OR('Used data'!Q481&lt;601,'Used data'!S481&lt;601)),1-(0.25*('Used data'!R481+'Used data'!T481)/('Used data'!G481*1000)),1)))</f>
        <v>1</v>
      </c>
      <c r="AE481" s="11">
        <f>IF(OR('Used data'!AC481="Irrelevant",'Used data'!AC481="No"),1,IF(AND('Used data'!AC481="Yes",OR('Used data'!Q481&lt;301,'Used data'!S481&lt;301)),1-(0.4*('Used data'!R481+'Used data'!T481)/('Used data'!G481*1000)),IF(AND('Used data'!AC481="Yes",OR('Used data'!Q481&lt;601,'Used data'!S481&lt;601)),1-(0.2*('Used data'!R481+'Used data'!T481)/('Used data'!G481*1000)),1)))</f>
        <v>1</v>
      </c>
      <c r="AF481" s="11">
        <f>IF('Used data'!AD481="110 kph",0.79,1)</f>
        <v>1</v>
      </c>
      <c r="AG481" s="11">
        <f>IF('Used data'!AD481="110 kph",0.94,1)</f>
        <v>1</v>
      </c>
      <c r="AH481" s="11">
        <f>IF('Used data'!AD481="110 kph",0.66,1)</f>
        <v>1</v>
      </c>
      <c r="AI481" s="11">
        <f>IF('Used data'!AD481="110 kph",0.82,1)</f>
        <v>1</v>
      </c>
      <c r="AJ481" s="11">
        <f>IF(AND('Used data'!AE481="Yes",I481="Entrance merge"),0.65*'Used data'!AF481+1-'Used data'!AF481,1)</f>
        <v>1</v>
      </c>
      <c r="AK481" s="12" t="str">
        <f t="shared" si="49"/>
        <v/>
      </c>
      <c r="AL481" s="12" t="str">
        <f t="shared" si="50"/>
        <v/>
      </c>
      <c r="AM481" s="12" t="str">
        <f t="shared" si="51"/>
        <v/>
      </c>
      <c r="AN481" s="12" t="str">
        <f t="shared" si="52"/>
        <v/>
      </c>
      <c r="AO481" s="12" t="str">
        <f t="shared" si="53"/>
        <v/>
      </c>
      <c r="AP481" s="12" t="str">
        <f t="shared" si="54"/>
        <v/>
      </c>
      <c r="AQ481" s="4" t="str">
        <f t="shared" si="55"/>
        <v/>
      </c>
    </row>
    <row r="482" spans="1:43" x14ac:dyDescent="0.3">
      <c r="A482" s="4" t="str">
        <f>IF('Input data'!A497="","",'Input data'!A497)</f>
        <v/>
      </c>
      <c r="B482" s="4" t="str">
        <f>IF('Input data'!B497="","",'Input data'!B497)</f>
        <v/>
      </c>
      <c r="C482" s="4" t="str">
        <f>IF('Input data'!C497="","",'Input data'!C497)</f>
        <v/>
      </c>
      <c r="D482" s="4" t="str">
        <f>IF('Input data'!D497="","",'Input data'!D497)</f>
        <v/>
      </c>
      <c r="E482" s="4" t="str">
        <f>IF('Input data'!E497="","",'Input data'!E497)</f>
        <v/>
      </c>
      <c r="F482" s="4" t="str">
        <f>IF('Input data'!F497="","",'Input data'!F497)</f>
        <v/>
      </c>
      <c r="G482" s="4">
        <f>IF('Input data'!G497="","",'Input data'!G497)</f>
        <v>0</v>
      </c>
      <c r="H482" s="4" t="str">
        <f>IF('Input data'!H497&gt;0.5,'Input data'!H497,"")</f>
        <v/>
      </c>
      <c r="I482" s="4" t="str">
        <f>IF('Input data'!I497="","",'Input data'!I497)</f>
        <v/>
      </c>
      <c r="J482" s="11">
        <f>IF('Used data'!J482="Irrelevant",1,IF('Used data'!J482&gt;3,1.2,1))</f>
        <v>1</v>
      </c>
      <c r="K482" s="11">
        <f>IF('Used data'!K482="Irrelevant",1,IF(AND(OR(I482="Motorway link",I482="Exit diverge",I482="Entrance merge"),'Used data'!K482&lt;3.5),1+(3.5-'Used data'!K482)*0.12,IF(AND(OR(I482="Exit ramp",I482="Entrance ramp"),'Used data'!K482&lt;3.5),1+(3.5-'Used data'!K482)*0.16,1)))</f>
        <v>1</v>
      </c>
      <c r="L482" s="11">
        <f>IF('Used data'!L482="Irrelevant",1,IF(AND('Used data'!L482="Yes",'Used data'!J482=2),0.6*'Used data'!M482+(1-'Used data'!M482),IF(AND('Used data'!L482="Yes",'Used data'!J482=3),0.7*'Used data'!M482+(1-'Used data'!M482),IF(AND('Used data'!L482="Yes",'Used data'!J482=4),0.76*'Used data'!M482+(1-'Used data'!M482),IF(AND('Used data'!L482="Yes",'Used data'!J482&gt;4.99999999),0.8*'Used data'!M482+(1-'Used data'!M482),1)))))</f>
        <v>1</v>
      </c>
      <c r="M482" s="11">
        <f>IF('Used data'!L482="Irrelevant",1,IF(AND('Used data'!L482="Yes",'Used data'!J482=2),0.8*'Used data'!M482+(1-'Used data'!M482),IF(AND('Used data'!L482="Yes",'Used data'!J482=3),0.85*'Used data'!M482+(1-'Used data'!M482),IF(AND('Used data'!L482="Yes",'Used data'!J482=4),0.88*'Used data'!M482+(1-'Used data'!M482),IF(AND('Used data'!L482="Yes",'Used data'!J482&gt;4.99999999),0.9*'Used data'!M482+(1-'Used data'!M482),1)))))</f>
        <v>1</v>
      </c>
      <c r="N482" s="11">
        <f>IF('Used data'!N482="Irrelevant",1,IF(AND(OR(I482="Motorway link",I482="Exit diverge",I482="Entrance merge"),'Used data'!N482&lt;3),1+(3-'Used data'!N482)*0.09333333,1))</f>
        <v>1</v>
      </c>
      <c r="O482" s="11">
        <f>IF('Used data'!N482="Irrelevant",1,IF(AND(OR(I482="Motorway link",I482="Exit diverge",I482="Entrance merge"),'Used data'!N482&lt;3),1+(3-'Used data'!N482)*0.19666667,1))</f>
        <v>1</v>
      </c>
      <c r="P482" s="11">
        <f>IF('Used data'!O482="Irrelevant",1,IF(AND(OR(I482="Motorway link",I482="Exit diverge",I482="Entrance merge"),'Used data'!O482&lt;3.00000001),1+(0.5-'Used data'!O482)*0.04,IF(AND(OR(I482="Exit ramp",I482="Entrance ramp"),'Used data'!O482&lt;3.00000001),1+(0.5-'Used data'!O482)*0.08,IF(OR(I482="Motorway link",I482="Exit diverge",I482="Entrance merge"),0.9,0.8))))</f>
        <v>1</v>
      </c>
      <c r="Q482" s="11">
        <f>IF('Used data'!P482="Irrelevant",1,IF(AND(OR(I482="Motorway link",I482="Exit diverge",I482="Entrance merge"),'Used data'!P482&lt;11.00000001),1+(5-'Used data'!P482)*0.01,0.94))</f>
        <v>1</v>
      </c>
      <c r="R482" s="11">
        <f>IF(OR('Used data'!Q482="Irrelevant",'Used data'!R482="Irrelevant",'Used data'!Q482="Straight"),1,IF(AND(OR(I482="Motorway link",I482="Exit diverge",I482="Entrance merge"),'Used data'!Q482&lt;4000),(EXP(0.1096*1746.5/'Used data'!Q482)/EXP(0.1096*1746.5/4000))*('Used data'!R482/1000)/G482+(G482-'Used data'!R482/1000)/G482,1))</f>
        <v>1</v>
      </c>
      <c r="S482" s="11">
        <f>IF(OR('Used data'!S482="Irrelevant",'Used data'!T482="Irrelevant",'Used data'!S482="Straight"),1,IF(AND(OR(I482="Motorway link",I482="Exit diverge",I482="Entrance merge"),'Used data'!S482&lt;4000),(EXP(0.1096*1746.5/'Used data'!S482)/EXP(0.1096*1746.5/4000))*('Used data'!T482/1000)/G482+(G482-'Used data'!T482/1000)/G482,1))</f>
        <v>1</v>
      </c>
      <c r="T482" s="11">
        <f>IF('Used data'!U482="Irrelevant",1,IF(AND(OR(I482="Motorway link",I482="Exit diverge",I482="Entrance merge",I482="Exit ramp",I482="Entrance ramp"),'Used data'!U482="Yes"),0.95,1))</f>
        <v>1</v>
      </c>
      <c r="U482" s="11">
        <f>IF('Used data'!U482="Irrelevant",1,IF(AND(OR(I482="Motorway link",I482="Exit diverge",I482="Entrance merge",I482="Exit ramp",I482="Entrance ramp"),'Used data'!U482="Yes"),0.96,1))</f>
        <v>1</v>
      </c>
      <c r="V482" s="11">
        <f>IF('Used data'!U482="Irrelevant",1,IF(AND(OR(I482="Motorway link",I482="Exit diverge",I482="Entrance merge",I482="Exit ramp",I482="Entrance ramp"),'Used data'!U482="Yes"),0.79,1))</f>
        <v>1</v>
      </c>
      <c r="W482" s="11">
        <f>IF('Used data'!U482="Irrelevant",1,IF(AND(OR(I482="Motorway link",I482="Exit diverge",I482="Entrance merge",I482="Exit ramp",I482="Entrance ramp"),'Used data'!U482="Yes"),0.94,1))</f>
        <v>1</v>
      </c>
      <c r="X482" s="11">
        <f>IF('Used data'!U482="Irrelevant",1,IF(AND(OR(I482="Motorway link",I482="Exit diverge",I482="Entrance merge",I482="Exit ramp",I482="Entrance ramp"),'Used data'!U482="Yes"),0.97,1))</f>
        <v>1</v>
      </c>
      <c r="Y482" s="11">
        <f>IF(AND(I482="Exit ramp",'Used data'!V482="2-curved diamond ramp"),1.32,IF(AND(I482="Exit ramp",'Used data'!V482="S-shaped ramp"),2.05,IF(AND(I482="Exit ramp",'Used data'!V482="U-shaped ramp"),4.11,IF(AND(I482="Exit ramp",'Used data'!V482="Flyover hook ramp"),5.15,IF(AND(I482="Exit ramp",'Used data'!V482="Directional ramp"),1.07,IF(AND(I482="Entrance ramp",'Used data'!V482="2-curved diamond ramp"),0.93,IF(AND(I482="Entrance ramp",'Used data'!V482="S-shaped ramp"),2.48,IF(AND(I482="Entrance ramp",'Used data'!V482="U-shaped ramp"),4.15,IF(AND(I482="Entrance ramp",'Used data'!V482="Flyover hook ramp"),5.26,IF(AND(I482="Entrance ramp",'Used data'!V482="Directional ramp"),1.42,1))))))))))</f>
        <v>1</v>
      </c>
      <c r="Z482" s="11">
        <f>IF(OR('Used data'!W482="Straight",'Used data'!W482="Irrelevant",'Used data'!X482="Irrelevant",'Used data'!Y482="Irrelevant"),1,1+1.545*1000/32.2*((('Used data'!Y482*3268/3600)/('Used data'!W482/0.306))^2)*('Used data'!X482/1000)/G482)</f>
        <v>1</v>
      </c>
      <c r="AA482" s="11">
        <f>IF(OR('Used data'!W482="Straight",'Used data'!W482="Irrelevant",'Used data'!X482="Irrelevant",'Used data'!Y482="Irrelevant"),1,1+1.961*1000/32.2*((('Used data'!Y482*3268/3600)/('Used data'!W482/0.306))^2)*('Used data'!X482/1000)/G482)</f>
        <v>1</v>
      </c>
      <c r="AB482" s="11">
        <f>IF(OR('Used data'!Z482="Straight",'Used data'!Z482="Irrelevant",'Used data'!AA482="Irrelevant",'Used data'!AB482="Irrelevant"),1,1+1.545*1000/32.2*((('Used data'!AB482*3268/3600)/('Used data'!Z482/0.306))^2)*('Used data'!AA482/1000)/G482)</f>
        <v>1</v>
      </c>
      <c r="AC482" s="11">
        <f>IF(OR('Used data'!Z482="Straight",'Used data'!Z482="Irrelevant",'Used data'!AA482="Irrelevant",'Used data'!AB482="Irrelevant"),1,1+1.961*1000/32.2*((('Used data'!AB482*3268/3600)/('Used data'!Z482/0.306))^2)*('Used data'!AA482/1000)/G482)</f>
        <v>1</v>
      </c>
      <c r="AD482" s="11">
        <f>IF(OR('Used data'!AC482="Irrelevant",'Used data'!AC482="No"),1,IF(AND('Used data'!AC482="Yes",OR('Used data'!Q482&lt;301,'Used data'!S482&lt;301)),1-(0.5*('Used data'!R482+'Used data'!T482)/('Used data'!G482*1000)),IF(AND('Used data'!AC482="Yes",OR('Used data'!Q482&lt;601,'Used data'!S482&lt;601)),1-(0.25*('Used data'!R482+'Used data'!T482)/('Used data'!G482*1000)),1)))</f>
        <v>1</v>
      </c>
      <c r="AE482" s="11">
        <f>IF(OR('Used data'!AC482="Irrelevant",'Used data'!AC482="No"),1,IF(AND('Used data'!AC482="Yes",OR('Used data'!Q482&lt;301,'Used data'!S482&lt;301)),1-(0.4*('Used data'!R482+'Used data'!T482)/('Used data'!G482*1000)),IF(AND('Used data'!AC482="Yes",OR('Used data'!Q482&lt;601,'Used data'!S482&lt;601)),1-(0.2*('Used data'!R482+'Used data'!T482)/('Used data'!G482*1000)),1)))</f>
        <v>1</v>
      </c>
      <c r="AF482" s="11">
        <f>IF('Used data'!AD482="110 kph",0.79,1)</f>
        <v>1</v>
      </c>
      <c r="AG482" s="11">
        <f>IF('Used data'!AD482="110 kph",0.94,1)</f>
        <v>1</v>
      </c>
      <c r="AH482" s="11">
        <f>IF('Used data'!AD482="110 kph",0.66,1)</f>
        <v>1</v>
      </c>
      <c r="AI482" s="11">
        <f>IF('Used data'!AD482="110 kph",0.82,1)</f>
        <v>1</v>
      </c>
      <c r="AJ482" s="11">
        <f>IF(AND('Used data'!AE482="Yes",I482="Entrance merge"),0.65*'Used data'!AF482+1-'Used data'!AF482,1)</f>
        <v>1</v>
      </c>
      <c r="AK482" s="12" t="str">
        <f t="shared" si="49"/>
        <v/>
      </c>
      <c r="AL482" s="12" t="str">
        <f t="shared" si="50"/>
        <v/>
      </c>
      <c r="AM482" s="12" t="str">
        <f t="shared" si="51"/>
        <v/>
      </c>
      <c r="AN482" s="12" t="str">
        <f t="shared" si="52"/>
        <v/>
      </c>
      <c r="AO482" s="12" t="str">
        <f t="shared" si="53"/>
        <v/>
      </c>
      <c r="AP482" s="12" t="str">
        <f t="shared" si="54"/>
        <v/>
      </c>
      <c r="AQ482" s="4" t="str">
        <f t="shared" si="55"/>
        <v/>
      </c>
    </row>
    <row r="483" spans="1:43" x14ac:dyDescent="0.3">
      <c r="A483" s="4" t="str">
        <f>IF('Input data'!A498="","",'Input data'!A498)</f>
        <v/>
      </c>
      <c r="B483" s="4" t="str">
        <f>IF('Input data'!B498="","",'Input data'!B498)</f>
        <v/>
      </c>
      <c r="C483" s="4" t="str">
        <f>IF('Input data'!C498="","",'Input data'!C498)</f>
        <v/>
      </c>
      <c r="D483" s="4" t="str">
        <f>IF('Input data'!D498="","",'Input data'!D498)</f>
        <v/>
      </c>
      <c r="E483" s="4" t="str">
        <f>IF('Input data'!E498="","",'Input data'!E498)</f>
        <v/>
      </c>
      <c r="F483" s="4" t="str">
        <f>IF('Input data'!F498="","",'Input data'!F498)</f>
        <v/>
      </c>
      <c r="G483" s="4">
        <f>IF('Input data'!G498="","",'Input data'!G498)</f>
        <v>0</v>
      </c>
      <c r="H483" s="4" t="str">
        <f>IF('Input data'!H498&gt;0.5,'Input data'!H498,"")</f>
        <v/>
      </c>
      <c r="I483" s="4" t="str">
        <f>IF('Input data'!I498="","",'Input data'!I498)</f>
        <v/>
      </c>
      <c r="J483" s="11">
        <f>IF('Used data'!J483="Irrelevant",1,IF('Used data'!J483&gt;3,1.2,1))</f>
        <v>1</v>
      </c>
      <c r="K483" s="11">
        <f>IF('Used data'!K483="Irrelevant",1,IF(AND(OR(I483="Motorway link",I483="Exit diverge",I483="Entrance merge"),'Used data'!K483&lt;3.5),1+(3.5-'Used data'!K483)*0.12,IF(AND(OR(I483="Exit ramp",I483="Entrance ramp"),'Used data'!K483&lt;3.5),1+(3.5-'Used data'!K483)*0.16,1)))</f>
        <v>1</v>
      </c>
      <c r="L483" s="11">
        <f>IF('Used data'!L483="Irrelevant",1,IF(AND('Used data'!L483="Yes",'Used data'!J483=2),0.6*'Used data'!M483+(1-'Used data'!M483),IF(AND('Used data'!L483="Yes",'Used data'!J483=3),0.7*'Used data'!M483+(1-'Used data'!M483),IF(AND('Used data'!L483="Yes",'Used data'!J483=4),0.76*'Used data'!M483+(1-'Used data'!M483),IF(AND('Used data'!L483="Yes",'Used data'!J483&gt;4.99999999),0.8*'Used data'!M483+(1-'Used data'!M483),1)))))</f>
        <v>1</v>
      </c>
      <c r="M483" s="11">
        <f>IF('Used data'!L483="Irrelevant",1,IF(AND('Used data'!L483="Yes",'Used data'!J483=2),0.8*'Used data'!M483+(1-'Used data'!M483),IF(AND('Used data'!L483="Yes",'Used data'!J483=3),0.85*'Used data'!M483+(1-'Used data'!M483),IF(AND('Used data'!L483="Yes",'Used data'!J483=4),0.88*'Used data'!M483+(1-'Used data'!M483),IF(AND('Used data'!L483="Yes",'Used data'!J483&gt;4.99999999),0.9*'Used data'!M483+(1-'Used data'!M483),1)))))</f>
        <v>1</v>
      </c>
      <c r="N483" s="11">
        <f>IF('Used data'!N483="Irrelevant",1,IF(AND(OR(I483="Motorway link",I483="Exit diverge",I483="Entrance merge"),'Used data'!N483&lt;3),1+(3-'Used data'!N483)*0.09333333,1))</f>
        <v>1</v>
      </c>
      <c r="O483" s="11">
        <f>IF('Used data'!N483="Irrelevant",1,IF(AND(OR(I483="Motorway link",I483="Exit diverge",I483="Entrance merge"),'Used data'!N483&lt;3),1+(3-'Used data'!N483)*0.19666667,1))</f>
        <v>1</v>
      </c>
      <c r="P483" s="11">
        <f>IF('Used data'!O483="Irrelevant",1,IF(AND(OR(I483="Motorway link",I483="Exit diverge",I483="Entrance merge"),'Used data'!O483&lt;3.00000001),1+(0.5-'Used data'!O483)*0.04,IF(AND(OR(I483="Exit ramp",I483="Entrance ramp"),'Used data'!O483&lt;3.00000001),1+(0.5-'Used data'!O483)*0.08,IF(OR(I483="Motorway link",I483="Exit diverge",I483="Entrance merge"),0.9,0.8))))</f>
        <v>1</v>
      </c>
      <c r="Q483" s="11">
        <f>IF('Used data'!P483="Irrelevant",1,IF(AND(OR(I483="Motorway link",I483="Exit diverge",I483="Entrance merge"),'Used data'!P483&lt;11.00000001),1+(5-'Used data'!P483)*0.01,0.94))</f>
        <v>1</v>
      </c>
      <c r="R483" s="11">
        <f>IF(OR('Used data'!Q483="Irrelevant",'Used data'!R483="Irrelevant",'Used data'!Q483="Straight"),1,IF(AND(OR(I483="Motorway link",I483="Exit diverge",I483="Entrance merge"),'Used data'!Q483&lt;4000),(EXP(0.1096*1746.5/'Used data'!Q483)/EXP(0.1096*1746.5/4000))*('Used data'!R483/1000)/G483+(G483-'Used data'!R483/1000)/G483,1))</f>
        <v>1</v>
      </c>
      <c r="S483" s="11">
        <f>IF(OR('Used data'!S483="Irrelevant",'Used data'!T483="Irrelevant",'Used data'!S483="Straight"),1,IF(AND(OR(I483="Motorway link",I483="Exit diverge",I483="Entrance merge"),'Used data'!S483&lt;4000),(EXP(0.1096*1746.5/'Used data'!S483)/EXP(0.1096*1746.5/4000))*('Used data'!T483/1000)/G483+(G483-'Used data'!T483/1000)/G483,1))</f>
        <v>1</v>
      </c>
      <c r="T483" s="11">
        <f>IF('Used data'!U483="Irrelevant",1,IF(AND(OR(I483="Motorway link",I483="Exit diverge",I483="Entrance merge",I483="Exit ramp",I483="Entrance ramp"),'Used data'!U483="Yes"),0.95,1))</f>
        <v>1</v>
      </c>
      <c r="U483" s="11">
        <f>IF('Used data'!U483="Irrelevant",1,IF(AND(OR(I483="Motorway link",I483="Exit diverge",I483="Entrance merge",I483="Exit ramp",I483="Entrance ramp"),'Used data'!U483="Yes"),0.96,1))</f>
        <v>1</v>
      </c>
      <c r="V483" s="11">
        <f>IF('Used data'!U483="Irrelevant",1,IF(AND(OR(I483="Motorway link",I483="Exit diverge",I483="Entrance merge",I483="Exit ramp",I483="Entrance ramp"),'Used data'!U483="Yes"),0.79,1))</f>
        <v>1</v>
      </c>
      <c r="W483" s="11">
        <f>IF('Used data'!U483="Irrelevant",1,IF(AND(OR(I483="Motorway link",I483="Exit diverge",I483="Entrance merge",I483="Exit ramp",I483="Entrance ramp"),'Used data'!U483="Yes"),0.94,1))</f>
        <v>1</v>
      </c>
      <c r="X483" s="11">
        <f>IF('Used data'!U483="Irrelevant",1,IF(AND(OR(I483="Motorway link",I483="Exit diverge",I483="Entrance merge",I483="Exit ramp",I483="Entrance ramp"),'Used data'!U483="Yes"),0.97,1))</f>
        <v>1</v>
      </c>
      <c r="Y483" s="11">
        <f>IF(AND(I483="Exit ramp",'Used data'!V483="2-curved diamond ramp"),1.32,IF(AND(I483="Exit ramp",'Used data'!V483="S-shaped ramp"),2.05,IF(AND(I483="Exit ramp",'Used data'!V483="U-shaped ramp"),4.11,IF(AND(I483="Exit ramp",'Used data'!V483="Flyover hook ramp"),5.15,IF(AND(I483="Exit ramp",'Used data'!V483="Directional ramp"),1.07,IF(AND(I483="Entrance ramp",'Used data'!V483="2-curved diamond ramp"),0.93,IF(AND(I483="Entrance ramp",'Used data'!V483="S-shaped ramp"),2.48,IF(AND(I483="Entrance ramp",'Used data'!V483="U-shaped ramp"),4.15,IF(AND(I483="Entrance ramp",'Used data'!V483="Flyover hook ramp"),5.26,IF(AND(I483="Entrance ramp",'Used data'!V483="Directional ramp"),1.42,1))))))))))</f>
        <v>1</v>
      </c>
      <c r="Z483" s="11">
        <f>IF(OR('Used data'!W483="Straight",'Used data'!W483="Irrelevant",'Used data'!X483="Irrelevant",'Used data'!Y483="Irrelevant"),1,1+1.545*1000/32.2*((('Used data'!Y483*3268/3600)/('Used data'!W483/0.306))^2)*('Used data'!X483/1000)/G483)</f>
        <v>1</v>
      </c>
      <c r="AA483" s="11">
        <f>IF(OR('Used data'!W483="Straight",'Used data'!W483="Irrelevant",'Used data'!X483="Irrelevant",'Used data'!Y483="Irrelevant"),1,1+1.961*1000/32.2*((('Used data'!Y483*3268/3600)/('Used data'!W483/0.306))^2)*('Used data'!X483/1000)/G483)</f>
        <v>1</v>
      </c>
      <c r="AB483" s="11">
        <f>IF(OR('Used data'!Z483="Straight",'Used data'!Z483="Irrelevant",'Used data'!AA483="Irrelevant",'Used data'!AB483="Irrelevant"),1,1+1.545*1000/32.2*((('Used data'!AB483*3268/3600)/('Used data'!Z483/0.306))^2)*('Used data'!AA483/1000)/G483)</f>
        <v>1</v>
      </c>
      <c r="AC483" s="11">
        <f>IF(OR('Used data'!Z483="Straight",'Used data'!Z483="Irrelevant",'Used data'!AA483="Irrelevant",'Used data'!AB483="Irrelevant"),1,1+1.961*1000/32.2*((('Used data'!AB483*3268/3600)/('Used data'!Z483/0.306))^2)*('Used data'!AA483/1000)/G483)</f>
        <v>1</v>
      </c>
      <c r="AD483" s="11">
        <f>IF(OR('Used data'!AC483="Irrelevant",'Used data'!AC483="No"),1,IF(AND('Used data'!AC483="Yes",OR('Used data'!Q483&lt;301,'Used data'!S483&lt;301)),1-(0.5*('Used data'!R483+'Used data'!T483)/('Used data'!G483*1000)),IF(AND('Used data'!AC483="Yes",OR('Used data'!Q483&lt;601,'Used data'!S483&lt;601)),1-(0.25*('Used data'!R483+'Used data'!T483)/('Used data'!G483*1000)),1)))</f>
        <v>1</v>
      </c>
      <c r="AE483" s="11">
        <f>IF(OR('Used data'!AC483="Irrelevant",'Used data'!AC483="No"),1,IF(AND('Used data'!AC483="Yes",OR('Used data'!Q483&lt;301,'Used data'!S483&lt;301)),1-(0.4*('Used data'!R483+'Used data'!T483)/('Used data'!G483*1000)),IF(AND('Used data'!AC483="Yes",OR('Used data'!Q483&lt;601,'Used data'!S483&lt;601)),1-(0.2*('Used data'!R483+'Used data'!T483)/('Used data'!G483*1000)),1)))</f>
        <v>1</v>
      </c>
      <c r="AF483" s="11">
        <f>IF('Used data'!AD483="110 kph",0.79,1)</f>
        <v>1</v>
      </c>
      <c r="AG483" s="11">
        <f>IF('Used data'!AD483="110 kph",0.94,1)</f>
        <v>1</v>
      </c>
      <c r="AH483" s="11">
        <f>IF('Used data'!AD483="110 kph",0.66,1)</f>
        <v>1</v>
      </c>
      <c r="AI483" s="11">
        <f>IF('Used data'!AD483="110 kph",0.82,1)</f>
        <v>1</v>
      </c>
      <c r="AJ483" s="11">
        <f>IF(AND('Used data'!AE483="Yes",I483="Entrance merge"),0.65*'Used data'!AF483+1-'Used data'!AF483,1)</f>
        <v>1</v>
      </c>
      <c r="AK483" s="12" t="str">
        <f t="shared" si="49"/>
        <v/>
      </c>
      <c r="AL483" s="12" t="str">
        <f t="shared" si="50"/>
        <v/>
      </c>
      <c r="AM483" s="12" t="str">
        <f t="shared" si="51"/>
        <v/>
      </c>
      <c r="AN483" s="12" t="str">
        <f t="shared" si="52"/>
        <v/>
      </c>
      <c r="AO483" s="12" t="str">
        <f t="shared" si="53"/>
        <v/>
      </c>
      <c r="AP483" s="12" t="str">
        <f t="shared" si="54"/>
        <v/>
      </c>
      <c r="AQ483" s="4" t="str">
        <f t="shared" si="55"/>
        <v/>
      </c>
    </row>
    <row r="484" spans="1:43" x14ac:dyDescent="0.3">
      <c r="A484" s="4" t="str">
        <f>IF('Input data'!A499="","",'Input data'!A499)</f>
        <v/>
      </c>
      <c r="B484" s="4" t="str">
        <f>IF('Input data'!B499="","",'Input data'!B499)</f>
        <v/>
      </c>
      <c r="C484" s="4" t="str">
        <f>IF('Input data'!C499="","",'Input data'!C499)</f>
        <v/>
      </c>
      <c r="D484" s="4" t="str">
        <f>IF('Input data'!D499="","",'Input data'!D499)</f>
        <v/>
      </c>
      <c r="E484" s="4" t="str">
        <f>IF('Input data'!E499="","",'Input data'!E499)</f>
        <v/>
      </c>
      <c r="F484" s="4" t="str">
        <f>IF('Input data'!F499="","",'Input data'!F499)</f>
        <v/>
      </c>
      <c r="G484" s="4">
        <f>IF('Input data'!G499="","",'Input data'!G499)</f>
        <v>0</v>
      </c>
      <c r="H484" s="4" t="str">
        <f>IF('Input data'!H499&gt;0.5,'Input data'!H499,"")</f>
        <v/>
      </c>
      <c r="I484" s="4" t="str">
        <f>IF('Input data'!I499="","",'Input data'!I499)</f>
        <v/>
      </c>
      <c r="J484" s="11">
        <f>IF('Used data'!J484="Irrelevant",1,IF('Used data'!J484&gt;3,1.2,1))</f>
        <v>1</v>
      </c>
      <c r="K484" s="11">
        <f>IF('Used data'!K484="Irrelevant",1,IF(AND(OR(I484="Motorway link",I484="Exit diverge",I484="Entrance merge"),'Used data'!K484&lt;3.5),1+(3.5-'Used data'!K484)*0.12,IF(AND(OR(I484="Exit ramp",I484="Entrance ramp"),'Used data'!K484&lt;3.5),1+(3.5-'Used data'!K484)*0.16,1)))</f>
        <v>1</v>
      </c>
      <c r="L484" s="11">
        <f>IF('Used data'!L484="Irrelevant",1,IF(AND('Used data'!L484="Yes",'Used data'!J484=2),0.6*'Used data'!M484+(1-'Used data'!M484),IF(AND('Used data'!L484="Yes",'Used data'!J484=3),0.7*'Used data'!M484+(1-'Used data'!M484),IF(AND('Used data'!L484="Yes",'Used data'!J484=4),0.76*'Used data'!M484+(1-'Used data'!M484),IF(AND('Used data'!L484="Yes",'Used data'!J484&gt;4.99999999),0.8*'Used data'!M484+(1-'Used data'!M484),1)))))</f>
        <v>1</v>
      </c>
      <c r="M484" s="11">
        <f>IF('Used data'!L484="Irrelevant",1,IF(AND('Used data'!L484="Yes",'Used data'!J484=2),0.8*'Used data'!M484+(1-'Used data'!M484),IF(AND('Used data'!L484="Yes",'Used data'!J484=3),0.85*'Used data'!M484+(1-'Used data'!M484),IF(AND('Used data'!L484="Yes",'Used data'!J484=4),0.88*'Used data'!M484+(1-'Used data'!M484),IF(AND('Used data'!L484="Yes",'Used data'!J484&gt;4.99999999),0.9*'Used data'!M484+(1-'Used data'!M484),1)))))</f>
        <v>1</v>
      </c>
      <c r="N484" s="11">
        <f>IF('Used data'!N484="Irrelevant",1,IF(AND(OR(I484="Motorway link",I484="Exit diverge",I484="Entrance merge"),'Used data'!N484&lt;3),1+(3-'Used data'!N484)*0.09333333,1))</f>
        <v>1</v>
      </c>
      <c r="O484" s="11">
        <f>IF('Used data'!N484="Irrelevant",1,IF(AND(OR(I484="Motorway link",I484="Exit diverge",I484="Entrance merge"),'Used data'!N484&lt;3),1+(3-'Used data'!N484)*0.19666667,1))</f>
        <v>1</v>
      </c>
      <c r="P484" s="11">
        <f>IF('Used data'!O484="Irrelevant",1,IF(AND(OR(I484="Motorway link",I484="Exit diverge",I484="Entrance merge"),'Used data'!O484&lt;3.00000001),1+(0.5-'Used data'!O484)*0.04,IF(AND(OR(I484="Exit ramp",I484="Entrance ramp"),'Used data'!O484&lt;3.00000001),1+(0.5-'Used data'!O484)*0.08,IF(OR(I484="Motorway link",I484="Exit diverge",I484="Entrance merge"),0.9,0.8))))</f>
        <v>1</v>
      </c>
      <c r="Q484" s="11">
        <f>IF('Used data'!P484="Irrelevant",1,IF(AND(OR(I484="Motorway link",I484="Exit diverge",I484="Entrance merge"),'Used data'!P484&lt;11.00000001),1+(5-'Used data'!P484)*0.01,0.94))</f>
        <v>1</v>
      </c>
      <c r="R484" s="11">
        <f>IF(OR('Used data'!Q484="Irrelevant",'Used data'!R484="Irrelevant",'Used data'!Q484="Straight"),1,IF(AND(OR(I484="Motorway link",I484="Exit diverge",I484="Entrance merge"),'Used data'!Q484&lt;4000),(EXP(0.1096*1746.5/'Used data'!Q484)/EXP(0.1096*1746.5/4000))*('Used data'!R484/1000)/G484+(G484-'Used data'!R484/1000)/G484,1))</f>
        <v>1</v>
      </c>
      <c r="S484" s="11">
        <f>IF(OR('Used data'!S484="Irrelevant",'Used data'!T484="Irrelevant",'Used data'!S484="Straight"),1,IF(AND(OR(I484="Motorway link",I484="Exit diverge",I484="Entrance merge"),'Used data'!S484&lt;4000),(EXP(0.1096*1746.5/'Used data'!S484)/EXP(0.1096*1746.5/4000))*('Used data'!T484/1000)/G484+(G484-'Used data'!T484/1000)/G484,1))</f>
        <v>1</v>
      </c>
      <c r="T484" s="11">
        <f>IF('Used data'!U484="Irrelevant",1,IF(AND(OR(I484="Motorway link",I484="Exit diverge",I484="Entrance merge",I484="Exit ramp",I484="Entrance ramp"),'Used data'!U484="Yes"),0.95,1))</f>
        <v>1</v>
      </c>
      <c r="U484" s="11">
        <f>IF('Used data'!U484="Irrelevant",1,IF(AND(OR(I484="Motorway link",I484="Exit diverge",I484="Entrance merge",I484="Exit ramp",I484="Entrance ramp"),'Used data'!U484="Yes"),0.96,1))</f>
        <v>1</v>
      </c>
      <c r="V484" s="11">
        <f>IF('Used data'!U484="Irrelevant",1,IF(AND(OR(I484="Motorway link",I484="Exit diverge",I484="Entrance merge",I484="Exit ramp",I484="Entrance ramp"),'Used data'!U484="Yes"),0.79,1))</f>
        <v>1</v>
      </c>
      <c r="W484" s="11">
        <f>IF('Used data'!U484="Irrelevant",1,IF(AND(OR(I484="Motorway link",I484="Exit diverge",I484="Entrance merge",I484="Exit ramp",I484="Entrance ramp"),'Used data'!U484="Yes"),0.94,1))</f>
        <v>1</v>
      </c>
      <c r="X484" s="11">
        <f>IF('Used data'!U484="Irrelevant",1,IF(AND(OR(I484="Motorway link",I484="Exit diverge",I484="Entrance merge",I484="Exit ramp",I484="Entrance ramp"),'Used data'!U484="Yes"),0.97,1))</f>
        <v>1</v>
      </c>
      <c r="Y484" s="11">
        <f>IF(AND(I484="Exit ramp",'Used data'!V484="2-curved diamond ramp"),1.32,IF(AND(I484="Exit ramp",'Used data'!V484="S-shaped ramp"),2.05,IF(AND(I484="Exit ramp",'Used data'!V484="U-shaped ramp"),4.11,IF(AND(I484="Exit ramp",'Used data'!V484="Flyover hook ramp"),5.15,IF(AND(I484="Exit ramp",'Used data'!V484="Directional ramp"),1.07,IF(AND(I484="Entrance ramp",'Used data'!V484="2-curved diamond ramp"),0.93,IF(AND(I484="Entrance ramp",'Used data'!V484="S-shaped ramp"),2.48,IF(AND(I484="Entrance ramp",'Used data'!V484="U-shaped ramp"),4.15,IF(AND(I484="Entrance ramp",'Used data'!V484="Flyover hook ramp"),5.26,IF(AND(I484="Entrance ramp",'Used data'!V484="Directional ramp"),1.42,1))))))))))</f>
        <v>1</v>
      </c>
      <c r="Z484" s="11">
        <f>IF(OR('Used data'!W484="Straight",'Used data'!W484="Irrelevant",'Used data'!X484="Irrelevant",'Used data'!Y484="Irrelevant"),1,1+1.545*1000/32.2*((('Used data'!Y484*3268/3600)/('Used data'!W484/0.306))^2)*('Used data'!X484/1000)/G484)</f>
        <v>1</v>
      </c>
      <c r="AA484" s="11">
        <f>IF(OR('Used data'!W484="Straight",'Used data'!W484="Irrelevant",'Used data'!X484="Irrelevant",'Used data'!Y484="Irrelevant"),1,1+1.961*1000/32.2*((('Used data'!Y484*3268/3600)/('Used data'!W484/0.306))^2)*('Used data'!X484/1000)/G484)</f>
        <v>1</v>
      </c>
      <c r="AB484" s="11">
        <f>IF(OR('Used data'!Z484="Straight",'Used data'!Z484="Irrelevant",'Used data'!AA484="Irrelevant",'Used data'!AB484="Irrelevant"),1,1+1.545*1000/32.2*((('Used data'!AB484*3268/3600)/('Used data'!Z484/0.306))^2)*('Used data'!AA484/1000)/G484)</f>
        <v>1</v>
      </c>
      <c r="AC484" s="11">
        <f>IF(OR('Used data'!Z484="Straight",'Used data'!Z484="Irrelevant",'Used data'!AA484="Irrelevant",'Used data'!AB484="Irrelevant"),1,1+1.961*1000/32.2*((('Used data'!AB484*3268/3600)/('Used data'!Z484/0.306))^2)*('Used data'!AA484/1000)/G484)</f>
        <v>1</v>
      </c>
      <c r="AD484" s="11">
        <f>IF(OR('Used data'!AC484="Irrelevant",'Used data'!AC484="No"),1,IF(AND('Used data'!AC484="Yes",OR('Used data'!Q484&lt;301,'Used data'!S484&lt;301)),1-(0.5*('Used data'!R484+'Used data'!T484)/('Used data'!G484*1000)),IF(AND('Used data'!AC484="Yes",OR('Used data'!Q484&lt;601,'Used data'!S484&lt;601)),1-(0.25*('Used data'!R484+'Used data'!T484)/('Used data'!G484*1000)),1)))</f>
        <v>1</v>
      </c>
      <c r="AE484" s="11">
        <f>IF(OR('Used data'!AC484="Irrelevant",'Used data'!AC484="No"),1,IF(AND('Used data'!AC484="Yes",OR('Used data'!Q484&lt;301,'Used data'!S484&lt;301)),1-(0.4*('Used data'!R484+'Used data'!T484)/('Used data'!G484*1000)),IF(AND('Used data'!AC484="Yes",OR('Used data'!Q484&lt;601,'Used data'!S484&lt;601)),1-(0.2*('Used data'!R484+'Used data'!T484)/('Used data'!G484*1000)),1)))</f>
        <v>1</v>
      </c>
      <c r="AF484" s="11">
        <f>IF('Used data'!AD484="110 kph",0.79,1)</f>
        <v>1</v>
      </c>
      <c r="AG484" s="11">
        <f>IF('Used data'!AD484="110 kph",0.94,1)</f>
        <v>1</v>
      </c>
      <c r="AH484" s="11">
        <f>IF('Used data'!AD484="110 kph",0.66,1)</f>
        <v>1</v>
      </c>
      <c r="AI484" s="11">
        <f>IF('Used data'!AD484="110 kph",0.82,1)</f>
        <v>1</v>
      </c>
      <c r="AJ484" s="11">
        <f>IF(AND('Used data'!AE484="Yes",I484="Entrance merge"),0.65*'Used data'!AF484+1-'Used data'!AF484,1)</f>
        <v>1</v>
      </c>
      <c r="AK484" s="12" t="str">
        <f t="shared" si="49"/>
        <v/>
      </c>
      <c r="AL484" s="12" t="str">
        <f t="shared" si="50"/>
        <v/>
      </c>
      <c r="AM484" s="12" t="str">
        <f t="shared" si="51"/>
        <v/>
      </c>
      <c r="AN484" s="12" t="str">
        <f t="shared" si="52"/>
        <v/>
      </c>
      <c r="AO484" s="12" t="str">
        <f t="shared" si="53"/>
        <v/>
      </c>
      <c r="AP484" s="12" t="str">
        <f t="shared" si="54"/>
        <v/>
      </c>
      <c r="AQ484" s="4" t="str">
        <f t="shared" si="55"/>
        <v/>
      </c>
    </row>
    <row r="485" spans="1:43" x14ac:dyDescent="0.3">
      <c r="A485" s="4" t="str">
        <f>IF('Input data'!A500="","",'Input data'!A500)</f>
        <v/>
      </c>
      <c r="B485" s="4" t="str">
        <f>IF('Input data'!B500="","",'Input data'!B500)</f>
        <v/>
      </c>
      <c r="C485" s="4" t="str">
        <f>IF('Input data'!C500="","",'Input data'!C500)</f>
        <v/>
      </c>
      <c r="D485" s="4" t="str">
        <f>IF('Input data'!D500="","",'Input data'!D500)</f>
        <v/>
      </c>
      <c r="E485" s="4" t="str">
        <f>IF('Input data'!E500="","",'Input data'!E500)</f>
        <v/>
      </c>
      <c r="F485" s="4" t="str">
        <f>IF('Input data'!F500="","",'Input data'!F500)</f>
        <v/>
      </c>
      <c r="G485" s="4">
        <f>IF('Input data'!G500="","",'Input data'!G500)</f>
        <v>0</v>
      </c>
      <c r="H485" s="4" t="str">
        <f>IF('Input data'!H500&gt;0.5,'Input data'!H500,"")</f>
        <v/>
      </c>
      <c r="I485" s="4" t="str">
        <f>IF('Input data'!I500="","",'Input data'!I500)</f>
        <v/>
      </c>
      <c r="J485" s="11">
        <f>IF('Used data'!J485="Irrelevant",1,IF('Used data'!J485&gt;3,1.2,1))</f>
        <v>1</v>
      </c>
      <c r="K485" s="11">
        <f>IF('Used data'!K485="Irrelevant",1,IF(AND(OR(I485="Motorway link",I485="Exit diverge",I485="Entrance merge"),'Used data'!K485&lt;3.5),1+(3.5-'Used data'!K485)*0.12,IF(AND(OR(I485="Exit ramp",I485="Entrance ramp"),'Used data'!K485&lt;3.5),1+(3.5-'Used data'!K485)*0.16,1)))</f>
        <v>1</v>
      </c>
      <c r="L485" s="11">
        <f>IF('Used data'!L485="Irrelevant",1,IF(AND('Used data'!L485="Yes",'Used data'!J485=2),0.6*'Used data'!M485+(1-'Used data'!M485),IF(AND('Used data'!L485="Yes",'Used data'!J485=3),0.7*'Used data'!M485+(1-'Used data'!M485),IF(AND('Used data'!L485="Yes",'Used data'!J485=4),0.76*'Used data'!M485+(1-'Used data'!M485),IF(AND('Used data'!L485="Yes",'Used data'!J485&gt;4.99999999),0.8*'Used data'!M485+(1-'Used data'!M485),1)))))</f>
        <v>1</v>
      </c>
      <c r="M485" s="11">
        <f>IF('Used data'!L485="Irrelevant",1,IF(AND('Used data'!L485="Yes",'Used data'!J485=2),0.8*'Used data'!M485+(1-'Used data'!M485),IF(AND('Used data'!L485="Yes",'Used data'!J485=3),0.85*'Used data'!M485+(1-'Used data'!M485),IF(AND('Used data'!L485="Yes",'Used data'!J485=4),0.88*'Used data'!M485+(1-'Used data'!M485),IF(AND('Used data'!L485="Yes",'Used data'!J485&gt;4.99999999),0.9*'Used data'!M485+(1-'Used data'!M485),1)))))</f>
        <v>1</v>
      </c>
      <c r="N485" s="11">
        <f>IF('Used data'!N485="Irrelevant",1,IF(AND(OR(I485="Motorway link",I485="Exit diverge",I485="Entrance merge"),'Used data'!N485&lt;3),1+(3-'Used data'!N485)*0.09333333,1))</f>
        <v>1</v>
      </c>
      <c r="O485" s="11">
        <f>IF('Used data'!N485="Irrelevant",1,IF(AND(OR(I485="Motorway link",I485="Exit diverge",I485="Entrance merge"),'Used data'!N485&lt;3),1+(3-'Used data'!N485)*0.19666667,1))</f>
        <v>1</v>
      </c>
      <c r="P485" s="11">
        <f>IF('Used data'!O485="Irrelevant",1,IF(AND(OR(I485="Motorway link",I485="Exit diverge",I485="Entrance merge"),'Used data'!O485&lt;3.00000001),1+(0.5-'Used data'!O485)*0.04,IF(AND(OR(I485="Exit ramp",I485="Entrance ramp"),'Used data'!O485&lt;3.00000001),1+(0.5-'Used data'!O485)*0.08,IF(OR(I485="Motorway link",I485="Exit diverge",I485="Entrance merge"),0.9,0.8))))</f>
        <v>1</v>
      </c>
      <c r="Q485" s="11">
        <f>IF('Used data'!P485="Irrelevant",1,IF(AND(OR(I485="Motorway link",I485="Exit diverge",I485="Entrance merge"),'Used data'!P485&lt;11.00000001),1+(5-'Used data'!P485)*0.01,0.94))</f>
        <v>1</v>
      </c>
      <c r="R485" s="11">
        <f>IF(OR('Used data'!Q485="Irrelevant",'Used data'!R485="Irrelevant",'Used data'!Q485="Straight"),1,IF(AND(OR(I485="Motorway link",I485="Exit diverge",I485="Entrance merge"),'Used data'!Q485&lt;4000),(EXP(0.1096*1746.5/'Used data'!Q485)/EXP(0.1096*1746.5/4000))*('Used data'!R485/1000)/G485+(G485-'Used data'!R485/1000)/G485,1))</f>
        <v>1</v>
      </c>
      <c r="S485" s="11">
        <f>IF(OR('Used data'!S485="Irrelevant",'Used data'!T485="Irrelevant",'Used data'!S485="Straight"),1,IF(AND(OR(I485="Motorway link",I485="Exit diverge",I485="Entrance merge"),'Used data'!S485&lt;4000),(EXP(0.1096*1746.5/'Used data'!S485)/EXP(0.1096*1746.5/4000))*('Used data'!T485/1000)/G485+(G485-'Used data'!T485/1000)/G485,1))</f>
        <v>1</v>
      </c>
      <c r="T485" s="11">
        <f>IF('Used data'!U485="Irrelevant",1,IF(AND(OR(I485="Motorway link",I485="Exit diverge",I485="Entrance merge",I485="Exit ramp",I485="Entrance ramp"),'Used data'!U485="Yes"),0.95,1))</f>
        <v>1</v>
      </c>
      <c r="U485" s="11">
        <f>IF('Used data'!U485="Irrelevant",1,IF(AND(OR(I485="Motorway link",I485="Exit diverge",I485="Entrance merge",I485="Exit ramp",I485="Entrance ramp"),'Used data'!U485="Yes"),0.96,1))</f>
        <v>1</v>
      </c>
      <c r="V485" s="11">
        <f>IF('Used data'!U485="Irrelevant",1,IF(AND(OR(I485="Motorway link",I485="Exit diverge",I485="Entrance merge",I485="Exit ramp",I485="Entrance ramp"),'Used data'!U485="Yes"),0.79,1))</f>
        <v>1</v>
      </c>
      <c r="W485" s="11">
        <f>IF('Used data'!U485="Irrelevant",1,IF(AND(OR(I485="Motorway link",I485="Exit diverge",I485="Entrance merge",I485="Exit ramp",I485="Entrance ramp"),'Used data'!U485="Yes"),0.94,1))</f>
        <v>1</v>
      </c>
      <c r="X485" s="11">
        <f>IF('Used data'!U485="Irrelevant",1,IF(AND(OR(I485="Motorway link",I485="Exit diverge",I485="Entrance merge",I485="Exit ramp",I485="Entrance ramp"),'Used data'!U485="Yes"),0.97,1))</f>
        <v>1</v>
      </c>
      <c r="Y485" s="11">
        <f>IF(AND(I485="Exit ramp",'Used data'!V485="2-curved diamond ramp"),1.32,IF(AND(I485="Exit ramp",'Used data'!V485="S-shaped ramp"),2.05,IF(AND(I485="Exit ramp",'Used data'!V485="U-shaped ramp"),4.11,IF(AND(I485="Exit ramp",'Used data'!V485="Flyover hook ramp"),5.15,IF(AND(I485="Exit ramp",'Used data'!V485="Directional ramp"),1.07,IF(AND(I485="Entrance ramp",'Used data'!V485="2-curved diamond ramp"),0.93,IF(AND(I485="Entrance ramp",'Used data'!V485="S-shaped ramp"),2.48,IF(AND(I485="Entrance ramp",'Used data'!V485="U-shaped ramp"),4.15,IF(AND(I485="Entrance ramp",'Used data'!V485="Flyover hook ramp"),5.26,IF(AND(I485="Entrance ramp",'Used data'!V485="Directional ramp"),1.42,1))))))))))</f>
        <v>1</v>
      </c>
      <c r="Z485" s="11">
        <f>IF(OR('Used data'!W485="Straight",'Used data'!W485="Irrelevant",'Used data'!X485="Irrelevant",'Used data'!Y485="Irrelevant"),1,1+1.545*1000/32.2*((('Used data'!Y485*3268/3600)/('Used data'!W485/0.306))^2)*('Used data'!X485/1000)/G485)</f>
        <v>1</v>
      </c>
      <c r="AA485" s="11">
        <f>IF(OR('Used data'!W485="Straight",'Used data'!W485="Irrelevant",'Used data'!X485="Irrelevant",'Used data'!Y485="Irrelevant"),1,1+1.961*1000/32.2*((('Used data'!Y485*3268/3600)/('Used data'!W485/0.306))^2)*('Used data'!X485/1000)/G485)</f>
        <v>1</v>
      </c>
      <c r="AB485" s="11">
        <f>IF(OR('Used data'!Z485="Straight",'Used data'!Z485="Irrelevant",'Used data'!AA485="Irrelevant",'Used data'!AB485="Irrelevant"),1,1+1.545*1000/32.2*((('Used data'!AB485*3268/3600)/('Used data'!Z485/0.306))^2)*('Used data'!AA485/1000)/G485)</f>
        <v>1</v>
      </c>
      <c r="AC485" s="11">
        <f>IF(OR('Used data'!Z485="Straight",'Used data'!Z485="Irrelevant",'Used data'!AA485="Irrelevant",'Used data'!AB485="Irrelevant"),1,1+1.961*1000/32.2*((('Used data'!AB485*3268/3600)/('Used data'!Z485/0.306))^2)*('Used data'!AA485/1000)/G485)</f>
        <v>1</v>
      </c>
      <c r="AD485" s="11">
        <f>IF(OR('Used data'!AC485="Irrelevant",'Used data'!AC485="No"),1,IF(AND('Used data'!AC485="Yes",OR('Used data'!Q485&lt;301,'Used data'!S485&lt;301)),1-(0.5*('Used data'!R485+'Used data'!T485)/('Used data'!G485*1000)),IF(AND('Used data'!AC485="Yes",OR('Used data'!Q485&lt;601,'Used data'!S485&lt;601)),1-(0.25*('Used data'!R485+'Used data'!T485)/('Used data'!G485*1000)),1)))</f>
        <v>1</v>
      </c>
      <c r="AE485" s="11">
        <f>IF(OR('Used data'!AC485="Irrelevant",'Used data'!AC485="No"),1,IF(AND('Used data'!AC485="Yes",OR('Used data'!Q485&lt;301,'Used data'!S485&lt;301)),1-(0.4*('Used data'!R485+'Used data'!T485)/('Used data'!G485*1000)),IF(AND('Used data'!AC485="Yes",OR('Used data'!Q485&lt;601,'Used data'!S485&lt;601)),1-(0.2*('Used data'!R485+'Used data'!T485)/('Used data'!G485*1000)),1)))</f>
        <v>1</v>
      </c>
      <c r="AF485" s="11">
        <f>IF('Used data'!AD485="110 kph",0.79,1)</f>
        <v>1</v>
      </c>
      <c r="AG485" s="11">
        <f>IF('Used data'!AD485="110 kph",0.94,1)</f>
        <v>1</v>
      </c>
      <c r="AH485" s="11">
        <f>IF('Used data'!AD485="110 kph",0.66,1)</f>
        <v>1</v>
      </c>
      <c r="AI485" s="11">
        <f>IF('Used data'!AD485="110 kph",0.82,1)</f>
        <v>1</v>
      </c>
      <c r="AJ485" s="11">
        <f>IF(AND('Used data'!AE485="Yes",I485="Entrance merge"),0.65*'Used data'!AF485+1-'Used data'!AF485,1)</f>
        <v>1</v>
      </c>
      <c r="AK485" s="12" t="str">
        <f t="shared" si="49"/>
        <v/>
      </c>
      <c r="AL485" s="12" t="str">
        <f t="shared" si="50"/>
        <v/>
      </c>
      <c r="AM485" s="12" t="str">
        <f t="shared" si="51"/>
        <v/>
      </c>
      <c r="AN485" s="12" t="str">
        <f t="shared" si="52"/>
        <v/>
      </c>
      <c r="AO485" s="12" t="str">
        <f t="shared" si="53"/>
        <v/>
      </c>
      <c r="AP485" s="12" t="str">
        <f t="shared" si="54"/>
        <v/>
      </c>
      <c r="AQ485" s="4" t="str">
        <f t="shared" si="55"/>
        <v/>
      </c>
    </row>
    <row r="486" spans="1:43" x14ac:dyDescent="0.3">
      <c r="A486" s="4" t="str">
        <f>IF('Input data'!A501="","",'Input data'!A501)</f>
        <v/>
      </c>
      <c r="B486" s="4" t="str">
        <f>IF('Input data'!B501="","",'Input data'!B501)</f>
        <v/>
      </c>
      <c r="C486" s="4" t="str">
        <f>IF('Input data'!C501="","",'Input data'!C501)</f>
        <v/>
      </c>
      <c r="D486" s="4" t="str">
        <f>IF('Input data'!D501="","",'Input data'!D501)</f>
        <v/>
      </c>
      <c r="E486" s="4" t="str">
        <f>IF('Input data'!E501="","",'Input data'!E501)</f>
        <v/>
      </c>
      <c r="F486" s="4" t="str">
        <f>IF('Input data'!F501="","",'Input data'!F501)</f>
        <v/>
      </c>
      <c r="G486" s="4">
        <f>IF('Input data'!G501="","",'Input data'!G501)</f>
        <v>0</v>
      </c>
      <c r="H486" s="4" t="str">
        <f>IF('Input data'!H501&gt;0.5,'Input data'!H501,"")</f>
        <v/>
      </c>
      <c r="I486" s="4" t="str">
        <f>IF('Input data'!I501="","",'Input data'!I501)</f>
        <v/>
      </c>
      <c r="J486" s="11">
        <f>IF('Used data'!J486="Irrelevant",1,IF('Used data'!J486&gt;3,1.2,1))</f>
        <v>1</v>
      </c>
      <c r="K486" s="11">
        <f>IF('Used data'!K486="Irrelevant",1,IF(AND(OR(I486="Motorway link",I486="Exit diverge",I486="Entrance merge"),'Used data'!K486&lt;3.5),1+(3.5-'Used data'!K486)*0.12,IF(AND(OR(I486="Exit ramp",I486="Entrance ramp"),'Used data'!K486&lt;3.5),1+(3.5-'Used data'!K486)*0.16,1)))</f>
        <v>1</v>
      </c>
      <c r="L486" s="11">
        <f>IF('Used data'!L486="Irrelevant",1,IF(AND('Used data'!L486="Yes",'Used data'!J486=2),0.6*'Used data'!M486+(1-'Used data'!M486),IF(AND('Used data'!L486="Yes",'Used data'!J486=3),0.7*'Used data'!M486+(1-'Used data'!M486),IF(AND('Used data'!L486="Yes",'Used data'!J486=4),0.76*'Used data'!M486+(1-'Used data'!M486),IF(AND('Used data'!L486="Yes",'Used data'!J486&gt;4.99999999),0.8*'Used data'!M486+(1-'Used data'!M486),1)))))</f>
        <v>1</v>
      </c>
      <c r="M486" s="11">
        <f>IF('Used data'!L486="Irrelevant",1,IF(AND('Used data'!L486="Yes",'Used data'!J486=2),0.8*'Used data'!M486+(1-'Used data'!M486),IF(AND('Used data'!L486="Yes",'Used data'!J486=3),0.85*'Used data'!M486+(1-'Used data'!M486),IF(AND('Used data'!L486="Yes",'Used data'!J486=4),0.88*'Used data'!M486+(1-'Used data'!M486),IF(AND('Used data'!L486="Yes",'Used data'!J486&gt;4.99999999),0.9*'Used data'!M486+(1-'Used data'!M486),1)))))</f>
        <v>1</v>
      </c>
      <c r="N486" s="11">
        <f>IF('Used data'!N486="Irrelevant",1,IF(AND(OR(I486="Motorway link",I486="Exit diverge",I486="Entrance merge"),'Used data'!N486&lt;3),1+(3-'Used data'!N486)*0.09333333,1))</f>
        <v>1</v>
      </c>
      <c r="O486" s="11">
        <f>IF('Used data'!N486="Irrelevant",1,IF(AND(OR(I486="Motorway link",I486="Exit diverge",I486="Entrance merge"),'Used data'!N486&lt;3),1+(3-'Used data'!N486)*0.19666667,1))</f>
        <v>1</v>
      </c>
      <c r="P486" s="11">
        <f>IF('Used data'!O486="Irrelevant",1,IF(AND(OR(I486="Motorway link",I486="Exit diverge",I486="Entrance merge"),'Used data'!O486&lt;3.00000001),1+(0.5-'Used data'!O486)*0.04,IF(AND(OR(I486="Exit ramp",I486="Entrance ramp"),'Used data'!O486&lt;3.00000001),1+(0.5-'Used data'!O486)*0.08,IF(OR(I486="Motorway link",I486="Exit diverge",I486="Entrance merge"),0.9,0.8))))</f>
        <v>1</v>
      </c>
      <c r="Q486" s="11">
        <f>IF('Used data'!P486="Irrelevant",1,IF(AND(OR(I486="Motorway link",I486="Exit diverge",I486="Entrance merge"),'Used data'!P486&lt;11.00000001),1+(5-'Used data'!P486)*0.01,0.94))</f>
        <v>1</v>
      </c>
      <c r="R486" s="11">
        <f>IF(OR('Used data'!Q486="Irrelevant",'Used data'!R486="Irrelevant",'Used data'!Q486="Straight"),1,IF(AND(OR(I486="Motorway link",I486="Exit diverge",I486="Entrance merge"),'Used data'!Q486&lt;4000),(EXP(0.1096*1746.5/'Used data'!Q486)/EXP(0.1096*1746.5/4000))*('Used data'!R486/1000)/G486+(G486-'Used data'!R486/1000)/G486,1))</f>
        <v>1</v>
      </c>
      <c r="S486" s="11">
        <f>IF(OR('Used data'!S486="Irrelevant",'Used data'!T486="Irrelevant",'Used data'!S486="Straight"),1,IF(AND(OR(I486="Motorway link",I486="Exit diverge",I486="Entrance merge"),'Used data'!S486&lt;4000),(EXP(0.1096*1746.5/'Used data'!S486)/EXP(0.1096*1746.5/4000))*('Used data'!T486/1000)/G486+(G486-'Used data'!T486/1000)/G486,1))</f>
        <v>1</v>
      </c>
      <c r="T486" s="11">
        <f>IF('Used data'!U486="Irrelevant",1,IF(AND(OR(I486="Motorway link",I486="Exit diverge",I486="Entrance merge",I486="Exit ramp",I486="Entrance ramp"),'Used data'!U486="Yes"),0.95,1))</f>
        <v>1</v>
      </c>
      <c r="U486" s="11">
        <f>IF('Used data'!U486="Irrelevant",1,IF(AND(OR(I486="Motorway link",I486="Exit diverge",I486="Entrance merge",I486="Exit ramp",I486="Entrance ramp"),'Used data'!U486="Yes"),0.96,1))</f>
        <v>1</v>
      </c>
      <c r="V486" s="11">
        <f>IF('Used data'!U486="Irrelevant",1,IF(AND(OR(I486="Motorway link",I486="Exit diverge",I486="Entrance merge",I486="Exit ramp",I486="Entrance ramp"),'Used data'!U486="Yes"),0.79,1))</f>
        <v>1</v>
      </c>
      <c r="W486" s="11">
        <f>IF('Used data'!U486="Irrelevant",1,IF(AND(OR(I486="Motorway link",I486="Exit diverge",I486="Entrance merge",I486="Exit ramp",I486="Entrance ramp"),'Used data'!U486="Yes"),0.94,1))</f>
        <v>1</v>
      </c>
      <c r="X486" s="11">
        <f>IF('Used data'!U486="Irrelevant",1,IF(AND(OR(I486="Motorway link",I486="Exit diverge",I486="Entrance merge",I486="Exit ramp",I486="Entrance ramp"),'Used data'!U486="Yes"),0.97,1))</f>
        <v>1</v>
      </c>
      <c r="Y486" s="11">
        <f>IF(AND(I486="Exit ramp",'Used data'!V486="2-curved diamond ramp"),1.32,IF(AND(I486="Exit ramp",'Used data'!V486="S-shaped ramp"),2.05,IF(AND(I486="Exit ramp",'Used data'!V486="U-shaped ramp"),4.11,IF(AND(I486="Exit ramp",'Used data'!V486="Flyover hook ramp"),5.15,IF(AND(I486="Exit ramp",'Used data'!V486="Directional ramp"),1.07,IF(AND(I486="Entrance ramp",'Used data'!V486="2-curved diamond ramp"),0.93,IF(AND(I486="Entrance ramp",'Used data'!V486="S-shaped ramp"),2.48,IF(AND(I486="Entrance ramp",'Used data'!V486="U-shaped ramp"),4.15,IF(AND(I486="Entrance ramp",'Used data'!V486="Flyover hook ramp"),5.26,IF(AND(I486="Entrance ramp",'Used data'!V486="Directional ramp"),1.42,1))))))))))</f>
        <v>1</v>
      </c>
      <c r="Z486" s="11">
        <f>IF(OR('Used data'!W486="Straight",'Used data'!W486="Irrelevant",'Used data'!X486="Irrelevant",'Used data'!Y486="Irrelevant"),1,1+1.545*1000/32.2*((('Used data'!Y486*3268/3600)/('Used data'!W486/0.306))^2)*('Used data'!X486/1000)/G486)</f>
        <v>1</v>
      </c>
      <c r="AA486" s="11">
        <f>IF(OR('Used data'!W486="Straight",'Used data'!W486="Irrelevant",'Used data'!X486="Irrelevant",'Used data'!Y486="Irrelevant"),1,1+1.961*1000/32.2*((('Used data'!Y486*3268/3600)/('Used data'!W486/0.306))^2)*('Used data'!X486/1000)/G486)</f>
        <v>1</v>
      </c>
      <c r="AB486" s="11">
        <f>IF(OR('Used data'!Z486="Straight",'Used data'!Z486="Irrelevant",'Used data'!AA486="Irrelevant",'Used data'!AB486="Irrelevant"),1,1+1.545*1000/32.2*((('Used data'!AB486*3268/3600)/('Used data'!Z486/0.306))^2)*('Used data'!AA486/1000)/G486)</f>
        <v>1</v>
      </c>
      <c r="AC486" s="11">
        <f>IF(OR('Used data'!Z486="Straight",'Used data'!Z486="Irrelevant",'Used data'!AA486="Irrelevant",'Used data'!AB486="Irrelevant"),1,1+1.961*1000/32.2*((('Used data'!AB486*3268/3600)/('Used data'!Z486/0.306))^2)*('Used data'!AA486/1000)/G486)</f>
        <v>1</v>
      </c>
      <c r="AD486" s="11">
        <f>IF(OR('Used data'!AC486="Irrelevant",'Used data'!AC486="No"),1,IF(AND('Used data'!AC486="Yes",OR('Used data'!Q486&lt;301,'Used data'!S486&lt;301)),1-(0.5*('Used data'!R486+'Used data'!T486)/('Used data'!G486*1000)),IF(AND('Used data'!AC486="Yes",OR('Used data'!Q486&lt;601,'Used data'!S486&lt;601)),1-(0.25*('Used data'!R486+'Used data'!T486)/('Used data'!G486*1000)),1)))</f>
        <v>1</v>
      </c>
      <c r="AE486" s="11">
        <f>IF(OR('Used data'!AC486="Irrelevant",'Used data'!AC486="No"),1,IF(AND('Used data'!AC486="Yes",OR('Used data'!Q486&lt;301,'Used data'!S486&lt;301)),1-(0.4*('Used data'!R486+'Used data'!T486)/('Used data'!G486*1000)),IF(AND('Used data'!AC486="Yes",OR('Used data'!Q486&lt;601,'Used data'!S486&lt;601)),1-(0.2*('Used data'!R486+'Used data'!T486)/('Used data'!G486*1000)),1)))</f>
        <v>1</v>
      </c>
      <c r="AF486" s="11">
        <f>IF('Used data'!AD486="110 kph",0.79,1)</f>
        <v>1</v>
      </c>
      <c r="AG486" s="11">
        <f>IF('Used data'!AD486="110 kph",0.94,1)</f>
        <v>1</v>
      </c>
      <c r="AH486" s="11">
        <f>IF('Used data'!AD486="110 kph",0.66,1)</f>
        <v>1</v>
      </c>
      <c r="AI486" s="11">
        <f>IF('Used data'!AD486="110 kph",0.82,1)</f>
        <v>1</v>
      </c>
      <c r="AJ486" s="11">
        <f>IF(AND('Used data'!AE486="Yes",I486="Entrance merge"),0.65*'Used data'!AF486+1-'Used data'!AF486,1)</f>
        <v>1</v>
      </c>
      <c r="AK486" s="12" t="str">
        <f t="shared" si="49"/>
        <v/>
      </c>
      <c r="AL486" s="12" t="str">
        <f t="shared" si="50"/>
        <v/>
      </c>
      <c r="AM486" s="12" t="str">
        <f t="shared" si="51"/>
        <v/>
      </c>
      <c r="AN486" s="12" t="str">
        <f t="shared" si="52"/>
        <v/>
      </c>
      <c r="AO486" s="12" t="str">
        <f t="shared" si="53"/>
        <v/>
      </c>
      <c r="AP486" s="12" t="str">
        <f t="shared" si="54"/>
        <v/>
      </c>
      <c r="AQ486" s="4" t="str">
        <f t="shared" si="55"/>
        <v/>
      </c>
    </row>
    <row r="487" spans="1:43" x14ac:dyDescent="0.3">
      <c r="A487" s="4" t="str">
        <f>IF('Input data'!A502="","",'Input data'!A502)</f>
        <v/>
      </c>
      <c r="B487" s="4" t="str">
        <f>IF('Input data'!B502="","",'Input data'!B502)</f>
        <v/>
      </c>
      <c r="C487" s="4" t="str">
        <f>IF('Input data'!C502="","",'Input data'!C502)</f>
        <v/>
      </c>
      <c r="D487" s="4" t="str">
        <f>IF('Input data'!D502="","",'Input data'!D502)</f>
        <v/>
      </c>
      <c r="E487" s="4" t="str">
        <f>IF('Input data'!E502="","",'Input data'!E502)</f>
        <v/>
      </c>
      <c r="F487" s="4" t="str">
        <f>IF('Input data'!F502="","",'Input data'!F502)</f>
        <v/>
      </c>
      <c r="G487" s="4">
        <f>IF('Input data'!G502="","",'Input data'!G502)</f>
        <v>0</v>
      </c>
      <c r="H487" s="4" t="str">
        <f>IF('Input data'!H502&gt;0.5,'Input data'!H502,"")</f>
        <v/>
      </c>
      <c r="I487" s="4" t="str">
        <f>IF('Input data'!I502="","",'Input data'!I502)</f>
        <v/>
      </c>
      <c r="J487" s="11">
        <f>IF('Used data'!J487="Irrelevant",1,IF('Used data'!J487&gt;3,1.2,1))</f>
        <v>1</v>
      </c>
      <c r="K487" s="11">
        <f>IF('Used data'!K487="Irrelevant",1,IF(AND(OR(I487="Motorway link",I487="Exit diverge",I487="Entrance merge"),'Used data'!K487&lt;3.5),1+(3.5-'Used data'!K487)*0.12,IF(AND(OR(I487="Exit ramp",I487="Entrance ramp"),'Used data'!K487&lt;3.5),1+(3.5-'Used data'!K487)*0.16,1)))</f>
        <v>1</v>
      </c>
      <c r="L487" s="11">
        <f>IF('Used data'!L487="Irrelevant",1,IF(AND('Used data'!L487="Yes",'Used data'!J487=2),0.6*'Used data'!M487+(1-'Used data'!M487),IF(AND('Used data'!L487="Yes",'Used data'!J487=3),0.7*'Used data'!M487+(1-'Used data'!M487),IF(AND('Used data'!L487="Yes",'Used data'!J487=4),0.76*'Used data'!M487+(1-'Used data'!M487),IF(AND('Used data'!L487="Yes",'Used data'!J487&gt;4.99999999),0.8*'Used data'!M487+(1-'Used data'!M487),1)))))</f>
        <v>1</v>
      </c>
      <c r="M487" s="11">
        <f>IF('Used data'!L487="Irrelevant",1,IF(AND('Used data'!L487="Yes",'Used data'!J487=2),0.8*'Used data'!M487+(1-'Used data'!M487),IF(AND('Used data'!L487="Yes",'Used data'!J487=3),0.85*'Used data'!M487+(1-'Used data'!M487),IF(AND('Used data'!L487="Yes",'Used data'!J487=4),0.88*'Used data'!M487+(1-'Used data'!M487),IF(AND('Used data'!L487="Yes",'Used data'!J487&gt;4.99999999),0.9*'Used data'!M487+(1-'Used data'!M487),1)))))</f>
        <v>1</v>
      </c>
      <c r="N487" s="11">
        <f>IF('Used data'!N487="Irrelevant",1,IF(AND(OR(I487="Motorway link",I487="Exit diverge",I487="Entrance merge"),'Used data'!N487&lt;3),1+(3-'Used data'!N487)*0.09333333,1))</f>
        <v>1</v>
      </c>
      <c r="O487" s="11">
        <f>IF('Used data'!N487="Irrelevant",1,IF(AND(OR(I487="Motorway link",I487="Exit diverge",I487="Entrance merge"),'Used data'!N487&lt;3),1+(3-'Used data'!N487)*0.19666667,1))</f>
        <v>1</v>
      </c>
      <c r="P487" s="11">
        <f>IF('Used data'!O487="Irrelevant",1,IF(AND(OR(I487="Motorway link",I487="Exit diverge",I487="Entrance merge"),'Used data'!O487&lt;3.00000001),1+(0.5-'Used data'!O487)*0.04,IF(AND(OR(I487="Exit ramp",I487="Entrance ramp"),'Used data'!O487&lt;3.00000001),1+(0.5-'Used data'!O487)*0.08,IF(OR(I487="Motorway link",I487="Exit diverge",I487="Entrance merge"),0.9,0.8))))</f>
        <v>1</v>
      </c>
      <c r="Q487" s="11">
        <f>IF('Used data'!P487="Irrelevant",1,IF(AND(OR(I487="Motorway link",I487="Exit diverge",I487="Entrance merge"),'Used data'!P487&lt;11.00000001),1+(5-'Used data'!P487)*0.01,0.94))</f>
        <v>1</v>
      </c>
      <c r="R487" s="11">
        <f>IF(OR('Used data'!Q487="Irrelevant",'Used data'!R487="Irrelevant",'Used data'!Q487="Straight"),1,IF(AND(OR(I487="Motorway link",I487="Exit diverge",I487="Entrance merge"),'Used data'!Q487&lt;4000),(EXP(0.1096*1746.5/'Used data'!Q487)/EXP(0.1096*1746.5/4000))*('Used data'!R487/1000)/G487+(G487-'Used data'!R487/1000)/G487,1))</f>
        <v>1</v>
      </c>
      <c r="S487" s="11">
        <f>IF(OR('Used data'!S487="Irrelevant",'Used data'!T487="Irrelevant",'Used data'!S487="Straight"),1,IF(AND(OR(I487="Motorway link",I487="Exit diverge",I487="Entrance merge"),'Used data'!S487&lt;4000),(EXP(0.1096*1746.5/'Used data'!S487)/EXP(0.1096*1746.5/4000))*('Used data'!T487/1000)/G487+(G487-'Used data'!T487/1000)/G487,1))</f>
        <v>1</v>
      </c>
      <c r="T487" s="11">
        <f>IF('Used data'!U487="Irrelevant",1,IF(AND(OR(I487="Motorway link",I487="Exit diverge",I487="Entrance merge",I487="Exit ramp",I487="Entrance ramp"),'Used data'!U487="Yes"),0.95,1))</f>
        <v>1</v>
      </c>
      <c r="U487" s="11">
        <f>IF('Used data'!U487="Irrelevant",1,IF(AND(OR(I487="Motorway link",I487="Exit diverge",I487="Entrance merge",I487="Exit ramp",I487="Entrance ramp"),'Used data'!U487="Yes"),0.96,1))</f>
        <v>1</v>
      </c>
      <c r="V487" s="11">
        <f>IF('Used data'!U487="Irrelevant",1,IF(AND(OR(I487="Motorway link",I487="Exit diverge",I487="Entrance merge",I487="Exit ramp",I487="Entrance ramp"),'Used data'!U487="Yes"),0.79,1))</f>
        <v>1</v>
      </c>
      <c r="W487" s="11">
        <f>IF('Used data'!U487="Irrelevant",1,IF(AND(OR(I487="Motorway link",I487="Exit diverge",I487="Entrance merge",I487="Exit ramp",I487="Entrance ramp"),'Used data'!U487="Yes"),0.94,1))</f>
        <v>1</v>
      </c>
      <c r="X487" s="11">
        <f>IF('Used data'!U487="Irrelevant",1,IF(AND(OR(I487="Motorway link",I487="Exit diverge",I487="Entrance merge",I487="Exit ramp",I487="Entrance ramp"),'Used data'!U487="Yes"),0.97,1))</f>
        <v>1</v>
      </c>
      <c r="Y487" s="11">
        <f>IF(AND(I487="Exit ramp",'Used data'!V487="2-curved diamond ramp"),1.32,IF(AND(I487="Exit ramp",'Used data'!V487="S-shaped ramp"),2.05,IF(AND(I487="Exit ramp",'Used data'!V487="U-shaped ramp"),4.11,IF(AND(I487="Exit ramp",'Used data'!V487="Flyover hook ramp"),5.15,IF(AND(I487="Exit ramp",'Used data'!V487="Directional ramp"),1.07,IF(AND(I487="Entrance ramp",'Used data'!V487="2-curved diamond ramp"),0.93,IF(AND(I487="Entrance ramp",'Used data'!V487="S-shaped ramp"),2.48,IF(AND(I487="Entrance ramp",'Used data'!V487="U-shaped ramp"),4.15,IF(AND(I487="Entrance ramp",'Used data'!V487="Flyover hook ramp"),5.26,IF(AND(I487="Entrance ramp",'Used data'!V487="Directional ramp"),1.42,1))))))))))</f>
        <v>1</v>
      </c>
      <c r="Z487" s="11">
        <f>IF(OR('Used data'!W487="Straight",'Used data'!W487="Irrelevant",'Used data'!X487="Irrelevant",'Used data'!Y487="Irrelevant"),1,1+1.545*1000/32.2*((('Used data'!Y487*3268/3600)/('Used data'!W487/0.306))^2)*('Used data'!X487/1000)/G487)</f>
        <v>1</v>
      </c>
      <c r="AA487" s="11">
        <f>IF(OR('Used data'!W487="Straight",'Used data'!W487="Irrelevant",'Used data'!X487="Irrelevant",'Used data'!Y487="Irrelevant"),1,1+1.961*1000/32.2*((('Used data'!Y487*3268/3600)/('Used data'!W487/0.306))^2)*('Used data'!X487/1000)/G487)</f>
        <v>1</v>
      </c>
      <c r="AB487" s="11">
        <f>IF(OR('Used data'!Z487="Straight",'Used data'!Z487="Irrelevant",'Used data'!AA487="Irrelevant",'Used data'!AB487="Irrelevant"),1,1+1.545*1000/32.2*((('Used data'!AB487*3268/3600)/('Used data'!Z487/0.306))^2)*('Used data'!AA487/1000)/G487)</f>
        <v>1</v>
      </c>
      <c r="AC487" s="11">
        <f>IF(OR('Used data'!Z487="Straight",'Used data'!Z487="Irrelevant",'Used data'!AA487="Irrelevant",'Used data'!AB487="Irrelevant"),1,1+1.961*1000/32.2*((('Used data'!AB487*3268/3600)/('Used data'!Z487/0.306))^2)*('Used data'!AA487/1000)/G487)</f>
        <v>1</v>
      </c>
      <c r="AD487" s="11">
        <f>IF(OR('Used data'!AC487="Irrelevant",'Used data'!AC487="No"),1,IF(AND('Used data'!AC487="Yes",OR('Used data'!Q487&lt;301,'Used data'!S487&lt;301)),1-(0.5*('Used data'!R487+'Used data'!T487)/('Used data'!G487*1000)),IF(AND('Used data'!AC487="Yes",OR('Used data'!Q487&lt;601,'Used data'!S487&lt;601)),1-(0.25*('Used data'!R487+'Used data'!T487)/('Used data'!G487*1000)),1)))</f>
        <v>1</v>
      </c>
      <c r="AE487" s="11">
        <f>IF(OR('Used data'!AC487="Irrelevant",'Used data'!AC487="No"),1,IF(AND('Used data'!AC487="Yes",OR('Used data'!Q487&lt;301,'Used data'!S487&lt;301)),1-(0.4*('Used data'!R487+'Used data'!T487)/('Used data'!G487*1000)),IF(AND('Used data'!AC487="Yes",OR('Used data'!Q487&lt;601,'Used data'!S487&lt;601)),1-(0.2*('Used data'!R487+'Used data'!T487)/('Used data'!G487*1000)),1)))</f>
        <v>1</v>
      </c>
      <c r="AF487" s="11">
        <f>IF('Used data'!AD487="110 kph",0.79,1)</f>
        <v>1</v>
      </c>
      <c r="AG487" s="11">
        <f>IF('Used data'!AD487="110 kph",0.94,1)</f>
        <v>1</v>
      </c>
      <c r="AH487" s="11">
        <f>IF('Used data'!AD487="110 kph",0.66,1)</f>
        <v>1</v>
      </c>
      <c r="AI487" s="11">
        <f>IF('Used data'!AD487="110 kph",0.82,1)</f>
        <v>1</v>
      </c>
      <c r="AJ487" s="11">
        <f>IF(AND('Used data'!AE487="Yes",I487="Entrance merge"),0.65*'Used data'!AF487+1-'Used data'!AF487,1)</f>
        <v>1</v>
      </c>
      <c r="AK487" s="12" t="str">
        <f t="shared" si="49"/>
        <v/>
      </c>
      <c r="AL487" s="12" t="str">
        <f t="shared" si="50"/>
        <v/>
      </c>
      <c r="AM487" s="12" t="str">
        <f t="shared" si="51"/>
        <v/>
      </c>
      <c r="AN487" s="12" t="str">
        <f t="shared" si="52"/>
        <v/>
      </c>
      <c r="AO487" s="12" t="str">
        <f t="shared" si="53"/>
        <v/>
      </c>
      <c r="AP487" s="12" t="str">
        <f t="shared" si="54"/>
        <v/>
      </c>
      <c r="AQ487" s="4" t="str">
        <f t="shared" si="55"/>
        <v/>
      </c>
    </row>
    <row r="488" spans="1:43" x14ac:dyDescent="0.3">
      <c r="A488" s="4" t="str">
        <f>IF('Input data'!A503="","",'Input data'!A503)</f>
        <v/>
      </c>
      <c r="B488" s="4" t="str">
        <f>IF('Input data'!B503="","",'Input data'!B503)</f>
        <v/>
      </c>
      <c r="C488" s="4" t="str">
        <f>IF('Input data'!C503="","",'Input data'!C503)</f>
        <v/>
      </c>
      <c r="D488" s="4" t="str">
        <f>IF('Input data'!D503="","",'Input data'!D503)</f>
        <v/>
      </c>
      <c r="E488" s="4" t="str">
        <f>IF('Input data'!E503="","",'Input data'!E503)</f>
        <v/>
      </c>
      <c r="F488" s="4" t="str">
        <f>IF('Input data'!F503="","",'Input data'!F503)</f>
        <v/>
      </c>
      <c r="G488" s="4">
        <f>IF('Input data'!G503="","",'Input data'!G503)</f>
        <v>0</v>
      </c>
      <c r="H488" s="4" t="str">
        <f>IF('Input data'!H503&gt;0.5,'Input data'!H503,"")</f>
        <v/>
      </c>
      <c r="I488" s="4" t="str">
        <f>IF('Input data'!I503="","",'Input data'!I503)</f>
        <v/>
      </c>
      <c r="J488" s="11">
        <f>IF('Used data'!J488="Irrelevant",1,IF('Used data'!J488&gt;3,1.2,1))</f>
        <v>1</v>
      </c>
      <c r="K488" s="11">
        <f>IF('Used data'!K488="Irrelevant",1,IF(AND(OR(I488="Motorway link",I488="Exit diverge",I488="Entrance merge"),'Used data'!K488&lt;3.5),1+(3.5-'Used data'!K488)*0.12,IF(AND(OR(I488="Exit ramp",I488="Entrance ramp"),'Used data'!K488&lt;3.5),1+(3.5-'Used data'!K488)*0.16,1)))</f>
        <v>1</v>
      </c>
      <c r="L488" s="11">
        <f>IF('Used data'!L488="Irrelevant",1,IF(AND('Used data'!L488="Yes",'Used data'!J488=2),0.6*'Used data'!M488+(1-'Used data'!M488),IF(AND('Used data'!L488="Yes",'Used data'!J488=3),0.7*'Used data'!M488+(1-'Used data'!M488),IF(AND('Used data'!L488="Yes",'Used data'!J488=4),0.76*'Used data'!M488+(1-'Used data'!M488),IF(AND('Used data'!L488="Yes",'Used data'!J488&gt;4.99999999),0.8*'Used data'!M488+(1-'Used data'!M488),1)))))</f>
        <v>1</v>
      </c>
      <c r="M488" s="11">
        <f>IF('Used data'!L488="Irrelevant",1,IF(AND('Used data'!L488="Yes",'Used data'!J488=2),0.8*'Used data'!M488+(1-'Used data'!M488),IF(AND('Used data'!L488="Yes",'Used data'!J488=3),0.85*'Used data'!M488+(1-'Used data'!M488),IF(AND('Used data'!L488="Yes",'Used data'!J488=4),0.88*'Used data'!M488+(1-'Used data'!M488),IF(AND('Used data'!L488="Yes",'Used data'!J488&gt;4.99999999),0.9*'Used data'!M488+(1-'Used data'!M488),1)))))</f>
        <v>1</v>
      </c>
      <c r="N488" s="11">
        <f>IF('Used data'!N488="Irrelevant",1,IF(AND(OR(I488="Motorway link",I488="Exit diverge",I488="Entrance merge"),'Used data'!N488&lt;3),1+(3-'Used data'!N488)*0.09333333,1))</f>
        <v>1</v>
      </c>
      <c r="O488" s="11">
        <f>IF('Used data'!N488="Irrelevant",1,IF(AND(OR(I488="Motorway link",I488="Exit diverge",I488="Entrance merge"),'Used data'!N488&lt;3),1+(3-'Used data'!N488)*0.19666667,1))</f>
        <v>1</v>
      </c>
      <c r="P488" s="11">
        <f>IF('Used data'!O488="Irrelevant",1,IF(AND(OR(I488="Motorway link",I488="Exit diverge",I488="Entrance merge"),'Used data'!O488&lt;3.00000001),1+(0.5-'Used data'!O488)*0.04,IF(AND(OR(I488="Exit ramp",I488="Entrance ramp"),'Used data'!O488&lt;3.00000001),1+(0.5-'Used data'!O488)*0.08,IF(OR(I488="Motorway link",I488="Exit diverge",I488="Entrance merge"),0.9,0.8))))</f>
        <v>1</v>
      </c>
      <c r="Q488" s="11">
        <f>IF('Used data'!P488="Irrelevant",1,IF(AND(OR(I488="Motorway link",I488="Exit diverge",I488="Entrance merge"),'Used data'!P488&lt;11.00000001),1+(5-'Used data'!P488)*0.01,0.94))</f>
        <v>1</v>
      </c>
      <c r="R488" s="11">
        <f>IF(OR('Used data'!Q488="Irrelevant",'Used data'!R488="Irrelevant",'Used data'!Q488="Straight"),1,IF(AND(OR(I488="Motorway link",I488="Exit diverge",I488="Entrance merge"),'Used data'!Q488&lt;4000),(EXP(0.1096*1746.5/'Used data'!Q488)/EXP(0.1096*1746.5/4000))*('Used data'!R488/1000)/G488+(G488-'Used data'!R488/1000)/G488,1))</f>
        <v>1</v>
      </c>
      <c r="S488" s="11">
        <f>IF(OR('Used data'!S488="Irrelevant",'Used data'!T488="Irrelevant",'Used data'!S488="Straight"),1,IF(AND(OR(I488="Motorway link",I488="Exit diverge",I488="Entrance merge"),'Used data'!S488&lt;4000),(EXP(0.1096*1746.5/'Used data'!S488)/EXP(0.1096*1746.5/4000))*('Used data'!T488/1000)/G488+(G488-'Used data'!T488/1000)/G488,1))</f>
        <v>1</v>
      </c>
      <c r="T488" s="11">
        <f>IF('Used data'!U488="Irrelevant",1,IF(AND(OR(I488="Motorway link",I488="Exit diverge",I488="Entrance merge",I488="Exit ramp",I488="Entrance ramp"),'Used data'!U488="Yes"),0.95,1))</f>
        <v>1</v>
      </c>
      <c r="U488" s="11">
        <f>IF('Used data'!U488="Irrelevant",1,IF(AND(OR(I488="Motorway link",I488="Exit diverge",I488="Entrance merge",I488="Exit ramp",I488="Entrance ramp"),'Used data'!U488="Yes"),0.96,1))</f>
        <v>1</v>
      </c>
      <c r="V488" s="11">
        <f>IF('Used data'!U488="Irrelevant",1,IF(AND(OR(I488="Motorway link",I488="Exit diverge",I488="Entrance merge",I488="Exit ramp",I488="Entrance ramp"),'Used data'!U488="Yes"),0.79,1))</f>
        <v>1</v>
      </c>
      <c r="W488" s="11">
        <f>IF('Used data'!U488="Irrelevant",1,IF(AND(OR(I488="Motorway link",I488="Exit diverge",I488="Entrance merge",I488="Exit ramp",I488="Entrance ramp"),'Used data'!U488="Yes"),0.94,1))</f>
        <v>1</v>
      </c>
      <c r="X488" s="11">
        <f>IF('Used data'!U488="Irrelevant",1,IF(AND(OR(I488="Motorway link",I488="Exit diverge",I488="Entrance merge",I488="Exit ramp",I488="Entrance ramp"),'Used data'!U488="Yes"),0.97,1))</f>
        <v>1</v>
      </c>
      <c r="Y488" s="11">
        <f>IF(AND(I488="Exit ramp",'Used data'!V488="2-curved diamond ramp"),1.32,IF(AND(I488="Exit ramp",'Used data'!V488="S-shaped ramp"),2.05,IF(AND(I488="Exit ramp",'Used data'!V488="U-shaped ramp"),4.11,IF(AND(I488="Exit ramp",'Used data'!V488="Flyover hook ramp"),5.15,IF(AND(I488="Exit ramp",'Used data'!V488="Directional ramp"),1.07,IF(AND(I488="Entrance ramp",'Used data'!V488="2-curved diamond ramp"),0.93,IF(AND(I488="Entrance ramp",'Used data'!V488="S-shaped ramp"),2.48,IF(AND(I488="Entrance ramp",'Used data'!V488="U-shaped ramp"),4.15,IF(AND(I488="Entrance ramp",'Used data'!V488="Flyover hook ramp"),5.26,IF(AND(I488="Entrance ramp",'Used data'!V488="Directional ramp"),1.42,1))))))))))</f>
        <v>1</v>
      </c>
      <c r="Z488" s="11">
        <f>IF(OR('Used data'!W488="Straight",'Used data'!W488="Irrelevant",'Used data'!X488="Irrelevant",'Used data'!Y488="Irrelevant"),1,1+1.545*1000/32.2*((('Used data'!Y488*3268/3600)/('Used data'!W488/0.306))^2)*('Used data'!X488/1000)/G488)</f>
        <v>1</v>
      </c>
      <c r="AA488" s="11">
        <f>IF(OR('Used data'!W488="Straight",'Used data'!W488="Irrelevant",'Used data'!X488="Irrelevant",'Used data'!Y488="Irrelevant"),1,1+1.961*1000/32.2*((('Used data'!Y488*3268/3600)/('Used data'!W488/0.306))^2)*('Used data'!X488/1000)/G488)</f>
        <v>1</v>
      </c>
      <c r="AB488" s="11">
        <f>IF(OR('Used data'!Z488="Straight",'Used data'!Z488="Irrelevant",'Used data'!AA488="Irrelevant",'Used data'!AB488="Irrelevant"),1,1+1.545*1000/32.2*((('Used data'!AB488*3268/3600)/('Used data'!Z488/0.306))^2)*('Used data'!AA488/1000)/G488)</f>
        <v>1</v>
      </c>
      <c r="AC488" s="11">
        <f>IF(OR('Used data'!Z488="Straight",'Used data'!Z488="Irrelevant",'Used data'!AA488="Irrelevant",'Used data'!AB488="Irrelevant"),1,1+1.961*1000/32.2*((('Used data'!AB488*3268/3600)/('Used data'!Z488/0.306))^2)*('Used data'!AA488/1000)/G488)</f>
        <v>1</v>
      </c>
      <c r="AD488" s="11">
        <f>IF(OR('Used data'!AC488="Irrelevant",'Used data'!AC488="No"),1,IF(AND('Used data'!AC488="Yes",OR('Used data'!Q488&lt;301,'Used data'!S488&lt;301)),1-(0.5*('Used data'!R488+'Used data'!T488)/('Used data'!G488*1000)),IF(AND('Used data'!AC488="Yes",OR('Used data'!Q488&lt;601,'Used data'!S488&lt;601)),1-(0.25*('Used data'!R488+'Used data'!T488)/('Used data'!G488*1000)),1)))</f>
        <v>1</v>
      </c>
      <c r="AE488" s="11">
        <f>IF(OR('Used data'!AC488="Irrelevant",'Used data'!AC488="No"),1,IF(AND('Used data'!AC488="Yes",OR('Used data'!Q488&lt;301,'Used data'!S488&lt;301)),1-(0.4*('Used data'!R488+'Used data'!T488)/('Used data'!G488*1000)),IF(AND('Used data'!AC488="Yes",OR('Used data'!Q488&lt;601,'Used data'!S488&lt;601)),1-(0.2*('Used data'!R488+'Used data'!T488)/('Used data'!G488*1000)),1)))</f>
        <v>1</v>
      </c>
      <c r="AF488" s="11">
        <f>IF('Used data'!AD488="110 kph",0.79,1)</f>
        <v>1</v>
      </c>
      <c r="AG488" s="11">
        <f>IF('Used data'!AD488="110 kph",0.94,1)</f>
        <v>1</v>
      </c>
      <c r="AH488" s="11">
        <f>IF('Used data'!AD488="110 kph",0.66,1)</f>
        <v>1</v>
      </c>
      <c r="AI488" s="11">
        <f>IF('Used data'!AD488="110 kph",0.82,1)</f>
        <v>1</v>
      </c>
      <c r="AJ488" s="11">
        <f>IF(AND('Used data'!AE488="Yes",I488="Entrance merge"),0.65*'Used data'!AF488+1-'Used data'!AF488,1)</f>
        <v>1</v>
      </c>
      <c r="AK488" s="12" t="str">
        <f t="shared" si="49"/>
        <v/>
      </c>
      <c r="AL488" s="12" t="str">
        <f t="shared" si="50"/>
        <v/>
      </c>
      <c r="AM488" s="12" t="str">
        <f t="shared" si="51"/>
        <v/>
      </c>
      <c r="AN488" s="12" t="str">
        <f t="shared" si="52"/>
        <v/>
      </c>
      <c r="AO488" s="12" t="str">
        <f t="shared" si="53"/>
        <v/>
      </c>
      <c r="AP488" s="12" t="str">
        <f t="shared" si="54"/>
        <v/>
      </c>
      <c r="AQ488" s="4" t="str">
        <f t="shared" si="55"/>
        <v/>
      </c>
    </row>
    <row r="489" spans="1:43" x14ac:dyDescent="0.3">
      <c r="A489" s="4" t="str">
        <f>IF('Input data'!A504="","",'Input data'!A504)</f>
        <v/>
      </c>
      <c r="B489" s="4" t="str">
        <f>IF('Input data'!B504="","",'Input data'!B504)</f>
        <v/>
      </c>
      <c r="C489" s="4" t="str">
        <f>IF('Input data'!C504="","",'Input data'!C504)</f>
        <v/>
      </c>
      <c r="D489" s="4" t="str">
        <f>IF('Input data'!D504="","",'Input data'!D504)</f>
        <v/>
      </c>
      <c r="E489" s="4" t="str">
        <f>IF('Input data'!E504="","",'Input data'!E504)</f>
        <v/>
      </c>
      <c r="F489" s="4" t="str">
        <f>IF('Input data'!F504="","",'Input data'!F504)</f>
        <v/>
      </c>
      <c r="G489" s="4">
        <f>IF('Input data'!G504="","",'Input data'!G504)</f>
        <v>0</v>
      </c>
      <c r="H489" s="4" t="str">
        <f>IF('Input data'!H504&gt;0.5,'Input data'!H504,"")</f>
        <v/>
      </c>
      <c r="I489" s="4" t="str">
        <f>IF('Input data'!I504="","",'Input data'!I504)</f>
        <v/>
      </c>
      <c r="J489" s="11">
        <f>IF('Used data'!J489="Irrelevant",1,IF('Used data'!J489&gt;3,1.2,1))</f>
        <v>1</v>
      </c>
      <c r="K489" s="11">
        <f>IF('Used data'!K489="Irrelevant",1,IF(AND(OR(I489="Motorway link",I489="Exit diverge",I489="Entrance merge"),'Used data'!K489&lt;3.5),1+(3.5-'Used data'!K489)*0.12,IF(AND(OR(I489="Exit ramp",I489="Entrance ramp"),'Used data'!K489&lt;3.5),1+(3.5-'Used data'!K489)*0.16,1)))</f>
        <v>1</v>
      </c>
      <c r="L489" s="11">
        <f>IF('Used data'!L489="Irrelevant",1,IF(AND('Used data'!L489="Yes",'Used data'!J489=2),0.6*'Used data'!M489+(1-'Used data'!M489),IF(AND('Used data'!L489="Yes",'Used data'!J489=3),0.7*'Used data'!M489+(1-'Used data'!M489),IF(AND('Used data'!L489="Yes",'Used data'!J489=4),0.76*'Used data'!M489+(1-'Used data'!M489),IF(AND('Used data'!L489="Yes",'Used data'!J489&gt;4.99999999),0.8*'Used data'!M489+(1-'Used data'!M489),1)))))</f>
        <v>1</v>
      </c>
      <c r="M489" s="11">
        <f>IF('Used data'!L489="Irrelevant",1,IF(AND('Used data'!L489="Yes",'Used data'!J489=2),0.8*'Used data'!M489+(1-'Used data'!M489),IF(AND('Used data'!L489="Yes",'Used data'!J489=3),0.85*'Used data'!M489+(1-'Used data'!M489),IF(AND('Used data'!L489="Yes",'Used data'!J489=4),0.88*'Used data'!M489+(1-'Used data'!M489),IF(AND('Used data'!L489="Yes",'Used data'!J489&gt;4.99999999),0.9*'Used data'!M489+(1-'Used data'!M489),1)))))</f>
        <v>1</v>
      </c>
      <c r="N489" s="11">
        <f>IF('Used data'!N489="Irrelevant",1,IF(AND(OR(I489="Motorway link",I489="Exit diverge",I489="Entrance merge"),'Used data'!N489&lt;3),1+(3-'Used data'!N489)*0.09333333,1))</f>
        <v>1</v>
      </c>
      <c r="O489" s="11">
        <f>IF('Used data'!N489="Irrelevant",1,IF(AND(OR(I489="Motorway link",I489="Exit diverge",I489="Entrance merge"),'Used data'!N489&lt;3),1+(3-'Used data'!N489)*0.19666667,1))</f>
        <v>1</v>
      </c>
      <c r="P489" s="11">
        <f>IF('Used data'!O489="Irrelevant",1,IF(AND(OR(I489="Motorway link",I489="Exit diverge",I489="Entrance merge"),'Used data'!O489&lt;3.00000001),1+(0.5-'Used data'!O489)*0.04,IF(AND(OR(I489="Exit ramp",I489="Entrance ramp"),'Used data'!O489&lt;3.00000001),1+(0.5-'Used data'!O489)*0.08,IF(OR(I489="Motorway link",I489="Exit diverge",I489="Entrance merge"),0.9,0.8))))</f>
        <v>1</v>
      </c>
      <c r="Q489" s="11">
        <f>IF('Used data'!P489="Irrelevant",1,IF(AND(OR(I489="Motorway link",I489="Exit diverge",I489="Entrance merge"),'Used data'!P489&lt;11.00000001),1+(5-'Used data'!P489)*0.01,0.94))</f>
        <v>1</v>
      </c>
      <c r="R489" s="11">
        <f>IF(OR('Used data'!Q489="Irrelevant",'Used data'!R489="Irrelevant",'Used data'!Q489="Straight"),1,IF(AND(OR(I489="Motorway link",I489="Exit diverge",I489="Entrance merge"),'Used data'!Q489&lt;4000),(EXP(0.1096*1746.5/'Used data'!Q489)/EXP(0.1096*1746.5/4000))*('Used data'!R489/1000)/G489+(G489-'Used data'!R489/1000)/G489,1))</f>
        <v>1</v>
      </c>
      <c r="S489" s="11">
        <f>IF(OR('Used data'!S489="Irrelevant",'Used data'!T489="Irrelevant",'Used data'!S489="Straight"),1,IF(AND(OR(I489="Motorway link",I489="Exit diverge",I489="Entrance merge"),'Used data'!S489&lt;4000),(EXP(0.1096*1746.5/'Used data'!S489)/EXP(0.1096*1746.5/4000))*('Used data'!T489/1000)/G489+(G489-'Used data'!T489/1000)/G489,1))</f>
        <v>1</v>
      </c>
      <c r="T489" s="11">
        <f>IF('Used data'!U489="Irrelevant",1,IF(AND(OR(I489="Motorway link",I489="Exit diverge",I489="Entrance merge",I489="Exit ramp",I489="Entrance ramp"),'Used data'!U489="Yes"),0.95,1))</f>
        <v>1</v>
      </c>
      <c r="U489" s="11">
        <f>IF('Used data'!U489="Irrelevant",1,IF(AND(OR(I489="Motorway link",I489="Exit diverge",I489="Entrance merge",I489="Exit ramp",I489="Entrance ramp"),'Used data'!U489="Yes"),0.96,1))</f>
        <v>1</v>
      </c>
      <c r="V489" s="11">
        <f>IF('Used data'!U489="Irrelevant",1,IF(AND(OR(I489="Motorway link",I489="Exit diverge",I489="Entrance merge",I489="Exit ramp",I489="Entrance ramp"),'Used data'!U489="Yes"),0.79,1))</f>
        <v>1</v>
      </c>
      <c r="W489" s="11">
        <f>IF('Used data'!U489="Irrelevant",1,IF(AND(OR(I489="Motorway link",I489="Exit diverge",I489="Entrance merge",I489="Exit ramp",I489="Entrance ramp"),'Used data'!U489="Yes"),0.94,1))</f>
        <v>1</v>
      </c>
      <c r="X489" s="11">
        <f>IF('Used data'!U489="Irrelevant",1,IF(AND(OR(I489="Motorway link",I489="Exit diverge",I489="Entrance merge",I489="Exit ramp",I489="Entrance ramp"),'Used data'!U489="Yes"),0.97,1))</f>
        <v>1</v>
      </c>
      <c r="Y489" s="11">
        <f>IF(AND(I489="Exit ramp",'Used data'!V489="2-curved diamond ramp"),1.32,IF(AND(I489="Exit ramp",'Used data'!V489="S-shaped ramp"),2.05,IF(AND(I489="Exit ramp",'Used data'!V489="U-shaped ramp"),4.11,IF(AND(I489="Exit ramp",'Used data'!V489="Flyover hook ramp"),5.15,IF(AND(I489="Exit ramp",'Used data'!V489="Directional ramp"),1.07,IF(AND(I489="Entrance ramp",'Used data'!V489="2-curved diamond ramp"),0.93,IF(AND(I489="Entrance ramp",'Used data'!V489="S-shaped ramp"),2.48,IF(AND(I489="Entrance ramp",'Used data'!V489="U-shaped ramp"),4.15,IF(AND(I489="Entrance ramp",'Used data'!V489="Flyover hook ramp"),5.26,IF(AND(I489="Entrance ramp",'Used data'!V489="Directional ramp"),1.42,1))))))))))</f>
        <v>1</v>
      </c>
      <c r="Z489" s="11">
        <f>IF(OR('Used data'!W489="Straight",'Used data'!W489="Irrelevant",'Used data'!X489="Irrelevant",'Used data'!Y489="Irrelevant"),1,1+1.545*1000/32.2*((('Used data'!Y489*3268/3600)/('Used data'!W489/0.306))^2)*('Used data'!X489/1000)/G489)</f>
        <v>1</v>
      </c>
      <c r="AA489" s="11">
        <f>IF(OR('Used data'!W489="Straight",'Used data'!W489="Irrelevant",'Used data'!X489="Irrelevant",'Used data'!Y489="Irrelevant"),1,1+1.961*1000/32.2*((('Used data'!Y489*3268/3600)/('Used data'!W489/0.306))^2)*('Used data'!X489/1000)/G489)</f>
        <v>1</v>
      </c>
      <c r="AB489" s="11">
        <f>IF(OR('Used data'!Z489="Straight",'Used data'!Z489="Irrelevant",'Used data'!AA489="Irrelevant",'Used data'!AB489="Irrelevant"),1,1+1.545*1000/32.2*((('Used data'!AB489*3268/3600)/('Used data'!Z489/0.306))^2)*('Used data'!AA489/1000)/G489)</f>
        <v>1</v>
      </c>
      <c r="AC489" s="11">
        <f>IF(OR('Used data'!Z489="Straight",'Used data'!Z489="Irrelevant",'Used data'!AA489="Irrelevant",'Used data'!AB489="Irrelevant"),1,1+1.961*1000/32.2*((('Used data'!AB489*3268/3600)/('Used data'!Z489/0.306))^2)*('Used data'!AA489/1000)/G489)</f>
        <v>1</v>
      </c>
      <c r="AD489" s="11">
        <f>IF(OR('Used data'!AC489="Irrelevant",'Used data'!AC489="No"),1,IF(AND('Used data'!AC489="Yes",OR('Used data'!Q489&lt;301,'Used data'!S489&lt;301)),1-(0.5*('Used data'!R489+'Used data'!T489)/('Used data'!G489*1000)),IF(AND('Used data'!AC489="Yes",OR('Used data'!Q489&lt;601,'Used data'!S489&lt;601)),1-(0.25*('Used data'!R489+'Used data'!T489)/('Used data'!G489*1000)),1)))</f>
        <v>1</v>
      </c>
      <c r="AE489" s="11">
        <f>IF(OR('Used data'!AC489="Irrelevant",'Used data'!AC489="No"),1,IF(AND('Used data'!AC489="Yes",OR('Used data'!Q489&lt;301,'Used data'!S489&lt;301)),1-(0.4*('Used data'!R489+'Used data'!T489)/('Used data'!G489*1000)),IF(AND('Used data'!AC489="Yes",OR('Used data'!Q489&lt;601,'Used data'!S489&lt;601)),1-(0.2*('Used data'!R489+'Used data'!T489)/('Used data'!G489*1000)),1)))</f>
        <v>1</v>
      </c>
      <c r="AF489" s="11">
        <f>IF('Used data'!AD489="110 kph",0.79,1)</f>
        <v>1</v>
      </c>
      <c r="AG489" s="11">
        <f>IF('Used data'!AD489="110 kph",0.94,1)</f>
        <v>1</v>
      </c>
      <c r="AH489" s="11">
        <f>IF('Used data'!AD489="110 kph",0.66,1)</f>
        <v>1</v>
      </c>
      <c r="AI489" s="11">
        <f>IF('Used data'!AD489="110 kph",0.82,1)</f>
        <v>1</v>
      </c>
      <c r="AJ489" s="11">
        <f>IF(AND('Used data'!AE489="Yes",I489="Entrance merge"),0.65*'Used data'!AF489+1-'Used data'!AF489,1)</f>
        <v>1</v>
      </c>
      <c r="AK489" s="12" t="str">
        <f t="shared" si="49"/>
        <v/>
      </c>
      <c r="AL489" s="12" t="str">
        <f t="shared" si="50"/>
        <v/>
      </c>
      <c r="AM489" s="12" t="str">
        <f t="shared" si="51"/>
        <v/>
      </c>
      <c r="AN489" s="12" t="str">
        <f t="shared" si="52"/>
        <v/>
      </c>
      <c r="AO489" s="12" t="str">
        <f t="shared" si="53"/>
        <v/>
      </c>
      <c r="AP489" s="12" t="str">
        <f t="shared" si="54"/>
        <v/>
      </c>
      <c r="AQ489" s="4" t="str">
        <f t="shared" si="55"/>
        <v/>
      </c>
    </row>
    <row r="490" spans="1:43" x14ac:dyDescent="0.3">
      <c r="A490" s="4" t="str">
        <f>IF('Input data'!A505="","",'Input data'!A505)</f>
        <v/>
      </c>
      <c r="B490" s="4" t="str">
        <f>IF('Input data'!B505="","",'Input data'!B505)</f>
        <v/>
      </c>
      <c r="C490" s="4" t="str">
        <f>IF('Input data'!C505="","",'Input data'!C505)</f>
        <v/>
      </c>
      <c r="D490" s="4" t="str">
        <f>IF('Input data'!D505="","",'Input data'!D505)</f>
        <v/>
      </c>
      <c r="E490" s="4" t="str">
        <f>IF('Input data'!E505="","",'Input data'!E505)</f>
        <v/>
      </c>
      <c r="F490" s="4" t="str">
        <f>IF('Input data'!F505="","",'Input data'!F505)</f>
        <v/>
      </c>
      <c r="G490" s="4">
        <f>IF('Input data'!G505="","",'Input data'!G505)</f>
        <v>0</v>
      </c>
      <c r="H490" s="4" t="str">
        <f>IF('Input data'!H505&gt;0.5,'Input data'!H505,"")</f>
        <v/>
      </c>
      <c r="I490" s="4" t="str">
        <f>IF('Input data'!I505="","",'Input data'!I505)</f>
        <v/>
      </c>
      <c r="J490" s="11">
        <f>IF('Used data'!J490="Irrelevant",1,IF('Used data'!J490&gt;3,1.2,1))</f>
        <v>1</v>
      </c>
      <c r="K490" s="11">
        <f>IF('Used data'!K490="Irrelevant",1,IF(AND(OR(I490="Motorway link",I490="Exit diverge",I490="Entrance merge"),'Used data'!K490&lt;3.5),1+(3.5-'Used data'!K490)*0.12,IF(AND(OR(I490="Exit ramp",I490="Entrance ramp"),'Used data'!K490&lt;3.5),1+(3.5-'Used data'!K490)*0.16,1)))</f>
        <v>1</v>
      </c>
      <c r="L490" s="11">
        <f>IF('Used data'!L490="Irrelevant",1,IF(AND('Used data'!L490="Yes",'Used data'!J490=2),0.6*'Used data'!M490+(1-'Used data'!M490),IF(AND('Used data'!L490="Yes",'Used data'!J490=3),0.7*'Used data'!M490+(1-'Used data'!M490),IF(AND('Used data'!L490="Yes",'Used data'!J490=4),0.76*'Used data'!M490+(1-'Used data'!M490),IF(AND('Used data'!L490="Yes",'Used data'!J490&gt;4.99999999),0.8*'Used data'!M490+(1-'Used data'!M490),1)))))</f>
        <v>1</v>
      </c>
      <c r="M490" s="11">
        <f>IF('Used data'!L490="Irrelevant",1,IF(AND('Used data'!L490="Yes",'Used data'!J490=2),0.8*'Used data'!M490+(1-'Used data'!M490),IF(AND('Used data'!L490="Yes",'Used data'!J490=3),0.85*'Used data'!M490+(1-'Used data'!M490),IF(AND('Used data'!L490="Yes",'Used data'!J490=4),0.88*'Used data'!M490+(1-'Used data'!M490),IF(AND('Used data'!L490="Yes",'Used data'!J490&gt;4.99999999),0.9*'Used data'!M490+(1-'Used data'!M490),1)))))</f>
        <v>1</v>
      </c>
      <c r="N490" s="11">
        <f>IF('Used data'!N490="Irrelevant",1,IF(AND(OR(I490="Motorway link",I490="Exit diverge",I490="Entrance merge"),'Used data'!N490&lt;3),1+(3-'Used data'!N490)*0.09333333,1))</f>
        <v>1</v>
      </c>
      <c r="O490" s="11">
        <f>IF('Used data'!N490="Irrelevant",1,IF(AND(OR(I490="Motorway link",I490="Exit diverge",I490="Entrance merge"),'Used data'!N490&lt;3),1+(3-'Used data'!N490)*0.19666667,1))</f>
        <v>1</v>
      </c>
      <c r="P490" s="11">
        <f>IF('Used data'!O490="Irrelevant",1,IF(AND(OR(I490="Motorway link",I490="Exit diverge",I490="Entrance merge"),'Used data'!O490&lt;3.00000001),1+(0.5-'Used data'!O490)*0.04,IF(AND(OR(I490="Exit ramp",I490="Entrance ramp"),'Used data'!O490&lt;3.00000001),1+(0.5-'Used data'!O490)*0.08,IF(OR(I490="Motorway link",I490="Exit diverge",I490="Entrance merge"),0.9,0.8))))</f>
        <v>1</v>
      </c>
      <c r="Q490" s="11">
        <f>IF('Used data'!P490="Irrelevant",1,IF(AND(OR(I490="Motorway link",I490="Exit diverge",I490="Entrance merge"),'Used data'!P490&lt;11.00000001),1+(5-'Used data'!P490)*0.01,0.94))</f>
        <v>1</v>
      </c>
      <c r="R490" s="11">
        <f>IF(OR('Used data'!Q490="Irrelevant",'Used data'!R490="Irrelevant",'Used data'!Q490="Straight"),1,IF(AND(OR(I490="Motorway link",I490="Exit diverge",I490="Entrance merge"),'Used data'!Q490&lt;4000),(EXP(0.1096*1746.5/'Used data'!Q490)/EXP(0.1096*1746.5/4000))*('Used data'!R490/1000)/G490+(G490-'Used data'!R490/1000)/G490,1))</f>
        <v>1</v>
      </c>
      <c r="S490" s="11">
        <f>IF(OR('Used data'!S490="Irrelevant",'Used data'!T490="Irrelevant",'Used data'!S490="Straight"),1,IF(AND(OR(I490="Motorway link",I490="Exit diverge",I490="Entrance merge"),'Used data'!S490&lt;4000),(EXP(0.1096*1746.5/'Used data'!S490)/EXP(0.1096*1746.5/4000))*('Used data'!T490/1000)/G490+(G490-'Used data'!T490/1000)/G490,1))</f>
        <v>1</v>
      </c>
      <c r="T490" s="11">
        <f>IF('Used data'!U490="Irrelevant",1,IF(AND(OR(I490="Motorway link",I490="Exit diverge",I490="Entrance merge",I490="Exit ramp",I490="Entrance ramp"),'Used data'!U490="Yes"),0.95,1))</f>
        <v>1</v>
      </c>
      <c r="U490" s="11">
        <f>IF('Used data'!U490="Irrelevant",1,IF(AND(OR(I490="Motorway link",I490="Exit diverge",I490="Entrance merge",I490="Exit ramp",I490="Entrance ramp"),'Used data'!U490="Yes"),0.96,1))</f>
        <v>1</v>
      </c>
      <c r="V490" s="11">
        <f>IF('Used data'!U490="Irrelevant",1,IF(AND(OR(I490="Motorway link",I490="Exit diverge",I490="Entrance merge",I490="Exit ramp",I490="Entrance ramp"),'Used data'!U490="Yes"),0.79,1))</f>
        <v>1</v>
      </c>
      <c r="W490" s="11">
        <f>IF('Used data'!U490="Irrelevant",1,IF(AND(OR(I490="Motorway link",I490="Exit diverge",I490="Entrance merge",I490="Exit ramp",I490="Entrance ramp"),'Used data'!U490="Yes"),0.94,1))</f>
        <v>1</v>
      </c>
      <c r="X490" s="11">
        <f>IF('Used data'!U490="Irrelevant",1,IF(AND(OR(I490="Motorway link",I490="Exit diverge",I490="Entrance merge",I490="Exit ramp",I490="Entrance ramp"),'Used data'!U490="Yes"),0.97,1))</f>
        <v>1</v>
      </c>
      <c r="Y490" s="11">
        <f>IF(AND(I490="Exit ramp",'Used data'!V490="2-curved diamond ramp"),1.32,IF(AND(I490="Exit ramp",'Used data'!V490="S-shaped ramp"),2.05,IF(AND(I490="Exit ramp",'Used data'!V490="U-shaped ramp"),4.11,IF(AND(I490="Exit ramp",'Used data'!V490="Flyover hook ramp"),5.15,IF(AND(I490="Exit ramp",'Used data'!V490="Directional ramp"),1.07,IF(AND(I490="Entrance ramp",'Used data'!V490="2-curved diamond ramp"),0.93,IF(AND(I490="Entrance ramp",'Used data'!V490="S-shaped ramp"),2.48,IF(AND(I490="Entrance ramp",'Used data'!V490="U-shaped ramp"),4.15,IF(AND(I490="Entrance ramp",'Used data'!V490="Flyover hook ramp"),5.26,IF(AND(I490="Entrance ramp",'Used data'!V490="Directional ramp"),1.42,1))))))))))</f>
        <v>1</v>
      </c>
      <c r="Z490" s="11">
        <f>IF(OR('Used data'!W490="Straight",'Used data'!W490="Irrelevant",'Used data'!X490="Irrelevant",'Used data'!Y490="Irrelevant"),1,1+1.545*1000/32.2*((('Used data'!Y490*3268/3600)/('Used data'!W490/0.306))^2)*('Used data'!X490/1000)/G490)</f>
        <v>1</v>
      </c>
      <c r="AA490" s="11">
        <f>IF(OR('Used data'!W490="Straight",'Used data'!W490="Irrelevant",'Used data'!X490="Irrelevant",'Used data'!Y490="Irrelevant"),1,1+1.961*1000/32.2*((('Used data'!Y490*3268/3600)/('Used data'!W490/0.306))^2)*('Used data'!X490/1000)/G490)</f>
        <v>1</v>
      </c>
      <c r="AB490" s="11">
        <f>IF(OR('Used data'!Z490="Straight",'Used data'!Z490="Irrelevant",'Used data'!AA490="Irrelevant",'Used data'!AB490="Irrelevant"),1,1+1.545*1000/32.2*((('Used data'!AB490*3268/3600)/('Used data'!Z490/0.306))^2)*('Used data'!AA490/1000)/G490)</f>
        <v>1</v>
      </c>
      <c r="AC490" s="11">
        <f>IF(OR('Used data'!Z490="Straight",'Used data'!Z490="Irrelevant",'Used data'!AA490="Irrelevant",'Used data'!AB490="Irrelevant"),1,1+1.961*1000/32.2*((('Used data'!AB490*3268/3600)/('Used data'!Z490/0.306))^2)*('Used data'!AA490/1000)/G490)</f>
        <v>1</v>
      </c>
      <c r="AD490" s="11">
        <f>IF(OR('Used data'!AC490="Irrelevant",'Used data'!AC490="No"),1,IF(AND('Used data'!AC490="Yes",OR('Used data'!Q490&lt;301,'Used data'!S490&lt;301)),1-(0.5*('Used data'!R490+'Used data'!T490)/('Used data'!G490*1000)),IF(AND('Used data'!AC490="Yes",OR('Used data'!Q490&lt;601,'Used data'!S490&lt;601)),1-(0.25*('Used data'!R490+'Used data'!T490)/('Used data'!G490*1000)),1)))</f>
        <v>1</v>
      </c>
      <c r="AE490" s="11">
        <f>IF(OR('Used data'!AC490="Irrelevant",'Used data'!AC490="No"),1,IF(AND('Used data'!AC490="Yes",OR('Used data'!Q490&lt;301,'Used data'!S490&lt;301)),1-(0.4*('Used data'!R490+'Used data'!T490)/('Used data'!G490*1000)),IF(AND('Used data'!AC490="Yes",OR('Used data'!Q490&lt;601,'Used data'!S490&lt;601)),1-(0.2*('Used data'!R490+'Used data'!T490)/('Used data'!G490*1000)),1)))</f>
        <v>1</v>
      </c>
      <c r="AF490" s="11">
        <f>IF('Used data'!AD490="110 kph",0.79,1)</f>
        <v>1</v>
      </c>
      <c r="AG490" s="11">
        <f>IF('Used data'!AD490="110 kph",0.94,1)</f>
        <v>1</v>
      </c>
      <c r="AH490" s="11">
        <f>IF('Used data'!AD490="110 kph",0.66,1)</f>
        <v>1</v>
      </c>
      <c r="AI490" s="11">
        <f>IF('Used data'!AD490="110 kph",0.82,1)</f>
        <v>1</v>
      </c>
      <c r="AJ490" s="11">
        <f>IF(AND('Used data'!AE490="Yes",I490="Entrance merge"),0.65*'Used data'!AF490+1-'Used data'!AF490,1)</f>
        <v>1</v>
      </c>
      <c r="AK490" s="12" t="str">
        <f t="shared" si="49"/>
        <v/>
      </c>
      <c r="AL490" s="12" t="str">
        <f t="shared" si="50"/>
        <v/>
      </c>
      <c r="AM490" s="12" t="str">
        <f t="shared" si="51"/>
        <v/>
      </c>
      <c r="AN490" s="12" t="str">
        <f t="shared" si="52"/>
        <v/>
      </c>
      <c r="AO490" s="12" t="str">
        <f t="shared" si="53"/>
        <v/>
      </c>
      <c r="AP490" s="12" t="str">
        <f t="shared" si="54"/>
        <v/>
      </c>
      <c r="AQ490" s="4" t="str">
        <f t="shared" si="55"/>
        <v/>
      </c>
    </row>
    <row r="491" spans="1:43" x14ac:dyDescent="0.3">
      <c r="A491" s="4" t="str">
        <f>IF('Input data'!A506="","",'Input data'!A506)</f>
        <v/>
      </c>
      <c r="B491" s="4" t="str">
        <f>IF('Input data'!B506="","",'Input data'!B506)</f>
        <v/>
      </c>
      <c r="C491" s="4" t="str">
        <f>IF('Input data'!C506="","",'Input data'!C506)</f>
        <v/>
      </c>
      <c r="D491" s="4" t="str">
        <f>IF('Input data'!D506="","",'Input data'!D506)</f>
        <v/>
      </c>
      <c r="E491" s="4" t="str">
        <f>IF('Input data'!E506="","",'Input data'!E506)</f>
        <v/>
      </c>
      <c r="F491" s="4" t="str">
        <f>IF('Input data'!F506="","",'Input data'!F506)</f>
        <v/>
      </c>
      <c r="G491" s="4">
        <f>IF('Input data'!G506="","",'Input data'!G506)</f>
        <v>0</v>
      </c>
      <c r="H491" s="4" t="str">
        <f>IF('Input data'!H506&gt;0.5,'Input data'!H506,"")</f>
        <v/>
      </c>
      <c r="I491" s="4" t="str">
        <f>IF('Input data'!I506="","",'Input data'!I506)</f>
        <v/>
      </c>
      <c r="J491" s="11">
        <f>IF('Used data'!J491="Irrelevant",1,IF('Used data'!J491&gt;3,1.2,1))</f>
        <v>1</v>
      </c>
      <c r="K491" s="11">
        <f>IF('Used data'!K491="Irrelevant",1,IF(AND(OR(I491="Motorway link",I491="Exit diverge",I491="Entrance merge"),'Used data'!K491&lt;3.5),1+(3.5-'Used data'!K491)*0.12,IF(AND(OR(I491="Exit ramp",I491="Entrance ramp"),'Used data'!K491&lt;3.5),1+(3.5-'Used data'!K491)*0.16,1)))</f>
        <v>1</v>
      </c>
      <c r="L491" s="11">
        <f>IF('Used data'!L491="Irrelevant",1,IF(AND('Used data'!L491="Yes",'Used data'!J491=2),0.6*'Used data'!M491+(1-'Used data'!M491),IF(AND('Used data'!L491="Yes",'Used data'!J491=3),0.7*'Used data'!M491+(1-'Used data'!M491),IF(AND('Used data'!L491="Yes",'Used data'!J491=4),0.76*'Used data'!M491+(1-'Used data'!M491),IF(AND('Used data'!L491="Yes",'Used data'!J491&gt;4.99999999),0.8*'Used data'!M491+(1-'Used data'!M491),1)))))</f>
        <v>1</v>
      </c>
      <c r="M491" s="11">
        <f>IF('Used data'!L491="Irrelevant",1,IF(AND('Used data'!L491="Yes",'Used data'!J491=2),0.8*'Used data'!M491+(1-'Used data'!M491),IF(AND('Used data'!L491="Yes",'Used data'!J491=3),0.85*'Used data'!M491+(1-'Used data'!M491),IF(AND('Used data'!L491="Yes",'Used data'!J491=4),0.88*'Used data'!M491+(1-'Used data'!M491),IF(AND('Used data'!L491="Yes",'Used data'!J491&gt;4.99999999),0.9*'Used data'!M491+(1-'Used data'!M491),1)))))</f>
        <v>1</v>
      </c>
      <c r="N491" s="11">
        <f>IF('Used data'!N491="Irrelevant",1,IF(AND(OR(I491="Motorway link",I491="Exit diverge",I491="Entrance merge"),'Used data'!N491&lt;3),1+(3-'Used data'!N491)*0.09333333,1))</f>
        <v>1</v>
      </c>
      <c r="O491" s="11">
        <f>IF('Used data'!N491="Irrelevant",1,IF(AND(OR(I491="Motorway link",I491="Exit diverge",I491="Entrance merge"),'Used data'!N491&lt;3),1+(3-'Used data'!N491)*0.19666667,1))</f>
        <v>1</v>
      </c>
      <c r="P491" s="11">
        <f>IF('Used data'!O491="Irrelevant",1,IF(AND(OR(I491="Motorway link",I491="Exit diverge",I491="Entrance merge"),'Used data'!O491&lt;3.00000001),1+(0.5-'Used data'!O491)*0.04,IF(AND(OR(I491="Exit ramp",I491="Entrance ramp"),'Used data'!O491&lt;3.00000001),1+(0.5-'Used data'!O491)*0.08,IF(OR(I491="Motorway link",I491="Exit diverge",I491="Entrance merge"),0.9,0.8))))</f>
        <v>1</v>
      </c>
      <c r="Q491" s="11">
        <f>IF('Used data'!P491="Irrelevant",1,IF(AND(OR(I491="Motorway link",I491="Exit diverge",I491="Entrance merge"),'Used data'!P491&lt;11.00000001),1+(5-'Used data'!P491)*0.01,0.94))</f>
        <v>1</v>
      </c>
      <c r="R491" s="11">
        <f>IF(OR('Used data'!Q491="Irrelevant",'Used data'!R491="Irrelevant",'Used data'!Q491="Straight"),1,IF(AND(OR(I491="Motorway link",I491="Exit diverge",I491="Entrance merge"),'Used data'!Q491&lt;4000),(EXP(0.1096*1746.5/'Used data'!Q491)/EXP(0.1096*1746.5/4000))*('Used data'!R491/1000)/G491+(G491-'Used data'!R491/1000)/G491,1))</f>
        <v>1</v>
      </c>
      <c r="S491" s="11">
        <f>IF(OR('Used data'!S491="Irrelevant",'Used data'!T491="Irrelevant",'Used data'!S491="Straight"),1,IF(AND(OR(I491="Motorway link",I491="Exit diverge",I491="Entrance merge"),'Used data'!S491&lt;4000),(EXP(0.1096*1746.5/'Used data'!S491)/EXP(0.1096*1746.5/4000))*('Used data'!T491/1000)/G491+(G491-'Used data'!T491/1000)/G491,1))</f>
        <v>1</v>
      </c>
      <c r="T491" s="11">
        <f>IF('Used data'!U491="Irrelevant",1,IF(AND(OR(I491="Motorway link",I491="Exit diverge",I491="Entrance merge",I491="Exit ramp",I491="Entrance ramp"),'Used data'!U491="Yes"),0.95,1))</f>
        <v>1</v>
      </c>
      <c r="U491" s="11">
        <f>IF('Used data'!U491="Irrelevant",1,IF(AND(OR(I491="Motorway link",I491="Exit diverge",I491="Entrance merge",I491="Exit ramp",I491="Entrance ramp"),'Used data'!U491="Yes"),0.96,1))</f>
        <v>1</v>
      </c>
      <c r="V491" s="11">
        <f>IF('Used data'!U491="Irrelevant",1,IF(AND(OR(I491="Motorway link",I491="Exit diverge",I491="Entrance merge",I491="Exit ramp",I491="Entrance ramp"),'Used data'!U491="Yes"),0.79,1))</f>
        <v>1</v>
      </c>
      <c r="W491" s="11">
        <f>IF('Used data'!U491="Irrelevant",1,IF(AND(OR(I491="Motorway link",I491="Exit diverge",I491="Entrance merge",I491="Exit ramp",I491="Entrance ramp"),'Used data'!U491="Yes"),0.94,1))</f>
        <v>1</v>
      </c>
      <c r="X491" s="11">
        <f>IF('Used data'!U491="Irrelevant",1,IF(AND(OR(I491="Motorway link",I491="Exit diverge",I491="Entrance merge",I491="Exit ramp",I491="Entrance ramp"),'Used data'!U491="Yes"),0.97,1))</f>
        <v>1</v>
      </c>
      <c r="Y491" s="11">
        <f>IF(AND(I491="Exit ramp",'Used data'!V491="2-curved diamond ramp"),1.32,IF(AND(I491="Exit ramp",'Used data'!V491="S-shaped ramp"),2.05,IF(AND(I491="Exit ramp",'Used data'!V491="U-shaped ramp"),4.11,IF(AND(I491="Exit ramp",'Used data'!V491="Flyover hook ramp"),5.15,IF(AND(I491="Exit ramp",'Used data'!V491="Directional ramp"),1.07,IF(AND(I491="Entrance ramp",'Used data'!V491="2-curved diamond ramp"),0.93,IF(AND(I491="Entrance ramp",'Used data'!V491="S-shaped ramp"),2.48,IF(AND(I491="Entrance ramp",'Used data'!V491="U-shaped ramp"),4.15,IF(AND(I491="Entrance ramp",'Used data'!V491="Flyover hook ramp"),5.26,IF(AND(I491="Entrance ramp",'Used data'!V491="Directional ramp"),1.42,1))))))))))</f>
        <v>1</v>
      </c>
      <c r="Z491" s="11">
        <f>IF(OR('Used data'!W491="Straight",'Used data'!W491="Irrelevant",'Used data'!X491="Irrelevant",'Used data'!Y491="Irrelevant"),1,1+1.545*1000/32.2*((('Used data'!Y491*3268/3600)/('Used data'!W491/0.306))^2)*('Used data'!X491/1000)/G491)</f>
        <v>1</v>
      </c>
      <c r="AA491" s="11">
        <f>IF(OR('Used data'!W491="Straight",'Used data'!W491="Irrelevant",'Used data'!X491="Irrelevant",'Used data'!Y491="Irrelevant"),1,1+1.961*1000/32.2*((('Used data'!Y491*3268/3600)/('Used data'!W491/0.306))^2)*('Used data'!X491/1000)/G491)</f>
        <v>1</v>
      </c>
      <c r="AB491" s="11">
        <f>IF(OR('Used data'!Z491="Straight",'Used data'!Z491="Irrelevant",'Used data'!AA491="Irrelevant",'Used data'!AB491="Irrelevant"),1,1+1.545*1000/32.2*((('Used data'!AB491*3268/3600)/('Used data'!Z491/0.306))^2)*('Used data'!AA491/1000)/G491)</f>
        <v>1</v>
      </c>
      <c r="AC491" s="11">
        <f>IF(OR('Used data'!Z491="Straight",'Used data'!Z491="Irrelevant",'Used data'!AA491="Irrelevant",'Used data'!AB491="Irrelevant"),1,1+1.961*1000/32.2*((('Used data'!AB491*3268/3600)/('Used data'!Z491/0.306))^2)*('Used data'!AA491/1000)/G491)</f>
        <v>1</v>
      </c>
      <c r="AD491" s="11">
        <f>IF(OR('Used data'!AC491="Irrelevant",'Used data'!AC491="No"),1,IF(AND('Used data'!AC491="Yes",OR('Used data'!Q491&lt;301,'Used data'!S491&lt;301)),1-(0.5*('Used data'!R491+'Used data'!T491)/('Used data'!G491*1000)),IF(AND('Used data'!AC491="Yes",OR('Used data'!Q491&lt;601,'Used data'!S491&lt;601)),1-(0.25*('Used data'!R491+'Used data'!T491)/('Used data'!G491*1000)),1)))</f>
        <v>1</v>
      </c>
      <c r="AE491" s="11">
        <f>IF(OR('Used data'!AC491="Irrelevant",'Used data'!AC491="No"),1,IF(AND('Used data'!AC491="Yes",OR('Used data'!Q491&lt;301,'Used data'!S491&lt;301)),1-(0.4*('Used data'!R491+'Used data'!T491)/('Used data'!G491*1000)),IF(AND('Used data'!AC491="Yes",OR('Used data'!Q491&lt;601,'Used data'!S491&lt;601)),1-(0.2*('Used data'!R491+'Used data'!T491)/('Used data'!G491*1000)),1)))</f>
        <v>1</v>
      </c>
      <c r="AF491" s="11">
        <f>IF('Used data'!AD491="110 kph",0.79,1)</f>
        <v>1</v>
      </c>
      <c r="AG491" s="11">
        <f>IF('Used data'!AD491="110 kph",0.94,1)</f>
        <v>1</v>
      </c>
      <c r="AH491" s="11">
        <f>IF('Used data'!AD491="110 kph",0.66,1)</f>
        <v>1</v>
      </c>
      <c r="AI491" s="11">
        <f>IF('Used data'!AD491="110 kph",0.82,1)</f>
        <v>1</v>
      </c>
      <c r="AJ491" s="11">
        <f>IF(AND('Used data'!AE491="Yes",I491="Entrance merge"),0.65*'Used data'!AF491+1-'Used data'!AF491,1)</f>
        <v>1</v>
      </c>
      <c r="AK491" s="12" t="str">
        <f t="shared" si="49"/>
        <v/>
      </c>
      <c r="AL491" s="12" t="str">
        <f t="shared" si="50"/>
        <v/>
      </c>
      <c r="AM491" s="12" t="str">
        <f t="shared" si="51"/>
        <v/>
      </c>
      <c r="AN491" s="12" t="str">
        <f t="shared" si="52"/>
        <v/>
      </c>
      <c r="AO491" s="12" t="str">
        <f t="shared" si="53"/>
        <v/>
      </c>
      <c r="AP491" s="12" t="str">
        <f t="shared" si="54"/>
        <v/>
      </c>
      <c r="AQ491" s="4" t="str">
        <f t="shared" si="55"/>
        <v/>
      </c>
    </row>
    <row r="492" spans="1:43" x14ac:dyDescent="0.3">
      <c r="A492" s="4" t="str">
        <f>IF('Input data'!A507="","",'Input data'!A507)</f>
        <v/>
      </c>
      <c r="B492" s="4" t="str">
        <f>IF('Input data'!B507="","",'Input data'!B507)</f>
        <v/>
      </c>
      <c r="C492" s="4" t="str">
        <f>IF('Input data'!C507="","",'Input data'!C507)</f>
        <v/>
      </c>
      <c r="D492" s="4" t="str">
        <f>IF('Input data'!D507="","",'Input data'!D507)</f>
        <v/>
      </c>
      <c r="E492" s="4" t="str">
        <f>IF('Input data'!E507="","",'Input data'!E507)</f>
        <v/>
      </c>
      <c r="F492" s="4" t="str">
        <f>IF('Input data'!F507="","",'Input data'!F507)</f>
        <v/>
      </c>
      <c r="G492" s="4">
        <f>IF('Input data'!G507="","",'Input data'!G507)</f>
        <v>0</v>
      </c>
      <c r="H492" s="4" t="str">
        <f>IF('Input data'!H507&gt;0.5,'Input data'!H507,"")</f>
        <v/>
      </c>
      <c r="I492" s="4" t="str">
        <f>IF('Input data'!I507="","",'Input data'!I507)</f>
        <v/>
      </c>
      <c r="J492" s="11">
        <f>IF('Used data'!J492="Irrelevant",1,IF('Used data'!J492&gt;3,1.2,1))</f>
        <v>1</v>
      </c>
      <c r="K492" s="11">
        <f>IF('Used data'!K492="Irrelevant",1,IF(AND(OR(I492="Motorway link",I492="Exit diverge",I492="Entrance merge"),'Used data'!K492&lt;3.5),1+(3.5-'Used data'!K492)*0.12,IF(AND(OR(I492="Exit ramp",I492="Entrance ramp"),'Used data'!K492&lt;3.5),1+(3.5-'Used data'!K492)*0.16,1)))</f>
        <v>1</v>
      </c>
      <c r="L492" s="11">
        <f>IF('Used data'!L492="Irrelevant",1,IF(AND('Used data'!L492="Yes",'Used data'!J492=2),0.6*'Used data'!M492+(1-'Used data'!M492),IF(AND('Used data'!L492="Yes",'Used data'!J492=3),0.7*'Used data'!M492+(1-'Used data'!M492),IF(AND('Used data'!L492="Yes",'Used data'!J492=4),0.76*'Used data'!M492+(1-'Used data'!M492),IF(AND('Used data'!L492="Yes",'Used data'!J492&gt;4.99999999),0.8*'Used data'!M492+(1-'Used data'!M492),1)))))</f>
        <v>1</v>
      </c>
      <c r="M492" s="11">
        <f>IF('Used data'!L492="Irrelevant",1,IF(AND('Used data'!L492="Yes",'Used data'!J492=2),0.8*'Used data'!M492+(1-'Used data'!M492),IF(AND('Used data'!L492="Yes",'Used data'!J492=3),0.85*'Used data'!M492+(1-'Used data'!M492),IF(AND('Used data'!L492="Yes",'Used data'!J492=4),0.88*'Used data'!M492+(1-'Used data'!M492),IF(AND('Used data'!L492="Yes",'Used data'!J492&gt;4.99999999),0.9*'Used data'!M492+(1-'Used data'!M492),1)))))</f>
        <v>1</v>
      </c>
      <c r="N492" s="11">
        <f>IF('Used data'!N492="Irrelevant",1,IF(AND(OR(I492="Motorway link",I492="Exit diverge",I492="Entrance merge"),'Used data'!N492&lt;3),1+(3-'Used data'!N492)*0.09333333,1))</f>
        <v>1</v>
      </c>
      <c r="O492" s="11">
        <f>IF('Used data'!N492="Irrelevant",1,IF(AND(OR(I492="Motorway link",I492="Exit diverge",I492="Entrance merge"),'Used data'!N492&lt;3),1+(3-'Used data'!N492)*0.19666667,1))</f>
        <v>1</v>
      </c>
      <c r="P492" s="11">
        <f>IF('Used data'!O492="Irrelevant",1,IF(AND(OR(I492="Motorway link",I492="Exit diverge",I492="Entrance merge"),'Used data'!O492&lt;3.00000001),1+(0.5-'Used data'!O492)*0.04,IF(AND(OR(I492="Exit ramp",I492="Entrance ramp"),'Used data'!O492&lt;3.00000001),1+(0.5-'Used data'!O492)*0.08,IF(OR(I492="Motorway link",I492="Exit diverge",I492="Entrance merge"),0.9,0.8))))</f>
        <v>1</v>
      </c>
      <c r="Q492" s="11">
        <f>IF('Used data'!P492="Irrelevant",1,IF(AND(OR(I492="Motorway link",I492="Exit diverge",I492="Entrance merge"),'Used data'!P492&lt;11.00000001),1+(5-'Used data'!P492)*0.01,0.94))</f>
        <v>1</v>
      </c>
      <c r="R492" s="11">
        <f>IF(OR('Used data'!Q492="Irrelevant",'Used data'!R492="Irrelevant",'Used data'!Q492="Straight"),1,IF(AND(OR(I492="Motorway link",I492="Exit diverge",I492="Entrance merge"),'Used data'!Q492&lt;4000),(EXP(0.1096*1746.5/'Used data'!Q492)/EXP(0.1096*1746.5/4000))*('Used data'!R492/1000)/G492+(G492-'Used data'!R492/1000)/G492,1))</f>
        <v>1</v>
      </c>
      <c r="S492" s="11">
        <f>IF(OR('Used data'!S492="Irrelevant",'Used data'!T492="Irrelevant",'Used data'!S492="Straight"),1,IF(AND(OR(I492="Motorway link",I492="Exit diverge",I492="Entrance merge"),'Used data'!S492&lt;4000),(EXP(0.1096*1746.5/'Used data'!S492)/EXP(0.1096*1746.5/4000))*('Used data'!T492/1000)/G492+(G492-'Used data'!T492/1000)/G492,1))</f>
        <v>1</v>
      </c>
      <c r="T492" s="11">
        <f>IF('Used data'!U492="Irrelevant",1,IF(AND(OR(I492="Motorway link",I492="Exit diverge",I492="Entrance merge",I492="Exit ramp",I492="Entrance ramp"),'Used data'!U492="Yes"),0.95,1))</f>
        <v>1</v>
      </c>
      <c r="U492" s="11">
        <f>IF('Used data'!U492="Irrelevant",1,IF(AND(OR(I492="Motorway link",I492="Exit diverge",I492="Entrance merge",I492="Exit ramp",I492="Entrance ramp"),'Used data'!U492="Yes"),0.96,1))</f>
        <v>1</v>
      </c>
      <c r="V492" s="11">
        <f>IF('Used data'!U492="Irrelevant",1,IF(AND(OR(I492="Motorway link",I492="Exit diverge",I492="Entrance merge",I492="Exit ramp",I492="Entrance ramp"),'Used data'!U492="Yes"),0.79,1))</f>
        <v>1</v>
      </c>
      <c r="W492" s="11">
        <f>IF('Used data'!U492="Irrelevant",1,IF(AND(OR(I492="Motorway link",I492="Exit diverge",I492="Entrance merge",I492="Exit ramp",I492="Entrance ramp"),'Used data'!U492="Yes"),0.94,1))</f>
        <v>1</v>
      </c>
      <c r="X492" s="11">
        <f>IF('Used data'!U492="Irrelevant",1,IF(AND(OR(I492="Motorway link",I492="Exit diverge",I492="Entrance merge",I492="Exit ramp",I492="Entrance ramp"),'Used data'!U492="Yes"),0.97,1))</f>
        <v>1</v>
      </c>
      <c r="Y492" s="11">
        <f>IF(AND(I492="Exit ramp",'Used data'!V492="2-curved diamond ramp"),1.32,IF(AND(I492="Exit ramp",'Used data'!V492="S-shaped ramp"),2.05,IF(AND(I492="Exit ramp",'Used data'!V492="U-shaped ramp"),4.11,IF(AND(I492="Exit ramp",'Used data'!V492="Flyover hook ramp"),5.15,IF(AND(I492="Exit ramp",'Used data'!V492="Directional ramp"),1.07,IF(AND(I492="Entrance ramp",'Used data'!V492="2-curved diamond ramp"),0.93,IF(AND(I492="Entrance ramp",'Used data'!V492="S-shaped ramp"),2.48,IF(AND(I492="Entrance ramp",'Used data'!V492="U-shaped ramp"),4.15,IF(AND(I492="Entrance ramp",'Used data'!V492="Flyover hook ramp"),5.26,IF(AND(I492="Entrance ramp",'Used data'!V492="Directional ramp"),1.42,1))))))))))</f>
        <v>1</v>
      </c>
      <c r="Z492" s="11">
        <f>IF(OR('Used data'!W492="Straight",'Used data'!W492="Irrelevant",'Used data'!X492="Irrelevant",'Used data'!Y492="Irrelevant"),1,1+1.545*1000/32.2*((('Used data'!Y492*3268/3600)/('Used data'!W492/0.306))^2)*('Used data'!X492/1000)/G492)</f>
        <v>1</v>
      </c>
      <c r="AA492" s="11">
        <f>IF(OR('Used data'!W492="Straight",'Used data'!W492="Irrelevant",'Used data'!X492="Irrelevant",'Used data'!Y492="Irrelevant"),1,1+1.961*1000/32.2*((('Used data'!Y492*3268/3600)/('Used data'!W492/0.306))^2)*('Used data'!X492/1000)/G492)</f>
        <v>1</v>
      </c>
      <c r="AB492" s="11">
        <f>IF(OR('Used data'!Z492="Straight",'Used data'!Z492="Irrelevant",'Used data'!AA492="Irrelevant",'Used data'!AB492="Irrelevant"),1,1+1.545*1000/32.2*((('Used data'!AB492*3268/3600)/('Used data'!Z492/0.306))^2)*('Used data'!AA492/1000)/G492)</f>
        <v>1</v>
      </c>
      <c r="AC492" s="11">
        <f>IF(OR('Used data'!Z492="Straight",'Used data'!Z492="Irrelevant",'Used data'!AA492="Irrelevant",'Used data'!AB492="Irrelevant"),1,1+1.961*1000/32.2*((('Used data'!AB492*3268/3600)/('Used data'!Z492/0.306))^2)*('Used data'!AA492/1000)/G492)</f>
        <v>1</v>
      </c>
      <c r="AD492" s="11">
        <f>IF(OR('Used data'!AC492="Irrelevant",'Used data'!AC492="No"),1,IF(AND('Used data'!AC492="Yes",OR('Used data'!Q492&lt;301,'Used data'!S492&lt;301)),1-(0.5*('Used data'!R492+'Used data'!T492)/('Used data'!G492*1000)),IF(AND('Used data'!AC492="Yes",OR('Used data'!Q492&lt;601,'Used data'!S492&lt;601)),1-(0.25*('Used data'!R492+'Used data'!T492)/('Used data'!G492*1000)),1)))</f>
        <v>1</v>
      </c>
      <c r="AE492" s="11">
        <f>IF(OR('Used data'!AC492="Irrelevant",'Used data'!AC492="No"),1,IF(AND('Used data'!AC492="Yes",OR('Used data'!Q492&lt;301,'Used data'!S492&lt;301)),1-(0.4*('Used data'!R492+'Used data'!T492)/('Used data'!G492*1000)),IF(AND('Used data'!AC492="Yes",OR('Used data'!Q492&lt;601,'Used data'!S492&lt;601)),1-(0.2*('Used data'!R492+'Used data'!T492)/('Used data'!G492*1000)),1)))</f>
        <v>1</v>
      </c>
      <c r="AF492" s="11">
        <f>IF('Used data'!AD492="110 kph",0.79,1)</f>
        <v>1</v>
      </c>
      <c r="AG492" s="11">
        <f>IF('Used data'!AD492="110 kph",0.94,1)</f>
        <v>1</v>
      </c>
      <c r="AH492" s="11">
        <f>IF('Used data'!AD492="110 kph",0.66,1)</f>
        <v>1</v>
      </c>
      <c r="AI492" s="11">
        <f>IF('Used data'!AD492="110 kph",0.82,1)</f>
        <v>1</v>
      </c>
      <c r="AJ492" s="11">
        <f>IF(AND('Used data'!AE492="Yes",I492="Entrance merge"),0.65*'Used data'!AF492+1-'Used data'!AF492,1)</f>
        <v>1</v>
      </c>
      <c r="AK492" s="12" t="str">
        <f t="shared" si="49"/>
        <v/>
      </c>
      <c r="AL492" s="12" t="str">
        <f t="shared" si="50"/>
        <v/>
      </c>
      <c r="AM492" s="12" t="str">
        <f t="shared" si="51"/>
        <v/>
      </c>
      <c r="AN492" s="12" t="str">
        <f t="shared" si="52"/>
        <v/>
      </c>
      <c r="AO492" s="12" t="str">
        <f t="shared" si="53"/>
        <v/>
      </c>
      <c r="AP492" s="12" t="str">
        <f t="shared" si="54"/>
        <v/>
      </c>
      <c r="AQ492" s="4" t="str">
        <f t="shared" si="55"/>
        <v/>
      </c>
    </row>
    <row r="493" spans="1:43" x14ac:dyDescent="0.3">
      <c r="A493" s="4" t="str">
        <f>IF('Input data'!A508="","",'Input data'!A508)</f>
        <v/>
      </c>
      <c r="B493" s="4" t="str">
        <f>IF('Input data'!B508="","",'Input data'!B508)</f>
        <v/>
      </c>
      <c r="C493" s="4" t="str">
        <f>IF('Input data'!C508="","",'Input data'!C508)</f>
        <v/>
      </c>
      <c r="D493" s="4" t="str">
        <f>IF('Input data'!D508="","",'Input data'!D508)</f>
        <v/>
      </c>
      <c r="E493" s="4" t="str">
        <f>IF('Input data'!E508="","",'Input data'!E508)</f>
        <v/>
      </c>
      <c r="F493" s="4" t="str">
        <f>IF('Input data'!F508="","",'Input data'!F508)</f>
        <v/>
      </c>
      <c r="G493" s="4">
        <f>IF('Input data'!G508="","",'Input data'!G508)</f>
        <v>0</v>
      </c>
      <c r="H493" s="4" t="str">
        <f>IF('Input data'!H508&gt;0.5,'Input data'!H508,"")</f>
        <v/>
      </c>
      <c r="I493" s="4" t="str">
        <f>IF('Input data'!I508="","",'Input data'!I508)</f>
        <v/>
      </c>
      <c r="J493" s="11">
        <f>IF('Used data'!J493="Irrelevant",1,IF('Used data'!J493&gt;3,1.2,1))</f>
        <v>1</v>
      </c>
      <c r="K493" s="11">
        <f>IF('Used data'!K493="Irrelevant",1,IF(AND(OR(I493="Motorway link",I493="Exit diverge",I493="Entrance merge"),'Used data'!K493&lt;3.5),1+(3.5-'Used data'!K493)*0.12,IF(AND(OR(I493="Exit ramp",I493="Entrance ramp"),'Used data'!K493&lt;3.5),1+(3.5-'Used data'!K493)*0.16,1)))</f>
        <v>1</v>
      </c>
      <c r="L493" s="11">
        <f>IF('Used data'!L493="Irrelevant",1,IF(AND('Used data'!L493="Yes",'Used data'!J493=2),0.6*'Used data'!M493+(1-'Used data'!M493),IF(AND('Used data'!L493="Yes",'Used data'!J493=3),0.7*'Used data'!M493+(1-'Used data'!M493),IF(AND('Used data'!L493="Yes",'Used data'!J493=4),0.76*'Used data'!M493+(1-'Used data'!M493),IF(AND('Used data'!L493="Yes",'Used data'!J493&gt;4.99999999),0.8*'Used data'!M493+(1-'Used data'!M493),1)))))</f>
        <v>1</v>
      </c>
      <c r="M493" s="11">
        <f>IF('Used data'!L493="Irrelevant",1,IF(AND('Used data'!L493="Yes",'Used data'!J493=2),0.8*'Used data'!M493+(1-'Used data'!M493),IF(AND('Used data'!L493="Yes",'Used data'!J493=3),0.85*'Used data'!M493+(1-'Used data'!M493),IF(AND('Used data'!L493="Yes",'Used data'!J493=4),0.88*'Used data'!M493+(1-'Used data'!M493),IF(AND('Used data'!L493="Yes",'Used data'!J493&gt;4.99999999),0.9*'Used data'!M493+(1-'Used data'!M493),1)))))</f>
        <v>1</v>
      </c>
      <c r="N493" s="11">
        <f>IF('Used data'!N493="Irrelevant",1,IF(AND(OR(I493="Motorway link",I493="Exit diverge",I493="Entrance merge"),'Used data'!N493&lt;3),1+(3-'Used data'!N493)*0.09333333,1))</f>
        <v>1</v>
      </c>
      <c r="O493" s="11">
        <f>IF('Used data'!N493="Irrelevant",1,IF(AND(OR(I493="Motorway link",I493="Exit diverge",I493="Entrance merge"),'Used data'!N493&lt;3),1+(3-'Used data'!N493)*0.19666667,1))</f>
        <v>1</v>
      </c>
      <c r="P493" s="11">
        <f>IF('Used data'!O493="Irrelevant",1,IF(AND(OR(I493="Motorway link",I493="Exit diverge",I493="Entrance merge"),'Used data'!O493&lt;3.00000001),1+(0.5-'Used data'!O493)*0.04,IF(AND(OR(I493="Exit ramp",I493="Entrance ramp"),'Used data'!O493&lt;3.00000001),1+(0.5-'Used data'!O493)*0.08,IF(OR(I493="Motorway link",I493="Exit diverge",I493="Entrance merge"),0.9,0.8))))</f>
        <v>1</v>
      </c>
      <c r="Q493" s="11">
        <f>IF('Used data'!P493="Irrelevant",1,IF(AND(OR(I493="Motorway link",I493="Exit diverge",I493="Entrance merge"),'Used data'!P493&lt;11.00000001),1+(5-'Used data'!P493)*0.01,0.94))</f>
        <v>1</v>
      </c>
      <c r="R493" s="11">
        <f>IF(OR('Used data'!Q493="Irrelevant",'Used data'!R493="Irrelevant",'Used data'!Q493="Straight"),1,IF(AND(OR(I493="Motorway link",I493="Exit diverge",I493="Entrance merge"),'Used data'!Q493&lt;4000),(EXP(0.1096*1746.5/'Used data'!Q493)/EXP(0.1096*1746.5/4000))*('Used data'!R493/1000)/G493+(G493-'Used data'!R493/1000)/G493,1))</f>
        <v>1</v>
      </c>
      <c r="S493" s="11">
        <f>IF(OR('Used data'!S493="Irrelevant",'Used data'!T493="Irrelevant",'Used data'!S493="Straight"),1,IF(AND(OR(I493="Motorway link",I493="Exit diverge",I493="Entrance merge"),'Used data'!S493&lt;4000),(EXP(0.1096*1746.5/'Used data'!S493)/EXP(0.1096*1746.5/4000))*('Used data'!T493/1000)/G493+(G493-'Used data'!T493/1000)/G493,1))</f>
        <v>1</v>
      </c>
      <c r="T493" s="11">
        <f>IF('Used data'!U493="Irrelevant",1,IF(AND(OR(I493="Motorway link",I493="Exit diverge",I493="Entrance merge",I493="Exit ramp",I493="Entrance ramp"),'Used data'!U493="Yes"),0.95,1))</f>
        <v>1</v>
      </c>
      <c r="U493" s="11">
        <f>IF('Used data'!U493="Irrelevant",1,IF(AND(OR(I493="Motorway link",I493="Exit diverge",I493="Entrance merge",I493="Exit ramp",I493="Entrance ramp"),'Used data'!U493="Yes"),0.96,1))</f>
        <v>1</v>
      </c>
      <c r="V493" s="11">
        <f>IF('Used data'!U493="Irrelevant",1,IF(AND(OR(I493="Motorway link",I493="Exit diverge",I493="Entrance merge",I493="Exit ramp",I493="Entrance ramp"),'Used data'!U493="Yes"),0.79,1))</f>
        <v>1</v>
      </c>
      <c r="W493" s="11">
        <f>IF('Used data'!U493="Irrelevant",1,IF(AND(OR(I493="Motorway link",I493="Exit diverge",I493="Entrance merge",I493="Exit ramp",I493="Entrance ramp"),'Used data'!U493="Yes"),0.94,1))</f>
        <v>1</v>
      </c>
      <c r="X493" s="11">
        <f>IF('Used data'!U493="Irrelevant",1,IF(AND(OR(I493="Motorway link",I493="Exit diverge",I493="Entrance merge",I493="Exit ramp",I493="Entrance ramp"),'Used data'!U493="Yes"),0.97,1))</f>
        <v>1</v>
      </c>
      <c r="Y493" s="11">
        <f>IF(AND(I493="Exit ramp",'Used data'!V493="2-curved diamond ramp"),1.32,IF(AND(I493="Exit ramp",'Used data'!V493="S-shaped ramp"),2.05,IF(AND(I493="Exit ramp",'Used data'!V493="U-shaped ramp"),4.11,IF(AND(I493="Exit ramp",'Used data'!V493="Flyover hook ramp"),5.15,IF(AND(I493="Exit ramp",'Used data'!V493="Directional ramp"),1.07,IF(AND(I493="Entrance ramp",'Used data'!V493="2-curved diamond ramp"),0.93,IF(AND(I493="Entrance ramp",'Used data'!V493="S-shaped ramp"),2.48,IF(AND(I493="Entrance ramp",'Used data'!V493="U-shaped ramp"),4.15,IF(AND(I493="Entrance ramp",'Used data'!V493="Flyover hook ramp"),5.26,IF(AND(I493="Entrance ramp",'Used data'!V493="Directional ramp"),1.42,1))))))))))</f>
        <v>1</v>
      </c>
      <c r="Z493" s="11">
        <f>IF(OR('Used data'!W493="Straight",'Used data'!W493="Irrelevant",'Used data'!X493="Irrelevant",'Used data'!Y493="Irrelevant"),1,1+1.545*1000/32.2*((('Used data'!Y493*3268/3600)/('Used data'!W493/0.306))^2)*('Used data'!X493/1000)/G493)</f>
        <v>1</v>
      </c>
      <c r="AA493" s="11">
        <f>IF(OR('Used data'!W493="Straight",'Used data'!W493="Irrelevant",'Used data'!X493="Irrelevant",'Used data'!Y493="Irrelevant"),1,1+1.961*1000/32.2*((('Used data'!Y493*3268/3600)/('Used data'!W493/0.306))^2)*('Used data'!X493/1000)/G493)</f>
        <v>1</v>
      </c>
      <c r="AB493" s="11">
        <f>IF(OR('Used data'!Z493="Straight",'Used data'!Z493="Irrelevant",'Used data'!AA493="Irrelevant",'Used data'!AB493="Irrelevant"),1,1+1.545*1000/32.2*((('Used data'!AB493*3268/3600)/('Used data'!Z493/0.306))^2)*('Used data'!AA493/1000)/G493)</f>
        <v>1</v>
      </c>
      <c r="AC493" s="11">
        <f>IF(OR('Used data'!Z493="Straight",'Used data'!Z493="Irrelevant",'Used data'!AA493="Irrelevant",'Used data'!AB493="Irrelevant"),1,1+1.961*1000/32.2*((('Used data'!AB493*3268/3600)/('Used data'!Z493/0.306))^2)*('Used data'!AA493/1000)/G493)</f>
        <v>1</v>
      </c>
      <c r="AD493" s="11">
        <f>IF(OR('Used data'!AC493="Irrelevant",'Used data'!AC493="No"),1,IF(AND('Used data'!AC493="Yes",OR('Used data'!Q493&lt;301,'Used data'!S493&lt;301)),1-(0.5*('Used data'!R493+'Used data'!T493)/('Used data'!G493*1000)),IF(AND('Used data'!AC493="Yes",OR('Used data'!Q493&lt;601,'Used data'!S493&lt;601)),1-(0.25*('Used data'!R493+'Used data'!T493)/('Used data'!G493*1000)),1)))</f>
        <v>1</v>
      </c>
      <c r="AE493" s="11">
        <f>IF(OR('Used data'!AC493="Irrelevant",'Used data'!AC493="No"),1,IF(AND('Used data'!AC493="Yes",OR('Used data'!Q493&lt;301,'Used data'!S493&lt;301)),1-(0.4*('Used data'!R493+'Used data'!T493)/('Used data'!G493*1000)),IF(AND('Used data'!AC493="Yes",OR('Used data'!Q493&lt;601,'Used data'!S493&lt;601)),1-(0.2*('Used data'!R493+'Used data'!T493)/('Used data'!G493*1000)),1)))</f>
        <v>1</v>
      </c>
      <c r="AF493" s="11">
        <f>IF('Used data'!AD493="110 kph",0.79,1)</f>
        <v>1</v>
      </c>
      <c r="AG493" s="11">
        <f>IF('Used data'!AD493="110 kph",0.94,1)</f>
        <v>1</v>
      </c>
      <c r="AH493" s="11">
        <f>IF('Used data'!AD493="110 kph",0.66,1)</f>
        <v>1</v>
      </c>
      <c r="AI493" s="11">
        <f>IF('Used data'!AD493="110 kph",0.82,1)</f>
        <v>1</v>
      </c>
      <c r="AJ493" s="11">
        <f>IF(AND('Used data'!AE493="Yes",I493="Entrance merge"),0.65*'Used data'!AF493+1-'Used data'!AF493,1)</f>
        <v>1</v>
      </c>
      <c r="AK493" s="12" t="str">
        <f t="shared" si="49"/>
        <v/>
      </c>
      <c r="AL493" s="12" t="str">
        <f t="shared" si="50"/>
        <v/>
      </c>
      <c r="AM493" s="12" t="str">
        <f t="shared" si="51"/>
        <v/>
      </c>
      <c r="AN493" s="12" t="str">
        <f t="shared" si="52"/>
        <v/>
      </c>
      <c r="AO493" s="12" t="str">
        <f t="shared" si="53"/>
        <v/>
      </c>
      <c r="AP493" s="12" t="str">
        <f t="shared" si="54"/>
        <v/>
      </c>
      <c r="AQ493" s="4" t="str">
        <f t="shared" si="55"/>
        <v/>
      </c>
    </row>
    <row r="494" spans="1:43" x14ac:dyDescent="0.3">
      <c r="A494" s="4" t="str">
        <f>IF('Input data'!A509="","",'Input data'!A509)</f>
        <v/>
      </c>
      <c r="B494" s="4" t="str">
        <f>IF('Input data'!B509="","",'Input data'!B509)</f>
        <v/>
      </c>
      <c r="C494" s="4" t="str">
        <f>IF('Input data'!C509="","",'Input data'!C509)</f>
        <v/>
      </c>
      <c r="D494" s="4" t="str">
        <f>IF('Input data'!D509="","",'Input data'!D509)</f>
        <v/>
      </c>
      <c r="E494" s="4" t="str">
        <f>IF('Input data'!E509="","",'Input data'!E509)</f>
        <v/>
      </c>
      <c r="F494" s="4" t="str">
        <f>IF('Input data'!F509="","",'Input data'!F509)</f>
        <v/>
      </c>
      <c r="G494" s="4">
        <f>IF('Input data'!G509="","",'Input data'!G509)</f>
        <v>0</v>
      </c>
      <c r="H494" s="4" t="str">
        <f>IF('Input data'!H509&gt;0.5,'Input data'!H509,"")</f>
        <v/>
      </c>
      <c r="I494" s="4" t="str">
        <f>IF('Input data'!I509="","",'Input data'!I509)</f>
        <v/>
      </c>
      <c r="J494" s="11">
        <f>IF('Used data'!J494="Irrelevant",1,IF('Used data'!J494&gt;3,1.2,1))</f>
        <v>1</v>
      </c>
      <c r="K494" s="11">
        <f>IF('Used data'!K494="Irrelevant",1,IF(AND(OR(I494="Motorway link",I494="Exit diverge",I494="Entrance merge"),'Used data'!K494&lt;3.5),1+(3.5-'Used data'!K494)*0.12,IF(AND(OR(I494="Exit ramp",I494="Entrance ramp"),'Used data'!K494&lt;3.5),1+(3.5-'Used data'!K494)*0.16,1)))</f>
        <v>1</v>
      </c>
      <c r="L494" s="11">
        <f>IF('Used data'!L494="Irrelevant",1,IF(AND('Used data'!L494="Yes",'Used data'!J494=2),0.6*'Used data'!M494+(1-'Used data'!M494),IF(AND('Used data'!L494="Yes",'Used data'!J494=3),0.7*'Used data'!M494+(1-'Used data'!M494),IF(AND('Used data'!L494="Yes",'Used data'!J494=4),0.76*'Used data'!M494+(1-'Used data'!M494),IF(AND('Used data'!L494="Yes",'Used data'!J494&gt;4.99999999),0.8*'Used data'!M494+(1-'Used data'!M494),1)))))</f>
        <v>1</v>
      </c>
      <c r="M494" s="11">
        <f>IF('Used data'!L494="Irrelevant",1,IF(AND('Used data'!L494="Yes",'Used data'!J494=2),0.8*'Used data'!M494+(1-'Used data'!M494),IF(AND('Used data'!L494="Yes",'Used data'!J494=3),0.85*'Used data'!M494+(1-'Used data'!M494),IF(AND('Used data'!L494="Yes",'Used data'!J494=4),0.88*'Used data'!M494+(1-'Used data'!M494),IF(AND('Used data'!L494="Yes",'Used data'!J494&gt;4.99999999),0.9*'Used data'!M494+(1-'Used data'!M494),1)))))</f>
        <v>1</v>
      </c>
      <c r="N494" s="11">
        <f>IF('Used data'!N494="Irrelevant",1,IF(AND(OR(I494="Motorway link",I494="Exit diverge",I494="Entrance merge"),'Used data'!N494&lt;3),1+(3-'Used data'!N494)*0.09333333,1))</f>
        <v>1</v>
      </c>
      <c r="O494" s="11">
        <f>IF('Used data'!N494="Irrelevant",1,IF(AND(OR(I494="Motorway link",I494="Exit diverge",I494="Entrance merge"),'Used data'!N494&lt;3),1+(3-'Used data'!N494)*0.19666667,1))</f>
        <v>1</v>
      </c>
      <c r="P494" s="11">
        <f>IF('Used data'!O494="Irrelevant",1,IF(AND(OR(I494="Motorway link",I494="Exit diverge",I494="Entrance merge"),'Used data'!O494&lt;3.00000001),1+(0.5-'Used data'!O494)*0.04,IF(AND(OR(I494="Exit ramp",I494="Entrance ramp"),'Used data'!O494&lt;3.00000001),1+(0.5-'Used data'!O494)*0.08,IF(OR(I494="Motorway link",I494="Exit diverge",I494="Entrance merge"),0.9,0.8))))</f>
        <v>1</v>
      </c>
      <c r="Q494" s="11">
        <f>IF('Used data'!P494="Irrelevant",1,IF(AND(OR(I494="Motorway link",I494="Exit diverge",I494="Entrance merge"),'Used data'!P494&lt;11.00000001),1+(5-'Used data'!P494)*0.01,0.94))</f>
        <v>1</v>
      </c>
      <c r="R494" s="11">
        <f>IF(OR('Used data'!Q494="Irrelevant",'Used data'!R494="Irrelevant",'Used data'!Q494="Straight"),1,IF(AND(OR(I494="Motorway link",I494="Exit diverge",I494="Entrance merge"),'Used data'!Q494&lt;4000),(EXP(0.1096*1746.5/'Used data'!Q494)/EXP(0.1096*1746.5/4000))*('Used data'!R494/1000)/G494+(G494-'Used data'!R494/1000)/G494,1))</f>
        <v>1</v>
      </c>
      <c r="S494" s="11">
        <f>IF(OR('Used data'!S494="Irrelevant",'Used data'!T494="Irrelevant",'Used data'!S494="Straight"),1,IF(AND(OR(I494="Motorway link",I494="Exit diverge",I494="Entrance merge"),'Used data'!S494&lt;4000),(EXP(0.1096*1746.5/'Used data'!S494)/EXP(0.1096*1746.5/4000))*('Used data'!T494/1000)/G494+(G494-'Used data'!T494/1000)/G494,1))</f>
        <v>1</v>
      </c>
      <c r="T494" s="11">
        <f>IF('Used data'!U494="Irrelevant",1,IF(AND(OR(I494="Motorway link",I494="Exit diverge",I494="Entrance merge",I494="Exit ramp",I494="Entrance ramp"),'Used data'!U494="Yes"),0.95,1))</f>
        <v>1</v>
      </c>
      <c r="U494" s="11">
        <f>IF('Used data'!U494="Irrelevant",1,IF(AND(OR(I494="Motorway link",I494="Exit diverge",I494="Entrance merge",I494="Exit ramp",I494="Entrance ramp"),'Used data'!U494="Yes"),0.96,1))</f>
        <v>1</v>
      </c>
      <c r="V494" s="11">
        <f>IF('Used data'!U494="Irrelevant",1,IF(AND(OR(I494="Motorway link",I494="Exit diverge",I494="Entrance merge",I494="Exit ramp",I494="Entrance ramp"),'Used data'!U494="Yes"),0.79,1))</f>
        <v>1</v>
      </c>
      <c r="W494" s="11">
        <f>IF('Used data'!U494="Irrelevant",1,IF(AND(OR(I494="Motorway link",I494="Exit diverge",I494="Entrance merge",I494="Exit ramp",I494="Entrance ramp"),'Used data'!U494="Yes"),0.94,1))</f>
        <v>1</v>
      </c>
      <c r="X494" s="11">
        <f>IF('Used data'!U494="Irrelevant",1,IF(AND(OR(I494="Motorway link",I494="Exit diverge",I494="Entrance merge",I494="Exit ramp",I494="Entrance ramp"),'Used data'!U494="Yes"),0.97,1))</f>
        <v>1</v>
      </c>
      <c r="Y494" s="11">
        <f>IF(AND(I494="Exit ramp",'Used data'!V494="2-curved diamond ramp"),1.32,IF(AND(I494="Exit ramp",'Used data'!V494="S-shaped ramp"),2.05,IF(AND(I494="Exit ramp",'Used data'!V494="U-shaped ramp"),4.11,IF(AND(I494="Exit ramp",'Used data'!V494="Flyover hook ramp"),5.15,IF(AND(I494="Exit ramp",'Used data'!V494="Directional ramp"),1.07,IF(AND(I494="Entrance ramp",'Used data'!V494="2-curved diamond ramp"),0.93,IF(AND(I494="Entrance ramp",'Used data'!V494="S-shaped ramp"),2.48,IF(AND(I494="Entrance ramp",'Used data'!V494="U-shaped ramp"),4.15,IF(AND(I494="Entrance ramp",'Used data'!V494="Flyover hook ramp"),5.26,IF(AND(I494="Entrance ramp",'Used data'!V494="Directional ramp"),1.42,1))))))))))</f>
        <v>1</v>
      </c>
      <c r="Z494" s="11">
        <f>IF(OR('Used data'!W494="Straight",'Used data'!W494="Irrelevant",'Used data'!X494="Irrelevant",'Used data'!Y494="Irrelevant"),1,1+1.545*1000/32.2*((('Used data'!Y494*3268/3600)/('Used data'!W494/0.306))^2)*('Used data'!X494/1000)/G494)</f>
        <v>1</v>
      </c>
      <c r="AA494" s="11">
        <f>IF(OR('Used data'!W494="Straight",'Used data'!W494="Irrelevant",'Used data'!X494="Irrelevant",'Used data'!Y494="Irrelevant"),1,1+1.961*1000/32.2*((('Used data'!Y494*3268/3600)/('Used data'!W494/0.306))^2)*('Used data'!X494/1000)/G494)</f>
        <v>1</v>
      </c>
      <c r="AB494" s="11">
        <f>IF(OR('Used data'!Z494="Straight",'Used data'!Z494="Irrelevant",'Used data'!AA494="Irrelevant",'Used data'!AB494="Irrelevant"),1,1+1.545*1000/32.2*((('Used data'!AB494*3268/3600)/('Used data'!Z494/0.306))^2)*('Used data'!AA494/1000)/G494)</f>
        <v>1</v>
      </c>
      <c r="AC494" s="11">
        <f>IF(OR('Used data'!Z494="Straight",'Used data'!Z494="Irrelevant",'Used data'!AA494="Irrelevant",'Used data'!AB494="Irrelevant"),1,1+1.961*1000/32.2*((('Used data'!AB494*3268/3600)/('Used data'!Z494/0.306))^2)*('Used data'!AA494/1000)/G494)</f>
        <v>1</v>
      </c>
      <c r="AD494" s="11">
        <f>IF(OR('Used data'!AC494="Irrelevant",'Used data'!AC494="No"),1,IF(AND('Used data'!AC494="Yes",OR('Used data'!Q494&lt;301,'Used data'!S494&lt;301)),1-(0.5*('Used data'!R494+'Used data'!T494)/('Used data'!G494*1000)),IF(AND('Used data'!AC494="Yes",OR('Used data'!Q494&lt;601,'Used data'!S494&lt;601)),1-(0.25*('Used data'!R494+'Used data'!T494)/('Used data'!G494*1000)),1)))</f>
        <v>1</v>
      </c>
      <c r="AE494" s="11">
        <f>IF(OR('Used data'!AC494="Irrelevant",'Used data'!AC494="No"),1,IF(AND('Used data'!AC494="Yes",OR('Used data'!Q494&lt;301,'Used data'!S494&lt;301)),1-(0.4*('Used data'!R494+'Used data'!T494)/('Used data'!G494*1000)),IF(AND('Used data'!AC494="Yes",OR('Used data'!Q494&lt;601,'Used data'!S494&lt;601)),1-(0.2*('Used data'!R494+'Used data'!T494)/('Used data'!G494*1000)),1)))</f>
        <v>1</v>
      </c>
      <c r="AF494" s="11">
        <f>IF('Used data'!AD494="110 kph",0.79,1)</f>
        <v>1</v>
      </c>
      <c r="AG494" s="11">
        <f>IF('Used data'!AD494="110 kph",0.94,1)</f>
        <v>1</v>
      </c>
      <c r="AH494" s="11">
        <f>IF('Used data'!AD494="110 kph",0.66,1)</f>
        <v>1</v>
      </c>
      <c r="AI494" s="11">
        <f>IF('Used data'!AD494="110 kph",0.82,1)</f>
        <v>1</v>
      </c>
      <c r="AJ494" s="11">
        <f>IF(AND('Used data'!AE494="Yes",I494="Entrance merge"),0.65*'Used data'!AF494+1-'Used data'!AF494,1)</f>
        <v>1</v>
      </c>
      <c r="AK494" s="12" t="str">
        <f t="shared" si="49"/>
        <v/>
      </c>
      <c r="AL494" s="12" t="str">
        <f t="shared" si="50"/>
        <v/>
      </c>
      <c r="AM494" s="12" t="str">
        <f t="shared" si="51"/>
        <v/>
      </c>
      <c r="AN494" s="12" t="str">
        <f t="shared" si="52"/>
        <v/>
      </c>
      <c r="AO494" s="12" t="str">
        <f t="shared" si="53"/>
        <v/>
      </c>
      <c r="AP494" s="12" t="str">
        <f t="shared" si="54"/>
        <v/>
      </c>
      <c r="AQ494" s="4" t="str">
        <f t="shared" si="55"/>
        <v/>
      </c>
    </row>
    <row r="495" spans="1:43" x14ac:dyDescent="0.3">
      <c r="A495" s="4" t="str">
        <f>IF('Input data'!A510="","",'Input data'!A510)</f>
        <v/>
      </c>
      <c r="B495" s="4" t="str">
        <f>IF('Input data'!B510="","",'Input data'!B510)</f>
        <v/>
      </c>
      <c r="C495" s="4" t="str">
        <f>IF('Input data'!C510="","",'Input data'!C510)</f>
        <v/>
      </c>
      <c r="D495" s="4" t="str">
        <f>IF('Input data'!D510="","",'Input data'!D510)</f>
        <v/>
      </c>
      <c r="E495" s="4" t="str">
        <f>IF('Input data'!E510="","",'Input data'!E510)</f>
        <v/>
      </c>
      <c r="F495" s="4" t="str">
        <f>IF('Input data'!F510="","",'Input data'!F510)</f>
        <v/>
      </c>
      <c r="G495" s="4">
        <f>IF('Input data'!G510="","",'Input data'!G510)</f>
        <v>0</v>
      </c>
      <c r="H495" s="4" t="str">
        <f>IF('Input data'!H510&gt;0.5,'Input data'!H510,"")</f>
        <v/>
      </c>
      <c r="I495" s="4" t="str">
        <f>IF('Input data'!I510="","",'Input data'!I510)</f>
        <v/>
      </c>
      <c r="J495" s="11">
        <f>IF('Used data'!J495="Irrelevant",1,IF('Used data'!J495&gt;3,1.2,1))</f>
        <v>1</v>
      </c>
      <c r="K495" s="11">
        <f>IF('Used data'!K495="Irrelevant",1,IF(AND(OR(I495="Motorway link",I495="Exit diverge",I495="Entrance merge"),'Used data'!K495&lt;3.5),1+(3.5-'Used data'!K495)*0.12,IF(AND(OR(I495="Exit ramp",I495="Entrance ramp"),'Used data'!K495&lt;3.5),1+(3.5-'Used data'!K495)*0.16,1)))</f>
        <v>1</v>
      </c>
      <c r="L495" s="11">
        <f>IF('Used data'!L495="Irrelevant",1,IF(AND('Used data'!L495="Yes",'Used data'!J495=2),0.6*'Used data'!M495+(1-'Used data'!M495),IF(AND('Used data'!L495="Yes",'Used data'!J495=3),0.7*'Used data'!M495+(1-'Used data'!M495),IF(AND('Used data'!L495="Yes",'Used data'!J495=4),0.76*'Used data'!M495+(1-'Used data'!M495),IF(AND('Used data'!L495="Yes",'Used data'!J495&gt;4.99999999),0.8*'Used data'!M495+(1-'Used data'!M495),1)))))</f>
        <v>1</v>
      </c>
      <c r="M495" s="11">
        <f>IF('Used data'!L495="Irrelevant",1,IF(AND('Used data'!L495="Yes",'Used data'!J495=2),0.8*'Used data'!M495+(1-'Used data'!M495),IF(AND('Used data'!L495="Yes",'Used data'!J495=3),0.85*'Used data'!M495+(1-'Used data'!M495),IF(AND('Used data'!L495="Yes",'Used data'!J495=4),0.88*'Used data'!M495+(1-'Used data'!M495),IF(AND('Used data'!L495="Yes",'Used data'!J495&gt;4.99999999),0.9*'Used data'!M495+(1-'Used data'!M495),1)))))</f>
        <v>1</v>
      </c>
      <c r="N495" s="11">
        <f>IF('Used data'!N495="Irrelevant",1,IF(AND(OR(I495="Motorway link",I495="Exit diverge",I495="Entrance merge"),'Used data'!N495&lt;3),1+(3-'Used data'!N495)*0.09333333,1))</f>
        <v>1</v>
      </c>
      <c r="O495" s="11">
        <f>IF('Used data'!N495="Irrelevant",1,IF(AND(OR(I495="Motorway link",I495="Exit diverge",I495="Entrance merge"),'Used data'!N495&lt;3),1+(3-'Used data'!N495)*0.19666667,1))</f>
        <v>1</v>
      </c>
      <c r="P495" s="11">
        <f>IF('Used data'!O495="Irrelevant",1,IF(AND(OR(I495="Motorway link",I495="Exit diverge",I495="Entrance merge"),'Used data'!O495&lt;3.00000001),1+(0.5-'Used data'!O495)*0.04,IF(AND(OR(I495="Exit ramp",I495="Entrance ramp"),'Used data'!O495&lt;3.00000001),1+(0.5-'Used data'!O495)*0.08,IF(OR(I495="Motorway link",I495="Exit diverge",I495="Entrance merge"),0.9,0.8))))</f>
        <v>1</v>
      </c>
      <c r="Q495" s="11">
        <f>IF('Used data'!P495="Irrelevant",1,IF(AND(OR(I495="Motorway link",I495="Exit diverge",I495="Entrance merge"),'Used data'!P495&lt;11.00000001),1+(5-'Used data'!P495)*0.01,0.94))</f>
        <v>1</v>
      </c>
      <c r="R495" s="11">
        <f>IF(OR('Used data'!Q495="Irrelevant",'Used data'!R495="Irrelevant",'Used data'!Q495="Straight"),1,IF(AND(OR(I495="Motorway link",I495="Exit diverge",I495="Entrance merge"),'Used data'!Q495&lt;4000),(EXP(0.1096*1746.5/'Used data'!Q495)/EXP(0.1096*1746.5/4000))*('Used data'!R495/1000)/G495+(G495-'Used data'!R495/1000)/G495,1))</f>
        <v>1</v>
      </c>
      <c r="S495" s="11">
        <f>IF(OR('Used data'!S495="Irrelevant",'Used data'!T495="Irrelevant",'Used data'!S495="Straight"),1,IF(AND(OR(I495="Motorway link",I495="Exit diverge",I495="Entrance merge"),'Used data'!S495&lt;4000),(EXP(0.1096*1746.5/'Used data'!S495)/EXP(0.1096*1746.5/4000))*('Used data'!T495/1000)/G495+(G495-'Used data'!T495/1000)/G495,1))</f>
        <v>1</v>
      </c>
      <c r="T495" s="11">
        <f>IF('Used data'!U495="Irrelevant",1,IF(AND(OR(I495="Motorway link",I495="Exit diverge",I495="Entrance merge",I495="Exit ramp",I495="Entrance ramp"),'Used data'!U495="Yes"),0.95,1))</f>
        <v>1</v>
      </c>
      <c r="U495" s="11">
        <f>IF('Used data'!U495="Irrelevant",1,IF(AND(OR(I495="Motorway link",I495="Exit diverge",I495="Entrance merge",I495="Exit ramp",I495="Entrance ramp"),'Used data'!U495="Yes"),0.96,1))</f>
        <v>1</v>
      </c>
      <c r="V495" s="11">
        <f>IF('Used data'!U495="Irrelevant",1,IF(AND(OR(I495="Motorway link",I495="Exit diverge",I495="Entrance merge",I495="Exit ramp",I495="Entrance ramp"),'Used data'!U495="Yes"),0.79,1))</f>
        <v>1</v>
      </c>
      <c r="W495" s="11">
        <f>IF('Used data'!U495="Irrelevant",1,IF(AND(OR(I495="Motorway link",I495="Exit diverge",I495="Entrance merge",I495="Exit ramp",I495="Entrance ramp"),'Used data'!U495="Yes"),0.94,1))</f>
        <v>1</v>
      </c>
      <c r="X495" s="11">
        <f>IF('Used data'!U495="Irrelevant",1,IF(AND(OR(I495="Motorway link",I495="Exit diverge",I495="Entrance merge",I495="Exit ramp",I495="Entrance ramp"),'Used data'!U495="Yes"),0.97,1))</f>
        <v>1</v>
      </c>
      <c r="Y495" s="11">
        <f>IF(AND(I495="Exit ramp",'Used data'!V495="2-curved diamond ramp"),1.32,IF(AND(I495="Exit ramp",'Used data'!V495="S-shaped ramp"),2.05,IF(AND(I495="Exit ramp",'Used data'!V495="U-shaped ramp"),4.11,IF(AND(I495="Exit ramp",'Used data'!V495="Flyover hook ramp"),5.15,IF(AND(I495="Exit ramp",'Used data'!V495="Directional ramp"),1.07,IF(AND(I495="Entrance ramp",'Used data'!V495="2-curved diamond ramp"),0.93,IF(AND(I495="Entrance ramp",'Used data'!V495="S-shaped ramp"),2.48,IF(AND(I495="Entrance ramp",'Used data'!V495="U-shaped ramp"),4.15,IF(AND(I495="Entrance ramp",'Used data'!V495="Flyover hook ramp"),5.26,IF(AND(I495="Entrance ramp",'Used data'!V495="Directional ramp"),1.42,1))))))))))</f>
        <v>1</v>
      </c>
      <c r="Z495" s="11">
        <f>IF(OR('Used data'!W495="Straight",'Used data'!W495="Irrelevant",'Used data'!X495="Irrelevant",'Used data'!Y495="Irrelevant"),1,1+1.545*1000/32.2*((('Used data'!Y495*3268/3600)/('Used data'!W495/0.306))^2)*('Used data'!X495/1000)/G495)</f>
        <v>1</v>
      </c>
      <c r="AA495" s="11">
        <f>IF(OR('Used data'!W495="Straight",'Used data'!W495="Irrelevant",'Used data'!X495="Irrelevant",'Used data'!Y495="Irrelevant"),1,1+1.961*1000/32.2*((('Used data'!Y495*3268/3600)/('Used data'!W495/0.306))^2)*('Used data'!X495/1000)/G495)</f>
        <v>1</v>
      </c>
      <c r="AB495" s="11">
        <f>IF(OR('Used data'!Z495="Straight",'Used data'!Z495="Irrelevant",'Used data'!AA495="Irrelevant",'Used data'!AB495="Irrelevant"),1,1+1.545*1000/32.2*((('Used data'!AB495*3268/3600)/('Used data'!Z495/0.306))^2)*('Used data'!AA495/1000)/G495)</f>
        <v>1</v>
      </c>
      <c r="AC495" s="11">
        <f>IF(OR('Used data'!Z495="Straight",'Used data'!Z495="Irrelevant",'Used data'!AA495="Irrelevant",'Used data'!AB495="Irrelevant"),1,1+1.961*1000/32.2*((('Used data'!AB495*3268/3600)/('Used data'!Z495/0.306))^2)*('Used data'!AA495/1000)/G495)</f>
        <v>1</v>
      </c>
      <c r="AD495" s="11">
        <f>IF(OR('Used data'!AC495="Irrelevant",'Used data'!AC495="No"),1,IF(AND('Used data'!AC495="Yes",OR('Used data'!Q495&lt;301,'Used data'!S495&lt;301)),1-(0.5*('Used data'!R495+'Used data'!T495)/('Used data'!G495*1000)),IF(AND('Used data'!AC495="Yes",OR('Used data'!Q495&lt;601,'Used data'!S495&lt;601)),1-(0.25*('Used data'!R495+'Used data'!T495)/('Used data'!G495*1000)),1)))</f>
        <v>1</v>
      </c>
      <c r="AE495" s="11">
        <f>IF(OR('Used data'!AC495="Irrelevant",'Used data'!AC495="No"),1,IF(AND('Used data'!AC495="Yes",OR('Used data'!Q495&lt;301,'Used data'!S495&lt;301)),1-(0.4*('Used data'!R495+'Used data'!T495)/('Used data'!G495*1000)),IF(AND('Used data'!AC495="Yes",OR('Used data'!Q495&lt;601,'Used data'!S495&lt;601)),1-(0.2*('Used data'!R495+'Used data'!T495)/('Used data'!G495*1000)),1)))</f>
        <v>1</v>
      </c>
      <c r="AF495" s="11">
        <f>IF('Used data'!AD495="110 kph",0.79,1)</f>
        <v>1</v>
      </c>
      <c r="AG495" s="11">
        <f>IF('Used data'!AD495="110 kph",0.94,1)</f>
        <v>1</v>
      </c>
      <c r="AH495" s="11">
        <f>IF('Used data'!AD495="110 kph",0.66,1)</f>
        <v>1</v>
      </c>
      <c r="AI495" s="11">
        <f>IF('Used data'!AD495="110 kph",0.82,1)</f>
        <v>1</v>
      </c>
      <c r="AJ495" s="11">
        <f>IF(AND('Used data'!AE495="Yes",I495="Entrance merge"),0.65*'Used data'!AF495+1-'Used data'!AF495,1)</f>
        <v>1</v>
      </c>
      <c r="AK495" s="12" t="str">
        <f t="shared" si="49"/>
        <v/>
      </c>
      <c r="AL495" s="12" t="str">
        <f t="shared" si="50"/>
        <v/>
      </c>
      <c r="AM495" s="12" t="str">
        <f t="shared" si="51"/>
        <v/>
      </c>
      <c r="AN495" s="12" t="str">
        <f t="shared" si="52"/>
        <v/>
      </c>
      <c r="AO495" s="12" t="str">
        <f t="shared" si="53"/>
        <v/>
      </c>
      <c r="AP495" s="12" t="str">
        <f t="shared" si="54"/>
        <v/>
      </c>
      <c r="AQ495" s="4" t="str">
        <f t="shared" si="55"/>
        <v/>
      </c>
    </row>
    <row r="496" spans="1:43" x14ac:dyDescent="0.3">
      <c r="A496" s="4" t="str">
        <f>IF('Input data'!A511="","",'Input data'!A511)</f>
        <v/>
      </c>
      <c r="B496" s="4" t="str">
        <f>IF('Input data'!B511="","",'Input data'!B511)</f>
        <v/>
      </c>
      <c r="C496" s="4" t="str">
        <f>IF('Input data'!C511="","",'Input data'!C511)</f>
        <v/>
      </c>
      <c r="D496" s="4" t="str">
        <f>IF('Input data'!D511="","",'Input data'!D511)</f>
        <v/>
      </c>
      <c r="E496" s="4" t="str">
        <f>IF('Input data'!E511="","",'Input data'!E511)</f>
        <v/>
      </c>
      <c r="F496" s="4" t="str">
        <f>IF('Input data'!F511="","",'Input data'!F511)</f>
        <v/>
      </c>
      <c r="G496" s="4">
        <f>IF('Input data'!G511="","",'Input data'!G511)</f>
        <v>0</v>
      </c>
      <c r="H496" s="4" t="str">
        <f>IF('Input data'!H511&gt;0.5,'Input data'!H511,"")</f>
        <v/>
      </c>
      <c r="I496" s="4" t="str">
        <f>IF('Input data'!I511="","",'Input data'!I511)</f>
        <v/>
      </c>
      <c r="J496" s="11">
        <f>IF('Used data'!J496="Irrelevant",1,IF('Used data'!J496&gt;3,1.2,1))</f>
        <v>1</v>
      </c>
      <c r="K496" s="11">
        <f>IF('Used data'!K496="Irrelevant",1,IF(AND(OR(I496="Motorway link",I496="Exit diverge",I496="Entrance merge"),'Used data'!K496&lt;3.5),1+(3.5-'Used data'!K496)*0.12,IF(AND(OR(I496="Exit ramp",I496="Entrance ramp"),'Used data'!K496&lt;3.5),1+(3.5-'Used data'!K496)*0.16,1)))</f>
        <v>1</v>
      </c>
      <c r="L496" s="11">
        <f>IF('Used data'!L496="Irrelevant",1,IF(AND('Used data'!L496="Yes",'Used data'!J496=2),0.6*'Used data'!M496+(1-'Used data'!M496),IF(AND('Used data'!L496="Yes",'Used data'!J496=3),0.7*'Used data'!M496+(1-'Used data'!M496),IF(AND('Used data'!L496="Yes",'Used data'!J496=4),0.76*'Used data'!M496+(1-'Used data'!M496),IF(AND('Used data'!L496="Yes",'Used data'!J496&gt;4.99999999),0.8*'Used data'!M496+(1-'Used data'!M496),1)))))</f>
        <v>1</v>
      </c>
      <c r="M496" s="11">
        <f>IF('Used data'!L496="Irrelevant",1,IF(AND('Used data'!L496="Yes",'Used data'!J496=2),0.8*'Used data'!M496+(1-'Used data'!M496),IF(AND('Used data'!L496="Yes",'Used data'!J496=3),0.85*'Used data'!M496+(1-'Used data'!M496),IF(AND('Used data'!L496="Yes",'Used data'!J496=4),0.88*'Used data'!M496+(1-'Used data'!M496),IF(AND('Used data'!L496="Yes",'Used data'!J496&gt;4.99999999),0.9*'Used data'!M496+(1-'Used data'!M496),1)))))</f>
        <v>1</v>
      </c>
      <c r="N496" s="11">
        <f>IF('Used data'!N496="Irrelevant",1,IF(AND(OR(I496="Motorway link",I496="Exit diverge",I496="Entrance merge"),'Used data'!N496&lt;3),1+(3-'Used data'!N496)*0.09333333,1))</f>
        <v>1</v>
      </c>
      <c r="O496" s="11">
        <f>IF('Used data'!N496="Irrelevant",1,IF(AND(OR(I496="Motorway link",I496="Exit diverge",I496="Entrance merge"),'Used data'!N496&lt;3),1+(3-'Used data'!N496)*0.19666667,1))</f>
        <v>1</v>
      </c>
      <c r="P496" s="11">
        <f>IF('Used data'!O496="Irrelevant",1,IF(AND(OR(I496="Motorway link",I496="Exit diverge",I496="Entrance merge"),'Used data'!O496&lt;3.00000001),1+(0.5-'Used data'!O496)*0.04,IF(AND(OR(I496="Exit ramp",I496="Entrance ramp"),'Used data'!O496&lt;3.00000001),1+(0.5-'Used data'!O496)*0.08,IF(OR(I496="Motorway link",I496="Exit diverge",I496="Entrance merge"),0.9,0.8))))</f>
        <v>1</v>
      </c>
      <c r="Q496" s="11">
        <f>IF('Used data'!P496="Irrelevant",1,IF(AND(OR(I496="Motorway link",I496="Exit diverge",I496="Entrance merge"),'Used data'!P496&lt;11.00000001),1+(5-'Used data'!P496)*0.01,0.94))</f>
        <v>1</v>
      </c>
      <c r="R496" s="11">
        <f>IF(OR('Used data'!Q496="Irrelevant",'Used data'!R496="Irrelevant",'Used data'!Q496="Straight"),1,IF(AND(OR(I496="Motorway link",I496="Exit diverge",I496="Entrance merge"),'Used data'!Q496&lt;4000),(EXP(0.1096*1746.5/'Used data'!Q496)/EXP(0.1096*1746.5/4000))*('Used data'!R496/1000)/G496+(G496-'Used data'!R496/1000)/G496,1))</f>
        <v>1</v>
      </c>
      <c r="S496" s="11">
        <f>IF(OR('Used data'!S496="Irrelevant",'Used data'!T496="Irrelevant",'Used data'!S496="Straight"),1,IF(AND(OR(I496="Motorway link",I496="Exit diverge",I496="Entrance merge"),'Used data'!S496&lt;4000),(EXP(0.1096*1746.5/'Used data'!S496)/EXP(0.1096*1746.5/4000))*('Used data'!T496/1000)/G496+(G496-'Used data'!T496/1000)/G496,1))</f>
        <v>1</v>
      </c>
      <c r="T496" s="11">
        <f>IF('Used data'!U496="Irrelevant",1,IF(AND(OR(I496="Motorway link",I496="Exit diverge",I496="Entrance merge",I496="Exit ramp",I496="Entrance ramp"),'Used data'!U496="Yes"),0.95,1))</f>
        <v>1</v>
      </c>
      <c r="U496" s="11">
        <f>IF('Used data'!U496="Irrelevant",1,IF(AND(OR(I496="Motorway link",I496="Exit diverge",I496="Entrance merge",I496="Exit ramp",I496="Entrance ramp"),'Used data'!U496="Yes"),0.96,1))</f>
        <v>1</v>
      </c>
      <c r="V496" s="11">
        <f>IF('Used data'!U496="Irrelevant",1,IF(AND(OR(I496="Motorway link",I496="Exit diverge",I496="Entrance merge",I496="Exit ramp",I496="Entrance ramp"),'Used data'!U496="Yes"),0.79,1))</f>
        <v>1</v>
      </c>
      <c r="W496" s="11">
        <f>IF('Used data'!U496="Irrelevant",1,IF(AND(OR(I496="Motorway link",I496="Exit diverge",I496="Entrance merge",I496="Exit ramp",I496="Entrance ramp"),'Used data'!U496="Yes"),0.94,1))</f>
        <v>1</v>
      </c>
      <c r="X496" s="11">
        <f>IF('Used data'!U496="Irrelevant",1,IF(AND(OR(I496="Motorway link",I496="Exit diverge",I496="Entrance merge",I496="Exit ramp",I496="Entrance ramp"),'Used data'!U496="Yes"),0.97,1))</f>
        <v>1</v>
      </c>
      <c r="Y496" s="11">
        <f>IF(AND(I496="Exit ramp",'Used data'!V496="2-curved diamond ramp"),1.32,IF(AND(I496="Exit ramp",'Used data'!V496="S-shaped ramp"),2.05,IF(AND(I496="Exit ramp",'Used data'!V496="U-shaped ramp"),4.11,IF(AND(I496="Exit ramp",'Used data'!V496="Flyover hook ramp"),5.15,IF(AND(I496="Exit ramp",'Used data'!V496="Directional ramp"),1.07,IF(AND(I496="Entrance ramp",'Used data'!V496="2-curved diamond ramp"),0.93,IF(AND(I496="Entrance ramp",'Used data'!V496="S-shaped ramp"),2.48,IF(AND(I496="Entrance ramp",'Used data'!V496="U-shaped ramp"),4.15,IF(AND(I496="Entrance ramp",'Used data'!V496="Flyover hook ramp"),5.26,IF(AND(I496="Entrance ramp",'Used data'!V496="Directional ramp"),1.42,1))))))))))</f>
        <v>1</v>
      </c>
      <c r="Z496" s="11">
        <f>IF(OR('Used data'!W496="Straight",'Used data'!W496="Irrelevant",'Used data'!X496="Irrelevant",'Used data'!Y496="Irrelevant"),1,1+1.545*1000/32.2*((('Used data'!Y496*3268/3600)/('Used data'!W496/0.306))^2)*('Used data'!X496/1000)/G496)</f>
        <v>1</v>
      </c>
      <c r="AA496" s="11">
        <f>IF(OR('Used data'!W496="Straight",'Used data'!W496="Irrelevant",'Used data'!X496="Irrelevant",'Used data'!Y496="Irrelevant"),1,1+1.961*1000/32.2*((('Used data'!Y496*3268/3600)/('Used data'!W496/0.306))^2)*('Used data'!X496/1000)/G496)</f>
        <v>1</v>
      </c>
      <c r="AB496" s="11">
        <f>IF(OR('Used data'!Z496="Straight",'Used data'!Z496="Irrelevant",'Used data'!AA496="Irrelevant",'Used data'!AB496="Irrelevant"),1,1+1.545*1000/32.2*((('Used data'!AB496*3268/3600)/('Used data'!Z496/0.306))^2)*('Used data'!AA496/1000)/G496)</f>
        <v>1</v>
      </c>
      <c r="AC496" s="11">
        <f>IF(OR('Used data'!Z496="Straight",'Used data'!Z496="Irrelevant",'Used data'!AA496="Irrelevant",'Used data'!AB496="Irrelevant"),1,1+1.961*1000/32.2*((('Used data'!AB496*3268/3600)/('Used data'!Z496/0.306))^2)*('Used data'!AA496/1000)/G496)</f>
        <v>1</v>
      </c>
      <c r="AD496" s="11">
        <f>IF(OR('Used data'!AC496="Irrelevant",'Used data'!AC496="No"),1,IF(AND('Used data'!AC496="Yes",OR('Used data'!Q496&lt;301,'Used data'!S496&lt;301)),1-(0.5*('Used data'!R496+'Used data'!T496)/('Used data'!G496*1000)),IF(AND('Used data'!AC496="Yes",OR('Used data'!Q496&lt;601,'Used data'!S496&lt;601)),1-(0.25*('Used data'!R496+'Used data'!T496)/('Used data'!G496*1000)),1)))</f>
        <v>1</v>
      </c>
      <c r="AE496" s="11">
        <f>IF(OR('Used data'!AC496="Irrelevant",'Used data'!AC496="No"),1,IF(AND('Used data'!AC496="Yes",OR('Used data'!Q496&lt;301,'Used data'!S496&lt;301)),1-(0.4*('Used data'!R496+'Used data'!T496)/('Used data'!G496*1000)),IF(AND('Used data'!AC496="Yes",OR('Used data'!Q496&lt;601,'Used data'!S496&lt;601)),1-(0.2*('Used data'!R496+'Used data'!T496)/('Used data'!G496*1000)),1)))</f>
        <v>1</v>
      </c>
      <c r="AF496" s="11">
        <f>IF('Used data'!AD496="110 kph",0.79,1)</f>
        <v>1</v>
      </c>
      <c r="AG496" s="11">
        <f>IF('Used data'!AD496="110 kph",0.94,1)</f>
        <v>1</v>
      </c>
      <c r="AH496" s="11">
        <f>IF('Used data'!AD496="110 kph",0.66,1)</f>
        <v>1</v>
      </c>
      <c r="AI496" s="11">
        <f>IF('Used data'!AD496="110 kph",0.82,1)</f>
        <v>1</v>
      </c>
      <c r="AJ496" s="11">
        <f>IF(AND('Used data'!AE496="Yes",I496="Entrance merge"),0.65*'Used data'!AF496+1-'Used data'!AF496,1)</f>
        <v>1</v>
      </c>
      <c r="AK496" s="12" t="str">
        <f t="shared" si="49"/>
        <v/>
      </c>
      <c r="AL496" s="12" t="str">
        <f t="shared" si="50"/>
        <v/>
      </c>
      <c r="AM496" s="12" t="str">
        <f t="shared" si="51"/>
        <v/>
      </c>
      <c r="AN496" s="12" t="str">
        <f t="shared" si="52"/>
        <v/>
      </c>
      <c r="AO496" s="12" t="str">
        <f t="shared" si="53"/>
        <v/>
      </c>
      <c r="AP496" s="12" t="str">
        <f t="shared" si="54"/>
        <v/>
      </c>
      <c r="AQ496" s="4" t="str">
        <f t="shared" si="55"/>
        <v/>
      </c>
    </row>
    <row r="497" spans="1:43" x14ac:dyDescent="0.3">
      <c r="A497" s="4" t="str">
        <f>IF('Input data'!A512="","",'Input data'!A512)</f>
        <v/>
      </c>
      <c r="B497" s="4" t="str">
        <f>IF('Input data'!B512="","",'Input data'!B512)</f>
        <v/>
      </c>
      <c r="C497" s="4" t="str">
        <f>IF('Input data'!C512="","",'Input data'!C512)</f>
        <v/>
      </c>
      <c r="D497" s="4" t="str">
        <f>IF('Input data'!D512="","",'Input data'!D512)</f>
        <v/>
      </c>
      <c r="E497" s="4" t="str">
        <f>IF('Input data'!E512="","",'Input data'!E512)</f>
        <v/>
      </c>
      <c r="F497" s="4" t="str">
        <f>IF('Input data'!F512="","",'Input data'!F512)</f>
        <v/>
      </c>
      <c r="G497" s="4">
        <f>IF('Input data'!G512="","",'Input data'!G512)</f>
        <v>0</v>
      </c>
      <c r="H497" s="4" t="str">
        <f>IF('Input data'!H512&gt;0.5,'Input data'!H512,"")</f>
        <v/>
      </c>
      <c r="I497" s="4" t="str">
        <f>IF('Input data'!I512="","",'Input data'!I512)</f>
        <v/>
      </c>
      <c r="J497" s="11">
        <f>IF('Used data'!J497="Irrelevant",1,IF('Used data'!J497&gt;3,1.2,1))</f>
        <v>1</v>
      </c>
      <c r="K497" s="11">
        <f>IF('Used data'!K497="Irrelevant",1,IF(AND(OR(I497="Motorway link",I497="Exit diverge",I497="Entrance merge"),'Used data'!K497&lt;3.5),1+(3.5-'Used data'!K497)*0.12,IF(AND(OR(I497="Exit ramp",I497="Entrance ramp"),'Used data'!K497&lt;3.5),1+(3.5-'Used data'!K497)*0.16,1)))</f>
        <v>1</v>
      </c>
      <c r="L497" s="11">
        <f>IF('Used data'!L497="Irrelevant",1,IF(AND('Used data'!L497="Yes",'Used data'!J497=2),0.6*'Used data'!M497+(1-'Used data'!M497),IF(AND('Used data'!L497="Yes",'Used data'!J497=3),0.7*'Used data'!M497+(1-'Used data'!M497),IF(AND('Used data'!L497="Yes",'Used data'!J497=4),0.76*'Used data'!M497+(1-'Used data'!M497),IF(AND('Used data'!L497="Yes",'Used data'!J497&gt;4.99999999),0.8*'Used data'!M497+(1-'Used data'!M497),1)))))</f>
        <v>1</v>
      </c>
      <c r="M497" s="11">
        <f>IF('Used data'!L497="Irrelevant",1,IF(AND('Used data'!L497="Yes",'Used data'!J497=2),0.8*'Used data'!M497+(1-'Used data'!M497),IF(AND('Used data'!L497="Yes",'Used data'!J497=3),0.85*'Used data'!M497+(1-'Used data'!M497),IF(AND('Used data'!L497="Yes",'Used data'!J497=4),0.88*'Used data'!M497+(1-'Used data'!M497),IF(AND('Used data'!L497="Yes",'Used data'!J497&gt;4.99999999),0.9*'Used data'!M497+(1-'Used data'!M497),1)))))</f>
        <v>1</v>
      </c>
      <c r="N497" s="11">
        <f>IF('Used data'!N497="Irrelevant",1,IF(AND(OR(I497="Motorway link",I497="Exit diverge",I497="Entrance merge"),'Used data'!N497&lt;3),1+(3-'Used data'!N497)*0.09333333,1))</f>
        <v>1</v>
      </c>
      <c r="O497" s="11">
        <f>IF('Used data'!N497="Irrelevant",1,IF(AND(OR(I497="Motorway link",I497="Exit diverge",I497="Entrance merge"),'Used data'!N497&lt;3),1+(3-'Used data'!N497)*0.19666667,1))</f>
        <v>1</v>
      </c>
      <c r="P497" s="11">
        <f>IF('Used data'!O497="Irrelevant",1,IF(AND(OR(I497="Motorway link",I497="Exit diverge",I497="Entrance merge"),'Used data'!O497&lt;3.00000001),1+(0.5-'Used data'!O497)*0.04,IF(AND(OR(I497="Exit ramp",I497="Entrance ramp"),'Used data'!O497&lt;3.00000001),1+(0.5-'Used data'!O497)*0.08,IF(OR(I497="Motorway link",I497="Exit diverge",I497="Entrance merge"),0.9,0.8))))</f>
        <v>1</v>
      </c>
      <c r="Q497" s="11">
        <f>IF('Used data'!P497="Irrelevant",1,IF(AND(OR(I497="Motorway link",I497="Exit diverge",I497="Entrance merge"),'Used data'!P497&lt;11.00000001),1+(5-'Used data'!P497)*0.01,0.94))</f>
        <v>1</v>
      </c>
      <c r="R497" s="11">
        <f>IF(OR('Used data'!Q497="Irrelevant",'Used data'!R497="Irrelevant",'Used data'!Q497="Straight"),1,IF(AND(OR(I497="Motorway link",I497="Exit diverge",I497="Entrance merge"),'Used data'!Q497&lt;4000),(EXP(0.1096*1746.5/'Used data'!Q497)/EXP(0.1096*1746.5/4000))*('Used data'!R497/1000)/G497+(G497-'Used data'!R497/1000)/G497,1))</f>
        <v>1</v>
      </c>
      <c r="S497" s="11">
        <f>IF(OR('Used data'!S497="Irrelevant",'Used data'!T497="Irrelevant",'Used data'!S497="Straight"),1,IF(AND(OR(I497="Motorway link",I497="Exit diverge",I497="Entrance merge"),'Used data'!S497&lt;4000),(EXP(0.1096*1746.5/'Used data'!S497)/EXP(0.1096*1746.5/4000))*('Used data'!T497/1000)/G497+(G497-'Used data'!T497/1000)/G497,1))</f>
        <v>1</v>
      </c>
      <c r="T497" s="11">
        <f>IF('Used data'!U497="Irrelevant",1,IF(AND(OR(I497="Motorway link",I497="Exit diverge",I497="Entrance merge",I497="Exit ramp",I497="Entrance ramp"),'Used data'!U497="Yes"),0.95,1))</f>
        <v>1</v>
      </c>
      <c r="U497" s="11">
        <f>IF('Used data'!U497="Irrelevant",1,IF(AND(OR(I497="Motorway link",I497="Exit diverge",I497="Entrance merge",I497="Exit ramp",I497="Entrance ramp"),'Used data'!U497="Yes"),0.96,1))</f>
        <v>1</v>
      </c>
      <c r="V497" s="11">
        <f>IF('Used data'!U497="Irrelevant",1,IF(AND(OR(I497="Motorway link",I497="Exit diverge",I497="Entrance merge",I497="Exit ramp",I497="Entrance ramp"),'Used data'!U497="Yes"),0.79,1))</f>
        <v>1</v>
      </c>
      <c r="W497" s="11">
        <f>IF('Used data'!U497="Irrelevant",1,IF(AND(OR(I497="Motorway link",I497="Exit diverge",I497="Entrance merge",I497="Exit ramp",I497="Entrance ramp"),'Used data'!U497="Yes"),0.94,1))</f>
        <v>1</v>
      </c>
      <c r="X497" s="11">
        <f>IF('Used data'!U497="Irrelevant",1,IF(AND(OR(I497="Motorway link",I497="Exit diverge",I497="Entrance merge",I497="Exit ramp",I497="Entrance ramp"),'Used data'!U497="Yes"),0.97,1))</f>
        <v>1</v>
      </c>
      <c r="Y497" s="11">
        <f>IF(AND(I497="Exit ramp",'Used data'!V497="2-curved diamond ramp"),1.32,IF(AND(I497="Exit ramp",'Used data'!V497="S-shaped ramp"),2.05,IF(AND(I497="Exit ramp",'Used data'!V497="U-shaped ramp"),4.11,IF(AND(I497="Exit ramp",'Used data'!V497="Flyover hook ramp"),5.15,IF(AND(I497="Exit ramp",'Used data'!V497="Directional ramp"),1.07,IF(AND(I497="Entrance ramp",'Used data'!V497="2-curved diamond ramp"),0.93,IF(AND(I497="Entrance ramp",'Used data'!V497="S-shaped ramp"),2.48,IF(AND(I497="Entrance ramp",'Used data'!V497="U-shaped ramp"),4.15,IF(AND(I497="Entrance ramp",'Used data'!V497="Flyover hook ramp"),5.26,IF(AND(I497="Entrance ramp",'Used data'!V497="Directional ramp"),1.42,1))))))))))</f>
        <v>1</v>
      </c>
      <c r="Z497" s="11">
        <f>IF(OR('Used data'!W497="Straight",'Used data'!W497="Irrelevant",'Used data'!X497="Irrelevant",'Used data'!Y497="Irrelevant"),1,1+1.545*1000/32.2*((('Used data'!Y497*3268/3600)/('Used data'!W497/0.306))^2)*('Used data'!X497/1000)/G497)</f>
        <v>1</v>
      </c>
      <c r="AA497" s="11">
        <f>IF(OR('Used data'!W497="Straight",'Used data'!W497="Irrelevant",'Used data'!X497="Irrelevant",'Used data'!Y497="Irrelevant"),1,1+1.961*1000/32.2*((('Used data'!Y497*3268/3600)/('Used data'!W497/0.306))^2)*('Used data'!X497/1000)/G497)</f>
        <v>1</v>
      </c>
      <c r="AB497" s="11">
        <f>IF(OR('Used data'!Z497="Straight",'Used data'!Z497="Irrelevant",'Used data'!AA497="Irrelevant",'Used data'!AB497="Irrelevant"),1,1+1.545*1000/32.2*((('Used data'!AB497*3268/3600)/('Used data'!Z497/0.306))^2)*('Used data'!AA497/1000)/G497)</f>
        <v>1</v>
      </c>
      <c r="AC497" s="11">
        <f>IF(OR('Used data'!Z497="Straight",'Used data'!Z497="Irrelevant",'Used data'!AA497="Irrelevant",'Used data'!AB497="Irrelevant"),1,1+1.961*1000/32.2*((('Used data'!AB497*3268/3600)/('Used data'!Z497/0.306))^2)*('Used data'!AA497/1000)/G497)</f>
        <v>1</v>
      </c>
      <c r="AD497" s="11">
        <f>IF(OR('Used data'!AC497="Irrelevant",'Used data'!AC497="No"),1,IF(AND('Used data'!AC497="Yes",OR('Used data'!Q497&lt;301,'Used data'!S497&lt;301)),1-(0.5*('Used data'!R497+'Used data'!T497)/('Used data'!G497*1000)),IF(AND('Used data'!AC497="Yes",OR('Used data'!Q497&lt;601,'Used data'!S497&lt;601)),1-(0.25*('Used data'!R497+'Used data'!T497)/('Used data'!G497*1000)),1)))</f>
        <v>1</v>
      </c>
      <c r="AE497" s="11">
        <f>IF(OR('Used data'!AC497="Irrelevant",'Used data'!AC497="No"),1,IF(AND('Used data'!AC497="Yes",OR('Used data'!Q497&lt;301,'Used data'!S497&lt;301)),1-(0.4*('Used data'!R497+'Used data'!T497)/('Used data'!G497*1000)),IF(AND('Used data'!AC497="Yes",OR('Used data'!Q497&lt;601,'Used data'!S497&lt;601)),1-(0.2*('Used data'!R497+'Used data'!T497)/('Used data'!G497*1000)),1)))</f>
        <v>1</v>
      </c>
      <c r="AF497" s="11">
        <f>IF('Used data'!AD497="110 kph",0.79,1)</f>
        <v>1</v>
      </c>
      <c r="AG497" s="11">
        <f>IF('Used data'!AD497="110 kph",0.94,1)</f>
        <v>1</v>
      </c>
      <c r="AH497" s="11">
        <f>IF('Used data'!AD497="110 kph",0.66,1)</f>
        <v>1</v>
      </c>
      <c r="AI497" s="11">
        <f>IF('Used data'!AD497="110 kph",0.82,1)</f>
        <v>1</v>
      </c>
      <c r="AJ497" s="11">
        <f>IF(AND('Used data'!AE497="Yes",I497="Entrance merge"),0.65*'Used data'!AF497+1-'Used data'!AF497,1)</f>
        <v>1</v>
      </c>
      <c r="AK497" s="12" t="str">
        <f t="shared" si="49"/>
        <v/>
      </c>
      <c r="AL497" s="12" t="str">
        <f t="shared" si="50"/>
        <v/>
      </c>
      <c r="AM497" s="12" t="str">
        <f t="shared" si="51"/>
        <v/>
      </c>
      <c r="AN497" s="12" t="str">
        <f t="shared" si="52"/>
        <v/>
      </c>
      <c r="AO497" s="12" t="str">
        <f t="shared" si="53"/>
        <v/>
      </c>
      <c r="AP497" s="12" t="str">
        <f t="shared" si="54"/>
        <v/>
      </c>
      <c r="AQ497" s="4" t="str">
        <f t="shared" si="55"/>
        <v/>
      </c>
    </row>
    <row r="498" spans="1:43" x14ac:dyDescent="0.3">
      <c r="A498" s="4" t="str">
        <f>IF('Input data'!A513="","",'Input data'!A513)</f>
        <v/>
      </c>
      <c r="B498" s="4" t="str">
        <f>IF('Input data'!B513="","",'Input data'!B513)</f>
        <v/>
      </c>
      <c r="C498" s="4" t="str">
        <f>IF('Input data'!C513="","",'Input data'!C513)</f>
        <v/>
      </c>
      <c r="D498" s="4" t="str">
        <f>IF('Input data'!D513="","",'Input data'!D513)</f>
        <v/>
      </c>
      <c r="E498" s="4" t="str">
        <f>IF('Input data'!E513="","",'Input data'!E513)</f>
        <v/>
      </c>
      <c r="F498" s="4" t="str">
        <f>IF('Input data'!F513="","",'Input data'!F513)</f>
        <v/>
      </c>
      <c r="G498" s="4">
        <f>IF('Input data'!G513="","",'Input data'!G513)</f>
        <v>0</v>
      </c>
      <c r="H498" s="4" t="str">
        <f>IF('Input data'!H513&gt;0.5,'Input data'!H513,"")</f>
        <v/>
      </c>
      <c r="I498" s="4" t="str">
        <f>IF('Input data'!I513="","",'Input data'!I513)</f>
        <v/>
      </c>
      <c r="J498" s="11">
        <f>IF('Used data'!J498="Irrelevant",1,IF('Used data'!J498&gt;3,1.2,1))</f>
        <v>1</v>
      </c>
      <c r="K498" s="11">
        <f>IF('Used data'!K498="Irrelevant",1,IF(AND(OR(I498="Motorway link",I498="Exit diverge",I498="Entrance merge"),'Used data'!K498&lt;3.5),1+(3.5-'Used data'!K498)*0.12,IF(AND(OR(I498="Exit ramp",I498="Entrance ramp"),'Used data'!K498&lt;3.5),1+(3.5-'Used data'!K498)*0.16,1)))</f>
        <v>1</v>
      </c>
      <c r="L498" s="11">
        <f>IF('Used data'!L498="Irrelevant",1,IF(AND('Used data'!L498="Yes",'Used data'!J498=2),0.6*'Used data'!M498+(1-'Used data'!M498),IF(AND('Used data'!L498="Yes",'Used data'!J498=3),0.7*'Used data'!M498+(1-'Used data'!M498),IF(AND('Used data'!L498="Yes",'Used data'!J498=4),0.76*'Used data'!M498+(1-'Used data'!M498),IF(AND('Used data'!L498="Yes",'Used data'!J498&gt;4.99999999),0.8*'Used data'!M498+(1-'Used data'!M498),1)))))</f>
        <v>1</v>
      </c>
      <c r="M498" s="11">
        <f>IF('Used data'!L498="Irrelevant",1,IF(AND('Used data'!L498="Yes",'Used data'!J498=2),0.8*'Used data'!M498+(1-'Used data'!M498),IF(AND('Used data'!L498="Yes",'Used data'!J498=3),0.85*'Used data'!M498+(1-'Used data'!M498),IF(AND('Used data'!L498="Yes",'Used data'!J498=4),0.88*'Used data'!M498+(1-'Used data'!M498),IF(AND('Used data'!L498="Yes",'Used data'!J498&gt;4.99999999),0.9*'Used data'!M498+(1-'Used data'!M498),1)))))</f>
        <v>1</v>
      </c>
      <c r="N498" s="11">
        <f>IF('Used data'!N498="Irrelevant",1,IF(AND(OR(I498="Motorway link",I498="Exit diverge",I498="Entrance merge"),'Used data'!N498&lt;3),1+(3-'Used data'!N498)*0.09333333,1))</f>
        <v>1</v>
      </c>
      <c r="O498" s="11">
        <f>IF('Used data'!N498="Irrelevant",1,IF(AND(OR(I498="Motorway link",I498="Exit diverge",I498="Entrance merge"),'Used data'!N498&lt;3),1+(3-'Used data'!N498)*0.19666667,1))</f>
        <v>1</v>
      </c>
      <c r="P498" s="11">
        <f>IF('Used data'!O498="Irrelevant",1,IF(AND(OR(I498="Motorway link",I498="Exit diverge",I498="Entrance merge"),'Used data'!O498&lt;3.00000001),1+(0.5-'Used data'!O498)*0.04,IF(AND(OR(I498="Exit ramp",I498="Entrance ramp"),'Used data'!O498&lt;3.00000001),1+(0.5-'Used data'!O498)*0.08,IF(OR(I498="Motorway link",I498="Exit diverge",I498="Entrance merge"),0.9,0.8))))</f>
        <v>1</v>
      </c>
      <c r="Q498" s="11">
        <f>IF('Used data'!P498="Irrelevant",1,IF(AND(OR(I498="Motorway link",I498="Exit diverge",I498="Entrance merge"),'Used data'!P498&lt;11.00000001),1+(5-'Used data'!P498)*0.01,0.94))</f>
        <v>1</v>
      </c>
      <c r="R498" s="11">
        <f>IF(OR('Used data'!Q498="Irrelevant",'Used data'!R498="Irrelevant",'Used data'!Q498="Straight"),1,IF(AND(OR(I498="Motorway link",I498="Exit diverge",I498="Entrance merge"),'Used data'!Q498&lt;4000),(EXP(0.1096*1746.5/'Used data'!Q498)/EXP(0.1096*1746.5/4000))*('Used data'!R498/1000)/G498+(G498-'Used data'!R498/1000)/G498,1))</f>
        <v>1</v>
      </c>
      <c r="S498" s="11">
        <f>IF(OR('Used data'!S498="Irrelevant",'Used data'!T498="Irrelevant",'Used data'!S498="Straight"),1,IF(AND(OR(I498="Motorway link",I498="Exit diverge",I498="Entrance merge"),'Used data'!S498&lt;4000),(EXP(0.1096*1746.5/'Used data'!S498)/EXP(0.1096*1746.5/4000))*('Used data'!T498/1000)/G498+(G498-'Used data'!T498/1000)/G498,1))</f>
        <v>1</v>
      </c>
      <c r="T498" s="11">
        <f>IF('Used data'!U498="Irrelevant",1,IF(AND(OR(I498="Motorway link",I498="Exit diverge",I498="Entrance merge",I498="Exit ramp",I498="Entrance ramp"),'Used data'!U498="Yes"),0.95,1))</f>
        <v>1</v>
      </c>
      <c r="U498" s="11">
        <f>IF('Used data'!U498="Irrelevant",1,IF(AND(OR(I498="Motorway link",I498="Exit diverge",I498="Entrance merge",I498="Exit ramp",I498="Entrance ramp"),'Used data'!U498="Yes"),0.96,1))</f>
        <v>1</v>
      </c>
      <c r="V498" s="11">
        <f>IF('Used data'!U498="Irrelevant",1,IF(AND(OR(I498="Motorway link",I498="Exit diverge",I498="Entrance merge",I498="Exit ramp",I498="Entrance ramp"),'Used data'!U498="Yes"),0.79,1))</f>
        <v>1</v>
      </c>
      <c r="W498" s="11">
        <f>IF('Used data'!U498="Irrelevant",1,IF(AND(OR(I498="Motorway link",I498="Exit diverge",I498="Entrance merge",I498="Exit ramp",I498="Entrance ramp"),'Used data'!U498="Yes"),0.94,1))</f>
        <v>1</v>
      </c>
      <c r="X498" s="11">
        <f>IF('Used data'!U498="Irrelevant",1,IF(AND(OR(I498="Motorway link",I498="Exit diverge",I498="Entrance merge",I498="Exit ramp",I498="Entrance ramp"),'Used data'!U498="Yes"),0.97,1))</f>
        <v>1</v>
      </c>
      <c r="Y498" s="11">
        <f>IF(AND(I498="Exit ramp",'Used data'!V498="2-curved diamond ramp"),1.32,IF(AND(I498="Exit ramp",'Used data'!V498="S-shaped ramp"),2.05,IF(AND(I498="Exit ramp",'Used data'!V498="U-shaped ramp"),4.11,IF(AND(I498="Exit ramp",'Used data'!V498="Flyover hook ramp"),5.15,IF(AND(I498="Exit ramp",'Used data'!V498="Directional ramp"),1.07,IF(AND(I498="Entrance ramp",'Used data'!V498="2-curved diamond ramp"),0.93,IF(AND(I498="Entrance ramp",'Used data'!V498="S-shaped ramp"),2.48,IF(AND(I498="Entrance ramp",'Used data'!V498="U-shaped ramp"),4.15,IF(AND(I498="Entrance ramp",'Used data'!V498="Flyover hook ramp"),5.26,IF(AND(I498="Entrance ramp",'Used data'!V498="Directional ramp"),1.42,1))))))))))</f>
        <v>1</v>
      </c>
      <c r="Z498" s="11">
        <f>IF(OR('Used data'!W498="Straight",'Used data'!W498="Irrelevant",'Used data'!X498="Irrelevant",'Used data'!Y498="Irrelevant"),1,1+1.545*1000/32.2*((('Used data'!Y498*3268/3600)/('Used data'!W498/0.306))^2)*('Used data'!X498/1000)/G498)</f>
        <v>1</v>
      </c>
      <c r="AA498" s="11">
        <f>IF(OR('Used data'!W498="Straight",'Used data'!W498="Irrelevant",'Used data'!X498="Irrelevant",'Used data'!Y498="Irrelevant"),1,1+1.961*1000/32.2*((('Used data'!Y498*3268/3600)/('Used data'!W498/0.306))^2)*('Used data'!X498/1000)/G498)</f>
        <v>1</v>
      </c>
      <c r="AB498" s="11">
        <f>IF(OR('Used data'!Z498="Straight",'Used data'!Z498="Irrelevant",'Used data'!AA498="Irrelevant",'Used data'!AB498="Irrelevant"),1,1+1.545*1000/32.2*((('Used data'!AB498*3268/3600)/('Used data'!Z498/0.306))^2)*('Used data'!AA498/1000)/G498)</f>
        <v>1</v>
      </c>
      <c r="AC498" s="11">
        <f>IF(OR('Used data'!Z498="Straight",'Used data'!Z498="Irrelevant",'Used data'!AA498="Irrelevant",'Used data'!AB498="Irrelevant"),1,1+1.961*1000/32.2*((('Used data'!AB498*3268/3600)/('Used data'!Z498/0.306))^2)*('Used data'!AA498/1000)/G498)</f>
        <v>1</v>
      </c>
      <c r="AD498" s="11">
        <f>IF(OR('Used data'!AC498="Irrelevant",'Used data'!AC498="No"),1,IF(AND('Used data'!AC498="Yes",OR('Used data'!Q498&lt;301,'Used data'!S498&lt;301)),1-(0.5*('Used data'!R498+'Used data'!T498)/('Used data'!G498*1000)),IF(AND('Used data'!AC498="Yes",OR('Used data'!Q498&lt;601,'Used data'!S498&lt;601)),1-(0.25*('Used data'!R498+'Used data'!T498)/('Used data'!G498*1000)),1)))</f>
        <v>1</v>
      </c>
      <c r="AE498" s="11">
        <f>IF(OR('Used data'!AC498="Irrelevant",'Used data'!AC498="No"),1,IF(AND('Used data'!AC498="Yes",OR('Used data'!Q498&lt;301,'Used data'!S498&lt;301)),1-(0.4*('Used data'!R498+'Used data'!T498)/('Used data'!G498*1000)),IF(AND('Used data'!AC498="Yes",OR('Used data'!Q498&lt;601,'Used data'!S498&lt;601)),1-(0.2*('Used data'!R498+'Used data'!T498)/('Used data'!G498*1000)),1)))</f>
        <v>1</v>
      </c>
      <c r="AF498" s="11">
        <f>IF('Used data'!AD498="110 kph",0.79,1)</f>
        <v>1</v>
      </c>
      <c r="AG498" s="11">
        <f>IF('Used data'!AD498="110 kph",0.94,1)</f>
        <v>1</v>
      </c>
      <c r="AH498" s="11">
        <f>IF('Used data'!AD498="110 kph",0.66,1)</f>
        <v>1</v>
      </c>
      <c r="AI498" s="11">
        <f>IF('Used data'!AD498="110 kph",0.82,1)</f>
        <v>1</v>
      </c>
      <c r="AJ498" s="11">
        <f>IF(AND('Used data'!AE498="Yes",I498="Entrance merge"),0.65*'Used data'!AF498+1-'Used data'!AF498,1)</f>
        <v>1</v>
      </c>
      <c r="AK498" s="12" t="str">
        <f t="shared" si="49"/>
        <v/>
      </c>
      <c r="AL498" s="12" t="str">
        <f t="shared" si="50"/>
        <v/>
      </c>
      <c r="AM498" s="12" t="str">
        <f t="shared" si="51"/>
        <v/>
      </c>
      <c r="AN498" s="12" t="str">
        <f t="shared" si="52"/>
        <v/>
      </c>
      <c r="AO498" s="12" t="str">
        <f t="shared" si="53"/>
        <v/>
      </c>
      <c r="AP498" s="12" t="str">
        <f t="shared" si="54"/>
        <v/>
      </c>
      <c r="AQ498" s="4" t="str">
        <f t="shared" si="55"/>
        <v/>
      </c>
    </row>
    <row r="499" spans="1:43" x14ac:dyDescent="0.3">
      <c r="A499" s="4" t="str">
        <f>IF('Input data'!A514="","",'Input data'!A514)</f>
        <v/>
      </c>
      <c r="B499" s="4" t="str">
        <f>IF('Input data'!B514="","",'Input data'!B514)</f>
        <v/>
      </c>
      <c r="C499" s="4" t="str">
        <f>IF('Input data'!C514="","",'Input data'!C514)</f>
        <v/>
      </c>
      <c r="D499" s="4" t="str">
        <f>IF('Input data'!D514="","",'Input data'!D514)</f>
        <v/>
      </c>
      <c r="E499" s="4" t="str">
        <f>IF('Input data'!E514="","",'Input data'!E514)</f>
        <v/>
      </c>
      <c r="F499" s="4" t="str">
        <f>IF('Input data'!F514="","",'Input data'!F514)</f>
        <v/>
      </c>
      <c r="G499" s="4">
        <f>IF('Input data'!G514="","",'Input data'!G514)</f>
        <v>0</v>
      </c>
      <c r="H499" s="4" t="str">
        <f>IF('Input data'!H514&gt;0.5,'Input data'!H514,"")</f>
        <v/>
      </c>
      <c r="I499" s="4" t="str">
        <f>IF('Input data'!I514="","",'Input data'!I514)</f>
        <v/>
      </c>
      <c r="J499" s="11">
        <f>IF('Used data'!J499="Irrelevant",1,IF('Used data'!J499&gt;3,1.2,1))</f>
        <v>1</v>
      </c>
      <c r="K499" s="11">
        <f>IF('Used data'!K499="Irrelevant",1,IF(AND(OR(I499="Motorway link",I499="Exit diverge",I499="Entrance merge"),'Used data'!K499&lt;3.5),1+(3.5-'Used data'!K499)*0.12,IF(AND(OR(I499="Exit ramp",I499="Entrance ramp"),'Used data'!K499&lt;3.5),1+(3.5-'Used data'!K499)*0.16,1)))</f>
        <v>1</v>
      </c>
      <c r="L499" s="11">
        <f>IF('Used data'!L499="Irrelevant",1,IF(AND('Used data'!L499="Yes",'Used data'!J499=2),0.6*'Used data'!M499+(1-'Used data'!M499),IF(AND('Used data'!L499="Yes",'Used data'!J499=3),0.7*'Used data'!M499+(1-'Used data'!M499),IF(AND('Used data'!L499="Yes",'Used data'!J499=4),0.76*'Used data'!M499+(1-'Used data'!M499),IF(AND('Used data'!L499="Yes",'Used data'!J499&gt;4.99999999),0.8*'Used data'!M499+(1-'Used data'!M499),1)))))</f>
        <v>1</v>
      </c>
      <c r="M499" s="11">
        <f>IF('Used data'!L499="Irrelevant",1,IF(AND('Used data'!L499="Yes",'Used data'!J499=2),0.8*'Used data'!M499+(1-'Used data'!M499),IF(AND('Used data'!L499="Yes",'Used data'!J499=3),0.85*'Used data'!M499+(1-'Used data'!M499),IF(AND('Used data'!L499="Yes",'Used data'!J499=4),0.88*'Used data'!M499+(1-'Used data'!M499),IF(AND('Used data'!L499="Yes",'Used data'!J499&gt;4.99999999),0.9*'Used data'!M499+(1-'Used data'!M499),1)))))</f>
        <v>1</v>
      </c>
      <c r="N499" s="11">
        <f>IF('Used data'!N499="Irrelevant",1,IF(AND(OR(I499="Motorway link",I499="Exit diverge",I499="Entrance merge"),'Used data'!N499&lt;3),1+(3-'Used data'!N499)*0.09333333,1))</f>
        <v>1</v>
      </c>
      <c r="O499" s="11">
        <f>IF('Used data'!N499="Irrelevant",1,IF(AND(OR(I499="Motorway link",I499="Exit diverge",I499="Entrance merge"),'Used data'!N499&lt;3),1+(3-'Used data'!N499)*0.19666667,1))</f>
        <v>1</v>
      </c>
      <c r="P499" s="11">
        <f>IF('Used data'!O499="Irrelevant",1,IF(AND(OR(I499="Motorway link",I499="Exit diverge",I499="Entrance merge"),'Used data'!O499&lt;3.00000001),1+(0.5-'Used data'!O499)*0.04,IF(AND(OR(I499="Exit ramp",I499="Entrance ramp"),'Used data'!O499&lt;3.00000001),1+(0.5-'Used data'!O499)*0.08,IF(OR(I499="Motorway link",I499="Exit diverge",I499="Entrance merge"),0.9,0.8))))</f>
        <v>1</v>
      </c>
      <c r="Q499" s="11">
        <f>IF('Used data'!P499="Irrelevant",1,IF(AND(OR(I499="Motorway link",I499="Exit diverge",I499="Entrance merge"),'Used data'!P499&lt;11.00000001),1+(5-'Used data'!P499)*0.01,0.94))</f>
        <v>1</v>
      </c>
      <c r="R499" s="11">
        <f>IF(OR('Used data'!Q499="Irrelevant",'Used data'!R499="Irrelevant",'Used data'!Q499="Straight"),1,IF(AND(OR(I499="Motorway link",I499="Exit diverge",I499="Entrance merge"),'Used data'!Q499&lt;4000),(EXP(0.1096*1746.5/'Used data'!Q499)/EXP(0.1096*1746.5/4000))*('Used data'!R499/1000)/G499+(G499-'Used data'!R499/1000)/G499,1))</f>
        <v>1</v>
      </c>
      <c r="S499" s="11">
        <f>IF(OR('Used data'!S499="Irrelevant",'Used data'!T499="Irrelevant",'Used data'!S499="Straight"),1,IF(AND(OR(I499="Motorway link",I499="Exit diverge",I499="Entrance merge"),'Used data'!S499&lt;4000),(EXP(0.1096*1746.5/'Used data'!S499)/EXP(0.1096*1746.5/4000))*('Used data'!T499/1000)/G499+(G499-'Used data'!T499/1000)/G499,1))</f>
        <v>1</v>
      </c>
      <c r="T499" s="11">
        <f>IF('Used data'!U499="Irrelevant",1,IF(AND(OR(I499="Motorway link",I499="Exit diverge",I499="Entrance merge",I499="Exit ramp",I499="Entrance ramp"),'Used data'!U499="Yes"),0.95,1))</f>
        <v>1</v>
      </c>
      <c r="U499" s="11">
        <f>IF('Used data'!U499="Irrelevant",1,IF(AND(OR(I499="Motorway link",I499="Exit diverge",I499="Entrance merge",I499="Exit ramp",I499="Entrance ramp"),'Used data'!U499="Yes"),0.96,1))</f>
        <v>1</v>
      </c>
      <c r="V499" s="11">
        <f>IF('Used data'!U499="Irrelevant",1,IF(AND(OR(I499="Motorway link",I499="Exit diverge",I499="Entrance merge",I499="Exit ramp",I499="Entrance ramp"),'Used data'!U499="Yes"),0.79,1))</f>
        <v>1</v>
      </c>
      <c r="W499" s="11">
        <f>IF('Used data'!U499="Irrelevant",1,IF(AND(OR(I499="Motorway link",I499="Exit diverge",I499="Entrance merge",I499="Exit ramp",I499="Entrance ramp"),'Used data'!U499="Yes"),0.94,1))</f>
        <v>1</v>
      </c>
      <c r="X499" s="11">
        <f>IF('Used data'!U499="Irrelevant",1,IF(AND(OR(I499="Motorway link",I499="Exit diverge",I499="Entrance merge",I499="Exit ramp",I499="Entrance ramp"),'Used data'!U499="Yes"),0.97,1))</f>
        <v>1</v>
      </c>
      <c r="Y499" s="11">
        <f>IF(AND(I499="Exit ramp",'Used data'!V499="2-curved diamond ramp"),1.32,IF(AND(I499="Exit ramp",'Used data'!V499="S-shaped ramp"),2.05,IF(AND(I499="Exit ramp",'Used data'!V499="U-shaped ramp"),4.11,IF(AND(I499="Exit ramp",'Used data'!V499="Flyover hook ramp"),5.15,IF(AND(I499="Exit ramp",'Used data'!V499="Directional ramp"),1.07,IF(AND(I499="Entrance ramp",'Used data'!V499="2-curved diamond ramp"),0.93,IF(AND(I499="Entrance ramp",'Used data'!V499="S-shaped ramp"),2.48,IF(AND(I499="Entrance ramp",'Used data'!V499="U-shaped ramp"),4.15,IF(AND(I499="Entrance ramp",'Used data'!V499="Flyover hook ramp"),5.26,IF(AND(I499="Entrance ramp",'Used data'!V499="Directional ramp"),1.42,1))))))))))</f>
        <v>1</v>
      </c>
      <c r="Z499" s="11">
        <f>IF(OR('Used data'!W499="Straight",'Used data'!W499="Irrelevant",'Used data'!X499="Irrelevant",'Used data'!Y499="Irrelevant"),1,1+1.545*1000/32.2*((('Used data'!Y499*3268/3600)/('Used data'!W499/0.306))^2)*('Used data'!X499/1000)/G499)</f>
        <v>1</v>
      </c>
      <c r="AA499" s="11">
        <f>IF(OR('Used data'!W499="Straight",'Used data'!W499="Irrelevant",'Used data'!X499="Irrelevant",'Used data'!Y499="Irrelevant"),1,1+1.961*1000/32.2*((('Used data'!Y499*3268/3600)/('Used data'!W499/0.306))^2)*('Used data'!X499/1000)/G499)</f>
        <v>1</v>
      </c>
      <c r="AB499" s="11">
        <f>IF(OR('Used data'!Z499="Straight",'Used data'!Z499="Irrelevant",'Used data'!AA499="Irrelevant",'Used data'!AB499="Irrelevant"),1,1+1.545*1000/32.2*((('Used data'!AB499*3268/3600)/('Used data'!Z499/0.306))^2)*('Used data'!AA499/1000)/G499)</f>
        <v>1</v>
      </c>
      <c r="AC499" s="11">
        <f>IF(OR('Used data'!Z499="Straight",'Used data'!Z499="Irrelevant",'Used data'!AA499="Irrelevant",'Used data'!AB499="Irrelevant"),1,1+1.961*1000/32.2*((('Used data'!AB499*3268/3600)/('Used data'!Z499/0.306))^2)*('Used data'!AA499/1000)/G499)</f>
        <v>1</v>
      </c>
      <c r="AD499" s="11">
        <f>IF(OR('Used data'!AC499="Irrelevant",'Used data'!AC499="No"),1,IF(AND('Used data'!AC499="Yes",OR('Used data'!Q499&lt;301,'Used data'!S499&lt;301)),1-(0.5*('Used data'!R499+'Used data'!T499)/('Used data'!G499*1000)),IF(AND('Used data'!AC499="Yes",OR('Used data'!Q499&lt;601,'Used data'!S499&lt;601)),1-(0.25*('Used data'!R499+'Used data'!T499)/('Used data'!G499*1000)),1)))</f>
        <v>1</v>
      </c>
      <c r="AE499" s="11">
        <f>IF(OR('Used data'!AC499="Irrelevant",'Used data'!AC499="No"),1,IF(AND('Used data'!AC499="Yes",OR('Used data'!Q499&lt;301,'Used data'!S499&lt;301)),1-(0.4*('Used data'!R499+'Used data'!T499)/('Used data'!G499*1000)),IF(AND('Used data'!AC499="Yes",OR('Used data'!Q499&lt;601,'Used data'!S499&lt;601)),1-(0.2*('Used data'!R499+'Used data'!T499)/('Used data'!G499*1000)),1)))</f>
        <v>1</v>
      </c>
      <c r="AF499" s="11">
        <f>IF('Used data'!AD499="110 kph",0.79,1)</f>
        <v>1</v>
      </c>
      <c r="AG499" s="11">
        <f>IF('Used data'!AD499="110 kph",0.94,1)</f>
        <v>1</v>
      </c>
      <c r="AH499" s="11">
        <f>IF('Used data'!AD499="110 kph",0.66,1)</f>
        <v>1</v>
      </c>
      <c r="AI499" s="11">
        <f>IF('Used data'!AD499="110 kph",0.82,1)</f>
        <v>1</v>
      </c>
      <c r="AJ499" s="11">
        <f>IF(AND('Used data'!AE499="Yes",I499="Entrance merge"),0.65*'Used data'!AF499+1-'Used data'!AF499,1)</f>
        <v>1</v>
      </c>
      <c r="AK499" s="12" t="str">
        <f t="shared" si="49"/>
        <v/>
      </c>
      <c r="AL499" s="12" t="str">
        <f t="shared" si="50"/>
        <v/>
      </c>
      <c r="AM499" s="12" t="str">
        <f t="shared" si="51"/>
        <v/>
      </c>
      <c r="AN499" s="12" t="str">
        <f t="shared" si="52"/>
        <v/>
      </c>
      <c r="AO499" s="12" t="str">
        <f t="shared" si="53"/>
        <v/>
      </c>
      <c r="AP499" s="12" t="str">
        <f t="shared" si="54"/>
        <v/>
      </c>
      <c r="AQ499" s="4" t="str">
        <f t="shared" si="55"/>
        <v/>
      </c>
    </row>
    <row r="500" spans="1:43" x14ac:dyDescent="0.3">
      <c r="A500" s="4" t="str">
        <f>IF('Input data'!A515="","",'Input data'!A515)</f>
        <v/>
      </c>
      <c r="B500" s="4" t="str">
        <f>IF('Input data'!B515="","",'Input data'!B515)</f>
        <v/>
      </c>
      <c r="C500" s="4" t="str">
        <f>IF('Input data'!C515="","",'Input data'!C515)</f>
        <v/>
      </c>
      <c r="D500" s="4" t="str">
        <f>IF('Input data'!D515="","",'Input data'!D515)</f>
        <v/>
      </c>
      <c r="E500" s="4" t="str">
        <f>IF('Input data'!E515="","",'Input data'!E515)</f>
        <v/>
      </c>
      <c r="F500" s="4" t="str">
        <f>IF('Input data'!F515="","",'Input data'!F515)</f>
        <v/>
      </c>
      <c r="G500" s="4">
        <f>IF('Input data'!G515="","",'Input data'!G515)</f>
        <v>0</v>
      </c>
      <c r="H500" s="4" t="str">
        <f>IF('Input data'!H515&gt;0.5,'Input data'!H515,"")</f>
        <v/>
      </c>
      <c r="I500" s="4" t="str">
        <f>IF('Input data'!I515="","",'Input data'!I515)</f>
        <v/>
      </c>
      <c r="J500" s="11">
        <f>IF('Used data'!J500="Irrelevant",1,IF('Used data'!J500&gt;3,1.2,1))</f>
        <v>1</v>
      </c>
      <c r="K500" s="11">
        <f>IF('Used data'!K500="Irrelevant",1,IF(AND(OR(I500="Motorway link",I500="Exit diverge",I500="Entrance merge"),'Used data'!K500&lt;3.5),1+(3.5-'Used data'!K500)*0.12,IF(AND(OR(I500="Exit ramp",I500="Entrance ramp"),'Used data'!K500&lt;3.5),1+(3.5-'Used data'!K500)*0.16,1)))</f>
        <v>1</v>
      </c>
      <c r="L500" s="11">
        <f>IF('Used data'!L500="Irrelevant",1,IF(AND('Used data'!L500="Yes",'Used data'!J500=2),0.6*'Used data'!M500+(1-'Used data'!M500),IF(AND('Used data'!L500="Yes",'Used data'!J500=3),0.7*'Used data'!M500+(1-'Used data'!M500),IF(AND('Used data'!L500="Yes",'Used data'!J500=4),0.76*'Used data'!M500+(1-'Used data'!M500),IF(AND('Used data'!L500="Yes",'Used data'!J500&gt;4.99999999),0.8*'Used data'!M500+(1-'Used data'!M500),1)))))</f>
        <v>1</v>
      </c>
      <c r="M500" s="11">
        <f>IF('Used data'!L500="Irrelevant",1,IF(AND('Used data'!L500="Yes",'Used data'!J500=2),0.8*'Used data'!M500+(1-'Used data'!M500),IF(AND('Used data'!L500="Yes",'Used data'!J500=3),0.85*'Used data'!M500+(1-'Used data'!M500),IF(AND('Used data'!L500="Yes",'Used data'!J500=4),0.88*'Used data'!M500+(1-'Used data'!M500),IF(AND('Used data'!L500="Yes",'Used data'!J500&gt;4.99999999),0.9*'Used data'!M500+(1-'Used data'!M500),1)))))</f>
        <v>1</v>
      </c>
      <c r="N500" s="11">
        <f>IF('Used data'!N500="Irrelevant",1,IF(AND(OR(I500="Motorway link",I500="Exit diverge",I500="Entrance merge"),'Used data'!N500&lt;3),1+(3-'Used data'!N500)*0.09333333,1))</f>
        <v>1</v>
      </c>
      <c r="O500" s="11">
        <f>IF('Used data'!N500="Irrelevant",1,IF(AND(OR(I500="Motorway link",I500="Exit diverge",I500="Entrance merge"),'Used data'!N500&lt;3),1+(3-'Used data'!N500)*0.19666667,1))</f>
        <v>1</v>
      </c>
      <c r="P500" s="11">
        <f>IF('Used data'!O500="Irrelevant",1,IF(AND(OR(I500="Motorway link",I500="Exit diverge",I500="Entrance merge"),'Used data'!O500&lt;3.00000001),1+(0.5-'Used data'!O500)*0.04,IF(AND(OR(I500="Exit ramp",I500="Entrance ramp"),'Used data'!O500&lt;3.00000001),1+(0.5-'Used data'!O500)*0.08,IF(OR(I500="Motorway link",I500="Exit diverge",I500="Entrance merge"),0.9,0.8))))</f>
        <v>1</v>
      </c>
      <c r="Q500" s="11">
        <f>IF('Used data'!P500="Irrelevant",1,IF(AND(OR(I500="Motorway link",I500="Exit diverge",I500="Entrance merge"),'Used data'!P500&lt;11.00000001),1+(5-'Used data'!P500)*0.01,0.94))</f>
        <v>1</v>
      </c>
      <c r="R500" s="11">
        <f>IF(OR('Used data'!Q500="Irrelevant",'Used data'!R500="Irrelevant",'Used data'!Q500="Straight"),1,IF(AND(OR(I500="Motorway link",I500="Exit diverge",I500="Entrance merge"),'Used data'!Q500&lt;4000),(EXP(0.1096*1746.5/'Used data'!Q500)/EXP(0.1096*1746.5/4000))*('Used data'!R500/1000)/G500+(G500-'Used data'!R500/1000)/G500,1))</f>
        <v>1</v>
      </c>
      <c r="S500" s="11">
        <f>IF(OR('Used data'!S500="Irrelevant",'Used data'!T500="Irrelevant",'Used data'!S500="Straight"),1,IF(AND(OR(I500="Motorway link",I500="Exit diverge",I500="Entrance merge"),'Used data'!S500&lt;4000),(EXP(0.1096*1746.5/'Used data'!S500)/EXP(0.1096*1746.5/4000))*('Used data'!T500/1000)/G500+(G500-'Used data'!T500/1000)/G500,1))</f>
        <v>1</v>
      </c>
      <c r="T500" s="11">
        <f>IF('Used data'!U500="Irrelevant",1,IF(AND(OR(I500="Motorway link",I500="Exit diverge",I500="Entrance merge",I500="Exit ramp",I500="Entrance ramp"),'Used data'!U500="Yes"),0.95,1))</f>
        <v>1</v>
      </c>
      <c r="U500" s="11">
        <f>IF('Used data'!U500="Irrelevant",1,IF(AND(OR(I500="Motorway link",I500="Exit diverge",I500="Entrance merge",I500="Exit ramp",I500="Entrance ramp"),'Used data'!U500="Yes"),0.96,1))</f>
        <v>1</v>
      </c>
      <c r="V500" s="11">
        <f>IF('Used data'!U500="Irrelevant",1,IF(AND(OR(I500="Motorway link",I500="Exit diverge",I500="Entrance merge",I500="Exit ramp",I500="Entrance ramp"),'Used data'!U500="Yes"),0.79,1))</f>
        <v>1</v>
      </c>
      <c r="W500" s="11">
        <f>IF('Used data'!U500="Irrelevant",1,IF(AND(OR(I500="Motorway link",I500="Exit diverge",I500="Entrance merge",I500="Exit ramp",I500="Entrance ramp"),'Used data'!U500="Yes"),0.94,1))</f>
        <v>1</v>
      </c>
      <c r="X500" s="11">
        <f>IF('Used data'!U500="Irrelevant",1,IF(AND(OR(I500="Motorway link",I500="Exit diverge",I500="Entrance merge",I500="Exit ramp",I500="Entrance ramp"),'Used data'!U500="Yes"),0.97,1))</f>
        <v>1</v>
      </c>
      <c r="Y500" s="11">
        <f>IF(AND(I500="Exit ramp",'Used data'!V500="2-curved diamond ramp"),1.32,IF(AND(I500="Exit ramp",'Used data'!V500="S-shaped ramp"),2.05,IF(AND(I500="Exit ramp",'Used data'!V500="U-shaped ramp"),4.11,IF(AND(I500="Exit ramp",'Used data'!V500="Flyover hook ramp"),5.15,IF(AND(I500="Exit ramp",'Used data'!V500="Directional ramp"),1.07,IF(AND(I500="Entrance ramp",'Used data'!V500="2-curved diamond ramp"),0.93,IF(AND(I500="Entrance ramp",'Used data'!V500="S-shaped ramp"),2.48,IF(AND(I500="Entrance ramp",'Used data'!V500="U-shaped ramp"),4.15,IF(AND(I500="Entrance ramp",'Used data'!V500="Flyover hook ramp"),5.26,IF(AND(I500="Entrance ramp",'Used data'!V500="Directional ramp"),1.42,1))))))))))</f>
        <v>1</v>
      </c>
      <c r="Z500" s="11">
        <f>IF(OR('Used data'!W500="Straight",'Used data'!W500="Irrelevant",'Used data'!X500="Irrelevant",'Used data'!Y500="Irrelevant"),1,1+1.545*1000/32.2*((('Used data'!Y500*3268/3600)/('Used data'!W500/0.306))^2)*('Used data'!X500/1000)/G500)</f>
        <v>1</v>
      </c>
      <c r="AA500" s="11">
        <f>IF(OR('Used data'!W500="Straight",'Used data'!W500="Irrelevant",'Used data'!X500="Irrelevant",'Used data'!Y500="Irrelevant"),1,1+1.961*1000/32.2*((('Used data'!Y500*3268/3600)/('Used data'!W500/0.306))^2)*('Used data'!X500/1000)/G500)</f>
        <v>1</v>
      </c>
      <c r="AB500" s="11">
        <f>IF(OR('Used data'!Z500="Straight",'Used data'!Z500="Irrelevant",'Used data'!AA500="Irrelevant",'Used data'!AB500="Irrelevant"),1,1+1.545*1000/32.2*((('Used data'!AB500*3268/3600)/('Used data'!Z500/0.306))^2)*('Used data'!AA500/1000)/G500)</f>
        <v>1</v>
      </c>
      <c r="AC500" s="11">
        <f>IF(OR('Used data'!Z500="Straight",'Used data'!Z500="Irrelevant",'Used data'!AA500="Irrelevant",'Used data'!AB500="Irrelevant"),1,1+1.961*1000/32.2*((('Used data'!AB500*3268/3600)/('Used data'!Z500/0.306))^2)*('Used data'!AA500/1000)/G500)</f>
        <v>1</v>
      </c>
      <c r="AD500" s="11">
        <f>IF(OR('Used data'!AC500="Irrelevant",'Used data'!AC500="No"),1,IF(AND('Used data'!AC500="Yes",OR('Used data'!Q500&lt;301,'Used data'!S500&lt;301)),1-(0.5*('Used data'!R500+'Used data'!T500)/('Used data'!G500*1000)),IF(AND('Used data'!AC500="Yes",OR('Used data'!Q500&lt;601,'Used data'!S500&lt;601)),1-(0.25*('Used data'!R500+'Used data'!T500)/('Used data'!G500*1000)),1)))</f>
        <v>1</v>
      </c>
      <c r="AE500" s="11">
        <f>IF(OR('Used data'!AC500="Irrelevant",'Used data'!AC500="No"),1,IF(AND('Used data'!AC500="Yes",OR('Used data'!Q500&lt;301,'Used data'!S500&lt;301)),1-(0.4*('Used data'!R500+'Used data'!T500)/('Used data'!G500*1000)),IF(AND('Used data'!AC500="Yes",OR('Used data'!Q500&lt;601,'Used data'!S500&lt;601)),1-(0.2*('Used data'!R500+'Used data'!T500)/('Used data'!G500*1000)),1)))</f>
        <v>1</v>
      </c>
      <c r="AF500" s="11">
        <f>IF('Used data'!AD500="110 kph",0.79,1)</f>
        <v>1</v>
      </c>
      <c r="AG500" s="11">
        <f>IF('Used data'!AD500="110 kph",0.94,1)</f>
        <v>1</v>
      </c>
      <c r="AH500" s="11">
        <f>IF('Used data'!AD500="110 kph",0.66,1)</f>
        <v>1</v>
      </c>
      <c r="AI500" s="11">
        <f>IF('Used data'!AD500="110 kph",0.82,1)</f>
        <v>1</v>
      </c>
      <c r="AJ500" s="11">
        <f>IF(AND('Used data'!AE500="Yes",I500="Entrance merge"),0.65*'Used data'!AF500+1-'Used data'!AF500,1)</f>
        <v>1</v>
      </c>
      <c r="AK500" s="12" t="str">
        <f t="shared" si="49"/>
        <v/>
      </c>
      <c r="AL500" s="12" t="str">
        <f t="shared" si="50"/>
        <v/>
      </c>
      <c r="AM500" s="12" t="str">
        <f t="shared" si="51"/>
        <v/>
      </c>
      <c r="AN500" s="12" t="str">
        <f t="shared" si="52"/>
        <v/>
      </c>
      <c r="AO500" s="12" t="str">
        <f t="shared" si="53"/>
        <v/>
      </c>
      <c r="AP500" s="12" t="str">
        <f t="shared" si="54"/>
        <v/>
      </c>
      <c r="AQ500" s="4" t="str">
        <f t="shared" si="55"/>
        <v/>
      </c>
    </row>
    <row r="501" spans="1:43" x14ac:dyDescent="0.3">
      <c r="A501" s="4" t="str">
        <f>IF('Input data'!A516="","",'Input data'!A516)</f>
        <v/>
      </c>
      <c r="B501" s="4" t="str">
        <f>IF('Input data'!B516="","",'Input data'!B516)</f>
        <v/>
      </c>
      <c r="C501" s="4" t="str">
        <f>IF('Input data'!C516="","",'Input data'!C516)</f>
        <v/>
      </c>
      <c r="D501" s="4" t="str">
        <f>IF('Input data'!D516="","",'Input data'!D516)</f>
        <v/>
      </c>
      <c r="E501" s="4" t="str">
        <f>IF('Input data'!E516="","",'Input data'!E516)</f>
        <v/>
      </c>
      <c r="F501" s="4" t="str">
        <f>IF('Input data'!F516="","",'Input data'!F516)</f>
        <v/>
      </c>
      <c r="G501" s="4">
        <f>IF('Input data'!G516="","",'Input data'!G516)</f>
        <v>0</v>
      </c>
      <c r="H501" s="4" t="str">
        <f>IF('Input data'!H516&gt;0.5,'Input data'!H516,"")</f>
        <v/>
      </c>
      <c r="I501" s="4" t="str">
        <f>IF('Input data'!I516="","",'Input data'!I516)</f>
        <v/>
      </c>
      <c r="J501" s="11">
        <f>IF('Used data'!J501="Irrelevant",1,IF('Used data'!J501&gt;3,1.2,1))</f>
        <v>1</v>
      </c>
      <c r="K501" s="11">
        <f>IF('Used data'!K501="Irrelevant",1,IF(AND(OR(I501="Motorway link",I501="Exit diverge",I501="Entrance merge"),'Used data'!K501&lt;3.5),1+(3.5-'Used data'!K501)*0.12,IF(AND(OR(I501="Exit ramp",I501="Entrance ramp"),'Used data'!K501&lt;3.5),1+(3.5-'Used data'!K501)*0.16,1)))</f>
        <v>1</v>
      </c>
      <c r="L501" s="11">
        <f>IF('Used data'!L501="Irrelevant",1,IF(AND('Used data'!L501="Yes",'Used data'!J501=2),0.6*'Used data'!M501+(1-'Used data'!M501),IF(AND('Used data'!L501="Yes",'Used data'!J501=3),0.7*'Used data'!M501+(1-'Used data'!M501),IF(AND('Used data'!L501="Yes",'Used data'!J501=4),0.76*'Used data'!M501+(1-'Used data'!M501),IF(AND('Used data'!L501="Yes",'Used data'!J501&gt;4.99999999),0.8*'Used data'!M501+(1-'Used data'!M501),1)))))</f>
        <v>1</v>
      </c>
      <c r="M501" s="11">
        <f>IF('Used data'!L501="Irrelevant",1,IF(AND('Used data'!L501="Yes",'Used data'!J501=2),0.8*'Used data'!M501+(1-'Used data'!M501),IF(AND('Used data'!L501="Yes",'Used data'!J501=3),0.85*'Used data'!M501+(1-'Used data'!M501),IF(AND('Used data'!L501="Yes",'Used data'!J501=4),0.88*'Used data'!M501+(1-'Used data'!M501),IF(AND('Used data'!L501="Yes",'Used data'!J501&gt;4.99999999),0.9*'Used data'!M501+(1-'Used data'!M501),1)))))</f>
        <v>1</v>
      </c>
      <c r="N501" s="11">
        <f>IF('Used data'!N501="Irrelevant",1,IF(AND(OR(I501="Motorway link",I501="Exit diverge",I501="Entrance merge"),'Used data'!N501&lt;3),1+(3-'Used data'!N501)*0.09333333,1))</f>
        <v>1</v>
      </c>
      <c r="O501" s="11">
        <f>IF('Used data'!N501="Irrelevant",1,IF(AND(OR(I501="Motorway link",I501="Exit diverge",I501="Entrance merge"),'Used data'!N501&lt;3),1+(3-'Used data'!N501)*0.19666667,1))</f>
        <v>1</v>
      </c>
      <c r="P501" s="11">
        <f>IF('Used data'!O501="Irrelevant",1,IF(AND(OR(I501="Motorway link",I501="Exit diverge",I501="Entrance merge"),'Used data'!O501&lt;3.00000001),1+(0.5-'Used data'!O501)*0.04,IF(AND(OR(I501="Exit ramp",I501="Entrance ramp"),'Used data'!O501&lt;3.00000001),1+(0.5-'Used data'!O501)*0.08,IF(OR(I501="Motorway link",I501="Exit diverge",I501="Entrance merge"),0.9,0.8))))</f>
        <v>1</v>
      </c>
      <c r="Q501" s="11">
        <f>IF('Used data'!P501="Irrelevant",1,IF(AND(OR(I501="Motorway link",I501="Exit diverge",I501="Entrance merge"),'Used data'!P501&lt;11.00000001),1+(5-'Used data'!P501)*0.01,0.94))</f>
        <v>1</v>
      </c>
      <c r="R501" s="11">
        <f>IF(OR('Used data'!Q501="Irrelevant",'Used data'!R501="Irrelevant",'Used data'!Q501="Straight"),1,IF(AND(OR(I501="Motorway link",I501="Exit diverge",I501="Entrance merge"),'Used data'!Q501&lt;4000),(EXP(0.1096*1746.5/'Used data'!Q501)/EXP(0.1096*1746.5/4000))*('Used data'!R501/1000)/G501+(G501-'Used data'!R501/1000)/G501,1))</f>
        <v>1</v>
      </c>
      <c r="S501" s="11">
        <f>IF(OR('Used data'!S501="Irrelevant",'Used data'!T501="Irrelevant",'Used data'!S501="Straight"),1,IF(AND(OR(I501="Motorway link",I501="Exit diverge",I501="Entrance merge"),'Used data'!S501&lt;4000),(EXP(0.1096*1746.5/'Used data'!S501)/EXP(0.1096*1746.5/4000))*('Used data'!T501/1000)/G501+(G501-'Used data'!T501/1000)/G501,1))</f>
        <v>1</v>
      </c>
      <c r="T501" s="11">
        <f>IF('Used data'!U501="Irrelevant",1,IF(AND(OR(I501="Motorway link",I501="Exit diverge",I501="Entrance merge",I501="Exit ramp",I501="Entrance ramp"),'Used data'!U501="Yes"),0.95,1))</f>
        <v>1</v>
      </c>
      <c r="U501" s="11">
        <f>IF('Used data'!U501="Irrelevant",1,IF(AND(OR(I501="Motorway link",I501="Exit diverge",I501="Entrance merge",I501="Exit ramp",I501="Entrance ramp"),'Used data'!U501="Yes"),0.96,1))</f>
        <v>1</v>
      </c>
      <c r="V501" s="11">
        <f>IF('Used data'!U501="Irrelevant",1,IF(AND(OR(I501="Motorway link",I501="Exit diverge",I501="Entrance merge",I501="Exit ramp",I501="Entrance ramp"),'Used data'!U501="Yes"),0.79,1))</f>
        <v>1</v>
      </c>
      <c r="W501" s="11">
        <f>IF('Used data'!U501="Irrelevant",1,IF(AND(OR(I501="Motorway link",I501="Exit diverge",I501="Entrance merge",I501="Exit ramp",I501="Entrance ramp"),'Used data'!U501="Yes"),0.94,1))</f>
        <v>1</v>
      </c>
      <c r="X501" s="11">
        <f>IF('Used data'!U501="Irrelevant",1,IF(AND(OR(I501="Motorway link",I501="Exit diverge",I501="Entrance merge",I501="Exit ramp",I501="Entrance ramp"),'Used data'!U501="Yes"),0.97,1))</f>
        <v>1</v>
      </c>
      <c r="Y501" s="11">
        <f>IF(AND(I501="Exit ramp",'Used data'!V501="2-curved diamond ramp"),1.32,IF(AND(I501="Exit ramp",'Used data'!V501="S-shaped ramp"),2.05,IF(AND(I501="Exit ramp",'Used data'!V501="U-shaped ramp"),4.11,IF(AND(I501="Exit ramp",'Used data'!V501="Flyover hook ramp"),5.15,IF(AND(I501="Exit ramp",'Used data'!V501="Directional ramp"),1.07,IF(AND(I501="Entrance ramp",'Used data'!V501="2-curved diamond ramp"),0.93,IF(AND(I501="Entrance ramp",'Used data'!V501="S-shaped ramp"),2.48,IF(AND(I501="Entrance ramp",'Used data'!V501="U-shaped ramp"),4.15,IF(AND(I501="Entrance ramp",'Used data'!V501="Flyover hook ramp"),5.26,IF(AND(I501="Entrance ramp",'Used data'!V501="Directional ramp"),1.42,1))))))))))</f>
        <v>1</v>
      </c>
      <c r="Z501" s="11">
        <f>IF(OR('Used data'!W501="Straight",'Used data'!W501="Irrelevant",'Used data'!X501="Irrelevant",'Used data'!Y501="Irrelevant"),1,1+1.545*1000/32.2*((('Used data'!Y501*3268/3600)/('Used data'!W501/0.306))^2)*('Used data'!X501/1000)/G501)</f>
        <v>1</v>
      </c>
      <c r="AA501" s="11">
        <f>IF(OR('Used data'!W501="Straight",'Used data'!W501="Irrelevant",'Used data'!X501="Irrelevant",'Used data'!Y501="Irrelevant"),1,1+1.961*1000/32.2*((('Used data'!Y501*3268/3600)/('Used data'!W501/0.306))^2)*('Used data'!X501/1000)/G501)</f>
        <v>1</v>
      </c>
      <c r="AB501" s="11">
        <f>IF(OR('Used data'!Z501="Straight",'Used data'!Z501="Irrelevant",'Used data'!AA501="Irrelevant",'Used data'!AB501="Irrelevant"),1,1+1.545*1000/32.2*((('Used data'!AB501*3268/3600)/('Used data'!Z501/0.306))^2)*('Used data'!AA501/1000)/G501)</f>
        <v>1</v>
      </c>
      <c r="AC501" s="11">
        <f>IF(OR('Used data'!Z501="Straight",'Used data'!Z501="Irrelevant",'Used data'!AA501="Irrelevant",'Used data'!AB501="Irrelevant"),1,1+1.961*1000/32.2*((('Used data'!AB501*3268/3600)/('Used data'!Z501/0.306))^2)*('Used data'!AA501/1000)/G501)</f>
        <v>1</v>
      </c>
      <c r="AD501" s="11">
        <f>IF(OR('Used data'!AC501="Irrelevant",'Used data'!AC501="No"),1,IF(AND('Used data'!AC501="Yes",OR('Used data'!Q501&lt;301,'Used data'!S501&lt;301)),1-(0.5*('Used data'!R501+'Used data'!T501)/('Used data'!G501*1000)),IF(AND('Used data'!AC501="Yes",OR('Used data'!Q501&lt;601,'Used data'!S501&lt;601)),1-(0.25*('Used data'!R501+'Used data'!T501)/('Used data'!G501*1000)),1)))</f>
        <v>1</v>
      </c>
      <c r="AE501" s="11">
        <f>IF(OR('Used data'!AC501="Irrelevant",'Used data'!AC501="No"),1,IF(AND('Used data'!AC501="Yes",OR('Used data'!Q501&lt;301,'Used data'!S501&lt;301)),1-(0.4*('Used data'!R501+'Used data'!T501)/('Used data'!G501*1000)),IF(AND('Used data'!AC501="Yes",OR('Used data'!Q501&lt;601,'Used data'!S501&lt;601)),1-(0.2*('Used data'!R501+'Used data'!T501)/('Used data'!G501*1000)),1)))</f>
        <v>1</v>
      </c>
      <c r="AF501" s="11">
        <f>IF('Used data'!AD501="110 kph",0.79,1)</f>
        <v>1</v>
      </c>
      <c r="AG501" s="11">
        <f>IF('Used data'!AD501="110 kph",0.94,1)</f>
        <v>1</v>
      </c>
      <c r="AH501" s="11">
        <f>IF('Used data'!AD501="110 kph",0.66,1)</f>
        <v>1</v>
      </c>
      <c r="AI501" s="11">
        <f>IF('Used data'!AD501="110 kph",0.82,1)</f>
        <v>1</v>
      </c>
      <c r="AJ501" s="11">
        <f>IF(AND('Used data'!AE501="Yes",I501="Entrance merge"),0.65*'Used data'!AF501+1-'Used data'!AF501,1)</f>
        <v>1</v>
      </c>
      <c r="AK501" s="12" t="str">
        <f t="shared" si="49"/>
        <v/>
      </c>
      <c r="AL501" s="12" t="str">
        <f t="shared" si="50"/>
        <v/>
      </c>
      <c r="AM501" s="12" t="str">
        <f t="shared" si="51"/>
        <v/>
      </c>
      <c r="AN501" s="12" t="str">
        <f t="shared" si="52"/>
        <v/>
      </c>
      <c r="AO501" s="12" t="str">
        <f t="shared" si="53"/>
        <v/>
      </c>
      <c r="AP501" s="12" t="str">
        <f t="shared" si="54"/>
        <v/>
      </c>
      <c r="AQ501" s="4" t="str">
        <f t="shared" si="55"/>
        <v/>
      </c>
    </row>
    <row r="502" spans="1:43" x14ac:dyDescent="0.3">
      <c r="A502" s="4" t="str">
        <f>IF('Input data'!A517="","",'Input data'!A517)</f>
        <v/>
      </c>
      <c r="B502" s="4" t="str">
        <f>IF('Input data'!B517="","",'Input data'!B517)</f>
        <v/>
      </c>
      <c r="C502" s="4" t="str">
        <f>IF('Input data'!C517="","",'Input data'!C517)</f>
        <v/>
      </c>
      <c r="D502" s="4" t="str">
        <f>IF('Input data'!D517="","",'Input data'!D517)</f>
        <v/>
      </c>
      <c r="E502" s="4" t="str">
        <f>IF('Input data'!E517="","",'Input data'!E517)</f>
        <v/>
      </c>
      <c r="F502" s="4" t="str">
        <f>IF('Input data'!F517="","",'Input data'!F517)</f>
        <v/>
      </c>
      <c r="G502" s="4">
        <f>IF('Input data'!G517="","",'Input data'!G517)</f>
        <v>0</v>
      </c>
      <c r="H502" s="4" t="str">
        <f>IF('Input data'!H517&gt;0.5,'Input data'!H517,"")</f>
        <v/>
      </c>
      <c r="I502" s="4" t="str">
        <f>IF('Input data'!I517="","",'Input data'!I517)</f>
        <v/>
      </c>
      <c r="J502" s="11">
        <f>IF('Used data'!J502="Irrelevant",1,IF('Used data'!J502&gt;3,1.2,1))</f>
        <v>1</v>
      </c>
      <c r="K502" s="11">
        <f>IF('Used data'!K502="Irrelevant",1,IF(AND(OR(I502="Motorway link",I502="Exit diverge",I502="Entrance merge"),'Used data'!K502&lt;3.5),1+(3.5-'Used data'!K502)*0.12,IF(AND(OR(I502="Exit ramp",I502="Entrance ramp"),'Used data'!K502&lt;3.5),1+(3.5-'Used data'!K502)*0.16,1)))</f>
        <v>1</v>
      </c>
      <c r="L502" s="11">
        <f>IF('Used data'!L502="Irrelevant",1,IF(AND('Used data'!L502="Yes",'Used data'!J502=2),0.6*'Used data'!M502+(1-'Used data'!M502),IF(AND('Used data'!L502="Yes",'Used data'!J502=3),0.7*'Used data'!M502+(1-'Used data'!M502),IF(AND('Used data'!L502="Yes",'Used data'!J502=4),0.76*'Used data'!M502+(1-'Used data'!M502),IF(AND('Used data'!L502="Yes",'Used data'!J502&gt;4.99999999),0.8*'Used data'!M502+(1-'Used data'!M502),1)))))</f>
        <v>1</v>
      </c>
      <c r="M502" s="11">
        <f>IF('Used data'!L502="Irrelevant",1,IF(AND('Used data'!L502="Yes",'Used data'!J502=2),0.8*'Used data'!M502+(1-'Used data'!M502),IF(AND('Used data'!L502="Yes",'Used data'!J502=3),0.85*'Used data'!M502+(1-'Used data'!M502),IF(AND('Used data'!L502="Yes",'Used data'!J502=4),0.88*'Used data'!M502+(1-'Used data'!M502),IF(AND('Used data'!L502="Yes",'Used data'!J502&gt;4.99999999),0.9*'Used data'!M502+(1-'Used data'!M502),1)))))</f>
        <v>1</v>
      </c>
      <c r="N502" s="11">
        <f>IF('Used data'!N502="Irrelevant",1,IF(AND(OR(I502="Motorway link",I502="Exit diverge",I502="Entrance merge"),'Used data'!N502&lt;3),1+(3-'Used data'!N502)*0.09333333,1))</f>
        <v>1</v>
      </c>
      <c r="O502" s="11">
        <f>IF('Used data'!N502="Irrelevant",1,IF(AND(OR(I502="Motorway link",I502="Exit diverge",I502="Entrance merge"),'Used data'!N502&lt;3),1+(3-'Used data'!N502)*0.19666667,1))</f>
        <v>1</v>
      </c>
      <c r="P502" s="11">
        <f>IF('Used data'!O502="Irrelevant",1,IF(AND(OR(I502="Motorway link",I502="Exit diverge",I502="Entrance merge"),'Used data'!O502&lt;3.00000001),1+(0.5-'Used data'!O502)*0.04,IF(AND(OR(I502="Exit ramp",I502="Entrance ramp"),'Used data'!O502&lt;3.00000001),1+(0.5-'Used data'!O502)*0.08,IF(OR(I502="Motorway link",I502="Exit diverge",I502="Entrance merge"),0.9,0.8))))</f>
        <v>1</v>
      </c>
      <c r="Q502" s="11">
        <f>IF('Used data'!P502="Irrelevant",1,IF(AND(OR(I502="Motorway link",I502="Exit diverge",I502="Entrance merge"),'Used data'!P502&lt;11.00000001),1+(5-'Used data'!P502)*0.01,0.94))</f>
        <v>1</v>
      </c>
      <c r="R502" s="11">
        <f>IF(OR('Used data'!Q502="Irrelevant",'Used data'!R502="Irrelevant",'Used data'!Q502="Straight"),1,IF(AND(OR(I502="Motorway link",I502="Exit diverge",I502="Entrance merge"),'Used data'!Q502&lt;4000),(EXP(0.1096*1746.5/'Used data'!Q502)/EXP(0.1096*1746.5/4000))*('Used data'!R502/1000)/G502+(G502-'Used data'!R502/1000)/G502,1))</f>
        <v>1</v>
      </c>
      <c r="S502" s="11">
        <f>IF(OR('Used data'!S502="Irrelevant",'Used data'!T502="Irrelevant",'Used data'!S502="Straight"),1,IF(AND(OR(I502="Motorway link",I502="Exit diverge",I502="Entrance merge"),'Used data'!S502&lt;4000),(EXP(0.1096*1746.5/'Used data'!S502)/EXP(0.1096*1746.5/4000))*('Used data'!T502/1000)/G502+(G502-'Used data'!T502/1000)/G502,1))</f>
        <v>1</v>
      </c>
      <c r="T502" s="11">
        <f>IF('Used data'!U502="Irrelevant",1,IF(AND(OR(I502="Motorway link",I502="Exit diverge",I502="Entrance merge",I502="Exit ramp",I502="Entrance ramp"),'Used data'!U502="Yes"),0.95,1))</f>
        <v>1</v>
      </c>
      <c r="U502" s="11">
        <f>IF('Used data'!U502="Irrelevant",1,IF(AND(OR(I502="Motorway link",I502="Exit diverge",I502="Entrance merge",I502="Exit ramp",I502="Entrance ramp"),'Used data'!U502="Yes"),0.96,1))</f>
        <v>1</v>
      </c>
      <c r="V502" s="11">
        <f>IF('Used data'!U502="Irrelevant",1,IF(AND(OR(I502="Motorway link",I502="Exit diverge",I502="Entrance merge",I502="Exit ramp",I502="Entrance ramp"),'Used data'!U502="Yes"),0.79,1))</f>
        <v>1</v>
      </c>
      <c r="W502" s="11">
        <f>IF('Used data'!U502="Irrelevant",1,IF(AND(OR(I502="Motorway link",I502="Exit diverge",I502="Entrance merge",I502="Exit ramp",I502="Entrance ramp"),'Used data'!U502="Yes"),0.94,1))</f>
        <v>1</v>
      </c>
      <c r="X502" s="11">
        <f>IF('Used data'!U502="Irrelevant",1,IF(AND(OR(I502="Motorway link",I502="Exit diverge",I502="Entrance merge",I502="Exit ramp",I502="Entrance ramp"),'Used data'!U502="Yes"),0.97,1))</f>
        <v>1</v>
      </c>
      <c r="Y502" s="11">
        <f>IF(AND(I502="Exit ramp",'Used data'!V502="2-curved diamond ramp"),1.32,IF(AND(I502="Exit ramp",'Used data'!V502="S-shaped ramp"),2.05,IF(AND(I502="Exit ramp",'Used data'!V502="U-shaped ramp"),4.11,IF(AND(I502="Exit ramp",'Used data'!V502="Flyover hook ramp"),5.15,IF(AND(I502="Exit ramp",'Used data'!V502="Directional ramp"),1.07,IF(AND(I502="Entrance ramp",'Used data'!V502="2-curved diamond ramp"),0.93,IF(AND(I502="Entrance ramp",'Used data'!V502="S-shaped ramp"),2.48,IF(AND(I502="Entrance ramp",'Used data'!V502="U-shaped ramp"),4.15,IF(AND(I502="Entrance ramp",'Used data'!V502="Flyover hook ramp"),5.26,IF(AND(I502="Entrance ramp",'Used data'!V502="Directional ramp"),1.42,1))))))))))</f>
        <v>1</v>
      </c>
      <c r="Z502" s="11">
        <f>IF(OR('Used data'!W502="Straight",'Used data'!W502="Irrelevant",'Used data'!X502="Irrelevant",'Used data'!Y502="Irrelevant"),1,1+1.545*1000/32.2*((('Used data'!Y502*3268/3600)/('Used data'!W502/0.306))^2)*('Used data'!X502/1000)/G502)</f>
        <v>1</v>
      </c>
      <c r="AA502" s="11">
        <f>IF(OR('Used data'!W502="Straight",'Used data'!W502="Irrelevant",'Used data'!X502="Irrelevant",'Used data'!Y502="Irrelevant"),1,1+1.961*1000/32.2*((('Used data'!Y502*3268/3600)/('Used data'!W502/0.306))^2)*('Used data'!X502/1000)/G502)</f>
        <v>1</v>
      </c>
      <c r="AB502" s="11">
        <f>IF(OR('Used data'!Z502="Straight",'Used data'!Z502="Irrelevant",'Used data'!AA502="Irrelevant",'Used data'!AB502="Irrelevant"),1,1+1.545*1000/32.2*((('Used data'!AB502*3268/3600)/('Used data'!Z502/0.306))^2)*('Used data'!AA502/1000)/G502)</f>
        <v>1</v>
      </c>
      <c r="AC502" s="11">
        <f>IF(OR('Used data'!Z502="Straight",'Used data'!Z502="Irrelevant",'Used data'!AA502="Irrelevant",'Used data'!AB502="Irrelevant"),1,1+1.961*1000/32.2*((('Used data'!AB502*3268/3600)/('Used data'!Z502/0.306))^2)*('Used data'!AA502/1000)/G502)</f>
        <v>1</v>
      </c>
      <c r="AD502" s="11">
        <f>IF(OR('Used data'!AC502="Irrelevant",'Used data'!AC502="No"),1,IF(AND('Used data'!AC502="Yes",OR('Used data'!Q502&lt;301,'Used data'!S502&lt;301)),1-(0.5*('Used data'!R502+'Used data'!T502)/('Used data'!G502*1000)),IF(AND('Used data'!AC502="Yes",OR('Used data'!Q502&lt;601,'Used data'!S502&lt;601)),1-(0.25*('Used data'!R502+'Used data'!T502)/('Used data'!G502*1000)),1)))</f>
        <v>1</v>
      </c>
      <c r="AE502" s="11">
        <f>IF(OR('Used data'!AC502="Irrelevant",'Used data'!AC502="No"),1,IF(AND('Used data'!AC502="Yes",OR('Used data'!Q502&lt;301,'Used data'!S502&lt;301)),1-(0.4*('Used data'!R502+'Used data'!T502)/('Used data'!G502*1000)),IF(AND('Used data'!AC502="Yes",OR('Used data'!Q502&lt;601,'Used data'!S502&lt;601)),1-(0.2*('Used data'!R502+'Used data'!T502)/('Used data'!G502*1000)),1)))</f>
        <v>1</v>
      </c>
      <c r="AF502" s="11">
        <f>IF('Used data'!AD502="110 kph",0.79,1)</f>
        <v>1</v>
      </c>
      <c r="AG502" s="11">
        <f>IF('Used data'!AD502="110 kph",0.94,1)</f>
        <v>1</v>
      </c>
      <c r="AH502" s="11">
        <f>IF('Used data'!AD502="110 kph",0.66,1)</f>
        <v>1</v>
      </c>
      <c r="AI502" s="11">
        <f>IF('Used data'!AD502="110 kph",0.82,1)</f>
        <v>1</v>
      </c>
      <c r="AJ502" s="11">
        <f>IF(AND('Used data'!AE502="Yes",I502="Entrance merge"),0.65*'Used data'!AF502+1-'Used data'!AF502,1)</f>
        <v>1</v>
      </c>
      <c r="AK502" s="12" t="str">
        <f t="shared" si="49"/>
        <v/>
      </c>
      <c r="AL502" s="12" t="str">
        <f t="shared" si="50"/>
        <v/>
      </c>
      <c r="AM502" s="12" t="str">
        <f t="shared" si="51"/>
        <v/>
      </c>
      <c r="AN502" s="12" t="str">
        <f t="shared" si="52"/>
        <v/>
      </c>
      <c r="AO502" s="12" t="str">
        <f t="shared" si="53"/>
        <v/>
      </c>
      <c r="AP502" s="12" t="str">
        <f t="shared" si="54"/>
        <v/>
      </c>
      <c r="AQ502" s="4" t="str">
        <f t="shared" si="55"/>
        <v/>
      </c>
    </row>
    <row r="503" spans="1:43" x14ac:dyDescent="0.3">
      <c r="A503" s="4" t="str">
        <f>IF('Input data'!A518="","",'Input data'!A518)</f>
        <v/>
      </c>
      <c r="B503" s="4" t="str">
        <f>IF('Input data'!B518="","",'Input data'!B518)</f>
        <v/>
      </c>
      <c r="C503" s="4" t="str">
        <f>IF('Input data'!C518="","",'Input data'!C518)</f>
        <v/>
      </c>
      <c r="D503" s="4" t="str">
        <f>IF('Input data'!D518="","",'Input data'!D518)</f>
        <v/>
      </c>
      <c r="E503" s="4" t="str">
        <f>IF('Input data'!E518="","",'Input data'!E518)</f>
        <v/>
      </c>
      <c r="F503" s="4" t="str">
        <f>IF('Input data'!F518="","",'Input data'!F518)</f>
        <v/>
      </c>
      <c r="G503" s="4">
        <f>IF('Input data'!G518="","",'Input data'!G518)</f>
        <v>0</v>
      </c>
      <c r="H503" s="4" t="str">
        <f>IF('Input data'!H518&gt;0.5,'Input data'!H518,"")</f>
        <v/>
      </c>
      <c r="I503" s="4" t="str">
        <f>IF('Input data'!I518="","",'Input data'!I518)</f>
        <v/>
      </c>
      <c r="J503" s="11">
        <f>IF('Used data'!J503="Irrelevant",1,IF('Used data'!J503&gt;3,1.2,1))</f>
        <v>1</v>
      </c>
      <c r="K503" s="11">
        <f>IF('Used data'!K503="Irrelevant",1,IF(AND(OR(I503="Motorway link",I503="Exit diverge",I503="Entrance merge"),'Used data'!K503&lt;3.5),1+(3.5-'Used data'!K503)*0.12,IF(AND(OR(I503="Exit ramp",I503="Entrance ramp"),'Used data'!K503&lt;3.5),1+(3.5-'Used data'!K503)*0.16,1)))</f>
        <v>1</v>
      </c>
      <c r="L503" s="11">
        <f>IF('Used data'!L503="Irrelevant",1,IF(AND('Used data'!L503="Yes",'Used data'!J503=2),0.6*'Used data'!M503+(1-'Used data'!M503),IF(AND('Used data'!L503="Yes",'Used data'!J503=3),0.7*'Used data'!M503+(1-'Used data'!M503),IF(AND('Used data'!L503="Yes",'Used data'!J503=4),0.76*'Used data'!M503+(1-'Used data'!M503),IF(AND('Used data'!L503="Yes",'Used data'!J503&gt;4.99999999),0.8*'Used data'!M503+(1-'Used data'!M503),1)))))</f>
        <v>1</v>
      </c>
      <c r="M503" s="11">
        <f>IF('Used data'!L503="Irrelevant",1,IF(AND('Used data'!L503="Yes",'Used data'!J503=2),0.8*'Used data'!M503+(1-'Used data'!M503),IF(AND('Used data'!L503="Yes",'Used data'!J503=3),0.85*'Used data'!M503+(1-'Used data'!M503),IF(AND('Used data'!L503="Yes",'Used data'!J503=4),0.88*'Used data'!M503+(1-'Used data'!M503),IF(AND('Used data'!L503="Yes",'Used data'!J503&gt;4.99999999),0.9*'Used data'!M503+(1-'Used data'!M503),1)))))</f>
        <v>1</v>
      </c>
      <c r="N503" s="11">
        <f>IF('Used data'!N503="Irrelevant",1,IF(AND(OR(I503="Motorway link",I503="Exit diverge",I503="Entrance merge"),'Used data'!N503&lt;3),1+(3-'Used data'!N503)*0.09333333,1))</f>
        <v>1</v>
      </c>
      <c r="O503" s="11">
        <f>IF('Used data'!N503="Irrelevant",1,IF(AND(OR(I503="Motorway link",I503="Exit diverge",I503="Entrance merge"),'Used data'!N503&lt;3),1+(3-'Used data'!N503)*0.19666667,1))</f>
        <v>1</v>
      </c>
      <c r="P503" s="11">
        <f>IF('Used data'!O503="Irrelevant",1,IF(AND(OR(I503="Motorway link",I503="Exit diverge",I503="Entrance merge"),'Used data'!O503&lt;3.00000001),1+(0.5-'Used data'!O503)*0.04,IF(AND(OR(I503="Exit ramp",I503="Entrance ramp"),'Used data'!O503&lt;3.00000001),1+(0.5-'Used data'!O503)*0.08,IF(OR(I503="Motorway link",I503="Exit diverge",I503="Entrance merge"),0.9,0.8))))</f>
        <v>1</v>
      </c>
      <c r="Q503" s="11">
        <f>IF('Used data'!P503="Irrelevant",1,IF(AND(OR(I503="Motorway link",I503="Exit diverge",I503="Entrance merge"),'Used data'!P503&lt;11.00000001),1+(5-'Used data'!P503)*0.01,0.94))</f>
        <v>1</v>
      </c>
      <c r="R503" s="11">
        <f>IF(OR('Used data'!Q503="Irrelevant",'Used data'!R503="Irrelevant",'Used data'!Q503="Straight"),1,IF(AND(OR(I503="Motorway link",I503="Exit diverge",I503="Entrance merge"),'Used data'!Q503&lt;4000),(EXP(0.1096*1746.5/'Used data'!Q503)/EXP(0.1096*1746.5/4000))*('Used data'!R503/1000)/G503+(G503-'Used data'!R503/1000)/G503,1))</f>
        <v>1</v>
      </c>
      <c r="S503" s="11">
        <f>IF(OR('Used data'!S503="Irrelevant",'Used data'!T503="Irrelevant",'Used data'!S503="Straight"),1,IF(AND(OR(I503="Motorway link",I503="Exit diverge",I503="Entrance merge"),'Used data'!S503&lt;4000),(EXP(0.1096*1746.5/'Used data'!S503)/EXP(0.1096*1746.5/4000))*('Used data'!T503/1000)/G503+(G503-'Used data'!T503/1000)/G503,1))</f>
        <v>1</v>
      </c>
      <c r="T503" s="11">
        <f>IF('Used data'!U503="Irrelevant",1,IF(AND(OR(I503="Motorway link",I503="Exit diverge",I503="Entrance merge",I503="Exit ramp",I503="Entrance ramp"),'Used data'!U503="Yes"),0.95,1))</f>
        <v>1</v>
      </c>
      <c r="U503" s="11">
        <f>IF('Used data'!U503="Irrelevant",1,IF(AND(OR(I503="Motorway link",I503="Exit diverge",I503="Entrance merge",I503="Exit ramp",I503="Entrance ramp"),'Used data'!U503="Yes"),0.96,1))</f>
        <v>1</v>
      </c>
      <c r="V503" s="11">
        <f>IF('Used data'!U503="Irrelevant",1,IF(AND(OR(I503="Motorway link",I503="Exit diverge",I503="Entrance merge",I503="Exit ramp",I503="Entrance ramp"),'Used data'!U503="Yes"),0.79,1))</f>
        <v>1</v>
      </c>
      <c r="W503" s="11">
        <f>IF('Used data'!U503="Irrelevant",1,IF(AND(OR(I503="Motorway link",I503="Exit diverge",I503="Entrance merge",I503="Exit ramp",I503="Entrance ramp"),'Used data'!U503="Yes"),0.94,1))</f>
        <v>1</v>
      </c>
      <c r="X503" s="11">
        <f>IF('Used data'!U503="Irrelevant",1,IF(AND(OR(I503="Motorway link",I503="Exit diverge",I503="Entrance merge",I503="Exit ramp",I503="Entrance ramp"),'Used data'!U503="Yes"),0.97,1))</f>
        <v>1</v>
      </c>
      <c r="Y503" s="11">
        <f>IF(AND(I503="Exit ramp",'Used data'!V503="2-curved diamond ramp"),1.32,IF(AND(I503="Exit ramp",'Used data'!V503="S-shaped ramp"),2.05,IF(AND(I503="Exit ramp",'Used data'!V503="U-shaped ramp"),4.11,IF(AND(I503="Exit ramp",'Used data'!V503="Flyover hook ramp"),5.15,IF(AND(I503="Exit ramp",'Used data'!V503="Directional ramp"),1.07,IF(AND(I503="Entrance ramp",'Used data'!V503="2-curved diamond ramp"),0.93,IF(AND(I503="Entrance ramp",'Used data'!V503="S-shaped ramp"),2.48,IF(AND(I503="Entrance ramp",'Used data'!V503="U-shaped ramp"),4.15,IF(AND(I503="Entrance ramp",'Used data'!V503="Flyover hook ramp"),5.26,IF(AND(I503="Entrance ramp",'Used data'!V503="Directional ramp"),1.42,1))))))))))</f>
        <v>1</v>
      </c>
      <c r="Z503" s="11">
        <f>IF(OR('Used data'!W503="Straight",'Used data'!W503="Irrelevant",'Used data'!X503="Irrelevant",'Used data'!Y503="Irrelevant"),1,1+1.545*1000/32.2*((('Used data'!Y503*3268/3600)/('Used data'!W503/0.306))^2)*('Used data'!X503/1000)/G503)</f>
        <v>1</v>
      </c>
      <c r="AA503" s="11">
        <f>IF(OR('Used data'!W503="Straight",'Used data'!W503="Irrelevant",'Used data'!X503="Irrelevant",'Used data'!Y503="Irrelevant"),1,1+1.961*1000/32.2*((('Used data'!Y503*3268/3600)/('Used data'!W503/0.306))^2)*('Used data'!X503/1000)/G503)</f>
        <v>1</v>
      </c>
      <c r="AB503" s="11">
        <f>IF(OR('Used data'!Z503="Straight",'Used data'!Z503="Irrelevant",'Used data'!AA503="Irrelevant",'Used data'!AB503="Irrelevant"),1,1+1.545*1000/32.2*((('Used data'!AB503*3268/3600)/('Used data'!Z503/0.306))^2)*('Used data'!AA503/1000)/G503)</f>
        <v>1</v>
      </c>
      <c r="AC503" s="11">
        <f>IF(OR('Used data'!Z503="Straight",'Used data'!Z503="Irrelevant",'Used data'!AA503="Irrelevant",'Used data'!AB503="Irrelevant"),1,1+1.961*1000/32.2*((('Used data'!AB503*3268/3600)/('Used data'!Z503/0.306))^2)*('Used data'!AA503/1000)/G503)</f>
        <v>1</v>
      </c>
      <c r="AD503" s="11">
        <f>IF(OR('Used data'!AC503="Irrelevant",'Used data'!AC503="No"),1,IF(AND('Used data'!AC503="Yes",OR('Used data'!Q503&lt;301,'Used data'!S503&lt;301)),1-(0.5*('Used data'!R503+'Used data'!T503)/('Used data'!G503*1000)),IF(AND('Used data'!AC503="Yes",OR('Used data'!Q503&lt;601,'Used data'!S503&lt;601)),1-(0.25*('Used data'!R503+'Used data'!T503)/('Used data'!G503*1000)),1)))</f>
        <v>1</v>
      </c>
      <c r="AE503" s="11">
        <f>IF(OR('Used data'!AC503="Irrelevant",'Used data'!AC503="No"),1,IF(AND('Used data'!AC503="Yes",OR('Used data'!Q503&lt;301,'Used data'!S503&lt;301)),1-(0.4*('Used data'!R503+'Used data'!T503)/('Used data'!G503*1000)),IF(AND('Used data'!AC503="Yes",OR('Used data'!Q503&lt;601,'Used data'!S503&lt;601)),1-(0.2*('Used data'!R503+'Used data'!T503)/('Used data'!G503*1000)),1)))</f>
        <v>1</v>
      </c>
      <c r="AF503" s="11">
        <f>IF('Used data'!AD503="110 kph",0.79,1)</f>
        <v>1</v>
      </c>
      <c r="AG503" s="11">
        <f>IF('Used data'!AD503="110 kph",0.94,1)</f>
        <v>1</v>
      </c>
      <c r="AH503" s="11">
        <f>IF('Used data'!AD503="110 kph",0.66,1)</f>
        <v>1</v>
      </c>
      <c r="AI503" s="11">
        <f>IF('Used data'!AD503="110 kph",0.82,1)</f>
        <v>1</v>
      </c>
      <c r="AJ503" s="11">
        <f>IF(AND('Used data'!AE503="Yes",I503="Entrance merge"),0.65*'Used data'!AF503+1-'Used data'!AF503,1)</f>
        <v>1</v>
      </c>
      <c r="AK503" s="12" t="str">
        <f t="shared" si="49"/>
        <v/>
      </c>
      <c r="AL503" s="12" t="str">
        <f t="shared" si="50"/>
        <v/>
      </c>
      <c r="AM503" s="12" t="str">
        <f t="shared" si="51"/>
        <v/>
      </c>
      <c r="AN503" s="12" t="str">
        <f t="shared" si="52"/>
        <v/>
      </c>
      <c r="AO503" s="12" t="str">
        <f t="shared" si="53"/>
        <v/>
      </c>
      <c r="AP503" s="12" t="str">
        <f t="shared" si="54"/>
        <v/>
      </c>
      <c r="AQ503" s="4" t="str">
        <f t="shared" si="55"/>
        <v/>
      </c>
    </row>
    <row r="504" spans="1:43" x14ac:dyDescent="0.3">
      <c r="A504" s="4" t="str">
        <f>IF('Input data'!A519="","",'Input data'!A519)</f>
        <v/>
      </c>
      <c r="B504" s="4" t="str">
        <f>IF('Input data'!B519="","",'Input data'!B519)</f>
        <v/>
      </c>
      <c r="C504" s="4" t="str">
        <f>IF('Input data'!C519="","",'Input data'!C519)</f>
        <v/>
      </c>
      <c r="D504" s="4" t="str">
        <f>IF('Input data'!D519="","",'Input data'!D519)</f>
        <v/>
      </c>
      <c r="E504" s="4" t="str">
        <f>IF('Input data'!E519="","",'Input data'!E519)</f>
        <v/>
      </c>
      <c r="F504" s="4" t="str">
        <f>IF('Input data'!F519="","",'Input data'!F519)</f>
        <v/>
      </c>
      <c r="G504" s="4">
        <f>IF('Input data'!G519="","",'Input data'!G519)</f>
        <v>0</v>
      </c>
      <c r="H504" s="4" t="str">
        <f>IF('Input data'!H519&gt;0.5,'Input data'!H519,"")</f>
        <v/>
      </c>
      <c r="I504" s="4" t="str">
        <f>IF('Input data'!I519="","",'Input data'!I519)</f>
        <v/>
      </c>
      <c r="J504" s="11">
        <f>IF('Used data'!J504="Irrelevant",1,IF('Used data'!J504&gt;3,1.2,1))</f>
        <v>1</v>
      </c>
      <c r="K504" s="11">
        <f>IF('Used data'!K504="Irrelevant",1,IF(AND(OR(I504="Motorway link",I504="Exit diverge",I504="Entrance merge"),'Used data'!K504&lt;3.5),1+(3.5-'Used data'!K504)*0.12,IF(AND(OR(I504="Exit ramp",I504="Entrance ramp"),'Used data'!K504&lt;3.5),1+(3.5-'Used data'!K504)*0.16,1)))</f>
        <v>1</v>
      </c>
      <c r="L504" s="11">
        <f>IF('Used data'!L504="Irrelevant",1,IF(AND('Used data'!L504="Yes",'Used data'!J504=2),0.6*'Used data'!M504+(1-'Used data'!M504),IF(AND('Used data'!L504="Yes",'Used data'!J504=3),0.7*'Used data'!M504+(1-'Used data'!M504),IF(AND('Used data'!L504="Yes",'Used data'!J504=4),0.76*'Used data'!M504+(1-'Used data'!M504),IF(AND('Used data'!L504="Yes",'Used data'!J504&gt;4.99999999),0.8*'Used data'!M504+(1-'Used data'!M504),1)))))</f>
        <v>1</v>
      </c>
      <c r="M504" s="11">
        <f>IF('Used data'!L504="Irrelevant",1,IF(AND('Used data'!L504="Yes",'Used data'!J504=2),0.8*'Used data'!M504+(1-'Used data'!M504),IF(AND('Used data'!L504="Yes",'Used data'!J504=3),0.85*'Used data'!M504+(1-'Used data'!M504),IF(AND('Used data'!L504="Yes",'Used data'!J504=4),0.88*'Used data'!M504+(1-'Used data'!M504),IF(AND('Used data'!L504="Yes",'Used data'!J504&gt;4.99999999),0.9*'Used data'!M504+(1-'Used data'!M504),1)))))</f>
        <v>1</v>
      </c>
      <c r="N504" s="11">
        <f>IF('Used data'!N504="Irrelevant",1,IF(AND(OR(I504="Motorway link",I504="Exit diverge",I504="Entrance merge"),'Used data'!N504&lt;3),1+(3-'Used data'!N504)*0.09333333,1))</f>
        <v>1</v>
      </c>
      <c r="O504" s="11">
        <f>IF('Used data'!N504="Irrelevant",1,IF(AND(OR(I504="Motorway link",I504="Exit diverge",I504="Entrance merge"),'Used data'!N504&lt;3),1+(3-'Used data'!N504)*0.19666667,1))</f>
        <v>1</v>
      </c>
      <c r="P504" s="11">
        <f>IF('Used data'!O504="Irrelevant",1,IF(AND(OR(I504="Motorway link",I504="Exit diverge",I504="Entrance merge"),'Used data'!O504&lt;3.00000001),1+(0.5-'Used data'!O504)*0.04,IF(AND(OR(I504="Exit ramp",I504="Entrance ramp"),'Used data'!O504&lt;3.00000001),1+(0.5-'Used data'!O504)*0.08,IF(OR(I504="Motorway link",I504="Exit diverge",I504="Entrance merge"),0.9,0.8))))</f>
        <v>1</v>
      </c>
      <c r="Q504" s="11">
        <f>IF('Used data'!P504="Irrelevant",1,IF(AND(OR(I504="Motorway link",I504="Exit diverge",I504="Entrance merge"),'Used data'!P504&lt;11.00000001),1+(5-'Used data'!P504)*0.01,0.94))</f>
        <v>1</v>
      </c>
      <c r="R504" s="11">
        <f>IF(OR('Used data'!Q504="Irrelevant",'Used data'!R504="Irrelevant",'Used data'!Q504="Straight"),1,IF(AND(OR(I504="Motorway link",I504="Exit diverge",I504="Entrance merge"),'Used data'!Q504&lt;4000),(EXP(0.1096*1746.5/'Used data'!Q504)/EXP(0.1096*1746.5/4000))*('Used data'!R504/1000)/G504+(G504-'Used data'!R504/1000)/G504,1))</f>
        <v>1</v>
      </c>
      <c r="S504" s="11">
        <f>IF(OR('Used data'!S504="Irrelevant",'Used data'!T504="Irrelevant",'Used data'!S504="Straight"),1,IF(AND(OR(I504="Motorway link",I504="Exit diverge",I504="Entrance merge"),'Used data'!S504&lt;4000),(EXP(0.1096*1746.5/'Used data'!S504)/EXP(0.1096*1746.5/4000))*('Used data'!T504/1000)/G504+(G504-'Used data'!T504/1000)/G504,1))</f>
        <v>1</v>
      </c>
      <c r="T504" s="11">
        <f>IF('Used data'!U504="Irrelevant",1,IF(AND(OR(I504="Motorway link",I504="Exit diverge",I504="Entrance merge",I504="Exit ramp",I504="Entrance ramp"),'Used data'!U504="Yes"),0.95,1))</f>
        <v>1</v>
      </c>
      <c r="U504" s="11">
        <f>IF('Used data'!U504="Irrelevant",1,IF(AND(OR(I504="Motorway link",I504="Exit diverge",I504="Entrance merge",I504="Exit ramp",I504="Entrance ramp"),'Used data'!U504="Yes"),0.96,1))</f>
        <v>1</v>
      </c>
      <c r="V504" s="11">
        <f>IF('Used data'!U504="Irrelevant",1,IF(AND(OR(I504="Motorway link",I504="Exit diverge",I504="Entrance merge",I504="Exit ramp",I504="Entrance ramp"),'Used data'!U504="Yes"),0.79,1))</f>
        <v>1</v>
      </c>
      <c r="W504" s="11">
        <f>IF('Used data'!U504="Irrelevant",1,IF(AND(OR(I504="Motorway link",I504="Exit diverge",I504="Entrance merge",I504="Exit ramp",I504="Entrance ramp"),'Used data'!U504="Yes"),0.94,1))</f>
        <v>1</v>
      </c>
      <c r="X504" s="11">
        <f>IF('Used data'!U504="Irrelevant",1,IF(AND(OR(I504="Motorway link",I504="Exit diverge",I504="Entrance merge",I504="Exit ramp",I504="Entrance ramp"),'Used data'!U504="Yes"),0.97,1))</f>
        <v>1</v>
      </c>
      <c r="Y504" s="11">
        <f>IF(AND(I504="Exit ramp",'Used data'!V504="2-curved diamond ramp"),1.32,IF(AND(I504="Exit ramp",'Used data'!V504="S-shaped ramp"),2.05,IF(AND(I504="Exit ramp",'Used data'!V504="U-shaped ramp"),4.11,IF(AND(I504="Exit ramp",'Used data'!V504="Flyover hook ramp"),5.15,IF(AND(I504="Exit ramp",'Used data'!V504="Directional ramp"),1.07,IF(AND(I504="Entrance ramp",'Used data'!V504="2-curved diamond ramp"),0.93,IF(AND(I504="Entrance ramp",'Used data'!V504="S-shaped ramp"),2.48,IF(AND(I504="Entrance ramp",'Used data'!V504="U-shaped ramp"),4.15,IF(AND(I504="Entrance ramp",'Used data'!V504="Flyover hook ramp"),5.26,IF(AND(I504="Entrance ramp",'Used data'!V504="Directional ramp"),1.42,1))))))))))</f>
        <v>1</v>
      </c>
      <c r="Z504" s="11">
        <f>IF(OR('Used data'!W504="Straight",'Used data'!W504="Irrelevant",'Used data'!X504="Irrelevant",'Used data'!Y504="Irrelevant"),1,1+1.545*1000/32.2*((('Used data'!Y504*3268/3600)/('Used data'!W504/0.306))^2)*('Used data'!X504/1000)/G504)</f>
        <v>1</v>
      </c>
      <c r="AA504" s="11">
        <f>IF(OR('Used data'!W504="Straight",'Used data'!W504="Irrelevant",'Used data'!X504="Irrelevant",'Used data'!Y504="Irrelevant"),1,1+1.961*1000/32.2*((('Used data'!Y504*3268/3600)/('Used data'!W504/0.306))^2)*('Used data'!X504/1000)/G504)</f>
        <v>1</v>
      </c>
      <c r="AB504" s="11">
        <f>IF(OR('Used data'!Z504="Straight",'Used data'!Z504="Irrelevant",'Used data'!AA504="Irrelevant",'Used data'!AB504="Irrelevant"),1,1+1.545*1000/32.2*((('Used data'!AB504*3268/3600)/('Used data'!Z504/0.306))^2)*('Used data'!AA504/1000)/G504)</f>
        <v>1</v>
      </c>
      <c r="AC504" s="11">
        <f>IF(OR('Used data'!Z504="Straight",'Used data'!Z504="Irrelevant",'Used data'!AA504="Irrelevant",'Used data'!AB504="Irrelevant"),1,1+1.961*1000/32.2*((('Used data'!AB504*3268/3600)/('Used data'!Z504/0.306))^2)*('Used data'!AA504/1000)/G504)</f>
        <v>1</v>
      </c>
      <c r="AD504" s="11">
        <f>IF(OR('Used data'!AC504="Irrelevant",'Used data'!AC504="No"),1,IF(AND('Used data'!AC504="Yes",OR('Used data'!Q504&lt;301,'Used data'!S504&lt;301)),1-(0.5*('Used data'!R504+'Used data'!T504)/('Used data'!G504*1000)),IF(AND('Used data'!AC504="Yes",OR('Used data'!Q504&lt;601,'Used data'!S504&lt;601)),1-(0.25*('Used data'!R504+'Used data'!T504)/('Used data'!G504*1000)),1)))</f>
        <v>1</v>
      </c>
      <c r="AE504" s="11">
        <f>IF(OR('Used data'!AC504="Irrelevant",'Used data'!AC504="No"),1,IF(AND('Used data'!AC504="Yes",OR('Used data'!Q504&lt;301,'Used data'!S504&lt;301)),1-(0.4*('Used data'!R504+'Used data'!T504)/('Used data'!G504*1000)),IF(AND('Used data'!AC504="Yes",OR('Used data'!Q504&lt;601,'Used data'!S504&lt;601)),1-(0.2*('Used data'!R504+'Used data'!T504)/('Used data'!G504*1000)),1)))</f>
        <v>1</v>
      </c>
      <c r="AF504" s="11">
        <f>IF('Used data'!AD504="110 kph",0.79,1)</f>
        <v>1</v>
      </c>
      <c r="AG504" s="11">
        <f>IF('Used data'!AD504="110 kph",0.94,1)</f>
        <v>1</v>
      </c>
      <c r="AH504" s="11">
        <f>IF('Used data'!AD504="110 kph",0.66,1)</f>
        <v>1</v>
      </c>
      <c r="AI504" s="11">
        <f>IF('Used data'!AD504="110 kph",0.82,1)</f>
        <v>1</v>
      </c>
      <c r="AJ504" s="11">
        <f>IF(AND('Used data'!AE504="Yes",I504="Entrance merge"),0.65*'Used data'!AF504+1-'Used data'!AF504,1)</f>
        <v>1</v>
      </c>
      <c r="AK504" s="12" t="str">
        <f t="shared" si="49"/>
        <v/>
      </c>
      <c r="AL504" s="12" t="str">
        <f t="shared" si="50"/>
        <v/>
      </c>
      <c r="AM504" s="12" t="str">
        <f t="shared" si="51"/>
        <v/>
      </c>
      <c r="AN504" s="12" t="str">
        <f t="shared" si="52"/>
        <v/>
      </c>
      <c r="AO504" s="12" t="str">
        <f t="shared" si="53"/>
        <v/>
      </c>
      <c r="AP504" s="12" t="str">
        <f t="shared" si="54"/>
        <v/>
      </c>
      <c r="AQ504" s="4" t="str">
        <f t="shared" si="55"/>
        <v/>
      </c>
    </row>
    <row r="505" spans="1:43" x14ac:dyDescent="0.3">
      <c r="A505" s="4" t="str">
        <f>IF('Input data'!A520="","",'Input data'!A520)</f>
        <v/>
      </c>
      <c r="B505" s="4" t="str">
        <f>IF('Input data'!B520="","",'Input data'!B520)</f>
        <v/>
      </c>
      <c r="C505" s="4" t="str">
        <f>IF('Input data'!C520="","",'Input data'!C520)</f>
        <v/>
      </c>
      <c r="D505" s="4" t="str">
        <f>IF('Input data'!D520="","",'Input data'!D520)</f>
        <v/>
      </c>
      <c r="E505" s="4" t="str">
        <f>IF('Input data'!E520="","",'Input data'!E520)</f>
        <v/>
      </c>
      <c r="F505" s="4" t="str">
        <f>IF('Input data'!F520="","",'Input data'!F520)</f>
        <v/>
      </c>
      <c r="G505" s="4">
        <f>IF('Input data'!G520="","",'Input data'!G520)</f>
        <v>0</v>
      </c>
      <c r="H505" s="4" t="str">
        <f>IF('Input data'!H520&gt;0.5,'Input data'!H520,"")</f>
        <v/>
      </c>
      <c r="I505" s="4" t="str">
        <f>IF('Input data'!I520="","",'Input data'!I520)</f>
        <v/>
      </c>
      <c r="J505" s="11">
        <f>IF('Used data'!J505="Irrelevant",1,IF('Used data'!J505&gt;3,1.2,1))</f>
        <v>1</v>
      </c>
      <c r="K505" s="11">
        <f>IF('Used data'!K505="Irrelevant",1,IF(AND(OR(I505="Motorway link",I505="Exit diverge",I505="Entrance merge"),'Used data'!K505&lt;3.5),1+(3.5-'Used data'!K505)*0.12,IF(AND(OR(I505="Exit ramp",I505="Entrance ramp"),'Used data'!K505&lt;3.5),1+(3.5-'Used data'!K505)*0.16,1)))</f>
        <v>1</v>
      </c>
      <c r="L505" s="11">
        <f>IF('Used data'!L505="Irrelevant",1,IF(AND('Used data'!L505="Yes",'Used data'!J505=2),0.6*'Used data'!M505+(1-'Used data'!M505),IF(AND('Used data'!L505="Yes",'Used data'!J505=3),0.7*'Used data'!M505+(1-'Used data'!M505),IF(AND('Used data'!L505="Yes",'Used data'!J505=4),0.76*'Used data'!M505+(1-'Used data'!M505),IF(AND('Used data'!L505="Yes",'Used data'!J505&gt;4.99999999),0.8*'Used data'!M505+(1-'Used data'!M505),1)))))</f>
        <v>1</v>
      </c>
      <c r="M505" s="11">
        <f>IF('Used data'!L505="Irrelevant",1,IF(AND('Used data'!L505="Yes",'Used data'!J505=2),0.8*'Used data'!M505+(1-'Used data'!M505),IF(AND('Used data'!L505="Yes",'Used data'!J505=3),0.85*'Used data'!M505+(1-'Used data'!M505),IF(AND('Used data'!L505="Yes",'Used data'!J505=4),0.88*'Used data'!M505+(1-'Used data'!M505),IF(AND('Used data'!L505="Yes",'Used data'!J505&gt;4.99999999),0.9*'Used data'!M505+(1-'Used data'!M505),1)))))</f>
        <v>1</v>
      </c>
      <c r="N505" s="11">
        <f>IF('Used data'!N505="Irrelevant",1,IF(AND(OR(I505="Motorway link",I505="Exit diverge",I505="Entrance merge"),'Used data'!N505&lt;3),1+(3-'Used data'!N505)*0.09333333,1))</f>
        <v>1</v>
      </c>
      <c r="O505" s="11">
        <f>IF('Used data'!N505="Irrelevant",1,IF(AND(OR(I505="Motorway link",I505="Exit diverge",I505="Entrance merge"),'Used data'!N505&lt;3),1+(3-'Used data'!N505)*0.19666667,1))</f>
        <v>1</v>
      </c>
      <c r="P505" s="11">
        <f>IF('Used data'!O505="Irrelevant",1,IF(AND(OR(I505="Motorway link",I505="Exit diverge",I505="Entrance merge"),'Used data'!O505&lt;3.00000001),1+(0.5-'Used data'!O505)*0.04,IF(AND(OR(I505="Exit ramp",I505="Entrance ramp"),'Used data'!O505&lt;3.00000001),1+(0.5-'Used data'!O505)*0.08,IF(OR(I505="Motorway link",I505="Exit diverge",I505="Entrance merge"),0.9,0.8))))</f>
        <v>1</v>
      </c>
      <c r="Q505" s="11">
        <f>IF('Used data'!P505="Irrelevant",1,IF(AND(OR(I505="Motorway link",I505="Exit diverge",I505="Entrance merge"),'Used data'!P505&lt;11.00000001),1+(5-'Used data'!P505)*0.01,0.94))</f>
        <v>1</v>
      </c>
      <c r="R505" s="11">
        <f>IF(OR('Used data'!Q505="Irrelevant",'Used data'!R505="Irrelevant",'Used data'!Q505="Straight"),1,IF(AND(OR(I505="Motorway link",I505="Exit diverge",I505="Entrance merge"),'Used data'!Q505&lt;4000),(EXP(0.1096*1746.5/'Used data'!Q505)/EXP(0.1096*1746.5/4000))*('Used data'!R505/1000)/G505+(G505-'Used data'!R505/1000)/G505,1))</f>
        <v>1</v>
      </c>
      <c r="S505" s="11">
        <f>IF(OR('Used data'!S505="Irrelevant",'Used data'!T505="Irrelevant",'Used data'!S505="Straight"),1,IF(AND(OR(I505="Motorway link",I505="Exit diverge",I505="Entrance merge"),'Used data'!S505&lt;4000),(EXP(0.1096*1746.5/'Used data'!S505)/EXP(0.1096*1746.5/4000))*('Used data'!T505/1000)/G505+(G505-'Used data'!T505/1000)/G505,1))</f>
        <v>1</v>
      </c>
      <c r="T505" s="11">
        <f>IF('Used data'!U505="Irrelevant",1,IF(AND(OR(I505="Motorway link",I505="Exit diverge",I505="Entrance merge",I505="Exit ramp",I505="Entrance ramp"),'Used data'!U505="Yes"),0.95,1))</f>
        <v>1</v>
      </c>
      <c r="U505" s="11">
        <f>IF('Used data'!U505="Irrelevant",1,IF(AND(OR(I505="Motorway link",I505="Exit diverge",I505="Entrance merge",I505="Exit ramp",I505="Entrance ramp"),'Used data'!U505="Yes"),0.96,1))</f>
        <v>1</v>
      </c>
      <c r="V505" s="11">
        <f>IF('Used data'!U505="Irrelevant",1,IF(AND(OR(I505="Motorway link",I505="Exit diverge",I505="Entrance merge",I505="Exit ramp",I505="Entrance ramp"),'Used data'!U505="Yes"),0.79,1))</f>
        <v>1</v>
      </c>
      <c r="W505" s="11">
        <f>IF('Used data'!U505="Irrelevant",1,IF(AND(OR(I505="Motorway link",I505="Exit diverge",I505="Entrance merge",I505="Exit ramp",I505="Entrance ramp"),'Used data'!U505="Yes"),0.94,1))</f>
        <v>1</v>
      </c>
      <c r="X505" s="11">
        <f>IF('Used data'!U505="Irrelevant",1,IF(AND(OR(I505="Motorway link",I505="Exit diverge",I505="Entrance merge",I505="Exit ramp",I505="Entrance ramp"),'Used data'!U505="Yes"),0.97,1))</f>
        <v>1</v>
      </c>
      <c r="Y505" s="11">
        <f>IF(AND(I505="Exit ramp",'Used data'!V505="2-curved diamond ramp"),1.32,IF(AND(I505="Exit ramp",'Used data'!V505="S-shaped ramp"),2.05,IF(AND(I505="Exit ramp",'Used data'!V505="U-shaped ramp"),4.11,IF(AND(I505="Exit ramp",'Used data'!V505="Flyover hook ramp"),5.15,IF(AND(I505="Exit ramp",'Used data'!V505="Directional ramp"),1.07,IF(AND(I505="Entrance ramp",'Used data'!V505="2-curved diamond ramp"),0.93,IF(AND(I505="Entrance ramp",'Used data'!V505="S-shaped ramp"),2.48,IF(AND(I505="Entrance ramp",'Used data'!V505="U-shaped ramp"),4.15,IF(AND(I505="Entrance ramp",'Used data'!V505="Flyover hook ramp"),5.26,IF(AND(I505="Entrance ramp",'Used data'!V505="Directional ramp"),1.42,1))))))))))</f>
        <v>1</v>
      </c>
      <c r="Z505" s="11">
        <f>IF(OR('Used data'!W505="Straight",'Used data'!W505="Irrelevant",'Used data'!X505="Irrelevant",'Used data'!Y505="Irrelevant"),1,1+1.545*1000/32.2*((('Used data'!Y505*3268/3600)/('Used data'!W505/0.306))^2)*('Used data'!X505/1000)/G505)</f>
        <v>1</v>
      </c>
      <c r="AA505" s="11">
        <f>IF(OR('Used data'!W505="Straight",'Used data'!W505="Irrelevant",'Used data'!X505="Irrelevant",'Used data'!Y505="Irrelevant"),1,1+1.961*1000/32.2*((('Used data'!Y505*3268/3600)/('Used data'!W505/0.306))^2)*('Used data'!X505/1000)/G505)</f>
        <v>1</v>
      </c>
      <c r="AB505" s="11">
        <f>IF(OR('Used data'!Z505="Straight",'Used data'!Z505="Irrelevant",'Used data'!AA505="Irrelevant",'Used data'!AB505="Irrelevant"),1,1+1.545*1000/32.2*((('Used data'!AB505*3268/3600)/('Used data'!Z505/0.306))^2)*('Used data'!AA505/1000)/G505)</f>
        <v>1</v>
      </c>
      <c r="AC505" s="11">
        <f>IF(OR('Used data'!Z505="Straight",'Used data'!Z505="Irrelevant",'Used data'!AA505="Irrelevant",'Used data'!AB505="Irrelevant"),1,1+1.961*1000/32.2*((('Used data'!AB505*3268/3600)/('Used data'!Z505/0.306))^2)*('Used data'!AA505/1000)/G505)</f>
        <v>1</v>
      </c>
      <c r="AD505" s="11">
        <f>IF(OR('Used data'!AC505="Irrelevant",'Used data'!AC505="No"),1,IF(AND('Used data'!AC505="Yes",OR('Used data'!Q505&lt;301,'Used data'!S505&lt;301)),1-(0.5*('Used data'!R505+'Used data'!T505)/('Used data'!G505*1000)),IF(AND('Used data'!AC505="Yes",OR('Used data'!Q505&lt;601,'Used data'!S505&lt;601)),1-(0.25*('Used data'!R505+'Used data'!T505)/('Used data'!G505*1000)),1)))</f>
        <v>1</v>
      </c>
      <c r="AE505" s="11">
        <f>IF(OR('Used data'!AC505="Irrelevant",'Used data'!AC505="No"),1,IF(AND('Used data'!AC505="Yes",OR('Used data'!Q505&lt;301,'Used data'!S505&lt;301)),1-(0.4*('Used data'!R505+'Used data'!T505)/('Used data'!G505*1000)),IF(AND('Used data'!AC505="Yes",OR('Used data'!Q505&lt;601,'Used data'!S505&lt;601)),1-(0.2*('Used data'!R505+'Used data'!T505)/('Used data'!G505*1000)),1)))</f>
        <v>1</v>
      </c>
      <c r="AF505" s="11">
        <f>IF('Used data'!AD505="110 kph",0.79,1)</f>
        <v>1</v>
      </c>
      <c r="AG505" s="11">
        <f>IF('Used data'!AD505="110 kph",0.94,1)</f>
        <v>1</v>
      </c>
      <c r="AH505" s="11">
        <f>IF('Used data'!AD505="110 kph",0.66,1)</f>
        <v>1</v>
      </c>
      <c r="AI505" s="11">
        <f>IF('Used data'!AD505="110 kph",0.82,1)</f>
        <v>1</v>
      </c>
      <c r="AJ505" s="11">
        <f>IF(AND('Used data'!AE505="Yes",I505="Entrance merge"),0.65*'Used data'!AF505+1-'Used data'!AF505,1)</f>
        <v>1</v>
      </c>
      <c r="AK505" s="12" t="str">
        <f t="shared" si="49"/>
        <v/>
      </c>
      <c r="AL505" s="12" t="str">
        <f t="shared" si="50"/>
        <v/>
      </c>
      <c r="AM505" s="12" t="str">
        <f t="shared" si="51"/>
        <v/>
      </c>
      <c r="AN505" s="12" t="str">
        <f t="shared" si="52"/>
        <v/>
      </c>
      <c r="AO505" s="12" t="str">
        <f t="shared" si="53"/>
        <v/>
      </c>
      <c r="AP505" s="12" t="str">
        <f t="shared" si="54"/>
        <v/>
      </c>
      <c r="AQ505" s="4" t="str">
        <f t="shared" si="55"/>
        <v/>
      </c>
    </row>
  </sheetData>
  <sheetProtection sheet="1" objects="1" scenarios="1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505"/>
  <sheetViews>
    <sheetView workbookViewId="0">
      <pane xSplit="9" ySplit="5" topLeftCell="J6" activePane="bottomRight" state="frozenSplit"/>
      <selection pane="topRight" activeCell="J1" sqref="J1"/>
      <selection pane="bottomLeft" activeCell="A3" sqref="A3"/>
      <selection pane="bottomRight" activeCell="J6" sqref="J6"/>
    </sheetView>
  </sheetViews>
  <sheetFormatPr defaultColWidth="0" defaultRowHeight="14.4" zeroHeight="1" x14ac:dyDescent="0.3"/>
  <cols>
    <col min="1" max="1" width="9.77734375" style="4" customWidth="1"/>
    <col min="2" max="2" width="12.77734375" style="4" customWidth="1"/>
    <col min="3" max="4" width="8.77734375" style="4" customWidth="1"/>
    <col min="5" max="6" width="7.77734375" style="4" customWidth="1"/>
    <col min="7" max="7" width="6.77734375" style="4" customWidth="1"/>
    <col min="8" max="8" width="13.77734375" style="4" customWidth="1"/>
    <col min="9" max="9" width="19.77734375" style="4" customWidth="1"/>
    <col min="10" max="13" width="13.77734375" style="4" customWidth="1"/>
    <col min="14" max="17" width="12.77734375" style="4" customWidth="1"/>
    <col min="18" max="18" width="15.77734375" style="4" customWidth="1"/>
    <col min="19" max="16384" width="9.109375" style="4" hidden="1"/>
  </cols>
  <sheetData>
    <row r="1" spans="1:18" x14ac:dyDescent="0.3">
      <c r="A1" s="1" t="s">
        <v>12</v>
      </c>
      <c r="B1" s="2" t="s">
        <v>19</v>
      </c>
      <c r="C1" s="1" t="s">
        <v>23</v>
      </c>
      <c r="D1" s="1"/>
      <c r="E1" s="2" t="s">
        <v>24</v>
      </c>
      <c r="F1" s="2"/>
      <c r="G1" s="1" t="s">
        <v>13</v>
      </c>
      <c r="H1" s="2" t="s">
        <v>14</v>
      </c>
      <c r="I1" s="1" t="s">
        <v>17</v>
      </c>
      <c r="J1" s="15" t="s">
        <v>61</v>
      </c>
      <c r="K1" s="3"/>
      <c r="L1" s="3"/>
      <c r="M1" s="3"/>
      <c r="N1" s="3"/>
      <c r="O1" s="3"/>
      <c r="P1" s="3"/>
      <c r="Q1" s="3"/>
      <c r="R1" s="1" t="s">
        <v>62</v>
      </c>
    </row>
    <row r="2" spans="1:18" x14ac:dyDescent="0.3">
      <c r="A2" s="1"/>
      <c r="B2" s="2"/>
      <c r="C2" s="1"/>
      <c r="D2" s="1"/>
      <c r="E2" s="2"/>
      <c r="F2" s="2"/>
      <c r="G2" s="1"/>
      <c r="H2" s="2" t="s">
        <v>15</v>
      </c>
      <c r="I2" s="1"/>
      <c r="J2" s="3"/>
      <c r="K2" s="3"/>
      <c r="L2" s="3"/>
      <c r="M2" s="3"/>
      <c r="N2" s="3"/>
      <c r="O2" s="3"/>
      <c r="P2" s="3"/>
      <c r="Q2" s="3"/>
      <c r="R2" s="1"/>
    </row>
    <row r="3" spans="1:18" x14ac:dyDescent="0.3">
      <c r="A3" s="1"/>
      <c r="B3" s="2"/>
      <c r="C3" s="1"/>
      <c r="D3" s="1"/>
      <c r="E3" s="2"/>
      <c r="F3" s="2"/>
      <c r="G3" s="1"/>
      <c r="H3" s="2" t="s">
        <v>16</v>
      </c>
      <c r="I3" s="1"/>
      <c r="J3" s="3"/>
      <c r="K3" s="3"/>
      <c r="L3" s="3"/>
      <c r="M3" s="3"/>
      <c r="N3" s="3"/>
      <c r="O3" s="3"/>
      <c r="P3" s="3"/>
      <c r="Q3" s="3"/>
      <c r="R3" s="1"/>
    </row>
    <row r="4" spans="1:18" x14ac:dyDescent="0.3">
      <c r="A4" s="1"/>
      <c r="B4" s="2"/>
      <c r="C4" s="1"/>
      <c r="D4" s="1"/>
      <c r="E4" s="2"/>
      <c r="F4" s="2"/>
      <c r="G4" s="1"/>
      <c r="H4" s="2"/>
      <c r="I4" s="1"/>
      <c r="J4" s="3"/>
      <c r="K4" s="13" t="s">
        <v>71</v>
      </c>
      <c r="L4" s="3" t="s">
        <v>71</v>
      </c>
      <c r="M4" s="13"/>
      <c r="N4" s="3"/>
      <c r="O4" s="13"/>
      <c r="P4" s="3"/>
      <c r="Q4" s="13"/>
      <c r="R4" s="1" t="s">
        <v>63</v>
      </c>
    </row>
    <row r="5" spans="1:18" x14ac:dyDescent="0.3">
      <c r="A5" s="1"/>
      <c r="B5" s="2"/>
      <c r="C5" s="1" t="s">
        <v>0</v>
      </c>
      <c r="D5" s="1" t="s">
        <v>1</v>
      </c>
      <c r="E5" s="2" t="s">
        <v>0</v>
      </c>
      <c r="F5" s="2" t="s">
        <v>1</v>
      </c>
      <c r="G5" s="1" t="s">
        <v>2</v>
      </c>
      <c r="H5" s="2"/>
      <c r="I5" s="1"/>
      <c r="J5" s="3" t="s">
        <v>65</v>
      </c>
      <c r="K5" s="13" t="s">
        <v>92</v>
      </c>
      <c r="L5" s="3" t="s">
        <v>93</v>
      </c>
      <c r="M5" s="13" t="s">
        <v>66</v>
      </c>
      <c r="N5" s="3" t="s">
        <v>67</v>
      </c>
      <c r="O5" s="13" t="s">
        <v>69</v>
      </c>
      <c r="P5" s="3" t="s">
        <v>68</v>
      </c>
      <c r="Q5" s="13" t="s">
        <v>70</v>
      </c>
      <c r="R5" s="1" t="s">
        <v>64</v>
      </c>
    </row>
    <row r="6" spans="1:18" x14ac:dyDescent="0.3">
      <c r="A6" s="4" t="str">
        <f>IF('Input data'!A21="","",'Input data'!A21)</f>
        <v/>
      </c>
      <c r="B6" s="4" t="str">
        <f>IF('Input data'!B21="","",'Input data'!B21)</f>
        <v/>
      </c>
      <c r="C6" s="4" t="str">
        <f>IF('Input data'!C21="","",'Input data'!C21)</f>
        <v/>
      </c>
      <c r="D6" s="4" t="str">
        <f>IF('Input data'!D21="","",'Input data'!D21)</f>
        <v/>
      </c>
      <c r="E6" s="4" t="str">
        <f>IF('Input data'!E21="","",'Input data'!E21)</f>
        <v/>
      </c>
      <c r="F6" s="4" t="str">
        <f>IF('Input data'!F21="","",'Input data'!F21)</f>
        <v/>
      </c>
      <c r="G6" s="4">
        <f>IF('Input data'!G21="","",'Input data'!G21)</f>
        <v>0</v>
      </c>
      <c r="H6" s="4" t="str">
        <f>IF('Input data'!H21&gt;0.5,'Input data'!H21,"")</f>
        <v/>
      </c>
      <c r="I6" s="4" t="str">
        <f>IF('Input data'!I21="","",'Input data'!I21)</f>
        <v/>
      </c>
      <c r="J6" s="12" t="str">
        <f>IF('Calculation sheet'!AQ6="","",IF(OR(I6="Motorway link",I6="Exit diverge",I6="Entrance merge",I6="Motorway diverge",I6="Motorway merge",I6="Motorway weaving",I6="Service area"),'Calculation sheet'!AK6*'Calculation sheet'!J6*'Calculation sheet'!K6*'Calculation sheet'!L6*'Calculation sheet'!N6*'Calculation sheet'!P6*'Calculation sheet'!R6*'Calculation sheet'!S6*'Calculation sheet'!T6*'Calculation sheet'!Y6*'Calculation sheet'!Z6*'Calculation sheet'!AB6*'Calculation sheet'!AD6*'Calculation sheet'!AF6*'Calculation sheet'!AJ6,'Calculation sheet'!AK6*'Calculation sheet'!J6*'Calculation sheet'!K6*'Calculation sheet'!L6*'Calculation sheet'!N6*'Calculation sheet'!P6*'Calculation sheet'!R6*'Calculation sheet'!S6*'Calculation sheet'!T6*'Calculation sheet'!Y6*'Calculation sheet'!Z6*'Calculation sheet'!AB6*'Calculation sheet'!AD6*'Calculation sheet'!AF6*'Calculation sheet'!AJ6*0.7672))</f>
        <v/>
      </c>
      <c r="K6" s="12" t="str">
        <f>IF('Calculation sheet'!AQ6="","",IF(OR(I6="Motorway link",I6="Exit diverge",I6="Entrance merge",I6="Motorway diverge",I6="Motorway merge",I6="Motorway weaving",I6="Service area"),'Calculation sheet'!AL6*'Calculation sheet'!J6*'Calculation sheet'!K6*'Calculation sheet'!M6*'Calculation sheet'!O6*'Calculation sheet'!P6*'Calculation sheet'!Q6*'Calculation sheet'!R6*'Calculation sheet'!S6*'Calculation sheet'!T6*'Calculation sheet'!Y6*'Calculation sheet'!AA6*'Calculation sheet'!AC6*'Calculation sheet'!AE6*'Calculation sheet'!AG6*'Calculation sheet'!AJ6,'Calculation sheet'!AL6*'Calculation sheet'!J6*'Calculation sheet'!K6*'Calculation sheet'!M6*'Calculation sheet'!O6*'Calculation sheet'!P6*'Calculation sheet'!Q6*'Calculation sheet'!R6*'Calculation sheet'!S6*'Calculation sheet'!T6*'Calculation sheet'!Y6*'Calculation sheet'!AA6*'Calculation sheet'!AC6*'Calculation sheet'!AE6*'Calculation sheet'!AG6*'Calculation sheet'!AJ6*0.8833))</f>
        <v/>
      </c>
      <c r="L6" s="12" t="str">
        <f>IF('Calculation sheet'!AQ6="","",IF(OR(I6="Motorway link",I6="Exit diverge",I6="Entrance merge",I6="Motorway diverge",I6="Motorway merge",I6="Motorway weaving",I6="Service area"),'Calculation sheet'!AM6*'Calculation sheet'!J6*'Calculation sheet'!K6*'Calculation sheet'!M6*'Calculation sheet'!O6*'Calculation sheet'!P6*'Calculation sheet'!Q6*'Calculation sheet'!R6*'Calculation sheet'!S6*'Calculation sheet'!U6*'Calculation sheet'!Y6*'Calculation sheet'!AA6*'Calculation sheet'!AC6*'Calculation sheet'!AE6*'Calculation sheet'!AG6*'Calculation sheet'!AJ6,'Calculation sheet'!AM6*'Calculation sheet'!J6*'Calculation sheet'!K6*'Calculation sheet'!M6*'Calculation sheet'!O6*'Calculation sheet'!P6*'Calculation sheet'!Q6*'Calculation sheet'!R6*'Calculation sheet'!S6*'Calculation sheet'!U6*'Calculation sheet'!Y6*'Calculation sheet'!AA6*'Calculation sheet'!AC6*'Calculation sheet'!AE6*'Calculation sheet'!AG6*'Calculation sheet'!AJ6*1.1176))</f>
        <v/>
      </c>
      <c r="M6" s="12" t="str">
        <f>IF(SUM(J6:L6)&gt;0,SUM(J6:L6),"")</f>
        <v/>
      </c>
      <c r="N6" s="12" t="str">
        <f>IF('Calculation sheet'!AQ6="","",IF(OR(I6="Motorway link",I6="Exit diverge",I6="Entrance merge",I6="Motorway diverge",I6="Motorway merge",I6="Motorway weaving",I6="Service area"),'Calculation sheet'!AN6*'Calculation sheet'!J6*'Calculation sheet'!K6*'Calculation sheet'!L6*'Calculation sheet'!N6*'Calculation sheet'!P6*'Calculation sheet'!R6*'Calculation sheet'!S6*'Calculation sheet'!V6*'Calculation sheet'!Y6*'Calculation sheet'!Z6*'Calculation sheet'!AB6*'Calculation sheet'!AD6*'Calculation sheet'!AH6*'Calculation sheet'!AJ6,'Calculation sheet'!AN6*'Calculation sheet'!J6*'Calculation sheet'!K6*'Calculation sheet'!L6*'Calculation sheet'!N6*'Calculation sheet'!P6*'Calculation sheet'!R6*'Calculation sheet'!S6*'Calculation sheet'!V6*'Calculation sheet'!Y6*'Calculation sheet'!Z6*'Calculation sheet'!AB6*'Calculation sheet'!AD6*'Calculation sheet'!AH6*'Calculation sheet'!AJ6*0.7672))</f>
        <v/>
      </c>
      <c r="O6" s="12" t="str">
        <f>IF('Calculation sheet'!AQ6="","",IF(OR(I6="Motorway link",I6="Exit diverge",I6="Entrance merge",I6="Motorway diverge",I6="Motorway merge",I6="Motorway weaving",I6="Service area"),'Calculation sheet'!AO6*'Calculation sheet'!J6*'Calculation sheet'!K6*'Calculation sheet'!L6*'Calculation sheet'!N6*'Calculation sheet'!P6*'Calculation sheet'!R6*'Calculation sheet'!S6*'Calculation sheet'!W6*'Calculation sheet'!Y6*'Calculation sheet'!Z6*'Calculation sheet'!AB6*'Calculation sheet'!AD6*'Calculation sheet'!AH6*'Calculation sheet'!AJ6,'Calculation sheet'!AO6*'Calculation sheet'!J6*'Calculation sheet'!K6*'Calculation sheet'!L6*'Calculation sheet'!N6*'Calculation sheet'!P6*'Calculation sheet'!R6*'Calculation sheet'!S6*'Calculation sheet'!W6*'Calculation sheet'!Y6*'Calculation sheet'!Z6*'Calculation sheet'!AB6*'Calculation sheet'!AD6*'Calculation sheet'!AH6*'Calculation sheet'!AJ6*0.7672))</f>
        <v/>
      </c>
      <c r="P6" s="12" t="str">
        <f>IF('Calculation sheet'!AQ6="","",IF(OR(I6="Motorway link",I6="Exit diverge",I6="Entrance merge",I6="Motorway diverge",I6="Motorway merge",I6="Motorway weaving",I6="Service area"),'Calculation sheet'!AP6*'Calculation sheet'!J6*'Calculation sheet'!K6*'Calculation sheet'!L6*'Calculation sheet'!N6*'Calculation sheet'!P6*'Calculation sheet'!R6*'Calculation sheet'!S6*'Calculation sheet'!X6*'Calculation sheet'!Y6*'Calculation sheet'!Z6*'Calculation sheet'!AB6*'Calculation sheet'!AD6*'Calculation sheet'!AI6*'Calculation sheet'!AJ6,'Calculation sheet'!AP6*'Calculation sheet'!J6*'Calculation sheet'!K6*'Calculation sheet'!L6*'Calculation sheet'!N6*'Calculation sheet'!P6*'Calculation sheet'!R6*'Calculation sheet'!S6*'Calculation sheet'!X6*'Calculation sheet'!Y6*'Calculation sheet'!Z6*'Calculation sheet'!AB6*'Calculation sheet'!AD6*'Calculation sheet'!AI6*'Calculation sheet'!AJ6*0.7672))</f>
        <v/>
      </c>
      <c r="Q6" s="12" t="str">
        <f>IF(SUM(N6:P6)&gt;0,SUM(N6:P6),"")</f>
        <v/>
      </c>
      <c r="R6" s="14" t="str">
        <f>IF(M6="","",18609867*N6+3188341*O6+480261*P6+697929*(J6+K6))</f>
        <v/>
      </c>
    </row>
    <row r="7" spans="1:18" x14ac:dyDescent="0.3">
      <c r="A7" s="4" t="str">
        <f>IF('Input data'!A22="","",'Input data'!A22)</f>
        <v/>
      </c>
      <c r="B7" s="4" t="str">
        <f>IF('Input data'!B22="","",'Input data'!B22)</f>
        <v/>
      </c>
      <c r="C7" s="4" t="str">
        <f>IF('Input data'!C22="","",'Input data'!C22)</f>
        <v/>
      </c>
      <c r="D7" s="4" t="str">
        <f>IF('Input data'!D22="","",'Input data'!D22)</f>
        <v/>
      </c>
      <c r="E7" s="4" t="str">
        <f>IF('Input data'!E22="","",'Input data'!E22)</f>
        <v/>
      </c>
      <c r="F7" s="4" t="str">
        <f>IF('Input data'!F22="","",'Input data'!F22)</f>
        <v/>
      </c>
      <c r="G7" s="4">
        <f>IF('Input data'!G22="","",'Input data'!G22)</f>
        <v>0</v>
      </c>
      <c r="H7" s="4" t="str">
        <f>IF('Input data'!H22&gt;0.5,'Input data'!H22,"")</f>
        <v/>
      </c>
      <c r="I7" s="4" t="str">
        <f>IF('Input data'!I22="","",'Input data'!I22)</f>
        <v/>
      </c>
      <c r="J7" s="12" t="str">
        <f>IF('Calculation sheet'!AQ7="","",IF(OR(I7="Motorway link",I7="Exit diverge",I7="Entrance merge",I7="Motorway diverge",I7="Motorway merge",I7="Motorway weaving",I7="Service area"),'Calculation sheet'!AK7*'Calculation sheet'!J7*'Calculation sheet'!K7*'Calculation sheet'!L7*'Calculation sheet'!N7*'Calculation sheet'!P7*'Calculation sheet'!R7*'Calculation sheet'!S7*'Calculation sheet'!T7*'Calculation sheet'!Y7*'Calculation sheet'!Z7*'Calculation sheet'!AB7*'Calculation sheet'!AD7*'Calculation sheet'!AF7*'Calculation sheet'!AJ7,'Calculation sheet'!AK7*'Calculation sheet'!J7*'Calculation sheet'!K7*'Calculation sheet'!L7*'Calculation sheet'!N7*'Calculation sheet'!P7*'Calculation sheet'!R7*'Calculation sheet'!S7*'Calculation sheet'!T7*'Calculation sheet'!Y7*'Calculation sheet'!Z7*'Calculation sheet'!AB7*'Calculation sheet'!AD7*'Calculation sheet'!AF7*'Calculation sheet'!AJ7*0.7672))</f>
        <v/>
      </c>
      <c r="K7" s="12" t="str">
        <f>IF('Calculation sheet'!AQ7="","",IF(OR(I7="Motorway link",I7="Exit diverge",I7="Entrance merge",I7="Motorway diverge",I7="Motorway merge",I7="Motorway weaving",I7="Service area"),'Calculation sheet'!AL7*'Calculation sheet'!J7*'Calculation sheet'!K7*'Calculation sheet'!M7*'Calculation sheet'!O7*'Calculation sheet'!P7*'Calculation sheet'!Q7*'Calculation sheet'!R7*'Calculation sheet'!S7*'Calculation sheet'!T7*'Calculation sheet'!Y7*'Calculation sheet'!AA7*'Calculation sheet'!AC7*'Calculation sheet'!AE7*'Calculation sheet'!AG7*'Calculation sheet'!AJ7,'Calculation sheet'!AL7*'Calculation sheet'!J7*'Calculation sheet'!K7*'Calculation sheet'!M7*'Calculation sheet'!O7*'Calculation sheet'!P7*'Calculation sheet'!Q7*'Calculation sheet'!R7*'Calculation sheet'!S7*'Calculation sheet'!T7*'Calculation sheet'!Y7*'Calculation sheet'!AA7*'Calculation sheet'!AC7*'Calculation sheet'!AE7*'Calculation sheet'!AG7*'Calculation sheet'!AJ7*0.8833))</f>
        <v/>
      </c>
      <c r="L7" s="12" t="str">
        <f>IF('Calculation sheet'!AQ7="","",IF(OR(I7="Motorway link",I7="Exit diverge",I7="Entrance merge",I7="Motorway diverge",I7="Motorway merge",I7="Motorway weaving",I7="Service area"),'Calculation sheet'!AM7*'Calculation sheet'!J7*'Calculation sheet'!K7*'Calculation sheet'!M7*'Calculation sheet'!O7*'Calculation sheet'!P7*'Calculation sheet'!Q7*'Calculation sheet'!R7*'Calculation sheet'!S7*'Calculation sheet'!U7*'Calculation sheet'!Y7*'Calculation sheet'!AA7*'Calculation sheet'!AC7*'Calculation sheet'!AE7*'Calculation sheet'!AG7*'Calculation sheet'!AJ7,'Calculation sheet'!AM7*'Calculation sheet'!J7*'Calculation sheet'!K7*'Calculation sheet'!M7*'Calculation sheet'!O7*'Calculation sheet'!P7*'Calculation sheet'!Q7*'Calculation sheet'!R7*'Calculation sheet'!S7*'Calculation sheet'!U7*'Calculation sheet'!Y7*'Calculation sheet'!AA7*'Calculation sheet'!AC7*'Calculation sheet'!AE7*'Calculation sheet'!AG7*'Calculation sheet'!AJ7*1.1176))</f>
        <v/>
      </c>
      <c r="M7" s="12" t="str">
        <f t="shared" ref="M7:M70" si="0">IF(SUM(J7:L7)&gt;0,SUM(J7:L7),"")</f>
        <v/>
      </c>
      <c r="N7" s="12" t="str">
        <f>IF('Calculation sheet'!AQ7="","",IF(OR(I7="Motorway link",I7="Exit diverge",I7="Entrance merge",I7="Motorway diverge",I7="Motorway merge",I7="Motorway weaving",I7="Service area"),'Calculation sheet'!AN7*'Calculation sheet'!J7*'Calculation sheet'!K7*'Calculation sheet'!L7*'Calculation sheet'!N7*'Calculation sheet'!P7*'Calculation sheet'!R7*'Calculation sheet'!S7*'Calculation sheet'!V7*'Calculation sheet'!Y7*'Calculation sheet'!Z7*'Calculation sheet'!AB7*'Calculation sheet'!AD7*'Calculation sheet'!AH7*'Calculation sheet'!AJ7,'Calculation sheet'!AN7*'Calculation sheet'!J7*'Calculation sheet'!K7*'Calculation sheet'!L7*'Calculation sheet'!N7*'Calculation sheet'!P7*'Calculation sheet'!R7*'Calculation sheet'!S7*'Calculation sheet'!V7*'Calculation sheet'!Y7*'Calculation sheet'!Z7*'Calculation sheet'!AB7*'Calculation sheet'!AD7*'Calculation sheet'!AH7*'Calculation sheet'!AJ7*0.7672))</f>
        <v/>
      </c>
      <c r="O7" s="12" t="str">
        <f>IF('Calculation sheet'!AQ7="","",IF(OR(I7="Motorway link",I7="Exit diverge",I7="Entrance merge",I7="Motorway diverge",I7="Motorway merge",I7="Motorway weaving",I7="Service area"),'Calculation sheet'!AO7*'Calculation sheet'!J7*'Calculation sheet'!K7*'Calculation sheet'!L7*'Calculation sheet'!N7*'Calculation sheet'!P7*'Calculation sheet'!R7*'Calculation sheet'!S7*'Calculation sheet'!W7*'Calculation sheet'!Y7*'Calculation sheet'!Z7*'Calculation sheet'!AB7*'Calculation sheet'!AD7*'Calculation sheet'!AH7*'Calculation sheet'!AJ7,'Calculation sheet'!AO7*'Calculation sheet'!J7*'Calculation sheet'!K7*'Calculation sheet'!L7*'Calculation sheet'!N7*'Calculation sheet'!P7*'Calculation sheet'!R7*'Calculation sheet'!S7*'Calculation sheet'!W7*'Calculation sheet'!Y7*'Calculation sheet'!Z7*'Calculation sheet'!AB7*'Calculation sheet'!AD7*'Calculation sheet'!AH7*'Calculation sheet'!AJ7*0.7672))</f>
        <v/>
      </c>
      <c r="P7" s="12" t="str">
        <f>IF('Calculation sheet'!AQ7="","",IF(OR(I7="Motorway link",I7="Exit diverge",I7="Entrance merge",I7="Motorway diverge",I7="Motorway merge",I7="Motorway weaving",I7="Service area"),'Calculation sheet'!AP7*'Calculation sheet'!J7*'Calculation sheet'!K7*'Calculation sheet'!L7*'Calculation sheet'!N7*'Calculation sheet'!P7*'Calculation sheet'!R7*'Calculation sheet'!S7*'Calculation sheet'!X7*'Calculation sheet'!Y7*'Calculation sheet'!Z7*'Calculation sheet'!AB7*'Calculation sheet'!AD7*'Calculation sheet'!AI7*'Calculation sheet'!AJ7,'Calculation sheet'!AP7*'Calculation sheet'!J7*'Calculation sheet'!K7*'Calculation sheet'!L7*'Calculation sheet'!N7*'Calculation sheet'!P7*'Calculation sheet'!R7*'Calculation sheet'!S7*'Calculation sheet'!X7*'Calculation sheet'!Y7*'Calculation sheet'!Z7*'Calculation sheet'!AB7*'Calculation sheet'!AD7*'Calculation sheet'!AI7*'Calculation sheet'!AJ7*0.7672))</f>
        <v/>
      </c>
      <c r="Q7" s="12" t="str">
        <f t="shared" ref="Q7:Q70" si="1">IF(SUM(N7:P7)&gt;0,SUM(N7:P7),"")</f>
        <v/>
      </c>
      <c r="R7" s="14" t="str">
        <f t="shared" ref="R7:R70" si="2">IF(M7="","",18609867*N7+3188341*O7+480261*P7+697929*(J7+K7))</f>
        <v/>
      </c>
    </row>
    <row r="8" spans="1:18" x14ac:dyDescent="0.3">
      <c r="A8" s="4" t="str">
        <f>IF('Input data'!A23="","",'Input data'!A23)</f>
        <v/>
      </c>
      <c r="B8" s="4" t="str">
        <f>IF('Input data'!B23="","",'Input data'!B23)</f>
        <v/>
      </c>
      <c r="C8" s="4" t="str">
        <f>IF('Input data'!C23="","",'Input data'!C23)</f>
        <v/>
      </c>
      <c r="D8" s="4" t="str">
        <f>IF('Input data'!D23="","",'Input data'!D23)</f>
        <v/>
      </c>
      <c r="E8" s="4" t="str">
        <f>IF('Input data'!E23="","",'Input data'!E23)</f>
        <v/>
      </c>
      <c r="F8" s="4" t="str">
        <f>IF('Input data'!F23="","",'Input data'!F23)</f>
        <v/>
      </c>
      <c r="G8" s="4">
        <f>IF('Input data'!G23="","",'Input data'!G23)</f>
        <v>0</v>
      </c>
      <c r="H8" s="4" t="str">
        <f>IF('Input data'!H23&gt;0.5,'Input data'!H23,"")</f>
        <v/>
      </c>
      <c r="I8" s="4" t="str">
        <f>IF('Input data'!I23="","",'Input data'!I23)</f>
        <v/>
      </c>
      <c r="J8" s="12" t="str">
        <f>IF('Calculation sheet'!AQ8="","",IF(OR(I8="Motorway link",I8="Exit diverge",I8="Entrance merge",I8="Motorway diverge",I8="Motorway merge",I8="Motorway weaving",I8="Service area"),'Calculation sheet'!AK8*'Calculation sheet'!J8*'Calculation sheet'!K8*'Calculation sheet'!L8*'Calculation sheet'!N8*'Calculation sheet'!P8*'Calculation sheet'!R8*'Calculation sheet'!S8*'Calculation sheet'!T8*'Calculation sheet'!Y8*'Calculation sheet'!Z8*'Calculation sheet'!AB8*'Calculation sheet'!AD8*'Calculation sheet'!AF8*'Calculation sheet'!AJ8,'Calculation sheet'!AK8*'Calculation sheet'!J8*'Calculation sheet'!K8*'Calculation sheet'!L8*'Calculation sheet'!N8*'Calculation sheet'!P8*'Calculation sheet'!R8*'Calculation sheet'!S8*'Calculation sheet'!T8*'Calculation sheet'!Y8*'Calculation sheet'!Z8*'Calculation sheet'!AB8*'Calculation sheet'!AD8*'Calculation sheet'!AF8*'Calculation sheet'!AJ8*0.7672))</f>
        <v/>
      </c>
      <c r="K8" s="12" t="str">
        <f>IF('Calculation sheet'!AQ8="","",IF(OR(I8="Motorway link",I8="Exit diverge",I8="Entrance merge",I8="Motorway diverge",I8="Motorway merge",I8="Motorway weaving",I8="Service area"),'Calculation sheet'!AL8*'Calculation sheet'!J8*'Calculation sheet'!K8*'Calculation sheet'!M8*'Calculation sheet'!O8*'Calculation sheet'!P8*'Calculation sheet'!Q8*'Calculation sheet'!R8*'Calculation sheet'!S8*'Calculation sheet'!T8*'Calculation sheet'!Y8*'Calculation sheet'!AA8*'Calculation sheet'!AC8*'Calculation sheet'!AE8*'Calculation sheet'!AG8*'Calculation sheet'!AJ8,'Calculation sheet'!AL8*'Calculation sheet'!J8*'Calculation sheet'!K8*'Calculation sheet'!M8*'Calculation sheet'!O8*'Calculation sheet'!P8*'Calculation sheet'!Q8*'Calculation sheet'!R8*'Calculation sheet'!S8*'Calculation sheet'!T8*'Calculation sheet'!Y8*'Calculation sheet'!AA8*'Calculation sheet'!AC8*'Calculation sheet'!AE8*'Calculation sheet'!AG8*'Calculation sheet'!AJ8*0.8833))</f>
        <v/>
      </c>
      <c r="L8" s="12" t="str">
        <f>IF('Calculation sheet'!AQ8="","",IF(OR(I8="Motorway link",I8="Exit diverge",I8="Entrance merge",I8="Motorway diverge",I8="Motorway merge",I8="Motorway weaving",I8="Service area"),'Calculation sheet'!AM8*'Calculation sheet'!J8*'Calculation sheet'!K8*'Calculation sheet'!M8*'Calculation sheet'!O8*'Calculation sheet'!P8*'Calculation sheet'!Q8*'Calculation sheet'!R8*'Calculation sheet'!S8*'Calculation sheet'!U8*'Calculation sheet'!Y8*'Calculation sheet'!AA8*'Calculation sheet'!AC8*'Calculation sheet'!AE8*'Calculation sheet'!AG8*'Calculation sheet'!AJ8,'Calculation sheet'!AM8*'Calculation sheet'!J8*'Calculation sheet'!K8*'Calculation sheet'!M8*'Calculation sheet'!O8*'Calculation sheet'!P8*'Calculation sheet'!Q8*'Calculation sheet'!R8*'Calculation sheet'!S8*'Calculation sheet'!U8*'Calculation sheet'!Y8*'Calculation sheet'!AA8*'Calculation sheet'!AC8*'Calculation sheet'!AE8*'Calculation sheet'!AG8*'Calculation sheet'!AJ8*1.1176))</f>
        <v/>
      </c>
      <c r="M8" s="12" t="str">
        <f t="shared" si="0"/>
        <v/>
      </c>
      <c r="N8" s="12" t="str">
        <f>IF('Calculation sheet'!AQ8="","",IF(OR(I8="Motorway link",I8="Exit diverge",I8="Entrance merge",I8="Motorway diverge",I8="Motorway merge",I8="Motorway weaving",I8="Service area"),'Calculation sheet'!AN8*'Calculation sheet'!J8*'Calculation sheet'!K8*'Calculation sheet'!L8*'Calculation sheet'!N8*'Calculation sheet'!P8*'Calculation sheet'!R8*'Calculation sheet'!S8*'Calculation sheet'!V8*'Calculation sheet'!Y8*'Calculation sheet'!Z8*'Calculation sheet'!AB8*'Calculation sheet'!AD8*'Calculation sheet'!AH8*'Calculation sheet'!AJ8,'Calculation sheet'!AN8*'Calculation sheet'!J8*'Calculation sheet'!K8*'Calculation sheet'!L8*'Calculation sheet'!N8*'Calculation sheet'!P8*'Calculation sheet'!R8*'Calculation sheet'!S8*'Calculation sheet'!V8*'Calculation sheet'!Y8*'Calculation sheet'!Z8*'Calculation sheet'!AB8*'Calculation sheet'!AD8*'Calculation sheet'!AH8*'Calculation sheet'!AJ8*0.7672))</f>
        <v/>
      </c>
      <c r="O8" s="12" t="str">
        <f>IF('Calculation sheet'!AQ8="","",IF(OR(I8="Motorway link",I8="Exit diverge",I8="Entrance merge",I8="Motorway diverge",I8="Motorway merge",I8="Motorway weaving",I8="Service area"),'Calculation sheet'!AO8*'Calculation sheet'!J8*'Calculation sheet'!K8*'Calculation sheet'!L8*'Calculation sheet'!N8*'Calculation sheet'!P8*'Calculation sheet'!R8*'Calculation sheet'!S8*'Calculation sheet'!W8*'Calculation sheet'!Y8*'Calculation sheet'!Z8*'Calculation sheet'!AB8*'Calculation sheet'!AD8*'Calculation sheet'!AH8*'Calculation sheet'!AJ8,'Calculation sheet'!AO8*'Calculation sheet'!J8*'Calculation sheet'!K8*'Calculation sheet'!L8*'Calculation sheet'!N8*'Calculation sheet'!P8*'Calculation sheet'!R8*'Calculation sheet'!S8*'Calculation sheet'!W8*'Calculation sheet'!Y8*'Calculation sheet'!Z8*'Calculation sheet'!AB8*'Calculation sheet'!AD8*'Calculation sheet'!AH8*'Calculation sheet'!AJ8*0.7672))</f>
        <v/>
      </c>
      <c r="P8" s="12" t="str">
        <f>IF('Calculation sheet'!AQ8="","",IF(OR(I8="Motorway link",I8="Exit diverge",I8="Entrance merge",I8="Motorway diverge",I8="Motorway merge",I8="Motorway weaving",I8="Service area"),'Calculation sheet'!AP8*'Calculation sheet'!J8*'Calculation sheet'!K8*'Calculation sheet'!L8*'Calculation sheet'!N8*'Calculation sheet'!P8*'Calculation sheet'!R8*'Calculation sheet'!S8*'Calculation sheet'!X8*'Calculation sheet'!Y8*'Calculation sheet'!Z8*'Calculation sheet'!AB8*'Calculation sheet'!AD8*'Calculation sheet'!AI8*'Calculation sheet'!AJ8,'Calculation sheet'!AP8*'Calculation sheet'!J8*'Calculation sheet'!K8*'Calculation sheet'!L8*'Calculation sheet'!N8*'Calculation sheet'!P8*'Calculation sheet'!R8*'Calculation sheet'!S8*'Calculation sheet'!X8*'Calculation sheet'!Y8*'Calculation sheet'!Z8*'Calculation sheet'!AB8*'Calculation sheet'!AD8*'Calculation sheet'!AI8*'Calculation sheet'!AJ8*0.7672))</f>
        <v/>
      </c>
      <c r="Q8" s="12" t="str">
        <f t="shared" si="1"/>
        <v/>
      </c>
      <c r="R8" s="14" t="str">
        <f t="shared" si="2"/>
        <v/>
      </c>
    </row>
    <row r="9" spans="1:18" x14ac:dyDescent="0.3">
      <c r="A9" s="4" t="str">
        <f>IF('Input data'!A24="","",'Input data'!A24)</f>
        <v/>
      </c>
      <c r="B9" s="4" t="str">
        <f>IF('Input data'!B24="","",'Input data'!B24)</f>
        <v/>
      </c>
      <c r="C9" s="4" t="str">
        <f>IF('Input data'!C24="","",'Input data'!C24)</f>
        <v/>
      </c>
      <c r="D9" s="4" t="str">
        <f>IF('Input data'!D24="","",'Input data'!D24)</f>
        <v/>
      </c>
      <c r="E9" s="4" t="str">
        <f>IF('Input data'!E24="","",'Input data'!E24)</f>
        <v/>
      </c>
      <c r="F9" s="4" t="str">
        <f>IF('Input data'!F24="","",'Input data'!F24)</f>
        <v/>
      </c>
      <c r="G9" s="4">
        <f>IF('Input data'!G24="","",'Input data'!G24)</f>
        <v>0</v>
      </c>
      <c r="H9" s="4" t="str">
        <f>IF('Input data'!H24&gt;0.5,'Input data'!H24,"")</f>
        <v/>
      </c>
      <c r="I9" s="4" t="str">
        <f>IF('Input data'!I24="","",'Input data'!I24)</f>
        <v/>
      </c>
      <c r="J9" s="12" t="str">
        <f>IF('Calculation sheet'!AQ9="","",IF(OR(I9="Motorway link",I9="Exit diverge",I9="Entrance merge",I9="Motorway diverge",I9="Motorway merge",I9="Motorway weaving",I9="Service area"),'Calculation sheet'!AK9*'Calculation sheet'!J9*'Calculation sheet'!K9*'Calculation sheet'!L9*'Calculation sheet'!N9*'Calculation sheet'!P9*'Calculation sheet'!R9*'Calculation sheet'!S9*'Calculation sheet'!T9*'Calculation sheet'!Y9*'Calculation sheet'!Z9*'Calculation sheet'!AB9*'Calculation sheet'!AD9*'Calculation sheet'!AF9*'Calculation sheet'!AJ9,'Calculation sheet'!AK9*'Calculation sheet'!J9*'Calculation sheet'!K9*'Calculation sheet'!L9*'Calculation sheet'!N9*'Calculation sheet'!P9*'Calculation sheet'!R9*'Calculation sheet'!S9*'Calculation sheet'!T9*'Calculation sheet'!Y9*'Calculation sheet'!Z9*'Calculation sheet'!AB9*'Calculation sheet'!AD9*'Calculation sheet'!AF9*'Calculation sheet'!AJ9*0.7672))</f>
        <v/>
      </c>
      <c r="K9" s="12" t="str">
        <f>IF('Calculation sheet'!AQ9="","",IF(OR(I9="Motorway link",I9="Exit diverge",I9="Entrance merge",I9="Motorway diverge",I9="Motorway merge",I9="Motorway weaving",I9="Service area"),'Calculation sheet'!AL9*'Calculation sheet'!J9*'Calculation sheet'!K9*'Calculation sheet'!M9*'Calculation sheet'!O9*'Calculation sheet'!P9*'Calculation sheet'!Q9*'Calculation sheet'!R9*'Calculation sheet'!S9*'Calculation sheet'!T9*'Calculation sheet'!Y9*'Calculation sheet'!AA9*'Calculation sheet'!AC9*'Calculation sheet'!AE9*'Calculation sheet'!AG9*'Calculation sheet'!AJ9,'Calculation sheet'!AL9*'Calculation sheet'!J9*'Calculation sheet'!K9*'Calculation sheet'!M9*'Calculation sheet'!O9*'Calculation sheet'!P9*'Calculation sheet'!Q9*'Calculation sheet'!R9*'Calculation sheet'!S9*'Calculation sheet'!T9*'Calculation sheet'!Y9*'Calculation sheet'!AA9*'Calculation sheet'!AC9*'Calculation sheet'!AE9*'Calculation sheet'!AG9*'Calculation sheet'!AJ9*0.8833))</f>
        <v/>
      </c>
      <c r="L9" s="12" t="str">
        <f>IF('Calculation sheet'!AQ9="","",IF(OR(I9="Motorway link",I9="Exit diverge",I9="Entrance merge",I9="Motorway diverge",I9="Motorway merge",I9="Motorway weaving",I9="Service area"),'Calculation sheet'!AM9*'Calculation sheet'!J9*'Calculation sheet'!K9*'Calculation sheet'!M9*'Calculation sheet'!O9*'Calculation sheet'!P9*'Calculation sheet'!Q9*'Calculation sheet'!R9*'Calculation sheet'!S9*'Calculation sheet'!U9*'Calculation sheet'!Y9*'Calculation sheet'!AA9*'Calculation sheet'!AC9*'Calculation sheet'!AE9*'Calculation sheet'!AG9*'Calculation sheet'!AJ9,'Calculation sheet'!AM9*'Calculation sheet'!J9*'Calculation sheet'!K9*'Calculation sheet'!M9*'Calculation sheet'!O9*'Calculation sheet'!P9*'Calculation sheet'!Q9*'Calculation sheet'!R9*'Calculation sheet'!S9*'Calculation sheet'!U9*'Calculation sheet'!Y9*'Calculation sheet'!AA9*'Calculation sheet'!AC9*'Calculation sheet'!AE9*'Calculation sheet'!AG9*'Calculation sheet'!AJ9*1.1176))</f>
        <v/>
      </c>
      <c r="M9" s="12" t="str">
        <f t="shared" si="0"/>
        <v/>
      </c>
      <c r="N9" s="12" t="str">
        <f>IF('Calculation sheet'!AQ9="","",IF(OR(I9="Motorway link",I9="Exit diverge",I9="Entrance merge",I9="Motorway diverge",I9="Motorway merge",I9="Motorway weaving",I9="Service area"),'Calculation sheet'!AN9*'Calculation sheet'!J9*'Calculation sheet'!K9*'Calculation sheet'!L9*'Calculation sheet'!N9*'Calculation sheet'!P9*'Calculation sheet'!R9*'Calculation sheet'!S9*'Calculation sheet'!V9*'Calculation sheet'!Y9*'Calculation sheet'!Z9*'Calculation sheet'!AB9*'Calculation sheet'!AD9*'Calculation sheet'!AH9*'Calculation sheet'!AJ9,'Calculation sheet'!AN9*'Calculation sheet'!J9*'Calculation sheet'!K9*'Calculation sheet'!L9*'Calculation sheet'!N9*'Calculation sheet'!P9*'Calculation sheet'!R9*'Calculation sheet'!S9*'Calculation sheet'!V9*'Calculation sheet'!Y9*'Calculation sheet'!Z9*'Calculation sheet'!AB9*'Calculation sheet'!AD9*'Calculation sheet'!AH9*'Calculation sheet'!AJ9*0.7672))</f>
        <v/>
      </c>
      <c r="O9" s="12" t="str">
        <f>IF('Calculation sheet'!AQ9="","",IF(OR(I9="Motorway link",I9="Exit diverge",I9="Entrance merge",I9="Motorway diverge",I9="Motorway merge",I9="Motorway weaving",I9="Service area"),'Calculation sheet'!AO9*'Calculation sheet'!J9*'Calculation sheet'!K9*'Calculation sheet'!L9*'Calculation sheet'!N9*'Calculation sheet'!P9*'Calculation sheet'!R9*'Calculation sheet'!S9*'Calculation sheet'!W9*'Calculation sheet'!Y9*'Calculation sheet'!Z9*'Calculation sheet'!AB9*'Calculation sheet'!AD9*'Calculation sheet'!AH9*'Calculation sheet'!AJ9,'Calculation sheet'!AO9*'Calculation sheet'!J9*'Calculation sheet'!K9*'Calculation sheet'!L9*'Calculation sheet'!N9*'Calculation sheet'!P9*'Calculation sheet'!R9*'Calculation sheet'!S9*'Calculation sheet'!W9*'Calculation sheet'!Y9*'Calculation sheet'!Z9*'Calculation sheet'!AB9*'Calculation sheet'!AD9*'Calculation sheet'!AH9*'Calculation sheet'!AJ9*0.7672))</f>
        <v/>
      </c>
      <c r="P9" s="12" t="str">
        <f>IF('Calculation sheet'!AQ9="","",IF(OR(I9="Motorway link",I9="Exit diverge",I9="Entrance merge",I9="Motorway diverge",I9="Motorway merge",I9="Motorway weaving",I9="Service area"),'Calculation sheet'!AP9*'Calculation sheet'!J9*'Calculation sheet'!K9*'Calculation sheet'!L9*'Calculation sheet'!N9*'Calculation sheet'!P9*'Calculation sheet'!R9*'Calculation sheet'!S9*'Calculation sheet'!X9*'Calculation sheet'!Y9*'Calculation sheet'!Z9*'Calculation sheet'!AB9*'Calculation sheet'!AD9*'Calculation sheet'!AI9*'Calculation sheet'!AJ9,'Calculation sheet'!AP9*'Calculation sheet'!J9*'Calculation sheet'!K9*'Calculation sheet'!L9*'Calculation sheet'!N9*'Calculation sheet'!P9*'Calculation sheet'!R9*'Calculation sheet'!S9*'Calculation sheet'!X9*'Calculation sheet'!Y9*'Calculation sheet'!Z9*'Calculation sheet'!AB9*'Calculation sheet'!AD9*'Calculation sheet'!AI9*'Calculation sheet'!AJ9*0.7672))</f>
        <v/>
      </c>
      <c r="Q9" s="12" t="str">
        <f t="shared" si="1"/>
        <v/>
      </c>
      <c r="R9" s="14" t="str">
        <f t="shared" si="2"/>
        <v/>
      </c>
    </row>
    <row r="10" spans="1:18" x14ac:dyDescent="0.3">
      <c r="A10" s="4" t="str">
        <f>IF('Input data'!A25="","",'Input data'!A25)</f>
        <v/>
      </c>
      <c r="B10" s="4" t="str">
        <f>IF('Input data'!B25="","",'Input data'!B25)</f>
        <v/>
      </c>
      <c r="C10" s="4" t="str">
        <f>IF('Input data'!C25="","",'Input data'!C25)</f>
        <v/>
      </c>
      <c r="D10" s="4" t="str">
        <f>IF('Input data'!D25="","",'Input data'!D25)</f>
        <v/>
      </c>
      <c r="E10" s="4" t="str">
        <f>IF('Input data'!E25="","",'Input data'!E25)</f>
        <v/>
      </c>
      <c r="F10" s="4" t="str">
        <f>IF('Input data'!F25="","",'Input data'!F25)</f>
        <v/>
      </c>
      <c r="G10" s="4">
        <f>IF('Input data'!G25="","",'Input data'!G25)</f>
        <v>0</v>
      </c>
      <c r="H10" s="4" t="str">
        <f>IF('Input data'!H25&gt;0.5,'Input data'!H25,"")</f>
        <v/>
      </c>
      <c r="I10" s="4" t="str">
        <f>IF('Input data'!I25="","",'Input data'!I25)</f>
        <v/>
      </c>
      <c r="J10" s="12" t="str">
        <f>IF('Calculation sheet'!AQ10="","",IF(OR(I10="Motorway link",I10="Exit diverge",I10="Entrance merge",I10="Motorway diverge",I10="Motorway merge",I10="Motorway weaving",I10="Service area"),'Calculation sheet'!AK10*'Calculation sheet'!J10*'Calculation sheet'!K10*'Calculation sheet'!L10*'Calculation sheet'!N10*'Calculation sheet'!P10*'Calculation sheet'!R10*'Calculation sheet'!S10*'Calculation sheet'!T10*'Calculation sheet'!Y10*'Calculation sheet'!Z10*'Calculation sheet'!AB10*'Calculation sheet'!AD10*'Calculation sheet'!AF10*'Calculation sheet'!AJ10,'Calculation sheet'!AK10*'Calculation sheet'!J10*'Calculation sheet'!K10*'Calculation sheet'!L10*'Calculation sheet'!N10*'Calculation sheet'!P10*'Calculation sheet'!R10*'Calculation sheet'!S10*'Calculation sheet'!T10*'Calculation sheet'!Y10*'Calculation sheet'!Z10*'Calculation sheet'!AB10*'Calculation sheet'!AD10*'Calculation sheet'!AF10*'Calculation sheet'!AJ10*0.7672))</f>
        <v/>
      </c>
      <c r="K10" s="12" t="str">
        <f>IF('Calculation sheet'!AQ10="","",IF(OR(I10="Motorway link",I10="Exit diverge",I10="Entrance merge",I10="Motorway diverge",I10="Motorway merge",I10="Motorway weaving",I10="Service area"),'Calculation sheet'!AL10*'Calculation sheet'!J10*'Calculation sheet'!K10*'Calculation sheet'!M10*'Calculation sheet'!O10*'Calculation sheet'!P10*'Calculation sheet'!Q10*'Calculation sheet'!R10*'Calculation sheet'!S10*'Calculation sheet'!T10*'Calculation sheet'!Y10*'Calculation sheet'!AA10*'Calculation sheet'!AC10*'Calculation sheet'!AE10*'Calculation sheet'!AG10*'Calculation sheet'!AJ10,'Calculation sheet'!AL10*'Calculation sheet'!J10*'Calculation sheet'!K10*'Calculation sheet'!M10*'Calculation sheet'!O10*'Calculation sheet'!P10*'Calculation sheet'!Q10*'Calculation sheet'!R10*'Calculation sheet'!S10*'Calculation sheet'!T10*'Calculation sheet'!Y10*'Calculation sheet'!AA10*'Calculation sheet'!AC10*'Calculation sheet'!AE10*'Calculation sheet'!AG10*'Calculation sheet'!AJ10*0.8833))</f>
        <v/>
      </c>
      <c r="L10" s="12" t="str">
        <f>IF('Calculation sheet'!AQ10="","",IF(OR(I10="Motorway link",I10="Exit diverge",I10="Entrance merge",I10="Motorway diverge",I10="Motorway merge",I10="Motorway weaving",I10="Service area"),'Calculation sheet'!AM10*'Calculation sheet'!J10*'Calculation sheet'!K10*'Calculation sheet'!M10*'Calculation sheet'!O10*'Calculation sheet'!P10*'Calculation sheet'!Q10*'Calculation sheet'!R10*'Calculation sheet'!S10*'Calculation sheet'!U10*'Calculation sheet'!Y10*'Calculation sheet'!AA10*'Calculation sheet'!AC10*'Calculation sheet'!AE10*'Calculation sheet'!AG10*'Calculation sheet'!AJ10,'Calculation sheet'!AM10*'Calculation sheet'!J10*'Calculation sheet'!K10*'Calculation sheet'!M10*'Calculation sheet'!O10*'Calculation sheet'!P10*'Calculation sheet'!Q10*'Calculation sheet'!R10*'Calculation sheet'!S10*'Calculation sheet'!U10*'Calculation sheet'!Y10*'Calculation sheet'!AA10*'Calculation sheet'!AC10*'Calculation sheet'!AE10*'Calculation sheet'!AG10*'Calculation sheet'!AJ10*1.1176))</f>
        <v/>
      </c>
      <c r="M10" s="12" t="str">
        <f t="shared" si="0"/>
        <v/>
      </c>
      <c r="N10" s="12" t="str">
        <f>IF('Calculation sheet'!AQ10="","",IF(OR(I10="Motorway link",I10="Exit diverge",I10="Entrance merge",I10="Motorway diverge",I10="Motorway merge",I10="Motorway weaving",I10="Service area"),'Calculation sheet'!AN10*'Calculation sheet'!J10*'Calculation sheet'!K10*'Calculation sheet'!L10*'Calculation sheet'!N10*'Calculation sheet'!P10*'Calculation sheet'!R10*'Calculation sheet'!S10*'Calculation sheet'!V10*'Calculation sheet'!Y10*'Calculation sheet'!Z10*'Calculation sheet'!AB10*'Calculation sheet'!AD10*'Calculation sheet'!AH10*'Calculation sheet'!AJ10,'Calculation sheet'!AN10*'Calculation sheet'!J10*'Calculation sheet'!K10*'Calculation sheet'!L10*'Calculation sheet'!N10*'Calculation sheet'!P10*'Calculation sheet'!R10*'Calculation sheet'!S10*'Calculation sheet'!V10*'Calculation sheet'!Y10*'Calculation sheet'!Z10*'Calculation sheet'!AB10*'Calculation sheet'!AD10*'Calculation sheet'!AH10*'Calculation sheet'!AJ10*0.7672))</f>
        <v/>
      </c>
      <c r="O10" s="12" t="str">
        <f>IF('Calculation sheet'!AQ10="","",IF(OR(I10="Motorway link",I10="Exit diverge",I10="Entrance merge",I10="Motorway diverge",I10="Motorway merge",I10="Motorway weaving",I10="Service area"),'Calculation sheet'!AO10*'Calculation sheet'!J10*'Calculation sheet'!K10*'Calculation sheet'!L10*'Calculation sheet'!N10*'Calculation sheet'!P10*'Calculation sheet'!R10*'Calculation sheet'!S10*'Calculation sheet'!W10*'Calculation sheet'!Y10*'Calculation sheet'!Z10*'Calculation sheet'!AB10*'Calculation sheet'!AD10*'Calculation sheet'!AH10*'Calculation sheet'!AJ10,'Calculation sheet'!AO10*'Calculation sheet'!J10*'Calculation sheet'!K10*'Calculation sheet'!L10*'Calculation sheet'!N10*'Calculation sheet'!P10*'Calculation sheet'!R10*'Calculation sheet'!S10*'Calculation sheet'!W10*'Calculation sheet'!Y10*'Calculation sheet'!Z10*'Calculation sheet'!AB10*'Calculation sheet'!AD10*'Calculation sheet'!AH10*'Calculation sheet'!AJ10*0.7672))</f>
        <v/>
      </c>
      <c r="P10" s="12" t="str">
        <f>IF('Calculation sheet'!AQ10="","",IF(OR(I10="Motorway link",I10="Exit diverge",I10="Entrance merge",I10="Motorway diverge",I10="Motorway merge",I10="Motorway weaving",I10="Service area"),'Calculation sheet'!AP10*'Calculation sheet'!J10*'Calculation sheet'!K10*'Calculation sheet'!L10*'Calculation sheet'!N10*'Calculation sheet'!P10*'Calculation sheet'!R10*'Calculation sheet'!S10*'Calculation sheet'!X10*'Calculation sheet'!Y10*'Calculation sheet'!Z10*'Calculation sheet'!AB10*'Calculation sheet'!AD10*'Calculation sheet'!AI10*'Calculation sheet'!AJ10,'Calculation sheet'!AP10*'Calculation sheet'!J10*'Calculation sheet'!K10*'Calculation sheet'!L10*'Calculation sheet'!N10*'Calculation sheet'!P10*'Calculation sheet'!R10*'Calculation sheet'!S10*'Calculation sheet'!X10*'Calculation sheet'!Y10*'Calculation sheet'!Z10*'Calculation sheet'!AB10*'Calculation sheet'!AD10*'Calculation sheet'!AI10*'Calculation sheet'!AJ10*0.7672))</f>
        <v/>
      </c>
      <c r="Q10" s="12" t="str">
        <f t="shared" si="1"/>
        <v/>
      </c>
      <c r="R10" s="14" t="str">
        <f t="shared" si="2"/>
        <v/>
      </c>
    </row>
    <row r="11" spans="1:18" x14ac:dyDescent="0.3">
      <c r="A11" s="4" t="str">
        <f>IF('Input data'!A26="","",'Input data'!A26)</f>
        <v/>
      </c>
      <c r="B11" s="4" t="str">
        <f>IF('Input data'!B26="","",'Input data'!B26)</f>
        <v/>
      </c>
      <c r="C11" s="4" t="str">
        <f>IF('Input data'!C26="","",'Input data'!C26)</f>
        <v/>
      </c>
      <c r="D11" s="4" t="str">
        <f>IF('Input data'!D26="","",'Input data'!D26)</f>
        <v/>
      </c>
      <c r="E11" s="4" t="str">
        <f>IF('Input data'!E26="","",'Input data'!E26)</f>
        <v/>
      </c>
      <c r="F11" s="4" t="str">
        <f>IF('Input data'!F26="","",'Input data'!F26)</f>
        <v/>
      </c>
      <c r="G11" s="4">
        <f>IF('Input data'!G26="","",'Input data'!G26)</f>
        <v>0</v>
      </c>
      <c r="H11" s="4" t="str">
        <f>IF('Input data'!H26&gt;0.5,'Input data'!H26,"")</f>
        <v/>
      </c>
      <c r="I11" s="4" t="str">
        <f>IF('Input data'!I26="","",'Input data'!I26)</f>
        <v/>
      </c>
      <c r="J11" s="12" t="str">
        <f>IF('Calculation sheet'!AQ11="","",IF(OR(I11="Motorway link",I11="Exit diverge",I11="Entrance merge",I11="Motorway diverge",I11="Motorway merge",I11="Motorway weaving",I11="Service area"),'Calculation sheet'!AK11*'Calculation sheet'!J11*'Calculation sheet'!K11*'Calculation sheet'!L11*'Calculation sheet'!N11*'Calculation sheet'!P11*'Calculation sheet'!R11*'Calculation sheet'!S11*'Calculation sheet'!T11*'Calculation sheet'!Y11*'Calculation sheet'!Z11*'Calculation sheet'!AB11*'Calculation sheet'!AD11*'Calculation sheet'!AF11*'Calculation sheet'!AJ11,'Calculation sheet'!AK11*'Calculation sheet'!J11*'Calculation sheet'!K11*'Calculation sheet'!L11*'Calculation sheet'!N11*'Calculation sheet'!P11*'Calculation sheet'!R11*'Calculation sheet'!S11*'Calculation sheet'!T11*'Calculation sheet'!Y11*'Calculation sheet'!Z11*'Calculation sheet'!AB11*'Calculation sheet'!AD11*'Calculation sheet'!AF11*'Calculation sheet'!AJ11*0.7672))</f>
        <v/>
      </c>
      <c r="K11" s="12" t="str">
        <f>IF('Calculation sheet'!AQ11="","",IF(OR(I11="Motorway link",I11="Exit diverge",I11="Entrance merge",I11="Motorway diverge",I11="Motorway merge",I11="Motorway weaving",I11="Service area"),'Calculation sheet'!AL11*'Calculation sheet'!J11*'Calculation sheet'!K11*'Calculation sheet'!M11*'Calculation sheet'!O11*'Calculation sheet'!P11*'Calculation sheet'!Q11*'Calculation sheet'!R11*'Calculation sheet'!S11*'Calculation sheet'!T11*'Calculation sheet'!Y11*'Calculation sheet'!AA11*'Calculation sheet'!AC11*'Calculation sheet'!AE11*'Calculation sheet'!AG11*'Calculation sheet'!AJ11,'Calculation sheet'!AL11*'Calculation sheet'!J11*'Calculation sheet'!K11*'Calculation sheet'!M11*'Calculation sheet'!O11*'Calculation sheet'!P11*'Calculation sheet'!Q11*'Calculation sheet'!R11*'Calculation sheet'!S11*'Calculation sheet'!T11*'Calculation sheet'!Y11*'Calculation sheet'!AA11*'Calculation sheet'!AC11*'Calculation sheet'!AE11*'Calculation sheet'!AG11*'Calculation sheet'!AJ11*0.8833))</f>
        <v/>
      </c>
      <c r="L11" s="12" t="str">
        <f>IF('Calculation sheet'!AQ11="","",IF(OR(I11="Motorway link",I11="Exit diverge",I11="Entrance merge",I11="Motorway diverge",I11="Motorway merge",I11="Motorway weaving",I11="Service area"),'Calculation sheet'!AM11*'Calculation sheet'!J11*'Calculation sheet'!K11*'Calculation sheet'!M11*'Calculation sheet'!O11*'Calculation sheet'!P11*'Calculation sheet'!Q11*'Calculation sheet'!R11*'Calculation sheet'!S11*'Calculation sheet'!U11*'Calculation sheet'!Y11*'Calculation sheet'!AA11*'Calculation sheet'!AC11*'Calculation sheet'!AE11*'Calculation sheet'!AG11*'Calculation sheet'!AJ11,'Calculation sheet'!AM11*'Calculation sheet'!J11*'Calculation sheet'!K11*'Calculation sheet'!M11*'Calculation sheet'!O11*'Calculation sheet'!P11*'Calculation sheet'!Q11*'Calculation sheet'!R11*'Calculation sheet'!S11*'Calculation sheet'!U11*'Calculation sheet'!Y11*'Calculation sheet'!AA11*'Calculation sheet'!AC11*'Calculation sheet'!AE11*'Calculation sheet'!AG11*'Calculation sheet'!AJ11*1.1176))</f>
        <v/>
      </c>
      <c r="M11" s="12" t="str">
        <f t="shared" si="0"/>
        <v/>
      </c>
      <c r="N11" s="12" t="str">
        <f>IF('Calculation sheet'!AQ11="","",IF(OR(I11="Motorway link",I11="Exit diverge",I11="Entrance merge",I11="Motorway diverge",I11="Motorway merge",I11="Motorway weaving",I11="Service area"),'Calculation sheet'!AN11*'Calculation sheet'!J11*'Calculation sheet'!K11*'Calculation sheet'!L11*'Calculation sheet'!N11*'Calculation sheet'!P11*'Calculation sheet'!R11*'Calculation sheet'!S11*'Calculation sheet'!V11*'Calculation sheet'!Y11*'Calculation sheet'!Z11*'Calculation sheet'!AB11*'Calculation sheet'!AD11*'Calculation sheet'!AH11*'Calculation sheet'!AJ11,'Calculation sheet'!AN11*'Calculation sheet'!J11*'Calculation sheet'!K11*'Calculation sheet'!L11*'Calculation sheet'!N11*'Calculation sheet'!P11*'Calculation sheet'!R11*'Calculation sheet'!S11*'Calculation sheet'!V11*'Calculation sheet'!Y11*'Calculation sheet'!Z11*'Calculation sheet'!AB11*'Calculation sheet'!AD11*'Calculation sheet'!AH11*'Calculation sheet'!AJ11*0.7672))</f>
        <v/>
      </c>
      <c r="O11" s="12" t="str">
        <f>IF('Calculation sheet'!AQ11="","",IF(OR(I11="Motorway link",I11="Exit diverge",I11="Entrance merge",I11="Motorway diverge",I11="Motorway merge",I11="Motorway weaving",I11="Service area"),'Calculation sheet'!AO11*'Calculation sheet'!J11*'Calculation sheet'!K11*'Calculation sheet'!L11*'Calculation sheet'!N11*'Calculation sheet'!P11*'Calculation sheet'!R11*'Calculation sheet'!S11*'Calculation sheet'!W11*'Calculation sheet'!Y11*'Calculation sheet'!Z11*'Calculation sheet'!AB11*'Calculation sheet'!AD11*'Calculation sheet'!AH11*'Calculation sheet'!AJ11,'Calculation sheet'!AO11*'Calculation sheet'!J11*'Calculation sheet'!K11*'Calculation sheet'!L11*'Calculation sheet'!N11*'Calculation sheet'!P11*'Calculation sheet'!R11*'Calculation sheet'!S11*'Calculation sheet'!W11*'Calculation sheet'!Y11*'Calculation sheet'!Z11*'Calculation sheet'!AB11*'Calculation sheet'!AD11*'Calculation sheet'!AH11*'Calculation sheet'!AJ11*0.7672))</f>
        <v/>
      </c>
      <c r="P11" s="12" t="str">
        <f>IF('Calculation sheet'!AQ11="","",IF(OR(I11="Motorway link",I11="Exit diverge",I11="Entrance merge",I11="Motorway diverge",I11="Motorway merge",I11="Motorway weaving",I11="Service area"),'Calculation sheet'!AP11*'Calculation sheet'!J11*'Calculation sheet'!K11*'Calculation sheet'!L11*'Calculation sheet'!N11*'Calculation sheet'!P11*'Calculation sheet'!R11*'Calculation sheet'!S11*'Calculation sheet'!X11*'Calculation sheet'!Y11*'Calculation sheet'!Z11*'Calculation sheet'!AB11*'Calculation sheet'!AD11*'Calculation sheet'!AI11*'Calculation sheet'!AJ11,'Calculation sheet'!AP11*'Calculation sheet'!J11*'Calculation sheet'!K11*'Calculation sheet'!L11*'Calculation sheet'!N11*'Calculation sheet'!P11*'Calculation sheet'!R11*'Calculation sheet'!S11*'Calculation sheet'!X11*'Calculation sheet'!Y11*'Calculation sheet'!Z11*'Calculation sheet'!AB11*'Calculation sheet'!AD11*'Calculation sheet'!AI11*'Calculation sheet'!AJ11*0.7672))</f>
        <v/>
      </c>
      <c r="Q11" s="12" t="str">
        <f t="shared" si="1"/>
        <v/>
      </c>
      <c r="R11" s="14" t="str">
        <f t="shared" si="2"/>
        <v/>
      </c>
    </row>
    <row r="12" spans="1:18" x14ac:dyDescent="0.3">
      <c r="A12" s="4" t="str">
        <f>IF('Input data'!A27="","",'Input data'!A27)</f>
        <v/>
      </c>
      <c r="B12" s="4" t="str">
        <f>IF('Input data'!B27="","",'Input data'!B27)</f>
        <v/>
      </c>
      <c r="C12" s="4" t="str">
        <f>IF('Input data'!C27="","",'Input data'!C27)</f>
        <v/>
      </c>
      <c r="D12" s="4" t="str">
        <f>IF('Input data'!D27="","",'Input data'!D27)</f>
        <v/>
      </c>
      <c r="E12" s="4" t="str">
        <f>IF('Input data'!E27="","",'Input data'!E27)</f>
        <v/>
      </c>
      <c r="F12" s="4" t="str">
        <f>IF('Input data'!F27="","",'Input data'!F27)</f>
        <v/>
      </c>
      <c r="G12" s="4">
        <f>IF('Input data'!G27="","",'Input data'!G27)</f>
        <v>0</v>
      </c>
      <c r="H12" s="4" t="str">
        <f>IF('Input data'!H27&gt;0.5,'Input data'!H27,"")</f>
        <v/>
      </c>
      <c r="I12" s="4" t="str">
        <f>IF('Input data'!I27="","",'Input data'!I27)</f>
        <v/>
      </c>
      <c r="J12" s="12" t="str">
        <f>IF('Calculation sheet'!AQ12="","",IF(OR(I12="Motorway link",I12="Exit diverge",I12="Entrance merge",I12="Motorway diverge",I12="Motorway merge",I12="Motorway weaving",I12="Service area"),'Calculation sheet'!AK12*'Calculation sheet'!J12*'Calculation sheet'!K12*'Calculation sheet'!L12*'Calculation sheet'!N12*'Calculation sheet'!P12*'Calculation sheet'!R12*'Calculation sheet'!S12*'Calculation sheet'!T12*'Calculation sheet'!Y12*'Calculation sheet'!Z12*'Calculation sheet'!AB12*'Calculation sheet'!AD12*'Calculation sheet'!AF12*'Calculation sheet'!AJ12,'Calculation sheet'!AK12*'Calculation sheet'!J12*'Calculation sheet'!K12*'Calculation sheet'!L12*'Calculation sheet'!N12*'Calculation sheet'!P12*'Calculation sheet'!R12*'Calculation sheet'!S12*'Calculation sheet'!T12*'Calculation sheet'!Y12*'Calculation sheet'!Z12*'Calculation sheet'!AB12*'Calculation sheet'!AD12*'Calculation sheet'!AF12*'Calculation sheet'!AJ12*0.7672))</f>
        <v/>
      </c>
      <c r="K12" s="12" t="str">
        <f>IF('Calculation sheet'!AQ12="","",IF(OR(I12="Motorway link",I12="Exit diverge",I12="Entrance merge",I12="Motorway diverge",I12="Motorway merge",I12="Motorway weaving",I12="Service area"),'Calculation sheet'!AL12*'Calculation sheet'!J12*'Calculation sheet'!K12*'Calculation sheet'!M12*'Calculation sheet'!O12*'Calculation sheet'!P12*'Calculation sheet'!Q12*'Calculation sheet'!R12*'Calculation sheet'!S12*'Calculation sheet'!T12*'Calculation sheet'!Y12*'Calculation sheet'!AA12*'Calculation sheet'!AC12*'Calculation sheet'!AE12*'Calculation sheet'!AG12*'Calculation sheet'!AJ12,'Calculation sheet'!AL12*'Calculation sheet'!J12*'Calculation sheet'!K12*'Calculation sheet'!M12*'Calculation sheet'!O12*'Calculation sheet'!P12*'Calculation sheet'!Q12*'Calculation sheet'!R12*'Calculation sheet'!S12*'Calculation sheet'!T12*'Calculation sheet'!Y12*'Calculation sheet'!AA12*'Calculation sheet'!AC12*'Calculation sheet'!AE12*'Calculation sheet'!AG12*'Calculation sheet'!AJ12*0.8833))</f>
        <v/>
      </c>
      <c r="L12" s="12" t="str">
        <f>IF('Calculation sheet'!AQ12="","",IF(OR(I12="Motorway link",I12="Exit diverge",I12="Entrance merge",I12="Motorway diverge",I12="Motorway merge",I12="Motorway weaving",I12="Service area"),'Calculation sheet'!AM12*'Calculation sheet'!J12*'Calculation sheet'!K12*'Calculation sheet'!M12*'Calculation sheet'!O12*'Calculation sheet'!P12*'Calculation sheet'!Q12*'Calculation sheet'!R12*'Calculation sheet'!S12*'Calculation sheet'!U12*'Calculation sheet'!Y12*'Calculation sheet'!AA12*'Calculation sheet'!AC12*'Calculation sheet'!AE12*'Calculation sheet'!AG12*'Calculation sheet'!AJ12,'Calculation sheet'!AM12*'Calculation sheet'!J12*'Calculation sheet'!K12*'Calculation sheet'!M12*'Calculation sheet'!O12*'Calculation sheet'!P12*'Calculation sheet'!Q12*'Calculation sheet'!R12*'Calculation sheet'!S12*'Calculation sheet'!U12*'Calculation sheet'!Y12*'Calculation sheet'!AA12*'Calculation sheet'!AC12*'Calculation sheet'!AE12*'Calculation sheet'!AG12*'Calculation sheet'!AJ12*1.1176))</f>
        <v/>
      </c>
      <c r="M12" s="12" t="str">
        <f t="shared" si="0"/>
        <v/>
      </c>
      <c r="N12" s="12" t="str">
        <f>IF('Calculation sheet'!AQ12="","",IF(OR(I12="Motorway link",I12="Exit diverge",I12="Entrance merge",I12="Motorway diverge",I12="Motorway merge",I12="Motorway weaving",I12="Service area"),'Calculation sheet'!AN12*'Calculation sheet'!J12*'Calculation sheet'!K12*'Calculation sheet'!L12*'Calculation sheet'!N12*'Calculation sheet'!P12*'Calculation sheet'!R12*'Calculation sheet'!S12*'Calculation sheet'!V12*'Calculation sheet'!Y12*'Calculation sheet'!Z12*'Calculation sheet'!AB12*'Calculation sheet'!AD12*'Calculation sheet'!AH12*'Calculation sheet'!AJ12,'Calculation sheet'!AN12*'Calculation sheet'!J12*'Calculation sheet'!K12*'Calculation sheet'!L12*'Calculation sheet'!N12*'Calculation sheet'!P12*'Calculation sheet'!R12*'Calculation sheet'!S12*'Calculation sheet'!V12*'Calculation sheet'!Y12*'Calculation sheet'!Z12*'Calculation sheet'!AB12*'Calculation sheet'!AD12*'Calculation sheet'!AH12*'Calculation sheet'!AJ12*0.7672))</f>
        <v/>
      </c>
      <c r="O12" s="12" t="str">
        <f>IF('Calculation sheet'!AQ12="","",IF(OR(I12="Motorway link",I12="Exit diverge",I12="Entrance merge",I12="Motorway diverge",I12="Motorway merge",I12="Motorway weaving",I12="Service area"),'Calculation sheet'!AO12*'Calculation sheet'!J12*'Calculation sheet'!K12*'Calculation sheet'!L12*'Calculation sheet'!N12*'Calculation sheet'!P12*'Calculation sheet'!R12*'Calculation sheet'!S12*'Calculation sheet'!W12*'Calculation sheet'!Y12*'Calculation sheet'!Z12*'Calculation sheet'!AB12*'Calculation sheet'!AD12*'Calculation sheet'!AH12*'Calculation sheet'!AJ12,'Calculation sheet'!AO12*'Calculation sheet'!J12*'Calculation sheet'!K12*'Calculation sheet'!L12*'Calculation sheet'!N12*'Calculation sheet'!P12*'Calculation sheet'!R12*'Calculation sheet'!S12*'Calculation sheet'!W12*'Calculation sheet'!Y12*'Calculation sheet'!Z12*'Calculation sheet'!AB12*'Calculation sheet'!AD12*'Calculation sheet'!AH12*'Calculation sheet'!AJ12*0.7672))</f>
        <v/>
      </c>
      <c r="P12" s="12" t="str">
        <f>IF('Calculation sheet'!AQ12="","",IF(OR(I12="Motorway link",I12="Exit diverge",I12="Entrance merge",I12="Motorway diverge",I12="Motorway merge",I12="Motorway weaving",I12="Service area"),'Calculation sheet'!AP12*'Calculation sheet'!J12*'Calculation sheet'!K12*'Calculation sheet'!L12*'Calculation sheet'!N12*'Calculation sheet'!P12*'Calculation sheet'!R12*'Calculation sheet'!S12*'Calculation sheet'!X12*'Calculation sheet'!Y12*'Calculation sheet'!Z12*'Calculation sheet'!AB12*'Calculation sheet'!AD12*'Calculation sheet'!AI12*'Calculation sheet'!AJ12,'Calculation sheet'!AP12*'Calculation sheet'!J12*'Calculation sheet'!K12*'Calculation sheet'!L12*'Calculation sheet'!N12*'Calculation sheet'!P12*'Calculation sheet'!R12*'Calculation sheet'!S12*'Calculation sheet'!X12*'Calculation sheet'!Y12*'Calculation sheet'!Z12*'Calculation sheet'!AB12*'Calculation sheet'!AD12*'Calculation sheet'!AI12*'Calculation sheet'!AJ12*0.7672))</f>
        <v/>
      </c>
      <c r="Q12" s="12" t="str">
        <f t="shared" si="1"/>
        <v/>
      </c>
      <c r="R12" s="14" t="str">
        <f t="shared" si="2"/>
        <v/>
      </c>
    </row>
    <row r="13" spans="1:18" x14ac:dyDescent="0.3">
      <c r="A13" s="4" t="str">
        <f>IF('Input data'!A28="","",'Input data'!A28)</f>
        <v/>
      </c>
      <c r="B13" s="4" t="str">
        <f>IF('Input data'!B28="","",'Input data'!B28)</f>
        <v/>
      </c>
      <c r="C13" s="4" t="str">
        <f>IF('Input data'!C28="","",'Input data'!C28)</f>
        <v/>
      </c>
      <c r="D13" s="4" t="str">
        <f>IF('Input data'!D28="","",'Input data'!D28)</f>
        <v/>
      </c>
      <c r="E13" s="4" t="str">
        <f>IF('Input data'!E28="","",'Input data'!E28)</f>
        <v/>
      </c>
      <c r="F13" s="4" t="str">
        <f>IF('Input data'!F28="","",'Input data'!F28)</f>
        <v/>
      </c>
      <c r="G13" s="4">
        <f>IF('Input data'!G28="","",'Input data'!G28)</f>
        <v>0</v>
      </c>
      <c r="H13" s="4" t="str">
        <f>IF('Input data'!H28&gt;0.5,'Input data'!H28,"")</f>
        <v/>
      </c>
      <c r="I13" s="4" t="str">
        <f>IF('Input data'!I28="","",'Input data'!I28)</f>
        <v/>
      </c>
      <c r="J13" s="12" t="str">
        <f>IF('Calculation sheet'!AQ13="","",IF(OR(I13="Motorway link",I13="Exit diverge",I13="Entrance merge",I13="Motorway diverge",I13="Motorway merge",I13="Motorway weaving",I13="Service area"),'Calculation sheet'!AK13*'Calculation sheet'!J13*'Calculation sheet'!K13*'Calculation sheet'!L13*'Calculation sheet'!N13*'Calculation sheet'!P13*'Calculation sheet'!R13*'Calculation sheet'!S13*'Calculation sheet'!T13*'Calculation sheet'!Y13*'Calculation sheet'!Z13*'Calculation sheet'!AB13*'Calculation sheet'!AD13*'Calculation sheet'!AF13*'Calculation sheet'!AJ13,'Calculation sheet'!AK13*'Calculation sheet'!J13*'Calculation sheet'!K13*'Calculation sheet'!L13*'Calculation sheet'!N13*'Calculation sheet'!P13*'Calculation sheet'!R13*'Calculation sheet'!S13*'Calculation sheet'!T13*'Calculation sheet'!Y13*'Calculation sheet'!Z13*'Calculation sheet'!AB13*'Calculation sheet'!AD13*'Calculation sheet'!AF13*'Calculation sheet'!AJ13*0.7672))</f>
        <v/>
      </c>
      <c r="K13" s="12" t="str">
        <f>IF('Calculation sheet'!AQ13="","",IF(OR(I13="Motorway link",I13="Exit diverge",I13="Entrance merge",I13="Motorway diverge",I13="Motorway merge",I13="Motorway weaving",I13="Service area"),'Calculation sheet'!AL13*'Calculation sheet'!J13*'Calculation sheet'!K13*'Calculation sheet'!M13*'Calculation sheet'!O13*'Calculation sheet'!P13*'Calculation sheet'!Q13*'Calculation sheet'!R13*'Calculation sheet'!S13*'Calculation sheet'!T13*'Calculation sheet'!Y13*'Calculation sheet'!AA13*'Calculation sheet'!AC13*'Calculation sheet'!AE13*'Calculation sheet'!AG13*'Calculation sheet'!AJ13,'Calculation sheet'!AL13*'Calculation sheet'!J13*'Calculation sheet'!K13*'Calculation sheet'!M13*'Calculation sheet'!O13*'Calculation sheet'!P13*'Calculation sheet'!Q13*'Calculation sheet'!R13*'Calculation sheet'!S13*'Calculation sheet'!T13*'Calculation sheet'!Y13*'Calculation sheet'!AA13*'Calculation sheet'!AC13*'Calculation sheet'!AE13*'Calculation sheet'!AG13*'Calculation sheet'!AJ13*0.8833))</f>
        <v/>
      </c>
      <c r="L13" s="12" t="str">
        <f>IF('Calculation sheet'!AQ13="","",IF(OR(I13="Motorway link",I13="Exit diverge",I13="Entrance merge",I13="Motorway diverge",I13="Motorway merge",I13="Motorway weaving",I13="Service area"),'Calculation sheet'!AM13*'Calculation sheet'!J13*'Calculation sheet'!K13*'Calculation sheet'!M13*'Calculation sheet'!O13*'Calculation sheet'!P13*'Calculation sheet'!Q13*'Calculation sheet'!R13*'Calculation sheet'!S13*'Calculation sheet'!U13*'Calculation sheet'!Y13*'Calculation sheet'!AA13*'Calculation sheet'!AC13*'Calculation sheet'!AE13*'Calculation sheet'!AG13*'Calculation sheet'!AJ13,'Calculation sheet'!AM13*'Calculation sheet'!J13*'Calculation sheet'!K13*'Calculation sheet'!M13*'Calculation sheet'!O13*'Calculation sheet'!P13*'Calculation sheet'!Q13*'Calculation sheet'!R13*'Calculation sheet'!S13*'Calculation sheet'!U13*'Calculation sheet'!Y13*'Calculation sheet'!AA13*'Calculation sheet'!AC13*'Calculation sheet'!AE13*'Calculation sheet'!AG13*'Calculation sheet'!AJ13*1.1176))</f>
        <v/>
      </c>
      <c r="M13" s="12" t="str">
        <f t="shared" si="0"/>
        <v/>
      </c>
      <c r="N13" s="12" t="str">
        <f>IF('Calculation sheet'!AQ13="","",IF(OR(I13="Motorway link",I13="Exit diverge",I13="Entrance merge",I13="Motorway diverge",I13="Motorway merge",I13="Motorway weaving",I13="Service area"),'Calculation sheet'!AN13*'Calculation sheet'!J13*'Calculation sheet'!K13*'Calculation sheet'!L13*'Calculation sheet'!N13*'Calculation sheet'!P13*'Calculation sheet'!R13*'Calculation sheet'!S13*'Calculation sheet'!V13*'Calculation sheet'!Y13*'Calculation sheet'!Z13*'Calculation sheet'!AB13*'Calculation sheet'!AD13*'Calculation sheet'!AH13*'Calculation sheet'!AJ13,'Calculation sheet'!AN13*'Calculation sheet'!J13*'Calculation sheet'!K13*'Calculation sheet'!L13*'Calculation sheet'!N13*'Calculation sheet'!P13*'Calculation sheet'!R13*'Calculation sheet'!S13*'Calculation sheet'!V13*'Calculation sheet'!Y13*'Calculation sheet'!Z13*'Calculation sheet'!AB13*'Calculation sheet'!AD13*'Calculation sheet'!AH13*'Calculation sheet'!AJ13*0.7672))</f>
        <v/>
      </c>
      <c r="O13" s="12" t="str">
        <f>IF('Calculation sheet'!AQ13="","",IF(OR(I13="Motorway link",I13="Exit diverge",I13="Entrance merge",I13="Motorway diverge",I13="Motorway merge",I13="Motorway weaving",I13="Service area"),'Calculation sheet'!AO13*'Calculation sheet'!J13*'Calculation sheet'!K13*'Calculation sheet'!L13*'Calculation sheet'!N13*'Calculation sheet'!P13*'Calculation sheet'!R13*'Calculation sheet'!S13*'Calculation sheet'!W13*'Calculation sheet'!Y13*'Calculation sheet'!Z13*'Calculation sheet'!AB13*'Calculation sheet'!AD13*'Calculation sheet'!AH13*'Calculation sheet'!AJ13,'Calculation sheet'!AO13*'Calculation sheet'!J13*'Calculation sheet'!K13*'Calculation sheet'!L13*'Calculation sheet'!N13*'Calculation sheet'!P13*'Calculation sheet'!R13*'Calculation sheet'!S13*'Calculation sheet'!W13*'Calculation sheet'!Y13*'Calculation sheet'!Z13*'Calculation sheet'!AB13*'Calculation sheet'!AD13*'Calculation sheet'!AH13*'Calculation sheet'!AJ13*0.7672))</f>
        <v/>
      </c>
      <c r="P13" s="12" t="str">
        <f>IF('Calculation sheet'!AQ13="","",IF(OR(I13="Motorway link",I13="Exit diverge",I13="Entrance merge",I13="Motorway diverge",I13="Motorway merge",I13="Motorway weaving",I13="Service area"),'Calculation sheet'!AP13*'Calculation sheet'!J13*'Calculation sheet'!K13*'Calculation sheet'!L13*'Calculation sheet'!N13*'Calculation sheet'!P13*'Calculation sheet'!R13*'Calculation sheet'!S13*'Calculation sheet'!X13*'Calculation sheet'!Y13*'Calculation sheet'!Z13*'Calculation sheet'!AB13*'Calculation sheet'!AD13*'Calculation sheet'!AI13*'Calculation sheet'!AJ13,'Calculation sheet'!AP13*'Calculation sheet'!J13*'Calculation sheet'!K13*'Calculation sheet'!L13*'Calculation sheet'!N13*'Calculation sheet'!P13*'Calculation sheet'!R13*'Calculation sheet'!S13*'Calculation sheet'!X13*'Calculation sheet'!Y13*'Calculation sheet'!Z13*'Calculation sheet'!AB13*'Calculation sheet'!AD13*'Calculation sheet'!AI13*'Calculation sheet'!AJ13*0.7672))</f>
        <v/>
      </c>
      <c r="Q13" s="12" t="str">
        <f t="shared" si="1"/>
        <v/>
      </c>
      <c r="R13" s="14" t="str">
        <f t="shared" si="2"/>
        <v/>
      </c>
    </row>
    <row r="14" spans="1:18" x14ac:dyDescent="0.3">
      <c r="A14" s="4" t="str">
        <f>IF('Input data'!A29="","",'Input data'!A29)</f>
        <v/>
      </c>
      <c r="B14" s="4" t="str">
        <f>IF('Input data'!B29="","",'Input data'!B29)</f>
        <v/>
      </c>
      <c r="C14" s="4" t="str">
        <f>IF('Input data'!C29="","",'Input data'!C29)</f>
        <v/>
      </c>
      <c r="D14" s="4" t="str">
        <f>IF('Input data'!D29="","",'Input data'!D29)</f>
        <v/>
      </c>
      <c r="E14" s="4" t="str">
        <f>IF('Input data'!E29="","",'Input data'!E29)</f>
        <v/>
      </c>
      <c r="F14" s="4" t="str">
        <f>IF('Input data'!F29="","",'Input data'!F29)</f>
        <v/>
      </c>
      <c r="G14" s="4">
        <f>IF('Input data'!G29="","",'Input data'!G29)</f>
        <v>0</v>
      </c>
      <c r="H14" s="4" t="str">
        <f>IF('Input data'!H29&gt;0.5,'Input data'!H29,"")</f>
        <v/>
      </c>
      <c r="I14" s="4" t="str">
        <f>IF('Input data'!I29="","",'Input data'!I29)</f>
        <v/>
      </c>
      <c r="J14" s="12" t="str">
        <f>IF('Calculation sheet'!AQ14="","",IF(OR(I14="Motorway link",I14="Exit diverge",I14="Entrance merge",I14="Motorway diverge",I14="Motorway merge",I14="Motorway weaving",I14="Service area"),'Calculation sheet'!AK14*'Calculation sheet'!J14*'Calculation sheet'!K14*'Calculation sheet'!L14*'Calculation sheet'!N14*'Calculation sheet'!P14*'Calculation sheet'!R14*'Calculation sheet'!S14*'Calculation sheet'!T14*'Calculation sheet'!Y14*'Calculation sheet'!Z14*'Calculation sheet'!AB14*'Calculation sheet'!AD14*'Calculation sheet'!AF14*'Calculation sheet'!AJ14,'Calculation sheet'!AK14*'Calculation sheet'!J14*'Calculation sheet'!K14*'Calculation sheet'!L14*'Calculation sheet'!N14*'Calculation sheet'!P14*'Calculation sheet'!R14*'Calculation sheet'!S14*'Calculation sheet'!T14*'Calculation sheet'!Y14*'Calculation sheet'!Z14*'Calculation sheet'!AB14*'Calculation sheet'!AD14*'Calculation sheet'!AF14*'Calculation sheet'!AJ14*0.7672))</f>
        <v/>
      </c>
      <c r="K14" s="12" t="str">
        <f>IF('Calculation sheet'!AQ14="","",IF(OR(I14="Motorway link",I14="Exit diverge",I14="Entrance merge",I14="Motorway diverge",I14="Motorway merge",I14="Motorway weaving",I14="Service area"),'Calculation sheet'!AL14*'Calculation sheet'!J14*'Calculation sheet'!K14*'Calculation sheet'!M14*'Calculation sheet'!O14*'Calculation sheet'!P14*'Calculation sheet'!Q14*'Calculation sheet'!R14*'Calculation sheet'!S14*'Calculation sheet'!T14*'Calculation sheet'!Y14*'Calculation sheet'!AA14*'Calculation sheet'!AC14*'Calculation sheet'!AE14*'Calculation sheet'!AG14*'Calculation sheet'!AJ14,'Calculation sheet'!AL14*'Calculation sheet'!J14*'Calculation sheet'!K14*'Calculation sheet'!M14*'Calculation sheet'!O14*'Calculation sheet'!P14*'Calculation sheet'!Q14*'Calculation sheet'!R14*'Calculation sheet'!S14*'Calculation sheet'!T14*'Calculation sheet'!Y14*'Calculation sheet'!AA14*'Calculation sheet'!AC14*'Calculation sheet'!AE14*'Calculation sheet'!AG14*'Calculation sheet'!AJ14*0.8833))</f>
        <v/>
      </c>
      <c r="L14" s="12" t="str">
        <f>IF('Calculation sheet'!AQ14="","",IF(OR(I14="Motorway link",I14="Exit diverge",I14="Entrance merge",I14="Motorway diverge",I14="Motorway merge",I14="Motorway weaving",I14="Service area"),'Calculation sheet'!AM14*'Calculation sheet'!J14*'Calculation sheet'!K14*'Calculation sheet'!M14*'Calculation sheet'!O14*'Calculation sheet'!P14*'Calculation sheet'!Q14*'Calculation sheet'!R14*'Calculation sheet'!S14*'Calculation sheet'!U14*'Calculation sheet'!Y14*'Calculation sheet'!AA14*'Calculation sheet'!AC14*'Calculation sheet'!AE14*'Calculation sheet'!AG14*'Calculation sheet'!AJ14,'Calculation sheet'!AM14*'Calculation sheet'!J14*'Calculation sheet'!K14*'Calculation sheet'!M14*'Calculation sheet'!O14*'Calculation sheet'!P14*'Calculation sheet'!Q14*'Calculation sheet'!R14*'Calculation sheet'!S14*'Calculation sheet'!U14*'Calculation sheet'!Y14*'Calculation sheet'!AA14*'Calculation sheet'!AC14*'Calculation sheet'!AE14*'Calculation sheet'!AG14*'Calculation sheet'!AJ14*1.1176))</f>
        <v/>
      </c>
      <c r="M14" s="12" t="str">
        <f t="shared" si="0"/>
        <v/>
      </c>
      <c r="N14" s="12" t="str">
        <f>IF('Calculation sheet'!AQ14="","",IF(OR(I14="Motorway link",I14="Exit diverge",I14="Entrance merge",I14="Motorway diverge",I14="Motorway merge",I14="Motorway weaving",I14="Service area"),'Calculation sheet'!AN14*'Calculation sheet'!J14*'Calculation sheet'!K14*'Calculation sheet'!L14*'Calculation sheet'!N14*'Calculation sheet'!P14*'Calculation sheet'!R14*'Calculation sheet'!S14*'Calculation sheet'!V14*'Calculation sheet'!Y14*'Calculation sheet'!Z14*'Calculation sheet'!AB14*'Calculation sheet'!AD14*'Calculation sheet'!AH14*'Calculation sheet'!AJ14,'Calculation sheet'!AN14*'Calculation sheet'!J14*'Calculation sheet'!K14*'Calculation sheet'!L14*'Calculation sheet'!N14*'Calculation sheet'!P14*'Calculation sheet'!R14*'Calculation sheet'!S14*'Calculation sheet'!V14*'Calculation sheet'!Y14*'Calculation sheet'!Z14*'Calculation sheet'!AB14*'Calculation sheet'!AD14*'Calculation sheet'!AH14*'Calculation sheet'!AJ14*0.7672))</f>
        <v/>
      </c>
      <c r="O14" s="12" t="str">
        <f>IF('Calculation sheet'!AQ14="","",IF(OR(I14="Motorway link",I14="Exit diverge",I14="Entrance merge",I14="Motorway diverge",I14="Motorway merge",I14="Motorway weaving",I14="Service area"),'Calculation sheet'!AO14*'Calculation sheet'!J14*'Calculation sheet'!K14*'Calculation sheet'!L14*'Calculation sheet'!N14*'Calculation sheet'!P14*'Calculation sheet'!R14*'Calculation sheet'!S14*'Calculation sheet'!W14*'Calculation sheet'!Y14*'Calculation sheet'!Z14*'Calculation sheet'!AB14*'Calculation sheet'!AD14*'Calculation sheet'!AH14*'Calculation sheet'!AJ14,'Calculation sheet'!AO14*'Calculation sheet'!J14*'Calculation sheet'!K14*'Calculation sheet'!L14*'Calculation sheet'!N14*'Calculation sheet'!P14*'Calculation sheet'!R14*'Calculation sheet'!S14*'Calculation sheet'!W14*'Calculation sheet'!Y14*'Calculation sheet'!Z14*'Calculation sheet'!AB14*'Calculation sheet'!AD14*'Calculation sheet'!AH14*'Calculation sheet'!AJ14*0.7672))</f>
        <v/>
      </c>
      <c r="P14" s="12" t="str">
        <f>IF('Calculation sheet'!AQ14="","",IF(OR(I14="Motorway link",I14="Exit diverge",I14="Entrance merge",I14="Motorway diverge",I14="Motorway merge",I14="Motorway weaving",I14="Service area"),'Calculation sheet'!AP14*'Calculation sheet'!J14*'Calculation sheet'!K14*'Calculation sheet'!L14*'Calculation sheet'!N14*'Calculation sheet'!P14*'Calculation sheet'!R14*'Calculation sheet'!S14*'Calculation sheet'!X14*'Calculation sheet'!Y14*'Calculation sheet'!Z14*'Calculation sheet'!AB14*'Calculation sheet'!AD14*'Calculation sheet'!AI14*'Calculation sheet'!AJ14,'Calculation sheet'!AP14*'Calculation sheet'!J14*'Calculation sheet'!K14*'Calculation sheet'!L14*'Calculation sheet'!N14*'Calculation sheet'!P14*'Calculation sheet'!R14*'Calculation sheet'!S14*'Calculation sheet'!X14*'Calculation sheet'!Y14*'Calculation sheet'!Z14*'Calculation sheet'!AB14*'Calculation sheet'!AD14*'Calculation sheet'!AI14*'Calculation sheet'!AJ14*0.7672))</f>
        <v/>
      </c>
      <c r="Q14" s="12" t="str">
        <f t="shared" si="1"/>
        <v/>
      </c>
      <c r="R14" s="14" t="str">
        <f t="shared" si="2"/>
        <v/>
      </c>
    </row>
    <row r="15" spans="1:18" x14ac:dyDescent="0.3">
      <c r="A15" s="4" t="str">
        <f>IF('Input data'!A30="","",'Input data'!A30)</f>
        <v/>
      </c>
      <c r="B15" s="4" t="str">
        <f>IF('Input data'!B30="","",'Input data'!B30)</f>
        <v/>
      </c>
      <c r="C15" s="4" t="str">
        <f>IF('Input data'!C30="","",'Input data'!C30)</f>
        <v/>
      </c>
      <c r="D15" s="4" t="str">
        <f>IF('Input data'!D30="","",'Input data'!D30)</f>
        <v/>
      </c>
      <c r="E15" s="4" t="str">
        <f>IF('Input data'!E30="","",'Input data'!E30)</f>
        <v/>
      </c>
      <c r="F15" s="4" t="str">
        <f>IF('Input data'!F30="","",'Input data'!F30)</f>
        <v/>
      </c>
      <c r="G15" s="4">
        <f>IF('Input data'!G30="","",'Input data'!G30)</f>
        <v>0</v>
      </c>
      <c r="H15" s="4" t="str">
        <f>IF('Input data'!H30&gt;0.5,'Input data'!H30,"")</f>
        <v/>
      </c>
      <c r="I15" s="4" t="str">
        <f>IF('Input data'!I30="","",'Input data'!I30)</f>
        <v/>
      </c>
      <c r="J15" s="12" t="str">
        <f>IF('Calculation sheet'!AQ15="","",IF(OR(I15="Motorway link",I15="Exit diverge",I15="Entrance merge",I15="Motorway diverge",I15="Motorway merge",I15="Motorway weaving",I15="Service area"),'Calculation sheet'!AK15*'Calculation sheet'!J15*'Calculation sheet'!K15*'Calculation sheet'!L15*'Calculation sheet'!N15*'Calculation sheet'!P15*'Calculation sheet'!R15*'Calculation sheet'!S15*'Calculation sheet'!T15*'Calculation sheet'!Y15*'Calculation sheet'!Z15*'Calculation sheet'!AB15*'Calculation sheet'!AD15*'Calculation sheet'!AF15*'Calculation sheet'!AJ15,'Calculation sheet'!AK15*'Calculation sheet'!J15*'Calculation sheet'!K15*'Calculation sheet'!L15*'Calculation sheet'!N15*'Calculation sheet'!P15*'Calculation sheet'!R15*'Calculation sheet'!S15*'Calculation sheet'!T15*'Calculation sheet'!Y15*'Calculation sheet'!Z15*'Calculation sheet'!AB15*'Calculation sheet'!AD15*'Calculation sheet'!AF15*'Calculation sheet'!AJ15*0.7672))</f>
        <v/>
      </c>
      <c r="K15" s="12" t="str">
        <f>IF('Calculation sheet'!AQ15="","",IF(OR(I15="Motorway link",I15="Exit diverge",I15="Entrance merge",I15="Motorway diverge",I15="Motorway merge",I15="Motorway weaving",I15="Service area"),'Calculation sheet'!AL15*'Calculation sheet'!J15*'Calculation sheet'!K15*'Calculation sheet'!M15*'Calculation sheet'!O15*'Calculation sheet'!P15*'Calculation sheet'!Q15*'Calculation sheet'!R15*'Calculation sheet'!S15*'Calculation sheet'!T15*'Calculation sheet'!Y15*'Calculation sheet'!AA15*'Calculation sheet'!AC15*'Calculation sheet'!AE15*'Calculation sheet'!AG15*'Calculation sheet'!AJ15,'Calculation sheet'!AL15*'Calculation sheet'!J15*'Calculation sheet'!K15*'Calculation sheet'!M15*'Calculation sheet'!O15*'Calculation sheet'!P15*'Calculation sheet'!Q15*'Calculation sheet'!R15*'Calculation sheet'!S15*'Calculation sheet'!T15*'Calculation sheet'!Y15*'Calculation sheet'!AA15*'Calculation sheet'!AC15*'Calculation sheet'!AE15*'Calculation sheet'!AG15*'Calculation sheet'!AJ15*0.8833))</f>
        <v/>
      </c>
      <c r="L15" s="12" t="str">
        <f>IF('Calculation sheet'!AQ15="","",IF(OR(I15="Motorway link",I15="Exit diverge",I15="Entrance merge",I15="Motorway diverge",I15="Motorway merge",I15="Motorway weaving",I15="Service area"),'Calculation sheet'!AM15*'Calculation sheet'!J15*'Calculation sheet'!K15*'Calculation sheet'!M15*'Calculation sheet'!O15*'Calculation sheet'!P15*'Calculation sheet'!Q15*'Calculation sheet'!R15*'Calculation sheet'!S15*'Calculation sheet'!U15*'Calculation sheet'!Y15*'Calculation sheet'!AA15*'Calculation sheet'!AC15*'Calculation sheet'!AE15*'Calculation sheet'!AG15*'Calculation sheet'!AJ15,'Calculation sheet'!AM15*'Calculation sheet'!J15*'Calculation sheet'!K15*'Calculation sheet'!M15*'Calculation sheet'!O15*'Calculation sheet'!P15*'Calculation sheet'!Q15*'Calculation sheet'!R15*'Calculation sheet'!S15*'Calculation sheet'!U15*'Calculation sheet'!Y15*'Calculation sheet'!AA15*'Calculation sheet'!AC15*'Calculation sheet'!AE15*'Calculation sheet'!AG15*'Calculation sheet'!AJ15*1.1176))</f>
        <v/>
      </c>
      <c r="M15" s="12" t="str">
        <f t="shared" si="0"/>
        <v/>
      </c>
      <c r="N15" s="12" t="str">
        <f>IF('Calculation sheet'!AQ15="","",IF(OR(I15="Motorway link",I15="Exit diverge",I15="Entrance merge",I15="Motorway diverge",I15="Motorway merge",I15="Motorway weaving",I15="Service area"),'Calculation sheet'!AN15*'Calculation sheet'!J15*'Calculation sheet'!K15*'Calculation sheet'!L15*'Calculation sheet'!N15*'Calculation sheet'!P15*'Calculation sheet'!R15*'Calculation sheet'!S15*'Calculation sheet'!V15*'Calculation sheet'!Y15*'Calculation sheet'!Z15*'Calculation sheet'!AB15*'Calculation sheet'!AD15*'Calculation sheet'!AH15*'Calculation sheet'!AJ15,'Calculation sheet'!AN15*'Calculation sheet'!J15*'Calculation sheet'!K15*'Calculation sheet'!L15*'Calculation sheet'!N15*'Calculation sheet'!P15*'Calculation sheet'!R15*'Calculation sheet'!S15*'Calculation sheet'!V15*'Calculation sheet'!Y15*'Calculation sheet'!Z15*'Calculation sheet'!AB15*'Calculation sheet'!AD15*'Calculation sheet'!AH15*'Calculation sheet'!AJ15*0.7672))</f>
        <v/>
      </c>
      <c r="O15" s="12" t="str">
        <f>IF('Calculation sheet'!AQ15="","",IF(OR(I15="Motorway link",I15="Exit diverge",I15="Entrance merge",I15="Motorway diverge",I15="Motorway merge",I15="Motorway weaving",I15="Service area"),'Calculation sheet'!AO15*'Calculation sheet'!J15*'Calculation sheet'!K15*'Calculation sheet'!L15*'Calculation sheet'!N15*'Calculation sheet'!P15*'Calculation sheet'!R15*'Calculation sheet'!S15*'Calculation sheet'!W15*'Calculation sheet'!Y15*'Calculation sheet'!Z15*'Calculation sheet'!AB15*'Calculation sheet'!AD15*'Calculation sheet'!AH15*'Calculation sheet'!AJ15,'Calculation sheet'!AO15*'Calculation sheet'!J15*'Calculation sheet'!K15*'Calculation sheet'!L15*'Calculation sheet'!N15*'Calculation sheet'!P15*'Calculation sheet'!R15*'Calculation sheet'!S15*'Calculation sheet'!W15*'Calculation sheet'!Y15*'Calculation sheet'!Z15*'Calculation sheet'!AB15*'Calculation sheet'!AD15*'Calculation sheet'!AH15*'Calculation sheet'!AJ15*0.7672))</f>
        <v/>
      </c>
      <c r="P15" s="12" t="str">
        <f>IF('Calculation sheet'!AQ15="","",IF(OR(I15="Motorway link",I15="Exit diverge",I15="Entrance merge",I15="Motorway diverge",I15="Motorway merge",I15="Motorway weaving",I15="Service area"),'Calculation sheet'!AP15*'Calculation sheet'!J15*'Calculation sheet'!K15*'Calculation sheet'!L15*'Calculation sheet'!N15*'Calculation sheet'!P15*'Calculation sheet'!R15*'Calculation sheet'!S15*'Calculation sheet'!X15*'Calculation sheet'!Y15*'Calculation sheet'!Z15*'Calculation sheet'!AB15*'Calculation sheet'!AD15*'Calculation sheet'!AI15*'Calculation sheet'!AJ15,'Calculation sheet'!AP15*'Calculation sheet'!J15*'Calculation sheet'!K15*'Calculation sheet'!L15*'Calculation sheet'!N15*'Calculation sheet'!P15*'Calculation sheet'!R15*'Calculation sheet'!S15*'Calculation sheet'!X15*'Calculation sheet'!Y15*'Calculation sheet'!Z15*'Calculation sheet'!AB15*'Calculation sheet'!AD15*'Calculation sheet'!AI15*'Calculation sheet'!AJ15*0.7672))</f>
        <v/>
      </c>
      <c r="Q15" s="12" t="str">
        <f t="shared" si="1"/>
        <v/>
      </c>
      <c r="R15" s="14" t="str">
        <f t="shared" si="2"/>
        <v/>
      </c>
    </row>
    <row r="16" spans="1:18" x14ac:dyDescent="0.3">
      <c r="A16" s="4" t="str">
        <f>IF('Input data'!A31="","",'Input data'!A31)</f>
        <v/>
      </c>
      <c r="B16" s="4" t="str">
        <f>IF('Input data'!B31="","",'Input data'!B31)</f>
        <v/>
      </c>
      <c r="C16" s="4" t="str">
        <f>IF('Input data'!C31="","",'Input data'!C31)</f>
        <v/>
      </c>
      <c r="D16" s="4" t="str">
        <f>IF('Input data'!D31="","",'Input data'!D31)</f>
        <v/>
      </c>
      <c r="E16" s="4" t="str">
        <f>IF('Input data'!E31="","",'Input data'!E31)</f>
        <v/>
      </c>
      <c r="F16" s="4" t="str">
        <f>IF('Input data'!F31="","",'Input data'!F31)</f>
        <v/>
      </c>
      <c r="G16" s="4">
        <f>IF('Input data'!G31="","",'Input data'!G31)</f>
        <v>0</v>
      </c>
      <c r="H16" s="4" t="str">
        <f>IF('Input data'!H31&gt;0.5,'Input data'!H31,"")</f>
        <v/>
      </c>
      <c r="I16" s="4" t="str">
        <f>IF('Input data'!I31="","",'Input data'!I31)</f>
        <v/>
      </c>
      <c r="J16" s="12" t="str">
        <f>IF('Calculation sheet'!AQ16="","",IF(OR(I16="Motorway link",I16="Exit diverge",I16="Entrance merge",I16="Motorway diverge",I16="Motorway merge",I16="Motorway weaving",I16="Service area"),'Calculation sheet'!AK16*'Calculation sheet'!J16*'Calculation sheet'!K16*'Calculation sheet'!L16*'Calculation sheet'!N16*'Calculation sheet'!P16*'Calculation sheet'!R16*'Calculation sheet'!S16*'Calculation sheet'!T16*'Calculation sheet'!Y16*'Calculation sheet'!Z16*'Calculation sheet'!AB16*'Calculation sheet'!AD16*'Calculation sheet'!AF16*'Calculation sheet'!AJ16,'Calculation sheet'!AK16*'Calculation sheet'!J16*'Calculation sheet'!K16*'Calculation sheet'!L16*'Calculation sheet'!N16*'Calculation sheet'!P16*'Calculation sheet'!R16*'Calculation sheet'!S16*'Calculation sheet'!T16*'Calculation sheet'!Y16*'Calculation sheet'!Z16*'Calculation sheet'!AB16*'Calculation sheet'!AD16*'Calculation sheet'!AF16*'Calculation sheet'!AJ16*0.7672))</f>
        <v/>
      </c>
      <c r="K16" s="12" t="str">
        <f>IF('Calculation sheet'!AQ16="","",IF(OR(I16="Motorway link",I16="Exit diverge",I16="Entrance merge",I16="Motorway diverge",I16="Motorway merge",I16="Motorway weaving",I16="Service area"),'Calculation sheet'!AL16*'Calculation sheet'!J16*'Calculation sheet'!K16*'Calculation sheet'!M16*'Calculation sheet'!O16*'Calculation sheet'!P16*'Calculation sheet'!Q16*'Calculation sheet'!R16*'Calculation sheet'!S16*'Calculation sheet'!T16*'Calculation sheet'!Y16*'Calculation sheet'!AA16*'Calculation sheet'!AC16*'Calculation sheet'!AE16*'Calculation sheet'!AG16*'Calculation sheet'!AJ16,'Calculation sheet'!AL16*'Calculation sheet'!J16*'Calculation sheet'!K16*'Calculation sheet'!M16*'Calculation sheet'!O16*'Calculation sheet'!P16*'Calculation sheet'!Q16*'Calculation sheet'!R16*'Calculation sheet'!S16*'Calculation sheet'!T16*'Calculation sheet'!Y16*'Calculation sheet'!AA16*'Calculation sheet'!AC16*'Calculation sheet'!AE16*'Calculation sheet'!AG16*'Calculation sheet'!AJ16*0.8833))</f>
        <v/>
      </c>
      <c r="L16" s="12" t="str">
        <f>IF('Calculation sheet'!AQ16="","",IF(OR(I16="Motorway link",I16="Exit diverge",I16="Entrance merge",I16="Motorway diverge",I16="Motorway merge",I16="Motorway weaving",I16="Service area"),'Calculation sheet'!AM16*'Calculation sheet'!J16*'Calculation sheet'!K16*'Calculation sheet'!M16*'Calculation sheet'!O16*'Calculation sheet'!P16*'Calculation sheet'!Q16*'Calculation sheet'!R16*'Calculation sheet'!S16*'Calculation sheet'!U16*'Calculation sheet'!Y16*'Calculation sheet'!AA16*'Calculation sheet'!AC16*'Calculation sheet'!AE16*'Calculation sheet'!AG16*'Calculation sheet'!AJ16,'Calculation sheet'!AM16*'Calculation sheet'!J16*'Calculation sheet'!K16*'Calculation sheet'!M16*'Calculation sheet'!O16*'Calculation sheet'!P16*'Calculation sheet'!Q16*'Calculation sheet'!R16*'Calculation sheet'!S16*'Calculation sheet'!U16*'Calculation sheet'!Y16*'Calculation sheet'!AA16*'Calculation sheet'!AC16*'Calculation sheet'!AE16*'Calculation sheet'!AG16*'Calculation sheet'!AJ16*1.1176))</f>
        <v/>
      </c>
      <c r="M16" s="12" t="str">
        <f t="shared" si="0"/>
        <v/>
      </c>
      <c r="N16" s="12" t="str">
        <f>IF('Calculation sheet'!AQ16="","",IF(OR(I16="Motorway link",I16="Exit diverge",I16="Entrance merge",I16="Motorway diverge",I16="Motorway merge",I16="Motorway weaving",I16="Service area"),'Calculation sheet'!AN16*'Calculation sheet'!J16*'Calculation sheet'!K16*'Calculation sheet'!L16*'Calculation sheet'!N16*'Calculation sheet'!P16*'Calculation sheet'!R16*'Calculation sheet'!S16*'Calculation sheet'!V16*'Calculation sheet'!Y16*'Calculation sheet'!Z16*'Calculation sheet'!AB16*'Calculation sheet'!AD16*'Calculation sheet'!AH16*'Calculation sheet'!AJ16,'Calculation sheet'!AN16*'Calculation sheet'!J16*'Calculation sheet'!K16*'Calculation sheet'!L16*'Calculation sheet'!N16*'Calculation sheet'!P16*'Calculation sheet'!R16*'Calculation sheet'!S16*'Calculation sheet'!V16*'Calculation sheet'!Y16*'Calculation sheet'!Z16*'Calculation sheet'!AB16*'Calculation sheet'!AD16*'Calculation sheet'!AH16*'Calculation sheet'!AJ16*0.7672))</f>
        <v/>
      </c>
      <c r="O16" s="12" t="str">
        <f>IF('Calculation sheet'!AQ16="","",IF(OR(I16="Motorway link",I16="Exit diverge",I16="Entrance merge",I16="Motorway diverge",I16="Motorway merge",I16="Motorway weaving",I16="Service area"),'Calculation sheet'!AO16*'Calculation sheet'!J16*'Calculation sheet'!K16*'Calculation sheet'!L16*'Calculation sheet'!N16*'Calculation sheet'!P16*'Calculation sheet'!R16*'Calculation sheet'!S16*'Calculation sheet'!W16*'Calculation sheet'!Y16*'Calculation sheet'!Z16*'Calculation sheet'!AB16*'Calculation sheet'!AD16*'Calculation sheet'!AH16*'Calculation sheet'!AJ16,'Calculation sheet'!AO16*'Calculation sheet'!J16*'Calculation sheet'!K16*'Calculation sheet'!L16*'Calculation sheet'!N16*'Calculation sheet'!P16*'Calculation sheet'!R16*'Calculation sheet'!S16*'Calculation sheet'!W16*'Calculation sheet'!Y16*'Calculation sheet'!Z16*'Calculation sheet'!AB16*'Calculation sheet'!AD16*'Calculation sheet'!AH16*'Calculation sheet'!AJ16*0.7672))</f>
        <v/>
      </c>
      <c r="P16" s="12" t="str">
        <f>IF('Calculation sheet'!AQ16="","",IF(OR(I16="Motorway link",I16="Exit diverge",I16="Entrance merge",I16="Motorway diverge",I16="Motorway merge",I16="Motorway weaving",I16="Service area"),'Calculation sheet'!AP16*'Calculation sheet'!J16*'Calculation sheet'!K16*'Calculation sheet'!L16*'Calculation sheet'!N16*'Calculation sheet'!P16*'Calculation sheet'!R16*'Calculation sheet'!S16*'Calculation sheet'!X16*'Calculation sheet'!Y16*'Calculation sheet'!Z16*'Calculation sheet'!AB16*'Calculation sheet'!AD16*'Calculation sheet'!AI16*'Calculation sheet'!AJ16,'Calculation sheet'!AP16*'Calculation sheet'!J16*'Calculation sheet'!K16*'Calculation sheet'!L16*'Calculation sheet'!N16*'Calculation sheet'!P16*'Calculation sheet'!R16*'Calculation sheet'!S16*'Calculation sheet'!X16*'Calculation sheet'!Y16*'Calculation sheet'!Z16*'Calculation sheet'!AB16*'Calculation sheet'!AD16*'Calculation sheet'!AI16*'Calculation sheet'!AJ16*0.7672))</f>
        <v/>
      </c>
      <c r="Q16" s="12" t="str">
        <f t="shared" si="1"/>
        <v/>
      </c>
      <c r="R16" s="14" t="str">
        <f t="shared" si="2"/>
        <v/>
      </c>
    </row>
    <row r="17" spans="1:18" x14ac:dyDescent="0.3">
      <c r="A17" s="4" t="str">
        <f>IF('Input data'!A32="","",'Input data'!A32)</f>
        <v/>
      </c>
      <c r="B17" s="4" t="str">
        <f>IF('Input data'!B32="","",'Input data'!B32)</f>
        <v/>
      </c>
      <c r="C17" s="4" t="str">
        <f>IF('Input data'!C32="","",'Input data'!C32)</f>
        <v/>
      </c>
      <c r="D17" s="4" t="str">
        <f>IF('Input data'!D32="","",'Input data'!D32)</f>
        <v/>
      </c>
      <c r="E17" s="4" t="str">
        <f>IF('Input data'!E32="","",'Input data'!E32)</f>
        <v/>
      </c>
      <c r="F17" s="4" t="str">
        <f>IF('Input data'!F32="","",'Input data'!F32)</f>
        <v/>
      </c>
      <c r="G17" s="4">
        <f>IF('Input data'!G32="","",'Input data'!G32)</f>
        <v>0</v>
      </c>
      <c r="H17" s="4" t="str">
        <f>IF('Input data'!H32&gt;0.5,'Input data'!H32,"")</f>
        <v/>
      </c>
      <c r="I17" s="4" t="str">
        <f>IF('Input data'!I32="","",'Input data'!I32)</f>
        <v/>
      </c>
      <c r="J17" s="12" t="str">
        <f>IF('Calculation sheet'!AQ17="","",IF(OR(I17="Motorway link",I17="Exit diverge",I17="Entrance merge",I17="Motorway diverge",I17="Motorway merge",I17="Motorway weaving",I17="Service area"),'Calculation sheet'!AK17*'Calculation sheet'!J17*'Calculation sheet'!K17*'Calculation sheet'!L17*'Calculation sheet'!N17*'Calculation sheet'!P17*'Calculation sheet'!R17*'Calculation sheet'!S17*'Calculation sheet'!T17*'Calculation sheet'!Y17*'Calculation sheet'!Z17*'Calculation sheet'!AB17*'Calculation sheet'!AD17*'Calculation sheet'!AF17*'Calculation sheet'!AJ17,'Calculation sheet'!AK17*'Calculation sheet'!J17*'Calculation sheet'!K17*'Calculation sheet'!L17*'Calculation sheet'!N17*'Calculation sheet'!P17*'Calculation sheet'!R17*'Calculation sheet'!S17*'Calculation sheet'!T17*'Calculation sheet'!Y17*'Calculation sheet'!Z17*'Calculation sheet'!AB17*'Calculation sheet'!AD17*'Calculation sheet'!AF17*'Calculation sheet'!AJ17*0.7672))</f>
        <v/>
      </c>
      <c r="K17" s="12" t="str">
        <f>IF('Calculation sheet'!AQ17="","",IF(OR(I17="Motorway link",I17="Exit diverge",I17="Entrance merge",I17="Motorway diverge",I17="Motorway merge",I17="Motorway weaving",I17="Service area"),'Calculation sheet'!AL17*'Calculation sheet'!J17*'Calculation sheet'!K17*'Calculation sheet'!M17*'Calculation sheet'!O17*'Calculation sheet'!P17*'Calculation sheet'!Q17*'Calculation sheet'!R17*'Calculation sheet'!S17*'Calculation sheet'!T17*'Calculation sheet'!Y17*'Calculation sheet'!AA17*'Calculation sheet'!AC17*'Calculation sheet'!AE17*'Calculation sheet'!AG17*'Calculation sheet'!AJ17,'Calculation sheet'!AL17*'Calculation sheet'!J17*'Calculation sheet'!K17*'Calculation sheet'!M17*'Calculation sheet'!O17*'Calculation sheet'!P17*'Calculation sheet'!Q17*'Calculation sheet'!R17*'Calculation sheet'!S17*'Calculation sheet'!T17*'Calculation sheet'!Y17*'Calculation sheet'!AA17*'Calculation sheet'!AC17*'Calculation sheet'!AE17*'Calculation sheet'!AG17*'Calculation sheet'!AJ17*0.8833))</f>
        <v/>
      </c>
      <c r="L17" s="12" t="str">
        <f>IF('Calculation sheet'!AQ17="","",IF(OR(I17="Motorway link",I17="Exit diverge",I17="Entrance merge",I17="Motorway diverge",I17="Motorway merge",I17="Motorway weaving",I17="Service area"),'Calculation sheet'!AM17*'Calculation sheet'!J17*'Calculation sheet'!K17*'Calculation sheet'!M17*'Calculation sheet'!O17*'Calculation sheet'!P17*'Calculation sheet'!Q17*'Calculation sheet'!R17*'Calculation sheet'!S17*'Calculation sheet'!U17*'Calculation sheet'!Y17*'Calculation sheet'!AA17*'Calculation sheet'!AC17*'Calculation sheet'!AE17*'Calculation sheet'!AG17*'Calculation sheet'!AJ17,'Calculation sheet'!AM17*'Calculation sheet'!J17*'Calculation sheet'!K17*'Calculation sheet'!M17*'Calculation sheet'!O17*'Calculation sheet'!P17*'Calculation sheet'!Q17*'Calculation sheet'!R17*'Calculation sheet'!S17*'Calculation sheet'!U17*'Calculation sheet'!Y17*'Calculation sheet'!AA17*'Calculation sheet'!AC17*'Calculation sheet'!AE17*'Calculation sheet'!AG17*'Calculation sheet'!AJ17*1.1176))</f>
        <v/>
      </c>
      <c r="M17" s="12" t="str">
        <f t="shared" si="0"/>
        <v/>
      </c>
      <c r="N17" s="12" t="str">
        <f>IF('Calculation sheet'!AQ17="","",IF(OR(I17="Motorway link",I17="Exit diverge",I17="Entrance merge",I17="Motorway diverge",I17="Motorway merge",I17="Motorway weaving",I17="Service area"),'Calculation sheet'!AN17*'Calculation sheet'!J17*'Calculation sheet'!K17*'Calculation sheet'!L17*'Calculation sheet'!N17*'Calculation sheet'!P17*'Calculation sheet'!R17*'Calculation sheet'!S17*'Calculation sheet'!V17*'Calculation sheet'!Y17*'Calculation sheet'!Z17*'Calculation sheet'!AB17*'Calculation sheet'!AD17*'Calculation sheet'!AH17*'Calculation sheet'!AJ17,'Calculation sheet'!AN17*'Calculation sheet'!J17*'Calculation sheet'!K17*'Calculation sheet'!L17*'Calculation sheet'!N17*'Calculation sheet'!P17*'Calculation sheet'!R17*'Calculation sheet'!S17*'Calculation sheet'!V17*'Calculation sheet'!Y17*'Calculation sheet'!Z17*'Calculation sheet'!AB17*'Calculation sheet'!AD17*'Calculation sheet'!AH17*'Calculation sheet'!AJ17*0.7672))</f>
        <v/>
      </c>
      <c r="O17" s="12" t="str">
        <f>IF('Calculation sheet'!AQ17="","",IF(OR(I17="Motorway link",I17="Exit diverge",I17="Entrance merge",I17="Motorway diverge",I17="Motorway merge",I17="Motorway weaving",I17="Service area"),'Calculation sheet'!AO17*'Calculation sheet'!J17*'Calculation sheet'!K17*'Calculation sheet'!L17*'Calculation sheet'!N17*'Calculation sheet'!P17*'Calculation sheet'!R17*'Calculation sheet'!S17*'Calculation sheet'!W17*'Calculation sheet'!Y17*'Calculation sheet'!Z17*'Calculation sheet'!AB17*'Calculation sheet'!AD17*'Calculation sheet'!AH17*'Calculation sheet'!AJ17,'Calculation sheet'!AO17*'Calculation sheet'!J17*'Calculation sheet'!K17*'Calculation sheet'!L17*'Calculation sheet'!N17*'Calculation sheet'!P17*'Calculation sheet'!R17*'Calculation sheet'!S17*'Calculation sheet'!W17*'Calculation sheet'!Y17*'Calculation sheet'!Z17*'Calculation sheet'!AB17*'Calculation sheet'!AD17*'Calculation sheet'!AH17*'Calculation sheet'!AJ17*0.7672))</f>
        <v/>
      </c>
      <c r="P17" s="12" t="str">
        <f>IF('Calculation sheet'!AQ17="","",IF(OR(I17="Motorway link",I17="Exit diverge",I17="Entrance merge",I17="Motorway diverge",I17="Motorway merge",I17="Motorway weaving",I17="Service area"),'Calculation sheet'!AP17*'Calculation sheet'!J17*'Calculation sheet'!K17*'Calculation sheet'!L17*'Calculation sheet'!N17*'Calculation sheet'!P17*'Calculation sheet'!R17*'Calculation sheet'!S17*'Calculation sheet'!X17*'Calculation sheet'!Y17*'Calculation sheet'!Z17*'Calculation sheet'!AB17*'Calculation sheet'!AD17*'Calculation sheet'!AI17*'Calculation sheet'!AJ17,'Calculation sheet'!AP17*'Calculation sheet'!J17*'Calculation sheet'!K17*'Calculation sheet'!L17*'Calculation sheet'!N17*'Calculation sheet'!P17*'Calculation sheet'!R17*'Calculation sheet'!S17*'Calculation sheet'!X17*'Calculation sheet'!Y17*'Calculation sheet'!Z17*'Calculation sheet'!AB17*'Calculation sheet'!AD17*'Calculation sheet'!AI17*'Calculation sheet'!AJ17*0.7672))</f>
        <v/>
      </c>
      <c r="Q17" s="12" t="str">
        <f t="shared" si="1"/>
        <v/>
      </c>
      <c r="R17" s="14" t="str">
        <f t="shared" si="2"/>
        <v/>
      </c>
    </row>
    <row r="18" spans="1:18" x14ac:dyDescent="0.3">
      <c r="A18" s="4" t="str">
        <f>IF('Input data'!A33="","",'Input data'!A33)</f>
        <v/>
      </c>
      <c r="B18" s="4" t="str">
        <f>IF('Input data'!B33="","",'Input data'!B33)</f>
        <v/>
      </c>
      <c r="C18" s="4" t="str">
        <f>IF('Input data'!C33="","",'Input data'!C33)</f>
        <v/>
      </c>
      <c r="D18" s="4" t="str">
        <f>IF('Input data'!D33="","",'Input data'!D33)</f>
        <v/>
      </c>
      <c r="E18" s="4" t="str">
        <f>IF('Input data'!E33="","",'Input data'!E33)</f>
        <v/>
      </c>
      <c r="F18" s="4" t="str">
        <f>IF('Input data'!F33="","",'Input data'!F33)</f>
        <v/>
      </c>
      <c r="G18" s="4">
        <f>IF('Input data'!G33="","",'Input data'!G33)</f>
        <v>0</v>
      </c>
      <c r="H18" s="4" t="str">
        <f>IF('Input data'!H33&gt;0.5,'Input data'!H33,"")</f>
        <v/>
      </c>
      <c r="I18" s="4" t="str">
        <f>IF('Input data'!I33="","",'Input data'!I33)</f>
        <v/>
      </c>
      <c r="J18" s="12" t="str">
        <f>IF('Calculation sheet'!AQ18="","",IF(OR(I18="Motorway link",I18="Exit diverge",I18="Entrance merge",I18="Motorway diverge",I18="Motorway merge",I18="Motorway weaving",I18="Service area"),'Calculation sheet'!AK18*'Calculation sheet'!J18*'Calculation sheet'!K18*'Calculation sheet'!L18*'Calculation sheet'!N18*'Calculation sheet'!P18*'Calculation sheet'!R18*'Calculation sheet'!S18*'Calculation sheet'!T18*'Calculation sheet'!Y18*'Calculation sheet'!Z18*'Calculation sheet'!AB18*'Calculation sheet'!AD18*'Calculation sheet'!AF18*'Calculation sheet'!AJ18,'Calculation sheet'!AK18*'Calculation sheet'!J18*'Calculation sheet'!K18*'Calculation sheet'!L18*'Calculation sheet'!N18*'Calculation sheet'!P18*'Calculation sheet'!R18*'Calculation sheet'!S18*'Calculation sheet'!T18*'Calculation sheet'!Y18*'Calculation sheet'!Z18*'Calculation sheet'!AB18*'Calculation sheet'!AD18*'Calculation sheet'!AF18*'Calculation sheet'!AJ18*0.7672))</f>
        <v/>
      </c>
      <c r="K18" s="12" t="str">
        <f>IF('Calculation sheet'!AQ18="","",IF(OR(I18="Motorway link",I18="Exit diverge",I18="Entrance merge",I18="Motorway diverge",I18="Motorway merge",I18="Motorway weaving",I18="Service area"),'Calculation sheet'!AL18*'Calculation sheet'!J18*'Calculation sheet'!K18*'Calculation sheet'!M18*'Calculation sheet'!O18*'Calculation sheet'!P18*'Calculation sheet'!Q18*'Calculation sheet'!R18*'Calculation sheet'!S18*'Calculation sheet'!T18*'Calculation sheet'!Y18*'Calculation sheet'!AA18*'Calculation sheet'!AC18*'Calculation sheet'!AE18*'Calculation sheet'!AG18*'Calculation sheet'!AJ18,'Calculation sheet'!AL18*'Calculation sheet'!J18*'Calculation sheet'!K18*'Calculation sheet'!M18*'Calculation sheet'!O18*'Calculation sheet'!P18*'Calculation sheet'!Q18*'Calculation sheet'!R18*'Calculation sheet'!S18*'Calculation sheet'!T18*'Calculation sheet'!Y18*'Calculation sheet'!AA18*'Calculation sheet'!AC18*'Calculation sheet'!AE18*'Calculation sheet'!AG18*'Calculation sheet'!AJ18*0.8833))</f>
        <v/>
      </c>
      <c r="L18" s="12" t="str">
        <f>IF('Calculation sheet'!AQ18="","",IF(OR(I18="Motorway link",I18="Exit diverge",I18="Entrance merge",I18="Motorway diverge",I18="Motorway merge",I18="Motorway weaving",I18="Service area"),'Calculation sheet'!AM18*'Calculation sheet'!J18*'Calculation sheet'!K18*'Calculation sheet'!M18*'Calculation sheet'!O18*'Calculation sheet'!P18*'Calculation sheet'!Q18*'Calculation sheet'!R18*'Calculation sheet'!S18*'Calculation sheet'!U18*'Calculation sheet'!Y18*'Calculation sheet'!AA18*'Calculation sheet'!AC18*'Calculation sheet'!AE18*'Calculation sheet'!AG18*'Calculation sheet'!AJ18,'Calculation sheet'!AM18*'Calculation sheet'!J18*'Calculation sheet'!K18*'Calculation sheet'!M18*'Calculation sheet'!O18*'Calculation sheet'!P18*'Calculation sheet'!Q18*'Calculation sheet'!R18*'Calculation sheet'!S18*'Calculation sheet'!U18*'Calculation sheet'!Y18*'Calculation sheet'!AA18*'Calculation sheet'!AC18*'Calculation sheet'!AE18*'Calculation sheet'!AG18*'Calculation sheet'!AJ18*1.1176))</f>
        <v/>
      </c>
      <c r="M18" s="12" t="str">
        <f t="shared" si="0"/>
        <v/>
      </c>
      <c r="N18" s="12" t="str">
        <f>IF('Calculation sheet'!AQ18="","",IF(OR(I18="Motorway link",I18="Exit diverge",I18="Entrance merge",I18="Motorway diverge",I18="Motorway merge",I18="Motorway weaving",I18="Service area"),'Calculation sheet'!AN18*'Calculation sheet'!J18*'Calculation sheet'!K18*'Calculation sheet'!L18*'Calculation sheet'!N18*'Calculation sheet'!P18*'Calculation sheet'!R18*'Calculation sheet'!S18*'Calculation sheet'!V18*'Calculation sheet'!Y18*'Calculation sheet'!Z18*'Calculation sheet'!AB18*'Calculation sheet'!AD18*'Calculation sheet'!AH18*'Calculation sheet'!AJ18,'Calculation sheet'!AN18*'Calculation sheet'!J18*'Calculation sheet'!K18*'Calculation sheet'!L18*'Calculation sheet'!N18*'Calculation sheet'!P18*'Calculation sheet'!R18*'Calculation sheet'!S18*'Calculation sheet'!V18*'Calculation sheet'!Y18*'Calculation sheet'!Z18*'Calculation sheet'!AB18*'Calculation sheet'!AD18*'Calculation sheet'!AH18*'Calculation sheet'!AJ18*0.7672))</f>
        <v/>
      </c>
      <c r="O18" s="12" t="str">
        <f>IF('Calculation sheet'!AQ18="","",IF(OR(I18="Motorway link",I18="Exit diverge",I18="Entrance merge",I18="Motorway diverge",I18="Motorway merge",I18="Motorway weaving",I18="Service area"),'Calculation sheet'!AO18*'Calculation sheet'!J18*'Calculation sheet'!K18*'Calculation sheet'!L18*'Calculation sheet'!N18*'Calculation sheet'!P18*'Calculation sheet'!R18*'Calculation sheet'!S18*'Calculation sheet'!W18*'Calculation sheet'!Y18*'Calculation sheet'!Z18*'Calculation sheet'!AB18*'Calculation sheet'!AD18*'Calculation sheet'!AH18*'Calculation sheet'!AJ18,'Calculation sheet'!AO18*'Calculation sheet'!J18*'Calculation sheet'!K18*'Calculation sheet'!L18*'Calculation sheet'!N18*'Calculation sheet'!P18*'Calculation sheet'!R18*'Calculation sheet'!S18*'Calculation sheet'!W18*'Calculation sheet'!Y18*'Calculation sheet'!Z18*'Calculation sheet'!AB18*'Calculation sheet'!AD18*'Calculation sheet'!AH18*'Calculation sheet'!AJ18*0.7672))</f>
        <v/>
      </c>
      <c r="P18" s="12" t="str">
        <f>IF('Calculation sheet'!AQ18="","",IF(OR(I18="Motorway link",I18="Exit diverge",I18="Entrance merge",I18="Motorway diverge",I18="Motorway merge",I18="Motorway weaving",I18="Service area"),'Calculation sheet'!AP18*'Calculation sheet'!J18*'Calculation sheet'!K18*'Calculation sheet'!L18*'Calculation sheet'!N18*'Calculation sheet'!P18*'Calculation sheet'!R18*'Calculation sheet'!S18*'Calculation sheet'!X18*'Calculation sheet'!Y18*'Calculation sheet'!Z18*'Calculation sheet'!AB18*'Calculation sheet'!AD18*'Calculation sheet'!AI18*'Calculation sheet'!AJ18,'Calculation sheet'!AP18*'Calculation sheet'!J18*'Calculation sheet'!K18*'Calculation sheet'!L18*'Calculation sheet'!N18*'Calculation sheet'!P18*'Calculation sheet'!R18*'Calculation sheet'!S18*'Calculation sheet'!X18*'Calculation sheet'!Y18*'Calculation sheet'!Z18*'Calculation sheet'!AB18*'Calculation sheet'!AD18*'Calculation sheet'!AI18*'Calculation sheet'!AJ18*0.7672))</f>
        <v/>
      </c>
      <c r="Q18" s="12" t="str">
        <f t="shared" si="1"/>
        <v/>
      </c>
      <c r="R18" s="14" t="str">
        <f t="shared" si="2"/>
        <v/>
      </c>
    </row>
    <row r="19" spans="1:18" x14ac:dyDescent="0.3">
      <c r="A19" s="4" t="str">
        <f>IF('Input data'!A34="","",'Input data'!A34)</f>
        <v/>
      </c>
      <c r="B19" s="4" t="str">
        <f>IF('Input data'!B34="","",'Input data'!B34)</f>
        <v/>
      </c>
      <c r="C19" s="4" t="str">
        <f>IF('Input data'!C34="","",'Input data'!C34)</f>
        <v/>
      </c>
      <c r="D19" s="4" t="str">
        <f>IF('Input data'!D34="","",'Input data'!D34)</f>
        <v/>
      </c>
      <c r="E19" s="4" t="str">
        <f>IF('Input data'!E34="","",'Input data'!E34)</f>
        <v/>
      </c>
      <c r="F19" s="4" t="str">
        <f>IF('Input data'!F34="","",'Input data'!F34)</f>
        <v/>
      </c>
      <c r="G19" s="4">
        <f>IF('Input data'!G34="","",'Input data'!G34)</f>
        <v>0</v>
      </c>
      <c r="H19" s="4" t="str">
        <f>IF('Input data'!H34&gt;0.5,'Input data'!H34,"")</f>
        <v/>
      </c>
      <c r="I19" s="4" t="str">
        <f>IF('Input data'!I34="","",'Input data'!I34)</f>
        <v/>
      </c>
      <c r="J19" s="12" t="str">
        <f>IF('Calculation sheet'!AQ19="","",IF(OR(I19="Motorway link",I19="Exit diverge",I19="Entrance merge",I19="Motorway diverge",I19="Motorway merge",I19="Motorway weaving",I19="Service area"),'Calculation sheet'!AK19*'Calculation sheet'!J19*'Calculation sheet'!K19*'Calculation sheet'!L19*'Calculation sheet'!N19*'Calculation sheet'!P19*'Calculation sheet'!R19*'Calculation sheet'!S19*'Calculation sheet'!T19*'Calculation sheet'!Y19*'Calculation sheet'!Z19*'Calculation sheet'!AB19*'Calculation sheet'!AD19*'Calculation sheet'!AF19*'Calculation sheet'!AJ19,'Calculation sheet'!AK19*'Calculation sheet'!J19*'Calculation sheet'!K19*'Calculation sheet'!L19*'Calculation sheet'!N19*'Calculation sheet'!P19*'Calculation sheet'!R19*'Calculation sheet'!S19*'Calculation sheet'!T19*'Calculation sheet'!Y19*'Calculation sheet'!Z19*'Calculation sheet'!AB19*'Calculation sheet'!AD19*'Calculation sheet'!AF19*'Calculation sheet'!AJ19*0.7672))</f>
        <v/>
      </c>
      <c r="K19" s="12" t="str">
        <f>IF('Calculation sheet'!AQ19="","",IF(OR(I19="Motorway link",I19="Exit diverge",I19="Entrance merge",I19="Motorway diverge",I19="Motorway merge",I19="Motorway weaving",I19="Service area"),'Calculation sheet'!AL19*'Calculation sheet'!J19*'Calculation sheet'!K19*'Calculation sheet'!M19*'Calculation sheet'!O19*'Calculation sheet'!P19*'Calculation sheet'!Q19*'Calculation sheet'!R19*'Calculation sheet'!S19*'Calculation sheet'!T19*'Calculation sheet'!Y19*'Calculation sheet'!AA19*'Calculation sheet'!AC19*'Calculation sheet'!AE19*'Calculation sheet'!AG19*'Calculation sheet'!AJ19,'Calculation sheet'!AL19*'Calculation sheet'!J19*'Calculation sheet'!K19*'Calculation sheet'!M19*'Calculation sheet'!O19*'Calculation sheet'!P19*'Calculation sheet'!Q19*'Calculation sheet'!R19*'Calculation sheet'!S19*'Calculation sheet'!T19*'Calculation sheet'!Y19*'Calculation sheet'!AA19*'Calculation sheet'!AC19*'Calculation sheet'!AE19*'Calculation sheet'!AG19*'Calculation sheet'!AJ19*0.8833))</f>
        <v/>
      </c>
      <c r="L19" s="12" t="str">
        <f>IF('Calculation sheet'!AQ19="","",IF(OR(I19="Motorway link",I19="Exit diverge",I19="Entrance merge",I19="Motorway diverge",I19="Motorway merge",I19="Motorway weaving",I19="Service area"),'Calculation sheet'!AM19*'Calculation sheet'!J19*'Calculation sheet'!K19*'Calculation sheet'!M19*'Calculation sheet'!O19*'Calculation sheet'!P19*'Calculation sheet'!Q19*'Calculation sheet'!R19*'Calculation sheet'!S19*'Calculation sheet'!U19*'Calculation sheet'!Y19*'Calculation sheet'!AA19*'Calculation sheet'!AC19*'Calculation sheet'!AE19*'Calculation sheet'!AG19*'Calculation sheet'!AJ19,'Calculation sheet'!AM19*'Calculation sheet'!J19*'Calculation sheet'!K19*'Calculation sheet'!M19*'Calculation sheet'!O19*'Calculation sheet'!P19*'Calculation sheet'!Q19*'Calculation sheet'!R19*'Calculation sheet'!S19*'Calculation sheet'!U19*'Calculation sheet'!Y19*'Calculation sheet'!AA19*'Calculation sheet'!AC19*'Calculation sheet'!AE19*'Calculation sheet'!AG19*'Calculation sheet'!AJ19*1.1176))</f>
        <v/>
      </c>
      <c r="M19" s="12" t="str">
        <f t="shared" si="0"/>
        <v/>
      </c>
      <c r="N19" s="12" t="str">
        <f>IF('Calculation sheet'!AQ19="","",IF(OR(I19="Motorway link",I19="Exit diverge",I19="Entrance merge",I19="Motorway diverge",I19="Motorway merge",I19="Motorway weaving",I19="Service area"),'Calculation sheet'!AN19*'Calculation sheet'!J19*'Calculation sheet'!K19*'Calculation sheet'!L19*'Calculation sheet'!N19*'Calculation sheet'!P19*'Calculation sheet'!R19*'Calculation sheet'!S19*'Calculation sheet'!V19*'Calculation sheet'!Y19*'Calculation sheet'!Z19*'Calculation sheet'!AB19*'Calculation sheet'!AD19*'Calculation sheet'!AH19*'Calculation sheet'!AJ19,'Calculation sheet'!AN19*'Calculation sheet'!J19*'Calculation sheet'!K19*'Calculation sheet'!L19*'Calculation sheet'!N19*'Calculation sheet'!P19*'Calculation sheet'!R19*'Calculation sheet'!S19*'Calculation sheet'!V19*'Calculation sheet'!Y19*'Calculation sheet'!Z19*'Calculation sheet'!AB19*'Calculation sheet'!AD19*'Calculation sheet'!AH19*'Calculation sheet'!AJ19*0.7672))</f>
        <v/>
      </c>
      <c r="O19" s="12" t="str">
        <f>IF('Calculation sheet'!AQ19="","",IF(OR(I19="Motorway link",I19="Exit diverge",I19="Entrance merge",I19="Motorway diverge",I19="Motorway merge",I19="Motorway weaving",I19="Service area"),'Calculation sheet'!AO19*'Calculation sheet'!J19*'Calculation sheet'!K19*'Calculation sheet'!L19*'Calculation sheet'!N19*'Calculation sheet'!P19*'Calculation sheet'!R19*'Calculation sheet'!S19*'Calculation sheet'!W19*'Calculation sheet'!Y19*'Calculation sheet'!Z19*'Calculation sheet'!AB19*'Calculation sheet'!AD19*'Calculation sheet'!AH19*'Calculation sheet'!AJ19,'Calculation sheet'!AO19*'Calculation sheet'!J19*'Calculation sheet'!K19*'Calculation sheet'!L19*'Calculation sheet'!N19*'Calculation sheet'!P19*'Calculation sheet'!R19*'Calculation sheet'!S19*'Calculation sheet'!W19*'Calculation sheet'!Y19*'Calculation sheet'!Z19*'Calculation sheet'!AB19*'Calculation sheet'!AD19*'Calculation sheet'!AH19*'Calculation sheet'!AJ19*0.7672))</f>
        <v/>
      </c>
      <c r="P19" s="12" t="str">
        <f>IF('Calculation sheet'!AQ19="","",IF(OR(I19="Motorway link",I19="Exit diverge",I19="Entrance merge",I19="Motorway diverge",I19="Motorway merge",I19="Motorway weaving",I19="Service area"),'Calculation sheet'!AP19*'Calculation sheet'!J19*'Calculation sheet'!K19*'Calculation sheet'!L19*'Calculation sheet'!N19*'Calculation sheet'!P19*'Calculation sheet'!R19*'Calculation sheet'!S19*'Calculation sheet'!X19*'Calculation sheet'!Y19*'Calculation sheet'!Z19*'Calculation sheet'!AB19*'Calculation sheet'!AD19*'Calculation sheet'!AI19*'Calculation sheet'!AJ19,'Calculation sheet'!AP19*'Calculation sheet'!J19*'Calculation sheet'!K19*'Calculation sheet'!L19*'Calculation sheet'!N19*'Calculation sheet'!P19*'Calculation sheet'!R19*'Calculation sheet'!S19*'Calculation sheet'!X19*'Calculation sheet'!Y19*'Calculation sheet'!Z19*'Calculation sheet'!AB19*'Calculation sheet'!AD19*'Calculation sheet'!AI19*'Calculation sheet'!AJ19*0.7672))</f>
        <v/>
      </c>
      <c r="Q19" s="12" t="str">
        <f t="shared" si="1"/>
        <v/>
      </c>
      <c r="R19" s="14" t="str">
        <f t="shared" si="2"/>
        <v/>
      </c>
    </row>
    <row r="20" spans="1:18" x14ac:dyDescent="0.3">
      <c r="A20" s="4" t="str">
        <f>IF('Input data'!A35="","",'Input data'!A35)</f>
        <v/>
      </c>
      <c r="B20" s="4" t="str">
        <f>IF('Input data'!B35="","",'Input data'!B35)</f>
        <v/>
      </c>
      <c r="C20" s="4" t="str">
        <f>IF('Input data'!C35="","",'Input data'!C35)</f>
        <v/>
      </c>
      <c r="D20" s="4" t="str">
        <f>IF('Input data'!D35="","",'Input data'!D35)</f>
        <v/>
      </c>
      <c r="E20" s="4" t="str">
        <f>IF('Input data'!E35="","",'Input data'!E35)</f>
        <v/>
      </c>
      <c r="F20" s="4" t="str">
        <f>IF('Input data'!F35="","",'Input data'!F35)</f>
        <v/>
      </c>
      <c r="G20" s="4">
        <f>IF('Input data'!G35="","",'Input data'!G35)</f>
        <v>0</v>
      </c>
      <c r="H20" s="4" t="str">
        <f>IF('Input data'!H35&gt;0.5,'Input data'!H35,"")</f>
        <v/>
      </c>
      <c r="I20" s="4" t="str">
        <f>IF('Input data'!I35="","",'Input data'!I35)</f>
        <v/>
      </c>
      <c r="J20" s="12" t="str">
        <f>IF('Calculation sheet'!AQ20="","",IF(OR(I20="Motorway link",I20="Exit diverge",I20="Entrance merge",I20="Motorway diverge",I20="Motorway merge",I20="Motorway weaving",I20="Service area"),'Calculation sheet'!AK20*'Calculation sheet'!J20*'Calculation sheet'!K20*'Calculation sheet'!L20*'Calculation sheet'!N20*'Calculation sheet'!P20*'Calculation sheet'!R20*'Calculation sheet'!S20*'Calculation sheet'!T20*'Calculation sheet'!Y20*'Calculation sheet'!Z20*'Calculation sheet'!AB20*'Calculation sheet'!AD20*'Calculation sheet'!AF20*'Calculation sheet'!AJ20,'Calculation sheet'!AK20*'Calculation sheet'!J20*'Calculation sheet'!K20*'Calculation sheet'!L20*'Calculation sheet'!N20*'Calculation sheet'!P20*'Calculation sheet'!R20*'Calculation sheet'!S20*'Calculation sheet'!T20*'Calculation sheet'!Y20*'Calculation sheet'!Z20*'Calculation sheet'!AB20*'Calculation sheet'!AD20*'Calculation sheet'!AF20*'Calculation sheet'!AJ20*0.7672))</f>
        <v/>
      </c>
      <c r="K20" s="12" t="str">
        <f>IF('Calculation sheet'!AQ20="","",IF(OR(I20="Motorway link",I20="Exit diverge",I20="Entrance merge",I20="Motorway diverge",I20="Motorway merge",I20="Motorway weaving",I20="Service area"),'Calculation sheet'!AL20*'Calculation sheet'!J20*'Calculation sheet'!K20*'Calculation sheet'!M20*'Calculation sheet'!O20*'Calculation sheet'!P20*'Calculation sheet'!Q20*'Calculation sheet'!R20*'Calculation sheet'!S20*'Calculation sheet'!T20*'Calculation sheet'!Y20*'Calculation sheet'!AA20*'Calculation sheet'!AC20*'Calculation sheet'!AE20*'Calculation sheet'!AG20*'Calculation sheet'!AJ20,'Calculation sheet'!AL20*'Calculation sheet'!J20*'Calculation sheet'!K20*'Calculation sheet'!M20*'Calculation sheet'!O20*'Calculation sheet'!P20*'Calculation sheet'!Q20*'Calculation sheet'!R20*'Calculation sheet'!S20*'Calculation sheet'!T20*'Calculation sheet'!Y20*'Calculation sheet'!AA20*'Calculation sheet'!AC20*'Calculation sheet'!AE20*'Calculation sheet'!AG20*'Calculation sheet'!AJ20*0.8833))</f>
        <v/>
      </c>
      <c r="L20" s="12" t="str">
        <f>IF('Calculation sheet'!AQ20="","",IF(OR(I20="Motorway link",I20="Exit diverge",I20="Entrance merge",I20="Motorway diverge",I20="Motorway merge",I20="Motorway weaving",I20="Service area"),'Calculation sheet'!AM20*'Calculation sheet'!J20*'Calculation sheet'!K20*'Calculation sheet'!M20*'Calculation sheet'!O20*'Calculation sheet'!P20*'Calculation sheet'!Q20*'Calculation sheet'!R20*'Calculation sheet'!S20*'Calculation sheet'!U20*'Calculation sheet'!Y20*'Calculation sheet'!AA20*'Calculation sheet'!AC20*'Calculation sheet'!AE20*'Calculation sheet'!AG20*'Calculation sheet'!AJ20,'Calculation sheet'!AM20*'Calculation sheet'!J20*'Calculation sheet'!K20*'Calculation sheet'!M20*'Calculation sheet'!O20*'Calculation sheet'!P20*'Calculation sheet'!Q20*'Calculation sheet'!R20*'Calculation sheet'!S20*'Calculation sheet'!U20*'Calculation sheet'!Y20*'Calculation sheet'!AA20*'Calculation sheet'!AC20*'Calculation sheet'!AE20*'Calculation sheet'!AG20*'Calculation sheet'!AJ20*1.1176))</f>
        <v/>
      </c>
      <c r="M20" s="12" t="str">
        <f t="shared" si="0"/>
        <v/>
      </c>
      <c r="N20" s="12" t="str">
        <f>IF('Calculation sheet'!AQ20="","",IF(OR(I20="Motorway link",I20="Exit diverge",I20="Entrance merge",I20="Motorway diverge",I20="Motorway merge",I20="Motorway weaving",I20="Service area"),'Calculation sheet'!AN20*'Calculation sheet'!J20*'Calculation sheet'!K20*'Calculation sheet'!L20*'Calculation sheet'!N20*'Calculation sheet'!P20*'Calculation sheet'!R20*'Calculation sheet'!S20*'Calculation sheet'!V20*'Calculation sheet'!Y20*'Calculation sheet'!Z20*'Calculation sheet'!AB20*'Calculation sheet'!AD20*'Calculation sheet'!AH20*'Calculation sheet'!AJ20,'Calculation sheet'!AN20*'Calculation sheet'!J20*'Calculation sheet'!K20*'Calculation sheet'!L20*'Calculation sheet'!N20*'Calculation sheet'!P20*'Calculation sheet'!R20*'Calculation sheet'!S20*'Calculation sheet'!V20*'Calculation sheet'!Y20*'Calculation sheet'!Z20*'Calculation sheet'!AB20*'Calculation sheet'!AD20*'Calculation sheet'!AH20*'Calculation sheet'!AJ20*0.7672))</f>
        <v/>
      </c>
      <c r="O20" s="12" t="str">
        <f>IF('Calculation sheet'!AQ20="","",IF(OR(I20="Motorway link",I20="Exit diverge",I20="Entrance merge",I20="Motorway diverge",I20="Motorway merge",I20="Motorway weaving",I20="Service area"),'Calculation sheet'!AO20*'Calculation sheet'!J20*'Calculation sheet'!K20*'Calculation sheet'!L20*'Calculation sheet'!N20*'Calculation sheet'!P20*'Calculation sheet'!R20*'Calculation sheet'!S20*'Calculation sheet'!W20*'Calculation sheet'!Y20*'Calculation sheet'!Z20*'Calculation sheet'!AB20*'Calculation sheet'!AD20*'Calculation sheet'!AH20*'Calculation sheet'!AJ20,'Calculation sheet'!AO20*'Calculation sheet'!J20*'Calculation sheet'!K20*'Calculation sheet'!L20*'Calculation sheet'!N20*'Calculation sheet'!P20*'Calculation sheet'!R20*'Calculation sheet'!S20*'Calculation sheet'!W20*'Calculation sheet'!Y20*'Calculation sheet'!Z20*'Calculation sheet'!AB20*'Calculation sheet'!AD20*'Calculation sheet'!AH20*'Calculation sheet'!AJ20*0.7672))</f>
        <v/>
      </c>
      <c r="P20" s="12" t="str">
        <f>IF('Calculation sheet'!AQ20="","",IF(OR(I20="Motorway link",I20="Exit diverge",I20="Entrance merge",I20="Motorway diverge",I20="Motorway merge",I20="Motorway weaving",I20="Service area"),'Calculation sheet'!AP20*'Calculation sheet'!J20*'Calculation sheet'!K20*'Calculation sheet'!L20*'Calculation sheet'!N20*'Calculation sheet'!P20*'Calculation sheet'!R20*'Calculation sheet'!S20*'Calculation sheet'!X20*'Calculation sheet'!Y20*'Calculation sheet'!Z20*'Calculation sheet'!AB20*'Calculation sheet'!AD20*'Calculation sheet'!AI20*'Calculation sheet'!AJ20,'Calculation sheet'!AP20*'Calculation sheet'!J20*'Calculation sheet'!K20*'Calculation sheet'!L20*'Calculation sheet'!N20*'Calculation sheet'!P20*'Calculation sheet'!R20*'Calculation sheet'!S20*'Calculation sheet'!X20*'Calculation sheet'!Y20*'Calculation sheet'!Z20*'Calculation sheet'!AB20*'Calculation sheet'!AD20*'Calculation sheet'!AI20*'Calculation sheet'!AJ20*0.7672))</f>
        <v/>
      </c>
      <c r="Q20" s="12" t="str">
        <f t="shared" si="1"/>
        <v/>
      </c>
      <c r="R20" s="14" t="str">
        <f t="shared" si="2"/>
        <v/>
      </c>
    </row>
    <row r="21" spans="1:18" x14ac:dyDescent="0.3">
      <c r="A21" s="4" t="str">
        <f>IF('Input data'!A36="","",'Input data'!A36)</f>
        <v/>
      </c>
      <c r="B21" s="4" t="str">
        <f>IF('Input data'!B36="","",'Input data'!B36)</f>
        <v/>
      </c>
      <c r="C21" s="4" t="str">
        <f>IF('Input data'!C36="","",'Input data'!C36)</f>
        <v/>
      </c>
      <c r="D21" s="4" t="str">
        <f>IF('Input data'!D36="","",'Input data'!D36)</f>
        <v/>
      </c>
      <c r="E21" s="4" t="str">
        <f>IF('Input data'!E36="","",'Input data'!E36)</f>
        <v/>
      </c>
      <c r="F21" s="4" t="str">
        <f>IF('Input data'!F36="","",'Input data'!F36)</f>
        <v/>
      </c>
      <c r="G21" s="4">
        <f>IF('Input data'!G36="","",'Input data'!G36)</f>
        <v>0</v>
      </c>
      <c r="H21" s="4" t="str">
        <f>IF('Input data'!H36&gt;0.5,'Input data'!H36,"")</f>
        <v/>
      </c>
      <c r="I21" s="4" t="str">
        <f>IF('Input data'!I36="","",'Input data'!I36)</f>
        <v/>
      </c>
      <c r="J21" s="12" t="str">
        <f>IF('Calculation sheet'!AQ21="","",IF(OR(I21="Motorway link",I21="Exit diverge",I21="Entrance merge",I21="Motorway diverge",I21="Motorway merge",I21="Motorway weaving",I21="Service area"),'Calculation sheet'!AK21*'Calculation sheet'!J21*'Calculation sheet'!K21*'Calculation sheet'!L21*'Calculation sheet'!N21*'Calculation sheet'!P21*'Calculation sheet'!R21*'Calculation sheet'!S21*'Calculation sheet'!T21*'Calculation sheet'!Y21*'Calculation sheet'!Z21*'Calculation sheet'!AB21*'Calculation sheet'!AD21*'Calculation sheet'!AF21*'Calculation sheet'!AJ21,'Calculation sheet'!AK21*'Calculation sheet'!J21*'Calculation sheet'!K21*'Calculation sheet'!L21*'Calculation sheet'!N21*'Calculation sheet'!P21*'Calculation sheet'!R21*'Calculation sheet'!S21*'Calculation sheet'!T21*'Calculation sheet'!Y21*'Calculation sheet'!Z21*'Calculation sheet'!AB21*'Calculation sheet'!AD21*'Calculation sheet'!AF21*'Calculation sheet'!AJ21*0.7672))</f>
        <v/>
      </c>
      <c r="K21" s="12" t="str">
        <f>IF('Calculation sheet'!AQ21="","",IF(OR(I21="Motorway link",I21="Exit diverge",I21="Entrance merge",I21="Motorway diverge",I21="Motorway merge",I21="Motorway weaving",I21="Service area"),'Calculation sheet'!AL21*'Calculation sheet'!J21*'Calculation sheet'!K21*'Calculation sheet'!M21*'Calculation sheet'!O21*'Calculation sheet'!P21*'Calculation sheet'!Q21*'Calculation sheet'!R21*'Calculation sheet'!S21*'Calculation sheet'!T21*'Calculation sheet'!Y21*'Calculation sheet'!AA21*'Calculation sheet'!AC21*'Calculation sheet'!AE21*'Calculation sheet'!AG21*'Calculation sheet'!AJ21,'Calculation sheet'!AL21*'Calculation sheet'!J21*'Calculation sheet'!K21*'Calculation sheet'!M21*'Calculation sheet'!O21*'Calculation sheet'!P21*'Calculation sheet'!Q21*'Calculation sheet'!R21*'Calculation sheet'!S21*'Calculation sheet'!T21*'Calculation sheet'!Y21*'Calculation sheet'!AA21*'Calculation sheet'!AC21*'Calculation sheet'!AE21*'Calculation sheet'!AG21*'Calculation sheet'!AJ21*0.8833))</f>
        <v/>
      </c>
      <c r="L21" s="12" t="str">
        <f>IF('Calculation sheet'!AQ21="","",IF(OR(I21="Motorway link",I21="Exit diverge",I21="Entrance merge",I21="Motorway diverge",I21="Motorway merge",I21="Motorway weaving",I21="Service area"),'Calculation sheet'!AM21*'Calculation sheet'!J21*'Calculation sheet'!K21*'Calculation sheet'!M21*'Calculation sheet'!O21*'Calculation sheet'!P21*'Calculation sheet'!Q21*'Calculation sheet'!R21*'Calculation sheet'!S21*'Calculation sheet'!U21*'Calculation sheet'!Y21*'Calculation sheet'!AA21*'Calculation sheet'!AC21*'Calculation sheet'!AE21*'Calculation sheet'!AG21*'Calculation sheet'!AJ21,'Calculation sheet'!AM21*'Calculation sheet'!J21*'Calculation sheet'!K21*'Calculation sheet'!M21*'Calculation sheet'!O21*'Calculation sheet'!P21*'Calculation sheet'!Q21*'Calculation sheet'!R21*'Calculation sheet'!S21*'Calculation sheet'!U21*'Calculation sheet'!Y21*'Calculation sheet'!AA21*'Calculation sheet'!AC21*'Calculation sheet'!AE21*'Calculation sheet'!AG21*'Calculation sheet'!AJ21*1.1176))</f>
        <v/>
      </c>
      <c r="M21" s="12" t="str">
        <f t="shared" si="0"/>
        <v/>
      </c>
      <c r="N21" s="12" t="str">
        <f>IF('Calculation sheet'!AQ21="","",IF(OR(I21="Motorway link",I21="Exit diverge",I21="Entrance merge",I21="Motorway diverge",I21="Motorway merge",I21="Motorway weaving",I21="Service area"),'Calculation sheet'!AN21*'Calculation sheet'!J21*'Calculation sheet'!K21*'Calculation sheet'!L21*'Calculation sheet'!N21*'Calculation sheet'!P21*'Calculation sheet'!R21*'Calculation sheet'!S21*'Calculation sheet'!V21*'Calculation sheet'!Y21*'Calculation sheet'!Z21*'Calculation sheet'!AB21*'Calculation sheet'!AD21*'Calculation sheet'!AH21*'Calculation sheet'!AJ21,'Calculation sheet'!AN21*'Calculation sheet'!J21*'Calculation sheet'!K21*'Calculation sheet'!L21*'Calculation sheet'!N21*'Calculation sheet'!P21*'Calculation sheet'!R21*'Calculation sheet'!S21*'Calculation sheet'!V21*'Calculation sheet'!Y21*'Calculation sheet'!Z21*'Calculation sheet'!AB21*'Calculation sheet'!AD21*'Calculation sheet'!AH21*'Calculation sheet'!AJ21*0.7672))</f>
        <v/>
      </c>
      <c r="O21" s="12" t="str">
        <f>IF('Calculation sheet'!AQ21="","",IF(OR(I21="Motorway link",I21="Exit diverge",I21="Entrance merge",I21="Motorway diverge",I21="Motorway merge",I21="Motorway weaving",I21="Service area"),'Calculation sheet'!AO21*'Calculation sheet'!J21*'Calculation sheet'!K21*'Calculation sheet'!L21*'Calculation sheet'!N21*'Calculation sheet'!P21*'Calculation sheet'!R21*'Calculation sheet'!S21*'Calculation sheet'!W21*'Calculation sheet'!Y21*'Calculation sheet'!Z21*'Calculation sheet'!AB21*'Calculation sheet'!AD21*'Calculation sheet'!AH21*'Calculation sheet'!AJ21,'Calculation sheet'!AO21*'Calculation sheet'!J21*'Calculation sheet'!K21*'Calculation sheet'!L21*'Calculation sheet'!N21*'Calculation sheet'!P21*'Calculation sheet'!R21*'Calculation sheet'!S21*'Calculation sheet'!W21*'Calculation sheet'!Y21*'Calculation sheet'!Z21*'Calculation sheet'!AB21*'Calculation sheet'!AD21*'Calculation sheet'!AH21*'Calculation sheet'!AJ21*0.7672))</f>
        <v/>
      </c>
      <c r="P21" s="12" t="str">
        <f>IF('Calculation sheet'!AQ21="","",IF(OR(I21="Motorway link",I21="Exit diverge",I21="Entrance merge",I21="Motorway diverge",I21="Motorway merge",I21="Motorway weaving",I21="Service area"),'Calculation sheet'!AP21*'Calculation sheet'!J21*'Calculation sheet'!K21*'Calculation sheet'!L21*'Calculation sheet'!N21*'Calculation sheet'!P21*'Calculation sheet'!R21*'Calculation sheet'!S21*'Calculation sheet'!X21*'Calculation sheet'!Y21*'Calculation sheet'!Z21*'Calculation sheet'!AB21*'Calculation sheet'!AD21*'Calculation sheet'!AI21*'Calculation sheet'!AJ21,'Calculation sheet'!AP21*'Calculation sheet'!J21*'Calculation sheet'!K21*'Calculation sheet'!L21*'Calculation sheet'!N21*'Calculation sheet'!P21*'Calculation sheet'!R21*'Calculation sheet'!S21*'Calculation sheet'!X21*'Calculation sheet'!Y21*'Calculation sheet'!Z21*'Calculation sheet'!AB21*'Calculation sheet'!AD21*'Calculation sheet'!AI21*'Calculation sheet'!AJ21*0.7672))</f>
        <v/>
      </c>
      <c r="Q21" s="12" t="str">
        <f t="shared" si="1"/>
        <v/>
      </c>
      <c r="R21" s="14" t="str">
        <f t="shared" si="2"/>
        <v/>
      </c>
    </row>
    <row r="22" spans="1:18" x14ac:dyDescent="0.3">
      <c r="A22" s="4" t="str">
        <f>IF('Input data'!A37="","",'Input data'!A37)</f>
        <v/>
      </c>
      <c r="B22" s="4" t="str">
        <f>IF('Input data'!B37="","",'Input data'!B37)</f>
        <v/>
      </c>
      <c r="C22" s="4" t="str">
        <f>IF('Input data'!C37="","",'Input data'!C37)</f>
        <v/>
      </c>
      <c r="D22" s="4" t="str">
        <f>IF('Input data'!D37="","",'Input data'!D37)</f>
        <v/>
      </c>
      <c r="E22" s="4" t="str">
        <f>IF('Input data'!E37="","",'Input data'!E37)</f>
        <v/>
      </c>
      <c r="F22" s="4" t="str">
        <f>IF('Input data'!F37="","",'Input data'!F37)</f>
        <v/>
      </c>
      <c r="G22" s="4">
        <f>IF('Input data'!G37="","",'Input data'!G37)</f>
        <v>0</v>
      </c>
      <c r="H22" s="4" t="str">
        <f>IF('Input data'!H37&gt;0.5,'Input data'!H37,"")</f>
        <v/>
      </c>
      <c r="I22" s="4" t="str">
        <f>IF('Input data'!I37="","",'Input data'!I37)</f>
        <v/>
      </c>
      <c r="J22" s="12" t="str">
        <f>IF('Calculation sheet'!AQ22="","",IF(OR(I22="Motorway link",I22="Exit diverge",I22="Entrance merge",I22="Motorway diverge",I22="Motorway merge",I22="Motorway weaving",I22="Service area"),'Calculation sheet'!AK22*'Calculation sheet'!J22*'Calculation sheet'!K22*'Calculation sheet'!L22*'Calculation sheet'!N22*'Calculation sheet'!P22*'Calculation sheet'!R22*'Calculation sheet'!S22*'Calculation sheet'!T22*'Calculation sheet'!Y22*'Calculation sheet'!Z22*'Calculation sheet'!AB22*'Calculation sheet'!AD22*'Calculation sheet'!AF22*'Calculation sheet'!AJ22,'Calculation sheet'!AK22*'Calculation sheet'!J22*'Calculation sheet'!K22*'Calculation sheet'!L22*'Calculation sheet'!N22*'Calculation sheet'!P22*'Calculation sheet'!R22*'Calculation sheet'!S22*'Calculation sheet'!T22*'Calculation sheet'!Y22*'Calculation sheet'!Z22*'Calculation sheet'!AB22*'Calculation sheet'!AD22*'Calculation sheet'!AF22*'Calculation sheet'!AJ22*0.7672))</f>
        <v/>
      </c>
      <c r="K22" s="12" t="str">
        <f>IF('Calculation sheet'!AQ22="","",IF(OR(I22="Motorway link",I22="Exit diverge",I22="Entrance merge",I22="Motorway diverge",I22="Motorway merge",I22="Motorway weaving",I22="Service area"),'Calculation sheet'!AL22*'Calculation sheet'!J22*'Calculation sheet'!K22*'Calculation sheet'!M22*'Calculation sheet'!O22*'Calculation sheet'!P22*'Calculation sheet'!Q22*'Calculation sheet'!R22*'Calculation sheet'!S22*'Calculation sheet'!T22*'Calculation sheet'!Y22*'Calculation sheet'!AA22*'Calculation sheet'!AC22*'Calculation sheet'!AE22*'Calculation sheet'!AG22*'Calculation sheet'!AJ22,'Calculation sheet'!AL22*'Calculation sheet'!J22*'Calculation sheet'!K22*'Calculation sheet'!M22*'Calculation sheet'!O22*'Calculation sheet'!P22*'Calculation sheet'!Q22*'Calculation sheet'!R22*'Calculation sheet'!S22*'Calculation sheet'!T22*'Calculation sheet'!Y22*'Calculation sheet'!AA22*'Calculation sheet'!AC22*'Calculation sheet'!AE22*'Calculation sheet'!AG22*'Calculation sheet'!AJ22*0.8833))</f>
        <v/>
      </c>
      <c r="L22" s="12" t="str">
        <f>IF('Calculation sheet'!AQ22="","",IF(OR(I22="Motorway link",I22="Exit diverge",I22="Entrance merge",I22="Motorway diverge",I22="Motorway merge",I22="Motorway weaving",I22="Service area"),'Calculation sheet'!AM22*'Calculation sheet'!J22*'Calculation sheet'!K22*'Calculation sheet'!M22*'Calculation sheet'!O22*'Calculation sheet'!P22*'Calculation sheet'!Q22*'Calculation sheet'!R22*'Calculation sheet'!S22*'Calculation sheet'!U22*'Calculation sheet'!Y22*'Calculation sheet'!AA22*'Calculation sheet'!AC22*'Calculation sheet'!AE22*'Calculation sheet'!AG22*'Calculation sheet'!AJ22,'Calculation sheet'!AM22*'Calculation sheet'!J22*'Calculation sheet'!K22*'Calculation sheet'!M22*'Calculation sheet'!O22*'Calculation sheet'!P22*'Calculation sheet'!Q22*'Calculation sheet'!R22*'Calculation sheet'!S22*'Calculation sheet'!U22*'Calculation sheet'!Y22*'Calculation sheet'!AA22*'Calculation sheet'!AC22*'Calculation sheet'!AE22*'Calculation sheet'!AG22*'Calculation sheet'!AJ22*1.1176))</f>
        <v/>
      </c>
      <c r="M22" s="12" t="str">
        <f t="shared" si="0"/>
        <v/>
      </c>
      <c r="N22" s="12" t="str">
        <f>IF('Calculation sheet'!AQ22="","",IF(OR(I22="Motorway link",I22="Exit diverge",I22="Entrance merge",I22="Motorway diverge",I22="Motorway merge",I22="Motorway weaving",I22="Service area"),'Calculation sheet'!AN22*'Calculation sheet'!J22*'Calculation sheet'!K22*'Calculation sheet'!L22*'Calculation sheet'!N22*'Calculation sheet'!P22*'Calculation sheet'!R22*'Calculation sheet'!S22*'Calculation sheet'!V22*'Calculation sheet'!Y22*'Calculation sheet'!Z22*'Calculation sheet'!AB22*'Calculation sheet'!AD22*'Calculation sheet'!AH22*'Calculation sheet'!AJ22,'Calculation sheet'!AN22*'Calculation sheet'!J22*'Calculation sheet'!K22*'Calculation sheet'!L22*'Calculation sheet'!N22*'Calculation sheet'!P22*'Calculation sheet'!R22*'Calculation sheet'!S22*'Calculation sheet'!V22*'Calculation sheet'!Y22*'Calculation sheet'!Z22*'Calculation sheet'!AB22*'Calculation sheet'!AD22*'Calculation sheet'!AH22*'Calculation sheet'!AJ22*0.7672))</f>
        <v/>
      </c>
      <c r="O22" s="12" t="str">
        <f>IF('Calculation sheet'!AQ22="","",IF(OR(I22="Motorway link",I22="Exit diverge",I22="Entrance merge",I22="Motorway diverge",I22="Motorway merge",I22="Motorway weaving",I22="Service area"),'Calculation sheet'!AO22*'Calculation sheet'!J22*'Calculation sheet'!K22*'Calculation sheet'!L22*'Calculation sheet'!N22*'Calculation sheet'!P22*'Calculation sheet'!R22*'Calculation sheet'!S22*'Calculation sheet'!W22*'Calculation sheet'!Y22*'Calculation sheet'!Z22*'Calculation sheet'!AB22*'Calculation sheet'!AD22*'Calculation sheet'!AH22*'Calculation sheet'!AJ22,'Calculation sheet'!AO22*'Calculation sheet'!J22*'Calculation sheet'!K22*'Calculation sheet'!L22*'Calculation sheet'!N22*'Calculation sheet'!P22*'Calculation sheet'!R22*'Calculation sheet'!S22*'Calculation sheet'!W22*'Calculation sheet'!Y22*'Calculation sheet'!Z22*'Calculation sheet'!AB22*'Calculation sheet'!AD22*'Calculation sheet'!AH22*'Calculation sheet'!AJ22*0.7672))</f>
        <v/>
      </c>
      <c r="P22" s="12" t="str">
        <f>IF('Calculation sheet'!AQ22="","",IF(OR(I22="Motorway link",I22="Exit diverge",I22="Entrance merge",I22="Motorway diverge",I22="Motorway merge",I22="Motorway weaving",I22="Service area"),'Calculation sheet'!AP22*'Calculation sheet'!J22*'Calculation sheet'!K22*'Calculation sheet'!L22*'Calculation sheet'!N22*'Calculation sheet'!P22*'Calculation sheet'!R22*'Calculation sheet'!S22*'Calculation sheet'!X22*'Calculation sheet'!Y22*'Calculation sheet'!Z22*'Calculation sheet'!AB22*'Calculation sheet'!AD22*'Calculation sheet'!AI22*'Calculation sheet'!AJ22,'Calculation sheet'!AP22*'Calculation sheet'!J22*'Calculation sheet'!K22*'Calculation sheet'!L22*'Calculation sheet'!N22*'Calculation sheet'!P22*'Calculation sheet'!R22*'Calculation sheet'!S22*'Calculation sheet'!X22*'Calculation sheet'!Y22*'Calculation sheet'!Z22*'Calculation sheet'!AB22*'Calculation sheet'!AD22*'Calculation sheet'!AI22*'Calculation sheet'!AJ22*0.7672))</f>
        <v/>
      </c>
      <c r="Q22" s="12" t="str">
        <f t="shared" si="1"/>
        <v/>
      </c>
      <c r="R22" s="14" t="str">
        <f t="shared" si="2"/>
        <v/>
      </c>
    </row>
    <row r="23" spans="1:18" x14ac:dyDescent="0.3">
      <c r="A23" s="4" t="str">
        <f>IF('Input data'!A38="","",'Input data'!A38)</f>
        <v/>
      </c>
      <c r="B23" s="4" t="str">
        <f>IF('Input data'!B38="","",'Input data'!B38)</f>
        <v/>
      </c>
      <c r="C23" s="4" t="str">
        <f>IF('Input data'!C38="","",'Input data'!C38)</f>
        <v/>
      </c>
      <c r="D23" s="4" t="str">
        <f>IF('Input data'!D38="","",'Input data'!D38)</f>
        <v/>
      </c>
      <c r="E23" s="4" t="str">
        <f>IF('Input data'!E38="","",'Input data'!E38)</f>
        <v/>
      </c>
      <c r="F23" s="4" t="str">
        <f>IF('Input data'!F38="","",'Input data'!F38)</f>
        <v/>
      </c>
      <c r="G23" s="4">
        <f>IF('Input data'!G38="","",'Input data'!G38)</f>
        <v>0</v>
      </c>
      <c r="H23" s="4" t="str">
        <f>IF('Input data'!H38&gt;0.5,'Input data'!H38,"")</f>
        <v/>
      </c>
      <c r="I23" s="4" t="str">
        <f>IF('Input data'!I38="","",'Input data'!I38)</f>
        <v/>
      </c>
      <c r="J23" s="12" t="str">
        <f>IF('Calculation sheet'!AQ23="","",IF(OR(I23="Motorway link",I23="Exit diverge",I23="Entrance merge",I23="Motorway diverge",I23="Motorway merge",I23="Motorway weaving",I23="Service area"),'Calculation sheet'!AK23*'Calculation sheet'!J23*'Calculation sheet'!K23*'Calculation sheet'!L23*'Calculation sheet'!N23*'Calculation sheet'!P23*'Calculation sheet'!R23*'Calculation sheet'!S23*'Calculation sheet'!T23*'Calculation sheet'!Y23*'Calculation sheet'!Z23*'Calculation sheet'!AB23*'Calculation sheet'!AD23*'Calculation sheet'!AF23*'Calculation sheet'!AJ23,'Calculation sheet'!AK23*'Calculation sheet'!J23*'Calculation sheet'!K23*'Calculation sheet'!L23*'Calculation sheet'!N23*'Calculation sheet'!P23*'Calculation sheet'!R23*'Calculation sheet'!S23*'Calculation sheet'!T23*'Calculation sheet'!Y23*'Calculation sheet'!Z23*'Calculation sheet'!AB23*'Calculation sheet'!AD23*'Calculation sheet'!AF23*'Calculation sheet'!AJ23*0.7672))</f>
        <v/>
      </c>
      <c r="K23" s="12" t="str">
        <f>IF('Calculation sheet'!AQ23="","",IF(OR(I23="Motorway link",I23="Exit diverge",I23="Entrance merge",I23="Motorway diverge",I23="Motorway merge",I23="Motorway weaving",I23="Service area"),'Calculation sheet'!AL23*'Calculation sheet'!J23*'Calculation sheet'!K23*'Calculation sheet'!M23*'Calculation sheet'!O23*'Calculation sheet'!P23*'Calculation sheet'!Q23*'Calculation sheet'!R23*'Calculation sheet'!S23*'Calculation sheet'!T23*'Calculation sheet'!Y23*'Calculation sheet'!AA23*'Calculation sheet'!AC23*'Calculation sheet'!AE23*'Calculation sheet'!AG23*'Calculation sheet'!AJ23,'Calculation sheet'!AL23*'Calculation sheet'!J23*'Calculation sheet'!K23*'Calculation sheet'!M23*'Calculation sheet'!O23*'Calculation sheet'!P23*'Calculation sheet'!Q23*'Calculation sheet'!R23*'Calculation sheet'!S23*'Calculation sheet'!T23*'Calculation sheet'!Y23*'Calculation sheet'!AA23*'Calculation sheet'!AC23*'Calculation sheet'!AE23*'Calculation sheet'!AG23*'Calculation sheet'!AJ23*0.8833))</f>
        <v/>
      </c>
      <c r="L23" s="12" t="str">
        <f>IF('Calculation sheet'!AQ23="","",IF(OR(I23="Motorway link",I23="Exit diverge",I23="Entrance merge",I23="Motorway diverge",I23="Motorway merge",I23="Motorway weaving",I23="Service area"),'Calculation sheet'!AM23*'Calculation sheet'!J23*'Calculation sheet'!K23*'Calculation sheet'!M23*'Calculation sheet'!O23*'Calculation sheet'!P23*'Calculation sheet'!Q23*'Calculation sheet'!R23*'Calculation sheet'!S23*'Calculation sheet'!U23*'Calculation sheet'!Y23*'Calculation sheet'!AA23*'Calculation sheet'!AC23*'Calculation sheet'!AE23*'Calculation sheet'!AG23*'Calculation sheet'!AJ23,'Calculation sheet'!AM23*'Calculation sheet'!J23*'Calculation sheet'!K23*'Calculation sheet'!M23*'Calculation sheet'!O23*'Calculation sheet'!P23*'Calculation sheet'!Q23*'Calculation sheet'!R23*'Calculation sheet'!S23*'Calculation sheet'!U23*'Calculation sheet'!Y23*'Calculation sheet'!AA23*'Calculation sheet'!AC23*'Calculation sheet'!AE23*'Calculation sheet'!AG23*'Calculation sheet'!AJ23*1.1176))</f>
        <v/>
      </c>
      <c r="M23" s="12" t="str">
        <f t="shared" si="0"/>
        <v/>
      </c>
      <c r="N23" s="12" t="str">
        <f>IF('Calculation sheet'!AQ23="","",IF(OR(I23="Motorway link",I23="Exit diverge",I23="Entrance merge",I23="Motorway diverge",I23="Motorway merge",I23="Motorway weaving",I23="Service area"),'Calculation sheet'!AN23*'Calculation sheet'!J23*'Calculation sheet'!K23*'Calculation sheet'!L23*'Calculation sheet'!N23*'Calculation sheet'!P23*'Calculation sheet'!R23*'Calculation sheet'!S23*'Calculation sheet'!V23*'Calculation sheet'!Y23*'Calculation sheet'!Z23*'Calculation sheet'!AB23*'Calculation sheet'!AD23*'Calculation sheet'!AH23*'Calculation sheet'!AJ23,'Calculation sheet'!AN23*'Calculation sheet'!J23*'Calculation sheet'!K23*'Calculation sheet'!L23*'Calculation sheet'!N23*'Calculation sheet'!P23*'Calculation sheet'!R23*'Calculation sheet'!S23*'Calculation sheet'!V23*'Calculation sheet'!Y23*'Calculation sheet'!Z23*'Calculation sheet'!AB23*'Calculation sheet'!AD23*'Calculation sheet'!AH23*'Calculation sheet'!AJ23*0.7672))</f>
        <v/>
      </c>
      <c r="O23" s="12" t="str">
        <f>IF('Calculation sheet'!AQ23="","",IF(OR(I23="Motorway link",I23="Exit diverge",I23="Entrance merge",I23="Motorway diverge",I23="Motorway merge",I23="Motorway weaving",I23="Service area"),'Calculation sheet'!AO23*'Calculation sheet'!J23*'Calculation sheet'!K23*'Calculation sheet'!L23*'Calculation sheet'!N23*'Calculation sheet'!P23*'Calculation sheet'!R23*'Calculation sheet'!S23*'Calculation sheet'!W23*'Calculation sheet'!Y23*'Calculation sheet'!Z23*'Calculation sheet'!AB23*'Calculation sheet'!AD23*'Calculation sheet'!AH23*'Calculation sheet'!AJ23,'Calculation sheet'!AO23*'Calculation sheet'!J23*'Calculation sheet'!K23*'Calculation sheet'!L23*'Calculation sheet'!N23*'Calculation sheet'!P23*'Calculation sheet'!R23*'Calculation sheet'!S23*'Calculation sheet'!W23*'Calculation sheet'!Y23*'Calculation sheet'!Z23*'Calculation sheet'!AB23*'Calculation sheet'!AD23*'Calculation sheet'!AH23*'Calculation sheet'!AJ23*0.7672))</f>
        <v/>
      </c>
      <c r="P23" s="12" t="str">
        <f>IF('Calculation sheet'!AQ23="","",IF(OR(I23="Motorway link",I23="Exit diverge",I23="Entrance merge",I23="Motorway diverge",I23="Motorway merge",I23="Motorway weaving",I23="Service area"),'Calculation sheet'!AP23*'Calculation sheet'!J23*'Calculation sheet'!K23*'Calculation sheet'!L23*'Calculation sheet'!N23*'Calculation sheet'!P23*'Calculation sheet'!R23*'Calculation sheet'!S23*'Calculation sheet'!X23*'Calculation sheet'!Y23*'Calculation sheet'!Z23*'Calculation sheet'!AB23*'Calculation sheet'!AD23*'Calculation sheet'!AI23*'Calculation sheet'!AJ23,'Calculation sheet'!AP23*'Calculation sheet'!J23*'Calculation sheet'!K23*'Calculation sheet'!L23*'Calculation sheet'!N23*'Calculation sheet'!P23*'Calculation sheet'!R23*'Calculation sheet'!S23*'Calculation sheet'!X23*'Calculation sheet'!Y23*'Calculation sheet'!Z23*'Calculation sheet'!AB23*'Calculation sheet'!AD23*'Calculation sheet'!AI23*'Calculation sheet'!AJ23*0.7672))</f>
        <v/>
      </c>
      <c r="Q23" s="12" t="str">
        <f t="shared" si="1"/>
        <v/>
      </c>
      <c r="R23" s="14" t="str">
        <f t="shared" si="2"/>
        <v/>
      </c>
    </row>
    <row r="24" spans="1:18" x14ac:dyDescent="0.3">
      <c r="A24" s="4" t="str">
        <f>IF('Input data'!A39="","",'Input data'!A39)</f>
        <v/>
      </c>
      <c r="B24" s="4" t="str">
        <f>IF('Input data'!B39="","",'Input data'!B39)</f>
        <v/>
      </c>
      <c r="C24" s="4" t="str">
        <f>IF('Input data'!C39="","",'Input data'!C39)</f>
        <v/>
      </c>
      <c r="D24" s="4" t="str">
        <f>IF('Input data'!D39="","",'Input data'!D39)</f>
        <v/>
      </c>
      <c r="E24" s="4" t="str">
        <f>IF('Input data'!E39="","",'Input data'!E39)</f>
        <v/>
      </c>
      <c r="F24" s="4" t="str">
        <f>IF('Input data'!F39="","",'Input data'!F39)</f>
        <v/>
      </c>
      <c r="G24" s="4">
        <f>IF('Input data'!G39="","",'Input data'!G39)</f>
        <v>0</v>
      </c>
      <c r="H24" s="4" t="str">
        <f>IF('Input data'!H39&gt;0.5,'Input data'!H39,"")</f>
        <v/>
      </c>
      <c r="I24" s="4" t="str">
        <f>IF('Input data'!I39="","",'Input data'!I39)</f>
        <v/>
      </c>
      <c r="J24" s="12" t="str">
        <f>IF('Calculation sheet'!AQ24="","",IF(OR(I24="Motorway link",I24="Exit diverge",I24="Entrance merge",I24="Motorway diverge",I24="Motorway merge",I24="Motorway weaving",I24="Service area"),'Calculation sheet'!AK24*'Calculation sheet'!J24*'Calculation sheet'!K24*'Calculation sheet'!L24*'Calculation sheet'!N24*'Calculation sheet'!P24*'Calculation sheet'!R24*'Calculation sheet'!S24*'Calculation sheet'!T24*'Calculation sheet'!Y24*'Calculation sheet'!Z24*'Calculation sheet'!AB24*'Calculation sheet'!AD24*'Calculation sheet'!AF24*'Calculation sheet'!AJ24,'Calculation sheet'!AK24*'Calculation sheet'!J24*'Calculation sheet'!K24*'Calculation sheet'!L24*'Calculation sheet'!N24*'Calculation sheet'!P24*'Calculation sheet'!R24*'Calculation sheet'!S24*'Calculation sheet'!T24*'Calculation sheet'!Y24*'Calculation sheet'!Z24*'Calculation sheet'!AB24*'Calculation sheet'!AD24*'Calculation sheet'!AF24*'Calculation sheet'!AJ24*0.7672))</f>
        <v/>
      </c>
      <c r="K24" s="12" t="str">
        <f>IF('Calculation sheet'!AQ24="","",IF(OR(I24="Motorway link",I24="Exit diverge",I24="Entrance merge",I24="Motorway diverge",I24="Motorway merge",I24="Motorway weaving",I24="Service area"),'Calculation sheet'!AL24*'Calculation sheet'!J24*'Calculation sheet'!K24*'Calculation sheet'!M24*'Calculation sheet'!O24*'Calculation sheet'!P24*'Calculation sheet'!Q24*'Calculation sheet'!R24*'Calculation sheet'!S24*'Calculation sheet'!T24*'Calculation sheet'!Y24*'Calculation sheet'!AA24*'Calculation sheet'!AC24*'Calculation sheet'!AE24*'Calculation sheet'!AG24*'Calculation sheet'!AJ24,'Calculation sheet'!AL24*'Calculation sheet'!J24*'Calculation sheet'!K24*'Calculation sheet'!M24*'Calculation sheet'!O24*'Calculation sheet'!P24*'Calculation sheet'!Q24*'Calculation sheet'!R24*'Calculation sheet'!S24*'Calculation sheet'!T24*'Calculation sheet'!Y24*'Calculation sheet'!AA24*'Calculation sheet'!AC24*'Calculation sheet'!AE24*'Calculation sheet'!AG24*'Calculation sheet'!AJ24*0.8833))</f>
        <v/>
      </c>
      <c r="L24" s="12" t="str">
        <f>IF('Calculation sheet'!AQ24="","",IF(OR(I24="Motorway link",I24="Exit diverge",I24="Entrance merge",I24="Motorway diverge",I24="Motorway merge",I24="Motorway weaving",I24="Service area"),'Calculation sheet'!AM24*'Calculation sheet'!J24*'Calculation sheet'!K24*'Calculation sheet'!M24*'Calculation sheet'!O24*'Calculation sheet'!P24*'Calculation sheet'!Q24*'Calculation sheet'!R24*'Calculation sheet'!S24*'Calculation sheet'!U24*'Calculation sheet'!Y24*'Calculation sheet'!AA24*'Calculation sheet'!AC24*'Calculation sheet'!AE24*'Calculation sheet'!AG24*'Calculation sheet'!AJ24,'Calculation sheet'!AM24*'Calculation sheet'!J24*'Calculation sheet'!K24*'Calculation sheet'!M24*'Calculation sheet'!O24*'Calculation sheet'!P24*'Calculation sheet'!Q24*'Calculation sheet'!R24*'Calculation sheet'!S24*'Calculation sheet'!U24*'Calculation sheet'!Y24*'Calculation sheet'!AA24*'Calculation sheet'!AC24*'Calculation sheet'!AE24*'Calculation sheet'!AG24*'Calculation sheet'!AJ24*1.1176))</f>
        <v/>
      </c>
      <c r="M24" s="12" t="str">
        <f t="shared" si="0"/>
        <v/>
      </c>
      <c r="N24" s="12" t="str">
        <f>IF('Calculation sheet'!AQ24="","",IF(OR(I24="Motorway link",I24="Exit diverge",I24="Entrance merge",I24="Motorway diverge",I24="Motorway merge",I24="Motorway weaving",I24="Service area"),'Calculation sheet'!AN24*'Calculation sheet'!J24*'Calculation sheet'!K24*'Calculation sheet'!L24*'Calculation sheet'!N24*'Calculation sheet'!P24*'Calculation sheet'!R24*'Calculation sheet'!S24*'Calculation sheet'!V24*'Calculation sheet'!Y24*'Calculation sheet'!Z24*'Calculation sheet'!AB24*'Calculation sheet'!AD24*'Calculation sheet'!AH24*'Calculation sheet'!AJ24,'Calculation sheet'!AN24*'Calculation sheet'!J24*'Calculation sheet'!K24*'Calculation sheet'!L24*'Calculation sheet'!N24*'Calculation sheet'!P24*'Calculation sheet'!R24*'Calculation sheet'!S24*'Calculation sheet'!V24*'Calculation sheet'!Y24*'Calculation sheet'!Z24*'Calculation sheet'!AB24*'Calculation sheet'!AD24*'Calculation sheet'!AH24*'Calculation sheet'!AJ24*0.7672))</f>
        <v/>
      </c>
      <c r="O24" s="12" t="str">
        <f>IF('Calculation sheet'!AQ24="","",IF(OR(I24="Motorway link",I24="Exit diverge",I24="Entrance merge",I24="Motorway diverge",I24="Motorway merge",I24="Motorway weaving",I24="Service area"),'Calculation sheet'!AO24*'Calculation sheet'!J24*'Calculation sheet'!K24*'Calculation sheet'!L24*'Calculation sheet'!N24*'Calculation sheet'!P24*'Calculation sheet'!R24*'Calculation sheet'!S24*'Calculation sheet'!W24*'Calculation sheet'!Y24*'Calculation sheet'!Z24*'Calculation sheet'!AB24*'Calculation sheet'!AD24*'Calculation sheet'!AH24*'Calculation sheet'!AJ24,'Calculation sheet'!AO24*'Calculation sheet'!J24*'Calculation sheet'!K24*'Calculation sheet'!L24*'Calculation sheet'!N24*'Calculation sheet'!P24*'Calculation sheet'!R24*'Calculation sheet'!S24*'Calculation sheet'!W24*'Calculation sheet'!Y24*'Calculation sheet'!Z24*'Calculation sheet'!AB24*'Calculation sheet'!AD24*'Calculation sheet'!AH24*'Calculation sheet'!AJ24*0.7672))</f>
        <v/>
      </c>
      <c r="P24" s="12" t="str">
        <f>IF('Calculation sheet'!AQ24="","",IF(OR(I24="Motorway link",I24="Exit diverge",I24="Entrance merge",I24="Motorway diverge",I24="Motorway merge",I24="Motorway weaving",I24="Service area"),'Calculation sheet'!AP24*'Calculation sheet'!J24*'Calculation sheet'!K24*'Calculation sheet'!L24*'Calculation sheet'!N24*'Calculation sheet'!P24*'Calculation sheet'!R24*'Calculation sheet'!S24*'Calculation sheet'!X24*'Calculation sheet'!Y24*'Calculation sheet'!Z24*'Calculation sheet'!AB24*'Calculation sheet'!AD24*'Calculation sheet'!AI24*'Calculation sheet'!AJ24,'Calculation sheet'!AP24*'Calculation sheet'!J24*'Calculation sheet'!K24*'Calculation sheet'!L24*'Calculation sheet'!N24*'Calculation sheet'!P24*'Calculation sheet'!R24*'Calculation sheet'!S24*'Calculation sheet'!X24*'Calculation sheet'!Y24*'Calculation sheet'!Z24*'Calculation sheet'!AB24*'Calculation sheet'!AD24*'Calculation sheet'!AI24*'Calculation sheet'!AJ24*0.7672))</f>
        <v/>
      </c>
      <c r="Q24" s="12" t="str">
        <f t="shared" si="1"/>
        <v/>
      </c>
      <c r="R24" s="14" t="str">
        <f t="shared" si="2"/>
        <v/>
      </c>
    </row>
    <row r="25" spans="1:18" x14ac:dyDescent="0.3">
      <c r="A25" s="4" t="str">
        <f>IF('Input data'!A40="","",'Input data'!A40)</f>
        <v/>
      </c>
      <c r="B25" s="4" t="str">
        <f>IF('Input data'!B40="","",'Input data'!B40)</f>
        <v/>
      </c>
      <c r="C25" s="4" t="str">
        <f>IF('Input data'!C40="","",'Input data'!C40)</f>
        <v/>
      </c>
      <c r="D25" s="4" t="str">
        <f>IF('Input data'!D40="","",'Input data'!D40)</f>
        <v/>
      </c>
      <c r="E25" s="4" t="str">
        <f>IF('Input data'!E40="","",'Input data'!E40)</f>
        <v/>
      </c>
      <c r="F25" s="4" t="str">
        <f>IF('Input data'!F40="","",'Input data'!F40)</f>
        <v/>
      </c>
      <c r="G25" s="4">
        <f>IF('Input data'!G40="","",'Input data'!G40)</f>
        <v>0</v>
      </c>
      <c r="H25" s="4" t="str">
        <f>IF('Input data'!H40&gt;0.5,'Input data'!H40,"")</f>
        <v/>
      </c>
      <c r="I25" s="4" t="str">
        <f>IF('Input data'!I40="","",'Input data'!I40)</f>
        <v/>
      </c>
      <c r="J25" s="12" t="str">
        <f>IF('Calculation sheet'!AQ25="","",IF(OR(I25="Motorway link",I25="Exit diverge",I25="Entrance merge",I25="Motorway diverge",I25="Motorway merge",I25="Motorway weaving",I25="Service area"),'Calculation sheet'!AK25*'Calculation sheet'!J25*'Calculation sheet'!K25*'Calculation sheet'!L25*'Calculation sheet'!N25*'Calculation sheet'!P25*'Calculation sheet'!R25*'Calculation sheet'!S25*'Calculation sheet'!T25*'Calculation sheet'!Y25*'Calculation sheet'!Z25*'Calculation sheet'!AB25*'Calculation sheet'!AD25*'Calculation sheet'!AF25*'Calculation sheet'!AJ25,'Calculation sheet'!AK25*'Calculation sheet'!J25*'Calculation sheet'!K25*'Calculation sheet'!L25*'Calculation sheet'!N25*'Calculation sheet'!P25*'Calculation sheet'!R25*'Calculation sheet'!S25*'Calculation sheet'!T25*'Calculation sheet'!Y25*'Calculation sheet'!Z25*'Calculation sheet'!AB25*'Calculation sheet'!AD25*'Calculation sheet'!AF25*'Calculation sheet'!AJ25*0.7672))</f>
        <v/>
      </c>
      <c r="K25" s="12" t="str">
        <f>IF('Calculation sheet'!AQ25="","",IF(OR(I25="Motorway link",I25="Exit diverge",I25="Entrance merge",I25="Motorway diverge",I25="Motorway merge",I25="Motorway weaving",I25="Service area"),'Calculation sheet'!AL25*'Calculation sheet'!J25*'Calculation sheet'!K25*'Calculation sheet'!M25*'Calculation sheet'!O25*'Calculation sheet'!P25*'Calculation sheet'!Q25*'Calculation sheet'!R25*'Calculation sheet'!S25*'Calculation sheet'!T25*'Calculation sheet'!Y25*'Calculation sheet'!AA25*'Calculation sheet'!AC25*'Calculation sheet'!AE25*'Calculation sheet'!AG25*'Calculation sheet'!AJ25,'Calculation sheet'!AL25*'Calculation sheet'!J25*'Calculation sheet'!K25*'Calculation sheet'!M25*'Calculation sheet'!O25*'Calculation sheet'!P25*'Calculation sheet'!Q25*'Calculation sheet'!R25*'Calculation sheet'!S25*'Calculation sheet'!T25*'Calculation sheet'!Y25*'Calculation sheet'!AA25*'Calculation sheet'!AC25*'Calculation sheet'!AE25*'Calculation sheet'!AG25*'Calculation sheet'!AJ25*0.8833))</f>
        <v/>
      </c>
      <c r="L25" s="12" t="str">
        <f>IF('Calculation sheet'!AQ25="","",IF(OR(I25="Motorway link",I25="Exit diverge",I25="Entrance merge",I25="Motorway diverge",I25="Motorway merge",I25="Motorway weaving",I25="Service area"),'Calculation sheet'!AM25*'Calculation sheet'!J25*'Calculation sheet'!K25*'Calculation sheet'!M25*'Calculation sheet'!O25*'Calculation sheet'!P25*'Calculation sheet'!Q25*'Calculation sheet'!R25*'Calculation sheet'!S25*'Calculation sheet'!U25*'Calculation sheet'!Y25*'Calculation sheet'!AA25*'Calculation sheet'!AC25*'Calculation sheet'!AE25*'Calculation sheet'!AG25*'Calculation sheet'!AJ25,'Calculation sheet'!AM25*'Calculation sheet'!J25*'Calculation sheet'!K25*'Calculation sheet'!M25*'Calculation sheet'!O25*'Calculation sheet'!P25*'Calculation sheet'!Q25*'Calculation sheet'!R25*'Calculation sheet'!S25*'Calculation sheet'!U25*'Calculation sheet'!Y25*'Calculation sheet'!AA25*'Calculation sheet'!AC25*'Calculation sheet'!AE25*'Calculation sheet'!AG25*'Calculation sheet'!AJ25*1.1176))</f>
        <v/>
      </c>
      <c r="M25" s="12" t="str">
        <f t="shared" si="0"/>
        <v/>
      </c>
      <c r="N25" s="12" t="str">
        <f>IF('Calculation sheet'!AQ25="","",IF(OR(I25="Motorway link",I25="Exit diverge",I25="Entrance merge",I25="Motorway diverge",I25="Motorway merge",I25="Motorway weaving",I25="Service area"),'Calculation sheet'!AN25*'Calculation sheet'!J25*'Calculation sheet'!K25*'Calculation sheet'!L25*'Calculation sheet'!N25*'Calculation sheet'!P25*'Calculation sheet'!R25*'Calculation sheet'!S25*'Calculation sheet'!V25*'Calculation sheet'!Y25*'Calculation sheet'!Z25*'Calculation sheet'!AB25*'Calculation sheet'!AD25*'Calculation sheet'!AH25*'Calculation sheet'!AJ25,'Calculation sheet'!AN25*'Calculation sheet'!J25*'Calculation sheet'!K25*'Calculation sheet'!L25*'Calculation sheet'!N25*'Calculation sheet'!P25*'Calculation sheet'!R25*'Calculation sheet'!S25*'Calculation sheet'!V25*'Calculation sheet'!Y25*'Calculation sheet'!Z25*'Calculation sheet'!AB25*'Calculation sheet'!AD25*'Calculation sheet'!AH25*'Calculation sheet'!AJ25*0.7672))</f>
        <v/>
      </c>
      <c r="O25" s="12" t="str">
        <f>IF('Calculation sheet'!AQ25="","",IF(OR(I25="Motorway link",I25="Exit diverge",I25="Entrance merge",I25="Motorway diverge",I25="Motorway merge",I25="Motorway weaving",I25="Service area"),'Calculation sheet'!AO25*'Calculation sheet'!J25*'Calculation sheet'!K25*'Calculation sheet'!L25*'Calculation sheet'!N25*'Calculation sheet'!P25*'Calculation sheet'!R25*'Calculation sheet'!S25*'Calculation sheet'!W25*'Calculation sheet'!Y25*'Calculation sheet'!Z25*'Calculation sheet'!AB25*'Calculation sheet'!AD25*'Calculation sheet'!AH25*'Calculation sheet'!AJ25,'Calculation sheet'!AO25*'Calculation sheet'!J25*'Calculation sheet'!K25*'Calculation sheet'!L25*'Calculation sheet'!N25*'Calculation sheet'!P25*'Calculation sheet'!R25*'Calculation sheet'!S25*'Calculation sheet'!W25*'Calculation sheet'!Y25*'Calculation sheet'!Z25*'Calculation sheet'!AB25*'Calculation sheet'!AD25*'Calculation sheet'!AH25*'Calculation sheet'!AJ25*0.7672))</f>
        <v/>
      </c>
      <c r="P25" s="12" t="str">
        <f>IF('Calculation sheet'!AQ25="","",IF(OR(I25="Motorway link",I25="Exit diverge",I25="Entrance merge",I25="Motorway diverge",I25="Motorway merge",I25="Motorway weaving",I25="Service area"),'Calculation sheet'!AP25*'Calculation sheet'!J25*'Calculation sheet'!K25*'Calculation sheet'!L25*'Calculation sheet'!N25*'Calculation sheet'!P25*'Calculation sheet'!R25*'Calculation sheet'!S25*'Calculation sheet'!X25*'Calculation sheet'!Y25*'Calculation sheet'!Z25*'Calculation sheet'!AB25*'Calculation sheet'!AD25*'Calculation sheet'!AI25*'Calculation sheet'!AJ25,'Calculation sheet'!AP25*'Calculation sheet'!J25*'Calculation sheet'!K25*'Calculation sheet'!L25*'Calculation sheet'!N25*'Calculation sheet'!P25*'Calculation sheet'!R25*'Calculation sheet'!S25*'Calculation sheet'!X25*'Calculation sheet'!Y25*'Calculation sheet'!Z25*'Calculation sheet'!AB25*'Calculation sheet'!AD25*'Calculation sheet'!AI25*'Calculation sheet'!AJ25*0.7672))</f>
        <v/>
      </c>
      <c r="Q25" s="12" t="str">
        <f t="shared" si="1"/>
        <v/>
      </c>
      <c r="R25" s="14" t="str">
        <f t="shared" si="2"/>
        <v/>
      </c>
    </row>
    <row r="26" spans="1:18" x14ac:dyDescent="0.3">
      <c r="A26" s="4" t="str">
        <f>IF('Input data'!A41="","",'Input data'!A41)</f>
        <v/>
      </c>
      <c r="B26" s="4" t="str">
        <f>IF('Input data'!B41="","",'Input data'!B41)</f>
        <v/>
      </c>
      <c r="C26" s="4" t="str">
        <f>IF('Input data'!C41="","",'Input data'!C41)</f>
        <v/>
      </c>
      <c r="D26" s="4" t="str">
        <f>IF('Input data'!D41="","",'Input data'!D41)</f>
        <v/>
      </c>
      <c r="E26" s="4" t="str">
        <f>IF('Input data'!E41="","",'Input data'!E41)</f>
        <v/>
      </c>
      <c r="F26" s="4" t="str">
        <f>IF('Input data'!F41="","",'Input data'!F41)</f>
        <v/>
      </c>
      <c r="G26" s="4">
        <f>IF('Input data'!G41="","",'Input data'!G41)</f>
        <v>0</v>
      </c>
      <c r="H26" s="4" t="str">
        <f>IF('Input data'!H41&gt;0.5,'Input data'!H41,"")</f>
        <v/>
      </c>
      <c r="I26" s="4" t="str">
        <f>IF('Input data'!I41="","",'Input data'!I41)</f>
        <v/>
      </c>
      <c r="J26" s="12" t="str">
        <f>IF('Calculation sheet'!AQ26="","",IF(OR(I26="Motorway link",I26="Exit diverge",I26="Entrance merge",I26="Motorway diverge",I26="Motorway merge",I26="Motorway weaving",I26="Service area"),'Calculation sheet'!AK26*'Calculation sheet'!J26*'Calculation sheet'!K26*'Calculation sheet'!L26*'Calculation sheet'!N26*'Calculation sheet'!P26*'Calculation sheet'!R26*'Calculation sheet'!S26*'Calculation sheet'!T26*'Calculation sheet'!Y26*'Calculation sheet'!Z26*'Calculation sheet'!AB26*'Calculation sheet'!AD26*'Calculation sheet'!AF26*'Calculation sheet'!AJ26,'Calculation sheet'!AK26*'Calculation sheet'!J26*'Calculation sheet'!K26*'Calculation sheet'!L26*'Calculation sheet'!N26*'Calculation sheet'!P26*'Calculation sheet'!R26*'Calculation sheet'!S26*'Calculation sheet'!T26*'Calculation sheet'!Y26*'Calculation sheet'!Z26*'Calculation sheet'!AB26*'Calculation sheet'!AD26*'Calculation sheet'!AF26*'Calculation sheet'!AJ26*0.7672))</f>
        <v/>
      </c>
      <c r="K26" s="12" t="str">
        <f>IF('Calculation sheet'!AQ26="","",IF(OR(I26="Motorway link",I26="Exit diverge",I26="Entrance merge",I26="Motorway diverge",I26="Motorway merge",I26="Motorway weaving",I26="Service area"),'Calculation sheet'!AL26*'Calculation sheet'!J26*'Calculation sheet'!K26*'Calculation sheet'!M26*'Calculation sheet'!O26*'Calculation sheet'!P26*'Calculation sheet'!Q26*'Calculation sheet'!R26*'Calculation sheet'!S26*'Calculation sheet'!T26*'Calculation sheet'!Y26*'Calculation sheet'!AA26*'Calculation sheet'!AC26*'Calculation sheet'!AE26*'Calculation sheet'!AG26*'Calculation sheet'!AJ26,'Calculation sheet'!AL26*'Calculation sheet'!J26*'Calculation sheet'!K26*'Calculation sheet'!M26*'Calculation sheet'!O26*'Calculation sheet'!P26*'Calculation sheet'!Q26*'Calculation sheet'!R26*'Calculation sheet'!S26*'Calculation sheet'!T26*'Calculation sheet'!Y26*'Calculation sheet'!AA26*'Calculation sheet'!AC26*'Calculation sheet'!AE26*'Calculation sheet'!AG26*'Calculation sheet'!AJ26*0.8833))</f>
        <v/>
      </c>
      <c r="L26" s="12" t="str">
        <f>IF('Calculation sheet'!AQ26="","",IF(OR(I26="Motorway link",I26="Exit diverge",I26="Entrance merge",I26="Motorway diverge",I26="Motorway merge",I26="Motorway weaving",I26="Service area"),'Calculation sheet'!AM26*'Calculation sheet'!J26*'Calculation sheet'!K26*'Calculation sheet'!M26*'Calculation sheet'!O26*'Calculation sheet'!P26*'Calculation sheet'!Q26*'Calculation sheet'!R26*'Calculation sheet'!S26*'Calculation sheet'!U26*'Calculation sheet'!Y26*'Calculation sheet'!AA26*'Calculation sheet'!AC26*'Calculation sheet'!AE26*'Calculation sheet'!AG26*'Calculation sheet'!AJ26,'Calculation sheet'!AM26*'Calculation sheet'!J26*'Calculation sheet'!K26*'Calculation sheet'!M26*'Calculation sheet'!O26*'Calculation sheet'!P26*'Calculation sheet'!Q26*'Calculation sheet'!R26*'Calculation sheet'!S26*'Calculation sheet'!U26*'Calculation sheet'!Y26*'Calculation sheet'!AA26*'Calculation sheet'!AC26*'Calculation sheet'!AE26*'Calculation sheet'!AG26*'Calculation sheet'!AJ26*1.1176))</f>
        <v/>
      </c>
      <c r="M26" s="12" t="str">
        <f t="shared" si="0"/>
        <v/>
      </c>
      <c r="N26" s="12" t="str">
        <f>IF('Calculation sheet'!AQ26="","",IF(OR(I26="Motorway link",I26="Exit diverge",I26="Entrance merge",I26="Motorway diverge",I26="Motorway merge",I26="Motorway weaving",I26="Service area"),'Calculation sheet'!AN26*'Calculation sheet'!J26*'Calculation sheet'!K26*'Calculation sheet'!L26*'Calculation sheet'!N26*'Calculation sheet'!P26*'Calculation sheet'!R26*'Calculation sheet'!S26*'Calculation sheet'!V26*'Calculation sheet'!Y26*'Calculation sheet'!Z26*'Calculation sheet'!AB26*'Calculation sheet'!AD26*'Calculation sheet'!AH26*'Calculation sheet'!AJ26,'Calculation sheet'!AN26*'Calculation sheet'!J26*'Calculation sheet'!K26*'Calculation sheet'!L26*'Calculation sheet'!N26*'Calculation sheet'!P26*'Calculation sheet'!R26*'Calculation sheet'!S26*'Calculation sheet'!V26*'Calculation sheet'!Y26*'Calculation sheet'!Z26*'Calculation sheet'!AB26*'Calculation sheet'!AD26*'Calculation sheet'!AH26*'Calculation sheet'!AJ26*0.7672))</f>
        <v/>
      </c>
      <c r="O26" s="12" t="str">
        <f>IF('Calculation sheet'!AQ26="","",IF(OR(I26="Motorway link",I26="Exit diverge",I26="Entrance merge",I26="Motorway diverge",I26="Motorway merge",I26="Motorway weaving",I26="Service area"),'Calculation sheet'!AO26*'Calculation sheet'!J26*'Calculation sheet'!K26*'Calculation sheet'!L26*'Calculation sheet'!N26*'Calculation sheet'!P26*'Calculation sheet'!R26*'Calculation sheet'!S26*'Calculation sheet'!W26*'Calculation sheet'!Y26*'Calculation sheet'!Z26*'Calculation sheet'!AB26*'Calculation sheet'!AD26*'Calculation sheet'!AH26*'Calculation sheet'!AJ26,'Calculation sheet'!AO26*'Calculation sheet'!J26*'Calculation sheet'!K26*'Calculation sheet'!L26*'Calculation sheet'!N26*'Calculation sheet'!P26*'Calculation sheet'!R26*'Calculation sheet'!S26*'Calculation sheet'!W26*'Calculation sheet'!Y26*'Calculation sheet'!Z26*'Calculation sheet'!AB26*'Calculation sheet'!AD26*'Calculation sheet'!AH26*'Calculation sheet'!AJ26*0.7672))</f>
        <v/>
      </c>
      <c r="P26" s="12" t="str">
        <f>IF('Calculation sheet'!AQ26="","",IF(OR(I26="Motorway link",I26="Exit diverge",I26="Entrance merge",I26="Motorway diverge",I26="Motorway merge",I26="Motorway weaving",I26="Service area"),'Calculation sheet'!AP26*'Calculation sheet'!J26*'Calculation sheet'!K26*'Calculation sheet'!L26*'Calculation sheet'!N26*'Calculation sheet'!P26*'Calculation sheet'!R26*'Calculation sheet'!S26*'Calculation sheet'!X26*'Calculation sheet'!Y26*'Calculation sheet'!Z26*'Calculation sheet'!AB26*'Calculation sheet'!AD26*'Calculation sheet'!AI26*'Calculation sheet'!AJ26,'Calculation sheet'!AP26*'Calculation sheet'!J26*'Calculation sheet'!K26*'Calculation sheet'!L26*'Calculation sheet'!N26*'Calculation sheet'!P26*'Calculation sheet'!R26*'Calculation sheet'!S26*'Calculation sheet'!X26*'Calculation sheet'!Y26*'Calculation sheet'!Z26*'Calculation sheet'!AB26*'Calculation sheet'!AD26*'Calculation sheet'!AI26*'Calculation sheet'!AJ26*0.7672))</f>
        <v/>
      </c>
      <c r="Q26" s="12" t="str">
        <f t="shared" si="1"/>
        <v/>
      </c>
      <c r="R26" s="14" t="str">
        <f t="shared" si="2"/>
        <v/>
      </c>
    </row>
    <row r="27" spans="1:18" x14ac:dyDescent="0.3">
      <c r="A27" s="4" t="str">
        <f>IF('Input data'!A42="","",'Input data'!A42)</f>
        <v/>
      </c>
      <c r="B27" s="4" t="str">
        <f>IF('Input data'!B42="","",'Input data'!B42)</f>
        <v/>
      </c>
      <c r="C27" s="4" t="str">
        <f>IF('Input data'!C42="","",'Input data'!C42)</f>
        <v/>
      </c>
      <c r="D27" s="4" t="str">
        <f>IF('Input data'!D42="","",'Input data'!D42)</f>
        <v/>
      </c>
      <c r="E27" s="4" t="str">
        <f>IF('Input data'!E42="","",'Input data'!E42)</f>
        <v/>
      </c>
      <c r="F27" s="4" t="str">
        <f>IF('Input data'!F42="","",'Input data'!F42)</f>
        <v/>
      </c>
      <c r="G27" s="4">
        <f>IF('Input data'!G42="","",'Input data'!G42)</f>
        <v>0</v>
      </c>
      <c r="H27" s="4" t="str">
        <f>IF('Input data'!H42&gt;0.5,'Input data'!H42,"")</f>
        <v/>
      </c>
      <c r="I27" s="4" t="str">
        <f>IF('Input data'!I42="","",'Input data'!I42)</f>
        <v/>
      </c>
      <c r="J27" s="12" t="str">
        <f>IF('Calculation sheet'!AQ27="","",IF(OR(I27="Motorway link",I27="Exit diverge",I27="Entrance merge",I27="Motorway diverge",I27="Motorway merge",I27="Motorway weaving",I27="Service area"),'Calculation sheet'!AK27*'Calculation sheet'!J27*'Calculation sheet'!K27*'Calculation sheet'!L27*'Calculation sheet'!N27*'Calculation sheet'!P27*'Calculation sheet'!R27*'Calculation sheet'!S27*'Calculation sheet'!T27*'Calculation sheet'!Y27*'Calculation sheet'!Z27*'Calculation sheet'!AB27*'Calculation sheet'!AD27*'Calculation sheet'!AF27*'Calculation sheet'!AJ27,'Calculation sheet'!AK27*'Calculation sheet'!J27*'Calculation sheet'!K27*'Calculation sheet'!L27*'Calculation sheet'!N27*'Calculation sheet'!P27*'Calculation sheet'!R27*'Calculation sheet'!S27*'Calculation sheet'!T27*'Calculation sheet'!Y27*'Calculation sheet'!Z27*'Calculation sheet'!AB27*'Calculation sheet'!AD27*'Calculation sheet'!AF27*'Calculation sheet'!AJ27*0.7672))</f>
        <v/>
      </c>
      <c r="K27" s="12" t="str">
        <f>IF('Calculation sheet'!AQ27="","",IF(OR(I27="Motorway link",I27="Exit diverge",I27="Entrance merge",I27="Motorway diverge",I27="Motorway merge",I27="Motorway weaving",I27="Service area"),'Calculation sheet'!AL27*'Calculation sheet'!J27*'Calculation sheet'!K27*'Calculation sheet'!M27*'Calculation sheet'!O27*'Calculation sheet'!P27*'Calculation sheet'!Q27*'Calculation sheet'!R27*'Calculation sheet'!S27*'Calculation sheet'!T27*'Calculation sheet'!Y27*'Calculation sheet'!AA27*'Calculation sheet'!AC27*'Calculation sheet'!AE27*'Calculation sheet'!AG27*'Calculation sheet'!AJ27,'Calculation sheet'!AL27*'Calculation sheet'!J27*'Calculation sheet'!K27*'Calculation sheet'!M27*'Calculation sheet'!O27*'Calculation sheet'!P27*'Calculation sheet'!Q27*'Calculation sheet'!R27*'Calculation sheet'!S27*'Calculation sheet'!T27*'Calculation sheet'!Y27*'Calculation sheet'!AA27*'Calculation sheet'!AC27*'Calculation sheet'!AE27*'Calculation sheet'!AG27*'Calculation sheet'!AJ27*0.8833))</f>
        <v/>
      </c>
      <c r="L27" s="12" t="str">
        <f>IF('Calculation sheet'!AQ27="","",IF(OR(I27="Motorway link",I27="Exit diverge",I27="Entrance merge",I27="Motorway diverge",I27="Motorway merge",I27="Motorway weaving",I27="Service area"),'Calculation sheet'!AM27*'Calculation sheet'!J27*'Calculation sheet'!K27*'Calculation sheet'!M27*'Calculation sheet'!O27*'Calculation sheet'!P27*'Calculation sheet'!Q27*'Calculation sheet'!R27*'Calculation sheet'!S27*'Calculation sheet'!U27*'Calculation sheet'!Y27*'Calculation sheet'!AA27*'Calculation sheet'!AC27*'Calculation sheet'!AE27*'Calculation sheet'!AG27*'Calculation sheet'!AJ27,'Calculation sheet'!AM27*'Calculation sheet'!J27*'Calculation sheet'!K27*'Calculation sheet'!M27*'Calculation sheet'!O27*'Calculation sheet'!P27*'Calculation sheet'!Q27*'Calculation sheet'!R27*'Calculation sheet'!S27*'Calculation sheet'!U27*'Calculation sheet'!Y27*'Calculation sheet'!AA27*'Calculation sheet'!AC27*'Calculation sheet'!AE27*'Calculation sheet'!AG27*'Calculation sheet'!AJ27*1.1176))</f>
        <v/>
      </c>
      <c r="M27" s="12" t="str">
        <f t="shared" si="0"/>
        <v/>
      </c>
      <c r="N27" s="12" t="str">
        <f>IF('Calculation sheet'!AQ27="","",IF(OR(I27="Motorway link",I27="Exit diverge",I27="Entrance merge",I27="Motorway diverge",I27="Motorway merge",I27="Motorway weaving",I27="Service area"),'Calculation sheet'!AN27*'Calculation sheet'!J27*'Calculation sheet'!K27*'Calculation sheet'!L27*'Calculation sheet'!N27*'Calculation sheet'!P27*'Calculation sheet'!R27*'Calculation sheet'!S27*'Calculation sheet'!V27*'Calculation sheet'!Y27*'Calculation sheet'!Z27*'Calculation sheet'!AB27*'Calculation sheet'!AD27*'Calculation sheet'!AH27*'Calculation sheet'!AJ27,'Calculation sheet'!AN27*'Calculation sheet'!J27*'Calculation sheet'!K27*'Calculation sheet'!L27*'Calculation sheet'!N27*'Calculation sheet'!P27*'Calculation sheet'!R27*'Calculation sheet'!S27*'Calculation sheet'!V27*'Calculation sheet'!Y27*'Calculation sheet'!Z27*'Calculation sheet'!AB27*'Calculation sheet'!AD27*'Calculation sheet'!AH27*'Calculation sheet'!AJ27*0.7672))</f>
        <v/>
      </c>
      <c r="O27" s="12" t="str">
        <f>IF('Calculation sheet'!AQ27="","",IF(OR(I27="Motorway link",I27="Exit diverge",I27="Entrance merge",I27="Motorway diverge",I27="Motorway merge",I27="Motorway weaving",I27="Service area"),'Calculation sheet'!AO27*'Calculation sheet'!J27*'Calculation sheet'!K27*'Calculation sheet'!L27*'Calculation sheet'!N27*'Calculation sheet'!P27*'Calculation sheet'!R27*'Calculation sheet'!S27*'Calculation sheet'!W27*'Calculation sheet'!Y27*'Calculation sheet'!Z27*'Calculation sheet'!AB27*'Calculation sheet'!AD27*'Calculation sheet'!AH27*'Calculation sheet'!AJ27,'Calculation sheet'!AO27*'Calculation sheet'!J27*'Calculation sheet'!K27*'Calculation sheet'!L27*'Calculation sheet'!N27*'Calculation sheet'!P27*'Calculation sheet'!R27*'Calculation sheet'!S27*'Calculation sheet'!W27*'Calculation sheet'!Y27*'Calculation sheet'!Z27*'Calculation sheet'!AB27*'Calculation sheet'!AD27*'Calculation sheet'!AH27*'Calculation sheet'!AJ27*0.7672))</f>
        <v/>
      </c>
      <c r="P27" s="12" t="str">
        <f>IF('Calculation sheet'!AQ27="","",IF(OR(I27="Motorway link",I27="Exit diverge",I27="Entrance merge",I27="Motorway diverge",I27="Motorway merge",I27="Motorway weaving",I27="Service area"),'Calculation sheet'!AP27*'Calculation sheet'!J27*'Calculation sheet'!K27*'Calculation sheet'!L27*'Calculation sheet'!N27*'Calculation sheet'!P27*'Calculation sheet'!R27*'Calculation sheet'!S27*'Calculation sheet'!X27*'Calculation sheet'!Y27*'Calculation sheet'!Z27*'Calculation sheet'!AB27*'Calculation sheet'!AD27*'Calculation sheet'!AI27*'Calculation sheet'!AJ27,'Calculation sheet'!AP27*'Calculation sheet'!J27*'Calculation sheet'!K27*'Calculation sheet'!L27*'Calculation sheet'!N27*'Calculation sheet'!P27*'Calculation sheet'!R27*'Calculation sheet'!S27*'Calculation sheet'!X27*'Calculation sheet'!Y27*'Calculation sheet'!Z27*'Calculation sheet'!AB27*'Calculation sheet'!AD27*'Calculation sheet'!AI27*'Calculation sheet'!AJ27*0.7672))</f>
        <v/>
      </c>
      <c r="Q27" s="12" t="str">
        <f t="shared" si="1"/>
        <v/>
      </c>
      <c r="R27" s="14" t="str">
        <f t="shared" si="2"/>
        <v/>
      </c>
    </row>
    <row r="28" spans="1:18" x14ac:dyDescent="0.3">
      <c r="A28" s="4" t="str">
        <f>IF('Input data'!A43="","",'Input data'!A43)</f>
        <v/>
      </c>
      <c r="B28" s="4" t="str">
        <f>IF('Input data'!B43="","",'Input data'!B43)</f>
        <v/>
      </c>
      <c r="C28" s="4" t="str">
        <f>IF('Input data'!C43="","",'Input data'!C43)</f>
        <v/>
      </c>
      <c r="D28" s="4" t="str">
        <f>IF('Input data'!D43="","",'Input data'!D43)</f>
        <v/>
      </c>
      <c r="E28" s="4" t="str">
        <f>IF('Input data'!E43="","",'Input data'!E43)</f>
        <v/>
      </c>
      <c r="F28" s="4" t="str">
        <f>IF('Input data'!F43="","",'Input data'!F43)</f>
        <v/>
      </c>
      <c r="G28" s="4">
        <f>IF('Input data'!G43="","",'Input data'!G43)</f>
        <v>0</v>
      </c>
      <c r="H28" s="4" t="str">
        <f>IF('Input data'!H43&gt;0.5,'Input data'!H43,"")</f>
        <v/>
      </c>
      <c r="I28" s="4" t="str">
        <f>IF('Input data'!I43="","",'Input data'!I43)</f>
        <v/>
      </c>
      <c r="J28" s="12" t="str">
        <f>IF('Calculation sheet'!AQ28="","",IF(OR(I28="Motorway link",I28="Exit diverge",I28="Entrance merge",I28="Motorway diverge",I28="Motorway merge",I28="Motorway weaving",I28="Service area"),'Calculation sheet'!AK28*'Calculation sheet'!J28*'Calculation sheet'!K28*'Calculation sheet'!L28*'Calculation sheet'!N28*'Calculation sheet'!P28*'Calculation sheet'!R28*'Calculation sheet'!S28*'Calculation sheet'!T28*'Calculation sheet'!Y28*'Calculation sheet'!Z28*'Calculation sheet'!AB28*'Calculation sheet'!AD28*'Calculation sheet'!AF28*'Calculation sheet'!AJ28,'Calculation sheet'!AK28*'Calculation sheet'!J28*'Calculation sheet'!K28*'Calculation sheet'!L28*'Calculation sheet'!N28*'Calculation sheet'!P28*'Calculation sheet'!R28*'Calculation sheet'!S28*'Calculation sheet'!T28*'Calculation sheet'!Y28*'Calculation sheet'!Z28*'Calculation sheet'!AB28*'Calculation sheet'!AD28*'Calculation sheet'!AF28*'Calculation sheet'!AJ28*0.7672))</f>
        <v/>
      </c>
      <c r="K28" s="12" t="str">
        <f>IF('Calculation sheet'!AQ28="","",IF(OR(I28="Motorway link",I28="Exit diverge",I28="Entrance merge",I28="Motorway diverge",I28="Motorway merge",I28="Motorway weaving",I28="Service area"),'Calculation sheet'!AL28*'Calculation sheet'!J28*'Calculation sheet'!K28*'Calculation sheet'!M28*'Calculation sheet'!O28*'Calculation sheet'!P28*'Calculation sheet'!Q28*'Calculation sheet'!R28*'Calculation sheet'!S28*'Calculation sheet'!T28*'Calculation sheet'!Y28*'Calculation sheet'!AA28*'Calculation sheet'!AC28*'Calculation sheet'!AE28*'Calculation sheet'!AG28*'Calculation sheet'!AJ28,'Calculation sheet'!AL28*'Calculation sheet'!J28*'Calculation sheet'!K28*'Calculation sheet'!M28*'Calculation sheet'!O28*'Calculation sheet'!P28*'Calculation sheet'!Q28*'Calculation sheet'!R28*'Calculation sheet'!S28*'Calculation sheet'!T28*'Calculation sheet'!Y28*'Calculation sheet'!AA28*'Calculation sheet'!AC28*'Calculation sheet'!AE28*'Calculation sheet'!AG28*'Calculation sheet'!AJ28*0.8833))</f>
        <v/>
      </c>
      <c r="L28" s="12" t="str">
        <f>IF('Calculation sheet'!AQ28="","",IF(OR(I28="Motorway link",I28="Exit diverge",I28="Entrance merge",I28="Motorway diverge",I28="Motorway merge",I28="Motorway weaving",I28="Service area"),'Calculation sheet'!AM28*'Calculation sheet'!J28*'Calculation sheet'!K28*'Calculation sheet'!M28*'Calculation sheet'!O28*'Calculation sheet'!P28*'Calculation sheet'!Q28*'Calculation sheet'!R28*'Calculation sheet'!S28*'Calculation sheet'!U28*'Calculation sheet'!Y28*'Calculation sheet'!AA28*'Calculation sheet'!AC28*'Calculation sheet'!AE28*'Calculation sheet'!AG28*'Calculation sheet'!AJ28,'Calculation sheet'!AM28*'Calculation sheet'!J28*'Calculation sheet'!K28*'Calculation sheet'!M28*'Calculation sheet'!O28*'Calculation sheet'!P28*'Calculation sheet'!Q28*'Calculation sheet'!R28*'Calculation sheet'!S28*'Calculation sheet'!U28*'Calculation sheet'!Y28*'Calculation sheet'!AA28*'Calculation sheet'!AC28*'Calculation sheet'!AE28*'Calculation sheet'!AG28*'Calculation sheet'!AJ28*1.1176))</f>
        <v/>
      </c>
      <c r="M28" s="12" t="str">
        <f t="shared" si="0"/>
        <v/>
      </c>
      <c r="N28" s="12" t="str">
        <f>IF('Calculation sheet'!AQ28="","",IF(OR(I28="Motorway link",I28="Exit diverge",I28="Entrance merge",I28="Motorway diverge",I28="Motorway merge",I28="Motorway weaving",I28="Service area"),'Calculation sheet'!AN28*'Calculation sheet'!J28*'Calculation sheet'!K28*'Calculation sheet'!L28*'Calculation sheet'!N28*'Calculation sheet'!P28*'Calculation sheet'!R28*'Calculation sheet'!S28*'Calculation sheet'!V28*'Calculation sheet'!Y28*'Calculation sheet'!Z28*'Calculation sheet'!AB28*'Calculation sheet'!AD28*'Calculation sheet'!AH28*'Calculation sheet'!AJ28,'Calculation sheet'!AN28*'Calculation sheet'!J28*'Calculation sheet'!K28*'Calculation sheet'!L28*'Calculation sheet'!N28*'Calculation sheet'!P28*'Calculation sheet'!R28*'Calculation sheet'!S28*'Calculation sheet'!V28*'Calculation sheet'!Y28*'Calculation sheet'!Z28*'Calculation sheet'!AB28*'Calculation sheet'!AD28*'Calculation sheet'!AH28*'Calculation sheet'!AJ28*0.7672))</f>
        <v/>
      </c>
      <c r="O28" s="12" t="str">
        <f>IF('Calculation sheet'!AQ28="","",IF(OR(I28="Motorway link",I28="Exit diverge",I28="Entrance merge",I28="Motorway diverge",I28="Motorway merge",I28="Motorway weaving",I28="Service area"),'Calculation sheet'!AO28*'Calculation sheet'!J28*'Calculation sheet'!K28*'Calculation sheet'!L28*'Calculation sheet'!N28*'Calculation sheet'!P28*'Calculation sheet'!R28*'Calculation sheet'!S28*'Calculation sheet'!W28*'Calculation sheet'!Y28*'Calculation sheet'!Z28*'Calculation sheet'!AB28*'Calculation sheet'!AD28*'Calculation sheet'!AH28*'Calculation sheet'!AJ28,'Calculation sheet'!AO28*'Calculation sheet'!J28*'Calculation sheet'!K28*'Calculation sheet'!L28*'Calculation sheet'!N28*'Calculation sheet'!P28*'Calculation sheet'!R28*'Calculation sheet'!S28*'Calculation sheet'!W28*'Calculation sheet'!Y28*'Calculation sheet'!Z28*'Calculation sheet'!AB28*'Calculation sheet'!AD28*'Calculation sheet'!AH28*'Calculation sheet'!AJ28*0.7672))</f>
        <v/>
      </c>
      <c r="P28" s="12" t="str">
        <f>IF('Calculation sheet'!AQ28="","",IF(OR(I28="Motorway link",I28="Exit diverge",I28="Entrance merge",I28="Motorway diverge",I28="Motorway merge",I28="Motorway weaving",I28="Service area"),'Calculation sheet'!AP28*'Calculation sheet'!J28*'Calculation sheet'!K28*'Calculation sheet'!L28*'Calculation sheet'!N28*'Calculation sheet'!P28*'Calculation sheet'!R28*'Calculation sheet'!S28*'Calculation sheet'!X28*'Calculation sheet'!Y28*'Calculation sheet'!Z28*'Calculation sheet'!AB28*'Calculation sheet'!AD28*'Calculation sheet'!AI28*'Calculation sheet'!AJ28,'Calculation sheet'!AP28*'Calculation sheet'!J28*'Calculation sheet'!K28*'Calculation sheet'!L28*'Calculation sheet'!N28*'Calculation sheet'!P28*'Calculation sheet'!R28*'Calculation sheet'!S28*'Calculation sheet'!X28*'Calculation sheet'!Y28*'Calculation sheet'!Z28*'Calculation sheet'!AB28*'Calculation sheet'!AD28*'Calculation sheet'!AI28*'Calculation sheet'!AJ28*0.7672))</f>
        <v/>
      </c>
      <c r="Q28" s="12" t="str">
        <f t="shared" si="1"/>
        <v/>
      </c>
      <c r="R28" s="14" t="str">
        <f t="shared" si="2"/>
        <v/>
      </c>
    </row>
    <row r="29" spans="1:18" x14ac:dyDescent="0.3">
      <c r="A29" s="4" t="str">
        <f>IF('Input data'!A44="","",'Input data'!A44)</f>
        <v/>
      </c>
      <c r="B29" s="4" t="str">
        <f>IF('Input data'!B44="","",'Input data'!B44)</f>
        <v/>
      </c>
      <c r="C29" s="4" t="str">
        <f>IF('Input data'!C44="","",'Input data'!C44)</f>
        <v/>
      </c>
      <c r="D29" s="4" t="str">
        <f>IF('Input data'!D44="","",'Input data'!D44)</f>
        <v/>
      </c>
      <c r="E29" s="4" t="str">
        <f>IF('Input data'!E44="","",'Input data'!E44)</f>
        <v/>
      </c>
      <c r="F29" s="4" t="str">
        <f>IF('Input data'!F44="","",'Input data'!F44)</f>
        <v/>
      </c>
      <c r="G29" s="4">
        <f>IF('Input data'!G44="","",'Input data'!G44)</f>
        <v>0</v>
      </c>
      <c r="H29" s="4" t="str">
        <f>IF('Input data'!H44&gt;0.5,'Input data'!H44,"")</f>
        <v/>
      </c>
      <c r="I29" s="4" t="str">
        <f>IF('Input data'!I44="","",'Input data'!I44)</f>
        <v/>
      </c>
      <c r="J29" s="12" t="str">
        <f>IF('Calculation sheet'!AQ29="","",IF(OR(I29="Motorway link",I29="Exit diverge",I29="Entrance merge",I29="Motorway diverge",I29="Motorway merge",I29="Motorway weaving",I29="Service area"),'Calculation sheet'!AK29*'Calculation sheet'!J29*'Calculation sheet'!K29*'Calculation sheet'!L29*'Calculation sheet'!N29*'Calculation sheet'!P29*'Calculation sheet'!R29*'Calculation sheet'!S29*'Calculation sheet'!T29*'Calculation sheet'!Y29*'Calculation sheet'!Z29*'Calculation sheet'!AB29*'Calculation sheet'!AD29*'Calculation sheet'!AF29*'Calculation sheet'!AJ29,'Calculation sheet'!AK29*'Calculation sheet'!J29*'Calculation sheet'!K29*'Calculation sheet'!L29*'Calculation sheet'!N29*'Calculation sheet'!P29*'Calculation sheet'!R29*'Calculation sheet'!S29*'Calculation sheet'!T29*'Calculation sheet'!Y29*'Calculation sheet'!Z29*'Calculation sheet'!AB29*'Calculation sheet'!AD29*'Calculation sheet'!AF29*'Calculation sheet'!AJ29*0.7672))</f>
        <v/>
      </c>
      <c r="K29" s="12" t="str">
        <f>IF('Calculation sheet'!AQ29="","",IF(OR(I29="Motorway link",I29="Exit diverge",I29="Entrance merge",I29="Motorway diverge",I29="Motorway merge",I29="Motorway weaving",I29="Service area"),'Calculation sheet'!AL29*'Calculation sheet'!J29*'Calculation sheet'!K29*'Calculation sheet'!M29*'Calculation sheet'!O29*'Calculation sheet'!P29*'Calculation sheet'!Q29*'Calculation sheet'!R29*'Calculation sheet'!S29*'Calculation sheet'!T29*'Calculation sheet'!Y29*'Calculation sheet'!AA29*'Calculation sheet'!AC29*'Calculation sheet'!AE29*'Calculation sheet'!AG29*'Calculation sheet'!AJ29,'Calculation sheet'!AL29*'Calculation sheet'!J29*'Calculation sheet'!K29*'Calculation sheet'!M29*'Calculation sheet'!O29*'Calculation sheet'!P29*'Calculation sheet'!Q29*'Calculation sheet'!R29*'Calculation sheet'!S29*'Calculation sheet'!T29*'Calculation sheet'!Y29*'Calculation sheet'!AA29*'Calculation sheet'!AC29*'Calculation sheet'!AE29*'Calculation sheet'!AG29*'Calculation sheet'!AJ29*0.8833))</f>
        <v/>
      </c>
      <c r="L29" s="12" t="str">
        <f>IF('Calculation sheet'!AQ29="","",IF(OR(I29="Motorway link",I29="Exit diverge",I29="Entrance merge",I29="Motorway diverge",I29="Motorway merge",I29="Motorway weaving",I29="Service area"),'Calculation sheet'!AM29*'Calculation sheet'!J29*'Calculation sheet'!K29*'Calculation sheet'!M29*'Calculation sheet'!O29*'Calculation sheet'!P29*'Calculation sheet'!Q29*'Calculation sheet'!R29*'Calculation sheet'!S29*'Calculation sheet'!U29*'Calculation sheet'!Y29*'Calculation sheet'!AA29*'Calculation sheet'!AC29*'Calculation sheet'!AE29*'Calculation sheet'!AG29*'Calculation sheet'!AJ29,'Calculation sheet'!AM29*'Calculation sheet'!J29*'Calculation sheet'!K29*'Calculation sheet'!M29*'Calculation sheet'!O29*'Calculation sheet'!P29*'Calculation sheet'!Q29*'Calculation sheet'!R29*'Calculation sheet'!S29*'Calculation sheet'!U29*'Calculation sheet'!Y29*'Calculation sheet'!AA29*'Calculation sheet'!AC29*'Calculation sheet'!AE29*'Calculation sheet'!AG29*'Calculation sheet'!AJ29*1.1176))</f>
        <v/>
      </c>
      <c r="M29" s="12" t="str">
        <f t="shared" si="0"/>
        <v/>
      </c>
      <c r="N29" s="12" t="str">
        <f>IF('Calculation sheet'!AQ29="","",IF(OR(I29="Motorway link",I29="Exit diverge",I29="Entrance merge",I29="Motorway diverge",I29="Motorway merge",I29="Motorway weaving",I29="Service area"),'Calculation sheet'!AN29*'Calculation sheet'!J29*'Calculation sheet'!K29*'Calculation sheet'!L29*'Calculation sheet'!N29*'Calculation sheet'!P29*'Calculation sheet'!R29*'Calculation sheet'!S29*'Calculation sheet'!V29*'Calculation sheet'!Y29*'Calculation sheet'!Z29*'Calculation sheet'!AB29*'Calculation sheet'!AD29*'Calculation sheet'!AH29*'Calculation sheet'!AJ29,'Calculation sheet'!AN29*'Calculation sheet'!J29*'Calculation sheet'!K29*'Calculation sheet'!L29*'Calculation sheet'!N29*'Calculation sheet'!P29*'Calculation sheet'!R29*'Calculation sheet'!S29*'Calculation sheet'!V29*'Calculation sheet'!Y29*'Calculation sheet'!Z29*'Calculation sheet'!AB29*'Calculation sheet'!AD29*'Calculation sheet'!AH29*'Calculation sheet'!AJ29*0.7672))</f>
        <v/>
      </c>
      <c r="O29" s="12" t="str">
        <f>IF('Calculation sheet'!AQ29="","",IF(OR(I29="Motorway link",I29="Exit diverge",I29="Entrance merge",I29="Motorway diverge",I29="Motorway merge",I29="Motorway weaving",I29="Service area"),'Calculation sheet'!AO29*'Calculation sheet'!J29*'Calculation sheet'!K29*'Calculation sheet'!L29*'Calculation sheet'!N29*'Calculation sheet'!P29*'Calculation sheet'!R29*'Calculation sheet'!S29*'Calculation sheet'!W29*'Calculation sheet'!Y29*'Calculation sheet'!Z29*'Calculation sheet'!AB29*'Calculation sheet'!AD29*'Calculation sheet'!AH29*'Calculation sheet'!AJ29,'Calculation sheet'!AO29*'Calculation sheet'!J29*'Calculation sheet'!K29*'Calculation sheet'!L29*'Calculation sheet'!N29*'Calculation sheet'!P29*'Calculation sheet'!R29*'Calculation sheet'!S29*'Calculation sheet'!W29*'Calculation sheet'!Y29*'Calculation sheet'!Z29*'Calculation sheet'!AB29*'Calculation sheet'!AD29*'Calculation sheet'!AH29*'Calculation sheet'!AJ29*0.7672))</f>
        <v/>
      </c>
      <c r="P29" s="12" t="str">
        <f>IF('Calculation sheet'!AQ29="","",IF(OR(I29="Motorway link",I29="Exit diverge",I29="Entrance merge",I29="Motorway diverge",I29="Motorway merge",I29="Motorway weaving",I29="Service area"),'Calculation sheet'!AP29*'Calculation sheet'!J29*'Calculation sheet'!K29*'Calculation sheet'!L29*'Calculation sheet'!N29*'Calculation sheet'!P29*'Calculation sheet'!R29*'Calculation sheet'!S29*'Calculation sheet'!X29*'Calculation sheet'!Y29*'Calculation sheet'!Z29*'Calculation sheet'!AB29*'Calculation sheet'!AD29*'Calculation sheet'!AI29*'Calculation sheet'!AJ29,'Calculation sheet'!AP29*'Calculation sheet'!J29*'Calculation sheet'!K29*'Calculation sheet'!L29*'Calculation sheet'!N29*'Calculation sheet'!P29*'Calculation sheet'!R29*'Calculation sheet'!S29*'Calculation sheet'!X29*'Calculation sheet'!Y29*'Calculation sheet'!Z29*'Calculation sheet'!AB29*'Calculation sheet'!AD29*'Calculation sheet'!AI29*'Calculation sheet'!AJ29*0.7672))</f>
        <v/>
      </c>
      <c r="Q29" s="12" t="str">
        <f t="shared" si="1"/>
        <v/>
      </c>
      <c r="R29" s="14" t="str">
        <f t="shared" si="2"/>
        <v/>
      </c>
    </row>
    <row r="30" spans="1:18" x14ac:dyDescent="0.3">
      <c r="A30" s="4" t="str">
        <f>IF('Input data'!A45="","",'Input data'!A45)</f>
        <v/>
      </c>
      <c r="B30" s="4" t="str">
        <f>IF('Input data'!B45="","",'Input data'!B45)</f>
        <v/>
      </c>
      <c r="C30" s="4" t="str">
        <f>IF('Input data'!C45="","",'Input data'!C45)</f>
        <v/>
      </c>
      <c r="D30" s="4" t="str">
        <f>IF('Input data'!D45="","",'Input data'!D45)</f>
        <v/>
      </c>
      <c r="E30" s="4" t="str">
        <f>IF('Input data'!E45="","",'Input data'!E45)</f>
        <v/>
      </c>
      <c r="F30" s="4" t="str">
        <f>IF('Input data'!F45="","",'Input data'!F45)</f>
        <v/>
      </c>
      <c r="G30" s="4">
        <f>IF('Input data'!G45="","",'Input data'!G45)</f>
        <v>0</v>
      </c>
      <c r="H30" s="4" t="str">
        <f>IF('Input data'!H45&gt;0.5,'Input data'!H45,"")</f>
        <v/>
      </c>
      <c r="I30" s="4" t="str">
        <f>IF('Input data'!I45="","",'Input data'!I45)</f>
        <v/>
      </c>
      <c r="J30" s="12" t="str">
        <f>IF('Calculation sheet'!AQ30="","",IF(OR(I30="Motorway link",I30="Exit diverge",I30="Entrance merge",I30="Motorway diverge",I30="Motorway merge",I30="Motorway weaving",I30="Service area"),'Calculation sheet'!AK30*'Calculation sheet'!J30*'Calculation sheet'!K30*'Calculation sheet'!L30*'Calculation sheet'!N30*'Calculation sheet'!P30*'Calculation sheet'!R30*'Calculation sheet'!S30*'Calculation sheet'!T30*'Calculation sheet'!Y30*'Calculation sheet'!Z30*'Calculation sheet'!AB30*'Calculation sheet'!AD30*'Calculation sheet'!AF30*'Calculation sheet'!AJ30,'Calculation sheet'!AK30*'Calculation sheet'!J30*'Calculation sheet'!K30*'Calculation sheet'!L30*'Calculation sheet'!N30*'Calculation sheet'!P30*'Calculation sheet'!R30*'Calculation sheet'!S30*'Calculation sheet'!T30*'Calculation sheet'!Y30*'Calculation sheet'!Z30*'Calculation sheet'!AB30*'Calculation sheet'!AD30*'Calculation sheet'!AF30*'Calculation sheet'!AJ30*0.7672))</f>
        <v/>
      </c>
      <c r="K30" s="12" t="str">
        <f>IF('Calculation sheet'!AQ30="","",IF(OR(I30="Motorway link",I30="Exit diverge",I30="Entrance merge",I30="Motorway diverge",I30="Motorway merge",I30="Motorway weaving",I30="Service area"),'Calculation sheet'!AL30*'Calculation sheet'!J30*'Calculation sheet'!K30*'Calculation sheet'!M30*'Calculation sheet'!O30*'Calculation sheet'!P30*'Calculation sheet'!Q30*'Calculation sheet'!R30*'Calculation sheet'!S30*'Calculation sheet'!T30*'Calculation sheet'!Y30*'Calculation sheet'!AA30*'Calculation sheet'!AC30*'Calculation sheet'!AE30*'Calculation sheet'!AG30*'Calculation sheet'!AJ30,'Calculation sheet'!AL30*'Calculation sheet'!J30*'Calculation sheet'!K30*'Calculation sheet'!M30*'Calculation sheet'!O30*'Calculation sheet'!P30*'Calculation sheet'!Q30*'Calculation sheet'!R30*'Calculation sheet'!S30*'Calculation sheet'!T30*'Calculation sheet'!Y30*'Calculation sheet'!AA30*'Calculation sheet'!AC30*'Calculation sheet'!AE30*'Calculation sheet'!AG30*'Calculation sheet'!AJ30*0.8833))</f>
        <v/>
      </c>
      <c r="L30" s="12" t="str">
        <f>IF('Calculation sheet'!AQ30="","",IF(OR(I30="Motorway link",I30="Exit diverge",I30="Entrance merge",I30="Motorway diverge",I30="Motorway merge",I30="Motorway weaving",I30="Service area"),'Calculation sheet'!AM30*'Calculation sheet'!J30*'Calculation sheet'!K30*'Calculation sheet'!M30*'Calculation sheet'!O30*'Calculation sheet'!P30*'Calculation sheet'!Q30*'Calculation sheet'!R30*'Calculation sheet'!S30*'Calculation sheet'!U30*'Calculation sheet'!Y30*'Calculation sheet'!AA30*'Calculation sheet'!AC30*'Calculation sheet'!AE30*'Calculation sheet'!AG30*'Calculation sheet'!AJ30,'Calculation sheet'!AM30*'Calculation sheet'!J30*'Calculation sheet'!K30*'Calculation sheet'!M30*'Calculation sheet'!O30*'Calculation sheet'!P30*'Calculation sheet'!Q30*'Calculation sheet'!R30*'Calculation sheet'!S30*'Calculation sheet'!U30*'Calculation sheet'!Y30*'Calculation sheet'!AA30*'Calculation sheet'!AC30*'Calculation sheet'!AE30*'Calculation sheet'!AG30*'Calculation sheet'!AJ30*1.1176))</f>
        <v/>
      </c>
      <c r="M30" s="12" t="str">
        <f t="shared" si="0"/>
        <v/>
      </c>
      <c r="N30" s="12" t="str">
        <f>IF('Calculation sheet'!AQ30="","",IF(OR(I30="Motorway link",I30="Exit diverge",I30="Entrance merge",I30="Motorway diverge",I30="Motorway merge",I30="Motorway weaving",I30="Service area"),'Calculation sheet'!AN30*'Calculation sheet'!J30*'Calculation sheet'!K30*'Calculation sheet'!L30*'Calculation sheet'!N30*'Calculation sheet'!P30*'Calculation sheet'!R30*'Calculation sheet'!S30*'Calculation sheet'!V30*'Calculation sheet'!Y30*'Calculation sheet'!Z30*'Calculation sheet'!AB30*'Calculation sheet'!AD30*'Calculation sheet'!AH30*'Calculation sheet'!AJ30,'Calculation sheet'!AN30*'Calculation sheet'!J30*'Calculation sheet'!K30*'Calculation sheet'!L30*'Calculation sheet'!N30*'Calculation sheet'!P30*'Calculation sheet'!R30*'Calculation sheet'!S30*'Calculation sheet'!V30*'Calculation sheet'!Y30*'Calculation sheet'!Z30*'Calculation sheet'!AB30*'Calculation sheet'!AD30*'Calculation sheet'!AH30*'Calculation sheet'!AJ30*0.7672))</f>
        <v/>
      </c>
      <c r="O30" s="12" t="str">
        <f>IF('Calculation sheet'!AQ30="","",IF(OR(I30="Motorway link",I30="Exit diverge",I30="Entrance merge",I30="Motorway diverge",I30="Motorway merge",I30="Motorway weaving",I30="Service area"),'Calculation sheet'!AO30*'Calculation sheet'!J30*'Calculation sheet'!K30*'Calculation sheet'!L30*'Calculation sheet'!N30*'Calculation sheet'!P30*'Calculation sheet'!R30*'Calculation sheet'!S30*'Calculation sheet'!W30*'Calculation sheet'!Y30*'Calculation sheet'!Z30*'Calculation sheet'!AB30*'Calculation sheet'!AD30*'Calculation sheet'!AH30*'Calculation sheet'!AJ30,'Calculation sheet'!AO30*'Calculation sheet'!J30*'Calculation sheet'!K30*'Calculation sheet'!L30*'Calculation sheet'!N30*'Calculation sheet'!P30*'Calculation sheet'!R30*'Calculation sheet'!S30*'Calculation sheet'!W30*'Calculation sheet'!Y30*'Calculation sheet'!Z30*'Calculation sheet'!AB30*'Calculation sheet'!AD30*'Calculation sheet'!AH30*'Calculation sheet'!AJ30*0.7672))</f>
        <v/>
      </c>
      <c r="P30" s="12" t="str">
        <f>IF('Calculation sheet'!AQ30="","",IF(OR(I30="Motorway link",I30="Exit diverge",I30="Entrance merge",I30="Motorway diverge",I30="Motorway merge",I30="Motorway weaving",I30="Service area"),'Calculation sheet'!AP30*'Calculation sheet'!J30*'Calculation sheet'!K30*'Calculation sheet'!L30*'Calculation sheet'!N30*'Calculation sheet'!P30*'Calculation sheet'!R30*'Calculation sheet'!S30*'Calculation sheet'!X30*'Calculation sheet'!Y30*'Calculation sheet'!Z30*'Calculation sheet'!AB30*'Calculation sheet'!AD30*'Calculation sheet'!AI30*'Calculation sheet'!AJ30,'Calculation sheet'!AP30*'Calculation sheet'!J30*'Calculation sheet'!K30*'Calculation sheet'!L30*'Calculation sheet'!N30*'Calculation sheet'!P30*'Calculation sheet'!R30*'Calculation sheet'!S30*'Calculation sheet'!X30*'Calculation sheet'!Y30*'Calculation sheet'!Z30*'Calculation sheet'!AB30*'Calculation sheet'!AD30*'Calculation sheet'!AI30*'Calculation sheet'!AJ30*0.7672))</f>
        <v/>
      </c>
      <c r="Q30" s="12" t="str">
        <f t="shared" si="1"/>
        <v/>
      </c>
      <c r="R30" s="14" t="str">
        <f t="shared" si="2"/>
        <v/>
      </c>
    </row>
    <row r="31" spans="1:18" x14ac:dyDescent="0.3">
      <c r="A31" s="4" t="str">
        <f>IF('Input data'!A46="","",'Input data'!A46)</f>
        <v/>
      </c>
      <c r="B31" s="4" t="str">
        <f>IF('Input data'!B46="","",'Input data'!B46)</f>
        <v/>
      </c>
      <c r="C31" s="4" t="str">
        <f>IF('Input data'!C46="","",'Input data'!C46)</f>
        <v/>
      </c>
      <c r="D31" s="4" t="str">
        <f>IF('Input data'!D46="","",'Input data'!D46)</f>
        <v/>
      </c>
      <c r="E31" s="4" t="str">
        <f>IF('Input data'!E46="","",'Input data'!E46)</f>
        <v/>
      </c>
      <c r="F31" s="4" t="str">
        <f>IF('Input data'!F46="","",'Input data'!F46)</f>
        <v/>
      </c>
      <c r="G31" s="4">
        <f>IF('Input data'!G46="","",'Input data'!G46)</f>
        <v>0</v>
      </c>
      <c r="H31" s="4" t="str">
        <f>IF('Input data'!H46&gt;0.5,'Input data'!H46,"")</f>
        <v/>
      </c>
      <c r="I31" s="4" t="str">
        <f>IF('Input data'!I46="","",'Input data'!I46)</f>
        <v/>
      </c>
      <c r="J31" s="12" t="str">
        <f>IF('Calculation sheet'!AQ31="","",IF(OR(I31="Motorway link",I31="Exit diverge",I31="Entrance merge",I31="Motorway diverge",I31="Motorway merge",I31="Motorway weaving",I31="Service area"),'Calculation sheet'!AK31*'Calculation sheet'!J31*'Calculation sheet'!K31*'Calculation sheet'!L31*'Calculation sheet'!N31*'Calculation sheet'!P31*'Calculation sheet'!R31*'Calculation sheet'!S31*'Calculation sheet'!T31*'Calculation sheet'!Y31*'Calculation sheet'!Z31*'Calculation sheet'!AB31*'Calculation sheet'!AD31*'Calculation sheet'!AF31*'Calculation sheet'!AJ31,'Calculation sheet'!AK31*'Calculation sheet'!J31*'Calculation sheet'!K31*'Calculation sheet'!L31*'Calculation sheet'!N31*'Calculation sheet'!P31*'Calculation sheet'!R31*'Calculation sheet'!S31*'Calculation sheet'!T31*'Calculation sheet'!Y31*'Calculation sheet'!Z31*'Calculation sheet'!AB31*'Calculation sheet'!AD31*'Calculation sheet'!AF31*'Calculation sheet'!AJ31*0.7672))</f>
        <v/>
      </c>
      <c r="K31" s="12" t="str">
        <f>IF('Calculation sheet'!AQ31="","",IF(OR(I31="Motorway link",I31="Exit diverge",I31="Entrance merge",I31="Motorway diverge",I31="Motorway merge",I31="Motorway weaving",I31="Service area"),'Calculation sheet'!AL31*'Calculation sheet'!J31*'Calculation sheet'!K31*'Calculation sheet'!M31*'Calculation sheet'!O31*'Calculation sheet'!P31*'Calculation sheet'!Q31*'Calculation sheet'!R31*'Calculation sheet'!S31*'Calculation sheet'!T31*'Calculation sheet'!Y31*'Calculation sheet'!AA31*'Calculation sheet'!AC31*'Calculation sheet'!AE31*'Calculation sheet'!AG31*'Calculation sheet'!AJ31,'Calculation sheet'!AL31*'Calculation sheet'!J31*'Calculation sheet'!K31*'Calculation sheet'!M31*'Calculation sheet'!O31*'Calculation sheet'!P31*'Calculation sheet'!Q31*'Calculation sheet'!R31*'Calculation sheet'!S31*'Calculation sheet'!T31*'Calculation sheet'!Y31*'Calculation sheet'!AA31*'Calculation sheet'!AC31*'Calculation sheet'!AE31*'Calculation sheet'!AG31*'Calculation sheet'!AJ31*0.8833))</f>
        <v/>
      </c>
      <c r="L31" s="12" t="str">
        <f>IF('Calculation sheet'!AQ31="","",IF(OR(I31="Motorway link",I31="Exit diverge",I31="Entrance merge",I31="Motorway diverge",I31="Motorway merge",I31="Motorway weaving",I31="Service area"),'Calculation sheet'!AM31*'Calculation sheet'!J31*'Calculation sheet'!K31*'Calculation sheet'!M31*'Calculation sheet'!O31*'Calculation sheet'!P31*'Calculation sheet'!Q31*'Calculation sheet'!R31*'Calculation sheet'!S31*'Calculation sheet'!U31*'Calculation sheet'!Y31*'Calculation sheet'!AA31*'Calculation sheet'!AC31*'Calculation sheet'!AE31*'Calculation sheet'!AG31*'Calculation sheet'!AJ31,'Calculation sheet'!AM31*'Calculation sheet'!J31*'Calculation sheet'!K31*'Calculation sheet'!M31*'Calculation sheet'!O31*'Calculation sheet'!P31*'Calculation sheet'!Q31*'Calculation sheet'!R31*'Calculation sheet'!S31*'Calculation sheet'!U31*'Calculation sheet'!Y31*'Calculation sheet'!AA31*'Calculation sheet'!AC31*'Calculation sheet'!AE31*'Calculation sheet'!AG31*'Calculation sheet'!AJ31*1.1176))</f>
        <v/>
      </c>
      <c r="M31" s="12" t="str">
        <f t="shared" si="0"/>
        <v/>
      </c>
      <c r="N31" s="12" t="str">
        <f>IF('Calculation sheet'!AQ31="","",IF(OR(I31="Motorway link",I31="Exit diverge",I31="Entrance merge",I31="Motorway diverge",I31="Motorway merge",I31="Motorway weaving",I31="Service area"),'Calculation sheet'!AN31*'Calculation sheet'!J31*'Calculation sheet'!K31*'Calculation sheet'!L31*'Calculation sheet'!N31*'Calculation sheet'!P31*'Calculation sheet'!R31*'Calculation sheet'!S31*'Calculation sheet'!V31*'Calculation sheet'!Y31*'Calculation sheet'!Z31*'Calculation sheet'!AB31*'Calculation sheet'!AD31*'Calculation sheet'!AH31*'Calculation sheet'!AJ31,'Calculation sheet'!AN31*'Calculation sheet'!J31*'Calculation sheet'!K31*'Calculation sheet'!L31*'Calculation sheet'!N31*'Calculation sheet'!P31*'Calculation sheet'!R31*'Calculation sheet'!S31*'Calculation sheet'!V31*'Calculation sheet'!Y31*'Calculation sheet'!Z31*'Calculation sheet'!AB31*'Calculation sheet'!AD31*'Calculation sheet'!AH31*'Calculation sheet'!AJ31*0.7672))</f>
        <v/>
      </c>
      <c r="O31" s="12" t="str">
        <f>IF('Calculation sheet'!AQ31="","",IF(OR(I31="Motorway link",I31="Exit diverge",I31="Entrance merge",I31="Motorway diverge",I31="Motorway merge",I31="Motorway weaving",I31="Service area"),'Calculation sheet'!AO31*'Calculation sheet'!J31*'Calculation sheet'!K31*'Calculation sheet'!L31*'Calculation sheet'!N31*'Calculation sheet'!P31*'Calculation sheet'!R31*'Calculation sheet'!S31*'Calculation sheet'!W31*'Calculation sheet'!Y31*'Calculation sheet'!Z31*'Calculation sheet'!AB31*'Calculation sheet'!AD31*'Calculation sheet'!AH31*'Calculation sheet'!AJ31,'Calculation sheet'!AO31*'Calculation sheet'!J31*'Calculation sheet'!K31*'Calculation sheet'!L31*'Calculation sheet'!N31*'Calculation sheet'!P31*'Calculation sheet'!R31*'Calculation sheet'!S31*'Calculation sheet'!W31*'Calculation sheet'!Y31*'Calculation sheet'!Z31*'Calculation sheet'!AB31*'Calculation sheet'!AD31*'Calculation sheet'!AH31*'Calculation sheet'!AJ31*0.7672))</f>
        <v/>
      </c>
      <c r="P31" s="12" t="str">
        <f>IF('Calculation sheet'!AQ31="","",IF(OR(I31="Motorway link",I31="Exit diverge",I31="Entrance merge",I31="Motorway diverge",I31="Motorway merge",I31="Motorway weaving",I31="Service area"),'Calculation sheet'!AP31*'Calculation sheet'!J31*'Calculation sheet'!K31*'Calculation sheet'!L31*'Calculation sheet'!N31*'Calculation sheet'!P31*'Calculation sheet'!R31*'Calculation sheet'!S31*'Calculation sheet'!X31*'Calculation sheet'!Y31*'Calculation sheet'!Z31*'Calculation sheet'!AB31*'Calculation sheet'!AD31*'Calculation sheet'!AI31*'Calculation sheet'!AJ31,'Calculation sheet'!AP31*'Calculation sheet'!J31*'Calculation sheet'!K31*'Calculation sheet'!L31*'Calculation sheet'!N31*'Calculation sheet'!P31*'Calculation sheet'!R31*'Calculation sheet'!S31*'Calculation sheet'!X31*'Calculation sheet'!Y31*'Calculation sheet'!Z31*'Calculation sheet'!AB31*'Calculation sheet'!AD31*'Calculation sheet'!AI31*'Calculation sheet'!AJ31*0.7672))</f>
        <v/>
      </c>
      <c r="Q31" s="12" t="str">
        <f t="shared" si="1"/>
        <v/>
      </c>
      <c r="R31" s="14" t="str">
        <f t="shared" si="2"/>
        <v/>
      </c>
    </row>
    <row r="32" spans="1:18" x14ac:dyDescent="0.3">
      <c r="A32" s="4" t="str">
        <f>IF('Input data'!A47="","",'Input data'!A47)</f>
        <v/>
      </c>
      <c r="B32" s="4" t="str">
        <f>IF('Input data'!B47="","",'Input data'!B47)</f>
        <v/>
      </c>
      <c r="C32" s="4" t="str">
        <f>IF('Input data'!C47="","",'Input data'!C47)</f>
        <v/>
      </c>
      <c r="D32" s="4" t="str">
        <f>IF('Input data'!D47="","",'Input data'!D47)</f>
        <v/>
      </c>
      <c r="E32" s="4" t="str">
        <f>IF('Input data'!E47="","",'Input data'!E47)</f>
        <v/>
      </c>
      <c r="F32" s="4" t="str">
        <f>IF('Input data'!F47="","",'Input data'!F47)</f>
        <v/>
      </c>
      <c r="G32" s="4">
        <f>IF('Input data'!G47="","",'Input data'!G47)</f>
        <v>0</v>
      </c>
      <c r="H32" s="4" t="str">
        <f>IF('Input data'!H47&gt;0.5,'Input data'!H47,"")</f>
        <v/>
      </c>
      <c r="I32" s="4" t="str">
        <f>IF('Input data'!I47="","",'Input data'!I47)</f>
        <v/>
      </c>
      <c r="J32" s="12" t="str">
        <f>IF('Calculation sheet'!AQ32="","",IF(OR(I32="Motorway link",I32="Exit diverge",I32="Entrance merge",I32="Motorway diverge",I32="Motorway merge",I32="Motorway weaving",I32="Service area"),'Calculation sheet'!AK32*'Calculation sheet'!J32*'Calculation sheet'!K32*'Calculation sheet'!L32*'Calculation sheet'!N32*'Calculation sheet'!P32*'Calculation sheet'!R32*'Calculation sheet'!S32*'Calculation sheet'!T32*'Calculation sheet'!Y32*'Calculation sheet'!Z32*'Calculation sheet'!AB32*'Calculation sheet'!AD32*'Calculation sheet'!AF32*'Calculation sheet'!AJ32,'Calculation sheet'!AK32*'Calculation sheet'!J32*'Calculation sheet'!K32*'Calculation sheet'!L32*'Calculation sheet'!N32*'Calculation sheet'!P32*'Calculation sheet'!R32*'Calculation sheet'!S32*'Calculation sheet'!T32*'Calculation sheet'!Y32*'Calculation sheet'!Z32*'Calculation sheet'!AB32*'Calculation sheet'!AD32*'Calculation sheet'!AF32*'Calculation sheet'!AJ32*0.7672))</f>
        <v/>
      </c>
      <c r="K32" s="12" t="str">
        <f>IF('Calculation sheet'!AQ32="","",IF(OR(I32="Motorway link",I32="Exit diverge",I32="Entrance merge",I32="Motorway diverge",I32="Motorway merge",I32="Motorway weaving",I32="Service area"),'Calculation sheet'!AL32*'Calculation sheet'!J32*'Calculation sheet'!K32*'Calculation sheet'!M32*'Calculation sheet'!O32*'Calculation sheet'!P32*'Calculation sheet'!Q32*'Calculation sheet'!R32*'Calculation sheet'!S32*'Calculation sheet'!T32*'Calculation sheet'!Y32*'Calculation sheet'!AA32*'Calculation sheet'!AC32*'Calculation sheet'!AE32*'Calculation sheet'!AG32*'Calculation sheet'!AJ32,'Calculation sheet'!AL32*'Calculation sheet'!J32*'Calculation sheet'!K32*'Calculation sheet'!M32*'Calculation sheet'!O32*'Calculation sheet'!P32*'Calculation sheet'!Q32*'Calculation sheet'!R32*'Calculation sheet'!S32*'Calculation sheet'!T32*'Calculation sheet'!Y32*'Calculation sheet'!AA32*'Calculation sheet'!AC32*'Calculation sheet'!AE32*'Calculation sheet'!AG32*'Calculation sheet'!AJ32*0.8833))</f>
        <v/>
      </c>
      <c r="L32" s="12" t="str">
        <f>IF('Calculation sheet'!AQ32="","",IF(OR(I32="Motorway link",I32="Exit diverge",I32="Entrance merge",I32="Motorway diverge",I32="Motorway merge",I32="Motorway weaving",I32="Service area"),'Calculation sheet'!AM32*'Calculation sheet'!J32*'Calculation sheet'!K32*'Calculation sheet'!M32*'Calculation sheet'!O32*'Calculation sheet'!P32*'Calculation sheet'!Q32*'Calculation sheet'!R32*'Calculation sheet'!S32*'Calculation sheet'!U32*'Calculation sheet'!Y32*'Calculation sheet'!AA32*'Calculation sheet'!AC32*'Calculation sheet'!AE32*'Calculation sheet'!AG32*'Calculation sheet'!AJ32,'Calculation sheet'!AM32*'Calculation sheet'!J32*'Calculation sheet'!K32*'Calculation sheet'!M32*'Calculation sheet'!O32*'Calculation sheet'!P32*'Calculation sheet'!Q32*'Calculation sheet'!R32*'Calculation sheet'!S32*'Calculation sheet'!U32*'Calculation sheet'!Y32*'Calculation sheet'!AA32*'Calculation sheet'!AC32*'Calculation sheet'!AE32*'Calculation sheet'!AG32*'Calculation sheet'!AJ32*1.1176))</f>
        <v/>
      </c>
      <c r="M32" s="12" t="str">
        <f t="shared" si="0"/>
        <v/>
      </c>
      <c r="N32" s="12" t="str">
        <f>IF('Calculation sheet'!AQ32="","",IF(OR(I32="Motorway link",I32="Exit diverge",I32="Entrance merge",I32="Motorway diverge",I32="Motorway merge",I32="Motorway weaving",I32="Service area"),'Calculation sheet'!AN32*'Calculation sheet'!J32*'Calculation sheet'!K32*'Calculation sheet'!L32*'Calculation sheet'!N32*'Calculation sheet'!P32*'Calculation sheet'!R32*'Calculation sheet'!S32*'Calculation sheet'!V32*'Calculation sheet'!Y32*'Calculation sheet'!Z32*'Calculation sheet'!AB32*'Calculation sheet'!AD32*'Calculation sheet'!AH32*'Calculation sheet'!AJ32,'Calculation sheet'!AN32*'Calculation sheet'!J32*'Calculation sheet'!K32*'Calculation sheet'!L32*'Calculation sheet'!N32*'Calculation sheet'!P32*'Calculation sheet'!R32*'Calculation sheet'!S32*'Calculation sheet'!V32*'Calculation sheet'!Y32*'Calculation sheet'!Z32*'Calculation sheet'!AB32*'Calculation sheet'!AD32*'Calculation sheet'!AH32*'Calculation sheet'!AJ32*0.7672))</f>
        <v/>
      </c>
      <c r="O32" s="12" t="str">
        <f>IF('Calculation sheet'!AQ32="","",IF(OR(I32="Motorway link",I32="Exit diverge",I32="Entrance merge",I32="Motorway diverge",I32="Motorway merge",I32="Motorway weaving",I32="Service area"),'Calculation sheet'!AO32*'Calculation sheet'!J32*'Calculation sheet'!K32*'Calculation sheet'!L32*'Calculation sheet'!N32*'Calculation sheet'!P32*'Calculation sheet'!R32*'Calculation sheet'!S32*'Calculation sheet'!W32*'Calculation sheet'!Y32*'Calculation sheet'!Z32*'Calculation sheet'!AB32*'Calculation sheet'!AD32*'Calculation sheet'!AH32*'Calculation sheet'!AJ32,'Calculation sheet'!AO32*'Calculation sheet'!J32*'Calculation sheet'!K32*'Calculation sheet'!L32*'Calculation sheet'!N32*'Calculation sheet'!P32*'Calculation sheet'!R32*'Calculation sheet'!S32*'Calculation sheet'!W32*'Calculation sheet'!Y32*'Calculation sheet'!Z32*'Calculation sheet'!AB32*'Calculation sheet'!AD32*'Calculation sheet'!AH32*'Calculation sheet'!AJ32*0.7672))</f>
        <v/>
      </c>
      <c r="P32" s="12" t="str">
        <f>IF('Calculation sheet'!AQ32="","",IF(OR(I32="Motorway link",I32="Exit diverge",I32="Entrance merge",I32="Motorway diverge",I32="Motorway merge",I32="Motorway weaving",I32="Service area"),'Calculation sheet'!AP32*'Calculation sheet'!J32*'Calculation sheet'!K32*'Calculation sheet'!L32*'Calculation sheet'!N32*'Calculation sheet'!P32*'Calculation sheet'!R32*'Calculation sheet'!S32*'Calculation sheet'!X32*'Calculation sheet'!Y32*'Calculation sheet'!Z32*'Calculation sheet'!AB32*'Calculation sheet'!AD32*'Calculation sheet'!AI32*'Calculation sheet'!AJ32,'Calculation sheet'!AP32*'Calculation sheet'!J32*'Calculation sheet'!K32*'Calculation sheet'!L32*'Calculation sheet'!N32*'Calculation sheet'!P32*'Calculation sheet'!R32*'Calculation sheet'!S32*'Calculation sheet'!X32*'Calculation sheet'!Y32*'Calculation sheet'!Z32*'Calculation sheet'!AB32*'Calculation sheet'!AD32*'Calculation sheet'!AI32*'Calculation sheet'!AJ32*0.7672))</f>
        <v/>
      </c>
      <c r="Q32" s="12" t="str">
        <f t="shared" si="1"/>
        <v/>
      </c>
      <c r="R32" s="14" t="str">
        <f t="shared" si="2"/>
        <v/>
      </c>
    </row>
    <row r="33" spans="1:18" x14ac:dyDescent="0.3">
      <c r="A33" s="4" t="str">
        <f>IF('Input data'!A48="","",'Input data'!A48)</f>
        <v/>
      </c>
      <c r="B33" s="4" t="str">
        <f>IF('Input data'!B48="","",'Input data'!B48)</f>
        <v/>
      </c>
      <c r="C33" s="4" t="str">
        <f>IF('Input data'!C48="","",'Input data'!C48)</f>
        <v/>
      </c>
      <c r="D33" s="4" t="str">
        <f>IF('Input data'!D48="","",'Input data'!D48)</f>
        <v/>
      </c>
      <c r="E33" s="4" t="str">
        <f>IF('Input data'!E48="","",'Input data'!E48)</f>
        <v/>
      </c>
      <c r="F33" s="4" t="str">
        <f>IF('Input data'!F48="","",'Input data'!F48)</f>
        <v/>
      </c>
      <c r="G33" s="4">
        <f>IF('Input data'!G48="","",'Input data'!G48)</f>
        <v>0</v>
      </c>
      <c r="H33" s="4" t="str">
        <f>IF('Input data'!H48&gt;0.5,'Input data'!H48,"")</f>
        <v/>
      </c>
      <c r="I33" s="4" t="str">
        <f>IF('Input data'!I48="","",'Input data'!I48)</f>
        <v/>
      </c>
      <c r="J33" s="12" t="str">
        <f>IF('Calculation sheet'!AQ33="","",IF(OR(I33="Motorway link",I33="Exit diverge",I33="Entrance merge",I33="Motorway diverge",I33="Motorway merge",I33="Motorway weaving",I33="Service area"),'Calculation sheet'!AK33*'Calculation sheet'!J33*'Calculation sheet'!K33*'Calculation sheet'!L33*'Calculation sheet'!N33*'Calculation sheet'!P33*'Calculation sheet'!R33*'Calculation sheet'!S33*'Calculation sheet'!T33*'Calculation sheet'!Y33*'Calculation sheet'!Z33*'Calculation sheet'!AB33*'Calculation sheet'!AD33*'Calculation sheet'!AF33*'Calculation sheet'!AJ33,'Calculation sheet'!AK33*'Calculation sheet'!J33*'Calculation sheet'!K33*'Calculation sheet'!L33*'Calculation sheet'!N33*'Calculation sheet'!P33*'Calculation sheet'!R33*'Calculation sheet'!S33*'Calculation sheet'!T33*'Calculation sheet'!Y33*'Calculation sheet'!Z33*'Calculation sheet'!AB33*'Calculation sheet'!AD33*'Calculation sheet'!AF33*'Calculation sheet'!AJ33*0.7672))</f>
        <v/>
      </c>
      <c r="K33" s="12" t="str">
        <f>IF('Calculation sheet'!AQ33="","",IF(OR(I33="Motorway link",I33="Exit diverge",I33="Entrance merge",I33="Motorway diverge",I33="Motorway merge",I33="Motorway weaving",I33="Service area"),'Calculation sheet'!AL33*'Calculation sheet'!J33*'Calculation sheet'!K33*'Calculation sheet'!M33*'Calculation sheet'!O33*'Calculation sheet'!P33*'Calculation sheet'!Q33*'Calculation sheet'!R33*'Calculation sheet'!S33*'Calculation sheet'!T33*'Calculation sheet'!Y33*'Calculation sheet'!AA33*'Calculation sheet'!AC33*'Calculation sheet'!AE33*'Calculation sheet'!AG33*'Calculation sheet'!AJ33,'Calculation sheet'!AL33*'Calculation sheet'!J33*'Calculation sheet'!K33*'Calculation sheet'!M33*'Calculation sheet'!O33*'Calculation sheet'!P33*'Calculation sheet'!Q33*'Calculation sheet'!R33*'Calculation sheet'!S33*'Calculation sheet'!T33*'Calculation sheet'!Y33*'Calculation sheet'!AA33*'Calculation sheet'!AC33*'Calculation sheet'!AE33*'Calculation sheet'!AG33*'Calculation sheet'!AJ33*0.8833))</f>
        <v/>
      </c>
      <c r="L33" s="12" t="str">
        <f>IF('Calculation sheet'!AQ33="","",IF(OR(I33="Motorway link",I33="Exit diverge",I33="Entrance merge",I33="Motorway diverge",I33="Motorway merge",I33="Motorway weaving",I33="Service area"),'Calculation sheet'!AM33*'Calculation sheet'!J33*'Calculation sheet'!K33*'Calculation sheet'!M33*'Calculation sheet'!O33*'Calculation sheet'!P33*'Calculation sheet'!Q33*'Calculation sheet'!R33*'Calculation sheet'!S33*'Calculation sheet'!U33*'Calculation sheet'!Y33*'Calculation sheet'!AA33*'Calculation sheet'!AC33*'Calculation sheet'!AE33*'Calculation sheet'!AG33*'Calculation sheet'!AJ33,'Calculation sheet'!AM33*'Calculation sheet'!J33*'Calculation sheet'!K33*'Calculation sheet'!M33*'Calculation sheet'!O33*'Calculation sheet'!P33*'Calculation sheet'!Q33*'Calculation sheet'!R33*'Calculation sheet'!S33*'Calculation sheet'!U33*'Calculation sheet'!Y33*'Calculation sheet'!AA33*'Calculation sheet'!AC33*'Calculation sheet'!AE33*'Calculation sheet'!AG33*'Calculation sheet'!AJ33*1.1176))</f>
        <v/>
      </c>
      <c r="M33" s="12" t="str">
        <f t="shared" si="0"/>
        <v/>
      </c>
      <c r="N33" s="12" t="str">
        <f>IF('Calculation sheet'!AQ33="","",IF(OR(I33="Motorway link",I33="Exit diverge",I33="Entrance merge",I33="Motorway diverge",I33="Motorway merge",I33="Motorway weaving",I33="Service area"),'Calculation sheet'!AN33*'Calculation sheet'!J33*'Calculation sheet'!K33*'Calculation sheet'!L33*'Calculation sheet'!N33*'Calculation sheet'!P33*'Calculation sheet'!R33*'Calculation sheet'!S33*'Calculation sheet'!V33*'Calculation sheet'!Y33*'Calculation sheet'!Z33*'Calculation sheet'!AB33*'Calculation sheet'!AD33*'Calculation sheet'!AH33*'Calculation sheet'!AJ33,'Calculation sheet'!AN33*'Calculation sheet'!J33*'Calculation sheet'!K33*'Calculation sheet'!L33*'Calculation sheet'!N33*'Calculation sheet'!P33*'Calculation sheet'!R33*'Calculation sheet'!S33*'Calculation sheet'!V33*'Calculation sheet'!Y33*'Calculation sheet'!Z33*'Calculation sheet'!AB33*'Calculation sheet'!AD33*'Calculation sheet'!AH33*'Calculation sheet'!AJ33*0.7672))</f>
        <v/>
      </c>
      <c r="O33" s="12" t="str">
        <f>IF('Calculation sheet'!AQ33="","",IF(OR(I33="Motorway link",I33="Exit diverge",I33="Entrance merge",I33="Motorway diverge",I33="Motorway merge",I33="Motorway weaving",I33="Service area"),'Calculation sheet'!AO33*'Calculation sheet'!J33*'Calculation sheet'!K33*'Calculation sheet'!L33*'Calculation sheet'!N33*'Calculation sheet'!P33*'Calculation sheet'!R33*'Calculation sheet'!S33*'Calculation sheet'!W33*'Calculation sheet'!Y33*'Calculation sheet'!Z33*'Calculation sheet'!AB33*'Calculation sheet'!AD33*'Calculation sheet'!AH33*'Calculation sheet'!AJ33,'Calculation sheet'!AO33*'Calculation sheet'!J33*'Calculation sheet'!K33*'Calculation sheet'!L33*'Calculation sheet'!N33*'Calculation sheet'!P33*'Calculation sheet'!R33*'Calculation sheet'!S33*'Calculation sheet'!W33*'Calculation sheet'!Y33*'Calculation sheet'!Z33*'Calculation sheet'!AB33*'Calculation sheet'!AD33*'Calculation sheet'!AH33*'Calculation sheet'!AJ33*0.7672))</f>
        <v/>
      </c>
      <c r="P33" s="12" t="str">
        <f>IF('Calculation sheet'!AQ33="","",IF(OR(I33="Motorway link",I33="Exit diverge",I33="Entrance merge",I33="Motorway diverge",I33="Motorway merge",I33="Motorway weaving",I33="Service area"),'Calculation sheet'!AP33*'Calculation sheet'!J33*'Calculation sheet'!K33*'Calculation sheet'!L33*'Calculation sheet'!N33*'Calculation sheet'!P33*'Calculation sheet'!R33*'Calculation sheet'!S33*'Calculation sheet'!X33*'Calculation sheet'!Y33*'Calculation sheet'!Z33*'Calculation sheet'!AB33*'Calculation sheet'!AD33*'Calculation sheet'!AI33*'Calculation sheet'!AJ33,'Calculation sheet'!AP33*'Calculation sheet'!J33*'Calculation sheet'!K33*'Calculation sheet'!L33*'Calculation sheet'!N33*'Calculation sheet'!P33*'Calculation sheet'!R33*'Calculation sheet'!S33*'Calculation sheet'!X33*'Calculation sheet'!Y33*'Calculation sheet'!Z33*'Calculation sheet'!AB33*'Calculation sheet'!AD33*'Calculation sheet'!AI33*'Calculation sheet'!AJ33*0.7672))</f>
        <v/>
      </c>
      <c r="Q33" s="12" t="str">
        <f t="shared" si="1"/>
        <v/>
      </c>
      <c r="R33" s="14" t="str">
        <f t="shared" si="2"/>
        <v/>
      </c>
    </row>
    <row r="34" spans="1:18" x14ac:dyDescent="0.3">
      <c r="A34" s="4" t="str">
        <f>IF('Input data'!A49="","",'Input data'!A49)</f>
        <v/>
      </c>
      <c r="B34" s="4" t="str">
        <f>IF('Input data'!B49="","",'Input data'!B49)</f>
        <v/>
      </c>
      <c r="C34" s="4" t="str">
        <f>IF('Input data'!C49="","",'Input data'!C49)</f>
        <v/>
      </c>
      <c r="D34" s="4" t="str">
        <f>IF('Input data'!D49="","",'Input data'!D49)</f>
        <v/>
      </c>
      <c r="E34" s="4" t="str">
        <f>IF('Input data'!E49="","",'Input data'!E49)</f>
        <v/>
      </c>
      <c r="F34" s="4" t="str">
        <f>IF('Input data'!F49="","",'Input data'!F49)</f>
        <v/>
      </c>
      <c r="G34" s="4">
        <f>IF('Input data'!G49="","",'Input data'!G49)</f>
        <v>0</v>
      </c>
      <c r="H34" s="4" t="str">
        <f>IF('Input data'!H49&gt;0.5,'Input data'!H49,"")</f>
        <v/>
      </c>
      <c r="I34" s="4" t="str">
        <f>IF('Input data'!I49="","",'Input data'!I49)</f>
        <v/>
      </c>
      <c r="J34" s="12" t="str">
        <f>IF('Calculation sheet'!AQ34="","",IF(OR(I34="Motorway link",I34="Exit diverge",I34="Entrance merge",I34="Motorway diverge",I34="Motorway merge",I34="Motorway weaving",I34="Service area"),'Calculation sheet'!AK34*'Calculation sheet'!J34*'Calculation sheet'!K34*'Calculation sheet'!L34*'Calculation sheet'!N34*'Calculation sheet'!P34*'Calculation sheet'!R34*'Calculation sheet'!S34*'Calculation sheet'!T34*'Calculation sheet'!Y34*'Calculation sheet'!Z34*'Calculation sheet'!AB34*'Calculation sheet'!AD34*'Calculation sheet'!AF34*'Calculation sheet'!AJ34,'Calculation sheet'!AK34*'Calculation sheet'!J34*'Calculation sheet'!K34*'Calculation sheet'!L34*'Calculation sheet'!N34*'Calculation sheet'!P34*'Calculation sheet'!R34*'Calculation sheet'!S34*'Calculation sheet'!T34*'Calculation sheet'!Y34*'Calculation sheet'!Z34*'Calculation sheet'!AB34*'Calculation sheet'!AD34*'Calculation sheet'!AF34*'Calculation sheet'!AJ34*0.7672))</f>
        <v/>
      </c>
      <c r="K34" s="12" t="str">
        <f>IF('Calculation sheet'!AQ34="","",IF(OR(I34="Motorway link",I34="Exit diverge",I34="Entrance merge",I34="Motorway diverge",I34="Motorway merge",I34="Motorway weaving",I34="Service area"),'Calculation sheet'!AL34*'Calculation sheet'!J34*'Calculation sheet'!K34*'Calculation sheet'!M34*'Calculation sheet'!O34*'Calculation sheet'!P34*'Calculation sheet'!Q34*'Calculation sheet'!R34*'Calculation sheet'!S34*'Calculation sheet'!T34*'Calculation sheet'!Y34*'Calculation sheet'!AA34*'Calculation sheet'!AC34*'Calculation sheet'!AE34*'Calculation sheet'!AG34*'Calculation sheet'!AJ34,'Calculation sheet'!AL34*'Calculation sheet'!J34*'Calculation sheet'!K34*'Calculation sheet'!M34*'Calculation sheet'!O34*'Calculation sheet'!P34*'Calculation sheet'!Q34*'Calculation sheet'!R34*'Calculation sheet'!S34*'Calculation sheet'!T34*'Calculation sheet'!Y34*'Calculation sheet'!AA34*'Calculation sheet'!AC34*'Calculation sheet'!AE34*'Calculation sheet'!AG34*'Calculation sheet'!AJ34*0.8833))</f>
        <v/>
      </c>
      <c r="L34" s="12" t="str">
        <f>IF('Calculation sheet'!AQ34="","",IF(OR(I34="Motorway link",I34="Exit diverge",I34="Entrance merge",I34="Motorway diverge",I34="Motorway merge",I34="Motorway weaving",I34="Service area"),'Calculation sheet'!AM34*'Calculation sheet'!J34*'Calculation sheet'!K34*'Calculation sheet'!M34*'Calculation sheet'!O34*'Calculation sheet'!P34*'Calculation sheet'!Q34*'Calculation sheet'!R34*'Calculation sheet'!S34*'Calculation sheet'!U34*'Calculation sheet'!Y34*'Calculation sheet'!AA34*'Calculation sheet'!AC34*'Calculation sheet'!AE34*'Calculation sheet'!AG34*'Calculation sheet'!AJ34,'Calculation sheet'!AM34*'Calculation sheet'!J34*'Calculation sheet'!K34*'Calculation sheet'!M34*'Calculation sheet'!O34*'Calculation sheet'!P34*'Calculation sheet'!Q34*'Calculation sheet'!R34*'Calculation sheet'!S34*'Calculation sheet'!U34*'Calculation sheet'!Y34*'Calculation sheet'!AA34*'Calculation sheet'!AC34*'Calculation sheet'!AE34*'Calculation sheet'!AG34*'Calculation sheet'!AJ34*1.1176))</f>
        <v/>
      </c>
      <c r="M34" s="12" t="str">
        <f t="shared" si="0"/>
        <v/>
      </c>
      <c r="N34" s="12" t="str">
        <f>IF('Calculation sheet'!AQ34="","",IF(OR(I34="Motorway link",I34="Exit diverge",I34="Entrance merge",I34="Motorway diverge",I34="Motorway merge",I34="Motorway weaving",I34="Service area"),'Calculation sheet'!AN34*'Calculation sheet'!J34*'Calculation sheet'!K34*'Calculation sheet'!L34*'Calculation sheet'!N34*'Calculation sheet'!P34*'Calculation sheet'!R34*'Calculation sheet'!S34*'Calculation sheet'!V34*'Calculation sheet'!Y34*'Calculation sheet'!Z34*'Calculation sheet'!AB34*'Calculation sheet'!AD34*'Calculation sheet'!AH34*'Calculation sheet'!AJ34,'Calculation sheet'!AN34*'Calculation sheet'!J34*'Calculation sheet'!K34*'Calculation sheet'!L34*'Calculation sheet'!N34*'Calculation sheet'!P34*'Calculation sheet'!R34*'Calculation sheet'!S34*'Calculation sheet'!V34*'Calculation sheet'!Y34*'Calculation sheet'!Z34*'Calculation sheet'!AB34*'Calculation sheet'!AD34*'Calculation sheet'!AH34*'Calculation sheet'!AJ34*0.7672))</f>
        <v/>
      </c>
      <c r="O34" s="12" t="str">
        <f>IF('Calculation sheet'!AQ34="","",IF(OR(I34="Motorway link",I34="Exit diverge",I34="Entrance merge",I34="Motorway diverge",I34="Motorway merge",I34="Motorway weaving",I34="Service area"),'Calculation sheet'!AO34*'Calculation sheet'!J34*'Calculation sheet'!K34*'Calculation sheet'!L34*'Calculation sheet'!N34*'Calculation sheet'!P34*'Calculation sheet'!R34*'Calculation sheet'!S34*'Calculation sheet'!W34*'Calculation sheet'!Y34*'Calculation sheet'!Z34*'Calculation sheet'!AB34*'Calculation sheet'!AD34*'Calculation sheet'!AH34*'Calculation sheet'!AJ34,'Calculation sheet'!AO34*'Calculation sheet'!J34*'Calculation sheet'!K34*'Calculation sheet'!L34*'Calculation sheet'!N34*'Calculation sheet'!P34*'Calculation sheet'!R34*'Calculation sheet'!S34*'Calculation sheet'!W34*'Calculation sheet'!Y34*'Calculation sheet'!Z34*'Calculation sheet'!AB34*'Calculation sheet'!AD34*'Calculation sheet'!AH34*'Calculation sheet'!AJ34*0.7672))</f>
        <v/>
      </c>
      <c r="P34" s="12" t="str">
        <f>IF('Calculation sheet'!AQ34="","",IF(OR(I34="Motorway link",I34="Exit diverge",I34="Entrance merge",I34="Motorway diverge",I34="Motorway merge",I34="Motorway weaving",I34="Service area"),'Calculation sheet'!AP34*'Calculation sheet'!J34*'Calculation sheet'!K34*'Calculation sheet'!L34*'Calculation sheet'!N34*'Calculation sheet'!P34*'Calculation sheet'!R34*'Calculation sheet'!S34*'Calculation sheet'!X34*'Calculation sheet'!Y34*'Calculation sheet'!Z34*'Calculation sheet'!AB34*'Calculation sheet'!AD34*'Calculation sheet'!AI34*'Calculation sheet'!AJ34,'Calculation sheet'!AP34*'Calculation sheet'!J34*'Calculation sheet'!K34*'Calculation sheet'!L34*'Calculation sheet'!N34*'Calculation sheet'!P34*'Calculation sheet'!R34*'Calculation sheet'!S34*'Calculation sheet'!X34*'Calculation sheet'!Y34*'Calculation sheet'!Z34*'Calculation sheet'!AB34*'Calculation sheet'!AD34*'Calculation sheet'!AI34*'Calculation sheet'!AJ34*0.7672))</f>
        <v/>
      </c>
      <c r="Q34" s="12" t="str">
        <f t="shared" si="1"/>
        <v/>
      </c>
      <c r="R34" s="14" t="str">
        <f t="shared" si="2"/>
        <v/>
      </c>
    </row>
    <row r="35" spans="1:18" x14ac:dyDescent="0.3">
      <c r="A35" s="4" t="str">
        <f>IF('Input data'!A50="","",'Input data'!A50)</f>
        <v/>
      </c>
      <c r="B35" s="4" t="str">
        <f>IF('Input data'!B50="","",'Input data'!B50)</f>
        <v/>
      </c>
      <c r="C35" s="4" t="str">
        <f>IF('Input data'!C50="","",'Input data'!C50)</f>
        <v/>
      </c>
      <c r="D35" s="4" t="str">
        <f>IF('Input data'!D50="","",'Input data'!D50)</f>
        <v/>
      </c>
      <c r="E35" s="4" t="str">
        <f>IF('Input data'!E50="","",'Input data'!E50)</f>
        <v/>
      </c>
      <c r="F35" s="4" t="str">
        <f>IF('Input data'!F50="","",'Input data'!F50)</f>
        <v/>
      </c>
      <c r="G35" s="4">
        <f>IF('Input data'!G50="","",'Input data'!G50)</f>
        <v>0</v>
      </c>
      <c r="H35" s="4" t="str">
        <f>IF('Input data'!H50&gt;0.5,'Input data'!H50,"")</f>
        <v/>
      </c>
      <c r="I35" s="4" t="str">
        <f>IF('Input data'!I50="","",'Input data'!I50)</f>
        <v/>
      </c>
      <c r="J35" s="12" t="str">
        <f>IF('Calculation sheet'!AQ35="","",IF(OR(I35="Motorway link",I35="Exit diverge",I35="Entrance merge",I35="Motorway diverge",I35="Motorway merge",I35="Motorway weaving",I35="Service area"),'Calculation sheet'!AK35*'Calculation sheet'!J35*'Calculation sheet'!K35*'Calculation sheet'!L35*'Calculation sheet'!N35*'Calculation sheet'!P35*'Calculation sheet'!R35*'Calculation sheet'!S35*'Calculation sheet'!T35*'Calculation sheet'!Y35*'Calculation sheet'!Z35*'Calculation sheet'!AB35*'Calculation sheet'!AD35*'Calculation sheet'!AF35*'Calculation sheet'!AJ35,'Calculation sheet'!AK35*'Calculation sheet'!J35*'Calculation sheet'!K35*'Calculation sheet'!L35*'Calculation sheet'!N35*'Calculation sheet'!P35*'Calculation sheet'!R35*'Calculation sheet'!S35*'Calculation sheet'!T35*'Calculation sheet'!Y35*'Calculation sheet'!Z35*'Calculation sheet'!AB35*'Calculation sheet'!AD35*'Calculation sheet'!AF35*'Calculation sheet'!AJ35*0.7672))</f>
        <v/>
      </c>
      <c r="K35" s="12" t="str">
        <f>IF('Calculation sheet'!AQ35="","",IF(OR(I35="Motorway link",I35="Exit diverge",I35="Entrance merge",I35="Motorway diverge",I35="Motorway merge",I35="Motorway weaving",I35="Service area"),'Calculation sheet'!AL35*'Calculation sheet'!J35*'Calculation sheet'!K35*'Calculation sheet'!M35*'Calculation sheet'!O35*'Calculation sheet'!P35*'Calculation sheet'!Q35*'Calculation sheet'!R35*'Calculation sheet'!S35*'Calculation sheet'!T35*'Calculation sheet'!Y35*'Calculation sheet'!AA35*'Calculation sheet'!AC35*'Calculation sheet'!AE35*'Calculation sheet'!AG35*'Calculation sheet'!AJ35,'Calculation sheet'!AL35*'Calculation sheet'!J35*'Calculation sheet'!K35*'Calculation sheet'!M35*'Calculation sheet'!O35*'Calculation sheet'!P35*'Calculation sheet'!Q35*'Calculation sheet'!R35*'Calculation sheet'!S35*'Calculation sheet'!T35*'Calculation sheet'!Y35*'Calculation sheet'!AA35*'Calculation sheet'!AC35*'Calculation sheet'!AE35*'Calculation sheet'!AG35*'Calculation sheet'!AJ35*0.8833))</f>
        <v/>
      </c>
      <c r="L35" s="12" t="str">
        <f>IF('Calculation sheet'!AQ35="","",IF(OR(I35="Motorway link",I35="Exit diverge",I35="Entrance merge",I35="Motorway diverge",I35="Motorway merge",I35="Motorway weaving",I35="Service area"),'Calculation sheet'!AM35*'Calculation sheet'!J35*'Calculation sheet'!K35*'Calculation sheet'!M35*'Calculation sheet'!O35*'Calculation sheet'!P35*'Calculation sheet'!Q35*'Calculation sheet'!R35*'Calculation sheet'!S35*'Calculation sheet'!U35*'Calculation sheet'!Y35*'Calculation sheet'!AA35*'Calculation sheet'!AC35*'Calculation sheet'!AE35*'Calculation sheet'!AG35*'Calculation sheet'!AJ35,'Calculation sheet'!AM35*'Calculation sheet'!J35*'Calculation sheet'!K35*'Calculation sheet'!M35*'Calculation sheet'!O35*'Calculation sheet'!P35*'Calculation sheet'!Q35*'Calculation sheet'!R35*'Calculation sheet'!S35*'Calculation sheet'!U35*'Calculation sheet'!Y35*'Calculation sheet'!AA35*'Calculation sheet'!AC35*'Calculation sheet'!AE35*'Calculation sheet'!AG35*'Calculation sheet'!AJ35*1.1176))</f>
        <v/>
      </c>
      <c r="M35" s="12" t="str">
        <f t="shared" si="0"/>
        <v/>
      </c>
      <c r="N35" s="12" t="str">
        <f>IF('Calculation sheet'!AQ35="","",IF(OR(I35="Motorway link",I35="Exit diverge",I35="Entrance merge",I35="Motorway diverge",I35="Motorway merge",I35="Motorway weaving",I35="Service area"),'Calculation sheet'!AN35*'Calculation sheet'!J35*'Calculation sheet'!K35*'Calculation sheet'!L35*'Calculation sheet'!N35*'Calculation sheet'!P35*'Calculation sheet'!R35*'Calculation sheet'!S35*'Calculation sheet'!V35*'Calculation sheet'!Y35*'Calculation sheet'!Z35*'Calculation sheet'!AB35*'Calculation sheet'!AD35*'Calculation sheet'!AH35*'Calculation sheet'!AJ35,'Calculation sheet'!AN35*'Calculation sheet'!J35*'Calculation sheet'!K35*'Calculation sheet'!L35*'Calculation sheet'!N35*'Calculation sheet'!P35*'Calculation sheet'!R35*'Calculation sheet'!S35*'Calculation sheet'!V35*'Calculation sheet'!Y35*'Calculation sheet'!Z35*'Calculation sheet'!AB35*'Calculation sheet'!AD35*'Calculation sheet'!AH35*'Calculation sheet'!AJ35*0.7672))</f>
        <v/>
      </c>
      <c r="O35" s="12" t="str">
        <f>IF('Calculation sheet'!AQ35="","",IF(OR(I35="Motorway link",I35="Exit diverge",I35="Entrance merge",I35="Motorway diverge",I35="Motorway merge",I35="Motorway weaving",I35="Service area"),'Calculation sheet'!AO35*'Calculation sheet'!J35*'Calculation sheet'!K35*'Calculation sheet'!L35*'Calculation sheet'!N35*'Calculation sheet'!P35*'Calculation sheet'!R35*'Calculation sheet'!S35*'Calculation sheet'!W35*'Calculation sheet'!Y35*'Calculation sheet'!Z35*'Calculation sheet'!AB35*'Calculation sheet'!AD35*'Calculation sheet'!AH35*'Calculation sheet'!AJ35,'Calculation sheet'!AO35*'Calculation sheet'!J35*'Calculation sheet'!K35*'Calculation sheet'!L35*'Calculation sheet'!N35*'Calculation sheet'!P35*'Calculation sheet'!R35*'Calculation sheet'!S35*'Calculation sheet'!W35*'Calculation sheet'!Y35*'Calculation sheet'!Z35*'Calculation sheet'!AB35*'Calculation sheet'!AD35*'Calculation sheet'!AH35*'Calculation sheet'!AJ35*0.7672))</f>
        <v/>
      </c>
      <c r="P35" s="12" t="str">
        <f>IF('Calculation sheet'!AQ35="","",IF(OR(I35="Motorway link",I35="Exit diverge",I35="Entrance merge",I35="Motorway diverge",I35="Motorway merge",I35="Motorway weaving",I35="Service area"),'Calculation sheet'!AP35*'Calculation sheet'!J35*'Calculation sheet'!K35*'Calculation sheet'!L35*'Calculation sheet'!N35*'Calculation sheet'!P35*'Calculation sheet'!R35*'Calculation sheet'!S35*'Calculation sheet'!X35*'Calculation sheet'!Y35*'Calculation sheet'!Z35*'Calculation sheet'!AB35*'Calculation sheet'!AD35*'Calculation sheet'!AI35*'Calculation sheet'!AJ35,'Calculation sheet'!AP35*'Calculation sheet'!J35*'Calculation sheet'!K35*'Calculation sheet'!L35*'Calculation sheet'!N35*'Calculation sheet'!P35*'Calculation sheet'!R35*'Calculation sheet'!S35*'Calculation sheet'!X35*'Calculation sheet'!Y35*'Calculation sheet'!Z35*'Calculation sheet'!AB35*'Calculation sheet'!AD35*'Calculation sheet'!AI35*'Calculation sheet'!AJ35*0.7672))</f>
        <v/>
      </c>
      <c r="Q35" s="12" t="str">
        <f t="shared" si="1"/>
        <v/>
      </c>
      <c r="R35" s="14" t="str">
        <f t="shared" si="2"/>
        <v/>
      </c>
    </row>
    <row r="36" spans="1:18" x14ac:dyDescent="0.3">
      <c r="A36" s="4" t="str">
        <f>IF('Input data'!A51="","",'Input data'!A51)</f>
        <v/>
      </c>
      <c r="B36" s="4" t="str">
        <f>IF('Input data'!B51="","",'Input data'!B51)</f>
        <v/>
      </c>
      <c r="C36" s="4" t="str">
        <f>IF('Input data'!C51="","",'Input data'!C51)</f>
        <v/>
      </c>
      <c r="D36" s="4" t="str">
        <f>IF('Input data'!D51="","",'Input data'!D51)</f>
        <v/>
      </c>
      <c r="E36" s="4" t="str">
        <f>IF('Input data'!E51="","",'Input data'!E51)</f>
        <v/>
      </c>
      <c r="F36" s="4" t="str">
        <f>IF('Input data'!F51="","",'Input data'!F51)</f>
        <v/>
      </c>
      <c r="G36" s="4">
        <f>IF('Input data'!G51="","",'Input data'!G51)</f>
        <v>0</v>
      </c>
      <c r="H36" s="4" t="str">
        <f>IF('Input data'!H51&gt;0.5,'Input data'!H51,"")</f>
        <v/>
      </c>
      <c r="I36" s="4" t="str">
        <f>IF('Input data'!I51="","",'Input data'!I51)</f>
        <v/>
      </c>
      <c r="J36" s="12" t="str">
        <f>IF('Calculation sheet'!AQ36="","",IF(OR(I36="Motorway link",I36="Exit diverge",I36="Entrance merge",I36="Motorway diverge",I36="Motorway merge",I36="Motorway weaving",I36="Service area"),'Calculation sheet'!AK36*'Calculation sheet'!J36*'Calculation sheet'!K36*'Calculation sheet'!L36*'Calculation sheet'!N36*'Calculation sheet'!P36*'Calculation sheet'!R36*'Calculation sheet'!S36*'Calculation sheet'!T36*'Calculation sheet'!Y36*'Calculation sheet'!Z36*'Calculation sheet'!AB36*'Calculation sheet'!AD36*'Calculation sheet'!AF36*'Calculation sheet'!AJ36,'Calculation sheet'!AK36*'Calculation sheet'!J36*'Calculation sheet'!K36*'Calculation sheet'!L36*'Calculation sheet'!N36*'Calculation sheet'!P36*'Calculation sheet'!R36*'Calculation sheet'!S36*'Calculation sheet'!T36*'Calculation sheet'!Y36*'Calculation sheet'!Z36*'Calculation sheet'!AB36*'Calculation sheet'!AD36*'Calculation sheet'!AF36*'Calculation sheet'!AJ36*0.7672))</f>
        <v/>
      </c>
      <c r="K36" s="12" t="str">
        <f>IF('Calculation sheet'!AQ36="","",IF(OR(I36="Motorway link",I36="Exit diverge",I36="Entrance merge",I36="Motorway diverge",I36="Motorway merge",I36="Motorway weaving",I36="Service area"),'Calculation sheet'!AL36*'Calculation sheet'!J36*'Calculation sheet'!K36*'Calculation sheet'!M36*'Calculation sheet'!O36*'Calculation sheet'!P36*'Calculation sheet'!Q36*'Calculation sheet'!R36*'Calculation sheet'!S36*'Calculation sheet'!T36*'Calculation sheet'!Y36*'Calculation sheet'!AA36*'Calculation sheet'!AC36*'Calculation sheet'!AE36*'Calculation sheet'!AG36*'Calculation sheet'!AJ36,'Calculation sheet'!AL36*'Calculation sheet'!J36*'Calculation sheet'!K36*'Calculation sheet'!M36*'Calculation sheet'!O36*'Calculation sheet'!P36*'Calculation sheet'!Q36*'Calculation sheet'!R36*'Calculation sheet'!S36*'Calculation sheet'!T36*'Calculation sheet'!Y36*'Calculation sheet'!AA36*'Calculation sheet'!AC36*'Calculation sheet'!AE36*'Calculation sheet'!AG36*'Calculation sheet'!AJ36*0.8833))</f>
        <v/>
      </c>
      <c r="L36" s="12" t="str">
        <f>IF('Calculation sheet'!AQ36="","",IF(OR(I36="Motorway link",I36="Exit diverge",I36="Entrance merge",I36="Motorway diverge",I36="Motorway merge",I36="Motorway weaving",I36="Service area"),'Calculation sheet'!AM36*'Calculation sheet'!J36*'Calculation sheet'!K36*'Calculation sheet'!M36*'Calculation sheet'!O36*'Calculation sheet'!P36*'Calculation sheet'!Q36*'Calculation sheet'!R36*'Calculation sheet'!S36*'Calculation sheet'!U36*'Calculation sheet'!Y36*'Calculation sheet'!AA36*'Calculation sheet'!AC36*'Calculation sheet'!AE36*'Calculation sheet'!AG36*'Calculation sheet'!AJ36,'Calculation sheet'!AM36*'Calculation sheet'!J36*'Calculation sheet'!K36*'Calculation sheet'!M36*'Calculation sheet'!O36*'Calculation sheet'!P36*'Calculation sheet'!Q36*'Calculation sheet'!R36*'Calculation sheet'!S36*'Calculation sheet'!U36*'Calculation sheet'!Y36*'Calculation sheet'!AA36*'Calculation sheet'!AC36*'Calculation sheet'!AE36*'Calculation sheet'!AG36*'Calculation sheet'!AJ36*1.1176))</f>
        <v/>
      </c>
      <c r="M36" s="12" t="str">
        <f t="shared" si="0"/>
        <v/>
      </c>
      <c r="N36" s="12" t="str">
        <f>IF('Calculation sheet'!AQ36="","",IF(OR(I36="Motorway link",I36="Exit diverge",I36="Entrance merge",I36="Motorway diverge",I36="Motorway merge",I36="Motorway weaving",I36="Service area"),'Calculation sheet'!AN36*'Calculation sheet'!J36*'Calculation sheet'!K36*'Calculation sheet'!L36*'Calculation sheet'!N36*'Calculation sheet'!P36*'Calculation sheet'!R36*'Calculation sheet'!S36*'Calculation sheet'!V36*'Calculation sheet'!Y36*'Calculation sheet'!Z36*'Calculation sheet'!AB36*'Calculation sheet'!AD36*'Calculation sheet'!AH36*'Calculation sheet'!AJ36,'Calculation sheet'!AN36*'Calculation sheet'!J36*'Calculation sheet'!K36*'Calculation sheet'!L36*'Calculation sheet'!N36*'Calculation sheet'!P36*'Calculation sheet'!R36*'Calculation sheet'!S36*'Calculation sheet'!V36*'Calculation sheet'!Y36*'Calculation sheet'!Z36*'Calculation sheet'!AB36*'Calculation sheet'!AD36*'Calculation sheet'!AH36*'Calculation sheet'!AJ36*0.7672))</f>
        <v/>
      </c>
      <c r="O36" s="12" t="str">
        <f>IF('Calculation sheet'!AQ36="","",IF(OR(I36="Motorway link",I36="Exit diverge",I36="Entrance merge",I36="Motorway diverge",I36="Motorway merge",I36="Motorway weaving",I36="Service area"),'Calculation sheet'!AO36*'Calculation sheet'!J36*'Calculation sheet'!K36*'Calculation sheet'!L36*'Calculation sheet'!N36*'Calculation sheet'!P36*'Calculation sheet'!R36*'Calculation sheet'!S36*'Calculation sheet'!W36*'Calculation sheet'!Y36*'Calculation sheet'!Z36*'Calculation sheet'!AB36*'Calculation sheet'!AD36*'Calculation sheet'!AH36*'Calculation sheet'!AJ36,'Calculation sheet'!AO36*'Calculation sheet'!J36*'Calculation sheet'!K36*'Calculation sheet'!L36*'Calculation sheet'!N36*'Calculation sheet'!P36*'Calculation sheet'!R36*'Calculation sheet'!S36*'Calculation sheet'!W36*'Calculation sheet'!Y36*'Calculation sheet'!Z36*'Calculation sheet'!AB36*'Calculation sheet'!AD36*'Calculation sheet'!AH36*'Calculation sheet'!AJ36*0.7672))</f>
        <v/>
      </c>
      <c r="P36" s="12" t="str">
        <f>IF('Calculation sheet'!AQ36="","",IF(OR(I36="Motorway link",I36="Exit diverge",I36="Entrance merge",I36="Motorway diverge",I36="Motorway merge",I36="Motorway weaving",I36="Service area"),'Calculation sheet'!AP36*'Calculation sheet'!J36*'Calculation sheet'!K36*'Calculation sheet'!L36*'Calculation sheet'!N36*'Calculation sheet'!P36*'Calculation sheet'!R36*'Calculation sheet'!S36*'Calculation sheet'!X36*'Calculation sheet'!Y36*'Calculation sheet'!Z36*'Calculation sheet'!AB36*'Calculation sheet'!AD36*'Calculation sheet'!AI36*'Calculation sheet'!AJ36,'Calculation sheet'!AP36*'Calculation sheet'!J36*'Calculation sheet'!K36*'Calculation sheet'!L36*'Calculation sheet'!N36*'Calculation sheet'!P36*'Calculation sheet'!R36*'Calculation sheet'!S36*'Calculation sheet'!X36*'Calculation sheet'!Y36*'Calculation sheet'!Z36*'Calculation sheet'!AB36*'Calculation sheet'!AD36*'Calculation sheet'!AI36*'Calculation sheet'!AJ36*0.7672))</f>
        <v/>
      </c>
      <c r="Q36" s="12" t="str">
        <f t="shared" si="1"/>
        <v/>
      </c>
      <c r="R36" s="14" t="str">
        <f t="shared" si="2"/>
        <v/>
      </c>
    </row>
    <row r="37" spans="1:18" x14ac:dyDescent="0.3">
      <c r="A37" s="4" t="str">
        <f>IF('Input data'!A52="","",'Input data'!A52)</f>
        <v/>
      </c>
      <c r="B37" s="4" t="str">
        <f>IF('Input data'!B52="","",'Input data'!B52)</f>
        <v/>
      </c>
      <c r="C37" s="4" t="str">
        <f>IF('Input data'!C52="","",'Input data'!C52)</f>
        <v/>
      </c>
      <c r="D37" s="4" t="str">
        <f>IF('Input data'!D52="","",'Input data'!D52)</f>
        <v/>
      </c>
      <c r="E37" s="4" t="str">
        <f>IF('Input data'!E52="","",'Input data'!E52)</f>
        <v/>
      </c>
      <c r="F37" s="4" t="str">
        <f>IF('Input data'!F52="","",'Input data'!F52)</f>
        <v/>
      </c>
      <c r="G37" s="4">
        <f>IF('Input data'!G52="","",'Input data'!G52)</f>
        <v>0</v>
      </c>
      <c r="H37" s="4" t="str">
        <f>IF('Input data'!H52&gt;0.5,'Input data'!H52,"")</f>
        <v/>
      </c>
      <c r="I37" s="4" t="str">
        <f>IF('Input data'!I52="","",'Input data'!I52)</f>
        <v/>
      </c>
      <c r="J37" s="12" t="str">
        <f>IF('Calculation sheet'!AQ37="","",IF(OR(I37="Motorway link",I37="Exit diverge",I37="Entrance merge",I37="Motorway diverge",I37="Motorway merge",I37="Motorway weaving",I37="Service area"),'Calculation sheet'!AK37*'Calculation sheet'!J37*'Calculation sheet'!K37*'Calculation sheet'!L37*'Calculation sheet'!N37*'Calculation sheet'!P37*'Calculation sheet'!R37*'Calculation sheet'!S37*'Calculation sheet'!T37*'Calculation sheet'!Y37*'Calculation sheet'!Z37*'Calculation sheet'!AB37*'Calculation sheet'!AD37*'Calculation sheet'!AF37*'Calculation sheet'!AJ37,'Calculation sheet'!AK37*'Calculation sheet'!J37*'Calculation sheet'!K37*'Calculation sheet'!L37*'Calculation sheet'!N37*'Calculation sheet'!P37*'Calculation sheet'!R37*'Calculation sheet'!S37*'Calculation sheet'!T37*'Calculation sheet'!Y37*'Calculation sheet'!Z37*'Calculation sheet'!AB37*'Calculation sheet'!AD37*'Calculation sheet'!AF37*'Calculation sheet'!AJ37*0.7672))</f>
        <v/>
      </c>
      <c r="K37" s="12" t="str">
        <f>IF('Calculation sheet'!AQ37="","",IF(OR(I37="Motorway link",I37="Exit diverge",I37="Entrance merge",I37="Motorway diverge",I37="Motorway merge",I37="Motorway weaving",I37="Service area"),'Calculation sheet'!AL37*'Calculation sheet'!J37*'Calculation sheet'!K37*'Calculation sheet'!M37*'Calculation sheet'!O37*'Calculation sheet'!P37*'Calculation sheet'!Q37*'Calculation sheet'!R37*'Calculation sheet'!S37*'Calculation sheet'!T37*'Calculation sheet'!Y37*'Calculation sheet'!AA37*'Calculation sheet'!AC37*'Calculation sheet'!AE37*'Calculation sheet'!AG37*'Calculation sheet'!AJ37,'Calculation sheet'!AL37*'Calculation sheet'!J37*'Calculation sheet'!K37*'Calculation sheet'!M37*'Calculation sheet'!O37*'Calculation sheet'!P37*'Calculation sheet'!Q37*'Calculation sheet'!R37*'Calculation sheet'!S37*'Calculation sheet'!T37*'Calculation sheet'!Y37*'Calculation sheet'!AA37*'Calculation sheet'!AC37*'Calculation sheet'!AE37*'Calculation sheet'!AG37*'Calculation sheet'!AJ37*0.8833))</f>
        <v/>
      </c>
      <c r="L37" s="12" t="str">
        <f>IF('Calculation sheet'!AQ37="","",IF(OR(I37="Motorway link",I37="Exit diverge",I37="Entrance merge",I37="Motorway diverge",I37="Motorway merge",I37="Motorway weaving",I37="Service area"),'Calculation sheet'!AM37*'Calculation sheet'!J37*'Calculation sheet'!K37*'Calculation sheet'!M37*'Calculation sheet'!O37*'Calculation sheet'!P37*'Calculation sheet'!Q37*'Calculation sheet'!R37*'Calculation sheet'!S37*'Calculation sheet'!U37*'Calculation sheet'!Y37*'Calculation sheet'!AA37*'Calculation sheet'!AC37*'Calculation sheet'!AE37*'Calculation sheet'!AG37*'Calculation sheet'!AJ37,'Calculation sheet'!AM37*'Calculation sheet'!J37*'Calculation sheet'!K37*'Calculation sheet'!M37*'Calculation sheet'!O37*'Calculation sheet'!P37*'Calculation sheet'!Q37*'Calculation sheet'!R37*'Calculation sheet'!S37*'Calculation sheet'!U37*'Calculation sheet'!Y37*'Calculation sheet'!AA37*'Calculation sheet'!AC37*'Calculation sheet'!AE37*'Calculation sheet'!AG37*'Calculation sheet'!AJ37*1.1176))</f>
        <v/>
      </c>
      <c r="M37" s="12" t="str">
        <f t="shared" si="0"/>
        <v/>
      </c>
      <c r="N37" s="12" t="str">
        <f>IF('Calculation sheet'!AQ37="","",IF(OR(I37="Motorway link",I37="Exit diverge",I37="Entrance merge",I37="Motorway diverge",I37="Motorway merge",I37="Motorway weaving",I37="Service area"),'Calculation sheet'!AN37*'Calculation sheet'!J37*'Calculation sheet'!K37*'Calculation sheet'!L37*'Calculation sheet'!N37*'Calculation sheet'!P37*'Calculation sheet'!R37*'Calculation sheet'!S37*'Calculation sheet'!V37*'Calculation sheet'!Y37*'Calculation sheet'!Z37*'Calculation sheet'!AB37*'Calculation sheet'!AD37*'Calculation sheet'!AH37*'Calculation sheet'!AJ37,'Calculation sheet'!AN37*'Calculation sheet'!J37*'Calculation sheet'!K37*'Calculation sheet'!L37*'Calculation sheet'!N37*'Calculation sheet'!P37*'Calculation sheet'!R37*'Calculation sheet'!S37*'Calculation sheet'!V37*'Calculation sheet'!Y37*'Calculation sheet'!Z37*'Calculation sheet'!AB37*'Calculation sheet'!AD37*'Calculation sheet'!AH37*'Calculation sheet'!AJ37*0.7672))</f>
        <v/>
      </c>
      <c r="O37" s="12" t="str">
        <f>IF('Calculation sheet'!AQ37="","",IF(OR(I37="Motorway link",I37="Exit diverge",I37="Entrance merge",I37="Motorway diverge",I37="Motorway merge",I37="Motorway weaving",I37="Service area"),'Calculation sheet'!AO37*'Calculation sheet'!J37*'Calculation sheet'!K37*'Calculation sheet'!L37*'Calculation sheet'!N37*'Calculation sheet'!P37*'Calculation sheet'!R37*'Calculation sheet'!S37*'Calculation sheet'!W37*'Calculation sheet'!Y37*'Calculation sheet'!Z37*'Calculation sheet'!AB37*'Calculation sheet'!AD37*'Calculation sheet'!AH37*'Calculation sheet'!AJ37,'Calculation sheet'!AO37*'Calculation sheet'!J37*'Calculation sheet'!K37*'Calculation sheet'!L37*'Calculation sheet'!N37*'Calculation sheet'!P37*'Calculation sheet'!R37*'Calculation sheet'!S37*'Calculation sheet'!W37*'Calculation sheet'!Y37*'Calculation sheet'!Z37*'Calculation sheet'!AB37*'Calculation sheet'!AD37*'Calculation sheet'!AH37*'Calculation sheet'!AJ37*0.7672))</f>
        <v/>
      </c>
      <c r="P37" s="12" t="str">
        <f>IF('Calculation sheet'!AQ37="","",IF(OR(I37="Motorway link",I37="Exit diverge",I37="Entrance merge",I37="Motorway diverge",I37="Motorway merge",I37="Motorway weaving",I37="Service area"),'Calculation sheet'!AP37*'Calculation sheet'!J37*'Calculation sheet'!K37*'Calculation sheet'!L37*'Calculation sheet'!N37*'Calculation sheet'!P37*'Calculation sheet'!R37*'Calculation sheet'!S37*'Calculation sheet'!X37*'Calculation sheet'!Y37*'Calculation sheet'!Z37*'Calculation sheet'!AB37*'Calculation sheet'!AD37*'Calculation sheet'!AI37*'Calculation sheet'!AJ37,'Calculation sheet'!AP37*'Calculation sheet'!J37*'Calculation sheet'!K37*'Calculation sheet'!L37*'Calculation sheet'!N37*'Calculation sheet'!P37*'Calculation sheet'!R37*'Calculation sheet'!S37*'Calculation sheet'!X37*'Calculation sheet'!Y37*'Calculation sheet'!Z37*'Calculation sheet'!AB37*'Calculation sheet'!AD37*'Calculation sheet'!AI37*'Calculation sheet'!AJ37*0.7672))</f>
        <v/>
      </c>
      <c r="Q37" s="12" t="str">
        <f t="shared" si="1"/>
        <v/>
      </c>
      <c r="R37" s="14" t="str">
        <f t="shared" si="2"/>
        <v/>
      </c>
    </row>
    <row r="38" spans="1:18" x14ac:dyDescent="0.3">
      <c r="A38" s="4" t="str">
        <f>IF('Input data'!A53="","",'Input data'!A53)</f>
        <v/>
      </c>
      <c r="B38" s="4" t="str">
        <f>IF('Input data'!B53="","",'Input data'!B53)</f>
        <v/>
      </c>
      <c r="C38" s="4" t="str">
        <f>IF('Input data'!C53="","",'Input data'!C53)</f>
        <v/>
      </c>
      <c r="D38" s="4" t="str">
        <f>IF('Input data'!D53="","",'Input data'!D53)</f>
        <v/>
      </c>
      <c r="E38" s="4" t="str">
        <f>IF('Input data'!E53="","",'Input data'!E53)</f>
        <v/>
      </c>
      <c r="F38" s="4" t="str">
        <f>IF('Input data'!F53="","",'Input data'!F53)</f>
        <v/>
      </c>
      <c r="G38" s="4">
        <f>IF('Input data'!G53="","",'Input data'!G53)</f>
        <v>0</v>
      </c>
      <c r="H38" s="4" t="str">
        <f>IF('Input data'!H53&gt;0.5,'Input data'!H53,"")</f>
        <v/>
      </c>
      <c r="I38" s="4" t="str">
        <f>IF('Input data'!I53="","",'Input data'!I53)</f>
        <v/>
      </c>
      <c r="J38" s="12" t="str">
        <f>IF('Calculation sheet'!AQ38="","",IF(OR(I38="Motorway link",I38="Exit diverge",I38="Entrance merge",I38="Motorway diverge",I38="Motorway merge",I38="Motorway weaving",I38="Service area"),'Calculation sheet'!AK38*'Calculation sheet'!J38*'Calculation sheet'!K38*'Calculation sheet'!L38*'Calculation sheet'!N38*'Calculation sheet'!P38*'Calculation sheet'!R38*'Calculation sheet'!S38*'Calculation sheet'!T38*'Calculation sheet'!Y38*'Calculation sheet'!Z38*'Calculation sheet'!AB38*'Calculation sheet'!AD38*'Calculation sheet'!AF38*'Calculation sheet'!AJ38,'Calculation sheet'!AK38*'Calculation sheet'!J38*'Calculation sheet'!K38*'Calculation sheet'!L38*'Calculation sheet'!N38*'Calculation sheet'!P38*'Calculation sheet'!R38*'Calculation sheet'!S38*'Calculation sheet'!T38*'Calculation sheet'!Y38*'Calculation sheet'!Z38*'Calculation sheet'!AB38*'Calculation sheet'!AD38*'Calculation sheet'!AF38*'Calculation sheet'!AJ38*0.7672))</f>
        <v/>
      </c>
      <c r="K38" s="12" t="str">
        <f>IF('Calculation sheet'!AQ38="","",IF(OR(I38="Motorway link",I38="Exit diverge",I38="Entrance merge",I38="Motorway diverge",I38="Motorway merge",I38="Motorway weaving",I38="Service area"),'Calculation sheet'!AL38*'Calculation sheet'!J38*'Calculation sheet'!K38*'Calculation sheet'!M38*'Calculation sheet'!O38*'Calculation sheet'!P38*'Calculation sheet'!Q38*'Calculation sheet'!R38*'Calculation sheet'!S38*'Calculation sheet'!T38*'Calculation sheet'!Y38*'Calculation sheet'!AA38*'Calculation sheet'!AC38*'Calculation sheet'!AE38*'Calculation sheet'!AG38*'Calculation sheet'!AJ38,'Calculation sheet'!AL38*'Calculation sheet'!J38*'Calculation sheet'!K38*'Calculation sheet'!M38*'Calculation sheet'!O38*'Calculation sheet'!P38*'Calculation sheet'!Q38*'Calculation sheet'!R38*'Calculation sheet'!S38*'Calculation sheet'!T38*'Calculation sheet'!Y38*'Calculation sheet'!AA38*'Calculation sheet'!AC38*'Calculation sheet'!AE38*'Calculation sheet'!AG38*'Calculation sheet'!AJ38*0.8833))</f>
        <v/>
      </c>
      <c r="L38" s="12" t="str">
        <f>IF('Calculation sheet'!AQ38="","",IF(OR(I38="Motorway link",I38="Exit diverge",I38="Entrance merge",I38="Motorway diverge",I38="Motorway merge",I38="Motorway weaving",I38="Service area"),'Calculation sheet'!AM38*'Calculation sheet'!J38*'Calculation sheet'!K38*'Calculation sheet'!M38*'Calculation sheet'!O38*'Calculation sheet'!P38*'Calculation sheet'!Q38*'Calculation sheet'!R38*'Calculation sheet'!S38*'Calculation sheet'!U38*'Calculation sheet'!Y38*'Calculation sheet'!AA38*'Calculation sheet'!AC38*'Calculation sheet'!AE38*'Calculation sheet'!AG38*'Calculation sheet'!AJ38,'Calculation sheet'!AM38*'Calculation sheet'!J38*'Calculation sheet'!K38*'Calculation sheet'!M38*'Calculation sheet'!O38*'Calculation sheet'!P38*'Calculation sheet'!Q38*'Calculation sheet'!R38*'Calculation sheet'!S38*'Calculation sheet'!U38*'Calculation sheet'!Y38*'Calculation sheet'!AA38*'Calculation sheet'!AC38*'Calculation sheet'!AE38*'Calculation sheet'!AG38*'Calculation sheet'!AJ38*1.1176))</f>
        <v/>
      </c>
      <c r="M38" s="12" t="str">
        <f t="shared" si="0"/>
        <v/>
      </c>
      <c r="N38" s="12" t="str">
        <f>IF('Calculation sheet'!AQ38="","",IF(OR(I38="Motorway link",I38="Exit diverge",I38="Entrance merge",I38="Motorway diverge",I38="Motorway merge",I38="Motorway weaving",I38="Service area"),'Calculation sheet'!AN38*'Calculation sheet'!J38*'Calculation sheet'!K38*'Calculation sheet'!L38*'Calculation sheet'!N38*'Calculation sheet'!P38*'Calculation sheet'!R38*'Calculation sheet'!S38*'Calculation sheet'!V38*'Calculation sheet'!Y38*'Calculation sheet'!Z38*'Calculation sheet'!AB38*'Calculation sheet'!AD38*'Calculation sheet'!AH38*'Calculation sheet'!AJ38,'Calculation sheet'!AN38*'Calculation sheet'!J38*'Calculation sheet'!K38*'Calculation sheet'!L38*'Calculation sheet'!N38*'Calculation sheet'!P38*'Calculation sheet'!R38*'Calculation sheet'!S38*'Calculation sheet'!V38*'Calculation sheet'!Y38*'Calculation sheet'!Z38*'Calculation sheet'!AB38*'Calculation sheet'!AD38*'Calculation sheet'!AH38*'Calculation sheet'!AJ38*0.7672))</f>
        <v/>
      </c>
      <c r="O38" s="12" t="str">
        <f>IF('Calculation sheet'!AQ38="","",IF(OR(I38="Motorway link",I38="Exit diverge",I38="Entrance merge",I38="Motorway diverge",I38="Motorway merge",I38="Motorway weaving",I38="Service area"),'Calculation sheet'!AO38*'Calculation sheet'!J38*'Calculation sheet'!K38*'Calculation sheet'!L38*'Calculation sheet'!N38*'Calculation sheet'!P38*'Calculation sheet'!R38*'Calculation sheet'!S38*'Calculation sheet'!W38*'Calculation sheet'!Y38*'Calculation sheet'!Z38*'Calculation sheet'!AB38*'Calculation sheet'!AD38*'Calculation sheet'!AH38*'Calculation sheet'!AJ38,'Calculation sheet'!AO38*'Calculation sheet'!J38*'Calculation sheet'!K38*'Calculation sheet'!L38*'Calculation sheet'!N38*'Calculation sheet'!P38*'Calculation sheet'!R38*'Calculation sheet'!S38*'Calculation sheet'!W38*'Calculation sheet'!Y38*'Calculation sheet'!Z38*'Calculation sheet'!AB38*'Calculation sheet'!AD38*'Calculation sheet'!AH38*'Calculation sheet'!AJ38*0.7672))</f>
        <v/>
      </c>
      <c r="P38" s="12" t="str">
        <f>IF('Calculation sheet'!AQ38="","",IF(OR(I38="Motorway link",I38="Exit diverge",I38="Entrance merge",I38="Motorway diverge",I38="Motorway merge",I38="Motorway weaving",I38="Service area"),'Calculation sheet'!AP38*'Calculation sheet'!J38*'Calculation sheet'!K38*'Calculation sheet'!L38*'Calculation sheet'!N38*'Calculation sheet'!P38*'Calculation sheet'!R38*'Calculation sheet'!S38*'Calculation sheet'!X38*'Calculation sheet'!Y38*'Calculation sheet'!Z38*'Calculation sheet'!AB38*'Calculation sheet'!AD38*'Calculation sheet'!AI38*'Calculation sheet'!AJ38,'Calculation sheet'!AP38*'Calculation sheet'!J38*'Calculation sheet'!K38*'Calculation sheet'!L38*'Calculation sheet'!N38*'Calculation sheet'!P38*'Calculation sheet'!R38*'Calculation sheet'!S38*'Calculation sheet'!X38*'Calculation sheet'!Y38*'Calculation sheet'!Z38*'Calculation sheet'!AB38*'Calculation sheet'!AD38*'Calculation sheet'!AI38*'Calculation sheet'!AJ38*0.7672))</f>
        <v/>
      </c>
      <c r="Q38" s="12" t="str">
        <f t="shared" si="1"/>
        <v/>
      </c>
      <c r="R38" s="14" t="str">
        <f t="shared" si="2"/>
        <v/>
      </c>
    </row>
    <row r="39" spans="1:18" x14ac:dyDescent="0.3">
      <c r="A39" s="4" t="str">
        <f>IF('Input data'!A54="","",'Input data'!A54)</f>
        <v/>
      </c>
      <c r="B39" s="4" t="str">
        <f>IF('Input data'!B54="","",'Input data'!B54)</f>
        <v/>
      </c>
      <c r="C39" s="4" t="str">
        <f>IF('Input data'!C54="","",'Input data'!C54)</f>
        <v/>
      </c>
      <c r="D39" s="4" t="str">
        <f>IF('Input data'!D54="","",'Input data'!D54)</f>
        <v/>
      </c>
      <c r="E39" s="4" t="str">
        <f>IF('Input data'!E54="","",'Input data'!E54)</f>
        <v/>
      </c>
      <c r="F39" s="4" t="str">
        <f>IF('Input data'!F54="","",'Input data'!F54)</f>
        <v/>
      </c>
      <c r="G39" s="4">
        <f>IF('Input data'!G54="","",'Input data'!G54)</f>
        <v>0</v>
      </c>
      <c r="H39" s="4" t="str">
        <f>IF('Input data'!H54&gt;0.5,'Input data'!H54,"")</f>
        <v/>
      </c>
      <c r="I39" s="4" t="str">
        <f>IF('Input data'!I54="","",'Input data'!I54)</f>
        <v/>
      </c>
      <c r="J39" s="12" t="str">
        <f>IF('Calculation sheet'!AQ39="","",IF(OR(I39="Motorway link",I39="Exit diverge",I39="Entrance merge",I39="Motorway diverge",I39="Motorway merge",I39="Motorway weaving",I39="Service area"),'Calculation sheet'!AK39*'Calculation sheet'!J39*'Calculation sheet'!K39*'Calculation sheet'!L39*'Calculation sheet'!N39*'Calculation sheet'!P39*'Calculation sheet'!R39*'Calculation sheet'!S39*'Calculation sheet'!T39*'Calculation sheet'!Y39*'Calculation sheet'!Z39*'Calculation sheet'!AB39*'Calculation sheet'!AD39*'Calculation sheet'!AF39*'Calculation sheet'!AJ39,'Calculation sheet'!AK39*'Calculation sheet'!J39*'Calculation sheet'!K39*'Calculation sheet'!L39*'Calculation sheet'!N39*'Calculation sheet'!P39*'Calculation sheet'!R39*'Calculation sheet'!S39*'Calculation sheet'!T39*'Calculation sheet'!Y39*'Calculation sheet'!Z39*'Calculation sheet'!AB39*'Calculation sheet'!AD39*'Calculation sheet'!AF39*'Calculation sheet'!AJ39*0.7672))</f>
        <v/>
      </c>
      <c r="K39" s="12" t="str">
        <f>IF('Calculation sheet'!AQ39="","",IF(OR(I39="Motorway link",I39="Exit diverge",I39="Entrance merge",I39="Motorway diverge",I39="Motorway merge",I39="Motorway weaving",I39="Service area"),'Calculation sheet'!AL39*'Calculation sheet'!J39*'Calculation sheet'!K39*'Calculation sheet'!M39*'Calculation sheet'!O39*'Calculation sheet'!P39*'Calculation sheet'!Q39*'Calculation sheet'!R39*'Calculation sheet'!S39*'Calculation sheet'!T39*'Calculation sheet'!Y39*'Calculation sheet'!AA39*'Calculation sheet'!AC39*'Calculation sheet'!AE39*'Calculation sheet'!AG39*'Calculation sheet'!AJ39,'Calculation sheet'!AL39*'Calculation sheet'!J39*'Calculation sheet'!K39*'Calculation sheet'!M39*'Calculation sheet'!O39*'Calculation sheet'!P39*'Calculation sheet'!Q39*'Calculation sheet'!R39*'Calculation sheet'!S39*'Calculation sheet'!T39*'Calculation sheet'!Y39*'Calculation sheet'!AA39*'Calculation sheet'!AC39*'Calculation sheet'!AE39*'Calculation sheet'!AG39*'Calculation sheet'!AJ39*0.8833))</f>
        <v/>
      </c>
      <c r="L39" s="12" t="str">
        <f>IF('Calculation sheet'!AQ39="","",IF(OR(I39="Motorway link",I39="Exit diverge",I39="Entrance merge",I39="Motorway diverge",I39="Motorway merge",I39="Motorway weaving",I39="Service area"),'Calculation sheet'!AM39*'Calculation sheet'!J39*'Calculation sheet'!K39*'Calculation sheet'!M39*'Calculation sheet'!O39*'Calculation sheet'!P39*'Calculation sheet'!Q39*'Calculation sheet'!R39*'Calculation sheet'!S39*'Calculation sheet'!U39*'Calculation sheet'!Y39*'Calculation sheet'!AA39*'Calculation sheet'!AC39*'Calculation sheet'!AE39*'Calculation sheet'!AG39*'Calculation sheet'!AJ39,'Calculation sheet'!AM39*'Calculation sheet'!J39*'Calculation sheet'!K39*'Calculation sheet'!M39*'Calculation sheet'!O39*'Calculation sheet'!P39*'Calculation sheet'!Q39*'Calculation sheet'!R39*'Calculation sheet'!S39*'Calculation sheet'!U39*'Calculation sheet'!Y39*'Calculation sheet'!AA39*'Calculation sheet'!AC39*'Calculation sheet'!AE39*'Calculation sheet'!AG39*'Calculation sheet'!AJ39*1.1176))</f>
        <v/>
      </c>
      <c r="M39" s="12" t="str">
        <f t="shared" si="0"/>
        <v/>
      </c>
      <c r="N39" s="12" t="str">
        <f>IF('Calculation sheet'!AQ39="","",IF(OR(I39="Motorway link",I39="Exit diverge",I39="Entrance merge",I39="Motorway diverge",I39="Motorway merge",I39="Motorway weaving",I39="Service area"),'Calculation sheet'!AN39*'Calculation sheet'!J39*'Calculation sheet'!K39*'Calculation sheet'!L39*'Calculation sheet'!N39*'Calculation sheet'!P39*'Calculation sheet'!R39*'Calculation sheet'!S39*'Calculation sheet'!V39*'Calculation sheet'!Y39*'Calculation sheet'!Z39*'Calculation sheet'!AB39*'Calculation sheet'!AD39*'Calculation sheet'!AH39*'Calculation sheet'!AJ39,'Calculation sheet'!AN39*'Calculation sheet'!J39*'Calculation sheet'!K39*'Calculation sheet'!L39*'Calculation sheet'!N39*'Calculation sheet'!P39*'Calculation sheet'!R39*'Calculation sheet'!S39*'Calculation sheet'!V39*'Calculation sheet'!Y39*'Calculation sheet'!Z39*'Calculation sheet'!AB39*'Calculation sheet'!AD39*'Calculation sheet'!AH39*'Calculation sheet'!AJ39*0.7672))</f>
        <v/>
      </c>
      <c r="O39" s="12" t="str">
        <f>IF('Calculation sheet'!AQ39="","",IF(OR(I39="Motorway link",I39="Exit diverge",I39="Entrance merge",I39="Motorway diverge",I39="Motorway merge",I39="Motorway weaving",I39="Service area"),'Calculation sheet'!AO39*'Calculation sheet'!J39*'Calculation sheet'!K39*'Calculation sheet'!L39*'Calculation sheet'!N39*'Calculation sheet'!P39*'Calculation sheet'!R39*'Calculation sheet'!S39*'Calculation sheet'!W39*'Calculation sheet'!Y39*'Calculation sheet'!Z39*'Calculation sheet'!AB39*'Calculation sheet'!AD39*'Calculation sheet'!AH39*'Calculation sheet'!AJ39,'Calculation sheet'!AO39*'Calculation sheet'!J39*'Calculation sheet'!K39*'Calculation sheet'!L39*'Calculation sheet'!N39*'Calculation sheet'!P39*'Calculation sheet'!R39*'Calculation sheet'!S39*'Calculation sheet'!W39*'Calculation sheet'!Y39*'Calculation sheet'!Z39*'Calculation sheet'!AB39*'Calculation sheet'!AD39*'Calculation sheet'!AH39*'Calculation sheet'!AJ39*0.7672))</f>
        <v/>
      </c>
      <c r="P39" s="12" t="str">
        <f>IF('Calculation sheet'!AQ39="","",IF(OR(I39="Motorway link",I39="Exit diverge",I39="Entrance merge",I39="Motorway diverge",I39="Motorway merge",I39="Motorway weaving",I39="Service area"),'Calculation sheet'!AP39*'Calculation sheet'!J39*'Calculation sheet'!K39*'Calculation sheet'!L39*'Calculation sheet'!N39*'Calculation sheet'!P39*'Calculation sheet'!R39*'Calculation sheet'!S39*'Calculation sheet'!X39*'Calculation sheet'!Y39*'Calculation sheet'!Z39*'Calculation sheet'!AB39*'Calculation sheet'!AD39*'Calculation sheet'!AI39*'Calculation sheet'!AJ39,'Calculation sheet'!AP39*'Calculation sheet'!J39*'Calculation sheet'!K39*'Calculation sheet'!L39*'Calculation sheet'!N39*'Calculation sheet'!P39*'Calculation sheet'!R39*'Calculation sheet'!S39*'Calculation sheet'!X39*'Calculation sheet'!Y39*'Calculation sheet'!Z39*'Calculation sheet'!AB39*'Calculation sheet'!AD39*'Calculation sheet'!AI39*'Calculation sheet'!AJ39*0.7672))</f>
        <v/>
      </c>
      <c r="Q39" s="12" t="str">
        <f t="shared" si="1"/>
        <v/>
      </c>
      <c r="R39" s="14" t="str">
        <f t="shared" si="2"/>
        <v/>
      </c>
    </row>
    <row r="40" spans="1:18" x14ac:dyDescent="0.3">
      <c r="A40" s="4" t="str">
        <f>IF('Input data'!A55="","",'Input data'!A55)</f>
        <v/>
      </c>
      <c r="B40" s="4" t="str">
        <f>IF('Input data'!B55="","",'Input data'!B55)</f>
        <v/>
      </c>
      <c r="C40" s="4" t="str">
        <f>IF('Input data'!C55="","",'Input data'!C55)</f>
        <v/>
      </c>
      <c r="D40" s="4" t="str">
        <f>IF('Input data'!D55="","",'Input data'!D55)</f>
        <v/>
      </c>
      <c r="E40" s="4" t="str">
        <f>IF('Input data'!E55="","",'Input data'!E55)</f>
        <v/>
      </c>
      <c r="F40" s="4" t="str">
        <f>IF('Input data'!F55="","",'Input data'!F55)</f>
        <v/>
      </c>
      <c r="G40" s="4">
        <f>IF('Input data'!G55="","",'Input data'!G55)</f>
        <v>0</v>
      </c>
      <c r="H40" s="4" t="str">
        <f>IF('Input data'!H55&gt;0.5,'Input data'!H55,"")</f>
        <v/>
      </c>
      <c r="I40" s="4" t="str">
        <f>IF('Input data'!I55="","",'Input data'!I55)</f>
        <v/>
      </c>
      <c r="J40" s="12" t="str">
        <f>IF('Calculation sheet'!AQ40="","",IF(OR(I40="Motorway link",I40="Exit diverge",I40="Entrance merge",I40="Motorway diverge",I40="Motorway merge",I40="Motorway weaving",I40="Service area"),'Calculation sheet'!AK40*'Calculation sheet'!J40*'Calculation sheet'!K40*'Calculation sheet'!L40*'Calculation sheet'!N40*'Calculation sheet'!P40*'Calculation sheet'!R40*'Calculation sheet'!S40*'Calculation sheet'!T40*'Calculation sheet'!Y40*'Calculation sheet'!Z40*'Calculation sheet'!AB40*'Calculation sheet'!AD40*'Calculation sheet'!AF40*'Calculation sheet'!AJ40,'Calculation sheet'!AK40*'Calculation sheet'!J40*'Calculation sheet'!K40*'Calculation sheet'!L40*'Calculation sheet'!N40*'Calculation sheet'!P40*'Calculation sheet'!R40*'Calculation sheet'!S40*'Calculation sheet'!T40*'Calculation sheet'!Y40*'Calculation sheet'!Z40*'Calculation sheet'!AB40*'Calculation sheet'!AD40*'Calculation sheet'!AF40*'Calculation sheet'!AJ40*0.7672))</f>
        <v/>
      </c>
      <c r="K40" s="12" t="str">
        <f>IF('Calculation sheet'!AQ40="","",IF(OR(I40="Motorway link",I40="Exit diverge",I40="Entrance merge",I40="Motorway diverge",I40="Motorway merge",I40="Motorway weaving",I40="Service area"),'Calculation sheet'!AL40*'Calculation sheet'!J40*'Calculation sheet'!K40*'Calculation sheet'!M40*'Calculation sheet'!O40*'Calculation sheet'!P40*'Calculation sheet'!Q40*'Calculation sheet'!R40*'Calculation sheet'!S40*'Calculation sheet'!T40*'Calculation sheet'!Y40*'Calculation sheet'!AA40*'Calculation sheet'!AC40*'Calculation sheet'!AE40*'Calculation sheet'!AG40*'Calculation sheet'!AJ40,'Calculation sheet'!AL40*'Calculation sheet'!J40*'Calculation sheet'!K40*'Calculation sheet'!M40*'Calculation sheet'!O40*'Calculation sheet'!P40*'Calculation sheet'!Q40*'Calculation sheet'!R40*'Calculation sheet'!S40*'Calculation sheet'!T40*'Calculation sheet'!Y40*'Calculation sheet'!AA40*'Calculation sheet'!AC40*'Calculation sheet'!AE40*'Calculation sheet'!AG40*'Calculation sheet'!AJ40*0.8833))</f>
        <v/>
      </c>
      <c r="L40" s="12" t="str">
        <f>IF('Calculation sheet'!AQ40="","",IF(OR(I40="Motorway link",I40="Exit diverge",I40="Entrance merge",I40="Motorway diverge",I40="Motorway merge",I40="Motorway weaving",I40="Service area"),'Calculation sheet'!AM40*'Calculation sheet'!J40*'Calculation sheet'!K40*'Calculation sheet'!M40*'Calculation sheet'!O40*'Calculation sheet'!P40*'Calculation sheet'!Q40*'Calculation sheet'!R40*'Calculation sheet'!S40*'Calculation sheet'!U40*'Calculation sheet'!Y40*'Calculation sheet'!AA40*'Calculation sheet'!AC40*'Calculation sheet'!AE40*'Calculation sheet'!AG40*'Calculation sheet'!AJ40,'Calculation sheet'!AM40*'Calculation sheet'!J40*'Calculation sheet'!K40*'Calculation sheet'!M40*'Calculation sheet'!O40*'Calculation sheet'!P40*'Calculation sheet'!Q40*'Calculation sheet'!R40*'Calculation sheet'!S40*'Calculation sheet'!U40*'Calculation sheet'!Y40*'Calculation sheet'!AA40*'Calculation sheet'!AC40*'Calculation sheet'!AE40*'Calculation sheet'!AG40*'Calculation sheet'!AJ40*1.1176))</f>
        <v/>
      </c>
      <c r="M40" s="12" t="str">
        <f t="shared" si="0"/>
        <v/>
      </c>
      <c r="N40" s="12" t="str">
        <f>IF('Calculation sheet'!AQ40="","",IF(OR(I40="Motorway link",I40="Exit diverge",I40="Entrance merge",I40="Motorway diverge",I40="Motorway merge",I40="Motorway weaving",I40="Service area"),'Calculation sheet'!AN40*'Calculation sheet'!J40*'Calculation sheet'!K40*'Calculation sheet'!L40*'Calculation sheet'!N40*'Calculation sheet'!P40*'Calculation sheet'!R40*'Calculation sheet'!S40*'Calculation sheet'!V40*'Calculation sheet'!Y40*'Calculation sheet'!Z40*'Calculation sheet'!AB40*'Calculation sheet'!AD40*'Calculation sheet'!AH40*'Calculation sheet'!AJ40,'Calculation sheet'!AN40*'Calculation sheet'!J40*'Calculation sheet'!K40*'Calculation sheet'!L40*'Calculation sheet'!N40*'Calculation sheet'!P40*'Calculation sheet'!R40*'Calculation sheet'!S40*'Calculation sheet'!V40*'Calculation sheet'!Y40*'Calculation sheet'!Z40*'Calculation sheet'!AB40*'Calculation sheet'!AD40*'Calculation sheet'!AH40*'Calculation sheet'!AJ40*0.7672))</f>
        <v/>
      </c>
      <c r="O40" s="12" t="str">
        <f>IF('Calculation sheet'!AQ40="","",IF(OR(I40="Motorway link",I40="Exit diverge",I40="Entrance merge",I40="Motorway diverge",I40="Motorway merge",I40="Motorway weaving",I40="Service area"),'Calculation sheet'!AO40*'Calculation sheet'!J40*'Calculation sheet'!K40*'Calculation sheet'!L40*'Calculation sheet'!N40*'Calculation sheet'!P40*'Calculation sheet'!R40*'Calculation sheet'!S40*'Calculation sheet'!W40*'Calculation sheet'!Y40*'Calculation sheet'!Z40*'Calculation sheet'!AB40*'Calculation sheet'!AD40*'Calculation sheet'!AH40*'Calculation sheet'!AJ40,'Calculation sheet'!AO40*'Calculation sheet'!J40*'Calculation sheet'!K40*'Calculation sheet'!L40*'Calculation sheet'!N40*'Calculation sheet'!P40*'Calculation sheet'!R40*'Calculation sheet'!S40*'Calculation sheet'!W40*'Calculation sheet'!Y40*'Calculation sheet'!Z40*'Calculation sheet'!AB40*'Calculation sheet'!AD40*'Calculation sheet'!AH40*'Calculation sheet'!AJ40*0.7672))</f>
        <v/>
      </c>
      <c r="P40" s="12" t="str">
        <f>IF('Calculation sheet'!AQ40="","",IF(OR(I40="Motorway link",I40="Exit diverge",I40="Entrance merge",I40="Motorway diverge",I40="Motorway merge",I40="Motorway weaving",I40="Service area"),'Calculation sheet'!AP40*'Calculation sheet'!J40*'Calculation sheet'!K40*'Calculation sheet'!L40*'Calculation sheet'!N40*'Calculation sheet'!P40*'Calculation sheet'!R40*'Calculation sheet'!S40*'Calculation sheet'!X40*'Calculation sheet'!Y40*'Calculation sheet'!Z40*'Calculation sheet'!AB40*'Calculation sheet'!AD40*'Calculation sheet'!AI40*'Calculation sheet'!AJ40,'Calculation sheet'!AP40*'Calculation sheet'!J40*'Calculation sheet'!K40*'Calculation sheet'!L40*'Calculation sheet'!N40*'Calculation sheet'!P40*'Calculation sheet'!R40*'Calculation sheet'!S40*'Calculation sheet'!X40*'Calculation sheet'!Y40*'Calculation sheet'!Z40*'Calculation sheet'!AB40*'Calculation sheet'!AD40*'Calculation sheet'!AI40*'Calculation sheet'!AJ40*0.7672))</f>
        <v/>
      </c>
      <c r="Q40" s="12" t="str">
        <f t="shared" si="1"/>
        <v/>
      </c>
      <c r="R40" s="14" t="str">
        <f t="shared" si="2"/>
        <v/>
      </c>
    </row>
    <row r="41" spans="1:18" x14ac:dyDescent="0.3">
      <c r="A41" s="4" t="str">
        <f>IF('Input data'!A56="","",'Input data'!A56)</f>
        <v/>
      </c>
      <c r="B41" s="4" t="str">
        <f>IF('Input data'!B56="","",'Input data'!B56)</f>
        <v/>
      </c>
      <c r="C41" s="4" t="str">
        <f>IF('Input data'!C56="","",'Input data'!C56)</f>
        <v/>
      </c>
      <c r="D41" s="4" t="str">
        <f>IF('Input data'!D56="","",'Input data'!D56)</f>
        <v/>
      </c>
      <c r="E41" s="4" t="str">
        <f>IF('Input data'!E56="","",'Input data'!E56)</f>
        <v/>
      </c>
      <c r="F41" s="4" t="str">
        <f>IF('Input data'!F56="","",'Input data'!F56)</f>
        <v/>
      </c>
      <c r="G41" s="4">
        <f>IF('Input data'!G56="","",'Input data'!G56)</f>
        <v>0</v>
      </c>
      <c r="H41" s="4" t="str">
        <f>IF('Input data'!H56&gt;0.5,'Input data'!H56,"")</f>
        <v/>
      </c>
      <c r="I41" s="4" t="str">
        <f>IF('Input data'!I56="","",'Input data'!I56)</f>
        <v/>
      </c>
      <c r="J41" s="12" t="str">
        <f>IF('Calculation sheet'!AQ41="","",IF(OR(I41="Motorway link",I41="Exit diverge",I41="Entrance merge",I41="Motorway diverge",I41="Motorway merge",I41="Motorway weaving",I41="Service area"),'Calculation sheet'!AK41*'Calculation sheet'!J41*'Calculation sheet'!K41*'Calculation sheet'!L41*'Calculation sheet'!N41*'Calculation sheet'!P41*'Calculation sheet'!R41*'Calculation sheet'!S41*'Calculation sheet'!T41*'Calculation sheet'!Y41*'Calculation sheet'!Z41*'Calculation sheet'!AB41*'Calculation sheet'!AD41*'Calculation sheet'!AF41*'Calculation sheet'!AJ41,'Calculation sheet'!AK41*'Calculation sheet'!J41*'Calculation sheet'!K41*'Calculation sheet'!L41*'Calculation sheet'!N41*'Calculation sheet'!P41*'Calculation sheet'!R41*'Calculation sheet'!S41*'Calculation sheet'!T41*'Calculation sheet'!Y41*'Calculation sheet'!Z41*'Calculation sheet'!AB41*'Calculation sheet'!AD41*'Calculation sheet'!AF41*'Calculation sheet'!AJ41*0.7672))</f>
        <v/>
      </c>
      <c r="K41" s="12" t="str">
        <f>IF('Calculation sheet'!AQ41="","",IF(OR(I41="Motorway link",I41="Exit diverge",I41="Entrance merge",I41="Motorway diverge",I41="Motorway merge",I41="Motorway weaving",I41="Service area"),'Calculation sheet'!AL41*'Calculation sheet'!J41*'Calculation sheet'!K41*'Calculation sheet'!M41*'Calculation sheet'!O41*'Calculation sheet'!P41*'Calculation sheet'!Q41*'Calculation sheet'!R41*'Calculation sheet'!S41*'Calculation sheet'!T41*'Calculation sheet'!Y41*'Calculation sheet'!AA41*'Calculation sheet'!AC41*'Calculation sheet'!AE41*'Calculation sheet'!AG41*'Calculation sheet'!AJ41,'Calculation sheet'!AL41*'Calculation sheet'!J41*'Calculation sheet'!K41*'Calculation sheet'!M41*'Calculation sheet'!O41*'Calculation sheet'!P41*'Calculation sheet'!Q41*'Calculation sheet'!R41*'Calculation sheet'!S41*'Calculation sheet'!T41*'Calculation sheet'!Y41*'Calculation sheet'!AA41*'Calculation sheet'!AC41*'Calculation sheet'!AE41*'Calculation sheet'!AG41*'Calculation sheet'!AJ41*0.8833))</f>
        <v/>
      </c>
      <c r="L41" s="12" t="str">
        <f>IF('Calculation sheet'!AQ41="","",IF(OR(I41="Motorway link",I41="Exit diverge",I41="Entrance merge",I41="Motorway diverge",I41="Motorway merge",I41="Motorway weaving",I41="Service area"),'Calculation sheet'!AM41*'Calculation sheet'!J41*'Calculation sheet'!K41*'Calculation sheet'!M41*'Calculation sheet'!O41*'Calculation sheet'!P41*'Calculation sheet'!Q41*'Calculation sheet'!R41*'Calculation sheet'!S41*'Calculation sheet'!U41*'Calculation sheet'!Y41*'Calculation sheet'!AA41*'Calculation sheet'!AC41*'Calculation sheet'!AE41*'Calculation sheet'!AG41*'Calculation sheet'!AJ41,'Calculation sheet'!AM41*'Calculation sheet'!J41*'Calculation sheet'!K41*'Calculation sheet'!M41*'Calculation sheet'!O41*'Calculation sheet'!P41*'Calculation sheet'!Q41*'Calculation sheet'!R41*'Calculation sheet'!S41*'Calculation sheet'!U41*'Calculation sheet'!Y41*'Calculation sheet'!AA41*'Calculation sheet'!AC41*'Calculation sheet'!AE41*'Calculation sheet'!AG41*'Calculation sheet'!AJ41*1.1176))</f>
        <v/>
      </c>
      <c r="M41" s="12" t="str">
        <f t="shared" si="0"/>
        <v/>
      </c>
      <c r="N41" s="12" t="str">
        <f>IF('Calculation sheet'!AQ41="","",IF(OR(I41="Motorway link",I41="Exit diverge",I41="Entrance merge",I41="Motorway diverge",I41="Motorway merge",I41="Motorway weaving",I41="Service area"),'Calculation sheet'!AN41*'Calculation sheet'!J41*'Calculation sheet'!K41*'Calculation sheet'!L41*'Calculation sheet'!N41*'Calculation sheet'!P41*'Calculation sheet'!R41*'Calculation sheet'!S41*'Calculation sheet'!V41*'Calculation sheet'!Y41*'Calculation sheet'!Z41*'Calculation sheet'!AB41*'Calculation sheet'!AD41*'Calculation sheet'!AH41*'Calculation sheet'!AJ41,'Calculation sheet'!AN41*'Calculation sheet'!J41*'Calculation sheet'!K41*'Calculation sheet'!L41*'Calculation sheet'!N41*'Calculation sheet'!P41*'Calculation sheet'!R41*'Calculation sheet'!S41*'Calculation sheet'!V41*'Calculation sheet'!Y41*'Calculation sheet'!Z41*'Calculation sheet'!AB41*'Calculation sheet'!AD41*'Calculation sheet'!AH41*'Calculation sheet'!AJ41*0.7672))</f>
        <v/>
      </c>
      <c r="O41" s="12" t="str">
        <f>IF('Calculation sheet'!AQ41="","",IF(OR(I41="Motorway link",I41="Exit diverge",I41="Entrance merge",I41="Motorway diverge",I41="Motorway merge",I41="Motorway weaving",I41="Service area"),'Calculation sheet'!AO41*'Calculation sheet'!J41*'Calculation sheet'!K41*'Calculation sheet'!L41*'Calculation sheet'!N41*'Calculation sheet'!P41*'Calculation sheet'!R41*'Calculation sheet'!S41*'Calculation sheet'!W41*'Calculation sheet'!Y41*'Calculation sheet'!Z41*'Calculation sheet'!AB41*'Calculation sheet'!AD41*'Calculation sheet'!AH41*'Calculation sheet'!AJ41,'Calculation sheet'!AO41*'Calculation sheet'!J41*'Calculation sheet'!K41*'Calculation sheet'!L41*'Calculation sheet'!N41*'Calculation sheet'!P41*'Calculation sheet'!R41*'Calculation sheet'!S41*'Calculation sheet'!W41*'Calculation sheet'!Y41*'Calculation sheet'!Z41*'Calculation sheet'!AB41*'Calculation sheet'!AD41*'Calculation sheet'!AH41*'Calculation sheet'!AJ41*0.7672))</f>
        <v/>
      </c>
      <c r="P41" s="12" t="str">
        <f>IF('Calculation sheet'!AQ41="","",IF(OR(I41="Motorway link",I41="Exit diverge",I41="Entrance merge",I41="Motorway diverge",I41="Motorway merge",I41="Motorway weaving",I41="Service area"),'Calculation sheet'!AP41*'Calculation sheet'!J41*'Calculation sheet'!K41*'Calculation sheet'!L41*'Calculation sheet'!N41*'Calculation sheet'!P41*'Calculation sheet'!R41*'Calculation sheet'!S41*'Calculation sheet'!X41*'Calculation sheet'!Y41*'Calculation sheet'!Z41*'Calculation sheet'!AB41*'Calculation sheet'!AD41*'Calculation sheet'!AI41*'Calculation sheet'!AJ41,'Calculation sheet'!AP41*'Calculation sheet'!J41*'Calculation sheet'!K41*'Calculation sheet'!L41*'Calculation sheet'!N41*'Calculation sheet'!P41*'Calculation sheet'!R41*'Calculation sheet'!S41*'Calculation sheet'!X41*'Calculation sheet'!Y41*'Calculation sheet'!Z41*'Calculation sheet'!AB41*'Calculation sheet'!AD41*'Calculation sheet'!AI41*'Calculation sheet'!AJ41*0.7672))</f>
        <v/>
      </c>
      <c r="Q41" s="12" t="str">
        <f t="shared" si="1"/>
        <v/>
      </c>
      <c r="R41" s="14" t="str">
        <f t="shared" si="2"/>
        <v/>
      </c>
    </row>
    <row r="42" spans="1:18" x14ac:dyDescent="0.3">
      <c r="A42" s="4" t="str">
        <f>IF('Input data'!A57="","",'Input data'!A57)</f>
        <v/>
      </c>
      <c r="B42" s="4" t="str">
        <f>IF('Input data'!B57="","",'Input data'!B57)</f>
        <v/>
      </c>
      <c r="C42" s="4" t="str">
        <f>IF('Input data'!C57="","",'Input data'!C57)</f>
        <v/>
      </c>
      <c r="D42" s="4" t="str">
        <f>IF('Input data'!D57="","",'Input data'!D57)</f>
        <v/>
      </c>
      <c r="E42" s="4" t="str">
        <f>IF('Input data'!E57="","",'Input data'!E57)</f>
        <v/>
      </c>
      <c r="F42" s="4" t="str">
        <f>IF('Input data'!F57="","",'Input data'!F57)</f>
        <v/>
      </c>
      <c r="G42" s="4">
        <f>IF('Input data'!G57="","",'Input data'!G57)</f>
        <v>0</v>
      </c>
      <c r="H42" s="4" t="str">
        <f>IF('Input data'!H57&gt;0.5,'Input data'!H57,"")</f>
        <v/>
      </c>
      <c r="I42" s="4" t="str">
        <f>IF('Input data'!I57="","",'Input data'!I57)</f>
        <v/>
      </c>
      <c r="J42" s="12" t="str">
        <f>IF('Calculation sheet'!AQ42="","",IF(OR(I42="Motorway link",I42="Exit diverge",I42="Entrance merge",I42="Motorway diverge",I42="Motorway merge",I42="Motorway weaving",I42="Service area"),'Calculation sheet'!AK42*'Calculation sheet'!J42*'Calculation sheet'!K42*'Calculation sheet'!L42*'Calculation sheet'!N42*'Calculation sheet'!P42*'Calculation sheet'!R42*'Calculation sheet'!S42*'Calculation sheet'!T42*'Calculation sheet'!Y42*'Calculation sheet'!Z42*'Calculation sheet'!AB42*'Calculation sheet'!AD42*'Calculation sheet'!AF42*'Calculation sheet'!AJ42,'Calculation sheet'!AK42*'Calculation sheet'!J42*'Calculation sheet'!K42*'Calculation sheet'!L42*'Calculation sheet'!N42*'Calculation sheet'!P42*'Calculation sheet'!R42*'Calculation sheet'!S42*'Calculation sheet'!T42*'Calculation sheet'!Y42*'Calculation sheet'!Z42*'Calculation sheet'!AB42*'Calculation sheet'!AD42*'Calculation sheet'!AF42*'Calculation sheet'!AJ42*0.7672))</f>
        <v/>
      </c>
      <c r="K42" s="12" t="str">
        <f>IF('Calculation sheet'!AQ42="","",IF(OR(I42="Motorway link",I42="Exit diverge",I42="Entrance merge",I42="Motorway diverge",I42="Motorway merge",I42="Motorway weaving",I42="Service area"),'Calculation sheet'!AL42*'Calculation sheet'!J42*'Calculation sheet'!K42*'Calculation sheet'!M42*'Calculation sheet'!O42*'Calculation sheet'!P42*'Calculation sheet'!Q42*'Calculation sheet'!R42*'Calculation sheet'!S42*'Calculation sheet'!T42*'Calculation sheet'!Y42*'Calculation sheet'!AA42*'Calculation sheet'!AC42*'Calculation sheet'!AE42*'Calculation sheet'!AG42*'Calculation sheet'!AJ42,'Calculation sheet'!AL42*'Calculation sheet'!J42*'Calculation sheet'!K42*'Calculation sheet'!M42*'Calculation sheet'!O42*'Calculation sheet'!P42*'Calculation sheet'!Q42*'Calculation sheet'!R42*'Calculation sheet'!S42*'Calculation sheet'!T42*'Calculation sheet'!Y42*'Calculation sheet'!AA42*'Calculation sheet'!AC42*'Calculation sheet'!AE42*'Calculation sheet'!AG42*'Calculation sheet'!AJ42*0.8833))</f>
        <v/>
      </c>
      <c r="L42" s="12" t="str">
        <f>IF('Calculation sheet'!AQ42="","",IF(OR(I42="Motorway link",I42="Exit diverge",I42="Entrance merge",I42="Motorway diverge",I42="Motorway merge",I42="Motorway weaving",I42="Service area"),'Calculation sheet'!AM42*'Calculation sheet'!J42*'Calculation sheet'!K42*'Calculation sheet'!M42*'Calculation sheet'!O42*'Calculation sheet'!P42*'Calculation sheet'!Q42*'Calculation sheet'!R42*'Calculation sheet'!S42*'Calculation sheet'!U42*'Calculation sheet'!Y42*'Calculation sheet'!AA42*'Calculation sheet'!AC42*'Calculation sheet'!AE42*'Calculation sheet'!AG42*'Calculation sheet'!AJ42,'Calculation sheet'!AM42*'Calculation sheet'!J42*'Calculation sheet'!K42*'Calculation sheet'!M42*'Calculation sheet'!O42*'Calculation sheet'!P42*'Calculation sheet'!Q42*'Calculation sheet'!R42*'Calculation sheet'!S42*'Calculation sheet'!U42*'Calculation sheet'!Y42*'Calculation sheet'!AA42*'Calculation sheet'!AC42*'Calculation sheet'!AE42*'Calculation sheet'!AG42*'Calculation sheet'!AJ42*1.1176))</f>
        <v/>
      </c>
      <c r="M42" s="12" t="str">
        <f t="shared" si="0"/>
        <v/>
      </c>
      <c r="N42" s="12" t="str">
        <f>IF('Calculation sheet'!AQ42="","",IF(OR(I42="Motorway link",I42="Exit diverge",I42="Entrance merge",I42="Motorway diverge",I42="Motorway merge",I42="Motorway weaving",I42="Service area"),'Calculation sheet'!AN42*'Calculation sheet'!J42*'Calculation sheet'!K42*'Calculation sheet'!L42*'Calculation sheet'!N42*'Calculation sheet'!P42*'Calculation sheet'!R42*'Calculation sheet'!S42*'Calculation sheet'!V42*'Calculation sheet'!Y42*'Calculation sheet'!Z42*'Calculation sheet'!AB42*'Calculation sheet'!AD42*'Calculation sheet'!AH42*'Calculation sheet'!AJ42,'Calculation sheet'!AN42*'Calculation sheet'!J42*'Calculation sheet'!K42*'Calculation sheet'!L42*'Calculation sheet'!N42*'Calculation sheet'!P42*'Calculation sheet'!R42*'Calculation sheet'!S42*'Calculation sheet'!V42*'Calculation sheet'!Y42*'Calculation sheet'!Z42*'Calculation sheet'!AB42*'Calculation sheet'!AD42*'Calculation sheet'!AH42*'Calculation sheet'!AJ42*0.7672))</f>
        <v/>
      </c>
      <c r="O42" s="12" t="str">
        <f>IF('Calculation sheet'!AQ42="","",IF(OR(I42="Motorway link",I42="Exit diverge",I42="Entrance merge",I42="Motorway diverge",I42="Motorway merge",I42="Motorway weaving",I42="Service area"),'Calculation sheet'!AO42*'Calculation sheet'!J42*'Calculation sheet'!K42*'Calculation sheet'!L42*'Calculation sheet'!N42*'Calculation sheet'!P42*'Calculation sheet'!R42*'Calculation sheet'!S42*'Calculation sheet'!W42*'Calculation sheet'!Y42*'Calculation sheet'!Z42*'Calculation sheet'!AB42*'Calculation sheet'!AD42*'Calculation sheet'!AH42*'Calculation sheet'!AJ42,'Calculation sheet'!AO42*'Calculation sheet'!J42*'Calculation sheet'!K42*'Calculation sheet'!L42*'Calculation sheet'!N42*'Calculation sheet'!P42*'Calculation sheet'!R42*'Calculation sheet'!S42*'Calculation sheet'!W42*'Calculation sheet'!Y42*'Calculation sheet'!Z42*'Calculation sheet'!AB42*'Calculation sheet'!AD42*'Calculation sheet'!AH42*'Calculation sheet'!AJ42*0.7672))</f>
        <v/>
      </c>
      <c r="P42" s="12" t="str">
        <f>IF('Calculation sheet'!AQ42="","",IF(OR(I42="Motorway link",I42="Exit diverge",I42="Entrance merge",I42="Motorway diverge",I42="Motorway merge",I42="Motorway weaving",I42="Service area"),'Calculation sheet'!AP42*'Calculation sheet'!J42*'Calculation sheet'!K42*'Calculation sheet'!L42*'Calculation sheet'!N42*'Calculation sheet'!P42*'Calculation sheet'!R42*'Calculation sheet'!S42*'Calculation sheet'!X42*'Calculation sheet'!Y42*'Calculation sheet'!Z42*'Calculation sheet'!AB42*'Calculation sheet'!AD42*'Calculation sheet'!AI42*'Calculation sheet'!AJ42,'Calculation sheet'!AP42*'Calculation sheet'!J42*'Calculation sheet'!K42*'Calculation sheet'!L42*'Calculation sheet'!N42*'Calculation sheet'!P42*'Calculation sheet'!R42*'Calculation sheet'!S42*'Calculation sheet'!X42*'Calculation sheet'!Y42*'Calculation sheet'!Z42*'Calculation sheet'!AB42*'Calculation sheet'!AD42*'Calculation sheet'!AI42*'Calculation sheet'!AJ42*0.7672))</f>
        <v/>
      </c>
      <c r="Q42" s="12" t="str">
        <f t="shared" si="1"/>
        <v/>
      </c>
      <c r="R42" s="14" t="str">
        <f t="shared" si="2"/>
        <v/>
      </c>
    </row>
    <row r="43" spans="1:18" x14ac:dyDescent="0.3">
      <c r="A43" s="4" t="str">
        <f>IF('Input data'!A58="","",'Input data'!A58)</f>
        <v/>
      </c>
      <c r="B43" s="4" t="str">
        <f>IF('Input data'!B58="","",'Input data'!B58)</f>
        <v/>
      </c>
      <c r="C43" s="4" t="str">
        <f>IF('Input data'!C58="","",'Input data'!C58)</f>
        <v/>
      </c>
      <c r="D43" s="4" t="str">
        <f>IF('Input data'!D58="","",'Input data'!D58)</f>
        <v/>
      </c>
      <c r="E43" s="4" t="str">
        <f>IF('Input data'!E58="","",'Input data'!E58)</f>
        <v/>
      </c>
      <c r="F43" s="4" t="str">
        <f>IF('Input data'!F58="","",'Input data'!F58)</f>
        <v/>
      </c>
      <c r="G43" s="4">
        <f>IF('Input data'!G58="","",'Input data'!G58)</f>
        <v>0</v>
      </c>
      <c r="H43" s="4" t="str">
        <f>IF('Input data'!H58&gt;0.5,'Input data'!H58,"")</f>
        <v/>
      </c>
      <c r="I43" s="4" t="str">
        <f>IF('Input data'!I58="","",'Input data'!I58)</f>
        <v/>
      </c>
      <c r="J43" s="12" t="str">
        <f>IF('Calculation sheet'!AQ43="","",IF(OR(I43="Motorway link",I43="Exit diverge",I43="Entrance merge",I43="Motorway diverge",I43="Motorway merge",I43="Motorway weaving",I43="Service area"),'Calculation sheet'!AK43*'Calculation sheet'!J43*'Calculation sheet'!K43*'Calculation sheet'!L43*'Calculation sheet'!N43*'Calculation sheet'!P43*'Calculation sheet'!R43*'Calculation sheet'!S43*'Calculation sheet'!T43*'Calculation sheet'!Y43*'Calculation sheet'!Z43*'Calculation sheet'!AB43*'Calculation sheet'!AD43*'Calculation sheet'!AF43*'Calculation sheet'!AJ43,'Calculation sheet'!AK43*'Calculation sheet'!J43*'Calculation sheet'!K43*'Calculation sheet'!L43*'Calculation sheet'!N43*'Calculation sheet'!P43*'Calculation sheet'!R43*'Calculation sheet'!S43*'Calculation sheet'!T43*'Calculation sheet'!Y43*'Calculation sheet'!Z43*'Calculation sheet'!AB43*'Calculation sheet'!AD43*'Calculation sheet'!AF43*'Calculation sheet'!AJ43*0.7672))</f>
        <v/>
      </c>
      <c r="K43" s="12" t="str">
        <f>IF('Calculation sheet'!AQ43="","",IF(OR(I43="Motorway link",I43="Exit diverge",I43="Entrance merge",I43="Motorway diverge",I43="Motorway merge",I43="Motorway weaving",I43="Service area"),'Calculation sheet'!AL43*'Calculation sheet'!J43*'Calculation sheet'!K43*'Calculation sheet'!M43*'Calculation sheet'!O43*'Calculation sheet'!P43*'Calculation sheet'!Q43*'Calculation sheet'!R43*'Calculation sheet'!S43*'Calculation sheet'!T43*'Calculation sheet'!Y43*'Calculation sheet'!AA43*'Calculation sheet'!AC43*'Calculation sheet'!AE43*'Calculation sheet'!AG43*'Calculation sheet'!AJ43,'Calculation sheet'!AL43*'Calculation sheet'!J43*'Calculation sheet'!K43*'Calculation sheet'!M43*'Calculation sheet'!O43*'Calculation sheet'!P43*'Calculation sheet'!Q43*'Calculation sheet'!R43*'Calculation sheet'!S43*'Calculation sheet'!T43*'Calculation sheet'!Y43*'Calculation sheet'!AA43*'Calculation sheet'!AC43*'Calculation sheet'!AE43*'Calculation sheet'!AG43*'Calculation sheet'!AJ43*0.8833))</f>
        <v/>
      </c>
      <c r="L43" s="12" t="str">
        <f>IF('Calculation sheet'!AQ43="","",IF(OR(I43="Motorway link",I43="Exit diverge",I43="Entrance merge",I43="Motorway diverge",I43="Motorway merge",I43="Motorway weaving",I43="Service area"),'Calculation sheet'!AM43*'Calculation sheet'!J43*'Calculation sheet'!K43*'Calculation sheet'!M43*'Calculation sheet'!O43*'Calculation sheet'!P43*'Calculation sheet'!Q43*'Calculation sheet'!R43*'Calculation sheet'!S43*'Calculation sheet'!U43*'Calculation sheet'!Y43*'Calculation sheet'!AA43*'Calculation sheet'!AC43*'Calculation sheet'!AE43*'Calculation sheet'!AG43*'Calculation sheet'!AJ43,'Calculation sheet'!AM43*'Calculation sheet'!J43*'Calculation sheet'!K43*'Calculation sheet'!M43*'Calculation sheet'!O43*'Calculation sheet'!P43*'Calculation sheet'!Q43*'Calculation sheet'!R43*'Calculation sheet'!S43*'Calculation sheet'!U43*'Calculation sheet'!Y43*'Calculation sheet'!AA43*'Calculation sheet'!AC43*'Calculation sheet'!AE43*'Calculation sheet'!AG43*'Calculation sheet'!AJ43*1.1176))</f>
        <v/>
      </c>
      <c r="M43" s="12" t="str">
        <f t="shared" si="0"/>
        <v/>
      </c>
      <c r="N43" s="12" t="str">
        <f>IF('Calculation sheet'!AQ43="","",IF(OR(I43="Motorway link",I43="Exit diverge",I43="Entrance merge",I43="Motorway diverge",I43="Motorway merge",I43="Motorway weaving",I43="Service area"),'Calculation sheet'!AN43*'Calculation sheet'!J43*'Calculation sheet'!K43*'Calculation sheet'!L43*'Calculation sheet'!N43*'Calculation sheet'!P43*'Calculation sheet'!R43*'Calculation sheet'!S43*'Calculation sheet'!V43*'Calculation sheet'!Y43*'Calculation sheet'!Z43*'Calculation sheet'!AB43*'Calculation sheet'!AD43*'Calculation sheet'!AH43*'Calculation sheet'!AJ43,'Calculation sheet'!AN43*'Calculation sheet'!J43*'Calculation sheet'!K43*'Calculation sheet'!L43*'Calculation sheet'!N43*'Calculation sheet'!P43*'Calculation sheet'!R43*'Calculation sheet'!S43*'Calculation sheet'!V43*'Calculation sheet'!Y43*'Calculation sheet'!Z43*'Calculation sheet'!AB43*'Calculation sheet'!AD43*'Calculation sheet'!AH43*'Calculation sheet'!AJ43*0.7672))</f>
        <v/>
      </c>
      <c r="O43" s="12" t="str">
        <f>IF('Calculation sheet'!AQ43="","",IF(OR(I43="Motorway link",I43="Exit diverge",I43="Entrance merge",I43="Motorway diverge",I43="Motorway merge",I43="Motorway weaving",I43="Service area"),'Calculation sheet'!AO43*'Calculation sheet'!J43*'Calculation sheet'!K43*'Calculation sheet'!L43*'Calculation sheet'!N43*'Calculation sheet'!P43*'Calculation sheet'!R43*'Calculation sheet'!S43*'Calculation sheet'!W43*'Calculation sheet'!Y43*'Calculation sheet'!Z43*'Calculation sheet'!AB43*'Calculation sheet'!AD43*'Calculation sheet'!AH43*'Calculation sheet'!AJ43,'Calculation sheet'!AO43*'Calculation sheet'!J43*'Calculation sheet'!K43*'Calculation sheet'!L43*'Calculation sheet'!N43*'Calculation sheet'!P43*'Calculation sheet'!R43*'Calculation sheet'!S43*'Calculation sheet'!W43*'Calculation sheet'!Y43*'Calculation sheet'!Z43*'Calculation sheet'!AB43*'Calculation sheet'!AD43*'Calculation sheet'!AH43*'Calculation sheet'!AJ43*0.7672))</f>
        <v/>
      </c>
      <c r="P43" s="12" t="str">
        <f>IF('Calculation sheet'!AQ43="","",IF(OR(I43="Motorway link",I43="Exit diverge",I43="Entrance merge",I43="Motorway diverge",I43="Motorway merge",I43="Motorway weaving",I43="Service area"),'Calculation sheet'!AP43*'Calculation sheet'!J43*'Calculation sheet'!K43*'Calculation sheet'!L43*'Calculation sheet'!N43*'Calculation sheet'!P43*'Calculation sheet'!R43*'Calculation sheet'!S43*'Calculation sheet'!X43*'Calculation sheet'!Y43*'Calculation sheet'!Z43*'Calculation sheet'!AB43*'Calculation sheet'!AD43*'Calculation sheet'!AI43*'Calculation sheet'!AJ43,'Calculation sheet'!AP43*'Calculation sheet'!J43*'Calculation sheet'!K43*'Calculation sheet'!L43*'Calculation sheet'!N43*'Calculation sheet'!P43*'Calculation sheet'!R43*'Calculation sheet'!S43*'Calculation sheet'!X43*'Calculation sheet'!Y43*'Calculation sheet'!Z43*'Calculation sheet'!AB43*'Calculation sheet'!AD43*'Calculation sheet'!AI43*'Calculation sheet'!AJ43*0.7672))</f>
        <v/>
      </c>
      <c r="Q43" s="12" t="str">
        <f t="shared" si="1"/>
        <v/>
      </c>
      <c r="R43" s="14" t="str">
        <f t="shared" si="2"/>
        <v/>
      </c>
    </row>
    <row r="44" spans="1:18" x14ac:dyDescent="0.3">
      <c r="A44" s="4" t="str">
        <f>IF('Input data'!A59="","",'Input data'!A59)</f>
        <v/>
      </c>
      <c r="B44" s="4" t="str">
        <f>IF('Input data'!B59="","",'Input data'!B59)</f>
        <v/>
      </c>
      <c r="C44" s="4" t="str">
        <f>IF('Input data'!C59="","",'Input data'!C59)</f>
        <v/>
      </c>
      <c r="D44" s="4" t="str">
        <f>IF('Input data'!D59="","",'Input data'!D59)</f>
        <v/>
      </c>
      <c r="E44" s="4" t="str">
        <f>IF('Input data'!E59="","",'Input data'!E59)</f>
        <v/>
      </c>
      <c r="F44" s="4" t="str">
        <f>IF('Input data'!F59="","",'Input data'!F59)</f>
        <v/>
      </c>
      <c r="G44" s="4">
        <f>IF('Input data'!G59="","",'Input data'!G59)</f>
        <v>0</v>
      </c>
      <c r="H44" s="4" t="str">
        <f>IF('Input data'!H59&gt;0.5,'Input data'!H59,"")</f>
        <v/>
      </c>
      <c r="I44" s="4" t="str">
        <f>IF('Input data'!I59="","",'Input data'!I59)</f>
        <v/>
      </c>
      <c r="J44" s="12" t="str">
        <f>IF('Calculation sheet'!AQ44="","",IF(OR(I44="Motorway link",I44="Exit diverge",I44="Entrance merge",I44="Motorway diverge",I44="Motorway merge",I44="Motorway weaving",I44="Service area"),'Calculation sheet'!AK44*'Calculation sheet'!J44*'Calculation sheet'!K44*'Calculation sheet'!L44*'Calculation sheet'!N44*'Calculation sheet'!P44*'Calculation sheet'!R44*'Calculation sheet'!S44*'Calculation sheet'!T44*'Calculation sheet'!Y44*'Calculation sheet'!Z44*'Calculation sheet'!AB44*'Calculation sheet'!AD44*'Calculation sheet'!AF44*'Calculation sheet'!AJ44,'Calculation sheet'!AK44*'Calculation sheet'!J44*'Calculation sheet'!K44*'Calculation sheet'!L44*'Calculation sheet'!N44*'Calculation sheet'!P44*'Calculation sheet'!R44*'Calculation sheet'!S44*'Calculation sheet'!T44*'Calculation sheet'!Y44*'Calculation sheet'!Z44*'Calculation sheet'!AB44*'Calculation sheet'!AD44*'Calculation sheet'!AF44*'Calculation sheet'!AJ44*0.7672))</f>
        <v/>
      </c>
      <c r="K44" s="12" t="str">
        <f>IF('Calculation sheet'!AQ44="","",IF(OR(I44="Motorway link",I44="Exit diverge",I44="Entrance merge",I44="Motorway diverge",I44="Motorway merge",I44="Motorway weaving",I44="Service area"),'Calculation sheet'!AL44*'Calculation sheet'!J44*'Calculation sheet'!K44*'Calculation sheet'!M44*'Calculation sheet'!O44*'Calculation sheet'!P44*'Calculation sheet'!Q44*'Calculation sheet'!R44*'Calculation sheet'!S44*'Calculation sheet'!T44*'Calculation sheet'!Y44*'Calculation sheet'!AA44*'Calculation sheet'!AC44*'Calculation sheet'!AE44*'Calculation sheet'!AG44*'Calculation sheet'!AJ44,'Calculation sheet'!AL44*'Calculation sheet'!J44*'Calculation sheet'!K44*'Calculation sheet'!M44*'Calculation sheet'!O44*'Calculation sheet'!P44*'Calculation sheet'!Q44*'Calculation sheet'!R44*'Calculation sheet'!S44*'Calculation sheet'!T44*'Calculation sheet'!Y44*'Calculation sheet'!AA44*'Calculation sheet'!AC44*'Calculation sheet'!AE44*'Calculation sheet'!AG44*'Calculation sheet'!AJ44*0.8833))</f>
        <v/>
      </c>
      <c r="L44" s="12" t="str">
        <f>IF('Calculation sheet'!AQ44="","",IF(OR(I44="Motorway link",I44="Exit diverge",I44="Entrance merge",I44="Motorway diverge",I44="Motorway merge",I44="Motorway weaving",I44="Service area"),'Calculation sheet'!AM44*'Calculation sheet'!J44*'Calculation sheet'!K44*'Calculation sheet'!M44*'Calculation sheet'!O44*'Calculation sheet'!P44*'Calculation sheet'!Q44*'Calculation sheet'!R44*'Calculation sheet'!S44*'Calculation sheet'!U44*'Calculation sheet'!Y44*'Calculation sheet'!AA44*'Calculation sheet'!AC44*'Calculation sheet'!AE44*'Calculation sheet'!AG44*'Calculation sheet'!AJ44,'Calculation sheet'!AM44*'Calculation sheet'!J44*'Calculation sheet'!K44*'Calculation sheet'!M44*'Calculation sheet'!O44*'Calculation sheet'!P44*'Calculation sheet'!Q44*'Calculation sheet'!R44*'Calculation sheet'!S44*'Calculation sheet'!U44*'Calculation sheet'!Y44*'Calculation sheet'!AA44*'Calculation sheet'!AC44*'Calculation sheet'!AE44*'Calculation sheet'!AG44*'Calculation sheet'!AJ44*1.1176))</f>
        <v/>
      </c>
      <c r="M44" s="12" t="str">
        <f t="shared" si="0"/>
        <v/>
      </c>
      <c r="N44" s="12" t="str">
        <f>IF('Calculation sheet'!AQ44="","",IF(OR(I44="Motorway link",I44="Exit diverge",I44="Entrance merge",I44="Motorway diverge",I44="Motorway merge",I44="Motorway weaving",I44="Service area"),'Calculation sheet'!AN44*'Calculation sheet'!J44*'Calculation sheet'!K44*'Calculation sheet'!L44*'Calculation sheet'!N44*'Calculation sheet'!P44*'Calculation sheet'!R44*'Calculation sheet'!S44*'Calculation sheet'!V44*'Calculation sheet'!Y44*'Calculation sheet'!Z44*'Calculation sheet'!AB44*'Calculation sheet'!AD44*'Calculation sheet'!AH44*'Calculation sheet'!AJ44,'Calculation sheet'!AN44*'Calculation sheet'!J44*'Calculation sheet'!K44*'Calculation sheet'!L44*'Calculation sheet'!N44*'Calculation sheet'!P44*'Calculation sheet'!R44*'Calculation sheet'!S44*'Calculation sheet'!V44*'Calculation sheet'!Y44*'Calculation sheet'!Z44*'Calculation sheet'!AB44*'Calculation sheet'!AD44*'Calculation sheet'!AH44*'Calculation sheet'!AJ44*0.7672))</f>
        <v/>
      </c>
      <c r="O44" s="12" t="str">
        <f>IF('Calculation sheet'!AQ44="","",IF(OR(I44="Motorway link",I44="Exit diverge",I44="Entrance merge",I44="Motorway diverge",I44="Motorway merge",I44="Motorway weaving",I44="Service area"),'Calculation sheet'!AO44*'Calculation sheet'!J44*'Calculation sheet'!K44*'Calculation sheet'!L44*'Calculation sheet'!N44*'Calculation sheet'!P44*'Calculation sheet'!R44*'Calculation sheet'!S44*'Calculation sheet'!W44*'Calculation sheet'!Y44*'Calculation sheet'!Z44*'Calculation sheet'!AB44*'Calculation sheet'!AD44*'Calculation sheet'!AH44*'Calculation sheet'!AJ44,'Calculation sheet'!AO44*'Calculation sheet'!J44*'Calculation sheet'!K44*'Calculation sheet'!L44*'Calculation sheet'!N44*'Calculation sheet'!P44*'Calculation sheet'!R44*'Calculation sheet'!S44*'Calculation sheet'!W44*'Calculation sheet'!Y44*'Calculation sheet'!Z44*'Calculation sheet'!AB44*'Calculation sheet'!AD44*'Calculation sheet'!AH44*'Calculation sheet'!AJ44*0.7672))</f>
        <v/>
      </c>
      <c r="P44" s="12" t="str">
        <f>IF('Calculation sheet'!AQ44="","",IF(OR(I44="Motorway link",I44="Exit diverge",I44="Entrance merge",I44="Motorway diverge",I44="Motorway merge",I44="Motorway weaving",I44="Service area"),'Calculation sheet'!AP44*'Calculation sheet'!J44*'Calculation sheet'!K44*'Calculation sheet'!L44*'Calculation sheet'!N44*'Calculation sheet'!P44*'Calculation sheet'!R44*'Calculation sheet'!S44*'Calculation sheet'!X44*'Calculation sheet'!Y44*'Calculation sheet'!Z44*'Calculation sheet'!AB44*'Calculation sheet'!AD44*'Calculation sheet'!AI44*'Calculation sheet'!AJ44,'Calculation sheet'!AP44*'Calculation sheet'!J44*'Calculation sheet'!K44*'Calculation sheet'!L44*'Calculation sheet'!N44*'Calculation sheet'!P44*'Calculation sheet'!R44*'Calculation sheet'!S44*'Calculation sheet'!X44*'Calculation sheet'!Y44*'Calculation sheet'!Z44*'Calculation sheet'!AB44*'Calculation sheet'!AD44*'Calculation sheet'!AI44*'Calculation sheet'!AJ44*0.7672))</f>
        <v/>
      </c>
      <c r="Q44" s="12" t="str">
        <f t="shared" si="1"/>
        <v/>
      </c>
      <c r="R44" s="14" t="str">
        <f t="shared" si="2"/>
        <v/>
      </c>
    </row>
    <row r="45" spans="1:18" x14ac:dyDescent="0.3">
      <c r="A45" s="4" t="str">
        <f>IF('Input data'!A60="","",'Input data'!A60)</f>
        <v/>
      </c>
      <c r="B45" s="4" t="str">
        <f>IF('Input data'!B60="","",'Input data'!B60)</f>
        <v/>
      </c>
      <c r="C45" s="4" t="str">
        <f>IF('Input data'!C60="","",'Input data'!C60)</f>
        <v/>
      </c>
      <c r="D45" s="4" t="str">
        <f>IF('Input data'!D60="","",'Input data'!D60)</f>
        <v/>
      </c>
      <c r="E45" s="4" t="str">
        <f>IF('Input data'!E60="","",'Input data'!E60)</f>
        <v/>
      </c>
      <c r="F45" s="4" t="str">
        <f>IF('Input data'!F60="","",'Input data'!F60)</f>
        <v/>
      </c>
      <c r="G45" s="4">
        <f>IF('Input data'!G60="","",'Input data'!G60)</f>
        <v>0</v>
      </c>
      <c r="H45" s="4" t="str">
        <f>IF('Input data'!H60&gt;0.5,'Input data'!H60,"")</f>
        <v/>
      </c>
      <c r="I45" s="4" t="str">
        <f>IF('Input data'!I60="","",'Input data'!I60)</f>
        <v/>
      </c>
      <c r="J45" s="12" t="str">
        <f>IF('Calculation sheet'!AQ45="","",IF(OR(I45="Motorway link",I45="Exit diverge",I45="Entrance merge",I45="Motorway diverge",I45="Motorway merge",I45="Motorway weaving",I45="Service area"),'Calculation sheet'!AK45*'Calculation sheet'!J45*'Calculation sheet'!K45*'Calculation sheet'!L45*'Calculation sheet'!N45*'Calculation sheet'!P45*'Calculation sheet'!R45*'Calculation sheet'!S45*'Calculation sheet'!T45*'Calculation sheet'!Y45*'Calculation sheet'!Z45*'Calculation sheet'!AB45*'Calculation sheet'!AD45*'Calculation sheet'!AF45*'Calculation sheet'!AJ45,'Calculation sheet'!AK45*'Calculation sheet'!J45*'Calculation sheet'!K45*'Calculation sheet'!L45*'Calculation sheet'!N45*'Calculation sheet'!P45*'Calculation sheet'!R45*'Calculation sheet'!S45*'Calculation sheet'!T45*'Calculation sheet'!Y45*'Calculation sheet'!Z45*'Calculation sheet'!AB45*'Calculation sheet'!AD45*'Calculation sheet'!AF45*'Calculation sheet'!AJ45*0.7672))</f>
        <v/>
      </c>
      <c r="K45" s="12" t="str">
        <f>IF('Calculation sheet'!AQ45="","",IF(OR(I45="Motorway link",I45="Exit diverge",I45="Entrance merge",I45="Motorway diverge",I45="Motorway merge",I45="Motorway weaving",I45="Service area"),'Calculation sheet'!AL45*'Calculation sheet'!J45*'Calculation sheet'!K45*'Calculation sheet'!M45*'Calculation sheet'!O45*'Calculation sheet'!P45*'Calculation sheet'!Q45*'Calculation sheet'!R45*'Calculation sheet'!S45*'Calculation sheet'!T45*'Calculation sheet'!Y45*'Calculation sheet'!AA45*'Calculation sheet'!AC45*'Calculation sheet'!AE45*'Calculation sheet'!AG45*'Calculation sheet'!AJ45,'Calculation sheet'!AL45*'Calculation sheet'!J45*'Calculation sheet'!K45*'Calculation sheet'!M45*'Calculation sheet'!O45*'Calculation sheet'!P45*'Calculation sheet'!Q45*'Calculation sheet'!R45*'Calculation sheet'!S45*'Calculation sheet'!T45*'Calculation sheet'!Y45*'Calculation sheet'!AA45*'Calculation sheet'!AC45*'Calculation sheet'!AE45*'Calculation sheet'!AG45*'Calculation sheet'!AJ45*0.8833))</f>
        <v/>
      </c>
      <c r="L45" s="12" t="str">
        <f>IF('Calculation sheet'!AQ45="","",IF(OR(I45="Motorway link",I45="Exit diverge",I45="Entrance merge",I45="Motorway diverge",I45="Motorway merge",I45="Motorway weaving",I45="Service area"),'Calculation sheet'!AM45*'Calculation sheet'!J45*'Calculation sheet'!K45*'Calculation sheet'!M45*'Calculation sheet'!O45*'Calculation sheet'!P45*'Calculation sheet'!Q45*'Calculation sheet'!R45*'Calculation sheet'!S45*'Calculation sheet'!U45*'Calculation sheet'!Y45*'Calculation sheet'!AA45*'Calculation sheet'!AC45*'Calculation sheet'!AE45*'Calculation sheet'!AG45*'Calculation sheet'!AJ45,'Calculation sheet'!AM45*'Calculation sheet'!J45*'Calculation sheet'!K45*'Calculation sheet'!M45*'Calculation sheet'!O45*'Calculation sheet'!P45*'Calculation sheet'!Q45*'Calculation sheet'!R45*'Calculation sheet'!S45*'Calculation sheet'!U45*'Calculation sheet'!Y45*'Calculation sheet'!AA45*'Calculation sheet'!AC45*'Calculation sheet'!AE45*'Calculation sheet'!AG45*'Calculation sheet'!AJ45*1.1176))</f>
        <v/>
      </c>
      <c r="M45" s="12" t="str">
        <f t="shared" si="0"/>
        <v/>
      </c>
      <c r="N45" s="12" t="str">
        <f>IF('Calculation sheet'!AQ45="","",IF(OR(I45="Motorway link",I45="Exit diverge",I45="Entrance merge",I45="Motorway diverge",I45="Motorway merge",I45="Motorway weaving",I45="Service area"),'Calculation sheet'!AN45*'Calculation sheet'!J45*'Calculation sheet'!K45*'Calculation sheet'!L45*'Calculation sheet'!N45*'Calculation sheet'!P45*'Calculation sheet'!R45*'Calculation sheet'!S45*'Calculation sheet'!V45*'Calculation sheet'!Y45*'Calculation sheet'!Z45*'Calculation sheet'!AB45*'Calculation sheet'!AD45*'Calculation sheet'!AH45*'Calculation sheet'!AJ45,'Calculation sheet'!AN45*'Calculation sheet'!J45*'Calculation sheet'!K45*'Calculation sheet'!L45*'Calculation sheet'!N45*'Calculation sheet'!P45*'Calculation sheet'!R45*'Calculation sheet'!S45*'Calculation sheet'!V45*'Calculation sheet'!Y45*'Calculation sheet'!Z45*'Calculation sheet'!AB45*'Calculation sheet'!AD45*'Calculation sheet'!AH45*'Calculation sheet'!AJ45*0.7672))</f>
        <v/>
      </c>
      <c r="O45" s="12" t="str">
        <f>IF('Calculation sheet'!AQ45="","",IF(OR(I45="Motorway link",I45="Exit diverge",I45="Entrance merge",I45="Motorway diverge",I45="Motorway merge",I45="Motorway weaving",I45="Service area"),'Calculation sheet'!AO45*'Calculation sheet'!J45*'Calculation sheet'!K45*'Calculation sheet'!L45*'Calculation sheet'!N45*'Calculation sheet'!P45*'Calculation sheet'!R45*'Calculation sheet'!S45*'Calculation sheet'!W45*'Calculation sheet'!Y45*'Calculation sheet'!Z45*'Calculation sheet'!AB45*'Calculation sheet'!AD45*'Calculation sheet'!AH45*'Calculation sheet'!AJ45,'Calculation sheet'!AO45*'Calculation sheet'!J45*'Calculation sheet'!K45*'Calculation sheet'!L45*'Calculation sheet'!N45*'Calculation sheet'!P45*'Calculation sheet'!R45*'Calculation sheet'!S45*'Calculation sheet'!W45*'Calculation sheet'!Y45*'Calculation sheet'!Z45*'Calculation sheet'!AB45*'Calculation sheet'!AD45*'Calculation sheet'!AH45*'Calculation sheet'!AJ45*0.7672))</f>
        <v/>
      </c>
      <c r="P45" s="12" t="str">
        <f>IF('Calculation sheet'!AQ45="","",IF(OR(I45="Motorway link",I45="Exit diverge",I45="Entrance merge",I45="Motorway diverge",I45="Motorway merge",I45="Motorway weaving",I45="Service area"),'Calculation sheet'!AP45*'Calculation sheet'!J45*'Calculation sheet'!K45*'Calculation sheet'!L45*'Calculation sheet'!N45*'Calculation sheet'!P45*'Calculation sheet'!R45*'Calculation sheet'!S45*'Calculation sheet'!X45*'Calculation sheet'!Y45*'Calculation sheet'!Z45*'Calculation sheet'!AB45*'Calculation sheet'!AD45*'Calculation sheet'!AI45*'Calculation sheet'!AJ45,'Calculation sheet'!AP45*'Calculation sheet'!J45*'Calculation sheet'!K45*'Calculation sheet'!L45*'Calculation sheet'!N45*'Calculation sheet'!P45*'Calculation sheet'!R45*'Calculation sheet'!S45*'Calculation sheet'!X45*'Calculation sheet'!Y45*'Calculation sheet'!Z45*'Calculation sheet'!AB45*'Calculation sheet'!AD45*'Calculation sheet'!AI45*'Calculation sheet'!AJ45*0.7672))</f>
        <v/>
      </c>
      <c r="Q45" s="12" t="str">
        <f t="shared" si="1"/>
        <v/>
      </c>
      <c r="R45" s="14" t="str">
        <f t="shared" si="2"/>
        <v/>
      </c>
    </row>
    <row r="46" spans="1:18" x14ac:dyDescent="0.3">
      <c r="A46" s="4" t="str">
        <f>IF('Input data'!A61="","",'Input data'!A61)</f>
        <v/>
      </c>
      <c r="B46" s="4" t="str">
        <f>IF('Input data'!B61="","",'Input data'!B61)</f>
        <v/>
      </c>
      <c r="C46" s="4" t="str">
        <f>IF('Input data'!C61="","",'Input data'!C61)</f>
        <v/>
      </c>
      <c r="D46" s="4" t="str">
        <f>IF('Input data'!D61="","",'Input data'!D61)</f>
        <v/>
      </c>
      <c r="E46" s="4" t="str">
        <f>IF('Input data'!E61="","",'Input data'!E61)</f>
        <v/>
      </c>
      <c r="F46" s="4" t="str">
        <f>IF('Input data'!F61="","",'Input data'!F61)</f>
        <v/>
      </c>
      <c r="G46" s="4">
        <f>IF('Input data'!G61="","",'Input data'!G61)</f>
        <v>0</v>
      </c>
      <c r="H46" s="4" t="str">
        <f>IF('Input data'!H61&gt;0.5,'Input data'!H61,"")</f>
        <v/>
      </c>
      <c r="I46" s="4" t="str">
        <f>IF('Input data'!I61="","",'Input data'!I61)</f>
        <v/>
      </c>
      <c r="J46" s="12" t="str">
        <f>IF('Calculation sheet'!AQ46="","",IF(OR(I46="Motorway link",I46="Exit diverge",I46="Entrance merge",I46="Motorway diverge",I46="Motorway merge",I46="Motorway weaving",I46="Service area"),'Calculation sheet'!AK46*'Calculation sheet'!J46*'Calculation sheet'!K46*'Calculation sheet'!L46*'Calculation sheet'!N46*'Calculation sheet'!P46*'Calculation sheet'!R46*'Calculation sheet'!S46*'Calculation sheet'!T46*'Calculation sheet'!Y46*'Calculation sheet'!Z46*'Calculation sheet'!AB46*'Calculation sheet'!AD46*'Calculation sheet'!AF46*'Calculation sheet'!AJ46,'Calculation sheet'!AK46*'Calculation sheet'!J46*'Calculation sheet'!K46*'Calculation sheet'!L46*'Calculation sheet'!N46*'Calculation sheet'!P46*'Calculation sheet'!R46*'Calculation sheet'!S46*'Calculation sheet'!T46*'Calculation sheet'!Y46*'Calculation sheet'!Z46*'Calculation sheet'!AB46*'Calculation sheet'!AD46*'Calculation sheet'!AF46*'Calculation sheet'!AJ46*0.7672))</f>
        <v/>
      </c>
      <c r="K46" s="12" t="str">
        <f>IF('Calculation sheet'!AQ46="","",IF(OR(I46="Motorway link",I46="Exit diverge",I46="Entrance merge",I46="Motorway diverge",I46="Motorway merge",I46="Motorway weaving",I46="Service area"),'Calculation sheet'!AL46*'Calculation sheet'!J46*'Calculation sheet'!K46*'Calculation sheet'!M46*'Calculation sheet'!O46*'Calculation sheet'!P46*'Calculation sheet'!Q46*'Calculation sheet'!R46*'Calculation sheet'!S46*'Calculation sheet'!T46*'Calculation sheet'!Y46*'Calculation sheet'!AA46*'Calculation sheet'!AC46*'Calculation sheet'!AE46*'Calculation sheet'!AG46*'Calculation sheet'!AJ46,'Calculation sheet'!AL46*'Calculation sheet'!J46*'Calculation sheet'!K46*'Calculation sheet'!M46*'Calculation sheet'!O46*'Calculation sheet'!P46*'Calculation sheet'!Q46*'Calculation sheet'!R46*'Calculation sheet'!S46*'Calculation sheet'!T46*'Calculation sheet'!Y46*'Calculation sheet'!AA46*'Calculation sheet'!AC46*'Calculation sheet'!AE46*'Calculation sheet'!AG46*'Calculation sheet'!AJ46*0.8833))</f>
        <v/>
      </c>
      <c r="L46" s="12" t="str">
        <f>IF('Calculation sheet'!AQ46="","",IF(OR(I46="Motorway link",I46="Exit diverge",I46="Entrance merge",I46="Motorway diverge",I46="Motorway merge",I46="Motorway weaving",I46="Service area"),'Calculation sheet'!AM46*'Calculation sheet'!J46*'Calculation sheet'!K46*'Calculation sheet'!M46*'Calculation sheet'!O46*'Calculation sheet'!P46*'Calculation sheet'!Q46*'Calculation sheet'!R46*'Calculation sheet'!S46*'Calculation sheet'!U46*'Calculation sheet'!Y46*'Calculation sheet'!AA46*'Calculation sheet'!AC46*'Calculation sheet'!AE46*'Calculation sheet'!AG46*'Calculation sheet'!AJ46,'Calculation sheet'!AM46*'Calculation sheet'!J46*'Calculation sheet'!K46*'Calculation sheet'!M46*'Calculation sheet'!O46*'Calculation sheet'!P46*'Calculation sheet'!Q46*'Calculation sheet'!R46*'Calculation sheet'!S46*'Calculation sheet'!U46*'Calculation sheet'!Y46*'Calculation sheet'!AA46*'Calculation sheet'!AC46*'Calculation sheet'!AE46*'Calculation sheet'!AG46*'Calculation sheet'!AJ46*1.1176))</f>
        <v/>
      </c>
      <c r="M46" s="12" t="str">
        <f t="shared" si="0"/>
        <v/>
      </c>
      <c r="N46" s="12" t="str">
        <f>IF('Calculation sheet'!AQ46="","",IF(OR(I46="Motorway link",I46="Exit diverge",I46="Entrance merge",I46="Motorway diverge",I46="Motorway merge",I46="Motorway weaving",I46="Service area"),'Calculation sheet'!AN46*'Calculation sheet'!J46*'Calculation sheet'!K46*'Calculation sheet'!L46*'Calculation sheet'!N46*'Calculation sheet'!P46*'Calculation sheet'!R46*'Calculation sheet'!S46*'Calculation sheet'!V46*'Calculation sheet'!Y46*'Calculation sheet'!Z46*'Calculation sheet'!AB46*'Calculation sheet'!AD46*'Calculation sheet'!AH46*'Calculation sheet'!AJ46,'Calculation sheet'!AN46*'Calculation sheet'!J46*'Calculation sheet'!K46*'Calculation sheet'!L46*'Calculation sheet'!N46*'Calculation sheet'!P46*'Calculation sheet'!R46*'Calculation sheet'!S46*'Calculation sheet'!V46*'Calculation sheet'!Y46*'Calculation sheet'!Z46*'Calculation sheet'!AB46*'Calculation sheet'!AD46*'Calculation sheet'!AH46*'Calculation sheet'!AJ46*0.7672))</f>
        <v/>
      </c>
      <c r="O46" s="12" t="str">
        <f>IF('Calculation sheet'!AQ46="","",IF(OR(I46="Motorway link",I46="Exit diverge",I46="Entrance merge",I46="Motorway diverge",I46="Motorway merge",I46="Motorway weaving",I46="Service area"),'Calculation sheet'!AO46*'Calculation sheet'!J46*'Calculation sheet'!K46*'Calculation sheet'!L46*'Calculation sheet'!N46*'Calculation sheet'!P46*'Calculation sheet'!R46*'Calculation sheet'!S46*'Calculation sheet'!W46*'Calculation sheet'!Y46*'Calculation sheet'!Z46*'Calculation sheet'!AB46*'Calculation sheet'!AD46*'Calculation sheet'!AH46*'Calculation sheet'!AJ46,'Calculation sheet'!AO46*'Calculation sheet'!J46*'Calculation sheet'!K46*'Calculation sheet'!L46*'Calculation sheet'!N46*'Calculation sheet'!P46*'Calculation sheet'!R46*'Calculation sheet'!S46*'Calculation sheet'!W46*'Calculation sheet'!Y46*'Calculation sheet'!Z46*'Calculation sheet'!AB46*'Calculation sheet'!AD46*'Calculation sheet'!AH46*'Calculation sheet'!AJ46*0.7672))</f>
        <v/>
      </c>
      <c r="P46" s="12" t="str">
        <f>IF('Calculation sheet'!AQ46="","",IF(OR(I46="Motorway link",I46="Exit diverge",I46="Entrance merge",I46="Motorway diverge",I46="Motorway merge",I46="Motorway weaving",I46="Service area"),'Calculation sheet'!AP46*'Calculation sheet'!J46*'Calculation sheet'!K46*'Calculation sheet'!L46*'Calculation sheet'!N46*'Calculation sheet'!P46*'Calculation sheet'!R46*'Calculation sheet'!S46*'Calculation sheet'!X46*'Calculation sheet'!Y46*'Calculation sheet'!Z46*'Calculation sheet'!AB46*'Calculation sheet'!AD46*'Calculation sheet'!AI46*'Calculation sheet'!AJ46,'Calculation sheet'!AP46*'Calculation sheet'!J46*'Calculation sheet'!K46*'Calculation sheet'!L46*'Calculation sheet'!N46*'Calculation sheet'!P46*'Calculation sheet'!R46*'Calculation sheet'!S46*'Calculation sheet'!X46*'Calculation sheet'!Y46*'Calculation sheet'!Z46*'Calculation sheet'!AB46*'Calculation sheet'!AD46*'Calculation sheet'!AI46*'Calculation sheet'!AJ46*0.7672))</f>
        <v/>
      </c>
      <c r="Q46" s="12" t="str">
        <f t="shared" si="1"/>
        <v/>
      </c>
      <c r="R46" s="14" t="str">
        <f t="shared" si="2"/>
        <v/>
      </c>
    </row>
    <row r="47" spans="1:18" x14ac:dyDescent="0.3">
      <c r="A47" s="4" t="str">
        <f>IF('Input data'!A62="","",'Input data'!A62)</f>
        <v/>
      </c>
      <c r="B47" s="4" t="str">
        <f>IF('Input data'!B62="","",'Input data'!B62)</f>
        <v/>
      </c>
      <c r="C47" s="4" t="str">
        <f>IF('Input data'!C62="","",'Input data'!C62)</f>
        <v/>
      </c>
      <c r="D47" s="4" t="str">
        <f>IF('Input data'!D62="","",'Input data'!D62)</f>
        <v/>
      </c>
      <c r="E47" s="4" t="str">
        <f>IF('Input data'!E62="","",'Input data'!E62)</f>
        <v/>
      </c>
      <c r="F47" s="4" t="str">
        <f>IF('Input data'!F62="","",'Input data'!F62)</f>
        <v/>
      </c>
      <c r="G47" s="4">
        <f>IF('Input data'!G62="","",'Input data'!G62)</f>
        <v>0</v>
      </c>
      <c r="H47" s="4" t="str">
        <f>IF('Input data'!H62&gt;0.5,'Input data'!H62,"")</f>
        <v/>
      </c>
      <c r="I47" s="4" t="str">
        <f>IF('Input data'!I62="","",'Input data'!I62)</f>
        <v/>
      </c>
      <c r="J47" s="12" t="str">
        <f>IF('Calculation sheet'!AQ47="","",IF(OR(I47="Motorway link",I47="Exit diverge",I47="Entrance merge",I47="Motorway diverge",I47="Motorway merge",I47="Motorway weaving",I47="Service area"),'Calculation sheet'!AK47*'Calculation sheet'!J47*'Calculation sheet'!K47*'Calculation sheet'!L47*'Calculation sheet'!N47*'Calculation sheet'!P47*'Calculation sheet'!R47*'Calculation sheet'!S47*'Calculation sheet'!T47*'Calculation sheet'!Y47*'Calculation sheet'!Z47*'Calculation sheet'!AB47*'Calculation sheet'!AD47*'Calculation sheet'!AF47*'Calculation sheet'!AJ47,'Calculation sheet'!AK47*'Calculation sheet'!J47*'Calculation sheet'!K47*'Calculation sheet'!L47*'Calculation sheet'!N47*'Calculation sheet'!P47*'Calculation sheet'!R47*'Calculation sheet'!S47*'Calculation sheet'!T47*'Calculation sheet'!Y47*'Calculation sheet'!Z47*'Calculation sheet'!AB47*'Calculation sheet'!AD47*'Calculation sheet'!AF47*'Calculation sheet'!AJ47*0.7672))</f>
        <v/>
      </c>
      <c r="K47" s="12" t="str">
        <f>IF('Calculation sheet'!AQ47="","",IF(OR(I47="Motorway link",I47="Exit diverge",I47="Entrance merge",I47="Motorway diverge",I47="Motorway merge",I47="Motorway weaving",I47="Service area"),'Calculation sheet'!AL47*'Calculation sheet'!J47*'Calculation sheet'!K47*'Calculation sheet'!M47*'Calculation sheet'!O47*'Calculation sheet'!P47*'Calculation sheet'!Q47*'Calculation sheet'!R47*'Calculation sheet'!S47*'Calculation sheet'!T47*'Calculation sheet'!Y47*'Calculation sheet'!AA47*'Calculation sheet'!AC47*'Calculation sheet'!AE47*'Calculation sheet'!AG47*'Calculation sheet'!AJ47,'Calculation sheet'!AL47*'Calculation sheet'!J47*'Calculation sheet'!K47*'Calculation sheet'!M47*'Calculation sheet'!O47*'Calculation sheet'!P47*'Calculation sheet'!Q47*'Calculation sheet'!R47*'Calculation sheet'!S47*'Calculation sheet'!T47*'Calculation sheet'!Y47*'Calculation sheet'!AA47*'Calculation sheet'!AC47*'Calculation sheet'!AE47*'Calculation sheet'!AG47*'Calculation sheet'!AJ47*0.8833))</f>
        <v/>
      </c>
      <c r="L47" s="12" t="str">
        <f>IF('Calculation sheet'!AQ47="","",IF(OR(I47="Motorway link",I47="Exit diverge",I47="Entrance merge",I47="Motorway diverge",I47="Motorway merge",I47="Motorway weaving",I47="Service area"),'Calculation sheet'!AM47*'Calculation sheet'!J47*'Calculation sheet'!K47*'Calculation sheet'!M47*'Calculation sheet'!O47*'Calculation sheet'!P47*'Calculation sheet'!Q47*'Calculation sheet'!R47*'Calculation sheet'!S47*'Calculation sheet'!U47*'Calculation sheet'!Y47*'Calculation sheet'!AA47*'Calculation sheet'!AC47*'Calculation sheet'!AE47*'Calculation sheet'!AG47*'Calculation sheet'!AJ47,'Calculation sheet'!AM47*'Calculation sheet'!J47*'Calculation sheet'!K47*'Calculation sheet'!M47*'Calculation sheet'!O47*'Calculation sheet'!P47*'Calculation sheet'!Q47*'Calculation sheet'!R47*'Calculation sheet'!S47*'Calculation sheet'!U47*'Calculation sheet'!Y47*'Calculation sheet'!AA47*'Calculation sheet'!AC47*'Calculation sheet'!AE47*'Calculation sheet'!AG47*'Calculation sheet'!AJ47*1.1176))</f>
        <v/>
      </c>
      <c r="M47" s="12" t="str">
        <f t="shared" si="0"/>
        <v/>
      </c>
      <c r="N47" s="12" t="str">
        <f>IF('Calculation sheet'!AQ47="","",IF(OR(I47="Motorway link",I47="Exit diverge",I47="Entrance merge",I47="Motorway diverge",I47="Motorway merge",I47="Motorway weaving",I47="Service area"),'Calculation sheet'!AN47*'Calculation sheet'!J47*'Calculation sheet'!K47*'Calculation sheet'!L47*'Calculation sheet'!N47*'Calculation sheet'!P47*'Calculation sheet'!R47*'Calculation sheet'!S47*'Calculation sheet'!V47*'Calculation sheet'!Y47*'Calculation sheet'!Z47*'Calculation sheet'!AB47*'Calculation sheet'!AD47*'Calculation sheet'!AH47*'Calculation sheet'!AJ47,'Calculation sheet'!AN47*'Calculation sheet'!J47*'Calculation sheet'!K47*'Calculation sheet'!L47*'Calculation sheet'!N47*'Calculation sheet'!P47*'Calculation sheet'!R47*'Calculation sheet'!S47*'Calculation sheet'!V47*'Calculation sheet'!Y47*'Calculation sheet'!Z47*'Calculation sheet'!AB47*'Calculation sheet'!AD47*'Calculation sheet'!AH47*'Calculation sheet'!AJ47*0.7672))</f>
        <v/>
      </c>
      <c r="O47" s="12" t="str">
        <f>IF('Calculation sheet'!AQ47="","",IF(OR(I47="Motorway link",I47="Exit diverge",I47="Entrance merge",I47="Motorway diverge",I47="Motorway merge",I47="Motorway weaving",I47="Service area"),'Calculation sheet'!AO47*'Calculation sheet'!J47*'Calculation sheet'!K47*'Calculation sheet'!L47*'Calculation sheet'!N47*'Calculation sheet'!P47*'Calculation sheet'!R47*'Calculation sheet'!S47*'Calculation sheet'!W47*'Calculation sheet'!Y47*'Calculation sheet'!Z47*'Calculation sheet'!AB47*'Calculation sheet'!AD47*'Calculation sheet'!AH47*'Calculation sheet'!AJ47,'Calculation sheet'!AO47*'Calculation sheet'!J47*'Calculation sheet'!K47*'Calculation sheet'!L47*'Calculation sheet'!N47*'Calculation sheet'!P47*'Calculation sheet'!R47*'Calculation sheet'!S47*'Calculation sheet'!W47*'Calculation sheet'!Y47*'Calculation sheet'!Z47*'Calculation sheet'!AB47*'Calculation sheet'!AD47*'Calculation sheet'!AH47*'Calculation sheet'!AJ47*0.7672))</f>
        <v/>
      </c>
      <c r="P47" s="12" t="str">
        <f>IF('Calculation sheet'!AQ47="","",IF(OR(I47="Motorway link",I47="Exit diverge",I47="Entrance merge",I47="Motorway diverge",I47="Motorway merge",I47="Motorway weaving",I47="Service area"),'Calculation sheet'!AP47*'Calculation sheet'!J47*'Calculation sheet'!K47*'Calculation sheet'!L47*'Calculation sheet'!N47*'Calculation sheet'!P47*'Calculation sheet'!R47*'Calculation sheet'!S47*'Calculation sheet'!X47*'Calculation sheet'!Y47*'Calculation sheet'!Z47*'Calculation sheet'!AB47*'Calculation sheet'!AD47*'Calculation sheet'!AI47*'Calculation sheet'!AJ47,'Calculation sheet'!AP47*'Calculation sheet'!J47*'Calculation sheet'!K47*'Calculation sheet'!L47*'Calculation sheet'!N47*'Calculation sheet'!P47*'Calculation sheet'!R47*'Calculation sheet'!S47*'Calculation sheet'!X47*'Calculation sheet'!Y47*'Calculation sheet'!Z47*'Calculation sheet'!AB47*'Calculation sheet'!AD47*'Calculation sheet'!AI47*'Calculation sheet'!AJ47*0.7672))</f>
        <v/>
      </c>
      <c r="Q47" s="12" t="str">
        <f t="shared" si="1"/>
        <v/>
      </c>
      <c r="R47" s="14" t="str">
        <f t="shared" si="2"/>
        <v/>
      </c>
    </row>
    <row r="48" spans="1:18" x14ac:dyDescent="0.3">
      <c r="A48" s="4" t="str">
        <f>IF('Input data'!A63="","",'Input data'!A63)</f>
        <v/>
      </c>
      <c r="B48" s="4" t="str">
        <f>IF('Input data'!B63="","",'Input data'!B63)</f>
        <v/>
      </c>
      <c r="C48" s="4" t="str">
        <f>IF('Input data'!C63="","",'Input data'!C63)</f>
        <v/>
      </c>
      <c r="D48" s="4" t="str">
        <f>IF('Input data'!D63="","",'Input data'!D63)</f>
        <v/>
      </c>
      <c r="E48" s="4" t="str">
        <f>IF('Input data'!E63="","",'Input data'!E63)</f>
        <v/>
      </c>
      <c r="F48" s="4" t="str">
        <f>IF('Input data'!F63="","",'Input data'!F63)</f>
        <v/>
      </c>
      <c r="G48" s="4">
        <f>IF('Input data'!G63="","",'Input data'!G63)</f>
        <v>0</v>
      </c>
      <c r="H48" s="4" t="str">
        <f>IF('Input data'!H63&gt;0.5,'Input data'!H63,"")</f>
        <v/>
      </c>
      <c r="I48" s="4" t="str">
        <f>IF('Input data'!I63="","",'Input data'!I63)</f>
        <v/>
      </c>
      <c r="J48" s="12" t="str">
        <f>IF('Calculation sheet'!AQ48="","",IF(OR(I48="Motorway link",I48="Exit diverge",I48="Entrance merge",I48="Motorway diverge",I48="Motorway merge",I48="Motorway weaving",I48="Service area"),'Calculation sheet'!AK48*'Calculation sheet'!J48*'Calculation sheet'!K48*'Calculation sheet'!L48*'Calculation sheet'!N48*'Calculation sheet'!P48*'Calculation sheet'!R48*'Calculation sheet'!S48*'Calculation sheet'!T48*'Calculation sheet'!Y48*'Calculation sheet'!Z48*'Calculation sheet'!AB48*'Calculation sheet'!AD48*'Calculation sheet'!AF48*'Calculation sheet'!AJ48,'Calculation sheet'!AK48*'Calculation sheet'!J48*'Calculation sheet'!K48*'Calculation sheet'!L48*'Calculation sheet'!N48*'Calculation sheet'!P48*'Calculation sheet'!R48*'Calculation sheet'!S48*'Calculation sheet'!T48*'Calculation sheet'!Y48*'Calculation sheet'!Z48*'Calculation sheet'!AB48*'Calculation sheet'!AD48*'Calculation sheet'!AF48*'Calculation sheet'!AJ48*0.7672))</f>
        <v/>
      </c>
      <c r="K48" s="12" t="str">
        <f>IF('Calculation sheet'!AQ48="","",IF(OR(I48="Motorway link",I48="Exit diverge",I48="Entrance merge",I48="Motorway diverge",I48="Motorway merge",I48="Motorway weaving",I48="Service area"),'Calculation sheet'!AL48*'Calculation sheet'!J48*'Calculation sheet'!K48*'Calculation sheet'!M48*'Calculation sheet'!O48*'Calculation sheet'!P48*'Calculation sheet'!Q48*'Calculation sheet'!R48*'Calculation sheet'!S48*'Calculation sheet'!T48*'Calculation sheet'!Y48*'Calculation sheet'!AA48*'Calculation sheet'!AC48*'Calculation sheet'!AE48*'Calculation sheet'!AG48*'Calculation sheet'!AJ48,'Calculation sheet'!AL48*'Calculation sheet'!J48*'Calculation sheet'!K48*'Calculation sheet'!M48*'Calculation sheet'!O48*'Calculation sheet'!P48*'Calculation sheet'!Q48*'Calculation sheet'!R48*'Calculation sheet'!S48*'Calculation sheet'!T48*'Calculation sheet'!Y48*'Calculation sheet'!AA48*'Calculation sheet'!AC48*'Calculation sheet'!AE48*'Calculation sheet'!AG48*'Calculation sheet'!AJ48*0.8833))</f>
        <v/>
      </c>
      <c r="L48" s="12" t="str">
        <f>IF('Calculation sheet'!AQ48="","",IF(OR(I48="Motorway link",I48="Exit diverge",I48="Entrance merge",I48="Motorway diverge",I48="Motorway merge",I48="Motorway weaving",I48="Service area"),'Calculation sheet'!AM48*'Calculation sheet'!J48*'Calculation sheet'!K48*'Calculation sheet'!M48*'Calculation sheet'!O48*'Calculation sheet'!P48*'Calculation sheet'!Q48*'Calculation sheet'!R48*'Calculation sheet'!S48*'Calculation sheet'!U48*'Calculation sheet'!Y48*'Calculation sheet'!AA48*'Calculation sheet'!AC48*'Calculation sheet'!AE48*'Calculation sheet'!AG48*'Calculation sheet'!AJ48,'Calculation sheet'!AM48*'Calculation sheet'!J48*'Calculation sheet'!K48*'Calculation sheet'!M48*'Calculation sheet'!O48*'Calculation sheet'!P48*'Calculation sheet'!Q48*'Calculation sheet'!R48*'Calculation sheet'!S48*'Calculation sheet'!U48*'Calculation sheet'!Y48*'Calculation sheet'!AA48*'Calculation sheet'!AC48*'Calculation sheet'!AE48*'Calculation sheet'!AG48*'Calculation sheet'!AJ48*1.1176))</f>
        <v/>
      </c>
      <c r="M48" s="12" t="str">
        <f t="shared" si="0"/>
        <v/>
      </c>
      <c r="N48" s="12" t="str">
        <f>IF('Calculation sheet'!AQ48="","",IF(OR(I48="Motorway link",I48="Exit diverge",I48="Entrance merge",I48="Motorway diverge",I48="Motorway merge",I48="Motorway weaving",I48="Service area"),'Calculation sheet'!AN48*'Calculation sheet'!J48*'Calculation sheet'!K48*'Calculation sheet'!L48*'Calculation sheet'!N48*'Calculation sheet'!P48*'Calculation sheet'!R48*'Calculation sheet'!S48*'Calculation sheet'!V48*'Calculation sheet'!Y48*'Calculation sheet'!Z48*'Calculation sheet'!AB48*'Calculation sheet'!AD48*'Calculation sheet'!AH48*'Calculation sheet'!AJ48,'Calculation sheet'!AN48*'Calculation sheet'!J48*'Calculation sheet'!K48*'Calculation sheet'!L48*'Calculation sheet'!N48*'Calculation sheet'!P48*'Calculation sheet'!R48*'Calculation sheet'!S48*'Calculation sheet'!V48*'Calculation sheet'!Y48*'Calculation sheet'!Z48*'Calculation sheet'!AB48*'Calculation sheet'!AD48*'Calculation sheet'!AH48*'Calculation sheet'!AJ48*0.7672))</f>
        <v/>
      </c>
      <c r="O48" s="12" t="str">
        <f>IF('Calculation sheet'!AQ48="","",IF(OR(I48="Motorway link",I48="Exit diverge",I48="Entrance merge",I48="Motorway diverge",I48="Motorway merge",I48="Motorway weaving",I48="Service area"),'Calculation sheet'!AO48*'Calculation sheet'!J48*'Calculation sheet'!K48*'Calculation sheet'!L48*'Calculation sheet'!N48*'Calculation sheet'!P48*'Calculation sheet'!R48*'Calculation sheet'!S48*'Calculation sheet'!W48*'Calculation sheet'!Y48*'Calculation sheet'!Z48*'Calculation sheet'!AB48*'Calculation sheet'!AD48*'Calculation sheet'!AH48*'Calculation sheet'!AJ48,'Calculation sheet'!AO48*'Calculation sheet'!J48*'Calculation sheet'!K48*'Calculation sheet'!L48*'Calculation sheet'!N48*'Calculation sheet'!P48*'Calculation sheet'!R48*'Calculation sheet'!S48*'Calculation sheet'!W48*'Calculation sheet'!Y48*'Calculation sheet'!Z48*'Calculation sheet'!AB48*'Calculation sheet'!AD48*'Calculation sheet'!AH48*'Calculation sheet'!AJ48*0.7672))</f>
        <v/>
      </c>
      <c r="P48" s="12" t="str">
        <f>IF('Calculation sheet'!AQ48="","",IF(OR(I48="Motorway link",I48="Exit diverge",I48="Entrance merge",I48="Motorway diverge",I48="Motorway merge",I48="Motorway weaving",I48="Service area"),'Calculation sheet'!AP48*'Calculation sheet'!J48*'Calculation sheet'!K48*'Calculation sheet'!L48*'Calculation sheet'!N48*'Calculation sheet'!P48*'Calculation sheet'!R48*'Calculation sheet'!S48*'Calculation sheet'!X48*'Calculation sheet'!Y48*'Calculation sheet'!Z48*'Calculation sheet'!AB48*'Calculation sheet'!AD48*'Calculation sheet'!AI48*'Calculation sheet'!AJ48,'Calculation sheet'!AP48*'Calculation sheet'!J48*'Calculation sheet'!K48*'Calculation sheet'!L48*'Calculation sheet'!N48*'Calculation sheet'!P48*'Calculation sheet'!R48*'Calculation sheet'!S48*'Calculation sheet'!X48*'Calculation sheet'!Y48*'Calculation sheet'!Z48*'Calculation sheet'!AB48*'Calculation sheet'!AD48*'Calculation sheet'!AI48*'Calculation sheet'!AJ48*0.7672))</f>
        <v/>
      </c>
      <c r="Q48" s="12" t="str">
        <f t="shared" si="1"/>
        <v/>
      </c>
      <c r="R48" s="14" t="str">
        <f t="shared" si="2"/>
        <v/>
      </c>
    </row>
    <row r="49" spans="1:18" x14ac:dyDescent="0.3">
      <c r="A49" s="4" t="str">
        <f>IF('Input data'!A64="","",'Input data'!A64)</f>
        <v/>
      </c>
      <c r="B49" s="4" t="str">
        <f>IF('Input data'!B64="","",'Input data'!B64)</f>
        <v/>
      </c>
      <c r="C49" s="4" t="str">
        <f>IF('Input data'!C64="","",'Input data'!C64)</f>
        <v/>
      </c>
      <c r="D49" s="4" t="str">
        <f>IF('Input data'!D64="","",'Input data'!D64)</f>
        <v/>
      </c>
      <c r="E49" s="4" t="str">
        <f>IF('Input data'!E64="","",'Input data'!E64)</f>
        <v/>
      </c>
      <c r="F49" s="4" t="str">
        <f>IF('Input data'!F64="","",'Input data'!F64)</f>
        <v/>
      </c>
      <c r="G49" s="4">
        <f>IF('Input data'!G64="","",'Input data'!G64)</f>
        <v>0</v>
      </c>
      <c r="H49" s="4" t="str">
        <f>IF('Input data'!H64&gt;0.5,'Input data'!H64,"")</f>
        <v/>
      </c>
      <c r="I49" s="4" t="str">
        <f>IF('Input data'!I64="","",'Input data'!I64)</f>
        <v/>
      </c>
      <c r="J49" s="12" t="str">
        <f>IF('Calculation sheet'!AQ49="","",IF(OR(I49="Motorway link",I49="Exit diverge",I49="Entrance merge",I49="Motorway diverge",I49="Motorway merge",I49="Motorway weaving",I49="Service area"),'Calculation sheet'!AK49*'Calculation sheet'!J49*'Calculation sheet'!K49*'Calculation sheet'!L49*'Calculation sheet'!N49*'Calculation sheet'!P49*'Calculation sheet'!R49*'Calculation sheet'!S49*'Calculation sheet'!T49*'Calculation sheet'!Y49*'Calculation sheet'!Z49*'Calculation sheet'!AB49*'Calculation sheet'!AD49*'Calculation sheet'!AF49*'Calculation sheet'!AJ49,'Calculation sheet'!AK49*'Calculation sheet'!J49*'Calculation sheet'!K49*'Calculation sheet'!L49*'Calculation sheet'!N49*'Calculation sheet'!P49*'Calculation sheet'!R49*'Calculation sheet'!S49*'Calculation sheet'!T49*'Calculation sheet'!Y49*'Calculation sheet'!Z49*'Calculation sheet'!AB49*'Calculation sheet'!AD49*'Calculation sheet'!AF49*'Calculation sheet'!AJ49*0.7672))</f>
        <v/>
      </c>
      <c r="K49" s="12" t="str">
        <f>IF('Calculation sheet'!AQ49="","",IF(OR(I49="Motorway link",I49="Exit diverge",I49="Entrance merge",I49="Motorway diverge",I49="Motorway merge",I49="Motorway weaving",I49="Service area"),'Calculation sheet'!AL49*'Calculation sheet'!J49*'Calculation sheet'!K49*'Calculation sheet'!M49*'Calculation sheet'!O49*'Calculation sheet'!P49*'Calculation sheet'!Q49*'Calculation sheet'!R49*'Calculation sheet'!S49*'Calculation sheet'!T49*'Calculation sheet'!Y49*'Calculation sheet'!AA49*'Calculation sheet'!AC49*'Calculation sheet'!AE49*'Calculation sheet'!AG49*'Calculation sheet'!AJ49,'Calculation sheet'!AL49*'Calculation sheet'!J49*'Calculation sheet'!K49*'Calculation sheet'!M49*'Calculation sheet'!O49*'Calculation sheet'!P49*'Calculation sheet'!Q49*'Calculation sheet'!R49*'Calculation sheet'!S49*'Calculation sheet'!T49*'Calculation sheet'!Y49*'Calculation sheet'!AA49*'Calculation sheet'!AC49*'Calculation sheet'!AE49*'Calculation sheet'!AG49*'Calculation sheet'!AJ49*0.8833))</f>
        <v/>
      </c>
      <c r="L49" s="12" t="str">
        <f>IF('Calculation sheet'!AQ49="","",IF(OR(I49="Motorway link",I49="Exit diverge",I49="Entrance merge",I49="Motorway diverge",I49="Motorway merge",I49="Motorway weaving",I49="Service area"),'Calculation sheet'!AM49*'Calculation sheet'!J49*'Calculation sheet'!K49*'Calculation sheet'!M49*'Calculation sheet'!O49*'Calculation sheet'!P49*'Calculation sheet'!Q49*'Calculation sheet'!R49*'Calculation sheet'!S49*'Calculation sheet'!U49*'Calculation sheet'!Y49*'Calculation sheet'!AA49*'Calculation sheet'!AC49*'Calculation sheet'!AE49*'Calculation sheet'!AG49*'Calculation sheet'!AJ49,'Calculation sheet'!AM49*'Calculation sheet'!J49*'Calculation sheet'!K49*'Calculation sheet'!M49*'Calculation sheet'!O49*'Calculation sheet'!P49*'Calculation sheet'!Q49*'Calculation sheet'!R49*'Calculation sheet'!S49*'Calculation sheet'!U49*'Calculation sheet'!Y49*'Calculation sheet'!AA49*'Calculation sheet'!AC49*'Calculation sheet'!AE49*'Calculation sheet'!AG49*'Calculation sheet'!AJ49*1.1176))</f>
        <v/>
      </c>
      <c r="M49" s="12" t="str">
        <f t="shared" si="0"/>
        <v/>
      </c>
      <c r="N49" s="12" t="str">
        <f>IF('Calculation sheet'!AQ49="","",IF(OR(I49="Motorway link",I49="Exit diverge",I49="Entrance merge",I49="Motorway diverge",I49="Motorway merge",I49="Motorway weaving",I49="Service area"),'Calculation sheet'!AN49*'Calculation sheet'!J49*'Calculation sheet'!K49*'Calculation sheet'!L49*'Calculation sheet'!N49*'Calculation sheet'!P49*'Calculation sheet'!R49*'Calculation sheet'!S49*'Calculation sheet'!V49*'Calculation sheet'!Y49*'Calculation sheet'!Z49*'Calculation sheet'!AB49*'Calculation sheet'!AD49*'Calculation sheet'!AH49*'Calculation sheet'!AJ49,'Calculation sheet'!AN49*'Calculation sheet'!J49*'Calculation sheet'!K49*'Calculation sheet'!L49*'Calculation sheet'!N49*'Calculation sheet'!P49*'Calculation sheet'!R49*'Calculation sheet'!S49*'Calculation sheet'!V49*'Calculation sheet'!Y49*'Calculation sheet'!Z49*'Calculation sheet'!AB49*'Calculation sheet'!AD49*'Calculation sheet'!AH49*'Calculation sheet'!AJ49*0.7672))</f>
        <v/>
      </c>
      <c r="O49" s="12" t="str">
        <f>IF('Calculation sheet'!AQ49="","",IF(OR(I49="Motorway link",I49="Exit diverge",I49="Entrance merge",I49="Motorway diverge",I49="Motorway merge",I49="Motorway weaving",I49="Service area"),'Calculation sheet'!AO49*'Calculation sheet'!J49*'Calculation sheet'!K49*'Calculation sheet'!L49*'Calculation sheet'!N49*'Calculation sheet'!P49*'Calculation sheet'!R49*'Calculation sheet'!S49*'Calculation sheet'!W49*'Calculation sheet'!Y49*'Calculation sheet'!Z49*'Calculation sheet'!AB49*'Calculation sheet'!AD49*'Calculation sheet'!AH49*'Calculation sheet'!AJ49,'Calculation sheet'!AO49*'Calculation sheet'!J49*'Calculation sheet'!K49*'Calculation sheet'!L49*'Calculation sheet'!N49*'Calculation sheet'!P49*'Calculation sheet'!R49*'Calculation sheet'!S49*'Calculation sheet'!W49*'Calculation sheet'!Y49*'Calculation sheet'!Z49*'Calculation sheet'!AB49*'Calculation sheet'!AD49*'Calculation sheet'!AH49*'Calculation sheet'!AJ49*0.7672))</f>
        <v/>
      </c>
      <c r="P49" s="12" t="str">
        <f>IF('Calculation sheet'!AQ49="","",IF(OR(I49="Motorway link",I49="Exit diverge",I49="Entrance merge",I49="Motorway diverge",I49="Motorway merge",I49="Motorway weaving",I49="Service area"),'Calculation sheet'!AP49*'Calculation sheet'!J49*'Calculation sheet'!K49*'Calculation sheet'!L49*'Calculation sheet'!N49*'Calculation sheet'!P49*'Calculation sheet'!R49*'Calculation sheet'!S49*'Calculation sheet'!X49*'Calculation sheet'!Y49*'Calculation sheet'!Z49*'Calculation sheet'!AB49*'Calculation sheet'!AD49*'Calculation sheet'!AI49*'Calculation sheet'!AJ49,'Calculation sheet'!AP49*'Calculation sheet'!J49*'Calculation sheet'!K49*'Calculation sheet'!L49*'Calculation sheet'!N49*'Calculation sheet'!P49*'Calculation sheet'!R49*'Calculation sheet'!S49*'Calculation sheet'!X49*'Calculation sheet'!Y49*'Calculation sheet'!Z49*'Calculation sheet'!AB49*'Calculation sheet'!AD49*'Calculation sheet'!AI49*'Calculation sheet'!AJ49*0.7672))</f>
        <v/>
      </c>
      <c r="Q49" s="12" t="str">
        <f t="shared" si="1"/>
        <v/>
      </c>
      <c r="R49" s="14" t="str">
        <f t="shared" si="2"/>
        <v/>
      </c>
    </row>
    <row r="50" spans="1:18" x14ac:dyDescent="0.3">
      <c r="A50" s="4" t="str">
        <f>IF('Input data'!A65="","",'Input data'!A65)</f>
        <v/>
      </c>
      <c r="B50" s="4" t="str">
        <f>IF('Input data'!B65="","",'Input data'!B65)</f>
        <v/>
      </c>
      <c r="C50" s="4" t="str">
        <f>IF('Input data'!C65="","",'Input data'!C65)</f>
        <v/>
      </c>
      <c r="D50" s="4" t="str">
        <f>IF('Input data'!D65="","",'Input data'!D65)</f>
        <v/>
      </c>
      <c r="E50" s="4" t="str">
        <f>IF('Input data'!E65="","",'Input data'!E65)</f>
        <v/>
      </c>
      <c r="F50" s="4" t="str">
        <f>IF('Input data'!F65="","",'Input data'!F65)</f>
        <v/>
      </c>
      <c r="G50" s="4">
        <f>IF('Input data'!G65="","",'Input data'!G65)</f>
        <v>0</v>
      </c>
      <c r="H50" s="4" t="str">
        <f>IF('Input data'!H65&gt;0.5,'Input data'!H65,"")</f>
        <v/>
      </c>
      <c r="I50" s="4" t="str">
        <f>IF('Input data'!I65="","",'Input data'!I65)</f>
        <v/>
      </c>
      <c r="J50" s="12" t="str">
        <f>IF('Calculation sheet'!AQ50="","",IF(OR(I50="Motorway link",I50="Exit diverge",I50="Entrance merge",I50="Motorway diverge",I50="Motorway merge",I50="Motorway weaving",I50="Service area"),'Calculation sheet'!AK50*'Calculation sheet'!J50*'Calculation sheet'!K50*'Calculation sheet'!L50*'Calculation sheet'!N50*'Calculation sheet'!P50*'Calculation sheet'!R50*'Calculation sheet'!S50*'Calculation sheet'!T50*'Calculation sheet'!Y50*'Calculation sheet'!Z50*'Calculation sheet'!AB50*'Calculation sheet'!AD50*'Calculation sheet'!AF50*'Calculation sheet'!AJ50,'Calculation sheet'!AK50*'Calculation sheet'!J50*'Calculation sheet'!K50*'Calculation sheet'!L50*'Calculation sheet'!N50*'Calculation sheet'!P50*'Calculation sheet'!R50*'Calculation sheet'!S50*'Calculation sheet'!T50*'Calculation sheet'!Y50*'Calculation sheet'!Z50*'Calculation sheet'!AB50*'Calculation sheet'!AD50*'Calculation sheet'!AF50*'Calculation sheet'!AJ50*0.7672))</f>
        <v/>
      </c>
      <c r="K50" s="12" t="str">
        <f>IF('Calculation sheet'!AQ50="","",IF(OR(I50="Motorway link",I50="Exit diverge",I50="Entrance merge",I50="Motorway diverge",I50="Motorway merge",I50="Motorway weaving",I50="Service area"),'Calculation sheet'!AL50*'Calculation sheet'!J50*'Calculation sheet'!K50*'Calculation sheet'!M50*'Calculation sheet'!O50*'Calculation sheet'!P50*'Calculation sheet'!Q50*'Calculation sheet'!R50*'Calculation sheet'!S50*'Calculation sheet'!T50*'Calculation sheet'!Y50*'Calculation sheet'!AA50*'Calculation sheet'!AC50*'Calculation sheet'!AE50*'Calculation sheet'!AG50*'Calculation sheet'!AJ50,'Calculation sheet'!AL50*'Calculation sheet'!J50*'Calculation sheet'!K50*'Calculation sheet'!M50*'Calculation sheet'!O50*'Calculation sheet'!P50*'Calculation sheet'!Q50*'Calculation sheet'!R50*'Calculation sheet'!S50*'Calculation sheet'!T50*'Calculation sheet'!Y50*'Calculation sheet'!AA50*'Calculation sheet'!AC50*'Calculation sheet'!AE50*'Calculation sheet'!AG50*'Calculation sheet'!AJ50*0.8833))</f>
        <v/>
      </c>
      <c r="L50" s="12" t="str">
        <f>IF('Calculation sheet'!AQ50="","",IF(OR(I50="Motorway link",I50="Exit diverge",I50="Entrance merge",I50="Motorway diverge",I50="Motorway merge",I50="Motorway weaving",I50="Service area"),'Calculation sheet'!AM50*'Calculation sheet'!J50*'Calculation sheet'!K50*'Calculation sheet'!M50*'Calculation sheet'!O50*'Calculation sheet'!P50*'Calculation sheet'!Q50*'Calculation sheet'!R50*'Calculation sheet'!S50*'Calculation sheet'!U50*'Calculation sheet'!Y50*'Calculation sheet'!AA50*'Calculation sheet'!AC50*'Calculation sheet'!AE50*'Calculation sheet'!AG50*'Calculation sheet'!AJ50,'Calculation sheet'!AM50*'Calculation sheet'!J50*'Calculation sheet'!K50*'Calculation sheet'!M50*'Calculation sheet'!O50*'Calculation sheet'!P50*'Calculation sheet'!Q50*'Calculation sheet'!R50*'Calculation sheet'!S50*'Calculation sheet'!U50*'Calculation sheet'!Y50*'Calculation sheet'!AA50*'Calculation sheet'!AC50*'Calculation sheet'!AE50*'Calculation sheet'!AG50*'Calculation sheet'!AJ50*1.1176))</f>
        <v/>
      </c>
      <c r="M50" s="12" t="str">
        <f t="shared" si="0"/>
        <v/>
      </c>
      <c r="N50" s="12" t="str">
        <f>IF('Calculation sheet'!AQ50="","",IF(OR(I50="Motorway link",I50="Exit diverge",I50="Entrance merge",I50="Motorway diverge",I50="Motorway merge",I50="Motorway weaving",I50="Service area"),'Calculation sheet'!AN50*'Calculation sheet'!J50*'Calculation sheet'!K50*'Calculation sheet'!L50*'Calculation sheet'!N50*'Calculation sheet'!P50*'Calculation sheet'!R50*'Calculation sheet'!S50*'Calculation sheet'!V50*'Calculation sheet'!Y50*'Calculation sheet'!Z50*'Calculation sheet'!AB50*'Calculation sheet'!AD50*'Calculation sheet'!AH50*'Calculation sheet'!AJ50,'Calculation sheet'!AN50*'Calculation sheet'!J50*'Calculation sheet'!K50*'Calculation sheet'!L50*'Calculation sheet'!N50*'Calculation sheet'!P50*'Calculation sheet'!R50*'Calculation sheet'!S50*'Calculation sheet'!V50*'Calculation sheet'!Y50*'Calculation sheet'!Z50*'Calculation sheet'!AB50*'Calculation sheet'!AD50*'Calculation sheet'!AH50*'Calculation sheet'!AJ50*0.7672))</f>
        <v/>
      </c>
      <c r="O50" s="12" t="str">
        <f>IF('Calculation sheet'!AQ50="","",IF(OR(I50="Motorway link",I50="Exit diverge",I50="Entrance merge",I50="Motorway diverge",I50="Motorway merge",I50="Motorway weaving",I50="Service area"),'Calculation sheet'!AO50*'Calculation sheet'!J50*'Calculation sheet'!K50*'Calculation sheet'!L50*'Calculation sheet'!N50*'Calculation sheet'!P50*'Calculation sheet'!R50*'Calculation sheet'!S50*'Calculation sheet'!W50*'Calculation sheet'!Y50*'Calculation sheet'!Z50*'Calculation sheet'!AB50*'Calculation sheet'!AD50*'Calculation sheet'!AH50*'Calculation sheet'!AJ50,'Calculation sheet'!AO50*'Calculation sheet'!J50*'Calculation sheet'!K50*'Calculation sheet'!L50*'Calculation sheet'!N50*'Calculation sheet'!P50*'Calculation sheet'!R50*'Calculation sheet'!S50*'Calculation sheet'!W50*'Calculation sheet'!Y50*'Calculation sheet'!Z50*'Calculation sheet'!AB50*'Calculation sheet'!AD50*'Calculation sheet'!AH50*'Calculation sheet'!AJ50*0.7672))</f>
        <v/>
      </c>
      <c r="P50" s="12" t="str">
        <f>IF('Calculation sheet'!AQ50="","",IF(OR(I50="Motorway link",I50="Exit diverge",I50="Entrance merge",I50="Motorway diverge",I50="Motorway merge",I50="Motorway weaving",I50="Service area"),'Calculation sheet'!AP50*'Calculation sheet'!J50*'Calculation sheet'!K50*'Calculation sheet'!L50*'Calculation sheet'!N50*'Calculation sheet'!P50*'Calculation sheet'!R50*'Calculation sheet'!S50*'Calculation sheet'!X50*'Calculation sheet'!Y50*'Calculation sheet'!Z50*'Calculation sheet'!AB50*'Calculation sheet'!AD50*'Calculation sheet'!AI50*'Calculation sheet'!AJ50,'Calculation sheet'!AP50*'Calculation sheet'!J50*'Calculation sheet'!K50*'Calculation sheet'!L50*'Calculation sheet'!N50*'Calculation sheet'!P50*'Calculation sheet'!R50*'Calculation sheet'!S50*'Calculation sheet'!X50*'Calculation sheet'!Y50*'Calculation sheet'!Z50*'Calculation sheet'!AB50*'Calculation sheet'!AD50*'Calculation sheet'!AI50*'Calculation sheet'!AJ50*0.7672))</f>
        <v/>
      </c>
      <c r="Q50" s="12" t="str">
        <f t="shared" si="1"/>
        <v/>
      </c>
      <c r="R50" s="14" t="str">
        <f t="shared" si="2"/>
        <v/>
      </c>
    </row>
    <row r="51" spans="1:18" x14ac:dyDescent="0.3">
      <c r="A51" s="4" t="str">
        <f>IF('Input data'!A66="","",'Input data'!A66)</f>
        <v/>
      </c>
      <c r="B51" s="4" t="str">
        <f>IF('Input data'!B66="","",'Input data'!B66)</f>
        <v/>
      </c>
      <c r="C51" s="4" t="str">
        <f>IF('Input data'!C66="","",'Input data'!C66)</f>
        <v/>
      </c>
      <c r="D51" s="4" t="str">
        <f>IF('Input data'!D66="","",'Input data'!D66)</f>
        <v/>
      </c>
      <c r="E51" s="4" t="str">
        <f>IF('Input data'!E66="","",'Input data'!E66)</f>
        <v/>
      </c>
      <c r="F51" s="4" t="str">
        <f>IF('Input data'!F66="","",'Input data'!F66)</f>
        <v/>
      </c>
      <c r="G51" s="4">
        <f>IF('Input data'!G66="","",'Input data'!G66)</f>
        <v>0</v>
      </c>
      <c r="H51" s="4" t="str">
        <f>IF('Input data'!H66&gt;0.5,'Input data'!H66,"")</f>
        <v/>
      </c>
      <c r="I51" s="4" t="str">
        <f>IF('Input data'!I66="","",'Input data'!I66)</f>
        <v/>
      </c>
      <c r="J51" s="12" t="str">
        <f>IF('Calculation sheet'!AQ51="","",IF(OR(I51="Motorway link",I51="Exit diverge",I51="Entrance merge",I51="Motorway diverge",I51="Motorway merge",I51="Motorway weaving",I51="Service area"),'Calculation sheet'!AK51*'Calculation sheet'!J51*'Calculation sheet'!K51*'Calculation sheet'!L51*'Calculation sheet'!N51*'Calculation sheet'!P51*'Calculation sheet'!R51*'Calculation sheet'!S51*'Calculation sheet'!T51*'Calculation sheet'!Y51*'Calculation sheet'!Z51*'Calculation sheet'!AB51*'Calculation sheet'!AD51*'Calculation sheet'!AF51*'Calculation sheet'!AJ51,'Calculation sheet'!AK51*'Calculation sheet'!J51*'Calculation sheet'!K51*'Calculation sheet'!L51*'Calculation sheet'!N51*'Calculation sheet'!P51*'Calculation sheet'!R51*'Calculation sheet'!S51*'Calculation sheet'!T51*'Calculation sheet'!Y51*'Calculation sheet'!Z51*'Calculation sheet'!AB51*'Calculation sheet'!AD51*'Calculation sheet'!AF51*'Calculation sheet'!AJ51*0.7672))</f>
        <v/>
      </c>
      <c r="K51" s="12" t="str">
        <f>IF('Calculation sheet'!AQ51="","",IF(OR(I51="Motorway link",I51="Exit diverge",I51="Entrance merge",I51="Motorway diverge",I51="Motorway merge",I51="Motorway weaving",I51="Service area"),'Calculation sheet'!AL51*'Calculation sheet'!J51*'Calculation sheet'!K51*'Calculation sheet'!M51*'Calculation sheet'!O51*'Calculation sheet'!P51*'Calculation sheet'!Q51*'Calculation sheet'!R51*'Calculation sheet'!S51*'Calculation sheet'!T51*'Calculation sheet'!Y51*'Calculation sheet'!AA51*'Calculation sheet'!AC51*'Calculation sheet'!AE51*'Calculation sheet'!AG51*'Calculation sheet'!AJ51,'Calculation sheet'!AL51*'Calculation sheet'!J51*'Calculation sheet'!K51*'Calculation sheet'!M51*'Calculation sheet'!O51*'Calculation sheet'!P51*'Calculation sheet'!Q51*'Calculation sheet'!R51*'Calculation sheet'!S51*'Calculation sheet'!T51*'Calculation sheet'!Y51*'Calculation sheet'!AA51*'Calculation sheet'!AC51*'Calculation sheet'!AE51*'Calculation sheet'!AG51*'Calculation sheet'!AJ51*0.8833))</f>
        <v/>
      </c>
      <c r="L51" s="12" t="str">
        <f>IF('Calculation sheet'!AQ51="","",IF(OR(I51="Motorway link",I51="Exit diverge",I51="Entrance merge",I51="Motorway diverge",I51="Motorway merge",I51="Motorway weaving",I51="Service area"),'Calculation sheet'!AM51*'Calculation sheet'!J51*'Calculation sheet'!K51*'Calculation sheet'!M51*'Calculation sheet'!O51*'Calculation sheet'!P51*'Calculation sheet'!Q51*'Calculation sheet'!R51*'Calculation sheet'!S51*'Calculation sheet'!U51*'Calculation sheet'!Y51*'Calculation sheet'!AA51*'Calculation sheet'!AC51*'Calculation sheet'!AE51*'Calculation sheet'!AG51*'Calculation sheet'!AJ51,'Calculation sheet'!AM51*'Calculation sheet'!J51*'Calculation sheet'!K51*'Calculation sheet'!M51*'Calculation sheet'!O51*'Calculation sheet'!P51*'Calculation sheet'!Q51*'Calculation sheet'!R51*'Calculation sheet'!S51*'Calculation sheet'!U51*'Calculation sheet'!Y51*'Calculation sheet'!AA51*'Calculation sheet'!AC51*'Calculation sheet'!AE51*'Calculation sheet'!AG51*'Calculation sheet'!AJ51*1.1176))</f>
        <v/>
      </c>
      <c r="M51" s="12" t="str">
        <f t="shared" si="0"/>
        <v/>
      </c>
      <c r="N51" s="12" t="str">
        <f>IF('Calculation sheet'!AQ51="","",IF(OR(I51="Motorway link",I51="Exit diverge",I51="Entrance merge",I51="Motorway diverge",I51="Motorway merge",I51="Motorway weaving",I51="Service area"),'Calculation sheet'!AN51*'Calculation sheet'!J51*'Calculation sheet'!K51*'Calculation sheet'!L51*'Calculation sheet'!N51*'Calculation sheet'!P51*'Calculation sheet'!R51*'Calculation sheet'!S51*'Calculation sheet'!V51*'Calculation sheet'!Y51*'Calculation sheet'!Z51*'Calculation sheet'!AB51*'Calculation sheet'!AD51*'Calculation sheet'!AH51*'Calculation sheet'!AJ51,'Calculation sheet'!AN51*'Calculation sheet'!J51*'Calculation sheet'!K51*'Calculation sheet'!L51*'Calculation sheet'!N51*'Calculation sheet'!P51*'Calculation sheet'!R51*'Calculation sheet'!S51*'Calculation sheet'!V51*'Calculation sheet'!Y51*'Calculation sheet'!Z51*'Calculation sheet'!AB51*'Calculation sheet'!AD51*'Calculation sheet'!AH51*'Calculation sheet'!AJ51*0.7672))</f>
        <v/>
      </c>
      <c r="O51" s="12" t="str">
        <f>IF('Calculation sheet'!AQ51="","",IF(OR(I51="Motorway link",I51="Exit diverge",I51="Entrance merge",I51="Motorway diverge",I51="Motorway merge",I51="Motorway weaving",I51="Service area"),'Calculation sheet'!AO51*'Calculation sheet'!J51*'Calculation sheet'!K51*'Calculation sheet'!L51*'Calculation sheet'!N51*'Calculation sheet'!P51*'Calculation sheet'!R51*'Calculation sheet'!S51*'Calculation sheet'!W51*'Calculation sheet'!Y51*'Calculation sheet'!Z51*'Calculation sheet'!AB51*'Calculation sheet'!AD51*'Calculation sheet'!AH51*'Calculation sheet'!AJ51,'Calculation sheet'!AO51*'Calculation sheet'!J51*'Calculation sheet'!K51*'Calculation sheet'!L51*'Calculation sheet'!N51*'Calculation sheet'!P51*'Calculation sheet'!R51*'Calculation sheet'!S51*'Calculation sheet'!W51*'Calculation sheet'!Y51*'Calculation sheet'!Z51*'Calculation sheet'!AB51*'Calculation sheet'!AD51*'Calculation sheet'!AH51*'Calculation sheet'!AJ51*0.7672))</f>
        <v/>
      </c>
      <c r="P51" s="12" t="str">
        <f>IF('Calculation sheet'!AQ51="","",IF(OR(I51="Motorway link",I51="Exit diverge",I51="Entrance merge",I51="Motorway diverge",I51="Motorway merge",I51="Motorway weaving",I51="Service area"),'Calculation sheet'!AP51*'Calculation sheet'!J51*'Calculation sheet'!K51*'Calculation sheet'!L51*'Calculation sheet'!N51*'Calculation sheet'!P51*'Calculation sheet'!R51*'Calculation sheet'!S51*'Calculation sheet'!X51*'Calculation sheet'!Y51*'Calculation sheet'!Z51*'Calculation sheet'!AB51*'Calculation sheet'!AD51*'Calculation sheet'!AI51*'Calculation sheet'!AJ51,'Calculation sheet'!AP51*'Calculation sheet'!J51*'Calculation sheet'!K51*'Calculation sheet'!L51*'Calculation sheet'!N51*'Calculation sheet'!P51*'Calculation sheet'!R51*'Calculation sheet'!S51*'Calculation sheet'!X51*'Calculation sheet'!Y51*'Calculation sheet'!Z51*'Calculation sheet'!AB51*'Calculation sheet'!AD51*'Calculation sheet'!AI51*'Calculation sheet'!AJ51*0.7672))</f>
        <v/>
      </c>
      <c r="Q51" s="12" t="str">
        <f t="shared" si="1"/>
        <v/>
      </c>
      <c r="R51" s="14" t="str">
        <f t="shared" si="2"/>
        <v/>
      </c>
    </row>
    <row r="52" spans="1:18" x14ac:dyDescent="0.3">
      <c r="A52" s="4" t="str">
        <f>IF('Input data'!A67="","",'Input data'!A67)</f>
        <v/>
      </c>
      <c r="B52" s="4" t="str">
        <f>IF('Input data'!B67="","",'Input data'!B67)</f>
        <v/>
      </c>
      <c r="C52" s="4" t="str">
        <f>IF('Input data'!C67="","",'Input data'!C67)</f>
        <v/>
      </c>
      <c r="D52" s="4" t="str">
        <f>IF('Input data'!D67="","",'Input data'!D67)</f>
        <v/>
      </c>
      <c r="E52" s="4" t="str">
        <f>IF('Input data'!E67="","",'Input data'!E67)</f>
        <v/>
      </c>
      <c r="F52" s="4" t="str">
        <f>IF('Input data'!F67="","",'Input data'!F67)</f>
        <v/>
      </c>
      <c r="G52" s="4">
        <f>IF('Input data'!G67="","",'Input data'!G67)</f>
        <v>0</v>
      </c>
      <c r="H52" s="4" t="str">
        <f>IF('Input data'!H67&gt;0.5,'Input data'!H67,"")</f>
        <v/>
      </c>
      <c r="I52" s="4" t="str">
        <f>IF('Input data'!I67="","",'Input data'!I67)</f>
        <v/>
      </c>
      <c r="J52" s="12" t="str">
        <f>IF('Calculation sheet'!AQ52="","",IF(OR(I52="Motorway link",I52="Exit diverge",I52="Entrance merge",I52="Motorway diverge",I52="Motorway merge",I52="Motorway weaving",I52="Service area"),'Calculation sheet'!AK52*'Calculation sheet'!J52*'Calculation sheet'!K52*'Calculation sheet'!L52*'Calculation sheet'!N52*'Calculation sheet'!P52*'Calculation sheet'!R52*'Calculation sheet'!S52*'Calculation sheet'!T52*'Calculation sheet'!Y52*'Calculation sheet'!Z52*'Calculation sheet'!AB52*'Calculation sheet'!AD52*'Calculation sheet'!AF52*'Calculation sheet'!AJ52,'Calculation sheet'!AK52*'Calculation sheet'!J52*'Calculation sheet'!K52*'Calculation sheet'!L52*'Calculation sheet'!N52*'Calculation sheet'!P52*'Calculation sheet'!R52*'Calculation sheet'!S52*'Calculation sheet'!T52*'Calculation sheet'!Y52*'Calculation sheet'!Z52*'Calculation sheet'!AB52*'Calculation sheet'!AD52*'Calculation sheet'!AF52*'Calculation sheet'!AJ52*0.7672))</f>
        <v/>
      </c>
      <c r="K52" s="12" t="str">
        <f>IF('Calculation sheet'!AQ52="","",IF(OR(I52="Motorway link",I52="Exit diverge",I52="Entrance merge",I52="Motorway diverge",I52="Motorway merge",I52="Motorway weaving",I52="Service area"),'Calculation sheet'!AL52*'Calculation sheet'!J52*'Calculation sheet'!K52*'Calculation sheet'!M52*'Calculation sheet'!O52*'Calculation sheet'!P52*'Calculation sheet'!Q52*'Calculation sheet'!R52*'Calculation sheet'!S52*'Calculation sheet'!T52*'Calculation sheet'!Y52*'Calculation sheet'!AA52*'Calculation sheet'!AC52*'Calculation sheet'!AE52*'Calculation sheet'!AG52*'Calculation sheet'!AJ52,'Calculation sheet'!AL52*'Calculation sheet'!J52*'Calculation sheet'!K52*'Calculation sheet'!M52*'Calculation sheet'!O52*'Calculation sheet'!P52*'Calculation sheet'!Q52*'Calculation sheet'!R52*'Calculation sheet'!S52*'Calculation sheet'!T52*'Calculation sheet'!Y52*'Calculation sheet'!AA52*'Calculation sheet'!AC52*'Calculation sheet'!AE52*'Calculation sheet'!AG52*'Calculation sheet'!AJ52*0.8833))</f>
        <v/>
      </c>
      <c r="L52" s="12" t="str">
        <f>IF('Calculation sheet'!AQ52="","",IF(OR(I52="Motorway link",I52="Exit diverge",I52="Entrance merge",I52="Motorway diverge",I52="Motorway merge",I52="Motorway weaving",I52="Service area"),'Calculation sheet'!AM52*'Calculation sheet'!J52*'Calculation sheet'!K52*'Calculation sheet'!M52*'Calculation sheet'!O52*'Calculation sheet'!P52*'Calculation sheet'!Q52*'Calculation sheet'!R52*'Calculation sheet'!S52*'Calculation sheet'!U52*'Calculation sheet'!Y52*'Calculation sheet'!AA52*'Calculation sheet'!AC52*'Calculation sheet'!AE52*'Calculation sheet'!AG52*'Calculation sheet'!AJ52,'Calculation sheet'!AM52*'Calculation sheet'!J52*'Calculation sheet'!K52*'Calculation sheet'!M52*'Calculation sheet'!O52*'Calculation sheet'!P52*'Calculation sheet'!Q52*'Calculation sheet'!R52*'Calculation sheet'!S52*'Calculation sheet'!U52*'Calculation sheet'!Y52*'Calculation sheet'!AA52*'Calculation sheet'!AC52*'Calculation sheet'!AE52*'Calculation sheet'!AG52*'Calculation sheet'!AJ52*1.1176))</f>
        <v/>
      </c>
      <c r="M52" s="12" t="str">
        <f t="shared" si="0"/>
        <v/>
      </c>
      <c r="N52" s="12" t="str">
        <f>IF('Calculation sheet'!AQ52="","",IF(OR(I52="Motorway link",I52="Exit diverge",I52="Entrance merge",I52="Motorway diverge",I52="Motorway merge",I52="Motorway weaving",I52="Service area"),'Calculation sheet'!AN52*'Calculation sheet'!J52*'Calculation sheet'!K52*'Calculation sheet'!L52*'Calculation sheet'!N52*'Calculation sheet'!P52*'Calculation sheet'!R52*'Calculation sheet'!S52*'Calculation sheet'!V52*'Calculation sheet'!Y52*'Calculation sheet'!Z52*'Calculation sheet'!AB52*'Calculation sheet'!AD52*'Calculation sheet'!AH52*'Calculation sheet'!AJ52,'Calculation sheet'!AN52*'Calculation sheet'!J52*'Calculation sheet'!K52*'Calculation sheet'!L52*'Calculation sheet'!N52*'Calculation sheet'!P52*'Calculation sheet'!R52*'Calculation sheet'!S52*'Calculation sheet'!V52*'Calculation sheet'!Y52*'Calculation sheet'!Z52*'Calculation sheet'!AB52*'Calculation sheet'!AD52*'Calculation sheet'!AH52*'Calculation sheet'!AJ52*0.7672))</f>
        <v/>
      </c>
      <c r="O52" s="12" t="str">
        <f>IF('Calculation sheet'!AQ52="","",IF(OR(I52="Motorway link",I52="Exit diverge",I52="Entrance merge",I52="Motorway diverge",I52="Motorway merge",I52="Motorway weaving",I52="Service area"),'Calculation sheet'!AO52*'Calculation sheet'!J52*'Calculation sheet'!K52*'Calculation sheet'!L52*'Calculation sheet'!N52*'Calculation sheet'!P52*'Calculation sheet'!R52*'Calculation sheet'!S52*'Calculation sheet'!W52*'Calculation sheet'!Y52*'Calculation sheet'!Z52*'Calculation sheet'!AB52*'Calculation sheet'!AD52*'Calculation sheet'!AH52*'Calculation sheet'!AJ52,'Calculation sheet'!AO52*'Calculation sheet'!J52*'Calculation sheet'!K52*'Calculation sheet'!L52*'Calculation sheet'!N52*'Calculation sheet'!P52*'Calculation sheet'!R52*'Calculation sheet'!S52*'Calculation sheet'!W52*'Calculation sheet'!Y52*'Calculation sheet'!Z52*'Calculation sheet'!AB52*'Calculation sheet'!AD52*'Calculation sheet'!AH52*'Calculation sheet'!AJ52*0.7672))</f>
        <v/>
      </c>
      <c r="P52" s="12" t="str">
        <f>IF('Calculation sheet'!AQ52="","",IF(OR(I52="Motorway link",I52="Exit diverge",I52="Entrance merge",I52="Motorway diverge",I52="Motorway merge",I52="Motorway weaving",I52="Service area"),'Calculation sheet'!AP52*'Calculation sheet'!J52*'Calculation sheet'!K52*'Calculation sheet'!L52*'Calculation sheet'!N52*'Calculation sheet'!P52*'Calculation sheet'!R52*'Calculation sheet'!S52*'Calculation sheet'!X52*'Calculation sheet'!Y52*'Calculation sheet'!Z52*'Calculation sheet'!AB52*'Calculation sheet'!AD52*'Calculation sheet'!AI52*'Calculation sheet'!AJ52,'Calculation sheet'!AP52*'Calculation sheet'!J52*'Calculation sheet'!K52*'Calculation sheet'!L52*'Calculation sheet'!N52*'Calculation sheet'!P52*'Calculation sheet'!R52*'Calculation sheet'!S52*'Calculation sheet'!X52*'Calculation sheet'!Y52*'Calculation sheet'!Z52*'Calculation sheet'!AB52*'Calculation sheet'!AD52*'Calculation sheet'!AI52*'Calculation sheet'!AJ52*0.7672))</f>
        <v/>
      </c>
      <c r="Q52" s="12" t="str">
        <f t="shared" si="1"/>
        <v/>
      </c>
      <c r="R52" s="14" t="str">
        <f t="shared" si="2"/>
        <v/>
      </c>
    </row>
    <row r="53" spans="1:18" x14ac:dyDescent="0.3">
      <c r="A53" s="4" t="str">
        <f>IF('Input data'!A68="","",'Input data'!A68)</f>
        <v/>
      </c>
      <c r="B53" s="4" t="str">
        <f>IF('Input data'!B68="","",'Input data'!B68)</f>
        <v/>
      </c>
      <c r="C53" s="4" t="str">
        <f>IF('Input data'!C68="","",'Input data'!C68)</f>
        <v/>
      </c>
      <c r="D53" s="4" t="str">
        <f>IF('Input data'!D68="","",'Input data'!D68)</f>
        <v/>
      </c>
      <c r="E53" s="4" t="str">
        <f>IF('Input data'!E68="","",'Input data'!E68)</f>
        <v/>
      </c>
      <c r="F53" s="4" t="str">
        <f>IF('Input data'!F68="","",'Input data'!F68)</f>
        <v/>
      </c>
      <c r="G53" s="4">
        <f>IF('Input data'!G68="","",'Input data'!G68)</f>
        <v>0</v>
      </c>
      <c r="H53" s="4" t="str">
        <f>IF('Input data'!H68&gt;0.5,'Input data'!H68,"")</f>
        <v/>
      </c>
      <c r="I53" s="4" t="str">
        <f>IF('Input data'!I68="","",'Input data'!I68)</f>
        <v/>
      </c>
      <c r="J53" s="12" t="str">
        <f>IF('Calculation sheet'!AQ53="","",IF(OR(I53="Motorway link",I53="Exit diverge",I53="Entrance merge",I53="Motorway diverge",I53="Motorway merge",I53="Motorway weaving",I53="Service area"),'Calculation sheet'!AK53*'Calculation sheet'!J53*'Calculation sheet'!K53*'Calculation sheet'!L53*'Calculation sheet'!N53*'Calculation sheet'!P53*'Calculation sheet'!R53*'Calculation sheet'!S53*'Calculation sheet'!T53*'Calculation sheet'!Y53*'Calculation sheet'!Z53*'Calculation sheet'!AB53*'Calculation sheet'!AD53*'Calculation sheet'!AF53*'Calculation sheet'!AJ53,'Calculation sheet'!AK53*'Calculation sheet'!J53*'Calculation sheet'!K53*'Calculation sheet'!L53*'Calculation sheet'!N53*'Calculation sheet'!P53*'Calculation sheet'!R53*'Calculation sheet'!S53*'Calculation sheet'!T53*'Calculation sheet'!Y53*'Calculation sheet'!Z53*'Calculation sheet'!AB53*'Calculation sheet'!AD53*'Calculation sheet'!AF53*'Calculation sheet'!AJ53*0.7672))</f>
        <v/>
      </c>
      <c r="K53" s="12" t="str">
        <f>IF('Calculation sheet'!AQ53="","",IF(OR(I53="Motorway link",I53="Exit diverge",I53="Entrance merge",I53="Motorway diverge",I53="Motorway merge",I53="Motorway weaving",I53="Service area"),'Calculation sheet'!AL53*'Calculation sheet'!J53*'Calculation sheet'!K53*'Calculation sheet'!M53*'Calculation sheet'!O53*'Calculation sheet'!P53*'Calculation sheet'!Q53*'Calculation sheet'!R53*'Calculation sheet'!S53*'Calculation sheet'!T53*'Calculation sheet'!Y53*'Calculation sheet'!AA53*'Calculation sheet'!AC53*'Calculation sheet'!AE53*'Calculation sheet'!AG53*'Calculation sheet'!AJ53,'Calculation sheet'!AL53*'Calculation sheet'!J53*'Calculation sheet'!K53*'Calculation sheet'!M53*'Calculation sheet'!O53*'Calculation sheet'!P53*'Calculation sheet'!Q53*'Calculation sheet'!R53*'Calculation sheet'!S53*'Calculation sheet'!T53*'Calculation sheet'!Y53*'Calculation sheet'!AA53*'Calculation sheet'!AC53*'Calculation sheet'!AE53*'Calculation sheet'!AG53*'Calculation sheet'!AJ53*0.8833))</f>
        <v/>
      </c>
      <c r="L53" s="12" t="str">
        <f>IF('Calculation sheet'!AQ53="","",IF(OR(I53="Motorway link",I53="Exit diverge",I53="Entrance merge",I53="Motorway diverge",I53="Motorway merge",I53="Motorway weaving",I53="Service area"),'Calculation sheet'!AM53*'Calculation sheet'!J53*'Calculation sheet'!K53*'Calculation sheet'!M53*'Calculation sheet'!O53*'Calculation sheet'!P53*'Calculation sheet'!Q53*'Calculation sheet'!R53*'Calculation sheet'!S53*'Calculation sheet'!U53*'Calculation sheet'!Y53*'Calculation sheet'!AA53*'Calculation sheet'!AC53*'Calculation sheet'!AE53*'Calculation sheet'!AG53*'Calculation sheet'!AJ53,'Calculation sheet'!AM53*'Calculation sheet'!J53*'Calculation sheet'!K53*'Calculation sheet'!M53*'Calculation sheet'!O53*'Calculation sheet'!P53*'Calculation sheet'!Q53*'Calculation sheet'!R53*'Calculation sheet'!S53*'Calculation sheet'!U53*'Calculation sheet'!Y53*'Calculation sheet'!AA53*'Calculation sheet'!AC53*'Calculation sheet'!AE53*'Calculation sheet'!AG53*'Calculation sheet'!AJ53*1.1176))</f>
        <v/>
      </c>
      <c r="M53" s="12" t="str">
        <f t="shared" si="0"/>
        <v/>
      </c>
      <c r="N53" s="12" t="str">
        <f>IF('Calculation sheet'!AQ53="","",IF(OR(I53="Motorway link",I53="Exit diverge",I53="Entrance merge",I53="Motorway diverge",I53="Motorway merge",I53="Motorway weaving",I53="Service area"),'Calculation sheet'!AN53*'Calculation sheet'!J53*'Calculation sheet'!K53*'Calculation sheet'!L53*'Calculation sheet'!N53*'Calculation sheet'!P53*'Calculation sheet'!R53*'Calculation sheet'!S53*'Calculation sheet'!V53*'Calculation sheet'!Y53*'Calculation sheet'!Z53*'Calculation sheet'!AB53*'Calculation sheet'!AD53*'Calculation sheet'!AH53*'Calculation sheet'!AJ53,'Calculation sheet'!AN53*'Calculation sheet'!J53*'Calculation sheet'!K53*'Calculation sheet'!L53*'Calculation sheet'!N53*'Calculation sheet'!P53*'Calculation sheet'!R53*'Calculation sheet'!S53*'Calculation sheet'!V53*'Calculation sheet'!Y53*'Calculation sheet'!Z53*'Calculation sheet'!AB53*'Calculation sheet'!AD53*'Calculation sheet'!AH53*'Calculation sheet'!AJ53*0.7672))</f>
        <v/>
      </c>
      <c r="O53" s="12" t="str">
        <f>IF('Calculation sheet'!AQ53="","",IF(OR(I53="Motorway link",I53="Exit diverge",I53="Entrance merge",I53="Motorway diverge",I53="Motorway merge",I53="Motorway weaving",I53="Service area"),'Calculation sheet'!AO53*'Calculation sheet'!J53*'Calculation sheet'!K53*'Calculation sheet'!L53*'Calculation sheet'!N53*'Calculation sheet'!P53*'Calculation sheet'!R53*'Calculation sheet'!S53*'Calculation sheet'!W53*'Calculation sheet'!Y53*'Calculation sheet'!Z53*'Calculation sheet'!AB53*'Calculation sheet'!AD53*'Calculation sheet'!AH53*'Calculation sheet'!AJ53,'Calculation sheet'!AO53*'Calculation sheet'!J53*'Calculation sheet'!K53*'Calculation sheet'!L53*'Calculation sheet'!N53*'Calculation sheet'!P53*'Calculation sheet'!R53*'Calculation sheet'!S53*'Calculation sheet'!W53*'Calculation sheet'!Y53*'Calculation sheet'!Z53*'Calculation sheet'!AB53*'Calculation sheet'!AD53*'Calculation sheet'!AH53*'Calculation sheet'!AJ53*0.7672))</f>
        <v/>
      </c>
      <c r="P53" s="12" t="str">
        <f>IF('Calculation sheet'!AQ53="","",IF(OR(I53="Motorway link",I53="Exit diverge",I53="Entrance merge",I53="Motorway diverge",I53="Motorway merge",I53="Motorway weaving",I53="Service area"),'Calculation sheet'!AP53*'Calculation sheet'!J53*'Calculation sheet'!K53*'Calculation sheet'!L53*'Calculation sheet'!N53*'Calculation sheet'!P53*'Calculation sheet'!R53*'Calculation sheet'!S53*'Calculation sheet'!X53*'Calculation sheet'!Y53*'Calculation sheet'!Z53*'Calculation sheet'!AB53*'Calculation sheet'!AD53*'Calculation sheet'!AI53*'Calculation sheet'!AJ53,'Calculation sheet'!AP53*'Calculation sheet'!J53*'Calculation sheet'!K53*'Calculation sheet'!L53*'Calculation sheet'!N53*'Calculation sheet'!P53*'Calculation sheet'!R53*'Calculation sheet'!S53*'Calculation sheet'!X53*'Calculation sheet'!Y53*'Calculation sheet'!Z53*'Calculation sheet'!AB53*'Calculation sheet'!AD53*'Calculation sheet'!AI53*'Calculation sheet'!AJ53*0.7672))</f>
        <v/>
      </c>
      <c r="Q53" s="12" t="str">
        <f t="shared" si="1"/>
        <v/>
      </c>
      <c r="R53" s="14" t="str">
        <f t="shared" si="2"/>
        <v/>
      </c>
    </row>
    <row r="54" spans="1:18" x14ac:dyDescent="0.3">
      <c r="A54" s="4" t="str">
        <f>IF('Input data'!A69="","",'Input data'!A69)</f>
        <v/>
      </c>
      <c r="B54" s="4" t="str">
        <f>IF('Input data'!B69="","",'Input data'!B69)</f>
        <v/>
      </c>
      <c r="C54" s="4" t="str">
        <f>IF('Input data'!C69="","",'Input data'!C69)</f>
        <v/>
      </c>
      <c r="D54" s="4" t="str">
        <f>IF('Input data'!D69="","",'Input data'!D69)</f>
        <v/>
      </c>
      <c r="E54" s="4" t="str">
        <f>IF('Input data'!E69="","",'Input data'!E69)</f>
        <v/>
      </c>
      <c r="F54" s="4" t="str">
        <f>IF('Input data'!F69="","",'Input data'!F69)</f>
        <v/>
      </c>
      <c r="G54" s="4">
        <f>IF('Input data'!G69="","",'Input data'!G69)</f>
        <v>0</v>
      </c>
      <c r="H54" s="4" t="str">
        <f>IF('Input data'!H69&gt;0.5,'Input data'!H69,"")</f>
        <v/>
      </c>
      <c r="I54" s="4" t="str">
        <f>IF('Input data'!I69="","",'Input data'!I69)</f>
        <v/>
      </c>
      <c r="J54" s="12" t="str">
        <f>IF('Calculation sheet'!AQ54="","",IF(OR(I54="Motorway link",I54="Exit diverge",I54="Entrance merge",I54="Motorway diverge",I54="Motorway merge",I54="Motorway weaving",I54="Service area"),'Calculation sheet'!AK54*'Calculation sheet'!J54*'Calculation sheet'!K54*'Calculation sheet'!L54*'Calculation sheet'!N54*'Calculation sheet'!P54*'Calculation sheet'!R54*'Calculation sheet'!S54*'Calculation sheet'!T54*'Calculation sheet'!Y54*'Calculation sheet'!Z54*'Calculation sheet'!AB54*'Calculation sheet'!AD54*'Calculation sheet'!AF54*'Calculation sheet'!AJ54,'Calculation sheet'!AK54*'Calculation sheet'!J54*'Calculation sheet'!K54*'Calculation sheet'!L54*'Calculation sheet'!N54*'Calculation sheet'!P54*'Calculation sheet'!R54*'Calculation sheet'!S54*'Calculation sheet'!T54*'Calculation sheet'!Y54*'Calculation sheet'!Z54*'Calculation sheet'!AB54*'Calculation sheet'!AD54*'Calculation sheet'!AF54*'Calculation sheet'!AJ54*0.7672))</f>
        <v/>
      </c>
      <c r="K54" s="12" t="str">
        <f>IF('Calculation sheet'!AQ54="","",IF(OR(I54="Motorway link",I54="Exit diverge",I54="Entrance merge",I54="Motorway diverge",I54="Motorway merge",I54="Motorway weaving",I54="Service area"),'Calculation sheet'!AL54*'Calculation sheet'!J54*'Calculation sheet'!K54*'Calculation sheet'!M54*'Calculation sheet'!O54*'Calculation sheet'!P54*'Calculation sheet'!Q54*'Calculation sheet'!R54*'Calculation sheet'!S54*'Calculation sheet'!T54*'Calculation sheet'!Y54*'Calculation sheet'!AA54*'Calculation sheet'!AC54*'Calculation sheet'!AE54*'Calculation sheet'!AG54*'Calculation sheet'!AJ54,'Calculation sheet'!AL54*'Calculation sheet'!J54*'Calculation sheet'!K54*'Calculation sheet'!M54*'Calculation sheet'!O54*'Calculation sheet'!P54*'Calculation sheet'!Q54*'Calculation sheet'!R54*'Calculation sheet'!S54*'Calculation sheet'!T54*'Calculation sheet'!Y54*'Calculation sheet'!AA54*'Calculation sheet'!AC54*'Calculation sheet'!AE54*'Calculation sheet'!AG54*'Calculation sheet'!AJ54*0.8833))</f>
        <v/>
      </c>
      <c r="L54" s="12" t="str">
        <f>IF('Calculation sheet'!AQ54="","",IF(OR(I54="Motorway link",I54="Exit diverge",I54="Entrance merge",I54="Motorway diverge",I54="Motorway merge",I54="Motorway weaving",I54="Service area"),'Calculation sheet'!AM54*'Calculation sheet'!J54*'Calculation sheet'!K54*'Calculation sheet'!M54*'Calculation sheet'!O54*'Calculation sheet'!P54*'Calculation sheet'!Q54*'Calculation sheet'!R54*'Calculation sheet'!S54*'Calculation sheet'!U54*'Calculation sheet'!Y54*'Calculation sheet'!AA54*'Calculation sheet'!AC54*'Calculation sheet'!AE54*'Calculation sheet'!AG54*'Calculation sheet'!AJ54,'Calculation sheet'!AM54*'Calculation sheet'!J54*'Calculation sheet'!K54*'Calculation sheet'!M54*'Calculation sheet'!O54*'Calculation sheet'!P54*'Calculation sheet'!Q54*'Calculation sheet'!R54*'Calculation sheet'!S54*'Calculation sheet'!U54*'Calculation sheet'!Y54*'Calculation sheet'!AA54*'Calculation sheet'!AC54*'Calculation sheet'!AE54*'Calculation sheet'!AG54*'Calculation sheet'!AJ54*1.1176))</f>
        <v/>
      </c>
      <c r="M54" s="12" t="str">
        <f t="shared" si="0"/>
        <v/>
      </c>
      <c r="N54" s="12" t="str">
        <f>IF('Calculation sheet'!AQ54="","",IF(OR(I54="Motorway link",I54="Exit diverge",I54="Entrance merge",I54="Motorway diverge",I54="Motorway merge",I54="Motorway weaving",I54="Service area"),'Calculation sheet'!AN54*'Calculation sheet'!J54*'Calculation sheet'!K54*'Calculation sheet'!L54*'Calculation sheet'!N54*'Calculation sheet'!P54*'Calculation sheet'!R54*'Calculation sheet'!S54*'Calculation sheet'!V54*'Calculation sheet'!Y54*'Calculation sheet'!Z54*'Calculation sheet'!AB54*'Calculation sheet'!AD54*'Calculation sheet'!AH54*'Calculation sheet'!AJ54,'Calculation sheet'!AN54*'Calculation sheet'!J54*'Calculation sheet'!K54*'Calculation sheet'!L54*'Calculation sheet'!N54*'Calculation sheet'!P54*'Calculation sheet'!R54*'Calculation sheet'!S54*'Calculation sheet'!V54*'Calculation sheet'!Y54*'Calculation sheet'!Z54*'Calculation sheet'!AB54*'Calculation sheet'!AD54*'Calculation sheet'!AH54*'Calculation sheet'!AJ54*0.7672))</f>
        <v/>
      </c>
      <c r="O54" s="12" t="str">
        <f>IF('Calculation sheet'!AQ54="","",IF(OR(I54="Motorway link",I54="Exit diverge",I54="Entrance merge",I54="Motorway diverge",I54="Motorway merge",I54="Motorway weaving",I54="Service area"),'Calculation sheet'!AO54*'Calculation sheet'!J54*'Calculation sheet'!K54*'Calculation sheet'!L54*'Calculation sheet'!N54*'Calculation sheet'!P54*'Calculation sheet'!R54*'Calculation sheet'!S54*'Calculation sheet'!W54*'Calculation sheet'!Y54*'Calculation sheet'!Z54*'Calculation sheet'!AB54*'Calculation sheet'!AD54*'Calculation sheet'!AH54*'Calculation sheet'!AJ54,'Calculation sheet'!AO54*'Calculation sheet'!J54*'Calculation sheet'!K54*'Calculation sheet'!L54*'Calculation sheet'!N54*'Calculation sheet'!P54*'Calculation sheet'!R54*'Calculation sheet'!S54*'Calculation sheet'!W54*'Calculation sheet'!Y54*'Calculation sheet'!Z54*'Calculation sheet'!AB54*'Calculation sheet'!AD54*'Calculation sheet'!AH54*'Calculation sheet'!AJ54*0.7672))</f>
        <v/>
      </c>
      <c r="P54" s="12" t="str">
        <f>IF('Calculation sheet'!AQ54="","",IF(OR(I54="Motorway link",I54="Exit diverge",I54="Entrance merge",I54="Motorway diverge",I54="Motorway merge",I54="Motorway weaving",I54="Service area"),'Calculation sheet'!AP54*'Calculation sheet'!J54*'Calculation sheet'!K54*'Calculation sheet'!L54*'Calculation sheet'!N54*'Calculation sheet'!P54*'Calculation sheet'!R54*'Calculation sheet'!S54*'Calculation sheet'!X54*'Calculation sheet'!Y54*'Calculation sheet'!Z54*'Calculation sheet'!AB54*'Calculation sheet'!AD54*'Calculation sheet'!AI54*'Calculation sheet'!AJ54,'Calculation sheet'!AP54*'Calculation sheet'!J54*'Calculation sheet'!K54*'Calculation sheet'!L54*'Calculation sheet'!N54*'Calculation sheet'!P54*'Calculation sheet'!R54*'Calculation sheet'!S54*'Calculation sheet'!X54*'Calculation sheet'!Y54*'Calculation sheet'!Z54*'Calculation sheet'!AB54*'Calculation sheet'!AD54*'Calculation sheet'!AI54*'Calculation sheet'!AJ54*0.7672))</f>
        <v/>
      </c>
      <c r="Q54" s="12" t="str">
        <f t="shared" si="1"/>
        <v/>
      </c>
      <c r="R54" s="14" t="str">
        <f t="shared" si="2"/>
        <v/>
      </c>
    </row>
    <row r="55" spans="1:18" x14ac:dyDescent="0.3">
      <c r="A55" s="4" t="str">
        <f>IF('Input data'!A70="","",'Input data'!A70)</f>
        <v/>
      </c>
      <c r="B55" s="4" t="str">
        <f>IF('Input data'!B70="","",'Input data'!B70)</f>
        <v/>
      </c>
      <c r="C55" s="4" t="str">
        <f>IF('Input data'!C70="","",'Input data'!C70)</f>
        <v/>
      </c>
      <c r="D55" s="4" t="str">
        <f>IF('Input data'!D70="","",'Input data'!D70)</f>
        <v/>
      </c>
      <c r="E55" s="4" t="str">
        <f>IF('Input data'!E70="","",'Input data'!E70)</f>
        <v/>
      </c>
      <c r="F55" s="4" t="str">
        <f>IF('Input data'!F70="","",'Input data'!F70)</f>
        <v/>
      </c>
      <c r="G55" s="4">
        <f>IF('Input data'!G70="","",'Input data'!G70)</f>
        <v>0</v>
      </c>
      <c r="H55" s="4" t="str">
        <f>IF('Input data'!H70&gt;0.5,'Input data'!H70,"")</f>
        <v/>
      </c>
      <c r="I55" s="4" t="str">
        <f>IF('Input data'!I70="","",'Input data'!I70)</f>
        <v/>
      </c>
      <c r="J55" s="12" t="str">
        <f>IF('Calculation sheet'!AQ55="","",IF(OR(I55="Motorway link",I55="Exit diverge",I55="Entrance merge",I55="Motorway diverge",I55="Motorway merge",I55="Motorway weaving",I55="Service area"),'Calculation sheet'!AK55*'Calculation sheet'!J55*'Calculation sheet'!K55*'Calculation sheet'!L55*'Calculation sheet'!N55*'Calculation sheet'!P55*'Calculation sheet'!R55*'Calculation sheet'!S55*'Calculation sheet'!T55*'Calculation sheet'!Y55*'Calculation sheet'!Z55*'Calculation sheet'!AB55*'Calculation sheet'!AD55*'Calculation sheet'!AF55*'Calculation sheet'!AJ55,'Calculation sheet'!AK55*'Calculation sheet'!J55*'Calculation sheet'!K55*'Calculation sheet'!L55*'Calculation sheet'!N55*'Calculation sheet'!P55*'Calculation sheet'!R55*'Calculation sheet'!S55*'Calculation sheet'!T55*'Calculation sheet'!Y55*'Calculation sheet'!Z55*'Calculation sheet'!AB55*'Calculation sheet'!AD55*'Calculation sheet'!AF55*'Calculation sheet'!AJ55*0.7672))</f>
        <v/>
      </c>
      <c r="K55" s="12" t="str">
        <f>IF('Calculation sheet'!AQ55="","",IF(OR(I55="Motorway link",I55="Exit diverge",I55="Entrance merge",I55="Motorway diverge",I55="Motorway merge",I55="Motorway weaving",I55="Service area"),'Calculation sheet'!AL55*'Calculation sheet'!J55*'Calculation sheet'!K55*'Calculation sheet'!M55*'Calculation sheet'!O55*'Calculation sheet'!P55*'Calculation sheet'!Q55*'Calculation sheet'!R55*'Calculation sheet'!S55*'Calculation sheet'!T55*'Calculation sheet'!Y55*'Calculation sheet'!AA55*'Calculation sheet'!AC55*'Calculation sheet'!AE55*'Calculation sheet'!AG55*'Calculation sheet'!AJ55,'Calculation sheet'!AL55*'Calculation sheet'!J55*'Calculation sheet'!K55*'Calculation sheet'!M55*'Calculation sheet'!O55*'Calculation sheet'!P55*'Calculation sheet'!Q55*'Calculation sheet'!R55*'Calculation sheet'!S55*'Calculation sheet'!T55*'Calculation sheet'!Y55*'Calculation sheet'!AA55*'Calculation sheet'!AC55*'Calculation sheet'!AE55*'Calculation sheet'!AG55*'Calculation sheet'!AJ55*0.8833))</f>
        <v/>
      </c>
      <c r="L55" s="12" t="str">
        <f>IF('Calculation sheet'!AQ55="","",IF(OR(I55="Motorway link",I55="Exit diverge",I55="Entrance merge",I55="Motorway diverge",I55="Motorway merge",I55="Motorway weaving",I55="Service area"),'Calculation sheet'!AM55*'Calculation sheet'!J55*'Calculation sheet'!K55*'Calculation sheet'!M55*'Calculation sheet'!O55*'Calculation sheet'!P55*'Calculation sheet'!Q55*'Calculation sheet'!R55*'Calculation sheet'!S55*'Calculation sheet'!U55*'Calculation sheet'!Y55*'Calculation sheet'!AA55*'Calculation sheet'!AC55*'Calculation sheet'!AE55*'Calculation sheet'!AG55*'Calculation sheet'!AJ55,'Calculation sheet'!AM55*'Calculation sheet'!J55*'Calculation sheet'!K55*'Calculation sheet'!M55*'Calculation sheet'!O55*'Calculation sheet'!P55*'Calculation sheet'!Q55*'Calculation sheet'!R55*'Calculation sheet'!S55*'Calculation sheet'!U55*'Calculation sheet'!Y55*'Calculation sheet'!AA55*'Calculation sheet'!AC55*'Calculation sheet'!AE55*'Calculation sheet'!AG55*'Calculation sheet'!AJ55*1.1176))</f>
        <v/>
      </c>
      <c r="M55" s="12" t="str">
        <f t="shared" si="0"/>
        <v/>
      </c>
      <c r="N55" s="12" t="str">
        <f>IF('Calculation sheet'!AQ55="","",IF(OR(I55="Motorway link",I55="Exit diverge",I55="Entrance merge",I55="Motorway diverge",I55="Motorway merge",I55="Motorway weaving",I55="Service area"),'Calculation sheet'!AN55*'Calculation sheet'!J55*'Calculation sheet'!K55*'Calculation sheet'!L55*'Calculation sheet'!N55*'Calculation sheet'!P55*'Calculation sheet'!R55*'Calculation sheet'!S55*'Calculation sheet'!V55*'Calculation sheet'!Y55*'Calculation sheet'!Z55*'Calculation sheet'!AB55*'Calculation sheet'!AD55*'Calculation sheet'!AH55*'Calculation sheet'!AJ55,'Calculation sheet'!AN55*'Calculation sheet'!J55*'Calculation sheet'!K55*'Calculation sheet'!L55*'Calculation sheet'!N55*'Calculation sheet'!P55*'Calculation sheet'!R55*'Calculation sheet'!S55*'Calculation sheet'!V55*'Calculation sheet'!Y55*'Calculation sheet'!Z55*'Calculation sheet'!AB55*'Calculation sheet'!AD55*'Calculation sheet'!AH55*'Calculation sheet'!AJ55*0.7672))</f>
        <v/>
      </c>
      <c r="O55" s="12" t="str">
        <f>IF('Calculation sheet'!AQ55="","",IF(OR(I55="Motorway link",I55="Exit diverge",I55="Entrance merge",I55="Motorway diverge",I55="Motorway merge",I55="Motorway weaving",I55="Service area"),'Calculation sheet'!AO55*'Calculation sheet'!J55*'Calculation sheet'!K55*'Calculation sheet'!L55*'Calculation sheet'!N55*'Calculation sheet'!P55*'Calculation sheet'!R55*'Calculation sheet'!S55*'Calculation sheet'!W55*'Calculation sheet'!Y55*'Calculation sheet'!Z55*'Calculation sheet'!AB55*'Calculation sheet'!AD55*'Calculation sheet'!AH55*'Calculation sheet'!AJ55,'Calculation sheet'!AO55*'Calculation sheet'!J55*'Calculation sheet'!K55*'Calculation sheet'!L55*'Calculation sheet'!N55*'Calculation sheet'!P55*'Calculation sheet'!R55*'Calculation sheet'!S55*'Calculation sheet'!W55*'Calculation sheet'!Y55*'Calculation sheet'!Z55*'Calculation sheet'!AB55*'Calculation sheet'!AD55*'Calculation sheet'!AH55*'Calculation sheet'!AJ55*0.7672))</f>
        <v/>
      </c>
      <c r="P55" s="12" t="str">
        <f>IF('Calculation sheet'!AQ55="","",IF(OR(I55="Motorway link",I55="Exit diverge",I55="Entrance merge",I55="Motorway diverge",I55="Motorway merge",I55="Motorway weaving",I55="Service area"),'Calculation sheet'!AP55*'Calculation sheet'!J55*'Calculation sheet'!K55*'Calculation sheet'!L55*'Calculation sheet'!N55*'Calculation sheet'!P55*'Calculation sheet'!R55*'Calculation sheet'!S55*'Calculation sheet'!X55*'Calculation sheet'!Y55*'Calculation sheet'!Z55*'Calculation sheet'!AB55*'Calculation sheet'!AD55*'Calculation sheet'!AI55*'Calculation sheet'!AJ55,'Calculation sheet'!AP55*'Calculation sheet'!J55*'Calculation sheet'!K55*'Calculation sheet'!L55*'Calculation sheet'!N55*'Calculation sheet'!P55*'Calculation sheet'!R55*'Calculation sheet'!S55*'Calculation sheet'!X55*'Calculation sheet'!Y55*'Calculation sheet'!Z55*'Calculation sheet'!AB55*'Calculation sheet'!AD55*'Calculation sheet'!AI55*'Calculation sheet'!AJ55*0.7672))</f>
        <v/>
      </c>
      <c r="Q55" s="12" t="str">
        <f t="shared" si="1"/>
        <v/>
      </c>
      <c r="R55" s="14" t="str">
        <f t="shared" si="2"/>
        <v/>
      </c>
    </row>
    <row r="56" spans="1:18" x14ac:dyDescent="0.3">
      <c r="A56" s="4" t="str">
        <f>IF('Input data'!A71="","",'Input data'!A71)</f>
        <v/>
      </c>
      <c r="B56" s="4" t="str">
        <f>IF('Input data'!B71="","",'Input data'!B71)</f>
        <v/>
      </c>
      <c r="C56" s="4" t="str">
        <f>IF('Input data'!C71="","",'Input data'!C71)</f>
        <v/>
      </c>
      <c r="D56" s="4" t="str">
        <f>IF('Input data'!D71="","",'Input data'!D71)</f>
        <v/>
      </c>
      <c r="E56" s="4" t="str">
        <f>IF('Input data'!E71="","",'Input data'!E71)</f>
        <v/>
      </c>
      <c r="F56" s="4" t="str">
        <f>IF('Input data'!F71="","",'Input data'!F71)</f>
        <v/>
      </c>
      <c r="G56" s="4">
        <f>IF('Input data'!G71="","",'Input data'!G71)</f>
        <v>0</v>
      </c>
      <c r="H56" s="4" t="str">
        <f>IF('Input data'!H71&gt;0.5,'Input data'!H71,"")</f>
        <v/>
      </c>
      <c r="I56" s="4" t="str">
        <f>IF('Input data'!I71="","",'Input data'!I71)</f>
        <v/>
      </c>
      <c r="J56" s="12" t="str">
        <f>IF('Calculation sheet'!AQ56="","",IF(OR(I56="Motorway link",I56="Exit diverge",I56="Entrance merge",I56="Motorway diverge",I56="Motorway merge",I56="Motorway weaving",I56="Service area"),'Calculation sheet'!AK56*'Calculation sheet'!J56*'Calculation sheet'!K56*'Calculation sheet'!L56*'Calculation sheet'!N56*'Calculation sheet'!P56*'Calculation sheet'!R56*'Calculation sheet'!S56*'Calculation sheet'!T56*'Calculation sheet'!Y56*'Calculation sheet'!Z56*'Calculation sheet'!AB56*'Calculation sheet'!AD56*'Calculation sheet'!AF56*'Calculation sheet'!AJ56,'Calculation sheet'!AK56*'Calculation sheet'!J56*'Calculation sheet'!K56*'Calculation sheet'!L56*'Calculation sheet'!N56*'Calculation sheet'!P56*'Calculation sheet'!R56*'Calculation sheet'!S56*'Calculation sheet'!T56*'Calculation sheet'!Y56*'Calculation sheet'!Z56*'Calculation sheet'!AB56*'Calculation sheet'!AD56*'Calculation sheet'!AF56*'Calculation sheet'!AJ56*0.7672))</f>
        <v/>
      </c>
      <c r="K56" s="12" t="str">
        <f>IF('Calculation sheet'!AQ56="","",IF(OR(I56="Motorway link",I56="Exit diverge",I56="Entrance merge",I56="Motorway diverge",I56="Motorway merge",I56="Motorway weaving",I56="Service area"),'Calculation sheet'!AL56*'Calculation sheet'!J56*'Calculation sheet'!K56*'Calculation sheet'!M56*'Calculation sheet'!O56*'Calculation sheet'!P56*'Calculation sheet'!Q56*'Calculation sheet'!R56*'Calculation sheet'!S56*'Calculation sheet'!T56*'Calculation sheet'!Y56*'Calculation sheet'!AA56*'Calculation sheet'!AC56*'Calculation sheet'!AE56*'Calculation sheet'!AG56*'Calculation sheet'!AJ56,'Calculation sheet'!AL56*'Calculation sheet'!J56*'Calculation sheet'!K56*'Calculation sheet'!M56*'Calculation sheet'!O56*'Calculation sheet'!P56*'Calculation sheet'!Q56*'Calculation sheet'!R56*'Calculation sheet'!S56*'Calculation sheet'!T56*'Calculation sheet'!Y56*'Calculation sheet'!AA56*'Calculation sheet'!AC56*'Calculation sheet'!AE56*'Calculation sheet'!AG56*'Calculation sheet'!AJ56*0.8833))</f>
        <v/>
      </c>
      <c r="L56" s="12" t="str">
        <f>IF('Calculation sheet'!AQ56="","",IF(OR(I56="Motorway link",I56="Exit diverge",I56="Entrance merge",I56="Motorway diverge",I56="Motorway merge",I56="Motorway weaving",I56="Service area"),'Calculation sheet'!AM56*'Calculation sheet'!J56*'Calculation sheet'!K56*'Calculation sheet'!M56*'Calculation sheet'!O56*'Calculation sheet'!P56*'Calculation sheet'!Q56*'Calculation sheet'!R56*'Calculation sheet'!S56*'Calculation sheet'!U56*'Calculation sheet'!Y56*'Calculation sheet'!AA56*'Calculation sheet'!AC56*'Calculation sheet'!AE56*'Calculation sheet'!AG56*'Calculation sheet'!AJ56,'Calculation sheet'!AM56*'Calculation sheet'!J56*'Calculation sheet'!K56*'Calculation sheet'!M56*'Calculation sheet'!O56*'Calculation sheet'!P56*'Calculation sheet'!Q56*'Calculation sheet'!R56*'Calculation sheet'!S56*'Calculation sheet'!U56*'Calculation sheet'!Y56*'Calculation sheet'!AA56*'Calculation sheet'!AC56*'Calculation sheet'!AE56*'Calculation sheet'!AG56*'Calculation sheet'!AJ56*1.1176))</f>
        <v/>
      </c>
      <c r="M56" s="12" t="str">
        <f t="shared" si="0"/>
        <v/>
      </c>
      <c r="N56" s="12" t="str">
        <f>IF('Calculation sheet'!AQ56="","",IF(OR(I56="Motorway link",I56="Exit diverge",I56="Entrance merge",I56="Motorway diverge",I56="Motorway merge",I56="Motorway weaving",I56="Service area"),'Calculation sheet'!AN56*'Calculation sheet'!J56*'Calculation sheet'!K56*'Calculation sheet'!L56*'Calculation sheet'!N56*'Calculation sheet'!P56*'Calculation sheet'!R56*'Calculation sheet'!S56*'Calculation sheet'!V56*'Calculation sheet'!Y56*'Calculation sheet'!Z56*'Calculation sheet'!AB56*'Calculation sheet'!AD56*'Calculation sheet'!AH56*'Calculation sheet'!AJ56,'Calculation sheet'!AN56*'Calculation sheet'!J56*'Calculation sheet'!K56*'Calculation sheet'!L56*'Calculation sheet'!N56*'Calculation sheet'!P56*'Calculation sheet'!R56*'Calculation sheet'!S56*'Calculation sheet'!V56*'Calculation sheet'!Y56*'Calculation sheet'!Z56*'Calculation sheet'!AB56*'Calculation sheet'!AD56*'Calculation sheet'!AH56*'Calculation sheet'!AJ56*0.7672))</f>
        <v/>
      </c>
      <c r="O56" s="12" t="str">
        <f>IF('Calculation sheet'!AQ56="","",IF(OR(I56="Motorway link",I56="Exit diverge",I56="Entrance merge",I56="Motorway diverge",I56="Motorway merge",I56="Motorway weaving",I56="Service area"),'Calculation sheet'!AO56*'Calculation sheet'!J56*'Calculation sheet'!K56*'Calculation sheet'!L56*'Calculation sheet'!N56*'Calculation sheet'!P56*'Calculation sheet'!R56*'Calculation sheet'!S56*'Calculation sheet'!W56*'Calculation sheet'!Y56*'Calculation sheet'!Z56*'Calculation sheet'!AB56*'Calculation sheet'!AD56*'Calculation sheet'!AH56*'Calculation sheet'!AJ56,'Calculation sheet'!AO56*'Calculation sheet'!J56*'Calculation sheet'!K56*'Calculation sheet'!L56*'Calculation sheet'!N56*'Calculation sheet'!P56*'Calculation sheet'!R56*'Calculation sheet'!S56*'Calculation sheet'!W56*'Calculation sheet'!Y56*'Calculation sheet'!Z56*'Calculation sheet'!AB56*'Calculation sheet'!AD56*'Calculation sheet'!AH56*'Calculation sheet'!AJ56*0.7672))</f>
        <v/>
      </c>
      <c r="P56" s="12" t="str">
        <f>IF('Calculation sheet'!AQ56="","",IF(OR(I56="Motorway link",I56="Exit diverge",I56="Entrance merge",I56="Motorway diverge",I56="Motorway merge",I56="Motorway weaving",I56="Service area"),'Calculation sheet'!AP56*'Calculation sheet'!J56*'Calculation sheet'!K56*'Calculation sheet'!L56*'Calculation sheet'!N56*'Calculation sheet'!P56*'Calculation sheet'!R56*'Calculation sheet'!S56*'Calculation sheet'!X56*'Calculation sheet'!Y56*'Calculation sheet'!Z56*'Calculation sheet'!AB56*'Calculation sheet'!AD56*'Calculation sheet'!AI56*'Calculation sheet'!AJ56,'Calculation sheet'!AP56*'Calculation sheet'!J56*'Calculation sheet'!K56*'Calculation sheet'!L56*'Calculation sheet'!N56*'Calculation sheet'!P56*'Calculation sheet'!R56*'Calculation sheet'!S56*'Calculation sheet'!X56*'Calculation sheet'!Y56*'Calculation sheet'!Z56*'Calculation sheet'!AB56*'Calculation sheet'!AD56*'Calculation sheet'!AI56*'Calculation sheet'!AJ56*0.7672))</f>
        <v/>
      </c>
      <c r="Q56" s="12" t="str">
        <f t="shared" si="1"/>
        <v/>
      </c>
      <c r="R56" s="14" t="str">
        <f t="shared" si="2"/>
        <v/>
      </c>
    </row>
    <row r="57" spans="1:18" x14ac:dyDescent="0.3">
      <c r="A57" s="4" t="str">
        <f>IF('Input data'!A72="","",'Input data'!A72)</f>
        <v/>
      </c>
      <c r="B57" s="4" t="str">
        <f>IF('Input data'!B72="","",'Input data'!B72)</f>
        <v/>
      </c>
      <c r="C57" s="4" t="str">
        <f>IF('Input data'!C72="","",'Input data'!C72)</f>
        <v/>
      </c>
      <c r="D57" s="4" t="str">
        <f>IF('Input data'!D72="","",'Input data'!D72)</f>
        <v/>
      </c>
      <c r="E57" s="4" t="str">
        <f>IF('Input data'!E72="","",'Input data'!E72)</f>
        <v/>
      </c>
      <c r="F57" s="4" t="str">
        <f>IF('Input data'!F72="","",'Input data'!F72)</f>
        <v/>
      </c>
      <c r="G57" s="4">
        <f>IF('Input data'!G72="","",'Input data'!G72)</f>
        <v>0</v>
      </c>
      <c r="H57" s="4" t="str">
        <f>IF('Input data'!H72&gt;0.5,'Input data'!H72,"")</f>
        <v/>
      </c>
      <c r="I57" s="4" t="str">
        <f>IF('Input data'!I72="","",'Input data'!I72)</f>
        <v/>
      </c>
      <c r="J57" s="12" t="str">
        <f>IF('Calculation sheet'!AQ57="","",IF(OR(I57="Motorway link",I57="Exit diverge",I57="Entrance merge",I57="Motorway diverge",I57="Motorway merge",I57="Motorway weaving",I57="Service area"),'Calculation sheet'!AK57*'Calculation sheet'!J57*'Calculation sheet'!K57*'Calculation sheet'!L57*'Calculation sheet'!N57*'Calculation sheet'!P57*'Calculation sheet'!R57*'Calculation sheet'!S57*'Calculation sheet'!T57*'Calculation sheet'!Y57*'Calculation sheet'!Z57*'Calculation sheet'!AB57*'Calculation sheet'!AD57*'Calculation sheet'!AF57*'Calculation sheet'!AJ57,'Calculation sheet'!AK57*'Calculation sheet'!J57*'Calculation sheet'!K57*'Calculation sheet'!L57*'Calculation sheet'!N57*'Calculation sheet'!P57*'Calculation sheet'!R57*'Calculation sheet'!S57*'Calculation sheet'!T57*'Calculation sheet'!Y57*'Calculation sheet'!Z57*'Calculation sheet'!AB57*'Calculation sheet'!AD57*'Calculation sheet'!AF57*'Calculation sheet'!AJ57*0.7672))</f>
        <v/>
      </c>
      <c r="K57" s="12" t="str">
        <f>IF('Calculation sheet'!AQ57="","",IF(OR(I57="Motorway link",I57="Exit diverge",I57="Entrance merge",I57="Motorway diverge",I57="Motorway merge",I57="Motorway weaving",I57="Service area"),'Calculation sheet'!AL57*'Calculation sheet'!J57*'Calculation sheet'!K57*'Calculation sheet'!M57*'Calculation sheet'!O57*'Calculation sheet'!P57*'Calculation sheet'!Q57*'Calculation sheet'!R57*'Calculation sheet'!S57*'Calculation sheet'!T57*'Calculation sheet'!Y57*'Calculation sheet'!AA57*'Calculation sheet'!AC57*'Calculation sheet'!AE57*'Calculation sheet'!AG57*'Calculation sheet'!AJ57,'Calculation sheet'!AL57*'Calculation sheet'!J57*'Calculation sheet'!K57*'Calculation sheet'!M57*'Calculation sheet'!O57*'Calculation sheet'!P57*'Calculation sheet'!Q57*'Calculation sheet'!R57*'Calculation sheet'!S57*'Calculation sheet'!T57*'Calculation sheet'!Y57*'Calculation sheet'!AA57*'Calculation sheet'!AC57*'Calculation sheet'!AE57*'Calculation sheet'!AG57*'Calculation sheet'!AJ57*0.8833))</f>
        <v/>
      </c>
      <c r="L57" s="12" t="str">
        <f>IF('Calculation sheet'!AQ57="","",IF(OR(I57="Motorway link",I57="Exit diverge",I57="Entrance merge",I57="Motorway diverge",I57="Motorway merge",I57="Motorway weaving",I57="Service area"),'Calculation sheet'!AM57*'Calculation sheet'!J57*'Calculation sheet'!K57*'Calculation sheet'!M57*'Calculation sheet'!O57*'Calculation sheet'!P57*'Calculation sheet'!Q57*'Calculation sheet'!R57*'Calculation sheet'!S57*'Calculation sheet'!U57*'Calculation sheet'!Y57*'Calculation sheet'!AA57*'Calculation sheet'!AC57*'Calculation sheet'!AE57*'Calculation sheet'!AG57*'Calculation sheet'!AJ57,'Calculation sheet'!AM57*'Calculation sheet'!J57*'Calculation sheet'!K57*'Calculation sheet'!M57*'Calculation sheet'!O57*'Calculation sheet'!P57*'Calculation sheet'!Q57*'Calculation sheet'!R57*'Calculation sheet'!S57*'Calculation sheet'!U57*'Calculation sheet'!Y57*'Calculation sheet'!AA57*'Calculation sheet'!AC57*'Calculation sheet'!AE57*'Calculation sheet'!AG57*'Calculation sheet'!AJ57*1.1176))</f>
        <v/>
      </c>
      <c r="M57" s="12" t="str">
        <f t="shared" si="0"/>
        <v/>
      </c>
      <c r="N57" s="12" t="str">
        <f>IF('Calculation sheet'!AQ57="","",IF(OR(I57="Motorway link",I57="Exit diverge",I57="Entrance merge",I57="Motorway diverge",I57="Motorway merge",I57="Motorway weaving",I57="Service area"),'Calculation sheet'!AN57*'Calculation sheet'!J57*'Calculation sheet'!K57*'Calculation sheet'!L57*'Calculation sheet'!N57*'Calculation sheet'!P57*'Calculation sheet'!R57*'Calculation sheet'!S57*'Calculation sheet'!V57*'Calculation sheet'!Y57*'Calculation sheet'!Z57*'Calculation sheet'!AB57*'Calculation sheet'!AD57*'Calculation sheet'!AH57*'Calculation sheet'!AJ57,'Calculation sheet'!AN57*'Calculation sheet'!J57*'Calculation sheet'!K57*'Calculation sheet'!L57*'Calculation sheet'!N57*'Calculation sheet'!P57*'Calculation sheet'!R57*'Calculation sheet'!S57*'Calculation sheet'!V57*'Calculation sheet'!Y57*'Calculation sheet'!Z57*'Calculation sheet'!AB57*'Calculation sheet'!AD57*'Calculation sheet'!AH57*'Calculation sheet'!AJ57*0.7672))</f>
        <v/>
      </c>
      <c r="O57" s="12" t="str">
        <f>IF('Calculation sheet'!AQ57="","",IF(OR(I57="Motorway link",I57="Exit diverge",I57="Entrance merge",I57="Motorway diverge",I57="Motorway merge",I57="Motorway weaving",I57="Service area"),'Calculation sheet'!AO57*'Calculation sheet'!J57*'Calculation sheet'!K57*'Calculation sheet'!L57*'Calculation sheet'!N57*'Calculation sheet'!P57*'Calculation sheet'!R57*'Calculation sheet'!S57*'Calculation sheet'!W57*'Calculation sheet'!Y57*'Calculation sheet'!Z57*'Calculation sheet'!AB57*'Calculation sheet'!AD57*'Calculation sheet'!AH57*'Calculation sheet'!AJ57,'Calculation sheet'!AO57*'Calculation sheet'!J57*'Calculation sheet'!K57*'Calculation sheet'!L57*'Calculation sheet'!N57*'Calculation sheet'!P57*'Calculation sheet'!R57*'Calculation sheet'!S57*'Calculation sheet'!W57*'Calculation sheet'!Y57*'Calculation sheet'!Z57*'Calculation sheet'!AB57*'Calculation sheet'!AD57*'Calculation sheet'!AH57*'Calculation sheet'!AJ57*0.7672))</f>
        <v/>
      </c>
      <c r="P57" s="12" t="str">
        <f>IF('Calculation sheet'!AQ57="","",IF(OR(I57="Motorway link",I57="Exit diverge",I57="Entrance merge",I57="Motorway diverge",I57="Motorway merge",I57="Motorway weaving",I57="Service area"),'Calculation sheet'!AP57*'Calculation sheet'!J57*'Calculation sheet'!K57*'Calculation sheet'!L57*'Calculation sheet'!N57*'Calculation sheet'!P57*'Calculation sheet'!R57*'Calculation sheet'!S57*'Calculation sheet'!X57*'Calculation sheet'!Y57*'Calculation sheet'!Z57*'Calculation sheet'!AB57*'Calculation sheet'!AD57*'Calculation sheet'!AI57*'Calculation sheet'!AJ57,'Calculation sheet'!AP57*'Calculation sheet'!J57*'Calculation sheet'!K57*'Calculation sheet'!L57*'Calculation sheet'!N57*'Calculation sheet'!P57*'Calculation sheet'!R57*'Calculation sheet'!S57*'Calculation sheet'!X57*'Calculation sheet'!Y57*'Calculation sheet'!Z57*'Calculation sheet'!AB57*'Calculation sheet'!AD57*'Calculation sheet'!AI57*'Calculation sheet'!AJ57*0.7672))</f>
        <v/>
      </c>
      <c r="Q57" s="12" t="str">
        <f t="shared" si="1"/>
        <v/>
      </c>
      <c r="R57" s="14" t="str">
        <f t="shared" si="2"/>
        <v/>
      </c>
    </row>
    <row r="58" spans="1:18" x14ac:dyDescent="0.3">
      <c r="A58" s="4" t="str">
        <f>IF('Input data'!A73="","",'Input data'!A73)</f>
        <v/>
      </c>
      <c r="B58" s="4" t="str">
        <f>IF('Input data'!B73="","",'Input data'!B73)</f>
        <v/>
      </c>
      <c r="C58" s="4" t="str">
        <f>IF('Input data'!C73="","",'Input data'!C73)</f>
        <v/>
      </c>
      <c r="D58" s="4" t="str">
        <f>IF('Input data'!D73="","",'Input data'!D73)</f>
        <v/>
      </c>
      <c r="E58" s="4" t="str">
        <f>IF('Input data'!E73="","",'Input data'!E73)</f>
        <v/>
      </c>
      <c r="F58" s="4" t="str">
        <f>IF('Input data'!F73="","",'Input data'!F73)</f>
        <v/>
      </c>
      <c r="G58" s="4">
        <f>IF('Input data'!G73="","",'Input data'!G73)</f>
        <v>0</v>
      </c>
      <c r="H58" s="4" t="str">
        <f>IF('Input data'!H73&gt;0.5,'Input data'!H73,"")</f>
        <v/>
      </c>
      <c r="I58" s="4" t="str">
        <f>IF('Input data'!I73="","",'Input data'!I73)</f>
        <v/>
      </c>
      <c r="J58" s="12" t="str">
        <f>IF('Calculation sheet'!AQ58="","",IF(OR(I58="Motorway link",I58="Exit diverge",I58="Entrance merge",I58="Motorway diverge",I58="Motorway merge",I58="Motorway weaving",I58="Service area"),'Calculation sheet'!AK58*'Calculation sheet'!J58*'Calculation sheet'!K58*'Calculation sheet'!L58*'Calculation sheet'!N58*'Calculation sheet'!P58*'Calculation sheet'!R58*'Calculation sheet'!S58*'Calculation sheet'!T58*'Calculation sheet'!Y58*'Calculation sheet'!Z58*'Calculation sheet'!AB58*'Calculation sheet'!AD58*'Calculation sheet'!AF58*'Calculation sheet'!AJ58,'Calculation sheet'!AK58*'Calculation sheet'!J58*'Calculation sheet'!K58*'Calculation sheet'!L58*'Calculation sheet'!N58*'Calculation sheet'!P58*'Calculation sheet'!R58*'Calculation sheet'!S58*'Calculation sheet'!T58*'Calculation sheet'!Y58*'Calculation sheet'!Z58*'Calculation sheet'!AB58*'Calculation sheet'!AD58*'Calculation sheet'!AF58*'Calculation sheet'!AJ58*0.7672))</f>
        <v/>
      </c>
      <c r="K58" s="12" t="str">
        <f>IF('Calculation sheet'!AQ58="","",IF(OR(I58="Motorway link",I58="Exit diverge",I58="Entrance merge",I58="Motorway diverge",I58="Motorway merge",I58="Motorway weaving",I58="Service area"),'Calculation sheet'!AL58*'Calculation sheet'!J58*'Calculation sheet'!K58*'Calculation sheet'!M58*'Calculation sheet'!O58*'Calculation sheet'!P58*'Calculation sheet'!Q58*'Calculation sheet'!R58*'Calculation sheet'!S58*'Calculation sheet'!T58*'Calculation sheet'!Y58*'Calculation sheet'!AA58*'Calculation sheet'!AC58*'Calculation sheet'!AE58*'Calculation sheet'!AG58*'Calculation sheet'!AJ58,'Calculation sheet'!AL58*'Calculation sheet'!J58*'Calculation sheet'!K58*'Calculation sheet'!M58*'Calculation sheet'!O58*'Calculation sheet'!P58*'Calculation sheet'!Q58*'Calculation sheet'!R58*'Calculation sheet'!S58*'Calculation sheet'!T58*'Calculation sheet'!Y58*'Calculation sheet'!AA58*'Calculation sheet'!AC58*'Calculation sheet'!AE58*'Calculation sheet'!AG58*'Calculation sheet'!AJ58*0.8833))</f>
        <v/>
      </c>
      <c r="L58" s="12" t="str">
        <f>IF('Calculation sheet'!AQ58="","",IF(OR(I58="Motorway link",I58="Exit diverge",I58="Entrance merge",I58="Motorway diverge",I58="Motorway merge",I58="Motorway weaving",I58="Service area"),'Calculation sheet'!AM58*'Calculation sheet'!J58*'Calculation sheet'!K58*'Calculation sheet'!M58*'Calculation sheet'!O58*'Calculation sheet'!P58*'Calculation sheet'!Q58*'Calculation sheet'!R58*'Calculation sheet'!S58*'Calculation sheet'!U58*'Calculation sheet'!Y58*'Calculation sheet'!AA58*'Calculation sheet'!AC58*'Calculation sheet'!AE58*'Calculation sheet'!AG58*'Calculation sheet'!AJ58,'Calculation sheet'!AM58*'Calculation sheet'!J58*'Calculation sheet'!K58*'Calculation sheet'!M58*'Calculation sheet'!O58*'Calculation sheet'!P58*'Calculation sheet'!Q58*'Calculation sheet'!R58*'Calculation sheet'!S58*'Calculation sheet'!U58*'Calculation sheet'!Y58*'Calculation sheet'!AA58*'Calculation sheet'!AC58*'Calculation sheet'!AE58*'Calculation sheet'!AG58*'Calculation sheet'!AJ58*1.1176))</f>
        <v/>
      </c>
      <c r="M58" s="12" t="str">
        <f t="shared" si="0"/>
        <v/>
      </c>
      <c r="N58" s="12" t="str">
        <f>IF('Calculation sheet'!AQ58="","",IF(OR(I58="Motorway link",I58="Exit diverge",I58="Entrance merge",I58="Motorway diverge",I58="Motorway merge",I58="Motorway weaving",I58="Service area"),'Calculation sheet'!AN58*'Calculation sheet'!J58*'Calculation sheet'!K58*'Calculation sheet'!L58*'Calculation sheet'!N58*'Calculation sheet'!P58*'Calculation sheet'!R58*'Calculation sheet'!S58*'Calculation sheet'!V58*'Calculation sheet'!Y58*'Calculation sheet'!Z58*'Calculation sheet'!AB58*'Calculation sheet'!AD58*'Calculation sheet'!AH58*'Calculation sheet'!AJ58,'Calculation sheet'!AN58*'Calculation sheet'!J58*'Calculation sheet'!K58*'Calculation sheet'!L58*'Calculation sheet'!N58*'Calculation sheet'!P58*'Calculation sheet'!R58*'Calculation sheet'!S58*'Calculation sheet'!V58*'Calculation sheet'!Y58*'Calculation sheet'!Z58*'Calculation sheet'!AB58*'Calculation sheet'!AD58*'Calculation sheet'!AH58*'Calculation sheet'!AJ58*0.7672))</f>
        <v/>
      </c>
      <c r="O58" s="12" t="str">
        <f>IF('Calculation sheet'!AQ58="","",IF(OR(I58="Motorway link",I58="Exit diverge",I58="Entrance merge",I58="Motorway diverge",I58="Motorway merge",I58="Motorway weaving",I58="Service area"),'Calculation sheet'!AO58*'Calculation sheet'!J58*'Calculation sheet'!K58*'Calculation sheet'!L58*'Calculation sheet'!N58*'Calculation sheet'!P58*'Calculation sheet'!R58*'Calculation sheet'!S58*'Calculation sheet'!W58*'Calculation sheet'!Y58*'Calculation sheet'!Z58*'Calculation sheet'!AB58*'Calculation sheet'!AD58*'Calculation sheet'!AH58*'Calculation sheet'!AJ58,'Calculation sheet'!AO58*'Calculation sheet'!J58*'Calculation sheet'!K58*'Calculation sheet'!L58*'Calculation sheet'!N58*'Calculation sheet'!P58*'Calculation sheet'!R58*'Calculation sheet'!S58*'Calculation sheet'!W58*'Calculation sheet'!Y58*'Calculation sheet'!Z58*'Calculation sheet'!AB58*'Calculation sheet'!AD58*'Calculation sheet'!AH58*'Calculation sheet'!AJ58*0.7672))</f>
        <v/>
      </c>
      <c r="P58" s="12" t="str">
        <f>IF('Calculation sheet'!AQ58="","",IF(OR(I58="Motorway link",I58="Exit diverge",I58="Entrance merge",I58="Motorway diverge",I58="Motorway merge",I58="Motorway weaving",I58="Service area"),'Calculation sheet'!AP58*'Calculation sheet'!J58*'Calculation sheet'!K58*'Calculation sheet'!L58*'Calculation sheet'!N58*'Calculation sheet'!P58*'Calculation sheet'!R58*'Calculation sheet'!S58*'Calculation sheet'!X58*'Calculation sheet'!Y58*'Calculation sheet'!Z58*'Calculation sheet'!AB58*'Calculation sheet'!AD58*'Calculation sheet'!AI58*'Calculation sheet'!AJ58,'Calculation sheet'!AP58*'Calculation sheet'!J58*'Calculation sheet'!K58*'Calculation sheet'!L58*'Calculation sheet'!N58*'Calculation sheet'!P58*'Calculation sheet'!R58*'Calculation sheet'!S58*'Calculation sheet'!X58*'Calculation sheet'!Y58*'Calculation sheet'!Z58*'Calculation sheet'!AB58*'Calculation sheet'!AD58*'Calculation sheet'!AI58*'Calculation sheet'!AJ58*0.7672))</f>
        <v/>
      </c>
      <c r="Q58" s="12" t="str">
        <f t="shared" si="1"/>
        <v/>
      </c>
      <c r="R58" s="14" t="str">
        <f t="shared" si="2"/>
        <v/>
      </c>
    </row>
    <row r="59" spans="1:18" x14ac:dyDescent="0.3">
      <c r="A59" s="4" t="str">
        <f>IF('Input data'!A74="","",'Input data'!A74)</f>
        <v/>
      </c>
      <c r="B59" s="4" t="str">
        <f>IF('Input data'!B74="","",'Input data'!B74)</f>
        <v/>
      </c>
      <c r="C59" s="4" t="str">
        <f>IF('Input data'!C74="","",'Input data'!C74)</f>
        <v/>
      </c>
      <c r="D59" s="4" t="str">
        <f>IF('Input data'!D74="","",'Input data'!D74)</f>
        <v/>
      </c>
      <c r="E59" s="4" t="str">
        <f>IF('Input data'!E74="","",'Input data'!E74)</f>
        <v/>
      </c>
      <c r="F59" s="4" t="str">
        <f>IF('Input data'!F74="","",'Input data'!F74)</f>
        <v/>
      </c>
      <c r="G59" s="4">
        <f>IF('Input data'!G74="","",'Input data'!G74)</f>
        <v>0</v>
      </c>
      <c r="H59" s="4" t="str">
        <f>IF('Input data'!H74&gt;0.5,'Input data'!H74,"")</f>
        <v/>
      </c>
      <c r="I59" s="4" t="str">
        <f>IF('Input data'!I74="","",'Input data'!I74)</f>
        <v/>
      </c>
      <c r="J59" s="12" t="str">
        <f>IF('Calculation sheet'!AQ59="","",IF(OR(I59="Motorway link",I59="Exit diverge",I59="Entrance merge",I59="Motorway diverge",I59="Motorway merge",I59="Motorway weaving",I59="Service area"),'Calculation sheet'!AK59*'Calculation sheet'!J59*'Calculation sheet'!K59*'Calculation sheet'!L59*'Calculation sheet'!N59*'Calculation sheet'!P59*'Calculation sheet'!R59*'Calculation sheet'!S59*'Calculation sheet'!T59*'Calculation sheet'!Y59*'Calculation sheet'!Z59*'Calculation sheet'!AB59*'Calculation sheet'!AD59*'Calculation sheet'!AF59*'Calculation sheet'!AJ59,'Calculation sheet'!AK59*'Calculation sheet'!J59*'Calculation sheet'!K59*'Calculation sheet'!L59*'Calculation sheet'!N59*'Calculation sheet'!P59*'Calculation sheet'!R59*'Calculation sheet'!S59*'Calculation sheet'!T59*'Calculation sheet'!Y59*'Calculation sheet'!Z59*'Calculation sheet'!AB59*'Calculation sheet'!AD59*'Calculation sheet'!AF59*'Calculation sheet'!AJ59*0.7672))</f>
        <v/>
      </c>
      <c r="K59" s="12" t="str">
        <f>IF('Calculation sheet'!AQ59="","",IF(OR(I59="Motorway link",I59="Exit diverge",I59="Entrance merge",I59="Motorway diverge",I59="Motorway merge",I59="Motorway weaving",I59="Service area"),'Calculation sheet'!AL59*'Calculation sheet'!J59*'Calculation sheet'!K59*'Calculation sheet'!M59*'Calculation sheet'!O59*'Calculation sheet'!P59*'Calculation sheet'!Q59*'Calculation sheet'!R59*'Calculation sheet'!S59*'Calculation sheet'!T59*'Calculation sheet'!Y59*'Calculation sheet'!AA59*'Calculation sheet'!AC59*'Calculation sheet'!AE59*'Calculation sheet'!AG59*'Calculation sheet'!AJ59,'Calculation sheet'!AL59*'Calculation sheet'!J59*'Calculation sheet'!K59*'Calculation sheet'!M59*'Calculation sheet'!O59*'Calculation sheet'!P59*'Calculation sheet'!Q59*'Calculation sheet'!R59*'Calculation sheet'!S59*'Calculation sheet'!T59*'Calculation sheet'!Y59*'Calculation sheet'!AA59*'Calculation sheet'!AC59*'Calculation sheet'!AE59*'Calculation sheet'!AG59*'Calculation sheet'!AJ59*0.8833))</f>
        <v/>
      </c>
      <c r="L59" s="12" t="str">
        <f>IF('Calculation sheet'!AQ59="","",IF(OR(I59="Motorway link",I59="Exit diverge",I59="Entrance merge",I59="Motorway diverge",I59="Motorway merge",I59="Motorway weaving",I59="Service area"),'Calculation sheet'!AM59*'Calculation sheet'!J59*'Calculation sheet'!K59*'Calculation sheet'!M59*'Calculation sheet'!O59*'Calculation sheet'!P59*'Calculation sheet'!Q59*'Calculation sheet'!R59*'Calculation sheet'!S59*'Calculation sheet'!U59*'Calculation sheet'!Y59*'Calculation sheet'!AA59*'Calculation sheet'!AC59*'Calculation sheet'!AE59*'Calculation sheet'!AG59*'Calculation sheet'!AJ59,'Calculation sheet'!AM59*'Calculation sheet'!J59*'Calculation sheet'!K59*'Calculation sheet'!M59*'Calculation sheet'!O59*'Calculation sheet'!P59*'Calculation sheet'!Q59*'Calculation sheet'!R59*'Calculation sheet'!S59*'Calculation sheet'!U59*'Calculation sheet'!Y59*'Calculation sheet'!AA59*'Calculation sheet'!AC59*'Calculation sheet'!AE59*'Calculation sheet'!AG59*'Calculation sheet'!AJ59*1.1176))</f>
        <v/>
      </c>
      <c r="M59" s="12" t="str">
        <f t="shared" si="0"/>
        <v/>
      </c>
      <c r="N59" s="12" t="str">
        <f>IF('Calculation sheet'!AQ59="","",IF(OR(I59="Motorway link",I59="Exit diverge",I59="Entrance merge",I59="Motorway diverge",I59="Motorway merge",I59="Motorway weaving",I59="Service area"),'Calculation sheet'!AN59*'Calculation sheet'!J59*'Calculation sheet'!K59*'Calculation sheet'!L59*'Calculation sheet'!N59*'Calculation sheet'!P59*'Calculation sheet'!R59*'Calculation sheet'!S59*'Calculation sheet'!V59*'Calculation sheet'!Y59*'Calculation sheet'!Z59*'Calculation sheet'!AB59*'Calculation sheet'!AD59*'Calculation sheet'!AH59*'Calculation sheet'!AJ59,'Calculation sheet'!AN59*'Calculation sheet'!J59*'Calculation sheet'!K59*'Calculation sheet'!L59*'Calculation sheet'!N59*'Calculation sheet'!P59*'Calculation sheet'!R59*'Calculation sheet'!S59*'Calculation sheet'!V59*'Calculation sheet'!Y59*'Calculation sheet'!Z59*'Calculation sheet'!AB59*'Calculation sheet'!AD59*'Calculation sheet'!AH59*'Calculation sheet'!AJ59*0.7672))</f>
        <v/>
      </c>
      <c r="O59" s="12" t="str">
        <f>IF('Calculation sheet'!AQ59="","",IF(OR(I59="Motorway link",I59="Exit diverge",I59="Entrance merge",I59="Motorway diverge",I59="Motorway merge",I59="Motorway weaving",I59="Service area"),'Calculation sheet'!AO59*'Calculation sheet'!J59*'Calculation sheet'!K59*'Calculation sheet'!L59*'Calculation sheet'!N59*'Calculation sheet'!P59*'Calculation sheet'!R59*'Calculation sheet'!S59*'Calculation sheet'!W59*'Calculation sheet'!Y59*'Calculation sheet'!Z59*'Calculation sheet'!AB59*'Calculation sheet'!AD59*'Calculation sheet'!AH59*'Calculation sheet'!AJ59,'Calculation sheet'!AO59*'Calculation sheet'!J59*'Calculation sheet'!K59*'Calculation sheet'!L59*'Calculation sheet'!N59*'Calculation sheet'!P59*'Calculation sheet'!R59*'Calculation sheet'!S59*'Calculation sheet'!W59*'Calculation sheet'!Y59*'Calculation sheet'!Z59*'Calculation sheet'!AB59*'Calculation sheet'!AD59*'Calculation sheet'!AH59*'Calculation sheet'!AJ59*0.7672))</f>
        <v/>
      </c>
      <c r="P59" s="12" t="str">
        <f>IF('Calculation sheet'!AQ59="","",IF(OR(I59="Motorway link",I59="Exit diverge",I59="Entrance merge",I59="Motorway diverge",I59="Motorway merge",I59="Motorway weaving",I59="Service area"),'Calculation sheet'!AP59*'Calculation sheet'!J59*'Calculation sheet'!K59*'Calculation sheet'!L59*'Calculation sheet'!N59*'Calculation sheet'!P59*'Calculation sheet'!R59*'Calculation sheet'!S59*'Calculation sheet'!X59*'Calculation sheet'!Y59*'Calculation sheet'!Z59*'Calculation sheet'!AB59*'Calculation sheet'!AD59*'Calculation sheet'!AI59*'Calculation sheet'!AJ59,'Calculation sheet'!AP59*'Calculation sheet'!J59*'Calculation sheet'!K59*'Calculation sheet'!L59*'Calculation sheet'!N59*'Calculation sheet'!P59*'Calculation sheet'!R59*'Calculation sheet'!S59*'Calculation sheet'!X59*'Calculation sheet'!Y59*'Calculation sheet'!Z59*'Calculation sheet'!AB59*'Calculation sheet'!AD59*'Calculation sheet'!AI59*'Calculation sheet'!AJ59*0.7672))</f>
        <v/>
      </c>
      <c r="Q59" s="12" t="str">
        <f t="shared" si="1"/>
        <v/>
      </c>
      <c r="R59" s="14" t="str">
        <f t="shared" si="2"/>
        <v/>
      </c>
    </row>
    <row r="60" spans="1:18" x14ac:dyDescent="0.3">
      <c r="A60" s="4" t="str">
        <f>IF('Input data'!A75="","",'Input data'!A75)</f>
        <v/>
      </c>
      <c r="B60" s="4" t="str">
        <f>IF('Input data'!B75="","",'Input data'!B75)</f>
        <v/>
      </c>
      <c r="C60" s="4" t="str">
        <f>IF('Input data'!C75="","",'Input data'!C75)</f>
        <v/>
      </c>
      <c r="D60" s="4" t="str">
        <f>IF('Input data'!D75="","",'Input data'!D75)</f>
        <v/>
      </c>
      <c r="E60" s="4" t="str">
        <f>IF('Input data'!E75="","",'Input data'!E75)</f>
        <v/>
      </c>
      <c r="F60" s="4" t="str">
        <f>IF('Input data'!F75="","",'Input data'!F75)</f>
        <v/>
      </c>
      <c r="G60" s="4">
        <f>IF('Input data'!G75="","",'Input data'!G75)</f>
        <v>0</v>
      </c>
      <c r="H60" s="4" t="str">
        <f>IF('Input data'!H75&gt;0.5,'Input data'!H75,"")</f>
        <v/>
      </c>
      <c r="I60" s="4" t="str">
        <f>IF('Input data'!I75="","",'Input data'!I75)</f>
        <v/>
      </c>
      <c r="J60" s="12" t="str">
        <f>IF('Calculation sheet'!AQ60="","",IF(OR(I60="Motorway link",I60="Exit diverge",I60="Entrance merge",I60="Motorway diverge",I60="Motorway merge",I60="Motorway weaving",I60="Service area"),'Calculation sheet'!AK60*'Calculation sheet'!J60*'Calculation sheet'!K60*'Calculation sheet'!L60*'Calculation sheet'!N60*'Calculation sheet'!P60*'Calculation sheet'!R60*'Calculation sheet'!S60*'Calculation sheet'!T60*'Calculation sheet'!Y60*'Calculation sheet'!Z60*'Calculation sheet'!AB60*'Calculation sheet'!AD60*'Calculation sheet'!AF60*'Calculation sheet'!AJ60,'Calculation sheet'!AK60*'Calculation sheet'!J60*'Calculation sheet'!K60*'Calculation sheet'!L60*'Calculation sheet'!N60*'Calculation sheet'!P60*'Calculation sheet'!R60*'Calculation sheet'!S60*'Calculation sheet'!T60*'Calculation sheet'!Y60*'Calculation sheet'!Z60*'Calculation sheet'!AB60*'Calculation sheet'!AD60*'Calculation sheet'!AF60*'Calculation sheet'!AJ60*0.7672))</f>
        <v/>
      </c>
      <c r="K60" s="12" t="str">
        <f>IF('Calculation sheet'!AQ60="","",IF(OR(I60="Motorway link",I60="Exit diverge",I60="Entrance merge",I60="Motorway diverge",I60="Motorway merge",I60="Motorway weaving",I60="Service area"),'Calculation sheet'!AL60*'Calculation sheet'!J60*'Calculation sheet'!K60*'Calculation sheet'!M60*'Calculation sheet'!O60*'Calculation sheet'!P60*'Calculation sheet'!Q60*'Calculation sheet'!R60*'Calculation sheet'!S60*'Calculation sheet'!T60*'Calculation sheet'!Y60*'Calculation sheet'!AA60*'Calculation sheet'!AC60*'Calculation sheet'!AE60*'Calculation sheet'!AG60*'Calculation sheet'!AJ60,'Calculation sheet'!AL60*'Calculation sheet'!J60*'Calculation sheet'!K60*'Calculation sheet'!M60*'Calculation sheet'!O60*'Calculation sheet'!P60*'Calculation sheet'!Q60*'Calculation sheet'!R60*'Calculation sheet'!S60*'Calculation sheet'!T60*'Calculation sheet'!Y60*'Calculation sheet'!AA60*'Calculation sheet'!AC60*'Calculation sheet'!AE60*'Calculation sheet'!AG60*'Calculation sheet'!AJ60*0.8833))</f>
        <v/>
      </c>
      <c r="L60" s="12" t="str">
        <f>IF('Calculation sheet'!AQ60="","",IF(OR(I60="Motorway link",I60="Exit diverge",I60="Entrance merge",I60="Motorway diverge",I60="Motorway merge",I60="Motorway weaving",I60="Service area"),'Calculation sheet'!AM60*'Calculation sheet'!J60*'Calculation sheet'!K60*'Calculation sheet'!M60*'Calculation sheet'!O60*'Calculation sheet'!P60*'Calculation sheet'!Q60*'Calculation sheet'!R60*'Calculation sheet'!S60*'Calculation sheet'!U60*'Calculation sheet'!Y60*'Calculation sheet'!AA60*'Calculation sheet'!AC60*'Calculation sheet'!AE60*'Calculation sheet'!AG60*'Calculation sheet'!AJ60,'Calculation sheet'!AM60*'Calculation sheet'!J60*'Calculation sheet'!K60*'Calculation sheet'!M60*'Calculation sheet'!O60*'Calculation sheet'!P60*'Calculation sheet'!Q60*'Calculation sheet'!R60*'Calculation sheet'!S60*'Calculation sheet'!U60*'Calculation sheet'!Y60*'Calculation sheet'!AA60*'Calculation sheet'!AC60*'Calculation sheet'!AE60*'Calculation sheet'!AG60*'Calculation sheet'!AJ60*1.1176))</f>
        <v/>
      </c>
      <c r="M60" s="12" t="str">
        <f t="shared" si="0"/>
        <v/>
      </c>
      <c r="N60" s="12" t="str">
        <f>IF('Calculation sheet'!AQ60="","",IF(OR(I60="Motorway link",I60="Exit diverge",I60="Entrance merge",I60="Motorway diverge",I60="Motorway merge",I60="Motorway weaving",I60="Service area"),'Calculation sheet'!AN60*'Calculation sheet'!J60*'Calculation sheet'!K60*'Calculation sheet'!L60*'Calculation sheet'!N60*'Calculation sheet'!P60*'Calculation sheet'!R60*'Calculation sheet'!S60*'Calculation sheet'!V60*'Calculation sheet'!Y60*'Calculation sheet'!Z60*'Calculation sheet'!AB60*'Calculation sheet'!AD60*'Calculation sheet'!AH60*'Calculation sheet'!AJ60,'Calculation sheet'!AN60*'Calculation sheet'!J60*'Calculation sheet'!K60*'Calculation sheet'!L60*'Calculation sheet'!N60*'Calculation sheet'!P60*'Calculation sheet'!R60*'Calculation sheet'!S60*'Calculation sheet'!V60*'Calculation sheet'!Y60*'Calculation sheet'!Z60*'Calculation sheet'!AB60*'Calculation sheet'!AD60*'Calculation sheet'!AH60*'Calculation sheet'!AJ60*0.7672))</f>
        <v/>
      </c>
      <c r="O60" s="12" t="str">
        <f>IF('Calculation sheet'!AQ60="","",IF(OR(I60="Motorway link",I60="Exit diverge",I60="Entrance merge",I60="Motorway diverge",I60="Motorway merge",I60="Motorway weaving",I60="Service area"),'Calculation sheet'!AO60*'Calculation sheet'!J60*'Calculation sheet'!K60*'Calculation sheet'!L60*'Calculation sheet'!N60*'Calculation sheet'!P60*'Calculation sheet'!R60*'Calculation sheet'!S60*'Calculation sheet'!W60*'Calculation sheet'!Y60*'Calculation sheet'!Z60*'Calculation sheet'!AB60*'Calculation sheet'!AD60*'Calculation sheet'!AH60*'Calculation sheet'!AJ60,'Calculation sheet'!AO60*'Calculation sheet'!J60*'Calculation sheet'!K60*'Calculation sheet'!L60*'Calculation sheet'!N60*'Calculation sheet'!P60*'Calculation sheet'!R60*'Calculation sheet'!S60*'Calculation sheet'!W60*'Calculation sheet'!Y60*'Calculation sheet'!Z60*'Calculation sheet'!AB60*'Calculation sheet'!AD60*'Calculation sheet'!AH60*'Calculation sheet'!AJ60*0.7672))</f>
        <v/>
      </c>
      <c r="P60" s="12" t="str">
        <f>IF('Calculation sheet'!AQ60="","",IF(OR(I60="Motorway link",I60="Exit diverge",I60="Entrance merge",I60="Motorway diverge",I60="Motorway merge",I60="Motorway weaving",I60="Service area"),'Calculation sheet'!AP60*'Calculation sheet'!J60*'Calculation sheet'!K60*'Calculation sheet'!L60*'Calculation sheet'!N60*'Calculation sheet'!P60*'Calculation sheet'!R60*'Calculation sheet'!S60*'Calculation sheet'!X60*'Calculation sheet'!Y60*'Calculation sheet'!Z60*'Calculation sheet'!AB60*'Calculation sheet'!AD60*'Calculation sheet'!AI60*'Calculation sheet'!AJ60,'Calculation sheet'!AP60*'Calculation sheet'!J60*'Calculation sheet'!K60*'Calculation sheet'!L60*'Calculation sheet'!N60*'Calculation sheet'!P60*'Calculation sheet'!R60*'Calculation sheet'!S60*'Calculation sheet'!X60*'Calculation sheet'!Y60*'Calculation sheet'!Z60*'Calculation sheet'!AB60*'Calculation sheet'!AD60*'Calculation sheet'!AI60*'Calculation sheet'!AJ60*0.7672))</f>
        <v/>
      </c>
      <c r="Q60" s="12" t="str">
        <f t="shared" si="1"/>
        <v/>
      </c>
      <c r="R60" s="14" t="str">
        <f t="shared" si="2"/>
        <v/>
      </c>
    </row>
    <row r="61" spans="1:18" x14ac:dyDescent="0.3">
      <c r="A61" s="4" t="str">
        <f>IF('Input data'!A76="","",'Input data'!A76)</f>
        <v/>
      </c>
      <c r="B61" s="4" t="str">
        <f>IF('Input data'!B76="","",'Input data'!B76)</f>
        <v/>
      </c>
      <c r="C61" s="4" t="str">
        <f>IF('Input data'!C76="","",'Input data'!C76)</f>
        <v/>
      </c>
      <c r="D61" s="4" t="str">
        <f>IF('Input data'!D76="","",'Input data'!D76)</f>
        <v/>
      </c>
      <c r="E61" s="4" t="str">
        <f>IF('Input data'!E76="","",'Input data'!E76)</f>
        <v/>
      </c>
      <c r="F61" s="4" t="str">
        <f>IF('Input data'!F76="","",'Input data'!F76)</f>
        <v/>
      </c>
      <c r="G61" s="4">
        <f>IF('Input data'!G76="","",'Input data'!G76)</f>
        <v>0</v>
      </c>
      <c r="H61" s="4" t="str">
        <f>IF('Input data'!H76&gt;0.5,'Input data'!H76,"")</f>
        <v/>
      </c>
      <c r="I61" s="4" t="str">
        <f>IF('Input data'!I76="","",'Input data'!I76)</f>
        <v/>
      </c>
      <c r="J61" s="12" t="str">
        <f>IF('Calculation sheet'!AQ61="","",IF(OR(I61="Motorway link",I61="Exit diverge",I61="Entrance merge",I61="Motorway diverge",I61="Motorway merge",I61="Motorway weaving",I61="Service area"),'Calculation sheet'!AK61*'Calculation sheet'!J61*'Calculation sheet'!K61*'Calculation sheet'!L61*'Calculation sheet'!N61*'Calculation sheet'!P61*'Calculation sheet'!R61*'Calculation sheet'!S61*'Calculation sheet'!T61*'Calculation sheet'!Y61*'Calculation sheet'!Z61*'Calculation sheet'!AB61*'Calculation sheet'!AD61*'Calculation sheet'!AF61*'Calculation sheet'!AJ61,'Calculation sheet'!AK61*'Calculation sheet'!J61*'Calculation sheet'!K61*'Calculation sheet'!L61*'Calculation sheet'!N61*'Calculation sheet'!P61*'Calculation sheet'!R61*'Calculation sheet'!S61*'Calculation sheet'!T61*'Calculation sheet'!Y61*'Calculation sheet'!Z61*'Calculation sheet'!AB61*'Calculation sheet'!AD61*'Calculation sheet'!AF61*'Calculation sheet'!AJ61*0.7672))</f>
        <v/>
      </c>
      <c r="K61" s="12" t="str">
        <f>IF('Calculation sheet'!AQ61="","",IF(OR(I61="Motorway link",I61="Exit diverge",I61="Entrance merge",I61="Motorway diverge",I61="Motorway merge",I61="Motorway weaving",I61="Service area"),'Calculation sheet'!AL61*'Calculation sheet'!J61*'Calculation sheet'!K61*'Calculation sheet'!M61*'Calculation sheet'!O61*'Calculation sheet'!P61*'Calculation sheet'!Q61*'Calculation sheet'!R61*'Calculation sheet'!S61*'Calculation sheet'!T61*'Calculation sheet'!Y61*'Calculation sheet'!AA61*'Calculation sheet'!AC61*'Calculation sheet'!AE61*'Calculation sheet'!AG61*'Calculation sheet'!AJ61,'Calculation sheet'!AL61*'Calculation sheet'!J61*'Calculation sheet'!K61*'Calculation sheet'!M61*'Calculation sheet'!O61*'Calculation sheet'!P61*'Calculation sheet'!Q61*'Calculation sheet'!R61*'Calculation sheet'!S61*'Calculation sheet'!T61*'Calculation sheet'!Y61*'Calculation sheet'!AA61*'Calculation sheet'!AC61*'Calculation sheet'!AE61*'Calculation sheet'!AG61*'Calculation sheet'!AJ61*0.8833))</f>
        <v/>
      </c>
      <c r="L61" s="12" t="str">
        <f>IF('Calculation sheet'!AQ61="","",IF(OR(I61="Motorway link",I61="Exit diverge",I61="Entrance merge",I61="Motorway diverge",I61="Motorway merge",I61="Motorway weaving",I61="Service area"),'Calculation sheet'!AM61*'Calculation sheet'!J61*'Calculation sheet'!K61*'Calculation sheet'!M61*'Calculation sheet'!O61*'Calculation sheet'!P61*'Calculation sheet'!Q61*'Calculation sheet'!R61*'Calculation sheet'!S61*'Calculation sheet'!U61*'Calculation sheet'!Y61*'Calculation sheet'!AA61*'Calculation sheet'!AC61*'Calculation sheet'!AE61*'Calculation sheet'!AG61*'Calculation sheet'!AJ61,'Calculation sheet'!AM61*'Calculation sheet'!J61*'Calculation sheet'!K61*'Calculation sheet'!M61*'Calculation sheet'!O61*'Calculation sheet'!P61*'Calculation sheet'!Q61*'Calculation sheet'!R61*'Calculation sheet'!S61*'Calculation sheet'!U61*'Calculation sheet'!Y61*'Calculation sheet'!AA61*'Calculation sheet'!AC61*'Calculation sheet'!AE61*'Calculation sheet'!AG61*'Calculation sheet'!AJ61*1.1176))</f>
        <v/>
      </c>
      <c r="M61" s="12" t="str">
        <f t="shared" si="0"/>
        <v/>
      </c>
      <c r="N61" s="12" t="str">
        <f>IF('Calculation sheet'!AQ61="","",IF(OR(I61="Motorway link",I61="Exit diverge",I61="Entrance merge",I61="Motorway diverge",I61="Motorway merge",I61="Motorway weaving",I61="Service area"),'Calculation sheet'!AN61*'Calculation sheet'!J61*'Calculation sheet'!K61*'Calculation sheet'!L61*'Calculation sheet'!N61*'Calculation sheet'!P61*'Calculation sheet'!R61*'Calculation sheet'!S61*'Calculation sheet'!V61*'Calculation sheet'!Y61*'Calculation sheet'!Z61*'Calculation sheet'!AB61*'Calculation sheet'!AD61*'Calculation sheet'!AH61*'Calculation sheet'!AJ61,'Calculation sheet'!AN61*'Calculation sheet'!J61*'Calculation sheet'!K61*'Calculation sheet'!L61*'Calculation sheet'!N61*'Calculation sheet'!P61*'Calculation sheet'!R61*'Calculation sheet'!S61*'Calculation sheet'!V61*'Calculation sheet'!Y61*'Calculation sheet'!Z61*'Calculation sheet'!AB61*'Calculation sheet'!AD61*'Calculation sheet'!AH61*'Calculation sheet'!AJ61*0.7672))</f>
        <v/>
      </c>
      <c r="O61" s="12" t="str">
        <f>IF('Calculation sheet'!AQ61="","",IF(OR(I61="Motorway link",I61="Exit diverge",I61="Entrance merge",I61="Motorway diverge",I61="Motorway merge",I61="Motorway weaving",I61="Service area"),'Calculation sheet'!AO61*'Calculation sheet'!J61*'Calculation sheet'!K61*'Calculation sheet'!L61*'Calculation sheet'!N61*'Calculation sheet'!P61*'Calculation sheet'!R61*'Calculation sheet'!S61*'Calculation sheet'!W61*'Calculation sheet'!Y61*'Calculation sheet'!Z61*'Calculation sheet'!AB61*'Calculation sheet'!AD61*'Calculation sheet'!AH61*'Calculation sheet'!AJ61,'Calculation sheet'!AO61*'Calculation sheet'!J61*'Calculation sheet'!K61*'Calculation sheet'!L61*'Calculation sheet'!N61*'Calculation sheet'!P61*'Calculation sheet'!R61*'Calculation sheet'!S61*'Calculation sheet'!W61*'Calculation sheet'!Y61*'Calculation sheet'!Z61*'Calculation sheet'!AB61*'Calculation sheet'!AD61*'Calculation sheet'!AH61*'Calculation sheet'!AJ61*0.7672))</f>
        <v/>
      </c>
      <c r="P61" s="12" t="str">
        <f>IF('Calculation sheet'!AQ61="","",IF(OR(I61="Motorway link",I61="Exit diverge",I61="Entrance merge",I61="Motorway diverge",I61="Motorway merge",I61="Motorway weaving",I61="Service area"),'Calculation sheet'!AP61*'Calculation sheet'!J61*'Calculation sheet'!K61*'Calculation sheet'!L61*'Calculation sheet'!N61*'Calculation sheet'!P61*'Calculation sheet'!R61*'Calculation sheet'!S61*'Calculation sheet'!X61*'Calculation sheet'!Y61*'Calculation sheet'!Z61*'Calculation sheet'!AB61*'Calculation sheet'!AD61*'Calculation sheet'!AI61*'Calculation sheet'!AJ61,'Calculation sheet'!AP61*'Calculation sheet'!J61*'Calculation sheet'!K61*'Calculation sheet'!L61*'Calculation sheet'!N61*'Calculation sheet'!P61*'Calculation sheet'!R61*'Calculation sheet'!S61*'Calculation sheet'!X61*'Calculation sheet'!Y61*'Calculation sheet'!Z61*'Calculation sheet'!AB61*'Calculation sheet'!AD61*'Calculation sheet'!AI61*'Calculation sheet'!AJ61*0.7672))</f>
        <v/>
      </c>
      <c r="Q61" s="12" t="str">
        <f t="shared" si="1"/>
        <v/>
      </c>
      <c r="R61" s="14" t="str">
        <f t="shared" si="2"/>
        <v/>
      </c>
    </row>
    <row r="62" spans="1:18" x14ac:dyDescent="0.3">
      <c r="A62" s="4" t="str">
        <f>IF('Input data'!A77="","",'Input data'!A77)</f>
        <v/>
      </c>
      <c r="B62" s="4" t="str">
        <f>IF('Input data'!B77="","",'Input data'!B77)</f>
        <v/>
      </c>
      <c r="C62" s="4" t="str">
        <f>IF('Input data'!C77="","",'Input data'!C77)</f>
        <v/>
      </c>
      <c r="D62" s="4" t="str">
        <f>IF('Input data'!D77="","",'Input data'!D77)</f>
        <v/>
      </c>
      <c r="E62" s="4" t="str">
        <f>IF('Input data'!E77="","",'Input data'!E77)</f>
        <v/>
      </c>
      <c r="F62" s="4" t="str">
        <f>IF('Input data'!F77="","",'Input data'!F77)</f>
        <v/>
      </c>
      <c r="G62" s="4">
        <f>IF('Input data'!G77="","",'Input data'!G77)</f>
        <v>0</v>
      </c>
      <c r="H62" s="4" t="str">
        <f>IF('Input data'!H77&gt;0.5,'Input data'!H77,"")</f>
        <v/>
      </c>
      <c r="I62" s="4" t="str">
        <f>IF('Input data'!I77="","",'Input data'!I77)</f>
        <v/>
      </c>
      <c r="J62" s="12" t="str">
        <f>IF('Calculation sheet'!AQ62="","",IF(OR(I62="Motorway link",I62="Exit diverge",I62="Entrance merge",I62="Motorway diverge",I62="Motorway merge",I62="Motorway weaving",I62="Service area"),'Calculation sheet'!AK62*'Calculation sheet'!J62*'Calculation sheet'!K62*'Calculation sheet'!L62*'Calculation sheet'!N62*'Calculation sheet'!P62*'Calculation sheet'!R62*'Calculation sheet'!S62*'Calculation sheet'!T62*'Calculation sheet'!Y62*'Calculation sheet'!Z62*'Calculation sheet'!AB62*'Calculation sheet'!AD62*'Calculation sheet'!AF62*'Calculation sheet'!AJ62,'Calculation sheet'!AK62*'Calculation sheet'!J62*'Calculation sheet'!K62*'Calculation sheet'!L62*'Calculation sheet'!N62*'Calculation sheet'!P62*'Calculation sheet'!R62*'Calculation sheet'!S62*'Calculation sheet'!T62*'Calculation sheet'!Y62*'Calculation sheet'!Z62*'Calculation sheet'!AB62*'Calculation sheet'!AD62*'Calculation sheet'!AF62*'Calculation sheet'!AJ62*0.7672))</f>
        <v/>
      </c>
      <c r="K62" s="12" t="str">
        <f>IF('Calculation sheet'!AQ62="","",IF(OR(I62="Motorway link",I62="Exit diverge",I62="Entrance merge",I62="Motorway diverge",I62="Motorway merge",I62="Motorway weaving",I62="Service area"),'Calculation sheet'!AL62*'Calculation sheet'!J62*'Calculation sheet'!K62*'Calculation sheet'!M62*'Calculation sheet'!O62*'Calculation sheet'!P62*'Calculation sheet'!Q62*'Calculation sheet'!R62*'Calculation sheet'!S62*'Calculation sheet'!T62*'Calculation sheet'!Y62*'Calculation sheet'!AA62*'Calculation sheet'!AC62*'Calculation sheet'!AE62*'Calculation sheet'!AG62*'Calculation sheet'!AJ62,'Calculation sheet'!AL62*'Calculation sheet'!J62*'Calculation sheet'!K62*'Calculation sheet'!M62*'Calculation sheet'!O62*'Calculation sheet'!P62*'Calculation sheet'!Q62*'Calculation sheet'!R62*'Calculation sheet'!S62*'Calculation sheet'!T62*'Calculation sheet'!Y62*'Calculation sheet'!AA62*'Calculation sheet'!AC62*'Calculation sheet'!AE62*'Calculation sheet'!AG62*'Calculation sheet'!AJ62*0.8833))</f>
        <v/>
      </c>
      <c r="L62" s="12" t="str">
        <f>IF('Calculation sheet'!AQ62="","",IF(OR(I62="Motorway link",I62="Exit diverge",I62="Entrance merge",I62="Motorway diverge",I62="Motorway merge",I62="Motorway weaving",I62="Service area"),'Calculation sheet'!AM62*'Calculation sheet'!J62*'Calculation sheet'!K62*'Calculation sheet'!M62*'Calculation sheet'!O62*'Calculation sheet'!P62*'Calculation sheet'!Q62*'Calculation sheet'!R62*'Calculation sheet'!S62*'Calculation sheet'!U62*'Calculation sheet'!Y62*'Calculation sheet'!AA62*'Calculation sheet'!AC62*'Calculation sheet'!AE62*'Calculation sheet'!AG62*'Calculation sheet'!AJ62,'Calculation sheet'!AM62*'Calculation sheet'!J62*'Calculation sheet'!K62*'Calculation sheet'!M62*'Calculation sheet'!O62*'Calculation sheet'!P62*'Calculation sheet'!Q62*'Calculation sheet'!R62*'Calculation sheet'!S62*'Calculation sheet'!U62*'Calculation sheet'!Y62*'Calculation sheet'!AA62*'Calculation sheet'!AC62*'Calculation sheet'!AE62*'Calculation sheet'!AG62*'Calculation sheet'!AJ62*1.1176))</f>
        <v/>
      </c>
      <c r="M62" s="12" t="str">
        <f t="shared" si="0"/>
        <v/>
      </c>
      <c r="N62" s="12" t="str">
        <f>IF('Calculation sheet'!AQ62="","",IF(OR(I62="Motorway link",I62="Exit diverge",I62="Entrance merge",I62="Motorway diverge",I62="Motorway merge",I62="Motorway weaving",I62="Service area"),'Calculation sheet'!AN62*'Calculation sheet'!J62*'Calculation sheet'!K62*'Calculation sheet'!L62*'Calculation sheet'!N62*'Calculation sheet'!P62*'Calculation sheet'!R62*'Calculation sheet'!S62*'Calculation sheet'!V62*'Calculation sheet'!Y62*'Calculation sheet'!Z62*'Calculation sheet'!AB62*'Calculation sheet'!AD62*'Calculation sheet'!AH62*'Calculation sheet'!AJ62,'Calculation sheet'!AN62*'Calculation sheet'!J62*'Calculation sheet'!K62*'Calculation sheet'!L62*'Calculation sheet'!N62*'Calculation sheet'!P62*'Calculation sheet'!R62*'Calculation sheet'!S62*'Calculation sheet'!V62*'Calculation sheet'!Y62*'Calculation sheet'!Z62*'Calculation sheet'!AB62*'Calculation sheet'!AD62*'Calculation sheet'!AH62*'Calculation sheet'!AJ62*0.7672))</f>
        <v/>
      </c>
      <c r="O62" s="12" t="str">
        <f>IF('Calculation sheet'!AQ62="","",IF(OR(I62="Motorway link",I62="Exit diverge",I62="Entrance merge",I62="Motorway diverge",I62="Motorway merge",I62="Motorway weaving",I62="Service area"),'Calculation sheet'!AO62*'Calculation sheet'!J62*'Calculation sheet'!K62*'Calculation sheet'!L62*'Calculation sheet'!N62*'Calculation sheet'!P62*'Calculation sheet'!R62*'Calculation sheet'!S62*'Calculation sheet'!W62*'Calculation sheet'!Y62*'Calculation sheet'!Z62*'Calculation sheet'!AB62*'Calculation sheet'!AD62*'Calculation sheet'!AH62*'Calculation sheet'!AJ62,'Calculation sheet'!AO62*'Calculation sheet'!J62*'Calculation sheet'!K62*'Calculation sheet'!L62*'Calculation sheet'!N62*'Calculation sheet'!P62*'Calculation sheet'!R62*'Calculation sheet'!S62*'Calculation sheet'!W62*'Calculation sheet'!Y62*'Calculation sheet'!Z62*'Calculation sheet'!AB62*'Calculation sheet'!AD62*'Calculation sheet'!AH62*'Calculation sheet'!AJ62*0.7672))</f>
        <v/>
      </c>
      <c r="P62" s="12" t="str">
        <f>IF('Calculation sheet'!AQ62="","",IF(OR(I62="Motorway link",I62="Exit diverge",I62="Entrance merge",I62="Motorway diverge",I62="Motorway merge",I62="Motorway weaving",I62="Service area"),'Calculation sheet'!AP62*'Calculation sheet'!J62*'Calculation sheet'!K62*'Calculation sheet'!L62*'Calculation sheet'!N62*'Calculation sheet'!P62*'Calculation sheet'!R62*'Calculation sheet'!S62*'Calculation sheet'!X62*'Calculation sheet'!Y62*'Calculation sheet'!Z62*'Calculation sheet'!AB62*'Calculation sheet'!AD62*'Calculation sheet'!AI62*'Calculation sheet'!AJ62,'Calculation sheet'!AP62*'Calculation sheet'!J62*'Calculation sheet'!K62*'Calculation sheet'!L62*'Calculation sheet'!N62*'Calculation sheet'!P62*'Calculation sheet'!R62*'Calculation sheet'!S62*'Calculation sheet'!X62*'Calculation sheet'!Y62*'Calculation sheet'!Z62*'Calculation sheet'!AB62*'Calculation sheet'!AD62*'Calculation sheet'!AI62*'Calculation sheet'!AJ62*0.7672))</f>
        <v/>
      </c>
      <c r="Q62" s="12" t="str">
        <f t="shared" si="1"/>
        <v/>
      </c>
      <c r="R62" s="14" t="str">
        <f t="shared" si="2"/>
        <v/>
      </c>
    </row>
    <row r="63" spans="1:18" x14ac:dyDescent="0.3">
      <c r="A63" s="4" t="str">
        <f>IF('Input data'!A78="","",'Input data'!A78)</f>
        <v/>
      </c>
      <c r="B63" s="4" t="str">
        <f>IF('Input data'!B78="","",'Input data'!B78)</f>
        <v/>
      </c>
      <c r="C63" s="4" t="str">
        <f>IF('Input data'!C78="","",'Input data'!C78)</f>
        <v/>
      </c>
      <c r="D63" s="4" t="str">
        <f>IF('Input data'!D78="","",'Input data'!D78)</f>
        <v/>
      </c>
      <c r="E63" s="4" t="str">
        <f>IF('Input data'!E78="","",'Input data'!E78)</f>
        <v/>
      </c>
      <c r="F63" s="4" t="str">
        <f>IF('Input data'!F78="","",'Input data'!F78)</f>
        <v/>
      </c>
      <c r="G63" s="4">
        <f>IF('Input data'!G78="","",'Input data'!G78)</f>
        <v>0</v>
      </c>
      <c r="H63" s="4" t="str">
        <f>IF('Input data'!H78&gt;0.5,'Input data'!H78,"")</f>
        <v/>
      </c>
      <c r="I63" s="4" t="str">
        <f>IF('Input data'!I78="","",'Input data'!I78)</f>
        <v/>
      </c>
      <c r="J63" s="12" t="str">
        <f>IF('Calculation sheet'!AQ63="","",IF(OR(I63="Motorway link",I63="Exit diverge",I63="Entrance merge",I63="Motorway diverge",I63="Motorway merge",I63="Motorway weaving",I63="Service area"),'Calculation sheet'!AK63*'Calculation sheet'!J63*'Calculation sheet'!K63*'Calculation sheet'!L63*'Calculation sheet'!N63*'Calculation sheet'!P63*'Calculation sheet'!R63*'Calculation sheet'!S63*'Calculation sheet'!T63*'Calculation sheet'!Y63*'Calculation sheet'!Z63*'Calculation sheet'!AB63*'Calculation sheet'!AD63*'Calculation sheet'!AF63*'Calculation sheet'!AJ63,'Calculation sheet'!AK63*'Calculation sheet'!J63*'Calculation sheet'!K63*'Calculation sheet'!L63*'Calculation sheet'!N63*'Calculation sheet'!P63*'Calculation sheet'!R63*'Calculation sheet'!S63*'Calculation sheet'!T63*'Calculation sheet'!Y63*'Calculation sheet'!Z63*'Calculation sheet'!AB63*'Calculation sheet'!AD63*'Calculation sheet'!AF63*'Calculation sheet'!AJ63*0.7672))</f>
        <v/>
      </c>
      <c r="K63" s="12" t="str">
        <f>IF('Calculation sheet'!AQ63="","",IF(OR(I63="Motorway link",I63="Exit diverge",I63="Entrance merge",I63="Motorway diverge",I63="Motorway merge",I63="Motorway weaving",I63="Service area"),'Calculation sheet'!AL63*'Calculation sheet'!J63*'Calculation sheet'!K63*'Calculation sheet'!M63*'Calculation sheet'!O63*'Calculation sheet'!P63*'Calculation sheet'!Q63*'Calculation sheet'!R63*'Calculation sheet'!S63*'Calculation sheet'!T63*'Calculation sheet'!Y63*'Calculation sheet'!AA63*'Calculation sheet'!AC63*'Calculation sheet'!AE63*'Calculation sheet'!AG63*'Calculation sheet'!AJ63,'Calculation sheet'!AL63*'Calculation sheet'!J63*'Calculation sheet'!K63*'Calculation sheet'!M63*'Calculation sheet'!O63*'Calculation sheet'!P63*'Calculation sheet'!Q63*'Calculation sheet'!R63*'Calculation sheet'!S63*'Calculation sheet'!T63*'Calculation sheet'!Y63*'Calculation sheet'!AA63*'Calculation sheet'!AC63*'Calculation sheet'!AE63*'Calculation sheet'!AG63*'Calculation sheet'!AJ63*0.8833))</f>
        <v/>
      </c>
      <c r="L63" s="12" t="str">
        <f>IF('Calculation sheet'!AQ63="","",IF(OR(I63="Motorway link",I63="Exit diverge",I63="Entrance merge",I63="Motorway diverge",I63="Motorway merge",I63="Motorway weaving",I63="Service area"),'Calculation sheet'!AM63*'Calculation sheet'!J63*'Calculation sheet'!K63*'Calculation sheet'!M63*'Calculation sheet'!O63*'Calculation sheet'!P63*'Calculation sheet'!Q63*'Calculation sheet'!R63*'Calculation sheet'!S63*'Calculation sheet'!U63*'Calculation sheet'!Y63*'Calculation sheet'!AA63*'Calculation sheet'!AC63*'Calculation sheet'!AE63*'Calculation sheet'!AG63*'Calculation sheet'!AJ63,'Calculation sheet'!AM63*'Calculation sheet'!J63*'Calculation sheet'!K63*'Calculation sheet'!M63*'Calculation sheet'!O63*'Calculation sheet'!P63*'Calculation sheet'!Q63*'Calculation sheet'!R63*'Calculation sheet'!S63*'Calculation sheet'!U63*'Calculation sheet'!Y63*'Calculation sheet'!AA63*'Calculation sheet'!AC63*'Calculation sheet'!AE63*'Calculation sheet'!AG63*'Calculation sheet'!AJ63*1.1176))</f>
        <v/>
      </c>
      <c r="M63" s="12" t="str">
        <f t="shared" si="0"/>
        <v/>
      </c>
      <c r="N63" s="12" t="str">
        <f>IF('Calculation sheet'!AQ63="","",IF(OR(I63="Motorway link",I63="Exit diverge",I63="Entrance merge",I63="Motorway diverge",I63="Motorway merge",I63="Motorway weaving",I63="Service area"),'Calculation sheet'!AN63*'Calculation sheet'!J63*'Calculation sheet'!K63*'Calculation sheet'!L63*'Calculation sheet'!N63*'Calculation sheet'!P63*'Calculation sheet'!R63*'Calculation sheet'!S63*'Calculation sheet'!V63*'Calculation sheet'!Y63*'Calculation sheet'!Z63*'Calculation sheet'!AB63*'Calculation sheet'!AD63*'Calculation sheet'!AH63*'Calculation sheet'!AJ63,'Calculation sheet'!AN63*'Calculation sheet'!J63*'Calculation sheet'!K63*'Calculation sheet'!L63*'Calculation sheet'!N63*'Calculation sheet'!P63*'Calculation sheet'!R63*'Calculation sheet'!S63*'Calculation sheet'!V63*'Calculation sheet'!Y63*'Calculation sheet'!Z63*'Calculation sheet'!AB63*'Calculation sheet'!AD63*'Calculation sheet'!AH63*'Calculation sheet'!AJ63*0.7672))</f>
        <v/>
      </c>
      <c r="O63" s="12" t="str">
        <f>IF('Calculation sheet'!AQ63="","",IF(OR(I63="Motorway link",I63="Exit diverge",I63="Entrance merge",I63="Motorway diverge",I63="Motorway merge",I63="Motorway weaving",I63="Service area"),'Calculation sheet'!AO63*'Calculation sheet'!J63*'Calculation sheet'!K63*'Calculation sheet'!L63*'Calculation sheet'!N63*'Calculation sheet'!P63*'Calculation sheet'!R63*'Calculation sheet'!S63*'Calculation sheet'!W63*'Calculation sheet'!Y63*'Calculation sheet'!Z63*'Calculation sheet'!AB63*'Calculation sheet'!AD63*'Calculation sheet'!AH63*'Calculation sheet'!AJ63,'Calculation sheet'!AO63*'Calculation sheet'!J63*'Calculation sheet'!K63*'Calculation sheet'!L63*'Calculation sheet'!N63*'Calculation sheet'!P63*'Calculation sheet'!R63*'Calculation sheet'!S63*'Calculation sheet'!W63*'Calculation sheet'!Y63*'Calculation sheet'!Z63*'Calculation sheet'!AB63*'Calculation sheet'!AD63*'Calculation sheet'!AH63*'Calculation sheet'!AJ63*0.7672))</f>
        <v/>
      </c>
      <c r="P63" s="12" t="str">
        <f>IF('Calculation sheet'!AQ63="","",IF(OR(I63="Motorway link",I63="Exit diverge",I63="Entrance merge",I63="Motorway diverge",I63="Motorway merge",I63="Motorway weaving",I63="Service area"),'Calculation sheet'!AP63*'Calculation sheet'!J63*'Calculation sheet'!K63*'Calculation sheet'!L63*'Calculation sheet'!N63*'Calculation sheet'!P63*'Calculation sheet'!R63*'Calculation sheet'!S63*'Calculation sheet'!X63*'Calculation sheet'!Y63*'Calculation sheet'!Z63*'Calculation sheet'!AB63*'Calculation sheet'!AD63*'Calculation sheet'!AI63*'Calculation sheet'!AJ63,'Calculation sheet'!AP63*'Calculation sheet'!J63*'Calculation sheet'!K63*'Calculation sheet'!L63*'Calculation sheet'!N63*'Calculation sheet'!P63*'Calculation sheet'!R63*'Calculation sheet'!S63*'Calculation sheet'!X63*'Calculation sheet'!Y63*'Calculation sheet'!Z63*'Calculation sheet'!AB63*'Calculation sheet'!AD63*'Calculation sheet'!AI63*'Calculation sheet'!AJ63*0.7672))</f>
        <v/>
      </c>
      <c r="Q63" s="12" t="str">
        <f t="shared" si="1"/>
        <v/>
      </c>
      <c r="R63" s="14" t="str">
        <f t="shared" si="2"/>
        <v/>
      </c>
    </row>
    <row r="64" spans="1:18" x14ac:dyDescent="0.3">
      <c r="A64" s="4" t="str">
        <f>IF('Input data'!A79="","",'Input data'!A79)</f>
        <v/>
      </c>
      <c r="B64" s="4" t="str">
        <f>IF('Input data'!B79="","",'Input data'!B79)</f>
        <v/>
      </c>
      <c r="C64" s="4" t="str">
        <f>IF('Input data'!C79="","",'Input data'!C79)</f>
        <v/>
      </c>
      <c r="D64" s="4" t="str">
        <f>IF('Input data'!D79="","",'Input data'!D79)</f>
        <v/>
      </c>
      <c r="E64" s="4" t="str">
        <f>IF('Input data'!E79="","",'Input data'!E79)</f>
        <v/>
      </c>
      <c r="F64" s="4" t="str">
        <f>IF('Input data'!F79="","",'Input data'!F79)</f>
        <v/>
      </c>
      <c r="G64" s="4">
        <f>IF('Input data'!G79="","",'Input data'!G79)</f>
        <v>0</v>
      </c>
      <c r="H64" s="4" t="str">
        <f>IF('Input data'!H79&gt;0.5,'Input data'!H79,"")</f>
        <v/>
      </c>
      <c r="I64" s="4" t="str">
        <f>IF('Input data'!I79="","",'Input data'!I79)</f>
        <v/>
      </c>
      <c r="J64" s="12" t="str">
        <f>IF('Calculation sheet'!AQ64="","",IF(OR(I64="Motorway link",I64="Exit diverge",I64="Entrance merge",I64="Motorway diverge",I64="Motorway merge",I64="Motorway weaving",I64="Service area"),'Calculation sheet'!AK64*'Calculation sheet'!J64*'Calculation sheet'!K64*'Calculation sheet'!L64*'Calculation sheet'!N64*'Calculation sheet'!P64*'Calculation sheet'!R64*'Calculation sheet'!S64*'Calculation sheet'!T64*'Calculation sheet'!Y64*'Calculation sheet'!Z64*'Calculation sheet'!AB64*'Calculation sheet'!AD64*'Calculation sheet'!AF64*'Calculation sheet'!AJ64,'Calculation sheet'!AK64*'Calculation sheet'!J64*'Calculation sheet'!K64*'Calculation sheet'!L64*'Calculation sheet'!N64*'Calculation sheet'!P64*'Calculation sheet'!R64*'Calculation sheet'!S64*'Calculation sheet'!T64*'Calculation sheet'!Y64*'Calculation sheet'!Z64*'Calculation sheet'!AB64*'Calculation sheet'!AD64*'Calculation sheet'!AF64*'Calculation sheet'!AJ64*0.7672))</f>
        <v/>
      </c>
      <c r="K64" s="12" t="str">
        <f>IF('Calculation sheet'!AQ64="","",IF(OR(I64="Motorway link",I64="Exit diverge",I64="Entrance merge",I64="Motorway diverge",I64="Motorway merge",I64="Motorway weaving",I64="Service area"),'Calculation sheet'!AL64*'Calculation sheet'!J64*'Calculation sheet'!K64*'Calculation sheet'!M64*'Calculation sheet'!O64*'Calculation sheet'!P64*'Calculation sheet'!Q64*'Calculation sheet'!R64*'Calculation sheet'!S64*'Calculation sheet'!T64*'Calculation sheet'!Y64*'Calculation sheet'!AA64*'Calculation sheet'!AC64*'Calculation sheet'!AE64*'Calculation sheet'!AG64*'Calculation sheet'!AJ64,'Calculation sheet'!AL64*'Calculation sheet'!J64*'Calculation sheet'!K64*'Calculation sheet'!M64*'Calculation sheet'!O64*'Calculation sheet'!P64*'Calculation sheet'!Q64*'Calculation sheet'!R64*'Calculation sheet'!S64*'Calculation sheet'!T64*'Calculation sheet'!Y64*'Calculation sheet'!AA64*'Calculation sheet'!AC64*'Calculation sheet'!AE64*'Calculation sheet'!AG64*'Calculation sheet'!AJ64*0.8833))</f>
        <v/>
      </c>
      <c r="L64" s="12" t="str">
        <f>IF('Calculation sheet'!AQ64="","",IF(OR(I64="Motorway link",I64="Exit diverge",I64="Entrance merge",I64="Motorway diverge",I64="Motorway merge",I64="Motorway weaving",I64="Service area"),'Calculation sheet'!AM64*'Calculation sheet'!J64*'Calculation sheet'!K64*'Calculation sheet'!M64*'Calculation sheet'!O64*'Calculation sheet'!P64*'Calculation sheet'!Q64*'Calculation sheet'!R64*'Calculation sheet'!S64*'Calculation sheet'!U64*'Calculation sheet'!Y64*'Calculation sheet'!AA64*'Calculation sheet'!AC64*'Calculation sheet'!AE64*'Calculation sheet'!AG64*'Calculation sheet'!AJ64,'Calculation sheet'!AM64*'Calculation sheet'!J64*'Calculation sheet'!K64*'Calculation sheet'!M64*'Calculation sheet'!O64*'Calculation sheet'!P64*'Calculation sheet'!Q64*'Calculation sheet'!R64*'Calculation sheet'!S64*'Calculation sheet'!U64*'Calculation sheet'!Y64*'Calculation sheet'!AA64*'Calculation sheet'!AC64*'Calculation sheet'!AE64*'Calculation sheet'!AG64*'Calculation sheet'!AJ64*1.1176))</f>
        <v/>
      </c>
      <c r="M64" s="12" t="str">
        <f t="shared" si="0"/>
        <v/>
      </c>
      <c r="N64" s="12" t="str">
        <f>IF('Calculation sheet'!AQ64="","",IF(OR(I64="Motorway link",I64="Exit diverge",I64="Entrance merge",I64="Motorway diverge",I64="Motorway merge",I64="Motorway weaving",I64="Service area"),'Calculation sheet'!AN64*'Calculation sheet'!J64*'Calculation sheet'!K64*'Calculation sheet'!L64*'Calculation sheet'!N64*'Calculation sheet'!P64*'Calculation sheet'!R64*'Calculation sheet'!S64*'Calculation sheet'!V64*'Calculation sheet'!Y64*'Calculation sheet'!Z64*'Calculation sheet'!AB64*'Calculation sheet'!AD64*'Calculation sheet'!AH64*'Calculation sheet'!AJ64,'Calculation sheet'!AN64*'Calculation sheet'!J64*'Calculation sheet'!K64*'Calculation sheet'!L64*'Calculation sheet'!N64*'Calculation sheet'!P64*'Calculation sheet'!R64*'Calculation sheet'!S64*'Calculation sheet'!V64*'Calculation sheet'!Y64*'Calculation sheet'!Z64*'Calculation sheet'!AB64*'Calculation sheet'!AD64*'Calculation sheet'!AH64*'Calculation sheet'!AJ64*0.7672))</f>
        <v/>
      </c>
      <c r="O64" s="12" t="str">
        <f>IF('Calculation sheet'!AQ64="","",IF(OR(I64="Motorway link",I64="Exit diverge",I64="Entrance merge",I64="Motorway diverge",I64="Motorway merge",I64="Motorway weaving",I64="Service area"),'Calculation sheet'!AO64*'Calculation sheet'!J64*'Calculation sheet'!K64*'Calculation sheet'!L64*'Calculation sheet'!N64*'Calculation sheet'!P64*'Calculation sheet'!R64*'Calculation sheet'!S64*'Calculation sheet'!W64*'Calculation sheet'!Y64*'Calculation sheet'!Z64*'Calculation sheet'!AB64*'Calculation sheet'!AD64*'Calculation sheet'!AH64*'Calculation sheet'!AJ64,'Calculation sheet'!AO64*'Calculation sheet'!J64*'Calculation sheet'!K64*'Calculation sheet'!L64*'Calculation sheet'!N64*'Calculation sheet'!P64*'Calculation sheet'!R64*'Calculation sheet'!S64*'Calculation sheet'!W64*'Calculation sheet'!Y64*'Calculation sheet'!Z64*'Calculation sheet'!AB64*'Calculation sheet'!AD64*'Calculation sheet'!AH64*'Calculation sheet'!AJ64*0.7672))</f>
        <v/>
      </c>
      <c r="P64" s="12" t="str">
        <f>IF('Calculation sheet'!AQ64="","",IF(OR(I64="Motorway link",I64="Exit diverge",I64="Entrance merge",I64="Motorway diverge",I64="Motorway merge",I64="Motorway weaving",I64="Service area"),'Calculation sheet'!AP64*'Calculation sheet'!J64*'Calculation sheet'!K64*'Calculation sheet'!L64*'Calculation sheet'!N64*'Calculation sheet'!P64*'Calculation sheet'!R64*'Calculation sheet'!S64*'Calculation sheet'!X64*'Calculation sheet'!Y64*'Calculation sheet'!Z64*'Calculation sheet'!AB64*'Calculation sheet'!AD64*'Calculation sheet'!AI64*'Calculation sheet'!AJ64,'Calculation sheet'!AP64*'Calculation sheet'!J64*'Calculation sheet'!K64*'Calculation sheet'!L64*'Calculation sheet'!N64*'Calculation sheet'!P64*'Calculation sheet'!R64*'Calculation sheet'!S64*'Calculation sheet'!X64*'Calculation sheet'!Y64*'Calculation sheet'!Z64*'Calculation sheet'!AB64*'Calculation sheet'!AD64*'Calculation sheet'!AI64*'Calculation sheet'!AJ64*0.7672))</f>
        <v/>
      </c>
      <c r="Q64" s="12" t="str">
        <f t="shared" si="1"/>
        <v/>
      </c>
      <c r="R64" s="14" t="str">
        <f t="shared" si="2"/>
        <v/>
      </c>
    </row>
    <row r="65" spans="1:18" x14ac:dyDescent="0.3">
      <c r="A65" s="4" t="str">
        <f>IF('Input data'!A80="","",'Input data'!A80)</f>
        <v/>
      </c>
      <c r="B65" s="4" t="str">
        <f>IF('Input data'!B80="","",'Input data'!B80)</f>
        <v/>
      </c>
      <c r="C65" s="4" t="str">
        <f>IF('Input data'!C80="","",'Input data'!C80)</f>
        <v/>
      </c>
      <c r="D65" s="4" t="str">
        <f>IF('Input data'!D80="","",'Input data'!D80)</f>
        <v/>
      </c>
      <c r="E65" s="4" t="str">
        <f>IF('Input data'!E80="","",'Input data'!E80)</f>
        <v/>
      </c>
      <c r="F65" s="4" t="str">
        <f>IF('Input data'!F80="","",'Input data'!F80)</f>
        <v/>
      </c>
      <c r="G65" s="4">
        <f>IF('Input data'!G80="","",'Input data'!G80)</f>
        <v>0</v>
      </c>
      <c r="H65" s="4" t="str">
        <f>IF('Input data'!H80&gt;0.5,'Input data'!H80,"")</f>
        <v/>
      </c>
      <c r="I65" s="4" t="str">
        <f>IF('Input data'!I80="","",'Input data'!I80)</f>
        <v/>
      </c>
      <c r="J65" s="12" t="str">
        <f>IF('Calculation sheet'!AQ65="","",IF(OR(I65="Motorway link",I65="Exit diverge",I65="Entrance merge",I65="Motorway diverge",I65="Motorway merge",I65="Motorway weaving",I65="Service area"),'Calculation sheet'!AK65*'Calculation sheet'!J65*'Calculation sheet'!K65*'Calculation sheet'!L65*'Calculation sheet'!N65*'Calculation sheet'!P65*'Calculation sheet'!R65*'Calculation sheet'!S65*'Calculation sheet'!T65*'Calculation sheet'!Y65*'Calculation sheet'!Z65*'Calculation sheet'!AB65*'Calculation sheet'!AD65*'Calculation sheet'!AF65*'Calculation sheet'!AJ65,'Calculation sheet'!AK65*'Calculation sheet'!J65*'Calculation sheet'!K65*'Calculation sheet'!L65*'Calculation sheet'!N65*'Calculation sheet'!P65*'Calculation sheet'!R65*'Calculation sheet'!S65*'Calculation sheet'!T65*'Calculation sheet'!Y65*'Calculation sheet'!Z65*'Calculation sheet'!AB65*'Calculation sheet'!AD65*'Calculation sheet'!AF65*'Calculation sheet'!AJ65*0.7672))</f>
        <v/>
      </c>
      <c r="K65" s="12" t="str">
        <f>IF('Calculation sheet'!AQ65="","",IF(OR(I65="Motorway link",I65="Exit diverge",I65="Entrance merge",I65="Motorway diverge",I65="Motorway merge",I65="Motorway weaving",I65="Service area"),'Calculation sheet'!AL65*'Calculation sheet'!J65*'Calculation sheet'!K65*'Calculation sheet'!M65*'Calculation sheet'!O65*'Calculation sheet'!P65*'Calculation sheet'!Q65*'Calculation sheet'!R65*'Calculation sheet'!S65*'Calculation sheet'!T65*'Calculation sheet'!Y65*'Calculation sheet'!AA65*'Calculation sheet'!AC65*'Calculation sheet'!AE65*'Calculation sheet'!AG65*'Calculation sheet'!AJ65,'Calculation sheet'!AL65*'Calculation sheet'!J65*'Calculation sheet'!K65*'Calculation sheet'!M65*'Calculation sheet'!O65*'Calculation sheet'!P65*'Calculation sheet'!Q65*'Calculation sheet'!R65*'Calculation sheet'!S65*'Calculation sheet'!T65*'Calculation sheet'!Y65*'Calculation sheet'!AA65*'Calculation sheet'!AC65*'Calculation sheet'!AE65*'Calculation sheet'!AG65*'Calculation sheet'!AJ65*0.8833))</f>
        <v/>
      </c>
      <c r="L65" s="12" t="str">
        <f>IF('Calculation sheet'!AQ65="","",IF(OR(I65="Motorway link",I65="Exit diverge",I65="Entrance merge",I65="Motorway diverge",I65="Motorway merge",I65="Motorway weaving",I65="Service area"),'Calculation sheet'!AM65*'Calculation sheet'!J65*'Calculation sheet'!K65*'Calculation sheet'!M65*'Calculation sheet'!O65*'Calculation sheet'!P65*'Calculation sheet'!Q65*'Calculation sheet'!R65*'Calculation sheet'!S65*'Calculation sheet'!U65*'Calculation sheet'!Y65*'Calculation sheet'!AA65*'Calculation sheet'!AC65*'Calculation sheet'!AE65*'Calculation sheet'!AG65*'Calculation sheet'!AJ65,'Calculation sheet'!AM65*'Calculation sheet'!J65*'Calculation sheet'!K65*'Calculation sheet'!M65*'Calculation sheet'!O65*'Calculation sheet'!P65*'Calculation sheet'!Q65*'Calculation sheet'!R65*'Calculation sheet'!S65*'Calculation sheet'!U65*'Calculation sheet'!Y65*'Calculation sheet'!AA65*'Calculation sheet'!AC65*'Calculation sheet'!AE65*'Calculation sheet'!AG65*'Calculation sheet'!AJ65*1.1176))</f>
        <v/>
      </c>
      <c r="M65" s="12" t="str">
        <f t="shared" si="0"/>
        <v/>
      </c>
      <c r="N65" s="12" t="str">
        <f>IF('Calculation sheet'!AQ65="","",IF(OR(I65="Motorway link",I65="Exit diverge",I65="Entrance merge",I65="Motorway diverge",I65="Motorway merge",I65="Motorway weaving",I65="Service area"),'Calculation sheet'!AN65*'Calculation sheet'!J65*'Calculation sheet'!K65*'Calculation sheet'!L65*'Calculation sheet'!N65*'Calculation sheet'!P65*'Calculation sheet'!R65*'Calculation sheet'!S65*'Calculation sheet'!V65*'Calculation sheet'!Y65*'Calculation sheet'!Z65*'Calculation sheet'!AB65*'Calculation sheet'!AD65*'Calculation sheet'!AH65*'Calculation sheet'!AJ65,'Calculation sheet'!AN65*'Calculation sheet'!J65*'Calculation sheet'!K65*'Calculation sheet'!L65*'Calculation sheet'!N65*'Calculation sheet'!P65*'Calculation sheet'!R65*'Calculation sheet'!S65*'Calculation sheet'!V65*'Calculation sheet'!Y65*'Calculation sheet'!Z65*'Calculation sheet'!AB65*'Calculation sheet'!AD65*'Calculation sheet'!AH65*'Calculation sheet'!AJ65*0.7672))</f>
        <v/>
      </c>
      <c r="O65" s="12" t="str">
        <f>IF('Calculation sheet'!AQ65="","",IF(OR(I65="Motorway link",I65="Exit diverge",I65="Entrance merge",I65="Motorway diverge",I65="Motorway merge",I65="Motorway weaving",I65="Service area"),'Calculation sheet'!AO65*'Calculation sheet'!J65*'Calculation sheet'!K65*'Calculation sheet'!L65*'Calculation sheet'!N65*'Calculation sheet'!P65*'Calculation sheet'!R65*'Calculation sheet'!S65*'Calculation sheet'!W65*'Calculation sheet'!Y65*'Calculation sheet'!Z65*'Calculation sheet'!AB65*'Calculation sheet'!AD65*'Calculation sheet'!AH65*'Calculation sheet'!AJ65,'Calculation sheet'!AO65*'Calculation sheet'!J65*'Calculation sheet'!K65*'Calculation sheet'!L65*'Calculation sheet'!N65*'Calculation sheet'!P65*'Calculation sheet'!R65*'Calculation sheet'!S65*'Calculation sheet'!W65*'Calculation sheet'!Y65*'Calculation sheet'!Z65*'Calculation sheet'!AB65*'Calculation sheet'!AD65*'Calculation sheet'!AH65*'Calculation sheet'!AJ65*0.7672))</f>
        <v/>
      </c>
      <c r="P65" s="12" t="str">
        <f>IF('Calculation sheet'!AQ65="","",IF(OR(I65="Motorway link",I65="Exit diverge",I65="Entrance merge",I65="Motorway diverge",I65="Motorway merge",I65="Motorway weaving",I65="Service area"),'Calculation sheet'!AP65*'Calculation sheet'!J65*'Calculation sheet'!K65*'Calculation sheet'!L65*'Calculation sheet'!N65*'Calculation sheet'!P65*'Calculation sheet'!R65*'Calculation sheet'!S65*'Calculation sheet'!X65*'Calculation sheet'!Y65*'Calculation sheet'!Z65*'Calculation sheet'!AB65*'Calculation sheet'!AD65*'Calculation sheet'!AI65*'Calculation sheet'!AJ65,'Calculation sheet'!AP65*'Calculation sheet'!J65*'Calculation sheet'!K65*'Calculation sheet'!L65*'Calculation sheet'!N65*'Calculation sheet'!P65*'Calculation sheet'!R65*'Calculation sheet'!S65*'Calculation sheet'!X65*'Calculation sheet'!Y65*'Calculation sheet'!Z65*'Calculation sheet'!AB65*'Calculation sheet'!AD65*'Calculation sheet'!AI65*'Calculation sheet'!AJ65*0.7672))</f>
        <v/>
      </c>
      <c r="Q65" s="12" t="str">
        <f t="shared" si="1"/>
        <v/>
      </c>
      <c r="R65" s="14" t="str">
        <f t="shared" si="2"/>
        <v/>
      </c>
    </row>
    <row r="66" spans="1:18" x14ac:dyDescent="0.3">
      <c r="A66" s="4" t="str">
        <f>IF('Input data'!A81="","",'Input data'!A81)</f>
        <v/>
      </c>
      <c r="B66" s="4" t="str">
        <f>IF('Input data'!B81="","",'Input data'!B81)</f>
        <v/>
      </c>
      <c r="C66" s="4" t="str">
        <f>IF('Input data'!C81="","",'Input data'!C81)</f>
        <v/>
      </c>
      <c r="D66" s="4" t="str">
        <f>IF('Input data'!D81="","",'Input data'!D81)</f>
        <v/>
      </c>
      <c r="E66" s="4" t="str">
        <f>IF('Input data'!E81="","",'Input data'!E81)</f>
        <v/>
      </c>
      <c r="F66" s="4" t="str">
        <f>IF('Input data'!F81="","",'Input data'!F81)</f>
        <v/>
      </c>
      <c r="G66" s="4">
        <f>IF('Input data'!G81="","",'Input data'!G81)</f>
        <v>0</v>
      </c>
      <c r="H66" s="4" t="str">
        <f>IF('Input data'!H81&gt;0.5,'Input data'!H81,"")</f>
        <v/>
      </c>
      <c r="I66" s="4" t="str">
        <f>IF('Input data'!I81="","",'Input data'!I81)</f>
        <v/>
      </c>
      <c r="J66" s="12" t="str">
        <f>IF('Calculation sheet'!AQ66="","",IF(OR(I66="Motorway link",I66="Exit diverge",I66="Entrance merge",I66="Motorway diverge",I66="Motorway merge",I66="Motorway weaving",I66="Service area"),'Calculation sheet'!AK66*'Calculation sheet'!J66*'Calculation sheet'!K66*'Calculation sheet'!L66*'Calculation sheet'!N66*'Calculation sheet'!P66*'Calculation sheet'!R66*'Calculation sheet'!S66*'Calculation sheet'!T66*'Calculation sheet'!Y66*'Calculation sheet'!Z66*'Calculation sheet'!AB66*'Calculation sheet'!AD66*'Calculation sheet'!AF66*'Calculation sheet'!AJ66,'Calculation sheet'!AK66*'Calculation sheet'!J66*'Calculation sheet'!K66*'Calculation sheet'!L66*'Calculation sheet'!N66*'Calculation sheet'!P66*'Calculation sheet'!R66*'Calculation sheet'!S66*'Calculation sheet'!T66*'Calculation sheet'!Y66*'Calculation sheet'!Z66*'Calculation sheet'!AB66*'Calculation sheet'!AD66*'Calculation sheet'!AF66*'Calculation sheet'!AJ66*0.7672))</f>
        <v/>
      </c>
      <c r="K66" s="12" t="str">
        <f>IF('Calculation sheet'!AQ66="","",IF(OR(I66="Motorway link",I66="Exit diverge",I66="Entrance merge",I66="Motorway diverge",I66="Motorway merge",I66="Motorway weaving",I66="Service area"),'Calculation sheet'!AL66*'Calculation sheet'!J66*'Calculation sheet'!K66*'Calculation sheet'!M66*'Calculation sheet'!O66*'Calculation sheet'!P66*'Calculation sheet'!Q66*'Calculation sheet'!R66*'Calculation sheet'!S66*'Calculation sheet'!T66*'Calculation sheet'!Y66*'Calculation sheet'!AA66*'Calculation sheet'!AC66*'Calculation sheet'!AE66*'Calculation sheet'!AG66*'Calculation sheet'!AJ66,'Calculation sheet'!AL66*'Calculation sheet'!J66*'Calculation sheet'!K66*'Calculation sheet'!M66*'Calculation sheet'!O66*'Calculation sheet'!P66*'Calculation sheet'!Q66*'Calculation sheet'!R66*'Calculation sheet'!S66*'Calculation sheet'!T66*'Calculation sheet'!Y66*'Calculation sheet'!AA66*'Calculation sheet'!AC66*'Calculation sheet'!AE66*'Calculation sheet'!AG66*'Calculation sheet'!AJ66*0.8833))</f>
        <v/>
      </c>
      <c r="L66" s="12" t="str">
        <f>IF('Calculation sheet'!AQ66="","",IF(OR(I66="Motorway link",I66="Exit diverge",I66="Entrance merge",I66="Motorway diverge",I66="Motorway merge",I66="Motorway weaving",I66="Service area"),'Calculation sheet'!AM66*'Calculation sheet'!J66*'Calculation sheet'!K66*'Calculation sheet'!M66*'Calculation sheet'!O66*'Calculation sheet'!P66*'Calculation sheet'!Q66*'Calculation sheet'!R66*'Calculation sheet'!S66*'Calculation sheet'!U66*'Calculation sheet'!Y66*'Calculation sheet'!AA66*'Calculation sheet'!AC66*'Calculation sheet'!AE66*'Calculation sheet'!AG66*'Calculation sheet'!AJ66,'Calculation sheet'!AM66*'Calculation sheet'!J66*'Calculation sheet'!K66*'Calculation sheet'!M66*'Calculation sheet'!O66*'Calculation sheet'!P66*'Calculation sheet'!Q66*'Calculation sheet'!R66*'Calculation sheet'!S66*'Calculation sheet'!U66*'Calculation sheet'!Y66*'Calculation sheet'!AA66*'Calculation sheet'!AC66*'Calculation sheet'!AE66*'Calculation sheet'!AG66*'Calculation sheet'!AJ66*1.1176))</f>
        <v/>
      </c>
      <c r="M66" s="12" t="str">
        <f t="shared" si="0"/>
        <v/>
      </c>
      <c r="N66" s="12" t="str">
        <f>IF('Calculation sheet'!AQ66="","",IF(OR(I66="Motorway link",I66="Exit diverge",I66="Entrance merge",I66="Motorway diverge",I66="Motorway merge",I66="Motorway weaving",I66="Service area"),'Calculation sheet'!AN66*'Calculation sheet'!J66*'Calculation sheet'!K66*'Calculation sheet'!L66*'Calculation sheet'!N66*'Calculation sheet'!P66*'Calculation sheet'!R66*'Calculation sheet'!S66*'Calculation sheet'!V66*'Calculation sheet'!Y66*'Calculation sheet'!Z66*'Calculation sheet'!AB66*'Calculation sheet'!AD66*'Calculation sheet'!AH66*'Calculation sheet'!AJ66,'Calculation sheet'!AN66*'Calculation sheet'!J66*'Calculation sheet'!K66*'Calculation sheet'!L66*'Calculation sheet'!N66*'Calculation sheet'!P66*'Calculation sheet'!R66*'Calculation sheet'!S66*'Calculation sheet'!V66*'Calculation sheet'!Y66*'Calculation sheet'!Z66*'Calculation sheet'!AB66*'Calculation sheet'!AD66*'Calculation sheet'!AH66*'Calculation sheet'!AJ66*0.7672))</f>
        <v/>
      </c>
      <c r="O66" s="12" t="str">
        <f>IF('Calculation sheet'!AQ66="","",IF(OR(I66="Motorway link",I66="Exit diverge",I66="Entrance merge",I66="Motorway diverge",I66="Motorway merge",I66="Motorway weaving",I66="Service area"),'Calculation sheet'!AO66*'Calculation sheet'!J66*'Calculation sheet'!K66*'Calculation sheet'!L66*'Calculation sheet'!N66*'Calculation sheet'!P66*'Calculation sheet'!R66*'Calculation sheet'!S66*'Calculation sheet'!W66*'Calculation sheet'!Y66*'Calculation sheet'!Z66*'Calculation sheet'!AB66*'Calculation sheet'!AD66*'Calculation sheet'!AH66*'Calculation sheet'!AJ66,'Calculation sheet'!AO66*'Calculation sheet'!J66*'Calculation sheet'!K66*'Calculation sheet'!L66*'Calculation sheet'!N66*'Calculation sheet'!P66*'Calculation sheet'!R66*'Calculation sheet'!S66*'Calculation sheet'!W66*'Calculation sheet'!Y66*'Calculation sheet'!Z66*'Calculation sheet'!AB66*'Calculation sheet'!AD66*'Calculation sheet'!AH66*'Calculation sheet'!AJ66*0.7672))</f>
        <v/>
      </c>
      <c r="P66" s="12" t="str">
        <f>IF('Calculation sheet'!AQ66="","",IF(OR(I66="Motorway link",I66="Exit diverge",I66="Entrance merge",I66="Motorway diverge",I66="Motorway merge",I66="Motorway weaving",I66="Service area"),'Calculation sheet'!AP66*'Calculation sheet'!J66*'Calculation sheet'!K66*'Calculation sheet'!L66*'Calculation sheet'!N66*'Calculation sheet'!P66*'Calculation sheet'!R66*'Calculation sheet'!S66*'Calculation sheet'!X66*'Calculation sheet'!Y66*'Calculation sheet'!Z66*'Calculation sheet'!AB66*'Calculation sheet'!AD66*'Calculation sheet'!AI66*'Calculation sheet'!AJ66,'Calculation sheet'!AP66*'Calculation sheet'!J66*'Calculation sheet'!K66*'Calculation sheet'!L66*'Calculation sheet'!N66*'Calculation sheet'!P66*'Calculation sheet'!R66*'Calculation sheet'!S66*'Calculation sheet'!X66*'Calculation sheet'!Y66*'Calculation sheet'!Z66*'Calculation sheet'!AB66*'Calculation sheet'!AD66*'Calculation sheet'!AI66*'Calculation sheet'!AJ66*0.7672))</f>
        <v/>
      </c>
      <c r="Q66" s="12" t="str">
        <f t="shared" si="1"/>
        <v/>
      </c>
      <c r="R66" s="14" t="str">
        <f t="shared" si="2"/>
        <v/>
      </c>
    </row>
    <row r="67" spans="1:18" x14ac:dyDescent="0.3">
      <c r="A67" s="4" t="str">
        <f>IF('Input data'!A82="","",'Input data'!A82)</f>
        <v/>
      </c>
      <c r="B67" s="4" t="str">
        <f>IF('Input data'!B82="","",'Input data'!B82)</f>
        <v/>
      </c>
      <c r="C67" s="4" t="str">
        <f>IF('Input data'!C82="","",'Input data'!C82)</f>
        <v/>
      </c>
      <c r="D67" s="4" t="str">
        <f>IF('Input data'!D82="","",'Input data'!D82)</f>
        <v/>
      </c>
      <c r="E67" s="4" t="str">
        <f>IF('Input data'!E82="","",'Input data'!E82)</f>
        <v/>
      </c>
      <c r="F67" s="4" t="str">
        <f>IF('Input data'!F82="","",'Input data'!F82)</f>
        <v/>
      </c>
      <c r="G67" s="4">
        <f>IF('Input data'!G82="","",'Input data'!G82)</f>
        <v>0</v>
      </c>
      <c r="H67" s="4" t="str">
        <f>IF('Input data'!H82&gt;0.5,'Input data'!H82,"")</f>
        <v/>
      </c>
      <c r="I67" s="4" t="str">
        <f>IF('Input data'!I82="","",'Input data'!I82)</f>
        <v/>
      </c>
      <c r="J67" s="12" t="str">
        <f>IF('Calculation sheet'!AQ67="","",IF(OR(I67="Motorway link",I67="Exit diverge",I67="Entrance merge",I67="Motorway diverge",I67="Motorway merge",I67="Motorway weaving",I67="Service area"),'Calculation sheet'!AK67*'Calculation sheet'!J67*'Calculation sheet'!K67*'Calculation sheet'!L67*'Calculation sheet'!N67*'Calculation sheet'!P67*'Calculation sheet'!R67*'Calculation sheet'!S67*'Calculation sheet'!T67*'Calculation sheet'!Y67*'Calculation sheet'!Z67*'Calculation sheet'!AB67*'Calculation sheet'!AD67*'Calculation sheet'!AF67*'Calculation sheet'!AJ67,'Calculation sheet'!AK67*'Calculation sheet'!J67*'Calculation sheet'!K67*'Calculation sheet'!L67*'Calculation sheet'!N67*'Calculation sheet'!P67*'Calculation sheet'!R67*'Calculation sheet'!S67*'Calculation sheet'!T67*'Calculation sheet'!Y67*'Calculation sheet'!Z67*'Calculation sheet'!AB67*'Calculation sheet'!AD67*'Calculation sheet'!AF67*'Calculation sheet'!AJ67*0.7672))</f>
        <v/>
      </c>
      <c r="K67" s="12" t="str">
        <f>IF('Calculation sheet'!AQ67="","",IF(OR(I67="Motorway link",I67="Exit diverge",I67="Entrance merge",I67="Motorway diverge",I67="Motorway merge",I67="Motorway weaving",I67="Service area"),'Calculation sheet'!AL67*'Calculation sheet'!J67*'Calculation sheet'!K67*'Calculation sheet'!M67*'Calculation sheet'!O67*'Calculation sheet'!P67*'Calculation sheet'!Q67*'Calculation sheet'!R67*'Calculation sheet'!S67*'Calculation sheet'!T67*'Calculation sheet'!Y67*'Calculation sheet'!AA67*'Calculation sheet'!AC67*'Calculation sheet'!AE67*'Calculation sheet'!AG67*'Calculation sheet'!AJ67,'Calculation sheet'!AL67*'Calculation sheet'!J67*'Calculation sheet'!K67*'Calculation sheet'!M67*'Calculation sheet'!O67*'Calculation sheet'!P67*'Calculation sheet'!Q67*'Calculation sheet'!R67*'Calculation sheet'!S67*'Calculation sheet'!T67*'Calculation sheet'!Y67*'Calculation sheet'!AA67*'Calculation sheet'!AC67*'Calculation sheet'!AE67*'Calculation sheet'!AG67*'Calculation sheet'!AJ67*0.8833))</f>
        <v/>
      </c>
      <c r="L67" s="12" t="str">
        <f>IF('Calculation sheet'!AQ67="","",IF(OR(I67="Motorway link",I67="Exit diverge",I67="Entrance merge",I67="Motorway diverge",I67="Motorway merge",I67="Motorway weaving",I67="Service area"),'Calculation sheet'!AM67*'Calculation sheet'!J67*'Calculation sheet'!K67*'Calculation sheet'!M67*'Calculation sheet'!O67*'Calculation sheet'!P67*'Calculation sheet'!Q67*'Calculation sheet'!R67*'Calculation sheet'!S67*'Calculation sheet'!U67*'Calculation sheet'!Y67*'Calculation sheet'!AA67*'Calculation sheet'!AC67*'Calculation sheet'!AE67*'Calculation sheet'!AG67*'Calculation sheet'!AJ67,'Calculation sheet'!AM67*'Calculation sheet'!J67*'Calculation sheet'!K67*'Calculation sheet'!M67*'Calculation sheet'!O67*'Calculation sheet'!P67*'Calculation sheet'!Q67*'Calculation sheet'!R67*'Calculation sheet'!S67*'Calculation sheet'!U67*'Calculation sheet'!Y67*'Calculation sheet'!AA67*'Calculation sheet'!AC67*'Calculation sheet'!AE67*'Calculation sheet'!AG67*'Calculation sheet'!AJ67*1.1176))</f>
        <v/>
      </c>
      <c r="M67" s="12" t="str">
        <f t="shared" si="0"/>
        <v/>
      </c>
      <c r="N67" s="12" t="str">
        <f>IF('Calculation sheet'!AQ67="","",IF(OR(I67="Motorway link",I67="Exit diverge",I67="Entrance merge",I67="Motorway diverge",I67="Motorway merge",I67="Motorway weaving",I67="Service area"),'Calculation sheet'!AN67*'Calculation sheet'!J67*'Calculation sheet'!K67*'Calculation sheet'!L67*'Calculation sheet'!N67*'Calculation sheet'!P67*'Calculation sheet'!R67*'Calculation sheet'!S67*'Calculation sheet'!V67*'Calculation sheet'!Y67*'Calculation sheet'!Z67*'Calculation sheet'!AB67*'Calculation sheet'!AD67*'Calculation sheet'!AH67*'Calculation sheet'!AJ67,'Calculation sheet'!AN67*'Calculation sheet'!J67*'Calculation sheet'!K67*'Calculation sheet'!L67*'Calculation sheet'!N67*'Calculation sheet'!P67*'Calculation sheet'!R67*'Calculation sheet'!S67*'Calculation sheet'!V67*'Calculation sheet'!Y67*'Calculation sheet'!Z67*'Calculation sheet'!AB67*'Calculation sheet'!AD67*'Calculation sheet'!AH67*'Calculation sheet'!AJ67*0.7672))</f>
        <v/>
      </c>
      <c r="O67" s="12" t="str">
        <f>IF('Calculation sheet'!AQ67="","",IF(OR(I67="Motorway link",I67="Exit diverge",I67="Entrance merge",I67="Motorway diverge",I67="Motorway merge",I67="Motorway weaving",I67="Service area"),'Calculation sheet'!AO67*'Calculation sheet'!J67*'Calculation sheet'!K67*'Calculation sheet'!L67*'Calculation sheet'!N67*'Calculation sheet'!P67*'Calculation sheet'!R67*'Calculation sheet'!S67*'Calculation sheet'!W67*'Calculation sheet'!Y67*'Calculation sheet'!Z67*'Calculation sheet'!AB67*'Calculation sheet'!AD67*'Calculation sheet'!AH67*'Calculation sheet'!AJ67,'Calculation sheet'!AO67*'Calculation sheet'!J67*'Calculation sheet'!K67*'Calculation sheet'!L67*'Calculation sheet'!N67*'Calculation sheet'!P67*'Calculation sheet'!R67*'Calculation sheet'!S67*'Calculation sheet'!W67*'Calculation sheet'!Y67*'Calculation sheet'!Z67*'Calculation sheet'!AB67*'Calculation sheet'!AD67*'Calculation sheet'!AH67*'Calculation sheet'!AJ67*0.7672))</f>
        <v/>
      </c>
      <c r="P67" s="12" t="str">
        <f>IF('Calculation sheet'!AQ67="","",IF(OR(I67="Motorway link",I67="Exit diverge",I67="Entrance merge",I67="Motorway diverge",I67="Motorway merge",I67="Motorway weaving",I67="Service area"),'Calculation sheet'!AP67*'Calculation sheet'!J67*'Calculation sheet'!K67*'Calculation sheet'!L67*'Calculation sheet'!N67*'Calculation sheet'!P67*'Calculation sheet'!R67*'Calculation sheet'!S67*'Calculation sheet'!X67*'Calculation sheet'!Y67*'Calculation sheet'!Z67*'Calculation sheet'!AB67*'Calculation sheet'!AD67*'Calculation sheet'!AI67*'Calculation sheet'!AJ67,'Calculation sheet'!AP67*'Calculation sheet'!J67*'Calculation sheet'!K67*'Calculation sheet'!L67*'Calculation sheet'!N67*'Calculation sheet'!P67*'Calculation sheet'!R67*'Calculation sheet'!S67*'Calculation sheet'!X67*'Calculation sheet'!Y67*'Calculation sheet'!Z67*'Calculation sheet'!AB67*'Calculation sheet'!AD67*'Calculation sheet'!AI67*'Calculation sheet'!AJ67*0.7672))</f>
        <v/>
      </c>
      <c r="Q67" s="12" t="str">
        <f t="shared" si="1"/>
        <v/>
      </c>
      <c r="R67" s="14" t="str">
        <f t="shared" si="2"/>
        <v/>
      </c>
    </row>
    <row r="68" spans="1:18" x14ac:dyDescent="0.3">
      <c r="A68" s="4" t="str">
        <f>IF('Input data'!A83="","",'Input data'!A83)</f>
        <v/>
      </c>
      <c r="B68" s="4" t="str">
        <f>IF('Input data'!B83="","",'Input data'!B83)</f>
        <v/>
      </c>
      <c r="C68" s="4" t="str">
        <f>IF('Input data'!C83="","",'Input data'!C83)</f>
        <v/>
      </c>
      <c r="D68" s="4" t="str">
        <f>IF('Input data'!D83="","",'Input data'!D83)</f>
        <v/>
      </c>
      <c r="E68" s="4" t="str">
        <f>IF('Input data'!E83="","",'Input data'!E83)</f>
        <v/>
      </c>
      <c r="F68" s="4" t="str">
        <f>IF('Input data'!F83="","",'Input data'!F83)</f>
        <v/>
      </c>
      <c r="G68" s="4">
        <f>IF('Input data'!G83="","",'Input data'!G83)</f>
        <v>0</v>
      </c>
      <c r="H68" s="4" t="str">
        <f>IF('Input data'!H83&gt;0.5,'Input data'!H83,"")</f>
        <v/>
      </c>
      <c r="I68" s="4" t="str">
        <f>IF('Input data'!I83="","",'Input data'!I83)</f>
        <v/>
      </c>
      <c r="J68" s="12" t="str">
        <f>IF('Calculation sheet'!AQ68="","",IF(OR(I68="Motorway link",I68="Exit diverge",I68="Entrance merge",I68="Motorway diverge",I68="Motorway merge",I68="Motorway weaving",I68="Service area"),'Calculation sheet'!AK68*'Calculation sheet'!J68*'Calculation sheet'!K68*'Calculation sheet'!L68*'Calculation sheet'!N68*'Calculation sheet'!P68*'Calculation sheet'!R68*'Calculation sheet'!S68*'Calculation sheet'!T68*'Calculation sheet'!Y68*'Calculation sheet'!Z68*'Calculation sheet'!AB68*'Calculation sheet'!AD68*'Calculation sheet'!AF68*'Calculation sheet'!AJ68,'Calculation sheet'!AK68*'Calculation sheet'!J68*'Calculation sheet'!K68*'Calculation sheet'!L68*'Calculation sheet'!N68*'Calculation sheet'!P68*'Calculation sheet'!R68*'Calculation sheet'!S68*'Calculation sheet'!T68*'Calculation sheet'!Y68*'Calculation sheet'!Z68*'Calculation sheet'!AB68*'Calculation sheet'!AD68*'Calculation sheet'!AF68*'Calculation sheet'!AJ68*0.7672))</f>
        <v/>
      </c>
      <c r="K68" s="12" t="str">
        <f>IF('Calculation sheet'!AQ68="","",IF(OR(I68="Motorway link",I68="Exit diverge",I68="Entrance merge",I68="Motorway diverge",I68="Motorway merge",I68="Motorway weaving",I68="Service area"),'Calculation sheet'!AL68*'Calculation sheet'!J68*'Calculation sheet'!K68*'Calculation sheet'!M68*'Calculation sheet'!O68*'Calculation sheet'!P68*'Calculation sheet'!Q68*'Calculation sheet'!R68*'Calculation sheet'!S68*'Calculation sheet'!T68*'Calculation sheet'!Y68*'Calculation sheet'!AA68*'Calculation sheet'!AC68*'Calculation sheet'!AE68*'Calculation sheet'!AG68*'Calculation sheet'!AJ68,'Calculation sheet'!AL68*'Calculation sheet'!J68*'Calculation sheet'!K68*'Calculation sheet'!M68*'Calculation sheet'!O68*'Calculation sheet'!P68*'Calculation sheet'!Q68*'Calculation sheet'!R68*'Calculation sheet'!S68*'Calculation sheet'!T68*'Calculation sheet'!Y68*'Calculation sheet'!AA68*'Calculation sheet'!AC68*'Calculation sheet'!AE68*'Calculation sheet'!AG68*'Calculation sheet'!AJ68*0.8833))</f>
        <v/>
      </c>
      <c r="L68" s="12" t="str">
        <f>IF('Calculation sheet'!AQ68="","",IF(OR(I68="Motorway link",I68="Exit diverge",I68="Entrance merge",I68="Motorway diverge",I68="Motorway merge",I68="Motorway weaving",I68="Service area"),'Calculation sheet'!AM68*'Calculation sheet'!J68*'Calculation sheet'!K68*'Calculation sheet'!M68*'Calculation sheet'!O68*'Calculation sheet'!P68*'Calculation sheet'!Q68*'Calculation sheet'!R68*'Calculation sheet'!S68*'Calculation sheet'!U68*'Calculation sheet'!Y68*'Calculation sheet'!AA68*'Calculation sheet'!AC68*'Calculation sheet'!AE68*'Calculation sheet'!AG68*'Calculation sheet'!AJ68,'Calculation sheet'!AM68*'Calculation sheet'!J68*'Calculation sheet'!K68*'Calculation sheet'!M68*'Calculation sheet'!O68*'Calculation sheet'!P68*'Calculation sheet'!Q68*'Calculation sheet'!R68*'Calculation sheet'!S68*'Calculation sheet'!U68*'Calculation sheet'!Y68*'Calculation sheet'!AA68*'Calculation sheet'!AC68*'Calculation sheet'!AE68*'Calculation sheet'!AG68*'Calculation sheet'!AJ68*1.1176))</f>
        <v/>
      </c>
      <c r="M68" s="12" t="str">
        <f t="shared" si="0"/>
        <v/>
      </c>
      <c r="N68" s="12" t="str">
        <f>IF('Calculation sheet'!AQ68="","",IF(OR(I68="Motorway link",I68="Exit diverge",I68="Entrance merge",I68="Motorway diverge",I68="Motorway merge",I68="Motorway weaving",I68="Service area"),'Calculation sheet'!AN68*'Calculation sheet'!J68*'Calculation sheet'!K68*'Calculation sheet'!L68*'Calculation sheet'!N68*'Calculation sheet'!P68*'Calculation sheet'!R68*'Calculation sheet'!S68*'Calculation sheet'!V68*'Calculation sheet'!Y68*'Calculation sheet'!Z68*'Calculation sheet'!AB68*'Calculation sheet'!AD68*'Calculation sheet'!AH68*'Calculation sheet'!AJ68,'Calculation sheet'!AN68*'Calculation sheet'!J68*'Calculation sheet'!K68*'Calculation sheet'!L68*'Calculation sheet'!N68*'Calculation sheet'!P68*'Calculation sheet'!R68*'Calculation sheet'!S68*'Calculation sheet'!V68*'Calculation sheet'!Y68*'Calculation sheet'!Z68*'Calculation sheet'!AB68*'Calculation sheet'!AD68*'Calculation sheet'!AH68*'Calculation sheet'!AJ68*0.7672))</f>
        <v/>
      </c>
      <c r="O68" s="12" t="str">
        <f>IF('Calculation sheet'!AQ68="","",IF(OR(I68="Motorway link",I68="Exit diverge",I68="Entrance merge",I68="Motorway diverge",I68="Motorway merge",I68="Motorway weaving",I68="Service area"),'Calculation sheet'!AO68*'Calculation sheet'!J68*'Calculation sheet'!K68*'Calculation sheet'!L68*'Calculation sheet'!N68*'Calculation sheet'!P68*'Calculation sheet'!R68*'Calculation sheet'!S68*'Calculation sheet'!W68*'Calculation sheet'!Y68*'Calculation sheet'!Z68*'Calculation sheet'!AB68*'Calculation sheet'!AD68*'Calculation sheet'!AH68*'Calculation sheet'!AJ68,'Calculation sheet'!AO68*'Calculation sheet'!J68*'Calculation sheet'!K68*'Calculation sheet'!L68*'Calculation sheet'!N68*'Calculation sheet'!P68*'Calculation sheet'!R68*'Calculation sheet'!S68*'Calculation sheet'!W68*'Calculation sheet'!Y68*'Calculation sheet'!Z68*'Calculation sheet'!AB68*'Calculation sheet'!AD68*'Calculation sheet'!AH68*'Calculation sheet'!AJ68*0.7672))</f>
        <v/>
      </c>
      <c r="P68" s="12" t="str">
        <f>IF('Calculation sheet'!AQ68="","",IF(OR(I68="Motorway link",I68="Exit diverge",I68="Entrance merge",I68="Motorway diverge",I68="Motorway merge",I68="Motorway weaving",I68="Service area"),'Calculation sheet'!AP68*'Calculation sheet'!J68*'Calculation sheet'!K68*'Calculation sheet'!L68*'Calculation sheet'!N68*'Calculation sheet'!P68*'Calculation sheet'!R68*'Calculation sheet'!S68*'Calculation sheet'!X68*'Calculation sheet'!Y68*'Calculation sheet'!Z68*'Calculation sheet'!AB68*'Calculation sheet'!AD68*'Calculation sheet'!AI68*'Calculation sheet'!AJ68,'Calculation sheet'!AP68*'Calculation sheet'!J68*'Calculation sheet'!K68*'Calculation sheet'!L68*'Calculation sheet'!N68*'Calculation sheet'!P68*'Calculation sheet'!R68*'Calculation sheet'!S68*'Calculation sheet'!X68*'Calculation sheet'!Y68*'Calculation sheet'!Z68*'Calculation sheet'!AB68*'Calculation sheet'!AD68*'Calculation sheet'!AI68*'Calculation sheet'!AJ68*0.7672))</f>
        <v/>
      </c>
      <c r="Q68" s="12" t="str">
        <f t="shared" si="1"/>
        <v/>
      </c>
      <c r="R68" s="14" t="str">
        <f t="shared" si="2"/>
        <v/>
      </c>
    </row>
    <row r="69" spans="1:18" x14ac:dyDescent="0.3">
      <c r="A69" s="4" t="str">
        <f>IF('Input data'!A84="","",'Input data'!A84)</f>
        <v/>
      </c>
      <c r="B69" s="4" t="str">
        <f>IF('Input data'!B84="","",'Input data'!B84)</f>
        <v/>
      </c>
      <c r="C69" s="4" t="str">
        <f>IF('Input data'!C84="","",'Input data'!C84)</f>
        <v/>
      </c>
      <c r="D69" s="4" t="str">
        <f>IF('Input data'!D84="","",'Input data'!D84)</f>
        <v/>
      </c>
      <c r="E69" s="4" t="str">
        <f>IF('Input data'!E84="","",'Input data'!E84)</f>
        <v/>
      </c>
      <c r="F69" s="4" t="str">
        <f>IF('Input data'!F84="","",'Input data'!F84)</f>
        <v/>
      </c>
      <c r="G69" s="4">
        <f>IF('Input data'!G84="","",'Input data'!G84)</f>
        <v>0</v>
      </c>
      <c r="H69" s="4" t="str">
        <f>IF('Input data'!H84&gt;0.5,'Input data'!H84,"")</f>
        <v/>
      </c>
      <c r="I69" s="4" t="str">
        <f>IF('Input data'!I84="","",'Input data'!I84)</f>
        <v/>
      </c>
      <c r="J69" s="12" t="str">
        <f>IF('Calculation sheet'!AQ69="","",IF(OR(I69="Motorway link",I69="Exit diverge",I69="Entrance merge",I69="Motorway diverge",I69="Motorway merge",I69="Motorway weaving",I69="Service area"),'Calculation sheet'!AK69*'Calculation sheet'!J69*'Calculation sheet'!K69*'Calculation sheet'!L69*'Calculation sheet'!N69*'Calculation sheet'!P69*'Calculation sheet'!R69*'Calculation sheet'!S69*'Calculation sheet'!T69*'Calculation sheet'!Y69*'Calculation sheet'!Z69*'Calculation sheet'!AB69*'Calculation sheet'!AD69*'Calculation sheet'!AF69*'Calculation sheet'!AJ69,'Calculation sheet'!AK69*'Calculation sheet'!J69*'Calculation sheet'!K69*'Calculation sheet'!L69*'Calculation sheet'!N69*'Calculation sheet'!P69*'Calculation sheet'!R69*'Calculation sheet'!S69*'Calculation sheet'!T69*'Calculation sheet'!Y69*'Calculation sheet'!Z69*'Calculation sheet'!AB69*'Calculation sheet'!AD69*'Calculation sheet'!AF69*'Calculation sheet'!AJ69*0.7672))</f>
        <v/>
      </c>
      <c r="K69" s="12" t="str">
        <f>IF('Calculation sheet'!AQ69="","",IF(OR(I69="Motorway link",I69="Exit diverge",I69="Entrance merge",I69="Motorway diverge",I69="Motorway merge",I69="Motorway weaving",I69="Service area"),'Calculation sheet'!AL69*'Calculation sheet'!J69*'Calculation sheet'!K69*'Calculation sheet'!M69*'Calculation sheet'!O69*'Calculation sheet'!P69*'Calculation sheet'!Q69*'Calculation sheet'!R69*'Calculation sheet'!S69*'Calculation sheet'!T69*'Calculation sheet'!Y69*'Calculation sheet'!AA69*'Calculation sheet'!AC69*'Calculation sheet'!AE69*'Calculation sheet'!AG69*'Calculation sheet'!AJ69,'Calculation sheet'!AL69*'Calculation sheet'!J69*'Calculation sheet'!K69*'Calculation sheet'!M69*'Calculation sheet'!O69*'Calculation sheet'!P69*'Calculation sheet'!Q69*'Calculation sheet'!R69*'Calculation sheet'!S69*'Calculation sheet'!T69*'Calculation sheet'!Y69*'Calculation sheet'!AA69*'Calculation sheet'!AC69*'Calculation sheet'!AE69*'Calculation sheet'!AG69*'Calculation sheet'!AJ69*0.8833))</f>
        <v/>
      </c>
      <c r="L69" s="12" t="str">
        <f>IF('Calculation sheet'!AQ69="","",IF(OR(I69="Motorway link",I69="Exit diverge",I69="Entrance merge",I69="Motorway diverge",I69="Motorway merge",I69="Motorway weaving",I69="Service area"),'Calculation sheet'!AM69*'Calculation sheet'!J69*'Calculation sheet'!K69*'Calculation sheet'!M69*'Calculation sheet'!O69*'Calculation sheet'!P69*'Calculation sheet'!Q69*'Calculation sheet'!R69*'Calculation sheet'!S69*'Calculation sheet'!U69*'Calculation sheet'!Y69*'Calculation sheet'!AA69*'Calculation sheet'!AC69*'Calculation sheet'!AE69*'Calculation sheet'!AG69*'Calculation sheet'!AJ69,'Calculation sheet'!AM69*'Calculation sheet'!J69*'Calculation sheet'!K69*'Calculation sheet'!M69*'Calculation sheet'!O69*'Calculation sheet'!P69*'Calculation sheet'!Q69*'Calculation sheet'!R69*'Calculation sheet'!S69*'Calculation sheet'!U69*'Calculation sheet'!Y69*'Calculation sheet'!AA69*'Calculation sheet'!AC69*'Calculation sheet'!AE69*'Calculation sheet'!AG69*'Calculation sheet'!AJ69*1.1176))</f>
        <v/>
      </c>
      <c r="M69" s="12" t="str">
        <f t="shared" si="0"/>
        <v/>
      </c>
      <c r="N69" s="12" t="str">
        <f>IF('Calculation sheet'!AQ69="","",IF(OR(I69="Motorway link",I69="Exit diverge",I69="Entrance merge",I69="Motorway diverge",I69="Motorway merge",I69="Motorway weaving",I69="Service area"),'Calculation sheet'!AN69*'Calculation sheet'!J69*'Calculation sheet'!K69*'Calculation sheet'!L69*'Calculation sheet'!N69*'Calculation sheet'!P69*'Calculation sheet'!R69*'Calculation sheet'!S69*'Calculation sheet'!V69*'Calculation sheet'!Y69*'Calculation sheet'!Z69*'Calculation sheet'!AB69*'Calculation sheet'!AD69*'Calculation sheet'!AH69*'Calculation sheet'!AJ69,'Calculation sheet'!AN69*'Calculation sheet'!J69*'Calculation sheet'!K69*'Calculation sheet'!L69*'Calculation sheet'!N69*'Calculation sheet'!P69*'Calculation sheet'!R69*'Calculation sheet'!S69*'Calculation sheet'!V69*'Calculation sheet'!Y69*'Calculation sheet'!Z69*'Calculation sheet'!AB69*'Calculation sheet'!AD69*'Calculation sheet'!AH69*'Calculation sheet'!AJ69*0.7672))</f>
        <v/>
      </c>
      <c r="O69" s="12" t="str">
        <f>IF('Calculation sheet'!AQ69="","",IF(OR(I69="Motorway link",I69="Exit diverge",I69="Entrance merge",I69="Motorway diverge",I69="Motorway merge",I69="Motorway weaving",I69="Service area"),'Calculation sheet'!AO69*'Calculation sheet'!J69*'Calculation sheet'!K69*'Calculation sheet'!L69*'Calculation sheet'!N69*'Calculation sheet'!P69*'Calculation sheet'!R69*'Calculation sheet'!S69*'Calculation sheet'!W69*'Calculation sheet'!Y69*'Calculation sheet'!Z69*'Calculation sheet'!AB69*'Calculation sheet'!AD69*'Calculation sheet'!AH69*'Calculation sheet'!AJ69,'Calculation sheet'!AO69*'Calculation sheet'!J69*'Calculation sheet'!K69*'Calculation sheet'!L69*'Calculation sheet'!N69*'Calculation sheet'!P69*'Calculation sheet'!R69*'Calculation sheet'!S69*'Calculation sheet'!W69*'Calculation sheet'!Y69*'Calculation sheet'!Z69*'Calculation sheet'!AB69*'Calculation sheet'!AD69*'Calculation sheet'!AH69*'Calculation sheet'!AJ69*0.7672))</f>
        <v/>
      </c>
      <c r="P69" s="12" t="str">
        <f>IF('Calculation sheet'!AQ69="","",IF(OR(I69="Motorway link",I69="Exit diverge",I69="Entrance merge",I69="Motorway diverge",I69="Motorway merge",I69="Motorway weaving",I69="Service area"),'Calculation sheet'!AP69*'Calculation sheet'!J69*'Calculation sheet'!K69*'Calculation sheet'!L69*'Calculation sheet'!N69*'Calculation sheet'!P69*'Calculation sheet'!R69*'Calculation sheet'!S69*'Calculation sheet'!X69*'Calculation sheet'!Y69*'Calculation sheet'!Z69*'Calculation sheet'!AB69*'Calculation sheet'!AD69*'Calculation sheet'!AI69*'Calculation sheet'!AJ69,'Calculation sheet'!AP69*'Calculation sheet'!J69*'Calculation sheet'!K69*'Calculation sheet'!L69*'Calculation sheet'!N69*'Calculation sheet'!P69*'Calculation sheet'!R69*'Calculation sheet'!S69*'Calculation sheet'!X69*'Calculation sheet'!Y69*'Calculation sheet'!Z69*'Calculation sheet'!AB69*'Calculation sheet'!AD69*'Calculation sheet'!AI69*'Calculation sheet'!AJ69*0.7672))</f>
        <v/>
      </c>
      <c r="Q69" s="12" t="str">
        <f t="shared" si="1"/>
        <v/>
      </c>
      <c r="R69" s="14" t="str">
        <f t="shared" si="2"/>
        <v/>
      </c>
    </row>
    <row r="70" spans="1:18" x14ac:dyDescent="0.3">
      <c r="A70" s="4" t="str">
        <f>IF('Input data'!A85="","",'Input data'!A85)</f>
        <v/>
      </c>
      <c r="B70" s="4" t="str">
        <f>IF('Input data'!B85="","",'Input data'!B85)</f>
        <v/>
      </c>
      <c r="C70" s="4" t="str">
        <f>IF('Input data'!C85="","",'Input data'!C85)</f>
        <v/>
      </c>
      <c r="D70" s="4" t="str">
        <f>IF('Input data'!D85="","",'Input data'!D85)</f>
        <v/>
      </c>
      <c r="E70" s="4" t="str">
        <f>IF('Input data'!E85="","",'Input data'!E85)</f>
        <v/>
      </c>
      <c r="F70" s="4" t="str">
        <f>IF('Input data'!F85="","",'Input data'!F85)</f>
        <v/>
      </c>
      <c r="G70" s="4">
        <f>IF('Input data'!G85="","",'Input data'!G85)</f>
        <v>0</v>
      </c>
      <c r="H70" s="4" t="str">
        <f>IF('Input data'!H85&gt;0.5,'Input data'!H85,"")</f>
        <v/>
      </c>
      <c r="I70" s="4" t="str">
        <f>IF('Input data'!I85="","",'Input data'!I85)</f>
        <v/>
      </c>
      <c r="J70" s="12" t="str">
        <f>IF('Calculation sheet'!AQ70="","",IF(OR(I70="Motorway link",I70="Exit diverge",I70="Entrance merge",I70="Motorway diverge",I70="Motorway merge",I70="Motorway weaving",I70="Service area"),'Calculation sheet'!AK70*'Calculation sheet'!J70*'Calculation sheet'!K70*'Calculation sheet'!L70*'Calculation sheet'!N70*'Calculation sheet'!P70*'Calculation sheet'!R70*'Calculation sheet'!S70*'Calculation sheet'!T70*'Calculation sheet'!Y70*'Calculation sheet'!Z70*'Calculation sheet'!AB70*'Calculation sheet'!AD70*'Calculation sheet'!AF70*'Calculation sheet'!AJ70,'Calculation sheet'!AK70*'Calculation sheet'!J70*'Calculation sheet'!K70*'Calculation sheet'!L70*'Calculation sheet'!N70*'Calculation sheet'!P70*'Calculation sheet'!R70*'Calculation sheet'!S70*'Calculation sheet'!T70*'Calculation sheet'!Y70*'Calculation sheet'!Z70*'Calculation sheet'!AB70*'Calculation sheet'!AD70*'Calculation sheet'!AF70*'Calculation sheet'!AJ70*0.7672))</f>
        <v/>
      </c>
      <c r="K70" s="12" t="str">
        <f>IF('Calculation sheet'!AQ70="","",IF(OR(I70="Motorway link",I70="Exit diverge",I70="Entrance merge",I70="Motorway diverge",I70="Motorway merge",I70="Motorway weaving",I70="Service area"),'Calculation sheet'!AL70*'Calculation sheet'!J70*'Calculation sheet'!K70*'Calculation sheet'!M70*'Calculation sheet'!O70*'Calculation sheet'!P70*'Calculation sheet'!Q70*'Calculation sheet'!R70*'Calculation sheet'!S70*'Calculation sheet'!T70*'Calculation sheet'!Y70*'Calculation sheet'!AA70*'Calculation sheet'!AC70*'Calculation sheet'!AE70*'Calculation sheet'!AG70*'Calculation sheet'!AJ70,'Calculation sheet'!AL70*'Calculation sheet'!J70*'Calculation sheet'!K70*'Calculation sheet'!M70*'Calculation sheet'!O70*'Calculation sheet'!P70*'Calculation sheet'!Q70*'Calculation sheet'!R70*'Calculation sheet'!S70*'Calculation sheet'!T70*'Calculation sheet'!Y70*'Calculation sheet'!AA70*'Calculation sheet'!AC70*'Calculation sheet'!AE70*'Calculation sheet'!AG70*'Calculation sheet'!AJ70*0.8833))</f>
        <v/>
      </c>
      <c r="L70" s="12" t="str">
        <f>IF('Calculation sheet'!AQ70="","",IF(OR(I70="Motorway link",I70="Exit diverge",I70="Entrance merge",I70="Motorway diverge",I70="Motorway merge",I70="Motorway weaving",I70="Service area"),'Calculation sheet'!AM70*'Calculation sheet'!J70*'Calculation sheet'!K70*'Calculation sheet'!M70*'Calculation sheet'!O70*'Calculation sheet'!P70*'Calculation sheet'!Q70*'Calculation sheet'!R70*'Calculation sheet'!S70*'Calculation sheet'!U70*'Calculation sheet'!Y70*'Calculation sheet'!AA70*'Calculation sheet'!AC70*'Calculation sheet'!AE70*'Calculation sheet'!AG70*'Calculation sheet'!AJ70,'Calculation sheet'!AM70*'Calculation sheet'!J70*'Calculation sheet'!K70*'Calculation sheet'!M70*'Calculation sheet'!O70*'Calculation sheet'!P70*'Calculation sheet'!Q70*'Calculation sheet'!R70*'Calculation sheet'!S70*'Calculation sheet'!U70*'Calculation sheet'!Y70*'Calculation sheet'!AA70*'Calculation sheet'!AC70*'Calculation sheet'!AE70*'Calculation sheet'!AG70*'Calculation sheet'!AJ70*1.1176))</f>
        <v/>
      </c>
      <c r="M70" s="12" t="str">
        <f t="shared" si="0"/>
        <v/>
      </c>
      <c r="N70" s="12" t="str">
        <f>IF('Calculation sheet'!AQ70="","",IF(OR(I70="Motorway link",I70="Exit diverge",I70="Entrance merge",I70="Motorway diverge",I70="Motorway merge",I70="Motorway weaving",I70="Service area"),'Calculation sheet'!AN70*'Calculation sheet'!J70*'Calculation sheet'!K70*'Calculation sheet'!L70*'Calculation sheet'!N70*'Calculation sheet'!P70*'Calculation sheet'!R70*'Calculation sheet'!S70*'Calculation sheet'!V70*'Calculation sheet'!Y70*'Calculation sheet'!Z70*'Calculation sheet'!AB70*'Calculation sheet'!AD70*'Calculation sheet'!AH70*'Calculation sheet'!AJ70,'Calculation sheet'!AN70*'Calculation sheet'!J70*'Calculation sheet'!K70*'Calculation sheet'!L70*'Calculation sheet'!N70*'Calculation sheet'!P70*'Calculation sheet'!R70*'Calculation sheet'!S70*'Calculation sheet'!V70*'Calculation sheet'!Y70*'Calculation sheet'!Z70*'Calculation sheet'!AB70*'Calculation sheet'!AD70*'Calculation sheet'!AH70*'Calculation sheet'!AJ70*0.7672))</f>
        <v/>
      </c>
      <c r="O70" s="12" t="str">
        <f>IF('Calculation sheet'!AQ70="","",IF(OR(I70="Motorway link",I70="Exit diverge",I70="Entrance merge",I70="Motorway diverge",I70="Motorway merge",I70="Motorway weaving",I70="Service area"),'Calculation sheet'!AO70*'Calculation sheet'!J70*'Calculation sheet'!K70*'Calculation sheet'!L70*'Calculation sheet'!N70*'Calculation sheet'!P70*'Calculation sheet'!R70*'Calculation sheet'!S70*'Calculation sheet'!W70*'Calculation sheet'!Y70*'Calculation sheet'!Z70*'Calculation sheet'!AB70*'Calculation sheet'!AD70*'Calculation sheet'!AH70*'Calculation sheet'!AJ70,'Calculation sheet'!AO70*'Calculation sheet'!J70*'Calculation sheet'!K70*'Calculation sheet'!L70*'Calculation sheet'!N70*'Calculation sheet'!P70*'Calculation sheet'!R70*'Calculation sheet'!S70*'Calculation sheet'!W70*'Calculation sheet'!Y70*'Calculation sheet'!Z70*'Calculation sheet'!AB70*'Calculation sheet'!AD70*'Calculation sheet'!AH70*'Calculation sheet'!AJ70*0.7672))</f>
        <v/>
      </c>
      <c r="P70" s="12" t="str">
        <f>IF('Calculation sheet'!AQ70="","",IF(OR(I70="Motorway link",I70="Exit diverge",I70="Entrance merge",I70="Motorway diverge",I70="Motorway merge",I70="Motorway weaving",I70="Service area"),'Calculation sheet'!AP70*'Calculation sheet'!J70*'Calculation sheet'!K70*'Calculation sheet'!L70*'Calculation sheet'!N70*'Calculation sheet'!P70*'Calculation sheet'!R70*'Calculation sheet'!S70*'Calculation sheet'!X70*'Calculation sheet'!Y70*'Calculation sheet'!Z70*'Calculation sheet'!AB70*'Calculation sheet'!AD70*'Calculation sheet'!AI70*'Calculation sheet'!AJ70,'Calculation sheet'!AP70*'Calculation sheet'!J70*'Calculation sheet'!K70*'Calculation sheet'!L70*'Calculation sheet'!N70*'Calculation sheet'!P70*'Calculation sheet'!R70*'Calculation sheet'!S70*'Calculation sheet'!X70*'Calculation sheet'!Y70*'Calculation sheet'!Z70*'Calculation sheet'!AB70*'Calculation sheet'!AD70*'Calculation sheet'!AI70*'Calculation sheet'!AJ70*0.7672))</f>
        <v/>
      </c>
      <c r="Q70" s="12" t="str">
        <f t="shared" si="1"/>
        <v/>
      </c>
      <c r="R70" s="14" t="str">
        <f t="shared" si="2"/>
        <v/>
      </c>
    </row>
    <row r="71" spans="1:18" x14ac:dyDescent="0.3">
      <c r="A71" s="4" t="str">
        <f>IF('Input data'!A86="","",'Input data'!A86)</f>
        <v/>
      </c>
      <c r="B71" s="4" t="str">
        <f>IF('Input data'!B86="","",'Input data'!B86)</f>
        <v/>
      </c>
      <c r="C71" s="4" t="str">
        <f>IF('Input data'!C86="","",'Input data'!C86)</f>
        <v/>
      </c>
      <c r="D71" s="4" t="str">
        <f>IF('Input data'!D86="","",'Input data'!D86)</f>
        <v/>
      </c>
      <c r="E71" s="4" t="str">
        <f>IF('Input data'!E86="","",'Input data'!E86)</f>
        <v/>
      </c>
      <c r="F71" s="4" t="str">
        <f>IF('Input data'!F86="","",'Input data'!F86)</f>
        <v/>
      </c>
      <c r="G71" s="4">
        <f>IF('Input data'!G86="","",'Input data'!G86)</f>
        <v>0</v>
      </c>
      <c r="H71" s="4" t="str">
        <f>IF('Input data'!H86&gt;0.5,'Input data'!H86,"")</f>
        <v/>
      </c>
      <c r="I71" s="4" t="str">
        <f>IF('Input data'!I86="","",'Input data'!I86)</f>
        <v/>
      </c>
      <c r="J71" s="12" t="str">
        <f>IF('Calculation sheet'!AQ71="","",IF(OR(I71="Motorway link",I71="Exit diverge",I71="Entrance merge",I71="Motorway diverge",I71="Motorway merge",I71="Motorway weaving",I71="Service area"),'Calculation sheet'!AK71*'Calculation sheet'!J71*'Calculation sheet'!K71*'Calculation sheet'!L71*'Calculation sheet'!N71*'Calculation sheet'!P71*'Calculation sheet'!R71*'Calculation sheet'!S71*'Calculation sheet'!T71*'Calculation sheet'!Y71*'Calculation sheet'!Z71*'Calculation sheet'!AB71*'Calculation sheet'!AD71*'Calculation sheet'!AF71*'Calculation sheet'!AJ71,'Calculation sheet'!AK71*'Calculation sheet'!J71*'Calculation sheet'!K71*'Calculation sheet'!L71*'Calculation sheet'!N71*'Calculation sheet'!P71*'Calculation sheet'!R71*'Calculation sheet'!S71*'Calculation sheet'!T71*'Calculation sheet'!Y71*'Calculation sheet'!Z71*'Calculation sheet'!AB71*'Calculation sheet'!AD71*'Calculation sheet'!AF71*'Calculation sheet'!AJ71*0.7672))</f>
        <v/>
      </c>
      <c r="K71" s="12" t="str">
        <f>IF('Calculation sheet'!AQ71="","",IF(OR(I71="Motorway link",I71="Exit diverge",I71="Entrance merge",I71="Motorway diverge",I71="Motorway merge",I71="Motorway weaving",I71="Service area"),'Calculation sheet'!AL71*'Calculation sheet'!J71*'Calculation sheet'!K71*'Calculation sheet'!M71*'Calculation sheet'!O71*'Calculation sheet'!P71*'Calculation sheet'!Q71*'Calculation sheet'!R71*'Calculation sheet'!S71*'Calculation sheet'!T71*'Calculation sheet'!Y71*'Calculation sheet'!AA71*'Calculation sheet'!AC71*'Calculation sheet'!AE71*'Calculation sheet'!AG71*'Calculation sheet'!AJ71,'Calculation sheet'!AL71*'Calculation sheet'!J71*'Calculation sheet'!K71*'Calculation sheet'!M71*'Calculation sheet'!O71*'Calculation sheet'!P71*'Calculation sheet'!Q71*'Calculation sheet'!R71*'Calculation sheet'!S71*'Calculation sheet'!T71*'Calculation sheet'!Y71*'Calculation sheet'!AA71*'Calculation sheet'!AC71*'Calculation sheet'!AE71*'Calculation sheet'!AG71*'Calculation sheet'!AJ71*0.8833))</f>
        <v/>
      </c>
      <c r="L71" s="12" t="str">
        <f>IF('Calculation sheet'!AQ71="","",IF(OR(I71="Motorway link",I71="Exit diverge",I71="Entrance merge",I71="Motorway diverge",I71="Motorway merge",I71="Motorway weaving",I71="Service area"),'Calculation sheet'!AM71*'Calculation sheet'!J71*'Calculation sheet'!K71*'Calculation sheet'!M71*'Calculation sheet'!O71*'Calculation sheet'!P71*'Calculation sheet'!Q71*'Calculation sheet'!R71*'Calculation sheet'!S71*'Calculation sheet'!U71*'Calculation sheet'!Y71*'Calculation sheet'!AA71*'Calculation sheet'!AC71*'Calculation sheet'!AE71*'Calculation sheet'!AG71*'Calculation sheet'!AJ71,'Calculation sheet'!AM71*'Calculation sheet'!J71*'Calculation sheet'!K71*'Calculation sheet'!M71*'Calculation sheet'!O71*'Calculation sheet'!P71*'Calculation sheet'!Q71*'Calculation sheet'!R71*'Calculation sheet'!S71*'Calculation sheet'!U71*'Calculation sheet'!Y71*'Calculation sheet'!AA71*'Calculation sheet'!AC71*'Calculation sheet'!AE71*'Calculation sheet'!AG71*'Calculation sheet'!AJ71*1.1176))</f>
        <v/>
      </c>
      <c r="M71" s="12" t="str">
        <f t="shared" ref="M71:M134" si="3">IF(SUM(J71:L71)&gt;0,SUM(J71:L71),"")</f>
        <v/>
      </c>
      <c r="N71" s="12" t="str">
        <f>IF('Calculation sheet'!AQ71="","",IF(OR(I71="Motorway link",I71="Exit diverge",I71="Entrance merge",I71="Motorway diverge",I71="Motorway merge",I71="Motorway weaving",I71="Service area"),'Calculation sheet'!AN71*'Calculation sheet'!J71*'Calculation sheet'!K71*'Calculation sheet'!L71*'Calculation sheet'!N71*'Calculation sheet'!P71*'Calculation sheet'!R71*'Calculation sheet'!S71*'Calculation sheet'!V71*'Calculation sheet'!Y71*'Calculation sheet'!Z71*'Calculation sheet'!AB71*'Calculation sheet'!AD71*'Calculation sheet'!AH71*'Calculation sheet'!AJ71,'Calculation sheet'!AN71*'Calculation sheet'!J71*'Calculation sheet'!K71*'Calculation sheet'!L71*'Calculation sheet'!N71*'Calculation sheet'!P71*'Calculation sheet'!R71*'Calculation sheet'!S71*'Calculation sheet'!V71*'Calculation sheet'!Y71*'Calculation sheet'!Z71*'Calculation sheet'!AB71*'Calculation sheet'!AD71*'Calculation sheet'!AH71*'Calculation sheet'!AJ71*0.7672))</f>
        <v/>
      </c>
      <c r="O71" s="12" t="str">
        <f>IF('Calculation sheet'!AQ71="","",IF(OR(I71="Motorway link",I71="Exit diverge",I71="Entrance merge",I71="Motorway diverge",I71="Motorway merge",I71="Motorway weaving",I71="Service area"),'Calculation sheet'!AO71*'Calculation sheet'!J71*'Calculation sheet'!K71*'Calculation sheet'!L71*'Calculation sheet'!N71*'Calculation sheet'!P71*'Calculation sheet'!R71*'Calculation sheet'!S71*'Calculation sheet'!W71*'Calculation sheet'!Y71*'Calculation sheet'!Z71*'Calculation sheet'!AB71*'Calculation sheet'!AD71*'Calculation sheet'!AH71*'Calculation sheet'!AJ71,'Calculation sheet'!AO71*'Calculation sheet'!J71*'Calculation sheet'!K71*'Calculation sheet'!L71*'Calculation sheet'!N71*'Calculation sheet'!P71*'Calculation sheet'!R71*'Calculation sheet'!S71*'Calculation sheet'!W71*'Calculation sheet'!Y71*'Calculation sheet'!Z71*'Calculation sheet'!AB71*'Calculation sheet'!AD71*'Calculation sheet'!AH71*'Calculation sheet'!AJ71*0.7672))</f>
        <v/>
      </c>
      <c r="P71" s="12" t="str">
        <f>IF('Calculation sheet'!AQ71="","",IF(OR(I71="Motorway link",I71="Exit diverge",I71="Entrance merge",I71="Motorway diverge",I71="Motorway merge",I71="Motorway weaving",I71="Service area"),'Calculation sheet'!AP71*'Calculation sheet'!J71*'Calculation sheet'!K71*'Calculation sheet'!L71*'Calculation sheet'!N71*'Calculation sheet'!P71*'Calculation sheet'!R71*'Calculation sheet'!S71*'Calculation sheet'!X71*'Calculation sheet'!Y71*'Calculation sheet'!Z71*'Calculation sheet'!AB71*'Calculation sheet'!AD71*'Calculation sheet'!AI71*'Calculation sheet'!AJ71,'Calculation sheet'!AP71*'Calculation sheet'!J71*'Calculation sheet'!K71*'Calculation sheet'!L71*'Calculation sheet'!N71*'Calculation sheet'!P71*'Calculation sheet'!R71*'Calculation sheet'!S71*'Calculation sheet'!X71*'Calculation sheet'!Y71*'Calculation sheet'!Z71*'Calculation sheet'!AB71*'Calculation sheet'!AD71*'Calculation sheet'!AI71*'Calculation sheet'!AJ71*0.7672))</f>
        <v/>
      </c>
      <c r="Q71" s="12" t="str">
        <f t="shared" ref="Q71:Q134" si="4">IF(SUM(N71:P71)&gt;0,SUM(N71:P71),"")</f>
        <v/>
      </c>
      <c r="R71" s="14" t="str">
        <f t="shared" ref="R71:R134" si="5">IF(M71="","",18609867*N71+3188341*O71+480261*P71+697929*(J71+K71))</f>
        <v/>
      </c>
    </row>
    <row r="72" spans="1:18" x14ac:dyDescent="0.3">
      <c r="A72" s="4" t="str">
        <f>IF('Input data'!A87="","",'Input data'!A87)</f>
        <v/>
      </c>
      <c r="B72" s="4" t="str">
        <f>IF('Input data'!B87="","",'Input data'!B87)</f>
        <v/>
      </c>
      <c r="C72" s="4" t="str">
        <f>IF('Input data'!C87="","",'Input data'!C87)</f>
        <v/>
      </c>
      <c r="D72" s="4" t="str">
        <f>IF('Input data'!D87="","",'Input data'!D87)</f>
        <v/>
      </c>
      <c r="E72" s="4" t="str">
        <f>IF('Input data'!E87="","",'Input data'!E87)</f>
        <v/>
      </c>
      <c r="F72" s="4" t="str">
        <f>IF('Input data'!F87="","",'Input data'!F87)</f>
        <v/>
      </c>
      <c r="G72" s="4">
        <f>IF('Input data'!G87="","",'Input data'!G87)</f>
        <v>0</v>
      </c>
      <c r="H72" s="4" t="str">
        <f>IF('Input data'!H87&gt;0.5,'Input data'!H87,"")</f>
        <v/>
      </c>
      <c r="I72" s="4" t="str">
        <f>IF('Input data'!I87="","",'Input data'!I87)</f>
        <v/>
      </c>
      <c r="J72" s="12" t="str">
        <f>IF('Calculation sheet'!AQ72="","",IF(OR(I72="Motorway link",I72="Exit diverge",I72="Entrance merge",I72="Motorway diverge",I72="Motorway merge",I72="Motorway weaving",I72="Service area"),'Calculation sheet'!AK72*'Calculation sheet'!J72*'Calculation sheet'!K72*'Calculation sheet'!L72*'Calculation sheet'!N72*'Calculation sheet'!P72*'Calculation sheet'!R72*'Calculation sheet'!S72*'Calculation sheet'!T72*'Calculation sheet'!Y72*'Calculation sheet'!Z72*'Calculation sheet'!AB72*'Calculation sheet'!AD72*'Calculation sheet'!AF72*'Calculation sheet'!AJ72,'Calculation sheet'!AK72*'Calculation sheet'!J72*'Calculation sheet'!K72*'Calculation sheet'!L72*'Calculation sheet'!N72*'Calculation sheet'!P72*'Calculation sheet'!R72*'Calculation sheet'!S72*'Calculation sheet'!T72*'Calculation sheet'!Y72*'Calculation sheet'!Z72*'Calculation sheet'!AB72*'Calculation sheet'!AD72*'Calculation sheet'!AF72*'Calculation sheet'!AJ72*0.7672))</f>
        <v/>
      </c>
      <c r="K72" s="12" t="str">
        <f>IF('Calculation sheet'!AQ72="","",IF(OR(I72="Motorway link",I72="Exit diverge",I72="Entrance merge",I72="Motorway diverge",I72="Motorway merge",I72="Motorway weaving",I72="Service area"),'Calculation sheet'!AL72*'Calculation sheet'!J72*'Calculation sheet'!K72*'Calculation sheet'!M72*'Calculation sheet'!O72*'Calculation sheet'!P72*'Calculation sheet'!Q72*'Calculation sheet'!R72*'Calculation sheet'!S72*'Calculation sheet'!T72*'Calculation sheet'!Y72*'Calculation sheet'!AA72*'Calculation sheet'!AC72*'Calculation sheet'!AE72*'Calculation sheet'!AG72*'Calculation sheet'!AJ72,'Calculation sheet'!AL72*'Calculation sheet'!J72*'Calculation sheet'!K72*'Calculation sheet'!M72*'Calculation sheet'!O72*'Calculation sheet'!P72*'Calculation sheet'!Q72*'Calculation sheet'!R72*'Calculation sheet'!S72*'Calculation sheet'!T72*'Calculation sheet'!Y72*'Calculation sheet'!AA72*'Calculation sheet'!AC72*'Calculation sheet'!AE72*'Calculation sheet'!AG72*'Calculation sheet'!AJ72*0.8833))</f>
        <v/>
      </c>
      <c r="L72" s="12" t="str">
        <f>IF('Calculation sheet'!AQ72="","",IF(OR(I72="Motorway link",I72="Exit diverge",I72="Entrance merge",I72="Motorway diverge",I72="Motorway merge",I72="Motorway weaving",I72="Service area"),'Calculation sheet'!AM72*'Calculation sheet'!J72*'Calculation sheet'!K72*'Calculation sheet'!M72*'Calculation sheet'!O72*'Calculation sheet'!P72*'Calculation sheet'!Q72*'Calculation sheet'!R72*'Calculation sheet'!S72*'Calculation sheet'!U72*'Calculation sheet'!Y72*'Calculation sheet'!AA72*'Calculation sheet'!AC72*'Calculation sheet'!AE72*'Calculation sheet'!AG72*'Calculation sheet'!AJ72,'Calculation sheet'!AM72*'Calculation sheet'!J72*'Calculation sheet'!K72*'Calculation sheet'!M72*'Calculation sheet'!O72*'Calculation sheet'!P72*'Calculation sheet'!Q72*'Calculation sheet'!R72*'Calculation sheet'!S72*'Calculation sheet'!U72*'Calculation sheet'!Y72*'Calculation sheet'!AA72*'Calculation sheet'!AC72*'Calculation sheet'!AE72*'Calculation sheet'!AG72*'Calculation sheet'!AJ72*1.1176))</f>
        <v/>
      </c>
      <c r="M72" s="12" t="str">
        <f t="shared" si="3"/>
        <v/>
      </c>
      <c r="N72" s="12" t="str">
        <f>IF('Calculation sheet'!AQ72="","",IF(OR(I72="Motorway link",I72="Exit diverge",I72="Entrance merge",I72="Motorway diverge",I72="Motorway merge",I72="Motorway weaving",I72="Service area"),'Calculation sheet'!AN72*'Calculation sheet'!J72*'Calculation sheet'!K72*'Calculation sheet'!L72*'Calculation sheet'!N72*'Calculation sheet'!P72*'Calculation sheet'!R72*'Calculation sheet'!S72*'Calculation sheet'!V72*'Calculation sheet'!Y72*'Calculation sheet'!Z72*'Calculation sheet'!AB72*'Calculation sheet'!AD72*'Calculation sheet'!AH72*'Calculation sheet'!AJ72,'Calculation sheet'!AN72*'Calculation sheet'!J72*'Calculation sheet'!K72*'Calculation sheet'!L72*'Calculation sheet'!N72*'Calculation sheet'!P72*'Calculation sheet'!R72*'Calculation sheet'!S72*'Calculation sheet'!V72*'Calculation sheet'!Y72*'Calculation sheet'!Z72*'Calculation sheet'!AB72*'Calculation sheet'!AD72*'Calculation sheet'!AH72*'Calculation sheet'!AJ72*0.7672))</f>
        <v/>
      </c>
      <c r="O72" s="12" t="str">
        <f>IF('Calculation sheet'!AQ72="","",IF(OR(I72="Motorway link",I72="Exit diverge",I72="Entrance merge",I72="Motorway diverge",I72="Motorway merge",I72="Motorway weaving",I72="Service area"),'Calculation sheet'!AO72*'Calculation sheet'!J72*'Calculation sheet'!K72*'Calculation sheet'!L72*'Calculation sheet'!N72*'Calculation sheet'!P72*'Calculation sheet'!R72*'Calculation sheet'!S72*'Calculation sheet'!W72*'Calculation sheet'!Y72*'Calculation sheet'!Z72*'Calculation sheet'!AB72*'Calculation sheet'!AD72*'Calculation sheet'!AH72*'Calculation sheet'!AJ72,'Calculation sheet'!AO72*'Calculation sheet'!J72*'Calculation sheet'!K72*'Calculation sheet'!L72*'Calculation sheet'!N72*'Calculation sheet'!P72*'Calculation sheet'!R72*'Calculation sheet'!S72*'Calculation sheet'!W72*'Calculation sheet'!Y72*'Calculation sheet'!Z72*'Calculation sheet'!AB72*'Calculation sheet'!AD72*'Calculation sheet'!AH72*'Calculation sheet'!AJ72*0.7672))</f>
        <v/>
      </c>
      <c r="P72" s="12" t="str">
        <f>IF('Calculation sheet'!AQ72="","",IF(OR(I72="Motorway link",I72="Exit diverge",I72="Entrance merge",I72="Motorway diverge",I72="Motorway merge",I72="Motorway weaving",I72="Service area"),'Calculation sheet'!AP72*'Calculation sheet'!J72*'Calculation sheet'!K72*'Calculation sheet'!L72*'Calculation sheet'!N72*'Calculation sheet'!P72*'Calculation sheet'!R72*'Calculation sheet'!S72*'Calculation sheet'!X72*'Calculation sheet'!Y72*'Calculation sheet'!Z72*'Calculation sheet'!AB72*'Calculation sheet'!AD72*'Calculation sheet'!AI72*'Calculation sheet'!AJ72,'Calculation sheet'!AP72*'Calculation sheet'!J72*'Calculation sheet'!K72*'Calculation sheet'!L72*'Calculation sheet'!N72*'Calculation sheet'!P72*'Calculation sheet'!R72*'Calculation sheet'!S72*'Calculation sheet'!X72*'Calculation sheet'!Y72*'Calculation sheet'!Z72*'Calculation sheet'!AB72*'Calculation sheet'!AD72*'Calculation sheet'!AI72*'Calculation sheet'!AJ72*0.7672))</f>
        <v/>
      </c>
      <c r="Q72" s="12" t="str">
        <f t="shared" si="4"/>
        <v/>
      </c>
      <c r="R72" s="14" t="str">
        <f t="shared" si="5"/>
        <v/>
      </c>
    </row>
    <row r="73" spans="1:18" x14ac:dyDescent="0.3">
      <c r="A73" s="4" t="str">
        <f>IF('Input data'!A88="","",'Input data'!A88)</f>
        <v/>
      </c>
      <c r="B73" s="4" t="str">
        <f>IF('Input data'!B88="","",'Input data'!B88)</f>
        <v/>
      </c>
      <c r="C73" s="4" t="str">
        <f>IF('Input data'!C88="","",'Input data'!C88)</f>
        <v/>
      </c>
      <c r="D73" s="4" t="str">
        <f>IF('Input data'!D88="","",'Input data'!D88)</f>
        <v/>
      </c>
      <c r="E73" s="4" t="str">
        <f>IF('Input data'!E88="","",'Input data'!E88)</f>
        <v/>
      </c>
      <c r="F73" s="4" t="str">
        <f>IF('Input data'!F88="","",'Input data'!F88)</f>
        <v/>
      </c>
      <c r="G73" s="4">
        <f>IF('Input data'!G88="","",'Input data'!G88)</f>
        <v>0</v>
      </c>
      <c r="H73" s="4" t="str">
        <f>IF('Input data'!H88&gt;0.5,'Input data'!H88,"")</f>
        <v/>
      </c>
      <c r="I73" s="4" t="str">
        <f>IF('Input data'!I88="","",'Input data'!I88)</f>
        <v/>
      </c>
      <c r="J73" s="12" t="str">
        <f>IF('Calculation sheet'!AQ73="","",IF(OR(I73="Motorway link",I73="Exit diverge",I73="Entrance merge",I73="Motorway diverge",I73="Motorway merge",I73="Motorway weaving",I73="Service area"),'Calculation sheet'!AK73*'Calculation sheet'!J73*'Calculation sheet'!K73*'Calculation sheet'!L73*'Calculation sheet'!N73*'Calculation sheet'!P73*'Calculation sheet'!R73*'Calculation sheet'!S73*'Calculation sheet'!T73*'Calculation sheet'!Y73*'Calculation sheet'!Z73*'Calculation sheet'!AB73*'Calculation sheet'!AD73*'Calculation sheet'!AF73*'Calculation sheet'!AJ73,'Calculation sheet'!AK73*'Calculation sheet'!J73*'Calculation sheet'!K73*'Calculation sheet'!L73*'Calculation sheet'!N73*'Calculation sheet'!P73*'Calculation sheet'!R73*'Calculation sheet'!S73*'Calculation sheet'!T73*'Calculation sheet'!Y73*'Calculation sheet'!Z73*'Calculation sheet'!AB73*'Calculation sheet'!AD73*'Calculation sheet'!AF73*'Calculation sheet'!AJ73*0.7672))</f>
        <v/>
      </c>
      <c r="K73" s="12" t="str">
        <f>IF('Calculation sheet'!AQ73="","",IF(OR(I73="Motorway link",I73="Exit diverge",I73="Entrance merge",I73="Motorway diverge",I73="Motorway merge",I73="Motorway weaving",I73="Service area"),'Calculation sheet'!AL73*'Calculation sheet'!J73*'Calculation sheet'!K73*'Calculation sheet'!M73*'Calculation sheet'!O73*'Calculation sheet'!P73*'Calculation sheet'!Q73*'Calculation sheet'!R73*'Calculation sheet'!S73*'Calculation sheet'!T73*'Calculation sheet'!Y73*'Calculation sheet'!AA73*'Calculation sheet'!AC73*'Calculation sheet'!AE73*'Calculation sheet'!AG73*'Calculation sheet'!AJ73,'Calculation sheet'!AL73*'Calculation sheet'!J73*'Calculation sheet'!K73*'Calculation sheet'!M73*'Calculation sheet'!O73*'Calculation sheet'!P73*'Calculation sheet'!Q73*'Calculation sheet'!R73*'Calculation sheet'!S73*'Calculation sheet'!T73*'Calculation sheet'!Y73*'Calculation sheet'!AA73*'Calculation sheet'!AC73*'Calculation sheet'!AE73*'Calculation sheet'!AG73*'Calculation sheet'!AJ73*0.8833))</f>
        <v/>
      </c>
      <c r="L73" s="12" t="str">
        <f>IF('Calculation sheet'!AQ73="","",IF(OR(I73="Motorway link",I73="Exit diverge",I73="Entrance merge",I73="Motorway diverge",I73="Motorway merge",I73="Motorway weaving",I73="Service area"),'Calculation sheet'!AM73*'Calculation sheet'!J73*'Calculation sheet'!K73*'Calculation sheet'!M73*'Calculation sheet'!O73*'Calculation sheet'!P73*'Calculation sheet'!Q73*'Calculation sheet'!R73*'Calculation sheet'!S73*'Calculation sheet'!U73*'Calculation sheet'!Y73*'Calculation sheet'!AA73*'Calculation sheet'!AC73*'Calculation sheet'!AE73*'Calculation sheet'!AG73*'Calculation sheet'!AJ73,'Calculation sheet'!AM73*'Calculation sheet'!J73*'Calculation sheet'!K73*'Calculation sheet'!M73*'Calculation sheet'!O73*'Calculation sheet'!P73*'Calculation sheet'!Q73*'Calculation sheet'!R73*'Calculation sheet'!S73*'Calculation sheet'!U73*'Calculation sheet'!Y73*'Calculation sheet'!AA73*'Calculation sheet'!AC73*'Calculation sheet'!AE73*'Calculation sheet'!AG73*'Calculation sheet'!AJ73*1.1176))</f>
        <v/>
      </c>
      <c r="M73" s="12" t="str">
        <f t="shared" si="3"/>
        <v/>
      </c>
      <c r="N73" s="12" t="str">
        <f>IF('Calculation sheet'!AQ73="","",IF(OR(I73="Motorway link",I73="Exit diverge",I73="Entrance merge",I73="Motorway diverge",I73="Motorway merge",I73="Motorway weaving",I73="Service area"),'Calculation sheet'!AN73*'Calculation sheet'!J73*'Calculation sheet'!K73*'Calculation sheet'!L73*'Calculation sheet'!N73*'Calculation sheet'!P73*'Calculation sheet'!R73*'Calculation sheet'!S73*'Calculation sheet'!V73*'Calculation sheet'!Y73*'Calculation sheet'!Z73*'Calculation sheet'!AB73*'Calculation sheet'!AD73*'Calculation sheet'!AH73*'Calculation sheet'!AJ73,'Calculation sheet'!AN73*'Calculation sheet'!J73*'Calculation sheet'!K73*'Calculation sheet'!L73*'Calculation sheet'!N73*'Calculation sheet'!P73*'Calculation sheet'!R73*'Calculation sheet'!S73*'Calculation sheet'!V73*'Calculation sheet'!Y73*'Calculation sheet'!Z73*'Calculation sheet'!AB73*'Calculation sheet'!AD73*'Calculation sheet'!AH73*'Calculation sheet'!AJ73*0.7672))</f>
        <v/>
      </c>
      <c r="O73" s="12" t="str">
        <f>IF('Calculation sheet'!AQ73="","",IF(OR(I73="Motorway link",I73="Exit diverge",I73="Entrance merge",I73="Motorway diverge",I73="Motorway merge",I73="Motorway weaving",I73="Service area"),'Calculation sheet'!AO73*'Calculation sheet'!J73*'Calculation sheet'!K73*'Calculation sheet'!L73*'Calculation sheet'!N73*'Calculation sheet'!P73*'Calculation sheet'!R73*'Calculation sheet'!S73*'Calculation sheet'!W73*'Calculation sheet'!Y73*'Calculation sheet'!Z73*'Calculation sheet'!AB73*'Calculation sheet'!AD73*'Calculation sheet'!AH73*'Calculation sheet'!AJ73,'Calculation sheet'!AO73*'Calculation sheet'!J73*'Calculation sheet'!K73*'Calculation sheet'!L73*'Calculation sheet'!N73*'Calculation sheet'!P73*'Calculation sheet'!R73*'Calculation sheet'!S73*'Calculation sheet'!W73*'Calculation sheet'!Y73*'Calculation sheet'!Z73*'Calculation sheet'!AB73*'Calculation sheet'!AD73*'Calculation sheet'!AH73*'Calculation sheet'!AJ73*0.7672))</f>
        <v/>
      </c>
      <c r="P73" s="12" t="str">
        <f>IF('Calculation sheet'!AQ73="","",IF(OR(I73="Motorway link",I73="Exit diverge",I73="Entrance merge",I73="Motorway diverge",I73="Motorway merge",I73="Motorway weaving",I73="Service area"),'Calculation sheet'!AP73*'Calculation sheet'!J73*'Calculation sheet'!K73*'Calculation sheet'!L73*'Calculation sheet'!N73*'Calculation sheet'!P73*'Calculation sheet'!R73*'Calculation sheet'!S73*'Calculation sheet'!X73*'Calculation sheet'!Y73*'Calculation sheet'!Z73*'Calculation sheet'!AB73*'Calculation sheet'!AD73*'Calculation sheet'!AI73*'Calculation sheet'!AJ73,'Calculation sheet'!AP73*'Calculation sheet'!J73*'Calculation sheet'!K73*'Calculation sheet'!L73*'Calculation sheet'!N73*'Calculation sheet'!P73*'Calculation sheet'!R73*'Calculation sheet'!S73*'Calculation sheet'!X73*'Calculation sheet'!Y73*'Calculation sheet'!Z73*'Calculation sheet'!AB73*'Calculation sheet'!AD73*'Calculation sheet'!AI73*'Calculation sheet'!AJ73*0.7672))</f>
        <v/>
      </c>
      <c r="Q73" s="12" t="str">
        <f t="shared" si="4"/>
        <v/>
      </c>
      <c r="R73" s="14" t="str">
        <f t="shared" si="5"/>
        <v/>
      </c>
    </row>
    <row r="74" spans="1:18" x14ac:dyDescent="0.3">
      <c r="A74" s="4" t="str">
        <f>IF('Input data'!A89="","",'Input data'!A89)</f>
        <v/>
      </c>
      <c r="B74" s="4" t="str">
        <f>IF('Input data'!B89="","",'Input data'!B89)</f>
        <v/>
      </c>
      <c r="C74" s="4" t="str">
        <f>IF('Input data'!C89="","",'Input data'!C89)</f>
        <v/>
      </c>
      <c r="D74" s="4" t="str">
        <f>IF('Input data'!D89="","",'Input data'!D89)</f>
        <v/>
      </c>
      <c r="E74" s="4" t="str">
        <f>IF('Input data'!E89="","",'Input data'!E89)</f>
        <v/>
      </c>
      <c r="F74" s="4" t="str">
        <f>IF('Input data'!F89="","",'Input data'!F89)</f>
        <v/>
      </c>
      <c r="G74" s="4">
        <f>IF('Input data'!G89="","",'Input data'!G89)</f>
        <v>0</v>
      </c>
      <c r="H74" s="4" t="str">
        <f>IF('Input data'!H89&gt;0.5,'Input data'!H89,"")</f>
        <v/>
      </c>
      <c r="I74" s="4" t="str">
        <f>IF('Input data'!I89="","",'Input data'!I89)</f>
        <v/>
      </c>
      <c r="J74" s="12" t="str">
        <f>IF('Calculation sheet'!AQ74="","",IF(OR(I74="Motorway link",I74="Exit diverge",I74="Entrance merge",I74="Motorway diverge",I74="Motorway merge",I74="Motorway weaving",I74="Service area"),'Calculation sheet'!AK74*'Calculation sheet'!J74*'Calculation sheet'!K74*'Calculation sheet'!L74*'Calculation sheet'!N74*'Calculation sheet'!P74*'Calculation sheet'!R74*'Calculation sheet'!S74*'Calculation sheet'!T74*'Calculation sheet'!Y74*'Calculation sheet'!Z74*'Calculation sheet'!AB74*'Calculation sheet'!AD74*'Calculation sheet'!AF74*'Calculation sheet'!AJ74,'Calculation sheet'!AK74*'Calculation sheet'!J74*'Calculation sheet'!K74*'Calculation sheet'!L74*'Calculation sheet'!N74*'Calculation sheet'!P74*'Calculation sheet'!R74*'Calculation sheet'!S74*'Calculation sheet'!T74*'Calculation sheet'!Y74*'Calculation sheet'!Z74*'Calculation sheet'!AB74*'Calculation sheet'!AD74*'Calculation sheet'!AF74*'Calculation sheet'!AJ74*0.7672))</f>
        <v/>
      </c>
      <c r="K74" s="12" t="str">
        <f>IF('Calculation sheet'!AQ74="","",IF(OR(I74="Motorway link",I74="Exit diverge",I74="Entrance merge",I74="Motorway diverge",I74="Motorway merge",I74="Motorway weaving",I74="Service area"),'Calculation sheet'!AL74*'Calculation sheet'!J74*'Calculation sheet'!K74*'Calculation sheet'!M74*'Calculation sheet'!O74*'Calculation sheet'!P74*'Calculation sheet'!Q74*'Calculation sheet'!R74*'Calculation sheet'!S74*'Calculation sheet'!T74*'Calculation sheet'!Y74*'Calculation sheet'!AA74*'Calculation sheet'!AC74*'Calculation sheet'!AE74*'Calculation sheet'!AG74*'Calculation sheet'!AJ74,'Calculation sheet'!AL74*'Calculation sheet'!J74*'Calculation sheet'!K74*'Calculation sheet'!M74*'Calculation sheet'!O74*'Calculation sheet'!P74*'Calculation sheet'!Q74*'Calculation sheet'!R74*'Calculation sheet'!S74*'Calculation sheet'!T74*'Calculation sheet'!Y74*'Calculation sheet'!AA74*'Calculation sheet'!AC74*'Calculation sheet'!AE74*'Calculation sheet'!AG74*'Calculation sheet'!AJ74*0.8833))</f>
        <v/>
      </c>
      <c r="L74" s="12" t="str">
        <f>IF('Calculation sheet'!AQ74="","",IF(OR(I74="Motorway link",I74="Exit diverge",I74="Entrance merge",I74="Motorway diverge",I74="Motorway merge",I74="Motorway weaving",I74="Service area"),'Calculation sheet'!AM74*'Calculation sheet'!J74*'Calculation sheet'!K74*'Calculation sheet'!M74*'Calculation sheet'!O74*'Calculation sheet'!P74*'Calculation sheet'!Q74*'Calculation sheet'!R74*'Calculation sheet'!S74*'Calculation sheet'!U74*'Calculation sheet'!Y74*'Calculation sheet'!AA74*'Calculation sheet'!AC74*'Calculation sheet'!AE74*'Calculation sheet'!AG74*'Calculation sheet'!AJ74,'Calculation sheet'!AM74*'Calculation sheet'!J74*'Calculation sheet'!K74*'Calculation sheet'!M74*'Calculation sheet'!O74*'Calculation sheet'!P74*'Calculation sheet'!Q74*'Calculation sheet'!R74*'Calculation sheet'!S74*'Calculation sheet'!U74*'Calculation sheet'!Y74*'Calculation sheet'!AA74*'Calculation sheet'!AC74*'Calculation sheet'!AE74*'Calculation sheet'!AG74*'Calculation sheet'!AJ74*1.1176))</f>
        <v/>
      </c>
      <c r="M74" s="12" t="str">
        <f t="shared" si="3"/>
        <v/>
      </c>
      <c r="N74" s="12" t="str">
        <f>IF('Calculation sheet'!AQ74="","",IF(OR(I74="Motorway link",I74="Exit diverge",I74="Entrance merge",I74="Motorway diverge",I74="Motorway merge",I74="Motorway weaving",I74="Service area"),'Calculation sheet'!AN74*'Calculation sheet'!J74*'Calculation sheet'!K74*'Calculation sheet'!L74*'Calculation sheet'!N74*'Calculation sheet'!P74*'Calculation sheet'!R74*'Calculation sheet'!S74*'Calculation sheet'!V74*'Calculation sheet'!Y74*'Calculation sheet'!Z74*'Calculation sheet'!AB74*'Calculation sheet'!AD74*'Calculation sheet'!AH74*'Calculation sheet'!AJ74,'Calculation sheet'!AN74*'Calculation sheet'!J74*'Calculation sheet'!K74*'Calculation sheet'!L74*'Calculation sheet'!N74*'Calculation sheet'!P74*'Calculation sheet'!R74*'Calculation sheet'!S74*'Calculation sheet'!V74*'Calculation sheet'!Y74*'Calculation sheet'!Z74*'Calculation sheet'!AB74*'Calculation sheet'!AD74*'Calculation sheet'!AH74*'Calculation sheet'!AJ74*0.7672))</f>
        <v/>
      </c>
      <c r="O74" s="12" t="str">
        <f>IF('Calculation sheet'!AQ74="","",IF(OR(I74="Motorway link",I74="Exit diverge",I74="Entrance merge",I74="Motorway diverge",I74="Motorway merge",I74="Motorway weaving",I74="Service area"),'Calculation sheet'!AO74*'Calculation sheet'!J74*'Calculation sheet'!K74*'Calculation sheet'!L74*'Calculation sheet'!N74*'Calculation sheet'!P74*'Calculation sheet'!R74*'Calculation sheet'!S74*'Calculation sheet'!W74*'Calculation sheet'!Y74*'Calculation sheet'!Z74*'Calculation sheet'!AB74*'Calculation sheet'!AD74*'Calculation sheet'!AH74*'Calculation sheet'!AJ74,'Calculation sheet'!AO74*'Calculation sheet'!J74*'Calculation sheet'!K74*'Calculation sheet'!L74*'Calculation sheet'!N74*'Calculation sheet'!P74*'Calculation sheet'!R74*'Calculation sheet'!S74*'Calculation sheet'!W74*'Calculation sheet'!Y74*'Calculation sheet'!Z74*'Calculation sheet'!AB74*'Calculation sheet'!AD74*'Calculation sheet'!AH74*'Calculation sheet'!AJ74*0.7672))</f>
        <v/>
      </c>
      <c r="P74" s="12" t="str">
        <f>IF('Calculation sheet'!AQ74="","",IF(OR(I74="Motorway link",I74="Exit diverge",I74="Entrance merge",I74="Motorway diverge",I74="Motorway merge",I74="Motorway weaving",I74="Service area"),'Calculation sheet'!AP74*'Calculation sheet'!J74*'Calculation sheet'!K74*'Calculation sheet'!L74*'Calculation sheet'!N74*'Calculation sheet'!P74*'Calculation sheet'!R74*'Calculation sheet'!S74*'Calculation sheet'!X74*'Calculation sheet'!Y74*'Calculation sheet'!Z74*'Calculation sheet'!AB74*'Calculation sheet'!AD74*'Calculation sheet'!AI74*'Calculation sheet'!AJ74,'Calculation sheet'!AP74*'Calculation sheet'!J74*'Calculation sheet'!K74*'Calculation sheet'!L74*'Calculation sheet'!N74*'Calculation sheet'!P74*'Calculation sheet'!R74*'Calculation sheet'!S74*'Calculation sheet'!X74*'Calculation sheet'!Y74*'Calculation sheet'!Z74*'Calculation sheet'!AB74*'Calculation sheet'!AD74*'Calculation sheet'!AI74*'Calculation sheet'!AJ74*0.7672))</f>
        <v/>
      </c>
      <c r="Q74" s="12" t="str">
        <f t="shared" si="4"/>
        <v/>
      </c>
      <c r="R74" s="14" t="str">
        <f t="shared" si="5"/>
        <v/>
      </c>
    </row>
    <row r="75" spans="1:18" x14ac:dyDescent="0.3">
      <c r="A75" s="4" t="str">
        <f>IF('Input data'!A90="","",'Input data'!A90)</f>
        <v/>
      </c>
      <c r="B75" s="4" t="str">
        <f>IF('Input data'!B90="","",'Input data'!B90)</f>
        <v/>
      </c>
      <c r="C75" s="4" t="str">
        <f>IF('Input data'!C90="","",'Input data'!C90)</f>
        <v/>
      </c>
      <c r="D75" s="4" t="str">
        <f>IF('Input data'!D90="","",'Input data'!D90)</f>
        <v/>
      </c>
      <c r="E75" s="4" t="str">
        <f>IF('Input data'!E90="","",'Input data'!E90)</f>
        <v/>
      </c>
      <c r="F75" s="4" t="str">
        <f>IF('Input data'!F90="","",'Input data'!F90)</f>
        <v/>
      </c>
      <c r="G75" s="4">
        <f>IF('Input data'!G90="","",'Input data'!G90)</f>
        <v>0</v>
      </c>
      <c r="H75" s="4" t="str">
        <f>IF('Input data'!H90&gt;0.5,'Input data'!H90,"")</f>
        <v/>
      </c>
      <c r="I75" s="4" t="str">
        <f>IF('Input data'!I90="","",'Input data'!I90)</f>
        <v/>
      </c>
      <c r="J75" s="12" t="str">
        <f>IF('Calculation sheet'!AQ75="","",IF(OR(I75="Motorway link",I75="Exit diverge",I75="Entrance merge",I75="Motorway diverge",I75="Motorway merge",I75="Motorway weaving",I75="Service area"),'Calculation sheet'!AK75*'Calculation sheet'!J75*'Calculation sheet'!K75*'Calculation sheet'!L75*'Calculation sheet'!N75*'Calculation sheet'!P75*'Calculation sheet'!R75*'Calculation sheet'!S75*'Calculation sheet'!T75*'Calculation sheet'!Y75*'Calculation sheet'!Z75*'Calculation sheet'!AB75*'Calculation sheet'!AD75*'Calculation sheet'!AF75*'Calculation sheet'!AJ75,'Calculation sheet'!AK75*'Calculation sheet'!J75*'Calculation sheet'!K75*'Calculation sheet'!L75*'Calculation sheet'!N75*'Calculation sheet'!P75*'Calculation sheet'!R75*'Calculation sheet'!S75*'Calculation sheet'!T75*'Calculation sheet'!Y75*'Calculation sheet'!Z75*'Calculation sheet'!AB75*'Calculation sheet'!AD75*'Calculation sheet'!AF75*'Calculation sheet'!AJ75*0.7672))</f>
        <v/>
      </c>
      <c r="K75" s="12" t="str">
        <f>IF('Calculation sheet'!AQ75="","",IF(OR(I75="Motorway link",I75="Exit diverge",I75="Entrance merge",I75="Motorway diverge",I75="Motorway merge",I75="Motorway weaving",I75="Service area"),'Calculation sheet'!AL75*'Calculation sheet'!J75*'Calculation sheet'!K75*'Calculation sheet'!M75*'Calculation sheet'!O75*'Calculation sheet'!P75*'Calculation sheet'!Q75*'Calculation sheet'!R75*'Calculation sheet'!S75*'Calculation sheet'!T75*'Calculation sheet'!Y75*'Calculation sheet'!AA75*'Calculation sheet'!AC75*'Calculation sheet'!AE75*'Calculation sheet'!AG75*'Calculation sheet'!AJ75,'Calculation sheet'!AL75*'Calculation sheet'!J75*'Calculation sheet'!K75*'Calculation sheet'!M75*'Calculation sheet'!O75*'Calculation sheet'!P75*'Calculation sheet'!Q75*'Calculation sheet'!R75*'Calculation sheet'!S75*'Calculation sheet'!T75*'Calculation sheet'!Y75*'Calculation sheet'!AA75*'Calculation sheet'!AC75*'Calculation sheet'!AE75*'Calculation sheet'!AG75*'Calculation sheet'!AJ75*0.8833))</f>
        <v/>
      </c>
      <c r="L75" s="12" t="str">
        <f>IF('Calculation sheet'!AQ75="","",IF(OR(I75="Motorway link",I75="Exit diverge",I75="Entrance merge",I75="Motorway diverge",I75="Motorway merge",I75="Motorway weaving",I75="Service area"),'Calculation sheet'!AM75*'Calculation sheet'!J75*'Calculation sheet'!K75*'Calculation sheet'!M75*'Calculation sheet'!O75*'Calculation sheet'!P75*'Calculation sheet'!Q75*'Calculation sheet'!R75*'Calculation sheet'!S75*'Calculation sheet'!U75*'Calculation sheet'!Y75*'Calculation sheet'!AA75*'Calculation sheet'!AC75*'Calculation sheet'!AE75*'Calculation sheet'!AG75*'Calculation sheet'!AJ75,'Calculation sheet'!AM75*'Calculation sheet'!J75*'Calculation sheet'!K75*'Calculation sheet'!M75*'Calculation sheet'!O75*'Calculation sheet'!P75*'Calculation sheet'!Q75*'Calculation sheet'!R75*'Calculation sheet'!S75*'Calculation sheet'!U75*'Calculation sheet'!Y75*'Calculation sheet'!AA75*'Calculation sheet'!AC75*'Calculation sheet'!AE75*'Calculation sheet'!AG75*'Calculation sheet'!AJ75*1.1176))</f>
        <v/>
      </c>
      <c r="M75" s="12" t="str">
        <f t="shared" si="3"/>
        <v/>
      </c>
      <c r="N75" s="12" t="str">
        <f>IF('Calculation sheet'!AQ75="","",IF(OR(I75="Motorway link",I75="Exit diverge",I75="Entrance merge",I75="Motorway diverge",I75="Motorway merge",I75="Motorway weaving",I75="Service area"),'Calculation sheet'!AN75*'Calculation sheet'!J75*'Calculation sheet'!K75*'Calculation sheet'!L75*'Calculation sheet'!N75*'Calculation sheet'!P75*'Calculation sheet'!R75*'Calculation sheet'!S75*'Calculation sheet'!V75*'Calculation sheet'!Y75*'Calculation sheet'!Z75*'Calculation sheet'!AB75*'Calculation sheet'!AD75*'Calculation sheet'!AH75*'Calculation sheet'!AJ75,'Calculation sheet'!AN75*'Calculation sheet'!J75*'Calculation sheet'!K75*'Calculation sheet'!L75*'Calculation sheet'!N75*'Calculation sheet'!P75*'Calculation sheet'!R75*'Calculation sheet'!S75*'Calculation sheet'!V75*'Calculation sheet'!Y75*'Calculation sheet'!Z75*'Calculation sheet'!AB75*'Calculation sheet'!AD75*'Calculation sheet'!AH75*'Calculation sheet'!AJ75*0.7672))</f>
        <v/>
      </c>
      <c r="O75" s="12" t="str">
        <f>IF('Calculation sheet'!AQ75="","",IF(OR(I75="Motorway link",I75="Exit diverge",I75="Entrance merge",I75="Motorway diverge",I75="Motorway merge",I75="Motorway weaving",I75="Service area"),'Calculation sheet'!AO75*'Calculation sheet'!J75*'Calculation sheet'!K75*'Calculation sheet'!L75*'Calculation sheet'!N75*'Calculation sheet'!P75*'Calculation sheet'!R75*'Calculation sheet'!S75*'Calculation sheet'!W75*'Calculation sheet'!Y75*'Calculation sheet'!Z75*'Calculation sheet'!AB75*'Calculation sheet'!AD75*'Calculation sheet'!AH75*'Calculation sheet'!AJ75,'Calculation sheet'!AO75*'Calculation sheet'!J75*'Calculation sheet'!K75*'Calculation sheet'!L75*'Calculation sheet'!N75*'Calculation sheet'!P75*'Calculation sheet'!R75*'Calculation sheet'!S75*'Calculation sheet'!W75*'Calculation sheet'!Y75*'Calculation sheet'!Z75*'Calculation sheet'!AB75*'Calculation sheet'!AD75*'Calculation sheet'!AH75*'Calculation sheet'!AJ75*0.7672))</f>
        <v/>
      </c>
      <c r="P75" s="12" t="str">
        <f>IF('Calculation sheet'!AQ75="","",IF(OR(I75="Motorway link",I75="Exit diverge",I75="Entrance merge",I75="Motorway diverge",I75="Motorway merge",I75="Motorway weaving",I75="Service area"),'Calculation sheet'!AP75*'Calculation sheet'!J75*'Calculation sheet'!K75*'Calculation sheet'!L75*'Calculation sheet'!N75*'Calculation sheet'!P75*'Calculation sheet'!R75*'Calculation sheet'!S75*'Calculation sheet'!X75*'Calculation sheet'!Y75*'Calculation sheet'!Z75*'Calculation sheet'!AB75*'Calculation sheet'!AD75*'Calculation sheet'!AI75*'Calculation sheet'!AJ75,'Calculation sheet'!AP75*'Calculation sheet'!J75*'Calculation sheet'!K75*'Calculation sheet'!L75*'Calculation sheet'!N75*'Calculation sheet'!P75*'Calculation sheet'!R75*'Calculation sheet'!S75*'Calculation sheet'!X75*'Calculation sheet'!Y75*'Calculation sheet'!Z75*'Calculation sheet'!AB75*'Calculation sheet'!AD75*'Calculation sheet'!AI75*'Calculation sheet'!AJ75*0.7672))</f>
        <v/>
      </c>
      <c r="Q75" s="12" t="str">
        <f t="shared" si="4"/>
        <v/>
      </c>
      <c r="R75" s="14" t="str">
        <f t="shared" si="5"/>
        <v/>
      </c>
    </row>
    <row r="76" spans="1:18" x14ac:dyDescent="0.3">
      <c r="A76" s="4" t="str">
        <f>IF('Input data'!A91="","",'Input data'!A91)</f>
        <v/>
      </c>
      <c r="B76" s="4" t="str">
        <f>IF('Input data'!B91="","",'Input data'!B91)</f>
        <v/>
      </c>
      <c r="C76" s="4" t="str">
        <f>IF('Input data'!C91="","",'Input data'!C91)</f>
        <v/>
      </c>
      <c r="D76" s="4" t="str">
        <f>IF('Input data'!D91="","",'Input data'!D91)</f>
        <v/>
      </c>
      <c r="E76" s="4" t="str">
        <f>IF('Input data'!E91="","",'Input data'!E91)</f>
        <v/>
      </c>
      <c r="F76" s="4" t="str">
        <f>IF('Input data'!F91="","",'Input data'!F91)</f>
        <v/>
      </c>
      <c r="G76" s="4">
        <f>IF('Input data'!G91="","",'Input data'!G91)</f>
        <v>0</v>
      </c>
      <c r="H76" s="4" t="str">
        <f>IF('Input data'!H91&gt;0.5,'Input data'!H91,"")</f>
        <v/>
      </c>
      <c r="I76" s="4" t="str">
        <f>IF('Input data'!I91="","",'Input data'!I91)</f>
        <v/>
      </c>
      <c r="J76" s="12" t="str">
        <f>IF('Calculation sheet'!AQ76="","",IF(OR(I76="Motorway link",I76="Exit diverge",I76="Entrance merge",I76="Motorway diverge",I76="Motorway merge",I76="Motorway weaving",I76="Service area"),'Calculation sheet'!AK76*'Calculation sheet'!J76*'Calculation sheet'!K76*'Calculation sheet'!L76*'Calculation sheet'!N76*'Calculation sheet'!P76*'Calculation sheet'!R76*'Calculation sheet'!S76*'Calculation sheet'!T76*'Calculation sheet'!Y76*'Calculation sheet'!Z76*'Calculation sheet'!AB76*'Calculation sheet'!AD76*'Calculation sheet'!AF76*'Calculation sheet'!AJ76,'Calculation sheet'!AK76*'Calculation sheet'!J76*'Calculation sheet'!K76*'Calculation sheet'!L76*'Calculation sheet'!N76*'Calculation sheet'!P76*'Calculation sheet'!R76*'Calculation sheet'!S76*'Calculation sheet'!T76*'Calculation sheet'!Y76*'Calculation sheet'!Z76*'Calculation sheet'!AB76*'Calculation sheet'!AD76*'Calculation sheet'!AF76*'Calculation sheet'!AJ76*0.7672))</f>
        <v/>
      </c>
      <c r="K76" s="12" t="str">
        <f>IF('Calculation sheet'!AQ76="","",IF(OR(I76="Motorway link",I76="Exit diverge",I76="Entrance merge",I76="Motorway diverge",I76="Motorway merge",I76="Motorway weaving",I76="Service area"),'Calculation sheet'!AL76*'Calculation sheet'!J76*'Calculation sheet'!K76*'Calculation sheet'!M76*'Calculation sheet'!O76*'Calculation sheet'!P76*'Calculation sheet'!Q76*'Calculation sheet'!R76*'Calculation sheet'!S76*'Calculation sheet'!T76*'Calculation sheet'!Y76*'Calculation sheet'!AA76*'Calculation sheet'!AC76*'Calculation sheet'!AE76*'Calculation sheet'!AG76*'Calculation sheet'!AJ76,'Calculation sheet'!AL76*'Calculation sheet'!J76*'Calculation sheet'!K76*'Calculation sheet'!M76*'Calculation sheet'!O76*'Calculation sheet'!P76*'Calculation sheet'!Q76*'Calculation sheet'!R76*'Calculation sheet'!S76*'Calculation sheet'!T76*'Calculation sheet'!Y76*'Calculation sheet'!AA76*'Calculation sheet'!AC76*'Calculation sheet'!AE76*'Calculation sheet'!AG76*'Calculation sheet'!AJ76*0.8833))</f>
        <v/>
      </c>
      <c r="L76" s="12" t="str">
        <f>IF('Calculation sheet'!AQ76="","",IF(OR(I76="Motorway link",I76="Exit diverge",I76="Entrance merge",I76="Motorway diverge",I76="Motorway merge",I76="Motorway weaving",I76="Service area"),'Calculation sheet'!AM76*'Calculation sheet'!J76*'Calculation sheet'!K76*'Calculation sheet'!M76*'Calculation sheet'!O76*'Calculation sheet'!P76*'Calculation sheet'!Q76*'Calculation sheet'!R76*'Calculation sheet'!S76*'Calculation sheet'!U76*'Calculation sheet'!Y76*'Calculation sheet'!AA76*'Calculation sheet'!AC76*'Calculation sheet'!AE76*'Calculation sheet'!AG76*'Calculation sheet'!AJ76,'Calculation sheet'!AM76*'Calculation sheet'!J76*'Calculation sheet'!K76*'Calculation sheet'!M76*'Calculation sheet'!O76*'Calculation sheet'!P76*'Calculation sheet'!Q76*'Calculation sheet'!R76*'Calculation sheet'!S76*'Calculation sheet'!U76*'Calculation sheet'!Y76*'Calculation sheet'!AA76*'Calculation sheet'!AC76*'Calculation sheet'!AE76*'Calculation sheet'!AG76*'Calculation sheet'!AJ76*1.1176))</f>
        <v/>
      </c>
      <c r="M76" s="12" t="str">
        <f t="shared" si="3"/>
        <v/>
      </c>
      <c r="N76" s="12" t="str">
        <f>IF('Calculation sheet'!AQ76="","",IF(OR(I76="Motorway link",I76="Exit diverge",I76="Entrance merge",I76="Motorway diverge",I76="Motorway merge",I76="Motorway weaving",I76="Service area"),'Calculation sheet'!AN76*'Calculation sheet'!J76*'Calculation sheet'!K76*'Calculation sheet'!L76*'Calculation sheet'!N76*'Calculation sheet'!P76*'Calculation sheet'!R76*'Calculation sheet'!S76*'Calculation sheet'!V76*'Calculation sheet'!Y76*'Calculation sheet'!Z76*'Calculation sheet'!AB76*'Calculation sheet'!AD76*'Calculation sheet'!AH76*'Calculation sheet'!AJ76,'Calculation sheet'!AN76*'Calculation sheet'!J76*'Calculation sheet'!K76*'Calculation sheet'!L76*'Calculation sheet'!N76*'Calculation sheet'!P76*'Calculation sheet'!R76*'Calculation sheet'!S76*'Calculation sheet'!V76*'Calculation sheet'!Y76*'Calculation sheet'!Z76*'Calculation sheet'!AB76*'Calculation sheet'!AD76*'Calculation sheet'!AH76*'Calculation sheet'!AJ76*0.7672))</f>
        <v/>
      </c>
      <c r="O76" s="12" t="str">
        <f>IF('Calculation sheet'!AQ76="","",IF(OR(I76="Motorway link",I76="Exit diverge",I76="Entrance merge",I76="Motorway diverge",I76="Motorway merge",I76="Motorway weaving",I76="Service area"),'Calculation sheet'!AO76*'Calculation sheet'!J76*'Calculation sheet'!K76*'Calculation sheet'!L76*'Calculation sheet'!N76*'Calculation sheet'!P76*'Calculation sheet'!R76*'Calculation sheet'!S76*'Calculation sheet'!W76*'Calculation sheet'!Y76*'Calculation sheet'!Z76*'Calculation sheet'!AB76*'Calculation sheet'!AD76*'Calculation sheet'!AH76*'Calculation sheet'!AJ76,'Calculation sheet'!AO76*'Calculation sheet'!J76*'Calculation sheet'!K76*'Calculation sheet'!L76*'Calculation sheet'!N76*'Calculation sheet'!P76*'Calculation sheet'!R76*'Calculation sheet'!S76*'Calculation sheet'!W76*'Calculation sheet'!Y76*'Calculation sheet'!Z76*'Calculation sheet'!AB76*'Calculation sheet'!AD76*'Calculation sheet'!AH76*'Calculation sheet'!AJ76*0.7672))</f>
        <v/>
      </c>
      <c r="P76" s="12" t="str">
        <f>IF('Calculation sheet'!AQ76="","",IF(OR(I76="Motorway link",I76="Exit diverge",I76="Entrance merge",I76="Motorway diverge",I76="Motorway merge",I76="Motorway weaving",I76="Service area"),'Calculation sheet'!AP76*'Calculation sheet'!J76*'Calculation sheet'!K76*'Calculation sheet'!L76*'Calculation sheet'!N76*'Calculation sheet'!P76*'Calculation sheet'!R76*'Calculation sheet'!S76*'Calculation sheet'!X76*'Calculation sheet'!Y76*'Calculation sheet'!Z76*'Calculation sheet'!AB76*'Calculation sheet'!AD76*'Calculation sheet'!AI76*'Calculation sheet'!AJ76,'Calculation sheet'!AP76*'Calculation sheet'!J76*'Calculation sheet'!K76*'Calculation sheet'!L76*'Calculation sheet'!N76*'Calculation sheet'!P76*'Calculation sheet'!R76*'Calculation sheet'!S76*'Calculation sheet'!X76*'Calculation sheet'!Y76*'Calculation sheet'!Z76*'Calculation sheet'!AB76*'Calculation sheet'!AD76*'Calculation sheet'!AI76*'Calculation sheet'!AJ76*0.7672))</f>
        <v/>
      </c>
      <c r="Q76" s="12" t="str">
        <f t="shared" si="4"/>
        <v/>
      </c>
      <c r="R76" s="14" t="str">
        <f t="shared" si="5"/>
        <v/>
      </c>
    </row>
    <row r="77" spans="1:18" x14ac:dyDescent="0.3">
      <c r="A77" s="4" t="str">
        <f>IF('Input data'!A92="","",'Input data'!A92)</f>
        <v/>
      </c>
      <c r="B77" s="4" t="str">
        <f>IF('Input data'!B92="","",'Input data'!B92)</f>
        <v/>
      </c>
      <c r="C77" s="4" t="str">
        <f>IF('Input data'!C92="","",'Input data'!C92)</f>
        <v/>
      </c>
      <c r="D77" s="4" t="str">
        <f>IF('Input data'!D92="","",'Input data'!D92)</f>
        <v/>
      </c>
      <c r="E77" s="4" t="str">
        <f>IF('Input data'!E92="","",'Input data'!E92)</f>
        <v/>
      </c>
      <c r="F77" s="4" t="str">
        <f>IF('Input data'!F92="","",'Input data'!F92)</f>
        <v/>
      </c>
      <c r="G77" s="4">
        <f>IF('Input data'!G92="","",'Input data'!G92)</f>
        <v>0</v>
      </c>
      <c r="H77" s="4" t="str">
        <f>IF('Input data'!H92&gt;0.5,'Input data'!H92,"")</f>
        <v/>
      </c>
      <c r="I77" s="4" t="str">
        <f>IF('Input data'!I92="","",'Input data'!I92)</f>
        <v/>
      </c>
      <c r="J77" s="12" t="str">
        <f>IF('Calculation sheet'!AQ77="","",IF(OR(I77="Motorway link",I77="Exit diverge",I77="Entrance merge",I77="Motorway diverge",I77="Motorway merge",I77="Motorway weaving",I77="Service area"),'Calculation sheet'!AK77*'Calculation sheet'!J77*'Calculation sheet'!K77*'Calculation sheet'!L77*'Calculation sheet'!N77*'Calculation sheet'!P77*'Calculation sheet'!R77*'Calculation sheet'!S77*'Calculation sheet'!T77*'Calculation sheet'!Y77*'Calculation sheet'!Z77*'Calculation sheet'!AB77*'Calculation sheet'!AD77*'Calculation sheet'!AF77*'Calculation sheet'!AJ77,'Calculation sheet'!AK77*'Calculation sheet'!J77*'Calculation sheet'!K77*'Calculation sheet'!L77*'Calculation sheet'!N77*'Calculation sheet'!P77*'Calculation sheet'!R77*'Calculation sheet'!S77*'Calculation sheet'!T77*'Calculation sheet'!Y77*'Calculation sheet'!Z77*'Calculation sheet'!AB77*'Calculation sheet'!AD77*'Calculation sheet'!AF77*'Calculation sheet'!AJ77*0.7672))</f>
        <v/>
      </c>
      <c r="K77" s="12" t="str">
        <f>IF('Calculation sheet'!AQ77="","",IF(OR(I77="Motorway link",I77="Exit diverge",I77="Entrance merge",I77="Motorway diverge",I77="Motorway merge",I77="Motorway weaving",I77="Service area"),'Calculation sheet'!AL77*'Calculation sheet'!J77*'Calculation sheet'!K77*'Calculation sheet'!M77*'Calculation sheet'!O77*'Calculation sheet'!P77*'Calculation sheet'!Q77*'Calculation sheet'!R77*'Calculation sheet'!S77*'Calculation sheet'!T77*'Calculation sheet'!Y77*'Calculation sheet'!AA77*'Calculation sheet'!AC77*'Calculation sheet'!AE77*'Calculation sheet'!AG77*'Calculation sheet'!AJ77,'Calculation sheet'!AL77*'Calculation sheet'!J77*'Calculation sheet'!K77*'Calculation sheet'!M77*'Calculation sheet'!O77*'Calculation sheet'!P77*'Calculation sheet'!Q77*'Calculation sheet'!R77*'Calculation sheet'!S77*'Calculation sheet'!T77*'Calculation sheet'!Y77*'Calculation sheet'!AA77*'Calculation sheet'!AC77*'Calculation sheet'!AE77*'Calculation sheet'!AG77*'Calculation sheet'!AJ77*0.8833))</f>
        <v/>
      </c>
      <c r="L77" s="12" t="str">
        <f>IF('Calculation sheet'!AQ77="","",IF(OR(I77="Motorway link",I77="Exit diverge",I77="Entrance merge",I77="Motorway diverge",I77="Motorway merge",I77="Motorway weaving",I77="Service area"),'Calculation sheet'!AM77*'Calculation sheet'!J77*'Calculation sheet'!K77*'Calculation sheet'!M77*'Calculation sheet'!O77*'Calculation sheet'!P77*'Calculation sheet'!Q77*'Calculation sheet'!R77*'Calculation sheet'!S77*'Calculation sheet'!U77*'Calculation sheet'!Y77*'Calculation sheet'!AA77*'Calculation sheet'!AC77*'Calculation sheet'!AE77*'Calculation sheet'!AG77*'Calculation sheet'!AJ77,'Calculation sheet'!AM77*'Calculation sheet'!J77*'Calculation sheet'!K77*'Calculation sheet'!M77*'Calculation sheet'!O77*'Calculation sheet'!P77*'Calculation sheet'!Q77*'Calculation sheet'!R77*'Calculation sheet'!S77*'Calculation sheet'!U77*'Calculation sheet'!Y77*'Calculation sheet'!AA77*'Calculation sheet'!AC77*'Calculation sheet'!AE77*'Calculation sheet'!AG77*'Calculation sheet'!AJ77*1.1176))</f>
        <v/>
      </c>
      <c r="M77" s="12" t="str">
        <f t="shared" si="3"/>
        <v/>
      </c>
      <c r="N77" s="12" t="str">
        <f>IF('Calculation sheet'!AQ77="","",IF(OR(I77="Motorway link",I77="Exit diverge",I77="Entrance merge",I77="Motorway diverge",I77="Motorway merge",I77="Motorway weaving",I77="Service area"),'Calculation sheet'!AN77*'Calculation sheet'!J77*'Calculation sheet'!K77*'Calculation sheet'!L77*'Calculation sheet'!N77*'Calculation sheet'!P77*'Calculation sheet'!R77*'Calculation sheet'!S77*'Calculation sheet'!V77*'Calculation sheet'!Y77*'Calculation sheet'!Z77*'Calculation sheet'!AB77*'Calculation sheet'!AD77*'Calculation sheet'!AH77*'Calculation sheet'!AJ77,'Calculation sheet'!AN77*'Calculation sheet'!J77*'Calculation sheet'!K77*'Calculation sheet'!L77*'Calculation sheet'!N77*'Calculation sheet'!P77*'Calculation sheet'!R77*'Calculation sheet'!S77*'Calculation sheet'!V77*'Calculation sheet'!Y77*'Calculation sheet'!Z77*'Calculation sheet'!AB77*'Calculation sheet'!AD77*'Calculation sheet'!AH77*'Calculation sheet'!AJ77*0.7672))</f>
        <v/>
      </c>
      <c r="O77" s="12" t="str">
        <f>IF('Calculation sheet'!AQ77="","",IF(OR(I77="Motorway link",I77="Exit diverge",I77="Entrance merge",I77="Motorway diverge",I77="Motorway merge",I77="Motorway weaving",I77="Service area"),'Calculation sheet'!AO77*'Calculation sheet'!J77*'Calculation sheet'!K77*'Calculation sheet'!L77*'Calculation sheet'!N77*'Calculation sheet'!P77*'Calculation sheet'!R77*'Calculation sheet'!S77*'Calculation sheet'!W77*'Calculation sheet'!Y77*'Calculation sheet'!Z77*'Calculation sheet'!AB77*'Calculation sheet'!AD77*'Calculation sheet'!AH77*'Calculation sheet'!AJ77,'Calculation sheet'!AO77*'Calculation sheet'!J77*'Calculation sheet'!K77*'Calculation sheet'!L77*'Calculation sheet'!N77*'Calculation sheet'!P77*'Calculation sheet'!R77*'Calculation sheet'!S77*'Calculation sheet'!W77*'Calculation sheet'!Y77*'Calculation sheet'!Z77*'Calculation sheet'!AB77*'Calculation sheet'!AD77*'Calculation sheet'!AH77*'Calculation sheet'!AJ77*0.7672))</f>
        <v/>
      </c>
      <c r="P77" s="12" t="str">
        <f>IF('Calculation sheet'!AQ77="","",IF(OR(I77="Motorway link",I77="Exit diverge",I77="Entrance merge",I77="Motorway diverge",I77="Motorway merge",I77="Motorway weaving",I77="Service area"),'Calculation sheet'!AP77*'Calculation sheet'!J77*'Calculation sheet'!K77*'Calculation sheet'!L77*'Calculation sheet'!N77*'Calculation sheet'!P77*'Calculation sheet'!R77*'Calculation sheet'!S77*'Calculation sheet'!X77*'Calculation sheet'!Y77*'Calculation sheet'!Z77*'Calculation sheet'!AB77*'Calculation sheet'!AD77*'Calculation sheet'!AI77*'Calculation sheet'!AJ77,'Calculation sheet'!AP77*'Calculation sheet'!J77*'Calculation sheet'!K77*'Calculation sheet'!L77*'Calculation sheet'!N77*'Calculation sheet'!P77*'Calculation sheet'!R77*'Calculation sheet'!S77*'Calculation sheet'!X77*'Calculation sheet'!Y77*'Calculation sheet'!Z77*'Calculation sheet'!AB77*'Calculation sheet'!AD77*'Calculation sheet'!AI77*'Calculation sheet'!AJ77*0.7672))</f>
        <v/>
      </c>
      <c r="Q77" s="12" t="str">
        <f t="shared" si="4"/>
        <v/>
      </c>
      <c r="R77" s="14" t="str">
        <f t="shared" si="5"/>
        <v/>
      </c>
    </row>
    <row r="78" spans="1:18" x14ac:dyDescent="0.3">
      <c r="A78" s="4" t="str">
        <f>IF('Input data'!A93="","",'Input data'!A93)</f>
        <v/>
      </c>
      <c r="B78" s="4" t="str">
        <f>IF('Input data'!B93="","",'Input data'!B93)</f>
        <v/>
      </c>
      <c r="C78" s="4" t="str">
        <f>IF('Input data'!C93="","",'Input data'!C93)</f>
        <v/>
      </c>
      <c r="D78" s="4" t="str">
        <f>IF('Input data'!D93="","",'Input data'!D93)</f>
        <v/>
      </c>
      <c r="E78" s="4" t="str">
        <f>IF('Input data'!E93="","",'Input data'!E93)</f>
        <v/>
      </c>
      <c r="F78" s="4" t="str">
        <f>IF('Input data'!F93="","",'Input data'!F93)</f>
        <v/>
      </c>
      <c r="G78" s="4">
        <f>IF('Input data'!G93="","",'Input data'!G93)</f>
        <v>0</v>
      </c>
      <c r="H78" s="4" t="str">
        <f>IF('Input data'!H93&gt;0.5,'Input data'!H93,"")</f>
        <v/>
      </c>
      <c r="I78" s="4" t="str">
        <f>IF('Input data'!I93="","",'Input data'!I93)</f>
        <v/>
      </c>
      <c r="J78" s="12" t="str">
        <f>IF('Calculation sheet'!AQ78="","",IF(OR(I78="Motorway link",I78="Exit diverge",I78="Entrance merge",I78="Motorway diverge",I78="Motorway merge",I78="Motorway weaving",I78="Service area"),'Calculation sheet'!AK78*'Calculation sheet'!J78*'Calculation sheet'!K78*'Calculation sheet'!L78*'Calculation sheet'!N78*'Calculation sheet'!P78*'Calculation sheet'!R78*'Calculation sheet'!S78*'Calculation sheet'!T78*'Calculation sheet'!Y78*'Calculation sheet'!Z78*'Calculation sheet'!AB78*'Calculation sheet'!AD78*'Calculation sheet'!AF78*'Calculation sheet'!AJ78,'Calculation sheet'!AK78*'Calculation sheet'!J78*'Calculation sheet'!K78*'Calculation sheet'!L78*'Calculation sheet'!N78*'Calculation sheet'!P78*'Calculation sheet'!R78*'Calculation sheet'!S78*'Calculation sheet'!T78*'Calculation sheet'!Y78*'Calculation sheet'!Z78*'Calculation sheet'!AB78*'Calculation sheet'!AD78*'Calculation sheet'!AF78*'Calculation sheet'!AJ78*0.7672))</f>
        <v/>
      </c>
      <c r="K78" s="12" t="str">
        <f>IF('Calculation sheet'!AQ78="","",IF(OR(I78="Motorway link",I78="Exit diverge",I78="Entrance merge",I78="Motorway diverge",I78="Motorway merge",I78="Motorway weaving",I78="Service area"),'Calculation sheet'!AL78*'Calculation sheet'!J78*'Calculation sheet'!K78*'Calculation sheet'!M78*'Calculation sheet'!O78*'Calculation sheet'!P78*'Calculation sheet'!Q78*'Calculation sheet'!R78*'Calculation sheet'!S78*'Calculation sheet'!T78*'Calculation sheet'!Y78*'Calculation sheet'!AA78*'Calculation sheet'!AC78*'Calculation sheet'!AE78*'Calculation sheet'!AG78*'Calculation sheet'!AJ78,'Calculation sheet'!AL78*'Calculation sheet'!J78*'Calculation sheet'!K78*'Calculation sheet'!M78*'Calculation sheet'!O78*'Calculation sheet'!P78*'Calculation sheet'!Q78*'Calculation sheet'!R78*'Calculation sheet'!S78*'Calculation sheet'!T78*'Calculation sheet'!Y78*'Calculation sheet'!AA78*'Calculation sheet'!AC78*'Calculation sheet'!AE78*'Calculation sheet'!AG78*'Calculation sheet'!AJ78*0.8833))</f>
        <v/>
      </c>
      <c r="L78" s="12" t="str">
        <f>IF('Calculation sheet'!AQ78="","",IF(OR(I78="Motorway link",I78="Exit diverge",I78="Entrance merge",I78="Motorway diverge",I78="Motorway merge",I78="Motorway weaving",I78="Service area"),'Calculation sheet'!AM78*'Calculation sheet'!J78*'Calculation sheet'!K78*'Calculation sheet'!M78*'Calculation sheet'!O78*'Calculation sheet'!P78*'Calculation sheet'!Q78*'Calculation sheet'!R78*'Calculation sheet'!S78*'Calculation sheet'!U78*'Calculation sheet'!Y78*'Calculation sheet'!AA78*'Calculation sheet'!AC78*'Calculation sheet'!AE78*'Calculation sheet'!AG78*'Calculation sheet'!AJ78,'Calculation sheet'!AM78*'Calculation sheet'!J78*'Calculation sheet'!K78*'Calculation sheet'!M78*'Calculation sheet'!O78*'Calculation sheet'!P78*'Calculation sheet'!Q78*'Calculation sheet'!R78*'Calculation sheet'!S78*'Calculation sheet'!U78*'Calculation sheet'!Y78*'Calculation sheet'!AA78*'Calculation sheet'!AC78*'Calculation sheet'!AE78*'Calculation sheet'!AG78*'Calculation sheet'!AJ78*1.1176))</f>
        <v/>
      </c>
      <c r="M78" s="12" t="str">
        <f t="shared" si="3"/>
        <v/>
      </c>
      <c r="N78" s="12" t="str">
        <f>IF('Calculation sheet'!AQ78="","",IF(OR(I78="Motorway link",I78="Exit diverge",I78="Entrance merge",I78="Motorway diverge",I78="Motorway merge",I78="Motorway weaving",I78="Service area"),'Calculation sheet'!AN78*'Calculation sheet'!J78*'Calculation sheet'!K78*'Calculation sheet'!L78*'Calculation sheet'!N78*'Calculation sheet'!P78*'Calculation sheet'!R78*'Calculation sheet'!S78*'Calculation sheet'!V78*'Calculation sheet'!Y78*'Calculation sheet'!Z78*'Calculation sheet'!AB78*'Calculation sheet'!AD78*'Calculation sheet'!AH78*'Calculation sheet'!AJ78,'Calculation sheet'!AN78*'Calculation sheet'!J78*'Calculation sheet'!K78*'Calculation sheet'!L78*'Calculation sheet'!N78*'Calculation sheet'!P78*'Calculation sheet'!R78*'Calculation sheet'!S78*'Calculation sheet'!V78*'Calculation sheet'!Y78*'Calculation sheet'!Z78*'Calculation sheet'!AB78*'Calculation sheet'!AD78*'Calculation sheet'!AH78*'Calculation sheet'!AJ78*0.7672))</f>
        <v/>
      </c>
      <c r="O78" s="12" t="str">
        <f>IF('Calculation sheet'!AQ78="","",IF(OR(I78="Motorway link",I78="Exit diverge",I78="Entrance merge",I78="Motorway diverge",I78="Motorway merge",I78="Motorway weaving",I78="Service area"),'Calculation sheet'!AO78*'Calculation sheet'!J78*'Calculation sheet'!K78*'Calculation sheet'!L78*'Calculation sheet'!N78*'Calculation sheet'!P78*'Calculation sheet'!R78*'Calculation sheet'!S78*'Calculation sheet'!W78*'Calculation sheet'!Y78*'Calculation sheet'!Z78*'Calculation sheet'!AB78*'Calculation sheet'!AD78*'Calculation sheet'!AH78*'Calculation sheet'!AJ78,'Calculation sheet'!AO78*'Calculation sheet'!J78*'Calculation sheet'!K78*'Calculation sheet'!L78*'Calculation sheet'!N78*'Calculation sheet'!P78*'Calculation sheet'!R78*'Calculation sheet'!S78*'Calculation sheet'!W78*'Calculation sheet'!Y78*'Calculation sheet'!Z78*'Calculation sheet'!AB78*'Calculation sheet'!AD78*'Calculation sheet'!AH78*'Calculation sheet'!AJ78*0.7672))</f>
        <v/>
      </c>
      <c r="P78" s="12" t="str">
        <f>IF('Calculation sheet'!AQ78="","",IF(OR(I78="Motorway link",I78="Exit diverge",I78="Entrance merge",I78="Motorway diverge",I78="Motorway merge",I78="Motorway weaving",I78="Service area"),'Calculation sheet'!AP78*'Calculation sheet'!J78*'Calculation sheet'!K78*'Calculation sheet'!L78*'Calculation sheet'!N78*'Calculation sheet'!P78*'Calculation sheet'!R78*'Calculation sheet'!S78*'Calculation sheet'!X78*'Calculation sheet'!Y78*'Calculation sheet'!Z78*'Calculation sheet'!AB78*'Calculation sheet'!AD78*'Calculation sheet'!AI78*'Calculation sheet'!AJ78,'Calculation sheet'!AP78*'Calculation sheet'!J78*'Calculation sheet'!K78*'Calculation sheet'!L78*'Calculation sheet'!N78*'Calculation sheet'!P78*'Calculation sheet'!R78*'Calculation sheet'!S78*'Calculation sheet'!X78*'Calculation sheet'!Y78*'Calculation sheet'!Z78*'Calculation sheet'!AB78*'Calculation sheet'!AD78*'Calculation sheet'!AI78*'Calculation sheet'!AJ78*0.7672))</f>
        <v/>
      </c>
      <c r="Q78" s="12" t="str">
        <f t="shared" si="4"/>
        <v/>
      </c>
      <c r="R78" s="14" t="str">
        <f t="shared" si="5"/>
        <v/>
      </c>
    </row>
    <row r="79" spans="1:18" x14ac:dyDescent="0.3">
      <c r="A79" s="4" t="str">
        <f>IF('Input data'!A94="","",'Input data'!A94)</f>
        <v/>
      </c>
      <c r="B79" s="4" t="str">
        <f>IF('Input data'!B94="","",'Input data'!B94)</f>
        <v/>
      </c>
      <c r="C79" s="4" t="str">
        <f>IF('Input data'!C94="","",'Input data'!C94)</f>
        <v/>
      </c>
      <c r="D79" s="4" t="str">
        <f>IF('Input data'!D94="","",'Input data'!D94)</f>
        <v/>
      </c>
      <c r="E79" s="4" t="str">
        <f>IF('Input data'!E94="","",'Input data'!E94)</f>
        <v/>
      </c>
      <c r="F79" s="4" t="str">
        <f>IF('Input data'!F94="","",'Input data'!F94)</f>
        <v/>
      </c>
      <c r="G79" s="4">
        <f>IF('Input data'!G94="","",'Input data'!G94)</f>
        <v>0</v>
      </c>
      <c r="H79" s="4" t="str">
        <f>IF('Input data'!H94&gt;0.5,'Input data'!H94,"")</f>
        <v/>
      </c>
      <c r="I79" s="4" t="str">
        <f>IF('Input data'!I94="","",'Input data'!I94)</f>
        <v/>
      </c>
      <c r="J79" s="12" t="str">
        <f>IF('Calculation sheet'!AQ79="","",IF(OR(I79="Motorway link",I79="Exit diverge",I79="Entrance merge",I79="Motorway diverge",I79="Motorway merge",I79="Motorway weaving",I79="Service area"),'Calculation sheet'!AK79*'Calculation sheet'!J79*'Calculation sheet'!K79*'Calculation sheet'!L79*'Calculation sheet'!N79*'Calculation sheet'!P79*'Calculation sheet'!R79*'Calculation sheet'!S79*'Calculation sheet'!T79*'Calculation sheet'!Y79*'Calculation sheet'!Z79*'Calculation sheet'!AB79*'Calculation sheet'!AD79*'Calculation sheet'!AF79*'Calculation sheet'!AJ79,'Calculation sheet'!AK79*'Calculation sheet'!J79*'Calculation sheet'!K79*'Calculation sheet'!L79*'Calculation sheet'!N79*'Calculation sheet'!P79*'Calculation sheet'!R79*'Calculation sheet'!S79*'Calculation sheet'!T79*'Calculation sheet'!Y79*'Calculation sheet'!Z79*'Calculation sheet'!AB79*'Calculation sheet'!AD79*'Calculation sheet'!AF79*'Calculation sheet'!AJ79*0.7672))</f>
        <v/>
      </c>
      <c r="K79" s="12" t="str">
        <f>IF('Calculation sheet'!AQ79="","",IF(OR(I79="Motorway link",I79="Exit diverge",I79="Entrance merge",I79="Motorway diverge",I79="Motorway merge",I79="Motorway weaving",I79="Service area"),'Calculation sheet'!AL79*'Calculation sheet'!J79*'Calculation sheet'!K79*'Calculation sheet'!M79*'Calculation sheet'!O79*'Calculation sheet'!P79*'Calculation sheet'!Q79*'Calculation sheet'!R79*'Calculation sheet'!S79*'Calculation sheet'!T79*'Calculation sheet'!Y79*'Calculation sheet'!AA79*'Calculation sheet'!AC79*'Calculation sheet'!AE79*'Calculation sheet'!AG79*'Calculation sheet'!AJ79,'Calculation sheet'!AL79*'Calculation sheet'!J79*'Calculation sheet'!K79*'Calculation sheet'!M79*'Calculation sheet'!O79*'Calculation sheet'!P79*'Calculation sheet'!Q79*'Calculation sheet'!R79*'Calculation sheet'!S79*'Calculation sheet'!T79*'Calculation sheet'!Y79*'Calculation sheet'!AA79*'Calculation sheet'!AC79*'Calculation sheet'!AE79*'Calculation sheet'!AG79*'Calculation sheet'!AJ79*0.8833))</f>
        <v/>
      </c>
      <c r="L79" s="12" t="str">
        <f>IF('Calculation sheet'!AQ79="","",IF(OR(I79="Motorway link",I79="Exit diverge",I79="Entrance merge",I79="Motorway diverge",I79="Motorway merge",I79="Motorway weaving",I79="Service area"),'Calculation sheet'!AM79*'Calculation sheet'!J79*'Calculation sheet'!K79*'Calculation sheet'!M79*'Calculation sheet'!O79*'Calculation sheet'!P79*'Calculation sheet'!Q79*'Calculation sheet'!R79*'Calculation sheet'!S79*'Calculation sheet'!U79*'Calculation sheet'!Y79*'Calculation sheet'!AA79*'Calculation sheet'!AC79*'Calculation sheet'!AE79*'Calculation sheet'!AG79*'Calculation sheet'!AJ79,'Calculation sheet'!AM79*'Calculation sheet'!J79*'Calculation sheet'!K79*'Calculation sheet'!M79*'Calculation sheet'!O79*'Calculation sheet'!P79*'Calculation sheet'!Q79*'Calculation sheet'!R79*'Calculation sheet'!S79*'Calculation sheet'!U79*'Calculation sheet'!Y79*'Calculation sheet'!AA79*'Calculation sheet'!AC79*'Calculation sheet'!AE79*'Calculation sheet'!AG79*'Calculation sheet'!AJ79*1.1176))</f>
        <v/>
      </c>
      <c r="M79" s="12" t="str">
        <f t="shared" si="3"/>
        <v/>
      </c>
      <c r="N79" s="12" t="str">
        <f>IF('Calculation sheet'!AQ79="","",IF(OR(I79="Motorway link",I79="Exit diverge",I79="Entrance merge",I79="Motorway diverge",I79="Motorway merge",I79="Motorway weaving",I79="Service area"),'Calculation sheet'!AN79*'Calculation sheet'!J79*'Calculation sheet'!K79*'Calculation sheet'!L79*'Calculation sheet'!N79*'Calculation sheet'!P79*'Calculation sheet'!R79*'Calculation sheet'!S79*'Calculation sheet'!V79*'Calculation sheet'!Y79*'Calculation sheet'!Z79*'Calculation sheet'!AB79*'Calculation sheet'!AD79*'Calculation sheet'!AH79*'Calculation sheet'!AJ79,'Calculation sheet'!AN79*'Calculation sheet'!J79*'Calculation sheet'!K79*'Calculation sheet'!L79*'Calculation sheet'!N79*'Calculation sheet'!P79*'Calculation sheet'!R79*'Calculation sheet'!S79*'Calculation sheet'!V79*'Calculation sheet'!Y79*'Calculation sheet'!Z79*'Calculation sheet'!AB79*'Calculation sheet'!AD79*'Calculation sheet'!AH79*'Calculation sheet'!AJ79*0.7672))</f>
        <v/>
      </c>
      <c r="O79" s="12" t="str">
        <f>IF('Calculation sheet'!AQ79="","",IF(OR(I79="Motorway link",I79="Exit diverge",I79="Entrance merge",I79="Motorway diverge",I79="Motorway merge",I79="Motorway weaving",I79="Service area"),'Calculation sheet'!AO79*'Calculation sheet'!J79*'Calculation sheet'!K79*'Calculation sheet'!L79*'Calculation sheet'!N79*'Calculation sheet'!P79*'Calculation sheet'!R79*'Calculation sheet'!S79*'Calculation sheet'!W79*'Calculation sheet'!Y79*'Calculation sheet'!Z79*'Calculation sheet'!AB79*'Calculation sheet'!AD79*'Calculation sheet'!AH79*'Calculation sheet'!AJ79,'Calculation sheet'!AO79*'Calculation sheet'!J79*'Calculation sheet'!K79*'Calculation sheet'!L79*'Calculation sheet'!N79*'Calculation sheet'!P79*'Calculation sheet'!R79*'Calculation sheet'!S79*'Calculation sheet'!W79*'Calculation sheet'!Y79*'Calculation sheet'!Z79*'Calculation sheet'!AB79*'Calculation sheet'!AD79*'Calculation sheet'!AH79*'Calculation sheet'!AJ79*0.7672))</f>
        <v/>
      </c>
      <c r="P79" s="12" t="str">
        <f>IF('Calculation sheet'!AQ79="","",IF(OR(I79="Motorway link",I79="Exit diverge",I79="Entrance merge",I79="Motorway diverge",I79="Motorway merge",I79="Motorway weaving",I79="Service area"),'Calculation sheet'!AP79*'Calculation sheet'!J79*'Calculation sheet'!K79*'Calculation sheet'!L79*'Calculation sheet'!N79*'Calculation sheet'!P79*'Calculation sheet'!R79*'Calculation sheet'!S79*'Calculation sheet'!X79*'Calculation sheet'!Y79*'Calculation sheet'!Z79*'Calculation sheet'!AB79*'Calculation sheet'!AD79*'Calculation sheet'!AI79*'Calculation sheet'!AJ79,'Calculation sheet'!AP79*'Calculation sheet'!J79*'Calculation sheet'!K79*'Calculation sheet'!L79*'Calculation sheet'!N79*'Calculation sheet'!P79*'Calculation sheet'!R79*'Calculation sheet'!S79*'Calculation sheet'!X79*'Calculation sheet'!Y79*'Calculation sheet'!Z79*'Calculation sheet'!AB79*'Calculation sheet'!AD79*'Calculation sheet'!AI79*'Calculation sheet'!AJ79*0.7672))</f>
        <v/>
      </c>
      <c r="Q79" s="12" t="str">
        <f t="shared" si="4"/>
        <v/>
      </c>
      <c r="R79" s="14" t="str">
        <f t="shared" si="5"/>
        <v/>
      </c>
    </row>
    <row r="80" spans="1:18" x14ac:dyDescent="0.3">
      <c r="A80" s="4" t="str">
        <f>IF('Input data'!A95="","",'Input data'!A95)</f>
        <v/>
      </c>
      <c r="B80" s="4" t="str">
        <f>IF('Input data'!B95="","",'Input data'!B95)</f>
        <v/>
      </c>
      <c r="C80" s="4" t="str">
        <f>IF('Input data'!C95="","",'Input data'!C95)</f>
        <v/>
      </c>
      <c r="D80" s="4" t="str">
        <f>IF('Input data'!D95="","",'Input data'!D95)</f>
        <v/>
      </c>
      <c r="E80" s="4" t="str">
        <f>IF('Input data'!E95="","",'Input data'!E95)</f>
        <v/>
      </c>
      <c r="F80" s="4" t="str">
        <f>IF('Input data'!F95="","",'Input data'!F95)</f>
        <v/>
      </c>
      <c r="G80" s="4">
        <f>IF('Input data'!G95="","",'Input data'!G95)</f>
        <v>0</v>
      </c>
      <c r="H80" s="4" t="str">
        <f>IF('Input data'!H95&gt;0.5,'Input data'!H95,"")</f>
        <v/>
      </c>
      <c r="I80" s="4" t="str">
        <f>IF('Input data'!I95="","",'Input data'!I95)</f>
        <v/>
      </c>
      <c r="J80" s="12" t="str">
        <f>IF('Calculation sheet'!AQ80="","",IF(OR(I80="Motorway link",I80="Exit diverge",I80="Entrance merge",I80="Motorway diverge",I80="Motorway merge",I80="Motorway weaving",I80="Service area"),'Calculation sheet'!AK80*'Calculation sheet'!J80*'Calculation sheet'!K80*'Calculation sheet'!L80*'Calculation sheet'!N80*'Calculation sheet'!P80*'Calculation sheet'!R80*'Calculation sheet'!S80*'Calculation sheet'!T80*'Calculation sheet'!Y80*'Calculation sheet'!Z80*'Calculation sheet'!AB80*'Calculation sheet'!AD80*'Calculation sheet'!AF80*'Calculation sheet'!AJ80,'Calculation sheet'!AK80*'Calculation sheet'!J80*'Calculation sheet'!K80*'Calculation sheet'!L80*'Calculation sheet'!N80*'Calculation sheet'!P80*'Calculation sheet'!R80*'Calculation sheet'!S80*'Calculation sheet'!T80*'Calculation sheet'!Y80*'Calculation sheet'!Z80*'Calculation sheet'!AB80*'Calculation sheet'!AD80*'Calculation sheet'!AF80*'Calculation sheet'!AJ80*0.7672))</f>
        <v/>
      </c>
      <c r="K80" s="12" t="str">
        <f>IF('Calculation sheet'!AQ80="","",IF(OR(I80="Motorway link",I80="Exit diverge",I80="Entrance merge",I80="Motorway diverge",I80="Motorway merge",I80="Motorway weaving",I80="Service area"),'Calculation sheet'!AL80*'Calculation sheet'!J80*'Calculation sheet'!K80*'Calculation sheet'!M80*'Calculation sheet'!O80*'Calculation sheet'!P80*'Calculation sheet'!Q80*'Calculation sheet'!R80*'Calculation sheet'!S80*'Calculation sheet'!T80*'Calculation sheet'!Y80*'Calculation sheet'!AA80*'Calculation sheet'!AC80*'Calculation sheet'!AE80*'Calculation sheet'!AG80*'Calculation sheet'!AJ80,'Calculation sheet'!AL80*'Calculation sheet'!J80*'Calculation sheet'!K80*'Calculation sheet'!M80*'Calculation sheet'!O80*'Calculation sheet'!P80*'Calculation sheet'!Q80*'Calculation sheet'!R80*'Calculation sheet'!S80*'Calculation sheet'!T80*'Calculation sheet'!Y80*'Calculation sheet'!AA80*'Calculation sheet'!AC80*'Calculation sheet'!AE80*'Calculation sheet'!AG80*'Calculation sheet'!AJ80*0.8833))</f>
        <v/>
      </c>
      <c r="L80" s="12" t="str">
        <f>IF('Calculation sheet'!AQ80="","",IF(OR(I80="Motorway link",I80="Exit diverge",I80="Entrance merge",I80="Motorway diverge",I80="Motorway merge",I80="Motorway weaving",I80="Service area"),'Calculation sheet'!AM80*'Calculation sheet'!J80*'Calculation sheet'!K80*'Calculation sheet'!M80*'Calculation sheet'!O80*'Calculation sheet'!P80*'Calculation sheet'!Q80*'Calculation sheet'!R80*'Calculation sheet'!S80*'Calculation sheet'!U80*'Calculation sheet'!Y80*'Calculation sheet'!AA80*'Calculation sheet'!AC80*'Calculation sheet'!AE80*'Calculation sheet'!AG80*'Calculation sheet'!AJ80,'Calculation sheet'!AM80*'Calculation sheet'!J80*'Calculation sheet'!K80*'Calculation sheet'!M80*'Calculation sheet'!O80*'Calculation sheet'!P80*'Calculation sheet'!Q80*'Calculation sheet'!R80*'Calculation sheet'!S80*'Calculation sheet'!U80*'Calculation sheet'!Y80*'Calculation sheet'!AA80*'Calculation sheet'!AC80*'Calculation sheet'!AE80*'Calculation sheet'!AG80*'Calculation sheet'!AJ80*1.1176))</f>
        <v/>
      </c>
      <c r="M80" s="12" t="str">
        <f t="shared" si="3"/>
        <v/>
      </c>
      <c r="N80" s="12" t="str">
        <f>IF('Calculation sheet'!AQ80="","",IF(OR(I80="Motorway link",I80="Exit diverge",I80="Entrance merge",I80="Motorway diverge",I80="Motorway merge",I80="Motorway weaving",I80="Service area"),'Calculation sheet'!AN80*'Calculation sheet'!J80*'Calculation sheet'!K80*'Calculation sheet'!L80*'Calculation sheet'!N80*'Calculation sheet'!P80*'Calculation sheet'!R80*'Calculation sheet'!S80*'Calculation sheet'!V80*'Calculation sheet'!Y80*'Calculation sheet'!Z80*'Calculation sheet'!AB80*'Calculation sheet'!AD80*'Calculation sheet'!AH80*'Calculation sheet'!AJ80,'Calculation sheet'!AN80*'Calculation sheet'!J80*'Calculation sheet'!K80*'Calculation sheet'!L80*'Calculation sheet'!N80*'Calculation sheet'!P80*'Calculation sheet'!R80*'Calculation sheet'!S80*'Calculation sheet'!V80*'Calculation sheet'!Y80*'Calculation sheet'!Z80*'Calculation sheet'!AB80*'Calculation sheet'!AD80*'Calculation sheet'!AH80*'Calculation sheet'!AJ80*0.7672))</f>
        <v/>
      </c>
      <c r="O80" s="12" t="str">
        <f>IF('Calculation sheet'!AQ80="","",IF(OR(I80="Motorway link",I80="Exit diverge",I80="Entrance merge",I80="Motorway diverge",I80="Motorway merge",I80="Motorway weaving",I80="Service area"),'Calculation sheet'!AO80*'Calculation sheet'!J80*'Calculation sheet'!K80*'Calculation sheet'!L80*'Calculation sheet'!N80*'Calculation sheet'!P80*'Calculation sheet'!R80*'Calculation sheet'!S80*'Calculation sheet'!W80*'Calculation sheet'!Y80*'Calculation sheet'!Z80*'Calculation sheet'!AB80*'Calculation sheet'!AD80*'Calculation sheet'!AH80*'Calculation sheet'!AJ80,'Calculation sheet'!AO80*'Calculation sheet'!J80*'Calculation sheet'!K80*'Calculation sheet'!L80*'Calculation sheet'!N80*'Calculation sheet'!P80*'Calculation sheet'!R80*'Calculation sheet'!S80*'Calculation sheet'!W80*'Calculation sheet'!Y80*'Calculation sheet'!Z80*'Calculation sheet'!AB80*'Calculation sheet'!AD80*'Calculation sheet'!AH80*'Calculation sheet'!AJ80*0.7672))</f>
        <v/>
      </c>
      <c r="P80" s="12" t="str">
        <f>IF('Calculation sheet'!AQ80="","",IF(OR(I80="Motorway link",I80="Exit diverge",I80="Entrance merge",I80="Motorway diverge",I80="Motorway merge",I80="Motorway weaving",I80="Service area"),'Calculation sheet'!AP80*'Calculation sheet'!J80*'Calculation sheet'!K80*'Calculation sheet'!L80*'Calculation sheet'!N80*'Calculation sheet'!P80*'Calculation sheet'!R80*'Calculation sheet'!S80*'Calculation sheet'!X80*'Calculation sheet'!Y80*'Calculation sheet'!Z80*'Calculation sheet'!AB80*'Calculation sheet'!AD80*'Calculation sheet'!AI80*'Calculation sheet'!AJ80,'Calculation sheet'!AP80*'Calculation sheet'!J80*'Calculation sheet'!K80*'Calculation sheet'!L80*'Calculation sheet'!N80*'Calculation sheet'!P80*'Calculation sheet'!R80*'Calculation sheet'!S80*'Calculation sheet'!X80*'Calculation sheet'!Y80*'Calculation sheet'!Z80*'Calculation sheet'!AB80*'Calculation sheet'!AD80*'Calculation sheet'!AI80*'Calculation sheet'!AJ80*0.7672))</f>
        <v/>
      </c>
      <c r="Q80" s="12" t="str">
        <f t="shared" si="4"/>
        <v/>
      </c>
      <c r="R80" s="14" t="str">
        <f t="shared" si="5"/>
        <v/>
      </c>
    </row>
    <row r="81" spans="1:18" x14ac:dyDescent="0.3">
      <c r="A81" s="4" t="str">
        <f>IF('Input data'!A96="","",'Input data'!A96)</f>
        <v/>
      </c>
      <c r="B81" s="4" t="str">
        <f>IF('Input data'!B96="","",'Input data'!B96)</f>
        <v/>
      </c>
      <c r="C81" s="4" t="str">
        <f>IF('Input data'!C96="","",'Input data'!C96)</f>
        <v/>
      </c>
      <c r="D81" s="4" t="str">
        <f>IF('Input data'!D96="","",'Input data'!D96)</f>
        <v/>
      </c>
      <c r="E81" s="4" t="str">
        <f>IF('Input data'!E96="","",'Input data'!E96)</f>
        <v/>
      </c>
      <c r="F81" s="4" t="str">
        <f>IF('Input data'!F96="","",'Input data'!F96)</f>
        <v/>
      </c>
      <c r="G81" s="4">
        <f>IF('Input data'!G96="","",'Input data'!G96)</f>
        <v>0</v>
      </c>
      <c r="H81" s="4" t="str">
        <f>IF('Input data'!H96&gt;0.5,'Input data'!H96,"")</f>
        <v/>
      </c>
      <c r="I81" s="4" t="str">
        <f>IF('Input data'!I96="","",'Input data'!I96)</f>
        <v/>
      </c>
      <c r="J81" s="12" t="str">
        <f>IF('Calculation sheet'!AQ81="","",IF(OR(I81="Motorway link",I81="Exit diverge",I81="Entrance merge",I81="Motorway diverge",I81="Motorway merge",I81="Motorway weaving",I81="Service area"),'Calculation sheet'!AK81*'Calculation sheet'!J81*'Calculation sheet'!K81*'Calculation sheet'!L81*'Calculation sheet'!N81*'Calculation sheet'!P81*'Calculation sheet'!R81*'Calculation sheet'!S81*'Calculation sheet'!T81*'Calculation sheet'!Y81*'Calculation sheet'!Z81*'Calculation sheet'!AB81*'Calculation sheet'!AD81*'Calculation sheet'!AF81*'Calculation sheet'!AJ81,'Calculation sheet'!AK81*'Calculation sheet'!J81*'Calculation sheet'!K81*'Calculation sheet'!L81*'Calculation sheet'!N81*'Calculation sheet'!P81*'Calculation sheet'!R81*'Calculation sheet'!S81*'Calculation sheet'!T81*'Calculation sheet'!Y81*'Calculation sheet'!Z81*'Calculation sheet'!AB81*'Calculation sheet'!AD81*'Calculation sheet'!AF81*'Calculation sheet'!AJ81*0.7672))</f>
        <v/>
      </c>
      <c r="K81" s="12" t="str">
        <f>IF('Calculation sheet'!AQ81="","",IF(OR(I81="Motorway link",I81="Exit diverge",I81="Entrance merge",I81="Motorway diverge",I81="Motorway merge",I81="Motorway weaving",I81="Service area"),'Calculation sheet'!AL81*'Calculation sheet'!J81*'Calculation sheet'!K81*'Calculation sheet'!M81*'Calculation sheet'!O81*'Calculation sheet'!P81*'Calculation sheet'!Q81*'Calculation sheet'!R81*'Calculation sheet'!S81*'Calculation sheet'!T81*'Calculation sheet'!Y81*'Calculation sheet'!AA81*'Calculation sheet'!AC81*'Calculation sheet'!AE81*'Calculation sheet'!AG81*'Calculation sheet'!AJ81,'Calculation sheet'!AL81*'Calculation sheet'!J81*'Calculation sheet'!K81*'Calculation sheet'!M81*'Calculation sheet'!O81*'Calculation sheet'!P81*'Calculation sheet'!Q81*'Calculation sheet'!R81*'Calculation sheet'!S81*'Calculation sheet'!T81*'Calculation sheet'!Y81*'Calculation sheet'!AA81*'Calculation sheet'!AC81*'Calculation sheet'!AE81*'Calculation sheet'!AG81*'Calculation sheet'!AJ81*0.8833))</f>
        <v/>
      </c>
      <c r="L81" s="12" t="str">
        <f>IF('Calculation sheet'!AQ81="","",IF(OR(I81="Motorway link",I81="Exit diverge",I81="Entrance merge",I81="Motorway diverge",I81="Motorway merge",I81="Motorway weaving",I81="Service area"),'Calculation sheet'!AM81*'Calculation sheet'!J81*'Calculation sheet'!K81*'Calculation sheet'!M81*'Calculation sheet'!O81*'Calculation sheet'!P81*'Calculation sheet'!Q81*'Calculation sheet'!R81*'Calculation sheet'!S81*'Calculation sheet'!U81*'Calculation sheet'!Y81*'Calculation sheet'!AA81*'Calculation sheet'!AC81*'Calculation sheet'!AE81*'Calculation sheet'!AG81*'Calculation sheet'!AJ81,'Calculation sheet'!AM81*'Calculation sheet'!J81*'Calculation sheet'!K81*'Calculation sheet'!M81*'Calculation sheet'!O81*'Calculation sheet'!P81*'Calculation sheet'!Q81*'Calculation sheet'!R81*'Calculation sheet'!S81*'Calculation sheet'!U81*'Calculation sheet'!Y81*'Calculation sheet'!AA81*'Calculation sheet'!AC81*'Calculation sheet'!AE81*'Calculation sheet'!AG81*'Calculation sheet'!AJ81*1.1176))</f>
        <v/>
      </c>
      <c r="M81" s="12" t="str">
        <f t="shared" si="3"/>
        <v/>
      </c>
      <c r="N81" s="12" t="str">
        <f>IF('Calculation sheet'!AQ81="","",IF(OR(I81="Motorway link",I81="Exit diverge",I81="Entrance merge",I81="Motorway diverge",I81="Motorway merge",I81="Motorway weaving",I81="Service area"),'Calculation sheet'!AN81*'Calculation sheet'!J81*'Calculation sheet'!K81*'Calculation sheet'!L81*'Calculation sheet'!N81*'Calculation sheet'!P81*'Calculation sheet'!R81*'Calculation sheet'!S81*'Calculation sheet'!V81*'Calculation sheet'!Y81*'Calculation sheet'!Z81*'Calculation sheet'!AB81*'Calculation sheet'!AD81*'Calculation sheet'!AH81*'Calculation sheet'!AJ81,'Calculation sheet'!AN81*'Calculation sheet'!J81*'Calculation sheet'!K81*'Calculation sheet'!L81*'Calculation sheet'!N81*'Calculation sheet'!P81*'Calculation sheet'!R81*'Calculation sheet'!S81*'Calculation sheet'!V81*'Calculation sheet'!Y81*'Calculation sheet'!Z81*'Calculation sheet'!AB81*'Calculation sheet'!AD81*'Calculation sheet'!AH81*'Calculation sheet'!AJ81*0.7672))</f>
        <v/>
      </c>
      <c r="O81" s="12" t="str">
        <f>IF('Calculation sheet'!AQ81="","",IF(OR(I81="Motorway link",I81="Exit diverge",I81="Entrance merge",I81="Motorway diverge",I81="Motorway merge",I81="Motorway weaving",I81="Service area"),'Calculation sheet'!AO81*'Calculation sheet'!J81*'Calculation sheet'!K81*'Calculation sheet'!L81*'Calculation sheet'!N81*'Calculation sheet'!P81*'Calculation sheet'!R81*'Calculation sheet'!S81*'Calculation sheet'!W81*'Calculation sheet'!Y81*'Calculation sheet'!Z81*'Calculation sheet'!AB81*'Calculation sheet'!AD81*'Calculation sheet'!AH81*'Calculation sheet'!AJ81,'Calculation sheet'!AO81*'Calculation sheet'!J81*'Calculation sheet'!K81*'Calculation sheet'!L81*'Calculation sheet'!N81*'Calculation sheet'!P81*'Calculation sheet'!R81*'Calculation sheet'!S81*'Calculation sheet'!W81*'Calculation sheet'!Y81*'Calculation sheet'!Z81*'Calculation sheet'!AB81*'Calculation sheet'!AD81*'Calculation sheet'!AH81*'Calculation sheet'!AJ81*0.7672))</f>
        <v/>
      </c>
      <c r="P81" s="12" t="str">
        <f>IF('Calculation sheet'!AQ81="","",IF(OR(I81="Motorway link",I81="Exit diverge",I81="Entrance merge",I81="Motorway diverge",I81="Motorway merge",I81="Motorway weaving",I81="Service area"),'Calculation sheet'!AP81*'Calculation sheet'!J81*'Calculation sheet'!K81*'Calculation sheet'!L81*'Calculation sheet'!N81*'Calculation sheet'!P81*'Calculation sheet'!R81*'Calculation sheet'!S81*'Calculation sheet'!X81*'Calculation sheet'!Y81*'Calculation sheet'!Z81*'Calculation sheet'!AB81*'Calculation sheet'!AD81*'Calculation sheet'!AI81*'Calculation sheet'!AJ81,'Calculation sheet'!AP81*'Calculation sheet'!J81*'Calculation sheet'!K81*'Calculation sheet'!L81*'Calculation sheet'!N81*'Calculation sheet'!P81*'Calculation sheet'!R81*'Calculation sheet'!S81*'Calculation sheet'!X81*'Calculation sheet'!Y81*'Calculation sheet'!Z81*'Calculation sheet'!AB81*'Calculation sheet'!AD81*'Calculation sheet'!AI81*'Calculation sheet'!AJ81*0.7672))</f>
        <v/>
      </c>
      <c r="Q81" s="12" t="str">
        <f t="shared" si="4"/>
        <v/>
      </c>
      <c r="R81" s="14" t="str">
        <f t="shared" si="5"/>
        <v/>
      </c>
    </row>
    <row r="82" spans="1:18" x14ac:dyDescent="0.3">
      <c r="A82" s="4" t="str">
        <f>IF('Input data'!A97="","",'Input data'!A97)</f>
        <v/>
      </c>
      <c r="B82" s="4" t="str">
        <f>IF('Input data'!B97="","",'Input data'!B97)</f>
        <v/>
      </c>
      <c r="C82" s="4" t="str">
        <f>IF('Input data'!C97="","",'Input data'!C97)</f>
        <v/>
      </c>
      <c r="D82" s="4" t="str">
        <f>IF('Input data'!D97="","",'Input data'!D97)</f>
        <v/>
      </c>
      <c r="E82" s="4" t="str">
        <f>IF('Input data'!E97="","",'Input data'!E97)</f>
        <v/>
      </c>
      <c r="F82" s="4" t="str">
        <f>IF('Input data'!F97="","",'Input data'!F97)</f>
        <v/>
      </c>
      <c r="G82" s="4">
        <f>IF('Input data'!G97="","",'Input data'!G97)</f>
        <v>0</v>
      </c>
      <c r="H82" s="4" t="str">
        <f>IF('Input data'!H97&gt;0.5,'Input data'!H97,"")</f>
        <v/>
      </c>
      <c r="I82" s="4" t="str">
        <f>IF('Input data'!I97="","",'Input data'!I97)</f>
        <v/>
      </c>
      <c r="J82" s="12" t="str">
        <f>IF('Calculation sheet'!AQ82="","",IF(OR(I82="Motorway link",I82="Exit diverge",I82="Entrance merge",I82="Motorway diverge",I82="Motorway merge",I82="Motorway weaving",I82="Service area"),'Calculation sheet'!AK82*'Calculation sheet'!J82*'Calculation sheet'!K82*'Calculation sheet'!L82*'Calculation sheet'!N82*'Calculation sheet'!P82*'Calculation sheet'!R82*'Calculation sheet'!S82*'Calculation sheet'!T82*'Calculation sheet'!Y82*'Calculation sheet'!Z82*'Calculation sheet'!AB82*'Calculation sheet'!AD82*'Calculation sheet'!AF82*'Calculation sheet'!AJ82,'Calculation sheet'!AK82*'Calculation sheet'!J82*'Calculation sheet'!K82*'Calculation sheet'!L82*'Calculation sheet'!N82*'Calculation sheet'!P82*'Calculation sheet'!R82*'Calculation sheet'!S82*'Calculation sheet'!T82*'Calculation sheet'!Y82*'Calculation sheet'!Z82*'Calculation sheet'!AB82*'Calculation sheet'!AD82*'Calculation sheet'!AF82*'Calculation sheet'!AJ82*0.7672))</f>
        <v/>
      </c>
      <c r="K82" s="12" t="str">
        <f>IF('Calculation sheet'!AQ82="","",IF(OR(I82="Motorway link",I82="Exit diverge",I82="Entrance merge",I82="Motorway diverge",I82="Motorway merge",I82="Motorway weaving",I82="Service area"),'Calculation sheet'!AL82*'Calculation sheet'!J82*'Calculation sheet'!K82*'Calculation sheet'!M82*'Calculation sheet'!O82*'Calculation sheet'!P82*'Calculation sheet'!Q82*'Calculation sheet'!R82*'Calculation sheet'!S82*'Calculation sheet'!T82*'Calculation sheet'!Y82*'Calculation sheet'!AA82*'Calculation sheet'!AC82*'Calculation sheet'!AE82*'Calculation sheet'!AG82*'Calculation sheet'!AJ82,'Calculation sheet'!AL82*'Calculation sheet'!J82*'Calculation sheet'!K82*'Calculation sheet'!M82*'Calculation sheet'!O82*'Calculation sheet'!P82*'Calculation sheet'!Q82*'Calculation sheet'!R82*'Calculation sheet'!S82*'Calculation sheet'!T82*'Calculation sheet'!Y82*'Calculation sheet'!AA82*'Calculation sheet'!AC82*'Calculation sheet'!AE82*'Calculation sheet'!AG82*'Calculation sheet'!AJ82*0.8833))</f>
        <v/>
      </c>
      <c r="L82" s="12" t="str">
        <f>IF('Calculation sheet'!AQ82="","",IF(OR(I82="Motorway link",I82="Exit diverge",I82="Entrance merge",I82="Motorway diverge",I82="Motorway merge",I82="Motorway weaving",I82="Service area"),'Calculation sheet'!AM82*'Calculation sheet'!J82*'Calculation sheet'!K82*'Calculation sheet'!M82*'Calculation sheet'!O82*'Calculation sheet'!P82*'Calculation sheet'!Q82*'Calculation sheet'!R82*'Calculation sheet'!S82*'Calculation sheet'!U82*'Calculation sheet'!Y82*'Calculation sheet'!AA82*'Calculation sheet'!AC82*'Calculation sheet'!AE82*'Calculation sheet'!AG82*'Calculation sheet'!AJ82,'Calculation sheet'!AM82*'Calculation sheet'!J82*'Calculation sheet'!K82*'Calculation sheet'!M82*'Calculation sheet'!O82*'Calculation sheet'!P82*'Calculation sheet'!Q82*'Calculation sheet'!R82*'Calculation sheet'!S82*'Calculation sheet'!U82*'Calculation sheet'!Y82*'Calculation sheet'!AA82*'Calculation sheet'!AC82*'Calculation sheet'!AE82*'Calculation sheet'!AG82*'Calculation sheet'!AJ82*1.1176))</f>
        <v/>
      </c>
      <c r="M82" s="12" t="str">
        <f t="shared" si="3"/>
        <v/>
      </c>
      <c r="N82" s="12" t="str">
        <f>IF('Calculation sheet'!AQ82="","",IF(OR(I82="Motorway link",I82="Exit diverge",I82="Entrance merge",I82="Motorway diverge",I82="Motorway merge",I82="Motorway weaving",I82="Service area"),'Calculation sheet'!AN82*'Calculation sheet'!J82*'Calculation sheet'!K82*'Calculation sheet'!L82*'Calculation sheet'!N82*'Calculation sheet'!P82*'Calculation sheet'!R82*'Calculation sheet'!S82*'Calculation sheet'!V82*'Calculation sheet'!Y82*'Calculation sheet'!Z82*'Calculation sheet'!AB82*'Calculation sheet'!AD82*'Calculation sheet'!AH82*'Calculation sheet'!AJ82,'Calculation sheet'!AN82*'Calculation sheet'!J82*'Calculation sheet'!K82*'Calculation sheet'!L82*'Calculation sheet'!N82*'Calculation sheet'!P82*'Calculation sheet'!R82*'Calculation sheet'!S82*'Calculation sheet'!V82*'Calculation sheet'!Y82*'Calculation sheet'!Z82*'Calculation sheet'!AB82*'Calculation sheet'!AD82*'Calculation sheet'!AH82*'Calculation sheet'!AJ82*0.7672))</f>
        <v/>
      </c>
      <c r="O82" s="12" t="str">
        <f>IF('Calculation sheet'!AQ82="","",IF(OR(I82="Motorway link",I82="Exit diverge",I82="Entrance merge",I82="Motorway diverge",I82="Motorway merge",I82="Motorway weaving",I82="Service area"),'Calculation sheet'!AO82*'Calculation sheet'!J82*'Calculation sheet'!K82*'Calculation sheet'!L82*'Calculation sheet'!N82*'Calculation sheet'!P82*'Calculation sheet'!R82*'Calculation sheet'!S82*'Calculation sheet'!W82*'Calculation sheet'!Y82*'Calculation sheet'!Z82*'Calculation sheet'!AB82*'Calculation sheet'!AD82*'Calculation sheet'!AH82*'Calculation sheet'!AJ82,'Calculation sheet'!AO82*'Calculation sheet'!J82*'Calculation sheet'!K82*'Calculation sheet'!L82*'Calculation sheet'!N82*'Calculation sheet'!P82*'Calculation sheet'!R82*'Calculation sheet'!S82*'Calculation sheet'!W82*'Calculation sheet'!Y82*'Calculation sheet'!Z82*'Calculation sheet'!AB82*'Calculation sheet'!AD82*'Calculation sheet'!AH82*'Calculation sheet'!AJ82*0.7672))</f>
        <v/>
      </c>
      <c r="P82" s="12" t="str">
        <f>IF('Calculation sheet'!AQ82="","",IF(OR(I82="Motorway link",I82="Exit diverge",I82="Entrance merge",I82="Motorway diverge",I82="Motorway merge",I82="Motorway weaving",I82="Service area"),'Calculation sheet'!AP82*'Calculation sheet'!J82*'Calculation sheet'!K82*'Calculation sheet'!L82*'Calculation sheet'!N82*'Calculation sheet'!P82*'Calculation sheet'!R82*'Calculation sheet'!S82*'Calculation sheet'!X82*'Calculation sheet'!Y82*'Calculation sheet'!Z82*'Calculation sheet'!AB82*'Calculation sheet'!AD82*'Calculation sheet'!AI82*'Calculation sheet'!AJ82,'Calculation sheet'!AP82*'Calculation sheet'!J82*'Calculation sheet'!K82*'Calculation sheet'!L82*'Calculation sheet'!N82*'Calculation sheet'!P82*'Calculation sheet'!R82*'Calculation sheet'!S82*'Calculation sheet'!X82*'Calculation sheet'!Y82*'Calculation sheet'!Z82*'Calculation sheet'!AB82*'Calculation sheet'!AD82*'Calculation sheet'!AI82*'Calculation sheet'!AJ82*0.7672))</f>
        <v/>
      </c>
      <c r="Q82" s="12" t="str">
        <f t="shared" si="4"/>
        <v/>
      </c>
      <c r="R82" s="14" t="str">
        <f t="shared" si="5"/>
        <v/>
      </c>
    </row>
    <row r="83" spans="1:18" x14ac:dyDescent="0.3">
      <c r="A83" s="4" t="str">
        <f>IF('Input data'!A98="","",'Input data'!A98)</f>
        <v/>
      </c>
      <c r="B83" s="4" t="str">
        <f>IF('Input data'!B98="","",'Input data'!B98)</f>
        <v/>
      </c>
      <c r="C83" s="4" t="str">
        <f>IF('Input data'!C98="","",'Input data'!C98)</f>
        <v/>
      </c>
      <c r="D83" s="4" t="str">
        <f>IF('Input data'!D98="","",'Input data'!D98)</f>
        <v/>
      </c>
      <c r="E83" s="4" t="str">
        <f>IF('Input data'!E98="","",'Input data'!E98)</f>
        <v/>
      </c>
      <c r="F83" s="4" t="str">
        <f>IF('Input data'!F98="","",'Input data'!F98)</f>
        <v/>
      </c>
      <c r="G83" s="4">
        <f>IF('Input data'!G98="","",'Input data'!G98)</f>
        <v>0</v>
      </c>
      <c r="H83" s="4" t="str">
        <f>IF('Input data'!H98&gt;0.5,'Input data'!H98,"")</f>
        <v/>
      </c>
      <c r="I83" s="4" t="str">
        <f>IF('Input data'!I98="","",'Input data'!I98)</f>
        <v/>
      </c>
      <c r="J83" s="12" t="str">
        <f>IF('Calculation sheet'!AQ83="","",IF(OR(I83="Motorway link",I83="Exit diverge",I83="Entrance merge",I83="Motorway diverge",I83="Motorway merge",I83="Motorway weaving",I83="Service area"),'Calculation sheet'!AK83*'Calculation sheet'!J83*'Calculation sheet'!K83*'Calculation sheet'!L83*'Calculation sheet'!N83*'Calculation sheet'!P83*'Calculation sheet'!R83*'Calculation sheet'!S83*'Calculation sheet'!T83*'Calculation sheet'!Y83*'Calculation sheet'!Z83*'Calculation sheet'!AB83*'Calculation sheet'!AD83*'Calculation sheet'!AF83*'Calculation sheet'!AJ83,'Calculation sheet'!AK83*'Calculation sheet'!J83*'Calculation sheet'!K83*'Calculation sheet'!L83*'Calculation sheet'!N83*'Calculation sheet'!P83*'Calculation sheet'!R83*'Calculation sheet'!S83*'Calculation sheet'!T83*'Calculation sheet'!Y83*'Calculation sheet'!Z83*'Calculation sheet'!AB83*'Calculation sheet'!AD83*'Calculation sheet'!AF83*'Calculation sheet'!AJ83*0.7672))</f>
        <v/>
      </c>
      <c r="K83" s="12" t="str">
        <f>IF('Calculation sheet'!AQ83="","",IF(OR(I83="Motorway link",I83="Exit diverge",I83="Entrance merge",I83="Motorway diverge",I83="Motorway merge",I83="Motorway weaving",I83="Service area"),'Calculation sheet'!AL83*'Calculation sheet'!J83*'Calculation sheet'!K83*'Calculation sheet'!M83*'Calculation sheet'!O83*'Calculation sheet'!P83*'Calculation sheet'!Q83*'Calculation sheet'!R83*'Calculation sheet'!S83*'Calculation sheet'!T83*'Calculation sheet'!Y83*'Calculation sheet'!AA83*'Calculation sheet'!AC83*'Calculation sheet'!AE83*'Calculation sheet'!AG83*'Calculation sheet'!AJ83,'Calculation sheet'!AL83*'Calculation sheet'!J83*'Calculation sheet'!K83*'Calculation sheet'!M83*'Calculation sheet'!O83*'Calculation sheet'!P83*'Calculation sheet'!Q83*'Calculation sheet'!R83*'Calculation sheet'!S83*'Calculation sheet'!T83*'Calculation sheet'!Y83*'Calculation sheet'!AA83*'Calculation sheet'!AC83*'Calculation sheet'!AE83*'Calculation sheet'!AG83*'Calculation sheet'!AJ83*0.8833))</f>
        <v/>
      </c>
      <c r="L83" s="12" t="str">
        <f>IF('Calculation sheet'!AQ83="","",IF(OR(I83="Motorway link",I83="Exit diverge",I83="Entrance merge",I83="Motorway diverge",I83="Motorway merge",I83="Motorway weaving",I83="Service area"),'Calculation sheet'!AM83*'Calculation sheet'!J83*'Calculation sheet'!K83*'Calculation sheet'!M83*'Calculation sheet'!O83*'Calculation sheet'!P83*'Calculation sheet'!Q83*'Calculation sheet'!R83*'Calculation sheet'!S83*'Calculation sheet'!U83*'Calculation sheet'!Y83*'Calculation sheet'!AA83*'Calculation sheet'!AC83*'Calculation sheet'!AE83*'Calculation sheet'!AG83*'Calculation sheet'!AJ83,'Calculation sheet'!AM83*'Calculation sheet'!J83*'Calculation sheet'!K83*'Calculation sheet'!M83*'Calculation sheet'!O83*'Calculation sheet'!P83*'Calculation sheet'!Q83*'Calculation sheet'!R83*'Calculation sheet'!S83*'Calculation sheet'!U83*'Calculation sheet'!Y83*'Calculation sheet'!AA83*'Calculation sheet'!AC83*'Calculation sheet'!AE83*'Calculation sheet'!AG83*'Calculation sheet'!AJ83*1.1176))</f>
        <v/>
      </c>
      <c r="M83" s="12" t="str">
        <f t="shared" si="3"/>
        <v/>
      </c>
      <c r="N83" s="12" t="str">
        <f>IF('Calculation sheet'!AQ83="","",IF(OR(I83="Motorway link",I83="Exit diverge",I83="Entrance merge",I83="Motorway diverge",I83="Motorway merge",I83="Motorway weaving",I83="Service area"),'Calculation sheet'!AN83*'Calculation sheet'!J83*'Calculation sheet'!K83*'Calculation sheet'!L83*'Calculation sheet'!N83*'Calculation sheet'!P83*'Calculation sheet'!R83*'Calculation sheet'!S83*'Calculation sheet'!V83*'Calculation sheet'!Y83*'Calculation sheet'!Z83*'Calculation sheet'!AB83*'Calculation sheet'!AD83*'Calculation sheet'!AH83*'Calculation sheet'!AJ83,'Calculation sheet'!AN83*'Calculation sheet'!J83*'Calculation sheet'!K83*'Calculation sheet'!L83*'Calculation sheet'!N83*'Calculation sheet'!P83*'Calculation sheet'!R83*'Calculation sheet'!S83*'Calculation sheet'!V83*'Calculation sheet'!Y83*'Calculation sheet'!Z83*'Calculation sheet'!AB83*'Calculation sheet'!AD83*'Calculation sheet'!AH83*'Calculation sheet'!AJ83*0.7672))</f>
        <v/>
      </c>
      <c r="O83" s="12" t="str">
        <f>IF('Calculation sheet'!AQ83="","",IF(OR(I83="Motorway link",I83="Exit diverge",I83="Entrance merge",I83="Motorway diverge",I83="Motorway merge",I83="Motorway weaving",I83="Service area"),'Calculation sheet'!AO83*'Calculation sheet'!J83*'Calculation sheet'!K83*'Calculation sheet'!L83*'Calculation sheet'!N83*'Calculation sheet'!P83*'Calculation sheet'!R83*'Calculation sheet'!S83*'Calculation sheet'!W83*'Calculation sheet'!Y83*'Calculation sheet'!Z83*'Calculation sheet'!AB83*'Calculation sheet'!AD83*'Calculation sheet'!AH83*'Calculation sheet'!AJ83,'Calculation sheet'!AO83*'Calculation sheet'!J83*'Calculation sheet'!K83*'Calculation sheet'!L83*'Calculation sheet'!N83*'Calculation sheet'!P83*'Calculation sheet'!R83*'Calculation sheet'!S83*'Calculation sheet'!W83*'Calculation sheet'!Y83*'Calculation sheet'!Z83*'Calculation sheet'!AB83*'Calculation sheet'!AD83*'Calculation sheet'!AH83*'Calculation sheet'!AJ83*0.7672))</f>
        <v/>
      </c>
      <c r="P83" s="12" t="str">
        <f>IF('Calculation sheet'!AQ83="","",IF(OR(I83="Motorway link",I83="Exit diverge",I83="Entrance merge",I83="Motorway diverge",I83="Motorway merge",I83="Motorway weaving",I83="Service area"),'Calculation sheet'!AP83*'Calculation sheet'!J83*'Calculation sheet'!K83*'Calculation sheet'!L83*'Calculation sheet'!N83*'Calculation sheet'!P83*'Calculation sheet'!R83*'Calculation sheet'!S83*'Calculation sheet'!X83*'Calculation sheet'!Y83*'Calculation sheet'!Z83*'Calculation sheet'!AB83*'Calculation sheet'!AD83*'Calculation sheet'!AI83*'Calculation sheet'!AJ83,'Calculation sheet'!AP83*'Calculation sheet'!J83*'Calculation sheet'!K83*'Calculation sheet'!L83*'Calculation sheet'!N83*'Calculation sheet'!P83*'Calculation sheet'!R83*'Calculation sheet'!S83*'Calculation sheet'!X83*'Calculation sheet'!Y83*'Calculation sheet'!Z83*'Calculation sheet'!AB83*'Calculation sheet'!AD83*'Calculation sheet'!AI83*'Calculation sheet'!AJ83*0.7672))</f>
        <v/>
      </c>
      <c r="Q83" s="12" t="str">
        <f t="shared" si="4"/>
        <v/>
      </c>
      <c r="R83" s="14" t="str">
        <f t="shared" si="5"/>
        <v/>
      </c>
    </row>
    <row r="84" spans="1:18" x14ac:dyDescent="0.3">
      <c r="A84" s="4" t="str">
        <f>IF('Input data'!A99="","",'Input data'!A99)</f>
        <v/>
      </c>
      <c r="B84" s="4" t="str">
        <f>IF('Input data'!B99="","",'Input data'!B99)</f>
        <v/>
      </c>
      <c r="C84" s="4" t="str">
        <f>IF('Input data'!C99="","",'Input data'!C99)</f>
        <v/>
      </c>
      <c r="D84" s="4" t="str">
        <f>IF('Input data'!D99="","",'Input data'!D99)</f>
        <v/>
      </c>
      <c r="E84" s="4" t="str">
        <f>IF('Input data'!E99="","",'Input data'!E99)</f>
        <v/>
      </c>
      <c r="F84" s="4" t="str">
        <f>IF('Input data'!F99="","",'Input data'!F99)</f>
        <v/>
      </c>
      <c r="G84" s="4">
        <f>IF('Input data'!G99="","",'Input data'!G99)</f>
        <v>0</v>
      </c>
      <c r="H84" s="4" t="str">
        <f>IF('Input data'!H99&gt;0.5,'Input data'!H99,"")</f>
        <v/>
      </c>
      <c r="I84" s="4" t="str">
        <f>IF('Input data'!I99="","",'Input data'!I99)</f>
        <v/>
      </c>
      <c r="J84" s="12" t="str">
        <f>IF('Calculation sheet'!AQ84="","",IF(OR(I84="Motorway link",I84="Exit diverge",I84="Entrance merge",I84="Motorway diverge",I84="Motorway merge",I84="Motorway weaving",I84="Service area"),'Calculation sheet'!AK84*'Calculation sheet'!J84*'Calculation sheet'!K84*'Calculation sheet'!L84*'Calculation sheet'!N84*'Calculation sheet'!P84*'Calculation sheet'!R84*'Calculation sheet'!S84*'Calculation sheet'!T84*'Calculation sheet'!Y84*'Calculation sheet'!Z84*'Calculation sheet'!AB84*'Calculation sheet'!AD84*'Calculation sheet'!AF84*'Calculation sheet'!AJ84,'Calculation sheet'!AK84*'Calculation sheet'!J84*'Calculation sheet'!K84*'Calculation sheet'!L84*'Calculation sheet'!N84*'Calculation sheet'!P84*'Calculation sheet'!R84*'Calculation sheet'!S84*'Calculation sheet'!T84*'Calculation sheet'!Y84*'Calculation sheet'!Z84*'Calculation sheet'!AB84*'Calculation sheet'!AD84*'Calculation sheet'!AF84*'Calculation sheet'!AJ84*0.7672))</f>
        <v/>
      </c>
      <c r="K84" s="12" t="str">
        <f>IF('Calculation sheet'!AQ84="","",IF(OR(I84="Motorway link",I84="Exit diverge",I84="Entrance merge",I84="Motorway diverge",I84="Motorway merge",I84="Motorway weaving",I84="Service area"),'Calculation sheet'!AL84*'Calculation sheet'!J84*'Calculation sheet'!K84*'Calculation sheet'!M84*'Calculation sheet'!O84*'Calculation sheet'!P84*'Calculation sheet'!Q84*'Calculation sheet'!R84*'Calculation sheet'!S84*'Calculation sheet'!T84*'Calculation sheet'!Y84*'Calculation sheet'!AA84*'Calculation sheet'!AC84*'Calculation sheet'!AE84*'Calculation sheet'!AG84*'Calculation sheet'!AJ84,'Calculation sheet'!AL84*'Calculation sheet'!J84*'Calculation sheet'!K84*'Calculation sheet'!M84*'Calculation sheet'!O84*'Calculation sheet'!P84*'Calculation sheet'!Q84*'Calculation sheet'!R84*'Calculation sheet'!S84*'Calculation sheet'!T84*'Calculation sheet'!Y84*'Calculation sheet'!AA84*'Calculation sheet'!AC84*'Calculation sheet'!AE84*'Calculation sheet'!AG84*'Calculation sheet'!AJ84*0.8833))</f>
        <v/>
      </c>
      <c r="L84" s="12" t="str">
        <f>IF('Calculation sheet'!AQ84="","",IF(OR(I84="Motorway link",I84="Exit diverge",I84="Entrance merge",I84="Motorway diverge",I84="Motorway merge",I84="Motorway weaving",I84="Service area"),'Calculation sheet'!AM84*'Calculation sheet'!J84*'Calculation sheet'!K84*'Calculation sheet'!M84*'Calculation sheet'!O84*'Calculation sheet'!P84*'Calculation sheet'!Q84*'Calculation sheet'!R84*'Calculation sheet'!S84*'Calculation sheet'!U84*'Calculation sheet'!Y84*'Calculation sheet'!AA84*'Calculation sheet'!AC84*'Calculation sheet'!AE84*'Calculation sheet'!AG84*'Calculation sheet'!AJ84,'Calculation sheet'!AM84*'Calculation sheet'!J84*'Calculation sheet'!K84*'Calculation sheet'!M84*'Calculation sheet'!O84*'Calculation sheet'!P84*'Calculation sheet'!Q84*'Calculation sheet'!R84*'Calculation sheet'!S84*'Calculation sheet'!U84*'Calculation sheet'!Y84*'Calculation sheet'!AA84*'Calculation sheet'!AC84*'Calculation sheet'!AE84*'Calculation sheet'!AG84*'Calculation sheet'!AJ84*1.1176))</f>
        <v/>
      </c>
      <c r="M84" s="12" t="str">
        <f t="shared" si="3"/>
        <v/>
      </c>
      <c r="N84" s="12" t="str">
        <f>IF('Calculation sheet'!AQ84="","",IF(OR(I84="Motorway link",I84="Exit diverge",I84="Entrance merge",I84="Motorway diverge",I84="Motorway merge",I84="Motorway weaving",I84="Service area"),'Calculation sheet'!AN84*'Calculation sheet'!J84*'Calculation sheet'!K84*'Calculation sheet'!L84*'Calculation sheet'!N84*'Calculation sheet'!P84*'Calculation sheet'!R84*'Calculation sheet'!S84*'Calculation sheet'!V84*'Calculation sheet'!Y84*'Calculation sheet'!Z84*'Calculation sheet'!AB84*'Calculation sheet'!AD84*'Calculation sheet'!AH84*'Calculation sheet'!AJ84,'Calculation sheet'!AN84*'Calculation sheet'!J84*'Calculation sheet'!K84*'Calculation sheet'!L84*'Calculation sheet'!N84*'Calculation sheet'!P84*'Calculation sheet'!R84*'Calculation sheet'!S84*'Calculation sheet'!V84*'Calculation sheet'!Y84*'Calculation sheet'!Z84*'Calculation sheet'!AB84*'Calculation sheet'!AD84*'Calculation sheet'!AH84*'Calculation sheet'!AJ84*0.7672))</f>
        <v/>
      </c>
      <c r="O84" s="12" t="str">
        <f>IF('Calculation sheet'!AQ84="","",IF(OR(I84="Motorway link",I84="Exit diverge",I84="Entrance merge",I84="Motorway diverge",I84="Motorway merge",I84="Motorway weaving",I84="Service area"),'Calculation sheet'!AO84*'Calculation sheet'!J84*'Calculation sheet'!K84*'Calculation sheet'!L84*'Calculation sheet'!N84*'Calculation sheet'!P84*'Calculation sheet'!R84*'Calculation sheet'!S84*'Calculation sheet'!W84*'Calculation sheet'!Y84*'Calculation sheet'!Z84*'Calculation sheet'!AB84*'Calculation sheet'!AD84*'Calculation sheet'!AH84*'Calculation sheet'!AJ84,'Calculation sheet'!AO84*'Calculation sheet'!J84*'Calculation sheet'!K84*'Calculation sheet'!L84*'Calculation sheet'!N84*'Calculation sheet'!P84*'Calculation sheet'!R84*'Calculation sheet'!S84*'Calculation sheet'!W84*'Calculation sheet'!Y84*'Calculation sheet'!Z84*'Calculation sheet'!AB84*'Calculation sheet'!AD84*'Calculation sheet'!AH84*'Calculation sheet'!AJ84*0.7672))</f>
        <v/>
      </c>
      <c r="P84" s="12" t="str">
        <f>IF('Calculation sheet'!AQ84="","",IF(OR(I84="Motorway link",I84="Exit diverge",I84="Entrance merge",I84="Motorway diverge",I84="Motorway merge",I84="Motorway weaving",I84="Service area"),'Calculation sheet'!AP84*'Calculation sheet'!J84*'Calculation sheet'!K84*'Calculation sheet'!L84*'Calculation sheet'!N84*'Calculation sheet'!P84*'Calculation sheet'!R84*'Calculation sheet'!S84*'Calculation sheet'!X84*'Calculation sheet'!Y84*'Calculation sheet'!Z84*'Calculation sheet'!AB84*'Calculation sheet'!AD84*'Calculation sheet'!AI84*'Calculation sheet'!AJ84,'Calculation sheet'!AP84*'Calculation sheet'!J84*'Calculation sheet'!K84*'Calculation sheet'!L84*'Calculation sheet'!N84*'Calculation sheet'!P84*'Calculation sheet'!R84*'Calculation sheet'!S84*'Calculation sheet'!X84*'Calculation sheet'!Y84*'Calculation sheet'!Z84*'Calculation sheet'!AB84*'Calculation sheet'!AD84*'Calculation sheet'!AI84*'Calculation sheet'!AJ84*0.7672))</f>
        <v/>
      </c>
      <c r="Q84" s="12" t="str">
        <f t="shared" si="4"/>
        <v/>
      </c>
      <c r="R84" s="14" t="str">
        <f t="shared" si="5"/>
        <v/>
      </c>
    </row>
    <row r="85" spans="1:18" x14ac:dyDescent="0.3">
      <c r="A85" s="4" t="str">
        <f>IF('Input data'!A100="","",'Input data'!A100)</f>
        <v/>
      </c>
      <c r="B85" s="4" t="str">
        <f>IF('Input data'!B100="","",'Input data'!B100)</f>
        <v/>
      </c>
      <c r="C85" s="4" t="str">
        <f>IF('Input data'!C100="","",'Input data'!C100)</f>
        <v/>
      </c>
      <c r="D85" s="4" t="str">
        <f>IF('Input data'!D100="","",'Input data'!D100)</f>
        <v/>
      </c>
      <c r="E85" s="4" t="str">
        <f>IF('Input data'!E100="","",'Input data'!E100)</f>
        <v/>
      </c>
      <c r="F85" s="4" t="str">
        <f>IF('Input data'!F100="","",'Input data'!F100)</f>
        <v/>
      </c>
      <c r="G85" s="4">
        <f>IF('Input data'!G100="","",'Input data'!G100)</f>
        <v>0</v>
      </c>
      <c r="H85" s="4" t="str">
        <f>IF('Input data'!H100&gt;0.5,'Input data'!H100,"")</f>
        <v/>
      </c>
      <c r="I85" s="4" t="str">
        <f>IF('Input data'!I100="","",'Input data'!I100)</f>
        <v/>
      </c>
      <c r="J85" s="12" t="str">
        <f>IF('Calculation sheet'!AQ85="","",IF(OR(I85="Motorway link",I85="Exit diverge",I85="Entrance merge",I85="Motorway diverge",I85="Motorway merge",I85="Motorway weaving",I85="Service area"),'Calculation sheet'!AK85*'Calculation sheet'!J85*'Calculation sheet'!K85*'Calculation sheet'!L85*'Calculation sheet'!N85*'Calculation sheet'!P85*'Calculation sheet'!R85*'Calculation sheet'!S85*'Calculation sheet'!T85*'Calculation sheet'!Y85*'Calculation sheet'!Z85*'Calculation sheet'!AB85*'Calculation sheet'!AD85*'Calculation sheet'!AF85*'Calculation sheet'!AJ85,'Calculation sheet'!AK85*'Calculation sheet'!J85*'Calculation sheet'!K85*'Calculation sheet'!L85*'Calculation sheet'!N85*'Calculation sheet'!P85*'Calculation sheet'!R85*'Calculation sheet'!S85*'Calculation sheet'!T85*'Calculation sheet'!Y85*'Calculation sheet'!Z85*'Calculation sheet'!AB85*'Calculation sheet'!AD85*'Calculation sheet'!AF85*'Calculation sheet'!AJ85*0.7672))</f>
        <v/>
      </c>
      <c r="K85" s="12" t="str">
        <f>IF('Calculation sheet'!AQ85="","",IF(OR(I85="Motorway link",I85="Exit diverge",I85="Entrance merge",I85="Motorway diverge",I85="Motorway merge",I85="Motorway weaving",I85="Service area"),'Calculation sheet'!AL85*'Calculation sheet'!J85*'Calculation sheet'!K85*'Calculation sheet'!M85*'Calculation sheet'!O85*'Calculation sheet'!P85*'Calculation sheet'!Q85*'Calculation sheet'!R85*'Calculation sheet'!S85*'Calculation sheet'!T85*'Calculation sheet'!Y85*'Calculation sheet'!AA85*'Calculation sheet'!AC85*'Calculation sheet'!AE85*'Calculation sheet'!AG85*'Calculation sheet'!AJ85,'Calculation sheet'!AL85*'Calculation sheet'!J85*'Calculation sheet'!K85*'Calculation sheet'!M85*'Calculation sheet'!O85*'Calculation sheet'!P85*'Calculation sheet'!Q85*'Calculation sheet'!R85*'Calculation sheet'!S85*'Calculation sheet'!T85*'Calculation sheet'!Y85*'Calculation sheet'!AA85*'Calculation sheet'!AC85*'Calculation sheet'!AE85*'Calculation sheet'!AG85*'Calculation sheet'!AJ85*0.8833))</f>
        <v/>
      </c>
      <c r="L85" s="12" t="str">
        <f>IF('Calculation sheet'!AQ85="","",IF(OR(I85="Motorway link",I85="Exit diverge",I85="Entrance merge",I85="Motorway diverge",I85="Motorway merge",I85="Motorway weaving",I85="Service area"),'Calculation sheet'!AM85*'Calculation sheet'!J85*'Calculation sheet'!K85*'Calculation sheet'!M85*'Calculation sheet'!O85*'Calculation sheet'!P85*'Calculation sheet'!Q85*'Calculation sheet'!R85*'Calculation sheet'!S85*'Calculation sheet'!U85*'Calculation sheet'!Y85*'Calculation sheet'!AA85*'Calculation sheet'!AC85*'Calculation sheet'!AE85*'Calculation sheet'!AG85*'Calculation sheet'!AJ85,'Calculation sheet'!AM85*'Calculation sheet'!J85*'Calculation sheet'!K85*'Calculation sheet'!M85*'Calculation sheet'!O85*'Calculation sheet'!P85*'Calculation sheet'!Q85*'Calculation sheet'!R85*'Calculation sheet'!S85*'Calculation sheet'!U85*'Calculation sheet'!Y85*'Calculation sheet'!AA85*'Calculation sheet'!AC85*'Calculation sheet'!AE85*'Calculation sheet'!AG85*'Calculation sheet'!AJ85*1.1176))</f>
        <v/>
      </c>
      <c r="M85" s="12" t="str">
        <f t="shared" si="3"/>
        <v/>
      </c>
      <c r="N85" s="12" t="str">
        <f>IF('Calculation sheet'!AQ85="","",IF(OR(I85="Motorway link",I85="Exit diverge",I85="Entrance merge",I85="Motorway diverge",I85="Motorway merge",I85="Motorway weaving",I85="Service area"),'Calculation sheet'!AN85*'Calculation sheet'!J85*'Calculation sheet'!K85*'Calculation sheet'!L85*'Calculation sheet'!N85*'Calculation sheet'!P85*'Calculation sheet'!R85*'Calculation sheet'!S85*'Calculation sheet'!V85*'Calculation sheet'!Y85*'Calculation sheet'!Z85*'Calculation sheet'!AB85*'Calculation sheet'!AD85*'Calculation sheet'!AH85*'Calculation sheet'!AJ85,'Calculation sheet'!AN85*'Calculation sheet'!J85*'Calculation sheet'!K85*'Calculation sheet'!L85*'Calculation sheet'!N85*'Calculation sheet'!P85*'Calculation sheet'!R85*'Calculation sheet'!S85*'Calculation sheet'!V85*'Calculation sheet'!Y85*'Calculation sheet'!Z85*'Calculation sheet'!AB85*'Calculation sheet'!AD85*'Calculation sheet'!AH85*'Calculation sheet'!AJ85*0.7672))</f>
        <v/>
      </c>
      <c r="O85" s="12" t="str">
        <f>IF('Calculation sheet'!AQ85="","",IF(OR(I85="Motorway link",I85="Exit diverge",I85="Entrance merge",I85="Motorway diverge",I85="Motorway merge",I85="Motorway weaving",I85="Service area"),'Calculation sheet'!AO85*'Calculation sheet'!J85*'Calculation sheet'!K85*'Calculation sheet'!L85*'Calculation sheet'!N85*'Calculation sheet'!P85*'Calculation sheet'!R85*'Calculation sheet'!S85*'Calculation sheet'!W85*'Calculation sheet'!Y85*'Calculation sheet'!Z85*'Calculation sheet'!AB85*'Calculation sheet'!AD85*'Calculation sheet'!AH85*'Calculation sheet'!AJ85,'Calculation sheet'!AO85*'Calculation sheet'!J85*'Calculation sheet'!K85*'Calculation sheet'!L85*'Calculation sheet'!N85*'Calculation sheet'!P85*'Calculation sheet'!R85*'Calculation sheet'!S85*'Calculation sheet'!W85*'Calculation sheet'!Y85*'Calculation sheet'!Z85*'Calculation sheet'!AB85*'Calculation sheet'!AD85*'Calculation sheet'!AH85*'Calculation sheet'!AJ85*0.7672))</f>
        <v/>
      </c>
      <c r="P85" s="12" t="str">
        <f>IF('Calculation sheet'!AQ85="","",IF(OR(I85="Motorway link",I85="Exit diverge",I85="Entrance merge",I85="Motorway diverge",I85="Motorway merge",I85="Motorway weaving",I85="Service area"),'Calculation sheet'!AP85*'Calculation sheet'!J85*'Calculation sheet'!K85*'Calculation sheet'!L85*'Calculation sheet'!N85*'Calculation sheet'!P85*'Calculation sheet'!R85*'Calculation sheet'!S85*'Calculation sheet'!X85*'Calculation sheet'!Y85*'Calculation sheet'!Z85*'Calculation sheet'!AB85*'Calculation sheet'!AD85*'Calculation sheet'!AI85*'Calculation sheet'!AJ85,'Calculation sheet'!AP85*'Calculation sheet'!J85*'Calculation sheet'!K85*'Calculation sheet'!L85*'Calculation sheet'!N85*'Calculation sheet'!P85*'Calculation sheet'!R85*'Calculation sheet'!S85*'Calculation sheet'!X85*'Calculation sheet'!Y85*'Calculation sheet'!Z85*'Calculation sheet'!AB85*'Calculation sheet'!AD85*'Calculation sheet'!AI85*'Calculation sheet'!AJ85*0.7672))</f>
        <v/>
      </c>
      <c r="Q85" s="12" t="str">
        <f t="shared" si="4"/>
        <v/>
      </c>
      <c r="R85" s="14" t="str">
        <f t="shared" si="5"/>
        <v/>
      </c>
    </row>
    <row r="86" spans="1:18" x14ac:dyDescent="0.3">
      <c r="A86" s="4" t="str">
        <f>IF('Input data'!A101="","",'Input data'!A101)</f>
        <v/>
      </c>
      <c r="B86" s="4" t="str">
        <f>IF('Input data'!B101="","",'Input data'!B101)</f>
        <v/>
      </c>
      <c r="C86" s="4" t="str">
        <f>IF('Input data'!C101="","",'Input data'!C101)</f>
        <v/>
      </c>
      <c r="D86" s="4" t="str">
        <f>IF('Input data'!D101="","",'Input data'!D101)</f>
        <v/>
      </c>
      <c r="E86" s="4" t="str">
        <f>IF('Input data'!E101="","",'Input data'!E101)</f>
        <v/>
      </c>
      <c r="F86" s="4" t="str">
        <f>IF('Input data'!F101="","",'Input data'!F101)</f>
        <v/>
      </c>
      <c r="G86" s="4">
        <f>IF('Input data'!G101="","",'Input data'!G101)</f>
        <v>0</v>
      </c>
      <c r="H86" s="4" t="str">
        <f>IF('Input data'!H101&gt;0.5,'Input data'!H101,"")</f>
        <v/>
      </c>
      <c r="I86" s="4" t="str">
        <f>IF('Input data'!I101="","",'Input data'!I101)</f>
        <v/>
      </c>
      <c r="J86" s="12" t="str">
        <f>IF('Calculation sheet'!AQ86="","",IF(OR(I86="Motorway link",I86="Exit diverge",I86="Entrance merge",I86="Motorway diverge",I86="Motorway merge",I86="Motorway weaving",I86="Service area"),'Calculation sheet'!AK86*'Calculation sheet'!J86*'Calculation sheet'!K86*'Calculation sheet'!L86*'Calculation sheet'!N86*'Calculation sheet'!P86*'Calculation sheet'!R86*'Calculation sheet'!S86*'Calculation sheet'!T86*'Calculation sheet'!Y86*'Calculation sheet'!Z86*'Calculation sheet'!AB86*'Calculation sheet'!AD86*'Calculation sheet'!AF86*'Calculation sheet'!AJ86,'Calculation sheet'!AK86*'Calculation sheet'!J86*'Calculation sheet'!K86*'Calculation sheet'!L86*'Calculation sheet'!N86*'Calculation sheet'!P86*'Calculation sheet'!R86*'Calculation sheet'!S86*'Calculation sheet'!T86*'Calculation sheet'!Y86*'Calculation sheet'!Z86*'Calculation sheet'!AB86*'Calculation sheet'!AD86*'Calculation sheet'!AF86*'Calculation sheet'!AJ86*0.7672))</f>
        <v/>
      </c>
      <c r="K86" s="12" t="str">
        <f>IF('Calculation sheet'!AQ86="","",IF(OR(I86="Motorway link",I86="Exit diverge",I86="Entrance merge",I86="Motorway diverge",I86="Motorway merge",I86="Motorway weaving",I86="Service area"),'Calculation sheet'!AL86*'Calculation sheet'!J86*'Calculation sheet'!K86*'Calculation sheet'!M86*'Calculation sheet'!O86*'Calculation sheet'!P86*'Calculation sheet'!Q86*'Calculation sheet'!R86*'Calculation sheet'!S86*'Calculation sheet'!T86*'Calculation sheet'!Y86*'Calculation sheet'!AA86*'Calculation sheet'!AC86*'Calculation sheet'!AE86*'Calculation sheet'!AG86*'Calculation sheet'!AJ86,'Calculation sheet'!AL86*'Calculation sheet'!J86*'Calculation sheet'!K86*'Calculation sheet'!M86*'Calculation sheet'!O86*'Calculation sheet'!P86*'Calculation sheet'!Q86*'Calculation sheet'!R86*'Calculation sheet'!S86*'Calculation sheet'!T86*'Calculation sheet'!Y86*'Calculation sheet'!AA86*'Calculation sheet'!AC86*'Calculation sheet'!AE86*'Calculation sheet'!AG86*'Calculation sheet'!AJ86*0.8833))</f>
        <v/>
      </c>
      <c r="L86" s="12" t="str">
        <f>IF('Calculation sheet'!AQ86="","",IF(OR(I86="Motorway link",I86="Exit diverge",I86="Entrance merge",I86="Motorway diverge",I86="Motorway merge",I86="Motorway weaving",I86="Service area"),'Calculation sheet'!AM86*'Calculation sheet'!J86*'Calculation sheet'!K86*'Calculation sheet'!M86*'Calculation sheet'!O86*'Calculation sheet'!P86*'Calculation sheet'!Q86*'Calculation sheet'!R86*'Calculation sheet'!S86*'Calculation sheet'!U86*'Calculation sheet'!Y86*'Calculation sheet'!AA86*'Calculation sheet'!AC86*'Calculation sheet'!AE86*'Calculation sheet'!AG86*'Calculation sheet'!AJ86,'Calculation sheet'!AM86*'Calculation sheet'!J86*'Calculation sheet'!K86*'Calculation sheet'!M86*'Calculation sheet'!O86*'Calculation sheet'!P86*'Calculation sheet'!Q86*'Calculation sheet'!R86*'Calculation sheet'!S86*'Calculation sheet'!U86*'Calculation sheet'!Y86*'Calculation sheet'!AA86*'Calculation sheet'!AC86*'Calculation sheet'!AE86*'Calculation sheet'!AG86*'Calculation sheet'!AJ86*1.1176))</f>
        <v/>
      </c>
      <c r="M86" s="12" t="str">
        <f t="shared" si="3"/>
        <v/>
      </c>
      <c r="N86" s="12" t="str">
        <f>IF('Calculation sheet'!AQ86="","",IF(OR(I86="Motorway link",I86="Exit diverge",I86="Entrance merge",I86="Motorway diverge",I86="Motorway merge",I86="Motorway weaving",I86="Service area"),'Calculation sheet'!AN86*'Calculation sheet'!J86*'Calculation sheet'!K86*'Calculation sheet'!L86*'Calculation sheet'!N86*'Calculation sheet'!P86*'Calculation sheet'!R86*'Calculation sheet'!S86*'Calculation sheet'!V86*'Calculation sheet'!Y86*'Calculation sheet'!Z86*'Calculation sheet'!AB86*'Calculation sheet'!AD86*'Calculation sheet'!AH86*'Calculation sheet'!AJ86,'Calculation sheet'!AN86*'Calculation sheet'!J86*'Calculation sheet'!K86*'Calculation sheet'!L86*'Calculation sheet'!N86*'Calculation sheet'!P86*'Calculation sheet'!R86*'Calculation sheet'!S86*'Calculation sheet'!V86*'Calculation sheet'!Y86*'Calculation sheet'!Z86*'Calculation sheet'!AB86*'Calculation sheet'!AD86*'Calculation sheet'!AH86*'Calculation sheet'!AJ86*0.7672))</f>
        <v/>
      </c>
      <c r="O86" s="12" t="str">
        <f>IF('Calculation sheet'!AQ86="","",IF(OR(I86="Motorway link",I86="Exit diverge",I86="Entrance merge",I86="Motorway diverge",I86="Motorway merge",I86="Motorway weaving",I86="Service area"),'Calculation sheet'!AO86*'Calculation sheet'!J86*'Calculation sheet'!K86*'Calculation sheet'!L86*'Calculation sheet'!N86*'Calculation sheet'!P86*'Calculation sheet'!R86*'Calculation sheet'!S86*'Calculation sheet'!W86*'Calculation sheet'!Y86*'Calculation sheet'!Z86*'Calculation sheet'!AB86*'Calculation sheet'!AD86*'Calculation sheet'!AH86*'Calculation sheet'!AJ86,'Calculation sheet'!AO86*'Calculation sheet'!J86*'Calculation sheet'!K86*'Calculation sheet'!L86*'Calculation sheet'!N86*'Calculation sheet'!P86*'Calculation sheet'!R86*'Calculation sheet'!S86*'Calculation sheet'!W86*'Calculation sheet'!Y86*'Calculation sheet'!Z86*'Calculation sheet'!AB86*'Calculation sheet'!AD86*'Calculation sheet'!AH86*'Calculation sheet'!AJ86*0.7672))</f>
        <v/>
      </c>
      <c r="P86" s="12" t="str">
        <f>IF('Calculation sheet'!AQ86="","",IF(OR(I86="Motorway link",I86="Exit diverge",I86="Entrance merge",I86="Motorway diverge",I86="Motorway merge",I86="Motorway weaving",I86="Service area"),'Calculation sheet'!AP86*'Calculation sheet'!J86*'Calculation sheet'!K86*'Calculation sheet'!L86*'Calculation sheet'!N86*'Calculation sheet'!P86*'Calculation sheet'!R86*'Calculation sheet'!S86*'Calculation sheet'!X86*'Calculation sheet'!Y86*'Calculation sheet'!Z86*'Calculation sheet'!AB86*'Calculation sheet'!AD86*'Calculation sheet'!AI86*'Calculation sheet'!AJ86,'Calculation sheet'!AP86*'Calculation sheet'!J86*'Calculation sheet'!K86*'Calculation sheet'!L86*'Calculation sheet'!N86*'Calculation sheet'!P86*'Calculation sheet'!R86*'Calculation sheet'!S86*'Calculation sheet'!X86*'Calculation sheet'!Y86*'Calculation sheet'!Z86*'Calculation sheet'!AB86*'Calculation sheet'!AD86*'Calculation sheet'!AI86*'Calculation sheet'!AJ86*0.7672))</f>
        <v/>
      </c>
      <c r="Q86" s="12" t="str">
        <f t="shared" si="4"/>
        <v/>
      </c>
      <c r="R86" s="14" t="str">
        <f t="shared" si="5"/>
        <v/>
      </c>
    </row>
    <row r="87" spans="1:18" x14ac:dyDescent="0.3">
      <c r="A87" s="4" t="str">
        <f>IF('Input data'!A102="","",'Input data'!A102)</f>
        <v/>
      </c>
      <c r="B87" s="4" t="str">
        <f>IF('Input data'!B102="","",'Input data'!B102)</f>
        <v/>
      </c>
      <c r="C87" s="4" t="str">
        <f>IF('Input data'!C102="","",'Input data'!C102)</f>
        <v/>
      </c>
      <c r="D87" s="4" t="str">
        <f>IF('Input data'!D102="","",'Input data'!D102)</f>
        <v/>
      </c>
      <c r="E87" s="4" t="str">
        <f>IF('Input data'!E102="","",'Input data'!E102)</f>
        <v/>
      </c>
      <c r="F87" s="4" t="str">
        <f>IF('Input data'!F102="","",'Input data'!F102)</f>
        <v/>
      </c>
      <c r="G87" s="4">
        <f>IF('Input data'!G102="","",'Input data'!G102)</f>
        <v>0</v>
      </c>
      <c r="H87" s="4" t="str">
        <f>IF('Input data'!H102&gt;0.5,'Input data'!H102,"")</f>
        <v/>
      </c>
      <c r="I87" s="4" t="str">
        <f>IF('Input data'!I102="","",'Input data'!I102)</f>
        <v/>
      </c>
      <c r="J87" s="12" t="str">
        <f>IF('Calculation sheet'!AQ87="","",IF(OR(I87="Motorway link",I87="Exit diverge",I87="Entrance merge",I87="Motorway diverge",I87="Motorway merge",I87="Motorway weaving",I87="Service area"),'Calculation sheet'!AK87*'Calculation sheet'!J87*'Calculation sheet'!K87*'Calculation sheet'!L87*'Calculation sheet'!N87*'Calculation sheet'!P87*'Calculation sheet'!R87*'Calculation sheet'!S87*'Calculation sheet'!T87*'Calculation sheet'!Y87*'Calculation sheet'!Z87*'Calculation sheet'!AB87*'Calculation sheet'!AD87*'Calculation sheet'!AF87*'Calculation sheet'!AJ87,'Calculation sheet'!AK87*'Calculation sheet'!J87*'Calculation sheet'!K87*'Calculation sheet'!L87*'Calculation sheet'!N87*'Calculation sheet'!P87*'Calculation sheet'!R87*'Calculation sheet'!S87*'Calculation sheet'!T87*'Calculation sheet'!Y87*'Calculation sheet'!Z87*'Calculation sheet'!AB87*'Calculation sheet'!AD87*'Calculation sheet'!AF87*'Calculation sheet'!AJ87*0.7672))</f>
        <v/>
      </c>
      <c r="K87" s="12" t="str">
        <f>IF('Calculation sheet'!AQ87="","",IF(OR(I87="Motorway link",I87="Exit diverge",I87="Entrance merge",I87="Motorway diverge",I87="Motorway merge",I87="Motorway weaving",I87="Service area"),'Calculation sheet'!AL87*'Calculation sheet'!J87*'Calculation sheet'!K87*'Calculation sheet'!M87*'Calculation sheet'!O87*'Calculation sheet'!P87*'Calculation sheet'!Q87*'Calculation sheet'!R87*'Calculation sheet'!S87*'Calculation sheet'!T87*'Calculation sheet'!Y87*'Calculation sheet'!AA87*'Calculation sheet'!AC87*'Calculation sheet'!AE87*'Calculation sheet'!AG87*'Calculation sheet'!AJ87,'Calculation sheet'!AL87*'Calculation sheet'!J87*'Calculation sheet'!K87*'Calculation sheet'!M87*'Calculation sheet'!O87*'Calculation sheet'!P87*'Calculation sheet'!Q87*'Calculation sheet'!R87*'Calculation sheet'!S87*'Calculation sheet'!T87*'Calculation sheet'!Y87*'Calculation sheet'!AA87*'Calculation sheet'!AC87*'Calculation sheet'!AE87*'Calculation sheet'!AG87*'Calculation sheet'!AJ87*0.8833))</f>
        <v/>
      </c>
      <c r="L87" s="12" t="str">
        <f>IF('Calculation sheet'!AQ87="","",IF(OR(I87="Motorway link",I87="Exit diverge",I87="Entrance merge",I87="Motorway diverge",I87="Motorway merge",I87="Motorway weaving",I87="Service area"),'Calculation sheet'!AM87*'Calculation sheet'!J87*'Calculation sheet'!K87*'Calculation sheet'!M87*'Calculation sheet'!O87*'Calculation sheet'!P87*'Calculation sheet'!Q87*'Calculation sheet'!R87*'Calculation sheet'!S87*'Calculation sheet'!U87*'Calculation sheet'!Y87*'Calculation sheet'!AA87*'Calculation sheet'!AC87*'Calculation sheet'!AE87*'Calculation sheet'!AG87*'Calculation sheet'!AJ87,'Calculation sheet'!AM87*'Calculation sheet'!J87*'Calculation sheet'!K87*'Calculation sheet'!M87*'Calculation sheet'!O87*'Calculation sheet'!P87*'Calculation sheet'!Q87*'Calculation sheet'!R87*'Calculation sheet'!S87*'Calculation sheet'!U87*'Calculation sheet'!Y87*'Calculation sheet'!AA87*'Calculation sheet'!AC87*'Calculation sheet'!AE87*'Calculation sheet'!AG87*'Calculation sheet'!AJ87*1.1176))</f>
        <v/>
      </c>
      <c r="M87" s="12" t="str">
        <f t="shared" si="3"/>
        <v/>
      </c>
      <c r="N87" s="12" t="str">
        <f>IF('Calculation sheet'!AQ87="","",IF(OR(I87="Motorway link",I87="Exit diverge",I87="Entrance merge",I87="Motorway diverge",I87="Motorway merge",I87="Motorway weaving",I87="Service area"),'Calculation sheet'!AN87*'Calculation sheet'!J87*'Calculation sheet'!K87*'Calculation sheet'!L87*'Calculation sheet'!N87*'Calculation sheet'!P87*'Calculation sheet'!R87*'Calculation sheet'!S87*'Calculation sheet'!V87*'Calculation sheet'!Y87*'Calculation sheet'!Z87*'Calculation sheet'!AB87*'Calculation sheet'!AD87*'Calculation sheet'!AH87*'Calculation sheet'!AJ87,'Calculation sheet'!AN87*'Calculation sheet'!J87*'Calculation sheet'!K87*'Calculation sheet'!L87*'Calculation sheet'!N87*'Calculation sheet'!P87*'Calculation sheet'!R87*'Calculation sheet'!S87*'Calculation sheet'!V87*'Calculation sheet'!Y87*'Calculation sheet'!Z87*'Calculation sheet'!AB87*'Calculation sheet'!AD87*'Calculation sheet'!AH87*'Calculation sheet'!AJ87*0.7672))</f>
        <v/>
      </c>
      <c r="O87" s="12" t="str">
        <f>IF('Calculation sheet'!AQ87="","",IF(OR(I87="Motorway link",I87="Exit diverge",I87="Entrance merge",I87="Motorway diverge",I87="Motorway merge",I87="Motorway weaving",I87="Service area"),'Calculation sheet'!AO87*'Calculation sheet'!J87*'Calculation sheet'!K87*'Calculation sheet'!L87*'Calculation sheet'!N87*'Calculation sheet'!P87*'Calculation sheet'!R87*'Calculation sheet'!S87*'Calculation sheet'!W87*'Calculation sheet'!Y87*'Calculation sheet'!Z87*'Calculation sheet'!AB87*'Calculation sheet'!AD87*'Calculation sheet'!AH87*'Calculation sheet'!AJ87,'Calculation sheet'!AO87*'Calculation sheet'!J87*'Calculation sheet'!K87*'Calculation sheet'!L87*'Calculation sheet'!N87*'Calculation sheet'!P87*'Calculation sheet'!R87*'Calculation sheet'!S87*'Calculation sheet'!W87*'Calculation sheet'!Y87*'Calculation sheet'!Z87*'Calculation sheet'!AB87*'Calculation sheet'!AD87*'Calculation sheet'!AH87*'Calculation sheet'!AJ87*0.7672))</f>
        <v/>
      </c>
      <c r="P87" s="12" t="str">
        <f>IF('Calculation sheet'!AQ87="","",IF(OR(I87="Motorway link",I87="Exit diverge",I87="Entrance merge",I87="Motorway diverge",I87="Motorway merge",I87="Motorway weaving",I87="Service area"),'Calculation sheet'!AP87*'Calculation sheet'!J87*'Calculation sheet'!K87*'Calculation sheet'!L87*'Calculation sheet'!N87*'Calculation sheet'!P87*'Calculation sheet'!R87*'Calculation sheet'!S87*'Calculation sheet'!X87*'Calculation sheet'!Y87*'Calculation sheet'!Z87*'Calculation sheet'!AB87*'Calculation sheet'!AD87*'Calculation sheet'!AI87*'Calculation sheet'!AJ87,'Calculation sheet'!AP87*'Calculation sheet'!J87*'Calculation sheet'!K87*'Calculation sheet'!L87*'Calculation sheet'!N87*'Calculation sheet'!P87*'Calculation sheet'!R87*'Calculation sheet'!S87*'Calculation sheet'!X87*'Calculation sheet'!Y87*'Calculation sheet'!Z87*'Calculation sheet'!AB87*'Calculation sheet'!AD87*'Calculation sheet'!AI87*'Calculation sheet'!AJ87*0.7672))</f>
        <v/>
      </c>
      <c r="Q87" s="12" t="str">
        <f t="shared" si="4"/>
        <v/>
      </c>
      <c r="R87" s="14" t="str">
        <f t="shared" si="5"/>
        <v/>
      </c>
    </row>
    <row r="88" spans="1:18" x14ac:dyDescent="0.3">
      <c r="A88" s="4" t="str">
        <f>IF('Input data'!A103="","",'Input data'!A103)</f>
        <v/>
      </c>
      <c r="B88" s="4" t="str">
        <f>IF('Input data'!B103="","",'Input data'!B103)</f>
        <v/>
      </c>
      <c r="C88" s="4" t="str">
        <f>IF('Input data'!C103="","",'Input data'!C103)</f>
        <v/>
      </c>
      <c r="D88" s="4" t="str">
        <f>IF('Input data'!D103="","",'Input data'!D103)</f>
        <v/>
      </c>
      <c r="E88" s="4" t="str">
        <f>IF('Input data'!E103="","",'Input data'!E103)</f>
        <v/>
      </c>
      <c r="F88" s="4" t="str">
        <f>IF('Input data'!F103="","",'Input data'!F103)</f>
        <v/>
      </c>
      <c r="G88" s="4">
        <f>IF('Input data'!G103="","",'Input data'!G103)</f>
        <v>0</v>
      </c>
      <c r="H88" s="4" t="str">
        <f>IF('Input data'!H103&gt;0.5,'Input data'!H103,"")</f>
        <v/>
      </c>
      <c r="I88" s="4" t="str">
        <f>IF('Input data'!I103="","",'Input data'!I103)</f>
        <v/>
      </c>
      <c r="J88" s="12" t="str">
        <f>IF('Calculation sheet'!AQ88="","",IF(OR(I88="Motorway link",I88="Exit diverge",I88="Entrance merge",I88="Motorway diverge",I88="Motorway merge",I88="Motorway weaving",I88="Service area"),'Calculation sheet'!AK88*'Calculation sheet'!J88*'Calculation sheet'!K88*'Calculation sheet'!L88*'Calculation sheet'!N88*'Calculation sheet'!P88*'Calculation sheet'!R88*'Calculation sheet'!S88*'Calculation sheet'!T88*'Calculation sheet'!Y88*'Calculation sheet'!Z88*'Calculation sheet'!AB88*'Calculation sheet'!AD88*'Calculation sheet'!AF88*'Calculation sheet'!AJ88,'Calculation sheet'!AK88*'Calculation sheet'!J88*'Calculation sheet'!K88*'Calculation sheet'!L88*'Calculation sheet'!N88*'Calculation sheet'!P88*'Calculation sheet'!R88*'Calculation sheet'!S88*'Calculation sheet'!T88*'Calculation sheet'!Y88*'Calculation sheet'!Z88*'Calculation sheet'!AB88*'Calculation sheet'!AD88*'Calculation sheet'!AF88*'Calculation sheet'!AJ88*0.7672))</f>
        <v/>
      </c>
      <c r="K88" s="12" t="str">
        <f>IF('Calculation sheet'!AQ88="","",IF(OR(I88="Motorway link",I88="Exit diverge",I88="Entrance merge",I88="Motorway diverge",I88="Motorway merge",I88="Motorway weaving",I88="Service area"),'Calculation sheet'!AL88*'Calculation sheet'!J88*'Calculation sheet'!K88*'Calculation sheet'!M88*'Calculation sheet'!O88*'Calculation sheet'!P88*'Calculation sheet'!Q88*'Calculation sheet'!R88*'Calculation sheet'!S88*'Calculation sheet'!T88*'Calculation sheet'!Y88*'Calculation sheet'!AA88*'Calculation sheet'!AC88*'Calculation sheet'!AE88*'Calculation sheet'!AG88*'Calculation sheet'!AJ88,'Calculation sheet'!AL88*'Calculation sheet'!J88*'Calculation sheet'!K88*'Calculation sheet'!M88*'Calculation sheet'!O88*'Calculation sheet'!P88*'Calculation sheet'!Q88*'Calculation sheet'!R88*'Calculation sheet'!S88*'Calculation sheet'!T88*'Calculation sheet'!Y88*'Calculation sheet'!AA88*'Calculation sheet'!AC88*'Calculation sheet'!AE88*'Calculation sheet'!AG88*'Calculation sheet'!AJ88*0.8833))</f>
        <v/>
      </c>
      <c r="L88" s="12" t="str">
        <f>IF('Calculation sheet'!AQ88="","",IF(OR(I88="Motorway link",I88="Exit diverge",I88="Entrance merge",I88="Motorway diverge",I88="Motorway merge",I88="Motorway weaving",I88="Service area"),'Calculation sheet'!AM88*'Calculation sheet'!J88*'Calculation sheet'!K88*'Calculation sheet'!M88*'Calculation sheet'!O88*'Calculation sheet'!P88*'Calculation sheet'!Q88*'Calculation sheet'!R88*'Calculation sheet'!S88*'Calculation sheet'!U88*'Calculation sheet'!Y88*'Calculation sheet'!AA88*'Calculation sheet'!AC88*'Calculation sheet'!AE88*'Calculation sheet'!AG88*'Calculation sheet'!AJ88,'Calculation sheet'!AM88*'Calculation sheet'!J88*'Calculation sheet'!K88*'Calculation sheet'!M88*'Calculation sheet'!O88*'Calculation sheet'!P88*'Calculation sheet'!Q88*'Calculation sheet'!R88*'Calculation sheet'!S88*'Calculation sheet'!U88*'Calculation sheet'!Y88*'Calculation sheet'!AA88*'Calculation sheet'!AC88*'Calculation sheet'!AE88*'Calculation sheet'!AG88*'Calculation sheet'!AJ88*1.1176))</f>
        <v/>
      </c>
      <c r="M88" s="12" t="str">
        <f t="shared" si="3"/>
        <v/>
      </c>
      <c r="N88" s="12" t="str">
        <f>IF('Calculation sheet'!AQ88="","",IF(OR(I88="Motorway link",I88="Exit diverge",I88="Entrance merge",I88="Motorway diverge",I88="Motorway merge",I88="Motorway weaving",I88="Service area"),'Calculation sheet'!AN88*'Calculation sheet'!J88*'Calculation sheet'!K88*'Calculation sheet'!L88*'Calculation sheet'!N88*'Calculation sheet'!P88*'Calculation sheet'!R88*'Calculation sheet'!S88*'Calculation sheet'!V88*'Calculation sheet'!Y88*'Calculation sheet'!Z88*'Calculation sheet'!AB88*'Calculation sheet'!AD88*'Calculation sheet'!AH88*'Calculation sheet'!AJ88,'Calculation sheet'!AN88*'Calculation sheet'!J88*'Calculation sheet'!K88*'Calculation sheet'!L88*'Calculation sheet'!N88*'Calculation sheet'!P88*'Calculation sheet'!R88*'Calculation sheet'!S88*'Calculation sheet'!V88*'Calculation sheet'!Y88*'Calculation sheet'!Z88*'Calculation sheet'!AB88*'Calculation sheet'!AD88*'Calculation sheet'!AH88*'Calculation sheet'!AJ88*0.7672))</f>
        <v/>
      </c>
      <c r="O88" s="12" t="str">
        <f>IF('Calculation sheet'!AQ88="","",IF(OR(I88="Motorway link",I88="Exit diverge",I88="Entrance merge",I88="Motorway diverge",I88="Motorway merge",I88="Motorway weaving",I88="Service area"),'Calculation sheet'!AO88*'Calculation sheet'!J88*'Calculation sheet'!K88*'Calculation sheet'!L88*'Calculation sheet'!N88*'Calculation sheet'!P88*'Calculation sheet'!R88*'Calculation sheet'!S88*'Calculation sheet'!W88*'Calculation sheet'!Y88*'Calculation sheet'!Z88*'Calculation sheet'!AB88*'Calculation sheet'!AD88*'Calculation sheet'!AH88*'Calculation sheet'!AJ88,'Calculation sheet'!AO88*'Calculation sheet'!J88*'Calculation sheet'!K88*'Calculation sheet'!L88*'Calculation sheet'!N88*'Calculation sheet'!P88*'Calculation sheet'!R88*'Calculation sheet'!S88*'Calculation sheet'!W88*'Calculation sheet'!Y88*'Calculation sheet'!Z88*'Calculation sheet'!AB88*'Calculation sheet'!AD88*'Calculation sheet'!AH88*'Calculation sheet'!AJ88*0.7672))</f>
        <v/>
      </c>
      <c r="P88" s="12" t="str">
        <f>IF('Calculation sheet'!AQ88="","",IF(OR(I88="Motorway link",I88="Exit diverge",I88="Entrance merge",I88="Motorway diverge",I88="Motorway merge",I88="Motorway weaving",I88="Service area"),'Calculation sheet'!AP88*'Calculation sheet'!J88*'Calculation sheet'!K88*'Calculation sheet'!L88*'Calculation sheet'!N88*'Calculation sheet'!P88*'Calculation sheet'!R88*'Calculation sheet'!S88*'Calculation sheet'!X88*'Calculation sheet'!Y88*'Calculation sheet'!Z88*'Calculation sheet'!AB88*'Calculation sheet'!AD88*'Calculation sheet'!AI88*'Calculation sheet'!AJ88,'Calculation sheet'!AP88*'Calculation sheet'!J88*'Calculation sheet'!K88*'Calculation sheet'!L88*'Calculation sheet'!N88*'Calculation sheet'!P88*'Calculation sheet'!R88*'Calculation sheet'!S88*'Calculation sheet'!X88*'Calculation sheet'!Y88*'Calculation sheet'!Z88*'Calculation sheet'!AB88*'Calculation sheet'!AD88*'Calculation sheet'!AI88*'Calculation sheet'!AJ88*0.7672))</f>
        <v/>
      </c>
      <c r="Q88" s="12" t="str">
        <f t="shared" si="4"/>
        <v/>
      </c>
      <c r="R88" s="14" t="str">
        <f t="shared" si="5"/>
        <v/>
      </c>
    </row>
    <row r="89" spans="1:18" x14ac:dyDescent="0.3">
      <c r="A89" s="4" t="str">
        <f>IF('Input data'!A104="","",'Input data'!A104)</f>
        <v/>
      </c>
      <c r="B89" s="4" t="str">
        <f>IF('Input data'!B104="","",'Input data'!B104)</f>
        <v/>
      </c>
      <c r="C89" s="4" t="str">
        <f>IF('Input data'!C104="","",'Input data'!C104)</f>
        <v/>
      </c>
      <c r="D89" s="4" t="str">
        <f>IF('Input data'!D104="","",'Input data'!D104)</f>
        <v/>
      </c>
      <c r="E89" s="4" t="str">
        <f>IF('Input data'!E104="","",'Input data'!E104)</f>
        <v/>
      </c>
      <c r="F89" s="4" t="str">
        <f>IF('Input data'!F104="","",'Input data'!F104)</f>
        <v/>
      </c>
      <c r="G89" s="4">
        <f>IF('Input data'!G104="","",'Input data'!G104)</f>
        <v>0</v>
      </c>
      <c r="H89" s="4" t="str">
        <f>IF('Input data'!H104&gt;0.5,'Input data'!H104,"")</f>
        <v/>
      </c>
      <c r="I89" s="4" t="str">
        <f>IF('Input data'!I104="","",'Input data'!I104)</f>
        <v/>
      </c>
      <c r="J89" s="12" t="str">
        <f>IF('Calculation sheet'!AQ89="","",IF(OR(I89="Motorway link",I89="Exit diverge",I89="Entrance merge",I89="Motorway diverge",I89="Motorway merge",I89="Motorway weaving",I89="Service area"),'Calculation sheet'!AK89*'Calculation sheet'!J89*'Calculation sheet'!K89*'Calculation sheet'!L89*'Calculation sheet'!N89*'Calculation sheet'!P89*'Calculation sheet'!R89*'Calculation sheet'!S89*'Calculation sheet'!T89*'Calculation sheet'!Y89*'Calculation sheet'!Z89*'Calculation sheet'!AB89*'Calculation sheet'!AD89*'Calculation sheet'!AF89*'Calculation sheet'!AJ89,'Calculation sheet'!AK89*'Calculation sheet'!J89*'Calculation sheet'!K89*'Calculation sheet'!L89*'Calculation sheet'!N89*'Calculation sheet'!P89*'Calculation sheet'!R89*'Calculation sheet'!S89*'Calculation sheet'!T89*'Calculation sheet'!Y89*'Calculation sheet'!Z89*'Calculation sheet'!AB89*'Calculation sheet'!AD89*'Calculation sheet'!AF89*'Calculation sheet'!AJ89*0.7672))</f>
        <v/>
      </c>
      <c r="K89" s="12" t="str">
        <f>IF('Calculation sheet'!AQ89="","",IF(OR(I89="Motorway link",I89="Exit diverge",I89="Entrance merge",I89="Motorway diverge",I89="Motorway merge",I89="Motorway weaving",I89="Service area"),'Calculation sheet'!AL89*'Calculation sheet'!J89*'Calculation sheet'!K89*'Calculation sheet'!M89*'Calculation sheet'!O89*'Calculation sheet'!P89*'Calculation sheet'!Q89*'Calculation sheet'!R89*'Calculation sheet'!S89*'Calculation sheet'!T89*'Calculation sheet'!Y89*'Calculation sheet'!AA89*'Calculation sheet'!AC89*'Calculation sheet'!AE89*'Calculation sheet'!AG89*'Calculation sheet'!AJ89,'Calculation sheet'!AL89*'Calculation sheet'!J89*'Calculation sheet'!K89*'Calculation sheet'!M89*'Calculation sheet'!O89*'Calculation sheet'!P89*'Calculation sheet'!Q89*'Calculation sheet'!R89*'Calculation sheet'!S89*'Calculation sheet'!T89*'Calculation sheet'!Y89*'Calculation sheet'!AA89*'Calculation sheet'!AC89*'Calculation sheet'!AE89*'Calculation sheet'!AG89*'Calculation sheet'!AJ89*0.8833))</f>
        <v/>
      </c>
      <c r="L89" s="12" t="str">
        <f>IF('Calculation sheet'!AQ89="","",IF(OR(I89="Motorway link",I89="Exit diverge",I89="Entrance merge",I89="Motorway diverge",I89="Motorway merge",I89="Motorway weaving",I89="Service area"),'Calculation sheet'!AM89*'Calculation sheet'!J89*'Calculation sheet'!K89*'Calculation sheet'!M89*'Calculation sheet'!O89*'Calculation sheet'!P89*'Calculation sheet'!Q89*'Calculation sheet'!R89*'Calculation sheet'!S89*'Calculation sheet'!U89*'Calculation sheet'!Y89*'Calculation sheet'!AA89*'Calculation sheet'!AC89*'Calculation sheet'!AE89*'Calculation sheet'!AG89*'Calculation sheet'!AJ89,'Calculation sheet'!AM89*'Calculation sheet'!J89*'Calculation sheet'!K89*'Calculation sheet'!M89*'Calculation sheet'!O89*'Calculation sheet'!P89*'Calculation sheet'!Q89*'Calculation sheet'!R89*'Calculation sheet'!S89*'Calculation sheet'!U89*'Calculation sheet'!Y89*'Calculation sheet'!AA89*'Calculation sheet'!AC89*'Calculation sheet'!AE89*'Calculation sheet'!AG89*'Calculation sheet'!AJ89*1.1176))</f>
        <v/>
      </c>
      <c r="M89" s="12" t="str">
        <f t="shared" si="3"/>
        <v/>
      </c>
      <c r="N89" s="12" t="str">
        <f>IF('Calculation sheet'!AQ89="","",IF(OR(I89="Motorway link",I89="Exit diverge",I89="Entrance merge",I89="Motorway diverge",I89="Motorway merge",I89="Motorway weaving",I89="Service area"),'Calculation sheet'!AN89*'Calculation sheet'!J89*'Calculation sheet'!K89*'Calculation sheet'!L89*'Calculation sheet'!N89*'Calculation sheet'!P89*'Calculation sheet'!R89*'Calculation sheet'!S89*'Calculation sheet'!V89*'Calculation sheet'!Y89*'Calculation sheet'!Z89*'Calculation sheet'!AB89*'Calculation sheet'!AD89*'Calculation sheet'!AH89*'Calculation sheet'!AJ89,'Calculation sheet'!AN89*'Calculation sheet'!J89*'Calculation sheet'!K89*'Calculation sheet'!L89*'Calculation sheet'!N89*'Calculation sheet'!P89*'Calculation sheet'!R89*'Calculation sheet'!S89*'Calculation sheet'!V89*'Calculation sheet'!Y89*'Calculation sheet'!Z89*'Calculation sheet'!AB89*'Calculation sheet'!AD89*'Calculation sheet'!AH89*'Calculation sheet'!AJ89*0.7672))</f>
        <v/>
      </c>
      <c r="O89" s="12" t="str">
        <f>IF('Calculation sheet'!AQ89="","",IF(OR(I89="Motorway link",I89="Exit diverge",I89="Entrance merge",I89="Motorway diverge",I89="Motorway merge",I89="Motorway weaving",I89="Service area"),'Calculation sheet'!AO89*'Calculation sheet'!J89*'Calculation sheet'!K89*'Calculation sheet'!L89*'Calculation sheet'!N89*'Calculation sheet'!P89*'Calculation sheet'!R89*'Calculation sheet'!S89*'Calculation sheet'!W89*'Calculation sheet'!Y89*'Calculation sheet'!Z89*'Calculation sheet'!AB89*'Calculation sheet'!AD89*'Calculation sheet'!AH89*'Calculation sheet'!AJ89,'Calculation sheet'!AO89*'Calculation sheet'!J89*'Calculation sheet'!K89*'Calculation sheet'!L89*'Calculation sheet'!N89*'Calculation sheet'!P89*'Calculation sheet'!R89*'Calculation sheet'!S89*'Calculation sheet'!W89*'Calculation sheet'!Y89*'Calculation sheet'!Z89*'Calculation sheet'!AB89*'Calculation sheet'!AD89*'Calculation sheet'!AH89*'Calculation sheet'!AJ89*0.7672))</f>
        <v/>
      </c>
      <c r="P89" s="12" t="str">
        <f>IF('Calculation sheet'!AQ89="","",IF(OR(I89="Motorway link",I89="Exit diverge",I89="Entrance merge",I89="Motorway diverge",I89="Motorway merge",I89="Motorway weaving",I89="Service area"),'Calculation sheet'!AP89*'Calculation sheet'!J89*'Calculation sheet'!K89*'Calculation sheet'!L89*'Calculation sheet'!N89*'Calculation sheet'!P89*'Calculation sheet'!R89*'Calculation sheet'!S89*'Calculation sheet'!X89*'Calculation sheet'!Y89*'Calculation sheet'!Z89*'Calculation sheet'!AB89*'Calculation sheet'!AD89*'Calculation sheet'!AI89*'Calculation sheet'!AJ89,'Calculation sheet'!AP89*'Calculation sheet'!J89*'Calculation sheet'!K89*'Calculation sheet'!L89*'Calculation sheet'!N89*'Calculation sheet'!P89*'Calculation sheet'!R89*'Calculation sheet'!S89*'Calculation sheet'!X89*'Calculation sheet'!Y89*'Calculation sheet'!Z89*'Calculation sheet'!AB89*'Calculation sheet'!AD89*'Calculation sheet'!AI89*'Calculation sheet'!AJ89*0.7672))</f>
        <v/>
      </c>
      <c r="Q89" s="12" t="str">
        <f t="shared" si="4"/>
        <v/>
      </c>
      <c r="R89" s="14" t="str">
        <f t="shared" si="5"/>
        <v/>
      </c>
    </row>
    <row r="90" spans="1:18" x14ac:dyDescent="0.3">
      <c r="A90" s="4" t="str">
        <f>IF('Input data'!A105="","",'Input data'!A105)</f>
        <v/>
      </c>
      <c r="B90" s="4" t="str">
        <f>IF('Input data'!B105="","",'Input data'!B105)</f>
        <v/>
      </c>
      <c r="C90" s="4" t="str">
        <f>IF('Input data'!C105="","",'Input data'!C105)</f>
        <v/>
      </c>
      <c r="D90" s="4" t="str">
        <f>IF('Input data'!D105="","",'Input data'!D105)</f>
        <v/>
      </c>
      <c r="E90" s="4" t="str">
        <f>IF('Input data'!E105="","",'Input data'!E105)</f>
        <v/>
      </c>
      <c r="F90" s="4" t="str">
        <f>IF('Input data'!F105="","",'Input data'!F105)</f>
        <v/>
      </c>
      <c r="G90" s="4">
        <f>IF('Input data'!G105="","",'Input data'!G105)</f>
        <v>0</v>
      </c>
      <c r="H90" s="4" t="str">
        <f>IF('Input data'!H105&gt;0.5,'Input data'!H105,"")</f>
        <v/>
      </c>
      <c r="I90" s="4" t="str">
        <f>IF('Input data'!I105="","",'Input data'!I105)</f>
        <v/>
      </c>
      <c r="J90" s="12" t="str">
        <f>IF('Calculation sheet'!AQ90="","",IF(OR(I90="Motorway link",I90="Exit diverge",I90="Entrance merge",I90="Motorway diverge",I90="Motorway merge",I90="Motorway weaving",I90="Service area"),'Calculation sheet'!AK90*'Calculation sheet'!J90*'Calculation sheet'!K90*'Calculation sheet'!L90*'Calculation sheet'!N90*'Calculation sheet'!P90*'Calculation sheet'!R90*'Calculation sheet'!S90*'Calculation sheet'!T90*'Calculation sheet'!Y90*'Calculation sheet'!Z90*'Calculation sheet'!AB90*'Calculation sheet'!AD90*'Calculation sheet'!AF90*'Calculation sheet'!AJ90,'Calculation sheet'!AK90*'Calculation sheet'!J90*'Calculation sheet'!K90*'Calculation sheet'!L90*'Calculation sheet'!N90*'Calculation sheet'!P90*'Calculation sheet'!R90*'Calculation sheet'!S90*'Calculation sheet'!T90*'Calculation sheet'!Y90*'Calculation sheet'!Z90*'Calculation sheet'!AB90*'Calculation sheet'!AD90*'Calculation sheet'!AF90*'Calculation sheet'!AJ90*0.7672))</f>
        <v/>
      </c>
      <c r="K90" s="12" t="str">
        <f>IF('Calculation sheet'!AQ90="","",IF(OR(I90="Motorway link",I90="Exit diverge",I90="Entrance merge",I90="Motorway diverge",I90="Motorway merge",I90="Motorway weaving",I90="Service area"),'Calculation sheet'!AL90*'Calculation sheet'!J90*'Calculation sheet'!K90*'Calculation sheet'!M90*'Calculation sheet'!O90*'Calculation sheet'!P90*'Calculation sheet'!Q90*'Calculation sheet'!R90*'Calculation sheet'!S90*'Calculation sheet'!T90*'Calculation sheet'!Y90*'Calculation sheet'!AA90*'Calculation sheet'!AC90*'Calculation sheet'!AE90*'Calculation sheet'!AG90*'Calculation sheet'!AJ90,'Calculation sheet'!AL90*'Calculation sheet'!J90*'Calculation sheet'!K90*'Calculation sheet'!M90*'Calculation sheet'!O90*'Calculation sheet'!P90*'Calculation sheet'!Q90*'Calculation sheet'!R90*'Calculation sheet'!S90*'Calculation sheet'!T90*'Calculation sheet'!Y90*'Calculation sheet'!AA90*'Calculation sheet'!AC90*'Calculation sheet'!AE90*'Calculation sheet'!AG90*'Calculation sheet'!AJ90*0.8833))</f>
        <v/>
      </c>
      <c r="L90" s="12" t="str">
        <f>IF('Calculation sheet'!AQ90="","",IF(OR(I90="Motorway link",I90="Exit diverge",I90="Entrance merge",I90="Motorway diverge",I90="Motorway merge",I90="Motorway weaving",I90="Service area"),'Calculation sheet'!AM90*'Calculation sheet'!J90*'Calculation sheet'!K90*'Calculation sheet'!M90*'Calculation sheet'!O90*'Calculation sheet'!P90*'Calculation sheet'!Q90*'Calculation sheet'!R90*'Calculation sheet'!S90*'Calculation sheet'!U90*'Calculation sheet'!Y90*'Calculation sheet'!AA90*'Calculation sheet'!AC90*'Calculation sheet'!AE90*'Calculation sheet'!AG90*'Calculation sheet'!AJ90,'Calculation sheet'!AM90*'Calculation sheet'!J90*'Calculation sheet'!K90*'Calculation sheet'!M90*'Calculation sheet'!O90*'Calculation sheet'!P90*'Calculation sheet'!Q90*'Calculation sheet'!R90*'Calculation sheet'!S90*'Calculation sheet'!U90*'Calculation sheet'!Y90*'Calculation sheet'!AA90*'Calculation sheet'!AC90*'Calculation sheet'!AE90*'Calculation sheet'!AG90*'Calculation sheet'!AJ90*1.1176))</f>
        <v/>
      </c>
      <c r="M90" s="12" t="str">
        <f t="shared" si="3"/>
        <v/>
      </c>
      <c r="N90" s="12" t="str">
        <f>IF('Calculation sheet'!AQ90="","",IF(OR(I90="Motorway link",I90="Exit diverge",I90="Entrance merge",I90="Motorway diverge",I90="Motorway merge",I90="Motorway weaving",I90="Service area"),'Calculation sheet'!AN90*'Calculation sheet'!J90*'Calculation sheet'!K90*'Calculation sheet'!L90*'Calculation sheet'!N90*'Calculation sheet'!P90*'Calculation sheet'!R90*'Calculation sheet'!S90*'Calculation sheet'!V90*'Calculation sheet'!Y90*'Calculation sheet'!Z90*'Calculation sheet'!AB90*'Calculation sheet'!AD90*'Calculation sheet'!AH90*'Calculation sheet'!AJ90,'Calculation sheet'!AN90*'Calculation sheet'!J90*'Calculation sheet'!K90*'Calculation sheet'!L90*'Calculation sheet'!N90*'Calculation sheet'!P90*'Calculation sheet'!R90*'Calculation sheet'!S90*'Calculation sheet'!V90*'Calculation sheet'!Y90*'Calculation sheet'!Z90*'Calculation sheet'!AB90*'Calculation sheet'!AD90*'Calculation sheet'!AH90*'Calculation sheet'!AJ90*0.7672))</f>
        <v/>
      </c>
      <c r="O90" s="12" t="str">
        <f>IF('Calculation sheet'!AQ90="","",IF(OR(I90="Motorway link",I90="Exit diverge",I90="Entrance merge",I90="Motorway diverge",I90="Motorway merge",I90="Motorway weaving",I90="Service area"),'Calculation sheet'!AO90*'Calculation sheet'!J90*'Calculation sheet'!K90*'Calculation sheet'!L90*'Calculation sheet'!N90*'Calculation sheet'!P90*'Calculation sheet'!R90*'Calculation sheet'!S90*'Calculation sheet'!W90*'Calculation sheet'!Y90*'Calculation sheet'!Z90*'Calculation sheet'!AB90*'Calculation sheet'!AD90*'Calculation sheet'!AH90*'Calculation sheet'!AJ90,'Calculation sheet'!AO90*'Calculation sheet'!J90*'Calculation sheet'!K90*'Calculation sheet'!L90*'Calculation sheet'!N90*'Calculation sheet'!P90*'Calculation sheet'!R90*'Calculation sheet'!S90*'Calculation sheet'!W90*'Calculation sheet'!Y90*'Calculation sheet'!Z90*'Calculation sheet'!AB90*'Calculation sheet'!AD90*'Calculation sheet'!AH90*'Calculation sheet'!AJ90*0.7672))</f>
        <v/>
      </c>
      <c r="P90" s="12" t="str">
        <f>IF('Calculation sheet'!AQ90="","",IF(OR(I90="Motorway link",I90="Exit diverge",I90="Entrance merge",I90="Motorway diverge",I90="Motorway merge",I90="Motorway weaving",I90="Service area"),'Calculation sheet'!AP90*'Calculation sheet'!J90*'Calculation sheet'!K90*'Calculation sheet'!L90*'Calculation sheet'!N90*'Calculation sheet'!P90*'Calculation sheet'!R90*'Calculation sheet'!S90*'Calculation sheet'!X90*'Calculation sheet'!Y90*'Calculation sheet'!Z90*'Calculation sheet'!AB90*'Calculation sheet'!AD90*'Calculation sheet'!AI90*'Calculation sheet'!AJ90,'Calculation sheet'!AP90*'Calculation sheet'!J90*'Calculation sheet'!K90*'Calculation sheet'!L90*'Calculation sheet'!N90*'Calculation sheet'!P90*'Calculation sheet'!R90*'Calculation sheet'!S90*'Calculation sheet'!X90*'Calculation sheet'!Y90*'Calculation sheet'!Z90*'Calculation sheet'!AB90*'Calculation sheet'!AD90*'Calculation sheet'!AI90*'Calculation sheet'!AJ90*0.7672))</f>
        <v/>
      </c>
      <c r="Q90" s="12" t="str">
        <f t="shared" si="4"/>
        <v/>
      </c>
      <c r="R90" s="14" t="str">
        <f t="shared" si="5"/>
        <v/>
      </c>
    </row>
    <row r="91" spans="1:18" x14ac:dyDescent="0.3">
      <c r="A91" s="4" t="str">
        <f>IF('Input data'!A106="","",'Input data'!A106)</f>
        <v/>
      </c>
      <c r="B91" s="4" t="str">
        <f>IF('Input data'!B106="","",'Input data'!B106)</f>
        <v/>
      </c>
      <c r="C91" s="4" t="str">
        <f>IF('Input data'!C106="","",'Input data'!C106)</f>
        <v/>
      </c>
      <c r="D91" s="4" t="str">
        <f>IF('Input data'!D106="","",'Input data'!D106)</f>
        <v/>
      </c>
      <c r="E91" s="4" t="str">
        <f>IF('Input data'!E106="","",'Input data'!E106)</f>
        <v/>
      </c>
      <c r="F91" s="4" t="str">
        <f>IF('Input data'!F106="","",'Input data'!F106)</f>
        <v/>
      </c>
      <c r="G91" s="4">
        <f>IF('Input data'!G106="","",'Input data'!G106)</f>
        <v>0</v>
      </c>
      <c r="H91" s="4" t="str">
        <f>IF('Input data'!H106&gt;0.5,'Input data'!H106,"")</f>
        <v/>
      </c>
      <c r="I91" s="4" t="str">
        <f>IF('Input data'!I106="","",'Input data'!I106)</f>
        <v/>
      </c>
      <c r="J91" s="12" t="str">
        <f>IF('Calculation sheet'!AQ91="","",IF(OR(I91="Motorway link",I91="Exit diverge",I91="Entrance merge",I91="Motorway diverge",I91="Motorway merge",I91="Motorway weaving",I91="Service area"),'Calculation sheet'!AK91*'Calculation sheet'!J91*'Calculation sheet'!K91*'Calculation sheet'!L91*'Calculation sheet'!N91*'Calculation sheet'!P91*'Calculation sheet'!R91*'Calculation sheet'!S91*'Calculation sheet'!T91*'Calculation sheet'!Y91*'Calculation sheet'!Z91*'Calculation sheet'!AB91*'Calculation sheet'!AD91*'Calculation sheet'!AF91*'Calculation sheet'!AJ91,'Calculation sheet'!AK91*'Calculation sheet'!J91*'Calculation sheet'!K91*'Calculation sheet'!L91*'Calculation sheet'!N91*'Calculation sheet'!P91*'Calculation sheet'!R91*'Calculation sheet'!S91*'Calculation sheet'!T91*'Calculation sheet'!Y91*'Calculation sheet'!Z91*'Calculation sheet'!AB91*'Calculation sheet'!AD91*'Calculation sheet'!AF91*'Calculation sheet'!AJ91*0.7672))</f>
        <v/>
      </c>
      <c r="K91" s="12" t="str">
        <f>IF('Calculation sheet'!AQ91="","",IF(OR(I91="Motorway link",I91="Exit diverge",I91="Entrance merge",I91="Motorway diverge",I91="Motorway merge",I91="Motorway weaving",I91="Service area"),'Calculation sheet'!AL91*'Calculation sheet'!J91*'Calculation sheet'!K91*'Calculation sheet'!M91*'Calculation sheet'!O91*'Calculation sheet'!P91*'Calculation sheet'!Q91*'Calculation sheet'!R91*'Calculation sheet'!S91*'Calculation sheet'!T91*'Calculation sheet'!Y91*'Calculation sheet'!AA91*'Calculation sheet'!AC91*'Calculation sheet'!AE91*'Calculation sheet'!AG91*'Calculation sheet'!AJ91,'Calculation sheet'!AL91*'Calculation sheet'!J91*'Calculation sheet'!K91*'Calculation sheet'!M91*'Calculation sheet'!O91*'Calculation sheet'!P91*'Calculation sheet'!Q91*'Calculation sheet'!R91*'Calculation sheet'!S91*'Calculation sheet'!T91*'Calculation sheet'!Y91*'Calculation sheet'!AA91*'Calculation sheet'!AC91*'Calculation sheet'!AE91*'Calculation sheet'!AG91*'Calculation sheet'!AJ91*0.8833))</f>
        <v/>
      </c>
      <c r="L91" s="12" t="str">
        <f>IF('Calculation sheet'!AQ91="","",IF(OR(I91="Motorway link",I91="Exit diverge",I91="Entrance merge",I91="Motorway diverge",I91="Motorway merge",I91="Motorway weaving",I91="Service area"),'Calculation sheet'!AM91*'Calculation sheet'!J91*'Calculation sheet'!K91*'Calculation sheet'!M91*'Calculation sheet'!O91*'Calculation sheet'!P91*'Calculation sheet'!Q91*'Calculation sheet'!R91*'Calculation sheet'!S91*'Calculation sheet'!U91*'Calculation sheet'!Y91*'Calculation sheet'!AA91*'Calculation sheet'!AC91*'Calculation sheet'!AE91*'Calculation sheet'!AG91*'Calculation sheet'!AJ91,'Calculation sheet'!AM91*'Calculation sheet'!J91*'Calculation sheet'!K91*'Calculation sheet'!M91*'Calculation sheet'!O91*'Calculation sheet'!P91*'Calculation sheet'!Q91*'Calculation sheet'!R91*'Calculation sheet'!S91*'Calculation sheet'!U91*'Calculation sheet'!Y91*'Calculation sheet'!AA91*'Calculation sheet'!AC91*'Calculation sheet'!AE91*'Calculation sheet'!AG91*'Calculation sheet'!AJ91*1.1176))</f>
        <v/>
      </c>
      <c r="M91" s="12" t="str">
        <f t="shared" si="3"/>
        <v/>
      </c>
      <c r="N91" s="12" t="str">
        <f>IF('Calculation sheet'!AQ91="","",IF(OR(I91="Motorway link",I91="Exit diverge",I91="Entrance merge",I91="Motorway diverge",I91="Motorway merge",I91="Motorway weaving",I91="Service area"),'Calculation sheet'!AN91*'Calculation sheet'!J91*'Calculation sheet'!K91*'Calculation sheet'!L91*'Calculation sheet'!N91*'Calculation sheet'!P91*'Calculation sheet'!R91*'Calculation sheet'!S91*'Calculation sheet'!V91*'Calculation sheet'!Y91*'Calculation sheet'!Z91*'Calculation sheet'!AB91*'Calculation sheet'!AD91*'Calculation sheet'!AH91*'Calculation sheet'!AJ91,'Calculation sheet'!AN91*'Calculation sheet'!J91*'Calculation sheet'!K91*'Calculation sheet'!L91*'Calculation sheet'!N91*'Calculation sheet'!P91*'Calculation sheet'!R91*'Calculation sheet'!S91*'Calculation sheet'!V91*'Calculation sheet'!Y91*'Calculation sheet'!Z91*'Calculation sheet'!AB91*'Calculation sheet'!AD91*'Calculation sheet'!AH91*'Calculation sheet'!AJ91*0.7672))</f>
        <v/>
      </c>
      <c r="O91" s="12" t="str">
        <f>IF('Calculation sheet'!AQ91="","",IF(OR(I91="Motorway link",I91="Exit diverge",I91="Entrance merge",I91="Motorway diverge",I91="Motorway merge",I91="Motorway weaving",I91="Service area"),'Calculation sheet'!AO91*'Calculation sheet'!J91*'Calculation sheet'!K91*'Calculation sheet'!L91*'Calculation sheet'!N91*'Calculation sheet'!P91*'Calculation sheet'!R91*'Calculation sheet'!S91*'Calculation sheet'!W91*'Calculation sheet'!Y91*'Calculation sheet'!Z91*'Calculation sheet'!AB91*'Calculation sheet'!AD91*'Calculation sheet'!AH91*'Calculation sheet'!AJ91,'Calculation sheet'!AO91*'Calculation sheet'!J91*'Calculation sheet'!K91*'Calculation sheet'!L91*'Calculation sheet'!N91*'Calculation sheet'!P91*'Calculation sheet'!R91*'Calculation sheet'!S91*'Calculation sheet'!W91*'Calculation sheet'!Y91*'Calculation sheet'!Z91*'Calculation sheet'!AB91*'Calculation sheet'!AD91*'Calculation sheet'!AH91*'Calculation sheet'!AJ91*0.7672))</f>
        <v/>
      </c>
      <c r="P91" s="12" t="str">
        <f>IF('Calculation sheet'!AQ91="","",IF(OR(I91="Motorway link",I91="Exit diverge",I91="Entrance merge",I91="Motorway diverge",I91="Motorway merge",I91="Motorway weaving",I91="Service area"),'Calculation sheet'!AP91*'Calculation sheet'!J91*'Calculation sheet'!K91*'Calculation sheet'!L91*'Calculation sheet'!N91*'Calculation sheet'!P91*'Calculation sheet'!R91*'Calculation sheet'!S91*'Calculation sheet'!X91*'Calculation sheet'!Y91*'Calculation sheet'!Z91*'Calculation sheet'!AB91*'Calculation sheet'!AD91*'Calculation sheet'!AI91*'Calculation sheet'!AJ91,'Calculation sheet'!AP91*'Calculation sheet'!J91*'Calculation sheet'!K91*'Calculation sheet'!L91*'Calculation sheet'!N91*'Calculation sheet'!P91*'Calculation sheet'!R91*'Calculation sheet'!S91*'Calculation sheet'!X91*'Calculation sheet'!Y91*'Calculation sheet'!Z91*'Calculation sheet'!AB91*'Calculation sheet'!AD91*'Calculation sheet'!AI91*'Calculation sheet'!AJ91*0.7672))</f>
        <v/>
      </c>
      <c r="Q91" s="12" t="str">
        <f t="shared" si="4"/>
        <v/>
      </c>
      <c r="R91" s="14" t="str">
        <f t="shared" si="5"/>
        <v/>
      </c>
    </row>
    <row r="92" spans="1:18" x14ac:dyDescent="0.3">
      <c r="A92" s="4" t="str">
        <f>IF('Input data'!A107="","",'Input data'!A107)</f>
        <v/>
      </c>
      <c r="B92" s="4" t="str">
        <f>IF('Input data'!B107="","",'Input data'!B107)</f>
        <v/>
      </c>
      <c r="C92" s="4" t="str">
        <f>IF('Input data'!C107="","",'Input data'!C107)</f>
        <v/>
      </c>
      <c r="D92" s="4" t="str">
        <f>IF('Input data'!D107="","",'Input data'!D107)</f>
        <v/>
      </c>
      <c r="E92" s="4" t="str">
        <f>IF('Input data'!E107="","",'Input data'!E107)</f>
        <v/>
      </c>
      <c r="F92" s="4" t="str">
        <f>IF('Input data'!F107="","",'Input data'!F107)</f>
        <v/>
      </c>
      <c r="G92" s="4">
        <f>IF('Input data'!G107="","",'Input data'!G107)</f>
        <v>0</v>
      </c>
      <c r="H92" s="4" t="str">
        <f>IF('Input data'!H107&gt;0.5,'Input data'!H107,"")</f>
        <v/>
      </c>
      <c r="I92" s="4" t="str">
        <f>IF('Input data'!I107="","",'Input data'!I107)</f>
        <v/>
      </c>
      <c r="J92" s="12" t="str">
        <f>IF('Calculation sheet'!AQ92="","",IF(OR(I92="Motorway link",I92="Exit diverge",I92="Entrance merge",I92="Motorway diverge",I92="Motorway merge",I92="Motorway weaving",I92="Service area"),'Calculation sheet'!AK92*'Calculation sheet'!J92*'Calculation sheet'!K92*'Calculation sheet'!L92*'Calculation sheet'!N92*'Calculation sheet'!P92*'Calculation sheet'!R92*'Calculation sheet'!S92*'Calculation sheet'!T92*'Calculation sheet'!Y92*'Calculation sheet'!Z92*'Calculation sheet'!AB92*'Calculation sheet'!AD92*'Calculation sheet'!AF92*'Calculation sheet'!AJ92,'Calculation sheet'!AK92*'Calculation sheet'!J92*'Calculation sheet'!K92*'Calculation sheet'!L92*'Calculation sheet'!N92*'Calculation sheet'!P92*'Calculation sheet'!R92*'Calculation sheet'!S92*'Calculation sheet'!T92*'Calculation sheet'!Y92*'Calculation sheet'!Z92*'Calculation sheet'!AB92*'Calculation sheet'!AD92*'Calculation sheet'!AF92*'Calculation sheet'!AJ92*0.7672))</f>
        <v/>
      </c>
      <c r="K92" s="12" t="str">
        <f>IF('Calculation sheet'!AQ92="","",IF(OR(I92="Motorway link",I92="Exit diverge",I92="Entrance merge",I92="Motorway diverge",I92="Motorway merge",I92="Motorway weaving",I92="Service area"),'Calculation sheet'!AL92*'Calculation sheet'!J92*'Calculation sheet'!K92*'Calculation sheet'!M92*'Calculation sheet'!O92*'Calculation sheet'!P92*'Calculation sheet'!Q92*'Calculation sheet'!R92*'Calculation sheet'!S92*'Calculation sheet'!T92*'Calculation sheet'!Y92*'Calculation sheet'!AA92*'Calculation sheet'!AC92*'Calculation sheet'!AE92*'Calculation sheet'!AG92*'Calculation sheet'!AJ92,'Calculation sheet'!AL92*'Calculation sheet'!J92*'Calculation sheet'!K92*'Calculation sheet'!M92*'Calculation sheet'!O92*'Calculation sheet'!P92*'Calculation sheet'!Q92*'Calculation sheet'!R92*'Calculation sheet'!S92*'Calculation sheet'!T92*'Calculation sheet'!Y92*'Calculation sheet'!AA92*'Calculation sheet'!AC92*'Calculation sheet'!AE92*'Calculation sheet'!AG92*'Calculation sheet'!AJ92*0.8833))</f>
        <v/>
      </c>
      <c r="L92" s="12" t="str">
        <f>IF('Calculation sheet'!AQ92="","",IF(OR(I92="Motorway link",I92="Exit diverge",I92="Entrance merge",I92="Motorway diverge",I92="Motorway merge",I92="Motorway weaving",I92="Service area"),'Calculation sheet'!AM92*'Calculation sheet'!J92*'Calculation sheet'!K92*'Calculation sheet'!M92*'Calculation sheet'!O92*'Calculation sheet'!P92*'Calculation sheet'!Q92*'Calculation sheet'!R92*'Calculation sheet'!S92*'Calculation sheet'!U92*'Calculation sheet'!Y92*'Calculation sheet'!AA92*'Calculation sheet'!AC92*'Calculation sheet'!AE92*'Calculation sheet'!AG92*'Calculation sheet'!AJ92,'Calculation sheet'!AM92*'Calculation sheet'!J92*'Calculation sheet'!K92*'Calculation sheet'!M92*'Calculation sheet'!O92*'Calculation sheet'!P92*'Calculation sheet'!Q92*'Calculation sheet'!R92*'Calculation sheet'!S92*'Calculation sheet'!U92*'Calculation sheet'!Y92*'Calculation sheet'!AA92*'Calculation sheet'!AC92*'Calculation sheet'!AE92*'Calculation sheet'!AG92*'Calculation sheet'!AJ92*1.1176))</f>
        <v/>
      </c>
      <c r="M92" s="12" t="str">
        <f t="shared" si="3"/>
        <v/>
      </c>
      <c r="N92" s="12" t="str">
        <f>IF('Calculation sheet'!AQ92="","",IF(OR(I92="Motorway link",I92="Exit diverge",I92="Entrance merge",I92="Motorway diverge",I92="Motorway merge",I92="Motorway weaving",I92="Service area"),'Calculation sheet'!AN92*'Calculation sheet'!J92*'Calculation sheet'!K92*'Calculation sheet'!L92*'Calculation sheet'!N92*'Calculation sheet'!P92*'Calculation sheet'!R92*'Calculation sheet'!S92*'Calculation sheet'!V92*'Calculation sheet'!Y92*'Calculation sheet'!Z92*'Calculation sheet'!AB92*'Calculation sheet'!AD92*'Calculation sheet'!AH92*'Calculation sheet'!AJ92,'Calculation sheet'!AN92*'Calculation sheet'!J92*'Calculation sheet'!K92*'Calculation sheet'!L92*'Calculation sheet'!N92*'Calculation sheet'!P92*'Calculation sheet'!R92*'Calculation sheet'!S92*'Calculation sheet'!V92*'Calculation sheet'!Y92*'Calculation sheet'!Z92*'Calculation sheet'!AB92*'Calculation sheet'!AD92*'Calculation sheet'!AH92*'Calculation sheet'!AJ92*0.7672))</f>
        <v/>
      </c>
      <c r="O92" s="12" t="str">
        <f>IF('Calculation sheet'!AQ92="","",IF(OR(I92="Motorway link",I92="Exit diverge",I92="Entrance merge",I92="Motorway diverge",I92="Motorway merge",I92="Motorway weaving",I92="Service area"),'Calculation sheet'!AO92*'Calculation sheet'!J92*'Calculation sheet'!K92*'Calculation sheet'!L92*'Calculation sheet'!N92*'Calculation sheet'!P92*'Calculation sheet'!R92*'Calculation sheet'!S92*'Calculation sheet'!W92*'Calculation sheet'!Y92*'Calculation sheet'!Z92*'Calculation sheet'!AB92*'Calculation sheet'!AD92*'Calculation sheet'!AH92*'Calculation sheet'!AJ92,'Calculation sheet'!AO92*'Calculation sheet'!J92*'Calculation sheet'!K92*'Calculation sheet'!L92*'Calculation sheet'!N92*'Calculation sheet'!P92*'Calculation sheet'!R92*'Calculation sheet'!S92*'Calculation sheet'!W92*'Calculation sheet'!Y92*'Calculation sheet'!Z92*'Calculation sheet'!AB92*'Calculation sheet'!AD92*'Calculation sheet'!AH92*'Calculation sheet'!AJ92*0.7672))</f>
        <v/>
      </c>
      <c r="P92" s="12" t="str">
        <f>IF('Calculation sheet'!AQ92="","",IF(OR(I92="Motorway link",I92="Exit diverge",I92="Entrance merge",I92="Motorway diverge",I92="Motorway merge",I92="Motorway weaving",I92="Service area"),'Calculation sheet'!AP92*'Calculation sheet'!J92*'Calculation sheet'!K92*'Calculation sheet'!L92*'Calculation sheet'!N92*'Calculation sheet'!P92*'Calculation sheet'!R92*'Calculation sheet'!S92*'Calculation sheet'!X92*'Calculation sheet'!Y92*'Calculation sheet'!Z92*'Calculation sheet'!AB92*'Calculation sheet'!AD92*'Calculation sheet'!AI92*'Calculation sheet'!AJ92,'Calculation sheet'!AP92*'Calculation sheet'!J92*'Calculation sheet'!K92*'Calculation sheet'!L92*'Calculation sheet'!N92*'Calculation sheet'!P92*'Calculation sheet'!R92*'Calculation sheet'!S92*'Calculation sheet'!X92*'Calculation sheet'!Y92*'Calculation sheet'!Z92*'Calculation sheet'!AB92*'Calculation sheet'!AD92*'Calculation sheet'!AI92*'Calculation sheet'!AJ92*0.7672))</f>
        <v/>
      </c>
      <c r="Q92" s="12" t="str">
        <f t="shared" si="4"/>
        <v/>
      </c>
      <c r="R92" s="14" t="str">
        <f t="shared" si="5"/>
        <v/>
      </c>
    </row>
    <row r="93" spans="1:18" x14ac:dyDescent="0.3">
      <c r="A93" s="4" t="str">
        <f>IF('Input data'!A108="","",'Input data'!A108)</f>
        <v/>
      </c>
      <c r="B93" s="4" t="str">
        <f>IF('Input data'!B108="","",'Input data'!B108)</f>
        <v/>
      </c>
      <c r="C93" s="4" t="str">
        <f>IF('Input data'!C108="","",'Input data'!C108)</f>
        <v/>
      </c>
      <c r="D93" s="4" t="str">
        <f>IF('Input data'!D108="","",'Input data'!D108)</f>
        <v/>
      </c>
      <c r="E93" s="4" t="str">
        <f>IF('Input data'!E108="","",'Input data'!E108)</f>
        <v/>
      </c>
      <c r="F93" s="4" t="str">
        <f>IF('Input data'!F108="","",'Input data'!F108)</f>
        <v/>
      </c>
      <c r="G93" s="4">
        <f>IF('Input data'!G108="","",'Input data'!G108)</f>
        <v>0</v>
      </c>
      <c r="H93" s="4" t="str">
        <f>IF('Input data'!H108&gt;0.5,'Input data'!H108,"")</f>
        <v/>
      </c>
      <c r="I93" s="4" t="str">
        <f>IF('Input data'!I108="","",'Input data'!I108)</f>
        <v/>
      </c>
      <c r="J93" s="12" t="str">
        <f>IF('Calculation sheet'!AQ93="","",IF(OR(I93="Motorway link",I93="Exit diverge",I93="Entrance merge",I93="Motorway diverge",I93="Motorway merge",I93="Motorway weaving",I93="Service area"),'Calculation sheet'!AK93*'Calculation sheet'!J93*'Calculation sheet'!K93*'Calculation sheet'!L93*'Calculation sheet'!N93*'Calculation sheet'!P93*'Calculation sheet'!R93*'Calculation sheet'!S93*'Calculation sheet'!T93*'Calculation sheet'!Y93*'Calculation sheet'!Z93*'Calculation sheet'!AB93*'Calculation sheet'!AD93*'Calculation sheet'!AF93*'Calculation sheet'!AJ93,'Calculation sheet'!AK93*'Calculation sheet'!J93*'Calculation sheet'!K93*'Calculation sheet'!L93*'Calculation sheet'!N93*'Calculation sheet'!P93*'Calculation sheet'!R93*'Calculation sheet'!S93*'Calculation sheet'!T93*'Calculation sheet'!Y93*'Calculation sheet'!Z93*'Calculation sheet'!AB93*'Calculation sheet'!AD93*'Calculation sheet'!AF93*'Calculation sheet'!AJ93*0.7672))</f>
        <v/>
      </c>
      <c r="K93" s="12" t="str">
        <f>IF('Calculation sheet'!AQ93="","",IF(OR(I93="Motorway link",I93="Exit diverge",I93="Entrance merge",I93="Motorway diverge",I93="Motorway merge",I93="Motorway weaving",I93="Service area"),'Calculation sheet'!AL93*'Calculation sheet'!J93*'Calculation sheet'!K93*'Calculation sheet'!M93*'Calculation sheet'!O93*'Calculation sheet'!P93*'Calculation sheet'!Q93*'Calculation sheet'!R93*'Calculation sheet'!S93*'Calculation sheet'!T93*'Calculation sheet'!Y93*'Calculation sheet'!AA93*'Calculation sheet'!AC93*'Calculation sheet'!AE93*'Calculation sheet'!AG93*'Calculation sheet'!AJ93,'Calculation sheet'!AL93*'Calculation sheet'!J93*'Calculation sheet'!K93*'Calculation sheet'!M93*'Calculation sheet'!O93*'Calculation sheet'!P93*'Calculation sheet'!Q93*'Calculation sheet'!R93*'Calculation sheet'!S93*'Calculation sheet'!T93*'Calculation sheet'!Y93*'Calculation sheet'!AA93*'Calculation sheet'!AC93*'Calculation sheet'!AE93*'Calculation sheet'!AG93*'Calculation sheet'!AJ93*0.8833))</f>
        <v/>
      </c>
      <c r="L93" s="12" t="str">
        <f>IF('Calculation sheet'!AQ93="","",IF(OR(I93="Motorway link",I93="Exit diverge",I93="Entrance merge",I93="Motorway diverge",I93="Motorway merge",I93="Motorway weaving",I93="Service area"),'Calculation sheet'!AM93*'Calculation sheet'!J93*'Calculation sheet'!K93*'Calculation sheet'!M93*'Calculation sheet'!O93*'Calculation sheet'!P93*'Calculation sheet'!Q93*'Calculation sheet'!R93*'Calculation sheet'!S93*'Calculation sheet'!U93*'Calculation sheet'!Y93*'Calculation sheet'!AA93*'Calculation sheet'!AC93*'Calculation sheet'!AE93*'Calculation sheet'!AG93*'Calculation sheet'!AJ93,'Calculation sheet'!AM93*'Calculation sheet'!J93*'Calculation sheet'!K93*'Calculation sheet'!M93*'Calculation sheet'!O93*'Calculation sheet'!P93*'Calculation sheet'!Q93*'Calculation sheet'!R93*'Calculation sheet'!S93*'Calculation sheet'!U93*'Calculation sheet'!Y93*'Calculation sheet'!AA93*'Calculation sheet'!AC93*'Calculation sheet'!AE93*'Calculation sheet'!AG93*'Calculation sheet'!AJ93*1.1176))</f>
        <v/>
      </c>
      <c r="M93" s="12" t="str">
        <f t="shared" si="3"/>
        <v/>
      </c>
      <c r="N93" s="12" t="str">
        <f>IF('Calculation sheet'!AQ93="","",IF(OR(I93="Motorway link",I93="Exit diverge",I93="Entrance merge",I93="Motorway diverge",I93="Motorway merge",I93="Motorway weaving",I93="Service area"),'Calculation sheet'!AN93*'Calculation sheet'!J93*'Calculation sheet'!K93*'Calculation sheet'!L93*'Calculation sheet'!N93*'Calculation sheet'!P93*'Calculation sheet'!R93*'Calculation sheet'!S93*'Calculation sheet'!V93*'Calculation sheet'!Y93*'Calculation sheet'!Z93*'Calculation sheet'!AB93*'Calculation sheet'!AD93*'Calculation sheet'!AH93*'Calculation sheet'!AJ93,'Calculation sheet'!AN93*'Calculation sheet'!J93*'Calculation sheet'!K93*'Calculation sheet'!L93*'Calculation sheet'!N93*'Calculation sheet'!P93*'Calculation sheet'!R93*'Calculation sheet'!S93*'Calculation sheet'!V93*'Calculation sheet'!Y93*'Calculation sheet'!Z93*'Calculation sheet'!AB93*'Calculation sheet'!AD93*'Calculation sheet'!AH93*'Calculation sheet'!AJ93*0.7672))</f>
        <v/>
      </c>
      <c r="O93" s="12" t="str">
        <f>IF('Calculation sheet'!AQ93="","",IF(OR(I93="Motorway link",I93="Exit diverge",I93="Entrance merge",I93="Motorway diverge",I93="Motorway merge",I93="Motorway weaving",I93="Service area"),'Calculation sheet'!AO93*'Calculation sheet'!J93*'Calculation sheet'!K93*'Calculation sheet'!L93*'Calculation sheet'!N93*'Calculation sheet'!P93*'Calculation sheet'!R93*'Calculation sheet'!S93*'Calculation sheet'!W93*'Calculation sheet'!Y93*'Calculation sheet'!Z93*'Calculation sheet'!AB93*'Calculation sheet'!AD93*'Calculation sheet'!AH93*'Calculation sheet'!AJ93,'Calculation sheet'!AO93*'Calculation sheet'!J93*'Calculation sheet'!K93*'Calculation sheet'!L93*'Calculation sheet'!N93*'Calculation sheet'!P93*'Calculation sheet'!R93*'Calculation sheet'!S93*'Calculation sheet'!W93*'Calculation sheet'!Y93*'Calculation sheet'!Z93*'Calculation sheet'!AB93*'Calculation sheet'!AD93*'Calculation sheet'!AH93*'Calculation sheet'!AJ93*0.7672))</f>
        <v/>
      </c>
      <c r="P93" s="12" t="str">
        <f>IF('Calculation sheet'!AQ93="","",IF(OR(I93="Motorway link",I93="Exit diverge",I93="Entrance merge",I93="Motorway diverge",I93="Motorway merge",I93="Motorway weaving",I93="Service area"),'Calculation sheet'!AP93*'Calculation sheet'!J93*'Calculation sheet'!K93*'Calculation sheet'!L93*'Calculation sheet'!N93*'Calculation sheet'!P93*'Calculation sheet'!R93*'Calculation sheet'!S93*'Calculation sheet'!X93*'Calculation sheet'!Y93*'Calculation sheet'!Z93*'Calculation sheet'!AB93*'Calculation sheet'!AD93*'Calculation sheet'!AI93*'Calculation sheet'!AJ93,'Calculation sheet'!AP93*'Calculation sheet'!J93*'Calculation sheet'!K93*'Calculation sheet'!L93*'Calculation sheet'!N93*'Calculation sheet'!P93*'Calculation sheet'!R93*'Calculation sheet'!S93*'Calculation sheet'!X93*'Calculation sheet'!Y93*'Calculation sheet'!Z93*'Calculation sheet'!AB93*'Calculation sheet'!AD93*'Calculation sheet'!AI93*'Calculation sheet'!AJ93*0.7672))</f>
        <v/>
      </c>
      <c r="Q93" s="12" t="str">
        <f t="shared" si="4"/>
        <v/>
      </c>
      <c r="R93" s="14" t="str">
        <f t="shared" si="5"/>
        <v/>
      </c>
    </row>
    <row r="94" spans="1:18" x14ac:dyDescent="0.3">
      <c r="A94" s="4" t="str">
        <f>IF('Input data'!A109="","",'Input data'!A109)</f>
        <v/>
      </c>
      <c r="B94" s="4" t="str">
        <f>IF('Input data'!B109="","",'Input data'!B109)</f>
        <v/>
      </c>
      <c r="C94" s="4" t="str">
        <f>IF('Input data'!C109="","",'Input data'!C109)</f>
        <v/>
      </c>
      <c r="D94" s="4" t="str">
        <f>IF('Input data'!D109="","",'Input data'!D109)</f>
        <v/>
      </c>
      <c r="E94" s="4" t="str">
        <f>IF('Input data'!E109="","",'Input data'!E109)</f>
        <v/>
      </c>
      <c r="F94" s="4" t="str">
        <f>IF('Input data'!F109="","",'Input data'!F109)</f>
        <v/>
      </c>
      <c r="G94" s="4">
        <f>IF('Input data'!G109="","",'Input data'!G109)</f>
        <v>0</v>
      </c>
      <c r="H94" s="4" t="str">
        <f>IF('Input data'!H109&gt;0.5,'Input data'!H109,"")</f>
        <v/>
      </c>
      <c r="I94" s="4" t="str">
        <f>IF('Input data'!I109="","",'Input data'!I109)</f>
        <v/>
      </c>
      <c r="J94" s="12" t="str">
        <f>IF('Calculation sheet'!AQ94="","",IF(OR(I94="Motorway link",I94="Exit diverge",I94="Entrance merge",I94="Motorway diverge",I94="Motorway merge",I94="Motorway weaving",I94="Service area"),'Calculation sheet'!AK94*'Calculation sheet'!J94*'Calculation sheet'!K94*'Calculation sheet'!L94*'Calculation sheet'!N94*'Calculation sheet'!P94*'Calculation sheet'!R94*'Calculation sheet'!S94*'Calculation sheet'!T94*'Calculation sheet'!Y94*'Calculation sheet'!Z94*'Calculation sheet'!AB94*'Calculation sheet'!AD94*'Calculation sheet'!AF94*'Calculation sheet'!AJ94,'Calculation sheet'!AK94*'Calculation sheet'!J94*'Calculation sheet'!K94*'Calculation sheet'!L94*'Calculation sheet'!N94*'Calculation sheet'!P94*'Calculation sheet'!R94*'Calculation sheet'!S94*'Calculation sheet'!T94*'Calculation sheet'!Y94*'Calculation sheet'!Z94*'Calculation sheet'!AB94*'Calculation sheet'!AD94*'Calculation sheet'!AF94*'Calculation sheet'!AJ94*0.7672))</f>
        <v/>
      </c>
      <c r="K94" s="12" t="str">
        <f>IF('Calculation sheet'!AQ94="","",IF(OR(I94="Motorway link",I94="Exit diverge",I94="Entrance merge",I94="Motorway diverge",I94="Motorway merge",I94="Motorway weaving",I94="Service area"),'Calculation sheet'!AL94*'Calculation sheet'!J94*'Calculation sheet'!K94*'Calculation sheet'!M94*'Calculation sheet'!O94*'Calculation sheet'!P94*'Calculation sheet'!Q94*'Calculation sheet'!R94*'Calculation sheet'!S94*'Calculation sheet'!T94*'Calculation sheet'!Y94*'Calculation sheet'!AA94*'Calculation sheet'!AC94*'Calculation sheet'!AE94*'Calculation sheet'!AG94*'Calculation sheet'!AJ94,'Calculation sheet'!AL94*'Calculation sheet'!J94*'Calculation sheet'!K94*'Calculation sheet'!M94*'Calculation sheet'!O94*'Calculation sheet'!P94*'Calculation sheet'!Q94*'Calculation sheet'!R94*'Calculation sheet'!S94*'Calculation sheet'!T94*'Calculation sheet'!Y94*'Calculation sheet'!AA94*'Calculation sheet'!AC94*'Calculation sheet'!AE94*'Calculation sheet'!AG94*'Calculation sheet'!AJ94*0.8833))</f>
        <v/>
      </c>
      <c r="L94" s="12" t="str">
        <f>IF('Calculation sheet'!AQ94="","",IF(OR(I94="Motorway link",I94="Exit diverge",I94="Entrance merge",I94="Motorway diverge",I94="Motorway merge",I94="Motorway weaving",I94="Service area"),'Calculation sheet'!AM94*'Calculation sheet'!J94*'Calculation sheet'!K94*'Calculation sheet'!M94*'Calculation sheet'!O94*'Calculation sheet'!P94*'Calculation sheet'!Q94*'Calculation sheet'!R94*'Calculation sheet'!S94*'Calculation sheet'!U94*'Calculation sheet'!Y94*'Calculation sheet'!AA94*'Calculation sheet'!AC94*'Calculation sheet'!AE94*'Calculation sheet'!AG94*'Calculation sheet'!AJ94,'Calculation sheet'!AM94*'Calculation sheet'!J94*'Calculation sheet'!K94*'Calculation sheet'!M94*'Calculation sheet'!O94*'Calculation sheet'!P94*'Calculation sheet'!Q94*'Calculation sheet'!R94*'Calculation sheet'!S94*'Calculation sheet'!U94*'Calculation sheet'!Y94*'Calculation sheet'!AA94*'Calculation sheet'!AC94*'Calculation sheet'!AE94*'Calculation sheet'!AG94*'Calculation sheet'!AJ94*1.1176))</f>
        <v/>
      </c>
      <c r="M94" s="12" t="str">
        <f t="shared" si="3"/>
        <v/>
      </c>
      <c r="N94" s="12" t="str">
        <f>IF('Calculation sheet'!AQ94="","",IF(OR(I94="Motorway link",I94="Exit diverge",I94="Entrance merge",I94="Motorway diverge",I94="Motorway merge",I94="Motorway weaving",I94="Service area"),'Calculation sheet'!AN94*'Calculation sheet'!J94*'Calculation sheet'!K94*'Calculation sheet'!L94*'Calculation sheet'!N94*'Calculation sheet'!P94*'Calculation sheet'!R94*'Calculation sheet'!S94*'Calculation sheet'!V94*'Calculation sheet'!Y94*'Calculation sheet'!Z94*'Calculation sheet'!AB94*'Calculation sheet'!AD94*'Calculation sheet'!AH94*'Calculation sheet'!AJ94,'Calculation sheet'!AN94*'Calculation sheet'!J94*'Calculation sheet'!K94*'Calculation sheet'!L94*'Calculation sheet'!N94*'Calculation sheet'!P94*'Calculation sheet'!R94*'Calculation sheet'!S94*'Calculation sheet'!V94*'Calculation sheet'!Y94*'Calculation sheet'!Z94*'Calculation sheet'!AB94*'Calculation sheet'!AD94*'Calculation sheet'!AH94*'Calculation sheet'!AJ94*0.7672))</f>
        <v/>
      </c>
      <c r="O94" s="12" t="str">
        <f>IF('Calculation sheet'!AQ94="","",IF(OR(I94="Motorway link",I94="Exit diverge",I94="Entrance merge",I94="Motorway diverge",I94="Motorway merge",I94="Motorway weaving",I94="Service area"),'Calculation sheet'!AO94*'Calculation sheet'!J94*'Calculation sheet'!K94*'Calculation sheet'!L94*'Calculation sheet'!N94*'Calculation sheet'!P94*'Calculation sheet'!R94*'Calculation sheet'!S94*'Calculation sheet'!W94*'Calculation sheet'!Y94*'Calculation sheet'!Z94*'Calculation sheet'!AB94*'Calculation sheet'!AD94*'Calculation sheet'!AH94*'Calculation sheet'!AJ94,'Calculation sheet'!AO94*'Calculation sheet'!J94*'Calculation sheet'!K94*'Calculation sheet'!L94*'Calculation sheet'!N94*'Calculation sheet'!P94*'Calculation sheet'!R94*'Calculation sheet'!S94*'Calculation sheet'!W94*'Calculation sheet'!Y94*'Calculation sheet'!Z94*'Calculation sheet'!AB94*'Calculation sheet'!AD94*'Calculation sheet'!AH94*'Calculation sheet'!AJ94*0.7672))</f>
        <v/>
      </c>
      <c r="P94" s="12" t="str">
        <f>IF('Calculation sheet'!AQ94="","",IF(OR(I94="Motorway link",I94="Exit diverge",I94="Entrance merge",I94="Motorway diverge",I94="Motorway merge",I94="Motorway weaving",I94="Service area"),'Calculation sheet'!AP94*'Calculation sheet'!J94*'Calculation sheet'!K94*'Calculation sheet'!L94*'Calculation sheet'!N94*'Calculation sheet'!P94*'Calculation sheet'!R94*'Calculation sheet'!S94*'Calculation sheet'!X94*'Calculation sheet'!Y94*'Calculation sheet'!Z94*'Calculation sheet'!AB94*'Calculation sheet'!AD94*'Calculation sheet'!AI94*'Calculation sheet'!AJ94,'Calculation sheet'!AP94*'Calculation sheet'!J94*'Calculation sheet'!K94*'Calculation sheet'!L94*'Calculation sheet'!N94*'Calculation sheet'!P94*'Calculation sheet'!R94*'Calculation sheet'!S94*'Calculation sheet'!X94*'Calculation sheet'!Y94*'Calculation sheet'!Z94*'Calculation sheet'!AB94*'Calculation sheet'!AD94*'Calculation sheet'!AI94*'Calculation sheet'!AJ94*0.7672))</f>
        <v/>
      </c>
      <c r="Q94" s="12" t="str">
        <f t="shared" si="4"/>
        <v/>
      </c>
      <c r="R94" s="14" t="str">
        <f t="shared" si="5"/>
        <v/>
      </c>
    </row>
    <row r="95" spans="1:18" x14ac:dyDescent="0.3">
      <c r="A95" s="4" t="str">
        <f>IF('Input data'!A110="","",'Input data'!A110)</f>
        <v/>
      </c>
      <c r="B95" s="4" t="str">
        <f>IF('Input data'!B110="","",'Input data'!B110)</f>
        <v/>
      </c>
      <c r="C95" s="4" t="str">
        <f>IF('Input data'!C110="","",'Input data'!C110)</f>
        <v/>
      </c>
      <c r="D95" s="4" t="str">
        <f>IF('Input data'!D110="","",'Input data'!D110)</f>
        <v/>
      </c>
      <c r="E95" s="4" t="str">
        <f>IF('Input data'!E110="","",'Input data'!E110)</f>
        <v/>
      </c>
      <c r="F95" s="4" t="str">
        <f>IF('Input data'!F110="","",'Input data'!F110)</f>
        <v/>
      </c>
      <c r="G95" s="4">
        <f>IF('Input data'!G110="","",'Input data'!G110)</f>
        <v>0</v>
      </c>
      <c r="H95" s="4" t="str">
        <f>IF('Input data'!H110&gt;0.5,'Input data'!H110,"")</f>
        <v/>
      </c>
      <c r="I95" s="4" t="str">
        <f>IF('Input data'!I110="","",'Input data'!I110)</f>
        <v/>
      </c>
      <c r="J95" s="12" t="str">
        <f>IF('Calculation sheet'!AQ95="","",IF(OR(I95="Motorway link",I95="Exit diverge",I95="Entrance merge",I95="Motorway diverge",I95="Motorway merge",I95="Motorway weaving",I95="Service area"),'Calculation sheet'!AK95*'Calculation sheet'!J95*'Calculation sheet'!K95*'Calculation sheet'!L95*'Calculation sheet'!N95*'Calculation sheet'!P95*'Calculation sheet'!R95*'Calculation sheet'!S95*'Calculation sheet'!T95*'Calculation sheet'!Y95*'Calculation sheet'!Z95*'Calculation sheet'!AB95*'Calculation sheet'!AD95*'Calculation sheet'!AF95*'Calculation sheet'!AJ95,'Calculation sheet'!AK95*'Calculation sheet'!J95*'Calculation sheet'!K95*'Calculation sheet'!L95*'Calculation sheet'!N95*'Calculation sheet'!P95*'Calculation sheet'!R95*'Calculation sheet'!S95*'Calculation sheet'!T95*'Calculation sheet'!Y95*'Calculation sheet'!Z95*'Calculation sheet'!AB95*'Calculation sheet'!AD95*'Calculation sheet'!AF95*'Calculation sheet'!AJ95*0.7672))</f>
        <v/>
      </c>
      <c r="K95" s="12" t="str">
        <f>IF('Calculation sheet'!AQ95="","",IF(OR(I95="Motorway link",I95="Exit diverge",I95="Entrance merge",I95="Motorway diverge",I95="Motorway merge",I95="Motorway weaving",I95="Service area"),'Calculation sheet'!AL95*'Calculation sheet'!J95*'Calculation sheet'!K95*'Calculation sheet'!M95*'Calculation sheet'!O95*'Calculation sheet'!P95*'Calculation sheet'!Q95*'Calculation sheet'!R95*'Calculation sheet'!S95*'Calculation sheet'!T95*'Calculation sheet'!Y95*'Calculation sheet'!AA95*'Calculation sheet'!AC95*'Calculation sheet'!AE95*'Calculation sheet'!AG95*'Calculation sheet'!AJ95,'Calculation sheet'!AL95*'Calculation sheet'!J95*'Calculation sheet'!K95*'Calculation sheet'!M95*'Calculation sheet'!O95*'Calculation sheet'!P95*'Calculation sheet'!Q95*'Calculation sheet'!R95*'Calculation sheet'!S95*'Calculation sheet'!T95*'Calculation sheet'!Y95*'Calculation sheet'!AA95*'Calculation sheet'!AC95*'Calculation sheet'!AE95*'Calculation sheet'!AG95*'Calculation sheet'!AJ95*0.8833))</f>
        <v/>
      </c>
      <c r="L95" s="12" t="str">
        <f>IF('Calculation sheet'!AQ95="","",IF(OR(I95="Motorway link",I95="Exit diverge",I95="Entrance merge",I95="Motorway diverge",I95="Motorway merge",I95="Motorway weaving",I95="Service area"),'Calculation sheet'!AM95*'Calculation sheet'!J95*'Calculation sheet'!K95*'Calculation sheet'!M95*'Calculation sheet'!O95*'Calculation sheet'!P95*'Calculation sheet'!Q95*'Calculation sheet'!R95*'Calculation sheet'!S95*'Calculation sheet'!U95*'Calculation sheet'!Y95*'Calculation sheet'!AA95*'Calculation sheet'!AC95*'Calculation sheet'!AE95*'Calculation sheet'!AG95*'Calculation sheet'!AJ95,'Calculation sheet'!AM95*'Calculation sheet'!J95*'Calculation sheet'!K95*'Calculation sheet'!M95*'Calculation sheet'!O95*'Calculation sheet'!P95*'Calculation sheet'!Q95*'Calculation sheet'!R95*'Calculation sheet'!S95*'Calculation sheet'!U95*'Calculation sheet'!Y95*'Calculation sheet'!AA95*'Calculation sheet'!AC95*'Calculation sheet'!AE95*'Calculation sheet'!AG95*'Calculation sheet'!AJ95*1.1176))</f>
        <v/>
      </c>
      <c r="M95" s="12" t="str">
        <f t="shared" si="3"/>
        <v/>
      </c>
      <c r="N95" s="12" t="str">
        <f>IF('Calculation sheet'!AQ95="","",IF(OR(I95="Motorway link",I95="Exit diverge",I95="Entrance merge",I95="Motorway diverge",I95="Motorway merge",I95="Motorway weaving",I95="Service area"),'Calculation sheet'!AN95*'Calculation sheet'!J95*'Calculation sheet'!K95*'Calculation sheet'!L95*'Calculation sheet'!N95*'Calculation sheet'!P95*'Calculation sheet'!R95*'Calculation sheet'!S95*'Calculation sheet'!V95*'Calculation sheet'!Y95*'Calculation sheet'!Z95*'Calculation sheet'!AB95*'Calculation sheet'!AD95*'Calculation sheet'!AH95*'Calculation sheet'!AJ95,'Calculation sheet'!AN95*'Calculation sheet'!J95*'Calculation sheet'!K95*'Calculation sheet'!L95*'Calculation sheet'!N95*'Calculation sheet'!P95*'Calculation sheet'!R95*'Calculation sheet'!S95*'Calculation sheet'!V95*'Calculation sheet'!Y95*'Calculation sheet'!Z95*'Calculation sheet'!AB95*'Calculation sheet'!AD95*'Calculation sheet'!AH95*'Calculation sheet'!AJ95*0.7672))</f>
        <v/>
      </c>
      <c r="O95" s="12" t="str">
        <f>IF('Calculation sheet'!AQ95="","",IF(OR(I95="Motorway link",I95="Exit diverge",I95="Entrance merge",I95="Motorway diverge",I95="Motorway merge",I95="Motorway weaving",I95="Service area"),'Calculation sheet'!AO95*'Calculation sheet'!J95*'Calculation sheet'!K95*'Calculation sheet'!L95*'Calculation sheet'!N95*'Calculation sheet'!P95*'Calculation sheet'!R95*'Calculation sheet'!S95*'Calculation sheet'!W95*'Calculation sheet'!Y95*'Calculation sheet'!Z95*'Calculation sheet'!AB95*'Calculation sheet'!AD95*'Calculation sheet'!AH95*'Calculation sheet'!AJ95,'Calculation sheet'!AO95*'Calculation sheet'!J95*'Calculation sheet'!K95*'Calculation sheet'!L95*'Calculation sheet'!N95*'Calculation sheet'!P95*'Calculation sheet'!R95*'Calculation sheet'!S95*'Calculation sheet'!W95*'Calculation sheet'!Y95*'Calculation sheet'!Z95*'Calculation sheet'!AB95*'Calculation sheet'!AD95*'Calculation sheet'!AH95*'Calculation sheet'!AJ95*0.7672))</f>
        <v/>
      </c>
      <c r="P95" s="12" t="str">
        <f>IF('Calculation sheet'!AQ95="","",IF(OR(I95="Motorway link",I95="Exit diverge",I95="Entrance merge",I95="Motorway diverge",I95="Motorway merge",I95="Motorway weaving",I95="Service area"),'Calculation sheet'!AP95*'Calculation sheet'!J95*'Calculation sheet'!K95*'Calculation sheet'!L95*'Calculation sheet'!N95*'Calculation sheet'!P95*'Calculation sheet'!R95*'Calculation sheet'!S95*'Calculation sheet'!X95*'Calculation sheet'!Y95*'Calculation sheet'!Z95*'Calculation sheet'!AB95*'Calculation sheet'!AD95*'Calculation sheet'!AI95*'Calculation sheet'!AJ95,'Calculation sheet'!AP95*'Calculation sheet'!J95*'Calculation sheet'!K95*'Calculation sheet'!L95*'Calculation sheet'!N95*'Calculation sheet'!P95*'Calculation sheet'!R95*'Calculation sheet'!S95*'Calculation sheet'!X95*'Calculation sheet'!Y95*'Calculation sheet'!Z95*'Calculation sheet'!AB95*'Calculation sheet'!AD95*'Calculation sheet'!AI95*'Calculation sheet'!AJ95*0.7672))</f>
        <v/>
      </c>
      <c r="Q95" s="12" t="str">
        <f t="shared" si="4"/>
        <v/>
      </c>
      <c r="R95" s="14" t="str">
        <f t="shared" si="5"/>
        <v/>
      </c>
    </row>
    <row r="96" spans="1:18" x14ac:dyDescent="0.3">
      <c r="A96" s="4" t="str">
        <f>IF('Input data'!A111="","",'Input data'!A111)</f>
        <v/>
      </c>
      <c r="B96" s="4" t="str">
        <f>IF('Input data'!B111="","",'Input data'!B111)</f>
        <v/>
      </c>
      <c r="C96" s="4" t="str">
        <f>IF('Input data'!C111="","",'Input data'!C111)</f>
        <v/>
      </c>
      <c r="D96" s="4" t="str">
        <f>IF('Input data'!D111="","",'Input data'!D111)</f>
        <v/>
      </c>
      <c r="E96" s="4" t="str">
        <f>IF('Input data'!E111="","",'Input data'!E111)</f>
        <v/>
      </c>
      <c r="F96" s="4" t="str">
        <f>IF('Input data'!F111="","",'Input data'!F111)</f>
        <v/>
      </c>
      <c r="G96" s="4">
        <f>IF('Input data'!G111="","",'Input data'!G111)</f>
        <v>0</v>
      </c>
      <c r="H96" s="4" t="str">
        <f>IF('Input data'!H111&gt;0.5,'Input data'!H111,"")</f>
        <v/>
      </c>
      <c r="I96" s="4" t="str">
        <f>IF('Input data'!I111="","",'Input data'!I111)</f>
        <v/>
      </c>
      <c r="J96" s="12" t="str">
        <f>IF('Calculation sheet'!AQ96="","",IF(OR(I96="Motorway link",I96="Exit diverge",I96="Entrance merge",I96="Motorway diverge",I96="Motorway merge",I96="Motorway weaving",I96="Service area"),'Calculation sheet'!AK96*'Calculation sheet'!J96*'Calculation sheet'!K96*'Calculation sheet'!L96*'Calculation sheet'!N96*'Calculation sheet'!P96*'Calculation sheet'!R96*'Calculation sheet'!S96*'Calculation sheet'!T96*'Calculation sheet'!Y96*'Calculation sheet'!Z96*'Calculation sheet'!AB96*'Calculation sheet'!AD96*'Calculation sheet'!AF96*'Calculation sheet'!AJ96,'Calculation sheet'!AK96*'Calculation sheet'!J96*'Calculation sheet'!K96*'Calculation sheet'!L96*'Calculation sheet'!N96*'Calculation sheet'!P96*'Calculation sheet'!R96*'Calculation sheet'!S96*'Calculation sheet'!T96*'Calculation sheet'!Y96*'Calculation sheet'!Z96*'Calculation sheet'!AB96*'Calculation sheet'!AD96*'Calculation sheet'!AF96*'Calculation sheet'!AJ96*0.7672))</f>
        <v/>
      </c>
      <c r="K96" s="12" t="str">
        <f>IF('Calculation sheet'!AQ96="","",IF(OR(I96="Motorway link",I96="Exit diverge",I96="Entrance merge",I96="Motorway diverge",I96="Motorway merge",I96="Motorway weaving",I96="Service area"),'Calculation sheet'!AL96*'Calculation sheet'!J96*'Calculation sheet'!K96*'Calculation sheet'!M96*'Calculation sheet'!O96*'Calculation sheet'!P96*'Calculation sheet'!Q96*'Calculation sheet'!R96*'Calculation sheet'!S96*'Calculation sheet'!T96*'Calculation sheet'!Y96*'Calculation sheet'!AA96*'Calculation sheet'!AC96*'Calculation sheet'!AE96*'Calculation sheet'!AG96*'Calculation sheet'!AJ96,'Calculation sheet'!AL96*'Calculation sheet'!J96*'Calculation sheet'!K96*'Calculation sheet'!M96*'Calculation sheet'!O96*'Calculation sheet'!P96*'Calculation sheet'!Q96*'Calculation sheet'!R96*'Calculation sheet'!S96*'Calculation sheet'!T96*'Calculation sheet'!Y96*'Calculation sheet'!AA96*'Calculation sheet'!AC96*'Calculation sheet'!AE96*'Calculation sheet'!AG96*'Calculation sheet'!AJ96*0.8833))</f>
        <v/>
      </c>
      <c r="L96" s="12" t="str">
        <f>IF('Calculation sheet'!AQ96="","",IF(OR(I96="Motorway link",I96="Exit diverge",I96="Entrance merge",I96="Motorway diverge",I96="Motorway merge",I96="Motorway weaving",I96="Service area"),'Calculation sheet'!AM96*'Calculation sheet'!J96*'Calculation sheet'!K96*'Calculation sheet'!M96*'Calculation sheet'!O96*'Calculation sheet'!P96*'Calculation sheet'!Q96*'Calculation sheet'!R96*'Calculation sheet'!S96*'Calculation sheet'!U96*'Calculation sheet'!Y96*'Calculation sheet'!AA96*'Calculation sheet'!AC96*'Calculation sheet'!AE96*'Calculation sheet'!AG96*'Calculation sheet'!AJ96,'Calculation sheet'!AM96*'Calculation sheet'!J96*'Calculation sheet'!K96*'Calculation sheet'!M96*'Calculation sheet'!O96*'Calculation sheet'!P96*'Calculation sheet'!Q96*'Calculation sheet'!R96*'Calculation sheet'!S96*'Calculation sheet'!U96*'Calculation sheet'!Y96*'Calculation sheet'!AA96*'Calculation sheet'!AC96*'Calculation sheet'!AE96*'Calculation sheet'!AG96*'Calculation sheet'!AJ96*1.1176))</f>
        <v/>
      </c>
      <c r="M96" s="12" t="str">
        <f t="shared" si="3"/>
        <v/>
      </c>
      <c r="N96" s="12" t="str">
        <f>IF('Calculation sheet'!AQ96="","",IF(OR(I96="Motorway link",I96="Exit diverge",I96="Entrance merge",I96="Motorway diverge",I96="Motorway merge",I96="Motorway weaving",I96="Service area"),'Calculation sheet'!AN96*'Calculation sheet'!J96*'Calculation sheet'!K96*'Calculation sheet'!L96*'Calculation sheet'!N96*'Calculation sheet'!P96*'Calculation sheet'!R96*'Calculation sheet'!S96*'Calculation sheet'!V96*'Calculation sheet'!Y96*'Calculation sheet'!Z96*'Calculation sheet'!AB96*'Calculation sheet'!AD96*'Calculation sheet'!AH96*'Calculation sheet'!AJ96,'Calculation sheet'!AN96*'Calculation sheet'!J96*'Calculation sheet'!K96*'Calculation sheet'!L96*'Calculation sheet'!N96*'Calculation sheet'!P96*'Calculation sheet'!R96*'Calculation sheet'!S96*'Calculation sheet'!V96*'Calculation sheet'!Y96*'Calculation sheet'!Z96*'Calculation sheet'!AB96*'Calculation sheet'!AD96*'Calculation sheet'!AH96*'Calculation sheet'!AJ96*0.7672))</f>
        <v/>
      </c>
      <c r="O96" s="12" t="str">
        <f>IF('Calculation sheet'!AQ96="","",IF(OR(I96="Motorway link",I96="Exit diverge",I96="Entrance merge",I96="Motorway diverge",I96="Motorway merge",I96="Motorway weaving",I96="Service area"),'Calculation sheet'!AO96*'Calculation sheet'!J96*'Calculation sheet'!K96*'Calculation sheet'!L96*'Calculation sheet'!N96*'Calculation sheet'!P96*'Calculation sheet'!R96*'Calculation sheet'!S96*'Calculation sheet'!W96*'Calculation sheet'!Y96*'Calculation sheet'!Z96*'Calculation sheet'!AB96*'Calculation sheet'!AD96*'Calculation sheet'!AH96*'Calculation sheet'!AJ96,'Calculation sheet'!AO96*'Calculation sheet'!J96*'Calculation sheet'!K96*'Calculation sheet'!L96*'Calculation sheet'!N96*'Calculation sheet'!P96*'Calculation sheet'!R96*'Calculation sheet'!S96*'Calculation sheet'!W96*'Calculation sheet'!Y96*'Calculation sheet'!Z96*'Calculation sheet'!AB96*'Calculation sheet'!AD96*'Calculation sheet'!AH96*'Calculation sheet'!AJ96*0.7672))</f>
        <v/>
      </c>
      <c r="P96" s="12" t="str">
        <f>IF('Calculation sheet'!AQ96="","",IF(OR(I96="Motorway link",I96="Exit diverge",I96="Entrance merge",I96="Motorway diverge",I96="Motorway merge",I96="Motorway weaving",I96="Service area"),'Calculation sheet'!AP96*'Calculation sheet'!J96*'Calculation sheet'!K96*'Calculation sheet'!L96*'Calculation sheet'!N96*'Calculation sheet'!P96*'Calculation sheet'!R96*'Calculation sheet'!S96*'Calculation sheet'!X96*'Calculation sheet'!Y96*'Calculation sheet'!Z96*'Calculation sheet'!AB96*'Calculation sheet'!AD96*'Calculation sheet'!AI96*'Calculation sheet'!AJ96,'Calculation sheet'!AP96*'Calculation sheet'!J96*'Calculation sheet'!K96*'Calculation sheet'!L96*'Calculation sheet'!N96*'Calculation sheet'!P96*'Calculation sheet'!R96*'Calculation sheet'!S96*'Calculation sheet'!X96*'Calculation sheet'!Y96*'Calculation sheet'!Z96*'Calculation sheet'!AB96*'Calculation sheet'!AD96*'Calculation sheet'!AI96*'Calculation sheet'!AJ96*0.7672))</f>
        <v/>
      </c>
      <c r="Q96" s="12" t="str">
        <f t="shared" si="4"/>
        <v/>
      </c>
      <c r="R96" s="14" t="str">
        <f t="shared" si="5"/>
        <v/>
      </c>
    </row>
    <row r="97" spans="1:18" x14ac:dyDescent="0.3">
      <c r="A97" s="4" t="str">
        <f>IF('Input data'!A112="","",'Input data'!A112)</f>
        <v/>
      </c>
      <c r="B97" s="4" t="str">
        <f>IF('Input data'!B112="","",'Input data'!B112)</f>
        <v/>
      </c>
      <c r="C97" s="4" t="str">
        <f>IF('Input data'!C112="","",'Input data'!C112)</f>
        <v/>
      </c>
      <c r="D97" s="4" t="str">
        <f>IF('Input data'!D112="","",'Input data'!D112)</f>
        <v/>
      </c>
      <c r="E97" s="4" t="str">
        <f>IF('Input data'!E112="","",'Input data'!E112)</f>
        <v/>
      </c>
      <c r="F97" s="4" t="str">
        <f>IF('Input data'!F112="","",'Input data'!F112)</f>
        <v/>
      </c>
      <c r="G97" s="4">
        <f>IF('Input data'!G112="","",'Input data'!G112)</f>
        <v>0</v>
      </c>
      <c r="H97" s="4" t="str">
        <f>IF('Input data'!H112&gt;0.5,'Input data'!H112,"")</f>
        <v/>
      </c>
      <c r="I97" s="4" t="str">
        <f>IF('Input data'!I112="","",'Input data'!I112)</f>
        <v/>
      </c>
      <c r="J97" s="12" t="str">
        <f>IF('Calculation sheet'!AQ97="","",IF(OR(I97="Motorway link",I97="Exit diverge",I97="Entrance merge",I97="Motorway diverge",I97="Motorway merge",I97="Motorway weaving",I97="Service area"),'Calculation sheet'!AK97*'Calculation sheet'!J97*'Calculation sheet'!K97*'Calculation sheet'!L97*'Calculation sheet'!N97*'Calculation sheet'!P97*'Calculation sheet'!R97*'Calculation sheet'!S97*'Calculation sheet'!T97*'Calculation sheet'!Y97*'Calculation sheet'!Z97*'Calculation sheet'!AB97*'Calculation sheet'!AD97*'Calculation sheet'!AF97*'Calculation sheet'!AJ97,'Calculation sheet'!AK97*'Calculation sheet'!J97*'Calculation sheet'!K97*'Calculation sheet'!L97*'Calculation sheet'!N97*'Calculation sheet'!P97*'Calculation sheet'!R97*'Calculation sheet'!S97*'Calculation sheet'!T97*'Calculation sheet'!Y97*'Calculation sheet'!Z97*'Calculation sheet'!AB97*'Calculation sheet'!AD97*'Calculation sheet'!AF97*'Calculation sheet'!AJ97*0.7672))</f>
        <v/>
      </c>
      <c r="K97" s="12" t="str">
        <f>IF('Calculation sheet'!AQ97="","",IF(OR(I97="Motorway link",I97="Exit diverge",I97="Entrance merge",I97="Motorway diverge",I97="Motorway merge",I97="Motorway weaving",I97="Service area"),'Calculation sheet'!AL97*'Calculation sheet'!J97*'Calculation sheet'!K97*'Calculation sheet'!M97*'Calculation sheet'!O97*'Calculation sheet'!P97*'Calculation sheet'!Q97*'Calculation sheet'!R97*'Calculation sheet'!S97*'Calculation sheet'!T97*'Calculation sheet'!Y97*'Calculation sheet'!AA97*'Calculation sheet'!AC97*'Calculation sheet'!AE97*'Calculation sheet'!AG97*'Calculation sheet'!AJ97,'Calculation sheet'!AL97*'Calculation sheet'!J97*'Calculation sheet'!K97*'Calculation sheet'!M97*'Calculation sheet'!O97*'Calculation sheet'!P97*'Calculation sheet'!Q97*'Calculation sheet'!R97*'Calculation sheet'!S97*'Calculation sheet'!T97*'Calculation sheet'!Y97*'Calculation sheet'!AA97*'Calculation sheet'!AC97*'Calculation sheet'!AE97*'Calculation sheet'!AG97*'Calculation sheet'!AJ97*0.8833))</f>
        <v/>
      </c>
      <c r="L97" s="12" t="str">
        <f>IF('Calculation sheet'!AQ97="","",IF(OR(I97="Motorway link",I97="Exit diverge",I97="Entrance merge",I97="Motorway diverge",I97="Motorway merge",I97="Motorway weaving",I97="Service area"),'Calculation sheet'!AM97*'Calculation sheet'!J97*'Calculation sheet'!K97*'Calculation sheet'!M97*'Calculation sheet'!O97*'Calculation sheet'!P97*'Calculation sheet'!Q97*'Calculation sheet'!R97*'Calculation sheet'!S97*'Calculation sheet'!U97*'Calculation sheet'!Y97*'Calculation sheet'!AA97*'Calculation sheet'!AC97*'Calculation sheet'!AE97*'Calculation sheet'!AG97*'Calculation sheet'!AJ97,'Calculation sheet'!AM97*'Calculation sheet'!J97*'Calculation sheet'!K97*'Calculation sheet'!M97*'Calculation sheet'!O97*'Calculation sheet'!P97*'Calculation sheet'!Q97*'Calculation sheet'!R97*'Calculation sheet'!S97*'Calculation sheet'!U97*'Calculation sheet'!Y97*'Calculation sheet'!AA97*'Calculation sheet'!AC97*'Calculation sheet'!AE97*'Calculation sheet'!AG97*'Calculation sheet'!AJ97*1.1176))</f>
        <v/>
      </c>
      <c r="M97" s="12" t="str">
        <f t="shared" si="3"/>
        <v/>
      </c>
      <c r="N97" s="12" t="str">
        <f>IF('Calculation sheet'!AQ97="","",IF(OR(I97="Motorway link",I97="Exit diverge",I97="Entrance merge",I97="Motorway diverge",I97="Motorway merge",I97="Motorway weaving",I97="Service area"),'Calculation sheet'!AN97*'Calculation sheet'!J97*'Calculation sheet'!K97*'Calculation sheet'!L97*'Calculation sheet'!N97*'Calculation sheet'!P97*'Calculation sheet'!R97*'Calculation sheet'!S97*'Calculation sheet'!V97*'Calculation sheet'!Y97*'Calculation sheet'!Z97*'Calculation sheet'!AB97*'Calculation sheet'!AD97*'Calculation sheet'!AH97*'Calculation sheet'!AJ97,'Calculation sheet'!AN97*'Calculation sheet'!J97*'Calculation sheet'!K97*'Calculation sheet'!L97*'Calculation sheet'!N97*'Calculation sheet'!P97*'Calculation sheet'!R97*'Calculation sheet'!S97*'Calculation sheet'!V97*'Calculation sheet'!Y97*'Calculation sheet'!Z97*'Calculation sheet'!AB97*'Calculation sheet'!AD97*'Calculation sheet'!AH97*'Calculation sheet'!AJ97*0.7672))</f>
        <v/>
      </c>
      <c r="O97" s="12" t="str">
        <f>IF('Calculation sheet'!AQ97="","",IF(OR(I97="Motorway link",I97="Exit diverge",I97="Entrance merge",I97="Motorway diverge",I97="Motorway merge",I97="Motorway weaving",I97="Service area"),'Calculation sheet'!AO97*'Calculation sheet'!J97*'Calculation sheet'!K97*'Calculation sheet'!L97*'Calculation sheet'!N97*'Calculation sheet'!P97*'Calculation sheet'!R97*'Calculation sheet'!S97*'Calculation sheet'!W97*'Calculation sheet'!Y97*'Calculation sheet'!Z97*'Calculation sheet'!AB97*'Calculation sheet'!AD97*'Calculation sheet'!AH97*'Calculation sheet'!AJ97,'Calculation sheet'!AO97*'Calculation sheet'!J97*'Calculation sheet'!K97*'Calculation sheet'!L97*'Calculation sheet'!N97*'Calculation sheet'!P97*'Calculation sheet'!R97*'Calculation sheet'!S97*'Calculation sheet'!W97*'Calculation sheet'!Y97*'Calculation sheet'!Z97*'Calculation sheet'!AB97*'Calculation sheet'!AD97*'Calculation sheet'!AH97*'Calculation sheet'!AJ97*0.7672))</f>
        <v/>
      </c>
      <c r="P97" s="12" t="str">
        <f>IF('Calculation sheet'!AQ97="","",IF(OR(I97="Motorway link",I97="Exit diverge",I97="Entrance merge",I97="Motorway diverge",I97="Motorway merge",I97="Motorway weaving",I97="Service area"),'Calculation sheet'!AP97*'Calculation sheet'!J97*'Calculation sheet'!K97*'Calculation sheet'!L97*'Calculation sheet'!N97*'Calculation sheet'!P97*'Calculation sheet'!R97*'Calculation sheet'!S97*'Calculation sheet'!X97*'Calculation sheet'!Y97*'Calculation sheet'!Z97*'Calculation sheet'!AB97*'Calculation sheet'!AD97*'Calculation sheet'!AI97*'Calculation sheet'!AJ97,'Calculation sheet'!AP97*'Calculation sheet'!J97*'Calculation sheet'!K97*'Calculation sheet'!L97*'Calculation sheet'!N97*'Calculation sheet'!P97*'Calculation sheet'!R97*'Calculation sheet'!S97*'Calculation sheet'!X97*'Calculation sheet'!Y97*'Calculation sheet'!Z97*'Calculation sheet'!AB97*'Calculation sheet'!AD97*'Calculation sheet'!AI97*'Calculation sheet'!AJ97*0.7672))</f>
        <v/>
      </c>
      <c r="Q97" s="12" t="str">
        <f t="shared" si="4"/>
        <v/>
      </c>
      <c r="R97" s="14" t="str">
        <f t="shared" si="5"/>
        <v/>
      </c>
    </row>
    <row r="98" spans="1:18" x14ac:dyDescent="0.3">
      <c r="A98" s="4" t="str">
        <f>IF('Input data'!A113="","",'Input data'!A113)</f>
        <v/>
      </c>
      <c r="B98" s="4" t="str">
        <f>IF('Input data'!B113="","",'Input data'!B113)</f>
        <v/>
      </c>
      <c r="C98" s="4" t="str">
        <f>IF('Input data'!C113="","",'Input data'!C113)</f>
        <v/>
      </c>
      <c r="D98" s="4" t="str">
        <f>IF('Input data'!D113="","",'Input data'!D113)</f>
        <v/>
      </c>
      <c r="E98" s="4" t="str">
        <f>IF('Input data'!E113="","",'Input data'!E113)</f>
        <v/>
      </c>
      <c r="F98" s="4" t="str">
        <f>IF('Input data'!F113="","",'Input data'!F113)</f>
        <v/>
      </c>
      <c r="G98" s="4">
        <f>IF('Input data'!G113="","",'Input data'!G113)</f>
        <v>0</v>
      </c>
      <c r="H98" s="4" t="str">
        <f>IF('Input data'!H113&gt;0.5,'Input data'!H113,"")</f>
        <v/>
      </c>
      <c r="I98" s="4" t="str">
        <f>IF('Input data'!I113="","",'Input data'!I113)</f>
        <v/>
      </c>
      <c r="J98" s="12" t="str">
        <f>IF('Calculation sheet'!AQ98="","",IF(OR(I98="Motorway link",I98="Exit diverge",I98="Entrance merge",I98="Motorway diverge",I98="Motorway merge",I98="Motorway weaving",I98="Service area"),'Calculation sheet'!AK98*'Calculation sheet'!J98*'Calculation sheet'!K98*'Calculation sheet'!L98*'Calculation sheet'!N98*'Calculation sheet'!P98*'Calculation sheet'!R98*'Calculation sheet'!S98*'Calculation sheet'!T98*'Calculation sheet'!Y98*'Calculation sheet'!Z98*'Calculation sheet'!AB98*'Calculation sheet'!AD98*'Calculation sheet'!AF98*'Calculation sheet'!AJ98,'Calculation sheet'!AK98*'Calculation sheet'!J98*'Calculation sheet'!K98*'Calculation sheet'!L98*'Calculation sheet'!N98*'Calculation sheet'!P98*'Calculation sheet'!R98*'Calculation sheet'!S98*'Calculation sheet'!T98*'Calculation sheet'!Y98*'Calculation sheet'!Z98*'Calculation sheet'!AB98*'Calculation sheet'!AD98*'Calculation sheet'!AF98*'Calculation sheet'!AJ98*0.7672))</f>
        <v/>
      </c>
      <c r="K98" s="12" t="str">
        <f>IF('Calculation sheet'!AQ98="","",IF(OR(I98="Motorway link",I98="Exit diverge",I98="Entrance merge",I98="Motorway diverge",I98="Motorway merge",I98="Motorway weaving",I98="Service area"),'Calculation sheet'!AL98*'Calculation sheet'!J98*'Calculation sheet'!K98*'Calculation sheet'!M98*'Calculation sheet'!O98*'Calculation sheet'!P98*'Calculation sheet'!Q98*'Calculation sheet'!R98*'Calculation sheet'!S98*'Calculation sheet'!T98*'Calculation sheet'!Y98*'Calculation sheet'!AA98*'Calculation sheet'!AC98*'Calculation sheet'!AE98*'Calculation sheet'!AG98*'Calculation sheet'!AJ98,'Calculation sheet'!AL98*'Calculation sheet'!J98*'Calculation sheet'!K98*'Calculation sheet'!M98*'Calculation sheet'!O98*'Calculation sheet'!P98*'Calculation sheet'!Q98*'Calculation sheet'!R98*'Calculation sheet'!S98*'Calculation sheet'!T98*'Calculation sheet'!Y98*'Calculation sheet'!AA98*'Calculation sheet'!AC98*'Calculation sheet'!AE98*'Calculation sheet'!AG98*'Calculation sheet'!AJ98*0.8833))</f>
        <v/>
      </c>
      <c r="L98" s="12" t="str">
        <f>IF('Calculation sheet'!AQ98="","",IF(OR(I98="Motorway link",I98="Exit diverge",I98="Entrance merge",I98="Motorway diverge",I98="Motorway merge",I98="Motorway weaving",I98="Service area"),'Calculation sheet'!AM98*'Calculation sheet'!J98*'Calculation sheet'!K98*'Calculation sheet'!M98*'Calculation sheet'!O98*'Calculation sheet'!P98*'Calculation sheet'!Q98*'Calculation sheet'!R98*'Calculation sheet'!S98*'Calculation sheet'!U98*'Calculation sheet'!Y98*'Calculation sheet'!AA98*'Calculation sheet'!AC98*'Calculation sheet'!AE98*'Calculation sheet'!AG98*'Calculation sheet'!AJ98,'Calculation sheet'!AM98*'Calculation sheet'!J98*'Calculation sheet'!K98*'Calculation sheet'!M98*'Calculation sheet'!O98*'Calculation sheet'!P98*'Calculation sheet'!Q98*'Calculation sheet'!R98*'Calculation sheet'!S98*'Calculation sheet'!U98*'Calculation sheet'!Y98*'Calculation sheet'!AA98*'Calculation sheet'!AC98*'Calculation sheet'!AE98*'Calculation sheet'!AG98*'Calculation sheet'!AJ98*1.1176))</f>
        <v/>
      </c>
      <c r="M98" s="12" t="str">
        <f t="shared" si="3"/>
        <v/>
      </c>
      <c r="N98" s="12" t="str">
        <f>IF('Calculation sheet'!AQ98="","",IF(OR(I98="Motorway link",I98="Exit diverge",I98="Entrance merge",I98="Motorway diverge",I98="Motorway merge",I98="Motorway weaving",I98="Service area"),'Calculation sheet'!AN98*'Calculation sheet'!J98*'Calculation sheet'!K98*'Calculation sheet'!L98*'Calculation sheet'!N98*'Calculation sheet'!P98*'Calculation sheet'!R98*'Calculation sheet'!S98*'Calculation sheet'!V98*'Calculation sheet'!Y98*'Calculation sheet'!Z98*'Calculation sheet'!AB98*'Calculation sheet'!AD98*'Calculation sheet'!AH98*'Calculation sheet'!AJ98,'Calculation sheet'!AN98*'Calculation sheet'!J98*'Calculation sheet'!K98*'Calculation sheet'!L98*'Calculation sheet'!N98*'Calculation sheet'!P98*'Calculation sheet'!R98*'Calculation sheet'!S98*'Calculation sheet'!V98*'Calculation sheet'!Y98*'Calculation sheet'!Z98*'Calculation sheet'!AB98*'Calculation sheet'!AD98*'Calculation sheet'!AH98*'Calculation sheet'!AJ98*0.7672))</f>
        <v/>
      </c>
      <c r="O98" s="12" t="str">
        <f>IF('Calculation sheet'!AQ98="","",IF(OR(I98="Motorway link",I98="Exit diverge",I98="Entrance merge",I98="Motorway diverge",I98="Motorway merge",I98="Motorway weaving",I98="Service area"),'Calculation sheet'!AO98*'Calculation sheet'!J98*'Calculation sheet'!K98*'Calculation sheet'!L98*'Calculation sheet'!N98*'Calculation sheet'!P98*'Calculation sheet'!R98*'Calculation sheet'!S98*'Calculation sheet'!W98*'Calculation sheet'!Y98*'Calculation sheet'!Z98*'Calculation sheet'!AB98*'Calculation sheet'!AD98*'Calculation sheet'!AH98*'Calculation sheet'!AJ98,'Calculation sheet'!AO98*'Calculation sheet'!J98*'Calculation sheet'!K98*'Calculation sheet'!L98*'Calculation sheet'!N98*'Calculation sheet'!P98*'Calculation sheet'!R98*'Calculation sheet'!S98*'Calculation sheet'!W98*'Calculation sheet'!Y98*'Calculation sheet'!Z98*'Calculation sheet'!AB98*'Calculation sheet'!AD98*'Calculation sheet'!AH98*'Calculation sheet'!AJ98*0.7672))</f>
        <v/>
      </c>
      <c r="P98" s="12" t="str">
        <f>IF('Calculation sheet'!AQ98="","",IF(OR(I98="Motorway link",I98="Exit diverge",I98="Entrance merge",I98="Motorway diverge",I98="Motorway merge",I98="Motorway weaving",I98="Service area"),'Calculation sheet'!AP98*'Calculation sheet'!J98*'Calculation sheet'!K98*'Calculation sheet'!L98*'Calculation sheet'!N98*'Calculation sheet'!P98*'Calculation sheet'!R98*'Calculation sheet'!S98*'Calculation sheet'!X98*'Calculation sheet'!Y98*'Calculation sheet'!Z98*'Calculation sheet'!AB98*'Calculation sheet'!AD98*'Calculation sheet'!AI98*'Calculation sheet'!AJ98,'Calculation sheet'!AP98*'Calculation sheet'!J98*'Calculation sheet'!K98*'Calculation sheet'!L98*'Calculation sheet'!N98*'Calculation sheet'!P98*'Calculation sheet'!R98*'Calculation sheet'!S98*'Calculation sheet'!X98*'Calculation sheet'!Y98*'Calculation sheet'!Z98*'Calculation sheet'!AB98*'Calculation sheet'!AD98*'Calculation sheet'!AI98*'Calculation sheet'!AJ98*0.7672))</f>
        <v/>
      </c>
      <c r="Q98" s="12" t="str">
        <f t="shared" si="4"/>
        <v/>
      </c>
      <c r="R98" s="14" t="str">
        <f t="shared" si="5"/>
        <v/>
      </c>
    </row>
    <row r="99" spans="1:18" x14ac:dyDescent="0.3">
      <c r="A99" s="4" t="str">
        <f>IF('Input data'!A114="","",'Input data'!A114)</f>
        <v/>
      </c>
      <c r="B99" s="4" t="str">
        <f>IF('Input data'!B114="","",'Input data'!B114)</f>
        <v/>
      </c>
      <c r="C99" s="4" t="str">
        <f>IF('Input data'!C114="","",'Input data'!C114)</f>
        <v/>
      </c>
      <c r="D99" s="4" t="str">
        <f>IF('Input data'!D114="","",'Input data'!D114)</f>
        <v/>
      </c>
      <c r="E99" s="4" t="str">
        <f>IF('Input data'!E114="","",'Input data'!E114)</f>
        <v/>
      </c>
      <c r="F99" s="4" t="str">
        <f>IF('Input data'!F114="","",'Input data'!F114)</f>
        <v/>
      </c>
      <c r="G99" s="4">
        <f>IF('Input data'!G114="","",'Input data'!G114)</f>
        <v>0</v>
      </c>
      <c r="H99" s="4" t="str">
        <f>IF('Input data'!H114&gt;0.5,'Input data'!H114,"")</f>
        <v/>
      </c>
      <c r="I99" s="4" t="str">
        <f>IF('Input data'!I114="","",'Input data'!I114)</f>
        <v/>
      </c>
      <c r="J99" s="12" t="str">
        <f>IF('Calculation sheet'!AQ99="","",IF(OR(I99="Motorway link",I99="Exit diverge",I99="Entrance merge",I99="Motorway diverge",I99="Motorway merge",I99="Motorway weaving",I99="Service area"),'Calculation sheet'!AK99*'Calculation sheet'!J99*'Calculation sheet'!K99*'Calculation sheet'!L99*'Calculation sheet'!N99*'Calculation sheet'!P99*'Calculation sheet'!R99*'Calculation sheet'!S99*'Calculation sheet'!T99*'Calculation sheet'!Y99*'Calculation sheet'!Z99*'Calculation sheet'!AB99*'Calculation sheet'!AD99*'Calculation sheet'!AF99*'Calculation sheet'!AJ99,'Calculation sheet'!AK99*'Calculation sheet'!J99*'Calculation sheet'!K99*'Calculation sheet'!L99*'Calculation sheet'!N99*'Calculation sheet'!P99*'Calculation sheet'!R99*'Calculation sheet'!S99*'Calculation sheet'!T99*'Calculation sheet'!Y99*'Calculation sheet'!Z99*'Calculation sheet'!AB99*'Calculation sheet'!AD99*'Calculation sheet'!AF99*'Calculation sheet'!AJ99*0.7672))</f>
        <v/>
      </c>
      <c r="K99" s="12" t="str">
        <f>IF('Calculation sheet'!AQ99="","",IF(OR(I99="Motorway link",I99="Exit diverge",I99="Entrance merge",I99="Motorway diverge",I99="Motorway merge",I99="Motorway weaving",I99="Service area"),'Calculation sheet'!AL99*'Calculation sheet'!J99*'Calculation sheet'!K99*'Calculation sheet'!M99*'Calculation sheet'!O99*'Calculation sheet'!P99*'Calculation sheet'!Q99*'Calculation sheet'!R99*'Calculation sheet'!S99*'Calculation sheet'!T99*'Calculation sheet'!Y99*'Calculation sheet'!AA99*'Calculation sheet'!AC99*'Calculation sheet'!AE99*'Calculation sheet'!AG99*'Calculation sheet'!AJ99,'Calculation sheet'!AL99*'Calculation sheet'!J99*'Calculation sheet'!K99*'Calculation sheet'!M99*'Calculation sheet'!O99*'Calculation sheet'!P99*'Calculation sheet'!Q99*'Calculation sheet'!R99*'Calculation sheet'!S99*'Calculation sheet'!T99*'Calculation sheet'!Y99*'Calculation sheet'!AA99*'Calculation sheet'!AC99*'Calculation sheet'!AE99*'Calculation sheet'!AG99*'Calculation sheet'!AJ99*0.8833))</f>
        <v/>
      </c>
      <c r="L99" s="12" t="str">
        <f>IF('Calculation sheet'!AQ99="","",IF(OR(I99="Motorway link",I99="Exit diverge",I99="Entrance merge",I99="Motorway diverge",I99="Motorway merge",I99="Motorway weaving",I99="Service area"),'Calculation sheet'!AM99*'Calculation sheet'!J99*'Calculation sheet'!K99*'Calculation sheet'!M99*'Calculation sheet'!O99*'Calculation sheet'!P99*'Calculation sheet'!Q99*'Calculation sheet'!R99*'Calculation sheet'!S99*'Calculation sheet'!U99*'Calculation sheet'!Y99*'Calculation sheet'!AA99*'Calculation sheet'!AC99*'Calculation sheet'!AE99*'Calculation sheet'!AG99*'Calculation sheet'!AJ99,'Calculation sheet'!AM99*'Calculation sheet'!J99*'Calculation sheet'!K99*'Calculation sheet'!M99*'Calculation sheet'!O99*'Calculation sheet'!P99*'Calculation sheet'!Q99*'Calculation sheet'!R99*'Calculation sheet'!S99*'Calculation sheet'!U99*'Calculation sheet'!Y99*'Calculation sheet'!AA99*'Calculation sheet'!AC99*'Calculation sheet'!AE99*'Calculation sheet'!AG99*'Calculation sheet'!AJ99*1.1176))</f>
        <v/>
      </c>
      <c r="M99" s="12" t="str">
        <f t="shared" si="3"/>
        <v/>
      </c>
      <c r="N99" s="12" t="str">
        <f>IF('Calculation sheet'!AQ99="","",IF(OR(I99="Motorway link",I99="Exit diverge",I99="Entrance merge",I99="Motorway diverge",I99="Motorway merge",I99="Motorway weaving",I99="Service area"),'Calculation sheet'!AN99*'Calculation sheet'!J99*'Calculation sheet'!K99*'Calculation sheet'!L99*'Calculation sheet'!N99*'Calculation sheet'!P99*'Calculation sheet'!R99*'Calculation sheet'!S99*'Calculation sheet'!V99*'Calculation sheet'!Y99*'Calculation sheet'!Z99*'Calculation sheet'!AB99*'Calculation sheet'!AD99*'Calculation sheet'!AH99*'Calculation sheet'!AJ99,'Calculation sheet'!AN99*'Calculation sheet'!J99*'Calculation sheet'!K99*'Calculation sheet'!L99*'Calculation sheet'!N99*'Calculation sheet'!P99*'Calculation sheet'!R99*'Calculation sheet'!S99*'Calculation sheet'!V99*'Calculation sheet'!Y99*'Calculation sheet'!Z99*'Calculation sheet'!AB99*'Calculation sheet'!AD99*'Calculation sheet'!AH99*'Calculation sheet'!AJ99*0.7672))</f>
        <v/>
      </c>
      <c r="O99" s="12" t="str">
        <f>IF('Calculation sheet'!AQ99="","",IF(OR(I99="Motorway link",I99="Exit diverge",I99="Entrance merge",I99="Motorway diverge",I99="Motorway merge",I99="Motorway weaving",I99="Service area"),'Calculation sheet'!AO99*'Calculation sheet'!J99*'Calculation sheet'!K99*'Calculation sheet'!L99*'Calculation sheet'!N99*'Calculation sheet'!P99*'Calculation sheet'!R99*'Calculation sheet'!S99*'Calculation sheet'!W99*'Calculation sheet'!Y99*'Calculation sheet'!Z99*'Calculation sheet'!AB99*'Calculation sheet'!AD99*'Calculation sheet'!AH99*'Calculation sheet'!AJ99,'Calculation sheet'!AO99*'Calculation sheet'!J99*'Calculation sheet'!K99*'Calculation sheet'!L99*'Calculation sheet'!N99*'Calculation sheet'!P99*'Calculation sheet'!R99*'Calculation sheet'!S99*'Calculation sheet'!W99*'Calculation sheet'!Y99*'Calculation sheet'!Z99*'Calculation sheet'!AB99*'Calculation sheet'!AD99*'Calculation sheet'!AH99*'Calculation sheet'!AJ99*0.7672))</f>
        <v/>
      </c>
      <c r="P99" s="12" t="str">
        <f>IF('Calculation sheet'!AQ99="","",IF(OR(I99="Motorway link",I99="Exit diverge",I99="Entrance merge",I99="Motorway diverge",I99="Motorway merge",I99="Motorway weaving",I99="Service area"),'Calculation sheet'!AP99*'Calculation sheet'!J99*'Calculation sheet'!K99*'Calculation sheet'!L99*'Calculation sheet'!N99*'Calculation sheet'!P99*'Calculation sheet'!R99*'Calculation sheet'!S99*'Calculation sheet'!X99*'Calculation sheet'!Y99*'Calculation sheet'!Z99*'Calculation sheet'!AB99*'Calculation sheet'!AD99*'Calculation sheet'!AI99*'Calculation sheet'!AJ99,'Calculation sheet'!AP99*'Calculation sheet'!J99*'Calculation sheet'!K99*'Calculation sheet'!L99*'Calculation sheet'!N99*'Calculation sheet'!P99*'Calculation sheet'!R99*'Calculation sheet'!S99*'Calculation sheet'!X99*'Calculation sheet'!Y99*'Calculation sheet'!Z99*'Calculation sheet'!AB99*'Calculation sheet'!AD99*'Calculation sheet'!AI99*'Calculation sheet'!AJ99*0.7672))</f>
        <v/>
      </c>
      <c r="Q99" s="12" t="str">
        <f t="shared" si="4"/>
        <v/>
      </c>
      <c r="R99" s="14" t="str">
        <f t="shared" si="5"/>
        <v/>
      </c>
    </row>
    <row r="100" spans="1:18" x14ac:dyDescent="0.3">
      <c r="A100" s="4" t="str">
        <f>IF('Input data'!A115="","",'Input data'!A115)</f>
        <v/>
      </c>
      <c r="B100" s="4" t="str">
        <f>IF('Input data'!B115="","",'Input data'!B115)</f>
        <v/>
      </c>
      <c r="C100" s="4" t="str">
        <f>IF('Input data'!C115="","",'Input data'!C115)</f>
        <v/>
      </c>
      <c r="D100" s="4" t="str">
        <f>IF('Input data'!D115="","",'Input data'!D115)</f>
        <v/>
      </c>
      <c r="E100" s="4" t="str">
        <f>IF('Input data'!E115="","",'Input data'!E115)</f>
        <v/>
      </c>
      <c r="F100" s="4" t="str">
        <f>IF('Input data'!F115="","",'Input data'!F115)</f>
        <v/>
      </c>
      <c r="G100" s="4">
        <f>IF('Input data'!G115="","",'Input data'!G115)</f>
        <v>0</v>
      </c>
      <c r="H100" s="4" t="str">
        <f>IF('Input data'!H115&gt;0.5,'Input data'!H115,"")</f>
        <v/>
      </c>
      <c r="I100" s="4" t="str">
        <f>IF('Input data'!I115="","",'Input data'!I115)</f>
        <v/>
      </c>
      <c r="J100" s="12" t="str">
        <f>IF('Calculation sheet'!AQ100="","",IF(OR(I100="Motorway link",I100="Exit diverge",I100="Entrance merge",I100="Motorway diverge",I100="Motorway merge",I100="Motorway weaving",I100="Service area"),'Calculation sheet'!AK100*'Calculation sheet'!J100*'Calculation sheet'!K100*'Calculation sheet'!L100*'Calculation sheet'!N100*'Calculation sheet'!P100*'Calculation sheet'!R100*'Calculation sheet'!S100*'Calculation sheet'!T100*'Calculation sheet'!Y100*'Calculation sheet'!Z100*'Calculation sheet'!AB100*'Calculation sheet'!AD100*'Calculation sheet'!AF100*'Calculation sheet'!AJ100,'Calculation sheet'!AK100*'Calculation sheet'!J100*'Calculation sheet'!K100*'Calculation sheet'!L100*'Calculation sheet'!N100*'Calculation sheet'!P100*'Calculation sheet'!R100*'Calculation sheet'!S100*'Calculation sheet'!T100*'Calculation sheet'!Y100*'Calculation sheet'!Z100*'Calculation sheet'!AB100*'Calculation sheet'!AD100*'Calculation sheet'!AF100*'Calculation sheet'!AJ100*0.7672))</f>
        <v/>
      </c>
      <c r="K100" s="12" t="str">
        <f>IF('Calculation sheet'!AQ100="","",IF(OR(I100="Motorway link",I100="Exit diverge",I100="Entrance merge",I100="Motorway diverge",I100="Motorway merge",I100="Motorway weaving",I100="Service area"),'Calculation sheet'!AL100*'Calculation sheet'!J100*'Calculation sheet'!K100*'Calculation sheet'!M100*'Calculation sheet'!O100*'Calculation sheet'!P100*'Calculation sheet'!Q100*'Calculation sheet'!R100*'Calculation sheet'!S100*'Calculation sheet'!T100*'Calculation sheet'!Y100*'Calculation sheet'!AA100*'Calculation sheet'!AC100*'Calculation sheet'!AE100*'Calculation sheet'!AG100*'Calculation sheet'!AJ100,'Calculation sheet'!AL100*'Calculation sheet'!J100*'Calculation sheet'!K100*'Calculation sheet'!M100*'Calculation sheet'!O100*'Calculation sheet'!P100*'Calculation sheet'!Q100*'Calculation sheet'!R100*'Calculation sheet'!S100*'Calculation sheet'!T100*'Calculation sheet'!Y100*'Calculation sheet'!AA100*'Calculation sheet'!AC100*'Calculation sheet'!AE100*'Calculation sheet'!AG100*'Calculation sheet'!AJ100*0.8833))</f>
        <v/>
      </c>
      <c r="L100" s="12" t="str">
        <f>IF('Calculation sheet'!AQ100="","",IF(OR(I100="Motorway link",I100="Exit diverge",I100="Entrance merge",I100="Motorway diverge",I100="Motorway merge",I100="Motorway weaving",I100="Service area"),'Calculation sheet'!AM100*'Calculation sheet'!J100*'Calculation sheet'!K100*'Calculation sheet'!M100*'Calculation sheet'!O100*'Calculation sheet'!P100*'Calculation sheet'!Q100*'Calculation sheet'!R100*'Calculation sheet'!S100*'Calculation sheet'!U100*'Calculation sheet'!Y100*'Calculation sheet'!AA100*'Calculation sheet'!AC100*'Calculation sheet'!AE100*'Calculation sheet'!AG100*'Calculation sheet'!AJ100,'Calculation sheet'!AM100*'Calculation sheet'!J100*'Calculation sheet'!K100*'Calculation sheet'!M100*'Calculation sheet'!O100*'Calculation sheet'!P100*'Calculation sheet'!Q100*'Calculation sheet'!R100*'Calculation sheet'!S100*'Calculation sheet'!U100*'Calculation sheet'!Y100*'Calculation sheet'!AA100*'Calculation sheet'!AC100*'Calculation sheet'!AE100*'Calculation sheet'!AG100*'Calculation sheet'!AJ100*1.1176))</f>
        <v/>
      </c>
      <c r="M100" s="12" t="str">
        <f t="shared" si="3"/>
        <v/>
      </c>
      <c r="N100" s="12" t="str">
        <f>IF('Calculation sheet'!AQ100="","",IF(OR(I100="Motorway link",I100="Exit diverge",I100="Entrance merge",I100="Motorway diverge",I100="Motorway merge",I100="Motorway weaving",I100="Service area"),'Calculation sheet'!AN100*'Calculation sheet'!J100*'Calculation sheet'!K100*'Calculation sheet'!L100*'Calculation sheet'!N100*'Calculation sheet'!P100*'Calculation sheet'!R100*'Calculation sheet'!S100*'Calculation sheet'!V100*'Calculation sheet'!Y100*'Calculation sheet'!Z100*'Calculation sheet'!AB100*'Calculation sheet'!AD100*'Calculation sheet'!AH100*'Calculation sheet'!AJ100,'Calculation sheet'!AN100*'Calculation sheet'!J100*'Calculation sheet'!K100*'Calculation sheet'!L100*'Calculation sheet'!N100*'Calculation sheet'!P100*'Calculation sheet'!R100*'Calculation sheet'!S100*'Calculation sheet'!V100*'Calculation sheet'!Y100*'Calculation sheet'!Z100*'Calculation sheet'!AB100*'Calculation sheet'!AD100*'Calculation sheet'!AH100*'Calculation sheet'!AJ100*0.7672))</f>
        <v/>
      </c>
      <c r="O100" s="12" t="str">
        <f>IF('Calculation sheet'!AQ100="","",IF(OR(I100="Motorway link",I100="Exit diverge",I100="Entrance merge",I100="Motorway diverge",I100="Motorway merge",I100="Motorway weaving",I100="Service area"),'Calculation sheet'!AO100*'Calculation sheet'!J100*'Calculation sheet'!K100*'Calculation sheet'!L100*'Calculation sheet'!N100*'Calculation sheet'!P100*'Calculation sheet'!R100*'Calculation sheet'!S100*'Calculation sheet'!W100*'Calculation sheet'!Y100*'Calculation sheet'!Z100*'Calculation sheet'!AB100*'Calculation sheet'!AD100*'Calculation sheet'!AH100*'Calculation sheet'!AJ100,'Calculation sheet'!AO100*'Calculation sheet'!J100*'Calculation sheet'!K100*'Calculation sheet'!L100*'Calculation sheet'!N100*'Calculation sheet'!P100*'Calculation sheet'!R100*'Calculation sheet'!S100*'Calculation sheet'!W100*'Calculation sheet'!Y100*'Calculation sheet'!Z100*'Calculation sheet'!AB100*'Calculation sheet'!AD100*'Calculation sheet'!AH100*'Calculation sheet'!AJ100*0.7672))</f>
        <v/>
      </c>
      <c r="P100" s="12" t="str">
        <f>IF('Calculation sheet'!AQ100="","",IF(OR(I100="Motorway link",I100="Exit diverge",I100="Entrance merge",I100="Motorway diverge",I100="Motorway merge",I100="Motorway weaving",I100="Service area"),'Calculation sheet'!AP100*'Calculation sheet'!J100*'Calculation sheet'!K100*'Calculation sheet'!L100*'Calculation sheet'!N100*'Calculation sheet'!P100*'Calculation sheet'!R100*'Calculation sheet'!S100*'Calculation sheet'!X100*'Calculation sheet'!Y100*'Calculation sheet'!Z100*'Calculation sheet'!AB100*'Calculation sheet'!AD100*'Calculation sheet'!AI100*'Calculation sheet'!AJ100,'Calculation sheet'!AP100*'Calculation sheet'!J100*'Calculation sheet'!K100*'Calculation sheet'!L100*'Calculation sheet'!N100*'Calculation sheet'!P100*'Calculation sheet'!R100*'Calculation sheet'!S100*'Calculation sheet'!X100*'Calculation sheet'!Y100*'Calculation sheet'!Z100*'Calculation sheet'!AB100*'Calculation sheet'!AD100*'Calculation sheet'!AI100*'Calculation sheet'!AJ100*0.7672))</f>
        <v/>
      </c>
      <c r="Q100" s="12" t="str">
        <f t="shared" si="4"/>
        <v/>
      </c>
      <c r="R100" s="14" t="str">
        <f t="shared" si="5"/>
        <v/>
      </c>
    </row>
    <row r="101" spans="1:18" x14ac:dyDescent="0.3">
      <c r="A101" s="4" t="str">
        <f>IF('Input data'!A116="","",'Input data'!A116)</f>
        <v/>
      </c>
      <c r="B101" s="4" t="str">
        <f>IF('Input data'!B116="","",'Input data'!B116)</f>
        <v/>
      </c>
      <c r="C101" s="4" t="str">
        <f>IF('Input data'!C116="","",'Input data'!C116)</f>
        <v/>
      </c>
      <c r="D101" s="4" t="str">
        <f>IF('Input data'!D116="","",'Input data'!D116)</f>
        <v/>
      </c>
      <c r="E101" s="4" t="str">
        <f>IF('Input data'!E116="","",'Input data'!E116)</f>
        <v/>
      </c>
      <c r="F101" s="4" t="str">
        <f>IF('Input data'!F116="","",'Input data'!F116)</f>
        <v/>
      </c>
      <c r="G101" s="4">
        <f>IF('Input data'!G116="","",'Input data'!G116)</f>
        <v>0</v>
      </c>
      <c r="H101" s="4" t="str">
        <f>IF('Input data'!H116&gt;0.5,'Input data'!H116,"")</f>
        <v/>
      </c>
      <c r="I101" s="4" t="str">
        <f>IF('Input data'!I116="","",'Input data'!I116)</f>
        <v/>
      </c>
      <c r="J101" s="12" t="str">
        <f>IF('Calculation sheet'!AQ101="","",IF(OR(I101="Motorway link",I101="Exit diverge",I101="Entrance merge",I101="Motorway diverge",I101="Motorway merge",I101="Motorway weaving",I101="Service area"),'Calculation sheet'!AK101*'Calculation sheet'!J101*'Calculation sheet'!K101*'Calculation sheet'!L101*'Calculation sheet'!N101*'Calculation sheet'!P101*'Calculation sheet'!R101*'Calculation sheet'!S101*'Calculation sheet'!T101*'Calculation sheet'!Y101*'Calculation sheet'!Z101*'Calculation sheet'!AB101*'Calculation sheet'!AD101*'Calculation sheet'!AF101*'Calculation sheet'!AJ101,'Calculation sheet'!AK101*'Calculation sheet'!J101*'Calculation sheet'!K101*'Calculation sheet'!L101*'Calculation sheet'!N101*'Calculation sheet'!P101*'Calculation sheet'!R101*'Calculation sheet'!S101*'Calculation sheet'!T101*'Calculation sheet'!Y101*'Calculation sheet'!Z101*'Calculation sheet'!AB101*'Calculation sheet'!AD101*'Calculation sheet'!AF101*'Calculation sheet'!AJ101*0.7672))</f>
        <v/>
      </c>
      <c r="K101" s="12" t="str">
        <f>IF('Calculation sheet'!AQ101="","",IF(OR(I101="Motorway link",I101="Exit diverge",I101="Entrance merge",I101="Motorway diverge",I101="Motorway merge",I101="Motorway weaving",I101="Service area"),'Calculation sheet'!AL101*'Calculation sheet'!J101*'Calculation sheet'!K101*'Calculation sheet'!M101*'Calculation sheet'!O101*'Calculation sheet'!P101*'Calculation sheet'!Q101*'Calculation sheet'!R101*'Calculation sheet'!S101*'Calculation sheet'!T101*'Calculation sheet'!Y101*'Calculation sheet'!AA101*'Calculation sheet'!AC101*'Calculation sheet'!AE101*'Calculation sheet'!AG101*'Calculation sheet'!AJ101,'Calculation sheet'!AL101*'Calculation sheet'!J101*'Calculation sheet'!K101*'Calculation sheet'!M101*'Calculation sheet'!O101*'Calculation sheet'!P101*'Calculation sheet'!Q101*'Calculation sheet'!R101*'Calculation sheet'!S101*'Calculation sheet'!T101*'Calculation sheet'!Y101*'Calculation sheet'!AA101*'Calculation sheet'!AC101*'Calculation sheet'!AE101*'Calculation sheet'!AG101*'Calculation sheet'!AJ101*0.8833))</f>
        <v/>
      </c>
      <c r="L101" s="12" t="str">
        <f>IF('Calculation sheet'!AQ101="","",IF(OR(I101="Motorway link",I101="Exit diverge",I101="Entrance merge",I101="Motorway diverge",I101="Motorway merge",I101="Motorway weaving",I101="Service area"),'Calculation sheet'!AM101*'Calculation sheet'!J101*'Calculation sheet'!K101*'Calculation sheet'!M101*'Calculation sheet'!O101*'Calculation sheet'!P101*'Calculation sheet'!Q101*'Calculation sheet'!R101*'Calculation sheet'!S101*'Calculation sheet'!U101*'Calculation sheet'!Y101*'Calculation sheet'!AA101*'Calculation sheet'!AC101*'Calculation sheet'!AE101*'Calculation sheet'!AG101*'Calculation sheet'!AJ101,'Calculation sheet'!AM101*'Calculation sheet'!J101*'Calculation sheet'!K101*'Calculation sheet'!M101*'Calculation sheet'!O101*'Calculation sheet'!P101*'Calculation sheet'!Q101*'Calculation sheet'!R101*'Calculation sheet'!S101*'Calculation sheet'!U101*'Calculation sheet'!Y101*'Calculation sheet'!AA101*'Calculation sheet'!AC101*'Calculation sheet'!AE101*'Calculation sheet'!AG101*'Calculation sheet'!AJ101*1.1176))</f>
        <v/>
      </c>
      <c r="M101" s="12" t="str">
        <f t="shared" si="3"/>
        <v/>
      </c>
      <c r="N101" s="12" t="str">
        <f>IF('Calculation sheet'!AQ101="","",IF(OR(I101="Motorway link",I101="Exit diverge",I101="Entrance merge",I101="Motorway diverge",I101="Motorway merge",I101="Motorway weaving",I101="Service area"),'Calculation sheet'!AN101*'Calculation sheet'!J101*'Calculation sheet'!K101*'Calculation sheet'!L101*'Calculation sheet'!N101*'Calculation sheet'!P101*'Calculation sheet'!R101*'Calculation sheet'!S101*'Calculation sheet'!V101*'Calculation sheet'!Y101*'Calculation sheet'!Z101*'Calculation sheet'!AB101*'Calculation sheet'!AD101*'Calculation sheet'!AH101*'Calculation sheet'!AJ101,'Calculation sheet'!AN101*'Calculation sheet'!J101*'Calculation sheet'!K101*'Calculation sheet'!L101*'Calculation sheet'!N101*'Calculation sheet'!P101*'Calculation sheet'!R101*'Calculation sheet'!S101*'Calculation sheet'!V101*'Calculation sheet'!Y101*'Calculation sheet'!Z101*'Calculation sheet'!AB101*'Calculation sheet'!AD101*'Calculation sheet'!AH101*'Calculation sheet'!AJ101*0.7672))</f>
        <v/>
      </c>
      <c r="O101" s="12" t="str">
        <f>IF('Calculation sheet'!AQ101="","",IF(OR(I101="Motorway link",I101="Exit diverge",I101="Entrance merge",I101="Motorway diverge",I101="Motorway merge",I101="Motorway weaving",I101="Service area"),'Calculation sheet'!AO101*'Calculation sheet'!J101*'Calculation sheet'!K101*'Calculation sheet'!L101*'Calculation sheet'!N101*'Calculation sheet'!P101*'Calculation sheet'!R101*'Calculation sheet'!S101*'Calculation sheet'!W101*'Calculation sheet'!Y101*'Calculation sheet'!Z101*'Calculation sheet'!AB101*'Calculation sheet'!AD101*'Calculation sheet'!AH101*'Calculation sheet'!AJ101,'Calculation sheet'!AO101*'Calculation sheet'!J101*'Calculation sheet'!K101*'Calculation sheet'!L101*'Calculation sheet'!N101*'Calculation sheet'!P101*'Calculation sheet'!R101*'Calculation sheet'!S101*'Calculation sheet'!W101*'Calculation sheet'!Y101*'Calculation sheet'!Z101*'Calculation sheet'!AB101*'Calculation sheet'!AD101*'Calculation sheet'!AH101*'Calculation sheet'!AJ101*0.7672))</f>
        <v/>
      </c>
      <c r="P101" s="12" t="str">
        <f>IF('Calculation sheet'!AQ101="","",IF(OR(I101="Motorway link",I101="Exit diverge",I101="Entrance merge",I101="Motorway diverge",I101="Motorway merge",I101="Motorway weaving",I101="Service area"),'Calculation sheet'!AP101*'Calculation sheet'!J101*'Calculation sheet'!K101*'Calculation sheet'!L101*'Calculation sheet'!N101*'Calculation sheet'!P101*'Calculation sheet'!R101*'Calculation sheet'!S101*'Calculation sheet'!X101*'Calculation sheet'!Y101*'Calculation sheet'!Z101*'Calculation sheet'!AB101*'Calculation sheet'!AD101*'Calculation sheet'!AI101*'Calculation sheet'!AJ101,'Calculation sheet'!AP101*'Calculation sheet'!J101*'Calculation sheet'!K101*'Calculation sheet'!L101*'Calculation sheet'!N101*'Calculation sheet'!P101*'Calculation sheet'!R101*'Calculation sheet'!S101*'Calculation sheet'!X101*'Calculation sheet'!Y101*'Calculation sheet'!Z101*'Calculation sheet'!AB101*'Calculation sheet'!AD101*'Calculation sheet'!AI101*'Calculation sheet'!AJ101*0.7672))</f>
        <v/>
      </c>
      <c r="Q101" s="12" t="str">
        <f t="shared" si="4"/>
        <v/>
      </c>
      <c r="R101" s="14" t="str">
        <f t="shared" si="5"/>
        <v/>
      </c>
    </row>
    <row r="102" spans="1:18" x14ac:dyDescent="0.3">
      <c r="A102" s="4" t="str">
        <f>IF('Input data'!A117="","",'Input data'!A117)</f>
        <v/>
      </c>
      <c r="B102" s="4" t="str">
        <f>IF('Input data'!B117="","",'Input data'!B117)</f>
        <v/>
      </c>
      <c r="C102" s="4" t="str">
        <f>IF('Input data'!C117="","",'Input data'!C117)</f>
        <v/>
      </c>
      <c r="D102" s="4" t="str">
        <f>IF('Input data'!D117="","",'Input data'!D117)</f>
        <v/>
      </c>
      <c r="E102" s="4" t="str">
        <f>IF('Input data'!E117="","",'Input data'!E117)</f>
        <v/>
      </c>
      <c r="F102" s="4" t="str">
        <f>IF('Input data'!F117="","",'Input data'!F117)</f>
        <v/>
      </c>
      <c r="G102" s="4">
        <f>IF('Input data'!G117="","",'Input data'!G117)</f>
        <v>0</v>
      </c>
      <c r="H102" s="4" t="str">
        <f>IF('Input data'!H117&gt;0.5,'Input data'!H117,"")</f>
        <v/>
      </c>
      <c r="I102" s="4" t="str">
        <f>IF('Input data'!I117="","",'Input data'!I117)</f>
        <v/>
      </c>
      <c r="J102" s="12" t="str">
        <f>IF('Calculation sheet'!AQ102="","",IF(OR(I102="Motorway link",I102="Exit diverge",I102="Entrance merge",I102="Motorway diverge",I102="Motorway merge",I102="Motorway weaving",I102="Service area"),'Calculation sheet'!AK102*'Calculation sheet'!J102*'Calculation sheet'!K102*'Calculation sheet'!L102*'Calculation sheet'!N102*'Calculation sheet'!P102*'Calculation sheet'!R102*'Calculation sheet'!S102*'Calculation sheet'!T102*'Calculation sheet'!Y102*'Calculation sheet'!Z102*'Calculation sheet'!AB102*'Calculation sheet'!AD102*'Calculation sheet'!AF102*'Calculation sheet'!AJ102,'Calculation sheet'!AK102*'Calculation sheet'!J102*'Calculation sheet'!K102*'Calculation sheet'!L102*'Calculation sheet'!N102*'Calculation sheet'!P102*'Calculation sheet'!R102*'Calculation sheet'!S102*'Calculation sheet'!T102*'Calculation sheet'!Y102*'Calculation sheet'!Z102*'Calculation sheet'!AB102*'Calculation sheet'!AD102*'Calculation sheet'!AF102*'Calculation sheet'!AJ102*0.7672))</f>
        <v/>
      </c>
      <c r="K102" s="12" t="str">
        <f>IF('Calculation sheet'!AQ102="","",IF(OR(I102="Motorway link",I102="Exit diverge",I102="Entrance merge",I102="Motorway diverge",I102="Motorway merge",I102="Motorway weaving",I102="Service area"),'Calculation sheet'!AL102*'Calculation sheet'!J102*'Calculation sheet'!K102*'Calculation sheet'!M102*'Calculation sheet'!O102*'Calculation sheet'!P102*'Calculation sheet'!Q102*'Calculation sheet'!R102*'Calculation sheet'!S102*'Calculation sheet'!T102*'Calculation sheet'!Y102*'Calculation sheet'!AA102*'Calculation sheet'!AC102*'Calculation sheet'!AE102*'Calculation sheet'!AG102*'Calculation sheet'!AJ102,'Calculation sheet'!AL102*'Calculation sheet'!J102*'Calculation sheet'!K102*'Calculation sheet'!M102*'Calculation sheet'!O102*'Calculation sheet'!P102*'Calculation sheet'!Q102*'Calculation sheet'!R102*'Calculation sheet'!S102*'Calculation sheet'!T102*'Calculation sheet'!Y102*'Calculation sheet'!AA102*'Calculation sheet'!AC102*'Calculation sheet'!AE102*'Calculation sheet'!AG102*'Calculation sheet'!AJ102*0.8833))</f>
        <v/>
      </c>
      <c r="L102" s="12" t="str">
        <f>IF('Calculation sheet'!AQ102="","",IF(OR(I102="Motorway link",I102="Exit diverge",I102="Entrance merge",I102="Motorway diverge",I102="Motorway merge",I102="Motorway weaving",I102="Service area"),'Calculation sheet'!AM102*'Calculation sheet'!J102*'Calculation sheet'!K102*'Calculation sheet'!M102*'Calculation sheet'!O102*'Calculation sheet'!P102*'Calculation sheet'!Q102*'Calculation sheet'!R102*'Calculation sheet'!S102*'Calculation sheet'!U102*'Calculation sheet'!Y102*'Calculation sheet'!AA102*'Calculation sheet'!AC102*'Calculation sheet'!AE102*'Calculation sheet'!AG102*'Calculation sheet'!AJ102,'Calculation sheet'!AM102*'Calculation sheet'!J102*'Calculation sheet'!K102*'Calculation sheet'!M102*'Calculation sheet'!O102*'Calculation sheet'!P102*'Calculation sheet'!Q102*'Calculation sheet'!R102*'Calculation sheet'!S102*'Calculation sheet'!U102*'Calculation sheet'!Y102*'Calculation sheet'!AA102*'Calculation sheet'!AC102*'Calculation sheet'!AE102*'Calculation sheet'!AG102*'Calculation sheet'!AJ102*1.1176))</f>
        <v/>
      </c>
      <c r="M102" s="12" t="str">
        <f t="shared" si="3"/>
        <v/>
      </c>
      <c r="N102" s="12" t="str">
        <f>IF('Calculation sheet'!AQ102="","",IF(OR(I102="Motorway link",I102="Exit diverge",I102="Entrance merge",I102="Motorway diverge",I102="Motorway merge",I102="Motorway weaving",I102="Service area"),'Calculation sheet'!AN102*'Calculation sheet'!J102*'Calculation sheet'!K102*'Calculation sheet'!L102*'Calculation sheet'!N102*'Calculation sheet'!P102*'Calculation sheet'!R102*'Calculation sheet'!S102*'Calculation sheet'!V102*'Calculation sheet'!Y102*'Calculation sheet'!Z102*'Calculation sheet'!AB102*'Calculation sheet'!AD102*'Calculation sheet'!AH102*'Calculation sheet'!AJ102,'Calculation sheet'!AN102*'Calculation sheet'!J102*'Calculation sheet'!K102*'Calculation sheet'!L102*'Calculation sheet'!N102*'Calculation sheet'!P102*'Calculation sheet'!R102*'Calculation sheet'!S102*'Calculation sheet'!V102*'Calculation sheet'!Y102*'Calculation sheet'!Z102*'Calculation sheet'!AB102*'Calculation sheet'!AD102*'Calculation sheet'!AH102*'Calculation sheet'!AJ102*0.7672))</f>
        <v/>
      </c>
      <c r="O102" s="12" t="str">
        <f>IF('Calculation sheet'!AQ102="","",IF(OR(I102="Motorway link",I102="Exit diverge",I102="Entrance merge",I102="Motorway diverge",I102="Motorway merge",I102="Motorway weaving",I102="Service area"),'Calculation sheet'!AO102*'Calculation sheet'!J102*'Calculation sheet'!K102*'Calculation sheet'!L102*'Calculation sheet'!N102*'Calculation sheet'!P102*'Calculation sheet'!R102*'Calculation sheet'!S102*'Calculation sheet'!W102*'Calculation sheet'!Y102*'Calculation sheet'!Z102*'Calculation sheet'!AB102*'Calculation sheet'!AD102*'Calculation sheet'!AH102*'Calculation sheet'!AJ102,'Calculation sheet'!AO102*'Calculation sheet'!J102*'Calculation sheet'!K102*'Calculation sheet'!L102*'Calculation sheet'!N102*'Calculation sheet'!P102*'Calculation sheet'!R102*'Calculation sheet'!S102*'Calculation sheet'!W102*'Calculation sheet'!Y102*'Calculation sheet'!Z102*'Calculation sheet'!AB102*'Calculation sheet'!AD102*'Calculation sheet'!AH102*'Calculation sheet'!AJ102*0.7672))</f>
        <v/>
      </c>
      <c r="P102" s="12" t="str">
        <f>IF('Calculation sheet'!AQ102="","",IF(OR(I102="Motorway link",I102="Exit diverge",I102="Entrance merge",I102="Motorway diverge",I102="Motorway merge",I102="Motorway weaving",I102="Service area"),'Calculation sheet'!AP102*'Calculation sheet'!J102*'Calculation sheet'!K102*'Calculation sheet'!L102*'Calculation sheet'!N102*'Calculation sheet'!P102*'Calculation sheet'!R102*'Calculation sheet'!S102*'Calculation sheet'!X102*'Calculation sheet'!Y102*'Calculation sheet'!Z102*'Calculation sheet'!AB102*'Calculation sheet'!AD102*'Calculation sheet'!AI102*'Calculation sheet'!AJ102,'Calculation sheet'!AP102*'Calculation sheet'!J102*'Calculation sheet'!K102*'Calculation sheet'!L102*'Calculation sheet'!N102*'Calculation sheet'!P102*'Calculation sheet'!R102*'Calculation sheet'!S102*'Calculation sheet'!X102*'Calculation sheet'!Y102*'Calculation sheet'!Z102*'Calculation sheet'!AB102*'Calculation sheet'!AD102*'Calculation sheet'!AI102*'Calculation sheet'!AJ102*0.7672))</f>
        <v/>
      </c>
      <c r="Q102" s="12" t="str">
        <f t="shared" si="4"/>
        <v/>
      </c>
      <c r="R102" s="14" t="str">
        <f t="shared" si="5"/>
        <v/>
      </c>
    </row>
    <row r="103" spans="1:18" x14ac:dyDescent="0.3">
      <c r="A103" s="4" t="str">
        <f>IF('Input data'!A118="","",'Input data'!A118)</f>
        <v/>
      </c>
      <c r="B103" s="4" t="str">
        <f>IF('Input data'!B118="","",'Input data'!B118)</f>
        <v/>
      </c>
      <c r="C103" s="4" t="str">
        <f>IF('Input data'!C118="","",'Input data'!C118)</f>
        <v/>
      </c>
      <c r="D103" s="4" t="str">
        <f>IF('Input data'!D118="","",'Input data'!D118)</f>
        <v/>
      </c>
      <c r="E103" s="4" t="str">
        <f>IF('Input data'!E118="","",'Input data'!E118)</f>
        <v/>
      </c>
      <c r="F103" s="4" t="str">
        <f>IF('Input data'!F118="","",'Input data'!F118)</f>
        <v/>
      </c>
      <c r="G103" s="4">
        <f>IF('Input data'!G118="","",'Input data'!G118)</f>
        <v>0</v>
      </c>
      <c r="H103" s="4" t="str">
        <f>IF('Input data'!H118&gt;0.5,'Input data'!H118,"")</f>
        <v/>
      </c>
      <c r="I103" s="4" t="str">
        <f>IF('Input data'!I118="","",'Input data'!I118)</f>
        <v/>
      </c>
      <c r="J103" s="12" t="str">
        <f>IF('Calculation sheet'!AQ103="","",IF(OR(I103="Motorway link",I103="Exit diverge",I103="Entrance merge",I103="Motorway diverge",I103="Motorway merge",I103="Motorway weaving",I103="Service area"),'Calculation sheet'!AK103*'Calculation sheet'!J103*'Calculation sheet'!K103*'Calculation sheet'!L103*'Calculation sheet'!N103*'Calculation sheet'!P103*'Calculation sheet'!R103*'Calculation sheet'!S103*'Calculation sheet'!T103*'Calculation sheet'!Y103*'Calculation sheet'!Z103*'Calculation sheet'!AB103*'Calculation sheet'!AD103*'Calculation sheet'!AF103*'Calculation sheet'!AJ103,'Calculation sheet'!AK103*'Calculation sheet'!J103*'Calculation sheet'!K103*'Calculation sheet'!L103*'Calculation sheet'!N103*'Calculation sheet'!P103*'Calculation sheet'!R103*'Calculation sheet'!S103*'Calculation sheet'!T103*'Calculation sheet'!Y103*'Calculation sheet'!Z103*'Calculation sheet'!AB103*'Calculation sheet'!AD103*'Calculation sheet'!AF103*'Calculation sheet'!AJ103*0.7672))</f>
        <v/>
      </c>
      <c r="K103" s="12" t="str">
        <f>IF('Calculation sheet'!AQ103="","",IF(OR(I103="Motorway link",I103="Exit diverge",I103="Entrance merge",I103="Motorway diverge",I103="Motorway merge",I103="Motorway weaving",I103="Service area"),'Calculation sheet'!AL103*'Calculation sheet'!J103*'Calculation sheet'!K103*'Calculation sheet'!M103*'Calculation sheet'!O103*'Calculation sheet'!P103*'Calculation sheet'!Q103*'Calculation sheet'!R103*'Calculation sheet'!S103*'Calculation sheet'!T103*'Calculation sheet'!Y103*'Calculation sheet'!AA103*'Calculation sheet'!AC103*'Calculation sheet'!AE103*'Calculation sheet'!AG103*'Calculation sheet'!AJ103,'Calculation sheet'!AL103*'Calculation sheet'!J103*'Calculation sheet'!K103*'Calculation sheet'!M103*'Calculation sheet'!O103*'Calculation sheet'!P103*'Calculation sheet'!Q103*'Calculation sheet'!R103*'Calculation sheet'!S103*'Calculation sheet'!T103*'Calculation sheet'!Y103*'Calculation sheet'!AA103*'Calculation sheet'!AC103*'Calculation sheet'!AE103*'Calculation sheet'!AG103*'Calculation sheet'!AJ103*0.8833))</f>
        <v/>
      </c>
      <c r="L103" s="12" t="str">
        <f>IF('Calculation sheet'!AQ103="","",IF(OR(I103="Motorway link",I103="Exit diverge",I103="Entrance merge",I103="Motorway diverge",I103="Motorway merge",I103="Motorway weaving",I103="Service area"),'Calculation sheet'!AM103*'Calculation sheet'!J103*'Calculation sheet'!K103*'Calculation sheet'!M103*'Calculation sheet'!O103*'Calculation sheet'!P103*'Calculation sheet'!Q103*'Calculation sheet'!R103*'Calculation sheet'!S103*'Calculation sheet'!U103*'Calculation sheet'!Y103*'Calculation sheet'!AA103*'Calculation sheet'!AC103*'Calculation sheet'!AE103*'Calculation sheet'!AG103*'Calculation sheet'!AJ103,'Calculation sheet'!AM103*'Calculation sheet'!J103*'Calculation sheet'!K103*'Calculation sheet'!M103*'Calculation sheet'!O103*'Calculation sheet'!P103*'Calculation sheet'!Q103*'Calculation sheet'!R103*'Calculation sheet'!S103*'Calculation sheet'!U103*'Calculation sheet'!Y103*'Calculation sheet'!AA103*'Calculation sheet'!AC103*'Calculation sheet'!AE103*'Calculation sheet'!AG103*'Calculation sheet'!AJ103*1.1176))</f>
        <v/>
      </c>
      <c r="M103" s="12" t="str">
        <f t="shared" si="3"/>
        <v/>
      </c>
      <c r="N103" s="12" t="str">
        <f>IF('Calculation sheet'!AQ103="","",IF(OR(I103="Motorway link",I103="Exit diverge",I103="Entrance merge",I103="Motorway diverge",I103="Motorway merge",I103="Motorway weaving",I103="Service area"),'Calculation sheet'!AN103*'Calculation sheet'!J103*'Calculation sheet'!K103*'Calculation sheet'!L103*'Calculation sheet'!N103*'Calculation sheet'!P103*'Calculation sheet'!R103*'Calculation sheet'!S103*'Calculation sheet'!V103*'Calculation sheet'!Y103*'Calculation sheet'!Z103*'Calculation sheet'!AB103*'Calculation sheet'!AD103*'Calculation sheet'!AH103*'Calculation sheet'!AJ103,'Calculation sheet'!AN103*'Calculation sheet'!J103*'Calculation sheet'!K103*'Calculation sheet'!L103*'Calculation sheet'!N103*'Calculation sheet'!P103*'Calculation sheet'!R103*'Calculation sheet'!S103*'Calculation sheet'!V103*'Calculation sheet'!Y103*'Calculation sheet'!Z103*'Calculation sheet'!AB103*'Calculation sheet'!AD103*'Calculation sheet'!AH103*'Calculation sheet'!AJ103*0.7672))</f>
        <v/>
      </c>
      <c r="O103" s="12" t="str">
        <f>IF('Calculation sheet'!AQ103="","",IF(OR(I103="Motorway link",I103="Exit diverge",I103="Entrance merge",I103="Motorway diverge",I103="Motorway merge",I103="Motorway weaving",I103="Service area"),'Calculation sheet'!AO103*'Calculation sheet'!J103*'Calculation sheet'!K103*'Calculation sheet'!L103*'Calculation sheet'!N103*'Calculation sheet'!P103*'Calculation sheet'!R103*'Calculation sheet'!S103*'Calculation sheet'!W103*'Calculation sheet'!Y103*'Calculation sheet'!Z103*'Calculation sheet'!AB103*'Calculation sheet'!AD103*'Calculation sheet'!AH103*'Calculation sheet'!AJ103,'Calculation sheet'!AO103*'Calculation sheet'!J103*'Calculation sheet'!K103*'Calculation sheet'!L103*'Calculation sheet'!N103*'Calculation sheet'!P103*'Calculation sheet'!R103*'Calculation sheet'!S103*'Calculation sheet'!W103*'Calculation sheet'!Y103*'Calculation sheet'!Z103*'Calculation sheet'!AB103*'Calculation sheet'!AD103*'Calculation sheet'!AH103*'Calculation sheet'!AJ103*0.7672))</f>
        <v/>
      </c>
      <c r="P103" s="12" t="str">
        <f>IF('Calculation sheet'!AQ103="","",IF(OR(I103="Motorway link",I103="Exit diverge",I103="Entrance merge",I103="Motorway diverge",I103="Motorway merge",I103="Motorway weaving",I103="Service area"),'Calculation sheet'!AP103*'Calculation sheet'!J103*'Calculation sheet'!K103*'Calculation sheet'!L103*'Calculation sheet'!N103*'Calculation sheet'!P103*'Calculation sheet'!R103*'Calculation sheet'!S103*'Calculation sheet'!X103*'Calculation sheet'!Y103*'Calculation sheet'!Z103*'Calculation sheet'!AB103*'Calculation sheet'!AD103*'Calculation sheet'!AI103*'Calculation sheet'!AJ103,'Calculation sheet'!AP103*'Calculation sheet'!J103*'Calculation sheet'!K103*'Calculation sheet'!L103*'Calculation sheet'!N103*'Calculation sheet'!P103*'Calculation sheet'!R103*'Calculation sheet'!S103*'Calculation sheet'!X103*'Calculation sheet'!Y103*'Calculation sheet'!Z103*'Calculation sheet'!AB103*'Calculation sheet'!AD103*'Calculation sheet'!AI103*'Calculation sheet'!AJ103*0.7672))</f>
        <v/>
      </c>
      <c r="Q103" s="12" t="str">
        <f t="shared" si="4"/>
        <v/>
      </c>
      <c r="R103" s="14" t="str">
        <f t="shared" si="5"/>
        <v/>
      </c>
    </row>
    <row r="104" spans="1:18" x14ac:dyDescent="0.3">
      <c r="A104" s="4" t="str">
        <f>IF('Input data'!A119="","",'Input data'!A119)</f>
        <v/>
      </c>
      <c r="B104" s="4" t="str">
        <f>IF('Input data'!B119="","",'Input data'!B119)</f>
        <v/>
      </c>
      <c r="C104" s="4" t="str">
        <f>IF('Input data'!C119="","",'Input data'!C119)</f>
        <v/>
      </c>
      <c r="D104" s="4" t="str">
        <f>IF('Input data'!D119="","",'Input data'!D119)</f>
        <v/>
      </c>
      <c r="E104" s="4" t="str">
        <f>IF('Input data'!E119="","",'Input data'!E119)</f>
        <v/>
      </c>
      <c r="F104" s="4" t="str">
        <f>IF('Input data'!F119="","",'Input data'!F119)</f>
        <v/>
      </c>
      <c r="G104" s="4">
        <f>IF('Input data'!G119="","",'Input data'!G119)</f>
        <v>0</v>
      </c>
      <c r="H104" s="4" t="str">
        <f>IF('Input data'!H119&gt;0.5,'Input data'!H119,"")</f>
        <v/>
      </c>
      <c r="I104" s="4" t="str">
        <f>IF('Input data'!I119="","",'Input data'!I119)</f>
        <v/>
      </c>
      <c r="J104" s="12" t="str">
        <f>IF('Calculation sheet'!AQ104="","",IF(OR(I104="Motorway link",I104="Exit diverge",I104="Entrance merge",I104="Motorway diverge",I104="Motorway merge",I104="Motorway weaving",I104="Service area"),'Calculation sheet'!AK104*'Calculation sheet'!J104*'Calculation sheet'!K104*'Calculation sheet'!L104*'Calculation sheet'!N104*'Calculation sheet'!P104*'Calculation sheet'!R104*'Calculation sheet'!S104*'Calculation sheet'!T104*'Calculation sheet'!Y104*'Calculation sheet'!Z104*'Calculation sheet'!AB104*'Calculation sheet'!AD104*'Calculation sheet'!AF104*'Calculation sheet'!AJ104,'Calculation sheet'!AK104*'Calculation sheet'!J104*'Calculation sheet'!K104*'Calculation sheet'!L104*'Calculation sheet'!N104*'Calculation sheet'!P104*'Calculation sheet'!R104*'Calculation sheet'!S104*'Calculation sheet'!T104*'Calculation sheet'!Y104*'Calculation sheet'!Z104*'Calculation sheet'!AB104*'Calculation sheet'!AD104*'Calculation sheet'!AF104*'Calculation sheet'!AJ104*0.7672))</f>
        <v/>
      </c>
      <c r="K104" s="12" t="str">
        <f>IF('Calculation sheet'!AQ104="","",IF(OR(I104="Motorway link",I104="Exit diverge",I104="Entrance merge",I104="Motorway diverge",I104="Motorway merge",I104="Motorway weaving",I104="Service area"),'Calculation sheet'!AL104*'Calculation sheet'!J104*'Calculation sheet'!K104*'Calculation sheet'!M104*'Calculation sheet'!O104*'Calculation sheet'!P104*'Calculation sheet'!Q104*'Calculation sheet'!R104*'Calculation sheet'!S104*'Calculation sheet'!T104*'Calculation sheet'!Y104*'Calculation sheet'!AA104*'Calculation sheet'!AC104*'Calculation sheet'!AE104*'Calculation sheet'!AG104*'Calculation sheet'!AJ104,'Calculation sheet'!AL104*'Calculation sheet'!J104*'Calculation sheet'!K104*'Calculation sheet'!M104*'Calculation sheet'!O104*'Calculation sheet'!P104*'Calculation sheet'!Q104*'Calculation sheet'!R104*'Calculation sheet'!S104*'Calculation sheet'!T104*'Calculation sheet'!Y104*'Calculation sheet'!AA104*'Calculation sheet'!AC104*'Calculation sheet'!AE104*'Calculation sheet'!AG104*'Calculation sheet'!AJ104*0.8833))</f>
        <v/>
      </c>
      <c r="L104" s="12" t="str">
        <f>IF('Calculation sheet'!AQ104="","",IF(OR(I104="Motorway link",I104="Exit diverge",I104="Entrance merge",I104="Motorway diverge",I104="Motorway merge",I104="Motorway weaving",I104="Service area"),'Calculation sheet'!AM104*'Calculation sheet'!J104*'Calculation sheet'!K104*'Calculation sheet'!M104*'Calculation sheet'!O104*'Calculation sheet'!P104*'Calculation sheet'!Q104*'Calculation sheet'!R104*'Calculation sheet'!S104*'Calculation sheet'!U104*'Calculation sheet'!Y104*'Calculation sheet'!AA104*'Calculation sheet'!AC104*'Calculation sheet'!AE104*'Calculation sheet'!AG104*'Calculation sheet'!AJ104,'Calculation sheet'!AM104*'Calculation sheet'!J104*'Calculation sheet'!K104*'Calculation sheet'!M104*'Calculation sheet'!O104*'Calculation sheet'!P104*'Calculation sheet'!Q104*'Calculation sheet'!R104*'Calculation sheet'!S104*'Calculation sheet'!U104*'Calculation sheet'!Y104*'Calculation sheet'!AA104*'Calculation sheet'!AC104*'Calculation sheet'!AE104*'Calculation sheet'!AG104*'Calculation sheet'!AJ104*1.1176))</f>
        <v/>
      </c>
      <c r="M104" s="12" t="str">
        <f t="shared" si="3"/>
        <v/>
      </c>
      <c r="N104" s="12" t="str">
        <f>IF('Calculation sheet'!AQ104="","",IF(OR(I104="Motorway link",I104="Exit diverge",I104="Entrance merge",I104="Motorway diverge",I104="Motorway merge",I104="Motorway weaving",I104="Service area"),'Calculation sheet'!AN104*'Calculation sheet'!J104*'Calculation sheet'!K104*'Calculation sheet'!L104*'Calculation sheet'!N104*'Calculation sheet'!P104*'Calculation sheet'!R104*'Calculation sheet'!S104*'Calculation sheet'!V104*'Calculation sheet'!Y104*'Calculation sheet'!Z104*'Calculation sheet'!AB104*'Calculation sheet'!AD104*'Calculation sheet'!AH104*'Calculation sheet'!AJ104,'Calculation sheet'!AN104*'Calculation sheet'!J104*'Calculation sheet'!K104*'Calculation sheet'!L104*'Calculation sheet'!N104*'Calculation sheet'!P104*'Calculation sheet'!R104*'Calculation sheet'!S104*'Calculation sheet'!V104*'Calculation sheet'!Y104*'Calculation sheet'!Z104*'Calculation sheet'!AB104*'Calculation sheet'!AD104*'Calculation sheet'!AH104*'Calculation sheet'!AJ104*0.7672))</f>
        <v/>
      </c>
      <c r="O104" s="12" t="str">
        <f>IF('Calculation sheet'!AQ104="","",IF(OR(I104="Motorway link",I104="Exit diverge",I104="Entrance merge",I104="Motorway diverge",I104="Motorway merge",I104="Motorway weaving",I104="Service area"),'Calculation sheet'!AO104*'Calculation sheet'!J104*'Calculation sheet'!K104*'Calculation sheet'!L104*'Calculation sheet'!N104*'Calculation sheet'!P104*'Calculation sheet'!R104*'Calculation sheet'!S104*'Calculation sheet'!W104*'Calculation sheet'!Y104*'Calculation sheet'!Z104*'Calculation sheet'!AB104*'Calculation sheet'!AD104*'Calculation sheet'!AH104*'Calculation sheet'!AJ104,'Calculation sheet'!AO104*'Calculation sheet'!J104*'Calculation sheet'!K104*'Calculation sheet'!L104*'Calculation sheet'!N104*'Calculation sheet'!P104*'Calculation sheet'!R104*'Calculation sheet'!S104*'Calculation sheet'!W104*'Calculation sheet'!Y104*'Calculation sheet'!Z104*'Calculation sheet'!AB104*'Calculation sheet'!AD104*'Calculation sheet'!AH104*'Calculation sheet'!AJ104*0.7672))</f>
        <v/>
      </c>
      <c r="P104" s="12" t="str">
        <f>IF('Calculation sheet'!AQ104="","",IF(OR(I104="Motorway link",I104="Exit diverge",I104="Entrance merge",I104="Motorway diverge",I104="Motorway merge",I104="Motorway weaving",I104="Service area"),'Calculation sheet'!AP104*'Calculation sheet'!J104*'Calculation sheet'!K104*'Calculation sheet'!L104*'Calculation sheet'!N104*'Calculation sheet'!P104*'Calculation sheet'!R104*'Calculation sheet'!S104*'Calculation sheet'!X104*'Calculation sheet'!Y104*'Calculation sheet'!Z104*'Calculation sheet'!AB104*'Calculation sheet'!AD104*'Calculation sheet'!AI104*'Calculation sheet'!AJ104,'Calculation sheet'!AP104*'Calculation sheet'!J104*'Calculation sheet'!K104*'Calculation sheet'!L104*'Calculation sheet'!N104*'Calculation sheet'!P104*'Calculation sheet'!R104*'Calculation sheet'!S104*'Calculation sheet'!X104*'Calculation sheet'!Y104*'Calculation sheet'!Z104*'Calculation sheet'!AB104*'Calculation sheet'!AD104*'Calculation sheet'!AI104*'Calculation sheet'!AJ104*0.7672))</f>
        <v/>
      </c>
      <c r="Q104" s="12" t="str">
        <f t="shared" si="4"/>
        <v/>
      </c>
      <c r="R104" s="14" t="str">
        <f t="shared" si="5"/>
        <v/>
      </c>
    </row>
    <row r="105" spans="1:18" x14ac:dyDescent="0.3">
      <c r="A105" s="4" t="str">
        <f>IF('Input data'!A120="","",'Input data'!A120)</f>
        <v/>
      </c>
      <c r="B105" s="4" t="str">
        <f>IF('Input data'!B120="","",'Input data'!B120)</f>
        <v/>
      </c>
      <c r="C105" s="4" t="str">
        <f>IF('Input data'!C120="","",'Input data'!C120)</f>
        <v/>
      </c>
      <c r="D105" s="4" t="str">
        <f>IF('Input data'!D120="","",'Input data'!D120)</f>
        <v/>
      </c>
      <c r="E105" s="4" t="str">
        <f>IF('Input data'!E120="","",'Input data'!E120)</f>
        <v/>
      </c>
      <c r="F105" s="4" t="str">
        <f>IF('Input data'!F120="","",'Input data'!F120)</f>
        <v/>
      </c>
      <c r="G105" s="4">
        <f>IF('Input data'!G120="","",'Input data'!G120)</f>
        <v>0</v>
      </c>
      <c r="H105" s="4" t="str">
        <f>IF('Input data'!H120&gt;0.5,'Input data'!H120,"")</f>
        <v/>
      </c>
      <c r="I105" s="4" t="str">
        <f>IF('Input data'!I120="","",'Input data'!I120)</f>
        <v/>
      </c>
      <c r="J105" s="12" t="str">
        <f>IF('Calculation sheet'!AQ105="","",IF(OR(I105="Motorway link",I105="Exit diverge",I105="Entrance merge",I105="Motorway diverge",I105="Motorway merge",I105="Motorway weaving",I105="Service area"),'Calculation sheet'!AK105*'Calculation sheet'!J105*'Calculation sheet'!K105*'Calculation sheet'!L105*'Calculation sheet'!N105*'Calculation sheet'!P105*'Calculation sheet'!R105*'Calculation sheet'!S105*'Calculation sheet'!T105*'Calculation sheet'!Y105*'Calculation sheet'!Z105*'Calculation sheet'!AB105*'Calculation sheet'!AD105*'Calculation sheet'!AF105*'Calculation sheet'!AJ105,'Calculation sheet'!AK105*'Calculation sheet'!J105*'Calculation sheet'!K105*'Calculation sheet'!L105*'Calculation sheet'!N105*'Calculation sheet'!P105*'Calculation sheet'!R105*'Calculation sheet'!S105*'Calculation sheet'!T105*'Calculation sheet'!Y105*'Calculation sheet'!Z105*'Calculation sheet'!AB105*'Calculation sheet'!AD105*'Calculation sheet'!AF105*'Calculation sheet'!AJ105*0.7672))</f>
        <v/>
      </c>
      <c r="K105" s="12" t="str">
        <f>IF('Calculation sheet'!AQ105="","",IF(OR(I105="Motorway link",I105="Exit diverge",I105="Entrance merge",I105="Motorway diverge",I105="Motorway merge",I105="Motorway weaving",I105="Service area"),'Calculation sheet'!AL105*'Calculation sheet'!J105*'Calculation sheet'!K105*'Calculation sheet'!M105*'Calculation sheet'!O105*'Calculation sheet'!P105*'Calculation sheet'!Q105*'Calculation sheet'!R105*'Calculation sheet'!S105*'Calculation sheet'!T105*'Calculation sheet'!Y105*'Calculation sheet'!AA105*'Calculation sheet'!AC105*'Calculation sheet'!AE105*'Calculation sheet'!AG105*'Calculation sheet'!AJ105,'Calculation sheet'!AL105*'Calculation sheet'!J105*'Calculation sheet'!K105*'Calculation sheet'!M105*'Calculation sheet'!O105*'Calculation sheet'!P105*'Calculation sheet'!Q105*'Calculation sheet'!R105*'Calculation sheet'!S105*'Calculation sheet'!T105*'Calculation sheet'!Y105*'Calculation sheet'!AA105*'Calculation sheet'!AC105*'Calculation sheet'!AE105*'Calculation sheet'!AG105*'Calculation sheet'!AJ105*0.8833))</f>
        <v/>
      </c>
      <c r="L105" s="12" t="str">
        <f>IF('Calculation sheet'!AQ105="","",IF(OR(I105="Motorway link",I105="Exit diverge",I105="Entrance merge",I105="Motorway diverge",I105="Motorway merge",I105="Motorway weaving",I105="Service area"),'Calculation sheet'!AM105*'Calculation sheet'!J105*'Calculation sheet'!K105*'Calculation sheet'!M105*'Calculation sheet'!O105*'Calculation sheet'!P105*'Calculation sheet'!Q105*'Calculation sheet'!R105*'Calculation sheet'!S105*'Calculation sheet'!U105*'Calculation sheet'!Y105*'Calculation sheet'!AA105*'Calculation sheet'!AC105*'Calculation sheet'!AE105*'Calculation sheet'!AG105*'Calculation sheet'!AJ105,'Calculation sheet'!AM105*'Calculation sheet'!J105*'Calculation sheet'!K105*'Calculation sheet'!M105*'Calculation sheet'!O105*'Calculation sheet'!P105*'Calculation sheet'!Q105*'Calculation sheet'!R105*'Calculation sheet'!S105*'Calculation sheet'!U105*'Calculation sheet'!Y105*'Calculation sheet'!AA105*'Calculation sheet'!AC105*'Calculation sheet'!AE105*'Calculation sheet'!AG105*'Calculation sheet'!AJ105*1.1176))</f>
        <v/>
      </c>
      <c r="M105" s="12" t="str">
        <f t="shared" si="3"/>
        <v/>
      </c>
      <c r="N105" s="12" t="str">
        <f>IF('Calculation sheet'!AQ105="","",IF(OR(I105="Motorway link",I105="Exit diverge",I105="Entrance merge",I105="Motorway diverge",I105="Motorway merge",I105="Motorway weaving",I105="Service area"),'Calculation sheet'!AN105*'Calculation sheet'!J105*'Calculation sheet'!K105*'Calculation sheet'!L105*'Calculation sheet'!N105*'Calculation sheet'!P105*'Calculation sheet'!R105*'Calculation sheet'!S105*'Calculation sheet'!V105*'Calculation sheet'!Y105*'Calculation sheet'!Z105*'Calculation sheet'!AB105*'Calculation sheet'!AD105*'Calculation sheet'!AH105*'Calculation sheet'!AJ105,'Calculation sheet'!AN105*'Calculation sheet'!J105*'Calculation sheet'!K105*'Calculation sheet'!L105*'Calculation sheet'!N105*'Calculation sheet'!P105*'Calculation sheet'!R105*'Calculation sheet'!S105*'Calculation sheet'!V105*'Calculation sheet'!Y105*'Calculation sheet'!Z105*'Calculation sheet'!AB105*'Calculation sheet'!AD105*'Calculation sheet'!AH105*'Calculation sheet'!AJ105*0.7672))</f>
        <v/>
      </c>
      <c r="O105" s="12" t="str">
        <f>IF('Calculation sheet'!AQ105="","",IF(OR(I105="Motorway link",I105="Exit diverge",I105="Entrance merge",I105="Motorway diverge",I105="Motorway merge",I105="Motorway weaving",I105="Service area"),'Calculation sheet'!AO105*'Calculation sheet'!J105*'Calculation sheet'!K105*'Calculation sheet'!L105*'Calculation sheet'!N105*'Calculation sheet'!P105*'Calculation sheet'!R105*'Calculation sheet'!S105*'Calculation sheet'!W105*'Calculation sheet'!Y105*'Calculation sheet'!Z105*'Calculation sheet'!AB105*'Calculation sheet'!AD105*'Calculation sheet'!AH105*'Calculation sheet'!AJ105,'Calculation sheet'!AO105*'Calculation sheet'!J105*'Calculation sheet'!K105*'Calculation sheet'!L105*'Calculation sheet'!N105*'Calculation sheet'!P105*'Calculation sheet'!R105*'Calculation sheet'!S105*'Calculation sheet'!W105*'Calculation sheet'!Y105*'Calculation sheet'!Z105*'Calculation sheet'!AB105*'Calculation sheet'!AD105*'Calculation sheet'!AH105*'Calculation sheet'!AJ105*0.7672))</f>
        <v/>
      </c>
      <c r="P105" s="12" t="str">
        <f>IF('Calculation sheet'!AQ105="","",IF(OR(I105="Motorway link",I105="Exit diverge",I105="Entrance merge",I105="Motorway diverge",I105="Motorway merge",I105="Motorway weaving",I105="Service area"),'Calculation sheet'!AP105*'Calculation sheet'!J105*'Calculation sheet'!K105*'Calculation sheet'!L105*'Calculation sheet'!N105*'Calculation sheet'!P105*'Calculation sheet'!R105*'Calculation sheet'!S105*'Calculation sheet'!X105*'Calculation sheet'!Y105*'Calculation sheet'!Z105*'Calculation sheet'!AB105*'Calculation sheet'!AD105*'Calculation sheet'!AI105*'Calculation sheet'!AJ105,'Calculation sheet'!AP105*'Calculation sheet'!J105*'Calculation sheet'!K105*'Calculation sheet'!L105*'Calculation sheet'!N105*'Calculation sheet'!P105*'Calculation sheet'!R105*'Calculation sheet'!S105*'Calculation sheet'!X105*'Calculation sheet'!Y105*'Calculation sheet'!Z105*'Calculation sheet'!AB105*'Calculation sheet'!AD105*'Calculation sheet'!AI105*'Calculation sheet'!AJ105*0.7672))</f>
        <v/>
      </c>
      <c r="Q105" s="12" t="str">
        <f t="shared" si="4"/>
        <v/>
      </c>
      <c r="R105" s="14" t="str">
        <f t="shared" si="5"/>
        <v/>
      </c>
    </row>
    <row r="106" spans="1:18" x14ac:dyDescent="0.3">
      <c r="A106" s="4" t="str">
        <f>IF('Input data'!A121="","",'Input data'!A121)</f>
        <v/>
      </c>
      <c r="B106" s="4" t="str">
        <f>IF('Input data'!B121="","",'Input data'!B121)</f>
        <v/>
      </c>
      <c r="C106" s="4" t="str">
        <f>IF('Input data'!C121="","",'Input data'!C121)</f>
        <v/>
      </c>
      <c r="D106" s="4" t="str">
        <f>IF('Input data'!D121="","",'Input data'!D121)</f>
        <v/>
      </c>
      <c r="E106" s="4" t="str">
        <f>IF('Input data'!E121="","",'Input data'!E121)</f>
        <v/>
      </c>
      <c r="F106" s="4" t="str">
        <f>IF('Input data'!F121="","",'Input data'!F121)</f>
        <v/>
      </c>
      <c r="G106" s="4">
        <f>IF('Input data'!G121="","",'Input data'!G121)</f>
        <v>0</v>
      </c>
      <c r="H106" s="4" t="str">
        <f>IF('Input data'!H121&gt;0.5,'Input data'!H121,"")</f>
        <v/>
      </c>
      <c r="I106" s="4" t="str">
        <f>IF('Input data'!I121="","",'Input data'!I121)</f>
        <v/>
      </c>
      <c r="J106" s="12" t="str">
        <f>IF('Calculation sheet'!AQ106="","",IF(OR(I106="Motorway link",I106="Exit diverge",I106="Entrance merge",I106="Motorway diverge",I106="Motorway merge",I106="Motorway weaving",I106="Service area"),'Calculation sheet'!AK106*'Calculation sheet'!J106*'Calculation sheet'!K106*'Calculation sheet'!L106*'Calculation sheet'!N106*'Calculation sheet'!P106*'Calculation sheet'!R106*'Calculation sheet'!S106*'Calculation sheet'!T106*'Calculation sheet'!Y106*'Calculation sheet'!Z106*'Calculation sheet'!AB106*'Calculation sheet'!AD106*'Calculation sheet'!AF106*'Calculation sheet'!AJ106,'Calculation sheet'!AK106*'Calculation sheet'!J106*'Calculation sheet'!K106*'Calculation sheet'!L106*'Calculation sheet'!N106*'Calculation sheet'!P106*'Calculation sheet'!R106*'Calculation sheet'!S106*'Calculation sheet'!T106*'Calculation sheet'!Y106*'Calculation sheet'!Z106*'Calculation sheet'!AB106*'Calculation sheet'!AD106*'Calculation sheet'!AF106*'Calculation sheet'!AJ106*0.7672))</f>
        <v/>
      </c>
      <c r="K106" s="12" t="str">
        <f>IF('Calculation sheet'!AQ106="","",IF(OR(I106="Motorway link",I106="Exit diverge",I106="Entrance merge",I106="Motorway diverge",I106="Motorway merge",I106="Motorway weaving",I106="Service area"),'Calculation sheet'!AL106*'Calculation sheet'!J106*'Calculation sheet'!K106*'Calculation sheet'!M106*'Calculation sheet'!O106*'Calculation sheet'!P106*'Calculation sheet'!Q106*'Calculation sheet'!R106*'Calculation sheet'!S106*'Calculation sheet'!T106*'Calculation sheet'!Y106*'Calculation sheet'!AA106*'Calculation sheet'!AC106*'Calculation sheet'!AE106*'Calculation sheet'!AG106*'Calculation sheet'!AJ106,'Calculation sheet'!AL106*'Calculation sheet'!J106*'Calculation sheet'!K106*'Calculation sheet'!M106*'Calculation sheet'!O106*'Calculation sheet'!P106*'Calculation sheet'!Q106*'Calculation sheet'!R106*'Calculation sheet'!S106*'Calculation sheet'!T106*'Calculation sheet'!Y106*'Calculation sheet'!AA106*'Calculation sheet'!AC106*'Calculation sheet'!AE106*'Calculation sheet'!AG106*'Calculation sheet'!AJ106*0.8833))</f>
        <v/>
      </c>
      <c r="L106" s="12" t="str">
        <f>IF('Calculation sheet'!AQ106="","",IF(OR(I106="Motorway link",I106="Exit diverge",I106="Entrance merge",I106="Motorway diverge",I106="Motorway merge",I106="Motorway weaving",I106="Service area"),'Calculation sheet'!AM106*'Calculation sheet'!J106*'Calculation sheet'!K106*'Calculation sheet'!M106*'Calculation sheet'!O106*'Calculation sheet'!P106*'Calculation sheet'!Q106*'Calculation sheet'!R106*'Calculation sheet'!S106*'Calculation sheet'!U106*'Calculation sheet'!Y106*'Calculation sheet'!AA106*'Calculation sheet'!AC106*'Calculation sheet'!AE106*'Calculation sheet'!AG106*'Calculation sheet'!AJ106,'Calculation sheet'!AM106*'Calculation sheet'!J106*'Calculation sheet'!K106*'Calculation sheet'!M106*'Calculation sheet'!O106*'Calculation sheet'!P106*'Calculation sheet'!Q106*'Calculation sheet'!R106*'Calculation sheet'!S106*'Calculation sheet'!U106*'Calculation sheet'!Y106*'Calculation sheet'!AA106*'Calculation sheet'!AC106*'Calculation sheet'!AE106*'Calculation sheet'!AG106*'Calculation sheet'!AJ106*1.1176))</f>
        <v/>
      </c>
      <c r="M106" s="12" t="str">
        <f t="shared" si="3"/>
        <v/>
      </c>
      <c r="N106" s="12" t="str">
        <f>IF('Calculation sheet'!AQ106="","",IF(OR(I106="Motorway link",I106="Exit diverge",I106="Entrance merge",I106="Motorway diverge",I106="Motorway merge",I106="Motorway weaving",I106="Service area"),'Calculation sheet'!AN106*'Calculation sheet'!J106*'Calculation sheet'!K106*'Calculation sheet'!L106*'Calculation sheet'!N106*'Calculation sheet'!P106*'Calculation sheet'!R106*'Calculation sheet'!S106*'Calculation sheet'!V106*'Calculation sheet'!Y106*'Calculation sheet'!Z106*'Calculation sheet'!AB106*'Calculation sheet'!AD106*'Calculation sheet'!AH106*'Calculation sheet'!AJ106,'Calculation sheet'!AN106*'Calculation sheet'!J106*'Calculation sheet'!K106*'Calculation sheet'!L106*'Calculation sheet'!N106*'Calculation sheet'!P106*'Calculation sheet'!R106*'Calculation sheet'!S106*'Calculation sheet'!V106*'Calculation sheet'!Y106*'Calculation sheet'!Z106*'Calculation sheet'!AB106*'Calculation sheet'!AD106*'Calculation sheet'!AH106*'Calculation sheet'!AJ106*0.7672))</f>
        <v/>
      </c>
      <c r="O106" s="12" t="str">
        <f>IF('Calculation sheet'!AQ106="","",IF(OR(I106="Motorway link",I106="Exit diverge",I106="Entrance merge",I106="Motorway diverge",I106="Motorway merge",I106="Motorway weaving",I106="Service area"),'Calculation sheet'!AO106*'Calculation sheet'!J106*'Calculation sheet'!K106*'Calculation sheet'!L106*'Calculation sheet'!N106*'Calculation sheet'!P106*'Calculation sheet'!R106*'Calculation sheet'!S106*'Calculation sheet'!W106*'Calculation sheet'!Y106*'Calculation sheet'!Z106*'Calculation sheet'!AB106*'Calculation sheet'!AD106*'Calculation sheet'!AH106*'Calculation sheet'!AJ106,'Calculation sheet'!AO106*'Calculation sheet'!J106*'Calculation sheet'!K106*'Calculation sheet'!L106*'Calculation sheet'!N106*'Calculation sheet'!P106*'Calculation sheet'!R106*'Calculation sheet'!S106*'Calculation sheet'!W106*'Calculation sheet'!Y106*'Calculation sheet'!Z106*'Calculation sheet'!AB106*'Calculation sheet'!AD106*'Calculation sheet'!AH106*'Calculation sheet'!AJ106*0.7672))</f>
        <v/>
      </c>
      <c r="P106" s="12" t="str">
        <f>IF('Calculation sheet'!AQ106="","",IF(OR(I106="Motorway link",I106="Exit diverge",I106="Entrance merge",I106="Motorway diverge",I106="Motorway merge",I106="Motorway weaving",I106="Service area"),'Calculation sheet'!AP106*'Calculation sheet'!J106*'Calculation sheet'!K106*'Calculation sheet'!L106*'Calculation sheet'!N106*'Calculation sheet'!P106*'Calculation sheet'!R106*'Calculation sheet'!S106*'Calculation sheet'!X106*'Calculation sheet'!Y106*'Calculation sheet'!Z106*'Calculation sheet'!AB106*'Calculation sheet'!AD106*'Calculation sheet'!AI106*'Calculation sheet'!AJ106,'Calculation sheet'!AP106*'Calculation sheet'!J106*'Calculation sheet'!K106*'Calculation sheet'!L106*'Calculation sheet'!N106*'Calculation sheet'!P106*'Calculation sheet'!R106*'Calculation sheet'!S106*'Calculation sheet'!X106*'Calculation sheet'!Y106*'Calculation sheet'!Z106*'Calculation sheet'!AB106*'Calculation sheet'!AD106*'Calculation sheet'!AI106*'Calculation sheet'!AJ106*0.7672))</f>
        <v/>
      </c>
      <c r="Q106" s="12" t="str">
        <f t="shared" si="4"/>
        <v/>
      </c>
      <c r="R106" s="14" t="str">
        <f t="shared" si="5"/>
        <v/>
      </c>
    </row>
    <row r="107" spans="1:18" x14ac:dyDescent="0.3">
      <c r="A107" s="4" t="str">
        <f>IF('Input data'!A122="","",'Input data'!A122)</f>
        <v/>
      </c>
      <c r="B107" s="4" t="str">
        <f>IF('Input data'!B122="","",'Input data'!B122)</f>
        <v/>
      </c>
      <c r="C107" s="4" t="str">
        <f>IF('Input data'!C122="","",'Input data'!C122)</f>
        <v/>
      </c>
      <c r="D107" s="4" t="str">
        <f>IF('Input data'!D122="","",'Input data'!D122)</f>
        <v/>
      </c>
      <c r="E107" s="4" t="str">
        <f>IF('Input data'!E122="","",'Input data'!E122)</f>
        <v/>
      </c>
      <c r="F107" s="4" t="str">
        <f>IF('Input data'!F122="","",'Input data'!F122)</f>
        <v/>
      </c>
      <c r="G107" s="4">
        <f>IF('Input data'!G122="","",'Input data'!G122)</f>
        <v>0</v>
      </c>
      <c r="H107" s="4" t="str">
        <f>IF('Input data'!H122&gt;0.5,'Input data'!H122,"")</f>
        <v/>
      </c>
      <c r="I107" s="4" t="str">
        <f>IF('Input data'!I122="","",'Input data'!I122)</f>
        <v/>
      </c>
      <c r="J107" s="12" t="str">
        <f>IF('Calculation sheet'!AQ107="","",IF(OR(I107="Motorway link",I107="Exit diverge",I107="Entrance merge",I107="Motorway diverge",I107="Motorway merge",I107="Motorway weaving",I107="Service area"),'Calculation sheet'!AK107*'Calculation sheet'!J107*'Calculation sheet'!K107*'Calculation sheet'!L107*'Calculation sheet'!N107*'Calculation sheet'!P107*'Calculation sheet'!R107*'Calculation sheet'!S107*'Calculation sheet'!T107*'Calculation sheet'!Y107*'Calculation sheet'!Z107*'Calculation sheet'!AB107*'Calculation sheet'!AD107*'Calculation sheet'!AF107*'Calculation sheet'!AJ107,'Calculation sheet'!AK107*'Calculation sheet'!J107*'Calculation sheet'!K107*'Calculation sheet'!L107*'Calculation sheet'!N107*'Calculation sheet'!P107*'Calculation sheet'!R107*'Calculation sheet'!S107*'Calculation sheet'!T107*'Calculation sheet'!Y107*'Calculation sheet'!Z107*'Calculation sheet'!AB107*'Calculation sheet'!AD107*'Calculation sheet'!AF107*'Calculation sheet'!AJ107*0.7672))</f>
        <v/>
      </c>
      <c r="K107" s="12" t="str">
        <f>IF('Calculation sheet'!AQ107="","",IF(OR(I107="Motorway link",I107="Exit diverge",I107="Entrance merge",I107="Motorway diverge",I107="Motorway merge",I107="Motorway weaving",I107="Service area"),'Calculation sheet'!AL107*'Calculation sheet'!J107*'Calculation sheet'!K107*'Calculation sheet'!M107*'Calculation sheet'!O107*'Calculation sheet'!P107*'Calculation sheet'!Q107*'Calculation sheet'!R107*'Calculation sheet'!S107*'Calculation sheet'!T107*'Calculation sheet'!Y107*'Calculation sheet'!AA107*'Calculation sheet'!AC107*'Calculation sheet'!AE107*'Calculation sheet'!AG107*'Calculation sheet'!AJ107,'Calculation sheet'!AL107*'Calculation sheet'!J107*'Calculation sheet'!K107*'Calculation sheet'!M107*'Calculation sheet'!O107*'Calculation sheet'!P107*'Calculation sheet'!Q107*'Calculation sheet'!R107*'Calculation sheet'!S107*'Calculation sheet'!T107*'Calculation sheet'!Y107*'Calculation sheet'!AA107*'Calculation sheet'!AC107*'Calculation sheet'!AE107*'Calculation sheet'!AG107*'Calculation sheet'!AJ107*0.8833))</f>
        <v/>
      </c>
      <c r="L107" s="12" t="str">
        <f>IF('Calculation sheet'!AQ107="","",IF(OR(I107="Motorway link",I107="Exit diverge",I107="Entrance merge",I107="Motorway diverge",I107="Motorway merge",I107="Motorway weaving",I107="Service area"),'Calculation sheet'!AM107*'Calculation sheet'!J107*'Calculation sheet'!K107*'Calculation sheet'!M107*'Calculation sheet'!O107*'Calculation sheet'!P107*'Calculation sheet'!Q107*'Calculation sheet'!R107*'Calculation sheet'!S107*'Calculation sheet'!U107*'Calculation sheet'!Y107*'Calculation sheet'!AA107*'Calculation sheet'!AC107*'Calculation sheet'!AE107*'Calculation sheet'!AG107*'Calculation sheet'!AJ107,'Calculation sheet'!AM107*'Calculation sheet'!J107*'Calculation sheet'!K107*'Calculation sheet'!M107*'Calculation sheet'!O107*'Calculation sheet'!P107*'Calculation sheet'!Q107*'Calculation sheet'!R107*'Calculation sheet'!S107*'Calculation sheet'!U107*'Calculation sheet'!Y107*'Calculation sheet'!AA107*'Calculation sheet'!AC107*'Calculation sheet'!AE107*'Calculation sheet'!AG107*'Calculation sheet'!AJ107*1.1176))</f>
        <v/>
      </c>
      <c r="M107" s="12" t="str">
        <f t="shared" si="3"/>
        <v/>
      </c>
      <c r="N107" s="12" t="str">
        <f>IF('Calculation sheet'!AQ107="","",IF(OR(I107="Motorway link",I107="Exit diverge",I107="Entrance merge",I107="Motorway diverge",I107="Motorway merge",I107="Motorway weaving",I107="Service area"),'Calculation sheet'!AN107*'Calculation sheet'!J107*'Calculation sheet'!K107*'Calculation sheet'!L107*'Calculation sheet'!N107*'Calculation sheet'!P107*'Calculation sheet'!R107*'Calculation sheet'!S107*'Calculation sheet'!V107*'Calculation sheet'!Y107*'Calculation sheet'!Z107*'Calculation sheet'!AB107*'Calculation sheet'!AD107*'Calculation sheet'!AH107*'Calculation sheet'!AJ107,'Calculation sheet'!AN107*'Calculation sheet'!J107*'Calculation sheet'!K107*'Calculation sheet'!L107*'Calculation sheet'!N107*'Calculation sheet'!P107*'Calculation sheet'!R107*'Calculation sheet'!S107*'Calculation sheet'!V107*'Calculation sheet'!Y107*'Calculation sheet'!Z107*'Calculation sheet'!AB107*'Calculation sheet'!AD107*'Calculation sheet'!AH107*'Calculation sheet'!AJ107*0.7672))</f>
        <v/>
      </c>
      <c r="O107" s="12" t="str">
        <f>IF('Calculation sheet'!AQ107="","",IF(OR(I107="Motorway link",I107="Exit diverge",I107="Entrance merge",I107="Motorway diverge",I107="Motorway merge",I107="Motorway weaving",I107="Service area"),'Calculation sheet'!AO107*'Calculation sheet'!J107*'Calculation sheet'!K107*'Calculation sheet'!L107*'Calculation sheet'!N107*'Calculation sheet'!P107*'Calculation sheet'!R107*'Calculation sheet'!S107*'Calculation sheet'!W107*'Calculation sheet'!Y107*'Calculation sheet'!Z107*'Calculation sheet'!AB107*'Calculation sheet'!AD107*'Calculation sheet'!AH107*'Calculation sheet'!AJ107,'Calculation sheet'!AO107*'Calculation sheet'!J107*'Calculation sheet'!K107*'Calculation sheet'!L107*'Calculation sheet'!N107*'Calculation sheet'!P107*'Calculation sheet'!R107*'Calculation sheet'!S107*'Calculation sheet'!W107*'Calculation sheet'!Y107*'Calculation sheet'!Z107*'Calculation sheet'!AB107*'Calculation sheet'!AD107*'Calculation sheet'!AH107*'Calculation sheet'!AJ107*0.7672))</f>
        <v/>
      </c>
      <c r="P107" s="12" t="str">
        <f>IF('Calculation sheet'!AQ107="","",IF(OR(I107="Motorway link",I107="Exit diverge",I107="Entrance merge",I107="Motorway diverge",I107="Motorway merge",I107="Motorway weaving",I107="Service area"),'Calculation sheet'!AP107*'Calculation sheet'!J107*'Calculation sheet'!K107*'Calculation sheet'!L107*'Calculation sheet'!N107*'Calculation sheet'!P107*'Calculation sheet'!R107*'Calculation sheet'!S107*'Calculation sheet'!X107*'Calculation sheet'!Y107*'Calculation sheet'!Z107*'Calculation sheet'!AB107*'Calculation sheet'!AD107*'Calculation sheet'!AI107*'Calculation sheet'!AJ107,'Calculation sheet'!AP107*'Calculation sheet'!J107*'Calculation sheet'!K107*'Calculation sheet'!L107*'Calculation sheet'!N107*'Calculation sheet'!P107*'Calculation sheet'!R107*'Calculation sheet'!S107*'Calculation sheet'!X107*'Calculation sheet'!Y107*'Calculation sheet'!Z107*'Calculation sheet'!AB107*'Calculation sheet'!AD107*'Calculation sheet'!AI107*'Calculation sheet'!AJ107*0.7672))</f>
        <v/>
      </c>
      <c r="Q107" s="12" t="str">
        <f t="shared" si="4"/>
        <v/>
      </c>
      <c r="R107" s="14" t="str">
        <f t="shared" si="5"/>
        <v/>
      </c>
    </row>
    <row r="108" spans="1:18" x14ac:dyDescent="0.3">
      <c r="A108" s="4" t="str">
        <f>IF('Input data'!A123="","",'Input data'!A123)</f>
        <v/>
      </c>
      <c r="B108" s="4" t="str">
        <f>IF('Input data'!B123="","",'Input data'!B123)</f>
        <v/>
      </c>
      <c r="C108" s="4" t="str">
        <f>IF('Input data'!C123="","",'Input data'!C123)</f>
        <v/>
      </c>
      <c r="D108" s="4" t="str">
        <f>IF('Input data'!D123="","",'Input data'!D123)</f>
        <v/>
      </c>
      <c r="E108" s="4" t="str">
        <f>IF('Input data'!E123="","",'Input data'!E123)</f>
        <v/>
      </c>
      <c r="F108" s="4" t="str">
        <f>IF('Input data'!F123="","",'Input data'!F123)</f>
        <v/>
      </c>
      <c r="G108" s="4">
        <f>IF('Input data'!G123="","",'Input data'!G123)</f>
        <v>0</v>
      </c>
      <c r="H108" s="4" t="str">
        <f>IF('Input data'!H123&gt;0.5,'Input data'!H123,"")</f>
        <v/>
      </c>
      <c r="I108" s="4" t="str">
        <f>IF('Input data'!I123="","",'Input data'!I123)</f>
        <v/>
      </c>
      <c r="J108" s="12" t="str">
        <f>IF('Calculation sheet'!AQ108="","",IF(OR(I108="Motorway link",I108="Exit diverge",I108="Entrance merge",I108="Motorway diverge",I108="Motorway merge",I108="Motorway weaving",I108="Service area"),'Calculation sheet'!AK108*'Calculation sheet'!J108*'Calculation sheet'!K108*'Calculation sheet'!L108*'Calculation sheet'!N108*'Calculation sheet'!P108*'Calculation sheet'!R108*'Calculation sheet'!S108*'Calculation sheet'!T108*'Calculation sheet'!Y108*'Calculation sheet'!Z108*'Calculation sheet'!AB108*'Calculation sheet'!AD108*'Calculation sheet'!AF108*'Calculation sheet'!AJ108,'Calculation sheet'!AK108*'Calculation sheet'!J108*'Calculation sheet'!K108*'Calculation sheet'!L108*'Calculation sheet'!N108*'Calculation sheet'!P108*'Calculation sheet'!R108*'Calculation sheet'!S108*'Calculation sheet'!T108*'Calculation sheet'!Y108*'Calculation sheet'!Z108*'Calculation sheet'!AB108*'Calculation sheet'!AD108*'Calculation sheet'!AF108*'Calculation sheet'!AJ108*0.7672))</f>
        <v/>
      </c>
      <c r="K108" s="12" t="str">
        <f>IF('Calculation sheet'!AQ108="","",IF(OR(I108="Motorway link",I108="Exit diverge",I108="Entrance merge",I108="Motorway diverge",I108="Motorway merge",I108="Motorway weaving",I108="Service area"),'Calculation sheet'!AL108*'Calculation sheet'!J108*'Calculation sheet'!K108*'Calculation sheet'!M108*'Calculation sheet'!O108*'Calculation sheet'!P108*'Calculation sheet'!Q108*'Calculation sheet'!R108*'Calculation sheet'!S108*'Calculation sheet'!T108*'Calculation sheet'!Y108*'Calculation sheet'!AA108*'Calculation sheet'!AC108*'Calculation sheet'!AE108*'Calculation sheet'!AG108*'Calculation sheet'!AJ108,'Calculation sheet'!AL108*'Calculation sheet'!J108*'Calculation sheet'!K108*'Calculation sheet'!M108*'Calculation sheet'!O108*'Calculation sheet'!P108*'Calculation sheet'!Q108*'Calculation sheet'!R108*'Calculation sheet'!S108*'Calculation sheet'!T108*'Calculation sheet'!Y108*'Calculation sheet'!AA108*'Calculation sheet'!AC108*'Calculation sheet'!AE108*'Calculation sheet'!AG108*'Calculation sheet'!AJ108*0.8833))</f>
        <v/>
      </c>
      <c r="L108" s="12" t="str">
        <f>IF('Calculation sheet'!AQ108="","",IF(OR(I108="Motorway link",I108="Exit diverge",I108="Entrance merge",I108="Motorway diverge",I108="Motorway merge",I108="Motorway weaving",I108="Service area"),'Calculation sheet'!AM108*'Calculation sheet'!J108*'Calculation sheet'!K108*'Calculation sheet'!M108*'Calculation sheet'!O108*'Calculation sheet'!P108*'Calculation sheet'!Q108*'Calculation sheet'!R108*'Calculation sheet'!S108*'Calculation sheet'!U108*'Calculation sheet'!Y108*'Calculation sheet'!AA108*'Calculation sheet'!AC108*'Calculation sheet'!AE108*'Calculation sheet'!AG108*'Calculation sheet'!AJ108,'Calculation sheet'!AM108*'Calculation sheet'!J108*'Calculation sheet'!K108*'Calculation sheet'!M108*'Calculation sheet'!O108*'Calculation sheet'!P108*'Calculation sheet'!Q108*'Calculation sheet'!R108*'Calculation sheet'!S108*'Calculation sheet'!U108*'Calculation sheet'!Y108*'Calculation sheet'!AA108*'Calculation sheet'!AC108*'Calculation sheet'!AE108*'Calculation sheet'!AG108*'Calculation sheet'!AJ108*1.1176))</f>
        <v/>
      </c>
      <c r="M108" s="12" t="str">
        <f t="shared" si="3"/>
        <v/>
      </c>
      <c r="N108" s="12" t="str">
        <f>IF('Calculation sheet'!AQ108="","",IF(OR(I108="Motorway link",I108="Exit diverge",I108="Entrance merge",I108="Motorway diverge",I108="Motorway merge",I108="Motorway weaving",I108="Service area"),'Calculation sheet'!AN108*'Calculation sheet'!J108*'Calculation sheet'!K108*'Calculation sheet'!L108*'Calculation sheet'!N108*'Calculation sheet'!P108*'Calculation sheet'!R108*'Calculation sheet'!S108*'Calculation sheet'!V108*'Calculation sheet'!Y108*'Calculation sheet'!Z108*'Calculation sheet'!AB108*'Calculation sheet'!AD108*'Calculation sheet'!AH108*'Calculation sheet'!AJ108,'Calculation sheet'!AN108*'Calculation sheet'!J108*'Calculation sheet'!K108*'Calculation sheet'!L108*'Calculation sheet'!N108*'Calculation sheet'!P108*'Calculation sheet'!R108*'Calculation sheet'!S108*'Calculation sheet'!V108*'Calculation sheet'!Y108*'Calculation sheet'!Z108*'Calculation sheet'!AB108*'Calculation sheet'!AD108*'Calculation sheet'!AH108*'Calculation sheet'!AJ108*0.7672))</f>
        <v/>
      </c>
      <c r="O108" s="12" t="str">
        <f>IF('Calculation sheet'!AQ108="","",IF(OR(I108="Motorway link",I108="Exit diverge",I108="Entrance merge",I108="Motorway diverge",I108="Motorway merge",I108="Motorway weaving",I108="Service area"),'Calculation sheet'!AO108*'Calculation sheet'!J108*'Calculation sheet'!K108*'Calculation sheet'!L108*'Calculation sheet'!N108*'Calculation sheet'!P108*'Calculation sheet'!R108*'Calculation sheet'!S108*'Calculation sheet'!W108*'Calculation sheet'!Y108*'Calculation sheet'!Z108*'Calculation sheet'!AB108*'Calculation sheet'!AD108*'Calculation sheet'!AH108*'Calculation sheet'!AJ108,'Calculation sheet'!AO108*'Calculation sheet'!J108*'Calculation sheet'!K108*'Calculation sheet'!L108*'Calculation sheet'!N108*'Calculation sheet'!P108*'Calculation sheet'!R108*'Calculation sheet'!S108*'Calculation sheet'!W108*'Calculation sheet'!Y108*'Calculation sheet'!Z108*'Calculation sheet'!AB108*'Calculation sheet'!AD108*'Calculation sheet'!AH108*'Calculation sheet'!AJ108*0.7672))</f>
        <v/>
      </c>
      <c r="P108" s="12" t="str">
        <f>IF('Calculation sheet'!AQ108="","",IF(OR(I108="Motorway link",I108="Exit diverge",I108="Entrance merge",I108="Motorway diverge",I108="Motorway merge",I108="Motorway weaving",I108="Service area"),'Calculation sheet'!AP108*'Calculation sheet'!J108*'Calculation sheet'!K108*'Calculation sheet'!L108*'Calculation sheet'!N108*'Calculation sheet'!P108*'Calculation sheet'!R108*'Calculation sheet'!S108*'Calculation sheet'!X108*'Calculation sheet'!Y108*'Calculation sheet'!Z108*'Calculation sheet'!AB108*'Calculation sheet'!AD108*'Calculation sheet'!AI108*'Calculation sheet'!AJ108,'Calculation sheet'!AP108*'Calculation sheet'!J108*'Calculation sheet'!K108*'Calculation sheet'!L108*'Calculation sheet'!N108*'Calculation sheet'!P108*'Calculation sheet'!R108*'Calculation sheet'!S108*'Calculation sheet'!X108*'Calculation sheet'!Y108*'Calculation sheet'!Z108*'Calculation sheet'!AB108*'Calculation sheet'!AD108*'Calculation sheet'!AI108*'Calculation sheet'!AJ108*0.7672))</f>
        <v/>
      </c>
      <c r="Q108" s="12" t="str">
        <f t="shared" si="4"/>
        <v/>
      </c>
      <c r="R108" s="14" t="str">
        <f t="shared" si="5"/>
        <v/>
      </c>
    </row>
    <row r="109" spans="1:18" x14ac:dyDescent="0.3">
      <c r="A109" s="4" t="str">
        <f>IF('Input data'!A124="","",'Input data'!A124)</f>
        <v/>
      </c>
      <c r="B109" s="4" t="str">
        <f>IF('Input data'!B124="","",'Input data'!B124)</f>
        <v/>
      </c>
      <c r="C109" s="4" t="str">
        <f>IF('Input data'!C124="","",'Input data'!C124)</f>
        <v/>
      </c>
      <c r="D109" s="4" t="str">
        <f>IF('Input data'!D124="","",'Input data'!D124)</f>
        <v/>
      </c>
      <c r="E109" s="4" t="str">
        <f>IF('Input data'!E124="","",'Input data'!E124)</f>
        <v/>
      </c>
      <c r="F109" s="4" t="str">
        <f>IF('Input data'!F124="","",'Input data'!F124)</f>
        <v/>
      </c>
      <c r="G109" s="4">
        <f>IF('Input data'!G124="","",'Input data'!G124)</f>
        <v>0</v>
      </c>
      <c r="H109" s="4" t="str">
        <f>IF('Input data'!H124&gt;0.5,'Input data'!H124,"")</f>
        <v/>
      </c>
      <c r="I109" s="4" t="str">
        <f>IF('Input data'!I124="","",'Input data'!I124)</f>
        <v/>
      </c>
      <c r="J109" s="12" t="str">
        <f>IF('Calculation sheet'!AQ109="","",IF(OR(I109="Motorway link",I109="Exit diverge",I109="Entrance merge",I109="Motorway diverge",I109="Motorway merge",I109="Motorway weaving",I109="Service area"),'Calculation sheet'!AK109*'Calculation sheet'!J109*'Calculation sheet'!K109*'Calculation sheet'!L109*'Calculation sheet'!N109*'Calculation sheet'!P109*'Calculation sheet'!R109*'Calculation sheet'!S109*'Calculation sheet'!T109*'Calculation sheet'!Y109*'Calculation sheet'!Z109*'Calculation sheet'!AB109*'Calculation sheet'!AD109*'Calculation sheet'!AF109*'Calculation sheet'!AJ109,'Calculation sheet'!AK109*'Calculation sheet'!J109*'Calculation sheet'!K109*'Calculation sheet'!L109*'Calculation sheet'!N109*'Calculation sheet'!P109*'Calculation sheet'!R109*'Calculation sheet'!S109*'Calculation sheet'!T109*'Calculation sheet'!Y109*'Calculation sheet'!Z109*'Calculation sheet'!AB109*'Calculation sheet'!AD109*'Calculation sheet'!AF109*'Calculation sheet'!AJ109*0.7672))</f>
        <v/>
      </c>
      <c r="K109" s="12" t="str">
        <f>IF('Calculation sheet'!AQ109="","",IF(OR(I109="Motorway link",I109="Exit diverge",I109="Entrance merge",I109="Motorway diverge",I109="Motorway merge",I109="Motorway weaving",I109="Service area"),'Calculation sheet'!AL109*'Calculation sheet'!J109*'Calculation sheet'!K109*'Calculation sheet'!M109*'Calculation sheet'!O109*'Calculation sheet'!P109*'Calculation sheet'!Q109*'Calculation sheet'!R109*'Calculation sheet'!S109*'Calculation sheet'!T109*'Calculation sheet'!Y109*'Calculation sheet'!AA109*'Calculation sheet'!AC109*'Calculation sheet'!AE109*'Calculation sheet'!AG109*'Calculation sheet'!AJ109,'Calculation sheet'!AL109*'Calculation sheet'!J109*'Calculation sheet'!K109*'Calculation sheet'!M109*'Calculation sheet'!O109*'Calculation sheet'!P109*'Calculation sheet'!Q109*'Calculation sheet'!R109*'Calculation sheet'!S109*'Calculation sheet'!T109*'Calculation sheet'!Y109*'Calculation sheet'!AA109*'Calculation sheet'!AC109*'Calculation sheet'!AE109*'Calculation sheet'!AG109*'Calculation sheet'!AJ109*0.8833))</f>
        <v/>
      </c>
      <c r="L109" s="12" t="str">
        <f>IF('Calculation sheet'!AQ109="","",IF(OR(I109="Motorway link",I109="Exit diverge",I109="Entrance merge",I109="Motorway diverge",I109="Motorway merge",I109="Motorway weaving",I109="Service area"),'Calculation sheet'!AM109*'Calculation sheet'!J109*'Calculation sheet'!K109*'Calculation sheet'!M109*'Calculation sheet'!O109*'Calculation sheet'!P109*'Calculation sheet'!Q109*'Calculation sheet'!R109*'Calculation sheet'!S109*'Calculation sheet'!U109*'Calculation sheet'!Y109*'Calculation sheet'!AA109*'Calculation sheet'!AC109*'Calculation sheet'!AE109*'Calculation sheet'!AG109*'Calculation sheet'!AJ109,'Calculation sheet'!AM109*'Calculation sheet'!J109*'Calculation sheet'!K109*'Calculation sheet'!M109*'Calculation sheet'!O109*'Calculation sheet'!P109*'Calculation sheet'!Q109*'Calculation sheet'!R109*'Calculation sheet'!S109*'Calculation sheet'!U109*'Calculation sheet'!Y109*'Calculation sheet'!AA109*'Calculation sheet'!AC109*'Calculation sheet'!AE109*'Calculation sheet'!AG109*'Calculation sheet'!AJ109*1.1176))</f>
        <v/>
      </c>
      <c r="M109" s="12" t="str">
        <f t="shared" si="3"/>
        <v/>
      </c>
      <c r="N109" s="12" t="str">
        <f>IF('Calculation sheet'!AQ109="","",IF(OR(I109="Motorway link",I109="Exit diverge",I109="Entrance merge",I109="Motorway diverge",I109="Motorway merge",I109="Motorway weaving",I109="Service area"),'Calculation sheet'!AN109*'Calculation sheet'!J109*'Calculation sheet'!K109*'Calculation sheet'!L109*'Calculation sheet'!N109*'Calculation sheet'!P109*'Calculation sheet'!R109*'Calculation sheet'!S109*'Calculation sheet'!V109*'Calculation sheet'!Y109*'Calculation sheet'!Z109*'Calculation sheet'!AB109*'Calculation sheet'!AD109*'Calculation sheet'!AH109*'Calculation sheet'!AJ109,'Calculation sheet'!AN109*'Calculation sheet'!J109*'Calculation sheet'!K109*'Calculation sheet'!L109*'Calculation sheet'!N109*'Calculation sheet'!P109*'Calculation sheet'!R109*'Calculation sheet'!S109*'Calculation sheet'!V109*'Calculation sheet'!Y109*'Calculation sheet'!Z109*'Calculation sheet'!AB109*'Calculation sheet'!AD109*'Calculation sheet'!AH109*'Calculation sheet'!AJ109*0.7672))</f>
        <v/>
      </c>
      <c r="O109" s="12" t="str">
        <f>IF('Calculation sheet'!AQ109="","",IF(OR(I109="Motorway link",I109="Exit diverge",I109="Entrance merge",I109="Motorway diverge",I109="Motorway merge",I109="Motorway weaving",I109="Service area"),'Calculation sheet'!AO109*'Calculation sheet'!J109*'Calculation sheet'!K109*'Calculation sheet'!L109*'Calculation sheet'!N109*'Calculation sheet'!P109*'Calculation sheet'!R109*'Calculation sheet'!S109*'Calculation sheet'!W109*'Calculation sheet'!Y109*'Calculation sheet'!Z109*'Calculation sheet'!AB109*'Calculation sheet'!AD109*'Calculation sheet'!AH109*'Calculation sheet'!AJ109,'Calculation sheet'!AO109*'Calculation sheet'!J109*'Calculation sheet'!K109*'Calculation sheet'!L109*'Calculation sheet'!N109*'Calculation sheet'!P109*'Calculation sheet'!R109*'Calculation sheet'!S109*'Calculation sheet'!W109*'Calculation sheet'!Y109*'Calculation sheet'!Z109*'Calculation sheet'!AB109*'Calculation sheet'!AD109*'Calculation sheet'!AH109*'Calculation sheet'!AJ109*0.7672))</f>
        <v/>
      </c>
      <c r="P109" s="12" t="str">
        <f>IF('Calculation sheet'!AQ109="","",IF(OR(I109="Motorway link",I109="Exit diverge",I109="Entrance merge",I109="Motorway diverge",I109="Motorway merge",I109="Motorway weaving",I109="Service area"),'Calculation sheet'!AP109*'Calculation sheet'!J109*'Calculation sheet'!K109*'Calculation sheet'!L109*'Calculation sheet'!N109*'Calculation sheet'!P109*'Calculation sheet'!R109*'Calculation sheet'!S109*'Calculation sheet'!X109*'Calculation sheet'!Y109*'Calculation sheet'!Z109*'Calculation sheet'!AB109*'Calculation sheet'!AD109*'Calculation sheet'!AI109*'Calculation sheet'!AJ109,'Calculation sheet'!AP109*'Calculation sheet'!J109*'Calculation sheet'!K109*'Calculation sheet'!L109*'Calculation sheet'!N109*'Calculation sheet'!P109*'Calculation sheet'!R109*'Calculation sheet'!S109*'Calculation sheet'!X109*'Calculation sheet'!Y109*'Calculation sheet'!Z109*'Calculation sheet'!AB109*'Calculation sheet'!AD109*'Calculation sheet'!AI109*'Calculation sheet'!AJ109*0.7672))</f>
        <v/>
      </c>
      <c r="Q109" s="12" t="str">
        <f t="shared" si="4"/>
        <v/>
      </c>
      <c r="R109" s="14" t="str">
        <f t="shared" si="5"/>
        <v/>
      </c>
    </row>
    <row r="110" spans="1:18" x14ac:dyDescent="0.3">
      <c r="A110" s="4" t="str">
        <f>IF('Input data'!A125="","",'Input data'!A125)</f>
        <v/>
      </c>
      <c r="B110" s="4" t="str">
        <f>IF('Input data'!B125="","",'Input data'!B125)</f>
        <v/>
      </c>
      <c r="C110" s="4" t="str">
        <f>IF('Input data'!C125="","",'Input data'!C125)</f>
        <v/>
      </c>
      <c r="D110" s="4" t="str">
        <f>IF('Input data'!D125="","",'Input data'!D125)</f>
        <v/>
      </c>
      <c r="E110" s="4" t="str">
        <f>IF('Input data'!E125="","",'Input data'!E125)</f>
        <v/>
      </c>
      <c r="F110" s="4" t="str">
        <f>IF('Input data'!F125="","",'Input data'!F125)</f>
        <v/>
      </c>
      <c r="G110" s="4">
        <f>IF('Input data'!G125="","",'Input data'!G125)</f>
        <v>0</v>
      </c>
      <c r="H110" s="4" t="str">
        <f>IF('Input data'!H125&gt;0.5,'Input data'!H125,"")</f>
        <v/>
      </c>
      <c r="I110" s="4" t="str">
        <f>IF('Input data'!I125="","",'Input data'!I125)</f>
        <v/>
      </c>
      <c r="J110" s="12" t="str">
        <f>IF('Calculation sheet'!AQ110="","",IF(OR(I110="Motorway link",I110="Exit diverge",I110="Entrance merge",I110="Motorway diverge",I110="Motorway merge",I110="Motorway weaving",I110="Service area"),'Calculation sheet'!AK110*'Calculation sheet'!J110*'Calculation sheet'!K110*'Calculation sheet'!L110*'Calculation sheet'!N110*'Calculation sheet'!P110*'Calculation sheet'!R110*'Calculation sheet'!S110*'Calculation sheet'!T110*'Calculation sheet'!Y110*'Calculation sheet'!Z110*'Calculation sheet'!AB110*'Calculation sheet'!AD110*'Calculation sheet'!AF110*'Calculation sheet'!AJ110,'Calculation sheet'!AK110*'Calculation sheet'!J110*'Calculation sheet'!K110*'Calculation sheet'!L110*'Calculation sheet'!N110*'Calculation sheet'!P110*'Calculation sheet'!R110*'Calculation sheet'!S110*'Calculation sheet'!T110*'Calculation sheet'!Y110*'Calculation sheet'!Z110*'Calculation sheet'!AB110*'Calculation sheet'!AD110*'Calculation sheet'!AF110*'Calculation sheet'!AJ110*0.7672))</f>
        <v/>
      </c>
      <c r="K110" s="12" t="str">
        <f>IF('Calculation sheet'!AQ110="","",IF(OR(I110="Motorway link",I110="Exit diverge",I110="Entrance merge",I110="Motorway diverge",I110="Motorway merge",I110="Motorway weaving",I110="Service area"),'Calculation sheet'!AL110*'Calculation sheet'!J110*'Calculation sheet'!K110*'Calculation sheet'!M110*'Calculation sheet'!O110*'Calculation sheet'!P110*'Calculation sheet'!Q110*'Calculation sheet'!R110*'Calculation sheet'!S110*'Calculation sheet'!T110*'Calculation sheet'!Y110*'Calculation sheet'!AA110*'Calculation sheet'!AC110*'Calculation sheet'!AE110*'Calculation sheet'!AG110*'Calculation sheet'!AJ110,'Calculation sheet'!AL110*'Calculation sheet'!J110*'Calculation sheet'!K110*'Calculation sheet'!M110*'Calculation sheet'!O110*'Calculation sheet'!P110*'Calculation sheet'!Q110*'Calculation sheet'!R110*'Calculation sheet'!S110*'Calculation sheet'!T110*'Calculation sheet'!Y110*'Calculation sheet'!AA110*'Calculation sheet'!AC110*'Calculation sheet'!AE110*'Calculation sheet'!AG110*'Calculation sheet'!AJ110*0.8833))</f>
        <v/>
      </c>
      <c r="L110" s="12" t="str">
        <f>IF('Calculation sheet'!AQ110="","",IF(OR(I110="Motorway link",I110="Exit diverge",I110="Entrance merge",I110="Motorway diverge",I110="Motorway merge",I110="Motorway weaving",I110="Service area"),'Calculation sheet'!AM110*'Calculation sheet'!J110*'Calculation sheet'!K110*'Calculation sheet'!M110*'Calculation sheet'!O110*'Calculation sheet'!P110*'Calculation sheet'!Q110*'Calculation sheet'!R110*'Calculation sheet'!S110*'Calculation sheet'!U110*'Calculation sheet'!Y110*'Calculation sheet'!AA110*'Calculation sheet'!AC110*'Calculation sheet'!AE110*'Calculation sheet'!AG110*'Calculation sheet'!AJ110,'Calculation sheet'!AM110*'Calculation sheet'!J110*'Calculation sheet'!K110*'Calculation sheet'!M110*'Calculation sheet'!O110*'Calculation sheet'!P110*'Calculation sheet'!Q110*'Calculation sheet'!R110*'Calculation sheet'!S110*'Calculation sheet'!U110*'Calculation sheet'!Y110*'Calculation sheet'!AA110*'Calculation sheet'!AC110*'Calculation sheet'!AE110*'Calculation sheet'!AG110*'Calculation sheet'!AJ110*1.1176))</f>
        <v/>
      </c>
      <c r="M110" s="12" t="str">
        <f t="shared" si="3"/>
        <v/>
      </c>
      <c r="N110" s="12" t="str">
        <f>IF('Calculation sheet'!AQ110="","",IF(OR(I110="Motorway link",I110="Exit diverge",I110="Entrance merge",I110="Motorway diverge",I110="Motorway merge",I110="Motorway weaving",I110="Service area"),'Calculation sheet'!AN110*'Calculation sheet'!J110*'Calculation sheet'!K110*'Calculation sheet'!L110*'Calculation sheet'!N110*'Calculation sheet'!P110*'Calculation sheet'!R110*'Calculation sheet'!S110*'Calculation sheet'!V110*'Calculation sheet'!Y110*'Calculation sheet'!Z110*'Calculation sheet'!AB110*'Calculation sheet'!AD110*'Calculation sheet'!AH110*'Calculation sheet'!AJ110,'Calculation sheet'!AN110*'Calculation sheet'!J110*'Calculation sheet'!K110*'Calculation sheet'!L110*'Calculation sheet'!N110*'Calculation sheet'!P110*'Calculation sheet'!R110*'Calculation sheet'!S110*'Calculation sheet'!V110*'Calculation sheet'!Y110*'Calculation sheet'!Z110*'Calculation sheet'!AB110*'Calculation sheet'!AD110*'Calculation sheet'!AH110*'Calculation sheet'!AJ110*0.7672))</f>
        <v/>
      </c>
      <c r="O110" s="12" t="str">
        <f>IF('Calculation sheet'!AQ110="","",IF(OR(I110="Motorway link",I110="Exit diverge",I110="Entrance merge",I110="Motorway diverge",I110="Motorway merge",I110="Motorway weaving",I110="Service area"),'Calculation sheet'!AO110*'Calculation sheet'!J110*'Calculation sheet'!K110*'Calculation sheet'!L110*'Calculation sheet'!N110*'Calculation sheet'!P110*'Calculation sheet'!R110*'Calculation sheet'!S110*'Calculation sheet'!W110*'Calculation sheet'!Y110*'Calculation sheet'!Z110*'Calculation sheet'!AB110*'Calculation sheet'!AD110*'Calculation sheet'!AH110*'Calculation sheet'!AJ110,'Calculation sheet'!AO110*'Calculation sheet'!J110*'Calculation sheet'!K110*'Calculation sheet'!L110*'Calculation sheet'!N110*'Calculation sheet'!P110*'Calculation sheet'!R110*'Calculation sheet'!S110*'Calculation sheet'!W110*'Calculation sheet'!Y110*'Calculation sheet'!Z110*'Calculation sheet'!AB110*'Calculation sheet'!AD110*'Calculation sheet'!AH110*'Calculation sheet'!AJ110*0.7672))</f>
        <v/>
      </c>
      <c r="P110" s="12" t="str">
        <f>IF('Calculation sheet'!AQ110="","",IF(OR(I110="Motorway link",I110="Exit diverge",I110="Entrance merge",I110="Motorway diverge",I110="Motorway merge",I110="Motorway weaving",I110="Service area"),'Calculation sheet'!AP110*'Calculation sheet'!J110*'Calculation sheet'!K110*'Calculation sheet'!L110*'Calculation sheet'!N110*'Calculation sheet'!P110*'Calculation sheet'!R110*'Calculation sheet'!S110*'Calculation sheet'!X110*'Calculation sheet'!Y110*'Calculation sheet'!Z110*'Calculation sheet'!AB110*'Calculation sheet'!AD110*'Calculation sheet'!AI110*'Calculation sheet'!AJ110,'Calculation sheet'!AP110*'Calculation sheet'!J110*'Calculation sheet'!K110*'Calculation sheet'!L110*'Calculation sheet'!N110*'Calculation sheet'!P110*'Calculation sheet'!R110*'Calculation sheet'!S110*'Calculation sheet'!X110*'Calculation sheet'!Y110*'Calculation sheet'!Z110*'Calculation sheet'!AB110*'Calculation sheet'!AD110*'Calculation sheet'!AI110*'Calculation sheet'!AJ110*0.7672))</f>
        <v/>
      </c>
      <c r="Q110" s="12" t="str">
        <f t="shared" si="4"/>
        <v/>
      </c>
      <c r="R110" s="14" t="str">
        <f t="shared" si="5"/>
        <v/>
      </c>
    </row>
    <row r="111" spans="1:18" x14ac:dyDescent="0.3">
      <c r="A111" s="4" t="str">
        <f>IF('Input data'!A126="","",'Input data'!A126)</f>
        <v/>
      </c>
      <c r="B111" s="4" t="str">
        <f>IF('Input data'!B126="","",'Input data'!B126)</f>
        <v/>
      </c>
      <c r="C111" s="4" t="str">
        <f>IF('Input data'!C126="","",'Input data'!C126)</f>
        <v/>
      </c>
      <c r="D111" s="4" t="str">
        <f>IF('Input data'!D126="","",'Input data'!D126)</f>
        <v/>
      </c>
      <c r="E111" s="4" t="str">
        <f>IF('Input data'!E126="","",'Input data'!E126)</f>
        <v/>
      </c>
      <c r="F111" s="4" t="str">
        <f>IF('Input data'!F126="","",'Input data'!F126)</f>
        <v/>
      </c>
      <c r="G111" s="4">
        <f>IF('Input data'!G126="","",'Input data'!G126)</f>
        <v>0</v>
      </c>
      <c r="H111" s="4" t="str">
        <f>IF('Input data'!H126&gt;0.5,'Input data'!H126,"")</f>
        <v/>
      </c>
      <c r="I111" s="4" t="str">
        <f>IF('Input data'!I126="","",'Input data'!I126)</f>
        <v/>
      </c>
      <c r="J111" s="12" t="str">
        <f>IF('Calculation sheet'!AQ111="","",IF(OR(I111="Motorway link",I111="Exit diverge",I111="Entrance merge",I111="Motorway diverge",I111="Motorway merge",I111="Motorway weaving",I111="Service area"),'Calculation sheet'!AK111*'Calculation sheet'!J111*'Calculation sheet'!K111*'Calculation sheet'!L111*'Calculation sheet'!N111*'Calculation sheet'!P111*'Calculation sheet'!R111*'Calculation sheet'!S111*'Calculation sheet'!T111*'Calculation sheet'!Y111*'Calculation sheet'!Z111*'Calculation sheet'!AB111*'Calculation sheet'!AD111*'Calculation sheet'!AF111*'Calculation sheet'!AJ111,'Calculation sheet'!AK111*'Calculation sheet'!J111*'Calculation sheet'!K111*'Calculation sheet'!L111*'Calculation sheet'!N111*'Calculation sheet'!P111*'Calculation sheet'!R111*'Calculation sheet'!S111*'Calculation sheet'!T111*'Calculation sheet'!Y111*'Calculation sheet'!Z111*'Calculation sheet'!AB111*'Calculation sheet'!AD111*'Calculation sheet'!AF111*'Calculation sheet'!AJ111*0.7672))</f>
        <v/>
      </c>
      <c r="K111" s="12" t="str">
        <f>IF('Calculation sheet'!AQ111="","",IF(OR(I111="Motorway link",I111="Exit diverge",I111="Entrance merge",I111="Motorway diverge",I111="Motorway merge",I111="Motorway weaving",I111="Service area"),'Calculation sheet'!AL111*'Calculation sheet'!J111*'Calculation sheet'!K111*'Calculation sheet'!M111*'Calculation sheet'!O111*'Calculation sheet'!P111*'Calculation sheet'!Q111*'Calculation sheet'!R111*'Calculation sheet'!S111*'Calculation sheet'!T111*'Calculation sheet'!Y111*'Calculation sheet'!AA111*'Calculation sheet'!AC111*'Calculation sheet'!AE111*'Calculation sheet'!AG111*'Calculation sheet'!AJ111,'Calculation sheet'!AL111*'Calculation sheet'!J111*'Calculation sheet'!K111*'Calculation sheet'!M111*'Calculation sheet'!O111*'Calculation sheet'!P111*'Calculation sheet'!Q111*'Calculation sheet'!R111*'Calculation sheet'!S111*'Calculation sheet'!T111*'Calculation sheet'!Y111*'Calculation sheet'!AA111*'Calculation sheet'!AC111*'Calculation sheet'!AE111*'Calculation sheet'!AG111*'Calculation sheet'!AJ111*0.8833))</f>
        <v/>
      </c>
      <c r="L111" s="12" t="str">
        <f>IF('Calculation sheet'!AQ111="","",IF(OR(I111="Motorway link",I111="Exit diverge",I111="Entrance merge",I111="Motorway diverge",I111="Motorway merge",I111="Motorway weaving",I111="Service area"),'Calculation sheet'!AM111*'Calculation sheet'!J111*'Calculation sheet'!K111*'Calculation sheet'!M111*'Calculation sheet'!O111*'Calculation sheet'!P111*'Calculation sheet'!Q111*'Calculation sheet'!R111*'Calculation sheet'!S111*'Calculation sheet'!U111*'Calculation sheet'!Y111*'Calculation sheet'!AA111*'Calculation sheet'!AC111*'Calculation sheet'!AE111*'Calculation sheet'!AG111*'Calculation sheet'!AJ111,'Calculation sheet'!AM111*'Calculation sheet'!J111*'Calculation sheet'!K111*'Calculation sheet'!M111*'Calculation sheet'!O111*'Calculation sheet'!P111*'Calculation sheet'!Q111*'Calculation sheet'!R111*'Calculation sheet'!S111*'Calculation sheet'!U111*'Calculation sheet'!Y111*'Calculation sheet'!AA111*'Calculation sheet'!AC111*'Calculation sheet'!AE111*'Calculation sheet'!AG111*'Calculation sheet'!AJ111*1.1176))</f>
        <v/>
      </c>
      <c r="M111" s="12" t="str">
        <f t="shared" si="3"/>
        <v/>
      </c>
      <c r="N111" s="12" t="str">
        <f>IF('Calculation sheet'!AQ111="","",IF(OR(I111="Motorway link",I111="Exit diverge",I111="Entrance merge",I111="Motorway diverge",I111="Motorway merge",I111="Motorway weaving",I111="Service area"),'Calculation sheet'!AN111*'Calculation sheet'!J111*'Calculation sheet'!K111*'Calculation sheet'!L111*'Calculation sheet'!N111*'Calculation sheet'!P111*'Calculation sheet'!R111*'Calculation sheet'!S111*'Calculation sheet'!V111*'Calculation sheet'!Y111*'Calculation sheet'!Z111*'Calculation sheet'!AB111*'Calculation sheet'!AD111*'Calculation sheet'!AH111*'Calculation sheet'!AJ111,'Calculation sheet'!AN111*'Calculation sheet'!J111*'Calculation sheet'!K111*'Calculation sheet'!L111*'Calculation sheet'!N111*'Calculation sheet'!P111*'Calculation sheet'!R111*'Calculation sheet'!S111*'Calculation sheet'!V111*'Calculation sheet'!Y111*'Calculation sheet'!Z111*'Calculation sheet'!AB111*'Calculation sheet'!AD111*'Calculation sheet'!AH111*'Calculation sheet'!AJ111*0.7672))</f>
        <v/>
      </c>
      <c r="O111" s="12" t="str">
        <f>IF('Calculation sheet'!AQ111="","",IF(OR(I111="Motorway link",I111="Exit diverge",I111="Entrance merge",I111="Motorway diverge",I111="Motorway merge",I111="Motorway weaving",I111="Service area"),'Calculation sheet'!AO111*'Calculation sheet'!J111*'Calculation sheet'!K111*'Calculation sheet'!L111*'Calculation sheet'!N111*'Calculation sheet'!P111*'Calculation sheet'!R111*'Calculation sheet'!S111*'Calculation sheet'!W111*'Calculation sheet'!Y111*'Calculation sheet'!Z111*'Calculation sheet'!AB111*'Calculation sheet'!AD111*'Calculation sheet'!AH111*'Calculation sheet'!AJ111,'Calculation sheet'!AO111*'Calculation sheet'!J111*'Calculation sheet'!K111*'Calculation sheet'!L111*'Calculation sheet'!N111*'Calculation sheet'!P111*'Calculation sheet'!R111*'Calculation sheet'!S111*'Calculation sheet'!W111*'Calculation sheet'!Y111*'Calculation sheet'!Z111*'Calculation sheet'!AB111*'Calculation sheet'!AD111*'Calculation sheet'!AH111*'Calculation sheet'!AJ111*0.7672))</f>
        <v/>
      </c>
      <c r="P111" s="12" t="str">
        <f>IF('Calculation sheet'!AQ111="","",IF(OR(I111="Motorway link",I111="Exit diverge",I111="Entrance merge",I111="Motorway diverge",I111="Motorway merge",I111="Motorway weaving",I111="Service area"),'Calculation sheet'!AP111*'Calculation sheet'!J111*'Calculation sheet'!K111*'Calculation sheet'!L111*'Calculation sheet'!N111*'Calculation sheet'!P111*'Calculation sheet'!R111*'Calculation sheet'!S111*'Calculation sheet'!X111*'Calculation sheet'!Y111*'Calculation sheet'!Z111*'Calculation sheet'!AB111*'Calculation sheet'!AD111*'Calculation sheet'!AI111*'Calculation sheet'!AJ111,'Calculation sheet'!AP111*'Calculation sheet'!J111*'Calculation sheet'!K111*'Calculation sheet'!L111*'Calculation sheet'!N111*'Calculation sheet'!P111*'Calculation sheet'!R111*'Calculation sheet'!S111*'Calculation sheet'!X111*'Calculation sheet'!Y111*'Calculation sheet'!Z111*'Calculation sheet'!AB111*'Calculation sheet'!AD111*'Calculation sheet'!AI111*'Calculation sheet'!AJ111*0.7672))</f>
        <v/>
      </c>
      <c r="Q111" s="12" t="str">
        <f t="shared" si="4"/>
        <v/>
      </c>
      <c r="R111" s="14" t="str">
        <f t="shared" si="5"/>
        <v/>
      </c>
    </row>
    <row r="112" spans="1:18" x14ac:dyDescent="0.3">
      <c r="A112" s="4" t="str">
        <f>IF('Input data'!A127="","",'Input data'!A127)</f>
        <v/>
      </c>
      <c r="B112" s="4" t="str">
        <f>IF('Input data'!B127="","",'Input data'!B127)</f>
        <v/>
      </c>
      <c r="C112" s="4" t="str">
        <f>IF('Input data'!C127="","",'Input data'!C127)</f>
        <v/>
      </c>
      <c r="D112" s="4" t="str">
        <f>IF('Input data'!D127="","",'Input data'!D127)</f>
        <v/>
      </c>
      <c r="E112" s="4" t="str">
        <f>IF('Input data'!E127="","",'Input data'!E127)</f>
        <v/>
      </c>
      <c r="F112" s="4" t="str">
        <f>IF('Input data'!F127="","",'Input data'!F127)</f>
        <v/>
      </c>
      <c r="G112" s="4">
        <f>IF('Input data'!G127="","",'Input data'!G127)</f>
        <v>0</v>
      </c>
      <c r="H112" s="4" t="str">
        <f>IF('Input data'!H127&gt;0.5,'Input data'!H127,"")</f>
        <v/>
      </c>
      <c r="I112" s="4" t="str">
        <f>IF('Input data'!I127="","",'Input data'!I127)</f>
        <v/>
      </c>
      <c r="J112" s="12" t="str">
        <f>IF('Calculation sheet'!AQ112="","",IF(OR(I112="Motorway link",I112="Exit diverge",I112="Entrance merge",I112="Motorway diverge",I112="Motorway merge",I112="Motorway weaving",I112="Service area"),'Calculation sheet'!AK112*'Calculation sheet'!J112*'Calculation sheet'!K112*'Calculation sheet'!L112*'Calculation sheet'!N112*'Calculation sheet'!P112*'Calculation sheet'!R112*'Calculation sheet'!S112*'Calculation sheet'!T112*'Calculation sheet'!Y112*'Calculation sheet'!Z112*'Calculation sheet'!AB112*'Calculation sheet'!AD112*'Calculation sheet'!AF112*'Calculation sheet'!AJ112,'Calculation sheet'!AK112*'Calculation sheet'!J112*'Calculation sheet'!K112*'Calculation sheet'!L112*'Calculation sheet'!N112*'Calculation sheet'!P112*'Calculation sheet'!R112*'Calculation sheet'!S112*'Calculation sheet'!T112*'Calculation sheet'!Y112*'Calculation sheet'!Z112*'Calculation sheet'!AB112*'Calculation sheet'!AD112*'Calculation sheet'!AF112*'Calculation sheet'!AJ112*0.7672))</f>
        <v/>
      </c>
      <c r="K112" s="12" t="str">
        <f>IF('Calculation sheet'!AQ112="","",IF(OR(I112="Motorway link",I112="Exit diverge",I112="Entrance merge",I112="Motorway diverge",I112="Motorway merge",I112="Motorway weaving",I112="Service area"),'Calculation sheet'!AL112*'Calculation sheet'!J112*'Calculation sheet'!K112*'Calculation sheet'!M112*'Calculation sheet'!O112*'Calculation sheet'!P112*'Calculation sheet'!Q112*'Calculation sheet'!R112*'Calculation sheet'!S112*'Calculation sheet'!T112*'Calculation sheet'!Y112*'Calculation sheet'!AA112*'Calculation sheet'!AC112*'Calculation sheet'!AE112*'Calculation sheet'!AG112*'Calculation sheet'!AJ112,'Calculation sheet'!AL112*'Calculation sheet'!J112*'Calculation sheet'!K112*'Calculation sheet'!M112*'Calculation sheet'!O112*'Calculation sheet'!P112*'Calculation sheet'!Q112*'Calculation sheet'!R112*'Calculation sheet'!S112*'Calculation sheet'!T112*'Calculation sheet'!Y112*'Calculation sheet'!AA112*'Calculation sheet'!AC112*'Calculation sheet'!AE112*'Calculation sheet'!AG112*'Calculation sheet'!AJ112*0.8833))</f>
        <v/>
      </c>
      <c r="L112" s="12" t="str">
        <f>IF('Calculation sheet'!AQ112="","",IF(OR(I112="Motorway link",I112="Exit diverge",I112="Entrance merge",I112="Motorway diverge",I112="Motorway merge",I112="Motorway weaving",I112="Service area"),'Calculation sheet'!AM112*'Calculation sheet'!J112*'Calculation sheet'!K112*'Calculation sheet'!M112*'Calculation sheet'!O112*'Calculation sheet'!P112*'Calculation sheet'!Q112*'Calculation sheet'!R112*'Calculation sheet'!S112*'Calculation sheet'!U112*'Calculation sheet'!Y112*'Calculation sheet'!AA112*'Calculation sheet'!AC112*'Calculation sheet'!AE112*'Calculation sheet'!AG112*'Calculation sheet'!AJ112,'Calculation sheet'!AM112*'Calculation sheet'!J112*'Calculation sheet'!K112*'Calculation sheet'!M112*'Calculation sheet'!O112*'Calculation sheet'!P112*'Calculation sheet'!Q112*'Calculation sheet'!R112*'Calculation sheet'!S112*'Calculation sheet'!U112*'Calculation sheet'!Y112*'Calculation sheet'!AA112*'Calculation sheet'!AC112*'Calculation sheet'!AE112*'Calculation sheet'!AG112*'Calculation sheet'!AJ112*1.1176))</f>
        <v/>
      </c>
      <c r="M112" s="12" t="str">
        <f t="shared" si="3"/>
        <v/>
      </c>
      <c r="N112" s="12" t="str">
        <f>IF('Calculation sheet'!AQ112="","",IF(OR(I112="Motorway link",I112="Exit diverge",I112="Entrance merge",I112="Motorway diverge",I112="Motorway merge",I112="Motorway weaving",I112="Service area"),'Calculation sheet'!AN112*'Calculation sheet'!J112*'Calculation sheet'!K112*'Calculation sheet'!L112*'Calculation sheet'!N112*'Calculation sheet'!P112*'Calculation sheet'!R112*'Calculation sheet'!S112*'Calculation sheet'!V112*'Calculation sheet'!Y112*'Calculation sheet'!Z112*'Calculation sheet'!AB112*'Calculation sheet'!AD112*'Calculation sheet'!AH112*'Calculation sheet'!AJ112,'Calculation sheet'!AN112*'Calculation sheet'!J112*'Calculation sheet'!K112*'Calculation sheet'!L112*'Calculation sheet'!N112*'Calculation sheet'!P112*'Calculation sheet'!R112*'Calculation sheet'!S112*'Calculation sheet'!V112*'Calculation sheet'!Y112*'Calculation sheet'!Z112*'Calculation sheet'!AB112*'Calculation sheet'!AD112*'Calculation sheet'!AH112*'Calculation sheet'!AJ112*0.7672))</f>
        <v/>
      </c>
      <c r="O112" s="12" t="str">
        <f>IF('Calculation sheet'!AQ112="","",IF(OR(I112="Motorway link",I112="Exit diverge",I112="Entrance merge",I112="Motorway diverge",I112="Motorway merge",I112="Motorway weaving",I112="Service area"),'Calculation sheet'!AO112*'Calculation sheet'!J112*'Calculation sheet'!K112*'Calculation sheet'!L112*'Calculation sheet'!N112*'Calculation sheet'!P112*'Calculation sheet'!R112*'Calculation sheet'!S112*'Calculation sheet'!W112*'Calculation sheet'!Y112*'Calculation sheet'!Z112*'Calculation sheet'!AB112*'Calculation sheet'!AD112*'Calculation sheet'!AH112*'Calculation sheet'!AJ112,'Calculation sheet'!AO112*'Calculation sheet'!J112*'Calculation sheet'!K112*'Calculation sheet'!L112*'Calculation sheet'!N112*'Calculation sheet'!P112*'Calculation sheet'!R112*'Calculation sheet'!S112*'Calculation sheet'!W112*'Calculation sheet'!Y112*'Calculation sheet'!Z112*'Calculation sheet'!AB112*'Calculation sheet'!AD112*'Calculation sheet'!AH112*'Calculation sheet'!AJ112*0.7672))</f>
        <v/>
      </c>
      <c r="P112" s="12" t="str">
        <f>IF('Calculation sheet'!AQ112="","",IF(OR(I112="Motorway link",I112="Exit diverge",I112="Entrance merge",I112="Motorway diverge",I112="Motorway merge",I112="Motorway weaving",I112="Service area"),'Calculation sheet'!AP112*'Calculation sheet'!J112*'Calculation sheet'!K112*'Calculation sheet'!L112*'Calculation sheet'!N112*'Calculation sheet'!P112*'Calculation sheet'!R112*'Calculation sheet'!S112*'Calculation sheet'!X112*'Calculation sheet'!Y112*'Calculation sheet'!Z112*'Calculation sheet'!AB112*'Calculation sheet'!AD112*'Calculation sheet'!AI112*'Calculation sheet'!AJ112,'Calculation sheet'!AP112*'Calculation sheet'!J112*'Calculation sheet'!K112*'Calculation sheet'!L112*'Calculation sheet'!N112*'Calculation sheet'!P112*'Calculation sheet'!R112*'Calculation sheet'!S112*'Calculation sheet'!X112*'Calculation sheet'!Y112*'Calculation sheet'!Z112*'Calculation sheet'!AB112*'Calculation sheet'!AD112*'Calculation sheet'!AI112*'Calculation sheet'!AJ112*0.7672))</f>
        <v/>
      </c>
      <c r="Q112" s="12" t="str">
        <f t="shared" si="4"/>
        <v/>
      </c>
      <c r="R112" s="14" t="str">
        <f t="shared" si="5"/>
        <v/>
      </c>
    </row>
    <row r="113" spans="1:18" x14ac:dyDescent="0.3">
      <c r="A113" s="4" t="str">
        <f>IF('Input data'!A128="","",'Input data'!A128)</f>
        <v/>
      </c>
      <c r="B113" s="4" t="str">
        <f>IF('Input data'!B128="","",'Input data'!B128)</f>
        <v/>
      </c>
      <c r="C113" s="4" t="str">
        <f>IF('Input data'!C128="","",'Input data'!C128)</f>
        <v/>
      </c>
      <c r="D113" s="4" t="str">
        <f>IF('Input data'!D128="","",'Input data'!D128)</f>
        <v/>
      </c>
      <c r="E113" s="4" t="str">
        <f>IF('Input data'!E128="","",'Input data'!E128)</f>
        <v/>
      </c>
      <c r="F113" s="4" t="str">
        <f>IF('Input data'!F128="","",'Input data'!F128)</f>
        <v/>
      </c>
      <c r="G113" s="4">
        <f>IF('Input data'!G128="","",'Input data'!G128)</f>
        <v>0</v>
      </c>
      <c r="H113" s="4" t="str">
        <f>IF('Input data'!H128&gt;0.5,'Input data'!H128,"")</f>
        <v/>
      </c>
      <c r="I113" s="4" t="str">
        <f>IF('Input data'!I128="","",'Input data'!I128)</f>
        <v/>
      </c>
      <c r="J113" s="12" t="str">
        <f>IF('Calculation sheet'!AQ113="","",IF(OR(I113="Motorway link",I113="Exit diverge",I113="Entrance merge",I113="Motorway diverge",I113="Motorway merge",I113="Motorway weaving",I113="Service area"),'Calculation sheet'!AK113*'Calculation sheet'!J113*'Calculation sheet'!K113*'Calculation sheet'!L113*'Calculation sheet'!N113*'Calculation sheet'!P113*'Calculation sheet'!R113*'Calculation sheet'!S113*'Calculation sheet'!T113*'Calculation sheet'!Y113*'Calculation sheet'!Z113*'Calculation sheet'!AB113*'Calculation sheet'!AD113*'Calculation sheet'!AF113*'Calculation sheet'!AJ113,'Calculation sheet'!AK113*'Calculation sheet'!J113*'Calculation sheet'!K113*'Calculation sheet'!L113*'Calculation sheet'!N113*'Calculation sheet'!P113*'Calculation sheet'!R113*'Calculation sheet'!S113*'Calculation sheet'!T113*'Calculation sheet'!Y113*'Calculation sheet'!Z113*'Calculation sheet'!AB113*'Calculation sheet'!AD113*'Calculation sheet'!AF113*'Calculation sheet'!AJ113*0.7672))</f>
        <v/>
      </c>
      <c r="K113" s="12" t="str">
        <f>IF('Calculation sheet'!AQ113="","",IF(OR(I113="Motorway link",I113="Exit diverge",I113="Entrance merge",I113="Motorway diverge",I113="Motorway merge",I113="Motorway weaving",I113="Service area"),'Calculation sheet'!AL113*'Calculation sheet'!J113*'Calculation sheet'!K113*'Calculation sheet'!M113*'Calculation sheet'!O113*'Calculation sheet'!P113*'Calculation sheet'!Q113*'Calculation sheet'!R113*'Calculation sheet'!S113*'Calculation sheet'!T113*'Calculation sheet'!Y113*'Calculation sheet'!AA113*'Calculation sheet'!AC113*'Calculation sheet'!AE113*'Calculation sheet'!AG113*'Calculation sheet'!AJ113,'Calculation sheet'!AL113*'Calculation sheet'!J113*'Calculation sheet'!K113*'Calculation sheet'!M113*'Calculation sheet'!O113*'Calculation sheet'!P113*'Calculation sheet'!Q113*'Calculation sheet'!R113*'Calculation sheet'!S113*'Calculation sheet'!T113*'Calculation sheet'!Y113*'Calculation sheet'!AA113*'Calculation sheet'!AC113*'Calculation sheet'!AE113*'Calculation sheet'!AG113*'Calculation sheet'!AJ113*0.8833))</f>
        <v/>
      </c>
      <c r="L113" s="12" t="str">
        <f>IF('Calculation sheet'!AQ113="","",IF(OR(I113="Motorway link",I113="Exit diverge",I113="Entrance merge",I113="Motorway diverge",I113="Motorway merge",I113="Motorway weaving",I113="Service area"),'Calculation sheet'!AM113*'Calculation sheet'!J113*'Calculation sheet'!K113*'Calculation sheet'!M113*'Calculation sheet'!O113*'Calculation sheet'!P113*'Calculation sheet'!Q113*'Calculation sheet'!R113*'Calculation sheet'!S113*'Calculation sheet'!U113*'Calculation sheet'!Y113*'Calculation sheet'!AA113*'Calculation sheet'!AC113*'Calculation sheet'!AE113*'Calculation sheet'!AG113*'Calculation sheet'!AJ113,'Calculation sheet'!AM113*'Calculation sheet'!J113*'Calculation sheet'!K113*'Calculation sheet'!M113*'Calculation sheet'!O113*'Calculation sheet'!P113*'Calculation sheet'!Q113*'Calculation sheet'!R113*'Calculation sheet'!S113*'Calculation sheet'!U113*'Calculation sheet'!Y113*'Calculation sheet'!AA113*'Calculation sheet'!AC113*'Calculation sheet'!AE113*'Calculation sheet'!AG113*'Calculation sheet'!AJ113*1.1176))</f>
        <v/>
      </c>
      <c r="M113" s="12" t="str">
        <f t="shared" si="3"/>
        <v/>
      </c>
      <c r="N113" s="12" t="str">
        <f>IF('Calculation sheet'!AQ113="","",IF(OR(I113="Motorway link",I113="Exit diverge",I113="Entrance merge",I113="Motorway diverge",I113="Motorway merge",I113="Motorway weaving",I113="Service area"),'Calculation sheet'!AN113*'Calculation sheet'!J113*'Calculation sheet'!K113*'Calculation sheet'!L113*'Calculation sheet'!N113*'Calculation sheet'!P113*'Calculation sheet'!R113*'Calculation sheet'!S113*'Calculation sheet'!V113*'Calculation sheet'!Y113*'Calculation sheet'!Z113*'Calculation sheet'!AB113*'Calculation sheet'!AD113*'Calculation sheet'!AH113*'Calculation sheet'!AJ113,'Calculation sheet'!AN113*'Calculation sheet'!J113*'Calculation sheet'!K113*'Calculation sheet'!L113*'Calculation sheet'!N113*'Calculation sheet'!P113*'Calculation sheet'!R113*'Calculation sheet'!S113*'Calculation sheet'!V113*'Calculation sheet'!Y113*'Calculation sheet'!Z113*'Calculation sheet'!AB113*'Calculation sheet'!AD113*'Calculation sheet'!AH113*'Calculation sheet'!AJ113*0.7672))</f>
        <v/>
      </c>
      <c r="O113" s="12" t="str">
        <f>IF('Calculation sheet'!AQ113="","",IF(OR(I113="Motorway link",I113="Exit diverge",I113="Entrance merge",I113="Motorway diverge",I113="Motorway merge",I113="Motorway weaving",I113="Service area"),'Calculation sheet'!AO113*'Calculation sheet'!J113*'Calculation sheet'!K113*'Calculation sheet'!L113*'Calculation sheet'!N113*'Calculation sheet'!P113*'Calculation sheet'!R113*'Calculation sheet'!S113*'Calculation sheet'!W113*'Calculation sheet'!Y113*'Calculation sheet'!Z113*'Calculation sheet'!AB113*'Calculation sheet'!AD113*'Calculation sheet'!AH113*'Calculation sheet'!AJ113,'Calculation sheet'!AO113*'Calculation sheet'!J113*'Calculation sheet'!K113*'Calculation sheet'!L113*'Calculation sheet'!N113*'Calculation sheet'!P113*'Calculation sheet'!R113*'Calculation sheet'!S113*'Calculation sheet'!W113*'Calculation sheet'!Y113*'Calculation sheet'!Z113*'Calculation sheet'!AB113*'Calculation sheet'!AD113*'Calculation sheet'!AH113*'Calculation sheet'!AJ113*0.7672))</f>
        <v/>
      </c>
      <c r="P113" s="12" t="str">
        <f>IF('Calculation sheet'!AQ113="","",IF(OR(I113="Motorway link",I113="Exit diverge",I113="Entrance merge",I113="Motorway diverge",I113="Motorway merge",I113="Motorway weaving",I113="Service area"),'Calculation sheet'!AP113*'Calculation sheet'!J113*'Calculation sheet'!K113*'Calculation sheet'!L113*'Calculation sheet'!N113*'Calculation sheet'!P113*'Calculation sheet'!R113*'Calculation sheet'!S113*'Calculation sheet'!X113*'Calculation sheet'!Y113*'Calculation sheet'!Z113*'Calculation sheet'!AB113*'Calculation sheet'!AD113*'Calculation sheet'!AI113*'Calculation sheet'!AJ113,'Calculation sheet'!AP113*'Calculation sheet'!J113*'Calculation sheet'!K113*'Calculation sheet'!L113*'Calculation sheet'!N113*'Calculation sheet'!P113*'Calculation sheet'!R113*'Calculation sheet'!S113*'Calculation sheet'!X113*'Calculation sheet'!Y113*'Calculation sheet'!Z113*'Calculation sheet'!AB113*'Calculation sheet'!AD113*'Calculation sheet'!AI113*'Calculation sheet'!AJ113*0.7672))</f>
        <v/>
      </c>
      <c r="Q113" s="12" t="str">
        <f t="shared" si="4"/>
        <v/>
      </c>
      <c r="R113" s="14" t="str">
        <f t="shared" si="5"/>
        <v/>
      </c>
    </row>
    <row r="114" spans="1:18" x14ac:dyDescent="0.3">
      <c r="A114" s="4" t="str">
        <f>IF('Input data'!A129="","",'Input data'!A129)</f>
        <v/>
      </c>
      <c r="B114" s="4" t="str">
        <f>IF('Input data'!B129="","",'Input data'!B129)</f>
        <v/>
      </c>
      <c r="C114" s="4" t="str">
        <f>IF('Input data'!C129="","",'Input data'!C129)</f>
        <v/>
      </c>
      <c r="D114" s="4" t="str">
        <f>IF('Input data'!D129="","",'Input data'!D129)</f>
        <v/>
      </c>
      <c r="E114" s="4" t="str">
        <f>IF('Input data'!E129="","",'Input data'!E129)</f>
        <v/>
      </c>
      <c r="F114" s="4" t="str">
        <f>IF('Input data'!F129="","",'Input data'!F129)</f>
        <v/>
      </c>
      <c r="G114" s="4">
        <f>IF('Input data'!G129="","",'Input data'!G129)</f>
        <v>0</v>
      </c>
      <c r="H114" s="4" t="str">
        <f>IF('Input data'!H129&gt;0.5,'Input data'!H129,"")</f>
        <v/>
      </c>
      <c r="I114" s="4" t="str">
        <f>IF('Input data'!I129="","",'Input data'!I129)</f>
        <v/>
      </c>
      <c r="J114" s="12" t="str">
        <f>IF('Calculation sheet'!AQ114="","",IF(OR(I114="Motorway link",I114="Exit diverge",I114="Entrance merge",I114="Motorway diverge",I114="Motorway merge",I114="Motorway weaving",I114="Service area"),'Calculation sheet'!AK114*'Calculation sheet'!J114*'Calculation sheet'!K114*'Calculation sheet'!L114*'Calculation sheet'!N114*'Calculation sheet'!P114*'Calculation sheet'!R114*'Calculation sheet'!S114*'Calculation sheet'!T114*'Calculation sheet'!Y114*'Calculation sheet'!Z114*'Calculation sheet'!AB114*'Calculation sheet'!AD114*'Calculation sheet'!AF114*'Calculation sheet'!AJ114,'Calculation sheet'!AK114*'Calculation sheet'!J114*'Calculation sheet'!K114*'Calculation sheet'!L114*'Calculation sheet'!N114*'Calculation sheet'!P114*'Calculation sheet'!R114*'Calculation sheet'!S114*'Calculation sheet'!T114*'Calculation sheet'!Y114*'Calculation sheet'!Z114*'Calculation sheet'!AB114*'Calculation sheet'!AD114*'Calculation sheet'!AF114*'Calculation sheet'!AJ114*0.7672))</f>
        <v/>
      </c>
      <c r="K114" s="12" t="str">
        <f>IF('Calculation sheet'!AQ114="","",IF(OR(I114="Motorway link",I114="Exit diverge",I114="Entrance merge",I114="Motorway diverge",I114="Motorway merge",I114="Motorway weaving",I114="Service area"),'Calculation sheet'!AL114*'Calculation sheet'!J114*'Calculation sheet'!K114*'Calculation sheet'!M114*'Calculation sheet'!O114*'Calculation sheet'!P114*'Calculation sheet'!Q114*'Calculation sheet'!R114*'Calculation sheet'!S114*'Calculation sheet'!T114*'Calculation sheet'!Y114*'Calculation sheet'!AA114*'Calculation sheet'!AC114*'Calculation sheet'!AE114*'Calculation sheet'!AG114*'Calculation sheet'!AJ114,'Calculation sheet'!AL114*'Calculation sheet'!J114*'Calculation sheet'!K114*'Calculation sheet'!M114*'Calculation sheet'!O114*'Calculation sheet'!P114*'Calculation sheet'!Q114*'Calculation sheet'!R114*'Calculation sheet'!S114*'Calculation sheet'!T114*'Calculation sheet'!Y114*'Calculation sheet'!AA114*'Calculation sheet'!AC114*'Calculation sheet'!AE114*'Calculation sheet'!AG114*'Calculation sheet'!AJ114*0.8833))</f>
        <v/>
      </c>
      <c r="L114" s="12" t="str">
        <f>IF('Calculation sheet'!AQ114="","",IF(OR(I114="Motorway link",I114="Exit diverge",I114="Entrance merge",I114="Motorway diverge",I114="Motorway merge",I114="Motorway weaving",I114="Service area"),'Calculation sheet'!AM114*'Calculation sheet'!J114*'Calculation sheet'!K114*'Calculation sheet'!M114*'Calculation sheet'!O114*'Calculation sheet'!P114*'Calculation sheet'!Q114*'Calculation sheet'!R114*'Calculation sheet'!S114*'Calculation sheet'!U114*'Calculation sheet'!Y114*'Calculation sheet'!AA114*'Calculation sheet'!AC114*'Calculation sheet'!AE114*'Calculation sheet'!AG114*'Calculation sheet'!AJ114,'Calculation sheet'!AM114*'Calculation sheet'!J114*'Calculation sheet'!K114*'Calculation sheet'!M114*'Calculation sheet'!O114*'Calculation sheet'!P114*'Calculation sheet'!Q114*'Calculation sheet'!R114*'Calculation sheet'!S114*'Calculation sheet'!U114*'Calculation sheet'!Y114*'Calculation sheet'!AA114*'Calculation sheet'!AC114*'Calculation sheet'!AE114*'Calculation sheet'!AG114*'Calculation sheet'!AJ114*1.1176))</f>
        <v/>
      </c>
      <c r="M114" s="12" t="str">
        <f t="shared" si="3"/>
        <v/>
      </c>
      <c r="N114" s="12" t="str">
        <f>IF('Calculation sheet'!AQ114="","",IF(OR(I114="Motorway link",I114="Exit diverge",I114="Entrance merge",I114="Motorway diverge",I114="Motorway merge",I114="Motorway weaving",I114="Service area"),'Calculation sheet'!AN114*'Calculation sheet'!J114*'Calculation sheet'!K114*'Calculation sheet'!L114*'Calculation sheet'!N114*'Calculation sheet'!P114*'Calculation sheet'!R114*'Calculation sheet'!S114*'Calculation sheet'!V114*'Calculation sheet'!Y114*'Calculation sheet'!Z114*'Calculation sheet'!AB114*'Calculation sheet'!AD114*'Calculation sheet'!AH114*'Calculation sheet'!AJ114,'Calculation sheet'!AN114*'Calculation sheet'!J114*'Calculation sheet'!K114*'Calculation sheet'!L114*'Calculation sheet'!N114*'Calculation sheet'!P114*'Calculation sheet'!R114*'Calculation sheet'!S114*'Calculation sheet'!V114*'Calculation sheet'!Y114*'Calculation sheet'!Z114*'Calculation sheet'!AB114*'Calculation sheet'!AD114*'Calculation sheet'!AH114*'Calculation sheet'!AJ114*0.7672))</f>
        <v/>
      </c>
      <c r="O114" s="12" t="str">
        <f>IF('Calculation sheet'!AQ114="","",IF(OR(I114="Motorway link",I114="Exit diverge",I114="Entrance merge",I114="Motorway diverge",I114="Motorway merge",I114="Motorway weaving",I114="Service area"),'Calculation sheet'!AO114*'Calculation sheet'!J114*'Calculation sheet'!K114*'Calculation sheet'!L114*'Calculation sheet'!N114*'Calculation sheet'!P114*'Calculation sheet'!R114*'Calculation sheet'!S114*'Calculation sheet'!W114*'Calculation sheet'!Y114*'Calculation sheet'!Z114*'Calculation sheet'!AB114*'Calculation sheet'!AD114*'Calculation sheet'!AH114*'Calculation sheet'!AJ114,'Calculation sheet'!AO114*'Calculation sheet'!J114*'Calculation sheet'!K114*'Calculation sheet'!L114*'Calculation sheet'!N114*'Calculation sheet'!P114*'Calculation sheet'!R114*'Calculation sheet'!S114*'Calculation sheet'!W114*'Calculation sheet'!Y114*'Calculation sheet'!Z114*'Calculation sheet'!AB114*'Calculation sheet'!AD114*'Calculation sheet'!AH114*'Calculation sheet'!AJ114*0.7672))</f>
        <v/>
      </c>
      <c r="P114" s="12" t="str">
        <f>IF('Calculation sheet'!AQ114="","",IF(OR(I114="Motorway link",I114="Exit diverge",I114="Entrance merge",I114="Motorway diverge",I114="Motorway merge",I114="Motorway weaving",I114="Service area"),'Calculation sheet'!AP114*'Calculation sheet'!J114*'Calculation sheet'!K114*'Calculation sheet'!L114*'Calculation sheet'!N114*'Calculation sheet'!P114*'Calculation sheet'!R114*'Calculation sheet'!S114*'Calculation sheet'!X114*'Calculation sheet'!Y114*'Calculation sheet'!Z114*'Calculation sheet'!AB114*'Calculation sheet'!AD114*'Calculation sheet'!AI114*'Calculation sheet'!AJ114,'Calculation sheet'!AP114*'Calculation sheet'!J114*'Calculation sheet'!K114*'Calculation sheet'!L114*'Calculation sheet'!N114*'Calculation sheet'!P114*'Calculation sheet'!R114*'Calculation sheet'!S114*'Calculation sheet'!X114*'Calculation sheet'!Y114*'Calculation sheet'!Z114*'Calculation sheet'!AB114*'Calculation sheet'!AD114*'Calculation sheet'!AI114*'Calculation sheet'!AJ114*0.7672))</f>
        <v/>
      </c>
      <c r="Q114" s="12" t="str">
        <f t="shared" si="4"/>
        <v/>
      </c>
      <c r="R114" s="14" t="str">
        <f t="shared" si="5"/>
        <v/>
      </c>
    </row>
    <row r="115" spans="1:18" x14ac:dyDescent="0.3">
      <c r="A115" s="4" t="str">
        <f>IF('Input data'!A130="","",'Input data'!A130)</f>
        <v/>
      </c>
      <c r="B115" s="4" t="str">
        <f>IF('Input data'!B130="","",'Input data'!B130)</f>
        <v/>
      </c>
      <c r="C115" s="4" t="str">
        <f>IF('Input data'!C130="","",'Input data'!C130)</f>
        <v/>
      </c>
      <c r="D115" s="4" t="str">
        <f>IF('Input data'!D130="","",'Input data'!D130)</f>
        <v/>
      </c>
      <c r="E115" s="4" t="str">
        <f>IF('Input data'!E130="","",'Input data'!E130)</f>
        <v/>
      </c>
      <c r="F115" s="4" t="str">
        <f>IF('Input data'!F130="","",'Input data'!F130)</f>
        <v/>
      </c>
      <c r="G115" s="4">
        <f>IF('Input data'!G130="","",'Input data'!G130)</f>
        <v>0</v>
      </c>
      <c r="H115" s="4" t="str">
        <f>IF('Input data'!H130&gt;0.5,'Input data'!H130,"")</f>
        <v/>
      </c>
      <c r="I115" s="4" t="str">
        <f>IF('Input data'!I130="","",'Input data'!I130)</f>
        <v/>
      </c>
      <c r="J115" s="12" t="str">
        <f>IF('Calculation sheet'!AQ115="","",IF(OR(I115="Motorway link",I115="Exit diverge",I115="Entrance merge",I115="Motorway diverge",I115="Motorway merge",I115="Motorway weaving",I115="Service area"),'Calculation sheet'!AK115*'Calculation sheet'!J115*'Calculation sheet'!K115*'Calculation sheet'!L115*'Calculation sheet'!N115*'Calculation sheet'!P115*'Calculation sheet'!R115*'Calculation sheet'!S115*'Calculation sheet'!T115*'Calculation sheet'!Y115*'Calculation sheet'!Z115*'Calculation sheet'!AB115*'Calculation sheet'!AD115*'Calculation sheet'!AF115*'Calculation sheet'!AJ115,'Calculation sheet'!AK115*'Calculation sheet'!J115*'Calculation sheet'!K115*'Calculation sheet'!L115*'Calculation sheet'!N115*'Calculation sheet'!P115*'Calculation sheet'!R115*'Calculation sheet'!S115*'Calculation sheet'!T115*'Calculation sheet'!Y115*'Calculation sheet'!Z115*'Calculation sheet'!AB115*'Calculation sheet'!AD115*'Calculation sheet'!AF115*'Calculation sheet'!AJ115*0.7672))</f>
        <v/>
      </c>
      <c r="K115" s="12" t="str">
        <f>IF('Calculation sheet'!AQ115="","",IF(OR(I115="Motorway link",I115="Exit diverge",I115="Entrance merge",I115="Motorway diverge",I115="Motorway merge",I115="Motorway weaving",I115="Service area"),'Calculation sheet'!AL115*'Calculation sheet'!J115*'Calculation sheet'!K115*'Calculation sheet'!M115*'Calculation sheet'!O115*'Calculation sheet'!P115*'Calculation sheet'!Q115*'Calculation sheet'!R115*'Calculation sheet'!S115*'Calculation sheet'!T115*'Calculation sheet'!Y115*'Calculation sheet'!AA115*'Calculation sheet'!AC115*'Calculation sheet'!AE115*'Calculation sheet'!AG115*'Calculation sheet'!AJ115,'Calculation sheet'!AL115*'Calculation sheet'!J115*'Calculation sheet'!K115*'Calculation sheet'!M115*'Calculation sheet'!O115*'Calculation sheet'!P115*'Calculation sheet'!Q115*'Calculation sheet'!R115*'Calculation sheet'!S115*'Calculation sheet'!T115*'Calculation sheet'!Y115*'Calculation sheet'!AA115*'Calculation sheet'!AC115*'Calculation sheet'!AE115*'Calculation sheet'!AG115*'Calculation sheet'!AJ115*0.8833))</f>
        <v/>
      </c>
      <c r="L115" s="12" t="str">
        <f>IF('Calculation sheet'!AQ115="","",IF(OR(I115="Motorway link",I115="Exit diverge",I115="Entrance merge",I115="Motorway diverge",I115="Motorway merge",I115="Motorway weaving",I115="Service area"),'Calculation sheet'!AM115*'Calculation sheet'!J115*'Calculation sheet'!K115*'Calculation sheet'!M115*'Calculation sheet'!O115*'Calculation sheet'!P115*'Calculation sheet'!Q115*'Calculation sheet'!R115*'Calculation sheet'!S115*'Calculation sheet'!U115*'Calculation sheet'!Y115*'Calculation sheet'!AA115*'Calculation sheet'!AC115*'Calculation sheet'!AE115*'Calculation sheet'!AG115*'Calculation sheet'!AJ115,'Calculation sheet'!AM115*'Calculation sheet'!J115*'Calculation sheet'!K115*'Calculation sheet'!M115*'Calculation sheet'!O115*'Calculation sheet'!P115*'Calculation sheet'!Q115*'Calculation sheet'!R115*'Calculation sheet'!S115*'Calculation sheet'!U115*'Calculation sheet'!Y115*'Calculation sheet'!AA115*'Calculation sheet'!AC115*'Calculation sheet'!AE115*'Calculation sheet'!AG115*'Calculation sheet'!AJ115*1.1176))</f>
        <v/>
      </c>
      <c r="M115" s="12" t="str">
        <f t="shared" si="3"/>
        <v/>
      </c>
      <c r="N115" s="12" t="str">
        <f>IF('Calculation sheet'!AQ115="","",IF(OR(I115="Motorway link",I115="Exit diverge",I115="Entrance merge",I115="Motorway diverge",I115="Motorway merge",I115="Motorway weaving",I115="Service area"),'Calculation sheet'!AN115*'Calculation sheet'!J115*'Calculation sheet'!K115*'Calculation sheet'!L115*'Calculation sheet'!N115*'Calculation sheet'!P115*'Calculation sheet'!R115*'Calculation sheet'!S115*'Calculation sheet'!V115*'Calculation sheet'!Y115*'Calculation sheet'!Z115*'Calculation sheet'!AB115*'Calculation sheet'!AD115*'Calculation sheet'!AH115*'Calculation sheet'!AJ115,'Calculation sheet'!AN115*'Calculation sheet'!J115*'Calculation sheet'!K115*'Calculation sheet'!L115*'Calculation sheet'!N115*'Calculation sheet'!P115*'Calculation sheet'!R115*'Calculation sheet'!S115*'Calculation sheet'!V115*'Calculation sheet'!Y115*'Calculation sheet'!Z115*'Calculation sheet'!AB115*'Calculation sheet'!AD115*'Calculation sheet'!AH115*'Calculation sheet'!AJ115*0.7672))</f>
        <v/>
      </c>
      <c r="O115" s="12" t="str">
        <f>IF('Calculation sheet'!AQ115="","",IF(OR(I115="Motorway link",I115="Exit diverge",I115="Entrance merge",I115="Motorway diverge",I115="Motorway merge",I115="Motorway weaving",I115="Service area"),'Calculation sheet'!AO115*'Calculation sheet'!J115*'Calculation sheet'!K115*'Calculation sheet'!L115*'Calculation sheet'!N115*'Calculation sheet'!P115*'Calculation sheet'!R115*'Calculation sheet'!S115*'Calculation sheet'!W115*'Calculation sheet'!Y115*'Calculation sheet'!Z115*'Calculation sheet'!AB115*'Calculation sheet'!AD115*'Calculation sheet'!AH115*'Calculation sheet'!AJ115,'Calculation sheet'!AO115*'Calculation sheet'!J115*'Calculation sheet'!K115*'Calculation sheet'!L115*'Calculation sheet'!N115*'Calculation sheet'!P115*'Calculation sheet'!R115*'Calculation sheet'!S115*'Calculation sheet'!W115*'Calculation sheet'!Y115*'Calculation sheet'!Z115*'Calculation sheet'!AB115*'Calculation sheet'!AD115*'Calculation sheet'!AH115*'Calculation sheet'!AJ115*0.7672))</f>
        <v/>
      </c>
      <c r="P115" s="12" t="str">
        <f>IF('Calculation sheet'!AQ115="","",IF(OR(I115="Motorway link",I115="Exit diverge",I115="Entrance merge",I115="Motorway diverge",I115="Motorway merge",I115="Motorway weaving",I115="Service area"),'Calculation sheet'!AP115*'Calculation sheet'!J115*'Calculation sheet'!K115*'Calculation sheet'!L115*'Calculation sheet'!N115*'Calculation sheet'!P115*'Calculation sheet'!R115*'Calculation sheet'!S115*'Calculation sheet'!X115*'Calculation sheet'!Y115*'Calculation sheet'!Z115*'Calculation sheet'!AB115*'Calculation sheet'!AD115*'Calculation sheet'!AI115*'Calculation sheet'!AJ115,'Calculation sheet'!AP115*'Calculation sheet'!J115*'Calculation sheet'!K115*'Calculation sheet'!L115*'Calculation sheet'!N115*'Calculation sheet'!P115*'Calculation sheet'!R115*'Calculation sheet'!S115*'Calculation sheet'!X115*'Calculation sheet'!Y115*'Calculation sheet'!Z115*'Calculation sheet'!AB115*'Calculation sheet'!AD115*'Calculation sheet'!AI115*'Calculation sheet'!AJ115*0.7672))</f>
        <v/>
      </c>
      <c r="Q115" s="12" t="str">
        <f t="shared" si="4"/>
        <v/>
      </c>
      <c r="R115" s="14" t="str">
        <f t="shared" si="5"/>
        <v/>
      </c>
    </row>
    <row r="116" spans="1:18" x14ac:dyDescent="0.3">
      <c r="A116" s="4" t="str">
        <f>IF('Input data'!A131="","",'Input data'!A131)</f>
        <v/>
      </c>
      <c r="B116" s="4" t="str">
        <f>IF('Input data'!B131="","",'Input data'!B131)</f>
        <v/>
      </c>
      <c r="C116" s="4" t="str">
        <f>IF('Input data'!C131="","",'Input data'!C131)</f>
        <v/>
      </c>
      <c r="D116" s="4" t="str">
        <f>IF('Input data'!D131="","",'Input data'!D131)</f>
        <v/>
      </c>
      <c r="E116" s="4" t="str">
        <f>IF('Input data'!E131="","",'Input data'!E131)</f>
        <v/>
      </c>
      <c r="F116" s="4" t="str">
        <f>IF('Input data'!F131="","",'Input data'!F131)</f>
        <v/>
      </c>
      <c r="G116" s="4">
        <f>IF('Input data'!G131="","",'Input data'!G131)</f>
        <v>0</v>
      </c>
      <c r="H116" s="4" t="str">
        <f>IF('Input data'!H131&gt;0.5,'Input data'!H131,"")</f>
        <v/>
      </c>
      <c r="I116" s="4" t="str">
        <f>IF('Input data'!I131="","",'Input data'!I131)</f>
        <v/>
      </c>
      <c r="J116" s="12" t="str">
        <f>IF('Calculation sheet'!AQ116="","",IF(OR(I116="Motorway link",I116="Exit diverge",I116="Entrance merge",I116="Motorway diverge",I116="Motorway merge",I116="Motorway weaving",I116="Service area"),'Calculation sheet'!AK116*'Calculation sheet'!J116*'Calculation sheet'!K116*'Calculation sheet'!L116*'Calculation sheet'!N116*'Calculation sheet'!P116*'Calculation sheet'!R116*'Calculation sheet'!S116*'Calculation sheet'!T116*'Calculation sheet'!Y116*'Calculation sheet'!Z116*'Calculation sheet'!AB116*'Calculation sheet'!AD116*'Calculation sheet'!AF116*'Calculation sheet'!AJ116,'Calculation sheet'!AK116*'Calculation sheet'!J116*'Calculation sheet'!K116*'Calculation sheet'!L116*'Calculation sheet'!N116*'Calculation sheet'!P116*'Calculation sheet'!R116*'Calculation sheet'!S116*'Calculation sheet'!T116*'Calculation sheet'!Y116*'Calculation sheet'!Z116*'Calculation sheet'!AB116*'Calculation sheet'!AD116*'Calculation sheet'!AF116*'Calculation sheet'!AJ116*0.7672))</f>
        <v/>
      </c>
      <c r="K116" s="12" t="str">
        <f>IF('Calculation sheet'!AQ116="","",IF(OR(I116="Motorway link",I116="Exit diverge",I116="Entrance merge",I116="Motorway diverge",I116="Motorway merge",I116="Motorway weaving",I116="Service area"),'Calculation sheet'!AL116*'Calculation sheet'!J116*'Calculation sheet'!K116*'Calculation sheet'!M116*'Calculation sheet'!O116*'Calculation sheet'!P116*'Calculation sheet'!Q116*'Calculation sheet'!R116*'Calculation sheet'!S116*'Calculation sheet'!T116*'Calculation sheet'!Y116*'Calculation sheet'!AA116*'Calculation sheet'!AC116*'Calculation sheet'!AE116*'Calculation sheet'!AG116*'Calculation sheet'!AJ116,'Calculation sheet'!AL116*'Calculation sheet'!J116*'Calculation sheet'!K116*'Calculation sheet'!M116*'Calculation sheet'!O116*'Calculation sheet'!P116*'Calculation sheet'!Q116*'Calculation sheet'!R116*'Calculation sheet'!S116*'Calculation sheet'!T116*'Calculation sheet'!Y116*'Calculation sheet'!AA116*'Calculation sheet'!AC116*'Calculation sheet'!AE116*'Calculation sheet'!AG116*'Calculation sheet'!AJ116*0.8833))</f>
        <v/>
      </c>
      <c r="L116" s="12" t="str">
        <f>IF('Calculation sheet'!AQ116="","",IF(OR(I116="Motorway link",I116="Exit diverge",I116="Entrance merge",I116="Motorway diverge",I116="Motorway merge",I116="Motorway weaving",I116="Service area"),'Calculation sheet'!AM116*'Calculation sheet'!J116*'Calculation sheet'!K116*'Calculation sheet'!M116*'Calculation sheet'!O116*'Calculation sheet'!P116*'Calculation sheet'!Q116*'Calculation sheet'!R116*'Calculation sheet'!S116*'Calculation sheet'!U116*'Calculation sheet'!Y116*'Calculation sheet'!AA116*'Calculation sheet'!AC116*'Calculation sheet'!AE116*'Calculation sheet'!AG116*'Calculation sheet'!AJ116,'Calculation sheet'!AM116*'Calculation sheet'!J116*'Calculation sheet'!K116*'Calculation sheet'!M116*'Calculation sheet'!O116*'Calculation sheet'!P116*'Calculation sheet'!Q116*'Calculation sheet'!R116*'Calculation sheet'!S116*'Calculation sheet'!U116*'Calculation sheet'!Y116*'Calculation sheet'!AA116*'Calculation sheet'!AC116*'Calculation sheet'!AE116*'Calculation sheet'!AG116*'Calculation sheet'!AJ116*1.1176))</f>
        <v/>
      </c>
      <c r="M116" s="12" t="str">
        <f t="shared" si="3"/>
        <v/>
      </c>
      <c r="N116" s="12" t="str">
        <f>IF('Calculation sheet'!AQ116="","",IF(OR(I116="Motorway link",I116="Exit diverge",I116="Entrance merge",I116="Motorway diverge",I116="Motorway merge",I116="Motorway weaving",I116="Service area"),'Calculation sheet'!AN116*'Calculation sheet'!J116*'Calculation sheet'!K116*'Calculation sheet'!L116*'Calculation sheet'!N116*'Calculation sheet'!P116*'Calculation sheet'!R116*'Calculation sheet'!S116*'Calculation sheet'!V116*'Calculation sheet'!Y116*'Calculation sheet'!Z116*'Calculation sheet'!AB116*'Calculation sheet'!AD116*'Calculation sheet'!AH116*'Calculation sheet'!AJ116,'Calculation sheet'!AN116*'Calculation sheet'!J116*'Calculation sheet'!K116*'Calculation sheet'!L116*'Calculation sheet'!N116*'Calculation sheet'!P116*'Calculation sheet'!R116*'Calculation sheet'!S116*'Calculation sheet'!V116*'Calculation sheet'!Y116*'Calculation sheet'!Z116*'Calculation sheet'!AB116*'Calculation sheet'!AD116*'Calculation sheet'!AH116*'Calculation sheet'!AJ116*0.7672))</f>
        <v/>
      </c>
      <c r="O116" s="12" t="str">
        <f>IF('Calculation sheet'!AQ116="","",IF(OR(I116="Motorway link",I116="Exit diverge",I116="Entrance merge",I116="Motorway diverge",I116="Motorway merge",I116="Motorway weaving",I116="Service area"),'Calculation sheet'!AO116*'Calculation sheet'!J116*'Calculation sheet'!K116*'Calculation sheet'!L116*'Calculation sheet'!N116*'Calculation sheet'!P116*'Calculation sheet'!R116*'Calculation sheet'!S116*'Calculation sheet'!W116*'Calculation sheet'!Y116*'Calculation sheet'!Z116*'Calculation sheet'!AB116*'Calculation sheet'!AD116*'Calculation sheet'!AH116*'Calculation sheet'!AJ116,'Calculation sheet'!AO116*'Calculation sheet'!J116*'Calculation sheet'!K116*'Calculation sheet'!L116*'Calculation sheet'!N116*'Calculation sheet'!P116*'Calculation sheet'!R116*'Calculation sheet'!S116*'Calculation sheet'!W116*'Calculation sheet'!Y116*'Calculation sheet'!Z116*'Calculation sheet'!AB116*'Calculation sheet'!AD116*'Calculation sheet'!AH116*'Calculation sheet'!AJ116*0.7672))</f>
        <v/>
      </c>
      <c r="P116" s="12" t="str">
        <f>IF('Calculation sheet'!AQ116="","",IF(OR(I116="Motorway link",I116="Exit diverge",I116="Entrance merge",I116="Motorway diverge",I116="Motorway merge",I116="Motorway weaving",I116="Service area"),'Calculation sheet'!AP116*'Calculation sheet'!J116*'Calculation sheet'!K116*'Calculation sheet'!L116*'Calculation sheet'!N116*'Calculation sheet'!P116*'Calculation sheet'!R116*'Calculation sheet'!S116*'Calculation sheet'!X116*'Calculation sheet'!Y116*'Calculation sheet'!Z116*'Calculation sheet'!AB116*'Calculation sheet'!AD116*'Calculation sheet'!AI116*'Calculation sheet'!AJ116,'Calculation sheet'!AP116*'Calculation sheet'!J116*'Calculation sheet'!K116*'Calculation sheet'!L116*'Calculation sheet'!N116*'Calculation sheet'!P116*'Calculation sheet'!R116*'Calculation sheet'!S116*'Calculation sheet'!X116*'Calculation sheet'!Y116*'Calculation sheet'!Z116*'Calculation sheet'!AB116*'Calculation sheet'!AD116*'Calculation sheet'!AI116*'Calculation sheet'!AJ116*0.7672))</f>
        <v/>
      </c>
      <c r="Q116" s="12" t="str">
        <f t="shared" si="4"/>
        <v/>
      </c>
      <c r="R116" s="14" t="str">
        <f t="shared" si="5"/>
        <v/>
      </c>
    </row>
    <row r="117" spans="1:18" x14ac:dyDescent="0.3">
      <c r="A117" s="4" t="str">
        <f>IF('Input data'!A132="","",'Input data'!A132)</f>
        <v/>
      </c>
      <c r="B117" s="4" t="str">
        <f>IF('Input data'!B132="","",'Input data'!B132)</f>
        <v/>
      </c>
      <c r="C117" s="4" t="str">
        <f>IF('Input data'!C132="","",'Input data'!C132)</f>
        <v/>
      </c>
      <c r="D117" s="4" t="str">
        <f>IF('Input data'!D132="","",'Input data'!D132)</f>
        <v/>
      </c>
      <c r="E117" s="4" t="str">
        <f>IF('Input data'!E132="","",'Input data'!E132)</f>
        <v/>
      </c>
      <c r="F117" s="4" t="str">
        <f>IF('Input data'!F132="","",'Input data'!F132)</f>
        <v/>
      </c>
      <c r="G117" s="4">
        <f>IF('Input data'!G132="","",'Input data'!G132)</f>
        <v>0</v>
      </c>
      <c r="H117" s="4" t="str">
        <f>IF('Input data'!H132&gt;0.5,'Input data'!H132,"")</f>
        <v/>
      </c>
      <c r="I117" s="4" t="str">
        <f>IF('Input data'!I132="","",'Input data'!I132)</f>
        <v/>
      </c>
      <c r="J117" s="12" t="str">
        <f>IF('Calculation sheet'!AQ117="","",IF(OR(I117="Motorway link",I117="Exit diverge",I117="Entrance merge",I117="Motorway diverge",I117="Motorway merge",I117="Motorway weaving",I117="Service area"),'Calculation sheet'!AK117*'Calculation sheet'!J117*'Calculation sheet'!K117*'Calculation sheet'!L117*'Calculation sheet'!N117*'Calculation sheet'!P117*'Calculation sheet'!R117*'Calculation sheet'!S117*'Calculation sheet'!T117*'Calculation sheet'!Y117*'Calculation sheet'!Z117*'Calculation sheet'!AB117*'Calculation sheet'!AD117*'Calculation sheet'!AF117*'Calculation sheet'!AJ117,'Calculation sheet'!AK117*'Calculation sheet'!J117*'Calculation sheet'!K117*'Calculation sheet'!L117*'Calculation sheet'!N117*'Calculation sheet'!P117*'Calculation sheet'!R117*'Calculation sheet'!S117*'Calculation sheet'!T117*'Calculation sheet'!Y117*'Calculation sheet'!Z117*'Calculation sheet'!AB117*'Calculation sheet'!AD117*'Calculation sheet'!AF117*'Calculation sheet'!AJ117*0.7672))</f>
        <v/>
      </c>
      <c r="K117" s="12" t="str">
        <f>IF('Calculation sheet'!AQ117="","",IF(OR(I117="Motorway link",I117="Exit diverge",I117="Entrance merge",I117="Motorway diverge",I117="Motorway merge",I117="Motorway weaving",I117="Service area"),'Calculation sheet'!AL117*'Calculation sheet'!J117*'Calculation sheet'!K117*'Calculation sheet'!M117*'Calculation sheet'!O117*'Calculation sheet'!P117*'Calculation sheet'!Q117*'Calculation sheet'!R117*'Calculation sheet'!S117*'Calculation sheet'!T117*'Calculation sheet'!Y117*'Calculation sheet'!AA117*'Calculation sheet'!AC117*'Calculation sheet'!AE117*'Calculation sheet'!AG117*'Calculation sheet'!AJ117,'Calculation sheet'!AL117*'Calculation sheet'!J117*'Calculation sheet'!K117*'Calculation sheet'!M117*'Calculation sheet'!O117*'Calculation sheet'!P117*'Calculation sheet'!Q117*'Calculation sheet'!R117*'Calculation sheet'!S117*'Calculation sheet'!T117*'Calculation sheet'!Y117*'Calculation sheet'!AA117*'Calculation sheet'!AC117*'Calculation sheet'!AE117*'Calculation sheet'!AG117*'Calculation sheet'!AJ117*0.8833))</f>
        <v/>
      </c>
      <c r="L117" s="12" t="str">
        <f>IF('Calculation sheet'!AQ117="","",IF(OR(I117="Motorway link",I117="Exit diverge",I117="Entrance merge",I117="Motorway diverge",I117="Motorway merge",I117="Motorway weaving",I117="Service area"),'Calculation sheet'!AM117*'Calculation sheet'!J117*'Calculation sheet'!K117*'Calculation sheet'!M117*'Calculation sheet'!O117*'Calculation sheet'!P117*'Calculation sheet'!Q117*'Calculation sheet'!R117*'Calculation sheet'!S117*'Calculation sheet'!U117*'Calculation sheet'!Y117*'Calculation sheet'!AA117*'Calculation sheet'!AC117*'Calculation sheet'!AE117*'Calculation sheet'!AG117*'Calculation sheet'!AJ117,'Calculation sheet'!AM117*'Calculation sheet'!J117*'Calculation sheet'!K117*'Calculation sheet'!M117*'Calculation sheet'!O117*'Calculation sheet'!P117*'Calculation sheet'!Q117*'Calculation sheet'!R117*'Calculation sheet'!S117*'Calculation sheet'!U117*'Calculation sheet'!Y117*'Calculation sheet'!AA117*'Calculation sheet'!AC117*'Calculation sheet'!AE117*'Calculation sheet'!AG117*'Calculation sheet'!AJ117*1.1176))</f>
        <v/>
      </c>
      <c r="M117" s="12" t="str">
        <f t="shared" si="3"/>
        <v/>
      </c>
      <c r="N117" s="12" t="str">
        <f>IF('Calculation sheet'!AQ117="","",IF(OR(I117="Motorway link",I117="Exit diverge",I117="Entrance merge",I117="Motorway diverge",I117="Motorway merge",I117="Motorway weaving",I117="Service area"),'Calculation sheet'!AN117*'Calculation sheet'!J117*'Calculation sheet'!K117*'Calculation sheet'!L117*'Calculation sheet'!N117*'Calculation sheet'!P117*'Calculation sheet'!R117*'Calculation sheet'!S117*'Calculation sheet'!V117*'Calculation sheet'!Y117*'Calculation sheet'!Z117*'Calculation sheet'!AB117*'Calculation sheet'!AD117*'Calculation sheet'!AH117*'Calculation sheet'!AJ117,'Calculation sheet'!AN117*'Calculation sheet'!J117*'Calculation sheet'!K117*'Calculation sheet'!L117*'Calculation sheet'!N117*'Calculation sheet'!P117*'Calculation sheet'!R117*'Calculation sheet'!S117*'Calculation sheet'!V117*'Calculation sheet'!Y117*'Calculation sheet'!Z117*'Calculation sheet'!AB117*'Calculation sheet'!AD117*'Calculation sheet'!AH117*'Calculation sheet'!AJ117*0.7672))</f>
        <v/>
      </c>
      <c r="O117" s="12" t="str">
        <f>IF('Calculation sheet'!AQ117="","",IF(OR(I117="Motorway link",I117="Exit diverge",I117="Entrance merge",I117="Motorway diverge",I117="Motorway merge",I117="Motorway weaving",I117="Service area"),'Calculation sheet'!AO117*'Calculation sheet'!J117*'Calculation sheet'!K117*'Calculation sheet'!L117*'Calculation sheet'!N117*'Calculation sheet'!P117*'Calculation sheet'!R117*'Calculation sheet'!S117*'Calculation sheet'!W117*'Calculation sheet'!Y117*'Calculation sheet'!Z117*'Calculation sheet'!AB117*'Calculation sheet'!AD117*'Calculation sheet'!AH117*'Calculation sheet'!AJ117,'Calculation sheet'!AO117*'Calculation sheet'!J117*'Calculation sheet'!K117*'Calculation sheet'!L117*'Calculation sheet'!N117*'Calculation sheet'!P117*'Calculation sheet'!R117*'Calculation sheet'!S117*'Calculation sheet'!W117*'Calculation sheet'!Y117*'Calculation sheet'!Z117*'Calculation sheet'!AB117*'Calculation sheet'!AD117*'Calculation sheet'!AH117*'Calculation sheet'!AJ117*0.7672))</f>
        <v/>
      </c>
      <c r="P117" s="12" t="str">
        <f>IF('Calculation sheet'!AQ117="","",IF(OR(I117="Motorway link",I117="Exit diverge",I117="Entrance merge",I117="Motorway diverge",I117="Motorway merge",I117="Motorway weaving",I117="Service area"),'Calculation sheet'!AP117*'Calculation sheet'!J117*'Calculation sheet'!K117*'Calculation sheet'!L117*'Calculation sheet'!N117*'Calculation sheet'!P117*'Calculation sheet'!R117*'Calculation sheet'!S117*'Calculation sheet'!X117*'Calculation sheet'!Y117*'Calculation sheet'!Z117*'Calculation sheet'!AB117*'Calculation sheet'!AD117*'Calculation sheet'!AI117*'Calculation sheet'!AJ117,'Calculation sheet'!AP117*'Calculation sheet'!J117*'Calculation sheet'!K117*'Calculation sheet'!L117*'Calculation sheet'!N117*'Calculation sheet'!P117*'Calculation sheet'!R117*'Calculation sheet'!S117*'Calculation sheet'!X117*'Calculation sheet'!Y117*'Calculation sheet'!Z117*'Calculation sheet'!AB117*'Calculation sheet'!AD117*'Calculation sheet'!AI117*'Calculation sheet'!AJ117*0.7672))</f>
        <v/>
      </c>
      <c r="Q117" s="12" t="str">
        <f t="shared" si="4"/>
        <v/>
      </c>
      <c r="R117" s="14" t="str">
        <f t="shared" si="5"/>
        <v/>
      </c>
    </row>
    <row r="118" spans="1:18" x14ac:dyDescent="0.3">
      <c r="A118" s="4" t="str">
        <f>IF('Input data'!A133="","",'Input data'!A133)</f>
        <v/>
      </c>
      <c r="B118" s="4" t="str">
        <f>IF('Input data'!B133="","",'Input data'!B133)</f>
        <v/>
      </c>
      <c r="C118" s="4" t="str">
        <f>IF('Input data'!C133="","",'Input data'!C133)</f>
        <v/>
      </c>
      <c r="D118" s="4" t="str">
        <f>IF('Input data'!D133="","",'Input data'!D133)</f>
        <v/>
      </c>
      <c r="E118" s="4" t="str">
        <f>IF('Input data'!E133="","",'Input data'!E133)</f>
        <v/>
      </c>
      <c r="F118" s="4" t="str">
        <f>IF('Input data'!F133="","",'Input data'!F133)</f>
        <v/>
      </c>
      <c r="G118" s="4">
        <f>IF('Input data'!G133="","",'Input data'!G133)</f>
        <v>0</v>
      </c>
      <c r="H118" s="4" t="str">
        <f>IF('Input data'!H133&gt;0.5,'Input data'!H133,"")</f>
        <v/>
      </c>
      <c r="I118" s="4" t="str">
        <f>IF('Input data'!I133="","",'Input data'!I133)</f>
        <v/>
      </c>
      <c r="J118" s="12" t="str">
        <f>IF('Calculation sheet'!AQ118="","",IF(OR(I118="Motorway link",I118="Exit diverge",I118="Entrance merge",I118="Motorway diverge",I118="Motorway merge",I118="Motorway weaving",I118="Service area"),'Calculation sheet'!AK118*'Calculation sheet'!J118*'Calculation sheet'!K118*'Calculation sheet'!L118*'Calculation sheet'!N118*'Calculation sheet'!P118*'Calculation sheet'!R118*'Calculation sheet'!S118*'Calculation sheet'!T118*'Calculation sheet'!Y118*'Calculation sheet'!Z118*'Calculation sheet'!AB118*'Calculation sheet'!AD118*'Calculation sheet'!AF118*'Calculation sheet'!AJ118,'Calculation sheet'!AK118*'Calculation sheet'!J118*'Calculation sheet'!K118*'Calculation sheet'!L118*'Calculation sheet'!N118*'Calculation sheet'!P118*'Calculation sheet'!R118*'Calculation sheet'!S118*'Calculation sheet'!T118*'Calculation sheet'!Y118*'Calculation sheet'!Z118*'Calculation sheet'!AB118*'Calculation sheet'!AD118*'Calculation sheet'!AF118*'Calculation sheet'!AJ118*0.7672))</f>
        <v/>
      </c>
      <c r="K118" s="12" t="str">
        <f>IF('Calculation sheet'!AQ118="","",IF(OR(I118="Motorway link",I118="Exit diverge",I118="Entrance merge",I118="Motorway diverge",I118="Motorway merge",I118="Motorway weaving",I118="Service area"),'Calculation sheet'!AL118*'Calculation sheet'!J118*'Calculation sheet'!K118*'Calculation sheet'!M118*'Calculation sheet'!O118*'Calculation sheet'!P118*'Calculation sheet'!Q118*'Calculation sheet'!R118*'Calculation sheet'!S118*'Calculation sheet'!T118*'Calculation sheet'!Y118*'Calculation sheet'!AA118*'Calculation sheet'!AC118*'Calculation sheet'!AE118*'Calculation sheet'!AG118*'Calculation sheet'!AJ118,'Calculation sheet'!AL118*'Calculation sheet'!J118*'Calculation sheet'!K118*'Calculation sheet'!M118*'Calculation sheet'!O118*'Calculation sheet'!P118*'Calculation sheet'!Q118*'Calculation sheet'!R118*'Calculation sheet'!S118*'Calculation sheet'!T118*'Calculation sheet'!Y118*'Calculation sheet'!AA118*'Calculation sheet'!AC118*'Calculation sheet'!AE118*'Calculation sheet'!AG118*'Calculation sheet'!AJ118*0.8833))</f>
        <v/>
      </c>
      <c r="L118" s="12" t="str">
        <f>IF('Calculation sheet'!AQ118="","",IF(OR(I118="Motorway link",I118="Exit diverge",I118="Entrance merge",I118="Motorway diverge",I118="Motorway merge",I118="Motorway weaving",I118="Service area"),'Calculation sheet'!AM118*'Calculation sheet'!J118*'Calculation sheet'!K118*'Calculation sheet'!M118*'Calculation sheet'!O118*'Calculation sheet'!P118*'Calculation sheet'!Q118*'Calculation sheet'!R118*'Calculation sheet'!S118*'Calculation sheet'!U118*'Calculation sheet'!Y118*'Calculation sheet'!AA118*'Calculation sheet'!AC118*'Calculation sheet'!AE118*'Calculation sheet'!AG118*'Calculation sheet'!AJ118,'Calculation sheet'!AM118*'Calculation sheet'!J118*'Calculation sheet'!K118*'Calculation sheet'!M118*'Calculation sheet'!O118*'Calculation sheet'!P118*'Calculation sheet'!Q118*'Calculation sheet'!R118*'Calculation sheet'!S118*'Calculation sheet'!U118*'Calculation sheet'!Y118*'Calculation sheet'!AA118*'Calculation sheet'!AC118*'Calculation sheet'!AE118*'Calculation sheet'!AG118*'Calculation sheet'!AJ118*1.1176))</f>
        <v/>
      </c>
      <c r="M118" s="12" t="str">
        <f t="shared" si="3"/>
        <v/>
      </c>
      <c r="N118" s="12" t="str">
        <f>IF('Calculation sheet'!AQ118="","",IF(OR(I118="Motorway link",I118="Exit diverge",I118="Entrance merge",I118="Motorway diverge",I118="Motorway merge",I118="Motorway weaving",I118="Service area"),'Calculation sheet'!AN118*'Calculation sheet'!J118*'Calculation sheet'!K118*'Calculation sheet'!L118*'Calculation sheet'!N118*'Calculation sheet'!P118*'Calculation sheet'!R118*'Calculation sheet'!S118*'Calculation sheet'!V118*'Calculation sheet'!Y118*'Calculation sheet'!Z118*'Calculation sheet'!AB118*'Calculation sheet'!AD118*'Calculation sheet'!AH118*'Calculation sheet'!AJ118,'Calculation sheet'!AN118*'Calculation sheet'!J118*'Calculation sheet'!K118*'Calculation sheet'!L118*'Calculation sheet'!N118*'Calculation sheet'!P118*'Calculation sheet'!R118*'Calculation sheet'!S118*'Calculation sheet'!V118*'Calculation sheet'!Y118*'Calculation sheet'!Z118*'Calculation sheet'!AB118*'Calculation sheet'!AD118*'Calculation sheet'!AH118*'Calculation sheet'!AJ118*0.7672))</f>
        <v/>
      </c>
      <c r="O118" s="12" t="str">
        <f>IF('Calculation sheet'!AQ118="","",IF(OR(I118="Motorway link",I118="Exit diverge",I118="Entrance merge",I118="Motorway diverge",I118="Motorway merge",I118="Motorway weaving",I118="Service area"),'Calculation sheet'!AO118*'Calculation sheet'!J118*'Calculation sheet'!K118*'Calculation sheet'!L118*'Calculation sheet'!N118*'Calculation sheet'!P118*'Calculation sheet'!R118*'Calculation sheet'!S118*'Calculation sheet'!W118*'Calculation sheet'!Y118*'Calculation sheet'!Z118*'Calculation sheet'!AB118*'Calculation sheet'!AD118*'Calculation sheet'!AH118*'Calculation sheet'!AJ118,'Calculation sheet'!AO118*'Calculation sheet'!J118*'Calculation sheet'!K118*'Calculation sheet'!L118*'Calculation sheet'!N118*'Calculation sheet'!P118*'Calculation sheet'!R118*'Calculation sheet'!S118*'Calculation sheet'!W118*'Calculation sheet'!Y118*'Calculation sheet'!Z118*'Calculation sheet'!AB118*'Calculation sheet'!AD118*'Calculation sheet'!AH118*'Calculation sheet'!AJ118*0.7672))</f>
        <v/>
      </c>
      <c r="P118" s="12" t="str">
        <f>IF('Calculation sheet'!AQ118="","",IF(OR(I118="Motorway link",I118="Exit diverge",I118="Entrance merge",I118="Motorway diverge",I118="Motorway merge",I118="Motorway weaving",I118="Service area"),'Calculation sheet'!AP118*'Calculation sheet'!J118*'Calculation sheet'!K118*'Calculation sheet'!L118*'Calculation sheet'!N118*'Calculation sheet'!P118*'Calculation sheet'!R118*'Calculation sheet'!S118*'Calculation sheet'!X118*'Calculation sheet'!Y118*'Calculation sheet'!Z118*'Calculation sheet'!AB118*'Calculation sheet'!AD118*'Calculation sheet'!AI118*'Calculation sheet'!AJ118,'Calculation sheet'!AP118*'Calculation sheet'!J118*'Calculation sheet'!K118*'Calculation sheet'!L118*'Calculation sheet'!N118*'Calculation sheet'!P118*'Calculation sheet'!R118*'Calculation sheet'!S118*'Calculation sheet'!X118*'Calculation sheet'!Y118*'Calculation sheet'!Z118*'Calculation sheet'!AB118*'Calculation sheet'!AD118*'Calculation sheet'!AI118*'Calculation sheet'!AJ118*0.7672))</f>
        <v/>
      </c>
      <c r="Q118" s="12" t="str">
        <f t="shared" si="4"/>
        <v/>
      </c>
      <c r="R118" s="14" t="str">
        <f t="shared" si="5"/>
        <v/>
      </c>
    </row>
    <row r="119" spans="1:18" x14ac:dyDescent="0.3">
      <c r="A119" s="4" t="str">
        <f>IF('Input data'!A134="","",'Input data'!A134)</f>
        <v/>
      </c>
      <c r="B119" s="4" t="str">
        <f>IF('Input data'!B134="","",'Input data'!B134)</f>
        <v/>
      </c>
      <c r="C119" s="4" t="str">
        <f>IF('Input data'!C134="","",'Input data'!C134)</f>
        <v/>
      </c>
      <c r="D119" s="4" t="str">
        <f>IF('Input data'!D134="","",'Input data'!D134)</f>
        <v/>
      </c>
      <c r="E119" s="4" t="str">
        <f>IF('Input data'!E134="","",'Input data'!E134)</f>
        <v/>
      </c>
      <c r="F119" s="4" t="str">
        <f>IF('Input data'!F134="","",'Input data'!F134)</f>
        <v/>
      </c>
      <c r="G119" s="4">
        <f>IF('Input data'!G134="","",'Input data'!G134)</f>
        <v>0</v>
      </c>
      <c r="H119" s="4" t="str">
        <f>IF('Input data'!H134&gt;0.5,'Input data'!H134,"")</f>
        <v/>
      </c>
      <c r="I119" s="4" t="str">
        <f>IF('Input data'!I134="","",'Input data'!I134)</f>
        <v/>
      </c>
      <c r="J119" s="12" t="str">
        <f>IF('Calculation sheet'!AQ119="","",IF(OR(I119="Motorway link",I119="Exit diverge",I119="Entrance merge",I119="Motorway diverge",I119="Motorway merge",I119="Motorway weaving",I119="Service area"),'Calculation sheet'!AK119*'Calculation sheet'!J119*'Calculation sheet'!K119*'Calculation sheet'!L119*'Calculation sheet'!N119*'Calculation sheet'!P119*'Calculation sheet'!R119*'Calculation sheet'!S119*'Calculation sheet'!T119*'Calculation sheet'!Y119*'Calculation sheet'!Z119*'Calculation sheet'!AB119*'Calculation sheet'!AD119*'Calculation sheet'!AF119*'Calculation sheet'!AJ119,'Calculation sheet'!AK119*'Calculation sheet'!J119*'Calculation sheet'!K119*'Calculation sheet'!L119*'Calculation sheet'!N119*'Calculation sheet'!P119*'Calculation sheet'!R119*'Calculation sheet'!S119*'Calculation sheet'!T119*'Calculation sheet'!Y119*'Calculation sheet'!Z119*'Calculation sheet'!AB119*'Calculation sheet'!AD119*'Calculation sheet'!AF119*'Calculation sheet'!AJ119*0.7672))</f>
        <v/>
      </c>
      <c r="K119" s="12" t="str">
        <f>IF('Calculation sheet'!AQ119="","",IF(OR(I119="Motorway link",I119="Exit diverge",I119="Entrance merge",I119="Motorway diverge",I119="Motorway merge",I119="Motorway weaving",I119="Service area"),'Calculation sheet'!AL119*'Calculation sheet'!J119*'Calculation sheet'!K119*'Calculation sheet'!M119*'Calculation sheet'!O119*'Calculation sheet'!P119*'Calculation sheet'!Q119*'Calculation sheet'!R119*'Calculation sheet'!S119*'Calculation sheet'!T119*'Calculation sheet'!Y119*'Calculation sheet'!AA119*'Calculation sheet'!AC119*'Calculation sheet'!AE119*'Calculation sheet'!AG119*'Calculation sheet'!AJ119,'Calculation sheet'!AL119*'Calculation sheet'!J119*'Calculation sheet'!K119*'Calculation sheet'!M119*'Calculation sheet'!O119*'Calculation sheet'!P119*'Calculation sheet'!Q119*'Calculation sheet'!R119*'Calculation sheet'!S119*'Calculation sheet'!T119*'Calculation sheet'!Y119*'Calculation sheet'!AA119*'Calculation sheet'!AC119*'Calculation sheet'!AE119*'Calculation sheet'!AG119*'Calculation sheet'!AJ119*0.8833))</f>
        <v/>
      </c>
      <c r="L119" s="12" t="str">
        <f>IF('Calculation sheet'!AQ119="","",IF(OR(I119="Motorway link",I119="Exit diverge",I119="Entrance merge",I119="Motorway diverge",I119="Motorway merge",I119="Motorway weaving",I119="Service area"),'Calculation sheet'!AM119*'Calculation sheet'!J119*'Calculation sheet'!K119*'Calculation sheet'!M119*'Calculation sheet'!O119*'Calculation sheet'!P119*'Calculation sheet'!Q119*'Calculation sheet'!R119*'Calculation sheet'!S119*'Calculation sheet'!U119*'Calculation sheet'!Y119*'Calculation sheet'!AA119*'Calculation sheet'!AC119*'Calculation sheet'!AE119*'Calculation sheet'!AG119*'Calculation sheet'!AJ119,'Calculation sheet'!AM119*'Calculation sheet'!J119*'Calculation sheet'!K119*'Calculation sheet'!M119*'Calculation sheet'!O119*'Calculation sheet'!P119*'Calculation sheet'!Q119*'Calculation sheet'!R119*'Calculation sheet'!S119*'Calculation sheet'!U119*'Calculation sheet'!Y119*'Calculation sheet'!AA119*'Calculation sheet'!AC119*'Calculation sheet'!AE119*'Calculation sheet'!AG119*'Calculation sheet'!AJ119*1.1176))</f>
        <v/>
      </c>
      <c r="M119" s="12" t="str">
        <f t="shared" si="3"/>
        <v/>
      </c>
      <c r="N119" s="12" t="str">
        <f>IF('Calculation sheet'!AQ119="","",IF(OR(I119="Motorway link",I119="Exit diverge",I119="Entrance merge",I119="Motorway diverge",I119="Motorway merge",I119="Motorway weaving",I119="Service area"),'Calculation sheet'!AN119*'Calculation sheet'!J119*'Calculation sheet'!K119*'Calculation sheet'!L119*'Calculation sheet'!N119*'Calculation sheet'!P119*'Calculation sheet'!R119*'Calculation sheet'!S119*'Calculation sheet'!V119*'Calculation sheet'!Y119*'Calculation sheet'!Z119*'Calculation sheet'!AB119*'Calculation sheet'!AD119*'Calculation sheet'!AH119*'Calculation sheet'!AJ119,'Calculation sheet'!AN119*'Calculation sheet'!J119*'Calculation sheet'!K119*'Calculation sheet'!L119*'Calculation sheet'!N119*'Calculation sheet'!P119*'Calculation sheet'!R119*'Calculation sheet'!S119*'Calculation sheet'!V119*'Calculation sheet'!Y119*'Calculation sheet'!Z119*'Calculation sheet'!AB119*'Calculation sheet'!AD119*'Calculation sheet'!AH119*'Calculation sheet'!AJ119*0.7672))</f>
        <v/>
      </c>
      <c r="O119" s="12" t="str">
        <f>IF('Calculation sheet'!AQ119="","",IF(OR(I119="Motorway link",I119="Exit diverge",I119="Entrance merge",I119="Motorway diverge",I119="Motorway merge",I119="Motorway weaving",I119="Service area"),'Calculation sheet'!AO119*'Calculation sheet'!J119*'Calculation sheet'!K119*'Calculation sheet'!L119*'Calculation sheet'!N119*'Calculation sheet'!P119*'Calculation sheet'!R119*'Calculation sheet'!S119*'Calculation sheet'!W119*'Calculation sheet'!Y119*'Calculation sheet'!Z119*'Calculation sheet'!AB119*'Calculation sheet'!AD119*'Calculation sheet'!AH119*'Calculation sheet'!AJ119,'Calculation sheet'!AO119*'Calculation sheet'!J119*'Calculation sheet'!K119*'Calculation sheet'!L119*'Calculation sheet'!N119*'Calculation sheet'!P119*'Calculation sheet'!R119*'Calculation sheet'!S119*'Calculation sheet'!W119*'Calculation sheet'!Y119*'Calculation sheet'!Z119*'Calculation sheet'!AB119*'Calculation sheet'!AD119*'Calculation sheet'!AH119*'Calculation sheet'!AJ119*0.7672))</f>
        <v/>
      </c>
      <c r="P119" s="12" t="str">
        <f>IF('Calculation sheet'!AQ119="","",IF(OR(I119="Motorway link",I119="Exit diverge",I119="Entrance merge",I119="Motorway diverge",I119="Motorway merge",I119="Motorway weaving",I119="Service area"),'Calculation sheet'!AP119*'Calculation sheet'!J119*'Calculation sheet'!K119*'Calculation sheet'!L119*'Calculation sheet'!N119*'Calculation sheet'!P119*'Calculation sheet'!R119*'Calculation sheet'!S119*'Calculation sheet'!X119*'Calculation sheet'!Y119*'Calculation sheet'!Z119*'Calculation sheet'!AB119*'Calculation sheet'!AD119*'Calculation sheet'!AI119*'Calculation sheet'!AJ119,'Calculation sheet'!AP119*'Calculation sheet'!J119*'Calculation sheet'!K119*'Calculation sheet'!L119*'Calculation sheet'!N119*'Calculation sheet'!P119*'Calculation sheet'!R119*'Calculation sheet'!S119*'Calculation sheet'!X119*'Calculation sheet'!Y119*'Calculation sheet'!Z119*'Calculation sheet'!AB119*'Calculation sheet'!AD119*'Calculation sheet'!AI119*'Calculation sheet'!AJ119*0.7672))</f>
        <v/>
      </c>
      <c r="Q119" s="12" t="str">
        <f t="shared" si="4"/>
        <v/>
      </c>
      <c r="R119" s="14" t="str">
        <f t="shared" si="5"/>
        <v/>
      </c>
    </row>
    <row r="120" spans="1:18" x14ac:dyDescent="0.3">
      <c r="A120" s="4" t="str">
        <f>IF('Input data'!A135="","",'Input data'!A135)</f>
        <v/>
      </c>
      <c r="B120" s="4" t="str">
        <f>IF('Input data'!B135="","",'Input data'!B135)</f>
        <v/>
      </c>
      <c r="C120" s="4" t="str">
        <f>IF('Input data'!C135="","",'Input data'!C135)</f>
        <v/>
      </c>
      <c r="D120" s="4" t="str">
        <f>IF('Input data'!D135="","",'Input data'!D135)</f>
        <v/>
      </c>
      <c r="E120" s="4" t="str">
        <f>IF('Input data'!E135="","",'Input data'!E135)</f>
        <v/>
      </c>
      <c r="F120" s="4" t="str">
        <f>IF('Input data'!F135="","",'Input data'!F135)</f>
        <v/>
      </c>
      <c r="G120" s="4">
        <f>IF('Input data'!G135="","",'Input data'!G135)</f>
        <v>0</v>
      </c>
      <c r="H120" s="4" t="str">
        <f>IF('Input data'!H135&gt;0.5,'Input data'!H135,"")</f>
        <v/>
      </c>
      <c r="I120" s="4" t="str">
        <f>IF('Input data'!I135="","",'Input data'!I135)</f>
        <v/>
      </c>
      <c r="J120" s="12" t="str">
        <f>IF('Calculation sheet'!AQ120="","",IF(OR(I120="Motorway link",I120="Exit diverge",I120="Entrance merge",I120="Motorway diverge",I120="Motorway merge",I120="Motorway weaving",I120="Service area"),'Calculation sheet'!AK120*'Calculation sheet'!J120*'Calculation sheet'!K120*'Calculation sheet'!L120*'Calculation sheet'!N120*'Calculation sheet'!P120*'Calculation sheet'!R120*'Calculation sheet'!S120*'Calculation sheet'!T120*'Calculation sheet'!Y120*'Calculation sheet'!Z120*'Calculation sheet'!AB120*'Calculation sheet'!AD120*'Calculation sheet'!AF120*'Calculation sheet'!AJ120,'Calculation sheet'!AK120*'Calculation sheet'!J120*'Calculation sheet'!K120*'Calculation sheet'!L120*'Calculation sheet'!N120*'Calculation sheet'!P120*'Calculation sheet'!R120*'Calculation sheet'!S120*'Calculation sheet'!T120*'Calculation sheet'!Y120*'Calculation sheet'!Z120*'Calculation sheet'!AB120*'Calculation sheet'!AD120*'Calculation sheet'!AF120*'Calculation sheet'!AJ120*0.7672))</f>
        <v/>
      </c>
      <c r="K120" s="12" t="str">
        <f>IF('Calculation sheet'!AQ120="","",IF(OR(I120="Motorway link",I120="Exit diverge",I120="Entrance merge",I120="Motorway diverge",I120="Motorway merge",I120="Motorway weaving",I120="Service area"),'Calculation sheet'!AL120*'Calculation sheet'!J120*'Calculation sheet'!K120*'Calculation sheet'!M120*'Calculation sheet'!O120*'Calculation sheet'!P120*'Calculation sheet'!Q120*'Calculation sheet'!R120*'Calculation sheet'!S120*'Calculation sheet'!T120*'Calculation sheet'!Y120*'Calculation sheet'!AA120*'Calculation sheet'!AC120*'Calculation sheet'!AE120*'Calculation sheet'!AG120*'Calculation sheet'!AJ120,'Calculation sheet'!AL120*'Calculation sheet'!J120*'Calculation sheet'!K120*'Calculation sheet'!M120*'Calculation sheet'!O120*'Calculation sheet'!P120*'Calculation sheet'!Q120*'Calculation sheet'!R120*'Calculation sheet'!S120*'Calculation sheet'!T120*'Calculation sheet'!Y120*'Calculation sheet'!AA120*'Calculation sheet'!AC120*'Calculation sheet'!AE120*'Calculation sheet'!AG120*'Calculation sheet'!AJ120*0.8833))</f>
        <v/>
      </c>
      <c r="L120" s="12" t="str">
        <f>IF('Calculation sheet'!AQ120="","",IF(OR(I120="Motorway link",I120="Exit diverge",I120="Entrance merge",I120="Motorway diverge",I120="Motorway merge",I120="Motorway weaving",I120="Service area"),'Calculation sheet'!AM120*'Calculation sheet'!J120*'Calculation sheet'!K120*'Calculation sheet'!M120*'Calculation sheet'!O120*'Calculation sheet'!P120*'Calculation sheet'!Q120*'Calculation sheet'!R120*'Calculation sheet'!S120*'Calculation sheet'!U120*'Calculation sheet'!Y120*'Calculation sheet'!AA120*'Calculation sheet'!AC120*'Calculation sheet'!AE120*'Calculation sheet'!AG120*'Calculation sheet'!AJ120,'Calculation sheet'!AM120*'Calculation sheet'!J120*'Calculation sheet'!K120*'Calculation sheet'!M120*'Calculation sheet'!O120*'Calculation sheet'!P120*'Calculation sheet'!Q120*'Calculation sheet'!R120*'Calculation sheet'!S120*'Calculation sheet'!U120*'Calculation sheet'!Y120*'Calculation sheet'!AA120*'Calculation sheet'!AC120*'Calculation sheet'!AE120*'Calculation sheet'!AG120*'Calculation sheet'!AJ120*1.1176))</f>
        <v/>
      </c>
      <c r="M120" s="12" t="str">
        <f t="shared" si="3"/>
        <v/>
      </c>
      <c r="N120" s="12" t="str">
        <f>IF('Calculation sheet'!AQ120="","",IF(OR(I120="Motorway link",I120="Exit diverge",I120="Entrance merge",I120="Motorway diverge",I120="Motorway merge",I120="Motorway weaving",I120="Service area"),'Calculation sheet'!AN120*'Calculation sheet'!J120*'Calculation sheet'!K120*'Calculation sheet'!L120*'Calculation sheet'!N120*'Calculation sheet'!P120*'Calculation sheet'!R120*'Calculation sheet'!S120*'Calculation sheet'!V120*'Calculation sheet'!Y120*'Calculation sheet'!Z120*'Calculation sheet'!AB120*'Calculation sheet'!AD120*'Calculation sheet'!AH120*'Calculation sheet'!AJ120,'Calculation sheet'!AN120*'Calculation sheet'!J120*'Calculation sheet'!K120*'Calculation sheet'!L120*'Calculation sheet'!N120*'Calculation sheet'!P120*'Calculation sheet'!R120*'Calculation sheet'!S120*'Calculation sheet'!V120*'Calculation sheet'!Y120*'Calculation sheet'!Z120*'Calculation sheet'!AB120*'Calculation sheet'!AD120*'Calculation sheet'!AH120*'Calculation sheet'!AJ120*0.7672))</f>
        <v/>
      </c>
      <c r="O120" s="12" t="str">
        <f>IF('Calculation sheet'!AQ120="","",IF(OR(I120="Motorway link",I120="Exit diverge",I120="Entrance merge",I120="Motorway diverge",I120="Motorway merge",I120="Motorway weaving",I120="Service area"),'Calculation sheet'!AO120*'Calculation sheet'!J120*'Calculation sheet'!K120*'Calculation sheet'!L120*'Calculation sheet'!N120*'Calculation sheet'!P120*'Calculation sheet'!R120*'Calculation sheet'!S120*'Calculation sheet'!W120*'Calculation sheet'!Y120*'Calculation sheet'!Z120*'Calculation sheet'!AB120*'Calculation sheet'!AD120*'Calculation sheet'!AH120*'Calculation sheet'!AJ120,'Calculation sheet'!AO120*'Calculation sheet'!J120*'Calculation sheet'!K120*'Calculation sheet'!L120*'Calculation sheet'!N120*'Calculation sheet'!P120*'Calculation sheet'!R120*'Calculation sheet'!S120*'Calculation sheet'!W120*'Calculation sheet'!Y120*'Calculation sheet'!Z120*'Calculation sheet'!AB120*'Calculation sheet'!AD120*'Calculation sheet'!AH120*'Calculation sheet'!AJ120*0.7672))</f>
        <v/>
      </c>
      <c r="P120" s="12" t="str">
        <f>IF('Calculation sheet'!AQ120="","",IF(OR(I120="Motorway link",I120="Exit diverge",I120="Entrance merge",I120="Motorway diverge",I120="Motorway merge",I120="Motorway weaving",I120="Service area"),'Calculation sheet'!AP120*'Calculation sheet'!J120*'Calculation sheet'!K120*'Calculation sheet'!L120*'Calculation sheet'!N120*'Calculation sheet'!P120*'Calculation sheet'!R120*'Calculation sheet'!S120*'Calculation sheet'!X120*'Calculation sheet'!Y120*'Calculation sheet'!Z120*'Calculation sheet'!AB120*'Calculation sheet'!AD120*'Calculation sheet'!AI120*'Calculation sheet'!AJ120,'Calculation sheet'!AP120*'Calculation sheet'!J120*'Calculation sheet'!K120*'Calculation sheet'!L120*'Calculation sheet'!N120*'Calculation sheet'!P120*'Calculation sheet'!R120*'Calculation sheet'!S120*'Calculation sheet'!X120*'Calculation sheet'!Y120*'Calculation sheet'!Z120*'Calculation sheet'!AB120*'Calculation sheet'!AD120*'Calculation sheet'!AI120*'Calculation sheet'!AJ120*0.7672))</f>
        <v/>
      </c>
      <c r="Q120" s="12" t="str">
        <f t="shared" si="4"/>
        <v/>
      </c>
      <c r="R120" s="14" t="str">
        <f t="shared" si="5"/>
        <v/>
      </c>
    </row>
    <row r="121" spans="1:18" x14ac:dyDescent="0.3">
      <c r="A121" s="4" t="str">
        <f>IF('Input data'!A136="","",'Input data'!A136)</f>
        <v/>
      </c>
      <c r="B121" s="4" t="str">
        <f>IF('Input data'!B136="","",'Input data'!B136)</f>
        <v/>
      </c>
      <c r="C121" s="4" t="str">
        <f>IF('Input data'!C136="","",'Input data'!C136)</f>
        <v/>
      </c>
      <c r="D121" s="4" t="str">
        <f>IF('Input data'!D136="","",'Input data'!D136)</f>
        <v/>
      </c>
      <c r="E121" s="4" t="str">
        <f>IF('Input data'!E136="","",'Input data'!E136)</f>
        <v/>
      </c>
      <c r="F121" s="4" t="str">
        <f>IF('Input data'!F136="","",'Input data'!F136)</f>
        <v/>
      </c>
      <c r="G121" s="4">
        <f>IF('Input data'!G136="","",'Input data'!G136)</f>
        <v>0</v>
      </c>
      <c r="H121" s="4" t="str">
        <f>IF('Input data'!H136&gt;0.5,'Input data'!H136,"")</f>
        <v/>
      </c>
      <c r="I121" s="4" t="str">
        <f>IF('Input data'!I136="","",'Input data'!I136)</f>
        <v/>
      </c>
      <c r="J121" s="12" t="str">
        <f>IF('Calculation sheet'!AQ121="","",IF(OR(I121="Motorway link",I121="Exit diverge",I121="Entrance merge",I121="Motorway diverge",I121="Motorway merge",I121="Motorway weaving",I121="Service area"),'Calculation sheet'!AK121*'Calculation sheet'!J121*'Calculation sheet'!K121*'Calculation sheet'!L121*'Calculation sheet'!N121*'Calculation sheet'!P121*'Calculation sheet'!R121*'Calculation sheet'!S121*'Calculation sheet'!T121*'Calculation sheet'!Y121*'Calculation sheet'!Z121*'Calculation sheet'!AB121*'Calculation sheet'!AD121*'Calculation sheet'!AF121*'Calculation sheet'!AJ121,'Calculation sheet'!AK121*'Calculation sheet'!J121*'Calculation sheet'!K121*'Calculation sheet'!L121*'Calculation sheet'!N121*'Calculation sheet'!P121*'Calculation sheet'!R121*'Calculation sheet'!S121*'Calculation sheet'!T121*'Calculation sheet'!Y121*'Calculation sheet'!Z121*'Calculation sheet'!AB121*'Calculation sheet'!AD121*'Calculation sheet'!AF121*'Calculation sheet'!AJ121*0.7672))</f>
        <v/>
      </c>
      <c r="K121" s="12" t="str">
        <f>IF('Calculation sheet'!AQ121="","",IF(OR(I121="Motorway link",I121="Exit diverge",I121="Entrance merge",I121="Motorway diverge",I121="Motorway merge",I121="Motorway weaving",I121="Service area"),'Calculation sheet'!AL121*'Calculation sheet'!J121*'Calculation sheet'!K121*'Calculation sheet'!M121*'Calculation sheet'!O121*'Calculation sheet'!P121*'Calculation sheet'!Q121*'Calculation sheet'!R121*'Calculation sheet'!S121*'Calculation sheet'!T121*'Calculation sheet'!Y121*'Calculation sheet'!AA121*'Calculation sheet'!AC121*'Calculation sheet'!AE121*'Calculation sheet'!AG121*'Calculation sheet'!AJ121,'Calculation sheet'!AL121*'Calculation sheet'!J121*'Calculation sheet'!K121*'Calculation sheet'!M121*'Calculation sheet'!O121*'Calculation sheet'!P121*'Calculation sheet'!Q121*'Calculation sheet'!R121*'Calculation sheet'!S121*'Calculation sheet'!T121*'Calculation sheet'!Y121*'Calculation sheet'!AA121*'Calculation sheet'!AC121*'Calculation sheet'!AE121*'Calculation sheet'!AG121*'Calculation sheet'!AJ121*0.8833))</f>
        <v/>
      </c>
      <c r="L121" s="12" t="str">
        <f>IF('Calculation sheet'!AQ121="","",IF(OR(I121="Motorway link",I121="Exit diverge",I121="Entrance merge",I121="Motorway diverge",I121="Motorway merge",I121="Motorway weaving",I121="Service area"),'Calculation sheet'!AM121*'Calculation sheet'!J121*'Calculation sheet'!K121*'Calculation sheet'!M121*'Calculation sheet'!O121*'Calculation sheet'!P121*'Calculation sheet'!Q121*'Calculation sheet'!R121*'Calculation sheet'!S121*'Calculation sheet'!U121*'Calculation sheet'!Y121*'Calculation sheet'!AA121*'Calculation sheet'!AC121*'Calculation sheet'!AE121*'Calculation sheet'!AG121*'Calculation sheet'!AJ121,'Calculation sheet'!AM121*'Calculation sheet'!J121*'Calculation sheet'!K121*'Calculation sheet'!M121*'Calculation sheet'!O121*'Calculation sheet'!P121*'Calculation sheet'!Q121*'Calculation sheet'!R121*'Calculation sheet'!S121*'Calculation sheet'!U121*'Calculation sheet'!Y121*'Calculation sheet'!AA121*'Calculation sheet'!AC121*'Calculation sheet'!AE121*'Calculation sheet'!AG121*'Calculation sheet'!AJ121*1.1176))</f>
        <v/>
      </c>
      <c r="M121" s="12" t="str">
        <f t="shared" si="3"/>
        <v/>
      </c>
      <c r="N121" s="12" t="str">
        <f>IF('Calculation sheet'!AQ121="","",IF(OR(I121="Motorway link",I121="Exit diverge",I121="Entrance merge",I121="Motorway diverge",I121="Motorway merge",I121="Motorway weaving",I121="Service area"),'Calculation sheet'!AN121*'Calculation sheet'!J121*'Calculation sheet'!K121*'Calculation sheet'!L121*'Calculation sheet'!N121*'Calculation sheet'!P121*'Calculation sheet'!R121*'Calculation sheet'!S121*'Calculation sheet'!V121*'Calculation sheet'!Y121*'Calculation sheet'!Z121*'Calculation sheet'!AB121*'Calculation sheet'!AD121*'Calculation sheet'!AH121*'Calculation sheet'!AJ121,'Calculation sheet'!AN121*'Calculation sheet'!J121*'Calculation sheet'!K121*'Calculation sheet'!L121*'Calculation sheet'!N121*'Calculation sheet'!P121*'Calculation sheet'!R121*'Calculation sheet'!S121*'Calculation sheet'!V121*'Calculation sheet'!Y121*'Calculation sheet'!Z121*'Calculation sheet'!AB121*'Calculation sheet'!AD121*'Calculation sheet'!AH121*'Calculation sheet'!AJ121*0.7672))</f>
        <v/>
      </c>
      <c r="O121" s="12" t="str">
        <f>IF('Calculation sheet'!AQ121="","",IF(OR(I121="Motorway link",I121="Exit diverge",I121="Entrance merge",I121="Motorway diverge",I121="Motorway merge",I121="Motorway weaving",I121="Service area"),'Calculation sheet'!AO121*'Calculation sheet'!J121*'Calculation sheet'!K121*'Calculation sheet'!L121*'Calculation sheet'!N121*'Calculation sheet'!P121*'Calculation sheet'!R121*'Calculation sheet'!S121*'Calculation sheet'!W121*'Calculation sheet'!Y121*'Calculation sheet'!Z121*'Calculation sheet'!AB121*'Calculation sheet'!AD121*'Calculation sheet'!AH121*'Calculation sheet'!AJ121,'Calculation sheet'!AO121*'Calculation sheet'!J121*'Calculation sheet'!K121*'Calculation sheet'!L121*'Calculation sheet'!N121*'Calculation sheet'!P121*'Calculation sheet'!R121*'Calculation sheet'!S121*'Calculation sheet'!W121*'Calculation sheet'!Y121*'Calculation sheet'!Z121*'Calculation sheet'!AB121*'Calculation sheet'!AD121*'Calculation sheet'!AH121*'Calculation sheet'!AJ121*0.7672))</f>
        <v/>
      </c>
      <c r="P121" s="12" t="str">
        <f>IF('Calculation sheet'!AQ121="","",IF(OR(I121="Motorway link",I121="Exit diverge",I121="Entrance merge",I121="Motorway diverge",I121="Motorway merge",I121="Motorway weaving",I121="Service area"),'Calculation sheet'!AP121*'Calculation sheet'!J121*'Calculation sheet'!K121*'Calculation sheet'!L121*'Calculation sheet'!N121*'Calculation sheet'!P121*'Calculation sheet'!R121*'Calculation sheet'!S121*'Calculation sheet'!X121*'Calculation sheet'!Y121*'Calculation sheet'!Z121*'Calculation sheet'!AB121*'Calculation sheet'!AD121*'Calculation sheet'!AI121*'Calculation sheet'!AJ121,'Calculation sheet'!AP121*'Calculation sheet'!J121*'Calculation sheet'!K121*'Calculation sheet'!L121*'Calculation sheet'!N121*'Calculation sheet'!P121*'Calculation sheet'!R121*'Calculation sheet'!S121*'Calculation sheet'!X121*'Calculation sheet'!Y121*'Calculation sheet'!Z121*'Calculation sheet'!AB121*'Calculation sheet'!AD121*'Calculation sheet'!AI121*'Calculation sheet'!AJ121*0.7672))</f>
        <v/>
      </c>
      <c r="Q121" s="12" t="str">
        <f t="shared" si="4"/>
        <v/>
      </c>
      <c r="R121" s="14" t="str">
        <f t="shared" si="5"/>
        <v/>
      </c>
    </row>
    <row r="122" spans="1:18" x14ac:dyDescent="0.3">
      <c r="A122" s="4" t="str">
        <f>IF('Input data'!A137="","",'Input data'!A137)</f>
        <v/>
      </c>
      <c r="B122" s="4" t="str">
        <f>IF('Input data'!B137="","",'Input data'!B137)</f>
        <v/>
      </c>
      <c r="C122" s="4" t="str">
        <f>IF('Input data'!C137="","",'Input data'!C137)</f>
        <v/>
      </c>
      <c r="D122" s="4" t="str">
        <f>IF('Input data'!D137="","",'Input data'!D137)</f>
        <v/>
      </c>
      <c r="E122" s="4" t="str">
        <f>IF('Input data'!E137="","",'Input data'!E137)</f>
        <v/>
      </c>
      <c r="F122" s="4" t="str">
        <f>IF('Input data'!F137="","",'Input data'!F137)</f>
        <v/>
      </c>
      <c r="G122" s="4">
        <f>IF('Input data'!G137="","",'Input data'!G137)</f>
        <v>0</v>
      </c>
      <c r="H122" s="4" t="str">
        <f>IF('Input data'!H137&gt;0.5,'Input data'!H137,"")</f>
        <v/>
      </c>
      <c r="I122" s="4" t="str">
        <f>IF('Input data'!I137="","",'Input data'!I137)</f>
        <v/>
      </c>
      <c r="J122" s="12" t="str">
        <f>IF('Calculation sheet'!AQ122="","",IF(OR(I122="Motorway link",I122="Exit diverge",I122="Entrance merge",I122="Motorway diverge",I122="Motorway merge",I122="Motorway weaving",I122="Service area"),'Calculation sheet'!AK122*'Calculation sheet'!J122*'Calculation sheet'!K122*'Calculation sheet'!L122*'Calculation sheet'!N122*'Calculation sheet'!P122*'Calculation sheet'!R122*'Calculation sheet'!S122*'Calculation sheet'!T122*'Calculation sheet'!Y122*'Calculation sheet'!Z122*'Calculation sheet'!AB122*'Calculation sheet'!AD122*'Calculation sheet'!AF122*'Calculation sheet'!AJ122,'Calculation sheet'!AK122*'Calculation sheet'!J122*'Calculation sheet'!K122*'Calculation sheet'!L122*'Calculation sheet'!N122*'Calculation sheet'!P122*'Calculation sheet'!R122*'Calculation sheet'!S122*'Calculation sheet'!T122*'Calculation sheet'!Y122*'Calculation sheet'!Z122*'Calculation sheet'!AB122*'Calculation sheet'!AD122*'Calculation sheet'!AF122*'Calculation sheet'!AJ122*0.7672))</f>
        <v/>
      </c>
      <c r="K122" s="12" t="str">
        <f>IF('Calculation sheet'!AQ122="","",IF(OR(I122="Motorway link",I122="Exit diverge",I122="Entrance merge",I122="Motorway diverge",I122="Motorway merge",I122="Motorway weaving",I122="Service area"),'Calculation sheet'!AL122*'Calculation sheet'!J122*'Calculation sheet'!K122*'Calculation sheet'!M122*'Calculation sheet'!O122*'Calculation sheet'!P122*'Calculation sheet'!Q122*'Calculation sheet'!R122*'Calculation sheet'!S122*'Calculation sheet'!T122*'Calculation sheet'!Y122*'Calculation sheet'!AA122*'Calculation sheet'!AC122*'Calculation sheet'!AE122*'Calculation sheet'!AG122*'Calculation sheet'!AJ122,'Calculation sheet'!AL122*'Calculation sheet'!J122*'Calculation sheet'!K122*'Calculation sheet'!M122*'Calculation sheet'!O122*'Calculation sheet'!P122*'Calculation sheet'!Q122*'Calculation sheet'!R122*'Calculation sheet'!S122*'Calculation sheet'!T122*'Calculation sheet'!Y122*'Calculation sheet'!AA122*'Calculation sheet'!AC122*'Calculation sheet'!AE122*'Calculation sheet'!AG122*'Calculation sheet'!AJ122*0.8833))</f>
        <v/>
      </c>
      <c r="L122" s="12" t="str">
        <f>IF('Calculation sheet'!AQ122="","",IF(OR(I122="Motorway link",I122="Exit diverge",I122="Entrance merge",I122="Motorway diverge",I122="Motorway merge",I122="Motorway weaving",I122="Service area"),'Calculation sheet'!AM122*'Calculation sheet'!J122*'Calculation sheet'!K122*'Calculation sheet'!M122*'Calculation sheet'!O122*'Calculation sheet'!P122*'Calculation sheet'!Q122*'Calculation sheet'!R122*'Calculation sheet'!S122*'Calculation sheet'!U122*'Calculation sheet'!Y122*'Calculation sheet'!AA122*'Calculation sheet'!AC122*'Calculation sheet'!AE122*'Calculation sheet'!AG122*'Calculation sheet'!AJ122,'Calculation sheet'!AM122*'Calculation sheet'!J122*'Calculation sheet'!K122*'Calculation sheet'!M122*'Calculation sheet'!O122*'Calculation sheet'!P122*'Calculation sheet'!Q122*'Calculation sheet'!R122*'Calculation sheet'!S122*'Calculation sheet'!U122*'Calculation sheet'!Y122*'Calculation sheet'!AA122*'Calculation sheet'!AC122*'Calculation sheet'!AE122*'Calculation sheet'!AG122*'Calculation sheet'!AJ122*1.1176))</f>
        <v/>
      </c>
      <c r="M122" s="12" t="str">
        <f t="shared" si="3"/>
        <v/>
      </c>
      <c r="N122" s="12" t="str">
        <f>IF('Calculation sheet'!AQ122="","",IF(OR(I122="Motorway link",I122="Exit diverge",I122="Entrance merge",I122="Motorway diverge",I122="Motorway merge",I122="Motorway weaving",I122="Service area"),'Calculation sheet'!AN122*'Calculation sheet'!J122*'Calculation sheet'!K122*'Calculation sheet'!L122*'Calculation sheet'!N122*'Calculation sheet'!P122*'Calculation sheet'!R122*'Calculation sheet'!S122*'Calculation sheet'!V122*'Calculation sheet'!Y122*'Calculation sheet'!Z122*'Calculation sheet'!AB122*'Calculation sheet'!AD122*'Calculation sheet'!AH122*'Calculation sheet'!AJ122,'Calculation sheet'!AN122*'Calculation sheet'!J122*'Calculation sheet'!K122*'Calculation sheet'!L122*'Calculation sheet'!N122*'Calculation sheet'!P122*'Calculation sheet'!R122*'Calculation sheet'!S122*'Calculation sheet'!V122*'Calculation sheet'!Y122*'Calculation sheet'!Z122*'Calculation sheet'!AB122*'Calculation sheet'!AD122*'Calculation sheet'!AH122*'Calculation sheet'!AJ122*0.7672))</f>
        <v/>
      </c>
      <c r="O122" s="12" t="str">
        <f>IF('Calculation sheet'!AQ122="","",IF(OR(I122="Motorway link",I122="Exit diverge",I122="Entrance merge",I122="Motorway diverge",I122="Motorway merge",I122="Motorway weaving",I122="Service area"),'Calculation sheet'!AO122*'Calculation sheet'!J122*'Calculation sheet'!K122*'Calculation sheet'!L122*'Calculation sheet'!N122*'Calculation sheet'!P122*'Calculation sheet'!R122*'Calculation sheet'!S122*'Calculation sheet'!W122*'Calculation sheet'!Y122*'Calculation sheet'!Z122*'Calculation sheet'!AB122*'Calculation sheet'!AD122*'Calculation sheet'!AH122*'Calculation sheet'!AJ122,'Calculation sheet'!AO122*'Calculation sheet'!J122*'Calculation sheet'!K122*'Calculation sheet'!L122*'Calculation sheet'!N122*'Calculation sheet'!P122*'Calculation sheet'!R122*'Calculation sheet'!S122*'Calculation sheet'!W122*'Calculation sheet'!Y122*'Calculation sheet'!Z122*'Calculation sheet'!AB122*'Calculation sheet'!AD122*'Calculation sheet'!AH122*'Calculation sheet'!AJ122*0.7672))</f>
        <v/>
      </c>
      <c r="P122" s="12" t="str">
        <f>IF('Calculation sheet'!AQ122="","",IF(OR(I122="Motorway link",I122="Exit diverge",I122="Entrance merge",I122="Motorway diverge",I122="Motorway merge",I122="Motorway weaving",I122="Service area"),'Calculation sheet'!AP122*'Calculation sheet'!J122*'Calculation sheet'!K122*'Calculation sheet'!L122*'Calculation sheet'!N122*'Calculation sheet'!P122*'Calculation sheet'!R122*'Calculation sheet'!S122*'Calculation sheet'!X122*'Calculation sheet'!Y122*'Calculation sheet'!Z122*'Calculation sheet'!AB122*'Calculation sheet'!AD122*'Calculation sheet'!AI122*'Calculation sheet'!AJ122,'Calculation sheet'!AP122*'Calculation sheet'!J122*'Calculation sheet'!K122*'Calculation sheet'!L122*'Calculation sheet'!N122*'Calculation sheet'!P122*'Calculation sheet'!R122*'Calculation sheet'!S122*'Calculation sheet'!X122*'Calculation sheet'!Y122*'Calculation sheet'!Z122*'Calculation sheet'!AB122*'Calculation sheet'!AD122*'Calculation sheet'!AI122*'Calculation sheet'!AJ122*0.7672))</f>
        <v/>
      </c>
      <c r="Q122" s="12" t="str">
        <f t="shared" si="4"/>
        <v/>
      </c>
      <c r="R122" s="14" t="str">
        <f t="shared" si="5"/>
        <v/>
      </c>
    </row>
    <row r="123" spans="1:18" x14ac:dyDescent="0.3">
      <c r="A123" s="4" t="str">
        <f>IF('Input data'!A138="","",'Input data'!A138)</f>
        <v/>
      </c>
      <c r="B123" s="4" t="str">
        <f>IF('Input data'!B138="","",'Input data'!B138)</f>
        <v/>
      </c>
      <c r="C123" s="4" t="str">
        <f>IF('Input data'!C138="","",'Input data'!C138)</f>
        <v/>
      </c>
      <c r="D123" s="4" t="str">
        <f>IF('Input data'!D138="","",'Input data'!D138)</f>
        <v/>
      </c>
      <c r="E123" s="4" t="str">
        <f>IF('Input data'!E138="","",'Input data'!E138)</f>
        <v/>
      </c>
      <c r="F123" s="4" t="str">
        <f>IF('Input data'!F138="","",'Input data'!F138)</f>
        <v/>
      </c>
      <c r="G123" s="4">
        <f>IF('Input data'!G138="","",'Input data'!G138)</f>
        <v>0</v>
      </c>
      <c r="H123" s="4" t="str">
        <f>IF('Input data'!H138&gt;0.5,'Input data'!H138,"")</f>
        <v/>
      </c>
      <c r="I123" s="4" t="str">
        <f>IF('Input data'!I138="","",'Input data'!I138)</f>
        <v/>
      </c>
      <c r="J123" s="12" t="str">
        <f>IF('Calculation sheet'!AQ123="","",IF(OR(I123="Motorway link",I123="Exit diverge",I123="Entrance merge",I123="Motorway diverge",I123="Motorway merge",I123="Motorway weaving",I123="Service area"),'Calculation sheet'!AK123*'Calculation sheet'!J123*'Calculation sheet'!K123*'Calculation sheet'!L123*'Calculation sheet'!N123*'Calculation sheet'!P123*'Calculation sheet'!R123*'Calculation sheet'!S123*'Calculation sheet'!T123*'Calculation sheet'!Y123*'Calculation sheet'!Z123*'Calculation sheet'!AB123*'Calculation sheet'!AD123*'Calculation sheet'!AF123*'Calculation sheet'!AJ123,'Calculation sheet'!AK123*'Calculation sheet'!J123*'Calculation sheet'!K123*'Calculation sheet'!L123*'Calculation sheet'!N123*'Calculation sheet'!P123*'Calculation sheet'!R123*'Calculation sheet'!S123*'Calculation sheet'!T123*'Calculation sheet'!Y123*'Calculation sheet'!Z123*'Calculation sheet'!AB123*'Calculation sheet'!AD123*'Calculation sheet'!AF123*'Calculation sheet'!AJ123*0.7672))</f>
        <v/>
      </c>
      <c r="K123" s="12" t="str">
        <f>IF('Calculation sheet'!AQ123="","",IF(OR(I123="Motorway link",I123="Exit diverge",I123="Entrance merge",I123="Motorway diverge",I123="Motorway merge",I123="Motorway weaving",I123="Service area"),'Calculation sheet'!AL123*'Calculation sheet'!J123*'Calculation sheet'!K123*'Calculation sheet'!M123*'Calculation sheet'!O123*'Calculation sheet'!P123*'Calculation sheet'!Q123*'Calculation sheet'!R123*'Calculation sheet'!S123*'Calculation sheet'!T123*'Calculation sheet'!Y123*'Calculation sheet'!AA123*'Calculation sheet'!AC123*'Calculation sheet'!AE123*'Calculation sheet'!AG123*'Calculation sheet'!AJ123,'Calculation sheet'!AL123*'Calculation sheet'!J123*'Calculation sheet'!K123*'Calculation sheet'!M123*'Calculation sheet'!O123*'Calculation sheet'!P123*'Calculation sheet'!Q123*'Calculation sheet'!R123*'Calculation sheet'!S123*'Calculation sheet'!T123*'Calculation sheet'!Y123*'Calculation sheet'!AA123*'Calculation sheet'!AC123*'Calculation sheet'!AE123*'Calculation sheet'!AG123*'Calculation sheet'!AJ123*0.8833))</f>
        <v/>
      </c>
      <c r="L123" s="12" t="str">
        <f>IF('Calculation sheet'!AQ123="","",IF(OR(I123="Motorway link",I123="Exit diverge",I123="Entrance merge",I123="Motorway diverge",I123="Motorway merge",I123="Motorway weaving",I123="Service area"),'Calculation sheet'!AM123*'Calculation sheet'!J123*'Calculation sheet'!K123*'Calculation sheet'!M123*'Calculation sheet'!O123*'Calculation sheet'!P123*'Calculation sheet'!Q123*'Calculation sheet'!R123*'Calculation sheet'!S123*'Calculation sheet'!U123*'Calculation sheet'!Y123*'Calculation sheet'!AA123*'Calculation sheet'!AC123*'Calculation sheet'!AE123*'Calculation sheet'!AG123*'Calculation sheet'!AJ123,'Calculation sheet'!AM123*'Calculation sheet'!J123*'Calculation sheet'!K123*'Calculation sheet'!M123*'Calculation sheet'!O123*'Calculation sheet'!P123*'Calculation sheet'!Q123*'Calculation sheet'!R123*'Calculation sheet'!S123*'Calculation sheet'!U123*'Calculation sheet'!Y123*'Calculation sheet'!AA123*'Calculation sheet'!AC123*'Calculation sheet'!AE123*'Calculation sheet'!AG123*'Calculation sheet'!AJ123*1.1176))</f>
        <v/>
      </c>
      <c r="M123" s="12" t="str">
        <f t="shared" si="3"/>
        <v/>
      </c>
      <c r="N123" s="12" t="str">
        <f>IF('Calculation sheet'!AQ123="","",IF(OR(I123="Motorway link",I123="Exit diverge",I123="Entrance merge",I123="Motorway diverge",I123="Motorway merge",I123="Motorway weaving",I123="Service area"),'Calculation sheet'!AN123*'Calculation sheet'!J123*'Calculation sheet'!K123*'Calculation sheet'!L123*'Calculation sheet'!N123*'Calculation sheet'!P123*'Calculation sheet'!R123*'Calculation sheet'!S123*'Calculation sheet'!V123*'Calculation sheet'!Y123*'Calculation sheet'!Z123*'Calculation sheet'!AB123*'Calculation sheet'!AD123*'Calculation sheet'!AH123*'Calculation sheet'!AJ123,'Calculation sheet'!AN123*'Calculation sheet'!J123*'Calculation sheet'!K123*'Calculation sheet'!L123*'Calculation sheet'!N123*'Calculation sheet'!P123*'Calculation sheet'!R123*'Calculation sheet'!S123*'Calculation sheet'!V123*'Calculation sheet'!Y123*'Calculation sheet'!Z123*'Calculation sheet'!AB123*'Calculation sheet'!AD123*'Calculation sheet'!AH123*'Calculation sheet'!AJ123*0.7672))</f>
        <v/>
      </c>
      <c r="O123" s="12" t="str">
        <f>IF('Calculation sheet'!AQ123="","",IF(OR(I123="Motorway link",I123="Exit diverge",I123="Entrance merge",I123="Motorway diverge",I123="Motorway merge",I123="Motorway weaving",I123="Service area"),'Calculation sheet'!AO123*'Calculation sheet'!J123*'Calculation sheet'!K123*'Calculation sheet'!L123*'Calculation sheet'!N123*'Calculation sheet'!P123*'Calculation sheet'!R123*'Calculation sheet'!S123*'Calculation sheet'!W123*'Calculation sheet'!Y123*'Calculation sheet'!Z123*'Calculation sheet'!AB123*'Calculation sheet'!AD123*'Calculation sheet'!AH123*'Calculation sheet'!AJ123,'Calculation sheet'!AO123*'Calculation sheet'!J123*'Calculation sheet'!K123*'Calculation sheet'!L123*'Calculation sheet'!N123*'Calculation sheet'!P123*'Calculation sheet'!R123*'Calculation sheet'!S123*'Calculation sheet'!W123*'Calculation sheet'!Y123*'Calculation sheet'!Z123*'Calculation sheet'!AB123*'Calculation sheet'!AD123*'Calculation sheet'!AH123*'Calculation sheet'!AJ123*0.7672))</f>
        <v/>
      </c>
      <c r="P123" s="12" t="str">
        <f>IF('Calculation sheet'!AQ123="","",IF(OR(I123="Motorway link",I123="Exit diverge",I123="Entrance merge",I123="Motorway diverge",I123="Motorway merge",I123="Motorway weaving",I123="Service area"),'Calculation sheet'!AP123*'Calculation sheet'!J123*'Calculation sheet'!K123*'Calculation sheet'!L123*'Calculation sheet'!N123*'Calculation sheet'!P123*'Calculation sheet'!R123*'Calculation sheet'!S123*'Calculation sheet'!X123*'Calculation sheet'!Y123*'Calculation sheet'!Z123*'Calculation sheet'!AB123*'Calculation sheet'!AD123*'Calculation sheet'!AI123*'Calculation sheet'!AJ123,'Calculation sheet'!AP123*'Calculation sheet'!J123*'Calculation sheet'!K123*'Calculation sheet'!L123*'Calculation sheet'!N123*'Calculation sheet'!P123*'Calculation sheet'!R123*'Calculation sheet'!S123*'Calculation sheet'!X123*'Calculation sheet'!Y123*'Calculation sheet'!Z123*'Calculation sheet'!AB123*'Calculation sheet'!AD123*'Calculation sheet'!AI123*'Calculation sheet'!AJ123*0.7672))</f>
        <v/>
      </c>
      <c r="Q123" s="12" t="str">
        <f t="shared" si="4"/>
        <v/>
      </c>
      <c r="R123" s="14" t="str">
        <f t="shared" si="5"/>
        <v/>
      </c>
    </row>
    <row r="124" spans="1:18" x14ac:dyDescent="0.3">
      <c r="A124" s="4" t="str">
        <f>IF('Input data'!A139="","",'Input data'!A139)</f>
        <v/>
      </c>
      <c r="B124" s="4" t="str">
        <f>IF('Input data'!B139="","",'Input data'!B139)</f>
        <v/>
      </c>
      <c r="C124" s="4" t="str">
        <f>IF('Input data'!C139="","",'Input data'!C139)</f>
        <v/>
      </c>
      <c r="D124" s="4" t="str">
        <f>IF('Input data'!D139="","",'Input data'!D139)</f>
        <v/>
      </c>
      <c r="E124" s="4" t="str">
        <f>IF('Input data'!E139="","",'Input data'!E139)</f>
        <v/>
      </c>
      <c r="F124" s="4" t="str">
        <f>IF('Input data'!F139="","",'Input data'!F139)</f>
        <v/>
      </c>
      <c r="G124" s="4">
        <f>IF('Input data'!G139="","",'Input data'!G139)</f>
        <v>0</v>
      </c>
      <c r="H124" s="4" t="str">
        <f>IF('Input data'!H139&gt;0.5,'Input data'!H139,"")</f>
        <v/>
      </c>
      <c r="I124" s="4" t="str">
        <f>IF('Input data'!I139="","",'Input data'!I139)</f>
        <v/>
      </c>
      <c r="J124" s="12" t="str">
        <f>IF('Calculation sheet'!AQ124="","",IF(OR(I124="Motorway link",I124="Exit diverge",I124="Entrance merge",I124="Motorway diverge",I124="Motorway merge",I124="Motorway weaving",I124="Service area"),'Calculation sheet'!AK124*'Calculation sheet'!J124*'Calculation sheet'!K124*'Calculation sheet'!L124*'Calculation sheet'!N124*'Calculation sheet'!P124*'Calculation sheet'!R124*'Calculation sheet'!S124*'Calculation sheet'!T124*'Calculation sheet'!Y124*'Calculation sheet'!Z124*'Calculation sheet'!AB124*'Calculation sheet'!AD124*'Calculation sheet'!AF124*'Calculation sheet'!AJ124,'Calculation sheet'!AK124*'Calculation sheet'!J124*'Calculation sheet'!K124*'Calculation sheet'!L124*'Calculation sheet'!N124*'Calculation sheet'!P124*'Calculation sheet'!R124*'Calculation sheet'!S124*'Calculation sheet'!T124*'Calculation sheet'!Y124*'Calculation sheet'!Z124*'Calculation sheet'!AB124*'Calculation sheet'!AD124*'Calculation sheet'!AF124*'Calculation sheet'!AJ124*0.7672))</f>
        <v/>
      </c>
      <c r="K124" s="12" t="str">
        <f>IF('Calculation sheet'!AQ124="","",IF(OR(I124="Motorway link",I124="Exit diverge",I124="Entrance merge",I124="Motorway diverge",I124="Motorway merge",I124="Motorway weaving",I124="Service area"),'Calculation sheet'!AL124*'Calculation sheet'!J124*'Calculation sheet'!K124*'Calculation sheet'!M124*'Calculation sheet'!O124*'Calculation sheet'!P124*'Calculation sheet'!Q124*'Calculation sheet'!R124*'Calculation sheet'!S124*'Calculation sheet'!T124*'Calculation sheet'!Y124*'Calculation sheet'!AA124*'Calculation sheet'!AC124*'Calculation sheet'!AE124*'Calculation sheet'!AG124*'Calculation sheet'!AJ124,'Calculation sheet'!AL124*'Calculation sheet'!J124*'Calculation sheet'!K124*'Calculation sheet'!M124*'Calculation sheet'!O124*'Calculation sheet'!P124*'Calculation sheet'!Q124*'Calculation sheet'!R124*'Calculation sheet'!S124*'Calculation sheet'!T124*'Calculation sheet'!Y124*'Calculation sheet'!AA124*'Calculation sheet'!AC124*'Calculation sheet'!AE124*'Calculation sheet'!AG124*'Calculation sheet'!AJ124*0.8833))</f>
        <v/>
      </c>
      <c r="L124" s="12" t="str">
        <f>IF('Calculation sheet'!AQ124="","",IF(OR(I124="Motorway link",I124="Exit diverge",I124="Entrance merge",I124="Motorway diverge",I124="Motorway merge",I124="Motorway weaving",I124="Service area"),'Calculation sheet'!AM124*'Calculation sheet'!J124*'Calculation sheet'!K124*'Calculation sheet'!M124*'Calculation sheet'!O124*'Calculation sheet'!P124*'Calculation sheet'!Q124*'Calculation sheet'!R124*'Calculation sheet'!S124*'Calculation sheet'!U124*'Calculation sheet'!Y124*'Calculation sheet'!AA124*'Calculation sheet'!AC124*'Calculation sheet'!AE124*'Calculation sheet'!AG124*'Calculation sheet'!AJ124,'Calculation sheet'!AM124*'Calculation sheet'!J124*'Calculation sheet'!K124*'Calculation sheet'!M124*'Calculation sheet'!O124*'Calculation sheet'!P124*'Calculation sheet'!Q124*'Calculation sheet'!R124*'Calculation sheet'!S124*'Calculation sheet'!U124*'Calculation sheet'!Y124*'Calculation sheet'!AA124*'Calculation sheet'!AC124*'Calculation sheet'!AE124*'Calculation sheet'!AG124*'Calculation sheet'!AJ124*1.1176))</f>
        <v/>
      </c>
      <c r="M124" s="12" t="str">
        <f t="shared" si="3"/>
        <v/>
      </c>
      <c r="N124" s="12" t="str">
        <f>IF('Calculation sheet'!AQ124="","",IF(OR(I124="Motorway link",I124="Exit diverge",I124="Entrance merge",I124="Motorway diverge",I124="Motorway merge",I124="Motorway weaving",I124="Service area"),'Calculation sheet'!AN124*'Calculation sheet'!J124*'Calculation sheet'!K124*'Calculation sheet'!L124*'Calculation sheet'!N124*'Calculation sheet'!P124*'Calculation sheet'!R124*'Calculation sheet'!S124*'Calculation sheet'!V124*'Calculation sheet'!Y124*'Calculation sheet'!Z124*'Calculation sheet'!AB124*'Calculation sheet'!AD124*'Calculation sheet'!AH124*'Calculation sheet'!AJ124,'Calculation sheet'!AN124*'Calculation sheet'!J124*'Calculation sheet'!K124*'Calculation sheet'!L124*'Calculation sheet'!N124*'Calculation sheet'!P124*'Calculation sheet'!R124*'Calculation sheet'!S124*'Calculation sheet'!V124*'Calculation sheet'!Y124*'Calculation sheet'!Z124*'Calculation sheet'!AB124*'Calculation sheet'!AD124*'Calculation sheet'!AH124*'Calculation sheet'!AJ124*0.7672))</f>
        <v/>
      </c>
      <c r="O124" s="12" t="str">
        <f>IF('Calculation sheet'!AQ124="","",IF(OR(I124="Motorway link",I124="Exit diverge",I124="Entrance merge",I124="Motorway diverge",I124="Motorway merge",I124="Motorway weaving",I124="Service area"),'Calculation sheet'!AO124*'Calculation sheet'!J124*'Calculation sheet'!K124*'Calculation sheet'!L124*'Calculation sheet'!N124*'Calculation sheet'!P124*'Calculation sheet'!R124*'Calculation sheet'!S124*'Calculation sheet'!W124*'Calculation sheet'!Y124*'Calculation sheet'!Z124*'Calculation sheet'!AB124*'Calculation sheet'!AD124*'Calculation sheet'!AH124*'Calculation sheet'!AJ124,'Calculation sheet'!AO124*'Calculation sheet'!J124*'Calculation sheet'!K124*'Calculation sheet'!L124*'Calculation sheet'!N124*'Calculation sheet'!P124*'Calculation sheet'!R124*'Calculation sheet'!S124*'Calculation sheet'!W124*'Calculation sheet'!Y124*'Calculation sheet'!Z124*'Calculation sheet'!AB124*'Calculation sheet'!AD124*'Calculation sheet'!AH124*'Calculation sheet'!AJ124*0.7672))</f>
        <v/>
      </c>
      <c r="P124" s="12" t="str">
        <f>IF('Calculation sheet'!AQ124="","",IF(OR(I124="Motorway link",I124="Exit diverge",I124="Entrance merge",I124="Motorway diverge",I124="Motorway merge",I124="Motorway weaving",I124="Service area"),'Calculation sheet'!AP124*'Calculation sheet'!J124*'Calculation sheet'!K124*'Calculation sheet'!L124*'Calculation sheet'!N124*'Calculation sheet'!P124*'Calculation sheet'!R124*'Calculation sheet'!S124*'Calculation sheet'!X124*'Calculation sheet'!Y124*'Calculation sheet'!Z124*'Calculation sheet'!AB124*'Calculation sheet'!AD124*'Calculation sheet'!AI124*'Calculation sheet'!AJ124,'Calculation sheet'!AP124*'Calculation sheet'!J124*'Calculation sheet'!K124*'Calculation sheet'!L124*'Calculation sheet'!N124*'Calculation sheet'!P124*'Calculation sheet'!R124*'Calculation sheet'!S124*'Calculation sheet'!X124*'Calculation sheet'!Y124*'Calculation sheet'!Z124*'Calculation sheet'!AB124*'Calculation sheet'!AD124*'Calculation sheet'!AI124*'Calculation sheet'!AJ124*0.7672))</f>
        <v/>
      </c>
      <c r="Q124" s="12" t="str">
        <f t="shared" si="4"/>
        <v/>
      </c>
      <c r="R124" s="14" t="str">
        <f t="shared" si="5"/>
        <v/>
      </c>
    </row>
    <row r="125" spans="1:18" x14ac:dyDescent="0.3">
      <c r="A125" s="4" t="str">
        <f>IF('Input data'!A140="","",'Input data'!A140)</f>
        <v/>
      </c>
      <c r="B125" s="4" t="str">
        <f>IF('Input data'!B140="","",'Input data'!B140)</f>
        <v/>
      </c>
      <c r="C125" s="4" t="str">
        <f>IF('Input data'!C140="","",'Input data'!C140)</f>
        <v/>
      </c>
      <c r="D125" s="4" t="str">
        <f>IF('Input data'!D140="","",'Input data'!D140)</f>
        <v/>
      </c>
      <c r="E125" s="4" t="str">
        <f>IF('Input data'!E140="","",'Input data'!E140)</f>
        <v/>
      </c>
      <c r="F125" s="4" t="str">
        <f>IF('Input data'!F140="","",'Input data'!F140)</f>
        <v/>
      </c>
      <c r="G125" s="4">
        <f>IF('Input data'!G140="","",'Input data'!G140)</f>
        <v>0</v>
      </c>
      <c r="H125" s="4" t="str">
        <f>IF('Input data'!H140&gt;0.5,'Input data'!H140,"")</f>
        <v/>
      </c>
      <c r="I125" s="4" t="str">
        <f>IF('Input data'!I140="","",'Input data'!I140)</f>
        <v/>
      </c>
      <c r="J125" s="12" t="str">
        <f>IF('Calculation sheet'!AQ125="","",IF(OR(I125="Motorway link",I125="Exit diverge",I125="Entrance merge",I125="Motorway diverge",I125="Motorway merge",I125="Motorway weaving",I125="Service area"),'Calculation sheet'!AK125*'Calculation sheet'!J125*'Calculation sheet'!K125*'Calculation sheet'!L125*'Calculation sheet'!N125*'Calculation sheet'!P125*'Calculation sheet'!R125*'Calculation sheet'!S125*'Calculation sheet'!T125*'Calculation sheet'!Y125*'Calculation sheet'!Z125*'Calculation sheet'!AB125*'Calculation sheet'!AD125*'Calculation sheet'!AF125*'Calculation sheet'!AJ125,'Calculation sheet'!AK125*'Calculation sheet'!J125*'Calculation sheet'!K125*'Calculation sheet'!L125*'Calculation sheet'!N125*'Calculation sheet'!P125*'Calculation sheet'!R125*'Calculation sheet'!S125*'Calculation sheet'!T125*'Calculation sheet'!Y125*'Calculation sheet'!Z125*'Calculation sheet'!AB125*'Calculation sheet'!AD125*'Calculation sheet'!AF125*'Calculation sheet'!AJ125*0.7672))</f>
        <v/>
      </c>
      <c r="K125" s="12" t="str">
        <f>IF('Calculation sheet'!AQ125="","",IF(OR(I125="Motorway link",I125="Exit diverge",I125="Entrance merge",I125="Motorway diverge",I125="Motorway merge",I125="Motorway weaving",I125="Service area"),'Calculation sheet'!AL125*'Calculation sheet'!J125*'Calculation sheet'!K125*'Calculation sheet'!M125*'Calculation sheet'!O125*'Calculation sheet'!P125*'Calculation sheet'!Q125*'Calculation sheet'!R125*'Calculation sheet'!S125*'Calculation sheet'!T125*'Calculation sheet'!Y125*'Calculation sheet'!AA125*'Calculation sheet'!AC125*'Calculation sheet'!AE125*'Calculation sheet'!AG125*'Calculation sheet'!AJ125,'Calculation sheet'!AL125*'Calculation sheet'!J125*'Calculation sheet'!K125*'Calculation sheet'!M125*'Calculation sheet'!O125*'Calculation sheet'!P125*'Calculation sheet'!Q125*'Calculation sheet'!R125*'Calculation sheet'!S125*'Calculation sheet'!T125*'Calculation sheet'!Y125*'Calculation sheet'!AA125*'Calculation sheet'!AC125*'Calculation sheet'!AE125*'Calculation sheet'!AG125*'Calculation sheet'!AJ125*0.8833))</f>
        <v/>
      </c>
      <c r="L125" s="12" t="str">
        <f>IF('Calculation sheet'!AQ125="","",IF(OR(I125="Motorway link",I125="Exit diverge",I125="Entrance merge",I125="Motorway diverge",I125="Motorway merge",I125="Motorway weaving",I125="Service area"),'Calculation sheet'!AM125*'Calculation sheet'!J125*'Calculation sheet'!K125*'Calculation sheet'!M125*'Calculation sheet'!O125*'Calculation sheet'!P125*'Calculation sheet'!Q125*'Calculation sheet'!R125*'Calculation sheet'!S125*'Calculation sheet'!U125*'Calculation sheet'!Y125*'Calculation sheet'!AA125*'Calculation sheet'!AC125*'Calculation sheet'!AE125*'Calculation sheet'!AG125*'Calculation sheet'!AJ125,'Calculation sheet'!AM125*'Calculation sheet'!J125*'Calculation sheet'!K125*'Calculation sheet'!M125*'Calculation sheet'!O125*'Calculation sheet'!P125*'Calculation sheet'!Q125*'Calculation sheet'!R125*'Calculation sheet'!S125*'Calculation sheet'!U125*'Calculation sheet'!Y125*'Calculation sheet'!AA125*'Calculation sheet'!AC125*'Calculation sheet'!AE125*'Calculation sheet'!AG125*'Calculation sheet'!AJ125*1.1176))</f>
        <v/>
      </c>
      <c r="M125" s="12" t="str">
        <f t="shared" si="3"/>
        <v/>
      </c>
      <c r="N125" s="12" t="str">
        <f>IF('Calculation sheet'!AQ125="","",IF(OR(I125="Motorway link",I125="Exit diverge",I125="Entrance merge",I125="Motorway diverge",I125="Motorway merge",I125="Motorway weaving",I125="Service area"),'Calculation sheet'!AN125*'Calculation sheet'!J125*'Calculation sheet'!K125*'Calculation sheet'!L125*'Calculation sheet'!N125*'Calculation sheet'!P125*'Calculation sheet'!R125*'Calculation sheet'!S125*'Calculation sheet'!V125*'Calculation sheet'!Y125*'Calculation sheet'!Z125*'Calculation sheet'!AB125*'Calculation sheet'!AD125*'Calculation sheet'!AH125*'Calculation sheet'!AJ125,'Calculation sheet'!AN125*'Calculation sheet'!J125*'Calculation sheet'!K125*'Calculation sheet'!L125*'Calculation sheet'!N125*'Calculation sheet'!P125*'Calculation sheet'!R125*'Calculation sheet'!S125*'Calculation sheet'!V125*'Calculation sheet'!Y125*'Calculation sheet'!Z125*'Calculation sheet'!AB125*'Calculation sheet'!AD125*'Calculation sheet'!AH125*'Calculation sheet'!AJ125*0.7672))</f>
        <v/>
      </c>
      <c r="O125" s="12" t="str">
        <f>IF('Calculation sheet'!AQ125="","",IF(OR(I125="Motorway link",I125="Exit diverge",I125="Entrance merge",I125="Motorway diverge",I125="Motorway merge",I125="Motorway weaving",I125="Service area"),'Calculation sheet'!AO125*'Calculation sheet'!J125*'Calculation sheet'!K125*'Calculation sheet'!L125*'Calculation sheet'!N125*'Calculation sheet'!P125*'Calculation sheet'!R125*'Calculation sheet'!S125*'Calculation sheet'!W125*'Calculation sheet'!Y125*'Calculation sheet'!Z125*'Calculation sheet'!AB125*'Calculation sheet'!AD125*'Calculation sheet'!AH125*'Calculation sheet'!AJ125,'Calculation sheet'!AO125*'Calculation sheet'!J125*'Calculation sheet'!K125*'Calculation sheet'!L125*'Calculation sheet'!N125*'Calculation sheet'!P125*'Calculation sheet'!R125*'Calculation sheet'!S125*'Calculation sheet'!W125*'Calculation sheet'!Y125*'Calculation sheet'!Z125*'Calculation sheet'!AB125*'Calculation sheet'!AD125*'Calculation sheet'!AH125*'Calculation sheet'!AJ125*0.7672))</f>
        <v/>
      </c>
      <c r="P125" s="12" t="str">
        <f>IF('Calculation sheet'!AQ125="","",IF(OR(I125="Motorway link",I125="Exit diverge",I125="Entrance merge",I125="Motorway diverge",I125="Motorway merge",I125="Motorway weaving",I125="Service area"),'Calculation sheet'!AP125*'Calculation sheet'!J125*'Calculation sheet'!K125*'Calculation sheet'!L125*'Calculation sheet'!N125*'Calculation sheet'!P125*'Calculation sheet'!R125*'Calculation sheet'!S125*'Calculation sheet'!X125*'Calculation sheet'!Y125*'Calculation sheet'!Z125*'Calculation sheet'!AB125*'Calculation sheet'!AD125*'Calculation sheet'!AI125*'Calculation sheet'!AJ125,'Calculation sheet'!AP125*'Calculation sheet'!J125*'Calculation sheet'!K125*'Calculation sheet'!L125*'Calculation sheet'!N125*'Calculation sheet'!P125*'Calculation sheet'!R125*'Calculation sheet'!S125*'Calculation sheet'!X125*'Calculation sheet'!Y125*'Calculation sheet'!Z125*'Calculation sheet'!AB125*'Calculation sheet'!AD125*'Calculation sheet'!AI125*'Calculation sheet'!AJ125*0.7672))</f>
        <v/>
      </c>
      <c r="Q125" s="12" t="str">
        <f t="shared" si="4"/>
        <v/>
      </c>
      <c r="R125" s="14" t="str">
        <f t="shared" si="5"/>
        <v/>
      </c>
    </row>
    <row r="126" spans="1:18" x14ac:dyDescent="0.3">
      <c r="A126" s="4" t="str">
        <f>IF('Input data'!A141="","",'Input data'!A141)</f>
        <v/>
      </c>
      <c r="B126" s="4" t="str">
        <f>IF('Input data'!B141="","",'Input data'!B141)</f>
        <v/>
      </c>
      <c r="C126" s="4" t="str">
        <f>IF('Input data'!C141="","",'Input data'!C141)</f>
        <v/>
      </c>
      <c r="D126" s="4" t="str">
        <f>IF('Input data'!D141="","",'Input data'!D141)</f>
        <v/>
      </c>
      <c r="E126" s="4" t="str">
        <f>IF('Input data'!E141="","",'Input data'!E141)</f>
        <v/>
      </c>
      <c r="F126" s="4" t="str">
        <f>IF('Input data'!F141="","",'Input data'!F141)</f>
        <v/>
      </c>
      <c r="G126" s="4">
        <f>IF('Input data'!G141="","",'Input data'!G141)</f>
        <v>0</v>
      </c>
      <c r="H126" s="4" t="str">
        <f>IF('Input data'!H141&gt;0.5,'Input data'!H141,"")</f>
        <v/>
      </c>
      <c r="I126" s="4" t="str">
        <f>IF('Input data'!I141="","",'Input data'!I141)</f>
        <v/>
      </c>
      <c r="J126" s="12" t="str">
        <f>IF('Calculation sheet'!AQ126="","",IF(OR(I126="Motorway link",I126="Exit diverge",I126="Entrance merge",I126="Motorway diverge",I126="Motorway merge",I126="Motorway weaving",I126="Service area"),'Calculation sheet'!AK126*'Calculation sheet'!J126*'Calculation sheet'!K126*'Calculation sheet'!L126*'Calculation sheet'!N126*'Calculation sheet'!P126*'Calculation sheet'!R126*'Calculation sheet'!S126*'Calculation sheet'!T126*'Calculation sheet'!Y126*'Calculation sheet'!Z126*'Calculation sheet'!AB126*'Calculation sheet'!AD126*'Calculation sheet'!AF126*'Calculation sheet'!AJ126,'Calculation sheet'!AK126*'Calculation sheet'!J126*'Calculation sheet'!K126*'Calculation sheet'!L126*'Calculation sheet'!N126*'Calculation sheet'!P126*'Calculation sheet'!R126*'Calculation sheet'!S126*'Calculation sheet'!T126*'Calculation sheet'!Y126*'Calculation sheet'!Z126*'Calculation sheet'!AB126*'Calculation sheet'!AD126*'Calculation sheet'!AF126*'Calculation sheet'!AJ126*0.7672))</f>
        <v/>
      </c>
      <c r="K126" s="12" t="str">
        <f>IF('Calculation sheet'!AQ126="","",IF(OR(I126="Motorway link",I126="Exit diverge",I126="Entrance merge",I126="Motorway diverge",I126="Motorway merge",I126="Motorway weaving",I126="Service area"),'Calculation sheet'!AL126*'Calculation sheet'!J126*'Calculation sheet'!K126*'Calculation sheet'!M126*'Calculation sheet'!O126*'Calculation sheet'!P126*'Calculation sheet'!Q126*'Calculation sheet'!R126*'Calculation sheet'!S126*'Calculation sheet'!T126*'Calculation sheet'!Y126*'Calculation sheet'!AA126*'Calculation sheet'!AC126*'Calculation sheet'!AE126*'Calculation sheet'!AG126*'Calculation sheet'!AJ126,'Calculation sheet'!AL126*'Calculation sheet'!J126*'Calculation sheet'!K126*'Calculation sheet'!M126*'Calculation sheet'!O126*'Calculation sheet'!P126*'Calculation sheet'!Q126*'Calculation sheet'!R126*'Calculation sheet'!S126*'Calculation sheet'!T126*'Calculation sheet'!Y126*'Calculation sheet'!AA126*'Calculation sheet'!AC126*'Calculation sheet'!AE126*'Calculation sheet'!AG126*'Calculation sheet'!AJ126*0.8833))</f>
        <v/>
      </c>
      <c r="L126" s="12" t="str">
        <f>IF('Calculation sheet'!AQ126="","",IF(OR(I126="Motorway link",I126="Exit diverge",I126="Entrance merge",I126="Motorway diverge",I126="Motorway merge",I126="Motorway weaving",I126="Service area"),'Calculation sheet'!AM126*'Calculation sheet'!J126*'Calculation sheet'!K126*'Calculation sheet'!M126*'Calculation sheet'!O126*'Calculation sheet'!P126*'Calculation sheet'!Q126*'Calculation sheet'!R126*'Calculation sheet'!S126*'Calculation sheet'!U126*'Calculation sheet'!Y126*'Calculation sheet'!AA126*'Calculation sheet'!AC126*'Calculation sheet'!AE126*'Calculation sheet'!AG126*'Calculation sheet'!AJ126,'Calculation sheet'!AM126*'Calculation sheet'!J126*'Calculation sheet'!K126*'Calculation sheet'!M126*'Calculation sheet'!O126*'Calculation sheet'!P126*'Calculation sheet'!Q126*'Calculation sheet'!R126*'Calculation sheet'!S126*'Calculation sheet'!U126*'Calculation sheet'!Y126*'Calculation sheet'!AA126*'Calculation sheet'!AC126*'Calculation sheet'!AE126*'Calculation sheet'!AG126*'Calculation sheet'!AJ126*1.1176))</f>
        <v/>
      </c>
      <c r="M126" s="12" t="str">
        <f t="shared" si="3"/>
        <v/>
      </c>
      <c r="N126" s="12" t="str">
        <f>IF('Calculation sheet'!AQ126="","",IF(OR(I126="Motorway link",I126="Exit diverge",I126="Entrance merge",I126="Motorway diverge",I126="Motorway merge",I126="Motorway weaving",I126="Service area"),'Calculation sheet'!AN126*'Calculation sheet'!J126*'Calculation sheet'!K126*'Calculation sheet'!L126*'Calculation sheet'!N126*'Calculation sheet'!P126*'Calculation sheet'!R126*'Calculation sheet'!S126*'Calculation sheet'!V126*'Calculation sheet'!Y126*'Calculation sheet'!Z126*'Calculation sheet'!AB126*'Calculation sheet'!AD126*'Calculation sheet'!AH126*'Calculation sheet'!AJ126,'Calculation sheet'!AN126*'Calculation sheet'!J126*'Calculation sheet'!K126*'Calculation sheet'!L126*'Calculation sheet'!N126*'Calculation sheet'!P126*'Calculation sheet'!R126*'Calculation sheet'!S126*'Calculation sheet'!V126*'Calculation sheet'!Y126*'Calculation sheet'!Z126*'Calculation sheet'!AB126*'Calculation sheet'!AD126*'Calculation sheet'!AH126*'Calculation sheet'!AJ126*0.7672))</f>
        <v/>
      </c>
      <c r="O126" s="12" t="str">
        <f>IF('Calculation sheet'!AQ126="","",IF(OR(I126="Motorway link",I126="Exit diverge",I126="Entrance merge",I126="Motorway diverge",I126="Motorway merge",I126="Motorway weaving",I126="Service area"),'Calculation sheet'!AO126*'Calculation sheet'!J126*'Calculation sheet'!K126*'Calculation sheet'!L126*'Calculation sheet'!N126*'Calculation sheet'!P126*'Calculation sheet'!R126*'Calculation sheet'!S126*'Calculation sheet'!W126*'Calculation sheet'!Y126*'Calculation sheet'!Z126*'Calculation sheet'!AB126*'Calculation sheet'!AD126*'Calculation sheet'!AH126*'Calculation sheet'!AJ126,'Calculation sheet'!AO126*'Calculation sheet'!J126*'Calculation sheet'!K126*'Calculation sheet'!L126*'Calculation sheet'!N126*'Calculation sheet'!P126*'Calculation sheet'!R126*'Calculation sheet'!S126*'Calculation sheet'!W126*'Calculation sheet'!Y126*'Calculation sheet'!Z126*'Calculation sheet'!AB126*'Calculation sheet'!AD126*'Calculation sheet'!AH126*'Calculation sheet'!AJ126*0.7672))</f>
        <v/>
      </c>
      <c r="P126" s="12" t="str">
        <f>IF('Calculation sheet'!AQ126="","",IF(OR(I126="Motorway link",I126="Exit diverge",I126="Entrance merge",I126="Motorway diverge",I126="Motorway merge",I126="Motorway weaving",I126="Service area"),'Calculation sheet'!AP126*'Calculation sheet'!J126*'Calculation sheet'!K126*'Calculation sheet'!L126*'Calculation sheet'!N126*'Calculation sheet'!P126*'Calculation sheet'!R126*'Calculation sheet'!S126*'Calculation sheet'!X126*'Calculation sheet'!Y126*'Calculation sheet'!Z126*'Calculation sheet'!AB126*'Calculation sheet'!AD126*'Calculation sheet'!AI126*'Calculation sheet'!AJ126,'Calculation sheet'!AP126*'Calculation sheet'!J126*'Calculation sheet'!K126*'Calculation sheet'!L126*'Calculation sheet'!N126*'Calculation sheet'!P126*'Calculation sheet'!R126*'Calculation sheet'!S126*'Calculation sheet'!X126*'Calculation sheet'!Y126*'Calculation sheet'!Z126*'Calculation sheet'!AB126*'Calculation sheet'!AD126*'Calculation sheet'!AI126*'Calculation sheet'!AJ126*0.7672))</f>
        <v/>
      </c>
      <c r="Q126" s="12" t="str">
        <f t="shared" si="4"/>
        <v/>
      </c>
      <c r="R126" s="14" t="str">
        <f t="shared" si="5"/>
        <v/>
      </c>
    </row>
    <row r="127" spans="1:18" x14ac:dyDescent="0.3">
      <c r="A127" s="4" t="str">
        <f>IF('Input data'!A142="","",'Input data'!A142)</f>
        <v/>
      </c>
      <c r="B127" s="4" t="str">
        <f>IF('Input data'!B142="","",'Input data'!B142)</f>
        <v/>
      </c>
      <c r="C127" s="4" t="str">
        <f>IF('Input data'!C142="","",'Input data'!C142)</f>
        <v/>
      </c>
      <c r="D127" s="4" t="str">
        <f>IF('Input data'!D142="","",'Input data'!D142)</f>
        <v/>
      </c>
      <c r="E127" s="4" t="str">
        <f>IF('Input data'!E142="","",'Input data'!E142)</f>
        <v/>
      </c>
      <c r="F127" s="4" t="str">
        <f>IF('Input data'!F142="","",'Input data'!F142)</f>
        <v/>
      </c>
      <c r="G127" s="4">
        <f>IF('Input data'!G142="","",'Input data'!G142)</f>
        <v>0</v>
      </c>
      <c r="H127" s="4" t="str">
        <f>IF('Input data'!H142&gt;0.5,'Input data'!H142,"")</f>
        <v/>
      </c>
      <c r="I127" s="4" t="str">
        <f>IF('Input data'!I142="","",'Input data'!I142)</f>
        <v/>
      </c>
      <c r="J127" s="12" t="str">
        <f>IF('Calculation sheet'!AQ127="","",IF(OR(I127="Motorway link",I127="Exit diverge",I127="Entrance merge",I127="Motorway diverge",I127="Motorway merge",I127="Motorway weaving",I127="Service area"),'Calculation sheet'!AK127*'Calculation sheet'!J127*'Calculation sheet'!K127*'Calculation sheet'!L127*'Calculation sheet'!N127*'Calculation sheet'!P127*'Calculation sheet'!R127*'Calculation sheet'!S127*'Calculation sheet'!T127*'Calculation sheet'!Y127*'Calculation sheet'!Z127*'Calculation sheet'!AB127*'Calculation sheet'!AD127*'Calculation sheet'!AF127*'Calculation sheet'!AJ127,'Calculation sheet'!AK127*'Calculation sheet'!J127*'Calculation sheet'!K127*'Calculation sheet'!L127*'Calculation sheet'!N127*'Calculation sheet'!P127*'Calculation sheet'!R127*'Calculation sheet'!S127*'Calculation sheet'!T127*'Calculation sheet'!Y127*'Calculation sheet'!Z127*'Calculation sheet'!AB127*'Calculation sheet'!AD127*'Calculation sheet'!AF127*'Calculation sheet'!AJ127*0.7672))</f>
        <v/>
      </c>
      <c r="K127" s="12" t="str">
        <f>IF('Calculation sheet'!AQ127="","",IF(OR(I127="Motorway link",I127="Exit diverge",I127="Entrance merge",I127="Motorway diverge",I127="Motorway merge",I127="Motorway weaving",I127="Service area"),'Calculation sheet'!AL127*'Calculation sheet'!J127*'Calculation sheet'!K127*'Calculation sheet'!M127*'Calculation sheet'!O127*'Calculation sheet'!P127*'Calculation sheet'!Q127*'Calculation sheet'!R127*'Calculation sheet'!S127*'Calculation sheet'!T127*'Calculation sheet'!Y127*'Calculation sheet'!AA127*'Calculation sheet'!AC127*'Calculation sheet'!AE127*'Calculation sheet'!AG127*'Calculation sheet'!AJ127,'Calculation sheet'!AL127*'Calculation sheet'!J127*'Calculation sheet'!K127*'Calculation sheet'!M127*'Calculation sheet'!O127*'Calculation sheet'!P127*'Calculation sheet'!Q127*'Calculation sheet'!R127*'Calculation sheet'!S127*'Calculation sheet'!T127*'Calculation sheet'!Y127*'Calculation sheet'!AA127*'Calculation sheet'!AC127*'Calculation sheet'!AE127*'Calculation sheet'!AG127*'Calculation sheet'!AJ127*0.8833))</f>
        <v/>
      </c>
      <c r="L127" s="12" t="str">
        <f>IF('Calculation sheet'!AQ127="","",IF(OR(I127="Motorway link",I127="Exit diverge",I127="Entrance merge",I127="Motorway diverge",I127="Motorway merge",I127="Motorway weaving",I127="Service area"),'Calculation sheet'!AM127*'Calculation sheet'!J127*'Calculation sheet'!K127*'Calculation sheet'!M127*'Calculation sheet'!O127*'Calculation sheet'!P127*'Calculation sheet'!Q127*'Calculation sheet'!R127*'Calculation sheet'!S127*'Calculation sheet'!U127*'Calculation sheet'!Y127*'Calculation sheet'!AA127*'Calculation sheet'!AC127*'Calculation sheet'!AE127*'Calculation sheet'!AG127*'Calculation sheet'!AJ127,'Calculation sheet'!AM127*'Calculation sheet'!J127*'Calculation sheet'!K127*'Calculation sheet'!M127*'Calculation sheet'!O127*'Calculation sheet'!P127*'Calculation sheet'!Q127*'Calculation sheet'!R127*'Calculation sheet'!S127*'Calculation sheet'!U127*'Calculation sheet'!Y127*'Calculation sheet'!AA127*'Calculation sheet'!AC127*'Calculation sheet'!AE127*'Calculation sheet'!AG127*'Calculation sheet'!AJ127*1.1176))</f>
        <v/>
      </c>
      <c r="M127" s="12" t="str">
        <f t="shared" si="3"/>
        <v/>
      </c>
      <c r="N127" s="12" t="str">
        <f>IF('Calculation sheet'!AQ127="","",IF(OR(I127="Motorway link",I127="Exit diverge",I127="Entrance merge",I127="Motorway diverge",I127="Motorway merge",I127="Motorway weaving",I127="Service area"),'Calculation sheet'!AN127*'Calculation sheet'!J127*'Calculation sheet'!K127*'Calculation sheet'!L127*'Calculation sheet'!N127*'Calculation sheet'!P127*'Calculation sheet'!R127*'Calculation sheet'!S127*'Calculation sheet'!V127*'Calculation sheet'!Y127*'Calculation sheet'!Z127*'Calculation sheet'!AB127*'Calculation sheet'!AD127*'Calculation sheet'!AH127*'Calculation sheet'!AJ127,'Calculation sheet'!AN127*'Calculation sheet'!J127*'Calculation sheet'!K127*'Calculation sheet'!L127*'Calculation sheet'!N127*'Calculation sheet'!P127*'Calculation sheet'!R127*'Calculation sheet'!S127*'Calculation sheet'!V127*'Calculation sheet'!Y127*'Calculation sheet'!Z127*'Calculation sheet'!AB127*'Calculation sheet'!AD127*'Calculation sheet'!AH127*'Calculation sheet'!AJ127*0.7672))</f>
        <v/>
      </c>
      <c r="O127" s="12" t="str">
        <f>IF('Calculation sheet'!AQ127="","",IF(OR(I127="Motorway link",I127="Exit diverge",I127="Entrance merge",I127="Motorway diverge",I127="Motorway merge",I127="Motorway weaving",I127="Service area"),'Calculation sheet'!AO127*'Calculation sheet'!J127*'Calculation sheet'!K127*'Calculation sheet'!L127*'Calculation sheet'!N127*'Calculation sheet'!P127*'Calculation sheet'!R127*'Calculation sheet'!S127*'Calculation sheet'!W127*'Calculation sheet'!Y127*'Calculation sheet'!Z127*'Calculation sheet'!AB127*'Calculation sheet'!AD127*'Calculation sheet'!AH127*'Calculation sheet'!AJ127,'Calculation sheet'!AO127*'Calculation sheet'!J127*'Calculation sheet'!K127*'Calculation sheet'!L127*'Calculation sheet'!N127*'Calculation sheet'!P127*'Calculation sheet'!R127*'Calculation sheet'!S127*'Calculation sheet'!W127*'Calculation sheet'!Y127*'Calculation sheet'!Z127*'Calculation sheet'!AB127*'Calculation sheet'!AD127*'Calculation sheet'!AH127*'Calculation sheet'!AJ127*0.7672))</f>
        <v/>
      </c>
      <c r="P127" s="12" t="str">
        <f>IF('Calculation sheet'!AQ127="","",IF(OR(I127="Motorway link",I127="Exit diverge",I127="Entrance merge",I127="Motorway diverge",I127="Motorway merge",I127="Motorway weaving",I127="Service area"),'Calculation sheet'!AP127*'Calculation sheet'!J127*'Calculation sheet'!K127*'Calculation sheet'!L127*'Calculation sheet'!N127*'Calculation sheet'!P127*'Calculation sheet'!R127*'Calculation sheet'!S127*'Calculation sheet'!X127*'Calculation sheet'!Y127*'Calculation sheet'!Z127*'Calculation sheet'!AB127*'Calculation sheet'!AD127*'Calculation sheet'!AI127*'Calculation sheet'!AJ127,'Calculation sheet'!AP127*'Calculation sheet'!J127*'Calculation sheet'!K127*'Calculation sheet'!L127*'Calculation sheet'!N127*'Calculation sheet'!P127*'Calculation sheet'!R127*'Calculation sheet'!S127*'Calculation sheet'!X127*'Calculation sheet'!Y127*'Calculation sheet'!Z127*'Calculation sheet'!AB127*'Calculation sheet'!AD127*'Calculation sheet'!AI127*'Calculation sheet'!AJ127*0.7672))</f>
        <v/>
      </c>
      <c r="Q127" s="12" t="str">
        <f t="shared" si="4"/>
        <v/>
      </c>
      <c r="R127" s="14" t="str">
        <f t="shared" si="5"/>
        <v/>
      </c>
    </row>
    <row r="128" spans="1:18" x14ac:dyDescent="0.3">
      <c r="A128" s="4" t="str">
        <f>IF('Input data'!A143="","",'Input data'!A143)</f>
        <v/>
      </c>
      <c r="B128" s="4" t="str">
        <f>IF('Input data'!B143="","",'Input data'!B143)</f>
        <v/>
      </c>
      <c r="C128" s="4" t="str">
        <f>IF('Input data'!C143="","",'Input data'!C143)</f>
        <v/>
      </c>
      <c r="D128" s="4" t="str">
        <f>IF('Input data'!D143="","",'Input data'!D143)</f>
        <v/>
      </c>
      <c r="E128" s="4" t="str">
        <f>IF('Input data'!E143="","",'Input data'!E143)</f>
        <v/>
      </c>
      <c r="F128" s="4" t="str">
        <f>IF('Input data'!F143="","",'Input data'!F143)</f>
        <v/>
      </c>
      <c r="G128" s="4">
        <f>IF('Input data'!G143="","",'Input data'!G143)</f>
        <v>0</v>
      </c>
      <c r="H128" s="4" t="str">
        <f>IF('Input data'!H143&gt;0.5,'Input data'!H143,"")</f>
        <v/>
      </c>
      <c r="I128" s="4" t="str">
        <f>IF('Input data'!I143="","",'Input data'!I143)</f>
        <v/>
      </c>
      <c r="J128" s="12" t="str">
        <f>IF('Calculation sheet'!AQ128="","",IF(OR(I128="Motorway link",I128="Exit diverge",I128="Entrance merge",I128="Motorway diverge",I128="Motorway merge",I128="Motorway weaving",I128="Service area"),'Calculation sheet'!AK128*'Calculation sheet'!J128*'Calculation sheet'!K128*'Calculation sheet'!L128*'Calculation sheet'!N128*'Calculation sheet'!P128*'Calculation sheet'!R128*'Calculation sheet'!S128*'Calculation sheet'!T128*'Calculation sheet'!Y128*'Calculation sheet'!Z128*'Calculation sheet'!AB128*'Calculation sheet'!AD128*'Calculation sheet'!AF128*'Calculation sheet'!AJ128,'Calculation sheet'!AK128*'Calculation sheet'!J128*'Calculation sheet'!K128*'Calculation sheet'!L128*'Calculation sheet'!N128*'Calculation sheet'!P128*'Calculation sheet'!R128*'Calculation sheet'!S128*'Calculation sheet'!T128*'Calculation sheet'!Y128*'Calculation sheet'!Z128*'Calculation sheet'!AB128*'Calculation sheet'!AD128*'Calculation sheet'!AF128*'Calculation sheet'!AJ128*0.7672))</f>
        <v/>
      </c>
      <c r="K128" s="12" t="str">
        <f>IF('Calculation sheet'!AQ128="","",IF(OR(I128="Motorway link",I128="Exit diverge",I128="Entrance merge",I128="Motorway diverge",I128="Motorway merge",I128="Motorway weaving",I128="Service area"),'Calculation sheet'!AL128*'Calculation sheet'!J128*'Calculation sheet'!K128*'Calculation sheet'!M128*'Calculation sheet'!O128*'Calculation sheet'!P128*'Calculation sheet'!Q128*'Calculation sheet'!R128*'Calculation sheet'!S128*'Calculation sheet'!T128*'Calculation sheet'!Y128*'Calculation sheet'!AA128*'Calculation sheet'!AC128*'Calculation sheet'!AE128*'Calculation sheet'!AG128*'Calculation sheet'!AJ128,'Calculation sheet'!AL128*'Calculation sheet'!J128*'Calculation sheet'!K128*'Calculation sheet'!M128*'Calculation sheet'!O128*'Calculation sheet'!P128*'Calculation sheet'!Q128*'Calculation sheet'!R128*'Calculation sheet'!S128*'Calculation sheet'!T128*'Calculation sheet'!Y128*'Calculation sheet'!AA128*'Calculation sheet'!AC128*'Calculation sheet'!AE128*'Calculation sheet'!AG128*'Calculation sheet'!AJ128*0.8833))</f>
        <v/>
      </c>
      <c r="L128" s="12" t="str">
        <f>IF('Calculation sheet'!AQ128="","",IF(OR(I128="Motorway link",I128="Exit diverge",I128="Entrance merge",I128="Motorway diverge",I128="Motorway merge",I128="Motorway weaving",I128="Service area"),'Calculation sheet'!AM128*'Calculation sheet'!J128*'Calculation sheet'!K128*'Calculation sheet'!M128*'Calculation sheet'!O128*'Calculation sheet'!P128*'Calculation sheet'!Q128*'Calculation sheet'!R128*'Calculation sheet'!S128*'Calculation sheet'!U128*'Calculation sheet'!Y128*'Calculation sheet'!AA128*'Calculation sheet'!AC128*'Calculation sheet'!AE128*'Calculation sheet'!AG128*'Calculation sheet'!AJ128,'Calculation sheet'!AM128*'Calculation sheet'!J128*'Calculation sheet'!K128*'Calculation sheet'!M128*'Calculation sheet'!O128*'Calculation sheet'!P128*'Calculation sheet'!Q128*'Calculation sheet'!R128*'Calculation sheet'!S128*'Calculation sheet'!U128*'Calculation sheet'!Y128*'Calculation sheet'!AA128*'Calculation sheet'!AC128*'Calculation sheet'!AE128*'Calculation sheet'!AG128*'Calculation sheet'!AJ128*1.1176))</f>
        <v/>
      </c>
      <c r="M128" s="12" t="str">
        <f t="shared" si="3"/>
        <v/>
      </c>
      <c r="N128" s="12" t="str">
        <f>IF('Calculation sheet'!AQ128="","",IF(OR(I128="Motorway link",I128="Exit diverge",I128="Entrance merge",I128="Motorway diverge",I128="Motorway merge",I128="Motorway weaving",I128="Service area"),'Calculation sheet'!AN128*'Calculation sheet'!J128*'Calculation sheet'!K128*'Calculation sheet'!L128*'Calculation sheet'!N128*'Calculation sheet'!P128*'Calculation sheet'!R128*'Calculation sheet'!S128*'Calculation sheet'!V128*'Calculation sheet'!Y128*'Calculation sheet'!Z128*'Calculation sheet'!AB128*'Calculation sheet'!AD128*'Calculation sheet'!AH128*'Calculation sheet'!AJ128,'Calculation sheet'!AN128*'Calculation sheet'!J128*'Calculation sheet'!K128*'Calculation sheet'!L128*'Calculation sheet'!N128*'Calculation sheet'!P128*'Calculation sheet'!R128*'Calculation sheet'!S128*'Calculation sheet'!V128*'Calculation sheet'!Y128*'Calculation sheet'!Z128*'Calculation sheet'!AB128*'Calculation sheet'!AD128*'Calculation sheet'!AH128*'Calculation sheet'!AJ128*0.7672))</f>
        <v/>
      </c>
      <c r="O128" s="12" t="str">
        <f>IF('Calculation sheet'!AQ128="","",IF(OR(I128="Motorway link",I128="Exit diverge",I128="Entrance merge",I128="Motorway diverge",I128="Motorway merge",I128="Motorway weaving",I128="Service area"),'Calculation sheet'!AO128*'Calculation sheet'!J128*'Calculation sheet'!K128*'Calculation sheet'!L128*'Calculation sheet'!N128*'Calculation sheet'!P128*'Calculation sheet'!R128*'Calculation sheet'!S128*'Calculation sheet'!W128*'Calculation sheet'!Y128*'Calculation sheet'!Z128*'Calculation sheet'!AB128*'Calculation sheet'!AD128*'Calculation sheet'!AH128*'Calculation sheet'!AJ128,'Calculation sheet'!AO128*'Calculation sheet'!J128*'Calculation sheet'!K128*'Calculation sheet'!L128*'Calculation sheet'!N128*'Calculation sheet'!P128*'Calculation sheet'!R128*'Calculation sheet'!S128*'Calculation sheet'!W128*'Calculation sheet'!Y128*'Calculation sheet'!Z128*'Calculation sheet'!AB128*'Calculation sheet'!AD128*'Calculation sheet'!AH128*'Calculation sheet'!AJ128*0.7672))</f>
        <v/>
      </c>
      <c r="P128" s="12" t="str">
        <f>IF('Calculation sheet'!AQ128="","",IF(OR(I128="Motorway link",I128="Exit diverge",I128="Entrance merge",I128="Motorway diverge",I128="Motorway merge",I128="Motorway weaving",I128="Service area"),'Calculation sheet'!AP128*'Calculation sheet'!J128*'Calculation sheet'!K128*'Calculation sheet'!L128*'Calculation sheet'!N128*'Calculation sheet'!P128*'Calculation sheet'!R128*'Calculation sheet'!S128*'Calculation sheet'!X128*'Calculation sheet'!Y128*'Calculation sheet'!Z128*'Calculation sheet'!AB128*'Calculation sheet'!AD128*'Calculation sheet'!AI128*'Calculation sheet'!AJ128,'Calculation sheet'!AP128*'Calculation sheet'!J128*'Calculation sheet'!K128*'Calculation sheet'!L128*'Calculation sheet'!N128*'Calculation sheet'!P128*'Calculation sheet'!R128*'Calculation sheet'!S128*'Calculation sheet'!X128*'Calculation sheet'!Y128*'Calculation sheet'!Z128*'Calculation sheet'!AB128*'Calculation sheet'!AD128*'Calculation sheet'!AI128*'Calculation sheet'!AJ128*0.7672))</f>
        <v/>
      </c>
      <c r="Q128" s="12" t="str">
        <f t="shared" si="4"/>
        <v/>
      </c>
      <c r="R128" s="14" t="str">
        <f t="shared" si="5"/>
        <v/>
      </c>
    </row>
    <row r="129" spans="1:18" x14ac:dyDescent="0.3">
      <c r="A129" s="4" t="str">
        <f>IF('Input data'!A144="","",'Input data'!A144)</f>
        <v/>
      </c>
      <c r="B129" s="4" t="str">
        <f>IF('Input data'!B144="","",'Input data'!B144)</f>
        <v/>
      </c>
      <c r="C129" s="4" t="str">
        <f>IF('Input data'!C144="","",'Input data'!C144)</f>
        <v/>
      </c>
      <c r="D129" s="4" t="str">
        <f>IF('Input data'!D144="","",'Input data'!D144)</f>
        <v/>
      </c>
      <c r="E129" s="4" t="str">
        <f>IF('Input data'!E144="","",'Input data'!E144)</f>
        <v/>
      </c>
      <c r="F129" s="4" t="str">
        <f>IF('Input data'!F144="","",'Input data'!F144)</f>
        <v/>
      </c>
      <c r="G129" s="4">
        <f>IF('Input data'!G144="","",'Input data'!G144)</f>
        <v>0</v>
      </c>
      <c r="H129" s="4" t="str">
        <f>IF('Input data'!H144&gt;0.5,'Input data'!H144,"")</f>
        <v/>
      </c>
      <c r="I129" s="4" t="str">
        <f>IF('Input data'!I144="","",'Input data'!I144)</f>
        <v/>
      </c>
      <c r="J129" s="12" t="str">
        <f>IF('Calculation sheet'!AQ129="","",IF(OR(I129="Motorway link",I129="Exit diverge",I129="Entrance merge",I129="Motorway diverge",I129="Motorway merge",I129="Motorway weaving",I129="Service area"),'Calculation sheet'!AK129*'Calculation sheet'!J129*'Calculation sheet'!K129*'Calculation sheet'!L129*'Calculation sheet'!N129*'Calculation sheet'!P129*'Calculation sheet'!R129*'Calculation sheet'!S129*'Calculation sheet'!T129*'Calculation sheet'!Y129*'Calculation sheet'!Z129*'Calculation sheet'!AB129*'Calculation sheet'!AD129*'Calculation sheet'!AF129*'Calculation sheet'!AJ129,'Calculation sheet'!AK129*'Calculation sheet'!J129*'Calculation sheet'!K129*'Calculation sheet'!L129*'Calculation sheet'!N129*'Calculation sheet'!P129*'Calculation sheet'!R129*'Calculation sheet'!S129*'Calculation sheet'!T129*'Calculation sheet'!Y129*'Calculation sheet'!Z129*'Calculation sheet'!AB129*'Calculation sheet'!AD129*'Calculation sheet'!AF129*'Calculation sheet'!AJ129*0.7672))</f>
        <v/>
      </c>
      <c r="K129" s="12" t="str">
        <f>IF('Calculation sheet'!AQ129="","",IF(OR(I129="Motorway link",I129="Exit diverge",I129="Entrance merge",I129="Motorway diverge",I129="Motorway merge",I129="Motorway weaving",I129="Service area"),'Calculation sheet'!AL129*'Calculation sheet'!J129*'Calculation sheet'!K129*'Calculation sheet'!M129*'Calculation sheet'!O129*'Calculation sheet'!P129*'Calculation sheet'!Q129*'Calculation sheet'!R129*'Calculation sheet'!S129*'Calculation sheet'!T129*'Calculation sheet'!Y129*'Calculation sheet'!AA129*'Calculation sheet'!AC129*'Calculation sheet'!AE129*'Calculation sheet'!AG129*'Calculation sheet'!AJ129,'Calculation sheet'!AL129*'Calculation sheet'!J129*'Calculation sheet'!K129*'Calculation sheet'!M129*'Calculation sheet'!O129*'Calculation sheet'!P129*'Calculation sheet'!Q129*'Calculation sheet'!R129*'Calculation sheet'!S129*'Calculation sheet'!T129*'Calculation sheet'!Y129*'Calculation sheet'!AA129*'Calculation sheet'!AC129*'Calculation sheet'!AE129*'Calculation sheet'!AG129*'Calculation sheet'!AJ129*0.8833))</f>
        <v/>
      </c>
      <c r="L129" s="12" t="str">
        <f>IF('Calculation sheet'!AQ129="","",IF(OR(I129="Motorway link",I129="Exit diverge",I129="Entrance merge",I129="Motorway diverge",I129="Motorway merge",I129="Motorway weaving",I129="Service area"),'Calculation sheet'!AM129*'Calculation sheet'!J129*'Calculation sheet'!K129*'Calculation sheet'!M129*'Calculation sheet'!O129*'Calculation sheet'!P129*'Calculation sheet'!Q129*'Calculation sheet'!R129*'Calculation sheet'!S129*'Calculation sheet'!U129*'Calculation sheet'!Y129*'Calculation sheet'!AA129*'Calculation sheet'!AC129*'Calculation sheet'!AE129*'Calculation sheet'!AG129*'Calculation sheet'!AJ129,'Calculation sheet'!AM129*'Calculation sheet'!J129*'Calculation sheet'!K129*'Calculation sheet'!M129*'Calculation sheet'!O129*'Calculation sheet'!P129*'Calculation sheet'!Q129*'Calculation sheet'!R129*'Calculation sheet'!S129*'Calculation sheet'!U129*'Calculation sheet'!Y129*'Calculation sheet'!AA129*'Calculation sheet'!AC129*'Calculation sheet'!AE129*'Calculation sheet'!AG129*'Calculation sheet'!AJ129*1.1176))</f>
        <v/>
      </c>
      <c r="M129" s="12" t="str">
        <f t="shared" si="3"/>
        <v/>
      </c>
      <c r="N129" s="12" t="str">
        <f>IF('Calculation sheet'!AQ129="","",IF(OR(I129="Motorway link",I129="Exit diverge",I129="Entrance merge",I129="Motorway diverge",I129="Motorway merge",I129="Motorway weaving",I129="Service area"),'Calculation sheet'!AN129*'Calculation sheet'!J129*'Calculation sheet'!K129*'Calculation sheet'!L129*'Calculation sheet'!N129*'Calculation sheet'!P129*'Calculation sheet'!R129*'Calculation sheet'!S129*'Calculation sheet'!V129*'Calculation sheet'!Y129*'Calculation sheet'!Z129*'Calculation sheet'!AB129*'Calculation sheet'!AD129*'Calculation sheet'!AH129*'Calculation sheet'!AJ129,'Calculation sheet'!AN129*'Calculation sheet'!J129*'Calculation sheet'!K129*'Calculation sheet'!L129*'Calculation sheet'!N129*'Calculation sheet'!P129*'Calculation sheet'!R129*'Calculation sheet'!S129*'Calculation sheet'!V129*'Calculation sheet'!Y129*'Calculation sheet'!Z129*'Calculation sheet'!AB129*'Calculation sheet'!AD129*'Calculation sheet'!AH129*'Calculation sheet'!AJ129*0.7672))</f>
        <v/>
      </c>
      <c r="O129" s="12" t="str">
        <f>IF('Calculation sheet'!AQ129="","",IF(OR(I129="Motorway link",I129="Exit diverge",I129="Entrance merge",I129="Motorway diverge",I129="Motorway merge",I129="Motorway weaving",I129="Service area"),'Calculation sheet'!AO129*'Calculation sheet'!J129*'Calculation sheet'!K129*'Calculation sheet'!L129*'Calculation sheet'!N129*'Calculation sheet'!P129*'Calculation sheet'!R129*'Calculation sheet'!S129*'Calculation sheet'!W129*'Calculation sheet'!Y129*'Calculation sheet'!Z129*'Calculation sheet'!AB129*'Calculation sheet'!AD129*'Calculation sheet'!AH129*'Calculation sheet'!AJ129,'Calculation sheet'!AO129*'Calculation sheet'!J129*'Calculation sheet'!K129*'Calculation sheet'!L129*'Calculation sheet'!N129*'Calculation sheet'!P129*'Calculation sheet'!R129*'Calculation sheet'!S129*'Calculation sheet'!W129*'Calculation sheet'!Y129*'Calculation sheet'!Z129*'Calculation sheet'!AB129*'Calculation sheet'!AD129*'Calculation sheet'!AH129*'Calculation sheet'!AJ129*0.7672))</f>
        <v/>
      </c>
      <c r="P129" s="12" t="str">
        <f>IF('Calculation sheet'!AQ129="","",IF(OR(I129="Motorway link",I129="Exit diverge",I129="Entrance merge",I129="Motorway diverge",I129="Motorway merge",I129="Motorway weaving",I129="Service area"),'Calculation sheet'!AP129*'Calculation sheet'!J129*'Calculation sheet'!K129*'Calculation sheet'!L129*'Calculation sheet'!N129*'Calculation sheet'!P129*'Calculation sheet'!R129*'Calculation sheet'!S129*'Calculation sheet'!X129*'Calculation sheet'!Y129*'Calculation sheet'!Z129*'Calculation sheet'!AB129*'Calculation sheet'!AD129*'Calculation sheet'!AI129*'Calculation sheet'!AJ129,'Calculation sheet'!AP129*'Calculation sheet'!J129*'Calculation sheet'!K129*'Calculation sheet'!L129*'Calculation sheet'!N129*'Calculation sheet'!P129*'Calculation sheet'!R129*'Calculation sheet'!S129*'Calculation sheet'!X129*'Calculation sheet'!Y129*'Calculation sheet'!Z129*'Calculation sheet'!AB129*'Calculation sheet'!AD129*'Calculation sheet'!AI129*'Calculation sheet'!AJ129*0.7672))</f>
        <v/>
      </c>
      <c r="Q129" s="12" t="str">
        <f t="shared" si="4"/>
        <v/>
      </c>
      <c r="R129" s="14" t="str">
        <f t="shared" si="5"/>
        <v/>
      </c>
    </row>
    <row r="130" spans="1:18" x14ac:dyDescent="0.3">
      <c r="A130" s="4" t="str">
        <f>IF('Input data'!A145="","",'Input data'!A145)</f>
        <v/>
      </c>
      <c r="B130" s="4" t="str">
        <f>IF('Input data'!B145="","",'Input data'!B145)</f>
        <v/>
      </c>
      <c r="C130" s="4" t="str">
        <f>IF('Input data'!C145="","",'Input data'!C145)</f>
        <v/>
      </c>
      <c r="D130" s="4" t="str">
        <f>IF('Input data'!D145="","",'Input data'!D145)</f>
        <v/>
      </c>
      <c r="E130" s="4" t="str">
        <f>IF('Input data'!E145="","",'Input data'!E145)</f>
        <v/>
      </c>
      <c r="F130" s="4" t="str">
        <f>IF('Input data'!F145="","",'Input data'!F145)</f>
        <v/>
      </c>
      <c r="G130" s="4">
        <f>IF('Input data'!G145="","",'Input data'!G145)</f>
        <v>0</v>
      </c>
      <c r="H130" s="4" t="str">
        <f>IF('Input data'!H145&gt;0.5,'Input data'!H145,"")</f>
        <v/>
      </c>
      <c r="I130" s="4" t="str">
        <f>IF('Input data'!I145="","",'Input data'!I145)</f>
        <v/>
      </c>
      <c r="J130" s="12" t="str">
        <f>IF('Calculation sheet'!AQ130="","",IF(OR(I130="Motorway link",I130="Exit diverge",I130="Entrance merge",I130="Motorway diverge",I130="Motorway merge",I130="Motorway weaving",I130="Service area"),'Calculation sheet'!AK130*'Calculation sheet'!J130*'Calculation sheet'!K130*'Calculation sheet'!L130*'Calculation sheet'!N130*'Calculation sheet'!P130*'Calculation sheet'!R130*'Calculation sheet'!S130*'Calculation sheet'!T130*'Calculation sheet'!Y130*'Calculation sheet'!Z130*'Calculation sheet'!AB130*'Calculation sheet'!AD130*'Calculation sheet'!AF130*'Calculation sheet'!AJ130,'Calculation sheet'!AK130*'Calculation sheet'!J130*'Calculation sheet'!K130*'Calculation sheet'!L130*'Calculation sheet'!N130*'Calculation sheet'!P130*'Calculation sheet'!R130*'Calculation sheet'!S130*'Calculation sheet'!T130*'Calculation sheet'!Y130*'Calculation sheet'!Z130*'Calculation sheet'!AB130*'Calculation sheet'!AD130*'Calculation sheet'!AF130*'Calculation sheet'!AJ130*0.7672))</f>
        <v/>
      </c>
      <c r="K130" s="12" t="str">
        <f>IF('Calculation sheet'!AQ130="","",IF(OR(I130="Motorway link",I130="Exit diverge",I130="Entrance merge",I130="Motorway diverge",I130="Motorway merge",I130="Motorway weaving",I130="Service area"),'Calculation sheet'!AL130*'Calculation sheet'!J130*'Calculation sheet'!K130*'Calculation sheet'!M130*'Calculation sheet'!O130*'Calculation sheet'!P130*'Calculation sheet'!Q130*'Calculation sheet'!R130*'Calculation sheet'!S130*'Calculation sheet'!T130*'Calculation sheet'!Y130*'Calculation sheet'!AA130*'Calculation sheet'!AC130*'Calculation sheet'!AE130*'Calculation sheet'!AG130*'Calculation sheet'!AJ130,'Calculation sheet'!AL130*'Calculation sheet'!J130*'Calculation sheet'!K130*'Calculation sheet'!M130*'Calculation sheet'!O130*'Calculation sheet'!P130*'Calculation sheet'!Q130*'Calculation sheet'!R130*'Calculation sheet'!S130*'Calculation sheet'!T130*'Calculation sheet'!Y130*'Calculation sheet'!AA130*'Calculation sheet'!AC130*'Calculation sheet'!AE130*'Calculation sheet'!AG130*'Calculation sheet'!AJ130*0.8833))</f>
        <v/>
      </c>
      <c r="L130" s="12" t="str">
        <f>IF('Calculation sheet'!AQ130="","",IF(OR(I130="Motorway link",I130="Exit diverge",I130="Entrance merge",I130="Motorway diverge",I130="Motorway merge",I130="Motorway weaving",I130="Service area"),'Calculation sheet'!AM130*'Calculation sheet'!J130*'Calculation sheet'!K130*'Calculation sheet'!M130*'Calculation sheet'!O130*'Calculation sheet'!P130*'Calculation sheet'!Q130*'Calculation sheet'!R130*'Calculation sheet'!S130*'Calculation sheet'!U130*'Calculation sheet'!Y130*'Calculation sheet'!AA130*'Calculation sheet'!AC130*'Calculation sheet'!AE130*'Calculation sheet'!AG130*'Calculation sheet'!AJ130,'Calculation sheet'!AM130*'Calculation sheet'!J130*'Calculation sheet'!K130*'Calculation sheet'!M130*'Calculation sheet'!O130*'Calculation sheet'!P130*'Calculation sheet'!Q130*'Calculation sheet'!R130*'Calculation sheet'!S130*'Calculation sheet'!U130*'Calculation sheet'!Y130*'Calculation sheet'!AA130*'Calculation sheet'!AC130*'Calculation sheet'!AE130*'Calculation sheet'!AG130*'Calculation sheet'!AJ130*1.1176))</f>
        <v/>
      </c>
      <c r="M130" s="12" t="str">
        <f t="shared" si="3"/>
        <v/>
      </c>
      <c r="N130" s="12" t="str">
        <f>IF('Calculation sheet'!AQ130="","",IF(OR(I130="Motorway link",I130="Exit diverge",I130="Entrance merge",I130="Motorway diverge",I130="Motorway merge",I130="Motorway weaving",I130="Service area"),'Calculation sheet'!AN130*'Calculation sheet'!J130*'Calculation sheet'!K130*'Calculation sheet'!L130*'Calculation sheet'!N130*'Calculation sheet'!P130*'Calculation sheet'!R130*'Calculation sheet'!S130*'Calculation sheet'!V130*'Calculation sheet'!Y130*'Calculation sheet'!Z130*'Calculation sheet'!AB130*'Calculation sheet'!AD130*'Calculation sheet'!AH130*'Calculation sheet'!AJ130,'Calculation sheet'!AN130*'Calculation sheet'!J130*'Calculation sheet'!K130*'Calculation sheet'!L130*'Calculation sheet'!N130*'Calculation sheet'!P130*'Calculation sheet'!R130*'Calculation sheet'!S130*'Calculation sheet'!V130*'Calculation sheet'!Y130*'Calculation sheet'!Z130*'Calculation sheet'!AB130*'Calculation sheet'!AD130*'Calculation sheet'!AH130*'Calculation sheet'!AJ130*0.7672))</f>
        <v/>
      </c>
      <c r="O130" s="12" t="str">
        <f>IF('Calculation sheet'!AQ130="","",IF(OR(I130="Motorway link",I130="Exit diverge",I130="Entrance merge",I130="Motorway diverge",I130="Motorway merge",I130="Motorway weaving",I130="Service area"),'Calculation sheet'!AO130*'Calculation sheet'!J130*'Calculation sheet'!K130*'Calculation sheet'!L130*'Calculation sheet'!N130*'Calculation sheet'!P130*'Calculation sheet'!R130*'Calculation sheet'!S130*'Calculation sheet'!W130*'Calculation sheet'!Y130*'Calculation sheet'!Z130*'Calculation sheet'!AB130*'Calculation sheet'!AD130*'Calculation sheet'!AH130*'Calculation sheet'!AJ130,'Calculation sheet'!AO130*'Calculation sheet'!J130*'Calculation sheet'!K130*'Calculation sheet'!L130*'Calculation sheet'!N130*'Calculation sheet'!P130*'Calculation sheet'!R130*'Calculation sheet'!S130*'Calculation sheet'!W130*'Calculation sheet'!Y130*'Calculation sheet'!Z130*'Calculation sheet'!AB130*'Calculation sheet'!AD130*'Calculation sheet'!AH130*'Calculation sheet'!AJ130*0.7672))</f>
        <v/>
      </c>
      <c r="P130" s="12" t="str">
        <f>IF('Calculation sheet'!AQ130="","",IF(OR(I130="Motorway link",I130="Exit diverge",I130="Entrance merge",I130="Motorway diverge",I130="Motorway merge",I130="Motorway weaving",I130="Service area"),'Calculation sheet'!AP130*'Calculation sheet'!J130*'Calculation sheet'!K130*'Calculation sheet'!L130*'Calculation sheet'!N130*'Calculation sheet'!P130*'Calculation sheet'!R130*'Calculation sheet'!S130*'Calculation sheet'!X130*'Calculation sheet'!Y130*'Calculation sheet'!Z130*'Calculation sheet'!AB130*'Calculation sheet'!AD130*'Calculation sheet'!AI130*'Calculation sheet'!AJ130,'Calculation sheet'!AP130*'Calculation sheet'!J130*'Calculation sheet'!K130*'Calculation sheet'!L130*'Calculation sheet'!N130*'Calculation sheet'!P130*'Calculation sheet'!R130*'Calculation sheet'!S130*'Calculation sheet'!X130*'Calculation sheet'!Y130*'Calculation sheet'!Z130*'Calculation sheet'!AB130*'Calculation sheet'!AD130*'Calculation sheet'!AI130*'Calculation sheet'!AJ130*0.7672))</f>
        <v/>
      </c>
      <c r="Q130" s="12" t="str">
        <f t="shared" si="4"/>
        <v/>
      </c>
      <c r="R130" s="14" t="str">
        <f t="shared" si="5"/>
        <v/>
      </c>
    </row>
    <row r="131" spans="1:18" x14ac:dyDescent="0.3">
      <c r="A131" s="4" t="str">
        <f>IF('Input data'!A146="","",'Input data'!A146)</f>
        <v/>
      </c>
      <c r="B131" s="4" t="str">
        <f>IF('Input data'!B146="","",'Input data'!B146)</f>
        <v/>
      </c>
      <c r="C131" s="4" t="str">
        <f>IF('Input data'!C146="","",'Input data'!C146)</f>
        <v/>
      </c>
      <c r="D131" s="4" t="str">
        <f>IF('Input data'!D146="","",'Input data'!D146)</f>
        <v/>
      </c>
      <c r="E131" s="4" t="str">
        <f>IF('Input data'!E146="","",'Input data'!E146)</f>
        <v/>
      </c>
      <c r="F131" s="4" t="str">
        <f>IF('Input data'!F146="","",'Input data'!F146)</f>
        <v/>
      </c>
      <c r="G131" s="4">
        <f>IF('Input data'!G146="","",'Input data'!G146)</f>
        <v>0</v>
      </c>
      <c r="H131" s="4" t="str">
        <f>IF('Input data'!H146&gt;0.5,'Input data'!H146,"")</f>
        <v/>
      </c>
      <c r="I131" s="4" t="str">
        <f>IF('Input data'!I146="","",'Input data'!I146)</f>
        <v/>
      </c>
      <c r="J131" s="12" t="str">
        <f>IF('Calculation sheet'!AQ131="","",IF(OR(I131="Motorway link",I131="Exit diverge",I131="Entrance merge",I131="Motorway diverge",I131="Motorway merge",I131="Motorway weaving",I131="Service area"),'Calculation sheet'!AK131*'Calculation sheet'!J131*'Calculation sheet'!K131*'Calculation sheet'!L131*'Calculation sheet'!N131*'Calculation sheet'!P131*'Calculation sheet'!R131*'Calculation sheet'!S131*'Calculation sheet'!T131*'Calculation sheet'!Y131*'Calculation sheet'!Z131*'Calculation sheet'!AB131*'Calculation sheet'!AD131*'Calculation sheet'!AF131*'Calculation sheet'!AJ131,'Calculation sheet'!AK131*'Calculation sheet'!J131*'Calculation sheet'!K131*'Calculation sheet'!L131*'Calculation sheet'!N131*'Calculation sheet'!P131*'Calculation sheet'!R131*'Calculation sheet'!S131*'Calculation sheet'!T131*'Calculation sheet'!Y131*'Calculation sheet'!Z131*'Calculation sheet'!AB131*'Calculation sheet'!AD131*'Calculation sheet'!AF131*'Calculation sheet'!AJ131*0.7672))</f>
        <v/>
      </c>
      <c r="K131" s="12" t="str">
        <f>IF('Calculation sheet'!AQ131="","",IF(OR(I131="Motorway link",I131="Exit diverge",I131="Entrance merge",I131="Motorway diverge",I131="Motorway merge",I131="Motorway weaving",I131="Service area"),'Calculation sheet'!AL131*'Calculation sheet'!J131*'Calculation sheet'!K131*'Calculation sheet'!M131*'Calculation sheet'!O131*'Calculation sheet'!P131*'Calculation sheet'!Q131*'Calculation sheet'!R131*'Calculation sheet'!S131*'Calculation sheet'!T131*'Calculation sheet'!Y131*'Calculation sheet'!AA131*'Calculation sheet'!AC131*'Calculation sheet'!AE131*'Calculation sheet'!AG131*'Calculation sheet'!AJ131,'Calculation sheet'!AL131*'Calculation sheet'!J131*'Calculation sheet'!K131*'Calculation sheet'!M131*'Calculation sheet'!O131*'Calculation sheet'!P131*'Calculation sheet'!Q131*'Calculation sheet'!R131*'Calculation sheet'!S131*'Calculation sheet'!T131*'Calculation sheet'!Y131*'Calculation sheet'!AA131*'Calculation sheet'!AC131*'Calculation sheet'!AE131*'Calculation sheet'!AG131*'Calculation sheet'!AJ131*0.8833))</f>
        <v/>
      </c>
      <c r="L131" s="12" t="str">
        <f>IF('Calculation sheet'!AQ131="","",IF(OR(I131="Motorway link",I131="Exit diverge",I131="Entrance merge",I131="Motorway diverge",I131="Motorway merge",I131="Motorway weaving",I131="Service area"),'Calculation sheet'!AM131*'Calculation sheet'!J131*'Calculation sheet'!K131*'Calculation sheet'!M131*'Calculation sheet'!O131*'Calculation sheet'!P131*'Calculation sheet'!Q131*'Calculation sheet'!R131*'Calculation sheet'!S131*'Calculation sheet'!U131*'Calculation sheet'!Y131*'Calculation sheet'!AA131*'Calculation sheet'!AC131*'Calculation sheet'!AE131*'Calculation sheet'!AG131*'Calculation sheet'!AJ131,'Calculation sheet'!AM131*'Calculation sheet'!J131*'Calculation sheet'!K131*'Calculation sheet'!M131*'Calculation sheet'!O131*'Calculation sheet'!P131*'Calculation sheet'!Q131*'Calculation sheet'!R131*'Calculation sheet'!S131*'Calculation sheet'!U131*'Calculation sheet'!Y131*'Calculation sheet'!AA131*'Calculation sheet'!AC131*'Calculation sheet'!AE131*'Calculation sheet'!AG131*'Calculation sheet'!AJ131*1.1176))</f>
        <v/>
      </c>
      <c r="M131" s="12" t="str">
        <f t="shared" si="3"/>
        <v/>
      </c>
      <c r="N131" s="12" t="str">
        <f>IF('Calculation sheet'!AQ131="","",IF(OR(I131="Motorway link",I131="Exit diverge",I131="Entrance merge",I131="Motorway diverge",I131="Motorway merge",I131="Motorway weaving",I131="Service area"),'Calculation sheet'!AN131*'Calculation sheet'!J131*'Calculation sheet'!K131*'Calculation sheet'!L131*'Calculation sheet'!N131*'Calculation sheet'!P131*'Calculation sheet'!R131*'Calculation sheet'!S131*'Calculation sheet'!V131*'Calculation sheet'!Y131*'Calculation sheet'!Z131*'Calculation sheet'!AB131*'Calculation sheet'!AD131*'Calculation sheet'!AH131*'Calculation sheet'!AJ131,'Calculation sheet'!AN131*'Calculation sheet'!J131*'Calculation sheet'!K131*'Calculation sheet'!L131*'Calculation sheet'!N131*'Calculation sheet'!P131*'Calculation sheet'!R131*'Calculation sheet'!S131*'Calculation sheet'!V131*'Calculation sheet'!Y131*'Calculation sheet'!Z131*'Calculation sheet'!AB131*'Calculation sheet'!AD131*'Calculation sheet'!AH131*'Calculation sheet'!AJ131*0.7672))</f>
        <v/>
      </c>
      <c r="O131" s="12" t="str">
        <f>IF('Calculation sheet'!AQ131="","",IF(OR(I131="Motorway link",I131="Exit diverge",I131="Entrance merge",I131="Motorway diverge",I131="Motorway merge",I131="Motorway weaving",I131="Service area"),'Calculation sheet'!AO131*'Calculation sheet'!J131*'Calculation sheet'!K131*'Calculation sheet'!L131*'Calculation sheet'!N131*'Calculation sheet'!P131*'Calculation sheet'!R131*'Calculation sheet'!S131*'Calculation sheet'!W131*'Calculation sheet'!Y131*'Calculation sheet'!Z131*'Calculation sheet'!AB131*'Calculation sheet'!AD131*'Calculation sheet'!AH131*'Calculation sheet'!AJ131,'Calculation sheet'!AO131*'Calculation sheet'!J131*'Calculation sheet'!K131*'Calculation sheet'!L131*'Calculation sheet'!N131*'Calculation sheet'!P131*'Calculation sheet'!R131*'Calculation sheet'!S131*'Calculation sheet'!W131*'Calculation sheet'!Y131*'Calculation sheet'!Z131*'Calculation sheet'!AB131*'Calculation sheet'!AD131*'Calculation sheet'!AH131*'Calculation sheet'!AJ131*0.7672))</f>
        <v/>
      </c>
      <c r="P131" s="12" t="str">
        <f>IF('Calculation sheet'!AQ131="","",IF(OR(I131="Motorway link",I131="Exit diverge",I131="Entrance merge",I131="Motorway diverge",I131="Motorway merge",I131="Motorway weaving",I131="Service area"),'Calculation sheet'!AP131*'Calculation sheet'!J131*'Calculation sheet'!K131*'Calculation sheet'!L131*'Calculation sheet'!N131*'Calculation sheet'!P131*'Calculation sheet'!R131*'Calculation sheet'!S131*'Calculation sheet'!X131*'Calculation sheet'!Y131*'Calculation sheet'!Z131*'Calculation sheet'!AB131*'Calculation sheet'!AD131*'Calculation sheet'!AI131*'Calculation sheet'!AJ131,'Calculation sheet'!AP131*'Calculation sheet'!J131*'Calculation sheet'!K131*'Calculation sheet'!L131*'Calculation sheet'!N131*'Calculation sheet'!P131*'Calculation sheet'!R131*'Calculation sheet'!S131*'Calculation sheet'!X131*'Calculation sheet'!Y131*'Calculation sheet'!Z131*'Calculation sheet'!AB131*'Calculation sheet'!AD131*'Calculation sheet'!AI131*'Calculation sheet'!AJ131*0.7672))</f>
        <v/>
      </c>
      <c r="Q131" s="12" t="str">
        <f t="shared" si="4"/>
        <v/>
      </c>
      <c r="R131" s="14" t="str">
        <f t="shared" si="5"/>
        <v/>
      </c>
    </row>
    <row r="132" spans="1:18" x14ac:dyDescent="0.3">
      <c r="A132" s="4" t="str">
        <f>IF('Input data'!A147="","",'Input data'!A147)</f>
        <v/>
      </c>
      <c r="B132" s="4" t="str">
        <f>IF('Input data'!B147="","",'Input data'!B147)</f>
        <v/>
      </c>
      <c r="C132" s="4" t="str">
        <f>IF('Input data'!C147="","",'Input data'!C147)</f>
        <v/>
      </c>
      <c r="D132" s="4" t="str">
        <f>IF('Input data'!D147="","",'Input data'!D147)</f>
        <v/>
      </c>
      <c r="E132" s="4" t="str">
        <f>IF('Input data'!E147="","",'Input data'!E147)</f>
        <v/>
      </c>
      <c r="F132" s="4" t="str">
        <f>IF('Input data'!F147="","",'Input data'!F147)</f>
        <v/>
      </c>
      <c r="G132" s="4">
        <f>IF('Input data'!G147="","",'Input data'!G147)</f>
        <v>0</v>
      </c>
      <c r="H132" s="4" t="str">
        <f>IF('Input data'!H147&gt;0.5,'Input data'!H147,"")</f>
        <v/>
      </c>
      <c r="I132" s="4" t="str">
        <f>IF('Input data'!I147="","",'Input data'!I147)</f>
        <v/>
      </c>
      <c r="J132" s="12" t="str">
        <f>IF('Calculation sheet'!AQ132="","",IF(OR(I132="Motorway link",I132="Exit diverge",I132="Entrance merge",I132="Motorway diverge",I132="Motorway merge",I132="Motorway weaving",I132="Service area"),'Calculation sheet'!AK132*'Calculation sheet'!J132*'Calculation sheet'!K132*'Calculation sheet'!L132*'Calculation sheet'!N132*'Calculation sheet'!P132*'Calculation sheet'!R132*'Calculation sheet'!S132*'Calculation sheet'!T132*'Calculation sheet'!Y132*'Calculation sheet'!Z132*'Calculation sheet'!AB132*'Calculation sheet'!AD132*'Calculation sheet'!AF132*'Calculation sheet'!AJ132,'Calculation sheet'!AK132*'Calculation sheet'!J132*'Calculation sheet'!K132*'Calculation sheet'!L132*'Calculation sheet'!N132*'Calculation sheet'!P132*'Calculation sheet'!R132*'Calculation sheet'!S132*'Calculation sheet'!T132*'Calculation sheet'!Y132*'Calculation sheet'!Z132*'Calculation sheet'!AB132*'Calculation sheet'!AD132*'Calculation sheet'!AF132*'Calculation sheet'!AJ132*0.7672))</f>
        <v/>
      </c>
      <c r="K132" s="12" t="str">
        <f>IF('Calculation sheet'!AQ132="","",IF(OR(I132="Motorway link",I132="Exit diverge",I132="Entrance merge",I132="Motorway diverge",I132="Motorway merge",I132="Motorway weaving",I132="Service area"),'Calculation sheet'!AL132*'Calculation sheet'!J132*'Calculation sheet'!K132*'Calculation sheet'!M132*'Calculation sheet'!O132*'Calculation sheet'!P132*'Calculation sheet'!Q132*'Calculation sheet'!R132*'Calculation sheet'!S132*'Calculation sheet'!T132*'Calculation sheet'!Y132*'Calculation sheet'!AA132*'Calculation sheet'!AC132*'Calculation sheet'!AE132*'Calculation sheet'!AG132*'Calculation sheet'!AJ132,'Calculation sheet'!AL132*'Calculation sheet'!J132*'Calculation sheet'!K132*'Calculation sheet'!M132*'Calculation sheet'!O132*'Calculation sheet'!P132*'Calculation sheet'!Q132*'Calculation sheet'!R132*'Calculation sheet'!S132*'Calculation sheet'!T132*'Calculation sheet'!Y132*'Calculation sheet'!AA132*'Calculation sheet'!AC132*'Calculation sheet'!AE132*'Calculation sheet'!AG132*'Calculation sheet'!AJ132*0.8833))</f>
        <v/>
      </c>
      <c r="L132" s="12" t="str">
        <f>IF('Calculation sheet'!AQ132="","",IF(OR(I132="Motorway link",I132="Exit diverge",I132="Entrance merge",I132="Motorway diverge",I132="Motorway merge",I132="Motorway weaving",I132="Service area"),'Calculation sheet'!AM132*'Calculation sheet'!J132*'Calculation sheet'!K132*'Calculation sheet'!M132*'Calculation sheet'!O132*'Calculation sheet'!P132*'Calculation sheet'!Q132*'Calculation sheet'!R132*'Calculation sheet'!S132*'Calculation sheet'!U132*'Calculation sheet'!Y132*'Calculation sheet'!AA132*'Calculation sheet'!AC132*'Calculation sheet'!AE132*'Calculation sheet'!AG132*'Calculation sheet'!AJ132,'Calculation sheet'!AM132*'Calculation sheet'!J132*'Calculation sheet'!K132*'Calculation sheet'!M132*'Calculation sheet'!O132*'Calculation sheet'!P132*'Calculation sheet'!Q132*'Calculation sheet'!R132*'Calculation sheet'!S132*'Calculation sheet'!U132*'Calculation sheet'!Y132*'Calculation sheet'!AA132*'Calculation sheet'!AC132*'Calculation sheet'!AE132*'Calculation sheet'!AG132*'Calculation sheet'!AJ132*1.1176))</f>
        <v/>
      </c>
      <c r="M132" s="12" t="str">
        <f t="shared" si="3"/>
        <v/>
      </c>
      <c r="N132" s="12" t="str">
        <f>IF('Calculation sheet'!AQ132="","",IF(OR(I132="Motorway link",I132="Exit diverge",I132="Entrance merge",I132="Motorway diverge",I132="Motorway merge",I132="Motorway weaving",I132="Service area"),'Calculation sheet'!AN132*'Calculation sheet'!J132*'Calculation sheet'!K132*'Calculation sheet'!L132*'Calculation sheet'!N132*'Calculation sheet'!P132*'Calculation sheet'!R132*'Calculation sheet'!S132*'Calculation sheet'!V132*'Calculation sheet'!Y132*'Calculation sheet'!Z132*'Calculation sheet'!AB132*'Calculation sheet'!AD132*'Calculation sheet'!AH132*'Calculation sheet'!AJ132,'Calculation sheet'!AN132*'Calculation sheet'!J132*'Calculation sheet'!K132*'Calculation sheet'!L132*'Calculation sheet'!N132*'Calculation sheet'!P132*'Calculation sheet'!R132*'Calculation sheet'!S132*'Calculation sheet'!V132*'Calculation sheet'!Y132*'Calculation sheet'!Z132*'Calculation sheet'!AB132*'Calculation sheet'!AD132*'Calculation sheet'!AH132*'Calculation sheet'!AJ132*0.7672))</f>
        <v/>
      </c>
      <c r="O132" s="12" t="str">
        <f>IF('Calculation sheet'!AQ132="","",IF(OR(I132="Motorway link",I132="Exit diverge",I132="Entrance merge",I132="Motorway diverge",I132="Motorway merge",I132="Motorway weaving",I132="Service area"),'Calculation sheet'!AO132*'Calculation sheet'!J132*'Calculation sheet'!K132*'Calculation sheet'!L132*'Calculation sheet'!N132*'Calculation sheet'!P132*'Calculation sheet'!R132*'Calculation sheet'!S132*'Calculation sheet'!W132*'Calculation sheet'!Y132*'Calculation sheet'!Z132*'Calculation sheet'!AB132*'Calculation sheet'!AD132*'Calculation sheet'!AH132*'Calculation sheet'!AJ132,'Calculation sheet'!AO132*'Calculation sheet'!J132*'Calculation sheet'!K132*'Calculation sheet'!L132*'Calculation sheet'!N132*'Calculation sheet'!P132*'Calculation sheet'!R132*'Calculation sheet'!S132*'Calculation sheet'!W132*'Calculation sheet'!Y132*'Calculation sheet'!Z132*'Calculation sheet'!AB132*'Calculation sheet'!AD132*'Calculation sheet'!AH132*'Calculation sheet'!AJ132*0.7672))</f>
        <v/>
      </c>
      <c r="P132" s="12" t="str">
        <f>IF('Calculation sheet'!AQ132="","",IF(OR(I132="Motorway link",I132="Exit diverge",I132="Entrance merge",I132="Motorway diverge",I132="Motorway merge",I132="Motorway weaving",I132="Service area"),'Calculation sheet'!AP132*'Calculation sheet'!J132*'Calculation sheet'!K132*'Calculation sheet'!L132*'Calculation sheet'!N132*'Calculation sheet'!P132*'Calculation sheet'!R132*'Calculation sheet'!S132*'Calculation sheet'!X132*'Calculation sheet'!Y132*'Calculation sheet'!Z132*'Calculation sheet'!AB132*'Calculation sheet'!AD132*'Calculation sheet'!AI132*'Calculation sheet'!AJ132,'Calculation sheet'!AP132*'Calculation sheet'!J132*'Calculation sheet'!K132*'Calculation sheet'!L132*'Calculation sheet'!N132*'Calculation sheet'!P132*'Calculation sheet'!R132*'Calculation sheet'!S132*'Calculation sheet'!X132*'Calculation sheet'!Y132*'Calculation sheet'!Z132*'Calculation sheet'!AB132*'Calculation sheet'!AD132*'Calculation sheet'!AI132*'Calculation sheet'!AJ132*0.7672))</f>
        <v/>
      </c>
      <c r="Q132" s="12" t="str">
        <f t="shared" si="4"/>
        <v/>
      </c>
      <c r="R132" s="14" t="str">
        <f t="shared" si="5"/>
        <v/>
      </c>
    </row>
    <row r="133" spans="1:18" x14ac:dyDescent="0.3">
      <c r="A133" s="4" t="str">
        <f>IF('Input data'!A148="","",'Input data'!A148)</f>
        <v/>
      </c>
      <c r="B133" s="4" t="str">
        <f>IF('Input data'!B148="","",'Input data'!B148)</f>
        <v/>
      </c>
      <c r="C133" s="4" t="str">
        <f>IF('Input data'!C148="","",'Input data'!C148)</f>
        <v/>
      </c>
      <c r="D133" s="4" t="str">
        <f>IF('Input data'!D148="","",'Input data'!D148)</f>
        <v/>
      </c>
      <c r="E133" s="4" t="str">
        <f>IF('Input data'!E148="","",'Input data'!E148)</f>
        <v/>
      </c>
      <c r="F133" s="4" t="str">
        <f>IF('Input data'!F148="","",'Input data'!F148)</f>
        <v/>
      </c>
      <c r="G133" s="4">
        <f>IF('Input data'!G148="","",'Input data'!G148)</f>
        <v>0</v>
      </c>
      <c r="H133" s="4" t="str">
        <f>IF('Input data'!H148&gt;0.5,'Input data'!H148,"")</f>
        <v/>
      </c>
      <c r="I133" s="4" t="str">
        <f>IF('Input data'!I148="","",'Input data'!I148)</f>
        <v/>
      </c>
      <c r="J133" s="12" t="str">
        <f>IF('Calculation sheet'!AQ133="","",IF(OR(I133="Motorway link",I133="Exit diverge",I133="Entrance merge",I133="Motorway diverge",I133="Motorway merge",I133="Motorway weaving",I133="Service area"),'Calculation sheet'!AK133*'Calculation sheet'!J133*'Calculation sheet'!K133*'Calculation sheet'!L133*'Calculation sheet'!N133*'Calculation sheet'!P133*'Calculation sheet'!R133*'Calculation sheet'!S133*'Calculation sheet'!T133*'Calculation sheet'!Y133*'Calculation sheet'!Z133*'Calculation sheet'!AB133*'Calculation sheet'!AD133*'Calculation sheet'!AF133*'Calculation sheet'!AJ133,'Calculation sheet'!AK133*'Calculation sheet'!J133*'Calculation sheet'!K133*'Calculation sheet'!L133*'Calculation sheet'!N133*'Calculation sheet'!P133*'Calculation sheet'!R133*'Calculation sheet'!S133*'Calculation sheet'!T133*'Calculation sheet'!Y133*'Calculation sheet'!Z133*'Calculation sheet'!AB133*'Calculation sheet'!AD133*'Calculation sheet'!AF133*'Calculation sheet'!AJ133*0.7672))</f>
        <v/>
      </c>
      <c r="K133" s="12" t="str">
        <f>IF('Calculation sheet'!AQ133="","",IF(OR(I133="Motorway link",I133="Exit diverge",I133="Entrance merge",I133="Motorway diverge",I133="Motorway merge",I133="Motorway weaving",I133="Service area"),'Calculation sheet'!AL133*'Calculation sheet'!J133*'Calculation sheet'!K133*'Calculation sheet'!M133*'Calculation sheet'!O133*'Calculation sheet'!P133*'Calculation sheet'!Q133*'Calculation sheet'!R133*'Calculation sheet'!S133*'Calculation sheet'!T133*'Calculation sheet'!Y133*'Calculation sheet'!AA133*'Calculation sheet'!AC133*'Calculation sheet'!AE133*'Calculation sheet'!AG133*'Calculation sheet'!AJ133,'Calculation sheet'!AL133*'Calculation sheet'!J133*'Calculation sheet'!K133*'Calculation sheet'!M133*'Calculation sheet'!O133*'Calculation sheet'!P133*'Calculation sheet'!Q133*'Calculation sheet'!R133*'Calculation sheet'!S133*'Calculation sheet'!T133*'Calculation sheet'!Y133*'Calculation sheet'!AA133*'Calculation sheet'!AC133*'Calculation sheet'!AE133*'Calculation sheet'!AG133*'Calculation sheet'!AJ133*0.8833))</f>
        <v/>
      </c>
      <c r="L133" s="12" t="str">
        <f>IF('Calculation sheet'!AQ133="","",IF(OR(I133="Motorway link",I133="Exit diverge",I133="Entrance merge",I133="Motorway diverge",I133="Motorway merge",I133="Motorway weaving",I133="Service area"),'Calculation sheet'!AM133*'Calculation sheet'!J133*'Calculation sheet'!K133*'Calculation sheet'!M133*'Calculation sheet'!O133*'Calculation sheet'!P133*'Calculation sheet'!Q133*'Calculation sheet'!R133*'Calculation sheet'!S133*'Calculation sheet'!U133*'Calculation sheet'!Y133*'Calculation sheet'!AA133*'Calculation sheet'!AC133*'Calculation sheet'!AE133*'Calculation sheet'!AG133*'Calculation sheet'!AJ133,'Calculation sheet'!AM133*'Calculation sheet'!J133*'Calculation sheet'!K133*'Calculation sheet'!M133*'Calculation sheet'!O133*'Calculation sheet'!P133*'Calculation sheet'!Q133*'Calculation sheet'!R133*'Calculation sheet'!S133*'Calculation sheet'!U133*'Calculation sheet'!Y133*'Calculation sheet'!AA133*'Calculation sheet'!AC133*'Calculation sheet'!AE133*'Calculation sheet'!AG133*'Calculation sheet'!AJ133*1.1176))</f>
        <v/>
      </c>
      <c r="M133" s="12" t="str">
        <f t="shared" si="3"/>
        <v/>
      </c>
      <c r="N133" s="12" t="str">
        <f>IF('Calculation sheet'!AQ133="","",IF(OR(I133="Motorway link",I133="Exit diverge",I133="Entrance merge",I133="Motorway diverge",I133="Motorway merge",I133="Motorway weaving",I133="Service area"),'Calculation sheet'!AN133*'Calculation sheet'!J133*'Calculation sheet'!K133*'Calculation sheet'!L133*'Calculation sheet'!N133*'Calculation sheet'!P133*'Calculation sheet'!R133*'Calculation sheet'!S133*'Calculation sheet'!V133*'Calculation sheet'!Y133*'Calculation sheet'!Z133*'Calculation sheet'!AB133*'Calculation sheet'!AD133*'Calculation sheet'!AH133*'Calculation sheet'!AJ133,'Calculation sheet'!AN133*'Calculation sheet'!J133*'Calculation sheet'!K133*'Calculation sheet'!L133*'Calculation sheet'!N133*'Calculation sheet'!P133*'Calculation sheet'!R133*'Calculation sheet'!S133*'Calculation sheet'!V133*'Calculation sheet'!Y133*'Calculation sheet'!Z133*'Calculation sheet'!AB133*'Calculation sheet'!AD133*'Calculation sheet'!AH133*'Calculation sheet'!AJ133*0.7672))</f>
        <v/>
      </c>
      <c r="O133" s="12" t="str">
        <f>IF('Calculation sheet'!AQ133="","",IF(OR(I133="Motorway link",I133="Exit diverge",I133="Entrance merge",I133="Motorway diverge",I133="Motorway merge",I133="Motorway weaving",I133="Service area"),'Calculation sheet'!AO133*'Calculation sheet'!J133*'Calculation sheet'!K133*'Calculation sheet'!L133*'Calculation sheet'!N133*'Calculation sheet'!P133*'Calculation sheet'!R133*'Calculation sheet'!S133*'Calculation sheet'!W133*'Calculation sheet'!Y133*'Calculation sheet'!Z133*'Calculation sheet'!AB133*'Calculation sheet'!AD133*'Calculation sheet'!AH133*'Calculation sheet'!AJ133,'Calculation sheet'!AO133*'Calculation sheet'!J133*'Calculation sheet'!K133*'Calculation sheet'!L133*'Calculation sheet'!N133*'Calculation sheet'!P133*'Calculation sheet'!R133*'Calculation sheet'!S133*'Calculation sheet'!W133*'Calculation sheet'!Y133*'Calculation sheet'!Z133*'Calculation sheet'!AB133*'Calculation sheet'!AD133*'Calculation sheet'!AH133*'Calculation sheet'!AJ133*0.7672))</f>
        <v/>
      </c>
      <c r="P133" s="12" t="str">
        <f>IF('Calculation sheet'!AQ133="","",IF(OR(I133="Motorway link",I133="Exit diverge",I133="Entrance merge",I133="Motorway diverge",I133="Motorway merge",I133="Motorway weaving",I133="Service area"),'Calculation sheet'!AP133*'Calculation sheet'!J133*'Calculation sheet'!K133*'Calculation sheet'!L133*'Calculation sheet'!N133*'Calculation sheet'!P133*'Calculation sheet'!R133*'Calculation sheet'!S133*'Calculation sheet'!X133*'Calculation sheet'!Y133*'Calculation sheet'!Z133*'Calculation sheet'!AB133*'Calculation sheet'!AD133*'Calculation sheet'!AI133*'Calculation sheet'!AJ133,'Calculation sheet'!AP133*'Calculation sheet'!J133*'Calculation sheet'!K133*'Calculation sheet'!L133*'Calculation sheet'!N133*'Calculation sheet'!P133*'Calculation sheet'!R133*'Calculation sheet'!S133*'Calculation sheet'!X133*'Calculation sheet'!Y133*'Calculation sheet'!Z133*'Calculation sheet'!AB133*'Calculation sheet'!AD133*'Calculation sheet'!AI133*'Calculation sheet'!AJ133*0.7672))</f>
        <v/>
      </c>
      <c r="Q133" s="12" t="str">
        <f t="shared" si="4"/>
        <v/>
      </c>
      <c r="R133" s="14" t="str">
        <f t="shared" si="5"/>
        <v/>
      </c>
    </row>
    <row r="134" spans="1:18" x14ac:dyDescent="0.3">
      <c r="A134" s="4" t="str">
        <f>IF('Input data'!A149="","",'Input data'!A149)</f>
        <v/>
      </c>
      <c r="B134" s="4" t="str">
        <f>IF('Input data'!B149="","",'Input data'!B149)</f>
        <v/>
      </c>
      <c r="C134" s="4" t="str">
        <f>IF('Input data'!C149="","",'Input data'!C149)</f>
        <v/>
      </c>
      <c r="D134" s="4" t="str">
        <f>IF('Input data'!D149="","",'Input data'!D149)</f>
        <v/>
      </c>
      <c r="E134" s="4" t="str">
        <f>IF('Input data'!E149="","",'Input data'!E149)</f>
        <v/>
      </c>
      <c r="F134" s="4" t="str">
        <f>IF('Input data'!F149="","",'Input data'!F149)</f>
        <v/>
      </c>
      <c r="G134" s="4">
        <f>IF('Input data'!G149="","",'Input data'!G149)</f>
        <v>0</v>
      </c>
      <c r="H134" s="4" t="str">
        <f>IF('Input data'!H149&gt;0.5,'Input data'!H149,"")</f>
        <v/>
      </c>
      <c r="I134" s="4" t="str">
        <f>IF('Input data'!I149="","",'Input data'!I149)</f>
        <v/>
      </c>
      <c r="J134" s="12" t="str">
        <f>IF('Calculation sheet'!AQ134="","",IF(OR(I134="Motorway link",I134="Exit diverge",I134="Entrance merge",I134="Motorway diverge",I134="Motorway merge",I134="Motorway weaving",I134="Service area"),'Calculation sheet'!AK134*'Calculation sheet'!J134*'Calculation sheet'!K134*'Calculation sheet'!L134*'Calculation sheet'!N134*'Calculation sheet'!P134*'Calculation sheet'!R134*'Calculation sheet'!S134*'Calculation sheet'!T134*'Calculation sheet'!Y134*'Calculation sheet'!Z134*'Calculation sheet'!AB134*'Calculation sheet'!AD134*'Calculation sheet'!AF134*'Calculation sheet'!AJ134,'Calculation sheet'!AK134*'Calculation sheet'!J134*'Calculation sheet'!K134*'Calculation sheet'!L134*'Calculation sheet'!N134*'Calculation sheet'!P134*'Calculation sheet'!R134*'Calculation sheet'!S134*'Calculation sheet'!T134*'Calculation sheet'!Y134*'Calculation sheet'!Z134*'Calculation sheet'!AB134*'Calculation sheet'!AD134*'Calculation sheet'!AF134*'Calculation sheet'!AJ134*0.7672))</f>
        <v/>
      </c>
      <c r="K134" s="12" t="str">
        <f>IF('Calculation sheet'!AQ134="","",IF(OR(I134="Motorway link",I134="Exit diverge",I134="Entrance merge",I134="Motorway diverge",I134="Motorway merge",I134="Motorway weaving",I134="Service area"),'Calculation sheet'!AL134*'Calculation sheet'!J134*'Calculation sheet'!K134*'Calculation sheet'!M134*'Calculation sheet'!O134*'Calculation sheet'!P134*'Calculation sheet'!Q134*'Calculation sheet'!R134*'Calculation sheet'!S134*'Calculation sheet'!T134*'Calculation sheet'!Y134*'Calculation sheet'!AA134*'Calculation sheet'!AC134*'Calculation sheet'!AE134*'Calculation sheet'!AG134*'Calculation sheet'!AJ134,'Calculation sheet'!AL134*'Calculation sheet'!J134*'Calculation sheet'!K134*'Calculation sheet'!M134*'Calculation sheet'!O134*'Calculation sheet'!P134*'Calculation sheet'!Q134*'Calculation sheet'!R134*'Calculation sheet'!S134*'Calculation sheet'!T134*'Calculation sheet'!Y134*'Calculation sheet'!AA134*'Calculation sheet'!AC134*'Calculation sheet'!AE134*'Calculation sheet'!AG134*'Calculation sheet'!AJ134*0.8833))</f>
        <v/>
      </c>
      <c r="L134" s="12" t="str">
        <f>IF('Calculation sheet'!AQ134="","",IF(OR(I134="Motorway link",I134="Exit diverge",I134="Entrance merge",I134="Motorway diverge",I134="Motorway merge",I134="Motorway weaving",I134="Service area"),'Calculation sheet'!AM134*'Calculation sheet'!J134*'Calculation sheet'!K134*'Calculation sheet'!M134*'Calculation sheet'!O134*'Calculation sheet'!P134*'Calculation sheet'!Q134*'Calculation sheet'!R134*'Calculation sheet'!S134*'Calculation sheet'!U134*'Calculation sheet'!Y134*'Calculation sheet'!AA134*'Calculation sheet'!AC134*'Calculation sheet'!AE134*'Calculation sheet'!AG134*'Calculation sheet'!AJ134,'Calculation sheet'!AM134*'Calculation sheet'!J134*'Calculation sheet'!K134*'Calculation sheet'!M134*'Calculation sheet'!O134*'Calculation sheet'!P134*'Calculation sheet'!Q134*'Calculation sheet'!R134*'Calculation sheet'!S134*'Calculation sheet'!U134*'Calculation sheet'!Y134*'Calculation sheet'!AA134*'Calculation sheet'!AC134*'Calculation sheet'!AE134*'Calculation sheet'!AG134*'Calculation sheet'!AJ134*1.1176))</f>
        <v/>
      </c>
      <c r="M134" s="12" t="str">
        <f t="shared" si="3"/>
        <v/>
      </c>
      <c r="N134" s="12" t="str">
        <f>IF('Calculation sheet'!AQ134="","",IF(OR(I134="Motorway link",I134="Exit diverge",I134="Entrance merge",I134="Motorway diverge",I134="Motorway merge",I134="Motorway weaving",I134="Service area"),'Calculation sheet'!AN134*'Calculation sheet'!J134*'Calculation sheet'!K134*'Calculation sheet'!L134*'Calculation sheet'!N134*'Calculation sheet'!P134*'Calculation sheet'!R134*'Calculation sheet'!S134*'Calculation sheet'!V134*'Calculation sheet'!Y134*'Calculation sheet'!Z134*'Calculation sheet'!AB134*'Calculation sheet'!AD134*'Calculation sheet'!AH134*'Calculation sheet'!AJ134,'Calculation sheet'!AN134*'Calculation sheet'!J134*'Calculation sheet'!K134*'Calculation sheet'!L134*'Calculation sheet'!N134*'Calculation sheet'!P134*'Calculation sheet'!R134*'Calculation sheet'!S134*'Calculation sheet'!V134*'Calculation sheet'!Y134*'Calculation sheet'!Z134*'Calculation sheet'!AB134*'Calculation sheet'!AD134*'Calculation sheet'!AH134*'Calculation sheet'!AJ134*0.7672))</f>
        <v/>
      </c>
      <c r="O134" s="12" t="str">
        <f>IF('Calculation sheet'!AQ134="","",IF(OR(I134="Motorway link",I134="Exit diverge",I134="Entrance merge",I134="Motorway diverge",I134="Motorway merge",I134="Motorway weaving",I134="Service area"),'Calculation sheet'!AO134*'Calculation sheet'!J134*'Calculation sheet'!K134*'Calculation sheet'!L134*'Calculation sheet'!N134*'Calculation sheet'!P134*'Calculation sheet'!R134*'Calculation sheet'!S134*'Calculation sheet'!W134*'Calculation sheet'!Y134*'Calculation sheet'!Z134*'Calculation sheet'!AB134*'Calculation sheet'!AD134*'Calculation sheet'!AH134*'Calculation sheet'!AJ134,'Calculation sheet'!AO134*'Calculation sheet'!J134*'Calculation sheet'!K134*'Calculation sheet'!L134*'Calculation sheet'!N134*'Calculation sheet'!P134*'Calculation sheet'!R134*'Calculation sheet'!S134*'Calculation sheet'!W134*'Calculation sheet'!Y134*'Calculation sheet'!Z134*'Calculation sheet'!AB134*'Calculation sheet'!AD134*'Calculation sheet'!AH134*'Calculation sheet'!AJ134*0.7672))</f>
        <v/>
      </c>
      <c r="P134" s="12" t="str">
        <f>IF('Calculation sheet'!AQ134="","",IF(OR(I134="Motorway link",I134="Exit diverge",I134="Entrance merge",I134="Motorway diverge",I134="Motorway merge",I134="Motorway weaving",I134="Service area"),'Calculation sheet'!AP134*'Calculation sheet'!J134*'Calculation sheet'!K134*'Calculation sheet'!L134*'Calculation sheet'!N134*'Calculation sheet'!P134*'Calculation sheet'!R134*'Calculation sheet'!S134*'Calculation sheet'!X134*'Calculation sheet'!Y134*'Calculation sheet'!Z134*'Calculation sheet'!AB134*'Calculation sheet'!AD134*'Calculation sheet'!AI134*'Calculation sheet'!AJ134,'Calculation sheet'!AP134*'Calculation sheet'!J134*'Calculation sheet'!K134*'Calculation sheet'!L134*'Calculation sheet'!N134*'Calculation sheet'!P134*'Calculation sheet'!R134*'Calculation sheet'!S134*'Calculation sheet'!X134*'Calculation sheet'!Y134*'Calculation sheet'!Z134*'Calculation sheet'!AB134*'Calculation sheet'!AD134*'Calculation sheet'!AI134*'Calculation sheet'!AJ134*0.7672))</f>
        <v/>
      </c>
      <c r="Q134" s="12" t="str">
        <f t="shared" si="4"/>
        <v/>
      </c>
      <c r="R134" s="14" t="str">
        <f t="shared" si="5"/>
        <v/>
      </c>
    </row>
    <row r="135" spans="1:18" x14ac:dyDescent="0.3">
      <c r="A135" s="4" t="str">
        <f>IF('Input data'!A150="","",'Input data'!A150)</f>
        <v/>
      </c>
      <c r="B135" s="4" t="str">
        <f>IF('Input data'!B150="","",'Input data'!B150)</f>
        <v/>
      </c>
      <c r="C135" s="4" t="str">
        <f>IF('Input data'!C150="","",'Input data'!C150)</f>
        <v/>
      </c>
      <c r="D135" s="4" t="str">
        <f>IF('Input data'!D150="","",'Input data'!D150)</f>
        <v/>
      </c>
      <c r="E135" s="4" t="str">
        <f>IF('Input data'!E150="","",'Input data'!E150)</f>
        <v/>
      </c>
      <c r="F135" s="4" t="str">
        <f>IF('Input data'!F150="","",'Input data'!F150)</f>
        <v/>
      </c>
      <c r="G135" s="4">
        <f>IF('Input data'!G150="","",'Input data'!G150)</f>
        <v>0</v>
      </c>
      <c r="H135" s="4" t="str">
        <f>IF('Input data'!H150&gt;0.5,'Input data'!H150,"")</f>
        <v/>
      </c>
      <c r="I135" s="4" t="str">
        <f>IF('Input data'!I150="","",'Input data'!I150)</f>
        <v/>
      </c>
      <c r="J135" s="12" t="str">
        <f>IF('Calculation sheet'!AQ135="","",IF(OR(I135="Motorway link",I135="Exit diverge",I135="Entrance merge",I135="Motorway diverge",I135="Motorway merge",I135="Motorway weaving",I135="Service area"),'Calculation sheet'!AK135*'Calculation sheet'!J135*'Calculation sheet'!K135*'Calculation sheet'!L135*'Calculation sheet'!N135*'Calculation sheet'!P135*'Calculation sheet'!R135*'Calculation sheet'!S135*'Calculation sheet'!T135*'Calculation sheet'!Y135*'Calculation sheet'!Z135*'Calculation sheet'!AB135*'Calculation sheet'!AD135*'Calculation sheet'!AF135*'Calculation sheet'!AJ135,'Calculation sheet'!AK135*'Calculation sheet'!J135*'Calculation sheet'!K135*'Calculation sheet'!L135*'Calculation sheet'!N135*'Calculation sheet'!P135*'Calculation sheet'!R135*'Calculation sheet'!S135*'Calculation sheet'!T135*'Calculation sheet'!Y135*'Calculation sheet'!Z135*'Calculation sheet'!AB135*'Calculation sheet'!AD135*'Calculation sheet'!AF135*'Calculation sheet'!AJ135*0.7672))</f>
        <v/>
      </c>
      <c r="K135" s="12" t="str">
        <f>IF('Calculation sheet'!AQ135="","",IF(OR(I135="Motorway link",I135="Exit diverge",I135="Entrance merge",I135="Motorway diverge",I135="Motorway merge",I135="Motorway weaving",I135="Service area"),'Calculation sheet'!AL135*'Calculation sheet'!J135*'Calculation sheet'!K135*'Calculation sheet'!M135*'Calculation sheet'!O135*'Calculation sheet'!P135*'Calculation sheet'!Q135*'Calculation sheet'!R135*'Calculation sheet'!S135*'Calculation sheet'!T135*'Calculation sheet'!Y135*'Calculation sheet'!AA135*'Calculation sheet'!AC135*'Calculation sheet'!AE135*'Calculation sheet'!AG135*'Calculation sheet'!AJ135,'Calculation sheet'!AL135*'Calculation sheet'!J135*'Calculation sheet'!K135*'Calculation sheet'!M135*'Calculation sheet'!O135*'Calculation sheet'!P135*'Calculation sheet'!Q135*'Calculation sheet'!R135*'Calculation sheet'!S135*'Calculation sheet'!T135*'Calculation sheet'!Y135*'Calculation sheet'!AA135*'Calculation sheet'!AC135*'Calculation sheet'!AE135*'Calculation sheet'!AG135*'Calculation sheet'!AJ135*0.8833))</f>
        <v/>
      </c>
      <c r="L135" s="12" t="str">
        <f>IF('Calculation sheet'!AQ135="","",IF(OR(I135="Motorway link",I135="Exit diverge",I135="Entrance merge",I135="Motorway diverge",I135="Motorway merge",I135="Motorway weaving",I135="Service area"),'Calculation sheet'!AM135*'Calculation sheet'!J135*'Calculation sheet'!K135*'Calculation sheet'!M135*'Calculation sheet'!O135*'Calculation sheet'!P135*'Calculation sheet'!Q135*'Calculation sheet'!R135*'Calculation sheet'!S135*'Calculation sheet'!U135*'Calculation sheet'!Y135*'Calculation sheet'!AA135*'Calculation sheet'!AC135*'Calculation sheet'!AE135*'Calculation sheet'!AG135*'Calculation sheet'!AJ135,'Calculation sheet'!AM135*'Calculation sheet'!J135*'Calculation sheet'!K135*'Calculation sheet'!M135*'Calculation sheet'!O135*'Calculation sheet'!P135*'Calculation sheet'!Q135*'Calculation sheet'!R135*'Calculation sheet'!S135*'Calculation sheet'!U135*'Calculation sheet'!Y135*'Calculation sheet'!AA135*'Calculation sheet'!AC135*'Calculation sheet'!AE135*'Calculation sheet'!AG135*'Calculation sheet'!AJ135*1.1176))</f>
        <v/>
      </c>
      <c r="M135" s="12" t="str">
        <f t="shared" ref="M135:M198" si="6">IF(SUM(J135:L135)&gt;0,SUM(J135:L135),"")</f>
        <v/>
      </c>
      <c r="N135" s="12" t="str">
        <f>IF('Calculation sheet'!AQ135="","",IF(OR(I135="Motorway link",I135="Exit diverge",I135="Entrance merge",I135="Motorway diverge",I135="Motorway merge",I135="Motorway weaving",I135="Service area"),'Calculation sheet'!AN135*'Calculation sheet'!J135*'Calculation sheet'!K135*'Calculation sheet'!L135*'Calculation sheet'!N135*'Calculation sheet'!P135*'Calculation sheet'!R135*'Calculation sheet'!S135*'Calculation sheet'!V135*'Calculation sheet'!Y135*'Calculation sheet'!Z135*'Calculation sheet'!AB135*'Calculation sheet'!AD135*'Calculation sheet'!AH135*'Calculation sheet'!AJ135,'Calculation sheet'!AN135*'Calculation sheet'!J135*'Calculation sheet'!K135*'Calculation sheet'!L135*'Calculation sheet'!N135*'Calculation sheet'!P135*'Calculation sheet'!R135*'Calculation sheet'!S135*'Calculation sheet'!V135*'Calculation sheet'!Y135*'Calculation sheet'!Z135*'Calculation sheet'!AB135*'Calculation sheet'!AD135*'Calculation sheet'!AH135*'Calculation sheet'!AJ135*0.7672))</f>
        <v/>
      </c>
      <c r="O135" s="12" t="str">
        <f>IF('Calculation sheet'!AQ135="","",IF(OR(I135="Motorway link",I135="Exit diverge",I135="Entrance merge",I135="Motorway diverge",I135="Motorway merge",I135="Motorway weaving",I135="Service area"),'Calculation sheet'!AO135*'Calculation sheet'!J135*'Calculation sheet'!K135*'Calculation sheet'!L135*'Calculation sheet'!N135*'Calculation sheet'!P135*'Calculation sheet'!R135*'Calculation sheet'!S135*'Calculation sheet'!W135*'Calculation sheet'!Y135*'Calculation sheet'!Z135*'Calculation sheet'!AB135*'Calculation sheet'!AD135*'Calculation sheet'!AH135*'Calculation sheet'!AJ135,'Calculation sheet'!AO135*'Calculation sheet'!J135*'Calculation sheet'!K135*'Calculation sheet'!L135*'Calculation sheet'!N135*'Calculation sheet'!P135*'Calculation sheet'!R135*'Calculation sheet'!S135*'Calculation sheet'!W135*'Calculation sheet'!Y135*'Calculation sheet'!Z135*'Calculation sheet'!AB135*'Calculation sheet'!AD135*'Calculation sheet'!AH135*'Calculation sheet'!AJ135*0.7672))</f>
        <v/>
      </c>
      <c r="P135" s="12" t="str">
        <f>IF('Calculation sheet'!AQ135="","",IF(OR(I135="Motorway link",I135="Exit diverge",I135="Entrance merge",I135="Motorway diverge",I135="Motorway merge",I135="Motorway weaving",I135="Service area"),'Calculation sheet'!AP135*'Calculation sheet'!J135*'Calculation sheet'!K135*'Calculation sheet'!L135*'Calculation sheet'!N135*'Calculation sheet'!P135*'Calculation sheet'!R135*'Calculation sheet'!S135*'Calculation sheet'!X135*'Calculation sheet'!Y135*'Calculation sheet'!Z135*'Calculation sheet'!AB135*'Calculation sheet'!AD135*'Calculation sheet'!AI135*'Calculation sheet'!AJ135,'Calculation sheet'!AP135*'Calculation sheet'!J135*'Calculation sheet'!K135*'Calculation sheet'!L135*'Calculation sheet'!N135*'Calculation sheet'!P135*'Calculation sheet'!R135*'Calculation sheet'!S135*'Calculation sheet'!X135*'Calculation sheet'!Y135*'Calculation sheet'!Z135*'Calculation sheet'!AB135*'Calculation sheet'!AD135*'Calculation sheet'!AI135*'Calculation sheet'!AJ135*0.7672))</f>
        <v/>
      </c>
      <c r="Q135" s="12" t="str">
        <f t="shared" ref="Q135:Q198" si="7">IF(SUM(N135:P135)&gt;0,SUM(N135:P135),"")</f>
        <v/>
      </c>
      <c r="R135" s="14" t="str">
        <f t="shared" ref="R135:R198" si="8">IF(M135="","",18609867*N135+3188341*O135+480261*P135+697929*(J135+K135))</f>
        <v/>
      </c>
    </row>
    <row r="136" spans="1:18" x14ac:dyDescent="0.3">
      <c r="A136" s="4" t="str">
        <f>IF('Input data'!A151="","",'Input data'!A151)</f>
        <v/>
      </c>
      <c r="B136" s="4" t="str">
        <f>IF('Input data'!B151="","",'Input data'!B151)</f>
        <v/>
      </c>
      <c r="C136" s="4" t="str">
        <f>IF('Input data'!C151="","",'Input data'!C151)</f>
        <v/>
      </c>
      <c r="D136" s="4" t="str">
        <f>IF('Input data'!D151="","",'Input data'!D151)</f>
        <v/>
      </c>
      <c r="E136" s="4" t="str">
        <f>IF('Input data'!E151="","",'Input data'!E151)</f>
        <v/>
      </c>
      <c r="F136" s="4" t="str">
        <f>IF('Input data'!F151="","",'Input data'!F151)</f>
        <v/>
      </c>
      <c r="G136" s="4">
        <f>IF('Input data'!G151="","",'Input data'!G151)</f>
        <v>0</v>
      </c>
      <c r="H136" s="4" t="str">
        <f>IF('Input data'!H151&gt;0.5,'Input data'!H151,"")</f>
        <v/>
      </c>
      <c r="I136" s="4" t="str">
        <f>IF('Input data'!I151="","",'Input data'!I151)</f>
        <v/>
      </c>
      <c r="J136" s="12" t="str">
        <f>IF('Calculation sheet'!AQ136="","",IF(OR(I136="Motorway link",I136="Exit diverge",I136="Entrance merge",I136="Motorway diverge",I136="Motorway merge",I136="Motorway weaving",I136="Service area"),'Calculation sheet'!AK136*'Calculation sheet'!J136*'Calculation sheet'!K136*'Calculation sheet'!L136*'Calculation sheet'!N136*'Calculation sheet'!P136*'Calculation sheet'!R136*'Calculation sheet'!S136*'Calculation sheet'!T136*'Calculation sheet'!Y136*'Calculation sheet'!Z136*'Calculation sheet'!AB136*'Calculation sheet'!AD136*'Calculation sheet'!AF136*'Calculation sheet'!AJ136,'Calculation sheet'!AK136*'Calculation sheet'!J136*'Calculation sheet'!K136*'Calculation sheet'!L136*'Calculation sheet'!N136*'Calculation sheet'!P136*'Calculation sheet'!R136*'Calculation sheet'!S136*'Calculation sheet'!T136*'Calculation sheet'!Y136*'Calculation sheet'!Z136*'Calculation sheet'!AB136*'Calculation sheet'!AD136*'Calculation sheet'!AF136*'Calculation sheet'!AJ136*0.7672))</f>
        <v/>
      </c>
      <c r="K136" s="12" t="str">
        <f>IF('Calculation sheet'!AQ136="","",IF(OR(I136="Motorway link",I136="Exit diverge",I136="Entrance merge",I136="Motorway diverge",I136="Motorway merge",I136="Motorway weaving",I136="Service area"),'Calculation sheet'!AL136*'Calculation sheet'!J136*'Calculation sheet'!K136*'Calculation sheet'!M136*'Calculation sheet'!O136*'Calculation sheet'!P136*'Calculation sheet'!Q136*'Calculation sheet'!R136*'Calculation sheet'!S136*'Calculation sheet'!T136*'Calculation sheet'!Y136*'Calculation sheet'!AA136*'Calculation sheet'!AC136*'Calculation sheet'!AE136*'Calculation sheet'!AG136*'Calculation sheet'!AJ136,'Calculation sheet'!AL136*'Calculation sheet'!J136*'Calculation sheet'!K136*'Calculation sheet'!M136*'Calculation sheet'!O136*'Calculation sheet'!P136*'Calculation sheet'!Q136*'Calculation sheet'!R136*'Calculation sheet'!S136*'Calculation sheet'!T136*'Calculation sheet'!Y136*'Calculation sheet'!AA136*'Calculation sheet'!AC136*'Calculation sheet'!AE136*'Calculation sheet'!AG136*'Calculation sheet'!AJ136*0.8833))</f>
        <v/>
      </c>
      <c r="L136" s="12" t="str">
        <f>IF('Calculation sheet'!AQ136="","",IF(OR(I136="Motorway link",I136="Exit diverge",I136="Entrance merge",I136="Motorway diverge",I136="Motorway merge",I136="Motorway weaving",I136="Service area"),'Calculation sheet'!AM136*'Calculation sheet'!J136*'Calculation sheet'!K136*'Calculation sheet'!M136*'Calculation sheet'!O136*'Calculation sheet'!P136*'Calculation sheet'!Q136*'Calculation sheet'!R136*'Calculation sheet'!S136*'Calculation sheet'!U136*'Calculation sheet'!Y136*'Calculation sheet'!AA136*'Calculation sheet'!AC136*'Calculation sheet'!AE136*'Calculation sheet'!AG136*'Calculation sheet'!AJ136,'Calculation sheet'!AM136*'Calculation sheet'!J136*'Calculation sheet'!K136*'Calculation sheet'!M136*'Calculation sheet'!O136*'Calculation sheet'!P136*'Calculation sheet'!Q136*'Calculation sheet'!R136*'Calculation sheet'!S136*'Calculation sheet'!U136*'Calculation sheet'!Y136*'Calculation sheet'!AA136*'Calculation sheet'!AC136*'Calculation sheet'!AE136*'Calculation sheet'!AG136*'Calculation sheet'!AJ136*1.1176))</f>
        <v/>
      </c>
      <c r="M136" s="12" t="str">
        <f t="shared" si="6"/>
        <v/>
      </c>
      <c r="N136" s="12" t="str">
        <f>IF('Calculation sheet'!AQ136="","",IF(OR(I136="Motorway link",I136="Exit diverge",I136="Entrance merge",I136="Motorway diverge",I136="Motorway merge",I136="Motorway weaving",I136="Service area"),'Calculation sheet'!AN136*'Calculation sheet'!J136*'Calculation sheet'!K136*'Calculation sheet'!L136*'Calculation sheet'!N136*'Calculation sheet'!P136*'Calculation sheet'!R136*'Calculation sheet'!S136*'Calculation sheet'!V136*'Calculation sheet'!Y136*'Calculation sheet'!Z136*'Calculation sheet'!AB136*'Calculation sheet'!AD136*'Calculation sheet'!AH136*'Calculation sheet'!AJ136,'Calculation sheet'!AN136*'Calculation sheet'!J136*'Calculation sheet'!K136*'Calculation sheet'!L136*'Calculation sheet'!N136*'Calculation sheet'!P136*'Calculation sheet'!R136*'Calculation sheet'!S136*'Calculation sheet'!V136*'Calculation sheet'!Y136*'Calculation sheet'!Z136*'Calculation sheet'!AB136*'Calculation sheet'!AD136*'Calculation sheet'!AH136*'Calculation sheet'!AJ136*0.7672))</f>
        <v/>
      </c>
      <c r="O136" s="12" t="str">
        <f>IF('Calculation sheet'!AQ136="","",IF(OR(I136="Motorway link",I136="Exit diverge",I136="Entrance merge",I136="Motorway diverge",I136="Motorway merge",I136="Motorway weaving",I136="Service area"),'Calculation sheet'!AO136*'Calculation sheet'!J136*'Calculation sheet'!K136*'Calculation sheet'!L136*'Calculation sheet'!N136*'Calculation sheet'!P136*'Calculation sheet'!R136*'Calculation sheet'!S136*'Calculation sheet'!W136*'Calculation sheet'!Y136*'Calculation sheet'!Z136*'Calculation sheet'!AB136*'Calculation sheet'!AD136*'Calculation sheet'!AH136*'Calculation sheet'!AJ136,'Calculation sheet'!AO136*'Calculation sheet'!J136*'Calculation sheet'!K136*'Calculation sheet'!L136*'Calculation sheet'!N136*'Calculation sheet'!P136*'Calculation sheet'!R136*'Calculation sheet'!S136*'Calculation sheet'!W136*'Calculation sheet'!Y136*'Calculation sheet'!Z136*'Calculation sheet'!AB136*'Calculation sheet'!AD136*'Calculation sheet'!AH136*'Calculation sheet'!AJ136*0.7672))</f>
        <v/>
      </c>
      <c r="P136" s="12" t="str">
        <f>IF('Calculation sheet'!AQ136="","",IF(OR(I136="Motorway link",I136="Exit diverge",I136="Entrance merge",I136="Motorway diverge",I136="Motorway merge",I136="Motorway weaving",I136="Service area"),'Calculation sheet'!AP136*'Calculation sheet'!J136*'Calculation sheet'!K136*'Calculation sheet'!L136*'Calculation sheet'!N136*'Calculation sheet'!P136*'Calculation sheet'!R136*'Calculation sheet'!S136*'Calculation sheet'!X136*'Calculation sheet'!Y136*'Calculation sheet'!Z136*'Calculation sheet'!AB136*'Calculation sheet'!AD136*'Calculation sheet'!AI136*'Calculation sheet'!AJ136,'Calculation sheet'!AP136*'Calculation sheet'!J136*'Calculation sheet'!K136*'Calculation sheet'!L136*'Calculation sheet'!N136*'Calculation sheet'!P136*'Calculation sheet'!R136*'Calculation sheet'!S136*'Calculation sheet'!X136*'Calculation sheet'!Y136*'Calculation sheet'!Z136*'Calculation sheet'!AB136*'Calculation sheet'!AD136*'Calculation sheet'!AI136*'Calculation sheet'!AJ136*0.7672))</f>
        <v/>
      </c>
      <c r="Q136" s="12" t="str">
        <f t="shared" si="7"/>
        <v/>
      </c>
      <c r="R136" s="14" t="str">
        <f t="shared" si="8"/>
        <v/>
      </c>
    </row>
    <row r="137" spans="1:18" x14ac:dyDescent="0.3">
      <c r="A137" s="4" t="str">
        <f>IF('Input data'!A152="","",'Input data'!A152)</f>
        <v/>
      </c>
      <c r="B137" s="4" t="str">
        <f>IF('Input data'!B152="","",'Input data'!B152)</f>
        <v/>
      </c>
      <c r="C137" s="4" t="str">
        <f>IF('Input data'!C152="","",'Input data'!C152)</f>
        <v/>
      </c>
      <c r="D137" s="4" t="str">
        <f>IF('Input data'!D152="","",'Input data'!D152)</f>
        <v/>
      </c>
      <c r="E137" s="4" t="str">
        <f>IF('Input data'!E152="","",'Input data'!E152)</f>
        <v/>
      </c>
      <c r="F137" s="4" t="str">
        <f>IF('Input data'!F152="","",'Input data'!F152)</f>
        <v/>
      </c>
      <c r="G137" s="4">
        <f>IF('Input data'!G152="","",'Input data'!G152)</f>
        <v>0</v>
      </c>
      <c r="H137" s="4" t="str">
        <f>IF('Input data'!H152&gt;0.5,'Input data'!H152,"")</f>
        <v/>
      </c>
      <c r="I137" s="4" t="str">
        <f>IF('Input data'!I152="","",'Input data'!I152)</f>
        <v/>
      </c>
      <c r="J137" s="12" t="str">
        <f>IF('Calculation sheet'!AQ137="","",IF(OR(I137="Motorway link",I137="Exit diverge",I137="Entrance merge",I137="Motorway diverge",I137="Motorway merge",I137="Motorway weaving",I137="Service area"),'Calculation sheet'!AK137*'Calculation sheet'!J137*'Calculation sheet'!K137*'Calculation sheet'!L137*'Calculation sheet'!N137*'Calculation sheet'!P137*'Calculation sheet'!R137*'Calculation sheet'!S137*'Calculation sheet'!T137*'Calculation sheet'!Y137*'Calculation sheet'!Z137*'Calculation sheet'!AB137*'Calculation sheet'!AD137*'Calculation sheet'!AF137*'Calculation sheet'!AJ137,'Calculation sheet'!AK137*'Calculation sheet'!J137*'Calculation sheet'!K137*'Calculation sheet'!L137*'Calculation sheet'!N137*'Calculation sheet'!P137*'Calculation sheet'!R137*'Calculation sheet'!S137*'Calculation sheet'!T137*'Calculation sheet'!Y137*'Calculation sheet'!Z137*'Calculation sheet'!AB137*'Calculation sheet'!AD137*'Calculation sheet'!AF137*'Calculation sheet'!AJ137*0.7672))</f>
        <v/>
      </c>
      <c r="K137" s="12" t="str">
        <f>IF('Calculation sheet'!AQ137="","",IF(OR(I137="Motorway link",I137="Exit diverge",I137="Entrance merge",I137="Motorway diverge",I137="Motorway merge",I137="Motorway weaving",I137="Service area"),'Calculation sheet'!AL137*'Calculation sheet'!J137*'Calculation sheet'!K137*'Calculation sheet'!M137*'Calculation sheet'!O137*'Calculation sheet'!P137*'Calculation sheet'!Q137*'Calculation sheet'!R137*'Calculation sheet'!S137*'Calculation sheet'!T137*'Calculation sheet'!Y137*'Calculation sheet'!AA137*'Calculation sheet'!AC137*'Calculation sheet'!AE137*'Calculation sheet'!AG137*'Calculation sheet'!AJ137,'Calculation sheet'!AL137*'Calculation sheet'!J137*'Calculation sheet'!K137*'Calculation sheet'!M137*'Calculation sheet'!O137*'Calculation sheet'!P137*'Calculation sheet'!Q137*'Calculation sheet'!R137*'Calculation sheet'!S137*'Calculation sheet'!T137*'Calculation sheet'!Y137*'Calculation sheet'!AA137*'Calculation sheet'!AC137*'Calculation sheet'!AE137*'Calculation sheet'!AG137*'Calculation sheet'!AJ137*0.8833))</f>
        <v/>
      </c>
      <c r="L137" s="12" t="str">
        <f>IF('Calculation sheet'!AQ137="","",IF(OR(I137="Motorway link",I137="Exit diverge",I137="Entrance merge",I137="Motorway diverge",I137="Motorway merge",I137="Motorway weaving",I137="Service area"),'Calculation sheet'!AM137*'Calculation sheet'!J137*'Calculation sheet'!K137*'Calculation sheet'!M137*'Calculation sheet'!O137*'Calculation sheet'!P137*'Calculation sheet'!Q137*'Calculation sheet'!R137*'Calculation sheet'!S137*'Calculation sheet'!U137*'Calculation sheet'!Y137*'Calculation sheet'!AA137*'Calculation sheet'!AC137*'Calculation sheet'!AE137*'Calculation sheet'!AG137*'Calculation sheet'!AJ137,'Calculation sheet'!AM137*'Calculation sheet'!J137*'Calculation sheet'!K137*'Calculation sheet'!M137*'Calculation sheet'!O137*'Calculation sheet'!P137*'Calculation sheet'!Q137*'Calculation sheet'!R137*'Calculation sheet'!S137*'Calculation sheet'!U137*'Calculation sheet'!Y137*'Calculation sheet'!AA137*'Calculation sheet'!AC137*'Calculation sheet'!AE137*'Calculation sheet'!AG137*'Calculation sheet'!AJ137*1.1176))</f>
        <v/>
      </c>
      <c r="M137" s="12" t="str">
        <f t="shared" si="6"/>
        <v/>
      </c>
      <c r="N137" s="12" t="str">
        <f>IF('Calculation sheet'!AQ137="","",IF(OR(I137="Motorway link",I137="Exit diverge",I137="Entrance merge",I137="Motorway diverge",I137="Motorway merge",I137="Motorway weaving",I137="Service area"),'Calculation sheet'!AN137*'Calculation sheet'!J137*'Calculation sheet'!K137*'Calculation sheet'!L137*'Calculation sheet'!N137*'Calculation sheet'!P137*'Calculation sheet'!R137*'Calculation sheet'!S137*'Calculation sheet'!V137*'Calculation sheet'!Y137*'Calculation sheet'!Z137*'Calculation sheet'!AB137*'Calculation sheet'!AD137*'Calculation sheet'!AH137*'Calculation sheet'!AJ137,'Calculation sheet'!AN137*'Calculation sheet'!J137*'Calculation sheet'!K137*'Calculation sheet'!L137*'Calculation sheet'!N137*'Calculation sheet'!P137*'Calculation sheet'!R137*'Calculation sheet'!S137*'Calculation sheet'!V137*'Calculation sheet'!Y137*'Calculation sheet'!Z137*'Calculation sheet'!AB137*'Calculation sheet'!AD137*'Calculation sheet'!AH137*'Calculation sheet'!AJ137*0.7672))</f>
        <v/>
      </c>
      <c r="O137" s="12" t="str">
        <f>IF('Calculation sheet'!AQ137="","",IF(OR(I137="Motorway link",I137="Exit diverge",I137="Entrance merge",I137="Motorway diverge",I137="Motorway merge",I137="Motorway weaving",I137="Service area"),'Calculation sheet'!AO137*'Calculation sheet'!J137*'Calculation sheet'!K137*'Calculation sheet'!L137*'Calculation sheet'!N137*'Calculation sheet'!P137*'Calculation sheet'!R137*'Calculation sheet'!S137*'Calculation sheet'!W137*'Calculation sheet'!Y137*'Calculation sheet'!Z137*'Calculation sheet'!AB137*'Calculation sheet'!AD137*'Calculation sheet'!AH137*'Calculation sheet'!AJ137,'Calculation sheet'!AO137*'Calculation sheet'!J137*'Calculation sheet'!K137*'Calculation sheet'!L137*'Calculation sheet'!N137*'Calculation sheet'!P137*'Calculation sheet'!R137*'Calculation sheet'!S137*'Calculation sheet'!W137*'Calculation sheet'!Y137*'Calculation sheet'!Z137*'Calculation sheet'!AB137*'Calculation sheet'!AD137*'Calculation sheet'!AH137*'Calculation sheet'!AJ137*0.7672))</f>
        <v/>
      </c>
      <c r="P137" s="12" t="str">
        <f>IF('Calculation sheet'!AQ137="","",IF(OR(I137="Motorway link",I137="Exit diverge",I137="Entrance merge",I137="Motorway diverge",I137="Motorway merge",I137="Motorway weaving",I137="Service area"),'Calculation sheet'!AP137*'Calculation sheet'!J137*'Calculation sheet'!K137*'Calculation sheet'!L137*'Calculation sheet'!N137*'Calculation sheet'!P137*'Calculation sheet'!R137*'Calculation sheet'!S137*'Calculation sheet'!X137*'Calculation sheet'!Y137*'Calculation sheet'!Z137*'Calculation sheet'!AB137*'Calculation sheet'!AD137*'Calculation sheet'!AI137*'Calculation sheet'!AJ137,'Calculation sheet'!AP137*'Calculation sheet'!J137*'Calculation sheet'!K137*'Calculation sheet'!L137*'Calculation sheet'!N137*'Calculation sheet'!P137*'Calculation sheet'!R137*'Calculation sheet'!S137*'Calculation sheet'!X137*'Calculation sheet'!Y137*'Calculation sheet'!Z137*'Calculation sheet'!AB137*'Calculation sheet'!AD137*'Calculation sheet'!AI137*'Calculation sheet'!AJ137*0.7672))</f>
        <v/>
      </c>
      <c r="Q137" s="12" t="str">
        <f t="shared" si="7"/>
        <v/>
      </c>
      <c r="R137" s="14" t="str">
        <f t="shared" si="8"/>
        <v/>
      </c>
    </row>
    <row r="138" spans="1:18" x14ac:dyDescent="0.3">
      <c r="A138" s="4" t="str">
        <f>IF('Input data'!A153="","",'Input data'!A153)</f>
        <v/>
      </c>
      <c r="B138" s="4" t="str">
        <f>IF('Input data'!B153="","",'Input data'!B153)</f>
        <v/>
      </c>
      <c r="C138" s="4" t="str">
        <f>IF('Input data'!C153="","",'Input data'!C153)</f>
        <v/>
      </c>
      <c r="D138" s="4" t="str">
        <f>IF('Input data'!D153="","",'Input data'!D153)</f>
        <v/>
      </c>
      <c r="E138" s="4" t="str">
        <f>IF('Input data'!E153="","",'Input data'!E153)</f>
        <v/>
      </c>
      <c r="F138" s="4" t="str">
        <f>IF('Input data'!F153="","",'Input data'!F153)</f>
        <v/>
      </c>
      <c r="G138" s="4">
        <f>IF('Input data'!G153="","",'Input data'!G153)</f>
        <v>0</v>
      </c>
      <c r="H138" s="4" t="str">
        <f>IF('Input data'!H153&gt;0.5,'Input data'!H153,"")</f>
        <v/>
      </c>
      <c r="I138" s="4" t="str">
        <f>IF('Input data'!I153="","",'Input data'!I153)</f>
        <v/>
      </c>
      <c r="J138" s="12" t="str">
        <f>IF('Calculation sheet'!AQ138="","",IF(OR(I138="Motorway link",I138="Exit diverge",I138="Entrance merge",I138="Motorway diverge",I138="Motorway merge",I138="Motorway weaving",I138="Service area"),'Calculation sheet'!AK138*'Calculation sheet'!J138*'Calculation sheet'!K138*'Calculation sheet'!L138*'Calculation sheet'!N138*'Calculation sheet'!P138*'Calculation sheet'!R138*'Calculation sheet'!S138*'Calculation sheet'!T138*'Calculation sheet'!Y138*'Calculation sheet'!Z138*'Calculation sheet'!AB138*'Calculation sheet'!AD138*'Calculation sheet'!AF138*'Calculation sheet'!AJ138,'Calculation sheet'!AK138*'Calculation sheet'!J138*'Calculation sheet'!K138*'Calculation sheet'!L138*'Calculation sheet'!N138*'Calculation sheet'!P138*'Calculation sheet'!R138*'Calculation sheet'!S138*'Calculation sheet'!T138*'Calculation sheet'!Y138*'Calculation sheet'!Z138*'Calculation sheet'!AB138*'Calculation sheet'!AD138*'Calculation sheet'!AF138*'Calculation sheet'!AJ138*0.7672))</f>
        <v/>
      </c>
      <c r="K138" s="12" t="str">
        <f>IF('Calculation sheet'!AQ138="","",IF(OR(I138="Motorway link",I138="Exit diverge",I138="Entrance merge",I138="Motorway diverge",I138="Motorway merge",I138="Motorway weaving",I138="Service area"),'Calculation sheet'!AL138*'Calculation sheet'!J138*'Calculation sheet'!K138*'Calculation sheet'!M138*'Calculation sheet'!O138*'Calculation sheet'!P138*'Calculation sheet'!Q138*'Calculation sheet'!R138*'Calculation sheet'!S138*'Calculation sheet'!T138*'Calculation sheet'!Y138*'Calculation sheet'!AA138*'Calculation sheet'!AC138*'Calculation sheet'!AE138*'Calculation sheet'!AG138*'Calculation sheet'!AJ138,'Calculation sheet'!AL138*'Calculation sheet'!J138*'Calculation sheet'!K138*'Calculation sheet'!M138*'Calculation sheet'!O138*'Calculation sheet'!P138*'Calculation sheet'!Q138*'Calculation sheet'!R138*'Calculation sheet'!S138*'Calculation sheet'!T138*'Calculation sheet'!Y138*'Calculation sheet'!AA138*'Calculation sheet'!AC138*'Calculation sheet'!AE138*'Calculation sheet'!AG138*'Calculation sheet'!AJ138*0.8833))</f>
        <v/>
      </c>
      <c r="L138" s="12" t="str">
        <f>IF('Calculation sheet'!AQ138="","",IF(OR(I138="Motorway link",I138="Exit diverge",I138="Entrance merge",I138="Motorway diverge",I138="Motorway merge",I138="Motorway weaving",I138="Service area"),'Calculation sheet'!AM138*'Calculation sheet'!J138*'Calculation sheet'!K138*'Calculation sheet'!M138*'Calculation sheet'!O138*'Calculation sheet'!P138*'Calculation sheet'!Q138*'Calculation sheet'!R138*'Calculation sheet'!S138*'Calculation sheet'!U138*'Calculation sheet'!Y138*'Calculation sheet'!AA138*'Calculation sheet'!AC138*'Calculation sheet'!AE138*'Calculation sheet'!AG138*'Calculation sheet'!AJ138,'Calculation sheet'!AM138*'Calculation sheet'!J138*'Calculation sheet'!K138*'Calculation sheet'!M138*'Calculation sheet'!O138*'Calculation sheet'!P138*'Calculation sheet'!Q138*'Calculation sheet'!R138*'Calculation sheet'!S138*'Calculation sheet'!U138*'Calculation sheet'!Y138*'Calculation sheet'!AA138*'Calculation sheet'!AC138*'Calculation sheet'!AE138*'Calculation sheet'!AG138*'Calculation sheet'!AJ138*1.1176))</f>
        <v/>
      </c>
      <c r="M138" s="12" t="str">
        <f t="shared" si="6"/>
        <v/>
      </c>
      <c r="N138" s="12" t="str">
        <f>IF('Calculation sheet'!AQ138="","",IF(OR(I138="Motorway link",I138="Exit diverge",I138="Entrance merge",I138="Motorway diverge",I138="Motorway merge",I138="Motorway weaving",I138="Service area"),'Calculation sheet'!AN138*'Calculation sheet'!J138*'Calculation sheet'!K138*'Calculation sheet'!L138*'Calculation sheet'!N138*'Calculation sheet'!P138*'Calculation sheet'!R138*'Calculation sheet'!S138*'Calculation sheet'!V138*'Calculation sheet'!Y138*'Calculation sheet'!Z138*'Calculation sheet'!AB138*'Calculation sheet'!AD138*'Calculation sheet'!AH138*'Calculation sheet'!AJ138,'Calculation sheet'!AN138*'Calculation sheet'!J138*'Calculation sheet'!K138*'Calculation sheet'!L138*'Calculation sheet'!N138*'Calculation sheet'!P138*'Calculation sheet'!R138*'Calculation sheet'!S138*'Calculation sheet'!V138*'Calculation sheet'!Y138*'Calculation sheet'!Z138*'Calculation sheet'!AB138*'Calculation sheet'!AD138*'Calculation sheet'!AH138*'Calculation sheet'!AJ138*0.7672))</f>
        <v/>
      </c>
      <c r="O138" s="12" t="str">
        <f>IF('Calculation sheet'!AQ138="","",IF(OR(I138="Motorway link",I138="Exit diverge",I138="Entrance merge",I138="Motorway diverge",I138="Motorway merge",I138="Motorway weaving",I138="Service area"),'Calculation sheet'!AO138*'Calculation sheet'!J138*'Calculation sheet'!K138*'Calculation sheet'!L138*'Calculation sheet'!N138*'Calculation sheet'!P138*'Calculation sheet'!R138*'Calculation sheet'!S138*'Calculation sheet'!W138*'Calculation sheet'!Y138*'Calculation sheet'!Z138*'Calculation sheet'!AB138*'Calculation sheet'!AD138*'Calculation sheet'!AH138*'Calculation sheet'!AJ138,'Calculation sheet'!AO138*'Calculation sheet'!J138*'Calculation sheet'!K138*'Calculation sheet'!L138*'Calculation sheet'!N138*'Calculation sheet'!P138*'Calculation sheet'!R138*'Calculation sheet'!S138*'Calculation sheet'!W138*'Calculation sheet'!Y138*'Calculation sheet'!Z138*'Calculation sheet'!AB138*'Calculation sheet'!AD138*'Calculation sheet'!AH138*'Calculation sheet'!AJ138*0.7672))</f>
        <v/>
      </c>
      <c r="P138" s="12" t="str">
        <f>IF('Calculation sheet'!AQ138="","",IF(OR(I138="Motorway link",I138="Exit diverge",I138="Entrance merge",I138="Motorway diverge",I138="Motorway merge",I138="Motorway weaving",I138="Service area"),'Calculation sheet'!AP138*'Calculation sheet'!J138*'Calculation sheet'!K138*'Calculation sheet'!L138*'Calculation sheet'!N138*'Calculation sheet'!P138*'Calculation sheet'!R138*'Calculation sheet'!S138*'Calculation sheet'!X138*'Calculation sheet'!Y138*'Calculation sheet'!Z138*'Calculation sheet'!AB138*'Calculation sheet'!AD138*'Calculation sheet'!AI138*'Calculation sheet'!AJ138,'Calculation sheet'!AP138*'Calculation sheet'!J138*'Calculation sheet'!K138*'Calculation sheet'!L138*'Calculation sheet'!N138*'Calculation sheet'!P138*'Calculation sheet'!R138*'Calculation sheet'!S138*'Calculation sheet'!X138*'Calculation sheet'!Y138*'Calculation sheet'!Z138*'Calculation sheet'!AB138*'Calculation sheet'!AD138*'Calculation sheet'!AI138*'Calculation sheet'!AJ138*0.7672))</f>
        <v/>
      </c>
      <c r="Q138" s="12" t="str">
        <f t="shared" si="7"/>
        <v/>
      </c>
      <c r="R138" s="14" t="str">
        <f t="shared" si="8"/>
        <v/>
      </c>
    </row>
    <row r="139" spans="1:18" x14ac:dyDescent="0.3">
      <c r="A139" s="4" t="str">
        <f>IF('Input data'!A154="","",'Input data'!A154)</f>
        <v/>
      </c>
      <c r="B139" s="4" t="str">
        <f>IF('Input data'!B154="","",'Input data'!B154)</f>
        <v/>
      </c>
      <c r="C139" s="4" t="str">
        <f>IF('Input data'!C154="","",'Input data'!C154)</f>
        <v/>
      </c>
      <c r="D139" s="4" t="str">
        <f>IF('Input data'!D154="","",'Input data'!D154)</f>
        <v/>
      </c>
      <c r="E139" s="4" t="str">
        <f>IF('Input data'!E154="","",'Input data'!E154)</f>
        <v/>
      </c>
      <c r="F139" s="4" t="str">
        <f>IF('Input data'!F154="","",'Input data'!F154)</f>
        <v/>
      </c>
      <c r="G139" s="4">
        <f>IF('Input data'!G154="","",'Input data'!G154)</f>
        <v>0</v>
      </c>
      <c r="H139" s="4" t="str">
        <f>IF('Input data'!H154&gt;0.5,'Input data'!H154,"")</f>
        <v/>
      </c>
      <c r="I139" s="4" t="str">
        <f>IF('Input data'!I154="","",'Input data'!I154)</f>
        <v/>
      </c>
      <c r="J139" s="12" t="str">
        <f>IF('Calculation sheet'!AQ139="","",IF(OR(I139="Motorway link",I139="Exit diverge",I139="Entrance merge",I139="Motorway diverge",I139="Motorway merge",I139="Motorway weaving",I139="Service area"),'Calculation sheet'!AK139*'Calculation sheet'!J139*'Calculation sheet'!K139*'Calculation sheet'!L139*'Calculation sheet'!N139*'Calculation sheet'!P139*'Calculation sheet'!R139*'Calculation sheet'!S139*'Calculation sheet'!T139*'Calculation sheet'!Y139*'Calculation sheet'!Z139*'Calculation sheet'!AB139*'Calculation sheet'!AD139*'Calculation sheet'!AF139*'Calculation sheet'!AJ139,'Calculation sheet'!AK139*'Calculation sheet'!J139*'Calculation sheet'!K139*'Calculation sheet'!L139*'Calculation sheet'!N139*'Calculation sheet'!P139*'Calculation sheet'!R139*'Calculation sheet'!S139*'Calculation sheet'!T139*'Calculation sheet'!Y139*'Calculation sheet'!Z139*'Calculation sheet'!AB139*'Calculation sheet'!AD139*'Calculation sheet'!AF139*'Calculation sheet'!AJ139*0.7672))</f>
        <v/>
      </c>
      <c r="K139" s="12" t="str">
        <f>IF('Calculation sheet'!AQ139="","",IF(OR(I139="Motorway link",I139="Exit diverge",I139="Entrance merge",I139="Motorway diverge",I139="Motorway merge",I139="Motorway weaving",I139="Service area"),'Calculation sheet'!AL139*'Calculation sheet'!J139*'Calculation sheet'!K139*'Calculation sheet'!M139*'Calculation sheet'!O139*'Calculation sheet'!P139*'Calculation sheet'!Q139*'Calculation sheet'!R139*'Calculation sheet'!S139*'Calculation sheet'!T139*'Calculation sheet'!Y139*'Calculation sheet'!AA139*'Calculation sheet'!AC139*'Calculation sheet'!AE139*'Calculation sheet'!AG139*'Calculation sheet'!AJ139,'Calculation sheet'!AL139*'Calculation sheet'!J139*'Calculation sheet'!K139*'Calculation sheet'!M139*'Calculation sheet'!O139*'Calculation sheet'!P139*'Calculation sheet'!Q139*'Calculation sheet'!R139*'Calculation sheet'!S139*'Calculation sheet'!T139*'Calculation sheet'!Y139*'Calculation sheet'!AA139*'Calculation sheet'!AC139*'Calculation sheet'!AE139*'Calculation sheet'!AG139*'Calculation sheet'!AJ139*0.8833))</f>
        <v/>
      </c>
      <c r="L139" s="12" t="str">
        <f>IF('Calculation sheet'!AQ139="","",IF(OR(I139="Motorway link",I139="Exit diverge",I139="Entrance merge",I139="Motorway diverge",I139="Motorway merge",I139="Motorway weaving",I139="Service area"),'Calculation sheet'!AM139*'Calculation sheet'!J139*'Calculation sheet'!K139*'Calculation sheet'!M139*'Calculation sheet'!O139*'Calculation sheet'!P139*'Calculation sheet'!Q139*'Calculation sheet'!R139*'Calculation sheet'!S139*'Calculation sheet'!U139*'Calculation sheet'!Y139*'Calculation sheet'!AA139*'Calculation sheet'!AC139*'Calculation sheet'!AE139*'Calculation sheet'!AG139*'Calculation sheet'!AJ139,'Calculation sheet'!AM139*'Calculation sheet'!J139*'Calculation sheet'!K139*'Calculation sheet'!M139*'Calculation sheet'!O139*'Calculation sheet'!P139*'Calculation sheet'!Q139*'Calculation sheet'!R139*'Calculation sheet'!S139*'Calculation sheet'!U139*'Calculation sheet'!Y139*'Calculation sheet'!AA139*'Calculation sheet'!AC139*'Calculation sheet'!AE139*'Calculation sheet'!AG139*'Calculation sheet'!AJ139*1.1176))</f>
        <v/>
      </c>
      <c r="M139" s="12" t="str">
        <f t="shared" si="6"/>
        <v/>
      </c>
      <c r="N139" s="12" t="str">
        <f>IF('Calculation sheet'!AQ139="","",IF(OR(I139="Motorway link",I139="Exit diverge",I139="Entrance merge",I139="Motorway diverge",I139="Motorway merge",I139="Motorway weaving",I139="Service area"),'Calculation sheet'!AN139*'Calculation sheet'!J139*'Calculation sheet'!K139*'Calculation sheet'!L139*'Calculation sheet'!N139*'Calculation sheet'!P139*'Calculation sheet'!R139*'Calculation sheet'!S139*'Calculation sheet'!V139*'Calculation sheet'!Y139*'Calculation sheet'!Z139*'Calculation sheet'!AB139*'Calculation sheet'!AD139*'Calculation sheet'!AH139*'Calculation sheet'!AJ139,'Calculation sheet'!AN139*'Calculation sheet'!J139*'Calculation sheet'!K139*'Calculation sheet'!L139*'Calculation sheet'!N139*'Calculation sheet'!P139*'Calculation sheet'!R139*'Calculation sheet'!S139*'Calculation sheet'!V139*'Calculation sheet'!Y139*'Calculation sheet'!Z139*'Calculation sheet'!AB139*'Calculation sheet'!AD139*'Calculation sheet'!AH139*'Calculation sheet'!AJ139*0.7672))</f>
        <v/>
      </c>
      <c r="O139" s="12" t="str">
        <f>IF('Calculation sheet'!AQ139="","",IF(OR(I139="Motorway link",I139="Exit diverge",I139="Entrance merge",I139="Motorway diverge",I139="Motorway merge",I139="Motorway weaving",I139="Service area"),'Calculation sheet'!AO139*'Calculation sheet'!J139*'Calculation sheet'!K139*'Calculation sheet'!L139*'Calculation sheet'!N139*'Calculation sheet'!P139*'Calculation sheet'!R139*'Calculation sheet'!S139*'Calculation sheet'!W139*'Calculation sheet'!Y139*'Calculation sheet'!Z139*'Calculation sheet'!AB139*'Calculation sheet'!AD139*'Calculation sheet'!AH139*'Calculation sheet'!AJ139,'Calculation sheet'!AO139*'Calculation sheet'!J139*'Calculation sheet'!K139*'Calculation sheet'!L139*'Calculation sheet'!N139*'Calculation sheet'!P139*'Calculation sheet'!R139*'Calculation sheet'!S139*'Calculation sheet'!W139*'Calculation sheet'!Y139*'Calculation sheet'!Z139*'Calculation sheet'!AB139*'Calculation sheet'!AD139*'Calculation sheet'!AH139*'Calculation sheet'!AJ139*0.7672))</f>
        <v/>
      </c>
      <c r="P139" s="12" t="str">
        <f>IF('Calculation sheet'!AQ139="","",IF(OR(I139="Motorway link",I139="Exit diverge",I139="Entrance merge",I139="Motorway diverge",I139="Motorway merge",I139="Motorway weaving",I139="Service area"),'Calculation sheet'!AP139*'Calculation sheet'!J139*'Calculation sheet'!K139*'Calculation sheet'!L139*'Calculation sheet'!N139*'Calculation sheet'!P139*'Calculation sheet'!R139*'Calculation sheet'!S139*'Calculation sheet'!X139*'Calculation sheet'!Y139*'Calculation sheet'!Z139*'Calculation sheet'!AB139*'Calculation sheet'!AD139*'Calculation sheet'!AI139*'Calculation sheet'!AJ139,'Calculation sheet'!AP139*'Calculation sheet'!J139*'Calculation sheet'!K139*'Calculation sheet'!L139*'Calculation sheet'!N139*'Calculation sheet'!P139*'Calculation sheet'!R139*'Calculation sheet'!S139*'Calculation sheet'!X139*'Calculation sheet'!Y139*'Calculation sheet'!Z139*'Calculation sheet'!AB139*'Calculation sheet'!AD139*'Calculation sheet'!AI139*'Calculation sheet'!AJ139*0.7672))</f>
        <v/>
      </c>
      <c r="Q139" s="12" t="str">
        <f t="shared" si="7"/>
        <v/>
      </c>
      <c r="R139" s="14" t="str">
        <f t="shared" si="8"/>
        <v/>
      </c>
    </row>
    <row r="140" spans="1:18" x14ac:dyDescent="0.3">
      <c r="A140" s="4" t="str">
        <f>IF('Input data'!A155="","",'Input data'!A155)</f>
        <v/>
      </c>
      <c r="B140" s="4" t="str">
        <f>IF('Input data'!B155="","",'Input data'!B155)</f>
        <v/>
      </c>
      <c r="C140" s="4" t="str">
        <f>IF('Input data'!C155="","",'Input data'!C155)</f>
        <v/>
      </c>
      <c r="D140" s="4" t="str">
        <f>IF('Input data'!D155="","",'Input data'!D155)</f>
        <v/>
      </c>
      <c r="E140" s="4" t="str">
        <f>IF('Input data'!E155="","",'Input data'!E155)</f>
        <v/>
      </c>
      <c r="F140" s="4" t="str">
        <f>IF('Input data'!F155="","",'Input data'!F155)</f>
        <v/>
      </c>
      <c r="G140" s="4">
        <f>IF('Input data'!G155="","",'Input data'!G155)</f>
        <v>0</v>
      </c>
      <c r="H140" s="4" t="str">
        <f>IF('Input data'!H155&gt;0.5,'Input data'!H155,"")</f>
        <v/>
      </c>
      <c r="I140" s="4" t="str">
        <f>IF('Input data'!I155="","",'Input data'!I155)</f>
        <v/>
      </c>
      <c r="J140" s="12" t="str">
        <f>IF('Calculation sheet'!AQ140="","",IF(OR(I140="Motorway link",I140="Exit diverge",I140="Entrance merge",I140="Motorway diverge",I140="Motorway merge",I140="Motorway weaving",I140="Service area"),'Calculation sheet'!AK140*'Calculation sheet'!J140*'Calculation sheet'!K140*'Calculation sheet'!L140*'Calculation sheet'!N140*'Calculation sheet'!P140*'Calculation sheet'!R140*'Calculation sheet'!S140*'Calculation sheet'!T140*'Calculation sheet'!Y140*'Calculation sheet'!Z140*'Calculation sheet'!AB140*'Calculation sheet'!AD140*'Calculation sheet'!AF140*'Calculation sheet'!AJ140,'Calculation sheet'!AK140*'Calculation sheet'!J140*'Calculation sheet'!K140*'Calculation sheet'!L140*'Calculation sheet'!N140*'Calculation sheet'!P140*'Calculation sheet'!R140*'Calculation sheet'!S140*'Calculation sheet'!T140*'Calculation sheet'!Y140*'Calculation sheet'!Z140*'Calculation sheet'!AB140*'Calculation sheet'!AD140*'Calculation sheet'!AF140*'Calculation sheet'!AJ140*0.7672))</f>
        <v/>
      </c>
      <c r="K140" s="12" t="str">
        <f>IF('Calculation sheet'!AQ140="","",IF(OR(I140="Motorway link",I140="Exit diverge",I140="Entrance merge",I140="Motorway diverge",I140="Motorway merge",I140="Motorway weaving",I140="Service area"),'Calculation sheet'!AL140*'Calculation sheet'!J140*'Calculation sheet'!K140*'Calculation sheet'!M140*'Calculation sheet'!O140*'Calculation sheet'!P140*'Calculation sheet'!Q140*'Calculation sheet'!R140*'Calculation sheet'!S140*'Calculation sheet'!T140*'Calculation sheet'!Y140*'Calculation sheet'!AA140*'Calculation sheet'!AC140*'Calculation sheet'!AE140*'Calculation sheet'!AG140*'Calculation sheet'!AJ140,'Calculation sheet'!AL140*'Calculation sheet'!J140*'Calculation sheet'!K140*'Calculation sheet'!M140*'Calculation sheet'!O140*'Calculation sheet'!P140*'Calculation sheet'!Q140*'Calculation sheet'!R140*'Calculation sheet'!S140*'Calculation sheet'!T140*'Calculation sheet'!Y140*'Calculation sheet'!AA140*'Calculation sheet'!AC140*'Calculation sheet'!AE140*'Calculation sheet'!AG140*'Calculation sheet'!AJ140*0.8833))</f>
        <v/>
      </c>
      <c r="L140" s="12" t="str">
        <f>IF('Calculation sheet'!AQ140="","",IF(OR(I140="Motorway link",I140="Exit diverge",I140="Entrance merge",I140="Motorway diverge",I140="Motorway merge",I140="Motorway weaving",I140="Service area"),'Calculation sheet'!AM140*'Calculation sheet'!J140*'Calculation sheet'!K140*'Calculation sheet'!M140*'Calculation sheet'!O140*'Calculation sheet'!P140*'Calculation sheet'!Q140*'Calculation sheet'!R140*'Calculation sheet'!S140*'Calculation sheet'!U140*'Calculation sheet'!Y140*'Calculation sheet'!AA140*'Calculation sheet'!AC140*'Calculation sheet'!AE140*'Calculation sheet'!AG140*'Calculation sheet'!AJ140,'Calculation sheet'!AM140*'Calculation sheet'!J140*'Calculation sheet'!K140*'Calculation sheet'!M140*'Calculation sheet'!O140*'Calculation sheet'!P140*'Calculation sheet'!Q140*'Calculation sheet'!R140*'Calculation sheet'!S140*'Calculation sheet'!U140*'Calculation sheet'!Y140*'Calculation sheet'!AA140*'Calculation sheet'!AC140*'Calculation sheet'!AE140*'Calculation sheet'!AG140*'Calculation sheet'!AJ140*1.1176))</f>
        <v/>
      </c>
      <c r="M140" s="12" t="str">
        <f t="shared" si="6"/>
        <v/>
      </c>
      <c r="N140" s="12" t="str">
        <f>IF('Calculation sheet'!AQ140="","",IF(OR(I140="Motorway link",I140="Exit diverge",I140="Entrance merge",I140="Motorway diverge",I140="Motorway merge",I140="Motorway weaving",I140="Service area"),'Calculation sheet'!AN140*'Calculation sheet'!J140*'Calculation sheet'!K140*'Calculation sheet'!L140*'Calculation sheet'!N140*'Calculation sheet'!P140*'Calculation sheet'!R140*'Calculation sheet'!S140*'Calculation sheet'!V140*'Calculation sheet'!Y140*'Calculation sheet'!Z140*'Calculation sheet'!AB140*'Calculation sheet'!AD140*'Calculation sheet'!AH140*'Calculation sheet'!AJ140,'Calculation sheet'!AN140*'Calculation sheet'!J140*'Calculation sheet'!K140*'Calculation sheet'!L140*'Calculation sheet'!N140*'Calculation sheet'!P140*'Calculation sheet'!R140*'Calculation sheet'!S140*'Calculation sheet'!V140*'Calculation sheet'!Y140*'Calculation sheet'!Z140*'Calculation sheet'!AB140*'Calculation sheet'!AD140*'Calculation sheet'!AH140*'Calculation sheet'!AJ140*0.7672))</f>
        <v/>
      </c>
      <c r="O140" s="12" t="str">
        <f>IF('Calculation sheet'!AQ140="","",IF(OR(I140="Motorway link",I140="Exit diverge",I140="Entrance merge",I140="Motorway diverge",I140="Motorway merge",I140="Motorway weaving",I140="Service area"),'Calculation sheet'!AO140*'Calculation sheet'!J140*'Calculation sheet'!K140*'Calculation sheet'!L140*'Calculation sheet'!N140*'Calculation sheet'!P140*'Calculation sheet'!R140*'Calculation sheet'!S140*'Calculation sheet'!W140*'Calculation sheet'!Y140*'Calculation sheet'!Z140*'Calculation sheet'!AB140*'Calculation sheet'!AD140*'Calculation sheet'!AH140*'Calculation sheet'!AJ140,'Calculation sheet'!AO140*'Calculation sheet'!J140*'Calculation sheet'!K140*'Calculation sheet'!L140*'Calculation sheet'!N140*'Calculation sheet'!P140*'Calculation sheet'!R140*'Calculation sheet'!S140*'Calculation sheet'!W140*'Calculation sheet'!Y140*'Calculation sheet'!Z140*'Calculation sheet'!AB140*'Calculation sheet'!AD140*'Calculation sheet'!AH140*'Calculation sheet'!AJ140*0.7672))</f>
        <v/>
      </c>
      <c r="P140" s="12" t="str">
        <f>IF('Calculation sheet'!AQ140="","",IF(OR(I140="Motorway link",I140="Exit diverge",I140="Entrance merge",I140="Motorway diverge",I140="Motorway merge",I140="Motorway weaving",I140="Service area"),'Calculation sheet'!AP140*'Calculation sheet'!J140*'Calculation sheet'!K140*'Calculation sheet'!L140*'Calculation sheet'!N140*'Calculation sheet'!P140*'Calculation sheet'!R140*'Calculation sheet'!S140*'Calculation sheet'!X140*'Calculation sheet'!Y140*'Calculation sheet'!Z140*'Calculation sheet'!AB140*'Calculation sheet'!AD140*'Calculation sheet'!AI140*'Calculation sheet'!AJ140,'Calculation sheet'!AP140*'Calculation sheet'!J140*'Calculation sheet'!K140*'Calculation sheet'!L140*'Calculation sheet'!N140*'Calculation sheet'!P140*'Calculation sheet'!R140*'Calculation sheet'!S140*'Calculation sheet'!X140*'Calculation sheet'!Y140*'Calculation sheet'!Z140*'Calculation sheet'!AB140*'Calculation sheet'!AD140*'Calculation sheet'!AI140*'Calculation sheet'!AJ140*0.7672))</f>
        <v/>
      </c>
      <c r="Q140" s="12" t="str">
        <f t="shared" si="7"/>
        <v/>
      </c>
      <c r="R140" s="14" t="str">
        <f t="shared" si="8"/>
        <v/>
      </c>
    </row>
    <row r="141" spans="1:18" x14ac:dyDescent="0.3">
      <c r="A141" s="4" t="str">
        <f>IF('Input data'!A156="","",'Input data'!A156)</f>
        <v/>
      </c>
      <c r="B141" s="4" t="str">
        <f>IF('Input data'!B156="","",'Input data'!B156)</f>
        <v/>
      </c>
      <c r="C141" s="4" t="str">
        <f>IF('Input data'!C156="","",'Input data'!C156)</f>
        <v/>
      </c>
      <c r="D141" s="4" t="str">
        <f>IF('Input data'!D156="","",'Input data'!D156)</f>
        <v/>
      </c>
      <c r="E141" s="4" t="str">
        <f>IF('Input data'!E156="","",'Input data'!E156)</f>
        <v/>
      </c>
      <c r="F141" s="4" t="str">
        <f>IF('Input data'!F156="","",'Input data'!F156)</f>
        <v/>
      </c>
      <c r="G141" s="4">
        <f>IF('Input data'!G156="","",'Input data'!G156)</f>
        <v>0</v>
      </c>
      <c r="H141" s="4" t="str">
        <f>IF('Input data'!H156&gt;0.5,'Input data'!H156,"")</f>
        <v/>
      </c>
      <c r="I141" s="4" t="str">
        <f>IF('Input data'!I156="","",'Input data'!I156)</f>
        <v/>
      </c>
      <c r="J141" s="12" t="str">
        <f>IF('Calculation sheet'!AQ141="","",IF(OR(I141="Motorway link",I141="Exit diverge",I141="Entrance merge",I141="Motorway diverge",I141="Motorway merge",I141="Motorway weaving",I141="Service area"),'Calculation sheet'!AK141*'Calculation sheet'!J141*'Calculation sheet'!K141*'Calculation sheet'!L141*'Calculation sheet'!N141*'Calculation sheet'!P141*'Calculation sheet'!R141*'Calculation sheet'!S141*'Calculation sheet'!T141*'Calculation sheet'!Y141*'Calculation sheet'!Z141*'Calculation sheet'!AB141*'Calculation sheet'!AD141*'Calculation sheet'!AF141*'Calculation sheet'!AJ141,'Calculation sheet'!AK141*'Calculation sheet'!J141*'Calculation sheet'!K141*'Calculation sheet'!L141*'Calculation sheet'!N141*'Calculation sheet'!P141*'Calculation sheet'!R141*'Calculation sheet'!S141*'Calculation sheet'!T141*'Calculation sheet'!Y141*'Calculation sheet'!Z141*'Calculation sheet'!AB141*'Calculation sheet'!AD141*'Calculation sheet'!AF141*'Calculation sheet'!AJ141*0.7672))</f>
        <v/>
      </c>
      <c r="K141" s="12" t="str">
        <f>IF('Calculation sheet'!AQ141="","",IF(OR(I141="Motorway link",I141="Exit diverge",I141="Entrance merge",I141="Motorway diverge",I141="Motorway merge",I141="Motorway weaving",I141="Service area"),'Calculation sheet'!AL141*'Calculation sheet'!J141*'Calculation sheet'!K141*'Calculation sheet'!M141*'Calculation sheet'!O141*'Calculation sheet'!P141*'Calculation sheet'!Q141*'Calculation sheet'!R141*'Calculation sheet'!S141*'Calculation sheet'!T141*'Calculation sheet'!Y141*'Calculation sheet'!AA141*'Calculation sheet'!AC141*'Calculation sheet'!AE141*'Calculation sheet'!AG141*'Calculation sheet'!AJ141,'Calculation sheet'!AL141*'Calculation sheet'!J141*'Calculation sheet'!K141*'Calculation sheet'!M141*'Calculation sheet'!O141*'Calculation sheet'!P141*'Calculation sheet'!Q141*'Calculation sheet'!R141*'Calculation sheet'!S141*'Calculation sheet'!T141*'Calculation sheet'!Y141*'Calculation sheet'!AA141*'Calculation sheet'!AC141*'Calculation sheet'!AE141*'Calculation sheet'!AG141*'Calculation sheet'!AJ141*0.8833))</f>
        <v/>
      </c>
      <c r="L141" s="12" t="str">
        <f>IF('Calculation sheet'!AQ141="","",IF(OR(I141="Motorway link",I141="Exit diverge",I141="Entrance merge",I141="Motorway diverge",I141="Motorway merge",I141="Motorway weaving",I141="Service area"),'Calculation sheet'!AM141*'Calculation sheet'!J141*'Calculation sheet'!K141*'Calculation sheet'!M141*'Calculation sheet'!O141*'Calculation sheet'!P141*'Calculation sheet'!Q141*'Calculation sheet'!R141*'Calculation sheet'!S141*'Calculation sheet'!U141*'Calculation sheet'!Y141*'Calculation sheet'!AA141*'Calculation sheet'!AC141*'Calculation sheet'!AE141*'Calculation sheet'!AG141*'Calculation sheet'!AJ141,'Calculation sheet'!AM141*'Calculation sheet'!J141*'Calculation sheet'!K141*'Calculation sheet'!M141*'Calculation sheet'!O141*'Calculation sheet'!P141*'Calculation sheet'!Q141*'Calculation sheet'!R141*'Calculation sheet'!S141*'Calculation sheet'!U141*'Calculation sheet'!Y141*'Calculation sheet'!AA141*'Calculation sheet'!AC141*'Calculation sheet'!AE141*'Calculation sheet'!AG141*'Calculation sheet'!AJ141*1.1176))</f>
        <v/>
      </c>
      <c r="M141" s="12" t="str">
        <f t="shared" si="6"/>
        <v/>
      </c>
      <c r="N141" s="12" t="str">
        <f>IF('Calculation sheet'!AQ141="","",IF(OR(I141="Motorway link",I141="Exit diverge",I141="Entrance merge",I141="Motorway diverge",I141="Motorway merge",I141="Motorway weaving",I141="Service area"),'Calculation sheet'!AN141*'Calculation sheet'!J141*'Calculation sheet'!K141*'Calculation sheet'!L141*'Calculation sheet'!N141*'Calculation sheet'!P141*'Calculation sheet'!R141*'Calculation sheet'!S141*'Calculation sheet'!V141*'Calculation sheet'!Y141*'Calculation sheet'!Z141*'Calculation sheet'!AB141*'Calculation sheet'!AD141*'Calculation sheet'!AH141*'Calculation sheet'!AJ141,'Calculation sheet'!AN141*'Calculation sheet'!J141*'Calculation sheet'!K141*'Calculation sheet'!L141*'Calculation sheet'!N141*'Calculation sheet'!P141*'Calculation sheet'!R141*'Calculation sheet'!S141*'Calculation sheet'!V141*'Calculation sheet'!Y141*'Calculation sheet'!Z141*'Calculation sheet'!AB141*'Calculation sheet'!AD141*'Calculation sheet'!AH141*'Calculation sheet'!AJ141*0.7672))</f>
        <v/>
      </c>
      <c r="O141" s="12" t="str">
        <f>IF('Calculation sheet'!AQ141="","",IF(OR(I141="Motorway link",I141="Exit diverge",I141="Entrance merge",I141="Motorway diverge",I141="Motorway merge",I141="Motorway weaving",I141="Service area"),'Calculation sheet'!AO141*'Calculation sheet'!J141*'Calculation sheet'!K141*'Calculation sheet'!L141*'Calculation sheet'!N141*'Calculation sheet'!P141*'Calculation sheet'!R141*'Calculation sheet'!S141*'Calculation sheet'!W141*'Calculation sheet'!Y141*'Calculation sheet'!Z141*'Calculation sheet'!AB141*'Calculation sheet'!AD141*'Calculation sheet'!AH141*'Calculation sheet'!AJ141,'Calculation sheet'!AO141*'Calculation sheet'!J141*'Calculation sheet'!K141*'Calculation sheet'!L141*'Calculation sheet'!N141*'Calculation sheet'!P141*'Calculation sheet'!R141*'Calculation sheet'!S141*'Calculation sheet'!W141*'Calculation sheet'!Y141*'Calculation sheet'!Z141*'Calculation sheet'!AB141*'Calculation sheet'!AD141*'Calculation sheet'!AH141*'Calculation sheet'!AJ141*0.7672))</f>
        <v/>
      </c>
      <c r="P141" s="12" t="str">
        <f>IF('Calculation sheet'!AQ141="","",IF(OR(I141="Motorway link",I141="Exit diverge",I141="Entrance merge",I141="Motorway diverge",I141="Motorway merge",I141="Motorway weaving",I141="Service area"),'Calculation sheet'!AP141*'Calculation sheet'!J141*'Calculation sheet'!K141*'Calculation sheet'!L141*'Calculation sheet'!N141*'Calculation sheet'!P141*'Calculation sheet'!R141*'Calculation sheet'!S141*'Calculation sheet'!X141*'Calculation sheet'!Y141*'Calculation sheet'!Z141*'Calculation sheet'!AB141*'Calculation sheet'!AD141*'Calculation sheet'!AI141*'Calculation sheet'!AJ141,'Calculation sheet'!AP141*'Calculation sheet'!J141*'Calculation sheet'!K141*'Calculation sheet'!L141*'Calculation sheet'!N141*'Calculation sheet'!P141*'Calculation sheet'!R141*'Calculation sheet'!S141*'Calculation sheet'!X141*'Calculation sheet'!Y141*'Calculation sheet'!Z141*'Calculation sheet'!AB141*'Calculation sheet'!AD141*'Calculation sheet'!AI141*'Calculation sheet'!AJ141*0.7672))</f>
        <v/>
      </c>
      <c r="Q141" s="12" t="str">
        <f t="shared" si="7"/>
        <v/>
      </c>
      <c r="R141" s="14" t="str">
        <f t="shared" si="8"/>
        <v/>
      </c>
    </row>
    <row r="142" spans="1:18" x14ac:dyDescent="0.3">
      <c r="A142" s="4" t="str">
        <f>IF('Input data'!A157="","",'Input data'!A157)</f>
        <v/>
      </c>
      <c r="B142" s="4" t="str">
        <f>IF('Input data'!B157="","",'Input data'!B157)</f>
        <v/>
      </c>
      <c r="C142" s="4" t="str">
        <f>IF('Input data'!C157="","",'Input data'!C157)</f>
        <v/>
      </c>
      <c r="D142" s="4" t="str">
        <f>IF('Input data'!D157="","",'Input data'!D157)</f>
        <v/>
      </c>
      <c r="E142" s="4" t="str">
        <f>IF('Input data'!E157="","",'Input data'!E157)</f>
        <v/>
      </c>
      <c r="F142" s="4" t="str">
        <f>IF('Input data'!F157="","",'Input data'!F157)</f>
        <v/>
      </c>
      <c r="G142" s="4">
        <f>IF('Input data'!G157="","",'Input data'!G157)</f>
        <v>0</v>
      </c>
      <c r="H142" s="4" t="str">
        <f>IF('Input data'!H157&gt;0.5,'Input data'!H157,"")</f>
        <v/>
      </c>
      <c r="I142" s="4" t="str">
        <f>IF('Input data'!I157="","",'Input data'!I157)</f>
        <v/>
      </c>
      <c r="J142" s="12" t="str">
        <f>IF('Calculation sheet'!AQ142="","",IF(OR(I142="Motorway link",I142="Exit diverge",I142="Entrance merge",I142="Motorway diverge",I142="Motorway merge",I142="Motorway weaving",I142="Service area"),'Calculation sheet'!AK142*'Calculation sheet'!J142*'Calculation sheet'!K142*'Calculation sheet'!L142*'Calculation sheet'!N142*'Calculation sheet'!P142*'Calculation sheet'!R142*'Calculation sheet'!S142*'Calculation sheet'!T142*'Calculation sheet'!Y142*'Calculation sheet'!Z142*'Calculation sheet'!AB142*'Calculation sheet'!AD142*'Calculation sheet'!AF142*'Calculation sheet'!AJ142,'Calculation sheet'!AK142*'Calculation sheet'!J142*'Calculation sheet'!K142*'Calculation sheet'!L142*'Calculation sheet'!N142*'Calculation sheet'!P142*'Calculation sheet'!R142*'Calculation sheet'!S142*'Calculation sheet'!T142*'Calculation sheet'!Y142*'Calculation sheet'!Z142*'Calculation sheet'!AB142*'Calculation sheet'!AD142*'Calculation sheet'!AF142*'Calculation sheet'!AJ142*0.7672))</f>
        <v/>
      </c>
      <c r="K142" s="12" t="str">
        <f>IF('Calculation sheet'!AQ142="","",IF(OR(I142="Motorway link",I142="Exit diverge",I142="Entrance merge",I142="Motorway diverge",I142="Motorway merge",I142="Motorway weaving",I142="Service area"),'Calculation sheet'!AL142*'Calculation sheet'!J142*'Calculation sheet'!K142*'Calculation sheet'!M142*'Calculation sheet'!O142*'Calculation sheet'!P142*'Calculation sheet'!Q142*'Calculation sheet'!R142*'Calculation sheet'!S142*'Calculation sheet'!T142*'Calculation sheet'!Y142*'Calculation sheet'!AA142*'Calculation sheet'!AC142*'Calculation sheet'!AE142*'Calculation sheet'!AG142*'Calculation sheet'!AJ142,'Calculation sheet'!AL142*'Calculation sheet'!J142*'Calculation sheet'!K142*'Calculation sheet'!M142*'Calculation sheet'!O142*'Calculation sheet'!P142*'Calculation sheet'!Q142*'Calculation sheet'!R142*'Calculation sheet'!S142*'Calculation sheet'!T142*'Calculation sheet'!Y142*'Calculation sheet'!AA142*'Calculation sheet'!AC142*'Calculation sheet'!AE142*'Calculation sheet'!AG142*'Calculation sheet'!AJ142*0.8833))</f>
        <v/>
      </c>
      <c r="L142" s="12" t="str">
        <f>IF('Calculation sheet'!AQ142="","",IF(OR(I142="Motorway link",I142="Exit diverge",I142="Entrance merge",I142="Motorway diverge",I142="Motorway merge",I142="Motorway weaving",I142="Service area"),'Calculation sheet'!AM142*'Calculation sheet'!J142*'Calculation sheet'!K142*'Calculation sheet'!M142*'Calculation sheet'!O142*'Calculation sheet'!P142*'Calculation sheet'!Q142*'Calculation sheet'!R142*'Calculation sheet'!S142*'Calculation sheet'!U142*'Calculation sheet'!Y142*'Calculation sheet'!AA142*'Calculation sheet'!AC142*'Calculation sheet'!AE142*'Calculation sheet'!AG142*'Calculation sheet'!AJ142,'Calculation sheet'!AM142*'Calculation sheet'!J142*'Calculation sheet'!K142*'Calculation sheet'!M142*'Calculation sheet'!O142*'Calculation sheet'!P142*'Calculation sheet'!Q142*'Calculation sheet'!R142*'Calculation sheet'!S142*'Calculation sheet'!U142*'Calculation sheet'!Y142*'Calculation sheet'!AA142*'Calculation sheet'!AC142*'Calculation sheet'!AE142*'Calculation sheet'!AG142*'Calculation sheet'!AJ142*1.1176))</f>
        <v/>
      </c>
      <c r="M142" s="12" t="str">
        <f t="shared" si="6"/>
        <v/>
      </c>
      <c r="N142" s="12" t="str">
        <f>IF('Calculation sheet'!AQ142="","",IF(OR(I142="Motorway link",I142="Exit diverge",I142="Entrance merge",I142="Motorway diverge",I142="Motorway merge",I142="Motorway weaving",I142="Service area"),'Calculation sheet'!AN142*'Calculation sheet'!J142*'Calculation sheet'!K142*'Calculation sheet'!L142*'Calculation sheet'!N142*'Calculation sheet'!P142*'Calculation sheet'!R142*'Calculation sheet'!S142*'Calculation sheet'!V142*'Calculation sheet'!Y142*'Calculation sheet'!Z142*'Calculation sheet'!AB142*'Calculation sheet'!AD142*'Calculation sheet'!AH142*'Calculation sheet'!AJ142,'Calculation sheet'!AN142*'Calculation sheet'!J142*'Calculation sheet'!K142*'Calculation sheet'!L142*'Calculation sheet'!N142*'Calculation sheet'!P142*'Calculation sheet'!R142*'Calculation sheet'!S142*'Calculation sheet'!V142*'Calculation sheet'!Y142*'Calculation sheet'!Z142*'Calculation sheet'!AB142*'Calculation sheet'!AD142*'Calculation sheet'!AH142*'Calculation sheet'!AJ142*0.7672))</f>
        <v/>
      </c>
      <c r="O142" s="12" t="str">
        <f>IF('Calculation sheet'!AQ142="","",IF(OR(I142="Motorway link",I142="Exit diverge",I142="Entrance merge",I142="Motorway diverge",I142="Motorway merge",I142="Motorway weaving",I142="Service area"),'Calculation sheet'!AO142*'Calculation sheet'!J142*'Calculation sheet'!K142*'Calculation sheet'!L142*'Calculation sheet'!N142*'Calculation sheet'!P142*'Calculation sheet'!R142*'Calculation sheet'!S142*'Calculation sheet'!W142*'Calculation sheet'!Y142*'Calculation sheet'!Z142*'Calculation sheet'!AB142*'Calculation sheet'!AD142*'Calculation sheet'!AH142*'Calculation sheet'!AJ142,'Calculation sheet'!AO142*'Calculation sheet'!J142*'Calculation sheet'!K142*'Calculation sheet'!L142*'Calculation sheet'!N142*'Calculation sheet'!P142*'Calculation sheet'!R142*'Calculation sheet'!S142*'Calculation sheet'!W142*'Calculation sheet'!Y142*'Calculation sheet'!Z142*'Calculation sheet'!AB142*'Calculation sheet'!AD142*'Calculation sheet'!AH142*'Calculation sheet'!AJ142*0.7672))</f>
        <v/>
      </c>
      <c r="P142" s="12" t="str">
        <f>IF('Calculation sheet'!AQ142="","",IF(OR(I142="Motorway link",I142="Exit diverge",I142="Entrance merge",I142="Motorway diverge",I142="Motorway merge",I142="Motorway weaving",I142="Service area"),'Calculation sheet'!AP142*'Calculation sheet'!J142*'Calculation sheet'!K142*'Calculation sheet'!L142*'Calculation sheet'!N142*'Calculation sheet'!P142*'Calculation sheet'!R142*'Calculation sheet'!S142*'Calculation sheet'!X142*'Calculation sheet'!Y142*'Calculation sheet'!Z142*'Calculation sheet'!AB142*'Calculation sheet'!AD142*'Calculation sheet'!AI142*'Calculation sheet'!AJ142,'Calculation sheet'!AP142*'Calculation sheet'!J142*'Calculation sheet'!K142*'Calculation sheet'!L142*'Calculation sheet'!N142*'Calculation sheet'!P142*'Calculation sheet'!R142*'Calculation sheet'!S142*'Calculation sheet'!X142*'Calculation sheet'!Y142*'Calculation sheet'!Z142*'Calculation sheet'!AB142*'Calculation sheet'!AD142*'Calculation sheet'!AI142*'Calculation sheet'!AJ142*0.7672))</f>
        <v/>
      </c>
      <c r="Q142" s="12" t="str">
        <f t="shared" si="7"/>
        <v/>
      </c>
      <c r="R142" s="14" t="str">
        <f t="shared" si="8"/>
        <v/>
      </c>
    </row>
    <row r="143" spans="1:18" x14ac:dyDescent="0.3">
      <c r="A143" s="4" t="str">
        <f>IF('Input data'!A158="","",'Input data'!A158)</f>
        <v/>
      </c>
      <c r="B143" s="4" t="str">
        <f>IF('Input data'!B158="","",'Input data'!B158)</f>
        <v/>
      </c>
      <c r="C143" s="4" t="str">
        <f>IF('Input data'!C158="","",'Input data'!C158)</f>
        <v/>
      </c>
      <c r="D143" s="4" t="str">
        <f>IF('Input data'!D158="","",'Input data'!D158)</f>
        <v/>
      </c>
      <c r="E143" s="4" t="str">
        <f>IF('Input data'!E158="","",'Input data'!E158)</f>
        <v/>
      </c>
      <c r="F143" s="4" t="str">
        <f>IF('Input data'!F158="","",'Input data'!F158)</f>
        <v/>
      </c>
      <c r="G143" s="4">
        <f>IF('Input data'!G158="","",'Input data'!G158)</f>
        <v>0</v>
      </c>
      <c r="H143" s="4" t="str">
        <f>IF('Input data'!H158&gt;0.5,'Input data'!H158,"")</f>
        <v/>
      </c>
      <c r="I143" s="4" t="str">
        <f>IF('Input data'!I158="","",'Input data'!I158)</f>
        <v/>
      </c>
      <c r="J143" s="12" t="str">
        <f>IF('Calculation sheet'!AQ143="","",IF(OR(I143="Motorway link",I143="Exit diverge",I143="Entrance merge",I143="Motorway diverge",I143="Motorway merge",I143="Motorway weaving",I143="Service area"),'Calculation sheet'!AK143*'Calculation sheet'!J143*'Calculation sheet'!K143*'Calculation sheet'!L143*'Calculation sheet'!N143*'Calculation sheet'!P143*'Calculation sheet'!R143*'Calculation sheet'!S143*'Calculation sheet'!T143*'Calculation sheet'!Y143*'Calculation sheet'!Z143*'Calculation sheet'!AB143*'Calculation sheet'!AD143*'Calculation sheet'!AF143*'Calculation sheet'!AJ143,'Calculation sheet'!AK143*'Calculation sheet'!J143*'Calculation sheet'!K143*'Calculation sheet'!L143*'Calculation sheet'!N143*'Calculation sheet'!P143*'Calculation sheet'!R143*'Calculation sheet'!S143*'Calculation sheet'!T143*'Calculation sheet'!Y143*'Calculation sheet'!Z143*'Calculation sheet'!AB143*'Calculation sheet'!AD143*'Calculation sheet'!AF143*'Calculation sheet'!AJ143*0.7672))</f>
        <v/>
      </c>
      <c r="K143" s="12" t="str">
        <f>IF('Calculation sheet'!AQ143="","",IF(OR(I143="Motorway link",I143="Exit diverge",I143="Entrance merge",I143="Motorway diverge",I143="Motorway merge",I143="Motorway weaving",I143="Service area"),'Calculation sheet'!AL143*'Calculation sheet'!J143*'Calculation sheet'!K143*'Calculation sheet'!M143*'Calculation sheet'!O143*'Calculation sheet'!P143*'Calculation sheet'!Q143*'Calculation sheet'!R143*'Calculation sheet'!S143*'Calculation sheet'!T143*'Calculation sheet'!Y143*'Calculation sheet'!AA143*'Calculation sheet'!AC143*'Calculation sheet'!AE143*'Calculation sheet'!AG143*'Calculation sheet'!AJ143,'Calculation sheet'!AL143*'Calculation sheet'!J143*'Calculation sheet'!K143*'Calculation sheet'!M143*'Calculation sheet'!O143*'Calculation sheet'!P143*'Calculation sheet'!Q143*'Calculation sheet'!R143*'Calculation sheet'!S143*'Calculation sheet'!T143*'Calculation sheet'!Y143*'Calculation sheet'!AA143*'Calculation sheet'!AC143*'Calculation sheet'!AE143*'Calculation sheet'!AG143*'Calculation sheet'!AJ143*0.8833))</f>
        <v/>
      </c>
      <c r="L143" s="12" t="str">
        <f>IF('Calculation sheet'!AQ143="","",IF(OR(I143="Motorway link",I143="Exit diverge",I143="Entrance merge",I143="Motorway diverge",I143="Motorway merge",I143="Motorway weaving",I143="Service area"),'Calculation sheet'!AM143*'Calculation sheet'!J143*'Calculation sheet'!K143*'Calculation sheet'!M143*'Calculation sheet'!O143*'Calculation sheet'!P143*'Calculation sheet'!Q143*'Calculation sheet'!R143*'Calculation sheet'!S143*'Calculation sheet'!U143*'Calculation sheet'!Y143*'Calculation sheet'!AA143*'Calculation sheet'!AC143*'Calculation sheet'!AE143*'Calculation sheet'!AG143*'Calculation sheet'!AJ143,'Calculation sheet'!AM143*'Calculation sheet'!J143*'Calculation sheet'!K143*'Calculation sheet'!M143*'Calculation sheet'!O143*'Calculation sheet'!P143*'Calculation sheet'!Q143*'Calculation sheet'!R143*'Calculation sheet'!S143*'Calculation sheet'!U143*'Calculation sheet'!Y143*'Calculation sheet'!AA143*'Calculation sheet'!AC143*'Calculation sheet'!AE143*'Calculation sheet'!AG143*'Calculation sheet'!AJ143*1.1176))</f>
        <v/>
      </c>
      <c r="M143" s="12" t="str">
        <f t="shared" si="6"/>
        <v/>
      </c>
      <c r="N143" s="12" t="str">
        <f>IF('Calculation sheet'!AQ143="","",IF(OR(I143="Motorway link",I143="Exit diverge",I143="Entrance merge",I143="Motorway diverge",I143="Motorway merge",I143="Motorway weaving",I143="Service area"),'Calculation sheet'!AN143*'Calculation sheet'!J143*'Calculation sheet'!K143*'Calculation sheet'!L143*'Calculation sheet'!N143*'Calculation sheet'!P143*'Calculation sheet'!R143*'Calculation sheet'!S143*'Calculation sheet'!V143*'Calculation sheet'!Y143*'Calculation sheet'!Z143*'Calculation sheet'!AB143*'Calculation sheet'!AD143*'Calculation sheet'!AH143*'Calculation sheet'!AJ143,'Calculation sheet'!AN143*'Calculation sheet'!J143*'Calculation sheet'!K143*'Calculation sheet'!L143*'Calculation sheet'!N143*'Calculation sheet'!P143*'Calculation sheet'!R143*'Calculation sheet'!S143*'Calculation sheet'!V143*'Calculation sheet'!Y143*'Calculation sheet'!Z143*'Calculation sheet'!AB143*'Calculation sheet'!AD143*'Calculation sheet'!AH143*'Calculation sheet'!AJ143*0.7672))</f>
        <v/>
      </c>
      <c r="O143" s="12" t="str">
        <f>IF('Calculation sheet'!AQ143="","",IF(OR(I143="Motorway link",I143="Exit diverge",I143="Entrance merge",I143="Motorway diverge",I143="Motorway merge",I143="Motorway weaving",I143="Service area"),'Calculation sheet'!AO143*'Calculation sheet'!J143*'Calculation sheet'!K143*'Calculation sheet'!L143*'Calculation sheet'!N143*'Calculation sheet'!P143*'Calculation sheet'!R143*'Calculation sheet'!S143*'Calculation sheet'!W143*'Calculation sheet'!Y143*'Calculation sheet'!Z143*'Calculation sheet'!AB143*'Calculation sheet'!AD143*'Calculation sheet'!AH143*'Calculation sheet'!AJ143,'Calculation sheet'!AO143*'Calculation sheet'!J143*'Calculation sheet'!K143*'Calculation sheet'!L143*'Calculation sheet'!N143*'Calculation sheet'!P143*'Calculation sheet'!R143*'Calculation sheet'!S143*'Calculation sheet'!W143*'Calculation sheet'!Y143*'Calculation sheet'!Z143*'Calculation sheet'!AB143*'Calculation sheet'!AD143*'Calculation sheet'!AH143*'Calculation sheet'!AJ143*0.7672))</f>
        <v/>
      </c>
      <c r="P143" s="12" t="str">
        <f>IF('Calculation sheet'!AQ143="","",IF(OR(I143="Motorway link",I143="Exit diverge",I143="Entrance merge",I143="Motorway diverge",I143="Motorway merge",I143="Motorway weaving",I143="Service area"),'Calculation sheet'!AP143*'Calculation sheet'!J143*'Calculation sheet'!K143*'Calculation sheet'!L143*'Calculation sheet'!N143*'Calculation sheet'!P143*'Calculation sheet'!R143*'Calculation sheet'!S143*'Calculation sheet'!X143*'Calculation sheet'!Y143*'Calculation sheet'!Z143*'Calculation sheet'!AB143*'Calculation sheet'!AD143*'Calculation sheet'!AI143*'Calculation sheet'!AJ143,'Calculation sheet'!AP143*'Calculation sheet'!J143*'Calculation sheet'!K143*'Calculation sheet'!L143*'Calculation sheet'!N143*'Calculation sheet'!P143*'Calculation sheet'!R143*'Calculation sheet'!S143*'Calculation sheet'!X143*'Calculation sheet'!Y143*'Calculation sheet'!Z143*'Calculation sheet'!AB143*'Calculation sheet'!AD143*'Calculation sheet'!AI143*'Calculation sheet'!AJ143*0.7672))</f>
        <v/>
      </c>
      <c r="Q143" s="12" t="str">
        <f t="shared" si="7"/>
        <v/>
      </c>
      <c r="R143" s="14" t="str">
        <f t="shared" si="8"/>
        <v/>
      </c>
    </row>
    <row r="144" spans="1:18" x14ac:dyDescent="0.3">
      <c r="A144" s="4" t="str">
        <f>IF('Input data'!A159="","",'Input data'!A159)</f>
        <v/>
      </c>
      <c r="B144" s="4" t="str">
        <f>IF('Input data'!B159="","",'Input data'!B159)</f>
        <v/>
      </c>
      <c r="C144" s="4" t="str">
        <f>IF('Input data'!C159="","",'Input data'!C159)</f>
        <v/>
      </c>
      <c r="D144" s="4" t="str">
        <f>IF('Input data'!D159="","",'Input data'!D159)</f>
        <v/>
      </c>
      <c r="E144" s="4" t="str">
        <f>IF('Input data'!E159="","",'Input data'!E159)</f>
        <v/>
      </c>
      <c r="F144" s="4" t="str">
        <f>IF('Input data'!F159="","",'Input data'!F159)</f>
        <v/>
      </c>
      <c r="G144" s="4">
        <f>IF('Input data'!G159="","",'Input data'!G159)</f>
        <v>0</v>
      </c>
      <c r="H144" s="4" t="str">
        <f>IF('Input data'!H159&gt;0.5,'Input data'!H159,"")</f>
        <v/>
      </c>
      <c r="I144" s="4" t="str">
        <f>IF('Input data'!I159="","",'Input data'!I159)</f>
        <v/>
      </c>
      <c r="J144" s="12" t="str">
        <f>IF('Calculation sheet'!AQ144="","",IF(OR(I144="Motorway link",I144="Exit diverge",I144="Entrance merge",I144="Motorway diverge",I144="Motorway merge",I144="Motorway weaving",I144="Service area"),'Calculation sheet'!AK144*'Calculation sheet'!J144*'Calculation sheet'!K144*'Calculation sheet'!L144*'Calculation sheet'!N144*'Calculation sheet'!P144*'Calculation sheet'!R144*'Calculation sheet'!S144*'Calculation sheet'!T144*'Calculation sheet'!Y144*'Calculation sheet'!Z144*'Calculation sheet'!AB144*'Calculation sheet'!AD144*'Calculation sheet'!AF144*'Calculation sheet'!AJ144,'Calculation sheet'!AK144*'Calculation sheet'!J144*'Calculation sheet'!K144*'Calculation sheet'!L144*'Calculation sheet'!N144*'Calculation sheet'!P144*'Calculation sheet'!R144*'Calculation sheet'!S144*'Calculation sheet'!T144*'Calculation sheet'!Y144*'Calculation sheet'!Z144*'Calculation sheet'!AB144*'Calculation sheet'!AD144*'Calculation sheet'!AF144*'Calculation sheet'!AJ144*0.7672))</f>
        <v/>
      </c>
      <c r="K144" s="12" t="str">
        <f>IF('Calculation sheet'!AQ144="","",IF(OR(I144="Motorway link",I144="Exit diverge",I144="Entrance merge",I144="Motorway diverge",I144="Motorway merge",I144="Motorway weaving",I144="Service area"),'Calculation sheet'!AL144*'Calculation sheet'!J144*'Calculation sheet'!K144*'Calculation sheet'!M144*'Calculation sheet'!O144*'Calculation sheet'!P144*'Calculation sheet'!Q144*'Calculation sheet'!R144*'Calculation sheet'!S144*'Calculation sheet'!T144*'Calculation sheet'!Y144*'Calculation sheet'!AA144*'Calculation sheet'!AC144*'Calculation sheet'!AE144*'Calculation sheet'!AG144*'Calculation sheet'!AJ144,'Calculation sheet'!AL144*'Calculation sheet'!J144*'Calculation sheet'!K144*'Calculation sheet'!M144*'Calculation sheet'!O144*'Calculation sheet'!P144*'Calculation sheet'!Q144*'Calculation sheet'!R144*'Calculation sheet'!S144*'Calculation sheet'!T144*'Calculation sheet'!Y144*'Calculation sheet'!AA144*'Calculation sheet'!AC144*'Calculation sheet'!AE144*'Calculation sheet'!AG144*'Calculation sheet'!AJ144*0.8833))</f>
        <v/>
      </c>
      <c r="L144" s="12" t="str">
        <f>IF('Calculation sheet'!AQ144="","",IF(OR(I144="Motorway link",I144="Exit diverge",I144="Entrance merge",I144="Motorway diverge",I144="Motorway merge",I144="Motorway weaving",I144="Service area"),'Calculation sheet'!AM144*'Calculation sheet'!J144*'Calculation sheet'!K144*'Calculation sheet'!M144*'Calculation sheet'!O144*'Calculation sheet'!P144*'Calculation sheet'!Q144*'Calculation sheet'!R144*'Calculation sheet'!S144*'Calculation sheet'!U144*'Calculation sheet'!Y144*'Calculation sheet'!AA144*'Calculation sheet'!AC144*'Calculation sheet'!AE144*'Calculation sheet'!AG144*'Calculation sheet'!AJ144,'Calculation sheet'!AM144*'Calculation sheet'!J144*'Calculation sheet'!K144*'Calculation sheet'!M144*'Calculation sheet'!O144*'Calculation sheet'!P144*'Calculation sheet'!Q144*'Calculation sheet'!R144*'Calculation sheet'!S144*'Calculation sheet'!U144*'Calculation sheet'!Y144*'Calculation sheet'!AA144*'Calculation sheet'!AC144*'Calculation sheet'!AE144*'Calculation sheet'!AG144*'Calculation sheet'!AJ144*1.1176))</f>
        <v/>
      </c>
      <c r="M144" s="12" t="str">
        <f t="shared" si="6"/>
        <v/>
      </c>
      <c r="N144" s="12" t="str">
        <f>IF('Calculation sheet'!AQ144="","",IF(OR(I144="Motorway link",I144="Exit diverge",I144="Entrance merge",I144="Motorway diverge",I144="Motorway merge",I144="Motorway weaving",I144="Service area"),'Calculation sheet'!AN144*'Calculation sheet'!J144*'Calculation sheet'!K144*'Calculation sheet'!L144*'Calculation sheet'!N144*'Calculation sheet'!P144*'Calculation sheet'!R144*'Calculation sheet'!S144*'Calculation sheet'!V144*'Calculation sheet'!Y144*'Calculation sheet'!Z144*'Calculation sheet'!AB144*'Calculation sheet'!AD144*'Calculation sheet'!AH144*'Calculation sheet'!AJ144,'Calculation sheet'!AN144*'Calculation sheet'!J144*'Calculation sheet'!K144*'Calculation sheet'!L144*'Calculation sheet'!N144*'Calculation sheet'!P144*'Calculation sheet'!R144*'Calculation sheet'!S144*'Calculation sheet'!V144*'Calculation sheet'!Y144*'Calculation sheet'!Z144*'Calculation sheet'!AB144*'Calculation sheet'!AD144*'Calculation sheet'!AH144*'Calculation sheet'!AJ144*0.7672))</f>
        <v/>
      </c>
      <c r="O144" s="12" t="str">
        <f>IF('Calculation sheet'!AQ144="","",IF(OR(I144="Motorway link",I144="Exit diverge",I144="Entrance merge",I144="Motorway diverge",I144="Motorway merge",I144="Motorway weaving",I144="Service area"),'Calculation sheet'!AO144*'Calculation sheet'!J144*'Calculation sheet'!K144*'Calculation sheet'!L144*'Calculation sheet'!N144*'Calculation sheet'!P144*'Calculation sheet'!R144*'Calculation sheet'!S144*'Calculation sheet'!W144*'Calculation sheet'!Y144*'Calculation sheet'!Z144*'Calculation sheet'!AB144*'Calculation sheet'!AD144*'Calculation sheet'!AH144*'Calculation sheet'!AJ144,'Calculation sheet'!AO144*'Calculation sheet'!J144*'Calculation sheet'!K144*'Calculation sheet'!L144*'Calculation sheet'!N144*'Calculation sheet'!P144*'Calculation sheet'!R144*'Calculation sheet'!S144*'Calculation sheet'!W144*'Calculation sheet'!Y144*'Calculation sheet'!Z144*'Calculation sheet'!AB144*'Calculation sheet'!AD144*'Calculation sheet'!AH144*'Calculation sheet'!AJ144*0.7672))</f>
        <v/>
      </c>
      <c r="P144" s="12" t="str">
        <f>IF('Calculation sheet'!AQ144="","",IF(OR(I144="Motorway link",I144="Exit diverge",I144="Entrance merge",I144="Motorway diverge",I144="Motorway merge",I144="Motorway weaving",I144="Service area"),'Calculation sheet'!AP144*'Calculation sheet'!J144*'Calculation sheet'!K144*'Calculation sheet'!L144*'Calculation sheet'!N144*'Calculation sheet'!P144*'Calculation sheet'!R144*'Calculation sheet'!S144*'Calculation sheet'!X144*'Calculation sheet'!Y144*'Calculation sheet'!Z144*'Calculation sheet'!AB144*'Calculation sheet'!AD144*'Calculation sheet'!AI144*'Calculation sheet'!AJ144,'Calculation sheet'!AP144*'Calculation sheet'!J144*'Calculation sheet'!K144*'Calculation sheet'!L144*'Calculation sheet'!N144*'Calculation sheet'!P144*'Calculation sheet'!R144*'Calculation sheet'!S144*'Calculation sheet'!X144*'Calculation sheet'!Y144*'Calculation sheet'!Z144*'Calculation sheet'!AB144*'Calculation sheet'!AD144*'Calculation sheet'!AI144*'Calculation sheet'!AJ144*0.7672))</f>
        <v/>
      </c>
      <c r="Q144" s="12" t="str">
        <f t="shared" si="7"/>
        <v/>
      </c>
      <c r="R144" s="14" t="str">
        <f t="shared" si="8"/>
        <v/>
      </c>
    </row>
    <row r="145" spans="1:18" x14ac:dyDescent="0.3">
      <c r="A145" s="4" t="str">
        <f>IF('Input data'!A160="","",'Input data'!A160)</f>
        <v/>
      </c>
      <c r="B145" s="4" t="str">
        <f>IF('Input data'!B160="","",'Input data'!B160)</f>
        <v/>
      </c>
      <c r="C145" s="4" t="str">
        <f>IF('Input data'!C160="","",'Input data'!C160)</f>
        <v/>
      </c>
      <c r="D145" s="4" t="str">
        <f>IF('Input data'!D160="","",'Input data'!D160)</f>
        <v/>
      </c>
      <c r="E145" s="4" t="str">
        <f>IF('Input data'!E160="","",'Input data'!E160)</f>
        <v/>
      </c>
      <c r="F145" s="4" t="str">
        <f>IF('Input data'!F160="","",'Input data'!F160)</f>
        <v/>
      </c>
      <c r="G145" s="4">
        <f>IF('Input data'!G160="","",'Input data'!G160)</f>
        <v>0</v>
      </c>
      <c r="H145" s="4" t="str">
        <f>IF('Input data'!H160&gt;0.5,'Input data'!H160,"")</f>
        <v/>
      </c>
      <c r="I145" s="4" t="str">
        <f>IF('Input data'!I160="","",'Input data'!I160)</f>
        <v/>
      </c>
      <c r="J145" s="12" t="str">
        <f>IF('Calculation sheet'!AQ145="","",IF(OR(I145="Motorway link",I145="Exit diverge",I145="Entrance merge",I145="Motorway diverge",I145="Motorway merge",I145="Motorway weaving",I145="Service area"),'Calculation sheet'!AK145*'Calculation sheet'!J145*'Calculation sheet'!K145*'Calculation sheet'!L145*'Calculation sheet'!N145*'Calculation sheet'!P145*'Calculation sheet'!R145*'Calculation sheet'!S145*'Calculation sheet'!T145*'Calculation sheet'!Y145*'Calculation sheet'!Z145*'Calculation sheet'!AB145*'Calculation sheet'!AD145*'Calculation sheet'!AF145*'Calculation sheet'!AJ145,'Calculation sheet'!AK145*'Calculation sheet'!J145*'Calculation sheet'!K145*'Calculation sheet'!L145*'Calculation sheet'!N145*'Calculation sheet'!P145*'Calculation sheet'!R145*'Calculation sheet'!S145*'Calculation sheet'!T145*'Calculation sheet'!Y145*'Calculation sheet'!Z145*'Calculation sheet'!AB145*'Calculation sheet'!AD145*'Calculation sheet'!AF145*'Calculation sheet'!AJ145*0.7672))</f>
        <v/>
      </c>
      <c r="K145" s="12" t="str">
        <f>IF('Calculation sheet'!AQ145="","",IF(OR(I145="Motorway link",I145="Exit diverge",I145="Entrance merge",I145="Motorway diverge",I145="Motorway merge",I145="Motorway weaving",I145="Service area"),'Calculation sheet'!AL145*'Calculation sheet'!J145*'Calculation sheet'!K145*'Calculation sheet'!M145*'Calculation sheet'!O145*'Calculation sheet'!P145*'Calculation sheet'!Q145*'Calculation sheet'!R145*'Calculation sheet'!S145*'Calculation sheet'!T145*'Calculation sheet'!Y145*'Calculation sheet'!AA145*'Calculation sheet'!AC145*'Calculation sheet'!AE145*'Calculation sheet'!AG145*'Calculation sheet'!AJ145,'Calculation sheet'!AL145*'Calculation sheet'!J145*'Calculation sheet'!K145*'Calculation sheet'!M145*'Calculation sheet'!O145*'Calculation sheet'!P145*'Calculation sheet'!Q145*'Calculation sheet'!R145*'Calculation sheet'!S145*'Calculation sheet'!T145*'Calculation sheet'!Y145*'Calculation sheet'!AA145*'Calculation sheet'!AC145*'Calculation sheet'!AE145*'Calculation sheet'!AG145*'Calculation sheet'!AJ145*0.8833))</f>
        <v/>
      </c>
      <c r="L145" s="12" t="str">
        <f>IF('Calculation sheet'!AQ145="","",IF(OR(I145="Motorway link",I145="Exit diverge",I145="Entrance merge",I145="Motorway diverge",I145="Motorway merge",I145="Motorway weaving",I145="Service area"),'Calculation sheet'!AM145*'Calculation sheet'!J145*'Calculation sheet'!K145*'Calculation sheet'!M145*'Calculation sheet'!O145*'Calculation sheet'!P145*'Calculation sheet'!Q145*'Calculation sheet'!R145*'Calculation sheet'!S145*'Calculation sheet'!U145*'Calculation sheet'!Y145*'Calculation sheet'!AA145*'Calculation sheet'!AC145*'Calculation sheet'!AE145*'Calculation sheet'!AG145*'Calculation sheet'!AJ145,'Calculation sheet'!AM145*'Calculation sheet'!J145*'Calculation sheet'!K145*'Calculation sheet'!M145*'Calculation sheet'!O145*'Calculation sheet'!P145*'Calculation sheet'!Q145*'Calculation sheet'!R145*'Calculation sheet'!S145*'Calculation sheet'!U145*'Calculation sheet'!Y145*'Calculation sheet'!AA145*'Calculation sheet'!AC145*'Calculation sheet'!AE145*'Calculation sheet'!AG145*'Calculation sheet'!AJ145*1.1176))</f>
        <v/>
      </c>
      <c r="M145" s="12" t="str">
        <f t="shared" si="6"/>
        <v/>
      </c>
      <c r="N145" s="12" t="str">
        <f>IF('Calculation sheet'!AQ145="","",IF(OR(I145="Motorway link",I145="Exit diverge",I145="Entrance merge",I145="Motorway diverge",I145="Motorway merge",I145="Motorway weaving",I145="Service area"),'Calculation sheet'!AN145*'Calculation sheet'!J145*'Calculation sheet'!K145*'Calculation sheet'!L145*'Calculation sheet'!N145*'Calculation sheet'!P145*'Calculation sheet'!R145*'Calculation sheet'!S145*'Calculation sheet'!V145*'Calculation sheet'!Y145*'Calculation sheet'!Z145*'Calculation sheet'!AB145*'Calculation sheet'!AD145*'Calculation sheet'!AH145*'Calculation sheet'!AJ145,'Calculation sheet'!AN145*'Calculation sheet'!J145*'Calculation sheet'!K145*'Calculation sheet'!L145*'Calculation sheet'!N145*'Calculation sheet'!P145*'Calculation sheet'!R145*'Calculation sheet'!S145*'Calculation sheet'!V145*'Calculation sheet'!Y145*'Calculation sheet'!Z145*'Calculation sheet'!AB145*'Calculation sheet'!AD145*'Calculation sheet'!AH145*'Calculation sheet'!AJ145*0.7672))</f>
        <v/>
      </c>
      <c r="O145" s="12" t="str">
        <f>IF('Calculation sheet'!AQ145="","",IF(OR(I145="Motorway link",I145="Exit diverge",I145="Entrance merge",I145="Motorway diverge",I145="Motorway merge",I145="Motorway weaving",I145="Service area"),'Calculation sheet'!AO145*'Calculation sheet'!J145*'Calculation sheet'!K145*'Calculation sheet'!L145*'Calculation sheet'!N145*'Calculation sheet'!P145*'Calculation sheet'!R145*'Calculation sheet'!S145*'Calculation sheet'!W145*'Calculation sheet'!Y145*'Calculation sheet'!Z145*'Calculation sheet'!AB145*'Calculation sheet'!AD145*'Calculation sheet'!AH145*'Calculation sheet'!AJ145,'Calculation sheet'!AO145*'Calculation sheet'!J145*'Calculation sheet'!K145*'Calculation sheet'!L145*'Calculation sheet'!N145*'Calculation sheet'!P145*'Calculation sheet'!R145*'Calculation sheet'!S145*'Calculation sheet'!W145*'Calculation sheet'!Y145*'Calculation sheet'!Z145*'Calculation sheet'!AB145*'Calculation sheet'!AD145*'Calculation sheet'!AH145*'Calculation sheet'!AJ145*0.7672))</f>
        <v/>
      </c>
      <c r="P145" s="12" t="str">
        <f>IF('Calculation sheet'!AQ145="","",IF(OR(I145="Motorway link",I145="Exit diverge",I145="Entrance merge",I145="Motorway diverge",I145="Motorway merge",I145="Motorway weaving",I145="Service area"),'Calculation sheet'!AP145*'Calculation sheet'!J145*'Calculation sheet'!K145*'Calculation sheet'!L145*'Calculation sheet'!N145*'Calculation sheet'!P145*'Calculation sheet'!R145*'Calculation sheet'!S145*'Calculation sheet'!X145*'Calculation sheet'!Y145*'Calculation sheet'!Z145*'Calculation sheet'!AB145*'Calculation sheet'!AD145*'Calculation sheet'!AI145*'Calculation sheet'!AJ145,'Calculation sheet'!AP145*'Calculation sheet'!J145*'Calculation sheet'!K145*'Calculation sheet'!L145*'Calculation sheet'!N145*'Calculation sheet'!P145*'Calculation sheet'!R145*'Calculation sheet'!S145*'Calculation sheet'!X145*'Calculation sheet'!Y145*'Calculation sheet'!Z145*'Calculation sheet'!AB145*'Calculation sheet'!AD145*'Calculation sheet'!AI145*'Calculation sheet'!AJ145*0.7672))</f>
        <v/>
      </c>
      <c r="Q145" s="12" t="str">
        <f t="shared" si="7"/>
        <v/>
      </c>
      <c r="R145" s="14" t="str">
        <f t="shared" si="8"/>
        <v/>
      </c>
    </row>
    <row r="146" spans="1:18" x14ac:dyDescent="0.3">
      <c r="A146" s="4" t="str">
        <f>IF('Input data'!A161="","",'Input data'!A161)</f>
        <v/>
      </c>
      <c r="B146" s="4" t="str">
        <f>IF('Input data'!B161="","",'Input data'!B161)</f>
        <v/>
      </c>
      <c r="C146" s="4" t="str">
        <f>IF('Input data'!C161="","",'Input data'!C161)</f>
        <v/>
      </c>
      <c r="D146" s="4" t="str">
        <f>IF('Input data'!D161="","",'Input data'!D161)</f>
        <v/>
      </c>
      <c r="E146" s="4" t="str">
        <f>IF('Input data'!E161="","",'Input data'!E161)</f>
        <v/>
      </c>
      <c r="F146" s="4" t="str">
        <f>IF('Input data'!F161="","",'Input data'!F161)</f>
        <v/>
      </c>
      <c r="G146" s="4">
        <f>IF('Input data'!G161="","",'Input data'!G161)</f>
        <v>0</v>
      </c>
      <c r="H146" s="4" t="str">
        <f>IF('Input data'!H161&gt;0.5,'Input data'!H161,"")</f>
        <v/>
      </c>
      <c r="I146" s="4" t="str">
        <f>IF('Input data'!I161="","",'Input data'!I161)</f>
        <v/>
      </c>
      <c r="J146" s="12" t="str">
        <f>IF('Calculation sheet'!AQ146="","",IF(OR(I146="Motorway link",I146="Exit diverge",I146="Entrance merge",I146="Motorway diverge",I146="Motorway merge",I146="Motorway weaving",I146="Service area"),'Calculation sheet'!AK146*'Calculation sheet'!J146*'Calculation sheet'!K146*'Calculation sheet'!L146*'Calculation sheet'!N146*'Calculation sheet'!P146*'Calculation sheet'!R146*'Calculation sheet'!S146*'Calculation sheet'!T146*'Calculation sheet'!Y146*'Calculation sheet'!Z146*'Calculation sheet'!AB146*'Calculation sheet'!AD146*'Calculation sheet'!AF146*'Calculation sheet'!AJ146,'Calculation sheet'!AK146*'Calculation sheet'!J146*'Calculation sheet'!K146*'Calculation sheet'!L146*'Calculation sheet'!N146*'Calculation sheet'!P146*'Calculation sheet'!R146*'Calculation sheet'!S146*'Calculation sheet'!T146*'Calculation sheet'!Y146*'Calculation sheet'!Z146*'Calculation sheet'!AB146*'Calculation sheet'!AD146*'Calculation sheet'!AF146*'Calculation sheet'!AJ146*0.7672))</f>
        <v/>
      </c>
      <c r="K146" s="12" t="str">
        <f>IF('Calculation sheet'!AQ146="","",IF(OR(I146="Motorway link",I146="Exit diverge",I146="Entrance merge",I146="Motorway diverge",I146="Motorway merge",I146="Motorway weaving",I146="Service area"),'Calculation sheet'!AL146*'Calculation sheet'!J146*'Calculation sheet'!K146*'Calculation sheet'!M146*'Calculation sheet'!O146*'Calculation sheet'!P146*'Calculation sheet'!Q146*'Calculation sheet'!R146*'Calculation sheet'!S146*'Calculation sheet'!T146*'Calculation sheet'!Y146*'Calculation sheet'!AA146*'Calculation sheet'!AC146*'Calculation sheet'!AE146*'Calculation sheet'!AG146*'Calculation sheet'!AJ146,'Calculation sheet'!AL146*'Calculation sheet'!J146*'Calculation sheet'!K146*'Calculation sheet'!M146*'Calculation sheet'!O146*'Calculation sheet'!P146*'Calculation sheet'!Q146*'Calculation sheet'!R146*'Calculation sheet'!S146*'Calculation sheet'!T146*'Calculation sheet'!Y146*'Calculation sheet'!AA146*'Calculation sheet'!AC146*'Calculation sheet'!AE146*'Calculation sheet'!AG146*'Calculation sheet'!AJ146*0.8833))</f>
        <v/>
      </c>
      <c r="L146" s="12" t="str">
        <f>IF('Calculation sheet'!AQ146="","",IF(OR(I146="Motorway link",I146="Exit diverge",I146="Entrance merge",I146="Motorway diverge",I146="Motorway merge",I146="Motorway weaving",I146="Service area"),'Calculation sheet'!AM146*'Calculation sheet'!J146*'Calculation sheet'!K146*'Calculation sheet'!M146*'Calculation sheet'!O146*'Calculation sheet'!P146*'Calculation sheet'!Q146*'Calculation sheet'!R146*'Calculation sheet'!S146*'Calculation sheet'!U146*'Calculation sheet'!Y146*'Calculation sheet'!AA146*'Calculation sheet'!AC146*'Calculation sheet'!AE146*'Calculation sheet'!AG146*'Calculation sheet'!AJ146,'Calculation sheet'!AM146*'Calculation sheet'!J146*'Calculation sheet'!K146*'Calculation sheet'!M146*'Calculation sheet'!O146*'Calculation sheet'!P146*'Calculation sheet'!Q146*'Calculation sheet'!R146*'Calculation sheet'!S146*'Calculation sheet'!U146*'Calculation sheet'!Y146*'Calculation sheet'!AA146*'Calculation sheet'!AC146*'Calculation sheet'!AE146*'Calculation sheet'!AG146*'Calculation sheet'!AJ146*1.1176))</f>
        <v/>
      </c>
      <c r="M146" s="12" t="str">
        <f t="shared" si="6"/>
        <v/>
      </c>
      <c r="N146" s="12" t="str">
        <f>IF('Calculation sheet'!AQ146="","",IF(OR(I146="Motorway link",I146="Exit diverge",I146="Entrance merge",I146="Motorway diverge",I146="Motorway merge",I146="Motorway weaving",I146="Service area"),'Calculation sheet'!AN146*'Calculation sheet'!J146*'Calculation sheet'!K146*'Calculation sheet'!L146*'Calculation sheet'!N146*'Calculation sheet'!P146*'Calculation sheet'!R146*'Calculation sheet'!S146*'Calculation sheet'!V146*'Calculation sheet'!Y146*'Calculation sheet'!Z146*'Calculation sheet'!AB146*'Calculation sheet'!AD146*'Calculation sheet'!AH146*'Calculation sheet'!AJ146,'Calculation sheet'!AN146*'Calculation sheet'!J146*'Calculation sheet'!K146*'Calculation sheet'!L146*'Calculation sheet'!N146*'Calculation sheet'!P146*'Calculation sheet'!R146*'Calculation sheet'!S146*'Calculation sheet'!V146*'Calculation sheet'!Y146*'Calculation sheet'!Z146*'Calculation sheet'!AB146*'Calculation sheet'!AD146*'Calculation sheet'!AH146*'Calculation sheet'!AJ146*0.7672))</f>
        <v/>
      </c>
      <c r="O146" s="12" t="str">
        <f>IF('Calculation sheet'!AQ146="","",IF(OR(I146="Motorway link",I146="Exit diverge",I146="Entrance merge",I146="Motorway diverge",I146="Motorway merge",I146="Motorway weaving",I146="Service area"),'Calculation sheet'!AO146*'Calculation sheet'!J146*'Calculation sheet'!K146*'Calculation sheet'!L146*'Calculation sheet'!N146*'Calculation sheet'!P146*'Calculation sheet'!R146*'Calculation sheet'!S146*'Calculation sheet'!W146*'Calculation sheet'!Y146*'Calculation sheet'!Z146*'Calculation sheet'!AB146*'Calculation sheet'!AD146*'Calculation sheet'!AH146*'Calculation sheet'!AJ146,'Calculation sheet'!AO146*'Calculation sheet'!J146*'Calculation sheet'!K146*'Calculation sheet'!L146*'Calculation sheet'!N146*'Calculation sheet'!P146*'Calculation sheet'!R146*'Calculation sheet'!S146*'Calculation sheet'!W146*'Calculation sheet'!Y146*'Calculation sheet'!Z146*'Calculation sheet'!AB146*'Calculation sheet'!AD146*'Calculation sheet'!AH146*'Calculation sheet'!AJ146*0.7672))</f>
        <v/>
      </c>
      <c r="P146" s="12" t="str">
        <f>IF('Calculation sheet'!AQ146="","",IF(OR(I146="Motorway link",I146="Exit diverge",I146="Entrance merge",I146="Motorway diverge",I146="Motorway merge",I146="Motorway weaving",I146="Service area"),'Calculation sheet'!AP146*'Calculation sheet'!J146*'Calculation sheet'!K146*'Calculation sheet'!L146*'Calculation sheet'!N146*'Calculation sheet'!P146*'Calculation sheet'!R146*'Calculation sheet'!S146*'Calculation sheet'!X146*'Calculation sheet'!Y146*'Calculation sheet'!Z146*'Calculation sheet'!AB146*'Calculation sheet'!AD146*'Calculation sheet'!AI146*'Calculation sheet'!AJ146,'Calculation sheet'!AP146*'Calculation sheet'!J146*'Calculation sheet'!K146*'Calculation sheet'!L146*'Calculation sheet'!N146*'Calculation sheet'!P146*'Calculation sheet'!R146*'Calculation sheet'!S146*'Calculation sheet'!X146*'Calculation sheet'!Y146*'Calculation sheet'!Z146*'Calculation sheet'!AB146*'Calculation sheet'!AD146*'Calculation sheet'!AI146*'Calculation sheet'!AJ146*0.7672))</f>
        <v/>
      </c>
      <c r="Q146" s="12" t="str">
        <f t="shared" si="7"/>
        <v/>
      </c>
      <c r="R146" s="14" t="str">
        <f t="shared" si="8"/>
        <v/>
      </c>
    </row>
    <row r="147" spans="1:18" x14ac:dyDescent="0.3">
      <c r="A147" s="4" t="str">
        <f>IF('Input data'!A162="","",'Input data'!A162)</f>
        <v/>
      </c>
      <c r="B147" s="4" t="str">
        <f>IF('Input data'!B162="","",'Input data'!B162)</f>
        <v/>
      </c>
      <c r="C147" s="4" t="str">
        <f>IF('Input data'!C162="","",'Input data'!C162)</f>
        <v/>
      </c>
      <c r="D147" s="4" t="str">
        <f>IF('Input data'!D162="","",'Input data'!D162)</f>
        <v/>
      </c>
      <c r="E147" s="4" t="str">
        <f>IF('Input data'!E162="","",'Input data'!E162)</f>
        <v/>
      </c>
      <c r="F147" s="4" t="str">
        <f>IF('Input data'!F162="","",'Input data'!F162)</f>
        <v/>
      </c>
      <c r="G147" s="4">
        <f>IF('Input data'!G162="","",'Input data'!G162)</f>
        <v>0</v>
      </c>
      <c r="H147" s="4" t="str">
        <f>IF('Input data'!H162&gt;0.5,'Input data'!H162,"")</f>
        <v/>
      </c>
      <c r="I147" s="4" t="str">
        <f>IF('Input data'!I162="","",'Input data'!I162)</f>
        <v/>
      </c>
      <c r="J147" s="12" t="str">
        <f>IF('Calculation sheet'!AQ147="","",IF(OR(I147="Motorway link",I147="Exit diverge",I147="Entrance merge",I147="Motorway diverge",I147="Motorway merge",I147="Motorway weaving",I147="Service area"),'Calculation sheet'!AK147*'Calculation sheet'!J147*'Calculation sheet'!K147*'Calculation sheet'!L147*'Calculation sheet'!N147*'Calculation sheet'!P147*'Calculation sheet'!R147*'Calculation sheet'!S147*'Calculation sheet'!T147*'Calculation sheet'!Y147*'Calculation sheet'!Z147*'Calculation sheet'!AB147*'Calculation sheet'!AD147*'Calculation sheet'!AF147*'Calculation sheet'!AJ147,'Calculation sheet'!AK147*'Calculation sheet'!J147*'Calculation sheet'!K147*'Calculation sheet'!L147*'Calculation sheet'!N147*'Calculation sheet'!P147*'Calculation sheet'!R147*'Calculation sheet'!S147*'Calculation sheet'!T147*'Calculation sheet'!Y147*'Calculation sheet'!Z147*'Calculation sheet'!AB147*'Calculation sheet'!AD147*'Calculation sheet'!AF147*'Calculation sheet'!AJ147*0.7672))</f>
        <v/>
      </c>
      <c r="K147" s="12" t="str">
        <f>IF('Calculation sheet'!AQ147="","",IF(OR(I147="Motorway link",I147="Exit diverge",I147="Entrance merge",I147="Motorway diverge",I147="Motorway merge",I147="Motorway weaving",I147="Service area"),'Calculation sheet'!AL147*'Calculation sheet'!J147*'Calculation sheet'!K147*'Calculation sheet'!M147*'Calculation sheet'!O147*'Calculation sheet'!P147*'Calculation sheet'!Q147*'Calculation sheet'!R147*'Calculation sheet'!S147*'Calculation sheet'!T147*'Calculation sheet'!Y147*'Calculation sheet'!AA147*'Calculation sheet'!AC147*'Calculation sheet'!AE147*'Calculation sheet'!AG147*'Calculation sheet'!AJ147,'Calculation sheet'!AL147*'Calculation sheet'!J147*'Calculation sheet'!K147*'Calculation sheet'!M147*'Calculation sheet'!O147*'Calculation sheet'!P147*'Calculation sheet'!Q147*'Calculation sheet'!R147*'Calculation sheet'!S147*'Calculation sheet'!T147*'Calculation sheet'!Y147*'Calculation sheet'!AA147*'Calculation sheet'!AC147*'Calculation sheet'!AE147*'Calculation sheet'!AG147*'Calculation sheet'!AJ147*0.8833))</f>
        <v/>
      </c>
      <c r="L147" s="12" t="str">
        <f>IF('Calculation sheet'!AQ147="","",IF(OR(I147="Motorway link",I147="Exit diverge",I147="Entrance merge",I147="Motorway diverge",I147="Motorway merge",I147="Motorway weaving",I147="Service area"),'Calculation sheet'!AM147*'Calculation sheet'!J147*'Calculation sheet'!K147*'Calculation sheet'!M147*'Calculation sheet'!O147*'Calculation sheet'!P147*'Calculation sheet'!Q147*'Calculation sheet'!R147*'Calculation sheet'!S147*'Calculation sheet'!U147*'Calculation sheet'!Y147*'Calculation sheet'!AA147*'Calculation sheet'!AC147*'Calculation sheet'!AE147*'Calculation sheet'!AG147*'Calculation sheet'!AJ147,'Calculation sheet'!AM147*'Calculation sheet'!J147*'Calculation sheet'!K147*'Calculation sheet'!M147*'Calculation sheet'!O147*'Calculation sheet'!P147*'Calculation sheet'!Q147*'Calculation sheet'!R147*'Calculation sheet'!S147*'Calculation sheet'!U147*'Calculation sheet'!Y147*'Calculation sheet'!AA147*'Calculation sheet'!AC147*'Calculation sheet'!AE147*'Calculation sheet'!AG147*'Calculation sheet'!AJ147*1.1176))</f>
        <v/>
      </c>
      <c r="M147" s="12" t="str">
        <f t="shared" si="6"/>
        <v/>
      </c>
      <c r="N147" s="12" t="str">
        <f>IF('Calculation sheet'!AQ147="","",IF(OR(I147="Motorway link",I147="Exit diverge",I147="Entrance merge",I147="Motorway diverge",I147="Motorway merge",I147="Motorway weaving",I147="Service area"),'Calculation sheet'!AN147*'Calculation sheet'!J147*'Calculation sheet'!K147*'Calculation sheet'!L147*'Calculation sheet'!N147*'Calculation sheet'!P147*'Calculation sheet'!R147*'Calculation sheet'!S147*'Calculation sheet'!V147*'Calculation sheet'!Y147*'Calculation sheet'!Z147*'Calculation sheet'!AB147*'Calculation sheet'!AD147*'Calculation sheet'!AH147*'Calculation sheet'!AJ147,'Calculation sheet'!AN147*'Calculation sheet'!J147*'Calculation sheet'!K147*'Calculation sheet'!L147*'Calculation sheet'!N147*'Calculation sheet'!P147*'Calculation sheet'!R147*'Calculation sheet'!S147*'Calculation sheet'!V147*'Calculation sheet'!Y147*'Calculation sheet'!Z147*'Calculation sheet'!AB147*'Calculation sheet'!AD147*'Calculation sheet'!AH147*'Calculation sheet'!AJ147*0.7672))</f>
        <v/>
      </c>
      <c r="O147" s="12" t="str">
        <f>IF('Calculation sheet'!AQ147="","",IF(OR(I147="Motorway link",I147="Exit diverge",I147="Entrance merge",I147="Motorway diverge",I147="Motorway merge",I147="Motorway weaving",I147="Service area"),'Calculation sheet'!AO147*'Calculation sheet'!J147*'Calculation sheet'!K147*'Calculation sheet'!L147*'Calculation sheet'!N147*'Calculation sheet'!P147*'Calculation sheet'!R147*'Calculation sheet'!S147*'Calculation sheet'!W147*'Calculation sheet'!Y147*'Calculation sheet'!Z147*'Calculation sheet'!AB147*'Calculation sheet'!AD147*'Calculation sheet'!AH147*'Calculation sheet'!AJ147,'Calculation sheet'!AO147*'Calculation sheet'!J147*'Calculation sheet'!K147*'Calculation sheet'!L147*'Calculation sheet'!N147*'Calculation sheet'!P147*'Calculation sheet'!R147*'Calculation sheet'!S147*'Calculation sheet'!W147*'Calculation sheet'!Y147*'Calculation sheet'!Z147*'Calculation sheet'!AB147*'Calculation sheet'!AD147*'Calculation sheet'!AH147*'Calculation sheet'!AJ147*0.7672))</f>
        <v/>
      </c>
      <c r="P147" s="12" t="str">
        <f>IF('Calculation sheet'!AQ147="","",IF(OR(I147="Motorway link",I147="Exit diverge",I147="Entrance merge",I147="Motorway diverge",I147="Motorway merge",I147="Motorway weaving",I147="Service area"),'Calculation sheet'!AP147*'Calculation sheet'!J147*'Calculation sheet'!K147*'Calculation sheet'!L147*'Calculation sheet'!N147*'Calculation sheet'!P147*'Calculation sheet'!R147*'Calculation sheet'!S147*'Calculation sheet'!X147*'Calculation sheet'!Y147*'Calculation sheet'!Z147*'Calculation sheet'!AB147*'Calculation sheet'!AD147*'Calculation sheet'!AI147*'Calculation sheet'!AJ147,'Calculation sheet'!AP147*'Calculation sheet'!J147*'Calculation sheet'!K147*'Calculation sheet'!L147*'Calculation sheet'!N147*'Calculation sheet'!P147*'Calculation sheet'!R147*'Calculation sheet'!S147*'Calculation sheet'!X147*'Calculation sheet'!Y147*'Calculation sheet'!Z147*'Calculation sheet'!AB147*'Calculation sheet'!AD147*'Calculation sheet'!AI147*'Calculation sheet'!AJ147*0.7672))</f>
        <v/>
      </c>
      <c r="Q147" s="12" t="str">
        <f t="shared" si="7"/>
        <v/>
      </c>
      <c r="R147" s="14" t="str">
        <f t="shared" si="8"/>
        <v/>
      </c>
    </row>
    <row r="148" spans="1:18" x14ac:dyDescent="0.3">
      <c r="A148" s="4" t="str">
        <f>IF('Input data'!A163="","",'Input data'!A163)</f>
        <v/>
      </c>
      <c r="B148" s="4" t="str">
        <f>IF('Input data'!B163="","",'Input data'!B163)</f>
        <v/>
      </c>
      <c r="C148" s="4" t="str">
        <f>IF('Input data'!C163="","",'Input data'!C163)</f>
        <v/>
      </c>
      <c r="D148" s="4" t="str">
        <f>IF('Input data'!D163="","",'Input data'!D163)</f>
        <v/>
      </c>
      <c r="E148" s="4" t="str">
        <f>IF('Input data'!E163="","",'Input data'!E163)</f>
        <v/>
      </c>
      <c r="F148" s="4" t="str">
        <f>IF('Input data'!F163="","",'Input data'!F163)</f>
        <v/>
      </c>
      <c r="G148" s="4">
        <f>IF('Input data'!G163="","",'Input data'!G163)</f>
        <v>0</v>
      </c>
      <c r="H148" s="4" t="str">
        <f>IF('Input data'!H163&gt;0.5,'Input data'!H163,"")</f>
        <v/>
      </c>
      <c r="I148" s="4" t="str">
        <f>IF('Input data'!I163="","",'Input data'!I163)</f>
        <v/>
      </c>
      <c r="J148" s="12" t="str">
        <f>IF('Calculation sheet'!AQ148="","",IF(OR(I148="Motorway link",I148="Exit diverge",I148="Entrance merge",I148="Motorway diverge",I148="Motorway merge",I148="Motorway weaving",I148="Service area"),'Calculation sheet'!AK148*'Calculation sheet'!J148*'Calculation sheet'!K148*'Calculation sheet'!L148*'Calculation sheet'!N148*'Calculation sheet'!P148*'Calculation sheet'!R148*'Calculation sheet'!S148*'Calculation sheet'!T148*'Calculation sheet'!Y148*'Calculation sheet'!Z148*'Calculation sheet'!AB148*'Calculation sheet'!AD148*'Calculation sheet'!AF148*'Calculation sheet'!AJ148,'Calculation sheet'!AK148*'Calculation sheet'!J148*'Calculation sheet'!K148*'Calculation sheet'!L148*'Calculation sheet'!N148*'Calculation sheet'!P148*'Calculation sheet'!R148*'Calculation sheet'!S148*'Calculation sheet'!T148*'Calculation sheet'!Y148*'Calculation sheet'!Z148*'Calculation sheet'!AB148*'Calculation sheet'!AD148*'Calculation sheet'!AF148*'Calculation sheet'!AJ148*0.7672))</f>
        <v/>
      </c>
      <c r="K148" s="12" t="str">
        <f>IF('Calculation sheet'!AQ148="","",IF(OR(I148="Motorway link",I148="Exit diverge",I148="Entrance merge",I148="Motorway diverge",I148="Motorway merge",I148="Motorway weaving",I148="Service area"),'Calculation sheet'!AL148*'Calculation sheet'!J148*'Calculation sheet'!K148*'Calculation sheet'!M148*'Calculation sheet'!O148*'Calculation sheet'!P148*'Calculation sheet'!Q148*'Calculation sheet'!R148*'Calculation sheet'!S148*'Calculation sheet'!T148*'Calculation sheet'!Y148*'Calculation sheet'!AA148*'Calculation sheet'!AC148*'Calculation sheet'!AE148*'Calculation sheet'!AG148*'Calculation sheet'!AJ148,'Calculation sheet'!AL148*'Calculation sheet'!J148*'Calculation sheet'!K148*'Calculation sheet'!M148*'Calculation sheet'!O148*'Calculation sheet'!P148*'Calculation sheet'!Q148*'Calculation sheet'!R148*'Calculation sheet'!S148*'Calculation sheet'!T148*'Calculation sheet'!Y148*'Calculation sheet'!AA148*'Calculation sheet'!AC148*'Calculation sheet'!AE148*'Calculation sheet'!AG148*'Calculation sheet'!AJ148*0.8833))</f>
        <v/>
      </c>
      <c r="L148" s="12" t="str">
        <f>IF('Calculation sheet'!AQ148="","",IF(OR(I148="Motorway link",I148="Exit diverge",I148="Entrance merge",I148="Motorway diverge",I148="Motorway merge",I148="Motorway weaving",I148="Service area"),'Calculation sheet'!AM148*'Calculation sheet'!J148*'Calculation sheet'!K148*'Calculation sheet'!M148*'Calculation sheet'!O148*'Calculation sheet'!P148*'Calculation sheet'!Q148*'Calculation sheet'!R148*'Calculation sheet'!S148*'Calculation sheet'!U148*'Calculation sheet'!Y148*'Calculation sheet'!AA148*'Calculation sheet'!AC148*'Calculation sheet'!AE148*'Calculation sheet'!AG148*'Calculation sheet'!AJ148,'Calculation sheet'!AM148*'Calculation sheet'!J148*'Calculation sheet'!K148*'Calculation sheet'!M148*'Calculation sheet'!O148*'Calculation sheet'!P148*'Calculation sheet'!Q148*'Calculation sheet'!R148*'Calculation sheet'!S148*'Calculation sheet'!U148*'Calculation sheet'!Y148*'Calculation sheet'!AA148*'Calculation sheet'!AC148*'Calculation sheet'!AE148*'Calculation sheet'!AG148*'Calculation sheet'!AJ148*1.1176))</f>
        <v/>
      </c>
      <c r="M148" s="12" t="str">
        <f t="shared" si="6"/>
        <v/>
      </c>
      <c r="N148" s="12" t="str">
        <f>IF('Calculation sheet'!AQ148="","",IF(OR(I148="Motorway link",I148="Exit diverge",I148="Entrance merge",I148="Motorway diverge",I148="Motorway merge",I148="Motorway weaving",I148="Service area"),'Calculation sheet'!AN148*'Calculation sheet'!J148*'Calculation sheet'!K148*'Calculation sheet'!L148*'Calculation sheet'!N148*'Calculation sheet'!P148*'Calculation sheet'!R148*'Calculation sheet'!S148*'Calculation sheet'!V148*'Calculation sheet'!Y148*'Calculation sheet'!Z148*'Calculation sheet'!AB148*'Calculation sheet'!AD148*'Calculation sheet'!AH148*'Calculation sheet'!AJ148,'Calculation sheet'!AN148*'Calculation sheet'!J148*'Calculation sheet'!K148*'Calculation sheet'!L148*'Calculation sheet'!N148*'Calculation sheet'!P148*'Calculation sheet'!R148*'Calculation sheet'!S148*'Calculation sheet'!V148*'Calculation sheet'!Y148*'Calculation sheet'!Z148*'Calculation sheet'!AB148*'Calculation sheet'!AD148*'Calculation sheet'!AH148*'Calculation sheet'!AJ148*0.7672))</f>
        <v/>
      </c>
      <c r="O148" s="12" t="str">
        <f>IF('Calculation sheet'!AQ148="","",IF(OR(I148="Motorway link",I148="Exit diverge",I148="Entrance merge",I148="Motorway diverge",I148="Motorway merge",I148="Motorway weaving",I148="Service area"),'Calculation sheet'!AO148*'Calculation sheet'!J148*'Calculation sheet'!K148*'Calculation sheet'!L148*'Calculation sheet'!N148*'Calculation sheet'!P148*'Calculation sheet'!R148*'Calculation sheet'!S148*'Calculation sheet'!W148*'Calculation sheet'!Y148*'Calculation sheet'!Z148*'Calculation sheet'!AB148*'Calculation sheet'!AD148*'Calculation sheet'!AH148*'Calculation sheet'!AJ148,'Calculation sheet'!AO148*'Calculation sheet'!J148*'Calculation sheet'!K148*'Calculation sheet'!L148*'Calculation sheet'!N148*'Calculation sheet'!P148*'Calculation sheet'!R148*'Calculation sheet'!S148*'Calculation sheet'!W148*'Calculation sheet'!Y148*'Calculation sheet'!Z148*'Calculation sheet'!AB148*'Calculation sheet'!AD148*'Calculation sheet'!AH148*'Calculation sheet'!AJ148*0.7672))</f>
        <v/>
      </c>
      <c r="P148" s="12" t="str">
        <f>IF('Calculation sheet'!AQ148="","",IF(OR(I148="Motorway link",I148="Exit diverge",I148="Entrance merge",I148="Motorway diverge",I148="Motorway merge",I148="Motorway weaving",I148="Service area"),'Calculation sheet'!AP148*'Calculation sheet'!J148*'Calculation sheet'!K148*'Calculation sheet'!L148*'Calculation sheet'!N148*'Calculation sheet'!P148*'Calculation sheet'!R148*'Calculation sheet'!S148*'Calculation sheet'!X148*'Calculation sheet'!Y148*'Calculation sheet'!Z148*'Calculation sheet'!AB148*'Calculation sheet'!AD148*'Calculation sheet'!AI148*'Calculation sheet'!AJ148,'Calculation sheet'!AP148*'Calculation sheet'!J148*'Calculation sheet'!K148*'Calculation sheet'!L148*'Calculation sheet'!N148*'Calculation sheet'!P148*'Calculation sheet'!R148*'Calculation sheet'!S148*'Calculation sheet'!X148*'Calculation sheet'!Y148*'Calculation sheet'!Z148*'Calculation sheet'!AB148*'Calculation sheet'!AD148*'Calculation sheet'!AI148*'Calculation sheet'!AJ148*0.7672))</f>
        <v/>
      </c>
      <c r="Q148" s="12" t="str">
        <f t="shared" si="7"/>
        <v/>
      </c>
      <c r="R148" s="14" t="str">
        <f t="shared" si="8"/>
        <v/>
      </c>
    </row>
    <row r="149" spans="1:18" x14ac:dyDescent="0.3">
      <c r="A149" s="4" t="str">
        <f>IF('Input data'!A164="","",'Input data'!A164)</f>
        <v/>
      </c>
      <c r="B149" s="4" t="str">
        <f>IF('Input data'!B164="","",'Input data'!B164)</f>
        <v/>
      </c>
      <c r="C149" s="4" t="str">
        <f>IF('Input data'!C164="","",'Input data'!C164)</f>
        <v/>
      </c>
      <c r="D149" s="4" t="str">
        <f>IF('Input data'!D164="","",'Input data'!D164)</f>
        <v/>
      </c>
      <c r="E149" s="4" t="str">
        <f>IF('Input data'!E164="","",'Input data'!E164)</f>
        <v/>
      </c>
      <c r="F149" s="4" t="str">
        <f>IF('Input data'!F164="","",'Input data'!F164)</f>
        <v/>
      </c>
      <c r="G149" s="4">
        <f>IF('Input data'!G164="","",'Input data'!G164)</f>
        <v>0</v>
      </c>
      <c r="H149" s="4" t="str">
        <f>IF('Input data'!H164&gt;0.5,'Input data'!H164,"")</f>
        <v/>
      </c>
      <c r="I149" s="4" t="str">
        <f>IF('Input data'!I164="","",'Input data'!I164)</f>
        <v/>
      </c>
      <c r="J149" s="12" t="str">
        <f>IF('Calculation sheet'!AQ149="","",IF(OR(I149="Motorway link",I149="Exit diverge",I149="Entrance merge",I149="Motorway diverge",I149="Motorway merge",I149="Motorway weaving",I149="Service area"),'Calculation sheet'!AK149*'Calculation sheet'!J149*'Calculation sheet'!K149*'Calculation sheet'!L149*'Calculation sheet'!N149*'Calculation sheet'!P149*'Calculation sheet'!R149*'Calculation sheet'!S149*'Calculation sheet'!T149*'Calculation sheet'!Y149*'Calculation sheet'!Z149*'Calculation sheet'!AB149*'Calculation sheet'!AD149*'Calculation sheet'!AF149*'Calculation sheet'!AJ149,'Calculation sheet'!AK149*'Calculation sheet'!J149*'Calculation sheet'!K149*'Calculation sheet'!L149*'Calculation sheet'!N149*'Calculation sheet'!P149*'Calculation sheet'!R149*'Calculation sheet'!S149*'Calculation sheet'!T149*'Calculation sheet'!Y149*'Calculation sheet'!Z149*'Calculation sheet'!AB149*'Calculation sheet'!AD149*'Calculation sheet'!AF149*'Calculation sheet'!AJ149*0.7672))</f>
        <v/>
      </c>
      <c r="K149" s="12" t="str">
        <f>IF('Calculation sheet'!AQ149="","",IF(OR(I149="Motorway link",I149="Exit diverge",I149="Entrance merge",I149="Motorway diverge",I149="Motorway merge",I149="Motorway weaving",I149="Service area"),'Calculation sheet'!AL149*'Calculation sheet'!J149*'Calculation sheet'!K149*'Calculation sheet'!M149*'Calculation sheet'!O149*'Calculation sheet'!P149*'Calculation sheet'!Q149*'Calculation sheet'!R149*'Calculation sheet'!S149*'Calculation sheet'!T149*'Calculation sheet'!Y149*'Calculation sheet'!AA149*'Calculation sheet'!AC149*'Calculation sheet'!AE149*'Calculation sheet'!AG149*'Calculation sheet'!AJ149,'Calculation sheet'!AL149*'Calculation sheet'!J149*'Calculation sheet'!K149*'Calculation sheet'!M149*'Calculation sheet'!O149*'Calculation sheet'!P149*'Calculation sheet'!Q149*'Calculation sheet'!R149*'Calculation sheet'!S149*'Calculation sheet'!T149*'Calculation sheet'!Y149*'Calculation sheet'!AA149*'Calculation sheet'!AC149*'Calculation sheet'!AE149*'Calculation sheet'!AG149*'Calculation sheet'!AJ149*0.8833))</f>
        <v/>
      </c>
      <c r="L149" s="12" t="str">
        <f>IF('Calculation sheet'!AQ149="","",IF(OR(I149="Motorway link",I149="Exit diverge",I149="Entrance merge",I149="Motorway diverge",I149="Motorway merge",I149="Motorway weaving",I149="Service area"),'Calculation sheet'!AM149*'Calculation sheet'!J149*'Calculation sheet'!K149*'Calculation sheet'!M149*'Calculation sheet'!O149*'Calculation sheet'!P149*'Calculation sheet'!Q149*'Calculation sheet'!R149*'Calculation sheet'!S149*'Calculation sheet'!U149*'Calculation sheet'!Y149*'Calculation sheet'!AA149*'Calculation sheet'!AC149*'Calculation sheet'!AE149*'Calculation sheet'!AG149*'Calculation sheet'!AJ149,'Calculation sheet'!AM149*'Calculation sheet'!J149*'Calculation sheet'!K149*'Calculation sheet'!M149*'Calculation sheet'!O149*'Calculation sheet'!P149*'Calculation sheet'!Q149*'Calculation sheet'!R149*'Calculation sheet'!S149*'Calculation sheet'!U149*'Calculation sheet'!Y149*'Calculation sheet'!AA149*'Calculation sheet'!AC149*'Calculation sheet'!AE149*'Calculation sheet'!AG149*'Calculation sheet'!AJ149*1.1176))</f>
        <v/>
      </c>
      <c r="M149" s="12" t="str">
        <f t="shared" si="6"/>
        <v/>
      </c>
      <c r="N149" s="12" t="str">
        <f>IF('Calculation sheet'!AQ149="","",IF(OR(I149="Motorway link",I149="Exit diverge",I149="Entrance merge",I149="Motorway diverge",I149="Motorway merge",I149="Motorway weaving",I149="Service area"),'Calculation sheet'!AN149*'Calculation sheet'!J149*'Calculation sheet'!K149*'Calculation sheet'!L149*'Calculation sheet'!N149*'Calculation sheet'!P149*'Calculation sheet'!R149*'Calculation sheet'!S149*'Calculation sheet'!V149*'Calculation sheet'!Y149*'Calculation sheet'!Z149*'Calculation sheet'!AB149*'Calculation sheet'!AD149*'Calculation sheet'!AH149*'Calculation sheet'!AJ149,'Calculation sheet'!AN149*'Calculation sheet'!J149*'Calculation sheet'!K149*'Calculation sheet'!L149*'Calculation sheet'!N149*'Calculation sheet'!P149*'Calculation sheet'!R149*'Calculation sheet'!S149*'Calculation sheet'!V149*'Calculation sheet'!Y149*'Calculation sheet'!Z149*'Calculation sheet'!AB149*'Calculation sheet'!AD149*'Calculation sheet'!AH149*'Calculation sheet'!AJ149*0.7672))</f>
        <v/>
      </c>
      <c r="O149" s="12" t="str">
        <f>IF('Calculation sheet'!AQ149="","",IF(OR(I149="Motorway link",I149="Exit diverge",I149="Entrance merge",I149="Motorway diverge",I149="Motorway merge",I149="Motorway weaving",I149="Service area"),'Calculation sheet'!AO149*'Calculation sheet'!J149*'Calculation sheet'!K149*'Calculation sheet'!L149*'Calculation sheet'!N149*'Calculation sheet'!P149*'Calculation sheet'!R149*'Calculation sheet'!S149*'Calculation sheet'!W149*'Calculation sheet'!Y149*'Calculation sheet'!Z149*'Calculation sheet'!AB149*'Calculation sheet'!AD149*'Calculation sheet'!AH149*'Calculation sheet'!AJ149,'Calculation sheet'!AO149*'Calculation sheet'!J149*'Calculation sheet'!K149*'Calculation sheet'!L149*'Calculation sheet'!N149*'Calculation sheet'!P149*'Calculation sheet'!R149*'Calculation sheet'!S149*'Calculation sheet'!W149*'Calculation sheet'!Y149*'Calculation sheet'!Z149*'Calculation sheet'!AB149*'Calculation sheet'!AD149*'Calculation sheet'!AH149*'Calculation sheet'!AJ149*0.7672))</f>
        <v/>
      </c>
      <c r="P149" s="12" t="str">
        <f>IF('Calculation sheet'!AQ149="","",IF(OR(I149="Motorway link",I149="Exit diverge",I149="Entrance merge",I149="Motorway diverge",I149="Motorway merge",I149="Motorway weaving",I149="Service area"),'Calculation sheet'!AP149*'Calculation sheet'!J149*'Calculation sheet'!K149*'Calculation sheet'!L149*'Calculation sheet'!N149*'Calculation sheet'!P149*'Calculation sheet'!R149*'Calculation sheet'!S149*'Calculation sheet'!X149*'Calculation sheet'!Y149*'Calculation sheet'!Z149*'Calculation sheet'!AB149*'Calculation sheet'!AD149*'Calculation sheet'!AI149*'Calculation sheet'!AJ149,'Calculation sheet'!AP149*'Calculation sheet'!J149*'Calculation sheet'!K149*'Calculation sheet'!L149*'Calculation sheet'!N149*'Calculation sheet'!P149*'Calculation sheet'!R149*'Calculation sheet'!S149*'Calculation sheet'!X149*'Calculation sheet'!Y149*'Calculation sheet'!Z149*'Calculation sheet'!AB149*'Calculation sheet'!AD149*'Calculation sheet'!AI149*'Calculation sheet'!AJ149*0.7672))</f>
        <v/>
      </c>
      <c r="Q149" s="12" t="str">
        <f t="shared" si="7"/>
        <v/>
      </c>
      <c r="R149" s="14" t="str">
        <f t="shared" si="8"/>
        <v/>
      </c>
    </row>
    <row r="150" spans="1:18" x14ac:dyDescent="0.3">
      <c r="A150" s="4" t="str">
        <f>IF('Input data'!A165="","",'Input data'!A165)</f>
        <v/>
      </c>
      <c r="B150" s="4" t="str">
        <f>IF('Input data'!B165="","",'Input data'!B165)</f>
        <v/>
      </c>
      <c r="C150" s="4" t="str">
        <f>IF('Input data'!C165="","",'Input data'!C165)</f>
        <v/>
      </c>
      <c r="D150" s="4" t="str">
        <f>IF('Input data'!D165="","",'Input data'!D165)</f>
        <v/>
      </c>
      <c r="E150" s="4" t="str">
        <f>IF('Input data'!E165="","",'Input data'!E165)</f>
        <v/>
      </c>
      <c r="F150" s="4" t="str">
        <f>IF('Input data'!F165="","",'Input data'!F165)</f>
        <v/>
      </c>
      <c r="G150" s="4">
        <f>IF('Input data'!G165="","",'Input data'!G165)</f>
        <v>0</v>
      </c>
      <c r="H150" s="4" t="str">
        <f>IF('Input data'!H165&gt;0.5,'Input data'!H165,"")</f>
        <v/>
      </c>
      <c r="I150" s="4" t="str">
        <f>IF('Input data'!I165="","",'Input data'!I165)</f>
        <v/>
      </c>
      <c r="J150" s="12" t="str">
        <f>IF('Calculation sheet'!AQ150="","",IF(OR(I150="Motorway link",I150="Exit diverge",I150="Entrance merge",I150="Motorway diverge",I150="Motorway merge",I150="Motorway weaving",I150="Service area"),'Calculation sheet'!AK150*'Calculation sheet'!J150*'Calculation sheet'!K150*'Calculation sheet'!L150*'Calculation sheet'!N150*'Calculation sheet'!P150*'Calculation sheet'!R150*'Calculation sheet'!S150*'Calculation sheet'!T150*'Calculation sheet'!Y150*'Calculation sheet'!Z150*'Calculation sheet'!AB150*'Calculation sheet'!AD150*'Calculation sheet'!AF150*'Calculation sheet'!AJ150,'Calculation sheet'!AK150*'Calculation sheet'!J150*'Calculation sheet'!K150*'Calculation sheet'!L150*'Calculation sheet'!N150*'Calculation sheet'!P150*'Calculation sheet'!R150*'Calculation sheet'!S150*'Calculation sheet'!T150*'Calculation sheet'!Y150*'Calculation sheet'!Z150*'Calculation sheet'!AB150*'Calculation sheet'!AD150*'Calculation sheet'!AF150*'Calculation sheet'!AJ150*0.7672))</f>
        <v/>
      </c>
      <c r="K150" s="12" t="str">
        <f>IF('Calculation sheet'!AQ150="","",IF(OR(I150="Motorway link",I150="Exit diverge",I150="Entrance merge",I150="Motorway diverge",I150="Motorway merge",I150="Motorway weaving",I150="Service area"),'Calculation sheet'!AL150*'Calculation sheet'!J150*'Calculation sheet'!K150*'Calculation sheet'!M150*'Calculation sheet'!O150*'Calculation sheet'!P150*'Calculation sheet'!Q150*'Calculation sheet'!R150*'Calculation sheet'!S150*'Calculation sheet'!T150*'Calculation sheet'!Y150*'Calculation sheet'!AA150*'Calculation sheet'!AC150*'Calculation sheet'!AE150*'Calculation sheet'!AG150*'Calculation sheet'!AJ150,'Calculation sheet'!AL150*'Calculation sheet'!J150*'Calculation sheet'!K150*'Calculation sheet'!M150*'Calculation sheet'!O150*'Calculation sheet'!P150*'Calculation sheet'!Q150*'Calculation sheet'!R150*'Calculation sheet'!S150*'Calculation sheet'!T150*'Calculation sheet'!Y150*'Calculation sheet'!AA150*'Calculation sheet'!AC150*'Calculation sheet'!AE150*'Calculation sheet'!AG150*'Calculation sheet'!AJ150*0.8833))</f>
        <v/>
      </c>
      <c r="L150" s="12" t="str">
        <f>IF('Calculation sheet'!AQ150="","",IF(OR(I150="Motorway link",I150="Exit diverge",I150="Entrance merge",I150="Motorway diverge",I150="Motorway merge",I150="Motorway weaving",I150="Service area"),'Calculation sheet'!AM150*'Calculation sheet'!J150*'Calculation sheet'!K150*'Calculation sheet'!M150*'Calculation sheet'!O150*'Calculation sheet'!P150*'Calculation sheet'!Q150*'Calculation sheet'!R150*'Calculation sheet'!S150*'Calculation sheet'!U150*'Calculation sheet'!Y150*'Calculation sheet'!AA150*'Calculation sheet'!AC150*'Calculation sheet'!AE150*'Calculation sheet'!AG150*'Calculation sheet'!AJ150,'Calculation sheet'!AM150*'Calculation sheet'!J150*'Calculation sheet'!K150*'Calculation sheet'!M150*'Calculation sheet'!O150*'Calculation sheet'!P150*'Calculation sheet'!Q150*'Calculation sheet'!R150*'Calculation sheet'!S150*'Calculation sheet'!U150*'Calculation sheet'!Y150*'Calculation sheet'!AA150*'Calculation sheet'!AC150*'Calculation sheet'!AE150*'Calculation sheet'!AG150*'Calculation sheet'!AJ150*1.1176))</f>
        <v/>
      </c>
      <c r="M150" s="12" t="str">
        <f t="shared" si="6"/>
        <v/>
      </c>
      <c r="N150" s="12" t="str">
        <f>IF('Calculation sheet'!AQ150="","",IF(OR(I150="Motorway link",I150="Exit diverge",I150="Entrance merge",I150="Motorway diverge",I150="Motorway merge",I150="Motorway weaving",I150="Service area"),'Calculation sheet'!AN150*'Calculation sheet'!J150*'Calculation sheet'!K150*'Calculation sheet'!L150*'Calculation sheet'!N150*'Calculation sheet'!P150*'Calculation sheet'!R150*'Calculation sheet'!S150*'Calculation sheet'!V150*'Calculation sheet'!Y150*'Calculation sheet'!Z150*'Calculation sheet'!AB150*'Calculation sheet'!AD150*'Calculation sheet'!AH150*'Calculation sheet'!AJ150,'Calculation sheet'!AN150*'Calculation sheet'!J150*'Calculation sheet'!K150*'Calculation sheet'!L150*'Calculation sheet'!N150*'Calculation sheet'!P150*'Calculation sheet'!R150*'Calculation sheet'!S150*'Calculation sheet'!V150*'Calculation sheet'!Y150*'Calculation sheet'!Z150*'Calculation sheet'!AB150*'Calculation sheet'!AD150*'Calculation sheet'!AH150*'Calculation sheet'!AJ150*0.7672))</f>
        <v/>
      </c>
      <c r="O150" s="12" t="str">
        <f>IF('Calculation sheet'!AQ150="","",IF(OR(I150="Motorway link",I150="Exit diverge",I150="Entrance merge",I150="Motorway diverge",I150="Motorway merge",I150="Motorway weaving",I150="Service area"),'Calculation sheet'!AO150*'Calculation sheet'!J150*'Calculation sheet'!K150*'Calculation sheet'!L150*'Calculation sheet'!N150*'Calculation sheet'!P150*'Calculation sheet'!R150*'Calculation sheet'!S150*'Calculation sheet'!W150*'Calculation sheet'!Y150*'Calculation sheet'!Z150*'Calculation sheet'!AB150*'Calculation sheet'!AD150*'Calculation sheet'!AH150*'Calculation sheet'!AJ150,'Calculation sheet'!AO150*'Calculation sheet'!J150*'Calculation sheet'!K150*'Calculation sheet'!L150*'Calculation sheet'!N150*'Calculation sheet'!P150*'Calculation sheet'!R150*'Calculation sheet'!S150*'Calculation sheet'!W150*'Calculation sheet'!Y150*'Calculation sheet'!Z150*'Calculation sheet'!AB150*'Calculation sheet'!AD150*'Calculation sheet'!AH150*'Calculation sheet'!AJ150*0.7672))</f>
        <v/>
      </c>
      <c r="P150" s="12" t="str">
        <f>IF('Calculation sheet'!AQ150="","",IF(OR(I150="Motorway link",I150="Exit diverge",I150="Entrance merge",I150="Motorway diverge",I150="Motorway merge",I150="Motorway weaving",I150="Service area"),'Calculation sheet'!AP150*'Calculation sheet'!J150*'Calculation sheet'!K150*'Calculation sheet'!L150*'Calculation sheet'!N150*'Calculation sheet'!P150*'Calculation sheet'!R150*'Calculation sheet'!S150*'Calculation sheet'!X150*'Calculation sheet'!Y150*'Calculation sheet'!Z150*'Calculation sheet'!AB150*'Calculation sheet'!AD150*'Calculation sheet'!AI150*'Calculation sheet'!AJ150,'Calculation sheet'!AP150*'Calculation sheet'!J150*'Calculation sheet'!K150*'Calculation sheet'!L150*'Calculation sheet'!N150*'Calculation sheet'!P150*'Calculation sheet'!R150*'Calculation sheet'!S150*'Calculation sheet'!X150*'Calculation sheet'!Y150*'Calculation sheet'!Z150*'Calculation sheet'!AB150*'Calculation sheet'!AD150*'Calculation sheet'!AI150*'Calculation sheet'!AJ150*0.7672))</f>
        <v/>
      </c>
      <c r="Q150" s="12" t="str">
        <f t="shared" si="7"/>
        <v/>
      </c>
      <c r="R150" s="14" t="str">
        <f t="shared" si="8"/>
        <v/>
      </c>
    </row>
    <row r="151" spans="1:18" x14ac:dyDescent="0.3">
      <c r="A151" s="4" t="str">
        <f>IF('Input data'!A166="","",'Input data'!A166)</f>
        <v/>
      </c>
      <c r="B151" s="4" t="str">
        <f>IF('Input data'!B166="","",'Input data'!B166)</f>
        <v/>
      </c>
      <c r="C151" s="4" t="str">
        <f>IF('Input data'!C166="","",'Input data'!C166)</f>
        <v/>
      </c>
      <c r="D151" s="4" t="str">
        <f>IF('Input data'!D166="","",'Input data'!D166)</f>
        <v/>
      </c>
      <c r="E151" s="4" t="str">
        <f>IF('Input data'!E166="","",'Input data'!E166)</f>
        <v/>
      </c>
      <c r="F151" s="4" t="str">
        <f>IF('Input data'!F166="","",'Input data'!F166)</f>
        <v/>
      </c>
      <c r="G151" s="4">
        <f>IF('Input data'!G166="","",'Input data'!G166)</f>
        <v>0</v>
      </c>
      <c r="H151" s="4" t="str">
        <f>IF('Input data'!H166&gt;0.5,'Input data'!H166,"")</f>
        <v/>
      </c>
      <c r="I151" s="4" t="str">
        <f>IF('Input data'!I166="","",'Input data'!I166)</f>
        <v/>
      </c>
      <c r="J151" s="12" t="str">
        <f>IF('Calculation sheet'!AQ151="","",IF(OR(I151="Motorway link",I151="Exit diverge",I151="Entrance merge",I151="Motorway diverge",I151="Motorway merge",I151="Motorway weaving",I151="Service area"),'Calculation sheet'!AK151*'Calculation sheet'!J151*'Calculation sheet'!K151*'Calculation sheet'!L151*'Calculation sheet'!N151*'Calculation sheet'!P151*'Calculation sheet'!R151*'Calculation sheet'!S151*'Calculation sheet'!T151*'Calculation sheet'!Y151*'Calculation sheet'!Z151*'Calculation sheet'!AB151*'Calculation sheet'!AD151*'Calculation sheet'!AF151*'Calculation sheet'!AJ151,'Calculation sheet'!AK151*'Calculation sheet'!J151*'Calculation sheet'!K151*'Calculation sheet'!L151*'Calculation sheet'!N151*'Calculation sheet'!P151*'Calculation sheet'!R151*'Calculation sheet'!S151*'Calculation sheet'!T151*'Calculation sheet'!Y151*'Calculation sheet'!Z151*'Calculation sheet'!AB151*'Calculation sheet'!AD151*'Calculation sheet'!AF151*'Calculation sheet'!AJ151*0.7672))</f>
        <v/>
      </c>
      <c r="K151" s="12" t="str">
        <f>IF('Calculation sheet'!AQ151="","",IF(OR(I151="Motorway link",I151="Exit diverge",I151="Entrance merge",I151="Motorway diverge",I151="Motorway merge",I151="Motorway weaving",I151="Service area"),'Calculation sheet'!AL151*'Calculation sheet'!J151*'Calculation sheet'!K151*'Calculation sheet'!M151*'Calculation sheet'!O151*'Calculation sheet'!P151*'Calculation sheet'!Q151*'Calculation sheet'!R151*'Calculation sheet'!S151*'Calculation sheet'!T151*'Calculation sheet'!Y151*'Calculation sheet'!AA151*'Calculation sheet'!AC151*'Calculation sheet'!AE151*'Calculation sheet'!AG151*'Calculation sheet'!AJ151,'Calculation sheet'!AL151*'Calculation sheet'!J151*'Calculation sheet'!K151*'Calculation sheet'!M151*'Calculation sheet'!O151*'Calculation sheet'!P151*'Calculation sheet'!Q151*'Calculation sheet'!R151*'Calculation sheet'!S151*'Calculation sheet'!T151*'Calculation sheet'!Y151*'Calculation sheet'!AA151*'Calculation sheet'!AC151*'Calculation sheet'!AE151*'Calculation sheet'!AG151*'Calculation sheet'!AJ151*0.8833))</f>
        <v/>
      </c>
      <c r="L151" s="12" t="str">
        <f>IF('Calculation sheet'!AQ151="","",IF(OR(I151="Motorway link",I151="Exit diverge",I151="Entrance merge",I151="Motorway diverge",I151="Motorway merge",I151="Motorway weaving",I151="Service area"),'Calculation sheet'!AM151*'Calculation sheet'!J151*'Calculation sheet'!K151*'Calculation sheet'!M151*'Calculation sheet'!O151*'Calculation sheet'!P151*'Calculation sheet'!Q151*'Calculation sheet'!R151*'Calculation sheet'!S151*'Calculation sheet'!U151*'Calculation sheet'!Y151*'Calculation sheet'!AA151*'Calculation sheet'!AC151*'Calculation sheet'!AE151*'Calculation sheet'!AG151*'Calculation sheet'!AJ151,'Calculation sheet'!AM151*'Calculation sheet'!J151*'Calculation sheet'!K151*'Calculation sheet'!M151*'Calculation sheet'!O151*'Calculation sheet'!P151*'Calculation sheet'!Q151*'Calculation sheet'!R151*'Calculation sheet'!S151*'Calculation sheet'!U151*'Calculation sheet'!Y151*'Calculation sheet'!AA151*'Calculation sheet'!AC151*'Calculation sheet'!AE151*'Calculation sheet'!AG151*'Calculation sheet'!AJ151*1.1176))</f>
        <v/>
      </c>
      <c r="M151" s="12" t="str">
        <f t="shared" si="6"/>
        <v/>
      </c>
      <c r="N151" s="12" t="str">
        <f>IF('Calculation sheet'!AQ151="","",IF(OR(I151="Motorway link",I151="Exit diverge",I151="Entrance merge",I151="Motorway diverge",I151="Motorway merge",I151="Motorway weaving",I151="Service area"),'Calculation sheet'!AN151*'Calculation sheet'!J151*'Calculation sheet'!K151*'Calculation sheet'!L151*'Calculation sheet'!N151*'Calculation sheet'!P151*'Calculation sheet'!R151*'Calculation sheet'!S151*'Calculation sheet'!V151*'Calculation sheet'!Y151*'Calculation sheet'!Z151*'Calculation sheet'!AB151*'Calculation sheet'!AD151*'Calculation sheet'!AH151*'Calculation sheet'!AJ151,'Calculation sheet'!AN151*'Calculation sheet'!J151*'Calculation sheet'!K151*'Calculation sheet'!L151*'Calculation sheet'!N151*'Calculation sheet'!P151*'Calculation sheet'!R151*'Calculation sheet'!S151*'Calculation sheet'!V151*'Calculation sheet'!Y151*'Calculation sheet'!Z151*'Calculation sheet'!AB151*'Calculation sheet'!AD151*'Calculation sheet'!AH151*'Calculation sheet'!AJ151*0.7672))</f>
        <v/>
      </c>
      <c r="O151" s="12" t="str">
        <f>IF('Calculation sheet'!AQ151="","",IF(OR(I151="Motorway link",I151="Exit diverge",I151="Entrance merge",I151="Motorway diverge",I151="Motorway merge",I151="Motorway weaving",I151="Service area"),'Calculation sheet'!AO151*'Calculation sheet'!J151*'Calculation sheet'!K151*'Calculation sheet'!L151*'Calculation sheet'!N151*'Calculation sheet'!P151*'Calculation sheet'!R151*'Calculation sheet'!S151*'Calculation sheet'!W151*'Calculation sheet'!Y151*'Calculation sheet'!Z151*'Calculation sheet'!AB151*'Calculation sheet'!AD151*'Calculation sheet'!AH151*'Calculation sheet'!AJ151,'Calculation sheet'!AO151*'Calculation sheet'!J151*'Calculation sheet'!K151*'Calculation sheet'!L151*'Calculation sheet'!N151*'Calculation sheet'!P151*'Calculation sheet'!R151*'Calculation sheet'!S151*'Calculation sheet'!W151*'Calculation sheet'!Y151*'Calculation sheet'!Z151*'Calculation sheet'!AB151*'Calculation sheet'!AD151*'Calculation sheet'!AH151*'Calculation sheet'!AJ151*0.7672))</f>
        <v/>
      </c>
      <c r="P151" s="12" t="str">
        <f>IF('Calculation sheet'!AQ151="","",IF(OR(I151="Motorway link",I151="Exit diverge",I151="Entrance merge",I151="Motorway diverge",I151="Motorway merge",I151="Motorway weaving",I151="Service area"),'Calculation sheet'!AP151*'Calculation sheet'!J151*'Calculation sheet'!K151*'Calculation sheet'!L151*'Calculation sheet'!N151*'Calculation sheet'!P151*'Calculation sheet'!R151*'Calculation sheet'!S151*'Calculation sheet'!X151*'Calculation sheet'!Y151*'Calculation sheet'!Z151*'Calculation sheet'!AB151*'Calculation sheet'!AD151*'Calculation sheet'!AI151*'Calculation sheet'!AJ151,'Calculation sheet'!AP151*'Calculation sheet'!J151*'Calculation sheet'!K151*'Calculation sheet'!L151*'Calculation sheet'!N151*'Calculation sheet'!P151*'Calculation sheet'!R151*'Calculation sheet'!S151*'Calculation sheet'!X151*'Calculation sheet'!Y151*'Calculation sheet'!Z151*'Calculation sheet'!AB151*'Calculation sheet'!AD151*'Calculation sheet'!AI151*'Calculation sheet'!AJ151*0.7672))</f>
        <v/>
      </c>
      <c r="Q151" s="12" t="str">
        <f t="shared" si="7"/>
        <v/>
      </c>
      <c r="R151" s="14" t="str">
        <f t="shared" si="8"/>
        <v/>
      </c>
    </row>
    <row r="152" spans="1:18" x14ac:dyDescent="0.3">
      <c r="A152" s="4" t="str">
        <f>IF('Input data'!A167="","",'Input data'!A167)</f>
        <v/>
      </c>
      <c r="B152" s="4" t="str">
        <f>IF('Input data'!B167="","",'Input data'!B167)</f>
        <v/>
      </c>
      <c r="C152" s="4" t="str">
        <f>IF('Input data'!C167="","",'Input data'!C167)</f>
        <v/>
      </c>
      <c r="D152" s="4" t="str">
        <f>IF('Input data'!D167="","",'Input data'!D167)</f>
        <v/>
      </c>
      <c r="E152" s="4" t="str">
        <f>IF('Input data'!E167="","",'Input data'!E167)</f>
        <v/>
      </c>
      <c r="F152" s="4" t="str">
        <f>IF('Input data'!F167="","",'Input data'!F167)</f>
        <v/>
      </c>
      <c r="G152" s="4">
        <f>IF('Input data'!G167="","",'Input data'!G167)</f>
        <v>0</v>
      </c>
      <c r="H152" s="4" t="str">
        <f>IF('Input data'!H167&gt;0.5,'Input data'!H167,"")</f>
        <v/>
      </c>
      <c r="I152" s="4" t="str">
        <f>IF('Input data'!I167="","",'Input data'!I167)</f>
        <v/>
      </c>
      <c r="J152" s="12" t="str">
        <f>IF('Calculation sheet'!AQ152="","",IF(OR(I152="Motorway link",I152="Exit diverge",I152="Entrance merge",I152="Motorway diverge",I152="Motorway merge",I152="Motorway weaving",I152="Service area"),'Calculation sheet'!AK152*'Calculation sheet'!J152*'Calculation sheet'!K152*'Calculation sheet'!L152*'Calculation sheet'!N152*'Calculation sheet'!P152*'Calculation sheet'!R152*'Calculation sheet'!S152*'Calculation sheet'!T152*'Calculation sheet'!Y152*'Calculation sheet'!Z152*'Calculation sheet'!AB152*'Calculation sheet'!AD152*'Calculation sheet'!AF152*'Calculation sheet'!AJ152,'Calculation sheet'!AK152*'Calculation sheet'!J152*'Calculation sheet'!K152*'Calculation sheet'!L152*'Calculation sheet'!N152*'Calculation sheet'!P152*'Calculation sheet'!R152*'Calculation sheet'!S152*'Calculation sheet'!T152*'Calculation sheet'!Y152*'Calculation sheet'!Z152*'Calculation sheet'!AB152*'Calculation sheet'!AD152*'Calculation sheet'!AF152*'Calculation sheet'!AJ152*0.7672))</f>
        <v/>
      </c>
      <c r="K152" s="12" t="str">
        <f>IF('Calculation sheet'!AQ152="","",IF(OR(I152="Motorway link",I152="Exit diverge",I152="Entrance merge",I152="Motorway diverge",I152="Motorway merge",I152="Motorway weaving",I152="Service area"),'Calculation sheet'!AL152*'Calculation sheet'!J152*'Calculation sheet'!K152*'Calculation sheet'!M152*'Calculation sheet'!O152*'Calculation sheet'!P152*'Calculation sheet'!Q152*'Calculation sheet'!R152*'Calculation sheet'!S152*'Calculation sheet'!T152*'Calculation sheet'!Y152*'Calculation sheet'!AA152*'Calculation sheet'!AC152*'Calculation sheet'!AE152*'Calculation sheet'!AG152*'Calculation sheet'!AJ152,'Calculation sheet'!AL152*'Calculation sheet'!J152*'Calculation sheet'!K152*'Calculation sheet'!M152*'Calculation sheet'!O152*'Calculation sheet'!P152*'Calculation sheet'!Q152*'Calculation sheet'!R152*'Calculation sheet'!S152*'Calculation sheet'!T152*'Calculation sheet'!Y152*'Calculation sheet'!AA152*'Calculation sheet'!AC152*'Calculation sheet'!AE152*'Calculation sheet'!AG152*'Calculation sheet'!AJ152*0.8833))</f>
        <v/>
      </c>
      <c r="L152" s="12" t="str">
        <f>IF('Calculation sheet'!AQ152="","",IF(OR(I152="Motorway link",I152="Exit diverge",I152="Entrance merge",I152="Motorway diverge",I152="Motorway merge",I152="Motorway weaving",I152="Service area"),'Calculation sheet'!AM152*'Calculation sheet'!J152*'Calculation sheet'!K152*'Calculation sheet'!M152*'Calculation sheet'!O152*'Calculation sheet'!P152*'Calculation sheet'!Q152*'Calculation sheet'!R152*'Calculation sheet'!S152*'Calculation sheet'!U152*'Calculation sheet'!Y152*'Calculation sheet'!AA152*'Calculation sheet'!AC152*'Calculation sheet'!AE152*'Calculation sheet'!AG152*'Calculation sheet'!AJ152,'Calculation sheet'!AM152*'Calculation sheet'!J152*'Calculation sheet'!K152*'Calculation sheet'!M152*'Calculation sheet'!O152*'Calculation sheet'!P152*'Calculation sheet'!Q152*'Calculation sheet'!R152*'Calculation sheet'!S152*'Calculation sheet'!U152*'Calculation sheet'!Y152*'Calculation sheet'!AA152*'Calculation sheet'!AC152*'Calculation sheet'!AE152*'Calculation sheet'!AG152*'Calculation sheet'!AJ152*1.1176))</f>
        <v/>
      </c>
      <c r="M152" s="12" t="str">
        <f t="shared" si="6"/>
        <v/>
      </c>
      <c r="N152" s="12" t="str">
        <f>IF('Calculation sheet'!AQ152="","",IF(OR(I152="Motorway link",I152="Exit diverge",I152="Entrance merge",I152="Motorway diverge",I152="Motorway merge",I152="Motorway weaving",I152="Service area"),'Calculation sheet'!AN152*'Calculation sheet'!J152*'Calculation sheet'!K152*'Calculation sheet'!L152*'Calculation sheet'!N152*'Calculation sheet'!P152*'Calculation sheet'!R152*'Calculation sheet'!S152*'Calculation sheet'!V152*'Calculation sheet'!Y152*'Calculation sheet'!Z152*'Calculation sheet'!AB152*'Calculation sheet'!AD152*'Calculation sheet'!AH152*'Calculation sheet'!AJ152,'Calculation sheet'!AN152*'Calculation sheet'!J152*'Calculation sheet'!K152*'Calculation sheet'!L152*'Calculation sheet'!N152*'Calculation sheet'!P152*'Calculation sheet'!R152*'Calculation sheet'!S152*'Calculation sheet'!V152*'Calculation sheet'!Y152*'Calculation sheet'!Z152*'Calculation sheet'!AB152*'Calculation sheet'!AD152*'Calculation sheet'!AH152*'Calculation sheet'!AJ152*0.7672))</f>
        <v/>
      </c>
      <c r="O152" s="12" t="str">
        <f>IF('Calculation sheet'!AQ152="","",IF(OR(I152="Motorway link",I152="Exit diverge",I152="Entrance merge",I152="Motorway diverge",I152="Motorway merge",I152="Motorway weaving",I152="Service area"),'Calculation sheet'!AO152*'Calculation sheet'!J152*'Calculation sheet'!K152*'Calculation sheet'!L152*'Calculation sheet'!N152*'Calculation sheet'!P152*'Calculation sheet'!R152*'Calculation sheet'!S152*'Calculation sheet'!W152*'Calculation sheet'!Y152*'Calculation sheet'!Z152*'Calculation sheet'!AB152*'Calculation sheet'!AD152*'Calculation sheet'!AH152*'Calculation sheet'!AJ152,'Calculation sheet'!AO152*'Calculation sheet'!J152*'Calculation sheet'!K152*'Calculation sheet'!L152*'Calculation sheet'!N152*'Calculation sheet'!P152*'Calculation sheet'!R152*'Calculation sheet'!S152*'Calculation sheet'!W152*'Calculation sheet'!Y152*'Calculation sheet'!Z152*'Calculation sheet'!AB152*'Calculation sheet'!AD152*'Calculation sheet'!AH152*'Calculation sheet'!AJ152*0.7672))</f>
        <v/>
      </c>
      <c r="P152" s="12" t="str">
        <f>IF('Calculation sheet'!AQ152="","",IF(OR(I152="Motorway link",I152="Exit diverge",I152="Entrance merge",I152="Motorway diverge",I152="Motorway merge",I152="Motorway weaving",I152="Service area"),'Calculation sheet'!AP152*'Calculation sheet'!J152*'Calculation sheet'!K152*'Calculation sheet'!L152*'Calculation sheet'!N152*'Calculation sheet'!P152*'Calculation sheet'!R152*'Calculation sheet'!S152*'Calculation sheet'!X152*'Calculation sheet'!Y152*'Calculation sheet'!Z152*'Calculation sheet'!AB152*'Calculation sheet'!AD152*'Calculation sheet'!AI152*'Calculation sheet'!AJ152,'Calculation sheet'!AP152*'Calculation sheet'!J152*'Calculation sheet'!K152*'Calculation sheet'!L152*'Calculation sheet'!N152*'Calculation sheet'!P152*'Calculation sheet'!R152*'Calculation sheet'!S152*'Calculation sheet'!X152*'Calculation sheet'!Y152*'Calculation sheet'!Z152*'Calculation sheet'!AB152*'Calculation sheet'!AD152*'Calculation sheet'!AI152*'Calculation sheet'!AJ152*0.7672))</f>
        <v/>
      </c>
      <c r="Q152" s="12" t="str">
        <f t="shared" si="7"/>
        <v/>
      </c>
      <c r="R152" s="14" t="str">
        <f t="shared" si="8"/>
        <v/>
      </c>
    </row>
    <row r="153" spans="1:18" x14ac:dyDescent="0.3">
      <c r="A153" s="4" t="str">
        <f>IF('Input data'!A168="","",'Input data'!A168)</f>
        <v/>
      </c>
      <c r="B153" s="4" t="str">
        <f>IF('Input data'!B168="","",'Input data'!B168)</f>
        <v/>
      </c>
      <c r="C153" s="4" t="str">
        <f>IF('Input data'!C168="","",'Input data'!C168)</f>
        <v/>
      </c>
      <c r="D153" s="4" t="str">
        <f>IF('Input data'!D168="","",'Input data'!D168)</f>
        <v/>
      </c>
      <c r="E153" s="4" t="str">
        <f>IF('Input data'!E168="","",'Input data'!E168)</f>
        <v/>
      </c>
      <c r="F153" s="4" t="str">
        <f>IF('Input data'!F168="","",'Input data'!F168)</f>
        <v/>
      </c>
      <c r="G153" s="4">
        <f>IF('Input data'!G168="","",'Input data'!G168)</f>
        <v>0</v>
      </c>
      <c r="H153" s="4" t="str">
        <f>IF('Input data'!H168&gt;0.5,'Input data'!H168,"")</f>
        <v/>
      </c>
      <c r="I153" s="4" t="str">
        <f>IF('Input data'!I168="","",'Input data'!I168)</f>
        <v/>
      </c>
      <c r="J153" s="12" t="str">
        <f>IF('Calculation sheet'!AQ153="","",IF(OR(I153="Motorway link",I153="Exit diverge",I153="Entrance merge",I153="Motorway diverge",I153="Motorway merge",I153="Motorway weaving",I153="Service area"),'Calculation sheet'!AK153*'Calculation sheet'!J153*'Calculation sheet'!K153*'Calculation sheet'!L153*'Calculation sheet'!N153*'Calculation sheet'!P153*'Calculation sheet'!R153*'Calculation sheet'!S153*'Calculation sheet'!T153*'Calculation sheet'!Y153*'Calculation sheet'!Z153*'Calculation sheet'!AB153*'Calculation sheet'!AD153*'Calculation sheet'!AF153*'Calculation sheet'!AJ153,'Calculation sheet'!AK153*'Calculation sheet'!J153*'Calculation sheet'!K153*'Calculation sheet'!L153*'Calculation sheet'!N153*'Calculation sheet'!P153*'Calculation sheet'!R153*'Calculation sheet'!S153*'Calculation sheet'!T153*'Calculation sheet'!Y153*'Calculation sheet'!Z153*'Calculation sheet'!AB153*'Calculation sheet'!AD153*'Calculation sheet'!AF153*'Calculation sheet'!AJ153*0.7672))</f>
        <v/>
      </c>
      <c r="K153" s="12" t="str">
        <f>IF('Calculation sheet'!AQ153="","",IF(OR(I153="Motorway link",I153="Exit diverge",I153="Entrance merge",I153="Motorway diverge",I153="Motorway merge",I153="Motorway weaving",I153="Service area"),'Calculation sheet'!AL153*'Calculation sheet'!J153*'Calculation sheet'!K153*'Calculation sheet'!M153*'Calculation sheet'!O153*'Calculation sheet'!P153*'Calculation sheet'!Q153*'Calculation sheet'!R153*'Calculation sheet'!S153*'Calculation sheet'!T153*'Calculation sheet'!Y153*'Calculation sheet'!AA153*'Calculation sheet'!AC153*'Calculation sheet'!AE153*'Calculation sheet'!AG153*'Calculation sheet'!AJ153,'Calculation sheet'!AL153*'Calculation sheet'!J153*'Calculation sheet'!K153*'Calculation sheet'!M153*'Calculation sheet'!O153*'Calculation sheet'!P153*'Calculation sheet'!Q153*'Calculation sheet'!R153*'Calculation sheet'!S153*'Calculation sheet'!T153*'Calculation sheet'!Y153*'Calculation sheet'!AA153*'Calculation sheet'!AC153*'Calculation sheet'!AE153*'Calculation sheet'!AG153*'Calculation sheet'!AJ153*0.8833))</f>
        <v/>
      </c>
      <c r="L153" s="12" t="str">
        <f>IF('Calculation sheet'!AQ153="","",IF(OR(I153="Motorway link",I153="Exit diverge",I153="Entrance merge",I153="Motorway diverge",I153="Motorway merge",I153="Motorway weaving",I153="Service area"),'Calculation sheet'!AM153*'Calculation sheet'!J153*'Calculation sheet'!K153*'Calculation sheet'!M153*'Calculation sheet'!O153*'Calculation sheet'!P153*'Calculation sheet'!Q153*'Calculation sheet'!R153*'Calculation sheet'!S153*'Calculation sheet'!U153*'Calculation sheet'!Y153*'Calculation sheet'!AA153*'Calculation sheet'!AC153*'Calculation sheet'!AE153*'Calculation sheet'!AG153*'Calculation sheet'!AJ153,'Calculation sheet'!AM153*'Calculation sheet'!J153*'Calculation sheet'!K153*'Calculation sheet'!M153*'Calculation sheet'!O153*'Calculation sheet'!P153*'Calculation sheet'!Q153*'Calculation sheet'!R153*'Calculation sheet'!S153*'Calculation sheet'!U153*'Calculation sheet'!Y153*'Calculation sheet'!AA153*'Calculation sheet'!AC153*'Calculation sheet'!AE153*'Calculation sheet'!AG153*'Calculation sheet'!AJ153*1.1176))</f>
        <v/>
      </c>
      <c r="M153" s="12" t="str">
        <f t="shared" si="6"/>
        <v/>
      </c>
      <c r="N153" s="12" t="str">
        <f>IF('Calculation sheet'!AQ153="","",IF(OR(I153="Motorway link",I153="Exit diverge",I153="Entrance merge",I153="Motorway diverge",I153="Motorway merge",I153="Motorway weaving",I153="Service area"),'Calculation sheet'!AN153*'Calculation sheet'!J153*'Calculation sheet'!K153*'Calculation sheet'!L153*'Calculation sheet'!N153*'Calculation sheet'!P153*'Calculation sheet'!R153*'Calculation sheet'!S153*'Calculation sheet'!V153*'Calculation sheet'!Y153*'Calculation sheet'!Z153*'Calculation sheet'!AB153*'Calculation sheet'!AD153*'Calculation sheet'!AH153*'Calculation sheet'!AJ153,'Calculation sheet'!AN153*'Calculation sheet'!J153*'Calculation sheet'!K153*'Calculation sheet'!L153*'Calculation sheet'!N153*'Calculation sheet'!P153*'Calculation sheet'!R153*'Calculation sheet'!S153*'Calculation sheet'!V153*'Calculation sheet'!Y153*'Calculation sheet'!Z153*'Calculation sheet'!AB153*'Calculation sheet'!AD153*'Calculation sheet'!AH153*'Calculation sheet'!AJ153*0.7672))</f>
        <v/>
      </c>
      <c r="O153" s="12" t="str">
        <f>IF('Calculation sheet'!AQ153="","",IF(OR(I153="Motorway link",I153="Exit diverge",I153="Entrance merge",I153="Motorway diverge",I153="Motorway merge",I153="Motorway weaving",I153="Service area"),'Calculation sheet'!AO153*'Calculation sheet'!J153*'Calculation sheet'!K153*'Calculation sheet'!L153*'Calculation sheet'!N153*'Calculation sheet'!P153*'Calculation sheet'!R153*'Calculation sheet'!S153*'Calculation sheet'!W153*'Calculation sheet'!Y153*'Calculation sheet'!Z153*'Calculation sheet'!AB153*'Calculation sheet'!AD153*'Calculation sheet'!AH153*'Calculation sheet'!AJ153,'Calculation sheet'!AO153*'Calculation sheet'!J153*'Calculation sheet'!K153*'Calculation sheet'!L153*'Calculation sheet'!N153*'Calculation sheet'!P153*'Calculation sheet'!R153*'Calculation sheet'!S153*'Calculation sheet'!W153*'Calculation sheet'!Y153*'Calculation sheet'!Z153*'Calculation sheet'!AB153*'Calculation sheet'!AD153*'Calculation sheet'!AH153*'Calculation sheet'!AJ153*0.7672))</f>
        <v/>
      </c>
      <c r="P153" s="12" t="str">
        <f>IF('Calculation sheet'!AQ153="","",IF(OR(I153="Motorway link",I153="Exit diverge",I153="Entrance merge",I153="Motorway diverge",I153="Motorway merge",I153="Motorway weaving",I153="Service area"),'Calculation sheet'!AP153*'Calculation sheet'!J153*'Calculation sheet'!K153*'Calculation sheet'!L153*'Calculation sheet'!N153*'Calculation sheet'!P153*'Calculation sheet'!R153*'Calculation sheet'!S153*'Calculation sheet'!X153*'Calculation sheet'!Y153*'Calculation sheet'!Z153*'Calculation sheet'!AB153*'Calculation sheet'!AD153*'Calculation sheet'!AI153*'Calculation sheet'!AJ153,'Calculation sheet'!AP153*'Calculation sheet'!J153*'Calculation sheet'!K153*'Calculation sheet'!L153*'Calculation sheet'!N153*'Calculation sheet'!P153*'Calculation sheet'!R153*'Calculation sheet'!S153*'Calculation sheet'!X153*'Calculation sheet'!Y153*'Calculation sheet'!Z153*'Calculation sheet'!AB153*'Calculation sheet'!AD153*'Calculation sheet'!AI153*'Calculation sheet'!AJ153*0.7672))</f>
        <v/>
      </c>
      <c r="Q153" s="12" t="str">
        <f t="shared" si="7"/>
        <v/>
      </c>
      <c r="R153" s="14" t="str">
        <f t="shared" si="8"/>
        <v/>
      </c>
    </row>
    <row r="154" spans="1:18" x14ac:dyDescent="0.3">
      <c r="A154" s="4" t="str">
        <f>IF('Input data'!A169="","",'Input data'!A169)</f>
        <v/>
      </c>
      <c r="B154" s="4" t="str">
        <f>IF('Input data'!B169="","",'Input data'!B169)</f>
        <v/>
      </c>
      <c r="C154" s="4" t="str">
        <f>IF('Input data'!C169="","",'Input data'!C169)</f>
        <v/>
      </c>
      <c r="D154" s="4" t="str">
        <f>IF('Input data'!D169="","",'Input data'!D169)</f>
        <v/>
      </c>
      <c r="E154" s="4" t="str">
        <f>IF('Input data'!E169="","",'Input data'!E169)</f>
        <v/>
      </c>
      <c r="F154" s="4" t="str">
        <f>IF('Input data'!F169="","",'Input data'!F169)</f>
        <v/>
      </c>
      <c r="G154" s="4">
        <f>IF('Input data'!G169="","",'Input data'!G169)</f>
        <v>0</v>
      </c>
      <c r="H154" s="4" t="str">
        <f>IF('Input data'!H169&gt;0.5,'Input data'!H169,"")</f>
        <v/>
      </c>
      <c r="I154" s="4" t="str">
        <f>IF('Input data'!I169="","",'Input data'!I169)</f>
        <v/>
      </c>
      <c r="J154" s="12" t="str">
        <f>IF('Calculation sheet'!AQ154="","",IF(OR(I154="Motorway link",I154="Exit diverge",I154="Entrance merge",I154="Motorway diverge",I154="Motorway merge",I154="Motorway weaving",I154="Service area"),'Calculation sheet'!AK154*'Calculation sheet'!J154*'Calculation sheet'!K154*'Calculation sheet'!L154*'Calculation sheet'!N154*'Calculation sheet'!P154*'Calculation sheet'!R154*'Calculation sheet'!S154*'Calculation sheet'!T154*'Calculation sheet'!Y154*'Calculation sheet'!Z154*'Calculation sheet'!AB154*'Calculation sheet'!AD154*'Calculation sheet'!AF154*'Calculation sheet'!AJ154,'Calculation sheet'!AK154*'Calculation sheet'!J154*'Calculation sheet'!K154*'Calculation sheet'!L154*'Calculation sheet'!N154*'Calculation sheet'!P154*'Calculation sheet'!R154*'Calculation sheet'!S154*'Calculation sheet'!T154*'Calculation sheet'!Y154*'Calculation sheet'!Z154*'Calculation sheet'!AB154*'Calculation sheet'!AD154*'Calculation sheet'!AF154*'Calculation sheet'!AJ154*0.7672))</f>
        <v/>
      </c>
      <c r="K154" s="12" t="str">
        <f>IF('Calculation sheet'!AQ154="","",IF(OR(I154="Motorway link",I154="Exit diverge",I154="Entrance merge",I154="Motorway diverge",I154="Motorway merge",I154="Motorway weaving",I154="Service area"),'Calculation sheet'!AL154*'Calculation sheet'!J154*'Calculation sheet'!K154*'Calculation sheet'!M154*'Calculation sheet'!O154*'Calculation sheet'!P154*'Calculation sheet'!Q154*'Calculation sheet'!R154*'Calculation sheet'!S154*'Calculation sheet'!T154*'Calculation sheet'!Y154*'Calculation sheet'!AA154*'Calculation sheet'!AC154*'Calculation sheet'!AE154*'Calculation sheet'!AG154*'Calculation sheet'!AJ154,'Calculation sheet'!AL154*'Calculation sheet'!J154*'Calculation sheet'!K154*'Calculation sheet'!M154*'Calculation sheet'!O154*'Calculation sheet'!P154*'Calculation sheet'!Q154*'Calculation sheet'!R154*'Calculation sheet'!S154*'Calculation sheet'!T154*'Calculation sheet'!Y154*'Calculation sheet'!AA154*'Calculation sheet'!AC154*'Calculation sheet'!AE154*'Calculation sheet'!AG154*'Calculation sheet'!AJ154*0.8833))</f>
        <v/>
      </c>
      <c r="L154" s="12" t="str">
        <f>IF('Calculation sheet'!AQ154="","",IF(OR(I154="Motorway link",I154="Exit diverge",I154="Entrance merge",I154="Motorway diverge",I154="Motorway merge",I154="Motorway weaving",I154="Service area"),'Calculation sheet'!AM154*'Calculation sheet'!J154*'Calculation sheet'!K154*'Calculation sheet'!M154*'Calculation sheet'!O154*'Calculation sheet'!P154*'Calculation sheet'!Q154*'Calculation sheet'!R154*'Calculation sheet'!S154*'Calculation sheet'!U154*'Calculation sheet'!Y154*'Calculation sheet'!AA154*'Calculation sheet'!AC154*'Calculation sheet'!AE154*'Calculation sheet'!AG154*'Calculation sheet'!AJ154,'Calculation sheet'!AM154*'Calculation sheet'!J154*'Calculation sheet'!K154*'Calculation sheet'!M154*'Calculation sheet'!O154*'Calculation sheet'!P154*'Calculation sheet'!Q154*'Calculation sheet'!R154*'Calculation sheet'!S154*'Calculation sheet'!U154*'Calculation sheet'!Y154*'Calculation sheet'!AA154*'Calculation sheet'!AC154*'Calculation sheet'!AE154*'Calculation sheet'!AG154*'Calculation sheet'!AJ154*1.1176))</f>
        <v/>
      </c>
      <c r="M154" s="12" t="str">
        <f t="shared" si="6"/>
        <v/>
      </c>
      <c r="N154" s="12" t="str">
        <f>IF('Calculation sheet'!AQ154="","",IF(OR(I154="Motorway link",I154="Exit diverge",I154="Entrance merge",I154="Motorway diverge",I154="Motorway merge",I154="Motorway weaving",I154="Service area"),'Calculation sheet'!AN154*'Calculation sheet'!J154*'Calculation sheet'!K154*'Calculation sheet'!L154*'Calculation sheet'!N154*'Calculation sheet'!P154*'Calculation sheet'!R154*'Calculation sheet'!S154*'Calculation sheet'!V154*'Calculation sheet'!Y154*'Calculation sheet'!Z154*'Calculation sheet'!AB154*'Calculation sheet'!AD154*'Calculation sheet'!AH154*'Calculation sheet'!AJ154,'Calculation sheet'!AN154*'Calculation sheet'!J154*'Calculation sheet'!K154*'Calculation sheet'!L154*'Calculation sheet'!N154*'Calculation sheet'!P154*'Calculation sheet'!R154*'Calculation sheet'!S154*'Calculation sheet'!V154*'Calculation sheet'!Y154*'Calculation sheet'!Z154*'Calculation sheet'!AB154*'Calculation sheet'!AD154*'Calculation sheet'!AH154*'Calculation sheet'!AJ154*0.7672))</f>
        <v/>
      </c>
      <c r="O154" s="12" t="str">
        <f>IF('Calculation sheet'!AQ154="","",IF(OR(I154="Motorway link",I154="Exit diverge",I154="Entrance merge",I154="Motorway diverge",I154="Motorway merge",I154="Motorway weaving",I154="Service area"),'Calculation sheet'!AO154*'Calculation sheet'!J154*'Calculation sheet'!K154*'Calculation sheet'!L154*'Calculation sheet'!N154*'Calculation sheet'!P154*'Calculation sheet'!R154*'Calculation sheet'!S154*'Calculation sheet'!W154*'Calculation sheet'!Y154*'Calculation sheet'!Z154*'Calculation sheet'!AB154*'Calculation sheet'!AD154*'Calculation sheet'!AH154*'Calculation sheet'!AJ154,'Calculation sheet'!AO154*'Calculation sheet'!J154*'Calculation sheet'!K154*'Calculation sheet'!L154*'Calculation sheet'!N154*'Calculation sheet'!P154*'Calculation sheet'!R154*'Calculation sheet'!S154*'Calculation sheet'!W154*'Calculation sheet'!Y154*'Calculation sheet'!Z154*'Calculation sheet'!AB154*'Calculation sheet'!AD154*'Calculation sheet'!AH154*'Calculation sheet'!AJ154*0.7672))</f>
        <v/>
      </c>
      <c r="P154" s="12" t="str">
        <f>IF('Calculation sheet'!AQ154="","",IF(OR(I154="Motorway link",I154="Exit diverge",I154="Entrance merge",I154="Motorway diverge",I154="Motorway merge",I154="Motorway weaving",I154="Service area"),'Calculation sheet'!AP154*'Calculation sheet'!J154*'Calculation sheet'!K154*'Calculation sheet'!L154*'Calculation sheet'!N154*'Calculation sheet'!P154*'Calculation sheet'!R154*'Calculation sheet'!S154*'Calculation sheet'!X154*'Calculation sheet'!Y154*'Calculation sheet'!Z154*'Calculation sheet'!AB154*'Calculation sheet'!AD154*'Calculation sheet'!AI154*'Calculation sheet'!AJ154,'Calculation sheet'!AP154*'Calculation sheet'!J154*'Calculation sheet'!K154*'Calculation sheet'!L154*'Calculation sheet'!N154*'Calculation sheet'!P154*'Calculation sheet'!R154*'Calculation sheet'!S154*'Calculation sheet'!X154*'Calculation sheet'!Y154*'Calculation sheet'!Z154*'Calculation sheet'!AB154*'Calculation sheet'!AD154*'Calculation sheet'!AI154*'Calculation sheet'!AJ154*0.7672))</f>
        <v/>
      </c>
      <c r="Q154" s="12" t="str">
        <f t="shared" si="7"/>
        <v/>
      </c>
      <c r="R154" s="14" t="str">
        <f t="shared" si="8"/>
        <v/>
      </c>
    </row>
    <row r="155" spans="1:18" x14ac:dyDescent="0.3">
      <c r="A155" s="4" t="str">
        <f>IF('Input data'!A170="","",'Input data'!A170)</f>
        <v/>
      </c>
      <c r="B155" s="4" t="str">
        <f>IF('Input data'!B170="","",'Input data'!B170)</f>
        <v/>
      </c>
      <c r="C155" s="4" t="str">
        <f>IF('Input data'!C170="","",'Input data'!C170)</f>
        <v/>
      </c>
      <c r="D155" s="4" t="str">
        <f>IF('Input data'!D170="","",'Input data'!D170)</f>
        <v/>
      </c>
      <c r="E155" s="4" t="str">
        <f>IF('Input data'!E170="","",'Input data'!E170)</f>
        <v/>
      </c>
      <c r="F155" s="4" t="str">
        <f>IF('Input data'!F170="","",'Input data'!F170)</f>
        <v/>
      </c>
      <c r="G155" s="4">
        <f>IF('Input data'!G170="","",'Input data'!G170)</f>
        <v>0</v>
      </c>
      <c r="H155" s="4" t="str">
        <f>IF('Input data'!H170&gt;0.5,'Input data'!H170,"")</f>
        <v/>
      </c>
      <c r="I155" s="4" t="str">
        <f>IF('Input data'!I170="","",'Input data'!I170)</f>
        <v/>
      </c>
      <c r="J155" s="12" t="str">
        <f>IF('Calculation sheet'!AQ155="","",IF(OR(I155="Motorway link",I155="Exit diverge",I155="Entrance merge",I155="Motorway diverge",I155="Motorway merge",I155="Motorway weaving",I155="Service area"),'Calculation sheet'!AK155*'Calculation sheet'!J155*'Calculation sheet'!K155*'Calculation sheet'!L155*'Calculation sheet'!N155*'Calculation sheet'!P155*'Calculation sheet'!R155*'Calculation sheet'!S155*'Calculation sheet'!T155*'Calculation sheet'!Y155*'Calculation sheet'!Z155*'Calculation sheet'!AB155*'Calculation sheet'!AD155*'Calculation sheet'!AF155*'Calculation sheet'!AJ155,'Calculation sheet'!AK155*'Calculation sheet'!J155*'Calculation sheet'!K155*'Calculation sheet'!L155*'Calculation sheet'!N155*'Calculation sheet'!P155*'Calculation sheet'!R155*'Calculation sheet'!S155*'Calculation sheet'!T155*'Calculation sheet'!Y155*'Calculation sheet'!Z155*'Calculation sheet'!AB155*'Calculation sheet'!AD155*'Calculation sheet'!AF155*'Calculation sheet'!AJ155*0.7672))</f>
        <v/>
      </c>
      <c r="K155" s="12" t="str">
        <f>IF('Calculation sheet'!AQ155="","",IF(OR(I155="Motorway link",I155="Exit diverge",I155="Entrance merge",I155="Motorway diverge",I155="Motorway merge",I155="Motorway weaving",I155="Service area"),'Calculation sheet'!AL155*'Calculation sheet'!J155*'Calculation sheet'!K155*'Calculation sheet'!M155*'Calculation sheet'!O155*'Calculation sheet'!P155*'Calculation sheet'!Q155*'Calculation sheet'!R155*'Calculation sheet'!S155*'Calculation sheet'!T155*'Calculation sheet'!Y155*'Calculation sheet'!AA155*'Calculation sheet'!AC155*'Calculation sheet'!AE155*'Calculation sheet'!AG155*'Calculation sheet'!AJ155,'Calculation sheet'!AL155*'Calculation sheet'!J155*'Calculation sheet'!K155*'Calculation sheet'!M155*'Calculation sheet'!O155*'Calculation sheet'!P155*'Calculation sheet'!Q155*'Calculation sheet'!R155*'Calculation sheet'!S155*'Calculation sheet'!T155*'Calculation sheet'!Y155*'Calculation sheet'!AA155*'Calculation sheet'!AC155*'Calculation sheet'!AE155*'Calculation sheet'!AG155*'Calculation sheet'!AJ155*0.8833))</f>
        <v/>
      </c>
      <c r="L155" s="12" t="str">
        <f>IF('Calculation sheet'!AQ155="","",IF(OR(I155="Motorway link",I155="Exit diverge",I155="Entrance merge",I155="Motorway diverge",I155="Motorway merge",I155="Motorway weaving",I155="Service area"),'Calculation sheet'!AM155*'Calculation sheet'!J155*'Calculation sheet'!K155*'Calculation sheet'!M155*'Calculation sheet'!O155*'Calculation sheet'!P155*'Calculation sheet'!Q155*'Calculation sheet'!R155*'Calculation sheet'!S155*'Calculation sheet'!U155*'Calculation sheet'!Y155*'Calculation sheet'!AA155*'Calculation sheet'!AC155*'Calculation sheet'!AE155*'Calculation sheet'!AG155*'Calculation sheet'!AJ155,'Calculation sheet'!AM155*'Calculation sheet'!J155*'Calculation sheet'!K155*'Calculation sheet'!M155*'Calculation sheet'!O155*'Calculation sheet'!P155*'Calculation sheet'!Q155*'Calculation sheet'!R155*'Calculation sheet'!S155*'Calculation sheet'!U155*'Calculation sheet'!Y155*'Calculation sheet'!AA155*'Calculation sheet'!AC155*'Calculation sheet'!AE155*'Calculation sheet'!AG155*'Calculation sheet'!AJ155*1.1176))</f>
        <v/>
      </c>
      <c r="M155" s="12" t="str">
        <f t="shared" si="6"/>
        <v/>
      </c>
      <c r="N155" s="12" t="str">
        <f>IF('Calculation sheet'!AQ155="","",IF(OR(I155="Motorway link",I155="Exit diverge",I155="Entrance merge",I155="Motorway diverge",I155="Motorway merge",I155="Motorway weaving",I155="Service area"),'Calculation sheet'!AN155*'Calculation sheet'!J155*'Calculation sheet'!K155*'Calculation sheet'!L155*'Calculation sheet'!N155*'Calculation sheet'!P155*'Calculation sheet'!R155*'Calculation sheet'!S155*'Calculation sheet'!V155*'Calculation sheet'!Y155*'Calculation sheet'!Z155*'Calculation sheet'!AB155*'Calculation sheet'!AD155*'Calculation sheet'!AH155*'Calculation sheet'!AJ155,'Calculation sheet'!AN155*'Calculation sheet'!J155*'Calculation sheet'!K155*'Calculation sheet'!L155*'Calculation sheet'!N155*'Calculation sheet'!P155*'Calculation sheet'!R155*'Calculation sheet'!S155*'Calculation sheet'!V155*'Calculation sheet'!Y155*'Calculation sheet'!Z155*'Calculation sheet'!AB155*'Calculation sheet'!AD155*'Calculation sheet'!AH155*'Calculation sheet'!AJ155*0.7672))</f>
        <v/>
      </c>
      <c r="O155" s="12" t="str">
        <f>IF('Calculation sheet'!AQ155="","",IF(OR(I155="Motorway link",I155="Exit diverge",I155="Entrance merge",I155="Motorway diverge",I155="Motorway merge",I155="Motorway weaving",I155="Service area"),'Calculation sheet'!AO155*'Calculation sheet'!J155*'Calculation sheet'!K155*'Calculation sheet'!L155*'Calculation sheet'!N155*'Calculation sheet'!P155*'Calculation sheet'!R155*'Calculation sheet'!S155*'Calculation sheet'!W155*'Calculation sheet'!Y155*'Calculation sheet'!Z155*'Calculation sheet'!AB155*'Calculation sheet'!AD155*'Calculation sheet'!AH155*'Calculation sheet'!AJ155,'Calculation sheet'!AO155*'Calculation sheet'!J155*'Calculation sheet'!K155*'Calculation sheet'!L155*'Calculation sheet'!N155*'Calculation sheet'!P155*'Calculation sheet'!R155*'Calculation sheet'!S155*'Calculation sheet'!W155*'Calculation sheet'!Y155*'Calculation sheet'!Z155*'Calculation sheet'!AB155*'Calculation sheet'!AD155*'Calculation sheet'!AH155*'Calculation sheet'!AJ155*0.7672))</f>
        <v/>
      </c>
      <c r="P155" s="12" t="str">
        <f>IF('Calculation sheet'!AQ155="","",IF(OR(I155="Motorway link",I155="Exit diverge",I155="Entrance merge",I155="Motorway diverge",I155="Motorway merge",I155="Motorway weaving",I155="Service area"),'Calculation sheet'!AP155*'Calculation sheet'!J155*'Calculation sheet'!K155*'Calculation sheet'!L155*'Calculation sheet'!N155*'Calculation sheet'!P155*'Calculation sheet'!R155*'Calculation sheet'!S155*'Calculation sheet'!X155*'Calculation sheet'!Y155*'Calculation sheet'!Z155*'Calculation sheet'!AB155*'Calculation sheet'!AD155*'Calculation sheet'!AI155*'Calculation sheet'!AJ155,'Calculation sheet'!AP155*'Calculation sheet'!J155*'Calculation sheet'!K155*'Calculation sheet'!L155*'Calculation sheet'!N155*'Calculation sheet'!P155*'Calculation sheet'!R155*'Calculation sheet'!S155*'Calculation sheet'!X155*'Calculation sheet'!Y155*'Calculation sheet'!Z155*'Calculation sheet'!AB155*'Calculation sheet'!AD155*'Calculation sheet'!AI155*'Calculation sheet'!AJ155*0.7672))</f>
        <v/>
      </c>
      <c r="Q155" s="12" t="str">
        <f t="shared" si="7"/>
        <v/>
      </c>
      <c r="R155" s="14" t="str">
        <f t="shared" si="8"/>
        <v/>
      </c>
    </row>
    <row r="156" spans="1:18" x14ac:dyDescent="0.3">
      <c r="A156" s="4" t="str">
        <f>IF('Input data'!A171="","",'Input data'!A171)</f>
        <v/>
      </c>
      <c r="B156" s="4" t="str">
        <f>IF('Input data'!B171="","",'Input data'!B171)</f>
        <v/>
      </c>
      <c r="C156" s="4" t="str">
        <f>IF('Input data'!C171="","",'Input data'!C171)</f>
        <v/>
      </c>
      <c r="D156" s="4" t="str">
        <f>IF('Input data'!D171="","",'Input data'!D171)</f>
        <v/>
      </c>
      <c r="E156" s="4" t="str">
        <f>IF('Input data'!E171="","",'Input data'!E171)</f>
        <v/>
      </c>
      <c r="F156" s="4" t="str">
        <f>IF('Input data'!F171="","",'Input data'!F171)</f>
        <v/>
      </c>
      <c r="G156" s="4">
        <f>IF('Input data'!G171="","",'Input data'!G171)</f>
        <v>0</v>
      </c>
      <c r="H156" s="4" t="str">
        <f>IF('Input data'!H171&gt;0.5,'Input data'!H171,"")</f>
        <v/>
      </c>
      <c r="I156" s="4" t="str">
        <f>IF('Input data'!I171="","",'Input data'!I171)</f>
        <v/>
      </c>
      <c r="J156" s="12" t="str">
        <f>IF('Calculation sheet'!AQ156="","",IF(OR(I156="Motorway link",I156="Exit diverge",I156="Entrance merge",I156="Motorway diverge",I156="Motorway merge",I156="Motorway weaving",I156="Service area"),'Calculation sheet'!AK156*'Calculation sheet'!J156*'Calculation sheet'!K156*'Calculation sheet'!L156*'Calculation sheet'!N156*'Calculation sheet'!P156*'Calculation sheet'!R156*'Calculation sheet'!S156*'Calculation sheet'!T156*'Calculation sheet'!Y156*'Calculation sheet'!Z156*'Calculation sheet'!AB156*'Calculation sheet'!AD156*'Calculation sheet'!AF156*'Calculation sheet'!AJ156,'Calculation sheet'!AK156*'Calculation sheet'!J156*'Calculation sheet'!K156*'Calculation sheet'!L156*'Calculation sheet'!N156*'Calculation sheet'!P156*'Calculation sheet'!R156*'Calculation sheet'!S156*'Calculation sheet'!T156*'Calculation sheet'!Y156*'Calculation sheet'!Z156*'Calculation sheet'!AB156*'Calculation sheet'!AD156*'Calculation sheet'!AF156*'Calculation sheet'!AJ156*0.7672))</f>
        <v/>
      </c>
      <c r="K156" s="12" t="str">
        <f>IF('Calculation sheet'!AQ156="","",IF(OR(I156="Motorway link",I156="Exit diverge",I156="Entrance merge",I156="Motorway diverge",I156="Motorway merge",I156="Motorway weaving",I156="Service area"),'Calculation sheet'!AL156*'Calculation sheet'!J156*'Calculation sheet'!K156*'Calculation sheet'!M156*'Calculation sheet'!O156*'Calculation sheet'!P156*'Calculation sheet'!Q156*'Calculation sheet'!R156*'Calculation sheet'!S156*'Calculation sheet'!T156*'Calculation sheet'!Y156*'Calculation sheet'!AA156*'Calculation sheet'!AC156*'Calculation sheet'!AE156*'Calculation sheet'!AG156*'Calculation sheet'!AJ156,'Calculation sheet'!AL156*'Calculation sheet'!J156*'Calculation sheet'!K156*'Calculation sheet'!M156*'Calculation sheet'!O156*'Calculation sheet'!P156*'Calculation sheet'!Q156*'Calculation sheet'!R156*'Calculation sheet'!S156*'Calculation sheet'!T156*'Calculation sheet'!Y156*'Calculation sheet'!AA156*'Calculation sheet'!AC156*'Calculation sheet'!AE156*'Calculation sheet'!AG156*'Calculation sheet'!AJ156*0.8833))</f>
        <v/>
      </c>
      <c r="L156" s="12" t="str">
        <f>IF('Calculation sheet'!AQ156="","",IF(OR(I156="Motorway link",I156="Exit diverge",I156="Entrance merge",I156="Motorway diverge",I156="Motorway merge",I156="Motorway weaving",I156="Service area"),'Calculation sheet'!AM156*'Calculation sheet'!J156*'Calculation sheet'!K156*'Calculation sheet'!M156*'Calculation sheet'!O156*'Calculation sheet'!P156*'Calculation sheet'!Q156*'Calculation sheet'!R156*'Calculation sheet'!S156*'Calculation sheet'!U156*'Calculation sheet'!Y156*'Calculation sheet'!AA156*'Calculation sheet'!AC156*'Calculation sheet'!AE156*'Calculation sheet'!AG156*'Calculation sheet'!AJ156,'Calculation sheet'!AM156*'Calculation sheet'!J156*'Calculation sheet'!K156*'Calculation sheet'!M156*'Calculation sheet'!O156*'Calculation sheet'!P156*'Calculation sheet'!Q156*'Calculation sheet'!R156*'Calculation sheet'!S156*'Calculation sheet'!U156*'Calculation sheet'!Y156*'Calculation sheet'!AA156*'Calculation sheet'!AC156*'Calculation sheet'!AE156*'Calculation sheet'!AG156*'Calculation sheet'!AJ156*1.1176))</f>
        <v/>
      </c>
      <c r="M156" s="12" t="str">
        <f t="shared" si="6"/>
        <v/>
      </c>
      <c r="N156" s="12" t="str">
        <f>IF('Calculation sheet'!AQ156="","",IF(OR(I156="Motorway link",I156="Exit diverge",I156="Entrance merge",I156="Motorway diverge",I156="Motorway merge",I156="Motorway weaving",I156="Service area"),'Calculation sheet'!AN156*'Calculation sheet'!J156*'Calculation sheet'!K156*'Calculation sheet'!L156*'Calculation sheet'!N156*'Calculation sheet'!P156*'Calculation sheet'!R156*'Calculation sheet'!S156*'Calculation sheet'!V156*'Calculation sheet'!Y156*'Calculation sheet'!Z156*'Calculation sheet'!AB156*'Calculation sheet'!AD156*'Calculation sheet'!AH156*'Calculation sheet'!AJ156,'Calculation sheet'!AN156*'Calculation sheet'!J156*'Calculation sheet'!K156*'Calculation sheet'!L156*'Calculation sheet'!N156*'Calculation sheet'!P156*'Calculation sheet'!R156*'Calculation sheet'!S156*'Calculation sheet'!V156*'Calculation sheet'!Y156*'Calculation sheet'!Z156*'Calculation sheet'!AB156*'Calculation sheet'!AD156*'Calculation sheet'!AH156*'Calculation sheet'!AJ156*0.7672))</f>
        <v/>
      </c>
      <c r="O156" s="12" t="str">
        <f>IF('Calculation sheet'!AQ156="","",IF(OR(I156="Motorway link",I156="Exit diverge",I156="Entrance merge",I156="Motorway diverge",I156="Motorway merge",I156="Motorway weaving",I156="Service area"),'Calculation sheet'!AO156*'Calculation sheet'!J156*'Calculation sheet'!K156*'Calculation sheet'!L156*'Calculation sheet'!N156*'Calculation sheet'!P156*'Calculation sheet'!R156*'Calculation sheet'!S156*'Calculation sheet'!W156*'Calculation sheet'!Y156*'Calculation sheet'!Z156*'Calculation sheet'!AB156*'Calculation sheet'!AD156*'Calculation sheet'!AH156*'Calculation sheet'!AJ156,'Calculation sheet'!AO156*'Calculation sheet'!J156*'Calculation sheet'!K156*'Calculation sheet'!L156*'Calculation sheet'!N156*'Calculation sheet'!P156*'Calculation sheet'!R156*'Calculation sheet'!S156*'Calculation sheet'!W156*'Calculation sheet'!Y156*'Calculation sheet'!Z156*'Calculation sheet'!AB156*'Calculation sheet'!AD156*'Calculation sheet'!AH156*'Calculation sheet'!AJ156*0.7672))</f>
        <v/>
      </c>
      <c r="P156" s="12" t="str">
        <f>IF('Calculation sheet'!AQ156="","",IF(OR(I156="Motorway link",I156="Exit diverge",I156="Entrance merge",I156="Motorway diverge",I156="Motorway merge",I156="Motorway weaving",I156="Service area"),'Calculation sheet'!AP156*'Calculation sheet'!J156*'Calculation sheet'!K156*'Calculation sheet'!L156*'Calculation sheet'!N156*'Calculation sheet'!P156*'Calculation sheet'!R156*'Calculation sheet'!S156*'Calculation sheet'!X156*'Calculation sheet'!Y156*'Calculation sheet'!Z156*'Calculation sheet'!AB156*'Calculation sheet'!AD156*'Calculation sheet'!AI156*'Calculation sheet'!AJ156,'Calculation sheet'!AP156*'Calculation sheet'!J156*'Calculation sheet'!K156*'Calculation sheet'!L156*'Calculation sheet'!N156*'Calculation sheet'!P156*'Calculation sheet'!R156*'Calculation sheet'!S156*'Calculation sheet'!X156*'Calculation sheet'!Y156*'Calculation sheet'!Z156*'Calculation sheet'!AB156*'Calculation sheet'!AD156*'Calculation sheet'!AI156*'Calculation sheet'!AJ156*0.7672))</f>
        <v/>
      </c>
      <c r="Q156" s="12" t="str">
        <f t="shared" si="7"/>
        <v/>
      </c>
      <c r="R156" s="14" t="str">
        <f t="shared" si="8"/>
        <v/>
      </c>
    </row>
    <row r="157" spans="1:18" x14ac:dyDescent="0.3">
      <c r="A157" s="4" t="str">
        <f>IF('Input data'!A172="","",'Input data'!A172)</f>
        <v/>
      </c>
      <c r="B157" s="4" t="str">
        <f>IF('Input data'!B172="","",'Input data'!B172)</f>
        <v/>
      </c>
      <c r="C157" s="4" t="str">
        <f>IF('Input data'!C172="","",'Input data'!C172)</f>
        <v/>
      </c>
      <c r="D157" s="4" t="str">
        <f>IF('Input data'!D172="","",'Input data'!D172)</f>
        <v/>
      </c>
      <c r="E157" s="4" t="str">
        <f>IF('Input data'!E172="","",'Input data'!E172)</f>
        <v/>
      </c>
      <c r="F157" s="4" t="str">
        <f>IF('Input data'!F172="","",'Input data'!F172)</f>
        <v/>
      </c>
      <c r="G157" s="4">
        <f>IF('Input data'!G172="","",'Input data'!G172)</f>
        <v>0</v>
      </c>
      <c r="H157" s="4" t="str">
        <f>IF('Input data'!H172&gt;0.5,'Input data'!H172,"")</f>
        <v/>
      </c>
      <c r="I157" s="4" t="str">
        <f>IF('Input data'!I172="","",'Input data'!I172)</f>
        <v/>
      </c>
      <c r="J157" s="12" t="str">
        <f>IF('Calculation sheet'!AQ157="","",IF(OR(I157="Motorway link",I157="Exit diverge",I157="Entrance merge",I157="Motorway diverge",I157="Motorway merge",I157="Motorway weaving",I157="Service area"),'Calculation sheet'!AK157*'Calculation sheet'!J157*'Calculation sheet'!K157*'Calculation sheet'!L157*'Calculation sheet'!N157*'Calculation sheet'!P157*'Calculation sheet'!R157*'Calculation sheet'!S157*'Calculation sheet'!T157*'Calculation sheet'!Y157*'Calculation sheet'!Z157*'Calculation sheet'!AB157*'Calculation sheet'!AD157*'Calculation sheet'!AF157*'Calculation sheet'!AJ157,'Calculation sheet'!AK157*'Calculation sheet'!J157*'Calculation sheet'!K157*'Calculation sheet'!L157*'Calculation sheet'!N157*'Calculation sheet'!P157*'Calculation sheet'!R157*'Calculation sheet'!S157*'Calculation sheet'!T157*'Calculation sheet'!Y157*'Calculation sheet'!Z157*'Calculation sheet'!AB157*'Calculation sheet'!AD157*'Calculation sheet'!AF157*'Calculation sheet'!AJ157*0.7672))</f>
        <v/>
      </c>
      <c r="K157" s="12" t="str">
        <f>IF('Calculation sheet'!AQ157="","",IF(OR(I157="Motorway link",I157="Exit diverge",I157="Entrance merge",I157="Motorway diverge",I157="Motorway merge",I157="Motorway weaving",I157="Service area"),'Calculation sheet'!AL157*'Calculation sheet'!J157*'Calculation sheet'!K157*'Calculation sheet'!M157*'Calculation sheet'!O157*'Calculation sheet'!P157*'Calculation sheet'!Q157*'Calculation sheet'!R157*'Calculation sheet'!S157*'Calculation sheet'!T157*'Calculation sheet'!Y157*'Calculation sheet'!AA157*'Calculation sheet'!AC157*'Calculation sheet'!AE157*'Calculation sheet'!AG157*'Calculation sheet'!AJ157,'Calculation sheet'!AL157*'Calculation sheet'!J157*'Calculation sheet'!K157*'Calculation sheet'!M157*'Calculation sheet'!O157*'Calculation sheet'!P157*'Calculation sheet'!Q157*'Calculation sheet'!R157*'Calculation sheet'!S157*'Calculation sheet'!T157*'Calculation sheet'!Y157*'Calculation sheet'!AA157*'Calculation sheet'!AC157*'Calculation sheet'!AE157*'Calculation sheet'!AG157*'Calculation sheet'!AJ157*0.8833))</f>
        <v/>
      </c>
      <c r="L157" s="12" t="str">
        <f>IF('Calculation sheet'!AQ157="","",IF(OR(I157="Motorway link",I157="Exit diverge",I157="Entrance merge",I157="Motorway diverge",I157="Motorway merge",I157="Motorway weaving",I157="Service area"),'Calculation sheet'!AM157*'Calculation sheet'!J157*'Calculation sheet'!K157*'Calculation sheet'!M157*'Calculation sheet'!O157*'Calculation sheet'!P157*'Calculation sheet'!Q157*'Calculation sheet'!R157*'Calculation sheet'!S157*'Calculation sheet'!U157*'Calculation sheet'!Y157*'Calculation sheet'!AA157*'Calculation sheet'!AC157*'Calculation sheet'!AE157*'Calculation sheet'!AG157*'Calculation sheet'!AJ157,'Calculation sheet'!AM157*'Calculation sheet'!J157*'Calculation sheet'!K157*'Calculation sheet'!M157*'Calculation sheet'!O157*'Calculation sheet'!P157*'Calculation sheet'!Q157*'Calculation sheet'!R157*'Calculation sheet'!S157*'Calculation sheet'!U157*'Calculation sheet'!Y157*'Calculation sheet'!AA157*'Calculation sheet'!AC157*'Calculation sheet'!AE157*'Calculation sheet'!AG157*'Calculation sheet'!AJ157*1.1176))</f>
        <v/>
      </c>
      <c r="M157" s="12" t="str">
        <f t="shared" si="6"/>
        <v/>
      </c>
      <c r="N157" s="12" t="str">
        <f>IF('Calculation sheet'!AQ157="","",IF(OR(I157="Motorway link",I157="Exit diverge",I157="Entrance merge",I157="Motorway diverge",I157="Motorway merge",I157="Motorway weaving",I157="Service area"),'Calculation sheet'!AN157*'Calculation sheet'!J157*'Calculation sheet'!K157*'Calculation sheet'!L157*'Calculation sheet'!N157*'Calculation sheet'!P157*'Calculation sheet'!R157*'Calculation sheet'!S157*'Calculation sheet'!V157*'Calculation sheet'!Y157*'Calculation sheet'!Z157*'Calculation sheet'!AB157*'Calculation sheet'!AD157*'Calculation sheet'!AH157*'Calculation sheet'!AJ157,'Calculation sheet'!AN157*'Calculation sheet'!J157*'Calculation sheet'!K157*'Calculation sheet'!L157*'Calculation sheet'!N157*'Calculation sheet'!P157*'Calculation sheet'!R157*'Calculation sheet'!S157*'Calculation sheet'!V157*'Calculation sheet'!Y157*'Calculation sheet'!Z157*'Calculation sheet'!AB157*'Calculation sheet'!AD157*'Calculation sheet'!AH157*'Calculation sheet'!AJ157*0.7672))</f>
        <v/>
      </c>
      <c r="O157" s="12" t="str">
        <f>IF('Calculation sheet'!AQ157="","",IF(OR(I157="Motorway link",I157="Exit diverge",I157="Entrance merge",I157="Motorway diverge",I157="Motorway merge",I157="Motorway weaving",I157="Service area"),'Calculation sheet'!AO157*'Calculation sheet'!J157*'Calculation sheet'!K157*'Calculation sheet'!L157*'Calculation sheet'!N157*'Calculation sheet'!P157*'Calculation sheet'!R157*'Calculation sheet'!S157*'Calculation sheet'!W157*'Calculation sheet'!Y157*'Calculation sheet'!Z157*'Calculation sheet'!AB157*'Calculation sheet'!AD157*'Calculation sheet'!AH157*'Calculation sheet'!AJ157,'Calculation sheet'!AO157*'Calculation sheet'!J157*'Calculation sheet'!K157*'Calculation sheet'!L157*'Calculation sheet'!N157*'Calculation sheet'!P157*'Calculation sheet'!R157*'Calculation sheet'!S157*'Calculation sheet'!W157*'Calculation sheet'!Y157*'Calculation sheet'!Z157*'Calculation sheet'!AB157*'Calculation sheet'!AD157*'Calculation sheet'!AH157*'Calculation sheet'!AJ157*0.7672))</f>
        <v/>
      </c>
      <c r="P157" s="12" t="str">
        <f>IF('Calculation sheet'!AQ157="","",IF(OR(I157="Motorway link",I157="Exit diverge",I157="Entrance merge",I157="Motorway diverge",I157="Motorway merge",I157="Motorway weaving",I157="Service area"),'Calculation sheet'!AP157*'Calculation sheet'!J157*'Calculation sheet'!K157*'Calculation sheet'!L157*'Calculation sheet'!N157*'Calculation sheet'!P157*'Calculation sheet'!R157*'Calculation sheet'!S157*'Calculation sheet'!X157*'Calculation sheet'!Y157*'Calculation sheet'!Z157*'Calculation sheet'!AB157*'Calculation sheet'!AD157*'Calculation sheet'!AI157*'Calculation sheet'!AJ157,'Calculation sheet'!AP157*'Calculation sheet'!J157*'Calculation sheet'!K157*'Calculation sheet'!L157*'Calculation sheet'!N157*'Calculation sheet'!P157*'Calculation sheet'!R157*'Calculation sheet'!S157*'Calculation sheet'!X157*'Calculation sheet'!Y157*'Calculation sheet'!Z157*'Calculation sheet'!AB157*'Calculation sheet'!AD157*'Calculation sheet'!AI157*'Calculation sheet'!AJ157*0.7672))</f>
        <v/>
      </c>
      <c r="Q157" s="12" t="str">
        <f t="shared" si="7"/>
        <v/>
      </c>
      <c r="R157" s="14" t="str">
        <f t="shared" si="8"/>
        <v/>
      </c>
    </row>
    <row r="158" spans="1:18" x14ac:dyDescent="0.3">
      <c r="A158" s="4" t="str">
        <f>IF('Input data'!A173="","",'Input data'!A173)</f>
        <v/>
      </c>
      <c r="B158" s="4" t="str">
        <f>IF('Input data'!B173="","",'Input data'!B173)</f>
        <v/>
      </c>
      <c r="C158" s="4" t="str">
        <f>IF('Input data'!C173="","",'Input data'!C173)</f>
        <v/>
      </c>
      <c r="D158" s="4" t="str">
        <f>IF('Input data'!D173="","",'Input data'!D173)</f>
        <v/>
      </c>
      <c r="E158" s="4" t="str">
        <f>IF('Input data'!E173="","",'Input data'!E173)</f>
        <v/>
      </c>
      <c r="F158" s="4" t="str">
        <f>IF('Input data'!F173="","",'Input data'!F173)</f>
        <v/>
      </c>
      <c r="G158" s="4">
        <f>IF('Input data'!G173="","",'Input data'!G173)</f>
        <v>0</v>
      </c>
      <c r="H158" s="4" t="str">
        <f>IF('Input data'!H173&gt;0.5,'Input data'!H173,"")</f>
        <v/>
      </c>
      <c r="I158" s="4" t="str">
        <f>IF('Input data'!I173="","",'Input data'!I173)</f>
        <v/>
      </c>
      <c r="J158" s="12" t="str">
        <f>IF('Calculation sheet'!AQ158="","",IF(OR(I158="Motorway link",I158="Exit diverge",I158="Entrance merge",I158="Motorway diverge",I158="Motorway merge",I158="Motorway weaving",I158="Service area"),'Calculation sheet'!AK158*'Calculation sheet'!J158*'Calculation sheet'!K158*'Calculation sheet'!L158*'Calculation sheet'!N158*'Calculation sheet'!P158*'Calculation sheet'!R158*'Calculation sheet'!S158*'Calculation sheet'!T158*'Calculation sheet'!Y158*'Calculation sheet'!Z158*'Calculation sheet'!AB158*'Calculation sheet'!AD158*'Calculation sheet'!AF158*'Calculation sheet'!AJ158,'Calculation sheet'!AK158*'Calculation sheet'!J158*'Calculation sheet'!K158*'Calculation sheet'!L158*'Calculation sheet'!N158*'Calculation sheet'!P158*'Calculation sheet'!R158*'Calculation sheet'!S158*'Calculation sheet'!T158*'Calculation sheet'!Y158*'Calculation sheet'!Z158*'Calculation sheet'!AB158*'Calculation sheet'!AD158*'Calculation sheet'!AF158*'Calculation sheet'!AJ158*0.7672))</f>
        <v/>
      </c>
      <c r="K158" s="12" t="str">
        <f>IF('Calculation sheet'!AQ158="","",IF(OR(I158="Motorway link",I158="Exit diverge",I158="Entrance merge",I158="Motorway diverge",I158="Motorway merge",I158="Motorway weaving",I158="Service area"),'Calculation sheet'!AL158*'Calculation sheet'!J158*'Calculation sheet'!K158*'Calculation sheet'!M158*'Calculation sheet'!O158*'Calculation sheet'!P158*'Calculation sheet'!Q158*'Calculation sheet'!R158*'Calculation sheet'!S158*'Calculation sheet'!T158*'Calculation sheet'!Y158*'Calculation sheet'!AA158*'Calculation sheet'!AC158*'Calculation sheet'!AE158*'Calculation sheet'!AG158*'Calculation sheet'!AJ158,'Calculation sheet'!AL158*'Calculation sheet'!J158*'Calculation sheet'!K158*'Calculation sheet'!M158*'Calculation sheet'!O158*'Calculation sheet'!P158*'Calculation sheet'!Q158*'Calculation sheet'!R158*'Calculation sheet'!S158*'Calculation sheet'!T158*'Calculation sheet'!Y158*'Calculation sheet'!AA158*'Calculation sheet'!AC158*'Calculation sheet'!AE158*'Calculation sheet'!AG158*'Calculation sheet'!AJ158*0.8833))</f>
        <v/>
      </c>
      <c r="L158" s="12" t="str">
        <f>IF('Calculation sheet'!AQ158="","",IF(OR(I158="Motorway link",I158="Exit diverge",I158="Entrance merge",I158="Motorway diverge",I158="Motorway merge",I158="Motorway weaving",I158="Service area"),'Calculation sheet'!AM158*'Calculation sheet'!J158*'Calculation sheet'!K158*'Calculation sheet'!M158*'Calculation sheet'!O158*'Calculation sheet'!P158*'Calculation sheet'!Q158*'Calculation sheet'!R158*'Calculation sheet'!S158*'Calculation sheet'!U158*'Calculation sheet'!Y158*'Calculation sheet'!AA158*'Calculation sheet'!AC158*'Calculation sheet'!AE158*'Calculation sheet'!AG158*'Calculation sheet'!AJ158,'Calculation sheet'!AM158*'Calculation sheet'!J158*'Calculation sheet'!K158*'Calculation sheet'!M158*'Calculation sheet'!O158*'Calculation sheet'!P158*'Calculation sheet'!Q158*'Calculation sheet'!R158*'Calculation sheet'!S158*'Calculation sheet'!U158*'Calculation sheet'!Y158*'Calculation sheet'!AA158*'Calculation sheet'!AC158*'Calculation sheet'!AE158*'Calculation sheet'!AG158*'Calculation sheet'!AJ158*1.1176))</f>
        <v/>
      </c>
      <c r="M158" s="12" t="str">
        <f t="shared" si="6"/>
        <v/>
      </c>
      <c r="N158" s="12" t="str">
        <f>IF('Calculation sheet'!AQ158="","",IF(OR(I158="Motorway link",I158="Exit diverge",I158="Entrance merge",I158="Motorway diverge",I158="Motorway merge",I158="Motorway weaving",I158="Service area"),'Calculation sheet'!AN158*'Calculation sheet'!J158*'Calculation sheet'!K158*'Calculation sheet'!L158*'Calculation sheet'!N158*'Calculation sheet'!P158*'Calculation sheet'!R158*'Calculation sheet'!S158*'Calculation sheet'!V158*'Calculation sheet'!Y158*'Calculation sheet'!Z158*'Calculation sheet'!AB158*'Calculation sheet'!AD158*'Calculation sheet'!AH158*'Calculation sheet'!AJ158,'Calculation sheet'!AN158*'Calculation sheet'!J158*'Calculation sheet'!K158*'Calculation sheet'!L158*'Calculation sheet'!N158*'Calculation sheet'!P158*'Calculation sheet'!R158*'Calculation sheet'!S158*'Calculation sheet'!V158*'Calculation sheet'!Y158*'Calculation sheet'!Z158*'Calculation sheet'!AB158*'Calculation sheet'!AD158*'Calculation sheet'!AH158*'Calculation sheet'!AJ158*0.7672))</f>
        <v/>
      </c>
      <c r="O158" s="12" t="str">
        <f>IF('Calculation sheet'!AQ158="","",IF(OR(I158="Motorway link",I158="Exit diverge",I158="Entrance merge",I158="Motorway diverge",I158="Motorway merge",I158="Motorway weaving",I158="Service area"),'Calculation sheet'!AO158*'Calculation sheet'!J158*'Calculation sheet'!K158*'Calculation sheet'!L158*'Calculation sheet'!N158*'Calculation sheet'!P158*'Calculation sheet'!R158*'Calculation sheet'!S158*'Calculation sheet'!W158*'Calculation sheet'!Y158*'Calculation sheet'!Z158*'Calculation sheet'!AB158*'Calculation sheet'!AD158*'Calculation sheet'!AH158*'Calculation sheet'!AJ158,'Calculation sheet'!AO158*'Calculation sheet'!J158*'Calculation sheet'!K158*'Calculation sheet'!L158*'Calculation sheet'!N158*'Calculation sheet'!P158*'Calculation sheet'!R158*'Calculation sheet'!S158*'Calculation sheet'!W158*'Calculation sheet'!Y158*'Calculation sheet'!Z158*'Calculation sheet'!AB158*'Calculation sheet'!AD158*'Calculation sheet'!AH158*'Calculation sheet'!AJ158*0.7672))</f>
        <v/>
      </c>
      <c r="P158" s="12" t="str">
        <f>IF('Calculation sheet'!AQ158="","",IF(OR(I158="Motorway link",I158="Exit diverge",I158="Entrance merge",I158="Motorway diverge",I158="Motorway merge",I158="Motorway weaving",I158="Service area"),'Calculation sheet'!AP158*'Calculation sheet'!J158*'Calculation sheet'!K158*'Calculation sheet'!L158*'Calculation sheet'!N158*'Calculation sheet'!P158*'Calculation sheet'!R158*'Calculation sheet'!S158*'Calculation sheet'!X158*'Calculation sheet'!Y158*'Calculation sheet'!Z158*'Calculation sheet'!AB158*'Calculation sheet'!AD158*'Calculation sheet'!AI158*'Calculation sheet'!AJ158,'Calculation sheet'!AP158*'Calculation sheet'!J158*'Calculation sheet'!K158*'Calculation sheet'!L158*'Calculation sheet'!N158*'Calculation sheet'!P158*'Calculation sheet'!R158*'Calculation sheet'!S158*'Calculation sheet'!X158*'Calculation sheet'!Y158*'Calculation sheet'!Z158*'Calculation sheet'!AB158*'Calculation sheet'!AD158*'Calculation sheet'!AI158*'Calculation sheet'!AJ158*0.7672))</f>
        <v/>
      </c>
      <c r="Q158" s="12" t="str">
        <f t="shared" si="7"/>
        <v/>
      </c>
      <c r="R158" s="14" t="str">
        <f t="shared" si="8"/>
        <v/>
      </c>
    </row>
    <row r="159" spans="1:18" x14ac:dyDescent="0.3">
      <c r="A159" s="4" t="str">
        <f>IF('Input data'!A174="","",'Input data'!A174)</f>
        <v/>
      </c>
      <c r="B159" s="4" t="str">
        <f>IF('Input data'!B174="","",'Input data'!B174)</f>
        <v/>
      </c>
      <c r="C159" s="4" t="str">
        <f>IF('Input data'!C174="","",'Input data'!C174)</f>
        <v/>
      </c>
      <c r="D159" s="4" t="str">
        <f>IF('Input data'!D174="","",'Input data'!D174)</f>
        <v/>
      </c>
      <c r="E159" s="4" t="str">
        <f>IF('Input data'!E174="","",'Input data'!E174)</f>
        <v/>
      </c>
      <c r="F159" s="4" t="str">
        <f>IF('Input data'!F174="","",'Input data'!F174)</f>
        <v/>
      </c>
      <c r="G159" s="4">
        <f>IF('Input data'!G174="","",'Input data'!G174)</f>
        <v>0</v>
      </c>
      <c r="H159" s="4" t="str">
        <f>IF('Input data'!H174&gt;0.5,'Input data'!H174,"")</f>
        <v/>
      </c>
      <c r="I159" s="4" t="str">
        <f>IF('Input data'!I174="","",'Input data'!I174)</f>
        <v/>
      </c>
      <c r="J159" s="12" t="str">
        <f>IF('Calculation sheet'!AQ159="","",IF(OR(I159="Motorway link",I159="Exit diverge",I159="Entrance merge",I159="Motorway diverge",I159="Motorway merge",I159="Motorway weaving",I159="Service area"),'Calculation sheet'!AK159*'Calculation sheet'!J159*'Calculation sheet'!K159*'Calculation sheet'!L159*'Calculation sheet'!N159*'Calculation sheet'!P159*'Calculation sheet'!R159*'Calculation sheet'!S159*'Calculation sheet'!T159*'Calculation sheet'!Y159*'Calculation sheet'!Z159*'Calculation sheet'!AB159*'Calculation sheet'!AD159*'Calculation sheet'!AF159*'Calculation sheet'!AJ159,'Calculation sheet'!AK159*'Calculation sheet'!J159*'Calculation sheet'!K159*'Calculation sheet'!L159*'Calculation sheet'!N159*'Calculation sheet'!P159*'Calculation sheet'!R159*'Calculation sheet'!S159*'Calculation sheet'!T159*'Calculation sheet'!Y159*'Calculation sheet'!Z159*'Calculation sheet'!AB159*'Calculation sheet'!AD159*'Calculation sheet'!AF159*'Calculation sheet'!AJ159*0.7672))</f>
        <v/>
      </c>
      <c r="K159" s="12" t="str">
        <f>IF('Calculation sheet'!AQ159="","",IF(OR(I159="Motorway link",I159="Exit diverge",I159="Entrance merge",I159="Motorway diverge",I159="Motorway merge",I159="Motorway weaving",I159="Service area"),'Calculation sheet'!AL159*'Calculation sheet'!J159*'Calculation sheet'!K159*'Calculation sheet'!M159*'Calculation sheet'!O159*'Calculation sheet'!P159*'Calculation sheet'!Q159*'Calculation sheet'!R159*'Calculation sheet'!S159*'Calculation sheet'!T159*'Calculation sheet'!Y159*'Calculation sheet'!AA159*'Calculation sheet'!AC159*'Calculation sheet'!AE159*'Calculation sheet'!AG159*'Calculation sheet'!AJ159,'Calculation sheet'!AL159*'Calculation sheet'!J159*'Calculation sheet'!K159*'Calculation sheet'!M159*'Calculation sheet'!O159*'Calculation sheet'!P159*'Calculation sheet'!Q159*'Calculation sheet'!R159*'Calculation sheet'!S159*'Calculation sheet'!T159*'Calculation sheet'!Y159*'Calculation sheet'!AA159*'Calculation sheet'!AC159*'Calculation sheet'!AE159*'Calculation sheet'!AG159*'Calculation sheet'!AJ159*0.8833))</f>
        <v/>
      </c>
      <c r="L159" s="12" t="str">
        <f>IF('Calculation sheet'!AQ159="","",IF(OR(I159="Motorway link",I159="Exit diverge",I159="Entrance merge",I159="Motorway diverge",I159="Motorway merge",I159="Motorway weaving",I159="Service area"),'Calculation sheet'!AM159*'Calculation sheet'!J159*'Calculation sheet'!K159*'Calculation sheet'!M159*'Calculation sheet'!O159*'Calculation sheet'!P159*'Calculation sheet'!Q159*'Calculation sheet'!R159*'Calculation sheet'!S159*'Calculation sheet'!U159*'Calculation sheet'!Y159*'Calculation sheet'!AA159*'Calculation sheet'!AC159*'Calculation sheet'!AE159*'Calculation sheet'!AG159*'Calculation sheet'!AJ159,'Calculation sheet'!AM159*'Calculation sheet'!J159*'Calculation sheet'!K159*'Calculation sheet'!M159*'Calculation sheet'!O159*'Calculation sheet'!P159*'Calculation sheet'!Q159*'Calculation sheet'!R159*'Calculation sheet'!S159*'Calculation sheet'!U159*'Calculation sheet'!Y159*'Calculation sheet'!AA159*'Calculation sheet'!AC159*'Calculation sheet'!AE159*'Calculation sheet'!AG159*'Calculation sheet'!AJ159*1.1176))</f>
        <v/>
      </c>
      <c r="M159" s="12" t="str">
        <f t="shared" si="6"/>
        <v/>
      </c>
      <c r="N159" s="12" t="str">
        <f>IF('Calculation sheet'!AQ159="","",IF(OR(I159="Motorway link",I159="Exit diverge",I159="Entrance merge",I159="Motorway diverge",I159="Motorway merge",I159="Motorway weaving",I159="Service area"),'Calculation sheet'!AN159*'Calculation sheet'!J159*'Calculation sheet'!K159*'Calculation sheet'!L159*'Calculation sheet'!N159*'Calculation sheet'!P159*'Calculation sheet'!R159*'Calculation sheet'!S159*'Calculation sheet'!V159*'Calculation sheet'!Y159*'Calculation sheet'!Z159*'Calculation sheet'!AB159*'Calculation sheet'!AD159*'Calculation sheet'!AH159*'Calculation sheet'!AJ159,'Calculation sheet'!AN159*'Calculation sheet'!J159*'Calculation sheet'!K159*'Calculation sheet'!L159*'Calculation sheet'!N159*'Calculation sheet'!P159*'Calculation sheet'!R159*'Calculation sheet'!S159*'Calculation sheet'!V159*'Calculation sheet'!Y159*'Calculation sheet'!Z159*'Calculation sheet'!AB159*'Calculation sheet'!AD159*'Calculation sheet'!AH159*'Calculation sheet'!AJ159*0.7672))</f>
        <v/>
      </c>
      <c r="O159" s="12" t="str">
        <f>IF('Calculation sheet'!AQ159="","",IF(OR(I159="Motorway link",I159="Exit diverge",I159="Entrance merge",I159="Motorway diverge",I159="Motorway merge",I159="Motorway weaving",I159="Service area"),'Calculation sheet'!AO159*'Calculation sheet'!J159*'Calculation sheet'!K159*'Calculation sheet'!L159*'Calculation sheet'!N159*'Calculation sheet'!P159*'Calculation sheet'!R159*'Calculation sheet'!S159*'Calculation sheet'!W159*'Calculation sheet'!Y159*'Calculation sheet'!Z159*'Calculation sheet'!AB159*'Calculation sheet'!AD159*'Calculation sheet'!AH159*'Calculation sheet'!AJ159,'Calculation sheet'!AO159*'Calculation sheet'!J159*'Calculation sheet'!K159*'Calculation sheet'!L159*'Calculation sheet'!N159*'Calculation sheet'!P159*'Calculation sheet'!R159*'Calculation sheet'!S159*'Calculation sheet'!W159*'Calculation sheet'!Y159*'Calculation sheet'!Z159*'Calculation sheet'!AB159*'Calculation sheet'!AD159*'Calculation sheet'!AH159*'Calculation sheet'!AJ159*0.7672))</f>
        <v/>
      </c>
      <c r="P159" s="12" t="str">
        <f>IF('Calculation sheet'!AQ159="","",IF(OR(I159="Motorway link",I159="Exit diverge",I159="Entrance merge",I159="Motorway diverge",I159="Motorway merge",I159="Motorway weaving",I159="Service area"),'Calculation sheet'!AP159*'Calculation sheet'!J159*'Calculation sheet'!K159*'Calculation sheet'!L159*'Calculation sheet'!N159*'Calculation sheet'!P159*'Calculation sheet'!R159*'Calculation sheet'!S159*'Calculation sheet'!X159*'Calculation sheet'!Y159*'Calculation sheet'!Z159*'Calculation sheet'!AB159*'Calculation sheet'!AD159*'Calculation sheet'!AI159*'Calculation sheet'!AJ159,'Calculation sheet'!AP159*'Calculation sheet'!J159*'Calculation sheet'!K159*'Calculation sheet'!L159*'Calculation sheet'!N159*'Calculation sheet'!P159*'Calculation sheet'!R159*'Calculation sheet'!S159*'Calculation sheet'!X159*'Calculation sheet'!Y159*'Calculation sheet'!Z159*'Calculation sheet'!AB159*'Calculation sheet'!AD159*'Calculation sheet'!AI159*'Calculation sheet'!AJ159*0.7672))</f>
        <v/>
      </c>
      <c r="Q159" s="12" t="str">
        <f t="shared" si="7"/>
        <v/>
      </c>
      <c r="R159" s="14" t="str">
        <f t="shared" si="8"/>
        <v/>
      </c>
    </row>
    <row r="160" spans="1:18" x14ac:dyDescent="0.3">
      <c r="A160" s="4" t="str">
        <f>IF('Input data'!A175="","",'Input data'!A175)</f>
        <v/>
      </c>
      <c r="B160" s="4" t="str">
        <f>IF('Input data'!B175="","",'Input data'!B175)</f>
        <v/>
      </c>
      <c r="C160" s="4" t="str">
        <f>IF('Input data'!C175="","",'Input data'!C175)</f>
        <v/>
      </c>
      <c r="D160" s="4" t="str">
        <f>IF('Input data'!D175="","",'Input data'!D175)</f>
        <v/>
      </c>
      <c r="E160" s="4" t="str">
        <f>IF('Input data'!E175="","",'Input data'!E175)</f>
        <v/>
      </c>
      <c r="F160" s="4" t="str">
        <f>IF('Input data'!F175="","",'Input data'!F175)</f>
        <v/>
      </c>
      <c r="G160" s="4">
        <f>IF('Input data'!G175="","",'Input data'!G175)</f>
        <v>0</v>
      </c>
      <c r="H160" s="4" t="str">
        <f>IF('Input data'!H175&gt;0.5,'Input data'!H175,"")</f>
        <v/>
      </c>
      <c r="I160" s="4" t="str">
        <f>IF('Input data'!I175="","",'Input data'!I175)</f>
        <v/>
      </c>
      <c r="J160" s="12" t="str">
        <f>IF('Calculation sheet'!AQ160="","",IF(OR(I160="Motorway link",I160="Exit diverge",I160="Entrance merge",I160="Motorway diverge",I160="Motorway merge",I160="Motorway weaving",I160="Service area"),'Calculation sheet'!AK160*'Calculation sheet'!J160*'Calculation sheet'!K160*'Calculation sheet'!L160*'Calculation sheet'!N160*'Calculation sheet'!P160*'Calculation sheet'!R160*'Calculation sheet'!S160*'Calculation sheet'!T160*'Calculation sheet'!Y160*'Calculation sheet'!Z160*'Calculation sheet'!AB160*'Calculation sheet'!AD160*'Calculation sheet'!AF160*'Calculation sheet'!AJ160,'Calculation sheet'!AK160*'Calculation sheet'!J160*'Calculation sheet'!K160*'Calculation sheet'!L160*'Calculation sheet'!N160*'Calculation sheet'!P160*'Calculation sheet'!R160*'Calculation sheet'!S160*'Calculation sheet'!T160*'Calculation sheet'!Y160*'Calculation sheet'!Z160*'Calculation sheet'!AB160*'Calculation sheet'!AD160*'Calculation sheet'!AF160*'Calculation sheet'!AJ160*0.7672))</f>
        <v/>
      </c>
      <c r="K160" s="12" t="str">
        <f>IF('Calculation sheet'!AQ160="","",IF(OR(I160="Motorway link",I160="Exit diverge",I160="Entrance merge",I160="Motorway diverge",I160="Motorway merge",I160="Motorway weaving",I160="Service area"),'Calculation sheet'!AL160*'Calculation sheet'!J160*'Calculation sheet'!K160*'Calculation sheet'!M160*'Calculation sheet'!O160*'Calculation sheet'!P160*'Calculation sheet'!Q160*'Calculation sheet'!R160*'Calculation sheet'!S160*'Calculation sheet'!T160*'Calculation sheet'!Y160*'Calculation sheet'!AA160*'Calculation sheet'!AC160*'Calculation sheet'!AE160*'Calculation sheet'!AG160*'Calculation sheet'!AJ160,'Calculation sheet'!AL160*'Calculation sheet'!J160*'Calculation sheet'!K160*'Calculation sheet'!M160*'Calculation sheet'!O160*'Calculation sheet'!P160*'Calculation sheet'!Q160*'Calculation sheet'!R160*'Calculation sheet'!S160*'Calculation sheet'!T160*'Calculation sheet'!Y160*'Calculation sheet'!AA160*'Calculation sheet'!AC160*'Calculation sheet'!AE160*'Calculation sheet'!AG160*'Calculation sheet'!AJ160*0.8833))</f>
        <v/>
      </c>
      <c r="L160" s="12" t="str">
        <f>IF('Calculation sheet'!AQ160="","",IF(OR(I160="Motorway link",I160="Exit diverge",I160="Entrance merge",I160="Motorway diverge",I160="Motorway merge",I160="Motorway weaving",I160="Service area"),'Calculation sheet'!AM160*'Calculation sheet'!J160*'Calculation sheet'!K160*'Calculation sheet'!M160*'Calculation sheet'!O160*'Calculation sheet'!P160*'Calculation sheet'!Q160*'Calculation sheet'!R160*'Calculation sheet'!S160*'Calculation sheet'!U160*'Calculation sheet'!Y160*'Calculation sheet'!AA160*'Calculation sheet'!AC160*'Calculation sheet'!AE160*'Calculation sheet'!AG160*'Calculation sheet'!AJ160,'Calculation sheet'!AM160*'Calculation sheet'!J160*'Calculation sheet'!K160*'Calculation sheet'!M160*'Calculation sheet'!O160*'Calculation sheet'!P160*'Calculation sheet'!Q160*'Calculation sheet'!R160*'Calculation sheet'!S160*'Calculation sheet'!U160*'Calculation sheet'!Y160*'Calculation sheet'!AA160*'Calculation sheet'!AC160*'Calculation sheet'!AE160*'Calculation sheet'!AG160*'Calculation sheet'!AJ160*1.1176))</f>
        <v/>
      </c>
      <c r="M160" s="12" t="str">
        <f t="shared" si="6"/>
        <v/>
      </c>
      <c r="N160" s="12" t="str">
        <f>IF('Calculation sheet'!AQ160="","",IF(OR(I160="Motorway link",I160="Exit diverge",I160="Entrance merge",I160="Motorway diverge",I160="Motorway merge",I160="Motorway weaving",I160="Service area"),'Calculation sheet'!AN160*'Calculation sheet'!J160*'Calculation sheet'!K160*'Calculation sheet'!L160*'Calculation sheet'!N160*'Calculation sheet'!P160*'Calculation sheet'!R160*'Calculation sheet'!S160*'Calculation sheet'!V160*'Calculation sheet'!Y160*'Calculation sheet'!Z160*'Calculation sheet'!AB160*'Calculation sheet'!AD160*'Calculation sheet'!AH160*'Calculation sheet'!AJ160,'Calculation sheet'!AN160*'Calculation sheet'!J160*'Calculation sheet'!K160*'Calculation sheet'!L160*'Calculation sheet'!N160*'Calculation sheet'!P160*'Calculation sheet'!R160*'Calculation sheet'!S160*'Calculation sheet'!V160*'Calculation sheet'!Y160*'Calculation sheet'!Z160*'Calculation sheet'!AB160*'Calculation sheet'!AD160*'Calculation sheet'!AH160*'Calculation sheet'!AJ160*0.7672))</f>
        <v/>
      </c>
      <c r="O160" s="12" t="str">
        <f>IF('Calculation sheet'!AQ160="","",IF(OR(I160="Motorway link",I160="Exit diverge",I160="Entrance merge",I160="Motorway diverge",I160="Motorway merge",I160="Motorway weaving",I160="Service area"),'Calculation sheet'!AO160*'Calculation sheet'!J160*'Calculation sheet'!K160*'Calculation sheet'!L160*'Calculation sheet'!N160*'Calculation sheet'!P160*'Calculation sheet'!R160*'Calculation sheet'!S160*'Calculation sheet'!W160*'Calculation sheet'!Y160*'Calculation sheet'!Z160*'Calculation sheet'!AB160*'Calculation sheet'!AD160*'Calculation sheet'!AH160*'Calculation sheet'!AJ160,'Calculation sheet'!AO160*'Calculation sheet'!J160*'Calculation sheet'!K160*'Calculation sheet'!L160*'Calculation sheet'!N160*'Calculation sheet'!P160*'Calculation sheet'!R160*'Calculation sheet'!S160*'Calculation sheet'!W160*'Calculation sheet'!Y160*'Calculation sheet'!Z160*'Calculation sheet'!AB160*'Calculation sheet'!AD160*'Calculation sheet'!AH160*'Calculation sheet'!AJ160*0.7672))</f>
        <v/>
      </c>
      <c r="P160" s="12" t="str">
        <f>IF('Calculation sheet'!AQ160="","",IF(OR(I160="Motorway link",I160="Exit diverge",I160="Entrance merge",I160="Motorway diverge",I160="Motorway merge",I160="Motorway weaving",I160="Service area"),'Calculation sheet'!AP160*'Calculation sheet'!J160*'Calculation sheet'!K160*'Calculation sheet'!L160*'Calculation sheet'!N160*'Calculation sheet'!P160*'Calculation sheet'!R160*'Calculation sheet'!S160*'Calculation sheet'!X160*'Calculation sheet'!Y160*'Calculation sheet'!Z160*'Calculation sheet'!AB160*'Calculation sheet'!AD160*'Calculation sheet'!AI160*'Calculation sheet'!AJ160,'Calculation sheet'!AP160*'Calculation sheet'!J160*'Calculation sheet'!K160*'Calculation sheet'!L160*'Calculation sheet'!N160*'Calculation sheet'!P160*'Calculation sheet'!R160*'Calculation sheet'!S160*'Calculation sheet'!X160*'Calculation sheet'!Y160*'Calculation sheet'!Z160*'Calculation sheet'!AB160*'Calculation sheet'!AD160*'Calculation sheet'!AI160*'Calculation sheet'!AJ160*0.7672))</f>
        <v/>
      </c>
      <c r="Q160" s="12" t="str">
        <f t="shared" si="7"/>
        <v/>
      </c>
      <c r="R160" s="14" t="str">
        <f t="shared" si="8"/>
        <v/>
      </c>
    </row>
    <row r="161" spans="1:18" x14ac:dyDescent="0.3">
      <c r="A161" s="4" t="str">
        <f>IF('Input data'!A176="","",'Input data'!A176)</f>
        <v/>
      </c>
      <c r="B161" s="4" t="str">
        <f>IF('Input data'!B176="","",'Input data'!B176)</f>
        <v/>
      </c>
      <c r="C161" s="4" t="str">
        <f>IF('Input data'!C176="","",'Input data'!C176)</f>
        <v/>
      </c>
      <c r="D161" s="4" t="str">
        <f>IF('Input data'!D176="","",'Input data'!D176)</f>
        <v/>
      </c>
      <c r="E161" s="4" t="str">
        <f>IF('Input data'!E176="","",'Input data'!E176)</f>
        <v/>
      </c>
      <c r="F161" s="4" t="str">
        <f>IF('Input data'!F176="","",'Input data'!F176)</f>
        <v/>
      </c>
      <c r="G161" s="4">
        <f>IF('Input data'!G176="","",'Input data'!G176)</f>
        <v>0</v>
      </c>
      <c r="H161" s="4" t="str">
        <f>IF('Input data'!H176&gt;0.5,'Input data'!H176,"")</f>
        <v/>
      </c>
      <c r="I161" s="4" t="str">
        <f>IF('Input data'!I176="","",'Input data'!I176)</f>
        <v/>
      </c>
      <c r="J161" s="12" t="str">
        <f>IF('Calculation sheet'!AQ161="","",IF(OR(I161="Motorway link",I161="Exit diverge",I161="Entrance merge",I161="Motorway diverge",I161="Motorway merge",I161="Motorway weaving",I161="Service area"),'Calculation sheet'!AK161*'Calculation sheet'!J161*'Calculation sheet'!K161*'Calculation sheet'!L161*'Calculation sheet'!N161*'Calculation sheet'!P161*'Calculation sheet'!R161*'Calculation sheet'!S161*'Calculation sheet'!T161*'Calculation sheet'!Y161*'Calculation sheet'!Z161*'Calculation sheet'!AB161*'Calculation sheet'!AD161*'Calculation sheet'!AF161*'Calculation sheet'!AJ161,'Calculation sheet'!AK161*'Calculation sheet'!J161*'Calculation sheet'!K161*'Calculation sheet'!L161*'Calculation sheet'!N161*'Calculation sheet'!P161*'Calculation sheet'!R161*'Calculation sheet'!S161*'Calculation sheet'!T161*'Calculation sheet'!Y161*'Calculation sheet'!Z161*'Calculation sheet'!AB161*'Calculation sheet'!AD161*'Calculation sheet'!AF161*'Calculation sheet'!AJ161*0.7672))</f>
        <v/>
      </c>
      <c r="K161" s="12" t="str">
        <f>IF('Calculation sheet'!AQ161="","",IF(OR(I161="Motorway link",I161="Exit diverge",I161="Entrance merge",I161="Motorway diverge",I161="Motorway merge",I161="Motorway weaving",I161="Service area"),'Calculation sheet'!AL161*'Calculation sheet'!J161*'Calculation sheet'!K161*'Calculation sheet'!M161*'Calculation sheet'!O161*'Calculation sheet'!P161*'Calculation sheet'!Q161*'Calculation sheet'!R161*'Calculation sheet'!S161*'Calculation sheet'!T161*'Calculation sheet'!Y161*'Calculation sheet'!AA161*'Calculation sheet'!AC161*'Calculation sheet'!AE161*'Calculation sheet'!AG161*'Calculation sheet'!AJ161,'Calculation sheet'!AL161*'Calculation sheet'!J161*'Calculation sheet'!K161*'Calculation sheet'!M161*'Calculation sheet'!O161*'Calculation sheet'!P161*'Calculation sheet'!Q161*'Calculation sheet'!R161*'Calculation sheet'!S161*'Calculation sheet'!T161*'Calculation sheet'!Y161*'Calculation sheet'!AA161*'Calculation sheet'!AC161*'Calculation sheet'!AE161*'Calculation sheet'!AG161*'Calculation sheet'!AJ161*0.8833))</f>
        <v/>
      </c>
      <c r="L161" s="12" t="str">
        <f>IF('Calculation sheet'!AQ161="","",IF(OR(I161="Motorway link",I161="Exit diverge",I161="Entrance merge",I161="Motorway diverge",I161="Motorway merge",I161="Motorway weaving",I161="Service area"),'Calculation sheet'!AM161*'Calculation sheet'!J161*'Calculation sheet'!K161*'Calculation sheet'!M161*'Calculation sheet'!O161*'Calculation sheet'!P161*'Calculation sheet'!Q161*'Calculation sheet'!R161*'Calculation sheet'!S161*'Calculation sheet'!U161*'Calculation sheet'!Y161*'Calculation sheet'!AA161*'Calculation sheet'!AC161*'Calculation sheet'!AE161*'Calculation sheet'!AG161*'Calculation sheet'!AJ161,'Calculation sheet'!AM161*'Calculation sheet'!J161*'Calculation sheet'!K161*'Calculation sheet'!M161*'Calculation sheet'!O161*'Calculation sheet'!P161*'Calculation sheet'!Q161*'Calculation sheet'!R161*'Calculation sheet'!S161*'Calculation sheet'!U161*'Calculation sheet'!Y161*'Calculation sheet'!AA161*'Calculation sheet'!AC161*'Calculation sheet'!AE161*'Calculation sheet'!AG161*'Calculation sheet'!AJ161*1.1176))</f>
        <v/>
      </c>
      <c r="M161" s="12" t="str">
        <f t="shared" si="6"/>
        <v/>
      </c>
      <c r="N161" s="12" t="str">
        <f>IF('Calculation sheet'!AQ161="","",IF(OR(I161="Motorway link",I161="Exit diverge",I161="Entrance merge",I161="Motorway diverge",I161="Motorway merge",I161="Motorway weaving",I161="Service area"),'Calculation sheet'!AN161*'Calculation sheet'!J161*'Calculation sheet'!K161*'Calculation sheet'!L161*'Calculation sheet'!N161*'Calculation sheet'!P161*'Calculation sheet'!R161*'Calculation sheet'!S161*'Calculation sheet'!V161*'Calculation sheet'!Y161*'Calculation sheet'!Z161*'Calculation sheet'!AB161*'Calculation sheet'!AD161*'Calculation sheet'!AH161*'Calculation sheet'!AJ161,'Calculation sheet'!AN161*'Calculation sheet'!J161*'Calculation sheet'!K161*'Calculation sheet'!L161*'Calculation sheet'!N161*'Calculation sheet'!P161*'Calculation sheet'!R161*'Calculation sheet'!S161*'Calculation sheet'!V161*'Calculation sheet'!Y161*'Calculation sheet'!Z161*'Calculation sheet'!AB161*'Calculation sheet'!AD161*'Calculation sheet'!AH161*'Calculation sheet'!AJ161*0.7672))</f>
        <v/>
      </c>
      <c r="O161" s="12" t="str">
        <f>IF('Calculation sheet'!AQ161="","",IF(OR(I161="Motorway link",I161="Exit diverge",I161="Entrance merge",I161="Motorway diverge",I161="Motorway merge",I161="Motorway weaving",I161="Service area"),'Calculation sheet'!AO161*'Calculation sheet'!J161*'Calculation sheet'!K161*'Calculation sheet'!L161*'Calculation sheet'!N161*'Calculation sheet'!P161*'Calculation sheet'!R161*'Calculation sheet'!S161*'Calculation sheet'!W161*'Calculation sheet'!Y161*'Calculation sheet'!Z161*'Calculation sheet'!AB161*'Calculation sheet'!AD161*'Calculation sheet'!AH161*'Calculation sheet'!AJ161,'Calculation sheet'!AO161*'Calculation sheet'!J161*'Calculation sheet'!K161*'Calculation sheet'!L161*'Calculation sheet'!N161*'Calculation sheet'!P161*'Calculation sheet'!R161*'Calculation sheet'!S161*'Calculation sheet'!W161*'Calculation sheet'!Y161*'Calculation sheet'!Z161*'Calculation sheet'!AB161*'Calculation sheet'!AD161*'Calculation sheet'!AH161*'Calculation sheet'!AJ161*0.7672))</f>
        <v/>
      </c>
      <c r="P161" s="12" t="str">
        <f>IF('Calculation sheet'!AQ161="","",IF(OR(I161="Motorway link",I161="Exit diverge",I161="Entrance merge",I161="Motorway diverge",I161="Motorway merge",I161="Motorway weaving",I161="Service area"),'Calculation sheet'!AP161*'Calculation sheet'!J161*'Calculation sheet'!K161*'Calculation sheet'!L161*'Calculation sheet'!N161*'Calculation sheet'!P161*'Calculation sheet'!R161*'Calculation sheet'!S161*'Calculation sheet'!X161*'Calculation sheet'!Y161*'Calculation sheet'!Z161*'Calculation sheet'!AB161*'Calculation sheet'!AD161*'Calculation sheet'!AI161*'Calculation sheet'!AJ161,'Calculation sheet'!AP161*'Calculation sheet'!J161*'Calculation sheet'!K161*'Calculation sheet'!L161*'Calculation sheet'!N161*'Calculation sheet'!P161*'Calculation sheet'!R161*'Calculation sheet'!S161*'Calculation sheet'!X161*'Calculation sheet'!Y161*'Calculation sheet'!Z161*'Calculation sheet'!AB161*'Calculation sheet'!AD161*'Calculation sheet'!AI161*'Calculation sheet'!AJ161*0.7672))</f>
        <v/>
      </c>
      <c r="Q161" s="12" t="str">
        <f t="shared" si="7"/>
        <v/>
      </c>
      <c r="R161" s="14" t="str">
        <f t="shared" si="8"/>
        <v/>
      </c>
    </row>
    <row r="162" spans="1:18" x14ac:dyDescent="0.3">
      <c r="A162" s="4" t="str">
        <f>IF('Input data'!A177="","",'Input data'!A177)</f>
        <v/>
      </c>
      <c r="B162" s="4" t="str">
        <f>IF('Input data'!B177="","",'Input data'!B177)</f>
        <v/>
      </c>
      <c r="C162" s="4" t="str">
        <f>IF('Input data'!C177="","",'Input data'!C177)</f>
        <v/>
      </c>
      <c r="D162" s="4" t="str">
        <f>IF('Input data'!D177="","",'Input data'!D177)</f>
        <v/>
      </c>
      <c r="E162" s="4" t="str">
        <f>IF('Input data'!E177="","",'Input data'!E177)</f>
        <v/>
      </c>
      <c r="F162" s="4" t="str">
        <f>IF('Input data'!F177="","",'Input data'!F177)</f>
        <v/>
      </c>
      <c r="G162" s="4">
        <f>IF('Input data'!G177="","",'Input data'!G177)</f>
        <v>0</v>
      </c>
      <c r="H162" s="4" t="str">
        <f>IF('Input data'!H177&gt;0.5,'Input data'!H177,"")</f>
        <v/>
      </c>
      <c r="I162" s="4" t="str">
        <f>IF('Input data'!I177="","",'Input data'!I177)</f>
        <v/>
      </c>
      <c r="J162" s="12" t="str">
        <f>IF('Calculation sheet'!AQ162="","",IF(OR(I162="Motorway link",I162="Exit diverge",I162="Entrance merge",I162="Motorway diverge",I162="Motorway merge",I162="Motorway weaving",I162="Service area"),'Calculation sheet'!AK162*'Calculation sheet'!J162*'Calculation sheet'!K162*'Calculation sheet'!L162*'Calculation sheet'!N162*'Calculation sheet'!P162*'Calculation sheet'!R162*'Calculation sheet'!S162*'Calculation sheet'!T162*'Calculation sheet'!Y162*'Calculation sheet'!Z162*'Calculation sheet'!AB162*'Calculation sheet'!AD162*'Calculation sheet'!AF162*'Calculation sheet'!AJ162,'Calculation sheet'!AK162*'Calculation sheet'!J162*'Calculation sheet'!K162*'Calculation sheet'!L162*'Calculation sheet'!N162*'Calculation sheet'!P162*'Calculation sheet'!R162*'Calculation sheet'!S162*'Calculation sheet'!T162*'Calculation sheet'!Y162*'Calculation sheet'!Z162*'Calculation sheet'!AB162*'Calculation sheet'!AD162*'Calculation sheet'!AF162*'Calculation sheet'!AJ162*0.7672))</f>
        <v/>
      </c>
      <c r="K162" s="12" t="str">
        <f>IF('Calculation sheet'!AQ162="","",IF(OR(I162="Motorway link",I162="Exit diverge",I162="Entrance merge",I162="Motorway diverge",I162="Motorway merge",I162="Motorway weaving",I162="Service area"),'Calculation sheet'!AL162*'Calculation sheet'!J162*'Calculation sheet'!K162*'Calculation sheet'!M162*'Calculation sheet'!O162*'Calculation sheet'!P162*'Calculation sheet'!Q162*'Calculation sheet'!R162*'Calculation sheet'!S162*'Calculation sheet'!T162*'Calculation sheet'!Y162*'Calculation sheet'!AA162*'Calculation sheet'!AC162*'Calculation sheet'!AE162*'Calculation sheet'!AG162*'Calculation sheet'!AJ162,'Calculation sheet'!AL162*'Calculation sheet'!J162*'Calculation sheet'!K162*'Calculation sheet'!M162*'Calculation sheet'!O162*'Calculation sheet'!P162*'Calculation sheet'!Q162*'Calculation sheet'!R162*'Calculation sheet'!S162*'Calculation sheet'!T162*'Calculation sheet'!Y162*'Calculation sheet'!AA162*'Calculation sheet'!AC162*'Calculation sheet'!AE162*'Calculation sheet'!AG162*'Calculation sheet'!AJ162*0.8833))</f>
        <v/>
      </c>
      <c r="L162" s="12" t="str">
        <f>IF('Calculation sheet'!AQ162="","",IF(OR(I162="Motorway link",I162="Exit diverge",I162="Entrance merge",I162="Motorway diverge",I162="Motorway merge",I162="Motorway weaving",I162="Service area"),'Calculation sheet'!AM162*'Calculation sheet'!J162*'Calculation sheet'!K162*'Calculation sheet'!M162*'Calculation sheet'!O162*'Calculation sheet'!P162*'Calculation sheet'!Q162*'Calculation sheet'!R162*'Calculation sheet'!S162*'Calculation sheet'!U162*'Calculation sheet'!Y162*'Calculation sheet'!AA162*'Calculation sheet'!AC162*'Calculation sheet'!AE162*'Calculation sheet'!AG162*'Calculation sheet'!AJ162,'Calculation sheet'!AM162*'Calculation sheet'!J162*'Calculation sheet'!K162*'Calculation sheet'!M162*'Calculation sheet'!O162*'Calculation sheet'!P162*'Calculation sheet'!Q162*'Calculation sheet'!R162*'Calculation sheet'!S162*'Calculation sheet'!U162*'Calculation sheet'!Y162*'Calculation sheet'!AA162*'Calculation sheet'!AC162*'Calculation sheet'!AE162*'Calculation sheet'!AG162*'Calculation sheet'!AJ162*1.1176))</f>
        <v/>
      </c>
      <c r="M162" s="12" t="str">
        <f t="shared" si="6"/>
        <v/>
      </c>
      <c r="N162" s="12" t="str">
        <f>IF('Calculation sheet'!AQ162="","",IF(OR(I162="Motorway link",I162="Exit diverge",I162="Entrance merge",I162="Motorway diverge",I162="Motorway merge",I162="Motorway weaving",I162="Service area"),'Calculation sheet'!AN162*'Calculation sheet'!J162*'Calculation sheet'!K162*'Calculation sheet'!L162*'Calculation sheet'!N162*'Calculation sheet'!P162*'Calculation sheet'!R162*'Calculation sheet'!S162*'Calculation sheet'!V162*'Calculation sheet'!Y162*'Calculation sheet'!Z162*'Calculation sheet'!AB162*'Calculation sheet'!AD162*'Calculation sheet'!AH162*'Calculation sheet'!AJ162,'Calculation sheet'!AN162*'Calculation sheet'!J162*'Calculation sheet'!K162*'Calculation sheet'!L162*'Calculation sheet'!N162*'Calculation sheet'!P162*'Calculation sheet'!R162*'Calculation sheet'!S162*'Calculation sheet'!V162*'Calculation sheet'!Y162*'Calculation sheet'!Z162*'Calculation sheet'!AB162*'Calculation sheet'!AD162*'Calculation sheet'!AH162*'Calculation sheet'!AJ162*0.7672))</f>
        <v/>
      </c>
      <c r="O162" s="12" t="str">
        <f>IF('Calculation sheet'!AQ162="","",IF(OR(I162="Motorway link",I162="Exit diverge",I162="Entrance merge",I162="Motorway diverge",I162="Motorway merge",I162="Motorway weaving",I162="Service area"),'Calculation sheet'!AO162*'Calculation sheet'!J162*'Calculation sheet'!K162*'Calculation sheet'!L162*'Calculation sheet'!N162*'Calculation sheet'!P162*'Calculation sheet'!R162*'Calculation sheet'!S162*'Calculation sheet'!W162*'Calculation sheet'!Y162*'Calculation sheet'!Z162*'Calculation sheet'!AB162*'Calculation sheet'!AD162*'Calculation sheet'!AH162*'Calculation sheet'!AJ162,'Calculation sheet'!AO162*'Calculation sheet'!J162*'Calculation sheet'!K162*'Calculation sheet'!L162*'Calculation sheet'!N162*'Calculation sheet'!P162*'Calculation sheet'!R162*'Calculation sheet'!S162*'Calculation sheet'!W162*'Calculation sheet'!Y162*'Calculation sheet'!Z162*'Calculation sheet'!AB162*'Calculation sheet'!AD162*'Calculation sheet'!AH162*'Calculation sheet'!AJ162*0.7672))</f>
        <v/>
      </c>
      <c r="P162" s="12" t="str">
        <f>IF('Calculation sheet'!AQ162="","",IF(OR(I162="Motorway link",I162="Exit diverge",I162="Entrance merge",I162="Motorway diverge",I162="Motorway merge",I162="Motorway weaving",I162="Service area"),'Calculation sheet'!AP162*'Calculation sheet'!J162*'Calculation sheet'!K162*'Calculation sheet'!L162*'Calculation sheet'!N162*'Calculation sheet'!P162*'Calculation sheet'!R162*'Calculation sheet'!S162*'Calculation sheet'!X162*'Calculation sheet'!Y162*'Calculation sheet'!Z162*'Calculation sheet'!AB162*'Calculation sheet'!AD162*'Calculation sheet'!AI162*'Calculation sheet'!AJ162,'Calculation sheet'!AP162*'Calculation sheet'!J162*'Calculation sheet'!K162*'Calculation sheet'!L162*'Calculation sheet'!N162*'Calculation sheet'!P162*'Calculation sheet'!R162*'Calculation sheet'!S162*'Calculation sheet'!X162*'Calculation sheet'!Y162*'Calculation sheet'!Z162*'Calculation sheet'!AB162*'Calculation sheet'!AD162*'Calculation sheet'!AI162*'Calculation sheet'!AJ162*0.7672))</f>
        <v/>
      </c>
      <c r="Q162" s="12" t="str">
        <f t="shared" si="7"/>
        <v/>
      </c>
      <c r="R162" s="14" t="str">
        <f t="shared" si="8"/>
        <v/>
      </c>
    </row>
    <row r="163" spans="1:18" x14ac:dyDescent="0.3">
      <c r="A163" s="4" t="str">
        <f>IF('Input data'!A178="","",'Input data'!A178)</f>
        <v/>
      </c>
      <c r="B163" s="4" t="str">
        <f>IF('Input data'!B178="","",'Input data'!B178)</f>
        <v/>
      </c>
      <c r="C163" s="4" t="str">
        <f>IF('Input data'!C178="","",'Input data'!C178)</f>
        <v/>
      </c>
      <c r="D163" s="4" t="str">
        <f>IF('Input data'!D178="","",'Input data'!D178)</f>
        <v/>
      </c>
      <c r="E163" s="4" t="str">
        <f>IF('Input data'!E178="","",'Input data'!E178)</f>
        <v/>
      </c>
      <c r="F163" s="4" t="str">
        <f>IF('Input data'!F178="","",'Input data'!F178)</f>
        <v/>
      </c>
      <c r="G163" s="4">
        <f>IF('Input data'!G178="","",'Input data'!G178)</f>
        <v>0</v>
      </c>
      <c r="H163" s="4" t="str">
        <f>IF('Input data'!H178&gt;0.5,'Input data'!H178,"")</f>
        <v/>
      </c>
      <c r="I163" s="4" t="str">
        <f>IF('Input data'!I178="","",'Input data'!I178)</f>
        <v/>
      </c>
      <c r="J163" s="12" t="str">
        <f>IF('Calculation sheet'!AQ163="","",IF(OR(I163="Motorway link",I163="Exit diverge",I163="Entrance merge",I163="Motorway diverge",I163="Motorway merge",I163="Motorway weaving",I163="Service area"),'Calculation sheet'!AK163*'Calculation sheet'!J163*'Calculation sheet'!K163*'Calculation sheet'!L163*'Calculation sheet'!N163*'Calculation sheet'!P163*'Calculation sheet'!R163*'Calculation sheet'!S163*'Calculation sheet'!T163*'Calculation sheet'!Y163*'Calculation sheet'!Z163*'Calculation sheet'!AB163*'Calculation sheet'!AD163*'Calculation sheet'!AF163*'Calculation sheet'!AJ163,'Calculation sheet'!AK163*'Calculation sheet'!J163*'Calculation sheet'!K163*'Calculation sheet'!L163*'Calculation sheet'!N163*'Calculation sheet'!P163*'Calculation sheet'!R163*'Calculation sheet'!S163*'Calculation sheet'!T163*'Calculation sheet'!Y163*'Calculation sheet'!Z163*'Calculation sheet'!AB163*'Calculation sheet'!AD163*'Calculation sheet'!AF163*'Calculation sheet'!AJ163*0.7672))</f>
        <v/>
      </c>
      <c r="K163" s="12" t="str">
        <f>IF('Calculation sheet'!AQ163="","",IF(OR(I163="Motorway link",I163="Exit diverge",I163="Entrance merge",I163="Motorway diverge",I163="Motorway merge",I163="Motorway weaving",I163="Service area"),'Calculation sheet'!AL163*'Calculation sheet'!J163*'Calculation sheet'!K163*'Calculation sheet'!M163*'Calculation sheet'!O163*'Calculation sheet'!P163*'Calculation sheet'!Q163*'Calculation sheet'!R163*'Calculation sheet'!S163*'Calculation sheet'!T163*'Calculation sheet'!Y163*'Calculation sheet'!AA163*'Calculation sheet'!AC163*'Calculation sheet'!AE163*'Calculation sheet'!AG163*'Calculation sheet'!AJ163,'Calculation sheet'!AL163*'Calculation sheet'!J163*'Calculation sheet'!K163*'Calculation sheet'!M163*'Calculation sheet'!O163*'Calculation sheet'!P163*'Calculation sheet'!Q163*'Calculation sheet'!R163*'Calculation sheet'!S163*'Calculation sheet'!T163*'Calculation sheet'!Y163*'Calculation sheet'!AA163*'Calculation sheet'!AC163*'Calculation sheet'!AE163*'Calculation sheet'!AG163*'Calculation sheet'!AJ163*0.8833))</f>
        <v/>
      </c>
      <c r="L163" s="12" t="str">
        <f>IF('Calculation sheet'!AQ163="","",IF(OR(I163="Motorway link",I163="Exit diverge",I163="Entrance merge",I163="Motorway diverge",I163="Motorway merge",I163="Motorway weaving",I163="Service area"),'Calculation sheet'!AM163*'Calculation sheet'!J163*'Calculation sheet'!K163*'Calculation sheet'!M163*'Calculation sheet'!O163*'Calculation sheet'!P163*'Calculation sheet'!Q163*'Calculation sheet'!R163*'Calculation sheet'!S163*'Calculation sheet'!U163*'Calculation sheet'!Y163*'Calculation sheet'!AA163*'Calculation sheet'!AC163*'Calculation sheet'!AE163*'Calculation sheet'!AG163*'Calculation sheet'!AJ163,'Calculation sheet'!AM163*'Calculation sheet'!J163*'Calculation sheet'!K163*'Calculation sheet'!M163*'Calculation sheet'!O163*'Calculation sheet'!P163*'Calculation sheet'!Q163*'Calculation sheet'!R163*'Calculation sheet'!S163*'Calculation sheet'!U163*'Calculation sheet'!Y163*'Calculation sheet'!AA163*'Calculation sheet'!AC163*'Calculation sheet'!AE163*'Calculation sheet'!AG163*'Calculation sheet'!AJ163*1.1176))</f>
        <v/>
      </c>
      <c r="M163" s="12" t="str">
        <f t="shared" si="6"/>
        <v/>
      </c>
      <c r="N163" s="12" t="str">
        <f>IF('Calculation sheet'!AQ163="","",IF(OR(I163="Motorway link",I163="Exit diverge",I163="Entrance merge",I163="Motorway diverge",I163="Motorway merge",I163="Motorway weaving",I163="Service area"),'Calculation sheet'!AN163*'Calculation sheet'!J163*'Calculation sheet'!K163*'Calculation sheet'!L163*'Calculation sheet'!N163*'Calculation sheet'!P163*'Calculation sheet'!R163*'Calculation sheet'!S163*'Calculation sheet'!V163*'Calculation sheet'!Y163*'Calculation sheet'!Z163*'Calculation sheet'!AB163*'Calculation sheet'!AD163*'Calculation sheet'!AH163*'Calculation sheet'!AJ163,'Calculation sheet'!AN163*'Calculation sheet'!J163*'Calculation sheet'!K163*'Calculation sheet'!L163*'Calculation sheet'!N163*'Calculation sheet'!P163*'Calculation sheet'!R163*'Calculation sheet'!S163*'Calculation sheet'!V163*'Calculation sheet'!Y163*'Calculation sheet'!Z163*'Calculation sheet'!AB163*'Calculation sheet'!AD163*'Calculation sheet'!AH163*'Calculation sheet'!AJ163*0.7672))</f>
        <v/>
      </c>
      <c r="O163" s="12" t="str">
        <f>IF('Calculation sheet'!AQ163="","",IF(OR(I163="Motorway link",I163="Exit diverge",I163="Entrance merge",I163="Motorway diverge",I163="Motorway merge",I163="Motorway weaving",I163="Service area"),'Calculation sheet'!AO163*'Calculation sheet'!J163*'Calculation sheet'!K163*'Calculation sheet'!L163*'Calculation sheet'!N163*'Calculation sheet'!P163*'Calculation sheet'!R163*'Calculation sheet'!S163*'Calculation sheet'!W163*'Calculation sheet'!Y163*'Calculation sheet'!Z163*'Calculation sheet'!AB163*'Calculation sheet'!AD163*'Calculation sheet'!AH163*'Calculation sheet'!AJ163,'Calculation sheet'!AO163*'Calculation sheet'!J163*'Calculation sheet'!K163*'Calculation sheet'!L163*'Calculation sheet'!N163*'Calculation sheet'!P163*'Calculation sheet'!R163*'Calculation sheet'!S163*'Calculation sheet'!W163*'Calculation sheet'!Y163*'Calculation sheet'!Z163*'Calculation sheet'!AB163*'Calculation sheet'!AD163*'Calculation sheet'!AH163*'Calculation sheet'!AJ163*0.7672))</f>
        <v/>
      </c>
      <c r="P163" s="12" t="str">
        <f>IF('Calculation sheet'!AQ163="","",IF(OR(I163="Motorway link",I163="Exit diverge",I163="Entrance merge",I163="Motorway diverge",I163="Motorway merge",I163="Motorway weaving",I163="Service area"),'Calculation sheet'!AP163*'Calculation sheet'!J163*'Calculation sheet'!K163*'Calculation sheet'!L163*'Calculation sheet'!N163*'Calculation sheet'!P163*'Calculation sheet'!R163*'Calculation sheet'!S163*'Calculation sheet'!X163*'Calculation sheet'!Y163*'Calculation sheet'!Z163*'Calculation sheet'!AB163*'Calculation sheet'!AD163*'Calculation sheet'!AI163*'Calculation sheet'!AJ163,'Calculation sheet'!AP163*'Calculation sheet'!J163*'Calculation sheet'!K163*'Calculation sheet'!L163*'Calculation sheet'!N163*'Calculation sheet'!P163*'Calculation sheet'!R163*'Calculation sheet'!S163*'Calculation sheet'!X163*'Calculation sheet'!Y163*'Calculation sheet'!Z163*'Calculation sheet'!AB163*'Calculation sheet'!AD163*'Calculation sheet'!AI163*'Calculation sheet'!AJ163*0.7672))</f>
        <v/>
      </c>
      <c r="Q163" s="12" t="str">
        <f t="shared" si="7"/>
        <v/>
      </c>
      <c r="R163" s="14" t="str">
        <f t="shared" si="8"/>
        <v/>
      </c>
    </row>
    <row r="164" spans="1:18" x14ac:dyDescent="0.3">
      <c r="A164" s="4" t="str">
        <f>IF('Input data'!A179="","",'Input data'!A179)</f>
        <v/>
      </c>
      <c r="B164" s="4" t="str">
        <f>IF('Input data'!B179="","",'Input data'!B179)</f>
        <v/>
      </c>
      <c r="C164" s="4" t="str">
        <f>IF('Input data'!C179="","",'Input data'!C179)</f>
        <v/>
      </c>
      <c r="D164" s="4" t="str">
        <f>IF('Input data'!D179="","",'Input data'!D179)</f>
        <v/>
      </c>
      <c r="E164" s="4" t="str">
        <f>IF('Input data'!E179="","",'Input data'!E179)</f>
        <v/>
      </c>
      <c r="F164" s="4" t="str">
        <f>IF('Input data'!F179="","",'Input data'!F179)</f>
        <v/>
      </c>
      <c r="G164" s="4">
        <f>IF('Input data'!G179="","",'Input data'!G179)</f>
        <v>0</v>
      </c>
      <c r="H164" s="4" t="str">
        <f>IF('Input data'!H179&gt;0.5,'Input data'!H179,"")</f>
        <v/>
      </c>
      <c r="I164" s="4" t="str">
        <f>IF('Input data'!I179="","",'Input data'!I179)</f>
        <v/>
      </c>
      <c r="J164" s="12" t="str">
        <f>IF('Calculation sheet'!AQ164="","",IF(OR(I164="Motorway link",I164="Exit diverge",I164="Entrance merge",I164="Motorway diverge",I164="Motorway merge",I164="Motorway weaving",I164="Service area"),'Calculation sheet'!AK164*'Calculation sheet'!J164*'Calculation sheet'!K164*'Calculation sheet'!L164*'Calculation sheet'!N164*'Calculation sheet'!P164*'Calculation sheet'!R164*'Calculation sheet'!S164*'Calculation sheet'!T164*'Calculation sheet'!Y164*'Calculation sheet'!Z164*'Calculation sheet'!AB164*'Calculation sheet'!AD164*'Calculation sheet'!AF164*'Calculation sheet'!AJ164,'Calculation sheet'!AK164*'Calculation sheet'!J164*'Calculation sheet'!K164*'Calculation sheet'!L164*'Calculation sheet'!N164*'Calculation sheet'!P164*'Calculation sheet'!R164*'Calculation sheet'!S164*'Calculation sheet'!T164*'Calculation sheet'!Y164*'Calculation sheet'!Z164*'Calculation sheet'!AB164*'Calculation sheet'!AD164*'Calculation sheet'!AF164*'Calculation sheet'!AJ164*0.7672))</f>
        <v/>
      </c>
      <c r="K164" s="12" t="str">
        <f>IF('Calculation sheet'!AQ164="","",IF(OR(I164="Motorway link",I164="Exit diverge",I164="Entrance merge",I164="Motorway diverge",I164="Motorway merge",I164="Motorway weaving",I164="Service area"),'Calculation sheet'!AL164*'Calculation sheet'!J164*'Calculation sheet'!K164*'Calculation sheet'!M164*'Calculation sheet'!O164*'Calculation sheet'!P164*'Calculation sheet'!Q164*'Calculation sheet'!R164*'Calculation sheet'!S164*'Calculation sheet'!T164*'Calculation sheet'!Y164*'Calculation sheet'!AA164*'Calculation sheet'!AC164*'Calculation sheet'!AE164*'Calculation sheet'!AG164*'Calculation sheet'!AJ164,'Calculation sheet'!AL164*'Calculation sheet'!J164*'Calculation sheet'!K164*'Calculation sheet'!M164*'Calculation sheet'!O164*'Calculation sheet'!P164*'Calculation sheet'!Q164*'Calculation sheet'!R164*'Calculation sheet'!S164*'Calculation sheet'!T164*'Calculation sheet'!Y164*'Calculation sheet'!AA164*'Calculation sheet'!AC164*'Calculation sheet'!AE164*'Calculation sheet'!AG164*'Calculation sheet'!AJ164*0.8833))</f>
        <v/>
      </c>
      <c r="L164" s="12" t="str">
        <f>IF('Calculation sheet'!AQ164="","",IF(OR(I164="Motorway link",I164="Exit diverge",I164="Entrance merge",I164="Motorway diverge",I164="Motorway merge",I164="Motorway weaving",I164="Service area"),'Calculation sheet'!AM164*'Calculation sheet'!J164*'Calculation sheet'!K164*'Calculation sheet'!M164*'Calculation sheet'!O164*'Calculation sheet'!P164*'Calculation sheet'!Q164*'Calculation sheet'!R164*'Calculation sheet'!S164*'Calculation sheet'!U164*'Calculation sheet'!Y164*'Calculation sheet'!AA164*'Calculation sheet'!AC164*'Calculation sheet'!AE164*'Calculation sheet'!AG164*'Calculation sheet'!AJ164,'Calculation sheet'!AM164*'Calculation sheet'!J164*'Calculation sheet'!K164*'Calculation sheet'!M164*'Calculation sheet'!O164*'Calculation sheet'!P164*'Calculation sheet'!Q164*'Calculation sheet'!R164*'Calculation sheet'!S164*'Calculation sheet'!U164*'Calculation sheet'!Y164*'Calculation sheet'!AA164*'Calculation sheet'!AC164*'Calculation sheet'!AE164*'Calculation sheet'!AG164*'Calculation sheet'!AJ164*1.1176))</f>
        <v/>
      </c>
      <c r="M164" s="12" t="str">
        <f t="shared" si="6"/>
        <v/>
      </c>
      <c r="N164" s="12" t="str">
        <f>IF('Calculation sheet'!AQ164="","",IF(OR(I164="Motorway link",I164="Exit diverge",I164="Entrance merge",I164="Motorway diverge",I164="Motorway merge",I164="Motorway weaving",I164="Service area"),'Calculation sheet'!AN164*'Calculation sheet'!J164*'Calculation sheet'!K164*'Calculation sheet'!L164*'Calculation sheet'!N164*'Calculation sheet'!P164*'Calculation sheet'!R164*'Calculation sheet'!S164*'Calculation sheet'!V164*'Calculation sheet'!Y164*'Calculation sheet'!Z164*'Calculation sheet'!AB164*'Calculation sheet'!AD164*'Calculation sheet'!AH164*'Calculation sheet'!AJ164,'Calculation sheet'!AN164*'Calculation sheet'!J164*'Calculation sheet'!K164*'Calculation sheet'!L164*'Calculation sheet'!N164*'Calculation sheet'!P164*'Calculation sheet'!R164*'Calculation sheet'!S164*'Calculation sheet'!V164*'Calculation sheet'!Y164*'Calculation sheet'!Z164*'Calculation sheet'!AB164*'Calculation sheet'!AD164*'Calculation sheet'!AH164*'Calculation sheet'!AJ164*0.7672))</f>
        <v/>
      </c>
      <c r="O164" s="12" t="str">
        <f>IF('Calculation sheet'!AQ164="","",IF(OR(I164="Motorway link",I164="Exit diverge",I164="Entrance merge",I164="Motorway diverge",I164="Motorway merge",I164="Motorway weaving",I164="Service area"),'Calculation sheet'!AO164*'Calculation sheet'!J164*'Calculation sheet'!K164*'Calculation sheet'!L164*'Calculation sheet'!N164*'Calculation sheet'!P164*'Calculation sheet'!R164*'Calculation sheet'!S164*'Calculation sheet'!W164*'Calculation sheet'!Y164*'Calculation sheet'!Z164*'Calculation sheet'!AB164*'Calculation sheet'!AD164*'Calculation sheet'!AH164*'Calculation sheet'!AJ164,'Calculation sheet'!AO164*'Calculation sheet'!J164*'Calculation sheet'!K164*'Calculation sheet'!L164*'Calculation sheet'!N164*'Calculation sheet'!P164*'Calculation sheet'!R164*'Calculation sheet'!S164*'Calculation sheet'!W164*'Calculation sheet'!Y164*'Calculation sheet'!Z164*'Calculation sheet'!AB164*'Calculation sheet'!AD164*'Calculation sheet'!AH164*'Calculation sheet'!AJ164*0.7672))</f>
        <v/>
      </c>
      <c r="P164" s="12" t="str">
        <f>IF('Calculation sheet'!AQ164="","",IF(OR(I164="Motorway link",I164="Exit diverge",I164="Entrance merge",I164="Motorway diverge",I164="Motorway merge",I164="Motorway weaving",I164="Service area"),'Calculation sheet'!AP164*'Calculation sheet'!J164*'Calculation sheet'!K164*'Calculation sheet'!L164*'Calculation sheet'!N164*'Calculation sheet'!P164*'Calculation sheet'!R164*'Calculation sheet'!S164*'Calculation sheet'!X164*'Calculation sheet'!Y164*'Calculation sheet'!Z164*'Calculation sheet'!AB164*'Calculation sheet'!AD164*'Calculation sheet'!AI164*'Calculation sheet'!AJ164,'Calculation sheet'!AP164*'Calculation sheet'!J164*'Calculation sheet'!K164*'Calculation sheet'!L164*'Calculation sheet'!N164*'Calculation sheet'!P164*'Calculation sheet'!R164*'Calculation sheet'!S164*'Calculation sheet'!X164*'Calculation sheet'!Y164*'Calculation sheet'!Z164*'Calculation sheet'!AB164*'Calculation sheet'!AD164*'Calculation sheet'!AI164*'Calculation sheet'!AJ164*0.7672))</f>
        <v/>
      </c>
      <c r="Q164" s="12" t="str">
        <f t="shared" si="7"/>
        <v/>
      </c>
      <c r="R164" s="14" t="str">
        <f t="shared" si="8"/>
        <v/>
      </c>
    </row>
    <row r="165" spans="1:18" x14ac:dyDescent="0.3">
      <c r="A165" s="4" t="str">
        <f>IF('Input data'!A180="","",'Input data'!A180)</f>
        <v/>
      </c>
      <c r="B165" s="4" t="str">
        <f>IF('Input data'!B180="","",'Input data'!B180)</f>
        <v/>
      </c>
      <c r="C165" s="4" t="str">
        <f>IF('Input data'!C180="","",'Input data'!C180)</f>
        <v/>
      </c>
      <c r="D165" s="4" t="str">
        <f>IF('Input data'!D180="","",'Input data'!D180)</f>
        <v/>
      </c>
      <c r="E165" s="4" t="str">
        <f>IF('Input data'!E180="","",'Input data'!E180)</f>
        <v/>
      </c>
      <c r="F165" s="4" t="str">
        <f>IF('Input data'!F180="","",'Input data'!F180)</f>
        <v/>
      </c>
      <c r="G165" s="4">
        <f>IF('Input data'!G180="","",'Input data'!G180)</f>
        <v>0</v>
      </c>
      <c r="H165" s="4" t="str">
        <f>IF('Input data'!H180&gt;0.5,'Input data'!H180,"")</f>
        <v/>
      </c>
      <c r="I165" s="4" t="str">
        <f>IF('Input data'!I180="","",'Input data'!I180)</f>
        <v/>
      </c>
      <c r="J165" s="12" t="str">
        <f>IF('Calculation sheet'!AQ165="","",IF(OR(I165="Motorway link",I165="Exit diverge",I165="Entrance merge",I165="Motorway diverge",I165="Motorway merge",I165="Motorway weaving",I165="Service area"),'Calculation sheet'!AK165*'Calculation sheet'!J165*'Calculation sheet'!K165*'Calculation sheet'!L165*'Calculation sheet'!N165*'Calculation sheet'!P165*'Calculation sheet'!R165*'Calculation sheet'!S165*'Calculation sheet'!T165*'Calculation sheet'!Y165*'Calculation sheet'!Z165*'Calculation sheet'!AB165*'Calculation sheet'!AD165*'Calculation sheet'!AF165*'Calculation sheet'!AJ165,'Calculation sheet'!AK165*'Calculation sheet'!J165*'Calculation sheet'!K165*'Calculation sheet'!L165*'Calculation sheet'!N165*'Calculation sheet'!P165*'Calculation sheet'!R165*'Calculation sheet'!S165*'Calculation sheet'!T165*'Calculation sheet'!Y165*'Calculation sheet'!Z165*'Calculation sheet'!AB165*'Calculation sheet'!AD165*'Calculation sheet'!AF165*'Calculation sheet'!AJ165*0.7672))</f>
        <v/>
      </c>
      <c r="K165" s="12" t="str">
        <f>IF('Calculation sheet'!AQ165="","",IF(OR(I165="Motorway link",I165="Exit diverge",I165="Entrance merge",I165="Motorway diverge",I165="Motorway merge",I165="Motorway weaving",I165="Service area"),'Calculation sheet'!AL165*'Calculation sheet'!J165*'Calculation sheet'!K165*'Calculation sheet'!M165*'Calculation sheet'!O165*'Calculation sheet'!P165*'Calculation sheet'!Q165*'Calculation sheet'!R165*'Calculation sheet'!S165*'Calculation sheet'!T165*'Calculation sheet'!Y165*'Calculation sheet'!AA165*'Calculation sheet'!AC165*'Calculation sheet'!AE165*'Calculation sheet'!AG165*'Calculation sheet'!AJ165,'Calculation sheet'!AL165*'Calculation sheet'!J165*'Calculation sheet'!K165*'Calculation sheet'!M165*'Calculation sheet'!O165*'Calculation sheet'!P165*'Calculation sheet'!Q165*'Calculation sheet'!R165*'Calculation sheet'!S165*'Calculation sheet'!T165*'Calculation sheet'!Y165*'Calculation sheet'!AA165*'Calculation sheet'!AC165*'Calculation sheet'!AE165*'Calculation sheet'!AG165*'Calculation sheet'!AJ165*0.8833))</f>
        <v/>
      </c>
      <c r="L165" s="12" t="str">
        <f>IF('Calculation sheet'!AQ165="","",IF(OR(I165="Motorway link",I165="Exit diverge",I165="Entrance merge",I165="Motorway diverge",I165="Motorway merge",I165="Motorway weaving",I165="Service area"),'Calculation sheet'!AM165*'Calculation sheet'!J165*'Calculation sheet'!K165*'Calculation sheet'!M165*'Calculation sheet'!O165*'Calculation sheet'!P165*'Calculation sheet'!Q165*'Calculation sheet'!R165*'Calculation sheet'!S165*'Calculation sheet'!U165*'Calculation sheet'!Y165*'Calculation sheet'!AA165*'Calculation sheet'!AC165*'Calculation sheet'!AE165*'Calculation sheet'!AG165*'Calculation sheet'!AJ165,'Calculation sheet'!AM165*'Calculation sheet'!J165*'Calculation sheet'!K165*'Calculation sheet'!M165*'Calculation sheet'!O165*'Calculation sheet'!P165*'Calculation sheet'!Q165*'Calculation sheet'!R165*'Calculation sheet'!S165*'Calculation sheet'!U165*'Calculation sheet'!Y165*'Calculation sheet'!AA165*'Calculation sheet'!AC165*'Calculation sheet'!AE165*'Calculation sheet'!AG165*'Calculation sheet'!AJ165*1.1176))</f>
        <v/>
      </c>
      <c r="M165" s="12" t="str">
        <f t="shared" si="6"/>
        <v/>
      </c>
      <c r="N165" s="12" t="str">
        <f>IF('Calculation sheet'!AQ165="","",IF(OR(I165="Motorway link",I165="Exit diverge",I165="Entrance merge",I165="Motorway diverge",I165="Motorway merge",I165="Motorway weaving",I165="Service area"),'Calculation sheet'!AN165*'Calculation sheet'!J165*'Calculation sheet'!K165*'Calculation sheet'!L165*'Calculation sheet'!N165*'Calculation sheet'!P165*'Calculation sheet'!R165*'Calculation sheet'!S165*'Calculation sheet'!V165*'Calculation sheet'!Y165*'Calculation sheet'!Z165*'Calculation sheet'!AB165*'Calculation sheet'!AD165*'Calculation sheet'!AH165*'Calculation sheet'!AJ165,'Calculation sheet'!AN165*'Calculation sheet'!J165*'Calculation sheet'!K165*'Calculation sheet'!L165*'Calculation sheet'!N165*'Calculation sheet'!P165*'Calculation sheet'!R165*'Calculation sheet'!S165*'Calculation sheet'!V165*'Calculation sheet'!Y165*'Calculation sheet'!Z165*'Calculation sheet'!AB165*'Calculation sheet'!AD165*'Calculation sheet'!AH165*'Calculation sheet'!AJ165*0.7672))</f>
        <v/>
      </c>
      <c r="O165" s="12" t="str">
        <f>IF('Calculation sheet'!AQ165="","",IF(OR(I165="Motorway link",I165="Exit diverge",I165="Entrance merge",I165="Motorway diverge",I165="Motorway merge",I165="Motorway weaving",I165="Service area"),'Calculation sheet'!AO165*'Calculation sheet'!J165*'Calculation sheet'!K165*'Calculation sheet'!L165*'Calculation sheet'!N165*'Calculation sheet'!P165*'Calculation sheet'!R165*'Calculation sheet'!S165*'Calculation sheet'!W165*'Calculation sheet'!Y165*'Calculation sheet'!Z165*'Calculation sheet'!AB165*'Calculation sheet'!AD165*'Calculation sheet'!AH165*'Calculation sheet'!AJ165,'Calculation sheet'!AO165*'Calculation sheet'!J165*'Calculation sheet'!K165*'Calculation sheet'!L165*'Calculation sheet'!N165*'Calculation sheet'!P165*'Calculation sheet'!R165*'Calculation sheet'!S165*'Calculation sheet'!W165*'Calculation sheet'!Y165*'Calculation sheet'!Z165*'Calculation sheet'!AB165*'Calculation sheet'!AD165*'Calculation sheet'!AH165*'Calculation sheet'!AJ165*0.7672))</f>
        <v/>
      </c>
      <c r="P165" s="12" t="str">
        <f>IF('Calculation sheet'!AQ165="","",IF(OR(I165="Motorway link",I165="Exit diverge",I165="Entrance merge",I165="Motorway diverge",I165="Motorway merge",I165="Motorway weaving",I165="Service area"),'Calculation sheet'!AP165*'Calculation sheet'!J165*'Calculation sheet'!K165*'Calculation sheet'!L165*'Calculation sheet'!N165*'Calculation sheet'!P165*'Calculation sheet'!R165*'Calculation sheet'!S165*'Calculation sheet'!X165*'Calculation sheet'!Y165*'Calculation sheet'!Z165*'Calculation sheet'!AB165*'Calculation sheet'!AD165*'Calculation sheet'!AI165*'Calculation sheet'!AJ165,'Calculation sheet'!AP165*'Calculation sheet'!J165*'Calculation sheet'!K165*'Calculation sheet'!L165*'Calculation sheet'!N165*'Calculation sheet'!P165*'Calculation sheet'!R165*'Calculation sheet'!S165*'Calculation sheet'!X165*'Calculation sheet'!Y165*'Calculation sheet'!Z165*'Calculation sheet'!AB165*'Calculation sheet'!AD165*'Calculation sheet'!AI165*'Calculation sheet'!AJ165*0.7672))</f>
        <v/>
      </c>
      <c r="Q165" s="12" t="str">
        <f t="shared" si="7"/>
        <v/>
      </c>
      <c r="R165" s="14" t="str">
        <f t="shared" si="8"/>
        <v/>
      </c>
    </row>
    <row r="166" spans="1:18" x14ac:dyDescent="0.3">
      <c r="A166" s="4" t="str">
        <f>IF('Input data'!A181="","",'Input data'!A181)</f>
        <v/>
      </c>
      <c r="B166" s="4" t="str">
        <f>IF('Input data'!B181="","",'Input data'!B181)</f>
        <v/>
      </c>
      <c r="C166" s="4" t="str">
        <f>IF('Input data'!C181="","",'Input data'!C181)</f>
        <v/>
      </c>
      <c r="D166" s="4" t="str">
        <f>IF('Input data'!D181="","",'Input data'!D181)</f>
        <v/>
      </c>
      <c r="E166" s="4" t="str">
        <f>IF('Input data'!E181="","",'Input data'!E181)</f>
        <v/>
      </c>
      <c r="F166" s="4" t="str">
        <f>IF('Input data'!F181="","",'Input data'!F181)</f>
        <v/>
      </c>
      <c r="G166" s="4">
        <f>IF('Input data'!G181="","",'Input data'!G181)</f>
        <v>0</v>
      </c>
      <c r="H166" s="4" t="str">
        <f>IF('Input data'!H181&gt;0.5,'Input data'!H181,"")</f>
        <v/>
      </c>
      <c r="I166" s="4" t="str">
        <f>IF('Input data'!I181="","",'Input data'!I181)</f>
        <v/>
      </c>
      <c r="J166" s="12" t="str">
        <f>IF('Calculation sheet'!AQ166="","",IF(OR(I166="Motorway link",I166="Exit diverge",I166="Entrance merge",I166="Motorway diverge",I166="Motorway merge",I166="Motorway weaving",I166="Service area"),'Calculation sheet'!AK166*'Calculation sheet'!J166*'Calculation sheet'!K166*'Calculation sheet'!L166*'Calculation sheet'!N166*'Calculation sheet'!P166*'Calculation sheet'!R166*'Calculation sheet'!S166*'Calculation sheet'!T166*'Calculation sheet'!Y166*'Calculation sheet'!Z166*'Calculation sheet'!AB166*'Calculation sheet'!AD166*'Calculation sheet'!AF166*'Calculation sheet'!AJ166,'Calculation sheet'!AK166*'Calculation sheet'!J166*'Calculation sheet'!K166*'Calculation sheet'!L166*'Calculation sheet'!N166*'Calculation sheet'!P166*'Calculation sheet'!R166*'Calculation sheet'!S166*'Calculation sheet'!T166*'Calculation sheet'!Y166*'Calculation sheet'!Z166*'Calculation sheet'!AB166*'Calculation sheet'!AD166*'Calculation sheet'!AF166*'Calculation sheet'!AJ166*0.7672))</f>
        <v/>
      </c>
      <c r="K166" s="12" t="str">
        <f>IF('Calculation sheet'!AQ166="","",IF(OR(I166="Motorway link",I166="Exit diverge",I166="Entrance merge",I166="Motorway diverge",I166="Motorway merge",I166="Motorway weaving",I166="Service area"),'Calculation sheet'!AL166*'Calculation sheet'!J166*'Calculation sheet'!K166*'Calculation sheet'!M166*'Calculation sheet'!O166*'Calculation sheet'!P166*'Calculation sheet'!Q166*'Calculation sheet'!R166*'Calculation sheet'!S166*'Calculation sheet'!T166*'Calculation sheet'!Y166*'Calculation sheet'!AA166*'Calculation sheet'!AC166*'Calculation sheet'!AE166*'Calculation sheet'!AG166*'Calculation sheet'!AJ166,'Calculation sheet'!AL166*'Calculation sheet'!J166*'Calculation sheet'!K166*'Calculation sheet'!M166*'Calculation sheet'!O166*'Calculation sheet'!P166*'Calculation sheet'!Q166*'Calculation sheet'!R166*'Calculation sheet'!S166*'Calculation sheet'!T166*'Calculation sheet'!Y166*'Calculation sheet'!AA166*'Calculation sheet'!AC166*'Calculation sheet'!AE166*'Calculation sheet'!AG166*'Calculation sheet'!AJ166*0.8833))</f>
        <v/>
      </c>
      <c r="L166" s="12" t="str">
        <f>IF('Calculation sheet'!AQ166="","",IF(OR(I166="Motorway link",I166="Exit diverge",I166="Entrance merge",I166="Motorway diverge",I166="Motorway merge",I166="Motorway weaving",I166="Service area"),'Calculation sheet'!AM166*'Calculation sheet'!J166*'Calculation sheet'!K166*'Calculation sheet'!M166*'Calculation sheet'!O166*'Calculation sheet'!P166*'Calculation sheet'!Q166*'Calculation sheet'!R166*'Calculation sheet'!S166*'Calculation sheet'!U166*'Calculation sheet'!Y166*'Calculation sheet'!AA166*'Calculation sheet'!AC166*'Calculation sheet'!AE166*'Calculation sheet'!AG166*'Calculation sheet'!AJ166,'Calculation sheet'!AM166*'Calculation sheet'!J166*'Calculation sheet'!K166*'Calculation sheet'!M166*'Calculation sheet'!O166*'Calculation sheet'!P166*'Calculation sheet'!Q166*'Calculation sheet'!R166*'Calculation sheet'!S166*'Calculation sheet'!U166*'Calculation sheet'!Y166*'Calculation sheet'!AA166*'Calculation sheet'!AC166*'Calculation sheet'!AE166*'Calculation sheet'!AG166*'Calculation sheet'!AJ166*1.1176))</f>
        <v/>
      </c>
      <c r="M166" s="12" t="str">
        <f t="shared" si="6"/>
        <v/>
      </c>
      <c r="N166" s="12" t="str">
        <f>IF('Calculation sheet'!AQ166="","",IF(OR(I166="Motorway link",I166="Exit diverge",I166="Entrance merge",I166="Motorway diverge",I166="Motorway merge",I166="Motorway weaving",I166="Service area"),'Calculation sheet'!AN166*'Calculation sheet'!J166*'Calculation sheet'!K166*'Calculation sheet'!L166*'Calculation sheet'!N166*'Calculation sheet'!P166*'Calculation sheet'!R166*'Calculation sheet'!S166*'Calculation sheet'!V166*'Calculation sheet'!Y166*'Calculation sheet'!Z166*'Calculation sheet'!AB166*'Calculation sheet'!AD166*'Calculation sheet'!AH166*'Calculation sheet'!AJ166,'Calculation sheet'!AN166*'Calculation sheet'!J166*'Calculation sheet'!K166*'Calculation sheet'!L166*'Calculation sheet'!N166*'Calculation sheet'!P166*'Calculation sheet'!R166*'Calculation sheet'!S166*'Calculation sheet'!V166*'Calculation sheet'!Y166*'Calculation sheet'!Z166*'Calculation sheet'!AB166*'Calculation sheet'!AD166*'Calculation sheet'!AH166*'Calculation sheet'!AJ166*0.7672))</f>
        <v/>
      </c>
      <c r="O166" s="12" t="str">
        <f>IF('Calculation sheet'!AQ166="","",IF(OR(I166="Motorway link",I166="Exit diverge",I166="Entrance merge",I166="Motorway diverge",I166="Motorway merge",I166="Motorway weaving",I166="Service area"),'Calculation sheet'!AO166*'Calculation sheet'!J166*'Calculation sheet'!K166*'Calculation sheet'!L166*'Calculation sheet'!N166*'Calculation sheet'!P166*'Calculation sheet'!R166*'Calculation sheet'!S166*'Calculation sheet'!W166*'Calculation sheet'!Y166*'Calculation sheet'!Z166*'Calculation sheet'!AB166*'Calculation sheet'!AD166*'Calculation sheet'!AH166*'Calculation sheet'!AJ166,'Calculation sheet'!AO166*'Calculation sheet'!J166*'Calculation sheet'!K166*'Calculation sheet'!L166*'Calculation sheet'!N166*'Calculation sheet'!P166*'Calculation sheet'!R166*'Calculation sheet'!S166*'Calculation sheet'!W166*'Calculation sheet'!Y166*'Calculation sheet'!Z166*'Calculation sheet'!AB166*'Calculation sheet'!AD166*'Calculation sheet'!AH166*'Calculation sheet'!AJ166*0.7672))</f>
        <v/>
      </c>
      <c r="P166" s="12" t="str">
        <f>IF('Calculation sheet'!AQ166="","",IF(OR(I166="Motorway link",I166="Exit diverge",I166="Entrance merge",I166="Motorway diverge",I166="Motorway merge",I166="Motorway weaving",I166="Service area"),'Calculation sheet'!AP166*'Calculation sheet'!J166*'Calculation sheet'!K166*'Calculation sheet'!L166*'Calculation sheet'!N166*'Calculation sheet'!P166*'Calculation sheet'!R166*'Calculation sheet'!S166*'Calculation sheet'!X166*'Calculation sheet'!Y166*'Calculation sheet'!Z166*'Calculation sheet'!AB166*'Calculation sheet'!AD166*'Calculation sheet'!AI166*'Calculation sheet'!AJ166,'Calculation sheet'!AP166*'Calculation sheet'!J166*'Calculation sheet'!K166*'Calculation sheet'!L166*'Calculation sheet'!N166*'Calculation sheet'!P166*'Calculation sheet'!R166*'Calculation sheet'!S166*'Calculation sheet'!X166*'Calculation sheet'!Y166*'Calculation sheet'!Z166*'Calculation sheet'!AB166*'Calculation sheet'!AD166*'Calculation sheet'!AI166*'Calculation sheet'!AJ166*0.7672))</f>
        <v/>
      </c>
      <c r="Q166" s="12" t="str">
        <f t="shared" si="7"/>
        <v/>
      </c>
      <c r="R166" s="14" t="str">
        <f t="shared" si="8"/>
        <v/>
      </c>
    </row>
    <row r="167" spans="1:18" x14ac:dyDescent="0.3">
      <c r="A167" s="4" t="str">
        <f>IF('Input data'!A182="","",'Input data'!A182)</f>
        <v/>
      </c>
      <c r="B167" s="4" t="str">
        <f>IF('Input data'!B182="","",'Input data'!B182)</f>
        <v/>
      </c>
      <c r="C167" s="4" t="str">
        <f>IF('Input data'!C182="","",'Input data'!C182)</f>
        <v/>
      </c>
      <c r="D167" s="4" t="str">
        <f>IF('Input data'!D182="","",'Input data'!D182)</f>
        <v/>
      </c>
      <c r="E167" s="4" t="str">
        <f>IF('Input data'!E182="","",'Input data'!E182)</f>
        <v/>
      </c>
      <c r="F167" s="4" t="str">
        <f>IF('Input data'!F182="","",'Input data'!F182)</f>
        <v/>
      </c>
      <c r="G167" s="4">
        <f>IF('Input data'!G182="","",'Input data'!G182)</f>
        <v>0</v>
      </c>
      <c r="H167" s="4" t="str">
        <f>IF('Input data'!H182&gt;0.5,'Input data'!H182,"")</f>
        <v/>
      </c>
      <c r="I167" s="4" t="str">
        <f>IF('Input data'!I182="","",'Input data'!I182)</f>
        <v/>
      </c>
      <c r="J167" s="12" t="str">
        <f>IF('Calculation sheet'!AQ167="","",IF(OR(I167="Motorway link",I167="Exit diverge",I167="Entrance merge",I167="Motorway diverge",I167="Motorway merge",I167="Motorway weaving",I167="Service area"),'Calculation sheet'!AK167*'Calculation sheet'!J167*'Calculation sheet'!K167*'Calculation sheet'!L167*'Calculation sheet'!N167*'Calculation sheet'!P167*'Calculation sheet'!R167*'Calculation sheet'!S167*'Calculation sheet'!T167*'Calculation sheet'!Y167*'Calculation sheet'!Z167*'Calculation sheet'!AB167*'Calculation sheet'!AD167*'Calculation sheet'!AF167*'Calculation sheet'!AJ167,'Calculation sheet'!AK167*'Calculation sheet'!J167*'Calculation sheet'!K167*'Calculation sheet'!L167*'Calculation sheet'!N167*'Calculation sheet'!P167*'Calculation sheet'!R167*'Calculation sheet'!S167*'Calculation sheet'!T167*'Calculation sheet'!Y167*'Calculation sheet'!Z167*'Calculation sheet'!AB167*'Calculation sheet'!AD167*'Calculation sheet'!AF167*'Calculation sheet'!AJ167*0.7672))</f>
        <v/>
      </c>
      <c r="K167" s="12" t="str">
        <f>IF('Calculation sheet'!AQ167="","",IF(OR(I167="Motorway link",I167="Exit diverge",I167="Entrance merge",I167="Motorway diverge",I167="Motorway merge",I167="Motorway weaving",I167="Service area"),'Calculation sheet'!AL167*'Calculation sheet'!J167*'Calculation sheet'!K167*'Calculation sheet'!M167*'Calculation sheet'!O167*'Calculation sheet'!P167*'Calculation sheet'!Q167*'Calculation sheet'!R167*'Calculation sheet'!S167*'Calculation sheet'!T167*'Calculation sheet'!Y167*'Calculation sheet'!AA167*'Calculation sheet'!AC167*'Calculation sheet'!AE167*'Calculation sheet'!AG167*'Calculation sheet'!AJ167,'Calculation sheet'!AL167*'Calculation sheet'!J167*'Calculation sheet'!K167*'Calculation sheet'!M167*'Calculation sheet'!O167*'Calculation sheet'!P167*'Calculation sheet'!Q167*'Calculation sheet'!R167*'Calculation sheet'!S167*'Calculation sheet'!T167*'Calculation sheet'!Y167*'Calculation sheet'!AA167*'Calculation sheet'!AC167*'Calculation sheet'!AE167*'Calculation sheet'!AG167*'Calculation sheet'!AJ167*0.8833))</f>
        <v/>
      </c>
      <c r="L167" s="12" t="str">
        <f>IF('Calculation sheet'!AQ167="","",IF(OR(I167="Motorway link",I167="Exit diverge",I167="Entrance merge",I167="Motorway diverge",I167="Motorway merge",I167="Motorway weaving",I167="Service area"),'Calculation sheet'!AM167*'Calculation sheet'!J167*'Calculation sheet'!K167*'Calculation sheet'!M167*'Calculation sheet'!O167*'Calculation sheet'!P167*'Calculation sheet'!Q167*'Calculation sheet'!R167*'Calculation sheet'!S167*'Calculation sheet'!U167*'Calculation sheet'!Y167*'Calculation sheet'!AA167*'Calculation sheet'!AC167*'Calculation sheet'!AE167*'Calculation sheet'!AG167*'Calculation sheet'!AJ167,'Calculation sheet'!AM167*'Calculation sheet'!J167*'Calculation sheet'!K167*'Calculation sheet'!M167*'Calculation sheet'!O167*'Calculation sheet'!P167*'Calculation sheet'!Q167*'Calculation sheet'!R167*'Calculation sheet'!S167*'Calculation sheet'!U167*'Calculation sheet'!Y167*'Calculation sheet'!AA167*'Calculation sheet'!AC167*'Calculation sheet'!AE167*'Calculation sheet'!AG167*'Calculation sheet'!AJ167*1.1176))</f>
        <v/>
      </c>
      <c r="M167" s="12" t="str">
        <f t="shared" si="6"/>
        <v/>
      </c>
      <c r="N167" s="12" t="str">
        <f>IF('Calculation sheet'!AQ167="","",IF(OR(I167="Motorway link",I167="Exit diverge",I167="Entrance merge",I167="Motorway diverge",I167="Motorway merge",I167="Motorway weaving",I167="Service area"),'Calculation sheet'!AN167*'Calculation sheet'!J167*'Calculation sheet'!K167*'Calculation sheet'!L167*'Calculation sheet'!N167*'Calculation sheet'!P167*'Calculation sheet'!R167*'Calculation sheet'!S167*'Calculation sheet'!V167*'Calculation sheet'!Y167*'Calculation sheet'!Z167*'Calculation sheet'!AB167*'Calculation sheet'!AD167*'Calculation sheet'!AH167*'Calculation sheet'!AJ167,'Calculation sheet'!AN167*'Calculation sheet'!J167*'Calculation sheet'!K167*'Calculation sheet'!L167*'Calculation sheet'!N167*'Calculation sheet'!P167*'Calculation sheet'!R167*'Calculation sheet'!S167*'Calculation sheet'!V167*'Calculation sheet'!Y167*'Calculation sheet'!Z167*'Calculation sheet'!AB167*'Calculation sheet'!AD167*'Calculation sheet'!AH167*'Calculation sheet'!AJ167*0.7672))</f>
        <v/>
      </c>
      <c r="O167" s="12" t="str">
        <f>IF('Calculation sheet'!AQ167="","",IF(OR(I167="Motorway link",I167="Exit diverge",I167="Entrance merge",I167="Motorway diverge",I167="Motorway merge",I167="Motorway weaving",I167="Service area"),'Calculation sheet'!AO167*'Calculation sheet'!J167*'Calculation sheet'!K167*'Calculation sheet'!L167*'Calculation sheet'!N167*'Calculation sheet'!P167*'Calculation sheet'!R167*'Calculation sheet'!S167*'Calculation sheet'!W167*'Calculation sheet'!Y167*'Calculation sheet'!Z167*'Calculation sheet'!AB167*'Calculation sheet'!AD167*'Calculation sheet'!AH167*'Calculation sheet'!AJ167,'Calculation sheet'!AO167*'Calculation sheet'!J167*'Calculation sheet'!K167*'Calculation sheet'!L167*'Calculation sheet'!N167*'Calculation sheet'!P167*'Calculation sheet'!R167*'Calculation sheet'!S167*'Calculation sheet'!W167*'Calculation sheet'!Y167*'Calculation sheet'!Z167*'Calculation sheet'!AB167*'Calculation sheet'!AD167*'Calculation sheet'!AH167*'Calculation sheet'!AJ167*0.7672))</f>
        <v/>
      </c>
      <c r="P167" s="12" t="str">
        <f>IF('Calculation sheet'!AQ167="","",IF(OR(I167="Motorway link",I167="Exit diverge",I167="Entrance merge",I167="Motorway diverge",I167="Motorway merge",I167="Motorway weaving",I167="Service area"),'Calculation sheet'!AP167*'Calculation sheet'!J167*'Calculation sheet'!K167*'Calculation sheet'!L167*'Calculation sheet'!N167*'Calculation sheet'!P167*'Calculation sheet'!R167*'Calculation sheet'!S167*'Calculation sheet'!X167*'Calculation sheet'!Y167*'Calculation sheet'!Z167*'Calculation sheet'!AB167*'Calculation sheet'!AD167*'Calculation sheet'!AI167*'Calculation sheet'!AJ167,'Calculation sheet'!AP167*'Calculation sheet'!J167*'Calculation sheet'!K167*'Calculation sheet'!L167*'Calculation sheet'!N167*'Calculation sheet'!P167*'Calculation sheet'!R167*'Calculation sheet'!S167*'Calculation sheet'!X167*'Calculation sheet'!Y167*'Calculation sheet'!Z167*'Calculation sheet'!AB167*'Calculation sheet'!AD167*'Calculation sheet'!AI167*'Calculation sheet'!AJ167*0.7672))</f>
        <v/>
      </c>
      <c r="Q167" s="12" t="str">
        <f t="shared" si="7"/>
        <v/>
      </c>
      <c r="R167" s="14" t="str">
        <f t="shared" si="8"/>
        <v/>
      </c>
    </row>
    <row r="168" spans="1:18" x14ac:dyDescent="0.3">
      <c r="A168" s="4" t="str">
        <f>IF('Input data'!A183="","",'Input data'!A183)</f>
        <v/>
      </c>
      <c r="B168" s="4" t="str">
        <f>IF('Input data'!B183="","",'Input data'!B183)</f>
        <v/>
      </c>
      <c r="C168" s="4" t="str">
        <f>IF('Input data'!C183="","",'Input data'!C183)</f>
        <v/>
      </c>
      <c r="D168" s="4" t="str">
        <f>IF('Input data'!D183="","",'Input data'!D183)</f>
        <v/>
      </c>
      <c r="E168" s="4" t="str">
        <f>IF('Input data'!E183="","",'Input data'!E183)</f>
        <v/>
      </c>
      <c r="F168" s="4" t="str">
        <f>IF('Input data'!F183="","",'Input data'!F183)</f>
        <v/>
      </c>
      <c r="G168" s="4">
        <f>IF('Input data'!G183="","",'Input data'!G183)</f>
        <v>0</v>
      </c>
      <c r="H168" s="4" t="str">
        <f>IF('Input data'!H183&gt;0.5,'Input data'!H183,"")</f>
        <v/>
      </c>
      <c r="I168" s="4" t="str">
        <f>IF('Input data'!I183="","",'Input data'!I183)</f>
        <v/>
      </c>
      <c r="J168" s="12" t="str">
        <f>IF('Calculation sheet'!AQ168="","",IF(OR(I168="Motorway link",I168="Exit diverge",I168="Entrance merge",I168="Motorway diverge",I168="Motorway merge",I168="Motorway weaving",I168="Service area"),'Calculation sheet'!AK168*'Calculation sheet'!J168*'Calculation sheet'!K168*'Calculation sheet'!L168*'Calculation sheet'!N168*'Calculation sheet'!P168*'Calculation sheet'!R168*'Calculation sheet'!S168*'Calculation sheet'!T168*'Calculation sheet'!Y168*'Calculation sheet'!Z168*'Calculation sheet'!AB168*'Calculation sheet'!AD168*'Calculation sheet'!AF168*'Calculation sheet'!AJ168,'Calculation sheet'!AK168*'Calculation sheet'!J168*'Calculation sheet'!K168*'Calculation sheet'!L168*'Calculation sheet'!N168*'Calculation sheet'!P168*'Calculation sheet'!R168*'Calculation sheet'!S168*'Calculation sheet'!T168*'Calculation sheet'!Y168*'Calculation sheet'!Z168*'Calculation sheet'!AB168*'Calculation sheet'!AD168*'Calculation sheet'!AF168*'Calculation sheet'!AJ168*0.7672))</f>
        <v/>
      </c>
      <c r="K168" s="12" t="str">
        <f>IF('Calculation sheet'!AQ168="","",IF(OR(I168="Motorway link",I168="Exit diverge",I168="Entrance merge",I168="Motorway diverge",I168="Motorway merge",I168="Motorway weaving",I168="Service area"),'Calculation sheet'!AL168*'Calculation sheet'!J168*'Calculation sheet'!K168*'Calculation sheet'!M168*'Calculation sheet'!O168*'Calculation sheet'!P168*'Calculation sheet'!Q168*'Calculation sheet'!R168*'Calculation sheet'!S168*'Calculation sheet'!T168*'Calculation sheet'!Y168*'Calculation sheet'!AA168*'Calculation sheet'!AC168*'Calculation sheet'!AE168*'Calculation sheet'!AG168*'Calculation sheet'!AJ168,'Calculation sheet'!AL168*'Calculation sheet'!J168*'Calculation sheet'!K168*'Calculation sheet'!M168*'Calculation sheet'!O168*'Calculation sheet'!P168*'Calculation sheet'!Q168*'Calculation sheet'!R168*'Calculation sheet'!S168*'Calculation sheet'!T168*'Calculation sheet'!Y168*'Calculation sheet'!AA168*'Calculation sheet'!AC168*'Calculation sheet'!AE168*'Calculation sheet'!AG168*'Calculation sheet'!AJ168*0.8833))</f>
        <v/>
      </c>
      <c r="L168" s="12" t="str">
        <f>IF('Calculation sheet'!AQ168="","",IF(OR(I168="Motorway link",I168="Exit diverge",I168="Entrance merge",I168="Motorway diverge",I168="Motorway merge",I168="Motorway weaving",I168="Service area"),'Calculation sheet'!AM168*'Calculation sheet'!J168*'Calculation sheet'!K168*'Calculation sheet'!M168*'Calculation sheet'!O168*'Calculation sheet'!P168*'Calculation sheet'!Q168*'Calculation sheet'!R168*'Calculation sheet'!S168*'Calculation sheet'!U168*'Calculation sheet'!Y168*'Calculation sheet'!AA168*'Calculation sheet'!AC168*'Calculation sheet'!AE168*'Calculation sheet'!AG168*'Calculation sheet'!AJ168,'Calculation sheet'!AM168*'Calculation sheet'!J168*'Calculation sheet'!K168*'Calculation sheet'!M168*'Calculation sheet'!O168*'Calculation sheet'!P168*'Calculation sheet'!Q168*'Calculation sheet'!R168*'Calculation sheet'!S168*'Calculation sheet'!U168*'Calculation sheet'!Y168*'Calculation sheet'!AA168*'Calculation sheet'!AC168*'Calculation sheet'!AE168*'Calculation sheet'!AG168*'Calculation sheet'!AJ168*1.1176))</f>
        <v/>
      </c>
      <c r="M168" s="12" t="str">
        <f t="shared" si="6"/>
        <v/>
      </c>
      <c r="N168" s="12" t="str">
        <f>IF('Calculation sheet'!AQ168="","",IF(OR(I168="Motorway link",I168="Exit diverge",I168="Entrance merge",I168="Motorway diverge",I168="Motorway merge",I168="Motorway weaving",I168="Service area"),'Calculation sheet'!AN168*'Calculation sheet'!J168*'Calculation sheet'!K168*'Calculation sheet'!L168*'Calculation sheet'!N168*'Calculation sheet'!P168*'Calculation sheet'!R168*'Calculation sheet'!S168*'Calculation sheet'!V168*'Calculation sheet'!Y168*'Calculation sheet'!Z168*'Calculation sheet'!AB168*'Calculation sheet'!AD168*'Calculation sheet'!AH168*'Calculation sheet'!AJ168,'Calculation sheet'!AN168*'Calculation sheet'!J168*'Calculation sheet'!K168*'Calculation sheet'!L168*'Calculation sheet'!N168*'Calculation sheet'!P168*'Calculation sheet'!R168*'Calculation sheet'!S168*'Calculation sheet'!V168*'Calculation sheet'!Y168*'Calculation sheet'!Z168*'Calculation sheet'!AB168*'Calculation sheet'!AD168*'Calculation sheet'!AH168*'Calculation sheet'!AJ168*0.7672))</f>
        <v/>
      </c>
      <c r="O168" s="12" t="str">
        <f>IF('Calculation sheet'!AQ168="","",IF(OR(I168="Motorway link",I168="Exit diverge",I168="Entrance merge",I168="Motorway diverge",I168="Motorway merge",I168="Motorway weaving",I168="Service area"),'Calculation sheet'!AO168*'Calculation sheet'!J168*'Calculation sheet'!K168*'Calculation sheet'!L168*'Calculation sheet'!N168*'Calculation sheet'!P168*'Calculation sheet'!R168*'Calculation sheet'!S168*'Calculation sheet'!W168*'Calculation sheet'!Y168*'Calculation sheet'!Z168*'Calculation sheet'!AB168*'Calculation sheet'!AD168*'Calculation sheet'!AH168*'Calculation sheet'!AJ168,'Calculation sheet'!AO168*'Calculation sheet'!J168*'Calculation sheet'!K168*'Calculation sheet'!L168*'Calculation sheet'!N168*'Calculation sheet'!P168*'Calculation sheet'!R168*'Calculation sheet'!S168*'Calculation sheet'!W168*'Calculation sheet'!Y168*'Calculation sheet'!Z168*'Calculation sheet'!AB168*'Calculation sheet'!AD168*'Calculation sheet'!AH168*'Calculation sheet'!AJ168*0.7672))</f>
        <v/>
      </c>
      <c r="P168" s="12" t="str">
        <f>IF('Calculation sheet'!AQ168="","",IF(OR(I168="Motorway link",I168="Exit diverge",I168="Entrance merge",I168="Motorway diverge",I168="Motorway merge",I168="Motorway weaving",I168="Service area"),'Calculation sheet'!AP168*'Calculation sheet'!J168*'Calculation sheet'!K168*'Calculation sheet'!L168*'Calculation sheet'!N168*'Calculation sheet'!P168*'Calculation sheet'!R168*'Calculation sheet'!S168*'Calculation sheet'!X168*'Calculation sheet'!Y168*'Calculation sheet'!Z168*'Calculation sheet'!AB168*'Calculation sheet'!AD168*'Calculation sheet'!AI168*'Calculation sheet'!AJ168,'Calculation sheet'!AP168*'Calculation sheet'!J168*'Calculation sheet'!K168*'Calculation sheet'!L168*'Calculation sheet'!N168*'Calculation sheet'!P168*'Calculation sheet'!R168*'Calculation sheet'!S168*'Calculation sheet'!X168*'Calculation sheet'!Y168*'Calculation sheet'!Z168*'Calculation sheet'!AB168*'Calculation sheet'!AD168*'Calculation sheet'!AI168*'Calculation sheet'!AJ168*0.7672))</f>
        <v/>
      </c>
      <c r="Q168" s="12" t="str">
        <f t="shared" si="7"/>
        <v/>
      </c>
      <c r="R168" s="14" t="str">
        <f t="shared" si="8"/>
        <v/>
      </c>
    </row>
    <row r="169" spans="1:18" x14ac:dyDescent="0.3">
      <c r="A169" s="4" t="str">
        <f>IF('Input data'!A184="","",'Input data'!A184)</f>
        <v/>
      </c>
      <c r="B169" s="4" t="str">
        <f>IF('Input data'!B184="","",'Input data'!B184)</f>
        <v/>
      </c>
      <c r="C169" s="4" t="str">
        <f>IF('Input data'!C184="","",'Input data'!C184)</f>
        <v/>
      </c>
      <c r="D169" s="4" t="str">
        <f>IF('Input data'!D184="","",'Input data'!D184)</f>
        <v/>
      </c>
      <c r="E169" s="4" t="str">
        <f>IF('Input data'!E184="","",'Input data'!E184)</f>
        <v/>
      </c>
      <c r="F169" s="4" t="str">
        <f>IF('Input data'!F184="","",'Input data'!F184)</f>
        <v/>
      </c>
      <c r="G169" s="4">
        <f>IF('Input data'!G184="","",'Input data'!G184)</f>
        <v>0</v>
      </c>
      <c r="H169" s="4" t="str">
        <f>IF('Input data'!H184&gt;0.5,'Input data'!H184,"")</f>
        <v/>
      </c>
      <c r="I169" s="4" t="str">
        <f>IF('Input data'!I184="","",'Input data'!I184)</f>
        <v/>
      </c>
      <c r="J169" s="12" t="str">
        <f>IF('Calculation sheet'!AQ169="","",IF(OR(I169="Motorway link",I169="Exit diverge",I169="Entrance merge",I169="Motorway diverge",I169="Motorway merge",I169="Motorway weaving",I169="Service area"),'Calculation sheet'!AK169*'Calculation sheet'!J169*'Calculation sheet'!K169*'Calculation sheet'!L169*'Calculation sheet'!N169*'Calculation sheet'!P169*'Calculation sheet'!R169*'Calculation sheet'!S169*'Calculation sheet'!T169*'Calculation sheet'!Y169*'Calculation sheet'!Z169*'Calculation sheet'!AB169*'Calculation sheet'!AD169*'Calculation sheet'!AF169*'Calculation sheet'!AJ169,'Calculation sheet'!AK169*'Calculation sheet'!J169*'Calculation sheet'!K169*'Calculation sheet'!L169*'Calculation sheet'!N169*'Calculation sheet'!P169*'Calculation sheet'!R169*'Calculation sheet'!S169*'Calculation sheet'!T169*'Calculation sheet'!Y169*'Calculation sheet'!Z169*'Calculation sheet'!AB169*'Calculation sheet'!AD169*'Calculation sheet'!AF169*'Calculation sheet'!AJ169*0.7672))</f>
        <v/>
      </c>
      <c r="K169" s="12" t="str">
        <f>IF('Calculation sheet'!AQ169="","",IF(OR(I169="Motorway link",I169="Exit diverge",I169="Entrance merge",I169="Motorway diverge",I169="Motorway merge",I169="Motorway weaving",I169="Service area"),'Calculation sheet'!AL169*'Calculation sheet'!J169*'Calculation sheet'!K169*'Calculation sheet'!M169*'Calculation sheet'!O169*'Calculation sheet'!P169*'Calculation sheet'!Q169*'Calculation sheet'!R169*'Calculation sheet'!S169*'Calculation sheet'!T169*'Calculation sheet'!Y169*'Calculation sheet'!AA169*'Calculation sheet'!AC169*'Calculation sheet'!AE169*'Calculation sheet'!AG169*'Calculation sheet'!AJ169,'Calculation sheet'!AL169*'Calculation sheet'!J169*'Calculation sheet'!K169*'Calculation sheet'!M169*'Calculation sheet'!O169*'Calculation sheet'!P169*'Calculation sheet'!Q169*'Calculation sheet'!R169*'Calculation sheet'!S169*'Calculation sheet'!T169*'Calculation sheet'!Y169*'Calculation sheet'!AA169*'Calculation sheet'!AC169*'Calculation sheet'!AE169*'Calculation sheet'!AG169*'Calculation sheet'!AJ169*0.8833))</f>
        <v/>
      </c>
      <c r="L169" s="12" t="str">
        <f>IF('Calculation sheet'!AQ169="","",IF(OR(I169="Motorway link",I169="Exit diverge",I169="Entrance merge",I169="Motorway diverge",I169="Motorway merge",I169="Motorway weaving",I169="Service area"),'Calculation sheet'!AM169*'Calculation sheet'!J169*'Calculation sheet'!K169*'Calculation sheet'!M169*'Calculation sheet'!O169*'Calculation sheet'!P169*'Calculation sheet'!Q169*'Calculation sheet'!R169*'Calculation sheet'!S169*'Calculation sheet'!U169*'Calculation sheet'!Y169*'Calculation sheet'!AA169*'Calculation sheet'!AC169*'Calculation sheet'!AE169*'Calculation sheet'!AG169*'Calculation sheet'!AJ169,'Calculation sheet'!AM169*'Calculation sheet'!J169*'Calculation sheet'!K169*'Calculation sheet'!M169*'Calculation sheet'!O169*'Calculation sheet'!P169*'Calculation sheet'!Q169*'Calculation sheet'!R169*'Calculation sheet'!S169*'Calculation sheet'!U169*'Calculation sheet'!Y169*'Calculation sheet'!AA169*'Calculation sheet'!AC169*'Calculation sheet'!AE169*'Calculation sheet'!AG169*'Calculation sheet'!AJ169*1.1176))</f>
        <v/>
      </c>
      <c r="M169" s="12" t="str">
        <f t="shared" si="6"/>
        <v/>
      </c>
      <c r="N169" s="12" t="str">
        <f>IF('Calculation sheet'!AQ169="","",IF(OR(I169="Motorway link",I169="Exit diverge",I169="Entrance merge",I169="Motorway diverge",I169="Motorway merge",I169="Motorway weaving",I169="Service area"),'Calculation sheet'!AN169*'Calculation sheet'!J169*'Calculation sheet'!K169*'Calculation sheet'!L169*'Calculation sheet'!N169*'Calculation sheet'!P169*'Calculation sheet'!R169*'Calculation sheet'!S169*'Calculation sheet'!V169*'Calculation sheet'!Y169*'Calculation sheet'!Z169*'Calculation sheet'!AB169*'Calculation sheet'!AD169*'Calculation sheet'!AH169*'Calculation sheet'!AJ169,'Calculation sheet'!AN169*'Calculation sheet'!J169*'Calculation sheet'!K169*'Calculation sheet'!L169*'Calculation sheet'!N169*'Calculation sheet'!P169*'Calculation sheet'!R169*'Calculation sheet'!S169*'Calculation sheet'!V169*'Calculation sheet'!Y169*'Calculation sheet'!Z169*'Calculation sheet'!AB169*'Calculation sheet'!AD169*'Calculation sheet'!AH169*'Calculation sheet'!AJ169*0.7672))</f>
        <v/>
      </c>
      <c r="O169" s="12" t="str">
        <f>IF('Calculation sheet'!AQ169="","",IF(OR(I169="Motorway link",I169="Exit diverge",I169="Entrance merge",I169="Motorway diverge",I169="Motorway merge",I169="Motorway weaving",I169="Service area"),'Calculation sheet'!AO169*'Calculation sheet'!J169*'Calculation sheet'!K169*'Calculation sheet'!L169*'Calculation sheet'!N169*'Calculation sheet'!P169*'Calculation sheet'!R169*'Calculation sheet'!S169*'Calculation sheet'!W169*'Calculation sheet'!Y169*'Calculation sheet'!Z169*'Calculation sheet'!AB169*'Calculation sheet'!AD169*'Calculation sheet'!AH169*'Calculation sheet'!AJ169,'Calculation sheet'!AO169*'Calculation sheet'!J169*'Calculation sheet'!K169*'Calculation sheet'!L169*'Calculation sheet'!N169*'Calculation sheet'!P169*'Calculation sheet'!R169*'Calculation sheet'!S169*'Calculation sheet'!W169*'Calculation sheet'!Y169*'Calculation sheet'!Z169*'Calculation sheet'!AB169*'Calculation sheet'!AD169*'Calculation sheet'!AH169*'Calculation sheet'!AJ169*0.7672))</f>
        <v/>
      </c>
      <c r="P169" s="12" t="str">
        <f>IF('Calculation sheet'!AQ169="","",IF(OR(I169="Motorway link",I169="Exit diverge",I169="Entrance merge",I169="Motorway diverge",I169="Motorway merge",I169="Motorway weaving",I169="Service area"),'Calculation sheet'!AP169*'Calculation sheet'!J169*'Calculation sheet'!K169*'Calculation sheet'!L169*'Calculation sheet'!N169*'Calculation sheet'!P169*'Calculation sheet'!R169*'Calculation sheet'!S169*'Calculation sheet'!X169*'Calculation sheet'!Y169*'Calculation sheet'!Z169*'Calculation sheet'!AB169*'Calculation sheet'!AD169*'Calculation sheet'!AI169*'Calculation sheet'!AJ169,'Calculation sheet'!AP169*'Calculation sheet'!J169*'Calculation sheet'!K169*'Calculation sheet'!L169*'Calculation sheet'!N169*'Calculation sheet'!P169*'Calculation sheet'!R169*'Calculation sheet'!S169*'Calculation sheet'!X169*'Calculation sheet'!Y169*'Calculation sheet'!Z169*'Calculation sheet'!AB169*'Calculation sheet'!AD169*'Calculation sheet'!AI169*'Calculation sheet'!AJ169*0.7672))</f>
        <v/>
      </c>
      <c r="Q169" s="12" t="str">
        <f t="shared" si="7"/>
        <v/>
      </c>
      <c r="R169" s="14" t="str">
        <f t="shared" si="8"/>
        <v/>
      </c>
    </row>
    <row r="170" spans="1:18" x14ac:dyDescent="0.3">
      <c r="A170" s="4" t="str">
        <f>IF('Input data'!A185="","",'Input data'!A185)</f>
        <v/>
      </c>
      <c r="B170" s="4" t="str">
        <f>IF('Input data'!B185="","",'Input data'!B185)</f>
        <v/>
      </c>
      <c r="C170" s="4" t="str">
        <f>IF('Input data'!C185="","",'Input data'!C185)</f>
        <v/>
      </c>
      <c r="D170" s="4" t="str">
        <f>IF('Input data'!D185="","",'Input data'!D185)</f>
        <v/>
      </c>
      <c r="E170" s="4" t="str">
        <f>IF('Input data'!E185="","",'Input data'!E185)</f>
        <v/>
      </c>
      <c r="F170" s="4" t="str">
        <f>IF('Input data'!F185="","",'Input data'!F185)</f>
        <v/>
      </c>
      <c r="G170" s="4">
        <f>IF('Input data'!G185="","",'Input data'!G185)</f>
        <v>0</v>
      </c>
      <c r="H170" s="4" t="str">
        <f>IF('Input data'!H185&gt;0.5,'Input data'!H185,"")</f>
        <v/>
      </c>
      <c r="I170" s="4" t="str">
        <f>IF('Input data'!I185="","",'Input data'!I185)</f>
        <v/>
      </c>
      <c r="J170" s="12" t="str">
        <f>IF('Calculation sheet'!AQ170="","",IF(OR(I170="Motorway link",I170="Exit diverge",I170="Entrance merge",I170="Motorway diverge",I170="Motorway merge",I170="Motorway weaving",I170="Service area"),'Calculation sheet'!AK170*'Calculation sheet'!J170*'Calculation sheet'!K170*'Calculation sheet'!L170*'Calculation sheet'!N170*'Calculation sheet'!P170*'Calculation sheet'!R170*'Calculation sheet'!S170*'Calculation sheet'!T170*'Calculation sheet'!Y170*'Calculation sheet'!Z170*'Calculation sheet'!AB170*'Calculation sheet'!AD170*'Calculation sheet'!AF170*'Calculation sheet'!AJ170,'Calculation sheet'!AK170*'Calculation sheet'!J170*'Calculation sheet'!K170*'Calculation sheet'!L170*'Calculation sheet'!N170*'Calculation sheet'!P170*'Calculation sheet'!R170*'Calculation sheet'!S170*'Calculation sheet'!T170*'Calculation sheet'!Y170*'Calculation sheet'!Z170*'Calculation sheet'!AB170*'Calculation sheet'!AD170*'Calculation sheet'!AF170*'Calculation sheet'!AJ170*0.7672))</f>
        <v/>
      </c>
      <c r="K170" s="12" t="str">
        <f>IF('Calculation sheet'!AQ170="","",IF(OR(I170="Motorway link",I170="Exit diverge",I170="Entrance merge",I170="Motorway diverge",I170="Motorway merge",I170="Motorway weaving",I170="Service area"),'Calculation sheet'!AL170*'Calculation sheet'!J170*'Calculation sheet'!K170*'Calculation sheet'!M170*'Calculation sheet'!O170*'Calculation sheet'!P170*'Calculation sheet'!Q170*'Calculation sheet'!R170*'Calculation sheet'!S170*'Calculation sheet'!T170*'Calculation sheet'!Y170*'Calculation sheet'!AA170*'Calculation sheet'!AC170*'Calculation sheet'!AE170*'Calculation sheet'!AG170*'Calculation sheet'!AJ170,'Calculation sheet'!AL170*'Calculation sheet'!J170*'Calculation sheet'!K170*'Calculation sheet'!M170*'Calculation sheet'!O170*'Calculation sheet'!P170*'Calculation sheet'!Q170*'Calculation sheet'!R170*'Calculation sheet'!S170*'Calculation sheet'!T170*'Calculation sheet'!Y170*'Calculation sheet'!AA170*'Calculation sheet'!AC170*'Calculation sheet'!AE170*'Calculation sheet'!AG170*'Calculation sheet'!AJ170*0.8833))</f>
        <v/>
      </c>
      <c r="L170" s="12" t="str">
        <f>IF('Calculation sheet'!AQ170="","",IF(OR(I170="Motorway link",I170="Exit diverge",I170="Entrance merge",I170="Motorway diverge",I170="Motorway merge",I170="Motorway weaving",I170="Service area"),'Calculation sheet'!AM170*'Calculation sheet'!J170*'Calculation sheet'!K170*'Calculation sheet'!M170*'Calculation sheet'!O170*'Calculation sheet'!P170*'Calculation sheet'!Q170*'Calculation sheet'!R170*'Calculation sheet'!S170*'Calculation sheet'!U170*'Calculation sheet'!Y170*'Calculation sheet'!AA170*'Calculation sheet'!AC170*'Calculation sheet'!AE170*'Calculation sheet'!AG170*'Calculation sheet'!AJ170,'Calculation sheet'!AM170*'Calculation sheet'!J170*'Calculation sheet'!K170*'Calculation sheet'!M170*'Calculation sheet'!O170*'Calculation sheet'!P170*'Calculation sheet'!Q170*'Calculation sheet'!R170*'Calculation sheet'!S170*'Calculation sheet'!U170*'Calculation sheet'!Y170*'Calculation sheet'!AA170*'Calculation sheet'!AC170*'Calculation sheet'!AE170*'Calculation sheet'!AG170*'Calculation sheet'!AJ170*1.1176))</f>
        <v/>
      </c>
      <c r="M170" s="12" t="str">
        <f t="shared" si="6"/>
        <v/>
      </c>
      <c r="N170" s="12" t="str">
        <f>IF('Calculation sheet'!AQ170="","",IF(OR(I170="Motorway link",I170="Exit diverge",I170="Entrance merge",I170="Motorway diverge",I170="Motorway merge",I170="Motorway weaving",I170="Service area"),'Calculation sheet'!AN170*'Calculation sheet'!J170*'Calculation sheet'!K170*'Calculation sheet'!L170*'Calculation sheet'!N170*'Calculation sheet'!P170*'Calculation sheet'!R170*'Calculation sheet'!S170*'Calculation sheet'!V170*'Calculation sheet'!Y170*'Calculation sheet'!Z170*'Calculation sheet'!AB170*'Calculation sheet'!AD170*'Calculation sheet'!AH170*'Calculation sheet'!AJ170,'Calculation sheet'!AN170*'Calculation sheet'!J170*'Calculation sheet'!K170*'Calculation sheet'!L170*'Calculation sheet'!N170*'Calculation sheet'!P170*'Calculation sheet'!R170*'Calculation sheet'!S170*'Calculation sheet'!V170*'Calculation sheet'!Y170*'Calculation sheet'!Z170*'Calculation sheet'!AB170*'Calculation sheet'!AD170*'Calculation sheet'!AH170*'Calculation sheet'!AJ170*0.7672))</f>
        <v/>
      </c>
      <c r="O170" s="12" t="str">
        <f>IF('Calculation sheet'!AQ170="","",IF(OR(I170="Motorway link",I170="Exit diverge",I170="Entrance merge",I170="Motorway diverge",I170="Motorway merge",I170="Motorway weaving",I170="Service area"),'Calculation sheet'!AO170*'Calculation sheet'!J170*'Calculation sheet'!K170*'Calculation sheet'!L170*'Calculation sheet'!N170*'Calculation sheet'!P170*'Calculation sheet'!R170*'Calculation sheet'!S170*'Calculation sheet'!W170*'Calculation sheet'!Y170*'Calculation sheet'!Z170*'Calculation sheet'!AB170*'Calculation sheet'!AD170*'Calculation sheet'!AH170*'Calculation sheet'!AJ170,'Calculation sheet'!AO170*'Calculation sheet'!J170*'Calculation sheet'!K170*'Calculation sheet'!L170*'Calculation sheet'!N170*'Calculation sheet'!P170*'Calculation sheet'!R170*'Calculation sheet'!S170*'Calculation sheet'!W170*'Calculation sheet'!Y170*'Calculation sheet'!Z170*'Calculation sheet'!AB170*'Calculation sheet'!AD170*'Calculation sheet'!AH170*'Calculation sheet'!AJ170*0.7672))</f>
        <v/>
      </c>
      <c r="P170" s="12" t="str">
        <f>IF('Calculation sheet'!AQ170="","",IF(OR(I170="Motorway link",I170="Exit diverge",I170="Entrance merge",I170="Motorway diverge",I170="Motorway merge",I170="Motorway weaving",I170="Service area"),'Calculation sheet'!AP170*'Calculation sheet'!J170*'Calculation sheet'!K170*'Calculation sheet'!L170*'Calculation sheet'!N170*'Calculation sheet'!P170*'Calculation sheet'!R170*'Calculation sheet'!S170*'Calculation sheet'!X170*'Calculation sheet'!Y170*'Calculation sheet'!Z170*'Calculation sheet'!AB170*'Calculation sheet'!AD170*'Calculation sheet'!AI170*'Calculation sheet'!AJ170,'Calculation sheet'!AP170*'Calculation sheet'!J170*'Calculation sheet'!K170*'Calculation sheet'!L170*'Calculation sheet'!N170*'Calculation sheet'!P170*'Calculation sheet'!R170*'Calculation sheet'!S170*'Calculation sheet'!X170*'Calculation sheet'!Y170*'Calculation sheet'!Z170*'Calculation sheet'!AB170*'Calculation sheet'!AD170*'Calculation sheet'!AI170*'Calculation sheet'!AJ170*0.7672))</f>
        <v/>
      </c>
      <c r="Q170" s="12" t="str">
        <f t="shared" si="7"/>
        <v/>
      </c>
      <c r="R170" s="14" t="str">
        <f t="shared" si="8"/>
        <v/>
      </c>
    </row>
    <row r="171" spans="1:18" x14ac:dyDescent="0.3">
      <c r="A171" s="4" t="str">
        <f>IF('Input data'!A186="","",'Input data'!A186)</f>
        <v/>
      </c>
      <c r="B171" s="4" t="str">
        <f>IF('Input data'!B186="","",'Input data'!B186)</f>
        <v/>
      </c>
      <c r="C171" s="4" t="str">
        <f>IF('Input data'!C186="","",'Input data'!C186)</f>
        <v/>
      </c>
      <c r="D171" s="4" t="str">
        <f>IF('Input data'!D186="","",'Input data'!D186)</f>
        <v/>
      </c>
      <c r="E171" s="4" t="str">
        <f>IF('Input data'!E186="","",'Input data'!E186)</f>
        <v/>
      </c>
      <c r="F171" s="4" t="str">
        <f>IF('Input data'!F186="","",'Input data'!F186)</f>
        <v/>
      </c>
      <c r="G171" s="4">
        <f>IF('Input data'!G186="","",'Input data'!G186)</f>
        <v>0</v>
      </c>
      <c r="H171" s="4" t="str">
        <f>IF('Input data'!H186&gt;0.5,'Input data'!H186,"")</f>
        <v/>
      </c>
      <c r="I171" s="4" t="str">
        <f>IF('Input data'!I186="","",'Input data'!I186)</f>
        <v/>
      </c>
      <c r="J171" s="12" t="str">
        <f>IF('Calculation sheet'!AQ171="","",IF(OR(I171="Motorway link",I171="Exit diverge",I171="Entrance merge",I171="Motorway diverge",I171="Motorway merge",I171="Motorway weaving",I171="Service area"),'Calculation sheet'!AK171*'Calculation sheet'!J171*'Calculation sheet'!K171*'Calculation sheet'!L171*'Calculation sheet'!N171*'Calculation sheet'!P171*'Calculation sheet'!R171*'Calculation sheet'!S171*'Calculation sheet'!T171*'Calculation sheet'!Y171*'Calculation sheet'!Z171*'Calculation sheet'!AB171*'Calculation sheet'!AD171*'Calculation sheet'!AF171*'Calculation sheet'!AJ171,'Calculation sheet'!AK171*'Calculation sheet'!J171*'Calculation sheet'!K171*'Calculation sheet'!L171*'Calculation sheet'!N171*'Calculation sheet'!P171*'Calculation sheet'!R171*'Calculation sheet'!S171*'Calculation sheet'!T171*'Calculation sheet'!Y171*'Calculation sheet'!Z171*'Calculation sheet'!AB171*'Calculation sheet'!AD171*'Calculation sheet'!AF171*'Calculation sheet'!AJ171*0.7672))</f>
        <v/>
      </c>
      <c r="K171" s="12" t="str">
        <f>IF('Calculation sheet'!AQ171="","",IF(OR(I171="Motorway link",I171="Exit diverge",I171="Entrance merge",I171="Motorway diverge",I171="Motorway merge",I171="Motorway weaving",I171="Service area"),'Calculation sheet'!AL171*'Calculation sheet'!J171*'Calculation sheet'!K171*'Calculation sheet'!M171*'Calculation sheet'!O171*'Calculation sheet'!P171*'Calculation sheet'!Q171*'Calculation sheet'!R171*'Calculation sheet'!S171*'Calculation sheet'!T171*'Calculation sheet'!Y171*'Calculation sheet'!AA171*'Calculation sheet'!AC171*'Calculation sheet'!AE171*'Calculation sheet'!AG171*'Calculation sheet'!AJ171,'Calculation sheet'!AL171*'Calculation sheet'!J171*'Calculation sheet'!K171*'Calculation sheet'!M171*'Calculation sheet'!O171*'Calculation sheet'!P171*'Calculation sheet'!Q171*'Calculation sheet'!R171*'Calculation sheet'!S171*'Calculation sheet'!T171*'Calculation sheet'!Y171*'Calculation sheet'!AA171*'Calculation sheet'!AC171*'Calculation sheet'!AE171*'Calculation sheet'!AG171*'Calculation sheet'!AJ171*0.8833))</f>
        <v/>
      </c>
      <c r="L171" s="12" t="str">
        <f>IF('Calculation sheet'!AQ171="","",IF(OR(I171="Motorway link",I171="Exit diverge",I171="Entrance merge",I171="Motorway diverge",I171="Motorway merge",I171="Motorway weaving",I171="Service area"),'Calculation sheet'!AM171*'Calculation sheet'!J171*'Calculation sheet'!K171*'Calculation sheet'!M171*'Calculation sheet'!O171*'Calculation sheet'!P171*'Calculation sheet'!Q171*'Calculation sheet'!R171*'Calculation sheet'!S171*'Calculation sheet'!U171*'Calculation sheet'!Y171*'Calculation sheet'!AA171*'Calculation sheet'!AC171*'Calculation sheet'!AE171*'Calculation sheet'!AG171*'Calculation sheet'!AJ171,'Calculation sheet'!AM171*'Calculation sheet'!J171*'Calculation sheet'!K171*'Calculation sheet'!M171*'Calculation sheet'!O171*'Calculation sheet'!P171*'Calculation sheet'!Q171*'Calculation sheet'!R171*'Calculation sheet'!S171*'Calculation sheet'!U171*'Calculation sheet'!Y171*'Calculation sheet'!AA171*'Calculation sheet'!AC171*'Calculation sheet'!AE171*'Calculation sheet'!AG171*'Calculation sheet'!AJ171*1.1176))</f>
        <v/>
      </c>
      <c r="M171" s="12" t="str">
        <f t="shared" si="6"/>
        <v/>
      </c>
      <c r="N171" s="12" t="str">
        <f>IF('Calculation sheet'!AQ171="","",IF(OR(I171="Motorway link",I171="Exit diverge",I171="Entrance merge",I171="Motorway diverge",I171="Motorway merge",I171="Motorway weaving",I171="Service area"),'Calculation sheet'!AN171*'Calculation sheet'!J171*'Calculation sheet'!K171*'Calculation sheet'!L171*'Calculation sheet'!N171*'Calculation sheet'!P171*'Calculation sheet'!R171*'Calculation sheet'!S171*'Calculation sheet'!V171*'Calculation sheet'!Y171*'Calculation sheet'!Z171*'Calculation sheet'!AB171*'Calculation sheet'!AD171*'Calculation sheet'!AH171*'Calculation sheet'!AJ171,'Calculation sheet'!AN171*'Calculation sheet'!J171*'Calculation sheet'!K171*'Calculation sheet'!L171*'Calculation sheet'!N171*'Calculation sheet'!P171*'Calculation sheet'!R171*'Calculation sheet'!S171*'Calculation sheet'!V171*'Calculation sheet'!Y171*'Calculation sheet'!Z171*'Calculation sheet'!AB171*'Calculation sheet'!AD171*'Calculation sheet'!AH171*'Calculation sheet'!AJ171*0.7672))</f>
        <v/>
      </c>
      <c r="O171" s="12" t="str">
        <f>IF('Calculation sheet'!AQ171="","",IF(OR(I171="Motorway link",I171="Exit diverge",I171="Entrance merge",I171="Motorway diverge",I171="Motorway merge",I171="Motorway weaving",I171="Service area"),'Calculation sheet'!AO171*'Calculation sheet'!J171*'Calculation sheet'!K171*'Calculation sheet'!L171*'Calculation sheet'!N171*'Calculation sheet'!P171*'Calculation sheet'!R171*'Calculation sheet'!S171*'Calculation sheet'!W171*'Calculation sheet'!Y171*'Calculation sheet'!Z171*'Calculation sheet'!AB171*'Calculation sheet'!AD171*'Calculation sheet'!AH171*'Calculation sheet'!AJ171,'Calculation sheet'!AO171*'Calculation sheet'!J171*'Calculation sheet'!K171*'Calculation sheet'!L171*'Calculation sheet'!N171*'Calculation sheet'!P171*'Calculation sheet'!R171*'Calculation sheet'!S171*'Calculation sheet'!W171*'Calculation sheet'!Y171*'Calculation sheet'!Z171*'Calculation sheet'!AB171*'Calculation sheet'!AD171*'Calculation sheet'!AH171*'Calculation sheet'!AJ171*0.7672))</f>
        <v/>
      </c>
      <c r="P171" s="12" t="str">
        <f>IF('Calculation sheet'!AQ171="","",IF(OR(I171="Motorway link",I171="Exit diverge",I171="Entrance merge",I171="Motorway diverge",I171="Motorway merge",I171="Motorway weaving",I171="Service area"),'Calculation sheet'!AP171*'Calculation sheet'!J171*'Calculation sheet'!K171*'Calculation sheet'!L171*'Calculation sheet'!N171*'Calculation sheet'!P171*'Calculation sheet'!R171*'Calculation sheet'!S171*'Calculation sheet'!X171*'Calculation sheet'!Y171*'Calculation sheet'!Z171*'Calculation sheet'!AB171*'Calculation sheet'!AD171*'Calculation sheet'!AI171*'Calculation sheet'!AJ171,'Calculation sheet'!AP171*'Calculation sheet'!J171*'Calculation sheet'!K171*'Calculation sheet'!L171*'Calculation sheet'!N171*'Calculation sheet'!P171*'Calculation sheet'!R171*'Calculation sheet'!S171*'Calculation sheet'!X171*'Calculation sheet'!Y171*'Calculation sheet'!Z171*'Calculation sheet'!AB171*'Calculation sheet'!AD171*'Calculation sheet'!AI171*'Calculation sheet'!AJ171*0.7672))</f>
        <v/>
      </c>
      <c r="Q171" s="12" t="str">
        <f t="shared" si="7"/>
        <v/>
      </c>
      <c r="R171" s="14" t="str">
        <f t="shared" si="8"/>
        <v/>
      </c>
    </row>
    <row r="172" spans="1:18" x14ac:dyDescent="0.3">
      <c r="A172" s="4" t="str">
        <f>IF('Input data'!A187="","",'Input data'!A187)</f>
        <v/>
      </c>
      <c r="B172" s="4" t="str">
        <f>IF('Input data'!B187="","",'Input data'!B187)</f>
        <v/>
      </c>
      <c r="C172" s="4" t="str">
        <f>IF('Input data'!C187="","",'Input data'!C187)</f>
        <v/>
      </c>
      <c r="D172" s="4" t="str">
        <f>IF('Input data'!D187="","",'Input data'!D187)</f>
        <v/>
      </c>
      <c r="E172" s="4" t="str">
        <f>IF('Input data'!E187="","",'Input data'!E187)</f>
        <v/>
      </c>
      <c r="F172" s="4" t="str">
        <f>IF('Input data'!F187="","",'Input data'!F187)</f>
        <v/>
      </c>
      <c r="G172" s="4">
        <f>IF('Input data'!G187="","",'Input data'!G187)</f>
        <v>0</v>
      </c>
      <c r="H172" s="4" t="str">
        <f>IF('Input data'!H187&gt;0.5,'Input data'!H187,"")</f>
        <v/>
      </c>
      <c r="I172" s="4" t="str">
        <f>IF('Input data'!I187="","",'Input data'!I187)</f>
        <v/>
      </c>
      <c r="J172" s="12" t="str">
        <f>IF('Calculation sheet'!AQ172="","",IF(OR(I172="Motorway link",I172="Exit diverge",I172="Entrance merge",I172="Motorway diverge",I172="Motorway merge",I172="Motorway weaving",I172="Service area"),'Calculation sheet'!AK172*'Calculation sheet'!J172*'Calculation sheet'!K172*'Calculation sheet'!L172*'Calculation sheet'!N172*'Calculation sheet'!P172*'Calculation sheet'!R172*'Calculation sheet'!S172*'Calculation sheet'!T172*'Calculation sheet'!Y172*'Calculation sheet'!Z172*'Calculation sheet'!AB172*'Calculation sheet'!AD172*'Calculation sheet'!AF172*'Calculation sheet'!AJ172,'Calculation sheet'!AK172*'Calculation sheet'!J172*'Calculation sheet'!K172*'Calculation sheet'!L172*'Calculation sheet'!N172*'Calculation sheet'!P172*'Calculation sheet'!R172*'Calculation sheet'!S172*'Calculation sheet'!T172*'Calculation sheet'!Y172*'Calculation sheet'!Z172*'Calculation sheet'!AB172*'Calculation sheet'!AD172*'Calculation sheet'!AF172*'Calculation sheet'!AJ172*0.7672))</f>
        <v/>
      </c>
      <c r="K172" s="12" t="str">
        <f>IF('Calculation sheet'!AQ172="","",IF(OR(I172="Motorway link",I172="Exit diverge",I172="Entrance merge",I172="Motorway diverge",I172="Motorway merge",I172="Motorway weaving",I172="Service area"),'Calculation sheet'!AL172*'Calculation sheet'!J172*'Calculation sheet'!K172*'Calculation sheet'!M172*'Calculation sheet'!O172*'Calculation sheet'!P172*'Calculation sheet'!Q172*'Calculation sheet'!R172*'Calculation sheet'!S172*'Calculation sheet'!T172*'Calculation sheet'!Y172*'Calculation sheet'!AA172*'Calculation sheet'!AC172*'Calculation sheet'!AE172*'Calculation sheet'!AG172*'Calculation sheet'!AJ172,'Calculation sheet'!AL172*'Calculation sheet'!J172*'Calculation sheet'!K172*'Calculation sheet'!M172*'Calculation sheet'!O172*'Calculation sheet'!P172*'Calculation sheet'!Q172*'Calculation sheet'!R172*'Calculation sheet'!S172*'Calculation sheet'!T172*'Calculation sheet'!Y172*'Calculation sheet'!AA172*'Calculation sheet'!AC172*'Calculation sheet'!AE172*'Calculation sheet'!AG172*'Calculation sheet'!AJ172*0.8833))</f>
        <v/>
      </c>
      <c r="L172" s="12" t="str">
        <f>IF('Calculation sheet'!AQ172="","",IF(OR(I172="Motorway link",I172="Exit diverge",I172="Entrance merge",I172="Motorway diverge",I172="Motorway merge",I172="Motorway weaving",I172="Service area"),'Calculation sheet'!AM172*'Calculation sheet'!J172*'Calculation sheet'!K172*'Calculation sheet'!M172*'Calculation sheet'!O172*'Calculation sheet'!P172*'Calculation sheet'!Q172*'Calculation sheet'!R172*'Calculation sheet'!S172*'Calculation sheet'!U172*'Calculation sheet'!Y172*'Calculation sheet'!AA172*'Calculation sheet'!AC172*'Calculation sheet'!AE172*'Calculation sheet'!AG172*'Calculation sheet'!AJ172,'Calculation sheet'!AM172*'Calculation sheet'!J172*'Calculation sheet'!K172*'Calculation sheet'!M172*'Calculation sheet'!O172*'Calculation sheet'!P172*'Calculation sheet'!Q172*'Calculation sheet'!R172*'Calculation sheet'!S172*'Calculation sheet'!U172*'Calculation sheet'!Y172*'Calculation sheet'!AA172*'Calculation sheet'!AC172*'Calculation sheet'!AE172*'Calculation sheet'!AG172*'Calculation sheet'!AJ172*1.1176))</f>
        <v/>
      </c>
      <c r="M172" s="12" t="str">
        <f t="shared" si="6"/>
        <v/>
      </c>
      <c r="N172" s="12" t="str">
        <f>IF('Calculation sheet'!AQ172="","",IF(OR(I172="Motorway link",I172="Exit diverge",I172="Entrance merge",I172="Motorway diverge",I172="Motorway merge",I172="Motorway weaving",I172="Service area"),'Calculation sheet'!AN172*'Calculation sheet'!J172*'Calculation sheet'!K172*'Calculation sheet'!L172*'Calculation sheet'!N172*'Calculation sheet'!P172*'Calculation sheet'!R172*'Calculation sheet'!S172*'Calculation sheet'!V172*'Calculation sheet'!Y172*'Calculation sheet'!Z172*'Calculation sheet'!AB172*'Calculation sheet'!AD172*'Calculation sheet'!AH172*'Calculation sheet'!AJ172,'Calculation sheet'!AN172*'Calculation sheet'!J172*'Calculation sheet'!K172*'Calculation sheet'!L172*'Calculation sheet'!N172*'Calculation sheet'!P172*'Calculation sheet'!R172*'Calculation sheet'!S172*'Calculation sheet'!V172*'Calculation sheet'!Y172*'Calculation sheet'!Z172*'Calculation sheet'!AB172*'Calculation sheet'!AD172*'Calculation sheet'!AH172*'Calculation sheet'!AJ172*0.7672))</f>
        <v/>
      </c>
      <c r="O172" s="12" t="str">
        <f>IF('Calculation sheet'!AQ172="","",IF(OR(I172="Motorway link",I172="Exit diverge",I172="Entrance merge",I172="Motorway diverge",I172="Motorway merge",I172="Motorway weaving",I172="Service area"),'Calculation sheet'!AO172*'Calculation sheet'!J172*'Calculation sheet'!K172*'Calculation sheet'!L172*'Calculation sheet'!N172*'Calculation sheet'!P172*'Calculation sheet'!R172*'Calculation sheet'!S172*'Calculation sheet'!W172*'Calculation sheet'!Y172*'Calculation sheet'!Z172*'Calculation sheet'!AB172*'Calculation sheet'!AD172*'Calculation sheet'!AH172*'Calculation sheet'!AJ172,'Calculation sheet'!AO172*'Calculation sheet'!J172*'Calculation sheet'!K172*'Calculation sheet'!L172*'Calculation sheet'!N172*'Calculation sheet'!P172*'Calculation sheet'!R172*'Calculation sheet'!S172*'Calculation sheet'!W172*'Calculation sheet'!Y172*'Calculation sheet'!Z172*'Calculation sheet'!AB172*'Calculation sheet'!AD172*'Calculation sheet'!AH172*'Calculation sheet'!AJ172*0.7672))</f>
        <v/>
      </c>
      <c r="P172" s="12" t="str">
        <f>IF('Calculation sheet'!AQ172="","",IF(OR(I172="Motorway link",I172="Exit diverge",I172="Entrance merge",I172="Motorway diverge",I172="Motorway merge",I172="Motorway weaving",I172="Service area"),'Calculation sheet'!AP172*'Calculation sheet'!J172*'Calculation sheet'!K172*'Calculation sheet'!L172*'Calculation sheet'!N172*'Calculation sheet'!P172*'Calculation sheet'!R172*'Calculation sheet'!S172*'Calculation sheet'!X172*'Calculation sheet'!Y172*'Calculation sheet'!Z172*'Calculation sheet'!AB172*'Calculation sheet'!AD172*'Calculation sheet'!AI172*'Calculation sheet'!AJ172,'Calculation sheet'!AP172*'Calculation sheet'!J172*'Calculation sheet'!K172*'Calculation sheet'!L172*'Calculation sheet'!N172*'Calculation sheet'!P172*'Calculation sheet'!R172*'Calculation sheet'!S172*'Calculation sheet'!X172*'Calculation sheet'!Y172*'Calculation sheet'!Z172*'Calculation sheet'!AB172*'Calculation sheet'!AD172*'Calculation sheet'!AI172*'Calculation sheet'!AJ172*0.7672))</f>
        <v/>
      </c>
      <c r="Q172" s="12" t="str">
        <f t="shared" si="7"/>
        <v/>
      </c>
      <c r="R172" s="14" t="str">
        <f t="shared" si="8"/>
        <v/>
      </c>
    </row>
    <row r="173" spans="1:18" x14ac:dyDescent="0.3">
      <c r="A173" s="4" t="str">
        <f>IF('Input data'!A188="","",'Input data'!A188)</f>
        <v/>
      </c>
      <c r="B173" s="4" t="str">
        <f>IF('Input data'!B188="","",'Input data'!B188)</f>
        <v/>
      </c>
      <c r="C173" s="4" t="str">
        <f>IF('Input data'!C188="","",'Input data'!C188)</f>
        <v/>
      </c>
      <c r="D173" s="4" t="str">
        <f>IF('Input data'!D188="","",'Input data'!D188)</f>
        <v/>
      </c>
      <c r="E173" s="4" t="str">
        <f>IF('Input data'!E188="","",'Input data'!E188)</f>
        <v/>
      </c>
      <c r="F173" s="4" t="str">
        <f>IF('Input data'!F188="","",'Input data'!F188)</f>
        <v/>
      </c>
      <c r="G173" s="4">
        <f>IF('Input data'!G188="","",'Input data'!G188)</f>
        <v>0</v>
      </c>
      <c r="H173" s="4" t="str">
        <f>IF('Input data'!H188&gt;0.5,'Input data'!H188,"")</f>
        <v/>
      </c>
      <c r="I173" s="4" t="str">
        <f>IF('Input data'!I188="","",'Input data'!I188)</f>
        <v/>
      </c>
      <c r="J173" s="12" t="str">
        <f>IF('Calculation sheet'!AQ173="","",IF(OR(I173="Motorway link",I173="Exit diverge",I173="Entrance merge",I173="Motorway diverge",I173="Motorway merge",I173="Motorway weaving",I173="Service area"),'Calculation sheet'!AK173*'Calculation sheet'!J173*'Calculation sheet'!K173*'Calculation sheet'!L173*'Calculation sheet'!N173*'Calculation sheet'!P173*'Calculation sheet'!R173*'Calculation sheet'!S173*'Calculation sheet'!T173*'Calculation sheet'!Y173*'Calculation sheet'!Z173*'Calculation sheet'!AB173*'Calculation sheet'!AD173*'Calculation sheet'!AF173*'Calculation sheet'!AJ173,'Calculation sheet'!AK173*'Calculation sheet'!J173*'Calculation sheet'!K173*'Calculation sheet'!L173*'Calculation sheet'!N173*'Calculation sheet'!P173*'Calculation sheet'!R173*'Calculation sheet'!S173*'Calculation sheet'!T173*'Calculation sheet'!Y173*'Calculation sheet'!Z173*'Calculation sheet'!AB173*'Calculation sheet'!AD173*'Calculation sheet'!AF173*'Calculation sheet'!AJ173*0.7672))</f>
        <v/>
      </c>
      <c r="K173" s="12" t="str">
        <f>IF('Calculation sheet'!AQ173="","",IF(OR(I173="Motorway link",I173="Exit diverge",I173="Entrance merge",I173="Motorway diverge",I173="Motorway merge",I173="Motorway weaving",I173="Service area"),'Calculation sheet'!AL173*'Calculation sheet'!J173*'Calculation sheet'!K173*'Calculation sheet'!M173*'Calculation sheet'!O173*'Calculation sheet'!P173*'Calculation sheet'!Q173*'Calculation sheet'!R173*'Calculation sheet'!S173*'Calculation sheet'!T173*'Calculation sheet'!Y173*'Calculation sheet'!AA173*'Calculation sheet'!AC173*'Calculation sheet'!AE173*'Calculation sheet'!AG173*'Calculation sheet'!AJ173,'Calculation sheet'!AL173*'Calculation sheet'!J173*'Calculation sheet'!K173*'Calculation sheet'!M173*'Calculation sheet'!O173*'Calculation sheet'!P173*'Calculation sheet'!Q173*'Calculation sheet'!R173*'Calculation sheet'!S173*'Calculation sheet'!T173*'Calculation sheet'!Y173*'Calculation sheet'!AA173*'Calculation sheet'!AC173*'Calculation sheet'!AE173*'Calculation sheet'!AG173*'Calculation sheet'!AJ173*0.8833))</f>
        <v/>
      </c>
      <c r="L173" s="12" t="str">
        <f>IF('Calculation sheet'!AQ173="","",IF(OR(I173="Motorway link",I173="Exit diverge",I173="Entrance merge",I173="Motorway diverge",I173="Motorway merge",I173="Motorway weaving",I173="Service area"),'Calculation sheet'!AM173*'Calculation sheet'!J173*'Calculation sheet'!K173*'Calculation sheet'!M173*'Calculation sheet'!O173*'Calculation sheet'!P173*'Calculation sheet'!Q173*'Calculation sheet'!R173*'Calculation sheet'!S173*'Calculation sheet'!U173*'Calculation sheet'!Y173*'Calculation sheet'!AA173*'Calculation sheet'!AC173*'Calculation sheet'!AE173*'Calculation sheet'!AG173*'Calculation sheet'!AJ173,'Calculation sheet'!AM173*'Calculation sheet'!J173*'Calculation sheet'!K173*'Calculation sheet'!M173*'Calculation sheet'!O173*'Calculation sheet'!P173*'Calculation sheet'!Q173*'Calculation sheet'!R173*'Calculation sheet'!S173*'Calculation sheet'!U173*'Calculation sheet'!Y173*'Calculation sheet'!AA173*'Calculation sheet'!AC173*'Calculation sheet'!AE173*'Calculation sheet'!AG173*'Calculation sheet'!AJ173*1.1176))</f>
        <v/>
      </c>
      <c r="M173" s="12" t="str">
        <f t="shared" si="6"/>
        <v/>
      </c>
      <c r="N173" s="12" t="str">
        <f>IF('Calculation sheet'!AQ173="","",IF(OR(I173="Motorway link",I173="Exit diverge",I173="Entrance merge",I173="Motorway diverge",I173="Motorway merge",I173="Motorway weaving",I173="Service area"),'Calculation sheet'!AN173*'Calculation sheet'!J173*'Calculation sheet'!K173*'Calculation sheet'!L173*'Calculation sheet'!N173*'Calculation sheet'!P173*'Calculation sheet'!R173*'Calculation sheet'!S173*'Calculation sheet'!V173*'Calculation sheet'!Y173*'Calculation sheet'!Z173*'Calculation sheet'!AB173*'Calculation sheet'!AD173*'Calculation sheet'!AH173*'Calculation sheet'!AJ173,'Calculation sheet'!AN173*'Calculation sheet'!J173*'Calculation sheet'!K173*'Calculation sheet'!L173*'Calculation sheet'!N173*'Calculation sheet'!P173*'Calculation sheet'!R173*'Calculation sheet'!S173*'Calculation sheet'!V173*'Calculation sheet'!Y173*'Calculation sheet'!Z173*'Calculation sheet'!AB173*'Calculation sheet'!AD173*'Calculation sheet'!AH173*'Calculation sheet'!AJ173*0.7672))</f>
        <v/>
      </c>
      <c r="O173" s="12" t="str">
        <f>IF('Calculation sheet'!AQ173="","",IF(OR(I173="Motorway link",I173="Exit diverge",I173="Entrance merge",I173="Motorway diverge",I173="Motorway merge",I173="Motorway weaving",I173="Service area"),'Calculation sheet'!AO173*'Calculation sheet'!J173*'Calculation sheet'!K173*'Calculation sheet'!L173*'Calculation sheet'!N173*'Calculation sheet'!P173*'Calculation sheet'!R173*'Calculation sheet'!S173*'Calculation sheet'!W173*'Calculation sheet'!Y173*'Calculation sheet'!Z173*'Calculation sheet'!AB173*'Calculation sheet'!AD173*'Calculation sheet'!AH173*'Calculation sheet'!AJ173,'Calculation sheet'!AO173*'Calculation sheet'!J173*'Calculation sheet'!K173*'Calculation sheet'!L173*'Calculation sheet'!N173*'Calculation sheet'!P173*'Calculation sheet'!R173*'Calculation sheet'!S173*'Calculation sheet'!W173*'Calculation sheet'!Y173*'Calculation sheet'!Z173*'Calculation sheet'!AB173*'Calculation sheet'!AD173*'Calculation sheet'!AH173*'Calculation sheet'!AJ173*0.7672))</f>
        <v/>
      </c>
      <c r="P173" s="12" t="str">
        <f>IF('Calculation sheet'!AQ173="","",IF(OR(I173="Motorway link",I173="Exit diverge",I173="Entrance merge",I173="Motorway diverge",I173="Motorway merge",I173="Motorway weaving",I173="Service area"),'Calculation sheet'!AP173*'Calculation sheet'!J173*'Calculation sheet'!K173*'Calculation sheet'!L173*'Calculation sheet'!N173*'Calculation sheet'!P173*'Calculation sheet'!R173*'Calculation sheet'!S173*'Calculation sheet'!X173*'Calculation sheet'!Y173*'Calculation sheet'!Z173*'Calculation sheet'!AB173*'Calculation sheet'!AD173*'Calculation sheet'!AI173*'Calculation sheet'!AJ173,'Calculation sheet'!AP173*'Calculation sheet'!J173*'Calculation sheet'!K173*'Calculation sheet'!L173*'Calculation sheet'!N173*'Calculation sheet'!P173*'Calculation sheet'!R173*'Calculation sheet'!S173*'Calculation sheet'!X173*'Calculation sheet'!Y173*'Calculation sheet'!Z173*'Calculation sheet'!AB173*'Calculation sheet'!AD173*'Calculation sheet'!AI173*'Calculation sheet'!AJ173*0.7672))</f>
        <v/>
      </c>
      <c r="Q173" s="12" t="str">
        <f t="shared" si="7"/>
        <v/>
      </c>
      <c r="R173" s="14" t="str">
        <f t="shared" si="8"/>
        <v/>
      </c>
    </row>
    <row r="174" spans="1:18" x14ac:dyDescent="0.3">
      <c r="A174" s="4" t="str">
        <f>IF('Input data'!A189="","",'Input data'!A189)</f>
        <v/>
      </c>
      <c r="B174" s="4" t="str">
        <f>IF('Input data'!B189="","",'Input data'!B189)</f>
        <v/>
      </c>
      <c r="C174" s="4" t="str">
        <f>IF('Input data'!C189="","",'Input data'!C189)</f>
        <v/>
      </c>
      <c r="D174" s="4" t="str">
        <f>IF('Input data'!D189="","",'Input data'!D189)</f>
        <v/>
      </c>
      <c r="E174" s="4" t="str">
        <f>IF('Input data'!E189="","",'Input data'!E189)</f>
        <v/>
      </c>
      <c r="F174" s="4" t="str">
        <f>IF('Input data'!F189="","",'Input data'!F189)</f>
        <v/>
      </c>
      <c r="G174" s="4">
        <f>IF('Input data'!G189="","",'Input data'!G189)</f>
        <v>0</v>
      </c>
      <c r="H174" s="4" t="str">
        <f>IF('Input data'!H189&gt;0.5,'Input data'!H189,"")</f>
        <v/>
      </c>
      <c r="I174" s="4" t="str">
        <f>IF('Input data'!I189="","",'Input data'!I189)</f>
        <v/>
      </c>
      <c r="J174" s="12" t="str">
        <f>IF('Calculation sheet'!AQ174="","",IF(OR(I174="Motorway link",I174="Exit diverge",I174="Entrance merge",I174="Motorway diverge",I174="Motorway merge",I174="Motorway weaving",I174="Service area"),'Calculation sheet'!AK174*'Calculation sheet'!J174*'Calculation sheet'!K174*'Calculation sheet'!L174*'Calculation sheet'!N174*'Calculation sheet'!P174*'Calculation sheet'!R174*'Calculation sheet'!S174*'Calculation sheet'!T174*'Calculation sheet'!Y174*'Calculation sheet'!Z174*'Calculation sheet'!AB174*'Calculation sheet'!AD174*'Calculation sheet'!AF174*'Calculation sheet'!AJ174,'Calculation sheet'!AK174*'Calculation sheet'!J174*'Calculation sheet'!K174*'Calculation sheet'!L174*'Calculation sheet'!N174*'Calculation sheet'!P174*'Calculation sheet'!R174*'Calculation sheet'!S174*'Calculation sheet'!T174*'Calculation sheet'!Y174*'Calculation sheet'!Z174*'Calculation sheet'!AB174*'Calculation sheet'!AD174*'Calculation sheet'!AF174*'Calculation sheet'!AJ174*0.7672))</f>
        <v/>
      </c>
      <c r="K174" s="12" t="str">
        <f>IF('Calculation sheet'!AQ174="","",IF(OR(I174="Motorway link",I174="Exit diverge",I174="Entrance merge",I174="Motorway diverge",I174="Motorway merge",I174="Motorway weaving",I174="Service area"),'Calculation sheet'!AL174*'Calculation sheet'!J174*'Calculation sheet'!K174*'Calculation sheet'!M174*'Calculation sheet'!O174*'Calculation sheet'!P174*'Calculation sheet'!Q174*'Calculation sheet'!R174*'Calculation sheet'!S174*'Calculation sheet'!T174*'Calculation sheet'!Y174*'Calculation sheet'!AA174*'Calculation sheet'!AC174*'Calculation sheet'!AE174*'Calculation sheet'!AG174*'Calculation sheet'!AJ174,'Calculation sheet'!AL174*'Calculation sheet'!J174*'Calculation sheet'!K174*'Calculation sheet'!M174*'Calculation sheet'!O174*'Calculation sheet'!P174*'Calculation sheet'!Q174*'Calculation sheet'!R174*'Calculation sheet'!S174*'Calculation sheet'!T174*'Calculation sheet'!Y174*'Calculation sheet'!AA174*'Calculation sheet'!AC174*'Calculation sheet'!AE174*'Calculation sheet'!AG174*'Calculation sheet'!AJ174*0.8833))</f>
        <v/>
      </c>
      <c r="L174" s="12" t="str">
        <f>IF('Calculation sheet'!AQ174="","",IF(OR(I174="Motorway link",I174="Exit diverge",I174="Entrance merge",I174="Motorway diverge",I174="Motorway merge",I174="Motorway weaving",I174="Service area"),'Calculation sheet'!AM174*'Calculation sheet'!J174*'Calculation sheet'!K174*'Calculation sheet'!M174*'Calculation sheet'!O174*'Calculation sheet'!P174*'Calculation sheet'!Q174*'Calculation sheet'!R174*'Calculation sheet'!S174*'Calculation sheet'!U174*'Calculation sheet'!Y174*'Calculation sheet'!AA174*'Calculation sheet'!AC174*'Calculation sheet'!AE174*'Calculation sheet'!AG174*'Calculation sheet'!AJ174,'Calculation sheet'!AM174*'Calculation sheet'!J174*'Calculation sheet'!K174*'Calculation sheet'!M174*'Calculation sheet'!O174*'Calculation sheet'!P174*'Calculation sheet'!Q174*'Calculation sheet'!R174*'Calculation sheet'!S174*'Calculation sheet'!U174*'Calculation sheet'!Y174*'Calculation sheet'!AA174*'Calculation sheet'!AC174*'Calculation sheet'!AE174*'Calculation sheet'!AG174*'Calculation sheet'!AJ174*1.1176))</f>
        <v/>
      </c>
      <c r="M174" s="12" t="str">
        <f t="shared" si="6"/>
        <v/>
      </c>
      <c r="N174" s="12" t="str">
        <f>IF('Calculation sheet'!AQ174="","",IF(OR(I174="Motorway link",I174="Exit diverge",I174="Entrance merge",I174="Motorway diverge",I174="Motorway merge",I174="Motorway weaving",I174="Service area"),'Calculation sheet'!AN174*'Calculation sheet'!J174*'Calculation sheet'!K174*'Calculation sheet'!L174*'Calculation sheet'!N174*'Calculation sheet'!P174*'Calculation sheet'!R174*'Calculation sheet'!S174*'Calculation sheet'!V174*'Calculation sheet'!Y174*'Calculation sheet'!Z174*'Calculation sheet'!AB174*'Calculation sheet'!AD174*'Calculation sheet'!AH174*'Calculation sheet'!AJ174,'Calculation sheet'!AN174*'Calculation sheet'!J174*'Calculation sheet'!K174*'Calculation sheet'!L174*'Calculation sheet'!N174*'Calculation sheet'!P174*'Calculation sheet'!R174*'Calculation sheet'!S174*'Calculation sheet'!V174*'Calculation sheet'!Y174*'Calculation sheet'!Z174*'Calculation sheet'!AB174*'Calculation sheet'!AD174*'Calculation sheet'!AH174*'Calculation sheet'!AJ174*0.7672))</f>
        <v/>
      </c>
      <c r="O174" s="12" t="str">
        <f>IF('Calculation sheet'!AQ174="","",IF(OR(I174="Motorway link",I174="Exit diverge",I174="Entrance merge",I174="Motorway diverge",I174="Motorway merge",I174="Motorway weaving",I174="Service area"),'Calculation sheet'!AO174*'Calculation sheet'!J174*'Calculation sheet'!K174*'Calculation sheet'!L174*'Calculation sheet'!N174*'Calculation sheet'!P174*'Calculation sheet'!R174*'Calculation sheet'!S174*'Calculation sheet'!W174*'Calculation sheet'!Y174*'Calculation sheet'!Z174*'Calculation sheet'!AB174*'Calculation sheet'!AD174*'Calculation sheet'!AH174*'Calculation sheet'!AJ174,'Calculation sheet'!AO174*'Calculation sheet'!J174*'Calculation sheet'!K174*'Calculation sheet'!L174*'Calculation sheet'!N174*'Calculation sheet'!P174*'Calculation sheet'!R174*'Calculation sheet'!S174*'Calculation sheet'!W174*'Calculation sheet'!Y174*'Calculation sheet'!Z174*'Calculation sheet'!AB174*'Calculation sheet'!AD174*'Calculation sheet'!AH174*'Calculation sheet'!AJ174*0.7672))</f>
        <v/>
      </c>
      <c r="P174" s="12" t="str">
        <f>IF('Calculation sheet'!AQ174="","",IF(OR(I174="Motorway link",I174="Exit diverge",I174="Entrance merge",I174="Motorway diverge",I174="Motorway merge",I174="Motorway weaving",I174="Service area"),'Calculation sheet'!AP174*'Calculation sheet'!J174*'Calculation sheet'!K174*'Calculation sheet'!L174*'Calculation sheet'!N174*'Calculation sheet'!P174*'Calculation sheet'!R174*'Calculation sheet'!S174*'Calculation sheet'!X174*'Calculation sheet'!Y174*'Calculation sheet'!Z174*'Calculation sheet'!AB174*'Calculation sheet'!AD174*'Calculation sheet'!AI174*'Calculation sheet'!AJ174,'Calculation sheet'!AP174*'Calculation sheet'!J174*'Calculation sheet'!K174*'Calculation sheet'!L174*'Calculation sheet'!N174*'Calculation sheet'!P174*'Calculation sheet'!R174*'Calculation sheet'!S174*'Calculation sheet'!X174*'Calculation sheet'!Y174*'Calculation sheet'!Z174*'Calculation sheet'!AB174*'Calculation sheet'!AD174*'Calculation sheet'!AI174*'Calculation sheet'!AJ174*0.7672))</f>
        <v/>
      </c>
      <c r="Q174" s="12" t="str">
        <f t="shared" si="7"/>
        <v/>
      </c>
      <c r="R174" s="14" t="str">
        <f t="shared" si="8"/>
        <v/>
      </c>
    </row>
    <row r="175" spans="1:18" x14ac:dyDescent="0.3">
      <c r="A175" s="4" t="str">
        <f>IF('Input data'!A190="","",'Input data'!A190)</f>
        <v/>
      </c>
      <c r="B175" s="4" t="str">
        <f>IF('Input data'!B190="","",'Input data'!B190)</f>
        <v/>
      </c>
      <c r="C175" s="4" t="str">
        <f>IF('Input data'!C190="","",'Input data'!C190)</f>
        <v/>
      </c>
      <c r="D175" s="4" t="str">
        <f>IF('Input data'!D190="","",'Input data'!D190)</f>
        <v/>
      </c>
      <c r="E175" s="4" t="str">
        <f>IF('Input data'!E190="","",'Input data'!E190)</f>
        <v/>
      </c>
      <c r="F175" s="4" t="str">
        <f>IF('Input data'!F190="","",'Input data'!F190)</f>
        <v/>
      </c>
      <c r="G175" s="4">
        <f>IF('Input data'!G190="","",'Input data'!G190)</f>
        <v>0</v>
      </c>
      <c r="H175" s="4" t="str">
        <f>IF('Input data'!H190&gt;0.5,'Input data'!H190,"")</f>
        <v/>
      </c>
      <c r="I175" s="4" t="str">
        <f>IF('Input data'!I190="","",'Input data'!I190)</f>
        <v/>
      </c>
      <c r="J175" s="12" t="str">
        <f>IF('Calculation sheet'!AQ175="","",IF(OR(I175="Motorway link",I175="Exit diverge",I175="Entrance merge",I175="Motorway diverge",I175="Motorway merge",I175="Motorway weaving",I175="Service area"),'Calculation sheet'!AK175*'Calculation sheet'!J175*'Calculation sheet'!K175*'Calculation sheet'!L175*'Calculation sheet'!N175*'Calculation sheet'!P175*'Calculation sheet'!R175*'Calculation sheet'!S175*'Calculation sheet'!T175*'Calculation sheet'!Y175*'Calculation sheet'!Z175*'Calculation sheet'!AB175*'Calculation sheet'!AD175*'Calculation sheet'!AF175*'Calculation sheet'!AJ175,'Calculation sheet'!AK175*'Calculation sheet'!J175*'Calculation sheet'!K175*'Calculation sheet'!L175*'Calculation sheet'!N175*'Calculation sheet'!P175*'Calculation sheet'!R175*'Calculation sheet'!S175*'Calculation sheet'!T175*'Calculation sheet'!Y175*'Calculation sheet'!Z175*'Calculation sheet'!AB175*'Calculation sheet'!AD175*'Calculation sheet'!AF175*'Calculation sheet'!AJ175*0.7672))</f>
        <v/>
      </c>
      <c r="K175" s="12" t="str">
        <f>IF('Calculation sheet'!AQ175="","",IF(OR(I175="Motorway link",I175="Exit diverge",I175="Entrance merge",I175="Motorway diverge",I175="Motorway merge",I175="Motorway weaving",I175="Service area"),'Calculation sheet'!AL175*'Calculation sheet'!J175*'Calculation sheet'!K175*'Calculation sheet'!M175*'Calculation sheet'!O175*'Calculation sheet'!P175*'Calculation sheet'!Q175*'Calculation sheet'!R175*'Calculation sheet'!S175*'Calculation sheet'!T175*'Calculation sheet'!Y175*'Calculation sheet'!AA175*'Calculation sheet'!AC175*'Calculation sheet'!AE175*'Calculation sheet'!AG175*'Calculation sheet'!AJ175,'Calculation sheet'!AL175*'Calculation sheet'!J175*'Calculation sheet'!K175*'Calculation sheet'!M175*'Calculation sheet'!O175*'Calculation sheet'!P175*'Calculation sheet'!Q175*'Calculation sheet'!R175*'Calculation sheet'!S175*'Calculation sheet'!T175*'Calculation sheet'!Y175*'Calculation sheet'!AA175*'Calculation sheet'!AC175*'Calculation sheet'!AE175*'Calculation sheet'!AG175*'Calculation sheet'!AJ175*0.8833))</f>
        <v/>
      </c>
      <c r="L175" s="12" t="str">
        <f>IF('Calculation sheet'!AQ175="","",IF(OR(I175="Motorway link",I175="Exit diverge",I175="Entrance merge",I175="Motorway diverge",I175="Motorway merge",I175="Motorway weaving",I175="Service area"),'Calculation sheet'!AM175*'Calculation sheet'!J175*'Calculation sheet'!K175*'Calculation sheet'!M175*'Calculation sheet'!O175*'Calculation sheet'!P175*'Calculation sheet'!Q175*'Calculation sheet'!R175*'Calculation sheet'!S175*'Calculation sheet'!U175*'Calculation sheet'!Y175*'Calculation sheet'!AA175*'Calculation sheet'!AC175*'Calculation sheet'!AE175*'Calculation sheet'!AG175*'Calculation sheet'!AJ175,'Calculation sheet'!AM175*'Calculation sheet'!J175*'Calculation sheet'!K175*'Calculation sheet'!M175*'Calculation sheet'!O175*'Calculation sheet'!P175*'Calculation sheet'!Q175*'Calculation sheet'!R175*'Calculation sheet'!S175*'Calculation sheet'!U175*'Calculation sheet'!Y175*'Calculation sheet'!AA175*'Calculation sheet'!AC175*'Calculation sheet'!AE175*'Calculation sheet'!AG175*'Calculation sheet'!AJ175*1.1176))</f>
        <v/>
      </c>
      <c r="M175" s="12" t="str">
        <f t="shared" si="6"/>
        <v/>
      </c>
      <c r="N175" s="12" t="str">
        <f>IF('Calculation sheet'!AQ175="","",IF(OR(I175="Motorway link",I175="Exit diverge",I175="Entrance merge",I175="Motorway diverge",I175="Motorway merge",I175="Motorway weaving",I175="Service area"),'Calculation sheet'!AN175*'Calculation sheet'!J175*'Calculation sheet'!K175*'Calculation sheet'!L175*'Calculation sheet'!N175*'Calculation sheet'!P175*'Calculation sheet'!R175*'Calculation sheet'!S175*'Calculation sheet'!V175*'Calculation sheet'!Y175*'Calculation sheet'!Z175*'Calculation sheet'!AB175*'Calculation sheet'!AD175*'Calculation sheet'!AH175*'Calculation sheet'!AJ175,'Calculation sheet'!AN175*'Calculation sheet'!J175*'Calculation sheet'!K175*'Calculation sheet'!L175*'Calculation sheet'!N175*'Calculation sheet'!P175*'Calculation sheet'!R175*'Calculation sheet'!S175*'Calculation sheet'!V175*'Calculation sheet'!Y175*'Calculation sheet'!Z175*'Calculation sheet'!AB175*'Calculation sheet'!AD175*'Calculation sheet'!AH175*'Calculation sheet'!AJ175*0.7672))</f>
        <v/>
      </c>
      <c r="O175" s="12" t="str">
        <f>IF('Calculation sheet'!AQ175="","",IF(OR(I175="Motorway link",I175="Exit diverge",I175="Entrance merge",I175="Motorway diverge",I175="Motorway merge",I175="Motorway weaving",I175="Service area"),'Calculation sheet'!AO175*'Calculation sheet'!J175*'Calculation sheet'!K175*'Calculation sheet'!L175*'Calculation sheet'!N175*'Calculation sheet'!P175*'Calculation sheet'!R175*'Calculation sheet'!S175*'Calculation sheet'!W175*'Calculation sheet'!Y175*'Calculation sheet'!Z175*'Calculation sheet'!AB175*'Calculation sheet'!AD175*'Calculation sheet'!AH175*'Calculation sheet'!AJ175,'Calculation sheet'!AO175*'Calculation sheet'!J175*'Calculation sheet'!K175*'Calculation sheet'!L175*'Calculation sheet'!N175*'Calculation sheet'!P175*'Calculation sheet'!R175*'Calculation sheet'!S175*'Calculation sheet'!W175*'Calculation sheet'!Y175*'Calculation sheet'!Z175*'Calculation sheet'!AB175*'Calculation sheet'!AD175*'Calculation sheet'!AH175*'Calculation sheet'!AJ175*0.7672))</f>
        <v/>
      </c>
      <c r="P175" s="12" t="str">
        <f>IF('Calculation sheet'!AQ175="","",IF(OR(I175="Motorway link",I175="Exit diverge",I175="Entrance merge",I175="Motorway diverge",I175="Motorway merge",I175="Motorway weaving",I175="Service area"),'Calculation sheet'!AP175*'Calculation sheet'!J175*'Calculation sheet'!K175*'Calculation sheet'!L175*'Calculation sheet'!N175*'Calculation sheet'!P175*'Calculation sheet'!R175*'Calculation sheet'!S175*'Calculation sheet'!X175*'Calculation sheet'!Y175*'Calculation sheet'!Z175*'Calculation sheet'!AB175*'Calculation sheet'!AD175*'Calculation sheet'!AI175*'Calculation sheet'!AJ175,'Calculation sheet'!AP175*'Calculation sheet'!J175*'Calculation sheet'!K175*'Calculation sheet'!L175*'Calculation sheet'!N175*'Calculation sheet'!P175*'Calculation sheet'!R175*'Calculation sheet'!S175*'Calculation sheet'!X175*'Calculation sheet'!Y175*'Calculation sheet'!Z175*'Calculation sheet'!AB175*'Calculation sheet'!AD175*'Calculation sheet'!AI175*'Calculation sheet'!AJ175*0.7672))</f>
        <v/>
      </c>
      <c r="Q175" s="12" t="str">
        <f t="shared" si="7"/>
        <v/>
      </c>
      <c r="R175" s="14" t="str">
        <f t="shared" si="8"/>
        <v/>
      </c>
    </row>
    <row r="176" spans="1:18" x14ac:dyDescent="0.3">
      <c r="A176" s="4" t="str">
        <f>IF('Input data'!A191="","",'Input data'!A191)</f>
        <v/>
      </c>
      <c r="B176" s="4" t="str">
        <f>IF('Input data'!B191="","",'Input data'!B191)</f>
        <v/>
      </c>
      <c r="C176" s="4" t="str">
        <f>IF('Input data'!C191="","",'Input data'!C191)</f>
        <v/>
      </c>
      <c r="D176" s="4" t="str">
        <f>IF('Input data'!D191="","",'Input data'!D191)</f>
        <v/>
      </c>
      <c r="E176" s="4" t="str">
        <f>IF('Input data'!E191="","",'Input data'!E191)</f>
        <v/>
      </c>
      <c r="F176" s="4" t="str">
        <f>IF('Input data'!F191="","",'Input data'!F191)</f>
        <v/>
      </c>
      <c r="G176" s="4">
        <f>IF('Input data'!G191="","",'Input data'!G191)</f>
        <v>0</v>
      </c>
      <c r="H176" s="4" t="str">
        <f>IF('Input data'!H191&gt;0.5,'Input data'!H191,"")</f>
        <v/>
      </c>
      <c r="I176" s="4" t="str">
        <f>IF('Input data'!I191="","",'Input data'!I191)</f>
        <v/>
      </c>
      <c r="J176" s="12" t="str">
        <f>IF('Calculation sheet'!AQ176="","",IF(OR(I176="Motorway link",I176="Exit diverge",I176="Entrance merge",I176="Motorway diverge",I176="Motorway merge",I176="Motorway weaving",I176="Service area"),'Calculation sheet'!AK176*'Calculation sheet'!J176*'Calculation sheet'!K176*'Calculation sheet'!L176*'Calculation sheet'!N176*'Calculation sheet'!P176*'Calculation sheet'!R176*'Calculation sheet'!S176*'Calculation sheet'!T176*'Calculation sheet'!Y176*'Calculation sheet'!Z176*'Calculation sheet'!AB176*'Calculation sheet'!AD176*'Calculation sheet'!AF176*'Calculation sheet'!AJ176,'Calculation sheet'!AK176*'Calculation sheet'!J176*'Calculation sheet'!K176*'Calculation sheet'!L176*'Calculation sheet'!N176*'Calculation sheet'!P176*'Calculation sheet'!R176*'Calculation sheet'!S176*'Calculation sheet'!T176*'Calculation sheet'!Y176*'Calculation sheet'!Z176*'Calculation sheet'!AB176*'Calculation sheet'!AD176*'Calculation sheet'!AF176*'Calculation sheet'!AJ176*0.7672))</f>
        <v/>
      </c>
      <c r="K176" s="12" t="str">
        <f>IF('Calculation sheet'!AQ176="","",IF(OR(I176="Motorway link",I176="Exit diverge",I176="Entrance merge",I176="Motorway diverge",I176="Motorway merge",I176="Motorway weaving",I176="Service area"),'Calculation sheet'!AL176*'Calculation sheet'!J176*'Calculation sheet'!K176*'Calculation sheet'!M176*'Calculation sheet'!O176*'Calculation sheet'!P176*'Calculation sheet'!Q176*'Calculation sheet'!R176*'Calculation sheet'!S176*'Calculation sheet'!T176*'Calculation sheet'!Y176*'Calculation sheet'!AA176*'Calculation sheet'!AC176*'Calculation sheet'!AE176*'Calculation sheet'!AG176*'Calculation sheet'!AJ176,'Calculation sheet'!AL176*'Calculation sheet'!J176*'Calculation sheet'!K176*'Calculation sheet'!M176*'Calculation sheet'!O176*'Calculation sheet'!P176*'Calculation sheet'!Q176*'Calculation sheet'!R176*'Calculation sheet'!S176*'Calculation sheet'!T176*'Calculation sheet'!Y176*'Calculation sheet'!AA176*'Calculation sheet'!AC176*'Calculation sheet'!AE176*'Calculation sheet'!AG176*'Calculation sheet'!AJ176*0.8833))</f>
        <v/>
      </c>
      <c r="L176" s="12" t="str">
        <f>IF('Calculation sheet'!AQ176="","",IF(OR(I176="Motorway link",I176="Exit diverge",I176="Entrance merge",I176="Motorway diverge",I176="Motorway merge",I176="Motorway weaving",I176="Service area"),'Calculation sheet'!AM176*'Calculation sheet'!J176*'Calculation sheet'!K176*'Calculation sheet'!M176*'Calculation sheet'!O176*'Calculation sheet'!P176*'Calculation sheet'!Q176*'Calculation sheet'!R176*'Calculation sheet'!S176*'Calculation sheet'!U176*'Calculation sheet'!Y176*'Calculation sheet'!AA176*'Calculation sheet'!AC176*'Calculation sheet'!AE176*'Calculation sheet'!AG176*'Calculation sheet'!AJ176,'Calculation sheet'!AM176*'Calculation sheet'!J176*'Calculation sheet'!K176*'Calculation sheet'!M176*'Calculation sheet'!O176*'Calculation sheet'!P176*'Calculation sheet'!Q176*'Calculation sheet'!R176*'Calculation sheet'!S176*'Calculation sheet'!U176*'Calculation sheet'!Y176*'Calculation sheet'!AA176*'Calculation sheet'!AC176*'Calculation sheet'!AE176*'Calculation sheet'!AG176*'Calculation sheet'!AJ176*1.1176))</f>
        <v/>
      </c>
      <c r="M176" s="12" t="str">
        <f t="shared" si="6"/>
        <v/>
      </c>
      <c r="N176" s="12" t="str">
        <f>IF('Calculation sheet'!AQ176="","",IF(OR(I176="Motorway link",I176="Exit diverge",I176="Entrance merge",I176="Motorway diverge",I176="Motorway merge",I176="Motorway weaving",I176="Service area"),'Calculation sheet'!AN176*'Calculation sheet'!J176*'Calculation sheet'!K176*'Calculation sheet'!L176*'Calculation sheet'!N176*'Calculation sheet'!P176*'Calculation sheet'!R176*'Calculation sheet'!S176*'Calculation sheet'!V176*'Calculation sheet'!Y176*'Calculation sheet'!Z176*'Calculation sheet'!AB176*'Calculation sheet'!AD176*'Calculation sheet'!AH176*'Calculation sheet'!AJ176,'Calculation sheet'!AN176*'Calculation sheet'!J176*'Calculation sheet'!K176*'Calculation sheet'!L176*'Calculation sheet'!N176*'Calculation sheet'!P176*'Calculation sheet'!R176*'Calculation sheet'!S176*'Calculation sheet'!V176*'Calculation sheet'!Y176*'Calculation sheet'!Z176*'Calculation sheet'!AB176*'Calculation sheet'!AD176*'Calculation sheet'!AH176*'Calculation sheet'!AJ176*0.7672))</f>
        <v/>
      </c>
      <c r="O176" s="12" t="str">
        <f>IF('Calculation sheet'!AQ176="","",IF(OR(I176="Motorway link",I176="Exit diverge",I176="Entrance merge",I176="Motorway diverge",I176="Motorway merge",I176="Motorway weaving",I176="Service area"),'Calculation sheet'!AO176*'Calculation sheet'!J176*'Calculation sheet'!K176*'Calculation sheet'!L176*'Calculation sheet'!N176*'Calculation sheet'!P176*'Calculation sheet'!R176*'Calculation sheet'!S176*'Calculation sheet'!W176*'Calculation sheet'!Y176*'Calculation sheet'!Z176*'Calculation sheet'!AB176*'Calculation sheet'!AD176*'Calculation sheet'!AH176*'Calculation sheet'!AJ176,'Calculation sheet'!AO176*'Calculation sheet'!J176*'Calculation sheet'!K176*'Calculation sheet'!L176*'Calculation sheet'!N176*'Calculation sheet'!P176*'Calculation sheet'!R176*'Calculation sheet'!S176*'Calculation sheet'!W176*'Calculation sheet'!Y176*'Calculation sheet'!Z176*'Calculation sheet'!AB176*'Calculation sheet'!AD176*'Calculation sheet'!AH176*'Calculation sheet'!AJ176*0.7672))</f>
        <v/>
      </c>
      <c r="P176" s="12" t="str">
        <f>IF('Calculation sheet'!AQ176="","",IF(OR(I176="Motorway link",I176="Exit diverge",I176="Entrance merge",I176="Motorway diverge",I176="Motorway merge",I176="Motorway weaving",I176="Service area"),'Calculation sheet'!AP176*'Calculation sheet'!J176*'Calculation sheet'!K176*'Calculation sheet'!L176*'Calculation sheet'!N176*'Calculation sheet'!P176*'Calculation sheet'!R176*'Calculation sheet'!S176*'Calculation sheet'!X176*'Calculation sheet'!Y176*'Calculation sheet'!Z176*'Calculation sheet'!AB176*'Calculation sheet'!AD176*'Calculation sheet'!AI176*'Calculation sheet'!AJ176,'Calculation sheet'!AP176*'Calculation sheet'!J176*'Calculation sheet'!K176*'Calculation sheet'!L176*'Calculation sheet'!N176*'Calculation sheet'!P176*'Calculation sheet'!R176*'Calculation sheet'!S176*'Calculation sheet'!X176*'Calculation sheet'!Y176*'Calculation sheet'!Z176*'Calculation sheet'!AB176*'Calculation sheet'!AD176*'Calculation sheet'!AI176*'Calculation sheet'!AJ176*0.7672))</f>
        <v/>
      </c>
      <c r="Q176" s="12" t="str">
        <f t="shared" si="7"/>
        <v/>
      </c>
      <c r="R176" s="14" t="str">
        <f t="shared" si="8"/>
        <v/>
      </c>
    </row>
    <row r="177" spans="1:18" x14ac:dyDescent="0.3">
      <c r="A177" s="4" t="str">
        <f>IF('Input data'!A192="","",'Input data'!A192)</f>
        <v/>
      </c>
      <c r="B177" s="4" t="str">
        <f>IF('Input data'!B192="","",'Input data'!B192)</f>
        <v/>
      </c>
      <c r="C177" s="4" t="str">
        <f>IF('Input data'!C192="","",'Input data'!C192)</f>
        <v/>
      </c>
      <c r="D177" s="4" t="str">
        <f>IF('Input data'!D192="","",'Input data'!D192)</f>
        <v/>
      </c>
      <c r="E177" s="4" t="str">
        <f>IF('Input data'!E192="","",'Input data'!E192)</f>
        <v/>
      </c>
      <c r="F177" s="4" t="str">
        <f>IF('Input data'!F192="","",'Input data'!F192)</f>
        <v/>
      </c>
      <c r="G177" s="4">
        <f>IF('Input data'!G192="","",'Input data'!G192)</f>
        <v>0</v>
      </c>
      <c r="H177" s="4" t="str">
        <f>IF('Input data'!H192&gt;0.5,'Input data'!H192,"")</f>
        <v/>
      </c>
      <c r="I177" s="4" t="str">
        <f>IF('Input data'!I192="","",'Input data'!I192)</f>
        <v/>
      </c>
      <c r="J177" s="12" t="str">
        <f>IF('Calculation sheet'!AQ177="","",IF(OR(I177="Motorway link",I177="Exit diverge",I177="Entrance merge",I177="Motorway diverge",I177="Motorway merge",I177="Motorway weaving",I177="Service area"),'Calculation sheet'!AK177*'Calculation sheet'!J177*'Calculation sheet'!K177*'Calculation sheet'!L177*'Calculation sheet'!N177*'Calculation sheet'!P177*'Calculation sheet'!R177*'Calculation sheet'!S177*'Calculation sheet'!T177*'Calculation sheet'!Y177*'Calculation sheet'!Z177*'Calculation sheet'!AB177*'Calculation sheet'!AD177*'Calculation sheet'!AF177*'Calculation sheet'!AJ177,'Calculation sheet'!AK177*'Calculation sheet'!J177*'Calculation sheet'!K177*'Calculation sheet'!L177*'Calculation sheet'!N177*'Calculation sheet'!P177*'Calculation sheet'!R177*'Calculation sheet'!S177*'Calculation sheet'!T177*'Calculation sheet'!Y177*'Calculation sheet'!Z177*'Calculation sheet'!AB177*'Calculation sheet'!AD177*'Calculation sheet'!AF177*'Calculation sheet'!AJ177*0.7672))</f>
        <v/>
      </c>
      <c r="K177" s="12" t="str">
        <f>IF('Calculation sheet'!AQ177="","",IF(OR(I177="Motorway link",I177="Exit diverge",I177="Entrance merge",I177="Motorway diverge",I177="Motorway merge",I177="Motorway weaving",I177="Service area"),'Calculation sheet'!AL177*'Calculation sheet'!J177*'Calculation sheet'!K177*'Calculation sheet'!M177*'Calculation sheet'!O177*'Calculation sheet'!P177*'Calculation sheet'!Q177*'Calculation sheet'!R177*'Calculation sheet'!S177*'Calculation sheet'!T177*'Calculation sheet'!Y177*'Calculation sheet'!AA177*'Calculation sheet'!AC177*'Calculation sheet'!AE177*'Calculation sheet'!AG177*'Calculation sheet'!AJ177,'Calculation sheet'!AL177*'Calculation sheet'!J177*'Calculation sheet'!K177*'Calculation sheet'!M177*'Calculation sheet'!O177*'Calculation sheet'!P177*'Calculation sheet'!Q177*'Calculation sheet'!R177*'Calculation sheet'!S177*'Calculation sheet'!T177*'Calculation sheet'!Y177*'Calculation sheet'!AA177*'Calculation sheet'!AC177*'Calculation sheet'!AE177*'Calculation sheet'!AG177*'Calculation sheet'!AJ177*0.8833))</f>
        <v/>
      </c>
      <c r="L177" s="12" t="str">
        <f>IF('Calculation sheet'!AQ177="","",IF(OR(I177="Motorway link",I177="Exit diverge",I177="Entrance merge",I177="Motorway diverge",I177="Motorway merge",I177="Motorway weaving",I177="Service area"),'Calculation sheet'!AM177*'Calculation sheet'!J177*'Calculation sheet'!K177*'Calculation sheet'!M177*'Calculation sheet'!O177*'Calculation sheet'!P177*'Calculation sheet'!Q177*'Calculation sheet'!R177*'Calculation sheet'!S177*'Calculation sheet'!U177*'Calculation sheet'!Y177*'Calculation sheet'!AA177*'Calculation sheet'!AC177*'Calculation sheet'!AE177*'Calculation sheet'!AG177*'Calculation sheet'!AJ177,'Calculation sheet'!AM177*'Calculation sheet'!J177*'Calculation sheet'!K177*'Calculation sheet'!M177*'Calculation sheet'!O177*'Calculation sheet'!P177*'Calculation sheet'!Q177*'Calculation sheet'!R177*'Calculation sheet'!S177*'Calculation sheet'!U177*'Calculation sheet'!Y177*'Calculation sheet'!AA177*'Calculation sheet'!AC177*'Calculation sheet'!AE177*'Calculation sheet'!AG177*'Calculation sheet'!AJ177*1.1176))</f>
        <v/>
      </c>
      <c r="M177" s="12" t="str">
        <f t="shared" si="6"/>
        <v/>
      </c>
      <c r="N177" s="12" t="str">
        <f>IF('Calculation sheet'!AQ177="","",IF(OR(I177="Motorway link",I177="Exit diverge",I177="Entrance merge",I177="Motorway diverge",I177="Motorway merge",I177="Motorway weaving",I177="Service area"),'Calculation sheet'!AN177*'Calculation sheet'!J177*'Calculation sheet'!K177*'Calculation sheet'!L177*'Calculation sheet'!N177*'Calculation sheet'!P177*'Calculation sheet'!R177*'Calculation sheet'!S177*'Calculation sheet'!V177*'Calculation sheet'!Y177*'Calculation sheet'!Z177*'Calculation sheet'!AB177*'Calculation sheet'!AD177*'Calculation sheet'!AH177*'Calculation sheet'!AJ177,'Calculation sheet'!AN177*'Calculation sheet'!J177*'Calculation sheet'!K177*'Calculation sheet'!L177*'Calculation sheet'!N177*'Calculation sheet'!P177*'Calculation sheet'!R177*'Calculation sheet'!S177*'Calculation sheet'!V177*'Calculation sheet'!Y177*'Calculation sheet'!Z177*'Calculation sheet'!AB177*'Calculation sheet'!AD177*'Calculation sheet'!AH177*'Calculation sheet'!AJ177*0.7672))</f>
        <v/>
      </c>
      <c r="O177" s="12" t="str">
        <f>IF('Calculation sheet'!AQ177="","",IF(OR(I177="Motorway link",I177="Exit diverge",I177="Entrance merge",I177="Motorway diverge",I177="Motorway merge",I177="Motorway weaving",I177="Service area"),'Calculation sheet'!AO177*'Calculation sheet'!J177*'Calculation sheet'!K177*'Calculation sheet'!L177*'Calculation sheet'!N177*'Calculation sheet'!P177*'Calculation sheet'!R177*'Calculation sheet'!S177*'Calculation sheet'!W177*'Calculation sheet'!Y177*'Calculation sheet'!Z177*'Calculation sheet'!AB177*'Calculation sheet'!AD177*'Calculation sheet'!AH177*'Calculation sheet'!AJ177,'Calculation sheet'!AO177*'Calculation sheet'!J177*'Calculation sheet'!K177*'Calculation sheet'!L177*'Calculation sheet'!N177*'Calculation sheet'!P177*'Calculation sheet'!R177*'Calculation sheet'!S177*'Calculation sheet'!W177*'Calculation sheet'!Y177*'Calculation sheet'!Z177*'Calculation sheet'!AB177*'Calculation sheet'!AD177*'Calculation sheet'!AH177*'Calculation sheet'!AJ177*0.7672))</f>
        <v/>
      </c>
      <c r="P177" s="12" t="str">
        <f>IF('Calculation sheet'!AQ177="","",IF(OR(I177="Motorway link",I177="Exit diverge",I177="Entrance merge",I177="Motorway diverge",I177="Motorway merge",I177="Motorway weaving",I177="Service area"),'Calculation sheet'!AP177*'Calculation sheet'!J177*'Calculation sheet'!K177*'Calculation sheet'!L177*'Calculation sheet'!N177*'Calculation sheet'!P177*'Calculation sheet'!R177*'Calculation sheet'!S177*'Calculation sheet'!X177*'Calculation sheet'!Y177*'Calculation sheet'!Z177*'Calculation sheet'!AB177*'Calculation sheet'!AD177*'Calculation sheet'!AI177*'Calculation sheet'!AJ177,'Calculation sheet'!AP177*'Calculation sheet'!J177*'Calculation sheet'!K177*'Calculation sheet'!L177*'Calculation sheet'!N177*'Calculation sheet'!P177*'Calculation sheet'!R177*'Calculation sheet'!S177*'Calculation sheet'!X177*'Calculation sheet'!Y177*'Calculation sheet'!Z177*'Calculation sheet'!AB177*'Calculation sheet'!AD177*'Calculation sheet'!AI177*'Calculation sheet'!AJ177*0.7672))</f>
        <v/>
      </c>
      <c r="Q177" s="12" t="str">
        <f t="shared" si="7"/>
        <v/>
      </c>
      <c r="R177" s="14" t="str">
        <f t="shared" si="8"/>
        <v/>
      </c>
    </row>
    <row r="178" spans="1:18" x14ac:dyDescent="0.3">
      <c r="A178" s="4" t="str">
        <f>IF('Input data'!A193="","",'Input data'!A193)</f>
        <v/>
      </c>
      <c r="B178" s="4" t="str">
        <f>IF('Input data'!B193="","",'Input data'!B193)</f>
        <v/>
      </c>
      <c r="C178" s="4" t="str">
        <f>IF('Input data'!C193="","",'Input data'!C193)</f>
        <v/>
      </c>
      <c r="D178" s="4" t="str">
        <f>IF('Input data'!D193="","",'Input data'!D193)</f>
        <v/>
      </c>
      <c r="E178" s="4" t="str">
        <f>IF('Input data'!E193="","",'Input data'!E193)</f>
        <v/>
      </c>
      <c r="F178" s="4" t="str">
        <f>IF('Input data'!F193="","",'Input data'!F193)</f>
        <v/>
      </c>
      <c r="G178" s="4">
        <f>IF('Input data'!G193="","",'Input data'!G193)</f>
        <v>0</v>
      </c>
      <c r="H178" s="4" t="str">
        <f>IF('Input data'!H193&gt;0.5,'Input data'!H193,"")</f>
        <v/>
      </c>
      <c r="I178" s="4" t="str">
        <f>IF('Input data'!I193="","",'Input data'!I193)</f>
        <v/>
      </c>
      <c r="J178" s="12" t="str">
        <f>IF('Calculation sheet'!AQ178="","",IF(OR(I178="Motorway link",I178="Exit diverge",I178="Entrance merge",I178="Motorway diverge",I178="Motorway merge",I178="Motorway weaving",I178="Service area"),'Calculation sheet'!AK178*'Calculation sheet'!J178*'Calculation sheet'!K178*'Calculation sheet'!L178*'Calculation sheet'!N178*'Calculation sheet'!P178*'Calculation sheet'!R178*'Calculation sheet'!S178*'Calculation sheet'!T178*'Calculation sheet'!Y178*'Calculation sheet'!Z178*'Calculation sheet'!AB178*'Calculation sheet'!AD178*'Calculation sheet'!AF178*'Calculation sheet'!AJ178,'Calculation sheet'!AK178*'Calculation sheet'!J178*'Calculation sheet'!K178*'Calculation sheet'!L178*'Calculation sheet'!N178*'Calculation sheet'!P178*'Calculation sheet'!R178*'Calculation sheet'!S178*'Calculation sheet'!T178*'Calculation sheet'!Y178*'Calculation sheet'!Z178*'Calculation sheet'!AB178*'Calculation sheet'!AD178*'Calculation sheet'!AF178*'Calculation sheet'!AJ178*0.7672))</f>
        <v/>
      </c>
      <c r="K178" s="12" t="str">
        <f>IF('Calculation sheet'!AQ178="","",IF(OR(I178="Motorway link",I178="Exit diverge",I178="Entrance merge",I178="Motorway diverge",I178="Motorway merge",I178="Motorway weaving",I178="Service area"),'Calculation sheet'!AL178*'Calculation sheet'!J178*'Calculation sheet'!K178*'Calculation sheet'!M178*'Calculation sheet'!O178*'Calculation sheet'!P178*'Calculation sheet'!Q178*'Calculation sheet'!R178*'Calculation sheet'!S178*'Calculation sheet'!T178*'Calculation sheet'!Y178*'Calculation sheet'!AA178*'Calculation sheet'!AC178*'Calculation sheet'!AE178*'Calculation sheet'!AG178*'Calculation sheet'!AJ178,'Calculation sheet'!AL178*'Calculation sheet'!J178*'Calculation sheet'!K178*'Calculation sheet'!M178*'Calculation sheet'!O178*'Calculation sheet'!P178*'Calculation sheet'!Q178*'Calculation sheet'!R178*'Calculation sheet'!S178*'Calculation sheet'!T178*'Calculation sheet'!Y178*'Calculation sheet'!AA178*'Calculation sheet'!AC178*'Calculation sheet'!AE178*'Calculation sheet'!AG178*'Calculation sheet'!AJ178*0.8833))</f>
        <v/>
      </c>
      <c r="L178" s="12" t="str">
        <f>IF('Calculation sheet'!AQ178="","",IF(OR(I178="Motorway link",I178="Exit diverge",I178="Entrance merge",I178="Motorway diverge",I178="Motorway merge",I178="Motorway weaving",I178="Service area"),'Calculation sheet'!AM178*'Calculation sheet'!J178*'Calculation sheet'!K178*'Calculation sheet'!M178*'Calculation sheet'!O178*'Calculation sheet'!P178*'Calculation sheet'!Q178*'Calculation sheet'!R178*'Calculation sheet'!S178*'Calculation sheet'!U178*'Calculation sheet'!Y178*'Calculation sheet'!AA178*'Calculation sheet'!AC178*'Calculation sheet'!AE178*'Calculation sheet'!AG178*'Calculation sheet'!AJ178,'Calculation sheet'!AM178*'Calculation sheet'!J178*'Calculation sheet'!K178*'Calculation sheet'!M178*'Calculation sheet'!O178*'Calculation sheet'!P178*'Calculation sheet'!Q178*'Calculation sheet'!R178*'Calculation sheet'!S178*'Calculation sheet'!U178*'Calculation sheet'!Y178*'Calculation sheet'!AA178*'Calculation sheet'!AC178*'Calculation sheet'!AE178*'Calculation sheet'!AG178*'Calculation sheet'!AJ178*1.1176))</f>
        <v/>
      </c>
      <c r="M178" s="12" t="str">
        <f t="shared" si="6"/>
        <v/>
      </c>
      <c r="N178" s="12" t="str">
        <f>IF('Calculation sheet'!AQ178="","",IF(OR(I178="Motorway link",I178="Exit diverge",I178="Entrance merge",I178="Motorway diverge",I178="Motorway merge",I178="Motorway weaving",I178="Service area"),'Calculation sheet'!AN178*'Calculation sheet'!J178*'Calculation sheet'!K178*'Calculation sheet'!L178*'Calculation sheet'!N178*'Calculation sheet'!P178*'Calculation sheet'!R178*'Calculation sheet'!S178*'Calculation sheet'!V178*'Calculation sheet'!Y178*'Calculation sheet'!Z178*'Calculation sheet'!AB178*'Calculation sheet'!AD178*'Calculation sheet'!AH178*'Calculation sheet'!AJ178,'Calculation sheet'!AN178*'Calculation sheet'!J178*'Calculation sheet'!K178*'Calculation sheet'!L178*'Calculation sheet'!N178*'Calculation sheet'!P178*'Calculation sheet'!R178*'Calculation sheet'!S178*'Calculation sheet'!V178*'Calculation sheet'!Y178*'Calculation sheet'!Z178*'Calculation sheet'!AB178*'Calculation sheet'!AD178*'Calculation sheet'!AH178*'Calculation sheet'!AJ178*0.7672))</f>
        <v/>
      </c>
      <c r="O178" s="12" t="str">
        <f>IF('Calculation sheet'!AQ178="","",IF(OR(I178="Motorway link",I178="Exit diverge",I178="Entrance merge",I178="Motorway diverge",I178="Motorway merge",I178="Motorway weaving",I178="Service area"),'Calculation sheet'!AO178*'Calculation sheet'!J178*'Calculation sheet'!K178*'Calculation sheet'!L178*'Calculation sheet'!N178*'Calculation sheet'!P178*'Calculation sheet'!R178*'Calculation sheet'!S178*'Calculation sheet'!W178*'Calculation sheet'!Y178*'Calculation sheet'!Z178*'Calculation sheet'!AB178*'Calculation sheet'!AD178*'Calculation sheet'!AH178*'Calculation sheet'!AJ178,'Calculation sheet'!AO178*'Calculation sheet'!J178*'Calculation sheet'!K178*'Calculation sheet'!L178*'Calculation sheet'!N178*'Calculation sheet'!P178*'Calculation sheet'!R178*'Calculation sheet'!S178*'Calculation sheet'!W178*'Calculation sheet'!Y178*'Calculation sheet'!Z178*'Calculation sheet'!AB178*'Calculation sheet'!AD178*'Calculation sheet'!AH178*'Calculation sheet'!AJ178*0.7672))</f>
        <v/>
      </c>
      <c r="P178" s="12" t="str">
        <f>IF('Calculation sheet'!AQ178="","",IF(OR(I178="Motorway link",I178="Exit diverge",I178="Entrance merge",I178="Motorway diverge",I178="Motorway merge",I178="Motorway weaving",I178="Service area"),'Calculation sheet'!AP178*'Calculation sheet'!J178*'Calculation sheet'!K178*'Calculation sheet'!L178*'Calculation sheet'!N178*'Calculation sheet'!P178*'Calculation sheet'!R178*'Calculation sheet'!S178*'Calculation sheet'!X178*'Calculation sheet'!Y178*'Calculation sheet'!Z178*'Calculation sheet'!AB178*'Calculation sheet'!AD178*'Calculation sheet'!AI178*'Calculation sheet'!AJ178,'Calculation sheet'!AP178*'Calculation sheet'!J178*'Calculation sheet'!K178*'Calculation sheet'!L178*'Calculation sheet'!N178*'Calculation sheet'!P178*'Calculation sheet'!R178*'Calculation sheet'!S178*'Calculation sheet'!X178*'Calculation sheet'!Y178*'Calculation sheet'!Z178*'Calculation sheet'!AB178*'Calculation sheet'!AD178*'Calculation sheet'!AI178*'Calculation sheet'!AJ178*0.7672))</f>
        <v/>
      </c>
      <c r="Q178" s="12" t="str">
        <f t="shared" si="7"/>
        <v/>
      </c>
      <c r="R178" s="14" t="str">
        <f t="shared" si="8"/>
        <v/>
      </c>
    </row>
    <row r="179" spans="1:18" x14ac:dyDescent="0.3">
      <c r="A179" s="4" t="str">
        <f>IF('Input data'!A194="","",'Input data'!A194)</f>
        <v/>
      </c>
      <c r="B179" s="4" t="str">
        <f>IF('Input data'!B194="","",'Input data'!B194)</f>
        <v/>
      </c>
      <c r="C179" s="4" t="str">
        <f>IF('Input data'!C194="","",'Input data'!C194)</f>
        <v/>
      </c>
      <c r="D179" s="4" t="str">
        <f>IF('Input data'!D194="","",'Input data'!D194)</f>
        <v/>
      </c>
      <c r="E179" s="4" t="str">
        <f>IF('Input data'!E194="","",'Input data'!E194)</f>
        <v/>
      </c>
      <c r="F179" s="4" t="str">
        <f>IF('Input data'!F194="","",'Input data'!F194)</f>
        <v/>
      </c>
      <c r="G179" s="4">
        <f>IF('Input data'!G194="","",'Input data'!G194)</f>
        <v>0</v>
      </c>
      <c r="H179" s="4" t="str">
        <f>IF('Input data'!H194&gt;0.5,'Input data'!H194,"")</f>
        <v/>
      </c>
      <c r="I179" s="4" t="str">
        <f>IF('Input data'!I194="","",'Input data'!I194)</f>
        <v/>
      </c>
      <c r="J179" s="12" t="str">
        <f>IF('Calculation sheet'!AQ179="","",IF(OR(I179="Motorway link",I179="Exit diverge",I179="Entrance merge",I179="Motorway diverge",I179="Motorway merge",I179="Motorway weaving",I179="Service area"),'Calculation sheet'!AK179*'Calculation sheet'!J179*'Calculation sheet'!K179*'Calculation sheet'!L179*'Calculation sheet'!N179*'Calculation sheet'!P179*'Calculation sheet'!R179*'Calculation sheet'!S179*'Calculation sheet'!T179*'Calculation sheet'!Y179*'Calculation sheet'!Z179*'Calculation sheet'!AB179*'Calculation sheet'!AD179*'Calculation sheet'!AF179*'Calculation sheet'!AJ179,'Calculation sheet'!AK179*'Calculation sheet'!J179*'Calculation sheet'!K179*'Calculation sheet'!L179*'Calculation sheet'!N179*'Calculation sheet'!P179*'Calculation sheet'!R179*'Calculation sheet'!S179*'Calculation sheet'!T179*'Calculation sheet'!Y179*'Calculation sheet'!Z179*'Calculation sheet'!AB179*'Calculation sheet'!AD179*'Calculation sheet'!AF179*'Calculation sheet'!AJ179*0.7672))</f>
        <v/>
      </c>
      <c r="K179" s="12" t="str">
        <f>IF('Calculation sheet'!AQ179="","",IF(OR(I179="Motorway link",I179="Exit diverge",I179="Entrance merge",I179="Motorway diverge",I179="Motorway merge",I179="Motorway weaving",I179="Service area"),'Calculation sheet'!AL179*'Calculation sheet'!J179*'Calculation sheet'!K179*'Calculation sheet'!M179*'Calculation sheet'!O179*'Calculation sheet'!P179*'Calculation sheet'!Q179*'Calculation sheet'!R179*'Calculation sheet'!S179*'Calculation sheet'!T179*'Calculation sheet'!Y179*'Calculation sheet'!AA179*'Calculation sheet'!AC179*'Calculation sheet'!AE179*'Calculation sheet'!AG179*'Calculation sheet'!AJ179,'Calculation sheet'!AL179*'Calculation sheet'!J179*'Calculation sheet'!K179*'Calculation sheet'!M179*'Calculation sheet'!O179*'Calculation sheet'!P179*'Calculation sheet'!Q179*'Calculation sheet'!R179*'Calculation sheet'!S179*'Calculation sheet'!T179*'Calculation sheet'!Y179*'Calculation sheet'!AA179*'Calculation sheet'!AC179*'Calculation sheet'!AE179*'Calculation sheet'!AG179*'Calculation sheet'!AJ179*0.8833))</f>
        <v/>
      </c>
      <c r="L179" s="12" t="str">
        <f>IF('Calculation sheet'!AQ179="","",IF(OR(I179="Motorway link",I179="Exit diverge",I179="Entrance merge",I179="Motorway diverge",I179="Motorway merge",I179="Motorway weaving",I179="Service area"),'Calculation sheet'!AM179*'Calculation sheet'!J179*'Calculation sheet'!K179*'Calculation sheet'!M179*'Calculation sheet'!O179*'Calculation sheet'!P179*'Calculation sheet'!Q179*'Calculation sheet'!R179*'Calculation sheet'!S179*'Calculation sheet'!U179*'Calculation sheet'!Y179*'Calculation sheet'!AA179*'Calculation sheet'!AC179*'Calculation sheet'!AE179*'Calculation sheet'!AG179*'Calculation sheet'!AJ179,'Calculation sheet'!AM179*'Calculation sheet'!J179*'Calculation sheet'!K179*'Calculation sheet'!M179*'Calculation sheet'!O179*'Calculation sheet'!P179*'Calculation sheet'!Q179*'Calculation sheet'!R179*'Calculation sheet'!S179*'Calculation sheet'!U179*'Calculation sheet'!Y179*'Calculation sheet'!AA179*'Calculation sheet'!AC179*'Calculation sheet'!AE179*'Calculation sheet'!AG179*'Calculation sheet'!AJ179*1.1176))</f>
        <v/>
      </c>
      <c r="M179" s="12" t="str">
        <f t="shared" si="6"/>
        <v/>
      </c>
      <c r="N179" s="12" t="str">
        <f>IF('Calculation sheet'!AQ179="","",IF(OR(I179="Motorway link",I179="Exit diverge",I179="Entrance merge",I179="Motorway diverge",I179="Motorway merge",I179="Motorway weaving",I179="Service area"),'Calculation sheet'!AN179*'Calculation sheet'!J179*'Calculation sheet'!K179*'Calculation sheet'!L179*'Calculation sheet'!N179*'Calculation sheet'!P179*'Calculation sheet'!R179*'Calculation sheet'!S179*'Calculation sheet'!V179*'Calculation sheet'!Y179*'Calculation sheet'!Z179*'Calculation sheet'!AB179*'Calculation sheet'!AD179*'Calculation sheet'!AH179*'Calculation sheet'!AJ179,'Calculation sheet'!AN179*'Calculation sheet'!J179*'Calculation sheet'!K179*'Calculation sheet'!L179*'Calculation sheet'!N179*'Calculation sheet'!P179*'Calculation sheet'!R179*'Calculation sheet'!S179*'Calculation sheet'!V179*'Calculation sheet'!Y179*'Calculation sheet'!Z179*'Calculation sheet'!AB179*'Calculation sheet'!AD179*'Calculation sheet'!AH179*'Calculation sheet'!AJ179*0.7672))</f>
        <v/>
      </c>
      <c r="O179" s="12" t="str">
        <f>IF('Calculation sheet'!AQ179="","",IF(OR(I179="Motorway link",I179="Exit diverge",I179="Entrance merge",I179="Motorway diverge",I179="Motorway merge",I179="Motorway weaving",I179="Service area"),'Calculation sheet'!AO179*'Calculation sheet'!J179*'Calculation sheet'!K179*'Calculation sheet'!L179*'Calculation sheet'!N179*'Calculation sheet'!P179*'Calculation sheet'!R179*'Calculation sheet'!S179*'Calculation sheet'!W179*'Calculation sheet'!Y179*'Calculation sheet'!Z179*'Calculation sheet'!AB179*'Calculation sheet'!AD179*'Calculation sheet'!AH179*'Calculation sheet'!AJ179,'Calculation sheet'!AO179*'Calculation sheet'!J179*'Calculation sheet'!K179*'Calculation sheet'!L179*'Calculation sheet'!N179*'Calculation sheet'!P179*'Calculation sheet'!R179*'Calculation sheet'!S179*'Calculation sheet'!W179*'Calculation sheet'!Y179*'Calculation sheet'!Z179*'Calculation sheet'!AB179*'Calculation sheet'!AD179*'Calculation sheet'!AH179*'Calculation sheet'!AJ179*0.7672))</f>
        <v/>
      </c>
      <c r="P179" s="12" t="str">
        <f>IF('Calculation sheet'!AQ179="","",IF(OR(I179="Motorway link",I179="Exit diverge",I179="Entrance merge",I179="Motorway diverge",I179="Motorway merge",I179="Motorway weaving",I179="Service area"),'Calculation sheet'!AP179*'Calculation sheet'!J179*'Calculation sheet'!K179*'Calculation sheet'!L179*'Calculation sheet'!N179*'Calculation sheet'!P179*'Calculation sheet'!R179*'Calculation sheet'!S179*'Calculation sheet'!X179*'Calculation sheet'!Y179*'Calculation sheet'!Z179*'Calculation sheet'!AB179*'Calculation sheet'!AD179*'Calculation sheet'!AI179*'Calculation sheet'!AJ179,'Calculation sheet'!AP179*'Calculation sheet'!J179*'Calculation sheet'!K179*'Calculation sheet'!L179*'Calculation sheet'!N179*'Calculation sheet'!P179*'Calculation sheet'!R179*'Calculation sheet'!S179*'Calculation sheet'!X179*'Calculation sheet'!Y179*'Calculation sheet'!Z179*'Calculation sheet'!AB179*'Calculation sheet'!AD179*'Calculation sheet'!AI179*'Calculation sheet'!AJ179*0.7672))</f>
        <v/>
      </c>
      <c r="Q179" s="12" t="str">
        <f t="shared" si="7"/>
        <v/>
      </c>
      <c r="R179" s="14" t="str">
        <f t="shared" si="8"/>
        <v/>
      </c>
    </row>
    <row r="180" spans="1:18" x14ac:dyDescent="0.3">
      <c r="A180" s="4" t="str">
        <f>IF('Input data'!A195="","",'Input data'!A195)</f>
        <v/>
      </c>
      <c r="B180" s="4" t="str">
        <f>IF('Input data'!B195="","",'Input data'!B195)</f>
        <v/>
      </c>
      <c r="C180" s="4" t="str">
        <f>IF('Input data'!C195="","",'Input data'!C195)</f>
        <v/>
      </c>
      <c r="D180" s="4" t="str">
        <f>IF('Input data'!D195="","",'Input data'!D195)</f>
        <v/>
      </c>
      <c r="E180" s="4" t="str">
        <f>IF('Input data'!E195="","",'Input data'!E195)</f>
        <v/>
      </c>
      <c r="F180" s="4" t="str">
        <f>IF('Input data'!F195="","",'Input data'!F195)</f>
        <v/>
      </c>
      <c r="G180" s="4">
        <f>IF('Input data'!G195="","",'Input data'!G195)</f>
        <v>0</v>
      </c>
      <c r="H180" s="4" t="str">
        <f>IF('Input data'!H195&gt;0.5,'Input data'!H195,"")</f>
        <v/>
      </c>
      <c r="I180" s="4" t="str">
        <f>IF('Input data'!I195="","",'Input data'!I195)</f>
        <v/>
      </c>
      <c r="J180" s="12" t="str">
        <f>IF('Calculation sheet'!AQ180="","",IF(OR(I180="Motorway link",I180="Exit diverge",I180="Entrance merge",I180="Motorway diverge",I180="Motorway merge",I180="Motorway weaving",I180="Service area"),'Calculation sheet'!AK180*'Calculation sheet'!J180*'Calculation sheet'!K180*'Calculation sheet'!L180*'Calculation sheet'!N180*'Calculation sheet'!P180*'Calculation sheet'!R180*'Calculation sheet'!S180*'Calculation sheet'!T180*'Calculation sheet'!Y180*'Calculation sheet'!Z180*'Calculation sheet'!AB180*'Calculation sheet'!AD180*'Calculation sheet'!AF180*'Calculation sheet'!AJ180,'Calculation sheet'!AK180*'Calculation sheet'!J180*'Calculation sheet'!K180*'Calculation sheet'!L180*'Calculation sheet'!N180*'Calculation sheet'!P180*'Calculation sheet'!R180*'Calculation sheet'!S180*'Calculation sheet'!T180*'Calculation sheet'!Y180*'Calculation sheet'!Z180*'Calculation sheet'!AB180*'Calculation sheet'!AD180*'Calculation sheet'!AF180*'Calculation sheet'!AJ180*0.7672))</f>
        <v/>
      </c>
      <c r="K180" s="12" t="str">
        <f>IF('Calculation sheet'!AQ180="","",IF(OR(I180="Motorway link",I180="Exit diverge",I180="Entrance merge",I180="Motorway diverge",I180="Motorway merge",I180="Motorway weaving",I180="Service area"),'Calculation sheet'!AL180*'Calculation sheet'!J180*'Calculation sheet'!K180*'Calculation sheet'!M180*'Calculation sheet'!O180*'Calculation sheet'!P180*'Calculation sheet'!Q180*'Calculation sheet'!R180*'Calculation sheet'!S180*'Calculation sheet'!T180*'Calculation sheet'!Y180*'Calculation sheet'!AA180*'Calculation sheet'!AC180*'Calculation sheet'!AE180*'Calculation sheet'!AG180*'Calculation sheet'!AJ180,'Calculation sheet'!AL180*'Calculation sheet'!J180*'Calculation sheet'!K180*'Calculation sheet'!M180*'Calculation sheet'!O180*'Calculation sheet'!P180*'Calculation sheet'!Q180*'Calculation sheet'!R180*'Calculation sheet'!S180*'Calculation sheet'!T180*'Calculation sheet'!Y180*'Calculation sheet'!AA180*'Calculation sheet'!AC180*'Calculation sheet'!AE180*'Calculation sheet'!AG180*'Calculation sheet'!AJ180*0.8833))</f>
        <v/>
      </c>
      <c r="L180" s="12" t="str">
        <f>IF('Calculation sheet'!AQ180="","",IF(OR(I180="Motorway link",I180="Exit diverge",I180="Entrance merge",I180="Motorway diverge",I180="Motorway merge",I180="Motorway weaving",I180="Service area"),'Calculation sheet'!AM180*'Calculation sheet'!J180*'Calculation sheet'!K180*'Calculation sheet'!M180*'Calculation sheet'!O180*'Calculation sheet'!P180*'Calculation sheet'!Q180*'Calculation sheet'!R180*'Calculation sheet'!S180*'Calculation sheet'!U180*'Calculation sheet'!Y180*'Calculation sheet'!AA180*'Calculation sheet'!AC180*'Calculation sheet'!AE180*'Calculation sheet'!AG180*'Calculation sheet'!AJ180,'Calculation sheet'!AM180*'Calculation sheet'!J180*'Calculation sheet'!K180*'Calculation sheet'!M180*'Calculation sheet'!O180*'Calculation sheet'!P180*'Calculation sheet'!Q180*'Calculation sheet'!R180*'Calculation sheet'!S180*'Calculation sheet'!U180*'Calculation sheet'!Y180*'Calculation sheet'!AA180*'Calculation sheet'!AC180*'Calculation sheet'!AE180*'Calculation sheet'!AG180*'Calculation sheet'!AJ180*1.1176))</f>
        <v/>
      </c>
      <c r="M180" s="12" t="str">
        <f t="shared" si="6"/>
        <v/>
      </c>
      <c r="N180" s="12" t="str">
        <f>IF('Calculation sheet'!AQ180="","",IF(OR(I180="Motorway link",I180="Exit diverge",I180="Entrance merge",I180="Motorway diverge",I180="Motorway merge",I180="Motorway weaving",I180="Service area"),'Calculation sheet'!AN180*'Calculation sheet'!J180*'Calculation sheet'!K180*'Calculation sheet'!L180*'Calculation sheet'!N180*'Calculation sheet'!P180*'Calculation sheet'!R180*'Calculation sheet'!S180*'Calculation sheet'!V180*'Calculation sheet'!Y180*'Calculation sheet'!Z180*'Calculation sheet'!AB180*'Calculation sheet'!AD180*'Calculation sheet'!AH180*'Calculation sheet'!AJ180,'Calculation sheet'!AN180*'Calculation sheet'!J180*'Calculation sheet'!K180*'Calculation sheet'!L180*'Calculation sheet'!N180*'Calculation sheet'!P180*'Calculation sheet'!R180*'Calculation sheet'!S180*'Calculation sheet'!V180*'Calculation sheet'!Y180*'Calculation sheet'!Z180*'Calculation sheet'!AB180*'Calculation sheet'!AD180*'Calculation sheet'!AH180*'Calculation sheet'!AJ180*0.7672))</f>
        <v/>
      </c>
      <c r="O180" s="12" t="str">
        <f>IF('Calculation sheet'!AQ180="","",IF(OR(I180="Motorway link",I180="Exit diverge",I180="Entrance merge",I180="Motorway diverge",I180="Motorway merge",I180="Motorway weaving",I180="Service area"),'Calculation sheet'!AO180*'Calculation sheet'!J180*'Calculation sheet'!K180*'Calculation sheet'!L180*'Calculation sheet'!N180*'Calculation sheet'!P180*'Calculation sheet'!R180*'Calculation sheet'!S180*'Calculation sheet'!W180*'Calculation sheet'!Y180*'Calculation sheet'!Z180*'Calculation sheet'!AB180*'Calculation sheet'!AD180*'Calculation sheet'!AH180*'Calculation sheet'!AJ180,'Calculation sheet'!AO180*'Calculation sheet'!J180*'Calculation sheet'!K180*'Calculation sheet'!L180*'Calculation sheet'!N180*'Calculation sheet'!P180*'Calculation sheet'!R180*'Calculation sheet'!S180*'Calculation sheet'!W180*'Calculation sheet'!Y180*'Calculation sheet'!Z180*'Calculation sheet'!AB180*'Calculation sheet'!AD180*'Calculation sheet'!AH180*'Calculation sheet'!AJ180*0.7672))</f>
        <v/>
      </c>
      <c r="P180" s="12" t="str">
        <f>IF('Calculation sheet'!AQ180="","",IF(OR(I180="Motorway link",I180="Exit diverge",I180="Entrance merge",I180="Motorway diverge",I180="Motorway merge",I180="Motorway weaving",I180="Service area"),'Calculation sheet'!AP180*'Calculation sheet'!J180*'Calculation sheet'!K180*'Calculation sheet'!L180*'Calculation sheet'!N180*'Calculation sheet'!P180*'Calculation sheet'!R180*'Calculation sheet'!S180*'Calculation sheet'!X180*'Calculation sheet'!Y180*'Calculation sheet'!Z180*'Calculation sheet'!AB180*'Calculation sheet'!AD180*'Calculation sheet'!AI180*'Calculation sheet'!AJ180,'Calculation sheet'!AP180*'Calculation sheet'!J180*'Calculation sheet'!K180*'Calculation sheet'!L180*'Calculation sheet'!N180*'Calculation sheet'!P180*'Calculation sheet'!R180*'Calculation sheet'!S180*'Calculation sheet'!X180*'Calculation sheet'!Y180*'Calculation sheet'!Z180*'Calculation sheet'!AB180*'Calculation sheet'!AD180*'Calculation sheet'!AI180*'Calculation sheet'!AJ180*0.7672))</f>
        <v/>
      </c>
      <c r="Q180" s="12" t="str">
        <f t="shared" si="7"/>
        <v/>
      </c>
      <c r="R180" s="14" t="str">
        <f t="shared" si="8"/>
        <v/>
      </c>
    </row>
    <row r="181" spans="1:18" x14ac:dyDescent="0.3">
      <c r="A181" s="4" t="str">
        <f>IF('Input data'!A196="","",'Input data'!A196)</f>
        <v/>
      </c>
      <c r="B181" s="4" t="str">
        <f>IF('Input data'!B196="","",'Input data'!B196)</f>
        <v/>
      </c>
      <c r="C181" s="4" t="str">
        <f>IF('Input data'!C196="","",'Input data'!C196)</f>
        <v/>
      </c>
      <c r="D181" s="4" t="str">
        <f>IF('Input data'!D196="","",'Input data'!D196)</f>
        <v/>
      </c>
      <c r="E181" s="4" t="str">
        <f>IF('Input data'!E196="","",'Input data'!E196)</f>
        <v/>
      </c>
      <c r="F181" s="4" t="str">
        <f>IF('Input data'!F196="","",'Input data'!F196)</f>
        <v/>
      </c>
      <c r="G181" s="4">
        <f>IF('Input data'!G196="","",'Input data'!G196)</f>
        <v>0</v>
      </c>
      <c r="H181" s="4" t="str">
        <f>IF('Input data'!H196&gt;0.5,'Input data'!H196,"")</f>
        <v/>
      </c>
      <c r="I181" s="4" t="str">
        <f>IF('Input data'!I196="","",'Input data'!I196)</f>
        <v/>
      </c>
      <c r="J181" s="12" t="str">
        <f>IF('Calculation sheet'!AQ181="","",IF(OR(I181="Motorway link",I181="Exit diverge",I181="Entrance merge",I181="Motorway diverge",I181="Motorway merge",I181="Motorway weaving",I181="Service area"),'Calculation sheet'!AK181*'Calculation sheet'!J181*'Calculation sheet'!K181*'Calculation sheet'!L181*'Calculation sheet'!N181*'Calculation sheet'!P181*'Calculation sheet'!R181*'Calculation sheet'!S181*'Calculation sheet'!T181*'Calculation sheet'!Y181*'Calculation sheet'!Z181*'Calculation sheet'!AB181*'Calculation sheet'!AD181*'Calculation sheet'!AF181*'Calculation sheet'!AJ181,'Calculation sheet'!AK181*'Calculation sheet'!J181*'Calculation sheet'!K181*'Calculation sheet'!L181*'Calculation sheet'!N181*'Calculation sheet'!P181*'Calculation sheet'!R181*'Calculation sheet'!S181*'Calculation sheet'!T181*'Calculation sheet'!Y181*'Calculation sheet'!Z181*'Calculation sheet'!AB181*'Calculation sheet'!AD181*'Calculation sheet'!AF181*'Calculation sheet'!AJ181*0.7672))</f>
        <v/>
      </c>
      <c r="K181" s="12" t="str">
        <f>IF('Calculation sheet'!AQ181="","",IF(OR(I181="Motorway link",I181="Exit diverge",I181="Entrance merge",I181="Motorway diverge",I181="Motorway merge",I181="Motorway weaving",I181="Service area"),'Calculation sheet'!AL181*'Calculation sheet'!J181*'Calculation sheet'!K181*'Calculation sheet'!M181*'Calculation sheet'!O181*'Calculation sheet'!P181*'Calculation sheet'!Q181*'Calculation sheet'!R181*'Calculation sheet'!S181*'Calculation sheet'!T181*'Calculation sheet'!Y181*'Calculation sheet'!AA181*'Calculation sheet'!AC181*'Calculation sheet'!AE181*'Calculation sheet'!AG181*'Calculation sheet'!AJ181,'Calculation sheet'!AL181*'Calculation sheet'!J181*'Calculation sheet'!K181*'Calculation sheet'!M181*'Calculation sheet'!O181*'Calculation sheet'!P181*'Calculation sheet'!Q181*'Calculation sheet'!R181*'Calculation sheet'!S181*'Calculation sheet'!T181*'Calculation sheet'!Y181*'Calculation sheet'!AA181*'Calculation sheet'!AC181*'Calculation sheet'!AE181*'Calculation sheet'!AG181*'Calculation sheet'!AJ181*0.8833))</f>
        <v/>
      </c>
      <c r="L181" s="12" t="str">
        <f>IF('Calculation sheet'!AQ181="","",IF(OR(I181="Motorway link",I181="Exit diverge",I181="Entrance merge",I181="Motorway diverge",I181="Motorway merge",I181="Motorway weaving",I181="Service area"),'Calculation sheet'!AM181*'Calculation sheet'!J181*'Calculation sheet'!K181*'Calculation sheet'!M181*'Calculation sheet'!O181*'Calculation sheet'!P181*'Calculation sheet'!Q181*'Calculation sheet'!R181*'Calculation sheet'!S181*'Calculation sheet'!U181*'Calculation sheet'!Y181*'Calculation sheet'!AA181*'Calculation sheet'!AC181*'Calculation sheet'!AE181*'Calculation sheet'!AG181*'Calculation sheet'!AJ181,'Calculation sheet'!AM181*'Calculation sheet'!J181*'Calculation sheet'!K181*'Calculation sheet'!M181*'Calculation sheet'!O181*'Calculation sheet'!P181*'Calculation sheet'!Q181*'Calculation sheet'!R181*'Calculation sheet'!S181*'Calculation sheet'!U181*'Calculation sheet'!Y181*'Calculation sheet'!AA181*'Calculation sheet'!AC181*'Calculation sheet'!AE181*'Calculation sheet'!AG181*'Calculation sheet'!AJ181*1.1176))</f>
        <v/>
      </c>
      <c r="M181" s="12" t="str">
        <f t="shared" si="6"/>
        <v/>
      </c>
      <c r="N181" s="12" t="str">
        <f>IF('Calculation sheet'!AQ181="","",IF(OR(I181="Motorway link",I181="Exit diverge",I181="Entrance merge",I181="Motorway diverge",I181="Motorway merge",I181="Motorway weaving",I181="Service area"),'Calculation sheet'!AN181*'Calculation sheet'!J181*'Calculation sheet'!K181*'Calculation sheet'!L181*'Calculation sheet'!N181*'Calculation sheet'!P181*'Calculation sheet'!R181*'Calculation sheet'!S181*'Calculation sheet'!V181*'Calculation sheet'!Y181*'Calculation sheet'!Z181*'Calculation sheet'!AB181*'Calculation sheet'!AD181*'Calculation sheet'!AH181*'Calculation sheet'!AJ181,'Calculation sheet'!AN181*'Calculation sheet'!J181*'Calculation sheet'!K181*'Calculation sheet'!L181*'Calculation sheet'!N181*'Calculation sheet'!P181*'Calculation sheet'!R181*'Calculation sheet'!S181*'Calculation sheet'!V181*'Calculation sheet'!Y181*'Calculation sheet'!Z181*'Calculation sheet'!AB181*'Calculation sheet'!AD181*'Calculation sheet'!AH181*'Calculation sheet'!AJ181*0.7672))</f>
        <v/>
      </c>
      <c r="O181" s="12" t="str">
        <f>IF('Calculation sheet'!AQ181="","",IF(OR(I181="Motorway link",I181="Exit diverge",I181="Entrance merge",I181="Motorway diverge",I181="Motorway merge",I181="Motorway weaving",I181="Service area"),'Calculation sheet'!AO181*'Calculation sheet'!J181*'Calculation sheet'!K181*'Calculation sheet'!L181*'Calculation sheet'!N181*'Calculation sheet'!P181*'Calculation sheet'!R181*'Calculation sheet'!S181*'Calculation sheet'!W181*'Calculation sheet'!Y181*'Calculation sheet'!Z181*'Calculation sheet'!AB181*'Calculation sheet'!AD181*'Calculation sheet'!AH181*'Calculation sheet'!AJ181,'Calculation sheet'!AO181*'Calculation sheet'!J181*'Calculation sheet'!K181*'Calculation sheet'!L181*'Calculation sheet'!N181*'Calculation sheet'!P181*'Calculation sheet'!R181*'Calculation sheet'!S181*'Calculation sheet'!W181*'Calculation sheet'!Y181*'Calculation sheet'!Z181*'Calculation sheet'!AB181*'Calculation sheet'!AD181*'Calculation sheet'!AH181*'Calculation sheet'!AJ181*0.7672))</f>
        <v/>
      </c>
      <c r="P181" s="12" t="str">
        <f>IF('Calculation sheet'!AQ181="","",IF(OR(I181="Motorway link",I181="Exit diverge",I181="Entrance merge",I181="Motorway diverge",I181="Motorway merge",I181="Motorway weaving",I181="Service area"),'Calculation sheet'!AP181*'Calculation sheet'!J181*'Calculation sheet'!K181*'Calculation sheet'!L181*'Calculation sheet'!N181*'Calculation sheet'!P181*'Calculation sheet'!R181*'Calculation sheet'!S181*'Calculation sheet'!X181*'Calculation sheet'!Y181*'Calculation sheet'!Z181*'Calculation sheet'!AB181*'Calculation sheet'!AD181*'Calculation sheet'!AI181*'Calculation sheet'!AJ181,'Calculation sheet'!AP181*'Calculation sheet'!J181*'Calculation sheet'!K181*'Calculation sheet'!L181*'Calculation sheet'!N181*'Calculation sheet'!P181*'Calculation sheet'!R181*'Calculation sheet'!S181*'Calculation sheet'!X181*'Calculation sheet'!Y181*'Calculation sheet'!Z181*'Calculation sheet'!AB181*'Calculation sheet'!AD181*'Calculation sheet'!AI181*'Calculation sheet'!AJ181*0.7672))</f>
        <v/>
      </c>
      <c r="Q181" s="12" t="str">
        <f t="shared" si="7"/>
        <v/>
      </c>
      <c r="R181" s="14" t="str">
        <f t="shared" si="8"/>
        <v/>
      </c>
    </row>
    <row r="182" spans="1:18" x14ac:dyDescent="0.3">
      <c r="A182" s="4" t="str">
        <f>IF('Input data'!A197="","",'Input data'!A197)</f>
        <v/>
      </c>
      <c r="B182" s="4" t="str">
        <f>IF('Input data'!B197="","",'Input data'!B197)</f>
        <v/>
      </c>
      <c r="C182" s="4" t="str">
        <f>IF('Input data'!C197="","",'Input data'!C197)</f>
        <v/>
      </c>
      <c r="D182" s="4" t="str">
        <f>IF('Input data'!D197="","",'Input data'!D197)</f>
        <v/>
      </c>
      <c r="E182" s="4" t="str">
        <f>IF('Input data'!E197="","",'Input data'!E197)</f>
        <v/>
      </c>
      <c r="F182" s="4" t="str">
        <f>IF('Input data'!F197="","",'Input data'!F197)</f>
        <v/>
      </c>
      <c r="G182" s="4">
        <f>IF('Input data'!G197="","",'Input data'!G197)</f>
        <v>0</v>
      </c>
      <c r="H182" s="4" t="str">
        <f>IF('Input data'!H197&gt;0.5,'Input data'!H197,"")</f>
        <v/>
      </c>
      <c r="I182" s="4" t="str">
        <f>IF('Input data'!I197="","",'Input data'!I197)</f>
        <v/>
      </c>
      <c r="J182" s="12" t="str">
        <f>IF('Calculation sheet'!AQ182="","",IF(OR(I182="Motorway link",I182="Exit diverge",I182="Entrance merge",I182="Motorway diverge",I182="Motorway merge",I182="Motorway weaving",I182="Service area"),'Calculation sheet'!AK182*'Calculation sheet'!J182*'Calculation sheet'!K182*'Calculation sheet'!L182*'Calculation sheet'!N182*'Calculation sheet'!P182*'Calculation sheet'!R182*'Calculation sheet'!S182*'Calculation sheet'!T182*'Calculation sheet'!Y182*'Calculation sheet'!Z182*'Calculation sheet'!AB182*'Calculation sheet'!AD182*'Calculation sheet'!AF182*'Calculation sheet'!AJ182,'Calculation sheet'!AK182*'Calculation sheet'!J182*'Calculation sheet'!K182*'Calculation sheet'!L182*'Calculation sheet'!N182*'Calculation sheet'!P182*'Calculation sheet'!R182*'Calculation sheet'!S182*'Calculation sheet'!T182*'Calculation sheet'!Y182*'Calculation sheet'!Z182*'Calculation sheet'!AB182*'Calculation sheet'!AD182*'Calculation sheet'!AF182*'Calculation sheet'!AJ182*0.7672))</f>
        <v/>
      </c>
      <c r="K182" s="12" t="str">
        <f>IF('Calculation sheet'!AQ182="","",IF(OR(I182="Motorway link",I182="Exit diverge",I182="Entrance merge",I182="Motorway diverge",I182="Motorway merge",I182="Motorway weaving",I182="Service area"),'Calculation sheet'!AL182*'Calculation sheet'!J182*'Calculation sheet'!K182*'Calculation sheet'!M182*'Calculation sheet'!O182*'Calculation sheet'!P182*'Calculation sheet'!Q182*'Calculation sheet'!R182*'Calculation sheet'!S182*'Calculation sheet'!T182*'Calculation sheet'!Y182*'Calculation sheet'!AA182*'Calculation sheet'!AC182*'Calculation sheet'!AE182*'Calculation sheet'!AG182*'Calculation sheet'!AJ182,'Calculation sheet'!AL182*'Calculation sheet'!J182*'Calculation sheet'!K182*'Calculation sheet'!M182*'Calculation sheet'!O182*'Calculation sheet'!P182*'Calculation sheet'!Q182*'Calculation sheet'!R182*'Calculation sheet'!S182*'Calculation sheet'!T182*'Calculation sheet'!Y182*'Calculation sheet'!AA182*'Calculation sheet'!AC182*'Calculation sheet'!AE182*'Calculation sheet'!AG182*'Calculation sheet'!AJ182*0.8833))</f>
        <v/>
      </c>
      <c r="L182" s="12" t="str">
        <f>IF('Calculation sheet'!AQ182="","",IF(OR(I182="Motorway link",I182="Exit diverge",I182="Entrance merge",I182="Motorway diverge",I182="Motorway merge",I182="Motorway weaving",I182="Service area"),'Calculation sheet'!AM182*'Calculation sheet'!J182*'Calculation sheet'!K182*'Calculation sheet'!M182*'Calculation sheet'!O182*'Calculation sheet'!P182*'Calculation sheet'!Q182*'Calculation sheet'!R182*'Calculation sheet'!S182*'Calculation sheet'!U182*'Calculation sheet'!Y182*'Calculation sheet'!AA182*'Calculation sheet'!AC182*'Calculation sheet'!AE182*'Calculation sheet'!AG182*'Calculation sheet'!AJ182,'Calculation sheet'!AM182*'Calculation sheet'!J182*'Calculation sheet'!K182*'Calculation sheet'!M182*'Calculation sheet'!O182*'Calculation sheet'!P182*'Calculation sheet'!Q182*'Calculation sheet'!R182*'Calculation sheet'!S182*'Calculation sheet'!U182*'Calculation sheet'!Y182*'Calculation sheet'!AA182*'Calculation sheet'!AC182*'Calculation sheet'!AE182*'Calculation sheet'!AG182*'Calculation sheet'!AJ182*1.1176))</f>
        <v/>
      </c>
      <c r="M182" s="12" t="str">
        <f t="shared" si="6"/>
        <v/>
      </c>
      <c r="N182" s="12" t="str">
        <f>IF('Calculation sheet'!AQ182="","",IF(OR(I182="Motorway link",I182="Exit diverge",I182="Entrance merge",I182="Motorway diverge",I182="Motorway merge",I182="Motorway weaving",I182="Service area"),'Calculation sheet'!AN182*'Calculation sheet'!J182*'Calculation sheet'!K182*'Calculation sheet'!L182*'Calculation sheet'!N182*'Calculation sheet'!P182*'Calculation sheet'!R182*'Calculation sheet'!S182*'Calculation sheet'!V182*'Calculation sheet'!Y182*'Calculation sheet'!Z182*'Calculation sheet'!AB182*'Calculation sheet'!AD182*'Calculation sheet'!AH182*'Calculation sheet'!AJ182,'Calculation sheet'!AN182*'Calculation sheet'!J182*'Calculation sheet'!K182*'Calculation sheet'!L182*'Calculation sheet'!N182*'Calculation sheet'!P182*'Calculation sheet'!R182*'Calculation sheet'!S182*'Calculation sheet'!V182*'Calculation sheet'!Y182*'Calculation sheet'!Z182*'Calculation sheet'!AB182*'Calculation sheet'!AD182*'Calculation sheet'!AH182*'Calculation sheet'!AJ182*0.7672))</f>
        <v/>
      </c>
      <c r="O182" s="12" t="str">
        <f>IF('Calculation sheet'!AQ182="","",IF(OR(I182="Motorway link",I182="Exit diverge",I182="Entrance merge",I182="Motorway diverge",I182="Motorway merge",I182="Motorway weaving",I182="Service area"),'Calculation sheet'!AO182*'Calculation sheet'!J182*'Calculation sheet'!K182*'Calculation sheet'!L182*'Calculation sheet'!N182*'Calculation sheet'!P182*'Calculation sheet'!R182*'Calculation sheet'!S182*'Calculation sheet'!W182*'Calculation sheet'!Y182*'Calculation sheet'!Z182*'Calculation sheet'!AB182*'Calculation sheet'!AD182*'Calculation sheet'!AH182*'Calculation sheet'!AJ182,'Calculation sheet'!AO182*'Calculation sheet'!J182*'Calculation sheet'!K182*'Calculation sheet'!L182*'Calculation sheet'!N182*'Calculation sheet'!P182*'Calculation sheet'!R182*'Calculation sheet'!S182*'Calculation sheet'!W182*'Calculation sheet'!Y182*'Calculation sheet'!Z182*'Calculation sheet'!AB182*'Calculation sheet'!AD182*'Calculation sheet'!AH182*'Calculation sheet'!AJ182*0.7672))</f>
        <v/>
      </c>
      <c r="P182" s="12" t="str">
        <f>IF('Calculation sheet'!AQ182="","",IF(OR(I182="Motorway link",I182="Exit diverge",I182="Entrance merge",I182="Motorway diverge",I182="Motorway merge",I182="Motorway weaving",I182="Service area"),'Calculation sheet'!AP182*'Calculation sheet'!J182*'Calculation sheet'!K182*'Calculation sheet'!L182*'Calculation sheet'!N182*'Calculation sheet'!P182*'Calculation sheet'!R182*'Calculation sheet'!S182*'Calculation sheet'!X182*'Calculation sheet'!Y182*'Calculation sheet'!Z182*'Calculation sheet'!AB182*'Calculation sheet'!AD182*'Calculation sheet'!AI182*'Calculation sheet'!AJ182,'Calculation sheet'!AP182*'Calculation sheet'!J182*'Calculation sheet'!K182*'Calculation sheet'!L182*'Calculation sheet'!N182*'Calculation sheet'!P182*'Calculation sheet'!R182*'Calculation sheet'!S182*'Calculation sheet'!X182*'Calculation sheet'!Y182*'Calculation sheet'!Z182*'Calculation sheet'!AB182*'Calculation sheet'!AD182*'Calculation sheet'!AI182*'Calculation sheet'!AJ182*0.7672))</f>
        <v/>
      </c>
      <c r="Q182" s="12" t="str">
        <f t="shared" si="7"/>
        <v/>
      </c>
      <c r="R182" s="14" t="str">
        <f t="shared" si="8"/>
        <v/>
      </c>
    </row>
    <row r="183" spans="1:18" x14ac:dyDescent="0.3">
      <c r="A183" s="4" t="str">
        <f>IF('Input data'!A198="","",'Input data'!A198)</f>
        <v/>
      </c>
      <c r="B183" s="4" t="str">
        <f>IF('Input data'!B198="","",'Input data'!B198)</f>
        <v/>
      </c>
      <c r="C183" s="4" t="str">
        <f>IF('Input data'!C198="","",'Input data'!C198)</f>
        <v/>
      </c>
      <c r="D183" s="4" t="str">
        <f>IF('Input data'!D198="","",'Input data'!D198)</f>
        <v/>
      </c>
      <c r="E183" s="4" t="str">
        <f>IF('Input data'!E198="","",'Input data'!E198)</f>
        <v/>
      </c>
      <c r="F183" s="4" t="str">
        <f>IF('Input data'!F198="","",'Input data'!F198)</f>
        <v/>
      </c>
      <c r="G183" s="4">
        <f>IF('Input data'!G198="","",'Input data'!G198)</f>
        <v>0</v>
      </c>
      <c r="H183" s="4" t="str">
        <f>IF('Input data'!H198&gt;0.5,'Input data'!H198,"")</f>
        <v/>
      </c>
      <c r="I183" s="4" t="str">
        <f>IF('Input data'!I198="","",'Input data'!I198)</f>
        <v/>
      </c>
      <c r="J183" s="12" t="str">
        <f>IF('Calculation sheet'!AQ183="","",IF(OR(I183="Motorway link",I183="Exit diverge",I183="Entrance merge",I183="Motorway diverge",I183="Motorway merge",I183="Motorway weaving",I183="Service area"),'Calculation sheet'!AK183*'Calculation sheet'!J183*'Calculation sheet'!K183*'Calculation sheet'!L183*'Calculation sheet'!N183*'Calculation sheet'!P183*'Calculation sheet'!R183*'Calculation sheet'!S183*'Calculation sheet'!T183*'Calculation sheet'!Y183*'Calculation sheet'!Z183*'Calculation sheet'!AB183*'Calculation sheet'!AD183*'Calculation sheet'!AF183*'Calculation sheet'!AJ183,'Calculation sheet'!AK183*'Calculation sheet'!J183*'Calculation sheet'!K183*'Calculation sheet'!L183*'Calculation sheet'!N183*'Calculation sheet'!P183*'Calculation sheet'!R183*'Calculation sheet'!S183*'Calculation sheet'!T183*'Calculation sheet'!Y183*'Calculation sheet'!Z183*'Calculation sheet'!AB183*'Calculation sheet'!AD183*'Calculation sheet'!AF183*'Calculation sheet'!AJ183*0.7672))</f>
        <v/>
      </c>
      <c r="K183" s="12" t="str">
        <f>IF('Calculation sheet'!AQ183="","",IF(OR(I183="Motorway link",I183="Exit diverge",I183="Entrance merge",I183="Motorway diverge",I183="Motorway merge",I183="Motorway weaving",I183="Service area"),'Calculation sheet'!AL183*'Calculation sheet'!J183*'Calculation sheet'!K183*'Calculation sheet'!M183*'Calculation sheet'!O183*'Calculation sheet'!P183*'Calculation sheet'!Q183*'Calculation sheet'!R183*'Calculation sheet'!S183*'Calculation sheet'!T183*'Calculation sheet'!Y183*'Calculation sheet'!AA183*'Calculation sheet'!AC183*'Calculation sheet'!AE183*'Calculation sheet'!AG183*'Calculation sheet'!AJ183,'Calculation sheet'!AL183*'Calculation sheet'!J183*'Calculation sheet'!K183*'Calculation sheet'!M183*'Calculation sheet'!O183*'Calculation sheet'!P183*'Calculation sheet'!Q183*'Calculation sheet'!R183*'Calculation sheet'!S183*'Calculation sheet'!T183*'Calculation sheet'!Y183*'Calculation sheet'!AA183*'Calculation sheet'!AC183*'Calculation sheet'!AE183*'Calculation sheet'!AG183*'Calculation sheet'!AJ183*0.8833))</f>
        <v/>
      </c>
      <c r="L183" s="12" t="str">
        <f>IF('Calculation sheet'!AQ183="","",IF(OR(I183="Motorway link",I183="Exit diverge",I183="Entrance merge",I183="Motorway diverge",I183="Motorway merge",I183="Motorway weaving",I183="Service area"),'Calculation sheet'!AM183*'Calculation sheet'!J183*'Calculation sheet'!K183*'Calculation sheet'!M183*'Calculation sheet'!O183*'Calculation sheet'!P183*'Calculation sheet'!Q183*'Calculation sheet'!R183*'Calculation sheet'!S183*'Calculation sheet'!U183*'Calculation sheet'!Y183*'Calculation sheet'!AA183*'Calculation sheet'!AC183*'Calculation sheet'!AE183*'Calculation sheet'!AG183*'Calculation sheet'!AJ183,'Calculation sheet'!AM183*'Calculation sheet'!J183*'Calculation sheet'!K183*'Calculation sheet'!M183*'Calculation sheet'!O183*'Calculation sheet'!P183*'Calculation sheet'!Q183*'Calculation sheet'!R183*'Calculation sheet'!S183*'Calculation sheet'!U183*'Calculation sheet'!Y183*'Calculation sheet'!AA183*'Calculation sheet'!AC183*'Calculation sheet'!AE183*'Calculation sheet'!AG183*'Calculation sheet'!AJ183*1.1176))</f>
        <v/>
      </c>
      <c r="M183" s="12" t="str">
        <f t="shared" si="6"/>
        <v/>
      </c>
      <c r="N183" s="12" t="str">
        <f>IF('Calculation sheet'!AQ183="","",IF(OR(I183="Motorway link",I183="Exit diverge",I183="Entrance merge",I183="Motorway diverge",I183="Motorway merge",I183="Motorway weaving",I183="Service area"),'Calculation sheet'!AN183*'Calculation sheet'!J183*'Calculation sheet'!K183*'Calculation sheet'!L183*'Calculation sheet'!N183*'Calculation sheet'!P183*'Calculation sheet'!R183*'Calculation sheet'!S183*'Calculation sheet'!V183*'Calculation sheet'!Y183*'Calculation sheet'!Z183*'Calculation sheet'!AB183*'Calculation sheet'!AD183*'Calculation sheet'!AH183*'Calculation sheet'!AJ183,'Calculation sheet'!AN183*'Calculation sheet'!J183*'Calculation sheet'!K183*'Calculation sheet'!L183*'Calculation sheet'!N183*'Calculation sheet'!P183*'Calculation sheet'!R183*'Calculation sheet'!S183*'Calculation sheet'!V183*'Calculation sheet'!Y183*'Calculation sheet'!Z183*'Calculation sheet'!AB183*'Calculation sheet'!AD183*'Calculation sheet'!AH183*'Calculation sheet'!AJ183*0.7672))</f>
        <v/>
      </c>
      <c r="O183" s="12" t="str">
        <f>IF('Calculation sheet'!AQ183="","",IF(OR(I183="Motorway link",I183="Exit diverge",I183="Entrance merge",I183="Motorway diverge",I183="Motorway merge",I183="Motorway weaving",I183="Service area"),'Calculation sheet'!AO183*'Calculation sheet'!J183*'Calculation sheet'!K183*'Calculation sheet'!L183*'Calculation sheet'!N183*'Calculation sheet'!P183*'Calculation sheet'!R183*'Calculation sheet'!S183*'Calculation sheet'!W183*'Calculation sheet'!Y183*'Calculation sheet'!Z183*'Calculation sheet'!AB183*'Calculation sheet'!AD183*'Calculation sheet'!AH183*'Calculation sheet'!AJ183,'Calculation sheet'!AO183*'Calculation sheet'!J183*'Calculation sheet'!K183*'Calculation sheet'!L183*'Calculation sheet'!N183*'Calculation sheet'!P183*'Calculation sheet'!R183*'Calculation sheet'!S183*'Calculation sheet'!W183*'Calculation sheet'!Y183*'Calculation sheet'!Z183*'Calculation sheet'!AB183*'Calculation sheet'!AD183*'Calculation sheet'!AH183*'Calculation sheet'!AJ183*0.7672))</f>
        <v/>
      </c>
      <c r="P183" s="12" t="str">
        <f>IF('Calculation sheet'!AQ183="","",IF(OR(I183="Motorway link",I183="Exit diverge",I183="Entrance merge",I183="Motorway diverge",I183="Motorway merge",I183="Motorway weaving",I183="Service area"),'Calculation sheet'!AP183*'Calculation sheet'!J183*'Calculation sheet'!K183*'Calculation sheet'!L183*'Calculation sheet'!N183*'Calculation sheet'!P183*'Calculation sheet'!R183*'Calculation sheet'!S183*'Calculation sheet'!X183*'Calculation sheet'!Y183*'Calculation sheet'!Z183*'Calculation sheet'!AB183*'Calculation sheet'!AD183*'Calculation sheet'!AI183*'Calculation sheet'!AJ183,'Calculation sheet'!AP183*'Calculation sheet'!J183*'Calculation sheet'!K183*'Calculation sheet'!L183*'Calculation sheet'!N183*'Calculation sheet'!P183*'Calculation sheet'!R183*'Calculation sheet'!S183*'Calculation sheet'!X183*'Calculation sheet'!Y183*'Calculation sheet'!Z183*'Calculation sheet'!AB183*'Calculation sheet'!AD183*'Calculation sheet'!AI183*'Calculation sheet'!AJ183*0.7672))</f>
        <v/>
      </c>
      <c r="Q183" s="12" t="str">
        <f t="shared" si="7"/>
        <v/>
      </c>
      <c r="R183" s="14" t="str">
        <f t="shared" si="8"/>
        <v/>
      </c>
    </row>
    <row r="184" spans="1:18" x14ac:dyDescent="0.3">
      <c r="A184" s="4" t="str">
        <f>IF('Input data'!A199="","",'Input data'!A199)</f>
        <v/>
      </c>
      <c r="B184" s="4" t="str">
        <f>IF('Input data'!B199="","",'Input data'!B199)</f>
        <v/>
      </c>
      <c r="C184" s="4" t="str">
        <f>IF('Input data'!C199="","",'Input data'!C199)</f>
        <v/>
      </c>
      <c r="D184" s="4" t="str">
        <f>IF('Input data'!D199="","",'Input data'!D199)</f>
        <v/>
      </c>
      <c r="E184" s="4" t="str">
        <f>IF('Input data'!E199="","",'Input data'!E199)</f>
        <v/>
      </c>
      <c r="F184" s="4" t="str">
        <f>IF('Input data'!F199="","",'Input data'!F199)</f>
        <v/>
      </c>
      <c r="G184" s="4">
        <f>IF('Input data'!G199="","",'Input data'!G199)</f>
        <v>0</v>
      </c>
      <c r="H184" s="4" t="str">
        <f>IF('Input data'!H199&gt;0.5,'Input data'!H199,"")</f>
        <v/>
      </c>
      <c r="I184" s="4" t="str">
        <f>IF('Input data'!I199="","",'Input data'!I199)</f>
        <v/>
      </c>
      <c r="J184" s="12" t="str">
        <f>IF('Calculation sheet'!AQ184="","",IF(OR(I184="Motorway link",I184="Exit diverge",I184="Entrance merge",I184="Motorway diverge",I184="Motorway merge",I184="Motorway weaving",I184="Service area"),'Calculation sheet'!AK184*'Calculation sheet'!J184*'Calculation sheet'!K184*'Calculation sheet'!L184*'Calculation sheet'!N184*'Calculation sheet'!P184*'Calculation sheet'!R184*'Calculation sheet'!S184*'Calculation sheet'!T184*'Calculation sheet'!Y184*'Calculation sheet'!Z184*'Calculation sheet'!AB184*'Calculation sheet'!AD184*'Calculation sheet'!AF184*'Calculation sheet'!AJ184,'Calculation sheet'!AK184*'Calculation sheet'!J184*'Calculation sheet'!K184*'Calculation sheet'!L184*'Calculation sheet'!N184*'Calculation sheet'!P184*'Calculation sheet'!R184*'Calculation sheet'!S184*'Calculation sheet'!T184*'Calculation sheet'!Y184*'Calculation sheet'!Z184*'Calculation sheet'!AB184*'Calculation sheet'!AD184*'Calculation sheet'!AF184*'Calculation sheet'!AJ184*0.7672))</f>
        <v/>
      </c>
      <c r="K184" s="12" t="str">
        <f>IF('Calculation sheet'!AQ184="","",IF(OR(I184="Motorway link",I184="Exit diverge",I184="Entrance merge",I184="Motorway diverge",I184="Motorway merge",I184="Motorway weaving",I184="Service area"),'Calculation sheet'!AL184*'Calculation sheet'!J184*'Calculation sheet'!K184*'Calculation sheet'!M184*'Calculation sheet'!O184*'Calculation sheet'!P184*'Calculation sheet'!Q184*'Calculation sheet'!R184*'Calculation sheet'!S184*'Calculation sheet'!T184*'Calculation sheet'!Y184*'Calculation sheet'!AA184*'Calculation sheet'!AC184*'Calculation sheet'!AE184*'Calculation sheet'!AG184*'Calculation sheet'!AJ184,'Calculation sheet'!AL184*'Calculation sheet'!J184*'Calculation sheet'!K184*'Calculation sheet'!M184*'Calculation sheet'!O184*'Calculation sheet'!P184*'Calculation sheet'!Q184*'Calculation sheet'!R184*'Calculation sheet'!S184*'Calculation sheet'!T184*'Calculation sheet'!Y184*'Calculation sheet'!AA184*'Calculation sheet'!AC184*'Calculation sheet'!AE184*'Calculation sheet'!AG184*'Calculation sheet'!AJ184*0.8833))</f>
        <v/>
      </c>
      <c r="L184" s="12" t="str">
        <f>IF('Calculation sheet'!AQ184="","",IF(OR(I184="Motorway link",I184="Exit diverge",I184="Entrance merge",I184="Motorway diverge",I184="Motorway merge",I184="Motorway weaving",I184="Service area"),'Calculation sheet'!AM184*'Calculation sheet'!J184*'Calculation sheet'!K184*'Calculation sheet'!M184*'Calculation sheet'!O184*'Calculation sheet'!P184*'Calculation sheet'!Q184*'Calculation sheet'!R184*'Calculation sheet'!S184*'Calculation sheet'!U184*'Calculation sheet'!Y184*'Calculation sheet'!AA184*'Calculation sheet'!AC184*'Calculation sheet'!AE184*'Calculation sheet'!AG184*'Calculation sheet'!AJ184,'Calculation sheet'!AM184*'Calculation sheet'!J184*'Calculation sheet'!K184*'Calculation sheet'!M184*'Calculation sheet'!O184*'Calculation sheet'!P184*'Calculation sheet'!Q184*'Calculation sheet'!R184*'Calculation sheet'!S184*'Calculation sheet'!U184*'Calculation sheet'!Y184*'Calculation sheet'!AA184*'Calculation sheet'!AC184*'Calculation sheet'!AE184*'Calculation sheet'!AG184*'Calculation sheet'!AJ184*1.1176))</f>
        <v/>
      </c>
      <c r="M184" s="12" t="str">
        <f t="shared" si="6"/>
        <v/>
      </c>
      <c r="N184" s="12" t="str">
        <f>IF('Calculation sheet'!AQ184="","",IF(OR(I184="Motorway link",I184="Exit diverge",I184="Entrance merge",I184="Motorway diverge",I184="Motorway merge",I184="Motorway weaving",I184="Service area"),'Calculation sheet'!AN184*'Calculation sheet'!J184*'Calculation sheet'!K184*'Calculation sheet'!L184*'Calculation sheet'!N184*'Calculation sheet'!P184*'Calculation sheet'!R184*'Calculation sheet'!S184*'Calculation sheet'!V184*'Calculation sheet'!Y184*'Calculation sheet'!Z184*'Calculation sheet'!AB184*'Calculation sheet'!AD184*'Calculation sheet'!AH184*'Calculation sheet'!AJ184,'Calculation sheet'!AN184*'Calculation sheet'!J184*'Calculation sheet'!K184*'Calculation sheet'!L184*'Calculation sheet'!N184*'Calculation sheet'!P184*'Calculation sheet'!R184*'Calculation sheet'!S184*'Calculation sheet'!V184*'Calculation sheet'!Y184*'Calculation sheet'!Z184*'Calculation sheet'!AB184*'Calculation sheet'!AD184*'Calculation sheet'!AH184*'Calculation sheet'!AJ184*0.7672))</f>
        <v/>
      </c>
      <c r="O184" s="12" t="str">
        <f>IF('Calculation sheet'!AQ184="","",IF(OR(I184="Motorway link",I184="Exit diverge",I184="Entrance merge",I184="Motorway diverge",I184="Motorway merge",I184="Motorway weaving",I184="Service area"),'Calculation sheet'!AO184*'Calculation sheet'!J184*'Calculation sheet'!K184*'Calculation sheet'!L184*'Calculation sheet'!N184*'Calculation sheet'!P184*'Calculation sheet'!R184*'Calculation sheet'!S184*'Calculation sheet'!W184*'Calculation sheet'!Y184*'Calculation sheet'!Z184*'Calculation sheet'!AB184*'Calculation sheet'!AD184*'Calculation sheet'!AH184*'Calculation sheet'!AJ184,'Calculation sheet'!AO184*'Calculation sheet'!J184*'Calculation sheet'!K184*'Calculation sheet'!L184*'Calculation sheet'!N184*'Calculation sheet'!P184*'Calculation sheet'!R184*'Calculation sheet'!S184*'Calculation sheet'!W184*'Calculation sheet'!Y184*'Calculation sheet'!Z184*'Calculation sheet'!AB184*'Calculation sheet'!AD184*'Calculation sheet'!AH184*'Calculation sheet'!AJ184*0.7672))</f>
        <v/>
      </c>
      <c r="P184" s="12" t="str">
        <f>IF('Calculation sheet'!AQ184="","",IF(OR(I184="Motorway link",I184="Exit diverge",I184="Entrance merge",I184="Motorway diverge",I184="Motorway merge",I184="Motorway weaving",I184="Service area"),'Calculation sheet'!AP184*'Calculation sheet'!J184*'Calculation sheet'!K184*'Calculation sheet'!L184*'Calculation sheet'!N184*'Calculation sheet'!P184*'Calculation sheet'!R184*'Calculation sheet'!S184*'Calculation sheet'!X184*'Calculation sheet'!Y184*'Calculation sheet'!Z184*'Calculation sheet'!AB184*'Calculation sheet'!AD184*'Calculation sheet'!AI184*'Calculation sheet'!AJ184,'Calculation sheet'!AP184*'Calculation sheet'!J184*'Calculation sheet'!K184*'Calculation sheet'!L184*'Calculation sheet'!N184*'Calculation sheet'!P184*'Calculation sheet'!R184*'Calculation sheet'!S184*'Calculation sheet'!X184*'Calculation sheet'!Y184*'Calculation sheet'!Z184*'Calculation sheet'!AB184*'Calculation sheet'!AD184*'Calculation sheet'!AI184*'Calculation sheet'!AJ184*0.7672))</f>
        <v/>
      </c>
      <c r="Q184" s="12" t="str">
        <f t="shared" si="7"/>
        <v/>
      </c>
      <c r="R184" s="14" t="str">
        <f t="shared" si="8"/>
        <v/>
      </c>
    </row>
    <row r="185" spans="1:18" x14ac:dyDescent="0.3">
      <c r="A185" s="4" t="str">
        <f>IF('Input data'!A200="","",'Input data'!A200)</f>
        <v/>
      </c>
      <c r="B185" s="4" t="str">
        <f>IF('Input data'!B200="","",'Input data'!B200)</f>
        <v/>
      </c>
      <c r="C185" s="4" t="str">
        <f>IF('Input data'!C200="","",'Input data'!C200)</f>
        <v/>
      </c>
      <c r="D185" s="4" t="str">
        <f>IF('Input data'!D200="","",'Input data'!D200)</f>
        <v/>
      </c>
      <c r="E185" s="4" t="str">
        <f>IF('Input data'!E200="","",'Input data'!E200)</f>
        <v/>
      </c>
      <c r="F185" s="4" t="str">
        <f>IF('Input data'!F200="","",'Input data'!F200)</f>
        <v/>
      </c>
      <c r="G185" s="4">
        <f>IF('Input data'!G200="","",'Input data'!G200)</f>
        <v>0</v>
      </c>
      <c r="H185" s="4" t="str">
        <f>IF('Input data'!H200&gt;0.5,'Input data'!H200,"")</f>
        <v/>
      </c>
      <c r="I185" s="4" t="str">
        <f>IF('Input data'!I200="","",'Input data'!I200)</f>
        <v/>
      </c>
      <c r="J185" s="12" t="str">
        <f>IF('Calculation sheet'!AQ185="","",IF(OR(I185="Motorway link",I185="Exit diverge",I185="Entrance merge",I185="Motorway diverge",I185="Motorway merge",I185="Motorway weaving",I185="Service area"),'Calculation sheet'!AK185*'Calculation sheet'!J185*'Calculation sheet'!K185*'Calculation sheet'!L185*'Calculation sheet'!N185*'Calculation sheet'!P185*'Calculation sheet'!R185*'Calculation sheet'!S185*'Calculation sheet'!T185*'Calculation sheet'!Y185*'Calculation sheet'!Z185*'Calculation sheet'!AB185*'Calculation sheet'!AD185*'Calculation sheet'!AF185*'Calculation sheet'!AJ185,'Calculation sheet'!AK185*'Calculation sheet'!J185*'Calculation sheet'!K185*'Calculation sheet'!L185*'Calculation sheet'!N185*'Calculation sheet'!P185*'Calculation sheet'!R185*'Calculation sheet'!S185*'Calculation sheet'!T185*'Calculation sheet'!Y185*'Calculation sheet'!Z185*'Calculation sheet'!AB185*'Calculation sheet'!AD185*'Calculation sheet'!AF185*'Calculation sheet'!AJ185*0.7672))</f>
        <v/>
      </c>
      <c r="K185" s="12" t="str">
        <f>IF('Calculation sheet'!AQ185="","",IF(OR(I185="Motorway link",I185="Exit diverge",I185="Entrance merge",I185="Motorway diverge",I185="Motorway merge",I185="Motorway weaving",I185="Service area"),'Calculation sheet'!AL185*'Calculation sheet'!J185*'Calculation sheet'!K185*'Calculation sheet'!M185*'Calculation sheet'!O185*'Calculation sheet'!P185*'Calculation sheet'!Q185*'Calculation sheet'!R185*'Calculation sheet'!S185*'Calculation sheet'!T185*'Calculation sheet'!Y185*'Calculation sheet'!AA185*'Calculation sheet'!AC185*'Calculation sheet'!AE185*'Calculation sheet'!AG185*'Calculation sheet'!AJ185,'Calculation sheet'!AL185*'Calculation sheet'!J185*'Calculation sheet'!K185*'Calculation sheet'!M185*'Calculation sheet'!O185*'Calculation sheet'!P185*'Calculation sheet'!Q185*'Calculation sheet'!R185*'Calculation sheet'!S185*'Calculation sheet'!T185*'Calculation sheet'!Y185*'Calculation sheet'!AA185*'Calculation sheet'!AC185*'Calculation sheet'!AE185*'Calculation sheet'!AG185*'Calculation sheet'!AJ185*0.8833))</f>
        <v/>
      </c>
      <c r="L185" s="12" t="str">
        <f>IF('Calculation sheet'!AQ185="","",IF(OR(I185="Motorway link",I185="Exit diverge",I185="Entrance merge",I185="Motorway diverge",I185="Motorway merge",I185="Motorway weaving",I185="Service area"),'Calculation sheet'!AM185*'Calculation sheet'!J185*'Calculation sheet'!K185*'Calculation sheet'!M185*'Calculation sheet'!O185*'Calculation sheet'!P185*'Calculation sheet'!Q185*'Calculation sheet'!R185*'Calculation sheet'!S185*'Calculation sheet'!U185*'Calculation sheet'!Y185*'Calculation sheet'!AA185*'Calculation sheet'!AC185*'Calculation sheet'!AE185*'Calculation sheet'!AG185*'Calculation sheet'!AJ185,'Calculation sheet'!AM185*'Calculation sheet'!J185*'Calculation sheet'!K185*'Calculation sheet'!M185*'Calculation sheet'!O185*'Calculation sheet'!P185*'Calculation sheet'!Q185*'Calculation sheet'!R185*'Calculation sheet'!S185*'Calculation sheet'!U185*'Calculation sheet'!Y185*'Calculation sheet'!AA185*'Calculation sheet'!AC185*'Calculation sheet'!AE185*'Calculation sheet'!AG185*'Calculation sheet'!AJ185*1.1176))</f>
        <v/>
      </c>
      <c r="M185" s="12" t="str">
        <f t="shared" si="6"/>
        <v/>
      </c>
      <c r="N185" s="12" t="str">
        <f>IF('Calculation sheet'!AQ185="","",IF(OR(I185="Motorway link",I185="Exit diverge",I185="Entrance merge",I185="Motorway diverge",I185="Motorway merge",I185="Motorway weaving",I185="Service area"),'Calculation sheet'!AN185*'Calculation sheet'!J185*'Calculation sheet'!K185*'Calculation sheet'!L185*'Calculation sheet'!N185*'Calculation sheet'!P185*'Calculation sheet'!R185*'Calculation sheet'!S185*'Calculation sheet'!V185*'Calculation sheet'!Y185*'Calculation sheet'!Z185*'Calculation sheet'!AB185*'Calculation sheet'!AD185*'Calculation sheet'!AH185*'Calculation sheet'!AJ185,'Calculation sheet'!AN185*'Calculation sheet'!J185*'Calculation sheet'!K185*'Calculation sheet'!L185*'Calculation sheet'!N185*'Calculation sheet'!P185*'Calculation sheet'!R185*'Calculation sheet'!S185*'Calculation sheet'!V185*'Calculation sheet'!Y185*'Calculation sheet'!Z185*'Calculation sheet'!AB185*'Calculation sheet'!AD185*'Calculation sheet'!AH185*'Calculation sheet'!AJ185*0.7672))</f>
        <v/>
      </c>
      <c r="O185" s="12" t="str">
        <f>IF('Calculation sheet'!AQ185="","",IF(OR(I185="Motorway link",I185="Exit diverge",I185="Entrance merge",I185="Motorway diverge",I185="Motorway merge",I185="Motorway weaving",I185="Service area"),'Calculation sheet'!AO185*'Calculation sheet'!J185*'Calculation sheet'!K185*'Calculation sheet'!L185*'Calculation sheet'!N185*'Calculation sheet'!P185*'Calculation sheet'!R185*'Calculation sheet'!S185*'Calculation sheet'!W185*'Calculation sheet'!Y185*'Calculation sheet'!Z185*'Calculation sheet'!AB185*'Calculation sheet'!AD185*'Calculation sheet'!AH185*'Calculation sheet'!AJ185,'Calculation sheet'!AO185*'Calculation sheet'!J185*'Calculation sheet'!K185*'Calculation sheet'!L185*'Calculation sheet'!N185*'Calculation sheet'!P185*'Calculation sheet'!R185*'Calculation sheet'!S185*'Calculation sheet'!W185*'Calculation sheet'!Y185*'Calculation sheet'!Z185*'Calculation sheet'!AB185*'Calculation sheet'!AD185*'Calculation sheet'!AH185*'Calculation sheet'!AJ185*0.7672))</f>
        <v/>
      </c>
      <c r="P185" s="12" t="str">
        <f>IF('Calculation sheet'!AQ185="","",IF(OR(I185="Motorway link",I185="Exit diverge",I185="Entrance merge",I185="Motorway diverge",I185="Motorway merge",I185="Motorway weaving",I185="Service area"),'Calculation sheet'!AP185*'Calculation sheet'!J185*'Calculation sheet'!K185*'Calculation sheet'!L185*'Calculation sheet'!N185*'Calculation sheet'!P185*'Calculation sheet'!R185*'Calculation sheet'!S185*'Calculation sheet'!X185*'Calculation sheet'!Y185*'Calculation sheet'!Z185*'Calculation sheet'!AB185*'Calculation sheet'!AD185*'Calculation sheet'!AI185*'Calculation sheet'!AJ185,'Calculation sheet'!AP185*'Calculation sheet'!J185*'Calculation sheet'!K185*'Calculation sheet'!L185*'Calculation sheet'!N185*'Calculation sheet'!P185*'Calculation sheet'!R185*'Calculation sheet'!S185*'Calculation sheet'!X185*'Calculation sheet'!Y185*'Calculation sheet'!Z185*'Calculation sheet'!AB185*'Calculation sheet'!AD185*'Calculation sheet'!AI185*'Calculation sheet'!AJ185*0.7672))</f>
        <v/>
      </c>
      <c r="Q185" s="12" t="str">
        <f t="shared" si="7"/>
        <v/>
      </c>
      <c r="R185" s="14" t="str">
        <f t="shared" si="8"/>
        <v/>
      </c>
    </row>
    <row r="186" spans="1:18" x14ac:dyDescent="0.3">
      <c r="A186" s="4" t="str">
        <f>IF('Input data'!A201="","",'Input data'!A201)</f>
        <v/>
      </c>
      <c r="B186" s="4" t="str">
        <f>IF('Input data'!B201="","",'Input data'!B201)</f>
        <v/>
      </c>
      <c r="C186" s="4" t="str">
        <f>IF('Input data'!C201="","",'Input data'!C201)</f>
        <v/>
      </c>
      <c r="D186" s="4" t="str">
        <f>IF('Input data'!D201="","",'Input data'!D201)</f>
        <v/>
      </c>
      <c r="E186" s="4" t="str">
        <f>IF('Input data'!E201="","",'Input data'!E201)</f>
        <v/>
      </c>
      <c r="F186" s="4" t="str">
        <f>IF('Input data'!F201="","",'Input data'!F201)</f>
        <v/>
      </c>
      <c r="G186" s="4">
        <f>IF('Input data'!G201="","",'Input data'!G201)</f>
        <v>0</v>
      </c>
      <c r="H186" s="4" t="str">
        <f>IF('Input data'!H201&gt;0.5,'Input data'!H201,"")</f>
        <v/>
      </c>
      <c r="I186" s="4" t="str">
        <f>IF('Input data'!I201="","",'Input data'!I201)</f>
        <v/>
      </c>
      <c r="J186" s="12" t="str">
        <f>IF('Calculation sheet'!AQ186="","",IF(OR(I186="Motorway link",I186="Exit diverge",I186="Entrance merge",I186="Motorway diverge",I186="Motorway merge",I186="Motorway weaving",I186="Service area"),'Calculation sheet'!AK186*'Calculation sheet'!J186*'Calculation sheet'!K186*'Calculation sheet'!L186*'Calculation sheet'!N186*'Calculation sheet'!P186*'Calculation sheet'!R186*'Calculation sheet'!S186*'Calculation sheet'!T186*'Calculation sheet'!Y186*'Calculation sheet'!Z186*'Calculation sheet'!AB186*'Calculation sheet'!AD186*'Calculation sheet'!AF186*'Calculation sheet'!AJ186,'Calculation sheet'!AK186*'Calculation sheet'!J186*'Calculation sheet'!K186*'Calculation sheet'!L186*'Calculation sheet'!N186*'Calculation sheet'!P186*'Calculation sheet'!R186*'Calculation sheet'!S186*'Calculation sheet'!T186*'Calculation sheet'!Y186*'Calculation sheet'!Z186*'Calculation sheet'!AB186*'Calculation sheet'!AD186*'Calculation sheet'!AF186*'Calculation sheet'!AJ186*0.7672))</f>
        <v/>
      </c>
      <c r="K186" s="12" t="str">
        <f>IF('Calculation sheet'!AQ186="","",IF(OR(I186="Motorway link",I186="Exit diverge",I186="Entrance merge",I186="Motorway diverge",I186="Motorway merge",I186="Motorway weaving",I186="Service area"),'Calculation sheet'!AL186*'Calculation sheet'!J186*'Calculation sheet'!K186*'Calculation sheet'!M186*'Calculation sheet'!O186*'Calculation sheet'!P186*'Calculation sheet'!Q186*'Calculation sheet'!R186*'Calculation sheet'!S186*'Calculation sheet'!T186*'Calculation sheet'!Y186*'Calculation sheet'!AA186*'Calculation sheet'!AC186*'Calculation sheet'!AE186*'Calculation sheet'!AG186*'Calculation sheet'!AJ186,'Calculation sheet'!AL186*'Calculation sheet'!J186*'Calculation sheet'!K186*'Calculation sheet'!M186*'Calculation sheet'!O186*'Calculation sheet'!P186*'Calculation sheet'!Q186*'Calculation sheet'!R186*'Calculation sheet'!S186*'Calculation sheet'!T186*'Calculation sheet'!Y186*'Calculation sheet'!AA186*'Calculation sheet'!AC186*'Calculation sheet'!AE186*'Calculation sheet'!AG186*'Calculation sheet'!AJ186*0.8833))</f>
        <v/>
      </c>
      <c r="L186" s="12" t="str">
        <f>IF('Calculation sheet'!AQ186="","",IF(OR(I186="Motorway link",I186="Exit diverge",I186="Entrance merge",I186="Motorway diverge",I186="Motorway merge",I186="Motorway weaving",I186="Service area"),'Calculation sheet'!AM186*'Calculation sheet'!J186*'Calculation sheet'!K186*'Calculation sheet'!M186*'Calculation sheet'!O186*'Calculation sheet'!P186*'Calculation sheet'!Q186*'Calculation sheet'!R186*'Calculation sheet'!S186*'Calculation sheet'!U186*'Calculation sheet'!Y186*'Calculation sheet'!AA186*'Calculation sheet'!AC186*'Calculation sheet'!AE186*'Calculation sheet'!AG186*'Calculation sheet'!AJ186,'Calculation sheet'!AM186*'Calculation sheet'!J186*'Calculation sheet'!K186*'Calculation sheet'!M186*'Calculation sheet'!O186*'Calculation sheet'!P186*'Calculation sheet'!Q186*'Calculation sheet'!R186*'Calculation sheet'!S186*'Calculation sheet'!U186*'Calculation sheet'!Y186*'Calculation sheet'!AA186*'Calculation sheet'!AC186*'Calculation sheet'!AE186*'Calculation sheet'!AG186*'Calculation sheet'!AJ186*1.1176))</f>
        <v/>
      </c>
      <c r="M186" s="12" t="str">
        <f t="shared" si="6"/>
        <v/>
      </c>
      <c r="N186" s="12" t="str">
        <f>IF('Calculation sheet'!AQ186="","",IF(OR(I186="Motorway link",I186="Exit diverge",I186="Entrance merge",I186="Motorway diverge",I186="Motorway merge",I186="Motorway weaving",I186="Service area"),'Calculation sheet'!AN186*'Calculation sheet'!J186*'Calculation sheet'!K186*'Calculation sheet'!L186*'Calculation sheet'!N186*'Calculation sheet'!P186*'Calculation sheet'!R186*'Calculation sheet'!S186*'Calculation sheet'!V186*'Calculation sheet'!Y186*'Calculation sheet'!Z186*'Calculation sheet'!AB186*'Calculation sheet'!AD186*'Calculation sheet'!AH186*'Calculation sheet'!AJ186,'Calculation sheet'!AN186*'Calculation sheet'!J186*'Calculation sheet'!K186*'Calculation sheet'!L186*'Calculation sheet'!N186*'Calculation sheet'!P186*'Calculation sheet'!R186*'Calculation sheet'!S186*'Calculation sheet'!V186*'Calculation sheet'!Y186*'Calculation sheet'!Z186*'Calculation sheet'!AB186*'Calculation sheet'!AD186*'Calculation sheet'!AH186*'Calculation sheet'!AJ186*0.7672))</f>
        <v/>
      </c>
      <c r="O186" s="12" t="str">
        <f>IF('Calculation sheet'!AQ186="","",IF(OR(I186="Motorway link",I186="Exit diverge",I186="Entrance merge",I186="Motorway diverge",I186="Motorway merge",I186="Motorway weaving",I186="Service area"),'Calculation sheet'!AO186*'Calculation sheet'!J186*'Calculation sheet'!K186*'Calculation sheet'!L186*'Calculation sheet'!N186*'Calculation sheet'!P186*'Calculation sheet'!R186*'Calculation sheet'!S186*'Calculation sheet'!W186*'Calculation sheet'!Y186*'Calculation sheet'!Z186*'Calculation sheet'!AB186*'Calculation sheet'!AD186*'Calculation sheet'!AH186*'Calculation sheet'!AJ186,'Calculation sheet'!AO186*'Calculation sheet'!J186*'Calculation sheet'!K186*'Calculation sheet'!L186*'Calculation sheet'!N186*'Calculation sheet'!P186*'Calculation sheet'!R186*'Calculation sheet'!S186*'Calculation sheet'!W186*'Calculation sheet'!Y186*'Calculation sheet'!Z186*'Calculation sheet'!AB186*'Calculation sheet'!AD186*'Calculation sheet'!AH186*'Calculation sheet'!AJ186*0.7672))</f>
        <v/>
      </c>
      <c r="P186" s="12" t="str">
        <f>IF('Calculation sheet'!AQ186="","",IF(OR(I186="Motorway link",I186="Exit diverge",I186="Entrance merge",I186="Motorway diverge",I186="Motorway merge",I186="Motorway weaving",I186="Service area"),'Calculation sheet'!AP186*'Calculation sheet'!J186*'Calculation sheet'!K186*'Calculation sheet'!L186*'Calculation sheet'!N186*'Calculation sheet'!P186*'Calculation sheet'!R186*'Calculation sheet'!S186*'Calculation sheet'!X186*'Calculation sheet'!Y186*'Calculation sheet'!Z186*'Calculation sheet'!AB186*'Calculation sheet'!AD186*'Calculation sheet'!AI186*'Calculation sheet'!AJ186,'Calculation sheet'!AP186*'Calculation sheet'!J186*'Calculation sheet'!K186*'Calculation sheet'!L186*'Calculation sheet'!N186*'Calculation sheet'!P186*'Calculation sheet'!R186*'Calculation sheet'!S186*'Calculation sheet'!X186*'Calculation sheet'!Y186*'Calculation sheet'!Z186*'Calculation sheet'!AB186*'Calculation sheet'!AD186*'Calculation sheet'!AI186*'Calculation sheet'!AJ186*0.7672))</f>
        <v/>
      </c>
      <c r="Q186" s="12" t="str">
        <f t="shared" si="7"/>
        <v/>
      </c>
      <c r="R186" s="14" t="str">
        <f t="shared" si="8"/>
        <v/>
      </c>
    </row>
    <row r="187" spans="1:18" x14ac:dyDescent="0.3">
      <c r="A187" s="4" t="str">
        <f>IF('Input data'!A202="","",'Input data'!A202)</f>
        <v/>
      </c>
      <c r="B187" s="4" t="str">
        <f>IF('Input data'!B202="","",'Input data'!B202)</f>
        <v/>
      </c>
      <c r="C187" s="4" t="str">
        <f>IF('Input data'!C202="","",'Input data'!C202)</f>
        <v/>
      </c>
      <c r="D187" s="4" t="str">
        <f>IF('Input data'!D202="","",'Input data'!D202)</f>
        <v/>
      </c>
      <c r="E187" s="4" t="str">
        <f>IF('Input data'!E202="","",'Input data'!E202)</f>
        <v/>
      </c>
      <c r="F187" s="4" t="str">
        <f>IF('Input data'!F202="","",'Input data'!F202)</f>
        <v/>
      </c>
      <c r="G187" s="4">
        <f>IF('Input data'!G202="","",'Input data'!G202)</f>
        <v>0</v>
      </c>
      <c r="H187" s="4" t="str">
        <f>IF('Input data'!H202&gt;0.5,'Input data'!H202,"")</f>
        <v/>
      </c>
      <c r="I187" s="4" t="str">
        <f>IF('Input data'!I202="","",'Input data'!I202)</f>
        <v/>
      </c>
      <c r="J187" s="12" t="str">
        <f>IF('Calculation sheet'!AQ187="","",IF(OR(I187="Motorway link",I187="Exit diverge",I187="Entrance merge",I187="Motorway diverge",I187="Motorway merge",I187="Motorway weaving",I187="Service area"),'Calculation sheet'!AK187*'Calculation sheet'!J187*'Calculation sheet'!K187*'Calculation sheet'!L187*'Calculation sheet'!N187*'Calculation sheet'!P187*'Calculation sheet'!R187*'Calculation sheet'!S187*'Calculation sheet'!T187*'Calculation sheet'!Y187*'Calculation sheet'!Z187*'Calculation sheet'!AB187*'Calculation sheet'!AD187*'Calculation sheet'!AF187*'Calculation sheet'!AJ187,'Calculation sheet'!AK187*'Calculation sheet'!J187*'Calculation sheet'!K187*'Calculation sheet'!L187*'Calculation sheet'!N187*'Calculation sheet'!P187*'Calculation sheet'!R187*'Calculation sheet'!S187*'Calculation sheet'!T187*'Calculation sheet'!Y187*'Calculation sheet'!Z187*'Calculation sheet'!AB187*'Calculation sheet'!AD187*'Calculation sheet'!AF187*'Calculation sheet'!AJ187*0.7672))</f>
        <v/>
      </c>
      <c r="K187" s="12" t="str">
        <f>IF('Calculation sheet'!AQ187="","",IF(OR(I187="Motorway link",I187="Exit diverge",I187="Entrance merge",I187="Motorway diverge",I187="Motorway merge",I187="Motorway weaving",I187="Service area"),'Calculation sheet'!AL187*'Calculation sheet'!J187*'Calculation sheet'!K187*'Calculation sheet'!M187*'Calculation sheet'!O187*'Calculation sheet'!P187*'Calculation sheet'!Q187*'Calculation sheet'!R187*'Calculation sheet'!S187*'Calculation sheet'!T187*'Calculation sheet'!Y187*'Calculation sheet'!AA187*'Calculation sheet'!AC187*'Calculation sheet'!AE187*'Calculation sheet'!AG187*'Calculation sheet'!AJ187,'Calculation sheet'!AL187*'Calculation sheet'!J187*'Calculation sheet'!K187*'Calculation sheet'!M187*'Calculation sheet'!O187*'Calculation sheet'!P187*'Calculation sheet'!Q187*'Calculation sheet'!R187*'Calculation sheet'!S187*'Calculation sheet'!T187*'Calculation sheet'!Y187*'Calculation sheet'!AA187*'Calculation sheet'!AC187*'Calculation sheet'!AE187*'Calculation sheet'!AG187*'Calculation sheet'!AJ187*0.8833))</f>
        <v/>
      </c>
      <c r="L187" s="12" t="str">
        <f>IF('Calculation sheet'!AQ187="","",IF(OR(I187="Motorway link",I187="Exit diverge",I187="Entrance merge",I187="Motorway diverge",I187="Motorway merge",I187="Motorway weaving",I187="Service area"),'Calculation sheet'!AM187*'Calculation sheet'!J187*'Calculation sheet'!K187*'Calculation sheet'!M187*'Calculation sheet'!O187*'Calculation sheet'!P187*'Calculation sheet'!Q187*'Calculation sheet'!R187*'Calculation sheet'!S187*'Calculation sheet'!U187*'Calculation sheet'!Y187*'Calculation sheet'!AA187*'Calculation sheet'!AC187*'Calculation sheet'!AE187*'Calculation sheet'!AG187*'Calculation sheet'!AJ187,'Calculation sheet'!AM187*'Calculation sheet'!J187*'Calculation sheet'!K187*'Calculation sheet'!M187*'Calculation sheet'!O187*'Calculation sheet'!P187*'Calculation sheet'!Q187*'Calculation sheet'!R187*'Calculation sheet'!S187*'Calculation sheet'!U187*'Calculation sheet'!Y187*'Calculation sheet'!AA187*'Calculation sheet'!AC187*'Calculation sheet'!AE187*'Calculation sheet'!AG187*'Calculation sheet'!AJ187*1.1176))</f>
        <v/>
      </c>
      <c r="M187" s="12" t="str">
        <f t="shared" si="6"/>
        <v/>
      </c>
      <c r="N187" s="12" t="str">
        <f>IF('Calculation sheet'!AQ187="","",IF(OR(I187="Motorway link",I187="Exit diverge",I187="Entrance merge",I187="Motorway diverge",I187="Motorway merge",I187="Motorway weaving",I187="Service area"),'Calculation sheet'!AN187*'Calculation sheet'!J187*'Calculation sheet'!K187*'Calculation sheet'!L187*'Calculation sheet'!N187*'Calculation sheet'!P187*'Calculation sheet'!R187*'Calculation sheet'!S187*'Calculation sheet'!V187*'Calculation sheet'!Y187*'Calculation sheet'!Z187*'Calculation sheet'!AB187*'Calculation sheet'!AD187*'Calculation sheet'!AH187*'Calculation sheet'!AJ187,'Calculation sheet'!AN187*'Calculation sheet'!J187*'Calculation sheet'!K187*'Calculation sheet'!L187*'Calculation sheet'!N187*'Calculation sheet'!P187*'Calculation sheet'!R187*'Calculation sheet'!S187*'Calculation sheet'!V187*'Calculation sheet'!Y187*'Calculation sheet'!Z187*'Calculation sheet'!AB187*'Calculation sheet'!AD187*'Calculation sheet'!AH187*'Calculation sheet'!AJ187*0.7672))</f>
        <v/>
      </c>
      <c r="O187" s="12" t="str">
        <f>IF('Calculation sheet'!AQ187="","",IF(OR(I187="Motorway link",I187="Exit diverge",I187="Entrance merge",I187="Motorway diverge",I187="Motorway merge",I187="Motorway weaving",I187="Service area"),'Calculation sheet'!AO187*'Calculation sheet'!J187*'Calculation sheet'!K187*'Calculation sheet'!L187*'Calculation sheet'!N187*'Calculation sheet'!P187*'Calculation sheet'!R187*'Calculation sheet'!S187*'Calculation sheet'!W187*'Calculation sheet'!Y187*'Calculation sheet'!Z187*'Calculation sheet'!AB187*'Calculation sheet'!AD187*'Calculation sheet'!AH187*'Calculation sheet'!AJ187,'Calculation sheet'!AO187*'Calculation sheet'!J187*'Calculation sheet'!K187*'Calculation sheet'!L187*'Calculation sheet'!N187*'Calculation sheet'!P187*'Calculation sheet'!R187*'Calculation sheet'!S187*'Calculation sheet'!W187*'Calculation sheet'!Y187*'Calculation sheet'!Z187*'Calculation sheet'!AB187*'Calculation sheet'!AD187*'Calculation sheet'!AH187*'Calculation sheet'!AJ187*0.7672))</f>
        <v/>
      </c>
      <c r="P187" s="12" t="str">
        <f>IF('Calculation sheet'!AQ187="","",IF(OR(I187="Motorway link",I187="Exit diverge",I187="Entrance merge",I187="Motorway diverge",I187="Motorway merge",I187="Motorway weaving",I187="Service area"),'Calculation sheet'!AP187*'Calculation sheet'!J187*'Calculation sheet'!K187*'Calculation sheet'!L187*'Calculation sheet'!N187*'Calculation sheet'!P187*'Calculation sheet'!R187*'Calculation sheet'!S187*'Calculation sheet'!X187*'Calculation sheet'!Y187*'Calculation sheet'!Z187*'Calculation sheet'!AB187*'Calculation sheet'!AD187*'Calculation sheet'!AI187*'Calculation sheet'!AJ187,'Calculation sheet'!AP187*'Calculation sheet'!J187*'Calculation sheet'!K187*'Calculation sheet'!L187*'Calculation sheet'!N187*'Calculation sheet'!P187*'Calculation sheet'!R187*'Calculation sheet'!S187*'Calculation sheet'!X187*'Calculation sheet'!Y187*'Calculation sheet'!Z187*'Calculation sheet'!AB187*'Calculation sheet'!AD187*'Calculation sheet'!AI187*'Calculation sheet'!AJ187*0.7672))</f>
        <v/>
      </c>
      <c r="Q187" s="12" t="str">
        <f t="shared" si="7"/>
        <v/>
      </c>
      <c r="R187" s="14" t="str">
        <f t="shared" si="8"/>
        <v/>
      </c>
    </row>
    <row r="188" spans="1:18" x14ac:dyDescent="0.3">
      <c r="A188" s="4" t="str">
        <f>IF('Input data'!A203="","",'Input data'!A203)</f>
        <v/>
      </c>
      <c r="B188" s="4" t="str">
        <f>IF('Input data'!B203="","",'Input data'!B203)</f>
        <v/>
      </c>
      <c r="C188" s="4" t="str">
        <f>IF('Input data'!C203="","",'Input data'!C203)</f>
        <v/>
      </c>
      <c r="D188" s="4" t="str">
        <f>IF('Input data'!D203="","",'Input data'!D203)</f>
        <v/>
      </c>
      <c r="E188" s="4" t="str">
        <f>IF('Input data'!E203="","",'Input data'!E203)</f>
        <v/>
      </c>
      <c r="F188" s="4" t="str">
        <f>IF('Input data'!F203="","",'Input data'!F203)</f>
        <v/>
      </c>
      <c r="G188" s="4">
        <f>IF('Input data'!G203="","",'Input data'!G203)</f>
        <v>0</v>
      </c>
      <c r="H188" s="4" t="str">
        <f>IF('Input data'!H203&gt;0.5,'Input data'!H203,"")</f>
        <v/>
      </c>
      <c r="I188" s="4" t="str">
        <f>IF('Input data'!I203="","",'Input data'!I203)</f>
        <v/>
      </c>
      <c r="J188" s="12" t="str">
        <f>IF('Calculation sheet'!AQ188="","",IF(OR(I188="Motorway link",I188="Exit diverge",I188="Entrance merge",I188="Motorway diverge",I188="Motorway merge",I188="Motorway weaving",I188="Service area"),'Calculation sheet'!AK188*'Calculation sheet'!J188*'Calculation sheet'!K188*'Calculation sheet'!L188*'Calculation sheet'!N188*'Calculation sheet'!P188*'Calculation sheet'!R188*'Calculation sheet'!S188*'Calculation sheet'!T188*'Calculation sheet'!Y188*'Calculation sheet'!Z188*'Calculation sheet'!AB188*'Calculation sheet'!AD188*'Calculation sheet'!AF188*'Calculation sheet'!AJ188,'Calculation sheet'!AK188*'Calculation sheet'!J188*'Calculation sheet'!K188*'Calculation sheet'!L188*'Calculation sheet'!N188*'Calculation sheet'!P188*'Calculation sheet'!R188*'Calculation sheet'!S188*'Calculation sheet'!T188*'Calculation sheet'!Y188*'Calculation sheet'!Z188*'Calculation sheet'!AB188*'Calculation sheet'!AD188*'Calculation sheet'!AF188*'Calculation sheet'!AJ188*0.7672))</f>
        <v/>
      </c>
      <c r="K188" s="12" t="str">
        <f>IF('Calculation sheet'!AQ188="","",IF(OR(I188="Motorway link",I188="Exit diverge",I188="Entrance merge",I188="Motorway diverge",I188="Motorway merge",I188="Motorway weaving",I188="Service area"),'Calculation sheet'!AL188*'Calculation sheet'!J188*'Calculation sheet'!K188*'Calculation sheet'!M188*'Calculation sheet'!O188*'Calculation sheet'!P188*'Calculation sheet'!Q188*'Calculation sheet'!R188*'Calculation sheet'!S188*'Calculation sheet'!T188*'Calculation sheet'!Y188*'Calculation sheet'!AA188*'Calculation sheet'!AC188*'Calculation sheet'!AE188*'Calculation sheet'!AG188*'Calculation sheet'!AJ188,'Calculation sheet'!AL188*'Calculation sheet'!J188*'Calculation sheet'!K188*'Calculation sheet'!M188*'Calculation sheet'!O188*'Calculation sheet'!P188*'Calculation sheet'!Q188*'Calculation sheet'!R188*'Calculation sheet'!S188*'Calculation sheet'!T188*'Calculation sheet'!Y188*'Calculation sheet'!AA188*'Calculation sheet'!AC188*'Calculation sheet'!AE188*'Calculation sheet'!AG188*'Calculation sheet'!AJ188*0.8833))</f>
        <v/>
      </c>
      <c r="L188" s="12" t="str">
        <f>IF('Calculation sheet'!AQ188="","",IF(OR(I188="Motorway link",I188="Exit diverge",I188="Entrance merge",I188="Motorway diverge",I188="Motorway merge",I188="Motorway weaving",I188="Service area"),'Calculation sheet'!AM188*'Calculation sheet'!J188*'Calculation sheet'!K188*'Calculation sheet'!M188*'Calculation sheet'!O188*'Calculation sheet'!P188*'Calculation sheet'!Q188*'Calculation sheet'!R188*'Calculation sheet'!S188*'Calculation sheet'!U188*'Calculation sheet'!Y188*'Calculation sheet'!AA188*'Calculation sheet'!AC188*'Calculation sheet'!AE188*'Calculation sheet'!AG188*'Calculation sheet'!AJ188,'Calculation sheet'!AM188*'Calculation sheet'!J188*'Calculation sheet'!K188*'Calculation sheet'!M188*'Calculation sheet'!O188*'Calculation sheet'!P188*'Calculation sheet'!Q188*'Calculation sheet'!R188*'Calculation sheet'!S188*'Calculation sheet'!U188*'Calculation sheet'!Y188*'Calculation sheet'!AA188*'Calculation sheet'!AC188*'Calculation sheet'!AE188*'Calculation sheet'!AG188*'Calculation sheet'!AJ188*1.1176))</f>
        <v/>
      </c>
      <c r="M188" s="12" t="str">
        <f t="shared" si="6"/>
        <v/>
      </c>
      <c r="N188" s="12" t="str">
        <f>IF('Calculation sheet'!AQ188="","",IF(OR(I188="Motorway link",I188="Exit diverge",I188="Entrance merge",I188="Motorway diverge",I188="Motorway merge",I188="Motorway weaving",I188="Service area"),'Calculation sheet'!AN188*'Calculation sheet'!J188*'Calculation sheet'!K188*'Calculation sheet'!L188*'Calculation sheet'!N188*'Calculation sheet'!P188*'Calculation sheet'!R188*'Calculation sheet'!S188*'Calculation sheet'!V188*'Calculation sheet'!Y188*'Calculation sheet'!Z188*'Calculation sheet'!AB188*'Calculation sheet'!AD188*'Calculation sheet'!AH188*'Calculation sheet'!AJ188,'Calculation sheet'!AN188*'Calculation sheet'!J188*'Calculation sheet'!K188*'Calculation sheet'!L188*'Calculation sheet'!N188*'Calculation sheet'!P188*'Calculation sheet'!R188*'Calculation sheet'!S188*'Calculation sheet'!V188*'Calculation sheet'!Y188*'Calculation sheet'!Z188*'Calculation sheet'!AB188*'Calculation sheet'!AD188*'Calculation sheet'!AH188*'Calculation sheet'!AJ188*0.7672))</f>
        <v/>
      </c>
      <c r="O188" s="12" t="str">
        <f>IF('Calculation sheet'!AQ188="","",IF(OR(I188="Motorway link",I188="Exit diverge",I188="Entrance merge",I188="Motorway diverge",I188="Motorway merge",I188="Motorway weaving",I188="Service area"),'Calculation sheet'!AO188*'Calculation sheet'!J188*'Calculation sheet'!K188*'Calculation sheet'!L188*'Calculation sheet'!N188*'Calculation sheet'!P188*'Calculation sheet'!R188*'Calculation sheet'!S188*'Calculation sheet'!W188*'Calculation sheet'!Y188*'Calculation sheet'!Z188*'Calculation sheet'!AB188*'Calculation sheet'!AD188*'Calculation sheet'!AH188*'Calculation sheet'!AJ188,'Calculation sheet'!AO188*'Calculation sheet'!J188*'Calculation sheet'!K188*'Calculation sheet'!L188*'Calculation sheet'!N188*'Calculation sheet'!P188*'Calculation sheet'!R188*'Calculation sheet'!S188*'Calculation sheet'!W188*'Calculation sheet'!Y188*'Calculation sheet'!Z188*'Calculation sheet'!AB188*'Calculation sheet'!AD188*'Calculation sheet'!AH188*'Calculation sheet'!AJ188*0.7672))</f>
        <v/>
      </c>
      <c r="P188" s="12" t="str">
        <f>IF('Calculation sheet'!AQ188="","",IF(OR(I188="Motorway link",I188="Exit diverge",I188="Entrance merge",I188="Motorway diverge",I188="Motorway merge",I188="Motorway weaving",I188="Service area"),'Calculation sheet'!AP188*'Calculation sheet'!J188*'Calculation sheet'!K188*'Calculation sheet'!L188*'Calculation sheet'!N188*'Calculation sheet'!P188*'Calculation sheet'!R188*'Calculation sheet'!S188*'Calculation sheet'!X188*'Calculation sheet'!Y188*'Calculation sheet'!Z188*'Calculation sheet'!AB188*'Calculation sheet'!AD188*'Calculation sheet'!AI188*'Calculation sheet'!AJ188,'Calculation sheet'!AP188*'Calculation sheet'!J188*'Calculation sheet'!K188*'Calculation sheet'!L188*'Calculation sheet'!N188*'Calculation sheet'!P188*'Calculation sheet'!R188*'Calculation sheet'!S188*'Calculation sheet'!X188*'Calculation sheet'!Y188*'Calculation sheet'!Z188*'Calculation sheet'!AB188*'Calculation sheet'!AD188*'Calculation sheet'!AI188*'Calculation sheet'!AJ188*0.7672))</f>
        <v/>
      </c>
      <c r="Q188" s="12" t="str">
        <f t="shared" si="7"/>
        <v/>
      </c>
      <c r="R188" s="14" t="str">
        <f t="shared" si="8"/>
        <v/>
      </c>
    </row>
    <row r="189" spans="1:18" x14ac:dyDescent="0.3">
      <c r="A189" s="4" t="str">
        <f>IF('Input data'!A204="","",'Input data'!A204)</f>
        <v/>
      </c>
      <c r="B189" s="4" t="str">
        <f>IF('Input data'!B204="","",'Input data'!B204)</f>
        <v/>
      </c>
      <c r="C189" s="4" t="str">
        <f>IF('Input data'!C204="","",'Input data'!C204)</f>
        <v/>
      </c>
      <c r="D189" s="4" t="str">
        <f>IF('Input data'!D204="","",'Input data'!D204)</f>
        <v/>
      </c>
      <c r="E189" s="4" t="str">
        <f>IF('Input data'!E204="","",'Input data'!E204)</f>
        <v/>
      </c>
      <c r="F189" s="4" t="str">
        <f>IF('Input data'!F204="","",'Input data'!F204)</f>
        <v/>
      </c>
      <c r="G189" s="4">
        <f>IF('Input data'!G204="","",'Input data'!G204)</f>
        <v>0</v>
      </c>
      <c r="H189" s="4" t="str">
        <f>IF('Input data'!H204&gt;0.5,'Input data'!H204,"")</f>
        <v/>
      </c>
      <c r="I189" s="4" t="str">
        <f>IF('Input data'!I204="","",'Input data'!I204)</f>
        <v/>
      </c>
      <c r="J189" s="12" t="str">
        <f>IF('Calculation sheet'!AQ189="","",IF(OR(I189="Motorway link",I189="Exit diverge",I189="Entrance merge",I189="Motorway diverge",I189="Motorway merge",I189="Motorway weaving",I189="Service area"),'Calculation sheet'!AK189*'Calculation sheet'!J189*'Calculation sheet'!K189*'Calculation sheet'!L189*'Calculation sheet'!N189*'Calculation sheet'!P189*'Calculation sheet'!R189*'Calculation sheet'!S189*'Calculation sheet'!T189*'Calculation sheet'!Y189*'Calculation sheet'!Z189*'Calculation sheet'!AB189*'Calculation sheet'!AD189*'Calculation sheet'!AF189*'Calculation sheet'!AJ189,'Calculation sheet'!AK189*'Calculation sheet'!J189*'Calculation sheet'!K189*'Calculation sheet'!L189*'Calculation sheet'!N189*'Calculation sheet'!P189*'Calculation sheet'!R189*'Calculation sheet'!S189*'Calculation sheet'!T189*'Calculation sheet'!Y189*'Calculation sheet'!Z189*'Calculation sheet'!AB189*'Calculation sheet'!AD189*'Calculation sheet'!AF189*'Calculation sheet'!AJ189*0.7672))</f>
        <v/>
      </c>
      <c r="K189" s="12" t="str">
        <f>IF('Calculation sheet'!AQ189="","",IF(OR(I189="Motorway link",I189="Exit diverge",I189="Entrance merge",I189="Motorway diverge",I189="Motorway merge",I189="Motorway weaving",I189="Service area"),'Calculation sheet'!AL189*'Calculation sheet'!J189*'Calculation sheet'!K189*'Calculation sheet'!M189*'Calculation sheet'!O189*'Calculation sheet'!P189*'Calculation sheet'!Q189*'Calculation sheet'!R189*'Calculation sheet'!S189*'Calculation sheet'!T189*'Calculation sheet'!Y189*'Calculation sheet'!AA189*'Calculation sheet'!AC189*'Calculation sheet'!AE189*'Calculation sheet'!AG189*'Calculation sheet'!AJ189,'Calculation sheet'!AL189*'Calculation sheet'!J189*'Calculation sheet'!K189*'Calculation sheet'!M189*'Calculation sheet'!O189*'Calculation sheet'!P189*'Calculation sheet'!Q189*'Calculation sheet'!R189*'Calculation sheet'!S189*'Calculation sheet'!T189*'Calculation sheet'!Y189*'Calculation sheet'!AA189*'Calculation sheet'!AC189*'Calculation sheet'!AE189*'Calculation sheet'!AG189*'Calculation sheet'!AJ189*0.8833))</f>
        <v/>
      </c>
      <c r="L189" s="12" t="str">
        <f>IF('Calculation sheet'!AQ189="","",IF(OR(I189="Motorway link",I189="Exit diverge",I189="Entrance merge",I189="Motorway diverge",I189="Motorway merge",I189="Motorway weaving",I189="Service area"),'Calculation sheet'!AM189*'Calculation sheet'!J189*'Calculation sheet'!K189*'Calculation sheet'!M189*'Calculation sheet'!O189*'Calculation sheet'!P189*'Calculation sheet'!Q189*'Calculation sheet'!R189*'Calculation sheet'!S189*'Calculation sheet'!U189*'Calculation sheet'!Y189*'Calculation sheet'!AA189*'Calculation sheet'!AC189*'Calculation sheet'!AE189*'Calculation sheet'!AG189*'Calculation sheet'!AJ189,'Calculation sheet'!AM189*'Calculation sheet'!J189*'Calculation sheet'!K189*'Calculation sheet'!M189*'Calculation sheet'!O189*'Calculation sheet'!P189*'Calculation sheet'!Q189*'Calculation sheet'!R189*'Calculation sheet'!S189*'Calculation sheet'!U189*'Calculation sheet'!Y189*'Calculation sheet'!AA189*'Calculation sheet'!AC189*'Calculation sheet'!AE189*'Calculation sheet'!AG189*'Calculation sheet'!AJ189*1.1176))</f>
        <v/>
      </c>
      <c r="M189" s="12" t="str">
        <f t="shared" si="6"/>
        <v/>
      </c>
      <c r="N189" s="12" t="str">
        <f>IF('Calculation sheet'!AQ189="","",IF(OR(I189="Motorway link",I189="Exit diverge",I189="Entrance merge",I189="Motorway diverge",I189="Motorway merge",I189="Motorway weaving",I189="Service area"),'Calculation sheet'!AN189*'Calculation sheet'!J189*'Calculation sheet'!K189*'Calculation sheet'!L189*'Calculation sheet'!N189*'Calculation sheet'!P189*'Calculation sheet'!R189*'Calculation sheet'!S189*'Calculation sheet'!V189*'Calculation sheet'!Y189*'Calculation sheet'!Z189*'Calculation sheet'!AB189*'Calculation sheet'!AD189*'Calculation sheet'!AH189*'Calculation sheet'!AJ189,'Calculation sheet'!AN189*'Calculation sheet'!J189*'Calculation sheet'!K189*'Calculation sheet'!L189*'Calculation sheet'!N189*'Calculation sheet'!P189*'Calculation sheet'!R189*'Calculation sheet'!S189*'Calculation sheet'!V189*'Calculation sheet'!Y189*'Calculation sheet'!Z189*'Calculation sheet'!AB189*'Calculation sheet'!AD189*'Calculation sheet'!AH189*'Calculation sheet'!AJ189*0.7672))</f>
        <v/>
      </c>
      <c r="O189" s="12" t="str">
        <f>IF('Calculation sheet'!AQ189="","",IF(OR(I189="Motorway link",I189="Exit diverge",I189="Entrance merge",I189="Motorway diverge",I189="Motorway merge",I189="Motorway weaving",I189="Service area"),'Calculation sheet'!AO189*'Calculation sheet'!J189*'Calculation sheet'!K189*'Calculation sheet'!L189*'Calculation sheet'!N189*'Calculation sheet'!P189*'Calculation sheet'!R189*'Calculation sheet'!S189*'Calculation sheet'!W189*'Calculation sheet'!Y189*'Calculation sheet'!Z189*'Calculation sheet'!AB189*'Calculation sheet'!AD189*'Calculation sheet'!AH189*'Calculation sheet'!AJ189,'Calculation sheet'!AO189*'Calculation sheet'!J189*'Calculation sheet'!K189*'Calculation sheet'!L189*'Calculation sheet'!N189*'Calculation sheet'!P189*'Calculation sheet'!R189*'Calculation sheet'!S189*'Calculation sheet'!W189*'Calculation sheet'!Y189*'Calculation sheet'!Z189*'Calculation sheet'!AB189*'Calculation sheet'!AD189*'Calculation sheet'!AH189*'Calculation sheet'!AJ189*0.7672))</f>
        <v/>
      </c>
      <c r="P189" s="12" t="str">
        <f>IF('Calculation sheet'!AQ189="","",IF(OR(I189="Motorway link",I189="Exit diverge",I189="Entrance merge",I189="Motorway diverge",I189="Motorway merge",I189="Motorway weaving",I189="Service area"),'Calculation sheet'!AP189*'Calculation sheet'!J189*'Calculation sheet'!K189*'Calculation sheet'!L189*'Calculation sheet'!N189*'Calculation sheet'!P189*'Calculation sheet'!R189*'Calculation sheet'!S189*'Calculation sheet'!X189*'Calculation sheet'!Y189*'Calculation sheet'!Z189*'Calculation sheet'!AB189*'Calculation sheet'!AD189*'Calculation sheet'!AI189*'Calculation sheet'!AJ189,'Calculation sheet'!AP189*'Calculation sheet'!J189*'Calculation sheet'!K189*'Calculation sheet'!L189*'Calculation sheet'!N189*'Calculation sheet'!P189*'Calculation sheet'!R189*'Calculation sheet'!S189*'Calculation sheet'!X189*'Calculation sheet'!Y189*'Calculation sheet'!Z189*'Calculation sheet'!AB189*'Calculation sheet'!AD189*'Calculation sheet'!AI189*'Calculation sheet'!AJ189*0.7672))</f>
        <v/>
      </c>
      <c r="Q189" s="12" t="str">
        <f t="shared" si="7"/>
        <v/>
      </c>
      <c r="R189" s="14" t="str">
        <f t="shared" si="8"/>
        <v/>
      </c>
    </row>
    <row r="190" spans="1:18" x14ac:dyDescent="0.3">
      <c r="A190" s="4" t="str">
        <f>IF('Input data'!A205="","",'Input data'!A205)</f>
        <v/>
      </c>
      <c r="B190" s="4" t="str">
        <f>IF('Input data'!B205="","",'Input data'!B205)</f>
        <v/>
      </c>
      <c r="C190" s="4" t="str">
        <f>IF('Input data'!C205="","",'Input data'!C205)</f>
        <v/>
      </c>
      <c r="D190" s="4" t="str">
        <f>IF('Input data'!D205="","",'Input data'!D205)</f>
        <v/>
      </c>
      <c r="E190" s="4" t="str">
        <f>IF('Input data'!E205="","",'Input data'!E205)</f>
        <v/>
      </c>
      <c r="F190" s="4" t="str">
        <f>IF('Input data'!F205="","",'Input data'!F205)</f>
        <v/>
      </c>
      <c r="G190" s="4">
        <f>IF('Input data'!G205="","",'Input data'!G205)</f>
        <v>0</v>
      </c>
      <c r="H190" s="4" t="str">
        <f>IF('Input data'!H205&gt;0.5,'Input data'!H205,"")</f>
        <v/>
      </c>
      <c r="I190" s="4" t="str">
        <f>IF('Input data'!I205="","",'Input data'!I205)</f>
        <v/>
      </c>
      <c r="J190" s="12" t="str">
        <f>IF('Calculation sheet'!AQ190="","",IF(OR(I190="Motorway link",I190="Exit diverge",I190="Entrance merge",I190="Motorway diverge",I190="Motorway merge",I190="Motorway weaving",I190="Service area"),'Calculation sheet'!AK190*'Calculation sheet'!J190*'Calculation sheet'!K190*'Calculation sheet'!L190*'Calculation sheet'!N190*'Calculation sheet'!P190*'Calculation sheet'!R190*'Calculation sheet'!S190*'Calculation sheet'!T190*'Calculation sheet'!Y190*'Calculation sheet'!Z190*'Calculation sheet'!AB190*'Calculation sheet'!AD190*'Calculation sheet'!AF190*'Calculation sheet'!AJ190,'Calculation sheet'!AK190*'Calculation sheet'!J190*'Calculation sheet'!K190*'Calculation sheet'!L190*'Calculation sheet'!N190*'Calculation sheet'!P190*'Calculation sheet'!R190*'Calculation sheet'!S190*'Calculation sheet'!T190*'Calculation sheet'!Y190*'Calculation sheet'!Z190*'Calculation sheet'!AB190*'Calculation sheet'!AD190*'Calculation sheet'!AF190*'Calculation sheet'!AJ190*0.7672))</f>
        <v/>
      </c>
      <c r="K190" s="12" t="str">
        <f>IF('Calculation sheet'!AQ190="","",IF(OR(I190="Motorway link",I190="Exit diverge",I190="Entrance merge",I190="Motorway diverge",I190="Motorway merge",I190="Motorway weaving",I190="Service area"),'Calculation sheet'!AL190*'Calculation sheet'!J190*'Calculation sheet'!K190*'Calculation sheet'!M190*'Calculation sheet'!O190*'Calculation sheet'!P190*'Calculation sheet'!Q190*'Calculation sheet'!R190*'Calculation sheet'!S190*'Calculation sheet'!T190*'Calculation sheet'!Y190*'Calculation sheet'!AA190*'Calculation sheet'!AC190*'Calculation sheet'!AE190*'Calculation sheet'!AG190*'Calculation sheet'!AJ190,'Calculation sheet'!AL190*'Calculation sheet'!J190*'Calculation sheet'!K190*'Calculation sheet'!M190*'Calculation sheet'!O190*'Calculation sheet'!P190*'Calculation sheet'!Q190*'Calculation sheet'!R190*'Calculation sheet'!S190*'Calculation sheet'!T190*'Calculation sheet'!Y190*'Calculation sheet'!AA190*'Calculation sheet'!AC190*'Calculation sheet'!AE190*'Calculation sheet'!AG190*'Calculation sheet'!AJ190*0.8833))</f>
        <v/>
      </c>
      <c r="L190" s="12" t="str">
        <f>IF('Calculation sheet'!AQ190="","",IF(OR(I190="Motorway link",I190="Exit diverge",I190="Entrance merge",I190="Motorway diverge",I190="Motorway merge",I190="Motorway weaving",I190="Service area"),'Calculation sheet'!AM190*'Calculation sheet'!J190*'Calculation sheet'!K190*'Calculation sheet'!M190*'Calculation sheet'!O190*'Calculation sheet'!P190*'Calculation sheet'!Q190*'Calculation sheet'!R190*'Calculation sheet'!S190*'Calculation sheet'!U190*'Calculation sheet'!Y190*'Calculation sheet'!AA190*'Calculation sheet'!AC190*'Calculation sheet'!AE190*'Calculation sheet'!AG190*'Calculation sheet'!AJ190,'Calculation sheet'!AM190*'Calculation sheet'!J190*'Calculation sheet'!K190*'Calculation sheet'!M190*'Calculation sheet'!O190*'Calculation sheet'!P190*'Calculation sheet'!Q190*'Calculation sheet'!R190*'Calculation sheet'!S190*'Calculation sheet'!U190*'Calculation sheet'!Y190*'Calculation sheet'!AA190*'Calculation sheet'!AC190*'Calculation sheet'!AE190*'Calculation sheet'!AG190*'Calculation sheet'!AJ190*1.1176))</f>
        <v/>
      </c>
      <c r="M190" s="12" t="str">
        <f t="shared" si="6"/>
        <v/>
      </c>
      <c r="N190" s="12" t="str">
        <f>IF('Calculation sheet'!AQ190="","",IF(OR(I190="Motorway link",I190="Exit diverge",I190="Entrance merge",I190="Motorway diverge",I190="Motorway merge",I190="Motorway weaving",I190="Service area"),'Calculation sheet'!AN190*'Calculation sheet'!J190*'Calculation sheet'!K190*'Calculation sheet'!L190*'Calculation sheet'!N190*'Calculation sheet'!P190*'Calculation sheet'!R190*'Calculation sheet'!S190*'Calculation sheet'!V190*'Calculation sheet'!Y190*'Calculation sheet'!Z190*'Calculation sheet'!AB190*'Calculation sheet'!AD190*'Calculation sheet'!AH190*'Calculation sheet'!AJ190,'Calculation sheet'!AN190*'Calculation sheet'!J190*'Calculation sheet'!K190*'Calculation sheet'!L190*'Calculation sheet'!N190*'Calculation sheet'!P190*'Calculation sheet'!R190*'Calculation sheet'!S190*'Calculation sheet'!V190*'Calculation sheet'!Y190*'Calculation sheet'!Z190*'Calculation sheet'!AB190*'Calculation sheet'!AD190*'Calculation sheet'!AH190*'Calculation sheet'!AJ190*0.7672))</f>
        <v/>
      </c>
      <c r="O190" s="12" t="str">
        <f>IF('Calculation sheet'!AQ190="","",IF(OR(I190="Motorway link",I190="Exit diverge",I190="Entrance merge",I190="Motorway diverge",I190="Motorway merge",I190="Motorway weaving",I190="Service area"),'Calculation sheet'!AO190*'Calculation sheet'!J190*'Calculation sheet'!K190*'Calculation sheet'!L190*'Calculation sheet'!N190*'Calculation sheet'!P190*'Calculation sheet'!R190*'Calculation sheet'!S190*'Calculation sheet'!W190*'Calculation sheet'!Y190*'Calculation sheet'!Z190*'Calculation sheet'!AB190*'Calculation sheet'!AD190*'Calculation sheet'!AH190*'Calculation sheet'!AJ190,'Calculation sheet'!AO190*'Calculation sheet'!J190*'Calculation sheet'!K190*'Calculation sheet'!L190*'Calculation sheet'!N190*'Calculation sheet'!P190*'Calculation sheet'!R190*'Calculation sheet'!S190*'Calculation sheet'!W190*'Calculation sheet'!Y190*'Calculation sheet'!Z190*'Calculation sheet'!AB190*'Calculation sheet'!AD190*'Calculation sheet'!AH190*'Calculation sheet'!AJ190*0.7672))</f>
        <v/>
      </c>
      <c r="P190" s="12" t="str">
        <f>IF('Calculation sheet'!AQ190="","",IF(OR(I190="Motorway link",I190="Exit diverge",I190="Entrance merge",I190="Motorway diverge",I190="Motorway merge",I190="Motorway weaving",I190="Service area"),'Calculation sheet'!AP190*'Calculation sheet'!J190*'Calculation sheet'!K190*'Calculation sheet'!L190*'Calculation sheet'!N190*'Calculation sheet'!P190*'Calculation sheet'!R190*'Calculation sheet'!S190*'Calculation sheet'!X190*'Calculation sheet'!Y190*'Calculation sheet'!Z190*'Calculation sheet'!AB190*'Calculation sheet'!AD190*'Calculation sheet'!AI190*'Calculation sheet'!AJ190,'Calculation sheet'!AP190*'Calculation sheet'!J190*'Calculation sheet'!K190*'Calculation sheet'!L190*'Calculation sheet'!N190*'Calculation sheet'!P190*'Calculation sheet'!R190*'Calculation sheet'!S190*'Calculation sheet'!X190*'Calculation sheet'!Y190*'Calculation sheet'!Z190*'Calculation sheet'!AB190*'Calculation sheet'!AD190*'Calculation sheet'!AI190*'Calculation sheet'!AJ190*0.7672))</f>
        <v/>
      </c>
      <c r="Q190" s="12" t="str">
        <f t="shared" si="7"/>
        <v/>
      </c>
      <c r="R190" s="14" t="str">
        <f t="shared" si="8"/>
        <v/>
      </c>
    </row>
    <row r="191" spans="1:18" x14ac:dyDescent="0.3">
      <c r="A191" s="4" t="str">
        <f>IF('Input data'!A206="","",'Input data'!A206)</f>
        <v/>
      </c>
      <c r="B191" s="4" t="str">
        <f>IF('Input data'!B206="","",'Input data'!B206)</f>
        <v/>
      </c>
      <c r="C191" s="4" t="str">
        <f>IF('Input data'!C206="","",'Input data'!C206)</f>
        <v/>
      </c>
      <c r="D191" s="4" t="str">
        <f>IF('Input data'!D206="","",'Input data'!D206)</f>
        <v/>
      </c>
      <c r="E191" s="4" t="str">
        <f>IF('Input data'!E206="","",'Input data'!E206)</f>
        <v/>
      </c>
      <c r="F191" s="4" t="str">
        <f>IF('Input data'!F206="","",'Input data'!F206)</f>
        <v/>
      </c>
      <c r="G191" s="4">
        <f>IF('Input data'!G206="","",'Input data'!G206)</f>
        <v>0</v>
      </c>
      <c r="H191" s="4" t="str">
        <f>IF('Input data'!H206&gt;0.5,'Input data'!H206,"")</f>
        <v/>
      </c>
      <c r="I191" s="4" t="str">
        <f>IF('Input data'!I206="","",'Input data'!I206)</f>
        <v/>
      </c>
      <c r="J191" s="12" t="str">
        <f>IF('Calculation sheet'!AQ191="","",IF(OR(I191="Motorway link",I191="Exit diverge",I191="Entrance merge",I191="Motorway diverge",I191="Motorway merge",I191="Motorway weaving",I191="Service area"),'Calculation sheet'!AK191*'Calculation sheet'!J191*'Calculation sheet'!K191*'Calculation sheet'!L191*'Calculation sheet'!N191*'Calculation sheet'!P191*'Calculation sheet'!R191*'Calculation sheet'!S191*'Calculation sheet'!T191*'Calculation sheet'!Y191*'Calculation sheet'!Z191*'Calculation sheet'!AB191*'Calculation sheet'!AD191*'Calculation sheet'!AF191*'Calculation sheet'!AJ191,'Calculation sheet'!AK191*'Calculation sheet'!J191*'Calculation sheet'!K191*'Calculation sheet'!L191*'Calculation sheet'!N191*'Calculation sheet'!P191*'Calculation sheet'!R191*'Calculation sheet'!S191*'Calculation sheet'!T191*'Calculation sheet'!Y191*'Calculation sheet'!Z191*'Calculation sheet'!AB191*'Calculation sheet'!AD191*'Calculation sheet'!AF191*'Calculation sheet'!AJ191*0.7672))</f>
        <v/>
      </c>
      <c r="K191" s="12" t="str">
        <f>IF('Calculation sheet'!AQ191="","",IF(OR(I191="Motorway link",I191="Exit diverge",I191="Entrance merge",I191="Motorway diverge",I191="Motorway merge",I191="Motorway weaving",I191="Service area"),'Calculation sheet'!AL191*'Calculation sheet'!J191*'Calculation sheet'!K191*'Calculation sheet'!M191*'Calculation sheet'!O191*'Calculation sheet'!P191*'Calculation sheet'!Q191*'Calculation sheet'!R191*'Calculation sheet'!S191*'Calculation sheet'!T191*'Calculation sheet'!Y191*'Calculation sheet'!AA191*'Calculation sheet'!AC191*'Calculation sheet'!AE191*'Calculation sheet'!AG191*'Calculation sheet'!AJ191,'Calculation sheet'!AL191*'Calculation sheet'!J191*'Calculation sheet'!K191*'Calculation sheet'!M191*'Calculation sheet'!O191*'Calculation sheet'!P191*'Calculation sheet'!Q191*'Calculation sheet'!R191*'Calculation sheet'!S191*'Calculation sheet'!T191*'Calculation sheet'!Y191*'Calculation sheet'!AA191*'Calculation sheet'!AC191*'Calculation sheet'!AE191*'Calculation sheet'!AG191*'Calculation sheet'!AJ191*0.8833))</f>
        <v/>
      </c>
      <c r="L191" s="12" t="str">
        <f>IF('Calculation sheet'!AQ191="","",IF(OR(I191="Motorway link",I191="Exit diverge",I191="Entrance merge",I191="Motorway diverge",I191="Motorway merge",I191="Motorway weaving",I191="Service area"),'Calculation sheet'!AM191*'Calculation sheet'!J191*'Calculation sheet'!K191*'Calculation sheet'!M191*'Calculation sheet'!O191*'Calculation sheet'!P191*'Calculation sheet'!Q191*'Calculation sheet'!R191*'Calculation sheet'!S191*'Calculation sheet'!U191*'Calculation sheet'!Y191*'Calculation sheet'!AA191*'Calculation sheet'!AC191*'Calculation sheet'!AE191*'Calculation sheet'!AG191*'Calculation sheet'!AJ191,'Calculation sheet'!AM191*'Calculation sheet'!J191*'Calculation sheet'!K191*'Calculation sheet'!M191*'Calculation sheet'!O191*'Calculation sheet'!P191*'Calculation sheet'!Q191*'Calculation sheet'!R191*'Calculation sheet'!S191*'Calculation sheet'!U191*'Calculation sheet'!Y191*'Calculation sheet'!AA191*'Calculation sheet'!AC191*'Calculation sheet'!AE191*'Calculation sheet'!AG191*'Calculation sheet'!AJ191*1.1176))</f>
        <v/>
      </c>
      <c r="M191" s="12" t="str">
        <f t="shared" si="6"/>
        <v/>
      </c>
      <c r="N191" s="12" t="str">
        <f>IF('Calculation sheet'!AQ191="","",IF(OR(I191="Motorway link",I191="Exit diverge",I191="Entrance merge",I191="Motorway diverge",I191="Motorway merge",I191="Motorway weaving",I191="Service area"),'Calculation sheet'!AN191*'Calculation sheet'!J191*'Calculation sheet'!K191*'Calculation sheet'!L191*'Calculation sheet'!N191*'Calculation sheet'!P191*'Calculation sheet'!R191*'Calculation sheet'!S191*'Calculation sheet'!V191*'Calculation sheet'!Y191*'Calculation sheet'!Z191*'Calculation sheet'!AB191*'Calculation sheet'!AD191*'Calculation sheet'!AH191*'Calculation sheet'!AJ191,'Calculation sheet'!AN191*'Calculation sheet'!J191*'Calculation sheet'!K191*'Calculation sheet'!L191*'Calculation sheet'!N191*'Calculation sheet'!P191*'Calculation sheet'!R191*'Calculation sheet'!S191*'Calculation sheet'!V191*'Calculation sheet'!Y191*'Calculation sheet'!Z191*'Calculation sheet'!AB191*'Calculation sheet'!AD191*'Calculation sheet'!AH191*'Calculation sheet'!AJ191*0.7672))</f>
        <v/>
      </c>
      <c r="O191" s="12" t="str">
        <f>IF('Calculation sheet'!AQ191="","",IF(OR(I191="Motorway link",I191="Exit diverge",I191="Entrance merge",I191="Motorway diverge",I191="Motorway merge",I191="Motorway weaving",I191="Service area"),'Calculation sheet'!AO191*'Calculation sheet'!J191*'Calculation sheet'!K191*'Calculation sheet'!L191*'Calculation sheet'!N191*'Calculation sheet'!P191*'Calculation sheet'!R191*'Calculation sheet'!S191*'Calculation sheet'!W191*'Calculation sheet'!Y191*'Calculation sheet'!Z191*'Calculation sheet'!AB191*'Calculation sheet'!AD191*'Calculation sheet'!AH191*'Calculation sheet'!AJ191,'Calculation sheet'!AO191*'Calculation sheet'!J191*'Calculation sheet'!K191*'Calculation sheet'!L191*'Calculation sheet'!N191*'Calculation sheet'!P191*'Calculation sheet'!R191*'Calculation sheet'!S191*'Calculation sheet'!W191*'Calculation sheet'!Y191*'Calculation sheet'!Z191*'Calculation sheet'!AB191*'Calculation sheet'!AD191*'Calculation sheet'!AH191*'Calculation sheet'!AJ191*0.7672))</f>
        <v/>
      </c>
      <c r="P191" s="12" t="str">
        <f>IF('Calculation sheet'!AQ191="","",IF(OR(I191="Motorway link",I191="Exit diverge",I191="Entrance merge",I191="Motorway diverge",I191="Motorway merge",I191="Motorway weaving",I191="Service area"),'Calculation sheet'!AP191*'Calculation sheet'!J191*'Calculation sheet'!K191*'Calculation sheet'!L191*'Calculation sheet'!N191*'Calculation sheet'!P191*'Calculation sheet'!R191*'Calculation sheet'!S191*'Calculation sheet'!X191*'Calculation sheet'!Y191*'Calculation sheet'!Z191*'Calculation sheet'!AB191*'Calculation sheet'!AD191*'Calculation sheet'!AI191*'Calculation sheet'!AJ191,'Calculation sheet'!AP191*'Calculation sheet'!J191*'Calculation sheet'!K191*'Calculation sheet'!L191*'Calculation sheet'!N191*'Calculation sheet'!P191*'Calculation sheet'!R191*'Calculation sheet'!S191*'Calculation sheet'!X191*'Calculation sheet'!Y191*'Calculation sheet'!Z191*'Calculation sheet'!AB191*'Calculation sheet'!AD191*'Calculation sheet'!AI191*'Calculation sheet'!AJ191*0.7672))</f>
        <v/>
      </c>
      <c r="Q191" s="12" t="str">
        <f t="shared" si="7"/>
        <v/>
      </c>
      <c r="R191" s="14" t="str">
        <f t="shared" si="8"/>
        <v/>
      </c>
    </row>
    <row r="192" spans="1:18" x14ac:dyDescent="0.3">
      <c r="A192" s="4" t="str">
        <f>IF('Input data'!A207="","",'Input data'!A207)</f>
        <v/>
      </c>
      <c r="B192" s="4" t="str">
        <f>IF('Input data'!B207="","",'Input data'!B207)</f>
        <v/>
      </c>
      <c r="C192" s="4" t="str">
        <f>IF('Input data'!C207="","",'Input data'!C207)</f>
        <v/>
      </c>
      <c r="D192" s="4" t="str">
        <f>IF('Input data'!D207="","",'Input data'!D207)</f>
        <v/>
      </c>
      <c r="E192" s="4" t="str">
        <f>IF('Input data'!E207="","",'Input data'!E207)</f>
        <v/>
      </c>
      <c r="F192" s="4" t="str">
        <f>IF('Input data'!F207="","",'Input data'!F207)</f>
        <v/>
      </c>
      <c r="G192" s="4">
        <f>IF('Input data'!G207="","",'Input data'!G207)</f>
        <v>0</v>
      </c>
      <c r="H192" s="4" t="str">
        <f>IF('Input data'!H207&gt;0.5,'Input data'!H207,"")</f>
        <v/>
      </c>
      <c r="I192" s="4" t="str">
        <f>IF('Input data'!I207="","",'Input data'!I207)</f>
        <v/>
      </c>
      <c r="J192" s="12" t="str">
        <f>IF('Calculation sheet'!AQ192="","",IF(OR(I192="Motorway link",I192="Exit diverge",I192="Entrance merge",I192="Motorway diverge",I192="Motorway merge",I192="Motorway weaving",I192="Service area"),'Calculation sheet'!AK192*'Calculation sheet'!J192*'Calculation sheet'!K192*'Calculation sheet'!L192*'Calculation sheet'!N192*'Calculation sheet'!P192*'Calculation sheet'!R192*'Calculation sheet'!S192*'Calculation sheet'!T192*'Calculation sheet'!Y192*'Calculation sheet'!Z192*'Calculation sheet'!AB192*'Calculation sheet'!AD192*'Calculation sheet'!AF192*'Calculation sheet'!AJ192,'Calculation sheet'!AK192*'Calculation sheet'!J192*'Calculation sheet'!K192*'Calculation sheet'!L192*'Calculation sheet'!N192*'Calculation sheet'!P192*'Calculation sheet'!R192*'Calculation sheet'!S192*'Calculation sheet'!T192*'Calculation sheet'!Y192*'Calculation sheet'!Z192*'Calculation sheet'!AB192*'Calculation sheet'!AD192*'Calculation sheet'!AF192*'Calculation sheet'!AJ192*0.7672))</f>
        <v/>
      </c>
      <c r="K192" s="12" t="str">
        <f>IF('Calculation sheet'!AQ192="","",IF(OR(I192="Motorway link",I192="Exit diverge",I192="Entrance merge",I192="Motorway diverge",I192="Motorway merge",I192="Motorway weaving",I192="Service area"),'Calculation sheet'!AL192*'Calculation sheet'!J192*'Calculation sheet'!K192*'Calculation sheet'!M192*'Calculation sheet'!O192*'Calculation sheet'!P192*'Calculation sheet'!Q192*'Calculation sheet'!R192*'Calculation sheet'!S192*'Calculation sheet'!T192*'Calculation sheet'!Y192*'Calculation sheet'!AA192*'Calculation sheet'!AC192*'Calculation sheet'!AE192*'Calculation sheet'!AG192*'Calculation sheet'!AJ192,'Calculation sheet'!AL192*'Calculation sheet'!J192*'Calculation sheet'!K192*'Calculation sheet'!M192*'Calculation sheet'!O192*'Calculation sheet'!P192*'Calculation sheet'!Q192*'Calculation sheet'!R192*'Calculation sheet'!S192*'Calculation sheet'!T192*'Calculation sheet'!Y192*'Calculation sheet'!AA192*'Calculation sheet'!AC192*'Calculation sheet'!AE192*'Calculation sheet'!AG192*'Calculation sheet'!AJ192*0.8833))</f>
        <v/>
      </c>
      <c r="L192" s="12" t="str">
        <f>IF('Calculation sheet'!AQ192="","",IF(OR(I192="Motorway link",I192="Exit diverge",I192="Entrance merge",I192="Motorway diverge",I192="Motorway merge",I192="Motorway weaving",I192="Service area"),'Calculation sheet'!AM192*'Calculation sheet'!J192*'Calculation sheet'!K192*'Calculation sheet'!M192*'Calculation sheet'!O192*'Calculation sheet'!P192*'Calculation sheet'!Q192*'Calculation sheet'!R192*'Calculation sheet'!S192*'Calculation sheet'!U192*'Calculation sheet'!Y192*'Calculation sheet'!AA192*'Calculation sheet'!AC192*'Calculation sheet'!AE192*'Calculation sheet'!AG192*'Calculation sheet'!AJ192,'Calculation sheet'!AM192*'Calculation sheet'!J192*'Calculation sheet'!K192*'Calculation sheet'!M192*'Calculation sheet'!O192*'Calculation sheet'!P192*'Calculation sheet'!Q192*'Calculation sheet'!R192*'Calculation sheet'!S192*'Calculation sheet'!U192*'Calculation sheet'!Y192*'Calculation sheet'!AA192*'Calculation sheet'!AC192*'Calculation sheet'!AE192*'Calculation sheet'!AG192*'Calculation sheet'!AJ192*1.1176))</f>
        <v/>
      </c>
      <c r="M192" s="12" t="str">
        <f t="shared" si="6"/>
        <v/>
      </c>
      <c r="N192" s="12" t="str">
        <f>IF('Calculation sheet'!AQ192="","",IF(OR(I192="Motorway link",I192="Exit diverge",I192="Entrance merge",I192="Motorway diverge",I192="Motorway merge",I192="Motorway weaving",I192="Service area"),'Calculation sheet'!AN192*'Calculation sheet'!J192*'Calculation sheet'!K192*'Calculation sheet'!L192*'Calculation sheet'!N192*'Calculation sheet'!P192*'Calculation sheet'!R192*'Calculation sheet'!S192*'Calculation sheet'!V192*'Calculation sheet'!Y192*'Calculation sheet'!Z192*'Calculation sheet'!AB192*'Calculation sheet'!AD192*'Calculation sheet'!AH192*'Calculation sheet'!AJ192,'Calculation sheet'!AN192*'Calculation sheet'!J192*'Calculation sheet'!K192*'Calculation sheet'!L192*'Calculation sheet'!N192*'Calculation sheet'!P192*'Calculation sheet'!R192*'Calculation sheet'!S192*'Calculation sheet'!V192*'Calculation sheet'!Y192*'Calculation sheet'!Z192*'Calculation sheet'!AB192*'Calculation sheet'!AD192*'Calculation sheet'!AH192*'Calculation sheet'!AJ192*0.7672))</f>
        <v/>
      </c>
      <c r="O192" s="12" t="str">
        <f>IF('Calculation sheet'!AQ192="","",IF(OR(I192="Motorway link",I192="Exit diverge",I192="Entrance merge",I192="Motorway diverge",I192="Motorway merge",I192="Motorway weaving",I192="Service area"),'Calculation sheet'!AO192*'Calculation sheet'!J192*'Calculation sheet'!K192*'Calculation sheet'!L192*'Calculation sheet'!N192*'Calculation sheet'!P192*'Calculation sheet'!R192*'Calculation sheet'!S192*'Calculation sheet'!W192*'Calculation sheet'!Y192*'Calculation sheet'!Z192*'Calculation sheet'!AB192*'Calculation sheet'!AD192*'Calculation sheet'!AH192*'Calculation sheet'!AJ192,'Calculation sheet'!AO192*'Calculation sheet'!J192*'Calculation sheet'!K192*'Calculation sheet'!L192*'Calculation sheet'!N192*'Calculation sheet'!P192*'Calculation sheet'!R192*'Calculation sheet'!S192*'Calculation sheet'!W192*'Calculation sheet'!Y192*'Calculation sheet'!Z192*'Calculation sheet'!AB192*'Calculation sheet'!AD192*'Calculation sheet'!AH192*'Calculation sheet'!AJ192*0.7672))</f>
        <v/>
      </c>
      <c r="P192" s="12" t="str">
        <f>IF('Calculation sheet'!AQ192="","",IF(OR(I192="Motorway link",I192="Exit diverge",I192="Entrance merge",I192="Motorway diverge",I192="Motorway merge",I192="Motorway weaving",I192="Service area"),'Calculation sheet'!AP192*'Calculation sheet'!J192*'Calculation sheet'!K192*'Calculation sheet'!L192*'Calculation sheet'!N192*'Calculation sheet'!P192*'Calculation sheet'!R192*'Calculation sheet'!S192*'Calculation sheet'!X192*'Calculation sheet'!Y192*'Calculation sheet'!Z192*'Calculation sheet'!AB192*'Calculation sheet'!AD192*'Calculation sheet'!AI192*'Calculation sheet'!AJ192,'Calculation sheet'!AP192*'Calculation sheet'!J192*'Calculation sheet'!K192*'Calculation sheet'!L192*'Calculation sheet'!N192*'Calculation sheet'!P192*'Calculation sheet'!R192*'Calculation sheet'!S192*'Calculation sheet'!X192*'Calculation sheet'!Y192*'Calculation sheet'!Z192*'Calculation sheet'!AB192*'Calculation sheet'!AD192*'Calculation sheet'!AI192*'Calculation sheet'!AJ192*0.7672))</f>
        <v/>
      </c>
      <c r="Q192" s="12" t="str">
        <f t="shared" si="7"/>
        <v/>
      </c>
      <c r="R192" s="14" t="str">
        <f t="shared" si="8"/>
        <v/>
      </c>
    </row>
    <row r="193" spans="1:18" x14ac:dyDescent="0.3">
      <c r="A193" s="4" t="str">
        <f>IF('Input data'!A208="","",'Input data'!A208)</f>
        <v/>
      </c>
      <c r="B193" s="4" t="str">
        <f>IF('Input data'!B208="","",'Input data'!B208)</f>
        <v/>
      </c>
      <c r="C193" s="4" t="str">
        <f>IF('Input data'!C208="","",'Input data'!C208)</f>
        <v/>
      </c>
      <c r="D193" s="4" t="str">
        <f>IF('Input data'!D208="","",'Input data'!D208)</f>
        <v/>
      </c>
      <c r="E193" s="4" t="str">
        <f>IF('Input data'!E208="","",'Input data'!E208)</f>
        <v/>
      </c>
      <c r="F193" s="4" t="str">
        <f>IF('Input data'!F208="","",'Input data'!F208)</f>
        <v/>
      </c>
      <c r="G193" s="4">
        <f>IF('Input data'!G208="","",'Input data'!G208)</f>
        <v>0</v>
      </c>
      <c r="H193" s="4" t="str">
        <f>IF('Input data'!H208&gt;0.5,'Input data'!H208,"")</f>
        <v/>
      </c>
      <c r="I193" s="4" t="str">
        <f>IF('Input data'!I208="","",'Input data'!I208)</f>
        <v/>
      </c>
      <c r="J193" s="12" t="str">
        <f>IF('Calculation sheet'!AQ193="","",IF(OR(I193="Motorway link",I193="Exit diverge",I193="Entrance merge",I193="Motorway diverge",I193="Motorway merge",I193="Motorway weaving",I193="Service area"),'Calculation sheet'!AK193*'Calculation sheet'!J193*'Calculation sheet'!K193*'Calculation sheet'!L193*'Calculation sheet'!N193*'Calculation sheet'!P193*'Calculation sheet'!R193*'Calculation sheet'!S193*'Calculation sheet'!T193*'Calculation sheet'!Y193*'Calculation sheet'!Z193*'Calculation sheet'!AB193*'Calculation sheet'!AD193*'Calculation sheet'!AF193*'Calculation sheet'!AJ193,'Calculation sheet'!AK193*'Calculation sheet'!J193*'Calculation sheet'!K193*'Calculation sheet'!L193*'Calculation sheet'!N193*'Calculation sheet'!P193*'Calculation sheet'!R193*'Calculation sheet'!S193*'Calculation sheet'!T193*'Calculation sheet'!Y193*'Calculation sheet'!Z193*'Calculation sheet'!AB193*'Calculation sheet'!AD193*'Calculation sheet'!AF193*'Calculation sheet'!AJ193*0.7672))</f>
        <v/>
      </c>
      <c r="K193" s="12" t="str">
        <f>IF('Calculation sheet'!AQ193="","",IF(OR(I193="Motorway link",I193="Exit diverge",I193="Entrance merge",I193="Motorway diverge",I193="Motorway merge",I193="Motorway weaving",I193="Service area"),'Calculation sheet'!AL193*'Calculation sheet'!J193*'Calculation sheet'!K193*'Calculation sheet'!M193*'Calculation sheet'!O193*'Calculation sheet'!P193*'Calculation sheet'!Q193*'Calculation sheet'!R193*'Calculation sheet'!S193*'Calculation sheet'!T193*'Calculation sheet'!Y193*'Calculation sheet'!AA193*'Calculation sheet'!AC193*'Calculation sheet'!AE193*'Calculation sheet'!AG193*'Calculation sheet'!AJ193,'Calculation sheet'!AL193*'Calculation sheet'!J193*'Calculation sheet'!K193*'Calculation sheet'!M193*'Calculation sheet'!O193*'Calculation sheet'!P193*'Calculation sheet'!Q193*'Calculation sheet'!R193*'Calculation sheet'!S193*'Calculation sheet'!T193*'Calculation sheet'!Y193*'Calculation sheet'!AA193*'Calculation sheet'!AC193*'Calculation sheet'!AE193*'Calculation sheet'!AG193*'Calculation sheet'!AJ193*0.8833))</f>
        <v/>
      </c>
      <c r="L193" s="12" t="str">
        <f>IF('Calculation sheet'!AQ193="","",IF(OR(I193="Motorway link",I193="Exit diverge",I193="Entrance merge",I193="Motorway diverge",I193="Motorway merge",I193="Motorway weaving",I193="Service area"),'Calculation sheet'!AM193*'Calculation sheet'!J193*'Calculation sheet'!K193*'Calculation sheet'!M193*'Calculation sheet'!O193*'Calculation sheet'!P193*'Calculation sheet'!Q193*'Calculation sheet'!R193*'Calculation sheet'!S193*'Calculation sheet'!U193*'Calculation sheet'!Y193*'Calculation sheet'!AA193*'Calculation sheet'!AC193*'Calculation sheet'!AE193*'Calculation sheet'!AG193*'Calculation sheet'!AJ193,'Calculation sheet'!AM193*'Calculation sheet'!J193*'Calculation sheet'!K193*'Calculation sheet'!M193*'Calculation sheet'!O193*'Calculation sheet'!P193*'Calculation sheet'!Q193*'Calculation sheet'!R193*'Calculation sheet'!S193*'Calculation sheet'!U193*'Calculation sheet'!Y193*'Calculation sheet'!AA193*'Calculation sheet'!AC193*'Calculation sheet'!AE193*'Calculation sheet'!AG193*'Calculation sheet'!AJ193*1.1176))</f>
        <v/>
      </c>
      <c r="M193" s="12" t="str">
        <f t="shared" si="6"/>
        <v/>
      </c>
      <c r="N193" s="12" t="str">
        <f>IF('Calculation sheet'!AQ193="","",IF(OR(I193="Motorway link",I193="Exit diverge",I193="Entrance merge",I193="Motorway diverge",I193="Motorway merge",I193="Motorway weaving",I193="Service area"),'Calculation sheet'!AN193*'Calculation sheet'!J193*'Calculation sheet'!K193*'Calculation sheet'!L193*'Calculation sheet'!N193*'Calculation sheet'!P193*'Calculation sheet'!R193*'Calculation sheet'!S193*'Calculation sheet'!V193*'Calculation sheet'!Y193*'Calculation sheet'!Z193*'Calculation sheet'!AB193*'Calculation sheet'!AD193*'Calculation sheet'!AH193*'Calculation sheet'!AJ193,'Calculation sheet'!AN193*'Calculation sheet'!J193*'Calculation sheet'!K193*'Calculation sheet'!L193*'Calculation sheet'!N193*'Calculation sheet'!P193*'Calculation sheet'!R193*'Calculation sheet'!S193*'Calculation sheet'!V193*'Calculation sheet'!Y193*'Calculation sheet'!Z193*'Calculation sheet'!AB193*'Calculation sheet'!AD193*'Calculation sheet'!AH193*'Calculation sheet'!AJ193*0.7672))</f>
        <v/>
      </c>
      <c r="O193" s="12" t="str">
        <f>IF('Calculation sheet'!AQ193="","",IF(OR(I193="Motorway link",I193="Exit diverge",I193="Entrance merge",I193="Motorway diverge",I193="Motorway merge",I193="Motorway weaving",I193="Service area"),'Calculation sheet'!AO193*'Calculation sheet'!J193*'Calculation sheet'!K193*'Calculation sheet'!L193*'Calculation sheet'!N193*'Calculation sheet'!P193*'Calculation sheet'!R193*'Calculation sheet'!S193*'Calculation sheet'!W193*'Calculation sheet'!Y193*'Calculation sheet'!Z193*'Calculation sheet'!AB193*'Calculation sheet'!AD193*'Calculation sheet'!AH193*'Calculation sheet'!AJ193,'Calculation sheet'!AO193*'Calculation sheet'!J193*'Calculation sheet'!K193*'Calculation sheet'!L193*'Calculation sheet'!N193*'Calculation sheet'!P193*'Calculation sheet'!R193*'Calculation sheet'!S193*'Calculation sheet'!W193*'Calculation sheet'!Y193*'Calculation sheet'!Z193*'Calculation sheet'!AB193*'Calculation sheet'!AD193*'Calculation sheet'!AH193*'Calculation sheet'!AJ193*0.7672))</f>
        <v/>
      </c>
      <c r="P193" s="12" t="str">
        <f>IF('Calculation sheet'!AQ193="","",IF(OR(I193="Motorway link",I193="Exit diverge",I193="Entrance merge",I193="Motorway diverge",I193="Motorway merge",I193="Motorway weaving",I193="Service area"),'Calculation sheet'!AP193*'Calculation sheet'!J193*'Calculation sheet'!K193*'Calculation sheet'!L193*'Calculation sheet'!N193*'Calculation sheet'!P193*'Calculation sheet'!R193*'Calculation sheet'!S193*'Calculation sheet'!X193*'Calculation sheet'!Y193*'Calculation sheet'!Z193*'Calculation sheet'!AB193*'Calculation sheet'!AD193*'Calculation sheet'!AI193*'Calculation sheet'!AJ193,'Calculation sheet'!AP193*'Calculation sheet'!J193*'Calculation sheet'!K193*'Calculation sheet'!L193*'Calculation sheet'!N193*'Calculation sheet'!P193*'Calculation sheet'!R193*'Calculation sheet'!S193*'Calculation sheet'!X193*'Calculation sheet'!Y193*'Calculation sheet'!Z193*'Calculation sheet'!AB193*'Calculation sheet'!AD193*'Calculation sheet'!AI193*'Calculation sheet'!AJ193*0.7672))</f>
        <v/>
      </c>
      <c r="Q193" s="12" t="str">
        <f t="shared" si="7"/>
        <v/>
      </c>
      <c r="R193" s="14" t="str">
        <f t="shared" si="8"/>
        <v/>
      </c>
    </row>
    <row r="194" spans="1:18" x14ac:dyDescent="0.3">
      <c r="A194" s="4" t="str">
        <f>IF('Input data'!A209="","",'Input data'!A209)</f>
        <v/>
      </c>
      <c r="B194" s="4" t="str">
        <f>IF('Input data'!B209="","",'Input data'!B209)</f>
        <v/>
      </c>
      <c r="C194" s="4" t="str">
        <f>IF('Input data'!C209="","",'Input data'!C209)</f>
        <v/>
      </c>
      <c r="D194" s="4" t="str">
        <f>IF('Input data'!D209="","",'Input data'!D209)</f>
        <v/>
      </c>
      <c r="E194" s="4" t="str">
        <f>IF('Input data'!E209="","",'Input data'!E209)</f>
        <v/>
      </c>
      <c r="F194" s="4" t="str">
        <f>IF('Input data'!F209="","",'Input data'!F209)</f>
        <v/>
      </c>
      <c r="G194" s="4">
        <f>IF('Input data'!G209="","",'Input data'!G209)</f>
        <v>0</v>
      </c>
      <c r="H194" s="4" t="str">
        <f>IF('Input data'!H209&gt;0.5,'Input data'!H209,"")</f>
        <v/>
      </c>
      <c r="I194" s="4" t="str">
        <f>IF('Input data'!I209="","",'Input data'!I209)</f>
        <v/>
      </c>
      <c r="J194" s="12" t="str">
        <f>IF('Calculation sheet'!AQ194="","",IF(OR(I194="Motorway link",I194="Exit diverge",I194="Entrance merge",I194="Motorway diverge",I194="Motorway merge",I194="Motorway weaving",I194="Service area"),'Calculation sheet'!AK194*'Calculation sheet'!J194*'Calculation sheet'!K194*'Calculation sheet'!L194*'Calculation sheet'!N194*'Calculation sheet'!P194*'Calculation sheet'!R194*'Calculation sheet'!S194*'Calculation sheet'!T194*'Calculation sheet'!Y194*'Calculation sheet'!Z194*'Calculation sheet'!AB194*'Calculation sheet'!AD194*'Calculation sheet'!AF194*'Calculation sheet'!AJ194,'Calculation sheet'!AK194*'Calculation sheet'!J194*'Calculation sheet'!K194*'Calculation sheet'!L194*'Calculation sheet'!N194*'Calculation sheet'!P194*'Calculation sheet'!R194*'Calculation sheet'!S194*'Calculation sheet'!T194*'Calculation sheet'!Y194*'Calculation sheet'!Z194*'Calculation sheet'!AB194*'Calculation sheet'!AD194*'Calculation sheet'!AF194*'Calculation sheet'!AJ194*0.7672))</f>
        <v/>
      </c>
      <c r="K194" s="12" t="str">
        <f>IF('Calculation sheet'!AQ194="","",IF(OR(I194="Motorway link",I194="Exit diverge",I194="Entrance merge",I194="Motorway diverge",I194="Motorway merge",I194="Motorway weaving",I194="Service area"),'Calculation sheet'!AL194*'Calculation sheet'!J194*'Calculation sheet'!K194*'Calculation sheet'!M194*'Calculation sheet'!O194*'Calculation sheet'!P194*'Calculation sheet'!Q194*'Calculation sheet'!R194*'Calculation sheet'!S194*'Calculation sheet'!T194*'Calculation sheet'!Y194*'Calculation sheet'!AA194*'Calculation sheet'!AC194*'Calculation sheet'!AE194*'Calculation sheet'!AG194*'Calculation sheet'!AJ194,'Calculation sheet'!AL194*'Calculation sheet'!J194*'Calculation sheet'!K194*'Calculation sheet'!M194*'Calculation sheet'!O194*'Calculation sheet'!P194*'Calculation sheet'!Q194*'Calculation sheet'!R194*'Calculation sheet'!S194*'Calculation sheet'!T194*'Calculation sheet'!Y194*'Calculation sheet'!AA194*'Calculation sheet'!AC194*'Calculation sheet'!AE194*'Calculation sheet'!AG194*'Calculation sheet'!AJ194*0.8833))</f>
        <v/>
      </c>
      <c r="L194" s="12" t="str">
        <f>IF('Calculation sheet'!AQ194="","",IF(OR(I194="Motorway link",I194="Exit diverge",I194="Entrance merge",I194="Motorway diverge",I194="Motorway merge",I194="Motorway weaving",I194="Service area"),'Calculation sheet'!AM194*'Calculation sheet'!J194*'Calculation sheet'!K194*'Calculation sheet'!M194*'Calculation sheet'!O194*'Calculation sheet'!P194*'Calculation sheet'!Q194*'Calculation sheet'!R194*'Calculation sheet'!S194*'Calculation sheet'!U194*'Calculation sheet'!Y194*'Calculation sheet'!AA194*'Calculation sheet'!AC194*'Calculation sheet'!AE194*'Calculation sheet'!AG194*'Calculation sheet'!AJ194,'Calculation sheet'!AM194*'Calculation sheet'!J194*'Calculation sheet'!K194*'Calculation sheet'!M194*'Calculation sheet'!O194*'Calculation sheet'!P194*'Calculation sheet'!Q194*'Calculation sheet'!R194*'Calculation sheet'!S194*'Calculation sheet'!U194*'Calculation sheet'!Y194*'Calculation sheet'!AA194*'Calculation sheet'!AC194*'Calculation sheet'!AE194*'Calculation sheet'!AG194*'Calculation sheet'!AJ194*1.1176))</f>
        <v/>
      </c>
      <c r="M194" s="12" t="str">
        <f t="shared" si="6"/>
        <v/>
      </c>
      <c r="N194" s="12" t="str">
        <f>IF('Calculation sheet'!AQ194="","",IF(OR(I194="Motorway link",I194="Exit diverge",I194="Entrance merge",I194="Motorway diverge",I194="Motorway merge",I194="Motorway weaving",I194="Service area"),'Calculation sheet'!AN194*'Calculation sheet'!J194*'Calculation sheet'!K194*'Calculation sheet'!L194*'Calculation sheet'!N194*'Calculation sheet'!P194*'Calculation sheet'!R194*'Calculation sheet'!S194*'Calculation sheet'!V194*'Calculation sheet'!Y194*'Calculation sheet'!Z194*'Calculation sheet'!AB194*'Calculation sheet'!AD194*'Calculation sheet'!AH194*'Calculation sheet'!AJ194,'Calculation sheet'!AN194*'Calculation sheet'!J194*'Calculation sheet'!K194*'Calculation sheet'!L194*'Calculation sheet'!N194*'Calculation sheet'!P194*'Calculation sheet'!R194*'Calculation sheet'!S194*'Calculation sheet'!V194*'Calculation sheet'!Y194*'Calculation sheet'!Z194*'Calculation sheet'!AB194*'Calculation sheet'!AD194*'Calculation sheet'!AH194*'Calculation sheet'!AJ194*0.7672))</f>
        <v/>
      </c>
      <c r="O194" s="12" t="str">
        <f>IF('Calculation sheet'!AQ194="","",IF(OR(I194="Motorway link",I194="Exit diverge",I194="Entrance merge",I194="Motorway diverge",I194="Motorway merge",I194="Motorway weaving",I194="Service area"),'Calculation sheet'!AO194*'Calculation sheet'!J194*'Calculation sheet'!K194*'Calculation sheet'!L194*'Calculation sheet'!N194*'Calculation sheet'!P194*'Calculation sheet'!R194*'Calculation sheet'!S194*'Calculation sheet'!W194*'Calculation sheet'!Y194*'Calculation sheet'!Z194*'Calculation sheet'!AB194*'Calculation sheet'!AD194*'Calculation sheet'!AH194*'Calculation sheet'!AJ194,'Calculation sheet'!AO194*'Calculation sheet'!J194*'Calculation sheet'!K194*'Calculation sheet'!L194*'Calculation sheet'!N194*'Calculation sheet'!P194*'Calculation sheet'!R194*'Calculation sheet'!S194*'Calculation sheet'!W194*'Calculation sheet'!Y194*'Calculation sheet'!Z194*'Calculation sheet'!AB194*'Calculation sheet'!AD194*'Calculation sheet'!AH194*'Calculation sheet'!AJ194*0.7672))</f>
        <v/>
      </c>
      <c r="P194" s="12" t="str">
        <f>IF('Calculation sheet'!AQ194="","",IF(OR(I194="Motorway link",I194="Exit diverge",I194="Entrance merge",I194="Motorway diverge",I194="Motorway merge",I194="Motorway weaving",I194="Service area"),'Calculation sheet'!AP194*'Calculation sheet'!J194*'Calculation sheet'!K194*'Calculation sheet'!L194*'Calculation sheet'!N194*'Calculation sheet'!P194*'Calculation sheet'!R194*'Calculation sheet'!S194*'Calculation sheet'!X194*'Calculation sheet'!Y194*'Calculation sheet'!Z194*'Calculation sheet'!AB194*'Calculation sheet'!AD194*'Calculation sheet'!AI194*'Calculation sheet'!AJ194,'Calculation sheet'!AP194*'Calculation sheet'!J194*'Calculation sheet'!K194*'Calculation sheet'!L194*'Calculation sheet'!N194*'Calculation sheet'!P194*'Calculation sheet'!R194*'Calculation sheet'!S194*'Calculation sheet'!X194*'Calculation sheet'!Y194*'Calculation sheet'!Z194*'Calculation sheet'!AB194*'Calculation sheet'!AD194*'Calculation sheet'!AI194*'Calculation sheet'!AJ194*0.7672))</f>
        <v/>
      </c>
      <c r="Q194" s="12" t="str">
        <f t="shared" si="7"/>
        <v/>
      </c>
      <c r="R194" s="14" t="str">
        <f t="shared" si="8"/>
        <v/>
      </c>
    </row>
    <row r="195" spans="1:18" x14ac:dyDescent="0.3">
      <c r="A195" s="4" t="str">
        <f>IF('Input data'!A210="","",'Input data'!A210)</f>
        <v/>
      </c>
      <c r="B195" s="4" t="str">
        <f>IF('Input data'!B210="","",'Input data'!B210)</f>
        <v/>
      </c>
      <c r="C195" s="4" t="str">
        <f>IF('Input data'!C210="","",'Input data'!C210)</f>
        <v/>
      </c>
      <c r="D195" s="4" t="str">
        <f>IF('Input data'!D210="","",'Input data'!D210)</f>
        <v/>
      </c>
      <c r="E195" s="4" t="str">
        <f>IF('Input data'!E210="","",'Input data'!E210)</f>
        <v/>
      </c>
      <c r="F195" s="4" t="str">
        <f>IF('Input data'!F210="","",'Input data'!F210)</f>
        <v/>
      </c>
      <c r="G195" s="4">
        <f>IF('Input data'!G210="","",'Input data'!G210)</f>
        <v>0</v>
      </c>
      <c r="H195" s="4" t="str">
        <f>IF('Input data'!H210&gt;0.5,'Input data'!H210,"")</f>
        <v/>
      </c>
      <c r="I195" s="4" t="str">
        <f>IF('Input data'!I210="","",'Input data'!I210)</f>
        <v/>
      </c>
      <c r="J195" s="12" t="str">
        <f>IF('Calculation sheet'!AQ195="","",IF(OR(I195="Motorway link",I195="Exit diverge",I195="Entrance merge",I195="Motorway diverge",I195="Motorway merge",I195="Motorway weaving",I195="Service area"),'Calculation sheet'!AK195*'Calculation sheet'!J195*'Calculation sheet'!K195*'Calculation sheet'!L195*'Calculation sheet'!N195*'Calculation sheet'!P195*'Calculation sheet'!R195*'Calculation sheet'!S195*'Calculation sheet'!T195*'Calculation sheet'!Y195*'Calculation sheet'!Z195*'Calculation sheet'!AB195*'Calculation sheet'!AD195*'Calculation sheet'!AF195*'Calculation sheet'!AJ195,'Calculation sheet'!AK195*'Calculation sheet'!J195*'Calculation sheet'!K195*'Calculation sheet'!L195*'Calculation sheet'!N195*'Calculation sheet'!P195*'Calculation sheet'!R195*'Calculation sheet'!S195*'Calculation sheet'!T195*'Calculation sheet'!Y195*'Calculation sheet'!Z195*'Calculation sheet'!AB195*'Calculation sheet'!AD195*'Calculation sheet'!AF195*'Calculation sheet'!AJ195*0.7672))</f>
        <v/>
      </c>
      <c r="K195" s="12" t="str">
        <f>IF('Calculation sheet'!AQ195="","",IF(OR(I195="Motorway link",I195="Exit diverge",I195="Entrance merge",I195="Motorway diverge",I195="Motorway merge",I195="Motorway weaving",I195="Service area"),'Calculation sheet'!AL195*'Calculation sheet'!J195*'Calculation sheet'!K195*'Calculation sheet'!M195*'Calculation sheet'!O195*'Calculation sheet'!P195*'Calculation sheet'!Q195*'Calculation sheet'!R195*'Calculation sheet'!S195*'Calculation sheet'!T195*'Calculation sheet'!Y195*'Calculation sheet'!AA195*'Calculation sheet'!AC195*'Calculation sheet'!AE195*'Calculation sheet'!AG195*'Calculation sheet'!AJ195,'Calculation sheet'!AL195*'Calculation sheet'!J195*'Calculation sheet'!K195*'Calculation sheet'!M195*'Calculation sheet'!O195*'Calculation sheet'!P195*'Calculation sheet'!Q195*'Calculation sheet'!R195*'Calculation sheet'!S195*'Calculation sheet'!T195*'Calculation sheet'!Y195*'Calculation sheet'!AA195*'Calculation sheet'!AC195*'Calculation sheet'!AE195*'Calculation sheet'!AG195*'Calculation sheet'!AJ195*0.8833))</f>
        <v/>
      </c>
      <c r="L195" s="12" t="str">
        <f>IF('Calculation sheet'!AQ195="","",IF(OR(I195="Motorway link",I195="Exit diverge",I195="Entrance merge",I195="Motorway diverge",I195="Motorway merge",I195="Motorway weaving",I195="Service area"),'Calculation sheet'!AM195*'Calculation sheet'!J195*'Calculation sheet'!K195*'Calculation sheet'!M195*'Calculation sheet'!O195*'Calculation sheet'!P195*'Calculation sheet'!Q195*'Calculation sheet'!R195*'Calculation sheet'!S195*'Calculation sheet'!U195*'Calculation sheet'!Y195*'Calculation sheet'!AA195*'Calculation sheet'!AC195*'Calculation sheet'!AE195*'Calculation sheet'!AG195*'Calculation sheet'!AJ195,'Calculation sheet'!AM195*'Calculation sheet'!J195*'Calculation sheet'!K195*'Calculation sheet'!M195*'Calculation sheet'!O195*'Calculation sheet'!P195*'Calculation sheet'!Q195*'Calculation sheet'!R195*'Calculation sheet'!S195*'Calculation sheet'!U195*'Calculation sheet'!Y195*'Calculation sheet'!AA195*'Calculation sheet'!AC195*'Calculation sheet'!AE195*'Calculation sheet'!AG195*'Calculation sheet'!AJ195*1.1176))</f>
        <v/>
      </c>
      <c r="M195" s="12" t="str">
        <f t="shared" si="6"/>
        <v/>
      </c>
      <c r="N195" s="12" t="str">
        <f>IF('Calculation sheet'!AQ195="","",IF(OR(I195="Motorway link",I195="Exit diverge",I195="Entrance merge",I195="Motorway diverge",I195="Motorway merge",I195="Motorway weaving",I195="Service area"),'Calculation sheet'!AN195*'Calculation sheet'!J195*'Calculation sheet'!K195*'Calculation sheet'!L195*'Calculation sheet'!N195*'Calculation sheet'!P195*'Calculation sheet'!R195*'Calculation sheet'!S195*'Calculation sheet'!V195*'Calculation sheet'!Y195*'Calculation sheet'!Z195*'Calculation sheet'!AB195*'Calculation sheet'!AD195*'Calculation sheet'!AH195*'Calculation sheet'!AJ195,'Calculation sheet'!AN195*'Calculation sheet'!J195*'Calculation sheet'!K195*'Calculation sheet'!L195*'Calculation sheet'!N195*'Calculation sheet'!P195*'Calculation sheet'!R195*'Calculation sheet'!S195*'Calculation sheet'!V195*'Calculation sheet'!Y195*'Calculation sheet'!Z195*'Calculation sheet'!AB195*'Calculation sheet'!AD195*'Calculation sheet'!AH195*'Calculation sheet'!AJ195*0.7672))</f>
        <v/>
      </c>
      <c r="O195" s="12" t="str">
        <f>IF('Calculation sheet'!AQ195="","",IF(OR(I195="Motorway link",I195="Exit diverge",I195="Entrance merge",I195="Motorway diverge",I195="Motorway merge",I195="Motorway weaving",I195="Service area"),'Calculation sheet'!AO195*'Calculation sheet'!J195*'Calculation sheet'!K195*'Calculation sheet'!L195*'Calculation sheet'!N195*'Calculation sheet'!P195*'Calculation sheet'!R195*'Calculation sheet'!S195*'Calculation sheet'!W195*'Calculation sheet'!Y195*'Calculation sheet'!Z195*'Calculation sheet'!AB195*'Calculation sheet'!AD195*'Calculation sheet'!AH195*'Calculation sheet'!AJ195,'Calculation sheet'!AO195*'Calculation sheet'!J195*'Calculation sheet'!K195*'Calculation sheet'!L195*'Calculation sheet'!N195*'Calculation sheet'!P195*'Calculation sheet'!R195*'Calculation sheet'!S195*'Calculation sheet'!W195*'Calculation sheet'!Y195*'Calculation sheet'!Z195*'Calculation sheet'!AB195*'Calculation sheet'!AD195*'Calculation sheet'!AH195*'Calculation sheet'!AJ195*0.7672))</f>
        <v/>
      </c>
      <c r="P195" s="12" t="str">
        <f>IF('Calculation sheet'!AQ195="","",IF(OR(I195="Motorway link",I195="Exit diverge",I195="Entrance merge",I195="Motorway diverge",I195="Motorway merge",I195="Motorway weaving",I195="Service area"),'Calculation sheet'!AP195*'Calculation sheet'!J195*'Calculation sheet'!K195*'Calculation sheet'!L195*'Calculation sheet'!N195*'Calculation sheet'!P195*'Calculation sheet'!R195*'Calculation sheet'!S195*'Calculation sheet'!X195*'Calculation sheet'!Y195*'Calculation sheet'!Z195*'Calculation sheet'!AB195*'Calculation sheet'!AD195*'Calculation sheet'!AI195*'Calculation sheet'!AJ195,'Calculation sheet'!AP195*'Calculation sheet'!J195*'Calculation sheet'!K195*'Calculation sheet'!L195*'Calculation sheet'!N195*'Calculation sheet'!P195*'Calculation sheet'!R195*'Calculation sheet'!S195*'Calculation sheet'!X195*'Calculation sheet'!Y195*'Calculation sheet'!Z195*'Calculation sheet'!AB195*'Calculation sheet'!AD195*'Calculation sheet'!AI195*'Calculation sheet'!AJ195*0.7672))</f>
        <v/>
      </c>
      <c r="Q195" s="12" t="str">
        <f t="shared" si="7"/>
        <v/>
      </c>
      <c r="R195" s="14" t="str">
        <f t="shared" si="8"/>
        <v/>
      </c>
    </row>
    <row r="196" spans="1:18" x14ac:dyDescent="0.3">
      <c r="A196" s="4" t="str">
        <f>IF('Input data'!A211="","",'Input data'!A211)</f>
        <v/>
      </c>
      <c r="B196" s="4" t="str">
        <f>IF('Input data'!B211="","",'Input data'!B211)</f>
        <v/>
      </c>
      <c r="C196" s="4" t="str">
        <f>IF('Input data'!C211="","",'Input data'!C211)</f>
        <v/>
      </c>
      <c r="D196" s="4" t="str">
        <f>IF('Input data'!D211="","",'Input data'!D211)</f>
        <v/>
      </c>
      <c r="E196" s="4" t="str">
        <f>IF('Input data'!E211="","",'Input data'!E211)</f>
        <v/>
      </c>
      <c r="F196" s="4" t="str">
        <f>IF('Input data'!F211="","",'Input data'!F211)</f>
        <v/>
      </c>
      <c r="G196" s="4">
        <f>IF('Input data'!G211="","",'Input data'!G211)</f>
        <v>0</v>
      </c>
      <c r="H196" s="4" t="str">
        <f>IF('Input data'!H211&gt;0.5,'Input data'!H211,"")</f>
        <v/>
      </c>
      <c r="I196" s="4" t="str">
        <f>IF('Input data'!I211="","",'Input data'!I211)</f>
        <v/>
      </c>
      <c r="J196" s="12" t="str">
        <f>IF('Calculation sheet'!AQ196="","",IF(OR(I196="Motorway link",I196="Exit diverge",I196="Entrance merge",I196="Motorway diverge",I196="Motorway merge",I196="Motorway weaving",I196="Service area"),'Calculation sheet'!AK196*'Calculation sheet'!J196*'Calculation sheet'!K196*'Calculation sheet'!L196*'Calculation sheet'!N196*'Calculation sheet'!P196*'Calculation sheet'!R196*'Calculation sheet'!S196*'Calculation sheet'!T196*'Calculation sheet'!Y196*'Calculation sheet'!Z196*'Calculation sheet'!AB196*'Calculation sheet'!AD196*'Calculation sheet'!AF196*'Calculation sheet'!AJ196,'Calculation sheet'!AK196*'Calculation sheet'!J196*'Calculation sheet'!K196*'Calculation sheet'!L196*'Calculation sheet'!N196*'Calculation sheet'!P196*'Calculation sheet'!R196*'Calculation sheet'!S196*'Calculation sheet'!T196*'Calculation sheet'!Y196*'Calculation sheet'!Z196*'Calculation sheet'!AB196*'Calculation sheet'!AD196*'Calculation sheet'!AF196*'Calculation sheet'!AJ196*0.7672))</f>
        <v/>
      </c>
      <c r="K196" s="12" t="str">
        <f>IF('Calculation sheet'!AQ196="","",IF(OR(I196="Motorway link",I196="Exit diverge",I196="Entrance merge",I196="Motorway diverge",I196="Motorway merge",I196="Motorway weaving",I196="Service area"),'Calculation sheet'!AL196*'Calculation sheet'!J196*'Calculation sheet'!K196*'Calculation sheet'!M196*'Calculation sheet'!O196*'Calculation sheet'!P196*'Calculation sheet'!Q196*'Calculation sheet'!R196*'Calculation sheet'!S196*'Calculation sheet'!T196*'Calculation sheet'!Y196*'Calculation sheet'!AA196*'Calculation sheet'!AC196*'Calculation sheet'!AE196*'Calculation sheet'!AG196*'Calculation sheet'!AJ196,'Calculation sheet'!AL196*'Calculation sheet'!J196*'Calculation sheet'!K196*'Calculation sheet'!M196*'Calculation sheet'!O196*'Calculation sheet'!P196*'Calculation sheet'!Q196*'Calculation sheet'!R196*'Calculation sheet'!S196*'Calculation sheet'!T196*'Calculation sheet'!Y196*'Calculation sheet'!AA196*'Calculation sheet'!AC196*'Calculation sheet'!AE196*'Calculation sheet'!AG196*'Calculation sheet'!AJ196*0.8833))</f>
        <v/>
      </c>
      <c r="L196" s="12" t="str">
        <f>IF('Calculation sheet'!AQ196="","",IF(OR(I196="Motorway link",I196="Exit diverge",I196="Entrance merge",I196="Motorway diverge",I196="Motorway merge",I196="Motorway weaving",I196="Service area"),'Calculation sheet'!AM196*'Calculation sheet'!J196*'Calculation sheet'!K196*'Calculation sheet'!M196*'Calculation sheet'!O196*'Calculation sheet'!P196*'Calculation sheet'!Q196*'Calculation sheet'!R196*'Calculation sheet'!S196*'Calculation sheet'!U196*'Calculation sheet'!Y196*'Calculation sheet'!AA196*'Calculation sheet'!AC196*'Calculation sheet'!AE196*'Calculation sheet'!AG196*'Calculation sheet'!AJ196,'Calculation sheet'!AM196*'Calculation sheet'!J196*'Calculation sheet'!K196*'Calculation sheet'!M196*'Calculation sheet'!O196*'Calculation sheet'!P196*'Calculation sheet'!Q196*'Calculation sheet'!R196*'Calculation sheet'!S196*'Calculation sheet'!U196*'Calculation sheet'!Y196*'Calculation sheet'!AA196*'Calculation sheet'!AC196*'Calculation sheet'!AE196*'Calculation sheet'!AG196*'Calculation sheet'!AJ196*1.1176))</f>
        <v/>
      </c>
      <c r="M196" s="12" t="str">
        <f t="shared" si="6"/>
        <v/>
      </c>
      <c r="N196" s="12" t="str">
        <f>IF('Calculation sheet'!AQ196="","",IF(OR(I196="Motorway link",I196="Exit diverge",I196="Entrance merge",I196="Motorway diverge",I196="Motorway merge",I196="Motorway weaving",I196="Service area"),'Calculation sheet'!AN196*'Calculation sheet'!J196*'Calculation sheet'!K196*'Calculation sheet'!L196*'Calculation sheet'!N196*'Calculation sheet'!P196*'Calculation sheet'!R196*'Calculation sheet'!S196*'Calculation sheet'!V196*'Calculation sheet'!Y196*'Calculation sheet'!Z196*'Calculation sheet'!AB196*'Calculation sheet'!AD196*'Calculation sheet'!AH196*'Calculation sheet'!AJ196,'Calculation sheet'!AN196*'Calculation sheet'!J196*'Calculation sheet'!K196*'Calculation sheet'!L196*'Calculation sheet'!N196*'Calculation sheet'!P196*'Calculation sheet'!R196*'Calculation sheet'!S196*'Calculation sheet'!V196*'Calculation sheet'!Y196*'Calculation sheet'!Z196*'Calculation sheet'!AB196*'Calculation sheet'!AD196*'Calculation sheet'!AH196*'Calculation sheet'!AJ196*0.7672))</f>
        <v/>
      </c>
      <c r="O196" s="12" t="str">
        <f>IF('Calculation sheet'!AQ196="","",IF(OR(I196="Motorway link",I196="Exit diverge",I196="Entrance merge",I196="Motorway diverge",I196="Motorway merge",I196="Motorway weaving",I196="Service area"),'Calculation sheet'!AO196*'Calculation sheet'!J196*'Calculation sheet'!K196*'Calculation sheet'!L196*'Calculation sheet'!N196*'Calculation sheet'!P196*'Calculation sheet'!R196*'Calculation sheet'!S196*'Calculation sheet'!W196*'Calculation sheet'!Y196*'Calculation sheet'!Z196*'Calculation sheet'!AB196*'Calculation sheet'!AD196*'Calculation sheet'!AH196*'Calculation sheet'!AJ196,'Calculation sheet'!AO196*'Calculation sheet'!J196*'Calculation sheet'!K196*'Calculation sheet'!L196*'Calculation sheet'!N196*'Calculation sheet'!P196*'Calculation sheet'!R196*'Calculation sheet'!S196*'Calculation sheet'!W196*'Calculation sheet'!Y196*'Calculation sheet'!Z196*'Calculation sheet'!AB196*'Calculation sheet'!AD196*'Calculation sheet'!AH196*'Calculation sheet'!AJ196*0.7672))</f>
        <v/>
      </c>
      <c r="P196" s="12" t="str">
        <f>IF('Calculation sheet'!AQ196="","",IF(OR(I196="Motorway link",I196="Exit diverge",I196="Entrance merge",I196="Motorway diverge",I196="Motorway merge",I196="Motorway weaving",I196="Service area"),'Calculation sheet'!AP196*'Calculation sheet'!J196*'Calculation sheet'!K196*'Calculation sheet'!L196*'Calculation sheet'!N196*'Calculation sheet'!P196*'Calculation sheet'!R196*'Calculation sheet'!S196*'Calculation sheet'!X196*'Calculation sheet'!Y196*'Calculation sheet'!Z196*'Calculation sheet'!AB196*'Calculation sheet'!AD196*'Calculation sheet'!AI196*'Calculation sheet'!AJ196,'Calculation sheet'!AP196*'Calculation sheet'!J196*'Calculation sheet'!K196*'Calculation sheet'!L196*'Calculation sheet'!N196*'Calculation sheet'!P196*'Calculation sheet'!R196*'Calculation sheet'!S196*'Calculation sheet'!X196*'Calculation sheet'!Y196*'Calculation sheet'!Z196*'Calculation sheet'!AB196*'Calculation sheet'!AD196*'Calculation sheet'!AI196*'Calculation sheet'!AJ196*0.7672))</f>
        <v/>
      </c>
      <c r="Q196" s="12" t="str">
        <f t="shared" si="7"/>
        <v/>
      </c>
      <c r="R196" s="14" t="str">
        <f t="shared" si="8"/>
        <v/>
      </c>
    </row>
    <row r="197" spans="1:18" x14ac:dyDescent="0.3">
      <c r="A197" s="4" t="str">
        <f>IF('Input data'!A212="","",'Input data'!A212)</f>
        <v/>
      </c>
      <c r="B197" s="4" t="str">
        <f>IF('Input data'!B212="","",'Input data'!B212)</f>
        <v/>
      </c>
      <c r="C197" s="4" t="str">
        <f>IF('Input data'!C212="","",'Input data'!C212)</f>
        <v/>
      </c>
      <c r="D197" s="4" t="str">
        <f>IF('Input data'!D212="","",'Input data'!D212)</f>
        <v/>
      </c>
      <c r="E197" s="4" t="str">
        <f>IF('Input data'!E212="","",'Input data'!E212)</f>
        <v/>
      </c>
      <c r="F197" s="4" t="str">
        <f>IF('Input data'!F212="","",'Input data'!F212)</f>
        <v/>
      </c>
      <c r="G197" s="4">
        <f>IF('Input data'!G212="","",'Input data'!G212)</f>
        <v>0</v>
      </c>
      <c r="H197" s="4" t="str">
        <f>IF('Input data'!H212&gt;0.5,'Input data'!H212,"")</f>
        <v/>
      </c>
      <c r="I197" s="4" t="str">
        <f>IF('Input data'!I212="","",'Input data'!I212)</f>
        <v/>
      </c>
      <c r="J197" s="12" t="str">
        <f>IF('Calculation sheet'!AQ197="","",IF(OR(I197="Motorway link",I197="Exit diverge",I197="Entrance merge",I197="Motorway diverge",I197="Motorway merge",I197="Motorway weaving",I197="Service area"),'Calculation sheet'!AK197*'Calculation sheet'!J197*'Calculation sheet'!K197*'Calculation sheet'!L197*'Calculation sheet'!N197*'Calculation sheet'!P197*'Calculation sheet'!R197*'Calculation sheet'!S197*'Calculation sheet'!T197*'Calculation sheet'!Y197*'Calculation sheet'!Z197*'Calculation sheet'!AB197*'Calculation sheet'!AD197*'Calculation sheet'!AF197*'Calculation sheet'!AJ197,'Calculation sheet'!AK197*'Calculation sheet'!J197*'Calculation sheet'!K197*'Calculation sheet'!L197*'Calculation sheet'!N197*'Calculation sheet'!P197*'Calculation sheet'!R197*'Calculation sheet'!S197*'Calculation sheet'!T197*'Calculation sheet'!Y197*'Calculation sheet'!Z197*'Calculation sheet'!AB197*'Calculation sheet'!AD197*'Calculation sheet'!AF197*'Calculation sheet'!AJ197*0.7672))</f>
        <v/>
      </c>
      <c r="K197" s="12" t="str">
        <f>IF('Calculation sheet'!AQ197="","",IF(OR(I197="Motorway link",I197="Exit diverge",I197="Entrance merge",I197="Motorway diverge",I197="Motorway merge",I197="Motorway weaving",I197="Service area"),'Calculation sheet'!AL197*'Calculation sheet'!J197*'Calculation sheet'!K197*'Calculation sheet'!M197*'Calculation sheet'!O197*'Calculation sheet'!P197*'Calculation sheet'!Q197*'Calculation sheet'!R197*'Calculation sheet'!S197*'Calculation sheet'!T197*'Calculation sheet'!Y197*'Calculation sheet'!AA197*'Calculation sheet'!AC197*'Calculation sheet'!AE197*'Calculation sheet'!AG197*'Calculation sheet'!AJ197,'Calculation sheet'!AL197*'Calculation sheet'!J197*'Calculation sheet'!K197*'Calculation sheet'!M197*'Calculation sheet'!O197*'Calculation sheet'!P197*'Calculation sheet'!Q197*'Calculation sheet'!R197*'Calculation sheet'!S197*'Calculation sheet'!T197*'Calculation sheet'!Y197*'Calculation sheet'!AA197*'Calculation sheet'!AC197*'Calculation sheet'!AE197*'Calculation sheet'!AG197*'Calculation sheet'!AJ197*0.8833))</f>
        <v/>
      </c>
      <c r="L197" s="12" t="str">
        <f>IF('Calculation sheet'!AQ197="","",IF(OR(I197="Motorway link",I197="Exit diverge",I197="Entrance merge",I197="Motorway diverge",I197="Motorway merge",I197="Motorway weaving",I197="Service area"),'Calculation sheet'!AM197*'Calculation sheet'!J197*'Calculation sheet'!K197*'Calculation sheet'!M197*'Calculation sheet'!O197*'Calculation sheet'!P197*'Calculation sheet'!Q197*'Calculation sheet'!R197*'Calculation sheet'!S197*'Calculation sheet'!U197*'Calculation sheet'!Y197*'Calculation sheet'!AA197*'Calculation sheet'!AC197*'Calculation sheet'!AE197*'Calculation sheet'!AG197*'Calculation sheet'!AJ197,'Calculation sheet'!AM197*'Calculation sheet'!J197*'Calculation sheet'!K197*'Calculation sheet'!M197*'Calculation sheet'!O197*'Calculation sheet'!P197*'Calculation sheet'!Q197*'Calculation sheet'!R197*'Calculation sheet'!S197*'Calculation sheet'!U197*'Calculation sheet'!Y197*'Calculation sheet'!AA197*'Calculation sheet'!AC197*'Calculation sheet'!AE197*'Calculation sheet'!AG197*'Calculation sheet'!AJ197*1.1176))</f>
        <v/>
      </c>
      <c r="M197" s="12" t="str">
        <f t="shared" si="6"/>
        <v/>
      </c>
      <c r="N197" s="12" t="str">
        <f>IF('Calculation sheet'!AQ197="","",IF(OR(I197="Motorway link",I197="Exit diverge",I197="Entrance merge",I197="Motorway diverge",I197="Motorway merge",I197="Motorway weaving",I197="Service area"),'Calculation sheet'!AN197*'Calculation sheet'!J197*'Calculation sheet'!K197*'Calculation sheet'!L197*'Calculation sheet'!N197*'Calculation sheet'!P197*'Calculation sheet'!R197*'Calculation sheet'!S197*'Calculation sheet'!V197*'Calculation sheet'!Y197*'Calculation sheet'!Z197*'Calculation sheet'!AB197*'Calculation sheet'!AD197*'Calculation sheet'!AH197*'Calculation sheet'!AJ197,'Calculation sheet'!AN197*'Calculation sheet'!J197*'Calculation sheet'!K197*'Calculation sheet'!L197*'Calculation sheet'!N197*'Calculation sheet'!P197*'Calculation sheet'!R197*'Calculation sheet'!S197*'Calculation sheet'!V197*'Calculation sheet'!Y197*'Calculation sheet'!Z197*'Calculation sheet'!AB197*'Calculation sheet'!AD197*'Calculation sheet'!AH197*'Calculation sheet'!AJ197*0.7672))</f>
        <v/>
      </c>
      <c r="O197" s="12" t="str">
        <f>IF('Calculation sheet'!AQ197="","",IF(OR(I197="Motorway link",I197="Exit diverge",I197="Entrance merge",I197="Motorway diverge",I197="Motorway merge",I197="Motorway weaving",I197="Service area"),'Calculation sheet'!AO197*'Calculation sheet'!J197*'Calculation sheet'!K197*'Calculation sheet'!L197*'Calculation sheet'!N197*'Calculation sheet'!P197*'Calculation sheet'!R197*'Calculation sheet'!S197*'Calculation sheet'!W197*'Calculation sheet'!Y197*'Calculation sheet'!Z197*'Calculation sheet'!AB197*'Calculation sheet'!AD197*'Calculation sheet'!AH197*'Calculation sheet'!AJ197,'Calculation sheet'!AO197*'Calculation sheet'!J197*'Calculation sheet'!K197*'Calculation sheet'!L197*'Calculation sheet'!N197*'Calculation sheet'!P197*'Calculation sheet'!R197*'Calculation sheet'!S197*'Calculation sheet'!W197*'Calculation sheet'!Y197*'Calculation sheet'!Z197*'Calculation sheet'!AB197*'Calculation sheet'!AD197*'Calculation sheet'!AH197*'Calculation sheet'!AJ197*0.7672))</f>
        <v/>
      </c>
      <c r="P197" s="12" t="str">
        <f>IF('Calculation sheet'!AQ197="","",IF(OR(I197="Motorway link",I197="Exit diverge",I197="Entrance merge",I197="Motorway diverge",I197="Motorway merge",I197="Motorway weaving",I197="Service area"),'Calculation sheet'!AP197*'Calculation sheet'!J197*'Calculation sheet'!K197*'Calculation sheet'!L197*'Calculation sheet'!N197*'Calculation sheet'!P197*'Calculation sheet'!R197*'Calculation sheet'!S197*'Calculation sheet'!X197*'Calculation sheet'!Y197*'Calculation sheet'!Z197*'Calculation sheet'!AB197*'Calculation sheet'!AD197*'Calculation sheet'!AI197*'Calculation sheet'!AJ197,'Calculation sheet'!AP197*'Calculation sheet'!J197*'Calculation sheet'!K197*'Calculation sheet'!L197*'Calculation sheet'!N197*'Calculation sheet'!P197*'Calculation sheet'!R197*'Calculation sheet'!S197*'Calculation sheet'!X197*'Calculation sheet'!Y197*'Calculation sheet'!Z197*'Calculation sheet'!AB197*'Calculation sheet'!AD197*'Calculation sheet'!AI197*'Calculation sheet'!AJ197*0.7672))</f>
        <v/>
      </c>
      <c r="Q197" s="12" t="str">
        <f t="shared" si="7"/>
        <v/>
      </c>
      <c r="R197" s="14" t="str">
        <f t="shared" si="8"/>
        <v/>
      </c>
    </row>
    <row r="198" spans="1:18" x14ac:dyDescent="0.3">
      <c r="A198" s="4" t="str">
        <f>IF('Input data'!A213="","",'Input data'!A213)</f>
        <v/>
      </c>
      <c r="B198" s="4" t="str">
        <f>IF('Input data'!B213="","",'Input data'!B213)</f>
        <v/>
      </c>
      <c r="C198" s="4" t="str">
        <f>IF('Input data'!C213="","",'Input data'!C213)</f>
        <v/>
      </c>
      <c r="D198" s="4" t="str">
        <f>IF('Input data'!D213="","",'Input data'!D213)</f>
        <v/>
      </c>
      <c r="E198" s="4" t="str">
        <f>IF('Input data'!E213="","",'Input data'!E213)</f>
        <v/>
      </c>
      <c r="F198" s="4" t="str">
        <f>IF('Input data'!F213="","",'Input data'!F213)</f>
        <v/>
      </c>
      <c r="G198" s="4">
        <f>IF('Input data'!G213="","",'Input data'!G213)</f>
        <v>0</v>
      </c>
      <c r="H198" s="4" t="str">
        <f>IF('Input data'!H213&gt;0.5,'Input data'!H213,"")</f>
        <v/>
      </c>
      <c r="I198" s="4" t="str">
        <f>IF('Input data'!I213="","",'Input data'!I213)</f>
        <v/>
      </c>
      <c r="J198" s="12" t="str">
        <f>IF('Calculation sheet'!AQ198="","",IF(OR(I198="Motorway link",I198="Exit diverge",I198="Entrance merge",I198="Motorway diverge",I198="Motorway merge",I198="Motorway weaving",I198="Service area"),'Calculation sheet'!AK198*'Calculation sheet'!J198*'Calculation sheet'!K198*'Calculation sheet'!L198*'Calculation sheet'!N198*'Calculation sheet'!P198*'Calculation sheet'!R198*'Calculation sheet'!S198*'Calculation sheet'!T198*'Calculation sheet'!Y198*'Calculation sheet'!Z198*'Calculation sheet'!AB198*'Calculation sheet'!AD198*'Calculation sheet'!AF198*'Calculation sheet'!AJ198,'Calculation sheet'!AK198*'Calculation sheet'!J198*'Calculation sheet'!K198*'Calculation sheet'!L198*'Calculation sheet'!N198*'Calculation sheet'!P198*'Calculation sheet'!R198*'Calculation sheet'!S198*'Calculation sheet'!T198*'Calculation sheet'!Y198*'Calculation sheet'!Z198*'Calculation sheet'!AB198*'Calculation sheet'!AD198*'Calculation sheet'!AF198*'Calculation sheet'!AJ198*0.7672))</f>
        <v/>
      </c>
      <c r="K198" s="12" t="str">
        <f>IF('Calculation sheet'!AQ198="","",IF(OR(I198="Motorway link",I198="Exit diverge",I198="Entrance merge",I198="Motorway diverge",I198="Motorway merge",I198="Motorway weaving",I198="Service area"),'Calculation sheet'!AL198*'Calculation sheet'!J198*'Calculation sheet'!K198*'Calculation sheet'!M198*'Calculation sheet'!O198*'Calculation sheet'!P198*'Calculation sheet'!Q198*'Calculation sheet'!R198*'Calculation sheet'!S198*'Calculation sheet'!T198*'Calculation sheet'!Y198*'Calculation sheet'!AA198*'Calculation sheet'!AC198*'Calculation sheet'!AE198*'Calculation sheet'!AG198*'Calculation sheet'!AJ198,'Calculation sheet'!AL198*'Calculation sheet'!J198*'Calculation sheet'!K198*'Calculation sheet'!M198*'Calculation sheet'!O198*'Calculation sheet'!P198*'Calculation sheet'!Q198*'Calculation sheet'!R198*'Calculation sheet'!S198*'Calculation sheet'!T198*'Calculation sheet'!Y198*'Calculation sheet'!AA198*'Calculation sheet'!AC198*'Calculation sheet'!AE198*'Calculation sheet'!AG198*'Calculation sheet'!AJ198*0.8833))</f>
        <v/>
      </c>
      <c r="L198" s="12" t="str">
        <f>IF('Calculation sheet'!AQ198="","",IF(OR(I198="Motorway link",I198="Exit diverge",I198="Entrance merge",I198="Motorway diverge",I198="Motorway merge",I198="Motorway weaving",I198="Service area"),'Calculation sheet'!AM198*'Calculation sheet'!J198*'Calculation sheet'!K198*'Calculation sheet'!M198*'Calculation sheet'!O198*'Calculation sheet'!P198*'Calculation sheet'!Q198*'Calculation sheet'!R198*'Calculation sheet'!S198*'Calculation sheet'!U198*'Calculation sheet'!Y198*'Calculation sheet'!AA198*'Calculation sheet'!AC198*'Calculation sheet'!AE198*'Calculation sheet'!AG198*'Calculation sheet'!AJ198,'Calculation sheet'!AM198*'Calculation sheet'!J198*'Calculation sheet'!K198*'Calculation sheet'!M198*'Calculation sheet'!O198*'Calculation sheet'!P198*'Calculation sheet'!Q198*'Calculation sheet'!R198*'Calculation sheet'!S198*'Calculation sheet'!U198*'Calculation sheet'!Y198*'Calculation sheet'!AA198*'Calculation sheet'!AC198*'Calculation sheet'!AE198*'Calculation sheet'!AG198*'Calculation sheet'!AJ198*1.1176))</f>
        <v/>
      </c>
      <c r="M198" s="12" t="str">
        <f t="shared" si="6"/>
        <v/>
      </c>
      <c r="N198" s="12" t="str">
        <f>IF('Calculation sheet'!AQ198="","",IF(OR(I198="Motorway link",I198="Exit diverge",I198="Entrance merge",I198="Motorway diverge",I198="Motorway merge",I198="Motorway weaving",I198="Service area"),'Calculation sheet'!AN198*'Calculation sheet'!J198*'Calculation sheet'!K198*'Calculation sheet'!L198*'Calculation sheet'!N198*'Calculation sheet'!P198*'Calculation sheet'!R198*'Calculation sheet'!S198*'Calculation sheet'!V198*'Calculation sheet'!Y198*'Calculation sheet'!Z198*'Calculation sheet'!AB198*'Calculation sheet'!AD198*'Calculation sheet'!AH198*'Calculation sheet'!AJ198,'Calculation sheet'!AN198*'Calculation sheet'!J198*'Calculation sheet'!K198*'Calculation sheet'!L198*'Calculation sheet'!N198*'Calculation sheet'!P198*'Calculation sheet'!R198*'Calculation sheet'!S198*'Calculation sheet'!V198*'Calculation sheet'!Y198*'Calculation sheet'!Z198*'Calculation sheet'!AB198*'Calculation sheet'!AD198*'Calculation sheet'!AH198*'Calculation sheet'!AJ198*0.7672))</f>
        <v/>
      </c>
      <c r="O198" s="12" t="str">
        <f>IF('Calculation sheet'!AQ198="","",IF(OR(I198="Motorway link",I198="Exit diverge",I198="Entrance merge",I198="Motorway diverge",I198="Motorway merge",I198="Motorway weaving",I198="Service area"),'Calculation sheet'!AO198*'Calculation sheet'!J198*'Calculation sheet'!K198*'Calculation sheet'!L198*'Calculation sheet'!N198*'Calculation sheet'!P198*'Calculation sheet'!R198*'Calculation sheet'!S198*'Calculation sheet'!W198*'Calculation sheet'!Y198*'Calculation sheet'!Z198*'Calculation sheet'!AB198*'Calculation sheet'!AD198*'Calculation sheet'!AH198*'Calculation sheet'!AJ198,'Calculation sheet'!AO198*'Calculation sheet'!J198*'Calculation sheet'!K198*'Calculation sheet'!L198*'Calculation sheet'!N198*'Calculation sheet'!P198*'Calculation sheet'!R198*'Calculation sheet'!S198*'Calculation sheet'!W198*'Calculation sheet'!Y198*'Calculation sheet'!Z198*'Calculation sheet'!AB198*'Calculation sheet'!AD198*'Calculation sheet'!AH198*'Calculation sheet'!AJ198*0.7672))</f>
        <v/>
      </c>
      <c r="P198" s="12" t="str">
        <f>IF('Calculation sheet'!AQ198="","",IF(OR(I198="Motorway link",I198="Exit diverge",I198="Entrance merge",I198="Motorway diverge",I198="Motorway merge",I198="Motorway weaving",I198="Service area"),'Calculation sheet'!AP198*'Calculation sheet'!J198*'Calculation sheet'!K198*'Calculation sheet'!L198*'Calculation sheet'!N198*'Calculation sheet'!P198*'Calculation sheet'!R198*'Calculation sheet'!S198*'Calculation sheet'!X198*'Calculation sheet'!Y198*'Calculation sheet'!Z198*'Calculation sheet'!AB198*'Calculation sheet'!AD198*'Calculation sheet'!AI198*'Calculation sheet'!AJ198,'Calculation sheet'!AP198*'Calculation sheet'!J198*'Calculation sheet'!K198*'Calculation sheet'!L198*'Calculation sheet'!N198*'Calculation sheet'!P198*'Calculation sheet'!R198*'Calculation sheet'!S198*'Calculation sheet'!X198*'Calculation sheet'!Y198*'Calculation sheet'!Z198*'Calculation sheet'!AB198*'Calculation sheet'!AD198*'Calculation sheet'!AI198*'Calculation sheet'!AJ198*0.7672))</f>
        <v/>
      </c>
      <c r="Q198" s="12" t="str">
        <f t="shared" si="7"/>
        <v/>
      </c>
      <c r="R198" s="14" t="str">
        <f t="shared" si="8"/>
        <v/>
      </c>
    </row>
    <row r="199" spans="1:18" x14ac:dyDescent="0.3">
      <c r="A199" s="4" t="str">
        <f>IF('Input data'!A214="","",'Input data'!A214)</f>
        <v/>
      </c>
      <c r="B199" s="4" t="str">
        <f>IF('Input data'!B214="","",'Input data'!B214)</f>
        <v/>
      </c>
      <c r="C199" s="4" t="str">
        <f>IF('Input data'!C214="","",'Input data'!C214)</f>
        <v/>
      </c>
      <c r="D199" s="4" t="str">
        <f>IF('Input data'!D214="","",'Input data'!D214)</f>
        <v/>
      </c>
      <c r="E199" s="4" t="str">
        <f>IF('Input data'!E214="","",'Input data'!E214)</f>
        <v/>
      </c>
      <c r="F199" s="4" t="str">
        <f>IF('Input data'!F214="","",'Input data'!F214)</f>
        <v/>
      </c>
      <c r="G199" s="4">
        <f>IF('Input data'!G214="","",'Input data'!G214)</f>
        <v>0</v>
      </c>
      <c r="H199" s="4" t="str">
        <f>IF('Input data'!H214&gt;0.5,'Input data'!H214,"")</f>
        <v/>
      </c>
      <c r="I199" s="4" t="str">
        <f>IF('Input data'!I214="","",'Input data'!I214)</f>
        <v/>
      </c>
      <c r="J199" s="12" t="str">
        <f>IF('Calculation sheet'!AQ199="","",IF(OR(I199="Motorway link",I199="Exit diverge",I199="Entrance merge",I199="Motorway diverge",I199="Motorway merge",I199="Motorway weaving",I199="Service area"),'Calculation sheet'!AK199*'Calculation sheet'!J199*'Calculation sheet'!K199*'Calculation sheet'!L199*'Calculation sheet'!N199*'Calculation sheet'!P199*'Calculation sheet'!R199*'Calculation sheet'!S199*'Calculation sheet'!T199*'Calculation sheet'!Y199*'Calculation sheet'!Z199*'Calculation sheet'!AB199*'Calculation sheet'!AD199*'Calculation sheet'!AF199*'Calculation sheet'!AJ199,'Calculation sheet'!AK199*'Calculation sheet'!J199*'Calculation sheet'!K199*'Calculation sheet'!L199*'Calculation sheet'!N199*'Calculation sheet'!P199*'Calculation sheet'!R199*'Calculation sheet'!S199*'Calculation sheet'!T199*'Calculation sheet'!Y199*'Calculation sheet'!Z199*'Calculation sheet'!AB199*'Calculation sheet'!AD199*'Calculation sheet'!AF199*'Calculation sheet'!AJ199*0.7672))</f>
        <v/>
      </c>
      <c r="K199" s="12" t="str">
        <f>IF('Calculation sheet'!AQ199="","",IF(OR(I199="Motorway link",I199="Exit diverge",I199="Entrance merge",I199="Motorway diverge",I199="Motorway merge",I199="Motorway weaving",I199="Service area"),'Calculation sheet'!AL199*'Calculation sheet'!J199*'Calculation sheet'!K199*'Calculation sheet'!M199*'Calculation sheet'!O199*'Calculation sheet'!P199*'Calculation sheet'!Q199*'Calculation sheet'!R199*'Calculation sheet'!S199*'Calculation sheet'!T199*'Calculation sheet'!Y199*'Calculation sheet'!AA199*'Calculation sheet'!AC199*'Calculation sheet'!AE199*'Calculation sheet'!AG199*'Calculation sheet'!AJ199,'Calculation sheet'!AL199*'Calculation sheet'!J199*'Calculation sheet'!K199*'Calculation sheet'!M199*'Calculation sheet'!O199*'Calculation sheet'!P199*'Calculation sheet'!Q199*'Calculation sheet'!R199*'Calculation sheet'!S199*'Calculation sheet'!T199*'Calculation sheet'!Y199*'Calculation sheet'!AA199*'Calculation sheet'!AC199*'Calculation sheet'!AE199*'Calculation sheet'!AG199*'Calculation sheet'!AJ199*0.8833))</f>
        <v/>
      </c>
      <c r="L199" s="12" t="str">
        <f>IF('Calculation sheet'!AQ199="","",IF(OR(I199="Motorway link",I199="Exit diverge",I199="Entrance merge",I199="Motorway diverge",I199="Motorway merge",I199="Motorway weaving",I199="Service area"),'Calculation sheet'!AM199*'Calculation sheet'!J199*'Calculation sheet'!K199*'Calculation sheet'!M199*'Calculation sheet'!O199*'Calculation sheet'!P199*'Calculation sheet'!Q199*'Calculation sheet'!R199*'Calculation sheet'!S199*'Calculation sheet'!U199*'Calculation sheet'!Y199*'Calculation sheet'!AA199*'Calculation sheet'!AC199*'Calculation sheet'!AE199*'Calculation sheet'!AG199*'Calculation sheet'!AJ199,'Calculation sheet'!AM199*'Calculation sheet'!J199*'Calculation sheet'!K199*'Calculation sheet'!M199*'Calculation sheet'!O199*'Calculation sheet'!P199*'Calculation sheet'!Q199*'Calculation sheet'!R199*'Calculation sheet'!S199*'Calculation sheet'!U199*'Calculation sheet'!Y199*'Calculation sheet'!AA199*'Calculation sheet'!AC199*'Calculation sheet'!AE199*'Calculation sheet'!AG199*'Calculation sheet'!AJ199*1.1176))</f>
        <v/>
      </c>
      <c r="M199" s="12" t="str">
        <f t="shared" ref="M199:M262" si="9">IF(SUM(J199:L199)&gt;0,SUM(J199:L199),"")</f>
        <v/>
      </c>
      <c r="N199" s="12" t="str">
        <f>IF('Calculation sheet'!AQ199="","",IF(OR(I199="Motorway link",I199="Exit diverge",I199="Entrance merge",I199="Motorway diverge",I199="Motorway merge",I199="Motorway weaving",I199="Service area"),'Calculation sheet'!AN199*'Calculation sheet'!J199*'Calculation sheet'!K199*'Calculation sheet'!L199*'Calculation sheet'!N199*'Calculation sheet'!P199*'Calculation sheet'!R199*'Calculation sheet'!S199*'Calculation sheet'!V199*'Calculation sheet'!Y199*'Calculation sheet'!Z199*'Calculation sheet'!AB199*'Calculation sheet'!AD199*'Calculation sheet'!AH199*'Calculation sheet'!AJ199,'Calculation sheet'!AN199*'Calculation sheet'!J199*'Calculation sheet'!K199*'Calculation sheet'!L199*'Calculation sheet'!N199*'Calculation sheet'!P199*'Calculation sheet'!R199*'Calculation sheet'!S199*'Calculation sheet'!V199*'Calculation sheet'!Y199*'Calculation sheet'!Z199*'Calculation sheet'!AB199*'Calculation sheet'!AD199*'Calculation sheet'!AH199*'Calculation sheet'!AJ199*0.7672))</f>
        <v/>
      </c>
      <c r="O199" s="12" t="str">
        <f>IF('Calculation sheet'!AQ199="","",IF(OR(I199="Motorway link",I199="Exit diverge",I199="Entrance merge",I199="Motorway diverge",I199="Motorway merge",I199="Motorway weaving",I199="Service area"),'Calculation sheet'!AO199*'Calculation sheet'!J199*'Calculation sheet'!K199*'Calculation sheet'!L199*'Calculation sheet'!N199*'Calculation sheet'!P199*'Calculation sheet'!R199*'Calculation sheet'!S199*'Calculation sheet'!W199*'Calculation sheet'!Y199*'Calculation sheet'!Z199*'Calculation sheet'!AB199*'Calculation sheet'!AD199*'Calculation sheet'!AH199*'Calculation sheet'!AJ199,'Calculation sheet'!AO199*'Calculation sheet'!J199*'Calculation sheet'!K199*'Calculation sheet'!L199*'Calculation sheet'!N199*'Calculation sheet'!P199*'Calculation sheet'!R199*'Calculation sheet'!S199*'Calculation sheet'!W199*'Calculation sheet'!Y199*'Calculation sheet'!Z199*'Calculation sheet'!AB199*'Calculation sheet'!AD199*'Calculation sheet'!AH199*'Calculation sheet'!AJ199*0.7672))</f>
        <v/>
      </c>
      <c r="P199" s="12" t="str">
        <f>IF('Calculation sheet'!AQ199="","",IF(OR(I199="Motorway link",I199="Exit diverge",I199="Entrance merge",I199="Motorway diverge",I199="Motorway merge",I199="Motorway weaving",I199="Service area"),'Calculation sheet'!AP199*'Calculation sheet'!J199*'Calculation sheet'!K199*'Calculation sheet'!L199*'Calculation sheet'!N199*'Calculation sheet'!P199*'Calculation sheet'!R199*'Calculation sheet'!S199*'Calculation sheet'!X199*'Calculation sheet'!Y199*'Calculation sheet'!Z199*'Calculation sheet'!AB199*'Calculation sheet'!AD199*'Calculation sheet'!AI199*'Calculation sheet'!AJ199,'Calculation sheet'!AP199*'Calculation sheet'!J199*'Calculation sheet'!K199*'Calculation sheet'!L199*'Calculation sheet'!N199*'Calculation sheet'!P199*'Calculation sheet'!R199*'Calculation sheet'!S199*'Calculation sheet'!X199*'Calculation sheet'!Y199*'Calculation sheet'!Z199*'Calculation sheet'!AB199*'Calculation sheet'!AD199*'Calculation sheet'!AI199*'Calculation sheet'!AJ199*0.7672))</f>
        <v/>
      </c>
      <c r="Q199" s="12" t="str">
        <f t="shared" ref="Q199:Q262" si="10">IF(SUM(N199:P199)&gt;0,SUM(N199:P199),"")</f>
        <v/>
      </c>
      <c r="R199" s="14" t="str">
        <f t="shared" ref="R199:R262" si="11">IF(M199="","",18609867*N199+3188341*O199+480261*P199+697929*(J199+K199))</f>
        <v/>
      </c>
    </row>
    <row r="200" spans="1:18" x14ac:dyDescent="0.3">
      <c r="A200" s="4" t="str">
        <f>IF('Input data'!A215="","",'Input data'!A215)</f>
        <v/>
      </c>
      <c r="B200" s="4" t="str">
        <f>IF('Input data'!B215="","",'Input data'!B215)</f>
        <v/>
      </c>
      <c r="C200" s="4" t="str">
        <f>IF('Input data'!C215="","",'Input data'!C215)</f>
        <v/>
      </c>
      <c r="D200" s="4" t="str">
        <f>IF('Input data'!D215="","",'Input data'!D215)</f>
        <v/>
      </c>
      <c r="E200" s="4" t="str">
        <f>IF('Input data'!E215="","",'Input data'!E215)</f>
        <v/>
      </c>
      <c r="F200" s="4" t="str">
        <f>IF('Input data'!F215="","",'Input data'!F215)</f>
        <v/>
      </c>
      <c r="G200" s="4">
        <f>IF('Input data'!G215="","",'Input data'!G215)</f>
        <v>0</v>
      </c>
      <c r="H200" s="4" t="str">
        <f>IF('Input data'!H215&gt;0.5,'Input data'!H215,"")</f>
        <v/>
      </c>
      <c r="I200" s="4" t="str">
        <f>IF('Input data'!I215="","",'Input data'!I215)</f>
        <v/>
      </c>
      <c r="J200" s="12" t="str">
        <f>IF('Calculation sheet'!AQ200="","",IF(OR(I200="Motorway link",I200="Exit diverge",I200="Entrance merge",I200="Motorway diverge",I200="Motorway merge",I200="Motorway weaving",I200="Service area"),'Calculation sheet'!AK200*'Calculation sheet'!J200*'Calculation sheet'!K200*'Calculation sheet'!L200*'Calculation sheet'!N200*'Calculation sheet'!P200*'Calculation sheet'!R200*'Calculation sheet'!S200*'Calculation sheet'!T200*'Calculation sheet'!Y200*'Calculation sheet'!Z200*'Calculation sheet'!AB200*'Calculation sheet'!AD200*'Calculation sheet'!AF200*'Calculation sheet'!AJ200,'Calculation sheet'!AK200*'Calculation sheet'!J200*'Calculation sheet'!K200*'Calculation sheet'!L200*'Calculation sheet'!N200*'Calculation sheet'!P200*'Calculation sheet'!R200*'Calculation sheet'!S200*'Calculation sheet'!T200*'Calculation sheet'!Y200*'Calculation sheet'!Z200*'Calculation sheet'!AB200*'Calculation sheet'!AD200*'Calculation sheet'!AF200*'Calculation sheet'!AJ200*0.7672))</f>
        <v/>
      </c>
      <c r="K200" s="12" t="str">
        <f>IF('Calculation sheet'!AQ200="","",IF(OR(I200="Motorway link",I200="Exit diverge",I200="Entrance merge",I200="Motorway diverge",I200="Motorway merge",I200="Motorway weaving",I200="Service area"),'Calculation sheet'!AL200*'Calculation sheet'!J200*'Calculation sheet'!K200*'Calculation sheet'!M200*'Calculation sheet'!O200*'Calculation sheet'!P200*'Calculation sheet'!Q200*'Calculation sheet'!R200*'Calculation sheet'!S200*'Calculation sheet'!T200*'Calculation sheet'!Y200*'Calculation sheet'!AA200*'Calculation sheet'!AC200*'Calculation sheet'!AE200*'Calculation sheet'!AG200*'Calculation sheet'!AJ200,'Calculation sheet'!AL200*'Calculation sheet'!J200*'Calculation sheet'!K200*'Calculation sheet'!M200*'Calculation sheet'!O200*'Calculation sheet'!P200*'Calculation sheet'!Q200*'Calculation sheet'!R200*'Calculation sheet'!S200*'Calculation sheet'!T200*'Calculation sheet'!Y200*'Calculation sheet'!AA200*'Calculation sheet'!AC200*'Calculation sheet'!AE200*'Calculation sheet'!AG200*'Calculation sheet'!AJ200*0.8833))</f>
        <v/>
      </c>
      <c r="L200" s="12" t="str">
        <f>IF('Calculation sheet'!AQ200="","",IF(OR(I200="Motorway link",I200="Exit diverge",I200="Entrance merge",I200="Motorway diverge",I200="Motorway merge",I200="Motorway weaving",I200="Service area"),'Calculation sheet'!AM200*'Calculation sheet'!J200*'Calculation sheet'!K200*'Calculation sheet'!M200*'Calculation sheet'!O200*'Calculation sheet'!P200*'Calculation sheet'!Q200*'Calculation sheet'!R200*'Calculation sheet'!S200*'Calculation sheet'!U200*'Calculation sheet'!Y200*'Calculation sheet'!AA200*'Calculation sheet'!AC200*'Calculation sheet'!AE200*'Calculation sheet'!AG200*'Calculation sheet'!AJ200,'Calculation sheet'!AM200*'Calculation sheet'!J200*'Calculation sheet'!K200*'Calculation sheet'!M200*'Calculation sheet'!O200*'Calculation sheet'!P200*'Calculation sheet'!Q200*'Calculation sheet'!R200*'Calculation sheet'!S200*'Calculation sheet'!U200*'Calculation sheet'!Y200*'Calculation sheet'!AA200*'Calculation sheet'!AC200*'Calculation sheet'!AE200*'Calculation sheet'!AG200*'Calculation sheet'!AJ200*1.1176))</f>
        <v/>
      </c>
      <c r="M200" s="12" t="str">
        <f t="shared" si="9"/>
        <v/>
      </c>
      <c r="N200" s="12" t="str">
        <f>IF('Calculation sheet'!AQ200="","",IF(OR(I200="Motorway link",I200="Exit diverge",I200="Entrance merge",I200="Motorway diverge",I200="Motorway merge",I200="Motorway weaving",I200="Service area"),'Calculation sheet'!AN200*'Calculation sheet'!J200*'Calculation sheet'!K200*'Calculation sheet'!L200*'Calculation sheet'!N200*'Calculation sheet'!P200*'Calculation sheet'!R200*'Calculation sheet'!S200*'Calculation sheet'!V200*'Calculation sheet'!Y200*'Calculation sheet'!Z200*'Calculation sheet'!AB200*'Calculation sheet'!AD200*'Calculation sheet'!AH200*'Calculation sheet'!AJ200,'Calculation sheet'!AN200*'Calculation sheet'!J200*'Calculation sheet'!K200*'Calculation sheet'!L200*'Calculation sheet'!N200*'Calculation sheet'!P200*'Calculation sheet'!R200*'Calculation sheet'!S200*'Calculation sheet'!V200*'Calculation sheet'!Y200*'Calculation sheet'!Z200*'Calculation sheet'!AB200*'Calculation sheet'!AD200*'Calculation sheet'!AH200*'Calculation sheet'!AJ200*0.7672))</f>
        <v/>
      </c>
      <c r="O200" s="12" t="str">
        <f>IF('Calculation sheet'!AQ200="","",IF(OR(I200="Motorway link",I200="Exit diverge",I200="Entrance merge",I200="Motorway diverge",I200="Motorway merge",I200="Motorway weaving",I200="Service area"),'Calculation sheet'!AO200*'Calculation sheet'!J200*'Calculation sheet'!K200*'Calculation sheet'!L200*'Calculation sheet'!N200*'Calculation sheet'!P200*'Calculation sheet'!R200*'Calculation sheet'!S200*'Calculation sheet'!W200*'Calculation sheet'!Y200*'Calculation sheet'!Z200*'Calculation sheet'!AB200*'Calculation sheet'!AD200*'Calculation sheet'!AH200*'Calculation sheet'!AJ200,'Calculation sheet'!AO200*'Calculation sheet'!J200*'Calculation sheet'!K200*'Calculation sheet'!L200*'Calculation sheet'!N200*'Calculation sheet'!P200*'Calculation sheet'!R200*'Calculation sheet'!S200*'Calculation sheet'!W200*'Calculation sheet'!Y200*'Calculation sheet'!Z200*'Calculation sheet'!AB200*'Calculation sheet'!AD200*'Calculation sheet'!AH200*'Calculation sheet'!AJ200*0.7672))</f>
        <v/>
      </c>
      <c r="P200" s="12" t="str">
        <f>IF('Calculation sheet'!AQ200="","",IF(OR(I200="Motorway link",I200="Exit diverge",I200="Entrance merge",I200="Motorway diverge",I200="Motorway merge",I200="Motorway weaving",I200="Service area"),'Calculation sheet'!AP200*'Calculation sheet'!J200*'Calculation sheet'!K200*'Calculation sheet'!L200*'Calculation sheet'!N200*'Calculation sheet'!P200*'Calculation sheet'!R200*'Calculation sheet'!S200*'Calculation sheet'!X200*'Calculation sheet'!Y200*'Calculation sheet'!Z200*'Calculation sheet'!AB200*'Calculation sheet'!AD200*'Calculation sheet'!AI200*'Calculation sheet'!AJ200,'Calculation sheet'!AP200*'Calculation sheet'!J200*'Calculation sheet'!K200*'Calculation sheet'!L200*'Calculation sheet'!N200*'Calculation sheet'!P200*'Calculation sheet'!R200*'Calculation sheet'!S200*'Calculation sheet'!X200*'Calculation sheet'!Y200*'Calculation sheet'!Z200*'Calculation sheet'!AB200*'Calculation sheet'!AD200*'Calculation sheet'!AI200*'Calculation sheet'!AJ200*0.7672))</f>
        <v/>
      </c>
      <c r="Q200" s="12" t="str">
        <f t="shared" si="10"/>
        <v/>
      </c>
      <c r="R200" s="14" t="str">
        <f t="shared" si="11"/>
        <v/>
      </c>
    </row>
    <row r="201" spans="1:18" x14ac:dyDescent="0.3">
      <c r="A201" s="4" t="str">
        <f>IF('Input data'!A216="","",'Input data'!A216)</f>
        <v/>
      </c>
      <c r="B201" s="4" t="str">
        <f>IF('Input data'!B216="","",'Input data'!B216)</f>
        <v/>
      </c>
      <c r="C201" s="4" t="str">
        <f>IF('Input data'!C216="","",'Input data'!C216)</f>
        <v/>
      </c>
      <c r="D201" s="4" t="str">
        <f>IF('Input data'!D216="","",'Input data'!D216)</f>
        <v/>
      </c>
      <c r="E201" s="4" t="str">
        <f>IF('Input data'!E216="","",'Input data'!E216)</f>
        <v/>
      </c>
      <c r="F201" s="4" t="str">
        <f>IF('Input data'!F216="","",'Input data'!F216)</f>
        <v/>
      </c>
      <c r="G201" s="4">
        <f>IF('Input data'!G216="","",'Input data'!G216)</f>
        <v>0</v>
      </c>
      <c r="H201" s="4" t="str">
        <f>IF('Input data'!H216&gt;0.5,'Input data'!H216,"")</f>
        <v/>
      </c>
      <c r="I201" s="4" t="str">
        <f>IF('Input data'!I216="","",'Input data'!I216)</f>
        <v/>
      </c>
      <c r="J201" s="12" t="str">
        <f>IF('Calculation sheet'!AQ201="","",IF(OR(I201="Motorway link",I201="Exit diverge",I201="Entrance merge",I201="Motorway diverge",I201="Motorway merge",I201="Motorway weaving",I201="Service area"),'Calculation sheet'!AK201*'Calculation sheet'!J201*'Calculation sheet'!K201*'Calculation sheet'!L201*'Calculation sheet'!N201*'Calculation sheet'!P201*'Calculation sheet'!R201*'Calculation sheet'!S201*'Calculation sheet'!T201*'Calculation sheet'!Y201*'Calculation sheet'!Z201*'Calculation sheet'!AB201*'Calculation sheet'!AD201*'Calculation sheet'!AF201*'Calculation sheet'!AJ201,'Calculation sheet'!AK201*'Calculation sheet'!J201*'Calculation sheet'!K201*'Calculation sheet'!L201*'Calculation sheet'!N201*'Calculation sheet'!P201*'Calculation sheet'!R201*'Calculation sheet'!S201*'Calculation sheet'!T201*'Calculation sheet'!Y201*'Calculation sheet'!Z201*'Calculation sheet'!AB201*'Calculation sheet'!AD201*'Calculation sheet'!AF201*'Calculation sheet'!AJ201*0.7672))</f>
        <v/>
      </c>
      <c r="K201" s="12" t="str">
        <f>IF('Calculation sheet'!AQ201="","",IF(OR(I201="Motorway link",I201="Exit diverge",I201="Entrance merge",I201="Motorway diverge",I201="Motorway merge",I201="Motorway weaving",I201="Service area"),'Calculation sheet'!AL201*'Calculation sheet'!J201*'Calculation sheet'!K201*'Calculation sheet'!M201*'Calculation sheet'!O201*'Calculation sheet'!P201*'Calculation sheet'!Q201*'Calculation sheet'!R201*'Calculation sheet'!S201*'Calculation sheet'!T201*'Calculation sheet'!Y201*'Calculation sheet'!AA201*'Calculation sheet'!AC201*'Calculation sheet'!AE201*'Calculation sheet'!AG201*'Calculation sheet'!AJ201,'Calculation sheet'!AL201*'Calculation sheet'!J201*'Calculation sheet'!K201*'Calculation sheet'!M201*'Calculation sheet'!O201*'Calculation sheet'!P201*'Calculation sheet'!Q201*'Calculation sheet'!R201*'Calculation sheet'!S201*'Calculation sheet'!T201*'Calculation sheet'!Y201*'Calculation sheet'!AA201*'Calculation sheet'!AC201*'Calculation sheet'!AE201*'Calculation sheet'!AG201*'Calculation sheet'!AJ201*0.8833))</f>
        <v/>
      </c>
      <c r="L201" s="12" t="str">
        <f>IF('Calculation sheet'!AQ201="","",IF(OR(I201="Motorway link",I201="Exit diverge",I201="Entrance merge",I201="Motorway diverge",I201="Motorway merge",I201="Motorway weaving",I201="Service area"),'Calculation sheet'!AM201*'Calculation sheet'!J201*'Calculation sheet'!K201*'Calculation sheet'!M201*'Calculation sheet'!O201*'Calculation sheet'!P201*'Calculation sheet'!Q201*'Calculation sheet'!R201*'Calculation sheet'!S201*'Calculation sheet'!U201*'Calculation sheet'!Y201*'Calculation sheet'!AA201*'Calculation sheet'!AC201*'Calculation sheet'!AE201*'Calculation sheet'!AG201*'Calculation sheet'!AJ201,'Calculation sheet'!AM201*'Calculation sheet'!J201*'Calculation sheet'!K201*'Calculation sheet'!M201*'Calculation sheet'!O201*'Calculation sheet'!P201*'Calculation sheet'!Q201*'Calculation sheet'!R201*'Calculation sheet'!S201*'Calculation sheet'!U201*'Calculation sheet'!Y201*'Calculation sheet'!AA201*'Calculation sheet'!AC201*'Calculation sheet'!AE201*'Calculation sheet'!AG201*'Calculation sheet'!AJ201*1.1176))</f>
        <v/>
      </c>
      <c r="M201" s="12" t="str">
        <f t="shared" si="9"/>
        <v/>
      </c>
      <c r="N201" s="12" t="str">
        <f>IF('Calculation sheet'!AQ201="","",IF(OR(I201="Motorway link",I201="Exit diverge",I201="Entrance merge",I201="Motorway diverge",I201="Motorway merge",I201="Motorway weaving",I201="Service area"),'Calculation sheet'!AN201*'Calculation sheet'!J201*'Calculation sheet'!K201*'Calculation sheet'!L201*'Calculation sheet'!N201*'Calculation sheet'!P201*'Calculation sheet'!R201*'Calculation sheet'!S201*'Calculation sheet'!V201*'Calculation sheet'!Y201*'Calculation sheet'!Z201*'Calculation sheet'!AB201*'Calculation sheet'!AD201*'Calculation sheet'!AH201*'Calculation sheet'!AJ201,'Calculation sheet'!AN201*'Calculation sheet'!J201*'Calculation sheet'!K201*'Calculation sheet'!L201*'Calculation sheet'!N201*'Calculation sheet'!P201*'Calculation sheet'!R201*'Calculation sheet'!S201*'Calculation sheet'!V201*'Calculation sheet'!Y201*'Calculation sheet'!Z201*'Calculation sheet'!AB201*'Calculation sheet'!AD201*'Calculation sheet'!AH201*'Calculation sheet'!AJ201*0.7672))</f>
        <v/>
      </c>
      <c r="O201" s="12" t="str">
        <f>IF('Calculation sheet'!AQ201="","",IF(OR(I201="Motorway link",I201="Exit diverge",I201="Entrance merge",I201="Motorway diverge",I201="Motorway merge",I201="Motorway weaving",I201="Service area"),'Calculation sheet'!AO201*'Calculation sheet'!J201*'Calculation sheet'!K201*'Calculation sheet'!L201*'Calculation sheet'!N201*'Calculation sheet'!P201*'Calculation sheet'!R201*'Calculation sheet'!S201*'Calculation sheet'!W201*'Calculation sheet'!Y201*'Calculation sheet'!Z201*'Calculation sheet'!AB201*'Calculation sheet'!AD201*'Calculation sheet'!AH201*'Calculation sheet'!AJ201,'Calculation sheet'!AO201*'Calculation sheet'!J201*'Calculation sheet'!K201*'Calculation sheet'!L201*'Calculation sheet'!N201*'Calculation sheet'!P201*'Calculation sheet'!R201*'Calculation sheet'!S201*'Calculation sheet'!W201*'Calculation sheet'!Y201*'Calculation sheet'!Z201*'Calculation sheet'!AB201*'Calculation sheet'!AD201*'Calculation sheet'!AH201*'Calculation sheet'!AJ201*0.7672))</f>
        <v/>
      </c>
      <c r="P201" s="12" t="str">
        <f>IF('Calculation sheet'!AQ201="","",IF(OR(I201="Motorway link",I201="Exit diverge",I201="Entrance merge",I201="Motorway diverge",I201="Motorway merge",I201="Motorway weaving",I201="Service area"),'Calculation sheet'!AP201*'Calculation sheet'!J201*'Calculation sheet'!K201*'Calculation sheet'!L201*'Calculation sheet'!N201*'Calculation sheet'!P201*'Calculation sheet'!R201*'Calculation sheet'!S201*'Calculation sheet'!X201*'Calculation sheet'!Y201*'Calculation sheet'!Z201*'Calculation sheet'!AB201*'Calculation sheet'!AD201*'Calculation sheet'!AI201*'Calculation sheet'!AJ201,'Calculation sheet'!AP201*'Calculation sheet'!J201*'Calculation sheet'!K201*'Calculation sheet'!L201*'Calculation sheet'!N201*'Calculation sheet'!P201*'Calculation sheet'!R201*'Calculation sheet'!S201*'Calculation sheet'!X201*'Calculation sheet'!Y201*'Calculation sheet'!Z201*'Calculation sheet'!AB201*'Calculation sheet'!AD201*'Calculation sheet'!AI201*'Calculation sheet'!AJ201*0.7672))</f>
        <v/>
      </c>
      <c r="Q201" s="12" t="str">
        <f t="shared" si="10"/>
        <v/>
      </c>
      <c r="R201" s="14" t="str">
        <f t="shared" si="11"/>
        <v/>
      </c>
    </row>
    <row r="202" spans="1:18" x14ac:dyDescent="0.3">
      <c r="A202" s="4" t="str">
        <f>IF('Input data'!A217="","",'Input data'!A217)</f>
        <v/>
      </c>
      <c r="B202" s="4" t="str">
        <f>IF('Input data'!B217="","",'Input data'!B217)</f>
        <v/>
      </c>
      <c r="C202" s="4" t="str">
        <f>IF('Input data'!C217="","",'Input data'!C217)</f>
        <v/>
      </c>
      <c r="D202" s="4" t="str">
        <f>IF('Input data'!D217="","",'Input data'!D217)</f>
        <v/>
      </c>
      <c r="E202" s="4" t="str">
        <f>IF('Input data'!E217="","",'Input data'!E217)</f>
        <v/>
      </c>
      <c r="F202" s="4" t="str">
        <f>IF('Input data'!F217="","",'Input data'!F217)</f>
        <v/>
      </c>
      <c r="G202" s="4">
        <f>IF('Input data'!G217="","",'Input data'!G217)</f>
        <v>0</v>
      </c>
      <c r="H202" s="4" t="str">
        <f>IF('Input data'!H217&gt;0.5,'Input data'!H217,"")</f>
        <v/>
      </c>
      <c r="I202" s="4" t="str">
        <f>IF('Input data'!I217="","",'Input data'!I217)</f>
        <v/>
      </c>
      <c r="J202" s="12" t="str">
        <f>IF('Calculation sheet'!AQ202="","",IF(OR(I202="Motorway link",I202="Exit diverge",I202="Entrance merge",I202="Motorway diverge",I202="Motorway merge",I202="Motorway weaving",I202="Service area"),'Calculation sheet'!AK202*'Calculation sheet'!J202*'Calculation sheet'!K202*'Calculation sheet'!L202*'Calculation sheet'!N202*'Calculation sheet'!P202*'Calculation sheet'!R202*'Calculation sheet'!S202*'Calculation sheet'!T202*'Calculation sheet'!Y202*'Calculation sheet'!Z202*'Calculation sheet'!AB202*'Calculation sheet'!AD202*'Calculation sheet'!AF202*'Calculation sheet'!AJ202,'Calculation sheet'!AK202*'Calculation sheet'!J202*'Calculation sheet'!K202*'Calculation sheet'!L202*'Calculation sheet'!N202*'Calculation sheet'!P202*'Calculation sheet'!R202*'Calculation sheet'!S202*'Calculation sheet'!T202*'Calculation sheet'!Y202*'Calculation sheet'!Z202*'Calculation sheet'!AB202*'Calculation sheet'!AD202*'Calculation sheet'!AF202*'Calculation sheet'!AJ202*0.7672))</f>
        <v/>
      </c>
      <c r="K202" s="12" t="str">
        <f>IF('Calculation sheet'!AQ202="","",IF(OR(I202="Motorway link",I202="Exit diverge",I202="Entrance merge",I202="Motorway diverge",I202="Motorway merge",I202="Motorway weaving",I202="Service area"),'Calculation sheet'!AL202*'Calculation sheet'!J202*'Calculation sheet'!K202*'Calculation sheet'!M202*'Calculation sheet'!O202*'Calculation sheet'!P202*'Calculation sheet'!Q202*'Calculation sheet'!R202*'Calculation sheet'!S202*'Calculation sheet'!T202*'Calculation sheet'!Y202*'Calculation sheet'!AA202*'Calculation sheet'!AC202*'Calculation sheet'!AE202*'Calculation sheet'!AG202*'Calculation sheet'!AJ202,'Calculation sheet'!AL202*'Calculation sheet'!J202*'Calculation sheet'!K202*'Calculation sheet'!M202*'Calculation sheet'!O202*'Calculation sheet'!P202*'Calculation sheet'!Q202*'Calculation sheet'!R202*'Calculation sheet'!S202*'Calculation sheet'!T202*'Calculation sheet'!Y202*'Calculation sheet'!AA202*'Calculation sheet'!AC202*'Calculation sheet'!AE202*'Calculation sheet'!AG202*'Calculation sheet'!AJ202*0.8833))</f>
        <v/>
      </c>
      <c r="L202" s="12" t="str">
        <f>IF('Calculation sheet'!AQ202="","",IF(OR(I202="Motorway link",I202="Exit diverge",I202="Entrance merge",I202="Motorway diverge",I202="Motorway merge",I202="Motorway weaving",I202="Service area"),'Calculation sheet'!AM202*'Calculation sheet'!J202*'Calculation sheet'!K202*'Calculation sheet'!M202*'Calculation sheet'!O202*'Calculation sheet'!P202*'Calculation sheet'!Q202*'Calculation sheet'!R202*'Calculation sheet'!S202*'Calculation sheet'!U202*'Calculation sheet'!Y202*'Calculation sheet'!AA202*'Calculation sheet'!AC202*'Calculation sheet'!AE202*'Calculation sheet'!AG202*'Calculation sheet'!AJ202,'Calculation sheet'!AM202*'Calculation sheet'!J202*'Calculation sheet'!K202*'Calculation sheet'!M202*'Calculation sheet'!O202*'Calculation sheet'!P202*'Calculation sheet'!Q202*'Calculation sheet'!R202*'Calculation sheet'!S202*'Calculation sheet'!U202*'Calculation sheet'!Y202*'Calculation sheet'!AA202*'Calculation sheet'!AC202*'Calculation sheet'!AE202*'Calculation sheet'!AG202*'Calculation sheet'!AJ202*1.1176))</f>
        <v/>
      </c>
      <c r="M202" s="12" t="str">
        <f t="shared" si="9"/>
        <v/>
      </c>
      <c r="N202" s="12" t="str">
        <f>IF('Calculation sheet'!AQ202="","",IF(OR(I202="Motorway link",I202="Exit diverge",I202="Entrance merge",I202="Motorway diverge",I202="Motorway merge",I202="Motorway weaving",I202="Service area"),'Calculation sheet'!AN202*'Calculation sheet'!J202*'Calculation sheet'!K202*'Calculation sheet'!L202*'Calculation sheet'!N202*'Calculation sheet'!P202*'Calculation sheet'!R202*'Calculation sheet'!S202*'Calculation sheet'!V202*'Calculation sheet'!Y202*'Calculation sheet'!Z202*'Calculation sheet'!AB202*'Calculation sheet'!AD202*'Calculation sheet'!AH202*'Calculation sheet'!AJ202,'Calculation sheet'!AN202*'Calculation sheet'!J202*'Calculation sheet'!K202*'Calculation sheet'!L202*'Calculation sheet'!N202*'Calculation sheet'!P202*'Calculation sheet'!R202*'Calculation sheet'!S202*'Calculation sheet'!V202*'Calculation sheet'!Y202*'Calculation sheet'!Z202*'Calculation sheet'!AB202*'Calculation sheet'!AD202*'Calculation sheet'!AH202*'Calculation sheet'!AJ202*0.7672))</f>
        <v/>
      </c>
      <c r="O202" s="12" t="str">
        <f>IF('Calculation sheet'!AQ202="","",IF(OR(I202="Motorway link",I202="Exit diverge",I202="Entrance merge",I202="Motorway diverge",I202="Motorway merge",I202="Motorway weaving",I202="Service area"),'Calculation sheet'!AO202*'Calculation sheet'!J202*'Calculation sheet'!K202*'Calculation sheet'!L202*'Calculation sheet'!N202*'Calculation sheet'!P202*'Calculation sheet'!R202*'Calculation sheet'!S202*'Calculation sheet'!W202*'Calculation sheet'!Y202*'Calculation sheet'!Z202*'Calculation sheet'!AB202*'Calculation sheet'!AD202*'Calculation sheet'!AH202*'Calculation sheet'!AJ202,'Calculation sheet'!AO202*'Calculation sheet'!J202*'Calculation sheet'!K202*'Calculation sheet'!L202*'Calculation sheet'!N202*'Calculation sheet'!P202*'Calculation sheet'!R202*'Calculation sheet'!S202*'Calculation sheet'!W202*'Calculation sheet'!Y202*'Calculation sheet'!Z202*'Calculation sheet'!AB202*'Calculation sheet'!AD202*'Calculation sheet'!AH202*'Calculation sheet'!AJ202*0.7672))</f>
        <v/>
      </c>
      <c r="P202" s="12" t="str">
        <f>IF('Calculation sheet'!AQ202="","",IF(OR(I202="Motorway link",I202="Exit diverge",I202="Entrance merge",I202="Motorway diverge",I202="Motorway merge",I202="Motorway weaving",I202="Service area"),'Calculation sheet'!AP202*'Calculation sheet'!J202*'Calculation sheet'!K202*'Calculation sheet'!L202*'Calculation sheet'!N202*'Calculation sheet'!P202*'Calculation sheet'!R202*'Calculation sheet'!S202*'Calculation sheet'!X202*'Calculation sheet'!Y202*'Calculation sheet'!Z202*'Calculation sheet'!AB202*'Calculation sheet'!AD202*'Calculation sheet'!AI202*'Calculation sheet'!AJ202,'Calculation sheet'!AP202*'Calculation sheet'!J202*'Calculation sheet'!K202*'Calculation sheet'!L202*'Calculation sheet'!N202*'Calculation sheet'!P202*'Calculation sheet'!R202*'Calculation sheet'!S202*'Calculation sheet'!X202*'Calculation sheet'!Y202*'Calculation sheet'!Z202*'Calculation sheet'!AB202*'Calculation sheet'!AD202*'Calculation sheet'!AI202*'Calculation sheet'!AJ202*0.7672))</f>
        <v/>
      </c>
      <c r="Q202" s="12" t="str">
        <f t="shared" si="10"/>
        <v/>
      </c>
      <c r="R202" s="14" t="str">
        <f t="shared" si="11"/>
        <v/>
      </c>
    </row>
    <row r="203" spans="1:18" x14ac:dyDescent="0.3">
      <c r="A203" s="4" t="str">
        <f>IF('Input data'!A218="","",'Input data'!A218)</f>
        <v/>
      </c>
      <c r="B203" s="4" t="str">
        <f>IF('Input data'!B218="","",'Input data'!B218)</f>
        <v/>
      </c>
      <c r="C203" s="4" t="str">
        <f>IF('Input data'!C218="","",'Input data'!C218)</f>
        <v/>
      </c>
      <c r="D203" s="4" t="str">
        <f>IF('Input data'!D218="","",'Input data'!D218)</f>
        <v/>
      </c>
      <c r="E203" s="4" t="str">
        <f>IF('Input data'!E218="","",'Input data'!E218)</f>
        <v/>
      </c>
      <c r="F203" s="4" t="str">
        <f>IF('Input data'!F218="","",'Input data'!F218)</f>
        <v/>
      </c>
      <c r="G203" s="4">
        <f>IF('Input data'!G218="","",'Input data'!G218)</f>
        <v>0</v>
      </c>
      <c r="H203" s="4" t="str">
        <f>IF('Input data'!H218&gt;0.5,'Input data'!H218,"")</f>
        <v/>
      </c>
      <c r="I203" s="4" t="str">
        <f>IF('Input data'!I218="","",'Input data'!I218)</f>
        <v/>
      </c>
      <c r="J203" s="12" t="str">
        <f>IF('Calculation sheet'!AQ203="","",IF(OR(I203="Motorway link",I203="Exit diverge",I203="Entrance merge",I203="Motorway diverge",I203="Motorway merge",I203="Motorway weaving",I203="Service area"),'Calculation sheet'!AK203*'Calculation sheet'!J203*'Calculation sheet'!K203*'Calculation sheet'!L203*'Calculation sheet'!N203*'Calculation sheet'!P203*'Calculation sheet'!R203*'Calculation sheet'!S203*'Calculation sheet'!T203*'Calculation sheet'!Y203*'Calculation sheet'!Z203*'Calculation sheet'!AB203*'Calculation sheet'!AD203*'Calculation sheet'!AF203*'Calculation sheet'!AJ203,'Calculation sheet'!AK203*'Calculation sheet'!J203*'Calculation sheet'!K203*'Calculation sheet'!L203*'Calculation sheet'!N203*'Calculation sheet'!P203*'Calculation sheet'!R203*'Calculation sheet'!S203*'Calculation sheet'!T203*'Calculation sheet'!Y203*'Calculation sheet'!Z203*'Calculation sheet'!AB203*'Calculation sheet'!AD203*'Calculation sheet'!AF203*'Calculation sheet'!AJ203*0.7672))</f>
        <v/>
      </c>
      <c r="K203" s="12" t="str">
        <f>IF('Calculation sheet'!AQ203="","",IF(OR(I203="Motorway link",I203="Exit diverge",I203="Entrance merge",I203="Motorway diverge",I203="Motorway merge",I203="Motorway weaving",I203="Service area"),'Calculation sheet'!AL203*'Calculation sheet'!J203*'Calculation sheet'!K203*'Calculation sheet'!M203*'Calculation sheet'!O203*'Calculation sheet'!P203*'Calculation sheet'!Q203*'Calculation sheet'!R203*'Calculation sheet'!S203*'Calculation sheet'!T203*'Calculation sheet'!Y203*'Calculation sheet'!AA203*'Calculation sheet'!AC203*'Calculation sheet'!AE203*'Calculation sheet'!AG203*'Calculation sheet'!AJ203,'Calculation sheet'!AL203*'Calculation sheet'!J203*'Calculation sheet'!K203*'Calculation sheet'!M203*'Calculation sheet'!O203*'Calculation sheet'!P203*'Calculation sheet'!Q203*'Calculation sheet'!R203*'Calculation sheet'!S203*'Calculation sheet'!T203*'Calculation sheet'!Y203*'Calculation sheet'!AA203*'Calculation sheet'!AC203*'Calculation sheet'!AE203*'Calculation sheet'!AG203*'Calculation sheet'!AJ203*0.8833))</f>
        <v/>
      </c>
      <c r="L203" s="12" t="str">
        <f>IF('Calculation sheet'!AQ203="","",IF(OR(I203="Motorway link",I203="Exit diverge",I203="Entrance merge",I203="Motorway diverge",I203="Motorway merge",I203="Motorway weaving",I203="Service area"),'Calculation sheet'!AM203*'Calculation sheet'!J203*'Calculation sheet'!K203*'Calculation sheet'!M203*'Calculation sheet'!O203*'Calculation sheet'!P203*'Calculation sheet'!Q203*'Calculation sheet'!R203*'Calculation sheet'!S203*'Calculation sheet'!U203*'Calculation sheet'!Y203*'Calculation sheet'!AA203*'Calculation sheet'!AC203*'Calculation sheet'!AE203*'Calculation sheet'!AG203*'Calculation sheet'!AJ203,'Calculation sheet'!AM203*'Calculation sheet'!J203*'Calculation sheet'!K203*'Calculation sheet'!M203*'Calculation sheet'!O203*'Calculation sheet'!P203*'Calculation sheet'!Q203*'Calculation sheet'!R203*'Calculation sheet'!S203*'Calculation sheet'!U203*'Calculation sheet'!Y203*'Calculation sheet'!AA203*'Calculation sheet'!AC203*'Calculation sheet'!AE203*'Calculation sheet'!AG203*'Calculation sheet'!AJ203*1.1176))</f>
        <v/>
      </c>
      <c r="M203" s="12" t="str">
        <f t="shared" si="9"/>
        <v/>
      </c>
      <c r="N203" s="12" t="str">
        <f>IF('Calculation sheet'!AQ203="","",IF(OR(I203="Motorway link",I203="Exit diverge",I203="Entrance merge",I203="Motorway diverge",I203="Motorway merge",I203="Motorway weaving",I203="Service area"),'Calculation sheet'!AN203*'Calculation sheet'!J203*'Calculation sheet'!K203*'Calculation sheet'!L203*'Calculation sheet'!N203*'Calculation sheet'!P203*'Calculation sheet'!R203*'Calculation sheet'!S203*'Calculation sheet'!V203*'Calculation sheet'!Y203*'Calculation sheet'!Z203*'Calculation sheet'!AB203*'Calculation sheet'!AD203*'Calculation sheet'!AH203*'Calculation sheet'!AJ203,'Calculation sheet'!AN203*'Calculation sheet'!J203*'Calculation sheet'!K203*'Calculation sheet'!L203*'Calculation sheet'!N203*'Calculation sheet'!P203*'Calculation sheet'!R203*'Calculation sheet'!S203*'Calculation sheet'!V203*'Calculation sheet'!Y203*'Calculation sheet'!Z203*'Calculation sheet'!AB203*'Calculation sheet'!AD203*'Calculation sheet'!AH203*'Calculation sheet'!AJ203*0.7672))</f>
        <v/>
      </c>
      <c r="O203" s="12" t="str">
        <f>IF('Calculation sheet'!AQ203="","",IF(OR(I203="Motorway link",I203="Exit diverge",I203="Entrance merge",I203="Motorway diverge",I203="Motorway merge",I203="Motorway weaving",I203="Service area"),'Calculation sheet'!AO203*'Calculation sheet'!J203*'Calculation sheet'!K203*'Calculation sheet'!L203*'Calculation sheet'!N203*'Calculation sheet'!P203*'Calculation sheet'!R203*'Calculation sheet'!S203*'Calculation sheet'!W203*'Calculation sheet'!Y203*'Calculation sheet'!Z203*'Calculation sheet'!AB203*'Calculation sheet'!AD203*'Calculation sheet'!AH203*'Calculation sheet'!AJ203,'Calculation sheet'!AO203*'Calculation sheet'!J203*'Calculation sheet'!K203*'Calculation sheet'!L203*'Calculation sheet'!N203*'Calculation sheet'!P203*'Calculation sheet'!R203*'Calculation sheet'!S203*'Calculation sheet'!W203*'Calculation sheet'!Y203*'Calculation sheet'!Z203*'Calculation sheet'!AB203*'Calculation sheet'!AD203*'Calculation sheet'!AH203*'Calculation sheet'!AJ203*0.7672))</f>
        <v/>
      </c>
      <c r="P203" s="12" t="str">
        <f>IF('Calculation sheet'!AQ203="","",IF(OR(I203="Motorway link",I203="Exit diverge",I203="Entrance merge",I203="Motorway diverge",I203="Motorway merge",I203="Motorway weaving",I203="Service area"),'Calculation sheet'!AP203*'Calculation sheet'!J203*'Calculation sheet'!K203*'Calculation sheet'!L203*'Calculation sheet'!N203*'Calculation sheet'!P203*'Calculation sheet'!R203*'Calculation sheet'!S203*'Calculation sheet'!X203*'Calculation sheet'!Y203*'Calculation sheet'!Z203*'Calculation sheet'!AB203*'Calculation sheet'!AD203*'Calculation sheet'!AI203*'Calculation sheet'!AJ203,'Calculation sheet'!AP203*'Calculation sheet'!J203*'Calculation sheet'!K203*'Calculation sheet'!L203*'Calculation sheet'!N203*'Calculation sheet'!P203*'Calculation sheet'!R203*'Calculation sheet'!S203*'Calculation sheet'!X203*'Calculation sheet'!Y203*'Calculation sheet'!Z203*'Calculation sheet'!AB203*'Calculation sheet'!AD203*'Calculation sheet'!AI203*'Calculation sheet'!AJ203*0.7672))</f>
        <v/>
      </c>
      <c r="Q203" s="12" t="str">
        <f t="shared" si="10"/>
        <v/>
      </c>
      <c r="R203" s="14" t="str">
        <f t="shared" si="11"/>
        <v/>
      </c>
    </row>
    <row r="204" spans="1:18" x14ac:dyDescent="0.3">
      <c r="A204" s="4" t="str">
        <f>IF('Input data'!A219="","",'Input data'!A219)</f>
        <v/>
      </c>
      <c r="B204" s="4" t="str">
        <f>IF('Input data'!B219="","",'Input data'!B219)</f>
        <v/>
      </c>
      <c r="C204" s="4" t="str">
        <f>IF('Input data'!C219="","",'Input data'!C219)</f>
        <v/>
      </c>
      <c r="D204" s="4" t="str">
        <f>IF('Input data'!D219="","",'Input data'!D219)</f>
        <v/>
      </c>
      <c r="E204" s="4" t="str">
        <f>IF('Input data'!E219="","",'Input data'!E219)</f>
        <v/>
      </c>
      <c r="F204" s="4" t="str">
        <f>IF('Input data'!F219="","",'Input data'!F219)</f>
        <v/>
      </c>
      <c r="G204" s="4">
        <f>IF('Input data'!G219="","",'Input data'!G219)</f>
        <v>0</v>
      </c>
      <c r="H204" s="4" t="str">
        <f>IF('Input data'!H219&gt;0.5,'Input data'!H219,"")</f>
        <v/>
      </c>
      <c r="I204" s="4" t="str">
        <f>IF('Input data'!I219="","",'Input data'!I219)</f>
        <v/>
      </c>
      <c r="J204" s="12" t="str">
        <f>IF('Calculation sheet'!AQ204="","",IF(OR(I204="Motorway link",I204="Exit diverge",I204="Entrance merge",I204="Motorway diverge",I204="Motorway merge",I204="Motorway weaving",I204="Service area"),'Calculation sheet'!AK204*'Calculation sheet'!J204*'Calculation sheet'!K204*'Calculation sheet'!L204*'Calculation sheet'!N204*'Calculation sheet'!P204*'Calculation sheet'!R204*'Calculation sheet'!S204*'Calculation sheet'!T204*'Calculation sheet'!Y204*'Calculation sheet'!Z204*'Calculation sheet'!AB204*'Calculation sheet'!AD204*'Calculation sheet'!AF204*'Calculation sheet'!AJ204,'Calculation sheet'!AK204*'Calculation sheet'!J204*'Calculation sheet'!K204*'Calculation sheet'!L204*'Calculation sheet'!N204*'Calculation sheet'!P204*'Calculation sheet'!R204*'Calculation sheet'!S204*'Calculation sheet'!T204*'Calculation sheet'!Y204*'Calculation sheet'!Z204*'Calculation sheet'!AB204*'Calculation sheet'!AD204*'Calculation sheet'!AF204*'Calculation sheet'!AJ204*0.7672))</f>
        <v/>
      </c>
      <c r="K204" s="12" t="str">
        <f>IF('Calculation sheet'!AQ204="","",IF(OR(I204="Motorway link",I204="Exit diverge",I204="Entrance merge",I204="Motorway diverge",I204="Motorway merge",I204="Motorway weaving",I204="Service area"),'Calculation sheet'!AL204*'Calculation sheet'!J204*'Calculation sheet'!K204*'Calculation sheet'!M204*'Calculation sheet'!O204*'Calculation sheet'!P204*'Calculation sheet'!Q204*'Calculation sheet'!R204*'Calculation sheet'!S204*'Calculation sheet'!T204*'Calculation sheet'!Y204*'Calculation sheet'!AA204*'Calculation sheet'!AC204*'Calculation sheet'!AE204*'Calculation sheet'!AG204*'Calculation sheet'!AJ204,'Calculation sheet'!AL204*'Calculation sheet'!J204*'Calculation sheet'!K204*'Calculation sheet'!M204*'Calculation sheet'!O204*'Calculation sheet'!P204*'Calculation sheet'!Q204*'Calculation sheet'!R204*'Calculation sheet'!S204*'Calculation sheet'!T204*'Calculation sheet'!Y204*'Calculation sheet'!AA204*'Calculation sheet'!AC204*'Calculation sheet'!AE204*'Calculation sheet'!AG204*'Calculation sheet'!AJ204*0.8833))</f>
        <v/>
      </c>
      <c r="L204" s="12" t="str">
        <f>IF('Calculation sheet'!AQ204="","",IF(OR(I204="Motorway link",I204="Exit diverge",I204="Entrance merge",I204="Motorway diverge",I204="Motorway merge",I204="Motorway weaving",I204="Service area"),'Calculation sheet'!AM204*'Calculation sheet'!J204*'Calculation sheet'!K204*'Calculation sheet'!M204*'Calculation sheet'!O204*'Calculation sheet'!P204*'Calculation sheet'!Q204*'Calculation sheet'!R204*'Calculation sheet'!S204*'Calculation sheet'!U204*'Calculation sheet'!Y204*'Calculation sheet'!AA204*'Calculation sheet'!AC204*'Calculation sheet'!AE204*'Calculation sheet'!AG204*'Calculation sheet'!AJ204,'Calculation sheet'!AM204*'Calculation sheet'!J204*'Calculation sheet'!K204*'Calculation sheet'!M204*'Calculation sheet'!O204*'Calculation sheet'!P204*'Calculation sheet'!Q204*'Calculation sheet'!R204*'Calculation sheet'!S204*'Calculation sheet'!U204*'Calculation sheet'!Y204*'Calculation sheet'!AA204*'Calculation sheet'!AC204*'Calculation sheet'!AE204*'Calculation sheet'!AG204*'Calculation sheet'!AJ204*1.1176))</f>
        <v/>
      </c>
      <c r="M204" s="12" t="str">
        <f t="shared" si="9"/>
        <v/>
      </c>
      <c r="N204" s="12" t="str">
        <f>IF('Calculation sheet'!AQ204="","",IF(OR(I204="Motorway link",I204="Exit diverge",I204="Entrance merge",I204="Motorway diverge",I204="Motorway merge",I204="Motorway weaving",I204="Service area"),'Calculation sheet'!AN204*'Calculation sheet'!J204*'Calculation sheet'!K204*'Calculation sheet'!L204*'Calculation sheet'!N204*'Calculation sheet'!P204*'Calculation sheet'!R204*'Calculation sheet'!S204*'Calculation sheet'!V204*'Calculation sheet'!Y204*'Calculation sheet'!Z204*'Calculation sheet'!AB204*'Calculation sheet'!AD204*'Calculation sheet'!AH204*'Calculation sheet'!AJ204,'Calculation sheet'!AN204*'Calculation sheet'!J204*'Calculation sheet'!K204*'Calculation sheet'!L204*'Calculation sheet'!N204*'Calculation sheet'!P204*'Calculation sheet'!R204*'Calculation sheet'!S204*'Calculation sheet'!V204*'Calculation sheet'!Y204*'Calculation sheet'!Z204*'Calculation sheet'!AB204*'Calculation sheet'!AD204*'Calculation sheet'!AH204*'Calculation sheet'!AJ204*0.7672))</f>
        <v/>
      </c>
      <c r="O204" s="12" t="str">
        <f>IF('Calculation sheet'!AQ204="","",IF(OR(I204="Motorway link",I204="Exit diverge",I204="Entrance merge",I204="Motorway diverge",I204="Motorway merge",I204="Motorway weaving",I204="Service area"),'Calculation sheet'!AO204*'Calculation sheet'!J204*'Calculation sheet'!K204*'Calculation sheet'!L204*'Calculation sheet'!N204*'Calculation sheet'!P204*'Calculation sheet'!R204*'Calculation sheet'!S204*'Calculation sheet'!W204*'Calculation sheet'!Y204*'Calculation sheet'!Z204*'Calculation sheet'!AB204*'Calculation sheet'!AD204*'Calculation sheet'!AH204*'Calculation sheet'!AJ204,'Calculation sheet'!AO204*'Calculation sheet'!J204*'Calculation sheet'!K204*'Calculation sheet'!L204*'Calculation sheet'!N204*'Calculation sheet'!P204*'Calculation sheet'!R204*'Calculation sheet'!S204*'Calculation sheet'!W204*'Calculation sheet'!Y204*'Calculation sheet'!Z204*'Calculation sheet'!AB204*'Calculation sheet'!AD204*'Calculation sheet'!AH204*'Calculation sheet'!AJ204*0.7672))</f>
        <v/>
      </c>
      <c r="P204" s="12" t="str">
        <f>IF('Calculation sheet'!AQ204="","",IF(OR(I204="Motorway link",I204="Exit diverge",I204="Entrance merge",I204="Motorway diverge",I204="Motorway merge",I204="Motorway weaving",I204="Service area"),'Calculation sheet'!AP204*'Calculation sheet'!J204*'Calculation sheet'!K204*'Calculation sheet'!L204*'Calculation sheet'!N204*'Calculation sheet'!P204*'Calculation sheet'!R204*'Calculation sheet'!S204*'Calculation sheet'!X204*'Calculation sheet'!Y204*'Calculation sheet'!Z204*'Calculation sheet'!AB204*'Calculation sheet'!AD204*'Calculation sheet'!AI204*'Calculation sheet'!AJ204,'Calculation sheet'!AP204*'Calculation sheet'!J204*'Calculation sheet'!K204*'Calculation sheet'!L204*'Calculation sheet'!N204*'Calculation sheet'!P204*'Calculation sheet'!R204*'Calculation sheet'!S204*'Calculation sheet'!X204*'Calculation sheet'!Y204*'Calculation sheet'!Z204*'Calculation sheet'!AB204*'Calculation sheet'!AD204*'Calculation sheet'!AI204*'Calculation sheet'!AJ204*0.7672))</f>
        <v/>
      </c>
      <c r="Q204" s="12" t="str">
        <f t="shared" si="10"/>
        <v/>
      </c>
      <c r="R204" s="14" t="str">
        <f t="shared" si="11"/>
        <v/>
      </c>
    </row>
    <row r="205" spans="1:18" x14ac:dyDescent="0.3">
      <c r="A205" s="4" t="str">
        <f>IF('Input data'!A220="","",'Input data'!A220)</f>
        <v/>
      </c>
      <c r="B205" s="4" t="str">
        <f>IF('Input data'!B220="","",'Input data'!B220)</f>
        <v/>
      </c>
      <c r="C205" s="4" t="str">
        <f>IF('Input data'!C220="","",'Input data'!C220)</f>
        <v/>
      </c>
      <c r="D205" s="4" t="str">
        <f>IF('Input data'!D220="","",'Input data'!D220)</f>
        <v/>
      </c>
      <c r="E205" s="4" t="str">
        <f>IF('Input data'!E220="","",'Input data'!E220)</f>
        <v/>
      </c>
      <c r="F205" s="4" t="str">
        <f>IF('Input data'!F220="","",'Input data'!F220)</f>
        <v/>
      </c>
      <c r="G205" s="4">
        <f>IF('Input data'!G220="","",'Input data'!G220)</f>
        <v>0</v>
      </c>
      <c r="H205" s="4" t="str">
        <f>IF('Input data'!H220&gt;0.5,'Input data'!H220,"")</f>
        <v/>
      </c>
      <c r="I205" s="4" t="str">
        <f>IF('Input data'!I220="","",'Input data'!I220)</f>
        <v/>
      </c>
      <c r="J205" s="12" t="str">
        <f>IF('Calculation sheet'!AQ205="","",IF(OR(I205="Motorway link",I205="Exit diverge",I205="Entrance merge",I205="Motorway diverge",I205="Motorway merge",I205="Motorway weaving",I205="Service area"),'Calculation sheet'!AK205*'Calculation sheet'!J205*'Calculation sheet'!K205*'Calculation sheet'!L205*'Calculation sheet'!N205*'Calculation sheet'!P205*'Calculation sheet'!R205*'Calculation sheet'!S205*'Calculation sheet'!T205*'Calculation sheet'!Y205*'Calculation sheet'!Z205*'Calculation sheet'!AB205*'Calculation sheet'!AD205*'Calculation sheet'!AF205*'Calculation sheet'!AJ205,'Calculation sheet'!AK205*'Calculation sheet'!J205*'Calculation sheet'!K205*'Calculation sheet'!L205*'Calculation sheet'!N205*'Calculation sheet'!P205*'Calculation sheet'!R205*'Calculation sheet'!S205*'Calculation sheet'!T205*'Calculation sheet'!Y205*'Calculation sheet'!Z205*'Calculation sheet'!AB205*'Calculation sheet'!AD205*'Calculation sheet'!AF205*'Calculation sheet'!AJ205*0.7672))</f>
        <v/>
      </c>
      <c r="K205" s="12" t="str">
        <f>IF('Calculation sheet'!AQ205="","",IF(OR(I205="Motorway link",I205="Exit diverge",I205="Entrance merge",I205="Motorway diverge",I205="Motorway merge",I205="Motorway weaving",I205="Service area"),'Calculation sheet'!AL205*'Calculation sheet'!J205*'Calculation sheet'!K205*'Calculation sheet'!M205*'Calculation sheet'!O205*'Calculation sheet'!P205*'Calculation sheet'!Q205*'Calculation sheet'!R205*'Calculation sheet'!S205*'Calculation sheet'!T205*'Calculation sheet'!Y205*'Calculation sheet'!AA205*'Calculation sheet'!AC205*'Calculation sheet'!AE205*'Calculation sheet'!AG205*'Calculation sheet'!AJ205,'Calculation sheet'!AL205*'Calculation sheet'!J205*'Calculation sheet'!K205*'Calculation sheet'!M205*'Calculation sheet'!O205*'Calculation sheet'!P205*'Calculation sheet'!Q205*'Calculation sheet'!R205*'Calculation sheet'!S205*'Calculation sheet'!T205*'Calculation sheet'!Y205*'Calculation sheet'!AA205*'Calculation sheet'!AC205*'Calculation sheet'!AE205*'Calculation sheet'!AG205*'Calculation sheet'!AJ205*0.8833))</f>
        <v/>
      </c>
      <c r="L205" s="12" t="str">
        <f>IF('Calculation sheet'!AQ205="","",IF(OR(I205="Motorway link",I205="Exit diverge",I205="Entrance merge",I205="Motorway diverge",I205="Motorway merge",I205="Motorway weaving",I205="Service area"),'Calculation sheet'!AM205*'Calculation sheet'!J205*'Calculation sheet'!K205*'Calculation sheet'!M205*'Calculation sheet'!O205*'Calculation sheet'!P205*'Calculation sheet'!Q205*'Calculation sheet'!R205*'Calculation sheet'!S205*'Calculation sheet'!U205*'Calculation sheet'!Y205*'Calculation sheet'!AA205*'Calculation sheet'!AC205*'Calculation sheet'!AE205*'Calculation sheet'!AG205*'Calculation sheet'!AJ205,'Calculation sheet'!AM205*'Calculation sheet'!J205*'Calculation sheet'!K205*'Calculation sheet'!M205*'Calculation sheet'!O205*'Calculation sheet'!P205*'Calculation sheet'!Q205*'Calculation sheet'!R205*'Calculation sheet'!S205*'Calculation sheet'!U205*'Calculation sheet'!Y205*'Calculation sheet'!AA205*'Calculation sheet'!AC205*'Calculation sheet'!AE205*'Calculation sheet'!AG205*'Calculation sheet'!AJ205*1.1176))</f>
        <v/>
      </c>
      <c r="M205" s="12" t="str">
        <f t="shared" si="9"/>
        <v/>
      </c>
      <c r="N205" s="12" t="str">
        <f>IF('Calculation sheet'!AQ205="","",IF(OR(I205="Motorway link",I205="Exit diverge",I205="Entrance merge",I205="Motorway diverge",I205="Motorway merge",I205="Motorway weaving",I205="Service area"),'Calculation sheet'!AN205*'Calculation sheet'!J205*'Calculation sheet'!K205*'Calculation sheet'!L205*'Calculation sheet'!N205*'Calculation sheet'!P205*'Calculation sheet'!R205*'Calculation sheet'!S205*'Calculation sheet'!V205*'Calculation sheet'!Y205*'Calculation sheet'!Z205*'Calculation sheet'!AB205*'Calculation sheet'!AD205*'Calculation sheet'!AH205*'Calculation sheet'!AJ205,'Calculation sheet'!AN205*'Calculation sheet'!J205*'Calculation sheet'!K205*'Calculation sheet'!L205*'Calculation sheet'!N205*'Calculation sheet'!P205*'Calculation sheet'!R205*'Calculation sheet'!S205*'Calculation sheet'!V205*'Calculation sheet'!Y205*'Calculation sheet'!Z205*'Calculation sheet'!AB205*'Calculation sheet'!AD205*'Calculation sheet'!AH205*'Calculation sheet'!AJ205*0.7672))</f>
        <v/>
      </c>
      <c r="O205" s="12" t="str">
        <f>IF('Calculation sheet'!AQ205="","",IF(OR(I205="Motorway link",I205="Exit diverge",I205="Entrance merge",I205="Motorway diverge",I205="Motorway merge",I205="Motorway weaving",I205="Service area"),'Calculation sheet'!AO205*'Calculation sheet'!J205*'Calculation sheet'!K205*'Calculation sheet'!L205*'Calculation sheet'!N205*'Calculation sheet'!P205*'Calculation sheet'!R205*'Calculation sheet'!S205*'Calculation sheet'!W205*'Calculation sheet'!Y205*'Calculation sheet'!Z205*'Calculation sheet'!AB205*'Calculation sheet'!AD205*'Calculation sheet'!AH205*'Calculation sheet'!AJ205,'Calculation sheet'!AO205*'Calculation sheet'!J205*'Calculation sheet'!K205*'Calculation sheet'!L205*'Calculation sheet'!N205*'Calculation sheet'!P205*'Calculation sheet'!R205*'Calculation sheet'!S205*'Calculation sheet'!W205*'Calculation sheet'!Y205*'Calculation sheet'!Z205*'Calculation sheet'!AB205*'Calculation sheet'!AD205*'Calculation sheet'!AH205*'Calculation sheet'!AJ205*0.7672))</f>
        <v/>
      </c>
      <c r="P205" s="12" t="str">
        <f>IF('Calculation sheet'!AQ205="","",IF(OR(I205="Motorway link",I205="Exit diverge",I205="Entrance merge",I205="Motorway diverge",I205="Motorway merge",I205="Motorway weaving",I205="Service area"),'Calculation sheet'!AP205*'Calculation sheet'!J205*'Calculation sheet'!K205*'Calculation sheet'!L205*'Calculation sheet'!N205*'Calculation sheet'!P205*'Calculation sheet'!R205*'Calculation sheet'!S205*'Calculation sheet'!X205*'Calculation sheet'!Y205*'Calculation sheet'!Z205*'Calculation sheet'!AB205*'Calculation sheet'!AD205*'Calculation sheet'!AI205*'Calculation sheet'!AJ205,'Calculation sheet'!AP205*'Calculation sheet'!J205*'Calculation sheet'!K205*'Calculation sheet'!L205*'Calculation sheet'!N205*'Calculation sheet'!P205*'Calculation sheet'!R205*'Calculation sheet'!S205*'Calculation sheet'!X205*'Calculation sheet'!Y205*'Calculation sheet'!Z205*'Calculation sheet'!AB205*'Calculation sheet'!AD205*'Calculation sheet'!AI205*'Calculation sheet'!AJ205*0.7672))</f>
        <v/>
      </c>
      <c r="Q205" s="12" t="str">
        <f t="shared" si="10"/>
        <v/>
      </c>
      <c r="R205" s="14" t="str">
        <f t="shared" si="11"/>
        <v/>
      </c>
    </row>
    <row r="206" spans="1:18" x14ac:dyDescent="0.3">
      <c r="A206" s="4" t="str">
        <f>IF('Input data'!A221="","",'Input data'!A221)</f>
        <v/>
      </c>
      <c r="B206" s="4" t="str">
        <f>IF('Input data'!B221="","",'Input data'!B221)</f>
        <v/>
      </c>
      <c r="C206" s="4" t="str">
        <f>IF('Input data'!C221="","",'Input data'!C221)</f>
        <v/>
      </c>
      <c r="D206" s="4" t="str">
        <f>IF('Input data'!D221="","",'Input data'!D221)</f>
        <v/>
      </c>
      <c r="E206" s="4" t="str">
        <f>IF('Input data'!E221="","",'Input data'!E221)</f>
        <v/>
      </c>
      <c r="F206" s="4" t="str">
        <f>IF('Input data'!F221="","",'Input data'!F221)</f>
        <v/>
      </c>
      <c r="G206" s="4">
        <f>IF('Input data'!G221="","",'Input data'!G221)</f>
        <v>0</v>
      </c>
      <c r="H206" s="4" t="str">
        <f>IF('Input data'!H221&gt;0.5,'Input data'!H221,"")</f>
        <v/>
      </c>
      <c r="I206" s="4" t="str">
        <f>IF('Input data'!I221="","",'Input data'!I221)</f>
        <v/>
      </c>
      <c r="J206" s="12" t="str">
        <f>IF('Calculation sheet'!AQ206="","",IF(OR(I206="Motorway link",I206="Exit diverge",I206="Entrance merge",I206="Motorway diverge",I206="Motorway merge",I206="Motorway weaving",I206="Service area"),'Calculation sheet'!AK206*'Calculation sheet'!J206*'Calculation sheet'!K206*'Calculation sheet'!L206*'Calculation sheet'!N206*'Calculation sheet'!P206*'Calculation sheet'!R206*'Calculation sheet'!S206*'Calculation sheet'!T206*'Calculation sheet'!Y206*'Calculation sheet'!Z206*'Calculation sheet'!AB206*'Calculation sheet'!AD206*'Calculation sheet'!AF206*'Calculation sheet'!AJ206,'Calculation sheet'!AK206*'Calculation sheet'!J206*'Calculation sheet'!K206*'Calculation sheet'!L206*'Calculation sheet'!N206*'Calculation sheet'!P206*'Calculation sheet'!R206*'Calculation sheet'!S206*'Calculation sheet'!T206*'Calculation sheet'!Y206*'Calculation sheet'!Z206*'Calculation sheet'!AB206*'Calculation sheet'!AD206*'Calculation sheet'!AF206*'Calculation sheet'!AJ206*0.7672))</f>
        <v/>
      </c>
      <c r="K206" s="12" t="str">
        <f>IF('Calculation sheet'!AQ206="","",IF(OR(I206="Motorway link",I206="Exit diverge",I206="Entrance merge",I206="Motorway diverge",I206="Motorway merge",I206="Motorway weaving",I206="Service area"),'Calculation sheet'!AL206*'Calculation sheet'!J206*'Calculation sheet'!K206*'Calculation sheet'!M206*'Calculation sheet'!O206*'Calculation sheet'!P206*'Calculation sheet'!Q206*'Calculation sheet'!R206*'Calculation sheet'!S206*'Calculation sheet'!T206*'Calculation sheet'!Y206*'Calculation sheet'!AA206*'Calculation sheet'!AC206*'Calculation sheet'!AE206*'Calculation sheet'!AG206*'Calculation sheet'!AJ206,'Calculation sheet'!AL206*'Calculation sheet'!J206*'Calculation sheet'!K206*'Calculation sheet'!M206*'Calculation sheet'!O206*'Calculation sheet'!P206*'Calculation sheet'!Q206*'Calculation sheet'!R206*'Calculation sheet'!S206*'Calculation sheet'!T206*'Calculation sheet'!Y206*'Calculation sheet'!AA206*'Calculation sheet'!AC206*'Calculation sheet'!AE206*'Calculation sheet'!AG206*'Calculation sheet'!AJ206*0.8833))</f>
        <v/>
      </c>
      <c r="L206" s="12" t="str">
        <f>IF('Calculation sheet'!AQ206="","",IF(OR(I206="Motorway link",I206="Exit diverge",I206="Entrance merge",I206="Motorway diverge",I206="Motorway merge",I206="Motorway weaving",I206="Service area"),'Calculation sheet'!AM206*'Calculation sheet'!J206*'Calculation sheet'!K206*'Calculation sheet'!M206*'Calculation sheet'!O206*'Calculation sheet'!P206*'Calculation sheet'!Q206*'Calculation sheet'!R206*'Calculation sheet'!S206*'Calculation sheet'!U206*'Calculation sheet'!Y206*'Calculation sheet'!AA206*'Calculation sheet'!AC206*'Calculation sheet'!AE206*'Calculation sheet'!AG206*'Calculation sheet'!AJ206,'Calculation sheet'!AM206*'Calculation sheet'!J206*'Calculation sheet'!K206*'Calculation sheet'!M206*'Calculation sheet'!O206*'Calculation sheet'!P206*'Calculation sheet'!Q206*'Calculation sheet'!R206*'Calculation sheet'!S206*'Calculation sheet'!U206*'Calculation sheet'!Y206*'Calculation sheet'!AA206*'Calculation sheet'!AC206*'Calculation sheet'!AE206*'Calculation sheet'!AG206*'Calculation sheet'!AJ206*1.1176))</f>
        <v/>
      </c>
      <c r="M206" s="12" t="str">
        <f t="shared" si="9"/>
        <v/>
      </c>
      <c r="N206" s="12" t="str">
        <f>IF('Calculation sheet'!AQ206="","",IF(OR(I206="Motorway link",I206="Exit diverge",I206="Entrance merge",I206="Motorway diverge",I206="Motorway merge",I206="Motorway weaving",I206="Service area"),'Calculation sheet'!AN206*'Calculation sheet'!J206*'Calculation sheet'!K206*'Calculation sheet'!L206*'Calculation sheet'!N206*'Calculation sheet'!P206*'Calculation sheet'!R206*'Calculation sheet'!S206*'Calculation sheet'!V206*'Calculation sheet'!Y206*'Calculation sheet'!Z206*'Calculation sheet'!AB206*'Calculation sheet'!AD206*'Calculation sheet'!AH206*'Calculation sheet'!AJ206,'Calculation sheet'!AN206*'Calculation sheet'!J206*'Calculation sheet'!K206*'Calculation sheet'!L206*'Calculation sheet'!N206*'Calculation sheet'!P206*'Calculation sheet'!R206*'Calculation sheet'!S206*'Calculation sheet'!V206*'Calculation sheet'!Y206*'Calculation sheet'!Z206*'Calculation sheet'!AB206*'Calculation sheet'!AD206*'Calculation sheet'!AH206*'Calculation sheet'!AJ206*0.7672))</f>
        <v/>
      </c>
      <c r="O206" s="12" t="str">
        <f>IF('Calculation sheet'!AQ206="","",IF(OR(I206="Motorway link",I206="Exit diverge",I206="Entrance merge",I206="Motorway diverge",I206="Motorway merge",I206="Motorway weaving",I206="Service area"),'Calculation sheet'!AO206*'Calculation sheet'!J206*'Calculation sheet'!K206*'Calculation sheet'!L206*'Calculation sheet'!N206*'Calculation sheet'!P206*'Calculation sheet'!R206*'Calculation sheet'!S206*'Calculation sheet'!W206*'Calculation sheet'!Y206*'Calculation sheet'!Z206*'Calculation sheet'!AB206*'Calculation sheet'!AD206*'Calculation sheet'!AH206*'Calculation sheet'!AJ206,'Calculation sheet'!AO206*'Calculation sheet'!J206*'Calculation sheet'!K206*'Calculation sheet'!L206*'Calculation sheet'!N206*'Calculation sheet'!P206*'Calculation sheet'!R206*'Calculation sheet'!S206*'Calculation sheet'!W206*'Calculation sheet'!Y206*'Calculation sheet'!Z206*'Calculation sheet'!AB206*'Calculation sheet'!AD206*'Calculation sheet'!AH206*'Calculation sheet'!AJ206*0.7672))</f>
        <v/>
      </c>
      <c r="P206" s="12" t="str">
        <f>IF('Calculation sheet'!AQ206="","",IF(OR(I206="Motorway link",I206="Exit diverge",I206="Entrance merge",I206="Motorway diverge",I206="Motorway merge",I206="Motorway weaving",I206="Service area"),'Calculation sheet'!AP206*'Calculation sheet'!J206*'Calculation sheet'!K206*'Calculation sheet'!L206*'Calculation sheet'!N206*'Calculation sheet'!P206*'Calculation sheet'!R206*'Calculation sheet'!S206*'Calculation sheet'!X206*'Calculation sheet'!Y206*'Calculation sheet'!Z206*'Calculation sheet'!AB206*'Calculation sheet'!AD206*'Calculation sheet'!AI206*'Calculation sheet'!AJ206,'Calculation sheet'!AP206*'Calculation sheet'!J206*'Calculation sheet'!K206*'Calculation sheet'!L206*'Calculation sheet'!N206*'Calculation sheet'!P206*'Calculation sheet'!R206*'Calculation sheet'!S206*'Calculation sheet'!X206*'Calculation sheet'!Y206*'Calculation sheet'!Z206*'Calculation sheet'!AB206*'Calculation sheet'!AD206*'Calculation sheet'!AI206*'Calculation sheet'!AJ206*0.7672))</f>
        <v/>
      </c>
      <c r="Q206" s="12" t="str">
        <f t="shared" si="10"/>
        <v/>
      </c>
      <c r="R206" s="14" t="str">
        <f t="shared" si="11"/>
        <v/>
      </c>
    </row>
    <row r="207" spans="1:18" x14ac:dyDescent="0.3">
      <c r="A207" s="4" t="str">
        <f>IF('Input data'!A222="","",'Input data'!A222)</f>
        <v/>
      </c>
      <c r="B207" s="4" t="str">
        <f>IF('Input data'!B222="","",'Input data'!B222)</f>
        <v/>
      </c>
      <c r="C207" s="4" t="str">
        <f>IF('Input data'!C222="","",'Input data'!C222)</f>
        <v/>
      </c>
      <c r="D207" s="4" t="str">
        <f>IF('Input data'!D222="","",'Input data'!D222)</f>
        <v/>
      </c>
      <c r="E207" s="4" t="str">
        <f>IF('Input data'!E222="","",'Input data'!E222)</f>
        <v/>
      </c>
      <c r="F207" s="4" t="str">
        <f>IF('Input data'!F222="","",'Input data'!F222)</f>
        <v/>
      </c>
      <c r="G207" s="4">
        <f>IF('Input data'!G222="","",'Input data'!G222)</f>
        <v>0</v>
      </c>
      <c r="H207" s="4" t="str">
        <f>IF('Input data'!H222&gt;0.5,'Input data'!H222,"")</f>
        <v/>
      </c>
      <c r="I207" s="4" t="str">
        <f>IF('Input data'!I222="","",'Input data'!I222)</f>
        <v/>
      </c>
      <c r="J207" s="12" t="str">
        <f>IF('Calculation sheet'!AQ207="","",IF(OR(I207="Motorway link",I207="Exit diverge",I207="Entrance merge",I207="Motorway diverge",I207="Motorway merge",I207="Motorway weaving",I207="Service area"),'Calculation sheet'!AK207*'Calculation sheet'!J207*'Calculation sheet'!K207*'Calculation sheet'!L207*'Calculation sheet'!N207*'Calculation sheet'!P207*'Calculation sheet'!R207*'Calculation sheet'!S207*'Calculation sheet'!T207*'Calculation sheet'!Y207*'Calculation sheet'!Z207*'Calculation sheet'!AB207*'Calculation sheet'!AD207*'Calculation sheet'!AF207*'Calculation sheet'!AJ207,'Calculation sheet'!AK207*'Calculation sheet'!J207*'Calculation sheet'!K207*'Calculation sheet'!L207*'Calculation sheet'!N207*'Calculation sheet'!P207*'Calculation sheet'!R207*'Calculation sheet'!S207*'Calculation sheet'!T207*'Calculation sheet'!Y207*'Calculation sheet'!Z207*'Calculation sheet'!AB207*'Calculation sheet'!AD207*'Calculation sheet'!AF207*'Calculation sheet'!AJ207*0.7672))</f>
        <v/>
      </c>
      <c r="K207" s="12" t="str">
        <f>IF('Calculation sheet'!AQ207="","",IF(OR(I207="Motorway link",I207="Exit diverge",I207="Entrance merge",I207="Motorway diverge",I207="Motorway merge",I207="Motorway weaving",I207="Service area"),'Calculation sheet'!AL207*'Calculation sheet'!J207*'Calculation sheet'!K207*'Calculation sheet'!M207*'Calculation sheet'!O207*'Calculation sheet'!P207*'Calculation sheet'!Q207*'Calculation sheet'!R207*'Calculation sheet'!S207*'Calculation sheet'!T207*'Calculation sheet'!Y207*'Calculation sheet'!AA207*'Calculation sheet'!AC207*'Calculation sheet'!AE207*'Calculation sheet'!AG207*'Calculation sheet'!AJ207,'Calculation sheet'!AL207*'Calculation sheet'!J207*'Calculation sheet'!K207*'Calculation sheet'!M207*'Calculation sheet'!O207*'Calculation sheet'!P207*'Calculation sheet'!Q207*'Calculation sheet'!R207*'Calculation sheet'!S207*'Calculation sheet'!T207*'Calculation sheet'!Y207*'Calculation sheet'!AA207*'Calculation sheet'!AC207*'Calculation sheet'!AE207*'Calculation sheet'!AG207*'Calculation sheet'!AJ207*0.8833))</f>
        <v/>
      </c>
      <c r="L207" s="12" t="str">
        <f>IF('Calculation sheet'!AQ207="","",IF(OR(I207="Motorway link",I207="Exit diverge",I207="Entrance merge",I207="Motorway diverge",I207="Motorway merge",I207="Motorway weaving",I207="Service area"),'Calculation sheet'!AM207*'Calculation sheet'!J207*'Calculation sheet'!K207*'Calculation sheet'!M207*'Calculation sheet'!O207*'Calculation sheet'!P207*'Calculation sheet'!Q207*'Calculation sheet'!R207*'Calculation sheet'!S207*'Calculation sheet'!U207*'Calculation sheet'!Y207*'Calculation sheet'!AA207*'Calculation sheet'!AC207*'Calculation sheet'!AE207*'Calculation sheet'!AG207*'Calculation sheet'!AJ207,'Calculation sheet'!AM207*'Calculation sheet'!J207*'Calculation sheet'!K207*'Calculation sheet'!M207*'Calculation sheet'!O207*'Calculation sheet'!P207*'Calculation sheet'!Q207*'Calculation sheet'!R207*'Calculation sheet'!S207*'Calculation sheet'!U207*'Calculation sheet'!Y207*'Calculation sheet'!AA207*'Calculation sheet'!AC207*'Calculation sheet'!AE207*'Calculation sheet'!AG207*'Calculation sheet'!AJ207*1.1176))</f>
        <v/>
      </c>
      <c r="M207" s="12" t="str">
        <f t="shared" si="9"/>
        <v/>
      </c>
      <c r="N207" s="12" t="str">
        <f>IF('Calculation sheet'!AQ207="","",IF(OR(I207="Motorway link",I207="Exit diverge",I207="Entrance merge",I207="Motorway diverge",I207="Motorway merge",I207="Motorway weaving",I207="Service area"),'Calculation sheet'!AN207*'Calculation sheet'!J207*'Calculation sheet'!K207*'Calculation sheet'!L207*'Calculation sheet'!N207*'Calculation sheet'!P207*'Calculation sheet'!R207*'Calculation sheet'!S207*'Calculation sheet'!V207*'Calculation sheet'!Y207*'Calculation sheet'!Z207*'Calculation sheet'!AB207*'Calculation sheet'!AD207*'Calculation sheet'!AH207*'Calculation sheet'!AJ207,'Calculation sheet'!AN207*'Calculation sheet'!J207*'Calculation sheet'!K207*'Calculation sheet'!L207*'Calculation sheet'!N207*'Calculation sheet'!P207*'Calculation sheet'!R207*'Calculation sheet'!S207*'Calculation sheet'!V207*'Calculation sheet'!Y207*'Calculation sheet'!Z207*'Calculation sheet'!AB207*'Calculation sheet'!AD207*'Calculation sheet'!AH207*'Calculation sheet'!AJ207*0.7672))</f>
        <v/>
      </c>
      <c r="O207" s="12" t="str">
        <f>IF('Calculation sheet'!AQ207="","",IF(OR(I207="Motorway link",I207="Exit diverge",I207="Entrance merge",I207="Motorway diverge",I207="Motorway merge",I207="Motorway weaving",I207="Service area"),'Calculation sheet'!AO207*'Calculation sheet'!J207*'Calculation sheet'!K207*'Calculation sheet'!L207*'Calculation sheet'!N207*'Calculation sheet'!P207*'Calculation sheet'!R207*'Calculation sheet'!S207*'Calculation sheet'!W207*'Calculation sheet'!Y207*'Calculation sheet'!Z207*'Calculation sheet'!AB207*'Calculation sheet'!AD207*'Calculation sheet'!AH207*'Calculation sheet'!AJ207,'Calculation sheet'!AO207*'Calculation sheet'!J207*'Calculation sheet'!K207*'Calculation sheet'!L207*'Calculation sheet'!N207*'Calculation sheet'!P207*'Calculation sheet'!R207*'Calculation sheet'!S207*'Calculation sheet'!W207*'Calculation sheet'!Y207*'Calculation sheet'!Z207*'Calculation sheet'!AB207*'Calculation sheet'!AD207*'Calculation sheet'!AH207*'Calculation sheet'!AJ207*0.7672))</f>
        <v/>
      </c>
      <c r="P207" s="12" t="str">
        <f>IF('Calculation sheet'!AQ207="","",IF(OR(I207="Motorway link",I207="Exit diverge",I207="Entrance merge",I207="Motorway diverge",I207="Motorway merge",I207="Motorway weaving",I207="Service area"),'Calculation sheet'!AP207*'Calculation sheet'!J207*'Calculation sheet'!K207*'Calculation sheet'!L207*'Calculation sheet'!N207*'Calculation sheet'!P207*'Calculation sheet'!R207*'Calculation sheet'!S207*'Calculation sheet'!X207*'Calculation sheet'!Y207*'Calculation sheet'!Z207*'Calculation sheet'!AB207*'Calculation sheet'!AD207*'Calculation sheet'!AI207*'Calculation sheet'!AJ207,'Calculation sheet'!AP207*'Calculation sheet'!J207*'Calculation sheet'!K207*'Calculation sheet'!L207*'Calculation sheet'!N207*'Calculation sheet'!P207*'Calculation sheet'!R207*'Calculation sheet'!S207*'Calculation sheet'!X207*'Calculation sheet'!Y207*'Calculation sheet'!Z207*'Calculation sheet'!AB207*'Calculation sheet'!AD207*'Calculation sheet'!AI207*'Calculation sheet'!AJ207*0.7672))</f>
        <v/>
      </c>
      <c r="Q207" s="12" t="str">
        <f t="shared" si="10"/>
        <v/>
      </c>
      <c r="R207" s="14" t="str">
        <f t="shared" si="11"/>
        <v/>
      </c>
    </row>
    <row r="208" spans="1:18" x14ac:dyDescent="0.3">
      <c r="A208" s="4" t="str">
        <f>IF('Input data'!A223="","",'Input data'!A223)</f>
        <v/>
      </c>
      <c r="B208" s="4" t="str">
        <f>IF('Input data'!B223="","",'Input data'!B223)</f>
        <v/>
      </c>
      <c r="C208" s="4" t="str">
        <f>IF('Input data'!C223="","",'Input data'!C223)</f>
        <v/>
      </c>
      <c r="D208" s="4" t="str">
        <f>IF('Input data'!D223="","",'Input data'!D223)</f>
        <v/>
      </c>
      <c r="E208" s="4" t="str">
        <f>IF('Input data'!E223="","",'Input data'!E223)</f>
        <v/>
      </c>
      <c r="F208" s="4" t="str">
        <f>IF('Input data'!F223="","",'Input data'!F223)</f>
        <v/>
      </c>
      <c r="G208" s="4">
        <f>IF('Input data'!G223="","",'Input data'!G223)</f>
        <v>0</v>
      </c>
      <c r="H208" s="4" t="str">
        <f>IF('Input data'!H223&gt;0.5,'Input data'!H223,"")</f>
        <v/>
      </c>
      <c r="I208" s="4" t="str">
        <f>IF('Input data'!I223="","",'Input data'!I223)</f>
        <v/>
      </c>
      <c r="J208" s="12" t="str">
        <f>IF('Calculation sheet'!AQ208="","",IF(OR(I208="Motorway link",I208="Exit diverge",I208="Entrance merge",I208="Motorway diverge",I208="Motorway merge",I208="Motorway weaving",I208="Service area"),'Calculation sheet'!AK208*'Calculation sheet'!J208*'Calculation sheet'!K208*'Calculation sheet'!L208*'Calculation sheet'!N208*'Calculation sheet'!P208*'Calculation sheet'!R208*'Calculation sheet'!S208*'Calculation sheet'!T208*'Calculation sheet'!Y208*'Calculation sheet'!Z208*'Calculation sheet'!AB208*'Calculation sheet'!AD208*'Calculation sheet'!AF208*'Calculation sheet'!AJ208,'Calculation sheet'!AK208*'Calculation sheet'!J208*'Calculation sheet'!K208*'Calculation sheet'!L208*'Calculation sheet'!N208*'Calculation sheet'!P208*'Calculation sheet'!R208*'Calculation sheet'!S208*'Calculation sheet'!T208*'Calculation sheet'!Y208*'Calculation sheet'!Z208*'Calculation sheet'!AB208*'Calculation sheet'!AD208*'Calculation sheet'!AF208*'Calculation sheet'!AJ208*0.7672))</f>
        <v/>
      </c>
      <c r="K208" s="12" t="str">
        <f>IF('Calculation sheet'!AQ208="","",IF(OR(I208="Motorway link",I208="Exit diverge",I208="Entrance merge",I208="Motorway diverge",I208="Motorway merge",I208="Motorway weaving",I208="Service area"),'Calculation sheet'!AL208*'Calculation sheet'!J208*'Calculation sheet'!K208*'Calculation sheet'!M208*'Calculation sheet'!O208*'Calculation sheet'!P208*'Calculation sheet'!Q208*'Calculation sheet'!R208*'Calculation sheet'!S208*'Calculation sheet'!T208*'Calculation sheet'!Y208*'Calculation sheet'!AA208*'Calculation sheet'!AC208*'Calculation sheet'!AE208*'Calculation sheet'!AG208*'Calculation sheet'!AJ208,'Calculation sheet'!AL208*'Calculation sheet'!J208*'Calculation sheet'!K208*'Calculation sheet'!M208*'Calculation sheet'!O208*'Calculation sheet'!P208*'Calculation sheet'!Q208*'Calculation sheet'!R208*'Calculation sheet'!S208*'Calculation sheet'!T208*'Calculation sheet'!Y208*'Calculation sheet'!AA208*'Calculation sheet'!AC208*'Calculation sheet'!AE208*'Calculation sheet'!AG208*'Calculation sheet'!AJ208*0.8833))</f>
        <v/>
      </c>
      <c r="L208" s="12" t="str">
        <f>IF('Calculation sheet'!AQ208="","",IF(OR(I208="Motorway link",I208="Exit diverge",I208="Entrance merge",I208="Motorway diverge",I208="Motorway merge",I208="Motorway weaving",I208="Service area"),'Calculation sheet'!AM208*'Calculation sheet'!J208*'Calculation sheet'!K208*'Calculation sheet'!M208*'Calculation sheet'!O208*'Calculation sheet'!P208*'Calculation sheet'!Q208*'Calculation sheet'!R208*'Calculation sheet'!S208*'Calculation sheet'!U208*'Calculation sheet'!Y208*'Calculation sheet'!AA208*'Calculation sheet'!AC208*'Calculation sheet'!AE208*'Calculation sheet'!AG208*'Calculation sheet'!AJ208,'Calculation sheet'!AM208*'Calculation sheet'!J208*'Calculation sheet'!K208*'Calculation sheet'!M208*'Calculation sheet'!O208*'Calculation sheet'!P208*'Calculation sheet'!Q208*'Calculation sheet'!R208*'Calculation sheet'!S208*'Calculation sheet'!U208*'Calculation sheet'!Y208*'Calculation sheet'!AA208*'Calculation sheet'!AC208*'Calculation sheet'!AE208*'Calculation sheet'!AG208*'Calculation sheet'!AJ208*1.1176))</f>
        <v/>
      </c>
      <c r="M208" s="12" t="str">
        <f t="shared" si="9"/>
        <v/>
      </c>
      <c r="N208" s="12" t="str">
        <f>IF('Calculation sheet'!AQ208="","",IF(OR(I208="Motorway link",I208="Exit diverge",I208="Entrance merge",I208="Motorway diverge",I208="Motorway merge",I208="Motorway weaving",I208="Service area"),'Calculation sheet'!AN208*'Calculation sheet'!J208*'Calculation sheet'!K208*'Calculation sheet'!L208*'Calculation sheet'!N208*'Calculation sheet'!P208*'Calculation sheet'!R208*'Calculation sheet'!S208*'Calculation sheet'!V208*'Calculation sheet'!Y208*'Calculation sheet'!Z208*'Calculation sheet'!AB208*'Calculation sheet'!AD208*'Calculation sheet'!AH208*'Calculation sheet'!AJ208,'Calculation sheet'!AN208*'Calculation sheet'!J208*'Calculation sheet'!K208*'Calculation sheet'!L208*'Calculation sheet'!N208*'Calculation sheet'!P208*'Calculation sheet'!R208*'Calculation sheet'!S208*'Calculation sheet'!V208*'Calculation sheet'!Y208*'Calculation sheet'!Z208*'Calculation sheet'!AB208*'Calculation sheet'!AD208*'Calculation sheet'!AH208*'Calculation sheet'!AJ208*0.7672))</f>
        <v/>
      </c>
      <c r="O208" s="12" t="str">
        <f>IF('Calculation sheet'!AQ208="","",IF(OR(I208="Motorway link",I208="Exit diverge",I208="Entrance merge",I208="Motorway diverge",I208="Motorway merge",I208="Motorway weaving",I208="Service area"),'Calculation sheet'!AO208*'Calculation sheet'!J208*'Calculation sheet'!K208*'Calculation sheet'!L208*'Calculation sheet'!N208*'Calculation sheet'!P208*'Calculation sheet'!R208*'Calculation sheet'!S208*'Calculation sheet'!W208*'Calculation sheet'!Y208*'Calculation sheet'!Z208*'Calculation sheet'!AB208*'Calculation sheet'!AD208*'Calculation sheet'!AH208*'Calculation sheet'!AJ208,'Calculation sheet'!AO208*'Calculation sheet'!J208*'Calculation sheet'!K208*'Calculation sheet'!L208*'Calculation sheet'!N208*'Calculation sheet'!P208*'Calculation sheet'!R208*'Calculation sheet'!S208*'Calculation sheet'!W208*'Calculation sheet'!Y208*'Calculation sheet'!Z208*'Calculation sheet'!AB208*'Calculation sheet'!AD208*'Calculation sheet'!AH208*'Calculation sheet'!AJ208*0.7672))</f>
        <v/>
      </c>
      <c r="P208" s="12" t="str">
        <f>IF('Calculation sheet'!AQ208="","",IF(OR(I208="Motorway link",I208="Exit diverge",I208="Entrance merge",I208="Motorway diverge",I208="Motorway merge",I208="Motorway weaving",I208="Service area"),'Calculation sheet'!AP208*'Calculation sheet'!J208*'Calculation sheet'!K208*'Calculation sheet'!L208*'Calculation sheet'!N208*'Calculation sheet'!P208*'Calculation sheet'!R208*'Calculation sheet'!S208*'Calculation sheet'!X208*'Calculation sheet'!Y208*'Calculation sheet'!Z208*'Calculation sheet'!AB208*'Calculation sheet'!AD208*'Calculation sheet'!AI208*'Calculation sheet'!AJ208,'Calculation sheet'!AP208*'Calculation sheet'!J208*'Calculation sheet'!K208*'Calculation sheet'!L208*'Calculation sheet'!N208*'Calculation sheet'!P208*'Calculation sheet'!R208*'Calculation sheet'!S208*'Calculation sheet'!X208*'Calculation sheet'!Y208*'Calculation sheet'!Z208*'Calculation sheet'!AB208*'Calculation sheet'!AD208*'Calculation sheet'!AI208*'Calculation sheet'!AJ208*0.7672))</f>
        <v/>
      </c>
      <c r="Q208" s="12" t="str">
        <f t="shared" si="10"/>
        <v/>
      </c>
      <c r="R208" s="14" t="str">
        <f t="shared" si="11"/>
        <v/>
      </c>
    </row>
    <row r="209" spans="1:18" x14ac:dyDescent="0.3">
      <c r="A209" s="4" t="str">
        <f>IF('Input data'!A224="","",'Input data'!A224)</f>
        <v/>
      </c>
      <c r="B209" s="4" t="str">
        <f>IF('Input data'!B224="","",'Input data'!B224)</f>
        <v/>
      </c>
      <c r="C209" s="4" t="str">
        <f>IF('Input data'!C224="","",'Input data'!C224)</f>
        <v/>
      </c>
      <c r="D209" s="4" t="str">
        <f>IF('Input data'!D224="","",'Input data'!D224)</f>
        <v/>
      </c>
      <c r="E209" s="4" t="str">
        <f>IF('Input data'!E224="","",'Input data'!E224)</f>
        <v/>
      </c>
      <c r="F209" s="4" t="str">
        <f>IF('Input data'!F224="","",'Input data'!F224)</f>
        <v/>
      </c>
      <c r="G209" s="4">
        <f>IF('Input data'!G224="","",'Input data'!G224)</f>
        <v>0</v>
      </c>
      <c r="H209" s="4" t="str">
        <f>IF('Input data'!H224&gt;0.5,'Input data'!H224,"")</f>
        <v/>
      </c>
      <c r="I209" s="4" t="str">
        <f>IF('Input data'!I224="","",'Input data'!I224)</f>
        <v/>
      </c>
      <c r="J209" s="12" t="str">
        <f>IF('Calculation sheet'!AQ209="","",IF(OR(I209="Motorway link",I209="Exit diverge",I209="Entrance merge",I209="Motorway diverge",I209="Motorway merge",I209="Motorway weaving",I209="Service area"),'Calculation sheet'!AK209*'Calculation sheet'!J209*'Calculation sheet'!K209*'Calculation sheet'!L209*'Calculation sheet'!N209*'Calculation sheet'!P209*'Calculation sheet'!R209*'Calculation sheet'!S209*'Calculation sheet'!T209*'Calculation sheet'!Y209*'Calculation sheet'!Z209*'Calculation sheet'!AB209*'Calculation sheet'!AD209*'Calculation sheet'!AF209*'Calculation sheet'!AJ209,'Calculation sheet'!AK209*'Calculation sheet'!J209*'Calculation sheet'!K209*'Calculation sheet'!L209*'Calculation sheet'!N209*'Calculation sheet'!P209*'Calculation sheet'!R209*'Calculation sheet'!S209*'Calculation sheet'!T209*'Calculation sheet'!Y209*'Calculation sheet'!Z209*'Calculation sheet'!AB209*'Calculation sheet'!AD209*'Calculation sheet'!AF209*'Calculation sheet'!AJ209*0.7672))</f>
        <v/>
      </c>
      <c r="K209" s="12" t="str">
        <f>IF('Calculation sheet'!AQ209="","",IF(OR(I209="Motorway link",I209="Exit diverge",I209="Entrance merge",I209="Motorway diverge",I209="Motorway merge",I209="Motorway weaving",I209="Service area"),'Calculation sheet'!AL209*'Calculation sheet'!J209*'Calculation sheet'!K209*'Calculation sheet'!M209*'Calculation sheet'!O209*'Calculation sheet'!P209*'Calculation sheet'!Q209*'Calculation sheet'!R209*'Calculation sheet'!S209*'Calculation sheet'!T209*'Calculation sheet'!Y209*'Calculation sheet'!AA209*'Calculation sheet'!AC209*'Calculation sheet'!AE209*'Calculation sheet'!AG209*'Calculation sheet'!AJ209,'Calculation sheet'!AL209*'Calculation sheet'!J209*'Calculation sheet'!K209*'Calculation sheet'!M209*'Calculation sheet'!O209*'Calculation sheet'!P209*'Calculation sheet'!Q209*'Calculation sheet'!R209*'Calculation sheet'!S209*'Calculation sheet'!T209*'Calculation sheet'!Y209*'Calculation sheet'!AA209*'Calculation sheet'!AC209*'Calculation sheet'!AE209*'Calculation sheet'!AG209*'Calculation sheet'!AJ209*0.8833))</f>
        <v/>
      </c>
      <c r="L209" s="12" t="str">
        <f>IF('Calculation sheet'!AQ209="","",IF(OR(I209="Motorway link",I209="Exit diverge",I209="Entrance merge",I209="Motorway diverge",I209="Motorway merge",I209="Motorway weaving",I209="Service area"),'Calculation sheet'!AM209*'Calculation sheet'!J209*'Calculation sheet'!K209*'Calculation sheet'!M209*'Calculation sheet'!O209*'Calculation sheet'!P209*'Calculation sheet'!Q209*'Calculation sheet'!R209*'Calculation sheet'!S209*'Calculation sheet'!U209*'Calculation sheet'!Y209*'Calculation sheet'!AA209*'Calculation sheet'!AC209*'Calculation sheet'!AE209*'Calculation sheet'!AG209*'Calculation sheet'!AJ209,'Calculation sheet'!AM209*'Calculation sheet'!J209*'Calculation sheet'!K209*'Calculation sheet'!M209*'Calculation sheet'!O209*'Calculation sheet'!P209*'Calculation sheet'!Q209*'Calculation sheet'!R209*'Calculation sheet'!S209*'Calculation sheet'!U209*'Calculation sheet'!Y209*'Calculation sheet'!AA209*'Calculation sheet'!AC209*'Calculation sheet'!AE209*'Calculation sheet'!AG209*'Calculation sheet'!AJ209*1.1176))</f>
        <v/>
      </c>
      <c r="M209" s="12" t="str">
        <f t="shared" si="9"/>
        <v/>
      </c>
      <c r="N209" s="12" t="str">
        <f>IF('Calculation sheet'!AQ209="","",IF(OR(I209="Motorway link",I209="Exit diverge",I209="Entrance merge",I209="Motorway diverge",I209="Motorway merge",I209="Motorway weaving",I209="Service area"),'Calculation sheet'!AN209*'Calculation sheet'!J209*'Calculation sheet'!K209*'Calculation sheet'!L209*'Calculation sheet'!N209*'Calculation sheet'!P209*'Calculation sheet'!R209*'Calculation sheet'!S209*'Calculation sheet'!V209*'Calculation sheet'!Y209*'Calculation sheet'!Z209*'Calculation sheet'!AB209*'Calculation sheet'!AD209*'Calculation sheet'!AH209*'Calculation sheet'!AJ209,'Calculation sheet'!AN209*'Calculation sheet'!J209*'Calculation sheet'!K209*'Calculation sheet'!L209*'Calculation sheet'!N209*'Calculation sheet'!P209*'Calculation sheet'!R209*'Calculation sheet'!S209*'Calculation sheet'!V209*'Calculation sheet'!Y209*'Calculation sheet'!Z209*'Calculation sheet'!AB209*'Calculation sheet'!AD209*'Calculation sheet'!AH209*'Calculation sheet'!AJ209*0.7672))</f>
        <v/>
      </c>
      <c r="O209" s="12" t="str">
        <f>IF('Calculation sheet'!AQ209="","",IF(OR(I209="Motorway link",I209="Exit diverge",I209="Entrance merge",I209="Motorway diverge",I209="Motorway merge",I209="Motorway weaving",I209="Service area"),'Calculation sheet'!AO209*'Calculation sheet'!J209*'Calculation sheet'!K209*'Calculation sheet'!L209*'Calculation sheet'!N209*'Calculation sheet'!P209*'Calculation sheet'!R209*'Calculation sheet'!S209*'Calculation sheet'!W209*'Calculation sheet'!Y209*'Calculation sheet'!Z209*'Calculation sheet'!AB209*'Calculation sheet'!AD209*'Calculation sheet'!AH209*'Calculation sheet'!AJ209,'Calculation sheet'!AO209*'Calculation sheet'!J209*'Calculation sheet'!K209*'Calculation sheet'!L209*'Calculation sheet'!N209*'Calculation sheet'!P209*'Calculation sheet'!R209*'Calculation sheet'!S209*'Calculation sheet'!W209*'Calculation sheet'!Y209*'Calculation sheet'!Z209*'Calculation sheet'!AB209*'Calculation sheet'!AD209*'Calculation sheet'!AH209*'Calculation sheet'!AJ209*0.7672))</f>
        <v/>
      </c>
      <c r="P209" s="12" t="str">
        <f>IF('Calculation sheet'!AQ209="","",IF(OR(I209="Motorway link",I209="Exit diverge",I209="Entrance merge",I209="Motorway diverge",I209="Motorway merge",I209="Motorway weaving",I209="Service area"),'Calculation sheet'!AP209*'Calculation sheet'!J209*'Calculation sheet'!K209*'Calculation sheet'!L209*'Calculation sheet'!N209*'Calculation sheet'!P209*'Calculation sheet'!R209*'Calculation sheet'!S209*'Calculation sheet'!X209*'Calculation sheet'!Y209*'Calculation sheet'!Z209*'Calculation sheet'!AB209*'Calculation sheet'!AD209*'Calculation sheet'!AI209*'Calculation sheet'!AJ209,'Calculation sheet'!AP209*'Calculation sheet'!J209*'Calculation sheet'!K209*'Calculation sheet'!L209*'Calculation sheet'!N209*'Calculation sheet'!P209*'Calculation sheet'!R209*'Calculation sheet'!S209*'Calculation sheet'!X209*'Calculation sheet'!Y209*'Calculation sheet'!Z209*'Calculation sheet'!AB209*'Calculation sheet'!AD209*'Calculation sheet'!AI209*'Calculation sheet'!AJ209*0.7672))</f>
        <v/>
      </c>
      <c r="Q209" s="12" t="str">
        <f t="shared" si="10"/>
        <v/>
      </c>
      <c r="R209" s="14" t="str">
        <f t="shared" si="11"/>
        <v/>
      </c>
    </row>
    <row r="210" spans="1:18" x14ac:dyDescent="0.3">
      <c r="A210" s="4" t="str">
        <f>IF('Input data'!A225="","",'Input data'!A225)</f>
        <v/>
      </c>
      <c r="B210" s="4" t="str">
        <f>IF('Input data'!B225="","",'Input data'!B225)</f>
        <v/>
      </c>
      <c r="C210" s="4" t="str">
        <f>IF('Input data'!C225="","",'Input data'!C225)</f>
        <v/>
      </c>
      <c r="D210" s="4" t="str">
        <f>IF('Input data'!D225="","",'Input data'!D225)</f>
        <v/>
      </c>
      <c r="E210" s="4" t="str">
        <f>IF('Input data'!E225="","",'Input data'!E225)</f>
        <v/>
      </c>
      <c r="F210" s="4" t="str">
        <f>IF('Input data'!F225="","",'Input data'!F225)</f>
        <v/>
      </c>
      <c r="G210" s="4">
        <f>IF('Input data'!G225="","",'Input data'!G225)</f>
        <v>0</v>
      </c>
      <c r="H210" s="4" t="str">
        <f>IF('Input data'!H225&gt;0.5,'Input data'!H225,"")</f>
        <v/>
      </c>
      <c r="I210" s="4" t="str">
        <f>IF('Input data'!I225="","",'Input data'!I225)</f>
        <v/>
      </c>
      <c r="J210" s="12" t="str">
        <f>IF('Calculation sheet'!AQ210="","",IF(OR(I210="Motorway link",I210="Exit diverge",I210="Entrance merge",I210="Motorway diverge",I210="Motorway merge",I210="Motorway weaving",I210="Service area"),'Calculation sheet'!AK210*'Calculation sheet'!J210*'Calculation sheet'!K210*'Calculation sheet'!L210*'Calculation sheet'!N210*'Calculation sheet'!P210*'Calculation sheet'!R210*'Calculation sheet'!S210*'Calculation sheet'!T210*'Calculation sheet'!Y210*'Calculation sheet'!Z210*'Calculation sheet'!AB210*'Calculation sheet'!AD210*'Calculation sheet'!AF210*'Calculation sheet'!AJ210,'Calculation sheet'!AK210*'Calculation sheet'!J210*'Calculation sheet'!K210*'Calculation sheet'!L210*'Calculation sheet'!N210*'Calculation sheet'!P210*'Calculation sheet'!R210*'Calculation sheet'!S210*'Calculation sheet'!T210*'Calculation sheet'!Y210*'Calculation sheet'!Z210*'Calculation sheet'!AB210*'Calculation sheet'!AD210*'Calculation sheet'!AF210*'Calculation sheet'!AJ210*0.7672))</f>
        <v/>
      </c>
      <c r="K210" s="12" t="str">
        <f>IF('Calculation sheet'!AQ210="","",IF(OR(I210="Motorway link",I210="Exit diverge",I210="Entrance merge",I210="Motorway diverge",I210="Motorway merge",I210="Motorway weaving",I210="Service area"),'Calculation sheet'!AL210*'Calculation sheet'!J210*'Calculation sheet'!K210*'Calculation sheet'!M210*'Calculation sheet'!O210*'Calculation sheet'!P210*'Calculation sheet'!Q210*'Calculation sheet'!R210*'Calculation sheet'!S210*'Calculation sheet'!T210*'Calculation sheet'!Y210*'Calculation sheet'!AA210*'Calculation sheet'!AC210*'Calculation sheet'!AE210*'Calculation sheet'!AG210*'Calculation sheet'!AJ210,'Calculation sheet'!AL210*'Calculation sheet'!J210*'Calculation sheet'!K210*'Calculation sheet'!M210*'Calculation sheet'!O210*'Calculation sheet'!P210*'Calculation sheet'!Q210*'Calculation sheet'!R210*'Calculation sheet'!S210*'Calculation sheet'!T210*'Calculation sheet'!Y210*'Calculation sheet'!AA210*'Calculation sheet'!AC210*'Calculation sheet'!AE210*'Calculation sheet'!AG210*'Calculation sheet'!AJ210*0.8833))</f>
        <v/>
      </c>
      <c r="L210" s="12" t="str">
        <f>IF('Calculation sheet'!AQ210="","",IF(OR(I210="Motorway link",I210="Exit diverge",I210="Entrance merge",I210="Motorway diverge",I210="Motorway merge",I210="Motorway weaving",I210="Service area"),'Calculation sheet'!AM210*'Calculation sheet'!J210*'Calculation sheet'!K210*'Calculation sheet'!M210*'Calculation sheet'!O210*'Calculation sheet'!P210*'Calculation sheet'!Q210*'Calculation sheet'!R210*'Calculation sheet'!S210*'Calculation sheet'!U210*'Calculation sheet'!Y210*'Calculation sheet'!AA210*'Calculation sheet'!AC210*'Calculation sheet'!AE210*'Calculation sheet'!AG210*'Calculation sheet'!AJ210,'Calculation sheet'!AM210*'Calculation sheet'!J210*'Calculation sheet'!K210*'Calculation sheet'!M210*'Calculation sheet'!O210*'Calculation sheet'!P210*'Calculation sheet'!Q210*'Calculation sheet'!R210*'Calculation sheet'!S210*'Calculation sheet'!U210*'Calculation sheet'!Y210*'Calculation sheet'!AA210*'Calculation sheet'!AC210*'Calculation sheet'!AE210*'Calculation sheet'!AG210*'Calculation sheet'!AJ210*1.1176))</f>
        <v/>
      </c>
      <c r="M210" s="12" t="str">
        <f t="shared" si="9"/>
        <v/>
      </c>
      <c r="N210" s="12" t="str">
        <f>IF('Calculation sheet'!AQ210="","",IF(OR(I210="Motorway link",I210="Exit diverge",I210="Entrance merge",I210="Motorway diverge",I210="Motorway merge",I210="Motorway weaving",I210="Service area"),'Calculation sheet'!AN210*'Calculation sheet'!J210*'Calculation sheet'!K210*'Calculation sheet'!L210*'Calculation sheet'!N210*'Calculation sheet'!P210*'Calculation sheet'!R210*'Calculation sheet'!S210*'Calculation sheet'!V210*'Calculation sheet'!Y210*'Calculation sheet'!Z210*'Calculation sheet'!AB210*'Calculation sheet'!AD210*'Calculation sheet'!AH210*'Calculation sheet'!AJ210,'Calculation sheet'!AN210*'Calculation sheet'!J210*'Calculation sheet'!K210*'Calculation sheet'!L210*'Calculation sheet'!N210*'Calculation sheet'!P210*'Calculation sheet'!R210*'Calculation sheet'!S210*'Calculation sheet'!V210*'Calculation sheet'!Y210*'Calculation sheet'!Z210*'Calculation sheet'!AB210*'Calculation sheet'!AD210*'Calculation sheet'!AH210*'Calculation sheet'!AJ210*0.7672))</f>
        <v/>
      </c>
      <c r="O210" s="12" t="str">
        <f>IF('Calculation sheet'!AQ210="","",IF(OR(I210="Motorway link",I210="Exit diverge",I210="Entrance merge",I210="Motorway diverge",I210="Motorway merge",I210="Motorway weaving",I210="Service area"),'Calculation sheet'!AO210*'Calculation sheet'!J210*'Calculation sheet'!K210*'Calculation sheet'!L210*'Calculation sheet'!N210*'Calculation sheet'!P210*'Calculation sheet'!R210*'Calculation sheet'!S210*'Calculation sheet'!W210*'Calculation sheet'!Y210*'Calculation sheet'!Z210*'Calculation sheet'!AB210*'Calculation sheet'!AD210*'Calculation sheet'!AH210*'Calculation sheet'!AJ210,'Calculation sheet'!AO210*'Calculation sheet'!J210*'Calculation sheet'!K210*'Calculation sheet'!L210*'Calculation sheet'!N210*'Calculation sheet'!P210*'Calculation sheet'!R210*'Calculation sheet'!S210*'Calculation sheet'!W210*'Calculation sheet'!Y210*'Calculation sheet'!Z210*'Calculation sheet'!AB210*'Calculation sheet'!AD210*'Calculation sheet'!AH210*'Calculation sheet'!AJ210*0.7672))</f>
        <v/>
      </c>
      <c r="P210" s="12" t="str">
        <f>IF('Calculation sheet'!AQ210="","",IF(OR(I210="Motorway link",I210="Exit diverge",I210="Entrance merge",I210="Motorway diverge",I210="Motorway merge",I210="Motorway weaving",I210="Service area"),'Calculation sheet'!AP210*'Calculation sheet'!J210*'Calculation sheet'!K210*'Calculation sheet'!L210*'Calculation sheet'!N210*'Calculation sheet'!P210*'Calculation sheet'!R210*'Calculation sheet'!S210*'Calculation sheet'!X210*'Calculation sheet'!Y210*'Calculation sheet'!Z210*'Calculation sheet'!AB210*'Calculation sheet'!AD210*'Calculation sheet'!AI210*'Calculation sheet'!AJ210,'Calculation sheet'!AP210*'Calculation sheet'!J210*'Calculation sheet'!K210*'Calculation sheet'!L210*'Calculation sheet'!N210*'Calculation sheet'!P210*'Calculation sheet'!R210*'Calculation sheet'!S210*'Calculation sheet'!X210*'Calculation sheet'!Y210*'Calculation sheet'!Z210*'Calculation sheet'!AB210*'Calculation sheet'!AD210*'Calculation sheet'!AI210*'Calculation sheet'!AJ210*0.7672))</f>
        <v/>
      </c>
      <c r="Q210" s="12" t="str">
        <f t="shared" si="10"/>
        <v/>
      </c>
      <c r="R210" s="14" t="str">
        <f t="shared" si="11"/>
        <v/>
      </c>
    </row>
    <row r="211" spans="1:18" x14ac:dyDescent="0.3">
      <c r="A211" s="4" t="str">
        <f>IF('Input data'!A226="","",'Input data'!A226)</f>
        <v/>
      </c>
      <c r="B211" s="4" t="str">
        <f>IF('Input data'!B226="","",'Input data'!B226)</f>
        <v/>
      </c>
      <c r="C211" s="4" t="str">
        <f>IF('Input data'!C226="","",'Input data'!C226)</f>
        <v/>
      </c>
      <c r="D211" s="4" t="str">
        <f>IF('Input data'!D226="","",'Input data'!D226)</f>
        <v/>
      </c>
      <c r="E211" s="4" t="str">
        <f>IF('Input data'!E226="","",'Input data'!E226)</f>
        <v/>
      </c>
      <c r="F211" s="4" t="str">
        <f>IF('Input data'!F226="","",'Input data'!F226)</f>
        <v/>
      </c>
      <c r="G211" s="4">
        <f>IF('Input data'!G226="","",'Input data'!G226)</f>
        <v>0</v>
      </c>
      <c r="H211" s="4" t="str">
        <f>IF('Input data'!H226&gt;0.5,'Input data'!H226,"")</f>
        <v/>
      </c>
      <c r="I211" s="4" t="str">
        <f>IF('Input data'!I226="","",'Input data'!I226)</f>
        <v/>
      </c>
      <c r="J211" s="12" t="str">
        <f>IF('Calculation sheet'!AQ211="","",IF(OR(I211="Motorway link",I211="Exit diverge",I211="Entrance merge",I211="Motorway diverge",I211="Motorway merge",I211="Motorway weaving",I211="Service area"),'Calculation sheet'!AK211*'Calculation sheet'!J211*'Calculation sheet'!K211*'Calculation sheet'!L211*'Calculation sheet'!N211*'Calculation sheet'!P211*'Calculation sheet'!R211*'Calculation sheet'!S211*'Calculation sheet'!T211*'Calculation sheet'!Y211*'Calculation sheet'!Z211*'Calculation sheet'!AB211*'Calculation sheet'!AD211*'Calculation sheet'!AF211*'Calculation sheet'!AJ211,'Calculation sheet'!AK211*'Calculation sheet'!J211*'Calculation sheet'!K211*'Calculation sheet'!L211*'Calculation sheet'!N211*'Calculation sheet'!P211*'Calculation sheet'!R211*'Calculation sheet'!S211*'Calculation sheet'!T211*'Calculation sheet'!Y211*'Calculation sheet'!Z211*'Calculation sheet'!AB211*'Calculation sheet'!AD211*'Calculation sheet'!AF211*'Calculation sheet'!AJ211*0.7672))</f>
        <v/>
      </c>
      <c r="K211" s="12" t="str">
        <f>IF('Calculation sheet'!AQ211="","",IF(OR(I211="Motorway link",I211="Exit diverge",I211="Entrance merge",I211="Motorway diverge",I211="Motorway merge",I211="Motorway weaving",I211="Service area"),'Calculation sheet'!AL211*'Calculation sheet'!J211*'Calculation sheet'!K211*'Calculation sheet'!M211*'Calculation sheet'!O211*'Calculation sheet'!P211*'Calculation sheet'!Q211*'Calculation sheet'!R211*'Calculation sheet'!S211*'Calculation sheet'!T211*'Calculation sheet'!Y211*'Calculation sheet'!AA211*'Calculation sheet'!AC211*'Calculation sheet'!AE211*'Calculation sheet'!AG211*'Calculation sheet'!AJ211,'Calculation sheet'!AL211*'Calculation sheet'!J211*'Calculation sheet'!K211*'Calculation sheet'!M211*'Calculation sheet'!O211*'Calculation sheet'!P211*'Calculation sheet'!Q211*'Calculation sheet'!R211*'Calculation sheet'!S211*'Calculation sheet'!T211*'Calculation sheet'!Y211*'Calculation sheet'!AA211*'Calculation sheet'!AC211*'Calculation sheet'!AE211*'Calculation sheet'!AG211*'Calculation sheet'!AJ211*0.8833))</f>
        <v/>
      </c>
      <c r="L211" s="12" t="str">
        <f>IF('Calculation sheet'!AQ211="","",IF(OR(I211="Motorway link",I211="Exit diverge",I211="Entrance merge",I211="Motorway diverge",I211="Motorway merge",I211="Motorway weaving",I211="Service area"),'Calculation sheet'!AM211*'Calculation sheet'!J211*'Calculation sheet'!K211*'Calculation sheet'!M211*'Calculation sheet'!O211*'Calculation sheet'!P211*'Calculation sheet'!Q211*'Calculation sheet'!R211*'Calculation sheet'!S211*'Calculation sheet'!U211*'Calculation sheet'!Y211*'Calculation sheet'!AA211*'Calculation sheet'!AC211*'Calculation sheet'!AE211*'Calculation sheet'!AG211*'Calculation sheet'!AJ211,'Calculation sheet'!AM211*'Calculation sheet'!J211*'Calculation sheet'!K211*'Calculation sheet'!M211*'Calculation sheet'!O211*'Calculation sheet'!P211*'Calculation sheet'!Q211*'Calculation sheet'!R211*'Calculation sheet'!S211*'Calculation sheet'!U211*'Calculation sheet'!Y211*'Calculation sheet'!AA211*'Calculation sheet'!AC211*'Calculation sheet'!AE211*'Calculation sheet'!AG211*'Calculation sheet'!AJ211*1.1176))</f>
        <v/>
      </c>
      <c r="M211" s="12" t="str">
        <f t="shared" si="9"/>
        <v/>
      </c>
      <c r="N211" s="12" t="str">
        <f>IF('Calculation sheet'!AQ211="","",IF(OR(I211="Motorway link",I211="Exit diverge",I211="Entrance merge",I211="Motorway diverge",I211="Motorway merge",I211="Motorway weaving",I211="Service area"),'Calculation sheet'!AN211*'Calculation sheet'!J211*'Calculation sheet'!K211*'Calculation sheet'!L211*'Calculation sheet'!N211*'Calculation sheet'!P211*'Calculation sheet'!R211*'Calculation sheet'!S211*'Calculation sheet'!V211*'Calculation sheet'!Y211*'Calculation sheet'!Z211*'Calculation sheet'!AB211*'Calculation sheet'!AD211*'Calculation sheet'!AH211*'Calculation sheet'!AJ211,'Calculation sheet'!AN211*'Calculation sheet'!J211*'Calculation sheet'!K211*'Calculation sheet'!L211*'Calculation sheet'!N211*'Calculation sheet'!P211*'Calculation sheet'!R211*'Calculation sheet'!S211*'Calculation sheet'!V211*'Calculation sheet'!Y211*'Calculation sheet'!Z211*'Calculation sheet'!AB211*'Calculation sheet'!AD211*'Calculation sheet'!AH211*'Calculation sheet'!AJ211*0.7672))</f>
        <v/>
      </c>
      <c r="O211" s="12" t="str">
        <f>IF('Calculation sheet'!AQ211="","",IF(OR(I211="Motorway link",I211="Exit diverge",I211="Entrance merge",I211="Motorway diverge",I211="Motorway merge",I211="Motorway weaving",I211="Service area"),'Calculation sheet'!AO211*'Calculation sheet'!J211*'Calculation sheet'!K211*'Calculation sheet'!L211*'Calculation sheet'!N211*'Calculation sheet'!P211*'Calculation sheet'!R211*'Calculation sheet'!S211*'Calculation sheet'!W211*'Calculation sheet'!Y211*'Calculation sheet'!Z211*'Calculation sheet'!AB211*'Calculation sheet'!AD211*'Calculation sheet'!AH211*'Calculation sheet'!AJ211,'Calculation sheet'!AO211*'Calculation sheet'!J211*'Calculation sheet'!K211*'Calculation sheet'!L211*'Calculation sheet'!N211*'Calculation sheet'!P211*'Calculation sheet'!R211*'Calculation sheet'!S211*'Calculation sheet'!W211*'Calculation sheet'!Y211*'Calculation sheet'!Z211*'Calculation sheet'!AB211*'Calculation sheet'!AD211*'Calculation sheet'!AH211*'Calculation sheet'!AJ211*0.7672))</f>
        <v/>
      </c>
      <c r="P211" s="12" t="str">
        <f>IF('Calculation sheet'!AQ211="","",IF(OR(I211="Motorway link",I211="Exit diverge",I211="Entrance merge",I211="Motorway diverge",I211="Motorway merge",I211="Motorway weaving",I211="Service area"),'Calculation sheet'!AP211*'Calculation sheet'!J211*'Calculation sheet'!K211*'Calculation sheet'!L211*'Calculation sheet'!N211*'Calculation sheet'!P211*'Calculation sheet'!R211*'Calculation sheet'!S211*'Calculation sheet'!X211*'Calculation sheet'!Y211*'Calculation sheet'!Z211*'Calculation sheet'!AB211*'Calculation sheet'!AD211*'Calculation sheet'!AI211*'Calculation sheet'!AJ211,'Calculation sheet'!AP211*'Calculation sheet'!J211*'Calculation sheet'!K211*'Calculation sheet'!L211*'Calculation sheet'!N211*'Calculation sheet'!P211*'Calculation sheet'!R211*'Calculation sheet'!S211*'Calculation sheet'!X211*'Calculation sheet'!Y211*'Calculation sheet'!Z211*'Calculation sheet'!AB211*'Calculation sheet'!AD211*'Calculation sheet'!AI211*'Calculation sheet'!AJ211*0.7672))</f>
        <v/>
      </c>
      <c r="Q211" s="12" t="str">
        <f t="shared" si="10"/>
        <v/>
      </c>
      <c r="R211" s="14" t="str">
        <f t="shared" si="11"/>
        <v/>
      </c>
    </row>
    <row r="212" spans="1:18" x14ac:dyDescent="0.3">
      <c r="A212" s="4" t="str">
        <f>IF('Input data'!A227="","",'Input data'!A227)</f>
        <v/>
      </c>
      <c r="B212" s="4" t="str">
        <f>IF('Input data'!B227="","",'Input data'!B227)</f>
        <v/>
      </c>
      <c r="C212" s="4" t="str">
        <f>IF('Input data'!C227="","",'Input data'!C227)</f>
        <v/>
      </c>
      <c r="D212" s="4" t="str">
        <f>IF('Input data'!D227="","",'Input data'!D227)</f>
        <v/>
      </c>
      <c r="E212" s="4" t="str">
        <f>IF('Input data'!E227="","",'Input data'!E227)</f>
        <v/>
      </c>
      <c r="F212" s="4" t="str">
        <f>IF('Input data'!F227="","",'Input data'!F227)</f>
        <v/>
      </c>
      <c r="G212" s="4">
        <f>IF('Input data'!G227="","",'Input data'!G227)</f>
        <v>0</v>
      </c>
      <c r="H212" s="4" t="str">
        <f>IF('Input data'!H227&gt;0.5,'Input data'!H227,"")</f>
        <v/>
      </c>
      <c r="I212" s="4" t="str">
        <f>IF('Input data'!I227="","",'Input data'!I227)</f>
        <v/>
      </c>
      <c r="J212" s="12" t="str">
        <f>IF('Calculation sheet'!AQ212="","",IF(OR(I212="Motorway link",I212="Exit diverge",I212="Entrance merge",I212="Motorway diverge",I212="Motorway merge",I212="Motorway weaving",I212="Service area"),'Calculation sheet'!AK212*'Calculation sheet'!J212*'Calculation sheet'!K212*'Calculation sheet'!L212*'Calculation sheet'!N212*'Calculation sheet'!P212*'Calculation sheet'!R212*'Calculation sheet'!S212*'Calculation sheet'!T212*'Calculation sheet'!Y212*'Calculation sheet'!Z212*'Calculation sheet'!AB212*'Calculation sheet'!AD212*'Calculation sheet'!AF212*'Calculation sheet'!AJ212,'Calculation sheet'!AK212*'Calculation sheet'!J212*'Calculation sheet'!K212*'Calculation sheet'!L212*'Calculation sheet'!N212*'Calculation sheet'!P212*'Calculation sheet'!R212*'Calculation sheet'!S212*'Calculation sheet'!T212*'Calculation sheet'!Y212*'Calculation sheet'!Z212*'Calculation sheet'!AB212*'Calculation sheet'!AD212*'Calculation sheet'!AF212*'Calculation sheet'!AJ212*0.7672))</f>
        <v/>
      </c>
      <c r="K212" s="12" t="str">
        <f>IF('Calculation sheet'!AQ212="","",IF(OR(I212="Motorway link",I212="Exit diverge",I212="Entrance merge",I212="Motorway diverge",I212="Motorway merge",I212="Motorway weaving",I212="Service area"),'Calculation sheet'!AL212*'Calculation sheet'!J212*'Calculation sheet'!K212*'Calculation sheet'!M212*'Calculation sheet'!O212*'Calculation sheet'!P212*'Calculation sheet'!Q212*'Calculation sheet'!R212*'Calculation sheet'!S212*'Calculation sheet'!T212*'Calculation sheet'!Y212*'Calculation sheet'!AA212*'Calculation sheet'!AC212*'Calculation sheet'!AE212*'Calculation sheet'!AG212*'Calculation sheet'!AJ212,'Calculation sheet'!AL212*'Calculation sheet'!J212*'Calculation sheet'!K212*'Calculation sheet'!M212*'Calculation sheet'!O212*'Calculation sheet'!P212*'Calculation sheet'!Q212*'Calculation sheet'!R212*'Calculation sheet'!S212*'Calculation sheet'!T212*'Calculation sheet'!Y212*'Calculation sheet'!AA212*'Calculation sheet'!AC212*'Calculation sheet'!AE212*'Calculation sheet'!AG212*'Calculation sheet'!AJ212*0.8833))</f>
        <v/>
      </c>
      <c r="L212" s="12" t="str">
        <f>IF('Calculation sheet'!AQ212="","",IF(OR(I212="Motorway link",I212="Exit diverge",I212="Entrance merge",I212="Motorway diverge",I212="Motorway merge",I212="Motorway weaving",I212="Service area"),'Calculation sheet'!AM212*'Calculation sheet'!J212*'Calculation sheet'!K212*'Calculation sheet'!M212*'Calculation sheet'!O212*'Calculation sheet'!P212*'Calculation sheet'!Q212*'Calculation sheet'!R212*'Calculation sheet'!S212*'Calculation sheet'!U212*'Calculation sheet'!Y212*'Calculation sheet'!AA212*'Calculation sheet'!AC212*'Calculation sheet'!AE212*'Calculation sheet'!AG212*'Calculation sheet'!AJ212,'Calculation sheet'!AM212*'Calculation sheet'!J212*'Calculation sheet'!K212*'Calculation sheet'!M212*'Calculation sheet'!O212*'Calculation sheet'!P212*'Calculation sheet'!Q212*'Calculation sheet'!R212*'Calculation sheet'!S212*'Calculation sheet'!U212*'Calculation sheet'!Y212*'Calculation sheet'!AA212*'Calculation sheet'!AC212*'Calculation sheet'!AE212*'Calculation sheet'!AG212*'Calculation sheet'!AJ212*1.1176))</f>
        <v/>
      </c>
      <c r="M212" s="12" t="str">
        <f t="shared" si="9"/>
        <v/>
      </c>
      <c r="N212" s="12" t="str">
        <f>IF('Calculation sheet'!AQ212="","",IF(OR(I212="Motorway link",I212="Exit diverge",I212="Entrance merge",I212="Motorway diverge",I212="Motorway merge",I212="Motorway weaving",I212="Service area"),'Calculation sheet'!AN212*'Calculation sheet'!J212*'Calculation sheet'!K212*'Calculation sheet'!L212*'Calculation sheet'!N212*'Calculation sheet'!P212*'Calculation sheet'!R212*'Calculation sheet'!S212*'Calculation sheet'!V212*'Calculation sheet'!Y212*'Calculation sheet'!Z212*'Calculation sheet'!AB212*'Calculation sheet'!AD212*'Calculation sheet'!AH212*'Calculation sheet'!AJ212,'Calculation sheet'!AN212*'Calculation sheet'!J212*'Calculation sheet'!K212*'Calculation sheet'!L212*'Calculation sheet'!N212*'Calculation sheet'!P212*'Calculation sheet'!R212*'Calculation sheet'!S212*'Calculation sheet'!V212*'Calculation sheet'!Y212*'Calculation sheet'!Z212*'Calculation sheet'!AB212*'Calculation sheet'!AD212*'Calculation sheet'!AH212*'Calculation sheet'!AJ212*0.7672))</f>
        <v/>
      </c>
      <c r="O212" s="12" t="str">
        <f>IF('Calculation sheet'!AQ212="","",IF(OR(I212="Motorway link",I212="Exit diverge",I212="Entrance merge",I212="Motorway diverge",I212="Motorway merge",I212="Motorway weaving",I212="Service area"),'Calculation sheet'!AO212*'Calculation sheet'!J212*'Calculation sheet'!K212*'Calculation sheet'!L212*'Calculation sheet'!N212*'Calculation sheet'!P212*'Calculation sheet'!R212*'Calculation sheet'!S212*'Calculation sheet'!W212*'Calculation sheet'!Y212*'Calculation sheet'!Z212*'Calculation sheet'!AB212*'Calculation sheet'!AD212*'Calculation sheet'!AH212*'Calculation sheet'!AJ212,'Calculation sheet'!AO212*'Calculation sheet'!J212*'Calculation sheet'!K212*'Calculation sheet'!L212*'Calculation sheet'!N212*'Calculation sheet'!P212*'Calculation sheet'!R212*'Calculation sheet'!S212*'Calculation sheet'!W212*'Calculation sheet'!Y212*'Calculation sheet'!Z212*'Calculation sheet'!AB212*'Calculation sheet'!AD212*'Calculation sheet'!AH212*'Calculation sheet'!AJ212*0.7672))</f>
        <v/>
      </c>
      <c r="P212" s="12" t="str">
        <f>IF('Calculation sheet'!AQ212="","",IF(OR(I212="Motorway link",I212="Exit diverge",I212="Entrance merge",I212="Motorway diverge",I212="Motorway merge",I212="Motorway weaving",I212="Service area"),'Calculation sheet'!AP212*'Calculation sheet'!J212*'Calculation sheet'!K212*'Calculation sheet'!L212*'Calculation sheet'!N212*'Calculation sheet'!P212*'Calculation sheet'!R212*'Calculation sheet'!S212*'Calculation sheet'!X212*'Calculation sheet'!Y212*'Calculation sheet'!Z212*'Calculation sheet'!AB212*'Calculation sheet'!AD212*'Calculation sheet'!AI212*'Calculation sheet'!AJ212,'Calculation sheet'!AP212*'Calculation sheet'!J212*'Calculation sheet'!K212*'Calculation sheet'!L212*'Calculation sheet'!N212*'Calculation sheet'!P212*'Calculation sheet'!R212*'Calculation sheet'!S212*'Calculation sheet'!X212*'Calculation sheet'!Y212*'Calculation sheet'!Z212*'Calculation sheet'!AB212*'Calculation sheet'!AD212*'Calculation sheet'!AI212*'Calculation sheet'!AJ212*0.7672))</f>
        <v/>
      </c>
      <c r="Q212" s="12" t="str">
        <f t="shared" si="10"/>
        <v/>
      </c>
      <c r="R212" s="14" t="str">
        <f t="shared" si="11"/>
        <v/>
      </c>
    </row>
    <row r="213" spans="1:18" x14ac:dyDescent="0.3">
      <c r="A213" s="4" t="str">
        <f>IF('Input data'!A228="","",'Input data'!A228)</f>
        <v/>
      </c>
      <c r="B213" s="4" t="str">
        <f>IF('Input data'!B228="","",'Input data'!B228)</f>
        <v/>
      </c>
      <c r="C213" s="4" t="str">
        <f>IF('Input data'!C228="","",'Input data'!C228)</f>
        <v/>
      </c>
      <c r="D213" s="4" t="str">
        <f>IF('Input data'!D228="","",'Input data'!D228)</f>
        <v/>
      </c>
      <c r="E213" s="4" t="str">
        <f>IF('Input data'!E228="","",'Input data'!E228)</f>
        <v/>
      </c>
      <c r="F213" s="4" t="str">
        <f>IF('Input data'!F228="","",'Input data'!F228)</f>
        <v/>
      </c>
      <c r="G213" s="4">
        <f>IF('Input data'!G228="","",'Input data'!G228)</f>
        <v>0</v>
      </c>
      <c r="H213" s="4" t="str">
        <f>IF('Input data'!H228&gt;0.5,'Input data'!H228,"")</f>
        <v/>
      </c>
      <c r="I213" s="4" t="str">
        <f>IF('Input data'!I228="","",'Input data'!I228)</f>
        <v/>
      </c>
      <c r="J213" s="12" t="str">
        <f>IF('Calculation sheet'!AQ213="","",IF(OR(I213="Motorway link",I213="Exit diverge",I213="Entrance merge",I213="Motorway diverge",I213="Motorway merge",I213="Motorway weaving",I213="Service area"),'Calculation sheet'!AK213*'Calculation sheet'!J213*'Calculation sheet'!K213*'Calculation sheet'!L213*'Calculation sheet'!N213*'Calculation sheet'!P213*'Calculation sheet'!R213*'Calculation sheet'!S213*'Calculation sheet'!T213*'Calculation sheet'!Y213*'Calculation sheet'!Z213*'Calculation sheet'!AB213*'Calculation sheet'!AD213*'Calculation sheet'!AF213*'Calculation sheet'!AJ213,'Calculation sheet'!AK213*'Calculation sheet'!J213*'Calculation sheet'!K213*'Calculation sheet'!L213*'Calculation sheet'!N213*'Calculation sheet'!P213*'Calculation sheet'!R213*'Calculation sheet'!S213*'Calculation sheet'!T213*'Calculation sheet'!Y213*'Calculation sheet'!Z213*'Calculation sheet'!AB213*'Calculation sheet'!AD213*'Calculation sheet'!AF213*'Calculation sheet'!AJ213*0.7672))</f>
        <v/>
      </c>
      <c r="K213" s="12" t="str">
        <f>IF('Calculation sheet'!AQ213="","",IF(OR(I213="Motorway link",I213="Exit diverge",I213="Entrance merge",I213="Motorway diverge",I213="Motorway merge",I213="Motorway weaving",I213="Service area"),'Calculation sheet'!AL213*'Calculation sheet'!J213*'Calculation sheet'!K213*'Calculation sheet'!M213*'Calculation sheet'!O213*'Calculation sheet'!P213*'Calculation sheet'!Q213*'Calculation sheet'!R213*'Calculation sheet'!S213*'Calculation sheet'!T213*'Calculation sheet'!Y213*'Calculation sheet'!AA213*'Calculation sheet'!AC213*'Calculation sheet'!AE213*'Calculation sheet'!AG213*'Calculation sheet'!AJ213,'Calculation sheet'!AL213*'Calculation sheet'!J213*'Calculation sheet'!K213*'Calculation sheet'!M213*'Calculation sheet'!O213*'Calculation sheet'!P213*'Calculation sheet'!Q213*'Calculation sheet'!R213*'Calculation sheet'!S213*'Calculation sheet'!T213*'Calculation sheet'!Y213*'Calculation sheet'!AA213*'Calculation sheet'!AC213*'Calculation sheet'!AE213*'Calculation sheet'!AG213*'Calculation sheet'!AJ213*0.8833))</f>
        <v/>
      </c>
      <c r="L213" s="12" t="str">
        <f>IF('Calculation sheet'!AQ213="","",IF(OR(I213="Motorway link",I213="Exit diverge",I213="Entrance merge",I213="Motorway diverge",I213="Motorway merge",I213="Motorway weaving",I213="Service area"),'Calculation sheet'!AM213*'Calculation sheet'!J213*'Calculation sheet'!K213*'Calculation sheet'!M213*'Calculation sheet'!O213*'Calculation sheet'!P213*'Calculation sheet'!Q213*'Calculation sheet'!R213*'Calculation sheet'!S213*'Calculation sheet'!U213*'Calculation sheet'!Y213*'Calculation sheet'!AA213*'Calculation sheet'!AC213*'Calculation sheet'!AE213*'Calculation sheet'!AG213*'Calculation sheet'!AJ213,'Calculation sheet'!AM213*'Calculation sheet'!J213*'Calculation sheet'!K213*'Calculation sheet'!M213*'Calculation sheet'!O213*'Calculation sheet'!P213*'Calculation sheet'!Q213*'Calculation sheet'!R213*'Calculation sheet'!S213*'Calculation sheet'!U213*'Calculation sheet'!Y213*'Calculation sheet'!AA213*'Calculation sheet'!AC213*'Calculation sheet'!AE213*'Calculation sheet'!AG213*'Calculation sheet'!AJ213*1.1176))</f>
        <v/>
      </c>
      <c r="M213" s="12" t="str">
        <f t="shared" si="9"/>
        <v/>
      </c>
      <c r="N213" s="12" t="str">
        <f>IF('Calculation sheet'!AQ213="","",IF(OR(I213="Motorway link",I213="Exit diverge",I213="Entrance merge",I213="Motorway diverge",I213="Motorway merge",I213="Motorway weaving",I213="Service area"),'Calculation sheet'!AN213*'Calculation sheet'!J213*'Calculation sheet'!K213*'Calculation sheet'!L213*'Calculation sheet'!N213*'Calculation sheet'!P213*'Calculation sheet'!R213*'Calculation sheet'!S213*'Calculation sheet'!V213*'Calculation sheet'!Y213*'Calculation sheet'!Z213*'Calculation sheet'!AB213*'Calculation sheet'!AD213*'Calculation sheet'!AH213*'Calculation sheet'!AJ213,'Calculation sheet'!AN213*'Calculation sheet'!J213*'Calculation sheet'!K213*'Calculation sheet'!L213*'Calculation sheet'!N213*'Calculation sheet'!P213*'Calculation sheet'!R213*'Calculation sheet'!S213*'Calculation sheet'!V213*'Calculation sheet'!Y213*'Calculation sheet'!Z213*'Calculation sheet'!AB213*'Calculation sheet'!AD213*'Calculation sheet'!AH213*'Calculation sheet'!AJ213*0.7672))</f>
        <v/>
      </c>
      <c r="O213" s="12" t="str">
        <f>IF('Calculation sheet'!AQ213="","",IF(OR(I213="Motorway link",I213="Exit diverge",I213="Entrance merge",I213="Motorway diverge",I213="Motorway merge",I213="Motorway weaving",I213="Service area"),'Calculation sheet'!AO213*'Calculation sheet'!J213*'Calculation sheet'!K213*'Calculation sheet'!L213*'Calculation sheet'!N213*'Calculation sheet'!P213*'Calculation sheet'!R213*'Calculation sheet'!S213*'Calculation sheet'!W213*'Calculation sheet'!Y213*'Calculation sheet'!Z213*'Calculation sheet'!AB213*'Calculation sheet'!AD213*'Calculation sheet'!AH213*'Calculation sheet'!AJ213,'Calculation sheet'!AO213*'Calculation sheet'!J213*'Calculation sheet'!K213*'Calculation sheet'!L213*'Calculation sheet'!N213*'Calculation sheet'!P213*'Calculation sheet'!R213*'Calculation sheet'!S213*'Calculation sheet'!W213*'Calculation sheet'!Y213*'Calculation sheet'!Z213*'Calculation sheet'!AB213*'Calculation sheet'!AD213*'Calculation sheet'!AH213*'Calculation sheet'!AJ213*0.7672))</f>
        <v/>
      </c>
      <c r="P213" s="12" t="str">
        <f>IF('Calculation sheet'!AQ213="","",IF(OR(I213="Motorway link",I213="Exit diverge",I213="Entrance merge",I213="Motorway diverge",I213="Motorway merge",I213="Motorway weaving",I213="Service area"),'Calculation sheet'!AP213*'Calculation sheet'!J213*'Calculation sheet'!K213*'Calculation sheet'!L213*'Calculation sheet'!N213*'Calculation sheet'!P213*'Calculation sheet'!R213*'Calculation sheet'!S213*'Calculation sheet'!X213*'Calculation sheet'!Y213*'Calculation sheet'!Z213*'Calculation sheet'!AB213*'Calculation sheet'!AD213*'Calculation sheet'!AI213*'Calculation sheet'!AJ213,'Calculation sheet'!AP213*'Calculation sheet'!J213*'Calculation sheet'!K213*'Calculation sheet'!L213*'Calculation sheet'!N213*'Calculation sheet'!P213*'Calculation sheet'!R213*'Calculation sheet'!S213*'Calculation sheet'!X213*'Calculation sheet'!Y213*'Calculation sheet'!Z213*'Calculation sheet'!AB213*'Calculation sheet'!AD213*'Calculation sheet'!AI213*'Calculation sheet'!AJ213*0.7672))</f>
        <v/>
      </c>
      <c r="Q213" s="12" t="str">
        <f t="shared" si="10"/>
        <v/>
      </c>
      <c r="R213" s="14" t="str">
        <f t="shared" si="11"/>
        <v/>
      </c>
    </row>
    <row r="214" spans="1:18" x14ac:dyDescent="0.3">
      <c r="A214" s="4" t="str">
        <f>IF('Input data'!A229="","",'Input data'!A229)</f>
        <v/>
      </c>
      <c r="B214" s="4" t="str">
        <f>IF('Input data'!B229="","",'Input data'!B229)</f>
        <v/>
      </c>
      <c r="C214" s="4" t="str">
        <f>IF('Input data'!C229="","",'Input data'!C229)</f>
        <v/>
      </c>
      <c r="D214" s="4" t="str">
        <f>IF('Input data'!D229="","",'Input data'!D229)</f>
        <v/>
      </c>
      <c r="E214" s="4" t="str">
        <f>IF('Input data'!E229="","",'Input data'!E229)</f>
        <v/>
      </c>
      <c r="F214" s="4" t="str">
        <f>IF('Input data'!F229="","",'Input data'!F229)</f>
        <v/>
      </c>
      <c r="G214" s="4">
        <f>IF('Input data'!G229="","",'Input data'!G229)</f>
        <v>0</v>
      </c>
      <c r="H214" s="4" t="str">
        <f>IF('Input data'!H229&gt;0.5,'Input data'!H229,"")</f>
        <v/>
      </c>
      <c r="I214" s="4" t="str">
        <f>IF('Input data'!I229="","",'Input data'!I229)</f>
        <v/>
      </c>
      <c r="J214" s="12" t="str">
        <f>IF('Calculation sheet'!AQ214="","",IF(OR(I214="Motorway link",I214="Exit diverge",I214="Entrance merge",I214="Motorway diverge",I214="Motorway merge",I214="Motorway weaving",I214="Service area"),'Calculation sheet'!AK214*'Calculation sheet'!J214*'Calculation sheet'!K214*'Calculation sheet'!L214*'Calculation sheet'!N214*'Calculation sheet'!P214*'Calculation sheet'!R214*'Calculation sheet'!S214*'Calculation sheet'!T214*'Calculation sheet'!Y214*'Calculation sheet'!Z214*'Calculation sheet'!AB214*'Calculation sheet'!AD214*'Calculation sheet'!AF214*'Calculation sheet'!AJ214,'Calculation sheet'!AK214*'Calculation sheet'!J214*'Calculation sheet'!K214*'Calculation sheet'!L214*'Calculation sheet'!N214*'Calculation sheet'!P214*'Calculation sheet'!R214*'Calculation sheet'!S214*'Calculation sheet'!T214*'Calculation sheet'!Y214*'Calculation sheet'!Z214*'Calculation sheet'!AB214*'Calculation sheet'!AD214*'Calculation sheet'!AF214*'Calculation sheet'!AJ214*0.7672))</f>
        <v/>
      </c>
      <c r="K214" s="12" t="str">
        <f>IF('Calculation sheet'!AQ214="","",IF(OR(I214="Motorway link",I214="Exit diverge",I214="Entrance merge",I214="Motorway diverge",I214="Motorway merge",I214="Motorway weaving",I214="Service area"),'Calculation sheet'!AL214*'Calculation sheet'!J214*'Calculation sheet'!K214*'Calculation sheet'!M214*'Calculation sheet'!O214*'Calculation sheet'!P214*'Calculation sheet'!Q214*'Calculation sheet'!R214*'Calculation sheet'!S214*'Calculation sheet'!T214*'Calculation sheet'!Y214*'Calculation sheet'!AA214*'Calculation sheet'!AC214*'Calculation sheet'!AE214*'Calculation sheet'!AG214*'Calculation sheet'!AJ214,'Calculation sheet'!AL214*'Calculation sheet'!J214*'Calculation sheet'!K214*'Calculation sheet'!M214*'Calculation sheet'!O214*'Calculation sheet'!P214*'Calculation sheet'!Q214*'Calculation sheet'!R214*'Calculation sheet'!S214*'Calculation sheet'!T214*'Calculation sheet'!Y214*'Calculation sheet'!AA214*'Calculation sheet'!AC214*'Calculation sheet'!AE214*'Calculation sheet'!AG214*'Calculation sheet'!AJ214*0.8833))</f>
        <v/>
      </c>
      <c r="L214" s="12" t="str">
        <f>IF('Calculation sheet'!AQ214="","",IF(OR(I214="Motorway link",I214="Exit diverge",I214="Entrance merge",I214="Motorway diverge",I214="Motorway merge",I214="Motorway weaving",I214="Service area"),'Calculation sheet'!AM214*'Calculation sheet'!J214*'Calculation sheet'!K214*'Calculation sheet'!M214*'Calculation sheet'!O214*'Calculation sheet'!P214*'Calculation sheet'!Q214*'Calculation sheet'!R214*'Calculation sheet'!S214*'Calculation sheet'!U214*'Calculation sheet'!Y214*'Calculation sheet'!AA214*'Calculation sheet'!AC214*'Calculation sheet'!AE214*'Calculation sheet'!AG214*'Calculation sheet'!AJ214,'Calculation sheet'!AM214*'Calculation sheet'!J214*'Calculation sheet'!K214*'Calculation sheet'!M214*'Calculation sheet'!O214*'Calculation sheet'!P214*'Calculation sheet'!Q214*'Calculation sheet'!R214*'Calculation sheet'!S214*'Calculation sheet'!U214*'Calculation sheet'!Y214*'Calculation sheet'!AA214*'Calculation sheet'!AC214*'Calculation sheet'!AE214*'Calculation sheet'!AG214*'Calculation sheet'!AJ214*1.1176))</f>
        <v/>
      </c>
      <c r="M214" s="12" t="str">
        <f t="shared" si="9"/>
        <v/>
      </c>
      <c r="N214" s="12" t="str">
        <f>IF('Calculation sheet'!AQ214="","",IF(OR(I214="Motorway link",I214="Exit diverge",I214="Entrance merge",I214="Motorway diverge",I214="Motorway merge",I214="Motorway weaving",I214="Service area"),'Calculation sheet'!AN214*'Calculation sheet'!J214*'Calculation sheet'!K214*'Calculation sheet'!L214*'Calculation sheet'!N214*'Calculation sheet'!P214*'Calculation sheet'!R214*'Calculation sheet'!S214*'Calculation sheet'!V214*'Calculation sheet'!Y214*'Calculation sheet'!Z214*'Calculation sheet'!AB214*'Calculation sheet'!AD214*'Calculation sheet'!AH214*'Calculation sheet'!AJ214,'Calculation sheet'!AN214*'Calculation sheet'!J214*'Calculation sheet'!K214*'Calculation sheet'!L214*'Calculation sheet'!N214*'Calculation sheet'!P214*'Calculation sheet'!R214*'Calculation sheet'!S214*'Calculation sheet'!V214*'Calculation sheet'!Y214*'Calculation sheet'!Z214*'Calculation sheet'!AB214*'Calculation sheet'!AD214*'Calculation sheet'!AH214*'Calculation sheet'!AJ214*0.7672))</f>
        <v/>
      </c>
      <c r="O214" s="12" t="str">
        <f>IF('Calculation sheet'!AQ214="","",IF(OR(I214="Motorway link",I214="Exit diverge",I214="Entrance merge",I214="Motorway diverge",I214="Motorway merge",I214="Motorway weaving",I214="Service area"),'Calculation sheet'!AO214*'Calculation sheet'!J214*'Calculation sheet'!K214*'Calculation sheet'!L214*'Calculation sheet'!N214*'Calculation sheet'!P214*'Calculation sheet'!R214*'Calculation sheet'!S214*'Calculation sheet'!W214*'Calculation sheet'!Y214*'Calculation sheet'!Z214*'Calculation sheet'!AB214*'Calculation sheet'!AD214*'Calculation sheet'!AH214*'Calculation sheet'!AJ214,'Calculation sheet'!AO214*'Calculation sheet'!J214*'Calculation sheet'!K214*'Calculation sheet'!L214*'Calculation sheet'!N214*'Calculation sheet'!P214*'Calculation sheet'!R214*'Calculation sheet'!S214*'Calculation sheet'!W214*'Calculation sheet'!Y214*'Calculation sheet'!Z214*'Calculation sheet'!AB214*'Calculation sheet'!AD214*'Calculation sheet'!AH214*'Calculation sheet'!AJ214*0.7672))</f>
        <v/>
      </c>
      <c r="P214" s="12" t="str">
        <f>IF('Calculation sheet'!AQ214="","",IF(OR(I214="Motorway link",I214="Exit diverge",I214="Entrance merge",I214="Motorway diverge",I214="Motorway merge",I214="Motorway weaving",I214="Service area"),'Calculation sheet'!AP214*'Calculation sheet'!J214*'Calculation sheet'!K214*'Calculation sheet'!L214*'Calculation sheet'!N214*'Calculation sheet'!P214*'Calculation sheet'!R214*'Calculation sheet'!S214*'Calculation sheet'!X214*'Calculation sheet'!Y214*'Calculation sheet'!Z214*'Calculation sheet'!AB214*'Calculation sheet'!AD214*'Calculation sheet'!AI214*'Calculation sheet'!AJ214,'Calculation sheet'!AP214*'Calculation sheet'!J214*'Calculation sheet'!K214*'Calculation sheet'!L214*'Calculation sheet'!N214*'Calculation sheet'!P214*'Calculation sheet'!R214*'Calculation sheet'!S214*'Calculation sheet'!X214*'Calculation sheet'!Y214*'Calculation sheet'!Z214*'Calculation sheet'!AB214*'Calculation sheet'!AD214*'Calculation sheet'!AI214*'Calculation sheet'!AJ214*0.7672))</f>
        <v/>
      </c>
      <c r="Q214" s="12" t="str">
        <f t="shared" si="10"/>
        <v/>
      </c>
      <c r="R214" s="14" t="str">
        <f t="shared" si="11"/>
        <v/>
      </c>
    </row>
    <row r="215" spans="1:18" x14ac:dyDescent="0.3">
      <c r="A215" s="4" t="str">
        <f>IF('Input data'!A230="","",'Input data'!A230)</f>
        <v/>
      </c>
      <c r="B215" s="4" t="str">
        <f>IF('Input data'!B230="","",'Input data'!B230)</f>
        <v/>
      </c>
      <c r="C215" s="4" t="str">
        <f>IF('Input data'!C230="","",'Input data'!C230)</f>
        <v/>
      </c>
      <c r="D215" s="4" t="str">
        <f>IF('Input data'!D230="","",'Input data'!D230)</f>
        <v/>
      </c>
      <c r="E215" s="4" t="str">
        <f>IF('Input data'!E230="","",'Input data'!E230)</f>
        <v/>
      </c>
      <c r="F215" s="4" t="str">
        <f>IF('Input data'!F230="","",'Input data'!F230)</f>
        <v/>
      </c>
      <c r="G215" s="4">
        <f>IF('Input data'!G230="","",'Input data'!G230)</f>
        <v>0</v>
      </c>
      <c r="H215" s="4" t="str">
        <f>IF('Input data'!H230&gt;0.5,'Input data'!H230,"")</f>
        <v/>
      </c>
      <c r="I215" s="4" t="str">
        <f>IF('Input data'!I230="","",'Input data'!I230)</f>
        <v/>
      </c>
      <c r="J215" s="12" t="str">
        <f>IF('Calculation sheet'!AQ215="","",IF(OR(I215="Motorway link",I215="Exit diverge",I215="Entrance merge",I215="Motorway diverge",I215="Motorway merge",I215="Motorway weaving",I215="Service area"),'Calculation sheet'!AK215*'Calculation sheet'!J215*'Calculation sheet'!K215*'Calculation sheet'!L215*'Calculation sheet'!N215*'Calculation sheet'!P215*'Calculation sheet'!R215*'Calculation sheet'!S215*'Calculation sheet'!T215*'Calculation sheet'!Y215*'Calculation sheet'!Z215*'Calculation sheet'!AB215*'Calculation sheet'!AD215*'Calculation sheet'!AF215*'Calculation sheet'!AJ215,'Calculation sheet'!AK215*'Calculation sheet'!J215*'Calculation sheet'!K215*'Calculation sheet'!L215*'Calculation sheet'!N215*'Calculation sheet'!P215*'Calculation sheet'!R215*'Calculation sheet'!S215*'Calculation sheet'!T215*'Calculation sheet'!Y215*'Calculation sheet'!Z215*'Calculation sheet'!AB215*'Calculation sheet'!AD215*'Calculation sheet'!AF215*'Calculation sheet'!AJ215*0.7672))</f>
        <v/>
      </c>
      <c r="K215" s="12" t="str">
        <f>IF('Calculation sheet'!AQ215="","",IF(OR(I215="Motorway link",I215="Exit diverge",I215="Entrance merge",I215="Motorway diverge",I215="Motorway merge",I215="Motorway weaving",I215="Service area"),'Calculation sheet'!AL215*'Calculation sheet'!J215*'Calculation sheet'!K215*'Calculation sheet'!M215*'Calculation sheet'!O215*'Calculation sheet'!P215*'Calculation sheet'!Q215*'Calculation sheet'!R215*'Calculation sheet'!S215*'Calculation sheet'!T215*'Calculation sheet'!Y215*'Calculation sheet'!AA215*'Calculation sheet'!AC215*'Calculation sheet'!AE215*'Calculation sheet'!AG215*'Calculation sheet'!AJ215,'Calculation sheet'!AL215*'Calculation sheet'!J215*'Calculation sheet'!K215*'Calculation sheet'!M215*'Calculation sheet'!O215*'Calculation sheet'!P215*'Calculation sheet'!Q215*'Calculation sheet'!R215*'Calculation sheet'!S215*'Calculation sheet'!T215*'Calculation sheet'!Y215*'Calculation sheet'!AA215*'Calculation sheet'!AC215*'Calculation sheet'!AE215*'Calculation sheet'!AG215*'Calculation sheet'!AJ215*0.8833))</f>
        <v/>
      </c>
      <c r="L215" s="12" t="str">
        <f>IF('Calculation sheet'!AQ215="","",IF(OR(I215="Motorway link",I215="Exit diverge",I215="Entrance merge",I215="Motorway diverge",I215="Motorway merge",I215="Motorway weaving",I215="Service area"),'Calculation sheet'!AM215*'Calculation sheet'!J215*'Calculation sheet'!K215*'Calculation sheet'!M215*'Calculation sheet'!O215*'Calculation sheet'!P215*'Calculation sheet'!Q215*'Calculation sheet'!R215*'Calculation sheet'!S215*'Calculation sheet'!U215*'Calculation sheet'!Y215*'Calculation sheet'!AA215*'Calculation sheet'!AC215*'Calculation sheet'!AE215*'Calculation sheet'!AG215*'Calculation sheet'!AJ215,'Calculation sheet'!AM215*'Calculation sheet'!J215*'Calculation sheet'!K215*'Calculation sheet'!M215*'Calculation sheet'!O215*'Calculation sheet'!P215*'Calculation sheet'!Q215*'Calculation sheet'!R215*'Calculation sheet'!S215*'Calculation sheet'!U215*'Calculation sheet'!Y215*'Calculation sheet'!AA215*'Calculation sheet'!AC215*'Calculation sheet'!AE215*'Calculation sheet'!AG215*'Calculation sheet'!AJ215*1.1176))</f>
        <v/>
      </c>
      <c r="M215" s="12" t="str">
        <f t="shared" si="9"/>
        <v/>
      </c>
      <c r="N215" s="12" t="str">
        <f>IF('Calculation sheet'!AQ215="","",IF(OR(I215="Motorway link",I215="Exit diverge",I215="Entrance merge",I215="Motorway diverge",I215="Motorway merge",I215="Motorway weaving",I215="Service area"),'Calculation sheet'!AN215*'Calculation sheet'!J215*'Calculation sheet'!K215*'Calculation sheet'!L215*'Calculation sheet'!N215*'Calculation sheet'!P215*'Calculation sheet'!R215*'Calculation sheet'!S215*'Calculation sheet'!V215*'Calculation sheet'!Y215*'Calculation sheet'!Z215*'Calculation sheet'!AB215*'Calculation sheet'!AD215*'Calculation sheet'!AH215*'Calculation sheet'!AJ215,'Calculation sheet'!AN215*'Calculation sheet'!J215*'Calculation sheet'!K215*'Calculation sheet'!L215*'Calculation sheet'!N215*'Calculation sheet'!P215*'Calculation sheet'!R215*'Calculation sheet'!S215*'Calculation sheet'!V215*'Calculation sheet'!Y215*'Calculation sheet'!Z215*'Calculation sheet'!AB215*'Calculation sheet'!AD215*'Calculation sheet'!AH215*'Calculation sheet'!AJ215*0.7672))</f>
        <v/>
      </c>
      <c r="O215" s="12" t="str">
        <f>IF('Calculation sheet'!AQ215="","",IF(OR(I215="Motorway link",I215="Exit diverge",I215="Entrance merge",I215="Motorway diverge",I215="Motorway merge",I215="Motorway weaving",I215="Service area"),'Calculation sheet'!AO215*'Calculation sheet'!J215*'Calculation sheet'!K215*'Calculation sheet'!L215*'Calculation sheet'!N215*'Calculation sheet'!P215*'Calculation sheet'!R215*'Calculation sheet'!S215*'Calculation sheet'!W215*'Calculation sheet'!Y215*'Calculation sheet'!Z215*'Calculation sheet'!AB215*'Calculation sheet'!AD215*'Calculation sheet'!AH215*'Calculation sheet'!AJ215,'Calculation sheet'!AO215*'Calculation sheet'!J215*'Calculation sheet'!K215*'Calculation sheet'!L215*'Calculation sheet'!N215*'Calculation sheet'!P215*'Calculation sheet'!R215*'Calculation sheet'!S215*'Calculation sheet'!W215*'Calculation sheet'!Y215*'Calculation sheet'!Z215*'Calculation sheet'!AB215*'Calculation sheet'!AD215*'Calculation sheet'!AH215*'Calculation sheet'!AJ215*0.7672))</f>
        <v/>
      </c>
      <c r="P215" s="12" t="str">
        <f>IF('Calculation sheet'!AQ215="","",IF(OR(I215="Motorway link",I215="Exit diverge",I215="Entrance merge",I215="Motorway diverge",I215="Motorway merge",I215="Motorway weaving",I215="Service area"),'Calculation sheet'!AP215*'Calculation sheet'!J215*'Calculation sheet'!K215*'Calculation sheet'!L215*'Calculation sheet'!N215*'Calculation sheet'!P215*'Calculation sheet'!R215*'Calculation sheet'!S215*'Calculation sheet'!X215*'Calculation sheet'!Y215*'Calculation sheet'!Z215*'Calculation sheet'!AB215*'Calculation sheet'!AD215*'Calculation sheet'!AI215*'Calculation sheet'!AJ215,'Calculation sheet'!AP215*'Calculation sheet'!J215*'Calculation sheet'!K215*'Calculation sheet'!L215*'Calculation sheet'!N215*'Calculation sheet'!P215*'Calculation sheet'!R215*'Calculation sheet'!S215*'Calculation sheet'!X215*'Calculation sheet'!Y215*'Calculation sheet'!Z215*'Calculation sheet'!AB215*'Calculation sheet'!AD215*'Calculation sheet'!AI215*'Calculation sheet'!AJ215*0.7672))</f>
        <v/>
      </c>
      <c r="Q215" s="12" t="str">
        <f t="shared" si="10"/>
        <v/>
      </c>
      <c r="R215" s="14" t="str">
        <f t="shared" si="11"/>
        <v/>
      </c>
    </row>
    <row r="216" spans="1:18" x14ac:dyDescent="0.3">
      <c r="A216" s="4" t="str">
        <f>IF('Input data'!A231="","",'Input data'!A231)</f>
        <v/>
      </c>
      <c r="B216" s="4" t="str">
        <f>IF('Input data'!B231="","",'Input data'!B231)</f>
        <v/>
      </c>
      <c r="C216" s="4" t="str">
        <f>IF('Input data'!C231="","",'Input data'!C231)</f>
        <v/>
      </c>
      <c r="D216" s="4" t="str">
        <f>IF('Input data'!D231="","",'Input data'!D231)</f>
        <v/>
      </c>
      <c r="E216" s="4" t="str">
        <f>IF('Input data'!E231="","",'Input data'!E231)</f>
        <v/>
      </c>
      <c r="F216" s="4" t="str">
        <f>IF('Input data'!F231="","",'Input data'!F231)</f>
        <v/>
      </c>
      <c r="G216" s="4">
        <f>IF('Input data'!G231="","",'Input data'!G231)</f>
        <v>0</v>
      </c>
      <c r="H216" s="4" t="str">
        <f>IF('Input data'!H231&gt;0.5,'Input data'!H231,"")</f>
        <v/>
      </c>
      <c r="I216" s="4" t="str">
        <f>IF('Input data'!I231="","",'Input data'!I231)</f>
        <v/>
      </c>
      <c r="J216" s="12" t="str">
        <f>IF('Calculation sheet'!AQ216="","",IF(OR(I216="Motorway link",I216="Exit diverge",I216="Entrance merge",I216="Motorway diverge",I216="Motorway merge",I216="Motorway weaving",I216="Service area"),'Calculation sheet'!AK216*'Calculation sheet'!J216*'Calculation sheet'!K216*'Calculation sheet'!L216*'Calculation sheet'!N216*'Calculation sheet'!P216*'Calculation sheet'!R216*'Calculation sheet'!S216*'Calculation sheet'!T216*'Calculation sheet'!Y216*'Calculation sheet'!Z216*'Calculation sheet'!AB216*'Calculation sheet'!AD216*'Calculation sheet'!AF216*'Calculation sheet'!AJ216,'Calculation sheet'!AK216*'Calculation sheet'!J216*'Calculation sheet'!K216*'Calculation sheet'!L216*'Calculation sheet'!N216*'Calculation sheet'!P216*'Calculation sheet'!R216*'Calculation sheet'!S216*'Calculation sheet'!T216*'Calculation sheet'!Y216*'Calculation sheet'!Z216*'Calculation sheet'!AB216*'Calculation sheet'!AD216*'Calculation sheet'!AF216*'Calculation sheet'!AJ216*0.7672))</f>
        <v/>
      </c>
      <c r="K216" s="12" t="str">
        <f>IF('Calculation sheet'!AQ216="","",IF(OR(I216="Motorway link",I216="Exit diverge",I216="Entrance merge",I216="Motorway diverge",I216="Motorway merge",I216="Motorway weaving",I216="Service area"),'Calculation sheet'!AL216*'Calculation sheet'!J216*'Calculation sheet'!K216*'Calculation sheet'!M216*'Calculation sheet'!O216*'Calculation sheet'!P216*'Calculation sheet'!Q216*'Calculation sheet'!R216*'Calculation sheet'!S216*'Calculation sheet'!T216*'Calculation sheet'!Y216*'Calculation sheet'!AA216*'Calculation sheet'!AC216*'Calculation sheet'!AE216*'Calculation sheet'!AG216*'Calculation sheet'!AJ216,'Calculation sheet'!AL216*'Calculation sheet'!J216*'Calculation sheet'!K216*'Calculation sheet'!M216*'Calculation sheet'!O216*'Calculation sheet'!P216*'Calculation sheet'!Q216*'Calculation sheet'!R216*'Calculation sheet'!S216*'Calculation sheet'!T216*'Calculation sheet'!Y216*'Calculation sheet'!AA216*'Calculation sheet'!AC216*'Calculation sheet'!AE216*'Calculation sheet'!AG216*'Calculation sheet'!AJ216*0.8833))</f>
        <v/>
      </c>
      <c r="L216" s="12" t="str">
        <f>IF('Calculation sheet'!AQ216="","",IF(OR(I216="Motorway link",I216="Exit diverge",I216="Entrance merge",I216="Motorway diverge",I216="Motorway merge",I216="Motorway weaving",I216="Service area"),'Calculation sheet'!AM216*'Calculation sheet'!J216*'Calculation sheet'!K216*'Calculation sheet'!M216*'Calculation sheet'!O216*'Calculation sheet'!P216*'Calculation sheet'!Q216*'Calculation sheet'!R216*'Calculation sheet'!S216*'Calculation sheet'!U216*'Calculation sheet'!Y216*'Calculation sheet'!AA216*'Calculation sheet'!AC216*'Calculation sheet'!AE216*'Calculation sheet'!AG216*'Calculation sheet'!AJ216,'Calculation sheet'!AM216*'Calculation sheet'!J216*'Calculation sheet'!K216*'Calculation sheet'!M216*'Calculation sheet'!O216*'Calculation sheet'!P216*'Calculation sheet'!Q216*'Calculation sheet'!R216*'Calculation sheet'!S216*'Calculation sheet'!U216*'Calculation sheet'!Y216*'Calculation sheet'!AA216*'Calculation sheet'!AC216*'Calculation sheet'!AE216*'Calculation sheet'!AG216*'Calculation sheet'!AJ216*1.1176))</f>
        <v/>
      </c>
      <c r="M216" s="12" t="str">
        <f t="shared" si="9"/>
        <v/>
      </c>
      <c r="N216" s="12" t="str">
        <f>IF('Calculation sheet'!AQ216="","",IF(OR(I216="Motorway link",I216="Exit diverge",I216="Entrance merge",I216="Motorway diverge",I216="Motorway merge",I216="Motorway weaving",I216="Service area"),'Calculation sheet'!AN216*'Calculation sheet'!J216*'Calculation sheet'!K216*'Calculation sheet'!L216*'Calculation sheet'!N216*'Calculation sheet'!P216*'Calculation sheet'!R216*'Calculation sheet'!S216*'Calculation sheet'!V216*'Calculation sheet'!Y216*'Calculation sheet'!Z216*'Calculation sheet'!AB216*'Calculation sheet'!AD216*'Calculation sheet'!AH216*'Calculation sheet'!AJ216,'Calculation sheet'!AN216*'Calculation sheet'!J216*'Calculation sheet'!K216*'Calculation sheet'!L216*'Calculation sheet'!N216*'Calculation sheet'!P216*'Calculation sheet'!R216*'Calculation sheet'!S216*'Calculation sheet'!V216*'Calculation sheet'!Y216*'Calculation sheet'!Z216*'Calculation sheet'!AB216*'Calculation sheet'!AD216*'Calculation sheet'!AH216*'Calculation sheet'!AJ216*0.7672))</f>
        <v/>
      </c>
      <c r="O216" s="12" t="str">
        <f>IF('Calculation sheet'!AQ216="","",IF(OR(I216="Motorway link",I216="Exit diverge",I216="Entrance merge",I216="Motorway diverge",I216="Motorway merge",I216="Motorway weaving",I216="Service area"),'Calculation sheet'!AO216*'Calculation sheet'!J216*'Calculation sheet'!K216*'Calculation sheet'!L216*'Calculation sheet'!N216*'Calculation sheet'!P216*'Calculation sheet'!R216*'Calculation sheet'!S216*'Calculation sheet'!W216*'Calculation sheet'!Y216*'Calculation sheet'!Z216*'Calculation sheet'!AB216*'Calculation sheet'!AD216*'Calculation sheet'!AH216*'Calculation sheet'!AJ216,'Calculation sheet'!AO216*'Calculation sheet'!J216*'Calculation sheet'!K216*'Calculation sheet'!L216*'Calculation sheet'!N216*'Calculation sheet'!P216*'Calculation sheet'!R216*'Calculation sheet'!S216*'Calculation sheet'!W216*'Calculation sheet'!Y216*'Calculation sheet'!Z216*'Calculation sheet'!AB216*'Calculation sheet'!AD216*'Calculation sheet'!AH216*'Calculation sheet'!AJ216*0.7672))</f>
        <v/>
      </c>
      <c r="P216" s="12" t="str">
        <f>IF('Calculation sheet'!AQ216="","",IF(OR(I216="Motorway link",I216="Exit diverge",I216="Entrance merge",I216="Motorway diverge",I216="Motorway merge",I216="Motorway weaving",I216="Service area"),'Calculation sheet'!AP216*'Calculation sheet'!J216*'Calculation sheet'!K216*'Calculation sheet'!L216*'Calculation sheet'!N216*'Calculation sheet'!P216*'Calculation sheet'!R216*'Calculation sheet'!S216*'Calculation sheet'!X216*'Calculation sheet'!Y216*'Calculation sheet'!Z216*'Calculation sheet'!AB216*'Calculation sheet'!AD216*'Calculation sheet'!AI216*'Calculation sheet'!AJ216,'Calculation sheet'!AP216*'Calculation sheet'!J216*'Calculation sheet'!K216*'Calculation sheet'!L216*'Calculation sheet'!N216*'Calculation sheet'!P216*'Calculation sheet'!R216*'Calculation sheet'!S216*'Calculation sheet'!X216*'Calculation sheet'!Y216*'Calculation sheet'!Z216*'Calculation sheet'!AB216*'Calculation sheet'!AD216*'Calculation sheet'!AI216*'Calculation sheet'!AJ216*0.7672))</f>
        <v/>
      </c>
      <c r="Q216" s="12" t="str">
        <f t="shared" si="10"/>
        <v/>
      </c>
      <c r="R216" s="14" t="str">
        <f t="shared" si="11"/>
        <v/>
      </c>
    </row>
    <row r="217" spans="1:18" x14ac:dyDescent="0.3">
      <c r="A217" s="4" t="str">
        <f>IF('Input data'!A232="","",'Input data'!A232)</f>
        <v/>
      </c>
      <c r="B217" s="4" t="str">
        <f>IF('Input data'!B232="","",'Input data'!B232)</f>
        <v/>
      </c>
      <c r="C217" s="4" t="str">
        <f>IF('Input data'!C232="","",'Input data'!C232)</f>
        <v/>
      </c>
      <c r="D217" s="4" t="str">
        <f>IF('Input data'!D232="","",'Input data'!D232)</f>
        <v/>
      </c>
      <c r="E217" s="4" t="str">
        <f>IF('Input data'!E232="","",'Input data'!E232)</f>
        <v/>
      </c>
      <c r="F217" s="4" t="str">
        <f>IF('Input data'!F232="","",'Input data'!F232)</f>
        <v/>
      </c>
      <c r="G217" s="4">
        <f>IF('Input data'!G232="","",'Input data'!G232)</f>
        <v>0</v>
      </c>
      <c r="H217" s="4" t="str">
        <f>IF('Input data'!H232&gt;0.5,'Input data'!H232,"")</f>
        <v/>
      </c>
      <c r="I217" s="4" t="str">
        <f>IF('Input data'!I232="","",'Input data'!I232)</f>
        <v/>
      </c>
      <c r="J217" s="12" t="str">
        <f>IF('Calculation sheet'!AQ217="","",IF(OR(I217="Motorway link",I217="Exit diverge",I217="Entrance merge",I217="Motorway diverge",I217="Motorway merge",I217="Motorway weaving",I217="Service area"),'Calculation sheet'!AK217*'Calculation sheet'!J217*'Calculation sheet'!K217*'Calculation sheet'!L217*'Calculation sheet'!N217*'Calculation sheet'!P217*'Calculation sheet'!R217*'Calculation sheet'!S217*'Calculation sheet'!T217*'Calculation sheet'!Y217*'Calculation sheet'!Z217*'Calculation sheet'!AB217*'Calculation sheet'!AD217*'Calculation sheet'!AF217*'Calculation sheet'!AJ217,'Calculation sheet'!AK217*'Calculation sheet'!J217*'Calculation sheet'!K217*'Calculation sheet'!L217*'Calculation sheet'!N217*'Calculation sheet'!P217*'Calculation sheet'!R217*'Calculation sheet'!S217*'Calculation sheet'!T217*'Calculation sheet'!Y217*'Calculation sheet'!Z217*'Calculation sheet'!AB217*'Calculation sheet'!AD217*'Calculation sheet'!AF217*'Calculation sheet'!AJ217*0.7672))</f>
        <v/>
      </c>
      <c r="K217" s="12" t="str">
        <f>IF('Calculation sheet'!AQ217="","",IF(OR(I217="Motorway link",I217="Exit diverge",I217="Entrance merge",I217="Motorway diverge",I217="Motorway merge",I217="Motorway weaving",I217="Service area"),'Calculation sheet'!AL217*'Calculation sheet'!J217*'Calculation sheet'!K217*'Calculation sheet'!M217*'Calculation sheet'!O217*'Calculation sheet'!P217*'Calculation sheet'!Q217*'Calculation sheet'!R217*'Calculation sheet'!S217*'Calculation sheet'!T217*'Calculation sheet'!Y217*'Calculation sheet'!AA217*'Calculation sheet'!AC217*'Calculation sheet'!AE217*'Calculation sheet'!AG217*'Calculation sheet'!AJ217,'Calculation sheet'!AL217*'Calculation sheet'!J217*'Calculation sheet'!K217*'Calculation sheet'!M217*'Calculation sheet'!O217*'Calculation sheet'!P217*'Calculation sheet'!Q217*'Calculation sheet'!R217*'Calculation sheet'!S217*'Calculation sheet'!T217*'Calculation sheet'!Y217*'Calculation sheet'!AA217*'Calculation sheet'!AC217*'Calculation sheet'!AE217*'Calculation sheet'!AG217*'Calculation sheet'!AJ217*0.8833))</f>
        <v/>
      </c>
      <c r="L217" s="12" t="str">
        <f>IF('Calculation sheet'!AQ217="","",IF(OR(I217="Motorway link",I217="Exit diverge",I217="Entrance merge",I217="Motorway diverge",I217="Motorway merge",I217="Motorway weaving",I217="Service area"),'Calculation sheet'!AM217*'Calculation sheet'!J217*'Calculation sheet'!K217*'Calculation sheet'!M217*'Calculation sheet'!O217*'Calculation sheet'!P217*'Calculation sheet'!Q217*'Calculation sheet'!R217*'Calculation sheet'!S217*'Calculation sheet'!U217*'Calculation sheet'!Y217*'Calculation sheet'!AA217*'Calculation sheet'!AC217*'Calculation sheet'!AE217*'Calculation sheet'!AG217*'Calculation sheet'!AJ217,'Calculation sheet'!AM217*'Calculation sheet'!J217*'Calculation sheet'!K217*'Calculation sheet'!M217*'Calculation sheet'!O217*'Calculation sheet'!P217*'Calculation sheet'!Q217*'Calculation sheet'!R217*'Calculation sheet'!S217*'Calculation sheet'!U217*'Calculation sheet'!Y217*'Calculation sheet'!AA217*'Calculation sheet'!AC217*'Calculation sheet'!AE217*'Calculation sheet'!AG217*'Calculation sheet'!AJ217*1.1176))</f>
        <v/>
      </c>
      <c r="M217" s="12" t="str">
        <f t="shared" si="9"/>
        <v/>
      </c>
      <c r="N217" s="12" t="str">
        <f>IF('Calculation sheet'!AQ217="","",IF(OR(I217="Motorway link",I217="Exit diverge",I217="Entrance merge",I217="Motorway diverge",I217="Motorway merge",I217="Motorway weaving",I217="Service area"),'Calculation sheet'!AN217*'Calculation sheet'!J217*'Calculation sheet'!K217*'Calculation sheet'!L217*'Calculation sheet'!N217*'Calculation sheet'!P217*'Calculation sheet'!R217*'Calculation sheet'!S217*'Calculation sheet'!V217*'Calculation sheet'!Y217*'Calculation sheet'!Z217*'Calculation sheet'!AB217*'Calculation sheet'!AD217*'Calculation sheet'!AH217*'Calculation sheet'!AJ217,'Calculation sheet'!AN217*'Calculation sheet'!J217*'Calculation sheet'!K217*'Calculation sheet'!L217*'Calculation sheet'!N217*'Calculation sheet'!P217*'Calculation sheet'!R217*'Calculation sheet'!S217*'Calculation sheet'!V217*'Calculation sheet'!Y217*'Calculation sheet'!Z217*'Calculation sheet'!AB217*'Calculation sheet'!AD217*'Calculation sheet'!AH217*'Calculation sheet'!AJ217*0.7672))</f>
        <v/>
      </c>
      <c r="O217" s="12" t="str">
        <f>IF('Calculation sheet'!AQ217="","",IF(OR(I217="Motorway link",I217="Exit diverge",I217="Entrance merge",I217="Motorway diverge",I217="Motorway merge",I217="Motorway weaving",I217="Service area"),'Calculation sheet'!AO217*'Calculation sheet'!J217*'Calculation sheet'!K217*'Calculation sheet'!L217*'Calculation sheet'!N217*'Calculation sheet'!P217*'Calculation sheet'!R217*'Calculation sheet'!S217*'Calculation sheet'!W217*'Calculation sheet'!Y217*'Calculation sheet'!Z217*'Calculation sheet'!AB217*'Calculation sheet'!AD217*'Calculation sheet'!AH217*'Calculation sheet'!AJ217,'Calculation sheet'!AO217*'Calculation sheet'!J217*'Calculation sheet'!K217*'Calculation sheet'!L217*'Calculation sheet'!N217*'Calculation sheet'!P217*'Calculation sheet'!R217*'Calculation sheet'!S217*'Calculation sheet'!W217*'Calculation sheet'!Y217*'Calculation sheet'!Z217*'Calculation sheet'!AB217*'Calculation sheet'!AD217*'Calculation sheet'!AH217*'Calculation sheet'!AJ217*0.7672))</f>
        <v/>
      </c>
      <c r="P217" s="12" t="str">
        <f>IF('Calculation sheet'!AQ217="","",IF(OR(I217="Motorway link",I217="Exit diverge",I217="Entrance merge",I217="Motorway diverge",I217="Motorway merge",I217="Motorway weaving",I217="Service area"),'Calculation sheet'!AP217*'Calculation sheet'!J217*'Calculation sheet'!K217*'Calculation sheet'!L217*'Calculation sheet'!N217*'Calculation sheet'!P217*'Calculation sheet'!R217*'Calculation sheet'!S217*'Calculation sheet'!X217*'Calculation sheet'!Y217*'Calculation sheet'!Z217*'Calculation sheet'!AB217*'Calculation sheet'!AD217*'Calculation sheet'!AI217*'Calculation sheet'!AJ217,'Calculation sheet'!AP217*'Calculation sheet'!J217*'Calculation sheet'!K217*'Calculation sheet'!L217*'Calculation sheet'!N217*'Calculation sheet'!P217*'Calculation sheet'!R217*'Calculation sheet'!S217*'Calculation sheet'!X217*'Calculation sheet'!Y217*'Calculation sheet'!Z217*'Calculation sheet'!AB217*'Calculation sheet'!AD217*'Calculation sheet'!AI217*'Calculation sheet'!AJ217*0.7672))</f>
        <v/>
      </c>
      <c r="Q217" s="12" t="str">
        <f t="shared" si="10"/>
        <v/>
      </c>
      <c r="R217" s="14" t="str">
        <f t="shared" si="11"/>
        <v/>
      </c>
    </row>
    <row r="218" spans="1:18" x14ac:dyDescent="0.3">
      <c r="A218" s="4" t="str">
        <f>IF('Input data'!A233="","",'Input data'!A233)</f>
        <v/>
      </c>
      <c r="B218" s="4" t="str">
        <f>IF('Input data'!B233="","",'Input data'!B233)</f>
        <v/>
      </c>
      <c r="C218" s="4" t="str">
        <f>IF('Input data'!C233="","",'Input data'!C233)</f>
        <v/>
      </c>
      <c r="D218" s="4" t="str">
        <f>IF('Input data'!D233="","",'Input data'!D233)</f>
        <v/>
      </c>
      <c r="E218" s="4" t="str">
        <f>IF('Input data'!E233="","",'Input data'!E233)</f>
        <v/>
      </c>
      <c r="F218" s="4" t="str">
        <f>IF('Input data'!F233="","",'Input data'!F233)</f>
        <v/>
      </c>
      <c r="G218" s="4">
        <f>IF('Input data'!G233="","",'Input data'!G233)</f>
        <v>0</v>
      </c>
      <c r="H218" s="4" t="str">
        <f>IF('Input data'!H233&gt;0.5,'Input data'!H233,"")</f>
        <v/>
      </c>
      <c r="I218" s="4" t="str">
        <f>IF('Input data'!I233="","",'Input data'!I233)</f>
        <v/>
      </c>
      <c r="J218" s="12" t="str">
        <f>IF('Calculation sheet'!AQ218="","",IF(OR(I218="Motorway link",I218="Exit diverge",I218="Entrance merge",I218="Motorway diverge",I218="Motorway merge",I218="Motorway weaving",I218="Service area"),'Calculation sheet'!AK218*'Calculation sheet'!J218*'Calculation sheet'!K218*'Calculation sheet'!L218*'Calculation sheet'!N218*'Calculation sheet'!P218*'Calculation sheet'!R218*'Calculation sheet'!S218*'Calculation sheet'!T218*'Calculation sheet'!Y218*'Calculation sheet'!Z218*'Calculation sheet'!AB218*'Calculation sheet'!AD218*'Calculation sheet'!AF218*'Calculation sheet'!AJ218,'Calculation sheet'!AK218*'Calculation sheet'!J218*'Calculation sheet'!K218*'Calculation sheet'!L218*'Calculation sheet'!N218*'Calculation sheet'!P218*'Calculation sheet'!R218*'Calculation sheet'!S218*'Calculation sheet'!T218*'Calculation sheet'!Y218*'Calculation sheet'!Z218*'Calculation sheet'!AB218*'Calculation sheet'!AD218*'Calculation sheet'!AF218*'Calculation sheet'!AJ218*0.7672))</f>
        <v/>
      </c>
      <c r="K218" s="12" t="str">
        <f>IF('Calculation sheet'!AQ218="","",IF(OR(I218="Motorway link",I218="Exit diverge",I218="Entrance merge",I218="Motorway diverge",I218="Motorway merge",I218="Motorway weaving",I218="Service area"),'Calculation sheet'!AL218*'Calculation sheet'!J218*'Calculation sheet'!K218*'Calculation sheet'!M218*'Calculation sheet'!O218*'Calculation sheet'!P218*'Calculation sheet'!Q218*'Calculation sheet'!R218*'Calculation sheet'!S218*'Calculation sheet'!T218*'Calculation sheet'!Y218*'Calculation sheet'!AA218*'Calculation sheet'!AC218*'Calculation sheet'!AE218*'Calculation sheet'!AG218*'Calculation sheet'!AJ218,'Calculation sheet'!AL218*'Calculation sheet'!J218*'Calculation sheet'!K218*'Calculation sheet'!M218*'Calculation sheet'!O218*'Calculation sheet'!P218*'Calculation sheet'!Q218*'Calculation sheet'!R218*'Calculation sheet'!S218*'Calculation sheet'!T218*'Calculation sheet'!Y218*'Calculation sheet'!AA218*'Calculation sheet'!AC218*'Calculation sheet'!AE218*'Calculation sheet'!AG218*'Calculation sheet'!AJ218*0.8833))</f>
        <v/>
      </c>
      <c r="L218" s="12" t="str">
        <f>IF('Calculation sheet'!AQ218="","",IF(OR(I218="Motorway link",I218="Exit diverge",I218="Entrance merge",I218="Motorway diverge",I218="Motorway merge",I218="Motorway weaving",I218="Service area"),'Calculation sheet'!AM218*'Calculation sheet'!J218*'Calculation sheet'!K218*'Calculation sheet'!M218*'Calculation sheet'!O218*'Calculation sheet'!P218*'Calculation sheet'!Q218*'Calculation sheet'!R218*'Calculation sheet'!S218*'Calculation sheet'!U218*'Calculation sheet'!Y218*'Calculation sheet'!AA218*'Calculation sheet'!AC218*'Calculation sheet'!AE218*'Calculation sheet'!AG218*'Calculation sheet'!AJ218,'Calculation sheet'!AM218*'Calculation sheet'!J218*'Calculation sheet'!K218*'Calculation sheet'!M218*'Calculation sheet'!O218*'Calculation sheet'!P218*'Calculation sheet'!Q218*'Calculation sheet'!R218*'Calculation sheet'!S218*'Calculation sheet'!U218*'Calculation sheet'!Y218*'Calculation sheet'!AA218*'Calculation sheet'!AC218*'Calculation sheet'!AE218*'Calculation sheet'!AG218*'Calculation sheet'!AJ218*1.1176))</f>
        <v/>
      </c>
      <c r="M218" s="12" t="str">
        <f t="shared" si="9"/>
        <v/>
      </c>
      <c r="N218" s="12" t="str">
        <f>IF('Calculation sheet'!AQ218="","",IF(OR(I218="Motorway link",I218="Exit diverge",I218="Entrance merge",I218="Motorway diverge",I218="Motorway merge",I218="Motorway weaving",I218="Service area"),'Calculation sheet'!AN218*'Calculation sheet'!J218*'Calculation sheet'!K218*'Calculation sheet'!L218*'Calculation sheet'!N218*'Calculation sheet'!P218*'Calculation sheet'!R218*'Calculation sheet'!S218*'Calculation sheet'!V218*'Calculation sheet'!Y218*'Calculation sheet'!Z218*'Calculation sheet'!AB218*'Calculation sheet'!AD218*'Calculation sheet'!AH218*'Calculation sheet'!AJ218,'Calculation sheet'!AN218*'Calculation sheet'!J218*'Calculation sheet'!K218*'Calculation sheet'!L218*'Calculation sheet'!N218*'Calculation sheet'!P218*'Calculation sheet'!R218*'Calculation sheet'!S218*'Calculation sheet'!V218*'Calculation sheet'!Y218*'Calculation sheet'!Z218*'Calculation sheet'!AB218*'Calculation sheet'!AD218*'Calculation sheet'!AH218*'Calculation sheet'!AJ218*0.7672))</f>
        <v/>
      </c>
      <c r="O218" s="12" t="str">
        <f>IF('Calculation sheet'!AQ218="","",IF(OR(I218="Motorway link",I218="Exit diverge",I218="Entrance merge",I218="Motorway diverge",I218="Motorway merge",I218="Motorway weaving",I218="Service area"),'Calculation sheet'!AO218*'Calculation sheet'!J218*'Calculation sheet'!K218*'Calculation sheet'!L218*'Calculation sheet'!N218*'Calculation sheet'!P218*'Calculation sheet'!R218*'Calculation sheet'!S218*'Calculation sheet'!W218*'Calculation sheet'!Y218*'Calculation sheet'!Z218*'Calculation sheet'!AB218*'Calculation sheet'!AD218*'Calculation sheet'!AH218*'Calculation sheet'!AJ218,'Calculation sheet'!AO218*'Calculation sheet'!J218*'Calculation sheet'!K218*'Calculation sheet'!L218*'Calculation sheet'!N218*'Calculation sheet'!P218*'Calculation sheet'!R218*'Calculation sheet'!S218*'Calculation sheet'!W218*'Calculation sheet'!Y218*'Calculation sheet'!Z218*'Calculation sheet'!AB218*'Calculation sheet'!AD218*'Calculation sheet'!AH218*'Calculation sheet'!AJ218*0.7672))</f>
        <v/>
      </c>
      <c r="P218" s="12" t="str">
        <f>IF('Calculation sheet'!AQ218="","",IF(OR(I218="Motorway link",I218="Exit diverge",I218="Entrance merge",I218="Motorway diverge",I218="Motorway merge",I218="Motorway weaving",I218="Service area"),'Calculation sheet'!AP218*'Calculation sheet'!J218*'Calculation sheet'!K218*'Calculation sheet'!L218*'Calculation sheet'!N218*'Calculation sheet'!P218*'Calculation sheet'!R218*'Calculation sheet'!S218*'Calculation sheet'!X218*'Calculation sheet'!Y218*'Calculation sheet'!Z218*'Calculation sheet'!AB218*'Calculation sheet'!AD218*'Calculation sheet'!AI218*'Calculation sheet'!AJ218,'Calculation sheet'!AP218*'Calculation sheet'!J218*'Calculation sheet'!K218*'Calculation sheet'!L218*'Calculation sheet'!N218*'Calculation sheet'!P218*'Calculation sheet'!R218*'Calculation sheet'!S218*'Calculation sheet'!X218*'Calculation sheet'!Y218*'Calculation sheet'!Z218*'Calculation sheet'!AB218*'Calculation sheet'!AD218*'Calculation sheet'!AI218*'Calculation sheet'!AJ218*0.7672))</f>
        <v/>
      </c>
      <c r="Q218" s="12" t="str">
        <f t="shared" si="10"/>
        <v/>
      </c>
      <c r="R218" s="14" t="str">
        <f t="shared" si="11"/>
        <v/>
      </c>
    </row>
    <row r="219" spans="1:18" x14ac:dyDescent="0.3">
      <c r="A219" s="4" t="str">
        <f>IF('Input data'!A234="","",'Input data'!A234)</f>
        <v/>
      </c>
      <c r="B219" s="4" t="str">
        <f>IF('Input data'!B234="","",'Input data'!B234)</f>
        <v/>
      </c>
      <c r="C219" s="4" t="str">
        <f>IF('Input data'!C234="","",'Input data'!C234)</f>
        <v/>
      </c>
      <c r="D219" s="4" t="str">
        <f>IF('Input data'!D234="","",'Input data'!D234)</f>
        <v/>
      </c>
      <c r="E219" s="4" t="str">
        <f>IF('Input data'!E234="","",'Input data'!E234)</f>
        <v/>
      </c>
      <c r="F219" s="4" t="str">
        <f>IF('Input data'!F234="","",'Input data'!F234)</f>
        <v/>
      </c>
      <c r="G219" s="4">
        <f>IF('Input data'!G234="","",'Input data'!G234)</f>
        <v>0</v>
      </c>
      <c r="H219" s="4" t="str">
        <f>IF('Input data'!H234&gt;0.5,'Input data'!H234,"")</f>
        <v/>
      </c>
      <c r="I219" s="4" t="str">
        <f>IF('Input data'!I234="","",'Input data'!I234)</f>
        <v/>
      </c>
      <c r="J219" s="12" t="str">
        <f>IF('Calculation sheet'!AQ219="","",IF(OR(I219="Motorway link",I219="Exit diverge",I219="Entrance merge",I219="Motorway diverge",I219="Motorway merge",I219="Motorway weaving",I219="Service area"),'Calculation sheet'!AK219*'Calculation sheet'!J219*'Calculation sheet'!K219*'Calculation sheet'!L219*'Calculation sheet'!N219*'Calculation sheet'!P219*'Calculation sheet'!R219*'Calculation sheet'!S219*'Calculation sheet'!T219*'Calculation sheet'!Y219*'Calculation sheet'!Z219*'Calculation sheet'!AB219*'Calculation sheet'!AD219*'Calculation sheet'!AF219*'Calculation sheet'!AJ219,'Calculation sheet'!AK219*'Calculation sheet'!J219*'Calculation sheet'!K219*'Calculation sheet'!L219*'Calculation sheet'!N219*'Calculation sheet'!P219*'Calculation sheet'!R219*'Calculation sheet'!S219*'Calculation sheet'!T219*'Calculation sheet'!Y219*'Calculation sheet'!Z219*'Calculation sheet'!AB219*'Calculation sheet'!AD219*'Calculation sheet'!AF219*'Calculation sheet'!AJ219*0.7672))</f>
        <v/>
      </c>
      <c r="K219" s="12" t="str">
        <f>IF('Calculation sheet'!AQ219="","",IF(OR(I219="Motorway link",I219="Exit diverge",I219="Entrance merge",I219="Motorway diverge",I219="Motorway merge",I219="Motorway weaving",I219="Service area"),'Calculation sheet'!AL219*'Calculation sheet'!J219*'Calculation sheet'!K219*'Calculation sheet'!M219*'Calculation sheet'!O219*'Calculation sheet'!P219*'Calculation sheet'!Q219*'Calculation sheet'!R219*'Calculation sheet'!S219*'Calculation sheet'!T219*'Calculation sheet'!Y219*'Calculation sheet'!AA219*'Calculation sheet'!AC219*'Calculation sheet'!AE219*'Calculation sheet'!AG219*'Calculation sheet'!AJ219,'Calculation sheet'!AL219*'Calculation sheet'!J219*'Calculation sheet'!K219*'Calculation sheet'!M219*'Calculation sheet'!O219*'Calculation sheet'!P219*'Calculation sheet'!Q219*'Calculation sheet'!R219*'Calculation sheet'!S219*'Calculation sheet'!T219*'Calculation sheet'!Y219*'Calculation sheet'!AA219*'Calculation sheet'!AC219*'Calculation sheet'!AE219*'Calculation sheet'!AG219*'Calculation sheet'!AJ219*0.8833))</f>
        <v/>
      </c>
      <c r="L219" s="12" t="str">
        <f>IF('Calculation sheet'!AQ219="","",IF(OR(I219="Motorway link",I219="Exit diverge",I219="Entrance merge",I219="Motorway diverge",I219="Motorway merge",I219="Motorway weaving",I219="Service area"),'Calculation sheet'!AM219*'Calculation sheet'!J219*'Calculation sheet'!K219*'Calculation sheet'!M219*'Calculation sheet'!O219*'Calculation sheet'!P219*'Calculation sheet'!Q219*'Calculation sheet'!R219*'Calculation sheet'!S219*'Calculation sheet'!U219*'Calculation sheet'!Y219*'Calculation sheet'!AA219*'Calculation sheet'!AC219*'Calculation sheet'!AE219*'Calculation sheet'!AG219*'Calculation sheet'!AJ219,'Calculation sheet'!AM219*'Calculation sheet'!J219*'Calculation sheet'!K219*'Calculation sheet'!M219*'Calculation sheet'!O219*'Calculation sheet'!P219*'Calculation sheet'!Q219*'Calculation sheet'!R219*'Calculation sheet'!S219*'Calculation sheet'!U219*'Calculation sheet'!Y219*'Calculation sheet'!AA219*'Calculation sheet'!AC219*'Calculation sheet'!AE219*'Calculation sheet'!AG219*'Calculation sheet'!AJ219*1.1176))</f>
        <v/>
      </c>
      <c r="M219" s="12" t="str">
        <f t="shared" si="9"/>
        <v/>
      </c>
      <c r="N219" s="12" t="str">
        <f>IF('Calculation sheet'!AQ219="","",IF(OR(I219="Motorway link",I219="Exit diverge",I219="Entrance merge",I219="Motorway diverge",I219="Motorway merge",I219="Motorway weaving",I219="Service area"),'Calculation sheet'!AN219*'Calculation sheet'!J219*'Calculation sheet'!K219*'Calculation sheet'!L219*'Calculation sheet'!N219*'Calculation sheet'!P219*'Calculation sheet'!R219*'Calculation sheet'!S219*'Calculation sheet'!V219*'Calculation sheet'!Y219*'Calculation sheet'!Z219*'Calculation sheet'!AB219*'Calculation sheet'!AD219*'Calculation sheet'!AH219*'Calculation sheet'!AJ219,'Calculation sheet'!AN219*'Calculation sheet'!J219*'Calculation sheet'!K219*'Calculation sheet'!L219*'Calculation sheet'!N219*'Calculation sheet'!P219*'Calculation sheet'!R219*'Calculation sheet'!S219*'Calculation sheet'!V219*'Calculation sheet'!Y219*'Calculation sheet'!Z219*'Calculation sheet'!AB219*'Calculation sheet'!AD219*'Calculation sheet'!AH219*'Calculation sheet'!AJ219*0.7672))</f>
        <v/>
      </c>
      <c r="O219" s="12" t="str">
        <f>IF('Calculation sheet'!AQ219="","",IF(OR(I219="Motorway link",I219="Exit diverge",I219="Entrance merge",I219="Motorway diverge",I219="Motorway merge",I219="Motorway weaving",I219="Service area"),'Calculation sheet'!AO219*'Calculation sheet'!J219*'Calculation sheet'!K219*'Calculation sheet'!L219*'Calculation sheet'!N219*'Calculation sheet'!P219*'Calculation sheet'!R219*'Calculation sheet'!S219*'Calculation sheet'!W219*'Calculation sheet'!Y219*'Calculation sheet'!Z219*'Calculation sheet'!AB219*'Calculation sheet'!AD219*'Calculation sheet'!AH219*'Calculation sheet'!AJ219,'Calculation sheet'!AO219*'Calculation sheet'!J219*'Calculation sheet'!K219*'Calculation sheet'!L219*'Calculation sheet'!N219*'Calculation sheet'!P219*'Calculation sheet'!R219*'Calculation sheet'!S219*'Calculation sheet'!W219*'Calculation sheet'!Y219*'Calculation sheet'!Z219*'Calculation sheet'!AB219*'Calculation sheet'!AD219*'Calculation sheet'!AH219*'Calculation sheet'!AJ219*0.7672))</f>
        <v/>
      </c>
      <c r="P219" s="12" t="str">
        <f>IF('Calculation sheet'!AQ219="","",IF(OR(I219="Motorway link",I219="Exit diverge",I219="Entrance merge",I219="Motorway diverge",I219="Motorway merge",I219="Motorway weaving",I219="Service area"),'Calculation sheet'!AP219*'Calculation sheet'!J219*'Calculation sheet'!K219*'Calculation sheet'!L219*'Calculation sheet'!N219*'Calculation sheet'!P219*'Calculation sheet'!R219*'Calculation sheet'!S219*'Calculation sheet'!X219*'Calculation sheet'!Y219*'Calculation sheet'!Z219*'Calculation sheet'!AB219*'Calculation sheet'!AD219*'Calculation sheet'!AI219*'Calculation sheet'!AJ219,'Calculation sheet'!AP219*'Calculation sheet'!J219*'Calculation sheet'!K219*'Calculation sheet'!L219*'Calculation sheet'!N219*'Calculation sheet'!P219*'Calculation sheet'!R219*'Calculation sheet'!S219*'Calculation sheet'!X219*'Calculation sheet'!Y219*'Calculation sheet'!Z219*'Calculation sheet'!AB219*'Calculation sheet'!AD219*'Calculation sheet'!AI219*'Calculation sheet'!AJ219*0.7672))</f>
        <v/>
      </c>
      <c r="Q219" s="12" t="str">
        <f t="shared" si="10"/>
        <v/>
      </c>
      <c r="R219" s="14" t="str">
        <f t="shared" si="11"/>
        <v/>
      </c>
    </row>
    <row r="220" spans="1:18" x14ac:dyDescent="0.3">
      <c r="A220" s="4" t="str">
        <f>IF('Input data'!A235="","",'Input data'!A235)</f>
        <v/>
      </c>
      <c r="B220" s="4" t="str">
        <f>IF('Input data'!B235="","",'Input data'!B235)</f>
        <v/>
      </c>
      <c r="C220" s="4" t="str">
        <f>IF('Input data'!C235="","",'Input data'!C235)</f>
        <v/>
      </c>
      <c r="D220" s="4" t="str">
        <f>IF('Input data'!D235="","",'Input data'!D235)</f>
        <v/>
      </c>
      <c r="E220" s="4" t="str">
        <f>IF('Input data'!E235="","",'Input data'!E235)</f>
        <v/>
      </c>
      <c r="F220" s="4" t="str">
        <f>IF('Input data'!F235="","",'Input data'!F235)</f>
        <v/>
      </c>
      <c r="G220" s="4">
        <f>IF('Input data'!G235="","",'Input data'!G235)</f>
        <v>0</v>
      </c>
      <c r="H220" s="4" t="str">
        <f>IF('Input data'!H235&gt;0.5,'Input data'!H235,"")</f>
        <v/>
      </c>
      <c r="I220" s="4" t="str">
        <f>IF('Input data'!I235="","",'Input data'!I235)</f>
        <v/>
      </c>
      <c r="J220" s="12" t="str">
        <f>IF('Calculation sheet'!AQ220="","",IF(OR(I220="Motorway link",I220="Exit diverge",I220="Entrance merge",I220="Motorway diverge",I220="Motorway merge",I220="Motorway weaving",I220="Service area"),'Calculation sheet'!AK220*'Calculation sheet'!J220*'Calculation sheet'!K220*'Calculation sheet'!L220*'Calculation sheet'!N220*'Calculation sheet'!P220*'Calculation sheet'!R220*'Calculation sheet'!S220*'Calculation sheet'!T220*'Calculation sheet'!Y220*'Calculation sheet'!Z220*'Calculation sheet'!AB220*'Calculation sheet'!AD220*'Calculation sheet'!AF220*'Calculation sheet'!AJ220,'Calculation sheet'!AK220*'Calculation sheet'!J220*'Calculation sheet'!K220*'Calculation sheet'!L220*'Calculation sheet'!N220*'Calculation sheet'!P220*'Calculation sheet'!R220*'Calculation sheet'!S220*'Calculation sheet'!T220*'Calculation sheet'!Y220*'Calculation sheet'!Z220*'Calculation sheet'!AB220*'Calculation sheet'!AD220*'Calculation sheet'!AF220*'Calculation sheet'!AJ220*0.7672))</f>
        <v/>
      </c>
      <c r="K220" s="12" t="str">
        <f>IF('Calculation sheet'!AQ220="","",IF(OR(I220="Motorway link",I220="Exit diverge",I220="Entrance merge",I220="Motorway diverge",I220="Motorway merge",I220="Motorway weaving",I220="Service area"),'Calculation sheet'!AL220*'Calculation sheet'!J220*'Calculation sheet'!K220*'Calculation sheet'!M220*'Calculation sheet'!O220*'Calculation sheet'!P220*'Calculation sheet'!Q220*'Calculation sheet'!R220*'Calculation sheet'!S220*'Calculation sheet'!T220*'Calculation sheet'!Y220*'Calculation sheet'!AA220*'Calculation sheet'!AC220*'Calculation sheet'!AE220*'Calculation sheet'!AG220*'Calculation sheet'!AJ220,'Calculation sheet'!AL220*'Calculation sheet'!J220*'Calculation sheet'!K220*'Calculation sheet'!M220*'Calculation sheet'!O220*'Calculation sheet'!P220*'Calculation sheet'!Q220*'Calculation sheet'!R220*'Calculation sheet'!S220*'Calculation sheet'!T220*'Calculation sheet'!Y220*'Calculation sheet'!AA220*'Calculation sheet'!AC220*'Calculation sheet'!AE220*'Calculation sheet'!AG220*'Calculation sheet'!AJ220*0.8833))</f>
        <v/>
      </c>
      <c r="L220" s="12" t="str">
        <f>IF('Calculation sheet'!AQ220="","",IF(OR(I220="Motorway link",I220="Exit diverge",I220="Entrance merge",I220="Motorway diverge",I220="Motorway merge",I220="Motorway weaving",I220="Service area"),'Calculation sheet'!AM220*'Calculation sheet'!J220*'Calculation sheet'!K220*'Calculation sheet'!M220*'Calculation sheet'!O220*'Calculation sheet'!P220*'Calculation sheet'!Q220*'Calculation sheet'!R220*'Calculation sheet'!S220*'Calculation sheet'!U220*'Calculation sheet'!Y220*'Calculation sheet'!AA220*'Calculation sheet'!AC220*'Calculation sheet'!AE220*'Calculation sheet'!AG220*'Calculation sheet'!AJ220,'Calculation sheet'!AM220*'Calculation sheet'!J220*'Calculation sheet'!K220*'Calculation sheet'!M220*'Calculation sheet'!O220*'Calculation sheet'!P220*'Calculation sheet'!Q220*'Calculation sheet'!R220*'Calculation sheet'!S220*'Calculation sheet'!U220*'Calculation sheet'!Y220*'Calculation sheet'!AA220*'Calculation sheet'!AC220*'Calculation sheet'!AE220*'Calculation sheet'!AG220*'Calculation sheet'!AJ220*1.1176))</f>
        <v/>
      </c>
      <c r="M220" s="12" t="str">
        <f t="shared" si="9"/>
        <v/>
      </c>
      <c r="N220" s="12" t="str">
        <f>IF('Calculation sheet'!AQ220="","",IF(OR(I220="Motorway link",I220="Exit diverge",I220="Entrance merge",I220="Motorway diverge",I220="Motorway merge",I220="Motorway weaving",I220="Service area"),'Calculation sheet'!AN220*'Calculation sheet'!J220*'Calculation sheet'!K220*'Calculation sheet'!L220*'Calculation sheet'!N220*'Calculation sheet'!P220*'Calculation sheet'!R220*'Calculation sheet'!S220*'Calculation sheet'!V220*'Calculation sheet'!Y220*'Calculation sheet'!Z220*'Calculation sheet'!AB220*'Calculation sheet'!AD220*'Calculation sheet'!AH220*'Calculation sheet'!AJ220,'Calculation sheet'!AN220*'Calculation sheet'!J220*'Calculation sheet'!K220*'Calculation sheet'!L220*'Calculation sheet'!N220*'Calculation sheet'!P220*'Calculation sheet'!R220*'Calculation sheet'!S220*'Calculation sheet'!V220*'Calculation sheet'!Y220*'Calculation sheet'!Z220*'Calculation sheet'!AB220*'Calculation sheet'!AD220*'Calculation sheet'!AH220*'Calculation sheet'!AJ220*0.7672))</f>
        <v/>
      </c>
      <c r="O220" s="12" t="str">
        <f>IF('Calculation sheet'!AQ220="","",IF(OR(I220="Motorway link",I220="Exit diverge",I220="Entrance merge",I220="Motorway diverge",I220="Motorway merge",I220="Motorway weaving",I220="Service area"),'Calculation sheet'!AO220*'Calculation sheet'!J220*'Calculation sheet'!K220*'Calculation sheet'!L220*'Calculation sheet'!N220*'Calculation sheet'!P220*'Calculation sheet'!R220*'Calculation sheet'!S220*'Calculation sheet'!W220*'Calculation sheet'!Y220*'Calculation sheet'!Z220*'Calculation sheet'!AB220*'Calculation sheet'!AD220*'Calculation sheet'!AH220*'Calculation sheet'!AJ220,'Calculation sheet'!AO220*'Calculation sheet'!J220*'Calculation sheet'!K220*'Calculation sheet'!L220*'Calculation sheet'!N220*'Calculation sheet'!P220*'Calculation sheet'!R220*'Calculation sheet'!S220*'Calculation sheet'!W220*'Calculation sheet'!Y220*'Calculation sheet'!Z220*'Calculation sheet'!AB220*'Calculation sheet'!AD220*'Calculation sheet'!AH220*'Calculation sheet'!AJ220*0.7672))</f>
        <v/>
      </c>
      <c r="P220" s="12" t="str">
        <f>IF('Calculation sheet'!AQ220="","",IF(OR(I220="Motorway link",I220="Exit diverge",I220="Entrance merge",I220="Motorway diverge",I220="Motorway merge",I220="Motorway weaving",I220="Service area"),'Calculation sheet'!AP220*'Calculation sheet'!J220*'Calculation sheet'!K220*'Calculation sheet'!L220*'Calculation sheet'!N220*'Calculation sheet'!P220*'Calculation sheet'!R220*'Calculation sheet'!S220*'Calculation sheet'!X220*'Calculation sheet'!Y220*'Calculation sheet'!Z220*'Calculation sheet'!AB220*'Calculation sheet'!AD220*'Calculation sheet'!AI220*'Calculation sheet'!AJ220,'Calculation sheet'!AP220*'Calculation sheet'!J220*'Calculation sheet'!K220*'Calculation sheet'!L220*'Calculation sheet'!N220*'Calculation sheet'!P220*'Calculation sheet'!R220*'Calculation sheet'!S220*'Calculation sheet'!X220*'Calculation sheet'!Y220*'Calculation sheet'!Z220*'Calculation sheet'!AB220*'Calculation sheet'!AD220*'Calculation sheet'!AI220*'Calculation sheet'!AJ220*0.7672))</f>
        <v/>
      </c>
      <c r="Q220" s="12" t="str">
        <f t="shared" si="10"/>
        <v/>
      </c>
      <c r="R220" s="14" t="str">
        <f t="shared" si="11"/>
        <v/>
      </c>
    </row>
    <row r="221" spans="1:18" x14ac:dyDescent="0.3">
      <c r="A221" s="4" t="str">
        <f>IF('Input data'!A236="","",'Input data'!A236)</f>
        <v/>
      </c>
      <c r="B221" s="4" t="str">
        <f>IF('Input data'!B236="","",'Input data'!B236)</f>
        <v/>
      </c>
      <c r="C221" s="4" t="str">
        <f>IF('Input data'!C236="","",'Input data'!C236)</f>
        <v/>
      </c>
      <c r="D221" s="4" t="str">
        <f>IF('Input data'!D236="","",'Input data'!D236)</f>
        <v/>
      </c>
      <c r="E221" s="4" t="str">
        <f>IF('Input data'!E236="","",'Input data'!E236)</f>
        <v/>
      </c>
      <c r="F221" s="4" t="str">
        <f>IF('Input data'!F236="","",'Input data'!F236)</f>
        <v/>
      </c>
      <c r="G221" s="4">
        <f>IF('Input data'!G236="","",'Input data'!G236)</f>
        <v>0</v>
      </c>
      <c r="H221" s="4" t="str">
        <f>IF('Input data'!H236&gt;0.5,'Input data'!H236,"")</f>
        <v/>
      </c>
      <c r="I221" s="4" t="str">
        <f>IF('Input data'!I236="","",'Input data'!I236)</f>
        <v/>
      </c>
      <c r="J221" s="12" t="str">
        <f>IF('Calculation sheet'!AQ221="","",IF(OR(I221="Motorway link",I221="Exit diverge",I221="Entrance merge",I221="Motorway diverge",I221="Motorway merge",I221="Motorway weaving",I221="Service area"),'Calculation sheet'!AK221*'Calculation sheet'!J221*'Calculation sheet'!K221*'Calculation sheet'!L221*'Calculation sheet'!N221*'Calculation sheet'!P221*'Calculation sheet'!R221*'Calculation sheet'!S221*'Calculation sheet'!T221*'Calculation sheet'!Y221*'Calculation sheet'!Z221*'Calculation sheet'!AB221*'Calculation sheet'!AD221*'Calculation sheet'!AF221*'Calculation sheet'!AJ221,'Calculation sheet'!AK221*'Calculation sheet'!J221*'Calculation sheet'!K221*'Calculation sheet'!L221*'Calculation sheet'!N221*'Calculation sheet'!P221*'Calculation sheet'!R221*'Calculation sheet'!S221*'Calculation sheet'!T221*'Calculation sheet'!Y221*'Calculation sheet'!Z221*'Calculation sheet'!AB221*'Calculation sheet'!AD221*'Calculation sheet'!AF221*'Calculation sheet'!AJ221*0.7672))</f>
        <v/>
      </c>
      <c r="K221" s="12" t="str">
        <f>IF('Calculation sheet'!AQ221="","",IF(OR(I221="Motorway link",I221="Exit diverge",I221="Entrance merge",I221="Motorway diverge",I221="Motorway merge",I221="Motorway weaving",I221="Service area"),'Calculation sheet'!AL221*'Calculation sheet'!J221*'Calculation sheet'!K221*'Calculation sheet'!M221*'Calculation sheet'!O221*'Calculation sheet'!P221*'Calculation sheet'!Q221*'Calculation sheet'!R221*'Calculation sheet'!S221*'Calculation sheet'!T221*'Calculation sheet'!Y221*'Calculation sheet'!AA221*'Calculation sheet'!AC221*'Calculation sheet'!AE221*'Calculation sheet'!AG221*'Calculation sheet'!AJ221,'Calculation sheet'!AL221*'Calculation sheet'!J221*'Calculation sheet'!K221*'Calculation sheet'!M221*'Calculation sheet'!O221*'Calculation sheet'!P221*'Calculation sheet'!Q221*'Calculation sheet'!R221*'Calculation sheet'!S221*'Calculation sheet'!T221*'Calculation sheet'!Y221*'Calculation sheet'!AA221*'Calculation sheet'!AC221*'Calculation sheet'!AE221*'Calculation sheet'!AG221*'Calculation sheet'!AJ221*0.8833))</f>
        <v/>
      </c>
      <c r="L221" s="12" t="str">
        <f>IF('Calculation sheet'!AQ221="","",IF(OR(I221="Motorway link",I221="Exit diverge",I221="Entrance merge",I221="Motorway diverge",I221="Motorway merge",I221="Motorway weaving",I221="Service area"),'Calculation sheet'!AM221*'Calculation sheet'!J221*'Calculation sheet'!K221*'Calculation sheet'!M221*'Calculation sheet'!O221*'Calculation sheet'!P221*'Calculation sheet'!Q221*'Calculation sheet'!R221*'Calculation sheet'!S221*'Calculation sheet'!U221*'Calculation sheet'!Y221*'Calculation sheet'!AA221*'Calculation sheet'!AC221*'Calculation sheet'!AE221*'Calculation sheet'!AG221*'Calculation sheet'!AJ221,'Calculation sheet'!AM221*'Calculation sheet'!J221*'Calculation sheet'!K221*'Calculation sheet'!M221*'Calculation sheet'!O221*'Calculation sheet'!P221*'Calculation sheet'!Q221*'Calculation sheet'!R221*'Calculation sheet'!S221*'Calculation sheet'!U221*'Calculation sheet'!Y221*'Calculation sheet'!AA221*'Calculation sheet'!AC221*'Calculation sheet'!AE221*'Calculation sheet'!AG221*'Calculation sheet'!AJ221*1.1176))</f>
        <v/>
      </c>
      <c r="M221" s="12" t="str">
        <f t="shared" si="9"/>
        <v/>
      </c>
      <c r="N221" s="12" t="str">
        <f>IF('Calculation sheet'!AQ221="","",IF(OR(I221="Motorway link",I221="Exit diverge",I221="Entrance merge",I221="Motorway diverge",I221="Motorway merge",I221="Motorway weaving",I221="Service area"),'Calculation sheet'!AN221*'Calculation sheet'!J221*'Calculation sheet'!K221*'Calculation sheet'!L221*'Calculation sheet'!N221*'Calculation sheet'!P221*'Calculation sheet'!R221*'Calculation sheet'!S221*'Calculation sheet'!V221*'Calculation sheet'!Y221*'Calculation sheet'!Z221*'Calculation sheet'!AB221*'Calculation sheet'!AD221*'Calculation sheet'!AH221*'Calculation sheet'!AJ221,'Calculation sheet'!AN221*'Calculation sheet'!J221*'Calculation sheet'!K221*'Calculation sheet'!L221*'Calculation sheet'!N221*'Calculation sheet'!P221*'Calculation sheet'!R221*'Calculation sheet'!S221*'Calculation sheet'!V221*'Calculation sheet'!Y221*'Calculation sheet'!Z221*'Calculation sheet'!AB221*'Calculation sheet'!AD221*'Calculation sheet'!AH221*'Calculation sheet'!AJ221*0.7672))</f>
        <v/>
      </c>
      <c r="O221" s="12" t="str">
        <f>IF('Calculation sheet'!AQ221="","",IF(OR(I221="Motorway link",I221="Exit diverge",I221="Entrance merge",I221="Motorway diverge",I221="Motorway merge",I221="Motorway weaving",I221="Service area"),'Calculation sheet'!AO221*'Calculation sheet'!J221*'Calculation sheet'!K221*'Calculation sheet'!L221*'Calculation sheet'!N221*'Calculation sheet'!P221*'Calculation sheet'!R221*'Calculation sheet'!S221*'Calculation sheet'!W221*'Calculation sheet'!Y221*'Calculation sheet'!Z221*'Calculation sheet'!AB221*'Calculation sheet'!AD221*'Calculation sheet'!AH221*'Calculation sheet'!AJ221,'Calculation sheet'!AO221*'Calculation sheet'!J221*'Calculation sheet'!K221*'Calculation sheet'!L221*'Calculation sheet'!N221*'Calculation sheet'!P221*'Calculation sheet'!R221*'Calculation sheet'!S221*'Calculation sheet'!W221*'Calculation sheet'!Y221*'Calculation sheet'!Z221*'Calculation sheet'!AB221*'Calculation sheet'!AD221*'Calculation sheet'!AH221*'Calculation sheet'!AJ221*0.7672))</f>
        <v/>
      </c>
      <c r="P221" s="12" t="str">
        <f>IF('Calculation sheet'!AQ221="","",IF(OR(I221="Motorway link",I221="Exit diverge",I221="Entrance merge",I221="Motorway diverge",I221="Motorway merge",I221="Motorway weaving",I221="Service area"),'Calculation sheet'!AP221*'Calculation sheet'!J221*'Calculation sheet'!K221*'Calculation sheet'!L221*'Calculation sheet'!N221*'Calculation sheet'!P221*'Calculation sheet'!R221*'Calculation sheet'!S221*'Calculation sheet'!X221*'Calculation sheet'!Y221*'Calculation sheet'!Z221*'Calculation sheet'!AB221*'Calculation sheet'!AD221*'Calculation sheet'!AI221*'Calculation sheet'!AJ221,'Calculation sheet'!AP221*'Calculation sheet'!J221*'Calculation sheet'!K221*'Calculation sheet'!L221*'Calculation sheet'!N221*'Calculation sheet'!P221*'Calculation sheet'!R221*'Calculation sheet'!S221*'Calculation sheet'!X221*'Calculation sheet'!Y221*'Calculation sheet'!Z221*'Calculation sheet'!AB221*'Calculation sheet'!AD221*'Calculation sheet'!AI221*'Calculation sheet'!AJ221*0.7672))</f>
        <v/>
      </c>
      <c r="Q221" s="12" t="str">
        <f t="shared" si="10"/>
        <v/>
      </c>
      <c r="R221" s="14" t="str">
        <f t="shared" si="11"/>
        <v/>
      </c>
    </row>
    <row r="222" spans="1:18" x14ac:dyDescent="0.3">
      <c r="A222" s="4" t="str">
        <f>IF('Input data'!A237="","",'Input data'!A237)</f>
        <v/>
      </c>
      <c r="B222" s="4" t="str">
        <f>IF('Input data'!B237="","",'Input data'!B237)</f>
        <v/>
      </c>
      <c r="C222" s="4" t="str">
        <f>IF('Input data'!C237="","",'Input data'!C237)</f>
        <v/>
      </c>
      <c r="D222" s="4" t="str">
        <f>IF('Input data'!D237="","",'Input data'!D237)</f>
        <v/>
      </c>
      <c r="E222" s="4" t="str">
        <f>IF('Input data'!E237="","",'Input data'!E237)</f>
        <v/>
      </c>
      <c r="F222" s="4" t="str">
        <f>IF('Input data'!F237="","",'Input data'!F237)</f>
        <v/>
      </c>
      <c r="G222" s="4">
        <f>IF('Input data'!G237="","",'Input data'!G237)</f>
        <v>0</v>
      </c>
      <c r="H222" s="4" t="str">
        <f>IF('Input data'!H237&gt;0.5,'Input data'!H237,"")</f>
        <v/>
      </c>
      <c r="I222" s="4" t="str">
        <f>IF('Input data'!I237="","",'Input data'!I237)</f>
        <v/>
      </c>
      <c r="J222" s="12" t="str">
        <f>IF('Calculation sheet'!AQ222="","",IF(OR(I222="Motorway link",I222="Exit diverge",I222="Entrance merge",I222="Motorway diverge",I222="Motorway merge",I222="Motorway weaving",I222="Service area"),'Calculation sheet'!AK222*'Calculation sheet'!J222*'Calculation sheet'!K222*'Calculation sheet'!L222*'Calculation sheet'!N222*'Calculation sheet'!P222*'Calculation sheet'!R222*'Calculation sheet'!S222*'Calculation sheet'!T222*'Calculation sheet'!Y222*'Calculation sheet'!Z222*'Calculation sheet'!AB222*'Calculation sheet'!AD222*'Calculation sheet'!AF222*'Calculation sheet'!AJ222,'Calculation sheet'!AK222*'Calculation sheet'!J222*'Calculation sheet'!K222*'Calculation sheet'!L222*'Calculation sheet'!N222*'Calculation sheet'!P222*'Calculation sheet'!R222*'Calculation sheet'!S222*'Calculation sheet'!T222*'Calculation sheet'!Y222*'Calculation sheet'!Z222*'Calculation sheet'!AB222*'Calculation sheet'!AD222*'Calculation sheet'!AF222*'Calculation sheet'!AJ222*0.7672))</f>
        <v/>
      </c>
      <c r="K222" s="12" t="str">
        <f>IF('Calculation sheet'!AQ222="","",IF(OR(I222="Motorway link",I222="Exit diverge",I222="Entrance merge",I222="Motorway diverge",I222="Motorway merge",I222="Motorway weaving",I222="Service area"),'Calculation sheet'!AL222*'Calculation sheet'!J222*'Calculation sheet'!K222*'Calculation sheet'!M222*'Calculation sheet'!O222*'Calculation sheet'!P222*'Calculation sheet'!Q222*'Calculation sheet'!R222*'Calculation sheet'!S222*'Calculation sheet'!T222*'Calculation sheet'!Y222*'Calculation sheet'!AA222*'Calculation sheet'!AC222*'Calculation sheet'!AE222*'Calculation sheet'!AG222*'Calculation sheet'!AJ222,'Calculation sheet'!AL222*'Calculation sheet'!J222*'Calculation sheet'!K222*'Calculation sheet'!M222*'Calculation sheet'!O222*'Calculation sheet'!P222*'Calculation sheet'!Q222*'Calculation sheet'!R222*'Calculation sheet'!S222*'Calculation sheet'!T222*'Calculation sheet'!Y222*'Calculation sheet'!AA222*'Calculation sheet'!AC222*'Calculation sheet'!AE222*'Calculation sheet'!AG222*'Calculation sheet'!AJ222*0.8833))</f>
        <v/>
      </c>
      <c r="L222" s="12" t="str">
        <f>IF('Calculation sheet'!AQ222="","",IF(OR(I222="Motorway link",I222="Exit diverge",I222="Entrance merge",I222="Motorway diverge",I222="Motorway merge",I222="Motorway weaving",I222="Service area"),'Calculation sheet'!AM222*'Calculation sheet'!J222*'Calculation sheet'!K222*'Calculation sheet'!M222*'Calculation sheet'!O222*'Calculation sheet'!P222*'Calculation sheet'!Q222*'Calculation sheet'!R222*'Calculation sheet'!S222*'Calculation sheet'!U222*'Calculation sheet'!Y222*'Calculation sheet'!AA222*'Calculation sheet'!AC222*'Calculation sheet'!AE222*'Calculation sheet'!AG222*'Calculation sheet'!AJ222,'Calculation sheet'!AM222*'Calculation sheet'!J222*'Calculation sheet'!K222*'Calculation sheet'!M222*'Calculation sheet'!O222*'Calculation sheet'!P222*'Calculation sheet'!Q222*'Calculation sheet'!R222*'Calculation sheet'!S222*'Calculation sheet'!U222*'Calculation sheet'!Y222*'Calculation sheet'!AA222*'Calculation sheet'!AC222*'Calculation sheet'!AE222*'Calculation sheet'!AG222*'Calculation sheet'!AJ222*1.1176))</f>
        <v/>
      </c>
      <c r="M222" s="12" t="str">
        <f t="shared" si="9"/>
        <v/>
      </c>
      <c r="N222" s="12" t="str">
        <f>IF('Calculation sheet'!AQ222="","",IF(OR(I222="Motorway link",I222="Exit diverge",I222="Entrance merge",I222="Motorway diverge",I222="Motorway merge",I222="Motorway weaving",I222="Service area"),'Calculation sheet'!AN222*'Calculation sheet'!J222*'Calculation sheet'!K222*'Calculation sheet'!L222*'Calculation sheet'!N222*'Calculation sheet'!P222*'Calculation sheet'!R222*'Calculation sheet'!S222*'Calculation sheet'!V222*'Calculation sheet'!Y222*'Calculation sheet'!Z222*'Calculation sheet'!AB222*'Calculation sheet'!AD222*'Calculation sheet'!AH222*'Calculation sheet'!AJ222,'Calculation sheet'!AN222*'Calculation sheet'!J222*'Calculation sheet'!K222*'Calculation sheet'!L222*'Calculation sheet'!N222*'Calculation sheet'!P222*'Calculation sheet'!R222*'Calculation sheet'!S222*'Calculation sheet'!V222*'Calculation sheet'!Y222*'Calculation sheet'!Z222*'Calculation sheet'!AB222*'Calculation sheet'!AD222*'Calculation sheet'!AH222*'Calculation sheet'!AJ222*0.7672))</f>
        <v/>
      </c>
      <c r="O222" s="12" t="str">
        <f>IF('Calculation sheet'!AQ222="","",IF(OR(I222="Motorway link",I222="Exit diverge",I222="Entrance merge",I222="Motorway diverge",I222="Motorway merge",I222="Motorway weaving",I222="Service area"),'Calculation sheet'!AO222*'Calculation sheet'!J222*'Calculation sheet'!K222*'Calculation sheet'!L222*'Calculation sheet'!N222*'Calculation sheet'!P222*'Calculation sheet'!R222*'Calculation sheet'!S222*'Calculation sheet'!W222*'Calculation sheet'!Y222*'Calculation sheet'!Z222*'Calculation sheet'!AB222*'Calculation sheet'!AD222*'Calculation sheet'!AH222*'Calculation sheet'!AJ222,'Calculation sheet'!AO222*'Calculation sheet'!J222*'Calculation sheet'!K222*'Calculation sheet'!L222*'Calculation sheet'!N222*'Calculation sheet'!P222*'Calculation sheet'!R222*'Calculation sheet'!S222*'Calculation sheet'!W222*'Calculation sheet'!Y222*'Calculation sheet'!Z222*'Calculation sheet'!AB222*'Calculation sheet'!AD222*'Calculation sheet'!AH222*'Calculation sheet'!AJ222*0.7672))</f>
        <v/>
      </c>
      <c r="P222" s="12" t="str">
        <f>IF('Calculation sheet'!AQ222="","",IF(OR(I222="Motorway link",I222="Exit diverge",I222="Entrance merge",I222="Motorway diverge",I222="Motorway merge",I222="Motorway weaving",I222="Service area"),'Calculation sheet'!AP222*'Calculation sheet'!J222*'Calculation sheet'!K222*'Calculation sheet'!L222*'Calculation sheet'!N222*'Calculation sheet'!P222*'Calculation sheet'!R222*'Calculation sheet'!S222*'Calculation sheet'!X222*'Calculation sheet'!Y222*'Calculation sheet'!Z222*'Calculation sheet'!AB222*'Calculation sheet'!AD222*'Calculation sheet'!AI222*'Calculation sheet'!AJ222,'Calculation sheet'!AP222*'Calculation sheet'!J222*'Calculation sheet'!K222*'Calculation sheet'!L222*'Calculation sheet'!N222*'Calculation sheet'!P222*'Calculation sheet'!R222*'Calculation sheet'!S222*'Calculation sheet'!X222*'Calculation sheet'!Y222*'Calculation sheet'!Z222*'Calculation sheet'!AB222*'Calculation sheet'!AD222*'Calculation sheet'!AI222*'Calculation sheet'!AJ222*0.7672))</f>
        <v/>
      </c>
      <c r="Q222" s="12" t="str">
        <f t="shared" si="10"/>
        <v/>
      </c>
      <c r="R222" s="14" t="str">
        <f t="shared" si="11"/>
        <v/>
      </c>
    </row>
    <row r="223" spans="1:18" x14ac:dyDescent="0.3">
      <c r="A223" s="4" t="str">
        <f>IF('Input data'!A238="","",'Input data'!A238)</f>
        <v/>
      </c>
      <c r="B223" s="4" t="str">
        <f>IF('Input data'!B238="","",'Input data'!B238)</f>
        <v/>
      </c>
      <c r="C223" s="4" t="str">
        <f>IF('Input data'!C238="","",'Input data'!C238)</f>
        <v/>
      </c>
      <c r="D223" s="4" t="str">
        <f>IF('Input data'!D238="","",'Input data'!D238)</f>
        <v/>
      </c>
      <c r="E223" s="4" t="str">
        <f>IF('Input data'!E238="","",'Input data'!E238)</f>
        <v/>
      </c>
      <c r="F223" s="4" t="str">
        <f>IF('Input data'!F238="","",'Input data'!F238)</f>
        <v/>
      </c>
      <c r="G223" s="4">
        <f>IF('Input data'!G238="","",'Input data'!G238)</f>
        <v>0</v>
      </c>
      <c r="H223" s="4" t="str">
        <f>IF('Input data'!H238&gt;0.5,'Input data'!H238,"")</f>
        <v/>
      </c>
      <c r="I223" s="4" t="str">
        <f>IF('Input data'!I238="","",'Input data'!I238)</f>
        <v/>
      </c>
      <c r="J223" s="12" t="str">
        <f>IF('Calculation sheet'!AQ223="","",IF(OR(I223="Motorway link",I223="Exit diverge",I223="Entrance merge",I223="Motorway diverge",I223="Motorway merge",I223="Motorway weaving",I223="Service area"),'Calculation sheet'!AK223*'Calculation sheet'!J223*'Calculation sheet'!K223*'Calculation sheet'!L223*'Calculation sheet'!N223*'Calculation sheet'!P223*'Calculation sheet'!R223*'Calculation sheet'!S223*'Calculation sheet'!T223*'Calculation sheet'!Y223*'Calculation sheet'!Z223*'Calculation sheet'!AB223*'Calculation sheet'!AD223*'Calculation sheet'!AF223*'Calculation sheet'!AJ223,'Calculation sheet'!AK223*'Calculation sheet'!J223*'Calculation sheet'!K223*'Calculation sheet'!L223*'Calculation sheet'!N223*'Calculation sheet'!P223*'Calculation sheet'!R223*'Calculation sheet'!S223*'Calculation sheet'!T223*'Calculation sheet'!Y223*'Calculation sheet'!Z223*'Calculation sheet'!AB223*'Calculation sheet'!AD223*'Calculation sheet'!AF223*'Calculation sheet'!AJ223*0.7672))</f>
        <v/>
      </c>
      <c r="K223" s="12" t="str">
        <f>IF('Calculation sheet'!AQ223="","",IF(OR(I223="Motorway link",I223="Exit diverge",I223="Entrance merge",I223="Motorway diverge",I223="Motorway merge",I223="Motorway weaving",I223="Service area"),'Calculation sheet'!AL223*'Calculation sheet'!J223*'Calculation sheet'!K223*'Calculation sheet'!M223*'Calculation sheet'!O223*'Calculation sheet'!P223*'Calculation sheet'!Q223*'Calculation sheet'!R223*'Calculation sheet'!S223*'Calculation sheet'!T223*'Calculation sheet'!Y223*'Calculation sheet'!AA223*'Calculation sheet'!AC223*'Calculation sheet'!AE223*'Calculation sheet'!AG223*'Calculation sheet'!AJ223,'Calculation sheet'!AL223*'Calculation sheet'!J223*'Calculation sheet'!K223*'Calculation sheet'!M223*'Calculation sheet'!O223*'Calculation sheet'!P223*'Calculation sheet'!Q223*'Calculation sheet'!R223*'Calculation sheet'!S223*'Calculation sheet'!T223*'Calculation sheet'!Y223*'Calculation sheet'!AA223*'Calculation sheet'!AC223*'Calculation sheet'!AE223*'Calculation sheet'!AG223*'Calculation sheet'!AJ223*0.8833))</f>
        <v/>
      </c>
      <c r="L223" s="12" t="str">
        <f>IF('Calculation sheet'!AQ223="","",IF(OR(I223="Motorway link",I223="Exit diverge",I223="Entrance merge",I223="Motorway diverge",I223="Motorway merge",I223="Motorway weaving",I223="Service area"),'Calculation sheet'!AM223*'Calculation sheet'!J223*'Calculation sheet'!K223*'Calculation sheet'!M223*'Calculation sheet'!O223*'Calculation sheet'!P223*'Calculation sheet'!Q223*'Calculation sheet'!R223*'Calculation sheet'!S223*'Calculation sheet'!U223*'Calculation sheet'!Y223*'Calculation sheet'!AA223*'Calculation sheet'!AC223*'Calculation sheet'!AE223*'Calculation sheet'!AG223*'Calculation sheet'!AJ223,'Calculation sheet'!AM223*'Calculation sheet'!J223*'Calculation sheet'!K223*'Calculation sheet'!M223*'Calculation sheet'!O223*'Calculation sheet'!P223*'Calculation sheet'!Q223*'Calculation sheet'!R223*'Calculation sheet'!S223*'Calculation sheet'!U223*'Calculation sheet'!Y223*'Calculation sheet'!AA223*'Calculation sheet'!AC223*'Calculation sheet'!AE223*'Calculation sheet'!AG223*'Calculation sheet'!AJ223*1.1176))</f>
        <v/>
      </c>
      <c r="M223" s="12" t="str">
        <f t="shared" si="9"/>
        <v/>
      </c>
      <c r="N223" s="12" t="str">
        <f>IF('Calculation sheet'!AQ223="","",IF(OR(I223="Motorway link",I223="Exit diverge",I223="Entrance merge",I223="Motorway diverge",I223="Motorway merge",I223="Motorway weaving",I223="Service area"),'Calculation sheet'!AN223*'Calculation sheet'!J223*'Calculation sheet'!K223*'Calculation sheet'!L223*'Calculation sheet'!N223*'Calculation sheet'!P223*'Calculation sheet'!R223*'Calculation sheet'!S223*'Calculation sheet'!V223*'Calculation sheet'!Y223*'Calculation sheet'!Z223*'Calculation sheet'!AB223*'Calculation sheet'!AD223*'Calculation sheet'!AH223*'Calculation sheet'!AJ223,'Calculation sheet'!AN223*'Calculation sheet'!J223*'Calculation sheet'!K223*'Calculation sheet'!L223*'Calculation sheet'!N223*'Calculation sheet'!P223*'Calculation sheet'!R223*'Calculation sheet'!S223*'Calculation sheet'!V223*'Calculation sheet'!Y223*'Calculation sheet'!Z223*'Calculation sheet'!AB223*'Calculation sheet'!AD223*'Calculation sheet'!AH223*'Calculation sheet'!AJ223*0.7672))</f>
        <v/>
      </c>
      <c r="O223" s="12" t="str">
        <f>IF('Calculation sheet'!AQ223="","",IF(OR(I223="Motorway link",I223="Exit diverge",I223="Entrance merge",I223="Motorway diverge",I223="Motorway merge",I223="Motorway weaving",I223="Service area"),'Calculation sheet'!AO223*'Calculation sheet'!J223*'Calculation sheet'!K223*'Calculation sheet'!L223*'Calculation sheet'!N223*'Calculation sheet'!P223*'Calculation sheet'!R223*'Calculation sheet'!S223*'Calculation sheet'!W223*'Calculation sheet'!Y223*'Calculation sheet'!Z223*'Calculation sheet'!AB223*'Calculation sheet'!AD223*'Calculation sheet'!AH223*'Calculation sheet'!AJ223,'Calculation sheet'!AO223*'Calculation sheet'!J223*'Calculation sheet'!K223*'Calculation sheet'!L223*'Calculation sheet'!N223*'Calculation sheet'!P223*'Calculation sheet'!R223*'Calculation sheet'!S223*'Calculation sheet'!W223*'Calculation sheet'!Y223*'Calculation sheet'!Z223*'Calculation sheet'!AB223*'Calculation sheet'!AD223*'Calculation sheet'!AH223*'Calculation sheet'!AJ223*0.7672))</f>
        <v/>
      </c>
      <c r="P223" s="12" t="str">
        <f>IF('Calculation sheet'!AQ223="","",IF(OR(I223="Motorway link",I223="Exit diverge",I223="Entrance merge",I223="Motorway diverge",I223="Motorway merge",I223="Motorway weaving",I223="Service area"),'Calculation sheet'!AP223*'Calculation sheet'!J223*'Calculation sheet'!K223*'Calculation sheet'!L223*'Calculation sheet'!N223*'Calculation sheet'!P223*'Calculation sheet'!R223*'Calculation sheet'!S223*'Calculation sheet'!X223*'Calculation sheet'!Y223*'Calculation sheet'!Z223*'Calculation sheet'!AB223*'Calculation sheet'!AD223*'Calculation sheet'!AI223*'Calculation sheet'!AJ223,'Calculation sheet'!AP223*'Calculation sheet'!J223*'Calculation sheet'!K223*'Calculation sheet'!L223*'Calculation sheet'!N223*'Calculation sheet'!P223*'Calculation sheet'!R223*'Calculation sheet'!S223*'Calculation sheet'!X223*'Calculation sheet'!Y223*'Calculation sheet'!Z223*'Calculation sheet'!AB223*'Calculation sheet'!AD223*'Calculation sheet'!AI223*'Calculation sheet'!AJ223*0.7672))</f>
        <v/>
      </c>
      <c r="Q223" s="12" t="str">
        <f t="shared" si="10"/>
        <v/>
      </c>
      <c r="R223" s="14" t="str">
        <f t="shared" si="11"/>
        <v/>
      </c>
    </row>
    <row r="224" spans="1:18" x14ac:dyDescent="0.3">
      <c r="A224" s="4" t="str">
        <f>IF('Input data'!A239="","",'Input data'!A239)</f>
        <v/>
      </c>
      <c r="B224" s="4" t="str">
        <f>IF('Input data'!B239="","",'Input data'!B239)</f>
        <v/>
      </c>
      <c r="C224" s="4" t="str">
        <f>IF('Input data'!C239="","",'Input data'!C239)</f>
        <v/>
      </c>
      <c r="D224" s="4" t="str">
        <f>IF('Input data'!D239="","",'Input data'!D239)</f>
        <v/>
      </c>
      <c r="E224" s="4" t="str">
        <f>IF('Input data'!E239="","",'Input data'!E239)</f>
        <v/>
      </c>
      <c r="F224" s="4" t="str">
        <f>IF('Input data'!F239="","",'Input data'!F239)</f>
        <v/>
      </c>
      <c r="G224" s="4">
        <f>IF('Input data'!G239="","",'Input data'!G239)</f>
        <v>0</v>
      </c>
      <c r="H224" s="4" t="str">
        <f>IF('Input data'!H239&gt;0.5,'Input data'!H239,"")</f>
        <v/>
      </c>
      <c r="I224" s="4" t="str">
        <f>IF('Input data'!I239="","",'Input data'!I239)</f>
        <v/>
      </c>
      <c r="J224" s="12" t="str">
        <f>IF('Calculation sheet'!AQ224="","",IF(OR(I224="Motorway link",I224="Exit diverge",I224="Entrance merge",I224="Motorway diverge",I224="Motorway merge",I224="Motorway weaving",I224="Service area"),'Calculation sheet'!AK224*'Calculation sheet'!J224*'Calculation sheet'!K224*'Calculation sheet'!L224*'Calculation sheet'!N224*'Calculation sheet'!P224*'Calculation sheet'!R224*'Calculation sheet'!S224*'Calculation sheet'!T224*'Calculation sheet'!Y224*'Calculation sheet'!Z224*'Calculation sheet'!AB224*'Calculation sheet'!AD224*'Calculation sheet'!AF224*'Calculation sheet'!AJ224,'Calculation sheet'!AK224*'Calculation sheet'!J224*'Calculation sheet'!K224*'Calculation sheet'!L224*'Calculation sheet'!N224*'Calculation sheet'!P224*'Calculation sheet'!R224*'Calculation sheet'!S224*'Calculation sheet'!T224*'Calculation sheet'!Y224*'Calculation sheet'!Z224*'Calculation sheet'!AB224*'Calculation sheet'!AD224*'Calculation sheet'!AF224*'Calculation sheet'!AJ224*0.7672))</f>
        <v/>
      </c>
      <c r="K224" s="12" t="str">
        <f>IF('Calculation sheet'!AQ224="","",IF(OR(I224="Motorway link",I224="Exit diverge",I224="Entrance merge",I224="Motorway diverge",I224="Motorway merge",I224="Motorway weaving",I224="Service area"),'Calculation sheet'!AL224*'Calculation sheet'!J224*'Calculation sheet'!K224*'Calculation sheet'!M224*'Calculation sheet'!O224*'Calculation sheet'!P224*'Calculation sheet'!Q224*'Calculation sheet'!R224*'Calculation sheet'!S224*'Calculation sheet'!T224*'Calculation sheet'!Y224*'Calculation sheet'!AA224*'Calculation sheet'!AC224*'Calculation sheet'!AE224*'Calculation sheet'!AG224*'Calculation sheet'!AJ224,'Calculation sheet'!AL224*'Calculation sheet'!J224*'Calculation sheet'!K224*'Calculation sheet'!M224*'Calculation sheet'!O224*'Calculation sheet'!P224*'Calculation sheet'!Q224*'Calculation sheet'!R224*'Calculation sheet'!S224*'Calculation sheet'!T224*'Calculation sheet'!Y224*'Calculation sheet'!AA224*'Calculation sheet'!AC224*'Calculation sheet'!AE224*'Calculation sheet'!AG224*'Calculation sheet'!AJ224*0.8833))</f>
        <v/>
      </c>
      <c r="L224" s="12" t="str">
        <f>IF('Calculation sheet'!AQ224="","",IF(OR(I224="Motorway link",I224="Exit diverge",I224="Entrance merge",I224="Motorway diverge",I224="Motorway merge",I224="Motorway weaving",I224="Service area"),'Calculation sheet'!AM224*'Calculation sheet'!J224*'Calculation sheet'!K224*'Calculation sheet'!M224*'Calculation sheet'!O224*'Calculation sheet'!P224*'Calculation sheet'!Q224*'Calculation sheet'!R224*'Calculation sheet'!S224*'Calculation sheet'!U224*'Calculation sheet'!Y224*'Calculation sheet'!AA224*'Calculation sheet'!AC224*'Calculation sheet'!AE224*'Calculation sheet'!AG224*'Calculation sheet'!AJ224,'Calculation sheet'!AM224*'Calculation sheet'!J224*'Calculation sheet'!K224*'Calculation sheet'!M224*'Calculation sheet'!O224*'Calculation sheet'!P224*'Calculation sheet'!Q224*'Calculation sheet'!R224*'Calculation sheet'!S224*'Calculation sheet'!U224*'Calculation sheet'!Y224*'Calculation sheet'!AA224*'Calculation sheet'!AC224*'Calculation sheet'!AE224*'Calculation sheet'!AG224*'Calculation sheet'!AJ224*1.1176))</f>
        <v/>
      </c>
      <c r="M224" s="12" t="str">
        <f t="shared" si="9"/>
        <v/>
      </c>
      <c r="N224" s="12" t="str">
        <f>IF('Calculation sheet'!AQ224="","",IF(OR(I224="Motorway link",I224="Exit diverge",I224="Entrance merge",I224="Motorway diverge",I224="Motorway merge",I224="Motorway weaving",I224="Service area"),'Calculation sheet'!AN224*'Calculation sheet'!J224*'Calculation sheet'!K224*'Calculation sheet'!L224*'Calculation sheet'!N224*'Calculation sheet'!P224*'Calculation sheet'!R224*'Calculation sheet'!S224*'Calculation sheet'!V224*'Calculation sheet'!Y224*'Calculation sheet'!Z224*'Calculation sheet'!AB224*'Calculation sheet'!AD224*'Calculation sheet'!AH224*'Calculation sheet'!AJ224,'Calculation sheet'!AN224*'Calculation sheet'!J224*'Calculation sheet'!K224*'Calculation sheet'!L224*'Calculation sheet'!N224*'Calculation sheet'!P224*'Calculation sheet'!R224*'Calculation sheet'!S224*'Calculation sheet'!V224*'Calculation sheet'!Y224*'Calculation sheet'!Z224*'Calculation sheet'!AB224*'Calculation sheet'!AD224*'Calculation sheet'!AH224*'Calculation sheet'!AJ224*0.7672))</f>
        <v/>
      </c>
      <c r="O224" s="12" t="str">
        <f>IF('Calculation sheet'!AQ224="","",IF(OR(I224="Motorway link",I224="Exit diverge",I224="Entrance merge",I224="Motorway diverge",I224="Motorway merge",I224="Motorway weaving",I224="Service area"),'Calculation sheet'!AO224*'Calculation sheet'!J224*'Calculation sheet'!K224*'Calculation sheet'!L224*'Calculation sheet'!N224*'Calculation sheet'!P224*'Calculation sheet'!R224*'Calculation sheet'!S224*'Calculation sheet'!W224*'Calculation sheet'!Y224*'Calculation sheet'!Z224*'Calculation sheet'!AB224*'Calculation sheet'!AD224*'Calculation sheet'!AH224*'Calculation sheet'!AJ224,'Calculation sheet'!AO224*'Calculation sheet'!J224*'Calculation sheet'!K224*'Calculation sheet'!L224*'Calculation sheet'!N224*'Calculation sheet'!P224*'Calculation sheet'!R224*'Calculation sheet'!S224*'Calculation sheet'!W224*'Calculation sheet'!Y224*'Calculation sheet'!Z224*'Calculation sheet'!AB224*'Calculation sheet'!AD224*'Calculation sheet'!AH224*'Calculation sheet'!AJ224*0.7672))</f>
        <v/>
      </c>
      <c r="P224" s="12" t="str">
        <f>IF('Calculation sheet'!AQ224="","",IF(OR(I224="Motorway link",I224="Exit diverge",I224="Entrance merge",I224="Motorway diverge",I224="Motorway merge",I224="Motorway weaving",I224="Service area"),'Calculation sheet'!AP224*'Calculation sheet'!J224*'Calculation sheet'!K224*'Calculation sheet'!L224*'Calculation sheet'!N224*'Calculation sheet'!P224*'Calculation sheet'!R224*'Calculation sheet'!S224*'Calculation sheet'!X224*'Calculation sheet'!Y224*'Calculation sheet'!Z224*'Calculation sheet'!AB224*'Calculation sheet'!AD224*'Calculation sheet'!AI224*'Calculation sheet'!AJ224,'Calculation sheet'!AP224*'Calculation sheet'!J224*'Calculation sheet'!K224*'Calculation sheet'!L224*'Calculation sheet'!N224*'Calculation sheet'!P224*'Calculation sheet'!R224*'Calculation sheet'!S224*'Calculation sheet'!X224*'Calculation sheet'!Y224*'Calculation sheet'!Z224*'Calculation sheet'!AB224*'Calculation sheet'!AD224*'Calculation sheet'!AI224*'Calculation sheet'!AJ224*0.7672))</f>
        <v/>
      </c>
      <c r="Q224" s="12" t="str">
        <f t="shared" si="10"/>
        <v/>
      </c>
      <c r="R224" s="14" t="str">
        <f t="shared" si="11"/>
        <v/>
      </c>
    </row>
    <row r="225" spans="1:18" x14ac:dyDescent="0.3">
      <c r="A225" s="4" t="str">
        <f>IF('Input data'!A240="","",'Input data'!A240)</f>
        <v/>
      </c>
      <c r="B225" s="4" t="str">
        <f>IF('Input data'!B240="","",'Input data'!B240)</f>
        <v/>
      </c>
      <c r="C225" s="4" t="str">
        <f>IF('Input data'!C240="","",'Input data'!C240)</f>
        <v/>
      </c>
      <c r="D225" s="4" t="str">
        <f>IF('Input data'!D240="","",'Input data'!D240)</f>
        <v/>
      </c>
      <c r="E225" s="4" t="str">
        <f>IF('Input data'!E240="","",'Input data'!E240)</f>
        <v/>
      </c>
      <c r="F225" s="4" t="str">
        <f>IF('Input data'!F240="","",'Input data'!F240)</f>
        <v/>
      </c>
      <c r="G225" s="4">
        <f>IF('Input data'!G240="","",'Input data'!G240)</f>
        <v>0</v>
      </c>
      <c r="H225" s="4" t="str">
        <f>IF('Input data'!H240&gt;0.5,'Input data'!H240,"")</f>
        <v/>
      </c>
      <c r="I225" s="4" t="str">
        <f>IF('Input data'!I240="","",'Input data'!I240)</f>
        <v/>
      </c>
      <c r="J225" s="12" t="str">
        <f>IF('Calculation sheet'!AQ225="","",IF(OR(I225="Motorway link",I225="Exit diverge",I225="Entrance merge",I225="Motorway diverge",I225="Motorway merge",I225="Motorway weaving",I225="Service area"),'Calculation sheet'!AK225*'Calculation sheet'!J225*'Calculation sheet'!K225*'Calculation sheet'!L225*'Calculation sheet'!N225*'Calculation sheet'!P225*'Calculation sheet'!R225*'Calculation sheet'!S225*'Calculation sheet'!T225*'Calculation sheet'!Y225*'Calculation sheet'!Z225*'Calculation sheet'!AB225*'Calculation sheet'!AD225*'Calculation sheet'!AF225*'Calculation sheet'!AJ225,'Calculation sheet'!AK225*'Calculation sheet'!J225*'Calculation sheet'!K225*'Calculation sheet'!L225*'Calculation sheet'!N225*'Calculation sheet'!P225*'Calculation sheet'!R225*'Calculation sheet'!S225*'Calculation sheet'!T225*'Calculation sheet'!Y225*'Calculation sheet'!Z225*'Calculation sheet'!AB225*'Calculation sheet'!AD225*'Calculation sheet'!AF225*'Calculation sheet'!AJ225*0.7672))</f>
        <v/>
      </c>
      <c r="K225" s="12" t="str">
        <f>IF('Calculation sheet'!AQ225="","",IF(OR(I225="Motorway link",I225="Exit diverge",I225="Entrance merge",I225="Motorway diverge",I225="Motorway merge",I225="Motorway weaving",I225="Service area"),'Calculation sheet'!AL225*'Calculation sheet'!J225*'Calculation sheet'!K225*'Calculation sheet'!M225*'Calculation sheet'!O225*'Calculation sheet'!P225*'Calculation sheet'!Q225*'Calculation sheet'!R225*'Calculation sheet'!S225*'Calculation sheet'!T225*'Calculation sheet'!Y225*'Calculation sheet'!AA225*'Calculation sheet'!AC225*'Calculation sheet'!AE225*'Calculation sheet'!AG225*'Calculation sheet'!AJ225,'Calculation sheet'!AL225*'Calculation sheet'!J225*'Calculation sheet'!K225*'Calculation sheet'!M225*'Calculation sheet'!O225*'Calculation sheet'!P225*'Calculation sheet'!Q225*'Calculation sheet'!R225*'Calculation sheet'!S225*'Calculation sheet'!T225*'Calculation sheet'!Y225*'Calculation sheet'!AA225*'Calculation sheet'!AC225*'Calculation sheet'!AE225*'Calculation sheet'!AG225*'Calculation sheet'!AJ225*0.8833))</f>
        <v/>
      </c>
      <c r="L225" s="12" t="str">
        <f>IF('Calculation sheet'!AQ225="","",IF(OR(I225="Motorway link",I225="Exit diverge",I225="Entrance merge",I225="Motorway diverge",I225="Motorway merge",I225="Motorway weaving",I225="Service area"),'Calculation sheet'!AM225*'Calculation sheet'!J225*'Calculation sheet'!K225*'Calculation sheet'!M225*'Calculation sheet'!O225*'Calculation sheet'!P225*'Calculation sheet'!Q225*'Calculation sheet'!R225*'Calculation sheet'!S225*'Calculation sheet'!U225*'Calculation sheet'!Y225*'Calculation sheet'!AA225*'Calculation sheet'!AC225*'Calculation sheet'!AE225*'Calculation sheet'!AG225*'Calculation sheet'!AJ225,'Calculation sheet'!AM225*'Calculation sheet'!J225*'Calculation sheet'!K225*'Calculation sheet'!M225*'Calculation sheet'!O225*'Calculation sheet'!P225*'Calculation sheet'!Q225*'Calculation sheet'!R225*'Calculation sheet'!S225*'Calculation sheet'!U225*'Calculation sheet'!Y225*'Calculation sheet'!AA225*'Calculation sheet'!AC225*'Calculation sheet'!AE225*'Calculation sheet'!AG225*'Calculation sheet'!AJ225*1.1176))</f>
        <v/>
      </c>
      <c r="M225" s="12" t="str">
        <f t="shared" si="9"/>
        <v/>
      </c>
      <c r="N225" s="12" t="str">
        <f>IF('Calculation sheet'!AQ225="","",IF(OR(I225="Motorway link",I225="Exit diverge",I225="Entrance merge",I225="Motorway diverge",I225="Motorway merge",I225="Motorway weaving",I225="Service area"),'Calculation sheet'!AN225*'Calculation sheet'!J225*'Calculation sheet'!K225*'Calculation sheet'!L225*'Calculation sheet'!N225*'Calculation sheet'!P225*'Calculation sheet'!R225*'Calculation sheet'!S225*'Calculation sheet'!V225*'Calculation sheet'!Y225*'Calculation sheet'!Z225*'Calculation sheet'!AB225*'Calculation sheet'!AD225*'Calculation sheet'!AH225*'Calculation sheet'!AJ225,'Calculation sheet'!AN225*'Calculation sheet'!J225*'Calculation sheet'!K225*'Calculation sheet'!L225*'Calculation sheet'!N225*'Calculation sheet'!P225*'Calculation sheet'!R225*'Calculation sheet'!S225*'Calculation sheet'!V225*'Calculation sheet'!Y225*'Calculation sheet'!Z225*'Calculation sheet'!AB225*'Calculation sheet'!AD225*'Calculation sheet'!AH225*'Calculation sheet'!AJ225*0.7672))</f>
        <v/>
      </c>
      <c r="O225" s="12" t="str">
        <f>IF('Calculation sheet'!AQ225="","",IF(OR(I225="Motorway link",I225="Exit diverge",I225="Entrance merge",I225="Motorway diverge",I225="Motorway merge",I225="Motorway weaving",I225="Service area"),'Calculation sheet'!AO225*'Calculation sheet'!J225*'Calculation sheet'!K225*'Calculation sheet'!L225*'Calculation sheet'!N225*'Calculation sheet'!P225*'Calculation sheet'!R225*'Calculation sheet'!S225*'Calculation sheet'!W225*'Calculation sheet'!Y225*'Calculation sheet'!Z225*'Calculation sheet'!AB225*'Calculation sheet'!AD225*'Calculation sheet'!AH225*'Calculation sheet'!AJ225,'Calculation sheet'!AO225*'Calculation sheet'!J225*'Calculation sheet'!K225*'Calculation sheet'!L225*'Calculation sheet'!N225*'Calculation sheet'!P225*'Calculation sheet'!R225*'Calculation sheet'!S225*'Calculation sheet'!W225*'Calculation sheet'!Y225*'Calculation sheet'!Z225*'Calculation sheet'!AB225*'Calculation sheet'!AD225*'Calculation sheet'!AH225*'Calculation sheet'!AJ225*0.7672))</f>
        <v/>
      </c>
      <c r="P225" s="12" t="str">
        <f>IF('Calculation sheet'!AQ225="","",IF(OR(I225="Motorway link",I225="Exit diverge",I225="Entrance merge",I225="Motorway diverge",I225="Motorway merge",I225="Motorway weaving",I225="Service area"),'Calculation sheet'!AP225*'Calculation sheet'!J225*'Calculation sheet'!K225*'Calculation sheet'!L225*'Calculation sheet'!N225*'Calculation sheet'!P225*'Calculation sheet'!R225*'Calculation sheet'!S225*'Calculation sheet'!X225*'Calculation sheet'!Y225*'Calculation sheet'!Z225*'Calculation sheet'!AB225*'Calculation sheet'!AD225*'Calculation sheet'!AI225*'Calculation sheet'!AJ225,'Calculation sheet'!AP225*'Calculation sheet'!J225*'Calculation sheet'!K225*'Calculation sheet'!L225*'Calculation sheet'!N225*'Calculation sheet'!P225*'Calculation sheet'!R225*'Calculation sheet'!S225*'Calculation sheet'!X225*'Calculation sheet'!Y225*'Calculation sheet'!Z225*'Calculation sheet'!AB225*'Calculation sheet'!AD225*'Calculation sheet'!AI225*'Calculation sheet'!AJ225*0.7672))</f>
        <v/>
      </c>
      <c r="Q225" s="12" t="str">
        <f t="shared" si="10"/>
        <v/>
      </c>
      <c r="R225" s="14" t="str">
        <f t="shared" si="11"/>
        <v/>
      </c>
    </row>
    <row r="226" spans="1:18" x14ac:dyDescent="0.3">
      <c r="A226" s="4" t="str">
        <f>IF('Input data'!A241="","",'Input data'!A241)</f>
        <v/>
      </c>
      <c r="B226" s="4" t="str">
        <f>IF('Input data'!B241="","",'Input data'!B241)</f>
        <v/>
      </c>
      <c r="C226" s="4" t="str">
        <f>IF('Input data'!C241="","",'Input data'!C241)</f>
        <v/>
      </c>
      <c r="D226" s="4" t="str">
        <f>IF('Input data'!D241="","",'Input data'!D241)</f>
        <v/>
      </c>
      <c r="E226" s="4" t="str">
        <f>IF('Input data'!E241="","",'Input data'!E241)</f>
        <v/>
      </c>
      <c r="F226" s="4" t="str">
        <f>IF('Input data'!F241="","",'Input data'!F241)</f>
        <v/>
      </c>
      <c r="G226" s="4">
        <f>IF('Input data'!G241="","",'Input data'!G241)</f>
        <v>0</v>
      </c>
      <c r="H226" s="4" t="str">
        <f>IF('Input data'!H241&gt;0.5,'Input data'!H241,"")</f>
        <v/>
      </c>
      <c r="I226" s="4" t="str">
        <f>IF('Input data'!I241="","",'Input data'!I241)</f>
        <v/>
      </c>
      <c r="J226" s="12" t="str">
        <f>IF('Calculation sheet'!AQ226="","",IF(OR(I226="Motorway link",I226="Exit diverge",I226="Entrance merge",I226="Motorway diverge",I226="Motorway merge",I226="Motorway weaving",I226="Service area"),'Calculation sheet'!AK226*'Calculation sheet'!J226*'Calculation sheet'!K226*'Calculation sheet'!L226*'Calculation sheet'!N226*'Calculation sheet'!P226*'Calculation sheet'!R226*'Calculation sheet'!S226*'Calculation sheet'!T226*'Calculation sheet'!Y226*'Calculation sheet'!Z226*'Calculation sheet'!AB226*'Calculation sheet'!AD226*'Calculation sheet'!AF226*'Calculation sheet'!AJ226,'Calculation sheet'!AK226*'Calculation sheet'!J226*'Calculation sheet'!K226*'Calculation sheet'!L226*'Calculation sheet'!N226*'Calculation sheet'!P226*'Calculation sheet'!R226*'Calculation sheet'!S226*'Calculation sheet'!T226*'Calculation sheet'!Y226*'Calculation sheet'!Z226*'Calculation sheet'!AB226*'Calculation sheet'!AD226*'Calculation sheet'!AF226*'Calculation sheet'!AJ226*0.7672))</f>
        <v/>
      </c>
      <c r="K226" s="12" t="str">
        <f>IF('Calculation sheet'!AQ226="","",IF(OR(I226="Motorway link",I226="Exit diverge",I226="Entrance merge",I226="Motorway diverge",I226="Motorway merge",I226="Motorway weaving",I226="Service area"),'Calculation sheet'!AL226*'Calculation sheet'!J226*'Calculation sheet'!K226*'Calculation sheet'!M226*'Calculation sheet'!O226*'Calculation sheet'!P226*'Calculation sheet'!Q226*'Calculation sheet'!R226*'Calculation sheet'!S226*'Calculation sheet'!T226*'Calculation sheet'!Y226*'Calculation sheet'!AA226*'Calculation sheet'!AC226*'Calculation sheet'!AE226*'Calculation sheet'!AG226*'Calculation sheet'!AJ226,'Calculation sheet'!AL226*'Calculation sheet'!J226*'Calculation sheet'!K226*'Calculation sheet'!M226*'Calculation sheet'!O226*'Calculation sheet'!P226*'Calculation sheet'!Q226*'Calculation sheet'!R226*'Calculation sheet'!S226*'Calculation sheet'!T226*'Calculation sheet'!Y226*'Calculation sheet'!AA226*'Calculation sheet'!AC226*'Calculation sheet'!AE226*'Calculation sheet'!AG226*'Calculation sheet'!AJ226*0.8833))</f>
        <v/>
      </c>
      <c r="L226" s="12" t="str">
        <f>IF('Calculation sheet'!AQ226="","",IF(OR(I226="Motorway link",I226="Exit diverge",I226="Entrance merge",I226="Motorway diverge",I226="Motorway merge",I226="Motorway weaving",I226="Service area"),'Calculation sheet'!AM226*'Calculation sheet'!J226*'Calculation sheet'!K226*'Calculation sheet'!M226*'Calculation sheet'!O226*'Calculation sheet'!P226*'Calculation sheet'!Q226*'Calculation sheet'!R226*'Calculation sheet'!S226*'Calculation sheet'!U226*'Calculation sheet'!Y226*'Calculation sheet'!AA226*'Calculation sheet'!AC226*'Calculation sheet'!AE226*'Calculation sheet'!AG226*'Calculation sheet'!AJ226,'Calculation sheet'!AM226*'Calculation sheet'!J226*'Calculation sheet'!K226*'Calculation sheet'!M226*'Calculation sheet'!O226*'Calculation sheet'!P226*'Calculation sheet'!Q226*'Calculation sheet'!R226*'Calculation sheet'!S226*'Calculation sheet'!U226*'Calculation sheet'!Y226*'Calculation sheet'!AA226*'Calculation sheet'!AC226*'Calculation sheet'!AE226*'Calculation sheet'!AG226*'Calculation sheet'!AJ226*1.1176))</f>
        <v/>
      </c>
      <c r="M226" s="12" t="str">
        <f t="shared" si="9"/>
        <v/>
      </c>
      <c r="N226" s="12" t="str">
        <f>IF('Calculation sheet'!AQ226="","",IF(OR(I226="Motorway link",I226="Exit diverge",I226="Entrance merge",I226="Motorway diverge",I226="Motorway merge",I226="Motorway weaving",I226="Service area"),'Calculation sheet'!AN226*'Calculation sheet'!J226*'Calculation sheet'!K226*'Calculation sheet'!L226*'Calculation sheet'!N226*'Calculation sheet'!P226*'Calculation sheet'!R226*'Calculation sheet'!S226*'Calculation sheet'!V226*'Calculation sheet'!Y226*'Calculation sheet'!Z226*'Calculation sheet'!AB226*'Calculation sheet'!AD226*'Calculation sheet'!AH226*'Calculation sheet'!AJ226,'Calculation sheet'!AN226*'Calculation sheet'!J226*'Calculation sheet'!K226*'Calculation sheet'!L226*'Calculation sheet'!N226*'Calculation sheet'!P226*'Calculation sheet'!R226*'Calculation sheet'!S226*'Calculation sheet'!V226*'Calculation sheet'!Y226*'Calculation sheet'!Z226*'Calculation sheet'!AB226*'Calculation sheet'!AD226*'Calculation sheet'!AH226*'Calculation sheet'!AJ226*0.7672))</f>
        <v/>
      </c>
      <c r="O226" s="12" t="str">
        <f>IF('Calculation sheet'!AQ226="","",IF(OR(I226="Motorway link",I226="Exit diverge",I226="Entrance merge",I226="Motorway diverge",I226="Motorway merge",I226="Motorway weaving",I226="Service area"),'Calculation sheet'!AO226*'Calculation sheet'!J226*'Calculation sheet'!K226*'Calculation sheet'!L226*'Calculation sheet'!N226*'Calculation sheet'!P226*'Calculation sheet'!R226*'Calculation sheet'!S226*'Calculation sheet'!W226*'Calculation sheet'!Y226*'Calculation sheet'!Z226*'Calculation sheet'!AB226*'Calculation sheet'!AD226*'Calculation sheet'!AH226*'Calculation sheet'!AJ226,'Calculation sheet'!AO226*'Calculation sheet'!J226*'Calculation sheet'!K226*'Calculation sheet'!L226*'Calculation sheet'!N226*'Calculation sheet'!P226*'Calculation sheet'!R226*'Calculation sheet'!S226*'Calculation sheet'!W226*'Calculation sheet'!Y226*'Calculation sheet'!Z226*'Calculation sheet'!AB226*'Calculation sheet'!AD226*'Calculation sheet'!AH226*'Calculation sheet'!AJ226*0.7672))</f>
        <v/>
      </c>
      <c r="P226" s="12" t="str">
        <f>IF('Calculation sheet'!AQ226="","",IF(OR(I226="Motorway link",I226="Exit diverge",I226="Entrance merge",I226="Motorway diverge",I226="Motorway merge",I226="Motorway weaving",I226="Service area"),'Calculation sheet'!AP226*'Calculation sheet'!J226*'Calculation sheet'!K226*'Calculation sheet'!L226*'Calculation sheet'!N226*'Calculation sheet'!P226*'Calculation sheet'!R226*'Calculation sheet'!S226*'Calculation sheet'!X226*'Calculation sheet'!Y226*'Calculation sheet'!Z226*'Calculation sheet'!AB226*'Calculation sheet'!AD226*'Calculation sheet'!AI226*'Calculation sheet'!AJ226,'Calculation sheet'!AP226*'Calculation sheet'!J226*'Calculation sheet'!K226*'Calculation sheet'!L226*'Calculation sheet'!N226*'Calculation sheet'!P226*'Calculation sheet'!R226*'Calculation sheet'!S226*'Calculation sheet'!X226*'Calculation sheet'!Y226*'Calculation sheet'!Z226*'Calculation sheet'!AB226*'Calculation sheet'!AD226*'Calculation sheet'!AI226*'Calculation sheet'!AJ226*0.7672))</f>
        <v/>
      </c>
      <c r="Q226" s="12" t="str">
        <f t="shared" si="10"/>
        <v/>
      </c>
      <c r="R226" s="14" t="str">
        <f t="shared" si="11"/>
        <v/>
      </c>
    </row>
    <row r="227" spans="1:18" x14ac:dyDescent="0.3">
      <c r="A227" s="4" t="str">
        <f>IF('Input data'!A242="","",'Input data'!A242)</f>
        <v/>
      </c>
      <c r="B227" s="4" t="str">
        <f>IF('Input data'!B242="","",'Input data'!B242)</f>
        <v/>
      </c>
      <c r="C227" s="4" t="str">
        <f>IF('Input data'!C242="","",'Input data'!C242)</f>
        <v/>
      </c>
      <c r="D227" s="4" t="str">
        <f>IF('Input data'!D242="","",'Input data'!D242)</f>
        <v/>
      </c>
      <c r="E227" s="4" t="str">
        <f>IF('Input data'!E242="","",'Input data'!E242)</f>
        <v/>
      </c>
      <c r="F227" s="4" t="str">
        <f>IF('Input data'!F242="","",'Input data'!F242)</f>
        <v/>
      </c>
      <c r="G227" s="4">
        <f>IF('Input data'!G242="","",'Input data'!G242)</f>
        <v>0</v>
      </c>
      <c r="H227" s="4" t="str">
        <f>IF('Input data'!H242&gt;0.5,'Input data'!H242,"")</f>
        <v/>
      </c>
      <c r="I227" s="4" t="str">
        <f>IF('Input data'!I242="","",'Input data'!I242)</f>
        <v/>
      </c>
      <c r="J227" s="12" t="str">
        <f>IF('Calculation sheet'!AQ227="","",IF(OR(I227="Motorway link",I227="Exit diverge",I227="Entrance merge",I227="Motorway diverge",I227="Motorway merge",I227="Motorway weaving",I227="Service area"),'Calculation sheet'!AK227*'Calculation sheet'!J227*'Calculation sheet'!K227*'Calculation sheet'!L227*'Calculation sheet'!N227*'Calculation sheet'!P227*'Calculation sheet'!R227*'Calculation sheet'!S227*'Calculation sheet'!T227*'Calculation sheet'!Y227*'Calculation sheet'!Z227*'Calculation sheet'!AB227*'Calculation sheet'!AD227*'Calculation sheet'!AF227*'Calculation sheet'!AJ227,'Calculation sheet'!AK227*'Calculation sheet'!J227*'Calculation sheet'!K227*'Calculation sheet'!L227*'Calculation sheet'!N227*'Calculation sheet'!P227*'Calculation sheet'!R227*'Calculation sheet'!S227*'Calculation sheet'!T227*'Calculation sheet'!Y227*'Calculation sheet'!Z227*'Calculation sheet'!AB227*'Calculation sheet'!AD227*'Calculation sheet'!AF227*'Calculation sheet'!AJ227*0.7672))</f>
        <v/>
      </c>
      <c r="K227" s="12" t="str">
        <f>IF('Calculation sheet'!AQ227="","",IF(OR(I227="Motorway link",I227="Exit diverge",I227="Entrance merge",I227="Motorway diverge",I227="Motorway merge",I227="Motorway weaving",I227="Service area"),'Calculation sheet'!AL227*'Calculation sheet'!J227*'Calculation sheet'!K227*'Calculation sheet'!M227*'Calculation sheet'!O227*'Calculation sheet'!P227*'Calculation sheet'!Q227*'Calculation sheet'!R227*'Calculation sheet'!S227*'Calculation sheet'!T227*'Calculation sheet'!Y227*'Calculation sheet'!AA227*'Calculation sheet'!AC227*'Calculation sheet'!AE227*'Calculation sheet'!AG227*'Calculation sheet'!AJ227,'Calculation sheet'!AL227*'Calculation sheet'!J227*'Calculation sheet'!K227*'Calculation sheet'!M227*'Calculation sheet'!O227*'Calculation sheet'!P227*'Calculation sheet'!Q227*'Calculation sheet'!R227*'Calculation sheet'!S227*'Calculation sheet'!T227*'Calculation sheet'!Y227*'Calculation sheet'!AA227*'Calculation sheet'!AC227*'Calculation sheet'!AE227*'Calculation sheet'!AG227*'Calculation sheet'!AJ227*0.8833))</f>
        <v/>
      </c>
      <c r="L227" s="12" t="str">
        <f>IF('Calculation sheet'!AQ227="","",IF(OR(I227="Motorway link",I227="Exit diverge",I227="Entrance merge",I227="Motorway diverge",I227="Motorway merge",I227="Motorway weaving",I227="Service area"),'Calculation sheet'!AM227*'Calculation sheet'!J227*'Calculation sheet'!K227*'Calculation sheet'!M227*'Calculation sheet'!O227*'Calculation sheet'!P227*'Calculation sheet'!Q227*'Calculation sheet'!R227*'Calculation sheet'!S227*'Calculation sheet'!U227*'Calculation sheet'!Y227*'Calculation sheet'!AA227*'Calculation sheet'!AC227*'Calculation sheet'!AE227*'Calculation sheet'!AG227*'Calculation sheet'!AJ227,'Calculation sheet'!AM227*'Calculation sheet'!J227*'Calculation sheet'!K227*'Calculation sheet'!M227*'Calculation sheet'!O227*'Calculation sheet'!P227*'Calculation sheet'!Q227*'Calculation sheet'!R227*'Calculation sheet'!S227*'Calculation sheet'!U227*'Calculation sheet'!Y227*'Calculation sheet'!AA227*'Calculation sheet'!AC227*'Calculation sheet'!AE227*'Calculation sheet'!AG227*'Calculation sheet'!AJ227*1.1176))</f>
        <v/>
      </c>
      <c r="M227" s="12" t="str">
        <f t="shared" si="9"/>
        <v/>
      </c>
      <c r="N227" s="12" t="str">
        <f>IF('Calculation sheet'!AQ227="","",IF(OR(I227="Motorway link",I227="Exit diverge",I227="Entrance merge",I227="Motorway diverge",I227="Motorway merge",I227="Motorway weaving",I227="Service area"),'Calculation sheet'!AN227*'Calculation sheet'!J227*'Calculation sheet'!K227*'Calculation sheet'!L227*'Calculation sheet'!N227*'Calculation sheet'!P227*'Calculation sheet'!R227*'Calculation sheet'!S227*'Calculation sheet'!V227*'Calculation sheet'!Y227*'Calculation sheet'!Z227*'Calculation sheet'!AB227*'Calculation sheet'!AD227*'Calculation sheet'!AH227*'Calculation sheet'!AJ227,'Calculation sheet'!AN227*'Calculation sheet'!J227*'Calculation sheet'!K227*'Calculation sheet'!L227*'Calculation sheet'!N227*'Calculation sheet'!P227*'Calculation sheet'!R227*'Calculation sheet'!S227*'Calculation sheet'!V227*'Calculation sheet'!Y227*'Calculation sheet'!Z227*'Calculation sheet'!AB227*'Calculation sheet'!AD227*'Calculation sheet'!AH227*'Calculation sheet'!AJ227*0.7672))</f>
        <v/>
      </c>
      <c r="O227" s="12" t="str">
        <f>IF('Calculation sheet'!AQ227="","",IF(OR(I227="Motorway link",I227="Exit diverge",I227="Entrance merge",I227="Motorway diverge",I227="Motorway merge",I227="Motorway weaving",I227="Service area"),'Calculation sheet'!AO227*'Calculation sheet'!J227*'Calculation sheet'!K227*'Calculation sheet'!L227*'Calculation sheet'!N227*'Calculation sheet'!P227*'Calculation sheet'!R227*'Calculation sheet'!S227*'Calculation sheet'!W227*'Calculation sheet'!Y227*'Calculation sheet'!Z227*'Calculation sheet'!AB227*'Calculation sheet'!AD227*'Calculation sheet'!AH227*'Calculation sheet'!AJ227,'Calculation sheet'!AO227*'Calculation sheet'!J227*'Calculation sheet'!K227*'Calculation sheet'!L227*'Calculation sheet'!N227*'Calculation sheet'!P227*'Calculation sheet'!R227*'Calculation sheet'!S227*'Calculation sheet'!W227*'Calculation sheet'!Y227*'Calculation sheet'!Z227*'Calculation sheet'!AB227*'Calculation sheet'!AD227*'Calculation sheet'!AH227*'Calculation sheet'!AJ227*0.7672))</f>
        <v/>
      </c>
      <c r="P227" s="12" t="str">
        <f>IF('Calculation sheet'!AQ227="","",IF(OR(I227="Motorway link",I227="Exit diverge",I227="Entrance merge",I227="Motorway diverge",I227="Motorway merge",I227="Motorway weaving",I227="Service area"),'Calculation sheet'!AP227*'Calculation sheet'!J227*'Calculation sheet'!K227*'Calculation sheet'!L227*'Calculation sheet'!N227*'Calculation sheet'!P227*'Calculation sheet'!R227*'Calculation sheet'!S227*'Calculation sheet'!X227*'Calculation sheet'!Y227*'Calculation sheet'!Z227*'Calculation sheet'!AB227*'Calculation sheet'!AD227*'Calculation sheet'!AI227*'Calculation sheet'!AJ227,'Calculation sheet'!AP227*'Calculation sheet'!J227*'Calculation sheet'!K227*'Calculation sheet'!L227*'Calculation sheet'!N227*'Calculation sheet'!P227*'Calculation sheet'!R227*'Calculation sheet'!S227*'Calculation sheet'!X227*'Calculation sheet'!Y227*'Calculation sheet'!Z227*'Calculation sheet'!AB227*'Calculation sheet'!AD227*'Calculation sheet'!AI227*'Calculation sheet'!AJ227*0.7672))</f>
        <v/>
      </c>
      <c r="Q227" s="12" t="str">
        <f t="shared" si="10"/>
        <v/>
      </c>
      <c r="R227" s="14" t="str">
        <f t="shared" si="11"/>
        <v/>
      </c>
    </row>
    <row r="228" spans="1:18" x14ac:dyDescent="0.3">
      <c r="A228" s="4" t="str">
        <f>IF('Input data'!A243="","",'Input data'!A243)</f>
        <v/>
      </c>
      <c r="B228" s="4" t="str">
        <f>IF('Input data'!B243="","",'Input data'!B243)</f>
        <v/>
      </c>
      <c r="C228" s="4" t="str">
        <f>IF('Input data'!C243="","",'Input data'!C243)</f>
        <v/>
      </c>
      <c r="D228" s="4" t="str">
        <f>IF('Input data'!D243="","",'Input data'!D243)</f>
        <v/>
      </c>
      <c r="E228" s="4" t="str">
        <f>IF('Input data'!E243="","",'Input data'!E243)</f>
        <v/>
      </c>
      <c r="F228" s="4" t="str">
        <f>IF('Input data'!F243="","",'Input data'!F243)</f>
        <v/>
      </c>
      <c r="G228" s="4">
        <f>IF('Input data'!G243="","",'Input data'!G243)</f>
        <v>0</v>
      </c>
      <c r="H228" s="4" t="str">
        <f>IF('Input data'!H243&gt;0.5,'Input data'!H243,"")</f>
        <v/>
      </c>
      <c r="I228" s="4" t="str">
        <f>IF('Input data'!I243="","",'Input data'!I243)</f>
        <v/>
      </c>
      <c r="J228" s="12" t="str">
        <f>IF('Calculation sheet'!AQ228="","",IF(OR(I228="Motorway link",I228="Exit diverge",I228="Entrance merge",I228="Motorway diverge",I228="Motorway merge",I228="Motorway weaving",I228="Service area"),'Calculation sheet'!AK228*'Calculation sheet'!J228*'Calculation sheet'!K228*'Calculation sheet'!L228*'Calculation sheet'!N228*'Calculation sheet'!P228*'Calculation sheet'!R228*'Calculation sheet'!S228*'Calculation sheet'!T228*'Calculation sheet'!Y228*'Calculation sheet'!Z228*'Calculation sheet'!AB228*'Calculation sheet'!AD228*'Calculation sheet'!AF228*'Calculation sheet'!AJ228,'Calculation sheet'!AK228*'Calculation sheet'!J228*'Calculation sheet'!K228*'Calculation sheet'!L228*'Calculation sheet'!N228*'Calculation sheet'!P228*'Calculation sheet'!R228*'Calculation sheet'!S228*'Calculation sheet'!T228*'Calculation sheet'!Y228*'Calculation sheet'!Z228*'Calculation sheet'!AB228*'Calculation sheet'!AD228*'Calculation sheet'!AF228*'Calculation sheet'!AJ228*0.7672))</f>
        <v/>
      </c>
      <c r="K228" s="12" t="str">
        <f>IF('Calculation sheet'!AQ228="","",IF(OR(I228="Motorway link",I228="Exit diverge",I228="Entrance merge",I228="Motorway diverge",I228="Motorway merge",I228="Motorway weaving",I228="Service area"),'Calculation sheet'!AL228*'Calculation sheet'!J228*'Calculation sheet'!K228*'Calculation sheet'!M228*'Calculation sheet'!O228*'Calculation sheet'!P228*'Calculation sheet'!Q228*'Calculation sheet'!R228*'Calculation sheet'!S228*'Calculation sheet'!T228*'Calculation sheet'!Y228*'Calculation sheet'!AA228*'Calculation sheet'!AC228*'Calculation sheet'!AE228*'Calculation sheet'!AG228*'Calculation sheet'!AJ228,'Calculation sheet'!AL228*'Calculation sheet'!J228*'Calculation sheet'!K228*'Calculation sheet'!M228*'Calculation sheet'!O228*'Calculation sheet'!P228*'Calculation sheet'!Q228*'Calculation sheet'!R228*'Calculation sheet'!S228*'Calculation sheet'!T228*'Calculation sheet'!Y228*'Calculation sheet'!AA228*'Calculation sheet'!AC228*'Calculation sheet'!AE228*'Calculation sheet'!AG228*'Calculation sheet'!AJ228*0.8833))</f>
        <v/>
      </c>
      <c r="L228" s="12" t="str">
        <f>IF('Calculation sheet'!AQ228="","",IF(OR(I228="Motorway link",I228="Exit diverge",I228="Entrance merge",I228="Motorway diverge",I228="Motorway merge",I228="Motorway weaving",I228="Service area"),'Calculation sheet'!AM228*'Calculation sheet'!J228*'Calculation sheet'!K228*'Calculation sheet'!M228*'Calculation sheet'!O228*'Calculation sheet'!P228*'Calculation sheet'!Q228*'Calculation sheet'!R228*'Calculation sheet'!S228*'Calculation sheet'!U228*'Calculation sheet'!Y228*'Calculation sheet'!AA228*'Calculation sheet'!AC228*'Calculation sheet'!AE228*'Calculation sheet'!AG228*'Calculation sheet'!AJ228,'Calculation sheet'!AM228*'Calculation sheet'!J228*'Calculation sheet'!K228*'Calculation sheet'!M228*'Calculation sheet'!O228*'Calculation sheet'!P228*'Calculation sheet'!Q228*'Calculation sheet'!R228*'Calculation sheet'!S228*'Calculation sheet'!U228*'Calculation sheet'!Y228*'Calculation sheet'!AA228*'Calculation sheet'!AC228*'Calculation sheet'!AE228*'Calculation sheet'!AG228*'Calculation sheet'!AJ228*1.1176))</f>
        <v/>
      </c>
      <c r="M228" s="12" t="str">
        <f t="shared" si="9"/>
        <v/>
      </c>
      <c r="N228" s="12" t="str">
        <f>IF('Calculation sheet'!AQ228="","",IF(OR(I228="Motorway link",I228="Exit diverge",I228="Entrance merge",I228="Motorway diverge",I228="Motorway merge",I228="Motorway weaving",I228="Service area"),'Calculation sheet'!AN228*'Calculation sheet'!J228*'Calculation sheet'!K228*'Calculation sheet'!L228*'Calculation sheet'!N228*'Calculation sheet'!P228*'Calculation sheet'!R228*'Calculation sheet'!S228*'Calculation sheet'!V228*'Calculation sheet'!Y228*'Calculation sheet'!Z228*'Calculation sheet'!AB228*'Calculation sheet'!AD228*'Calculation sheet'!AH228*'Calculation sheet'!AJ228,'Calculation sheet'!AN228*'Calculation sheet'!J228*'Calculation sheet'!K228*'Calculation sheet'!L228*'Calculation sheet'!N228*'Calculation sheet'!P228*'Calculation sheet'!R228*'Calculation sheet'!S228*'Calculation sheet'!V228*'Calculation sheet'!Y228*'Calculation sheet'!Z228*'Calculation sheet'!AB228*'Calculation sheet'!AD228*'Calculation sheet'!AH228*'Calculation sheet'!AJ228*0.7672))</f>
        <v/>
      </c>
      <c r="O228" s="12" t="str">
        <f>IF('Calculation sheet'!AQ228="","",IF(OR(I228="Motorway link",I228="Exit diverge",I228="Entrance merge",I228="Motorway diverge",I228="Motorway merge",I228="Motorway weaving",I228="Service area"),'Calculation sheet'!AO228*'Calculation sheet'!J228*'Calculation sheet'!K228*'Calculation sheet'!L228*'Calculation sheet'!N228*'Calculation sheet'!P228*'Calculation sheet'!R228*'Calculation sheet'!S228*'Calculation sheet'!W228*'Calculation sheet'!Y228*'Calculation sheet'!Z228*'Calculation sheet'!AB228*'Calculation sheet'!AD228*'Calculation sheet'!AH228*'Calculation sheet'!AJ228,'Calculation sheet'!AO228*'Calculation sheet'!J228*'Calculation sheet'!K228*'Calculation sheet'!L228*'Calculation sheet'!N228*'Calculation sheet'!P228*'Calculation sheet'!R228*'Calculation sheet'!S228*'Calculation sheet'!W228*'Calculation sheet'!Y228*'Calculation sheet'!Z228*'Calculation sheet'!AB228*'Calculation sheet'!AD228*'Calculation sheet'!AH228*'Calculation sheet'!AJ228*0.7672))</f>
        <v/>
      </c>
      <c r="P228" s="12" t="str">
        <f>IF('Calculation sheet'!AQ228="","",IF(OR(I228="Motorway link",I228="Exit diverge",I228="Entrance merge",I228="Motorway diverge",I228="Motorway merge",I228="Motorway weaving",I228="Service area"),'Calculation sheet'!AP228*'Calculation sheet'!J228*'Calculation sheet'!K228*'Calculation sheet'!L228*'Calculation sheet'!N228*'Calculation sheet'!P228*'Calculation sheet'!R228*'Calculation sheet'!S228*'Calculation sheet'!X228*'Calculation sheet'!Y228*'Calculation sheet'!Z228*'Calculation sheet'!AB228*'Calculation sheet'!AD228*'Calculation sheet'!AI228*'Calculation sheet'!AJ228,'Calculation sheet'!AP228*'Calculation sheet'!J228*'Calculation sheet'!K228*'Calculation sheet'!L228*'Calculation sheet'!N228*'Calculation sheet'!P228*'Calculation sheet'!R228*'Calculation sheet'!S228*'Calculation sheet'!X228*'Calculation sheet'!Y228*'Calculation sheet'!Z228*'Calculation sheet'!AB228*'Calculation sheet'!AD228*'Calculation sheet'!AI228*'Calculation sheet'!AJ228*0.7672))</f>
        <v/>
      </c>
      <c r="Q228" s="12" t="str">
        <f t="shared" si="10"/>
        <v/>
      </c>
      <c r="R228" s="14" t="str">
        <f t="shared" si="11"/>
        <v/>
      </c>
    </row>
    <row r="229" spans="1:18" x14ac:dyDescent="0.3">
      <c r="A229" s="4" t="str">
        <f>IF('Input data'!A244="","",'Input data'!A244)</f>
        <v/>
      </c>
      <c r="B229" s="4" t="str">
        <f>IF('Input data'!B244="","",'Input data'!B244)</f>
        <v/>
      </c>
      <c r="C229" s="4" t="str">
        <f>IF('Input data'!C244="","",'Input data'!C244)</f>
        <v/>
      </c>
      <c r="D229" s="4" t="str">
        <f>IF('Input data'!D244="","",'Input data'!D244)</f>
        <v/>
      </c>
      <c r="E229" s="4" t="str">
        <f>IF('Input data'!E244="","",'Input data'!E244)</f>
        <v/>
      </c>
      <c r="F229" s="4" t="str">
        <f>IF('Input data'!F244="","",'Input data'!F244)</f>
        <v/>
      </c>
      <c r="G229" s="4">
        <f>IF('Input data'!G244="","",'Input data'!G244)</f>
        <v>0</v>
      </c>
      <c r="H229" s="4" t="str">
        <f>IF('Input data'!H244&gt;0.5,'Input data'!H244,"")</f>
        <v/>
      </c>
      <c r="I229" s="4" t="str">
        <f>IF('Input data'!I244="","",'Input data'!I244)</f>
        <v/>
      </c>
      <c r="J229" s="12" t="str">
        <f>IF('Calculation sheet'!AQ229="","",IF(OR(I229="Motorway link",I229="Exit diverge",I229="Entrance merge",I229="Motorway diverge",I229="Motorway merge",I229="Motorway weaving",I229="Service area"),'Calculation sheet'!AK229*'Calculation sheet'!J229*'Calculation sheet'!K229*'Calculation sheet'!L229*'Calculation sheet'!N229*'Calculation sheet'!P229*'Calculation sheet'!R229*'Calculation sheet'!S229*'Calculation sheet'!T229*'Calculation sheet'!Y229*'Calculation sheet'!Z229*'Calculation sheet'!AB229*'Calculation sheet'!AD229*'Calculation sheet'!AF229*'Calculation sheet'!AJ229,'Calculation sheet'!AK229*'Calculation sheet'!J229*'Calculation sheet'!K229*'Calculation sheet'!L229*'Calculation sheet'!N229*'Calculation sheet'!P229*'Calculation sheet'!R229*'Calculation sheet'!S229*'Calculation sheet'!T229*'Calculation sheet'!Y229*'Calculation sheet'!Z229*'Calculation sheet'!AB229*'Calculation sheet'!AD229*'Calculation sheet'!AF229*'Calculation sheet'!AJ229*0.7672))</f>
        <v/>
      </c>
      <c r="K229" s="12" t="str">
        <f>IF('Calculation sheet'!AQ229="","",IF(OR(I229="Motorway link",I229="Exit diverge",I229="Entrance merge",I229="Motorway diverge",I229="Motorway merge",I229="Motorway weaving",I229="Service area"),'Calculation sheet'!AL229*'Calculation sheet'!J229*'Calculation sheet'!K229*'Calculation sheet'!M229*'Calculation sheet'!O229*'Calculation sheet'!P229*'Calculation sheet'!Q229*'Calculation sheet'!R229*'Calculation sheet'!S229*'Calculation sheet'!T229*'Calculation sheet'!Y229*'Calculation sheet'!AA229*'Calculation sheet'!AC229*'Calculation sheet'!AE229*'Calculation sheet'!AG229*'Calculation sheet'!AJ229,'Calculation sheet'!AL229*'Calculation sheet'!J229*'Calculation sheet'!K229*'Calculation sheet'!M229*'Calculation sheet'!O229*'Calculation sheet'!P229*'Calculation sheet'!Q229*'Calculation sheet'!R229*'Calculation sheet'!S229*'Calculation sheet'!T229*'Calculation sheet'!Y229*'Calculation sheet'!AA229*'Calculation sheet'!AC229*'Calculation sheet'!AE229*'Calculation sheet'!AG229*'Calculation sheet'!AJ229*0.8833))</f>
        <v/>
      </c>
      <c r="L229" s="12" t="str">
        <f>IF('Calculation sheet'!AQ229="","",IF(OR(I229="Motorway link",I229="Exit diverge",I229="Entrance merge",I229="Motorway diverge",I229="Motorway merge",I229="Motorway weaving",I229="Service area"),'Calculation sheet'!AM229*'Calculation sheet'!J229*'Calculation sheet'!K229*'Calculation sheet'!M229*'Calculation sheet'!O229*'Calculation sheet'!P229*'Calculation sheet'!Q229*'Calculation sheet'!R229*'Calculation sheet'!S229*'Calculation sheet'!U229*'Calculation sheet'!Y229*'Calculation sheet'!AA229*'Calculation sheet'!AC229*'Calculation sheet'!AE229*'Calculation sheet'!AG229*'Calculation sheet'!AJ229,'Calculation sheet'!AM229*'Calculation sheet'!J229*'Calculation sheet'!K229*'Calculation sheet'!M229*'Calculation sheet'!O229*'Calculation sheet'!P229*'Calculation sheet'!Q229*'Calculation sheet'!R229*'Calculation sheet'!S229*'Calculation sheet'!U229*'Calculation sheet'!Y229*'Calculation sheet'!AA229*'Calculation sheet'!AC229*'Calculation sheet'!AE229*'Calculation sheet'!AG229*'Calculation sheet'!AJ229*1.1176))</f>
        <v/>
      </c>
      <c r="M229" s="12" t="str">
        <f t="shared" si="9"/>
        <v/>
      </c>
      <c r="N229" s="12" t="str">
        <f>IF('Calculation sheet'!AQ229="","",IF(OR(I229="Motorway link",I229="Exit diverge",I229="Entrance merge",I229="Motorway diverge",I229="Motorway merge",I229="Motorway weaving",I229="Service area"),'Calculation sheet'!AN229*'Calculation sheet'!J229*'Calculation sheet'!K229*'Calculation sheet'!L229*'Calculation sheet'!N229*'Calculation sheet'!P229*'Calculation sheet'!R229*'Calculation sheet'!S229*'Calculation sheet'!V229*'Calculation sheet'!Y229*'Calculation sheet'!Z229*'Calculation sheet'!AB229*'Calculation sheet'!AD229*'Calculation sheet'!AH229*'Calculation sheet'!AJ229,'Calculation sheet'!AN229*'Calculation sheet'!J229*'Calculation sheet'!K229*'Calculation sheet'!L229*'Calculation sheet'!N229*'Calculation sheet'!P229*'Calculation sheet'!R229*'Calculation sheet'!S229*'Calculation sheet'!V229*'Calculation sheet'!Y229*'Calculation sheet'!Z229*'Calculation sheet'!AB229*'Calculation sheet'!AD229*'Calculation sheet'!AH229*'Calculation sheet'!AJ229*0.7672))</f>
        <v/>
      </c>
      <c r="O229" s="12" t="str">
        <f>IF('Calculation sheet'!AQ229="","",IF(OR(I229="Motorway link",I229="Exit diverge",I229="Entrance merge",I229="Motorway diverge",I229="Motorway merge",I229="Motorway weaving",I229="Service area"),'Calculation sheet'!AO229*'Calculation sheet'!J229*'Calculation sheet'!K229*'Calculation sheet'!L229*'Calculation sheet'!N229*'Calculation sheet'!P229*'Calculation sheet'!R229*'Calculation sheet'!S229*'Calculation sheet'!W229*'Calculation sheet'!Y229*'Calculation sheet'!Z229*'Calculation sheet'!AB229*'Calculation sheet'!AD229*'Calculation sheet'!AH229*'Calculation sheet'!AJ229,'Calculation sheet'!AO229*'Calculation sheet'!J229*'Calculation sheet'!K229*'Calculation sheet'!L229*'Calculation sheet'!N229*'Calculation sheet'!P229*'Calculation sheet'!R229*'Calculation sheet'!S229*'Calculation sheet'!W229*'Calculation sheet'!Y229*'Calculation sheet'!Z229*'Calculation sheet'!AB229*'Calculation sheet'!AD229*'Calculation sheet'!AH229*'Calculation sheet'!AJ229*0.7672))</f>
        <v/>
      </c>
      <c r="P229" s="12" t="str">
        <f>IF('Calculation sheet'!AQ229="","",IF(OR(I229="Motorway link",I229="Exit diverge",I229="Entrance merge",I229="Motorway diverge",I229="Motorway merge",I229="Motorway weaving",I229="Service area"),'Calculation sheet'!AP229*'Calculation sheet'!J229*'Calculation sheet'!K229*'Calculation sheet'!L229*'Calculation sheet'!N229*'Calculation sheet'!P229*'Calculation sheet'!R229*'Calculation sheet'!S229*'Calculation sheet'!X229*'Calculation sheet'!Y229*'Calculation sheet'!Z229*'Calculation sheet'!AB229*'Calculation sheet'!AD229*'Calculation sheet'!AI229*'Calculation sheet'!AJ229,'Calculation sheet'!AP229*'Calculation sheet'!J229*'Calculation sheet'!K229*'Calculation sheet'!L229*'Calculation sheet'!N229*'Calculation sheet'!P229*'Calculation sheet'!R229*'Calculation sheet'!S229*'Calculation sheet'!X229*'Calculation sheet'!Y229*'Calculation sheet'!Z229*'Calculation sheet'!AB229*'Calculation sheet'!AD229*'Calculation sheet'!AI229*'Calculation sheet'!AJ229*0.7672))</f>
        <v/>
      </c>
      <c r="Q229" s="12" t="str">
        <f t="shared" si="10"/>
        <v/>
      </c>
      <c r="R229" s="14" t="str">
        <f t="shared" si="11"/>
        <v/>
      </c>
    </row>
    <row r="230" spans="1:18" x14ac:dyDescent="0.3">
      <c r="A230" s="4" t="str">
        <f>IF('Input data'!A245="","",'Input data'!A245)</f>
        <v/>
      </c>
      <c r="B230" s="4" t="str">
        <f>IF('Input data'!B245="","",'Input data'!B245)</f>
        <v/>
      </c>
      <c r="C230" s="4" t="str">
        <f>IF('Input data'!C245="","",'Input data'!C245)</f>
        <v/>
      </c>
      <c r="D230" s="4" t="str">
        <f>IF('Input data'!D245="","",'Input data'!D245)</f>
        <v/>
      </c>
      <c r="E230" s="4" t="str">
        <f>IF('Input data'!E245="","",'Input data'!E245)</f>
        <v/>
      </c>
      <c r="F230" s="4" t="str">
        <f>IF('Input data'!F245="","",'Input data'!F245)</f>
        <v/>
      </c>
      <c r="G230" s="4">
        <f>IF('Input data'!G245="","",'Input data'!G245)</f>
        <v>0</v>
      </c>
      <c r="H230" s="4" t="str">
        <f>IF('Input data'!H245&gt;0.5,'Input data'!H245,"")</f>
        <v/>
      </c>
      <c r="I230" s="4" t="str">
        <f>IF('Input data'!I245="","",'Input data'!I245)</f>
        <v/>
      </c>
      <c r="J230" s="12" t="str">
        <f>IF('Calculation sheet'!AQ230="","",IF(OR(I230="Motorway link",I230="Exit diverge",I230="Entrance merge",I230="Motorway diverge",I230="Motorway merge",I230="Motorway weaving",I230="Service area"),'Calculation sheet'!AK230*'Calculation sheet'!J230*'Calculation sheet'!K230*'Calculation sheet'!L230*'Calculation sheet'!N230*'Calculation sheet'!P230*'Calculation sheet'!R230*'Calculation sheet'!S230*'Calculation sheet'!T230*'Calculation sheet'!Y230*'Calculation sheet'!Z230*'Calculation sheet'!AB230*'Calculation sheet'!AD230*'Calculation sheet'!AF230*'Calculation sheet'!AJ230,'Calculation sheet'!AK230*'Calculation sheet'!J230*'Calculation sheet'!K230*'Calculation sheet'!L230*'Calculation sheet'!N230*'Calculation sheet'!P230*'Calculation sheet'!R230*'Calculation sheet'!S230*'Calculation sheet'!T230*'Calculation sheet'!Y230*'Calculation sheet'!Z230*'Calculation sheet'!AB230*'Calculation sheet'!AD230*'Calculation sheet'!AF230*'Calculation sheet'!AJ230*0.7672))</f>
        <v/>
      </c>
      <c r="K230" s="12" t="str">
        <f>IF('Calculation sheet'!AQ230="","",IF(OR(I230="Motorway link",I230="Exit diverge",I230="Entrance merge",I230="Motorway diverge",I230="Motorway merge",I230="Motorway weaving",I230="Service area"),'Calculation sheet'!AL230*'Calculation sheet'!J230*'Calculation sheet'!K230*'Calculation sheet'!M230*'Calculation sheet'!O230*'Calculation sheet'!P230*'Calculation sheet'!Q230*'Calculation sheet'!R230*'Calculation sheet'!S230*'Calculation sheet'!T230*'Calculation sheet'!Y230*'Calculation sheet'!AA230*'Calculation sheet'!AC230*'Calculation sheet'!AE230*'Calculation sheet'!AG230*'Calculation sheet'!AJ230,'Calculation sheet'!AL230*'Calculation sheet'!J230*'Calculation sheet'!K230*'Calculation sheet'!M230*'Calculation sheet'!O230*'Calculation sheet'!P230*'Calculation sheet'!Q230*'Calculation sheet'!R230*'Calculation sheet'!S230*'Calculation sheet'!T230*'Calculation sheet'!Y230*'Calculation sheet'!AA230*'Calculation sheet'!AC230*'Calculation sheet'!AE230*'Calculation sheet'!AG230*'Calculation sheet'!AJ230*0.8833))</f>
        <v/>
      </c>
      <c r="L230" s="12" t="str">
        <f>IF('Calculation sheet'!AQ230="","",IF(OR(I230="Motorway link",I230="Exit diverge",I230="Entrance merge",I230="Motorway diverge",I230="Motorway merge",I230="Motorway weaving",I230="Service area"),'Calculation sheet'!AM230*'Calculation sheet'!J230*'Calculation sheet'!K230*'Calculation sheet'!M230*'Calculation sheet'!O230*'Calculation sheet'!P230*'Calculation sheet'!Q230*'Calculation sheet'!R230*'Calculation sheet'!S230*'Calculation sheet'!U230*'Calculation sheet'!Y230*'Calculation sheet'!AA230*'Calculation sheet'!AC230*'Calculation sheet'!AE230*'Calculation sheet'!AG230*'Calculation sheet'!AJ230,'Calculation sheet'!AM230*'Calculation sheet'!J230*'Calculation sheet'!K230*'Calculation sheet'!M230*'Calculation sheet'!O230*'Calculation sheet'!P230*'Calculation sheet'!Q230*'Calculation sheet'!R230*'Calculation sheet'!S230*'Calculation sheet'!U230*'Calculation sheet'!Y230*'Calculation sheet'!AA230*'Calculation sheet'!AC230*'Calculation sheet'!AE230*'Calculation sheet'!AG230*'Calculation sheet'!AJ230*1.1176))</f>
        <v/>
      </c>
      <c r="M230" s="12" t="str">
        <f t="shared" si="9"/>
        <v/>
      </c>
      <c r="N230" s="12" t="str">
        <f>IF('Calculation sheet'!AQ230="","",IF(OR(I230="Motorway link",I230="Exit diverge",I230="Entrance merge",I230="Motorway diverge",I230="Motorway merge",I230="Motorway weaving",I230="Service area"),'Calculation sheet'!AN230*'Calculation sheet'!J230*'Calculation sheet'!K230*'Calculation sheet'!L230*'Calculation sheet'!N230*'Calculation sheet'!P230*'Calculation sheet'!R230*'Calculation sheet'!S230*'Calculation sheet'!V230*'Calculation sheet'!Y230*'Calculation sheet'!Z230*'Calculation sheet'!AB230*'Calculation sheet'!AD230*'Calculation sheet'!AH230*'Calculation sheet'!AJ230,'Calculation sheet'!AN230*'Calculation sheet'!J230*'Calculation sheet'!K230*'Calculation sheet'!L230*'Calculation sheet'!N230*'Calculation sheet'!P230*'Calculation sheet'!R230*'Calculation sheet'!S230*'Calculation sheet'!V230*'Calculation sheet'!Y230*'Calculation sheet'!Z230*'Calculation sheet'!AB230*'Calculation sheet'!AD230*'Calculation sheet'!AH230*'Calculation sheet'!AJ230*0.7672))</f>
        <v/>
      </c>
      <c r="O230" s="12" t="str">
        <f>IF('Calculation sheet'!AQ230="","",IF(OR(I230="Motorway link",I230="Exit diverge",I230="Entrance merge",I230="Motorway diverge",I230="Motorway merge",I230="Motorway weaving",I230="Service area"),'Calculation sheet'!AO230*'Calculation sheet'!J230*'Calculation sheet'!K230*'Calculation sheet'!L230*'Calculation sheet'!N230*'Calculation sheet'!P230*'Calculation sheet'!R230*'Calculation sheet'!S230*'Calculation sheet'!W230*'Calculation sheet'!Y230*'Calculation sheet'!Z230*'Calculation sheet'!AB230*'Calculation sheet'!AD230*'Calculation sheet'!AH230*'Calculation sheet'!AJ230,'Calculation sheet'!AO230*'Calculation sheet'!J230*'Calculation sheet'!K230*'Calculation sheet'!L230*'Calculation sheet'!N230*'Calculation sheet'!P230*'Calculation sheet'!R230*'Calculation sheet'!S230*'Calculation sheet'!W230*'Calculation sheet'!Y230*'Calculation sheet'!Z230*'Calculation sheet'!AB230*'Calculation sheet'!AD230*'Calculation sheet'!AH230*'Calculation sheet'!AJ230*0.7672))</f>
        <v/>
      </c>
      <c r="P230" s="12" t="str">
        <f>IF('Calculation sheet'!AQ230="","",IF(OR(I230="Motorway link",I230="Exit diverge",I230="Entrance merge",I230="Motorway diverge",I230="Motorway merge",I230="Motorway weaving",I230="Service area"),'Calculation sheet'!AP230*'Calculation sheet'!J230*'Calculation sheet'!K230*'Calculation sheet'!L230*'Calculation sheet'!N230*'Calculation sheet'!P230*'Calculation sheet'!R230*'Calculation sheet'!S230*'Calculation sheet'!X230*'Calculation sheet'!Y230*'Calculation sheet'!Z230*'Calculation sheet'!AB230*'Calculation sheet'!AD230*'Calculation sheet'!AI230*'Calculation sheet'!AJ230,'Calculation sheet'!AP230*'Calculation sheet'!J230*'Calculation sheet'!K230*'Calculation sheet'!L230*'Calculation sheet'!N230*'Calculation sheet'!P230*'Calculation sheet'!R230*'Calculation sheet'!S230*'Calculation sheet'!X230*'Calculation sheet'!Y230*'Calculation sheet'!Z230*'Calculation sheet'!AB230*'Calculation sheet'!AD230*'Calculation sheet'!AI230*'Calculation sheet'!AJ230*0.7672))</f>
        <v/>
      </c>
      <c r="Q230" s="12" t="str">
        <f t="shared" si="10"/>
        <v/>
      </c>
      <c r="R230" s="14" t="str">
        <f t="shared" si="11"/>
        <v/>
      </c>
    </row>
    <row r="231" spans="1:18" x14ac:dyDescent="0.3">
      <c r="A231" s="4" t="str">
        <f>IF('Input data'!A246="","",'Input data'!A246)</f>
        <v/>
      </c>
      <c r="B231" s="4" t="str">
        <f>IF('Input data'!B246="","",'Input data'!B246)</f>
        <v/>
      </c>
      <c r="C231" s="4" t="str">
        <f>IF('Input data'!C246="","",'Input data'!C246)</f>
        <v/>
      </c>
      <c r="D231" s="4" t="str">
        <f>IF('Input data'!D246="","",'Input data'!D246)</f>
        <v/>
      </c>
      <c r="E231" s="4" t="str">
        <f>IF('Input data'!E246="","",'Input data'!E246)</f>
        <v/>
      </c>
      <c r="F231" s="4" t="str">
        <f>IF('Input data'!F246="","",'Input data'!F246)</f>
        <v/>
      </c>
      <c r="G231" s="4">
        <f>IF('Input data'!G246="","",'Input data'!G246)</f>
        <v>0</v>
      </c>
      <c r="H231" s="4" t="str">
        <f>IF('Input data'!H246&gt;0.5,'Input data'!H246,"")</f>
        <v/>
      </c>
      <c r="I231" s="4" t="str">
        <f>IF('Input data'!I246="","",'Input data'!I246)</f>
        <v/>
      </c>
      <c r="J231" s="12" t="str">
        <f>IF('Calculation sheet'!AQ231="","",IF(OR(I231="Motorway link",I231="Exit diverge",I231="Entrance merge",I231="Motorway diverge",I231="Motorway merge",I231="Motorway weaving",I231="Service area"),'Calculation sheet'!AK231*'Calculation sheet'!J231*'Calculation sheet'!K231*'Calculation sheet'!L231*'Calculation sheet'!N231*'Calculation sheet'!P231*'Calculation sheet'!R231*'Calculation sheet'!S231*'Calculation sheet'!T231*'Calculation sheet'!Y231*'Calculation sheet'!Z231*'Calculation sheet'!AB231*'Calculation sheet'!AD231*'Calculation sheet'!AF231*'Calculation sheet'!AJ231,'Calculation sheet'!AK231*'Calculation sheet'!J231*'Calculation sheet'!K231*'Calculation sheet'!L231*'Calculation sheet'!N231*'Calculation sheet'!P231*'Calculation sheet'!R231*'Calculation sheet'!S231*'Calculation sheet'!T231*'Calculation sheet'!Y231*'Calculation sheet'!Z231*'Calculation sheet'!AB231*'Calculation sheet'!AD231*'Calculation sheet'!AF231*'Calculation sheet'!AJ231*0.7672))</f>
        <v/>
      </c>
      <c r="K231" s="12" t="str">
        <f>IF('Calculation sheet'!AQ231="","",IF(OR(I231="Motorway link",I231="Exit diverge",I231="Entrance merge",I231="Motorway diverge",I231="Motorway merge",I231="Motorway weaving",I231="Service area"),'Calculation sheet'!AL231*'Calculation sheet'!J231*'Calculation sheet'!K231*'Calculation sheet'!M231*'Calculation sheet'!O231*'Calculation sheet'!P231*'Calculation sheet'!Q231*'Calculation sheet'!R231*'Calculation sheet'!S231*'Calculation sheet'!T231*'Calculation sheet'!Y231*'Calculation sheet'!AA231*'Calculation sheet'!AC231*'Calculation sheet'!AE231*'Calculation sheet'!AG231*'Calculation sheet'!AJ231,'Calculation sheet'!AL231*'Calculation sheet'!J231*'Calculation sheet'!K231*'Calculation sheet'!M231*'Calculation sheet'!O231*'Calculation sheet'!P231*'Calculation sheet'!Q231*'Calculation sheet'!R231*'Calculation sheet'!S231*'Calculation sheet'!T231*'Calculation sheet'!Y231*'Calculation sheet'!AA231*'Calculation sheet'!AC231*'Calculation sheet'!AE231*'Calculation sheet'!AG231*'Calculation sheet'!AJ231*0.8833))</f>
        <v/>
      </c>
      <c r="L231" s="12" t="str">
        <f>IF('Calculation sheet'!AQ231="","",IF(OR(I231="Motorway link",I231="Exit diverge",I231="Entrance merge",I231="Motorway diverge",I231="Motorway merge",I231="Motorway weaving",I231="Service area"),'Calculation sheet'!AM231*'Calculation sheet'!J231*'Calculation sheet'!K231*'Calculation sheet'!M231*'Calculation sheet'!O231*'Calculation sheet'!P231*'Calculation sheet'!Q231*'Calculation sheet'!R231*'Calculation sheet'!S231*'Calculation sheet'!U231*'Calculation sheet'!Y231*'Calculation sheet'!AA231*'Calculation sheet'!AC231*'Calculation sheet'!AE231*'Calculation sheet'!AG231*'Calculation sheet'!AJ231,'Calculation sheet'!AM231*'Calculation sheet'!J231*'Calculation sheet'!K231*'Calculation sheet'!M231*'Calculation sheet'!O231*'Calculation sheet'!P231*'Calculation sheet'!Q231*'Calculation sheet'!R231*'Calculation sheet'!S231*'Calculation sheet'!U231*'Calculation sheet'!Y231*'Calculation sheet'!AA231*'Calculation sheet'!AC231*'Calculation sheet'!AE231*'Calculation sheet'!AG231*'Calculation sheet'!AJ231*1.1176))</f>
        <v/>
      </c>
      <c r="M231" s="12" t="str">
        <f t="shared" si="9"/>
        <v/>
      </c>
      <c r="N231" s="12" t="str">
        <f>IF('Calculation sheet'!AQ231="","",IF(OR(I231="Motorway link",I231="Exit diverge",I231="Entrance merge",I231="Motorway diverge",I231="Motorway merge",I231="Motorway weaving",I231="Service area"),'Calculation sheet'!AN231*'Calculation sheet'!J231*'Calculation sheet'!K231*'Calculation sheet'!L231*'Calculation sheet'!N231*'Calculation sheet'!P231*'Calculation sheet'!R231*'Calculation sheet'!S231*'Calculation sheet'!V231*'Calculation sheet'!Y231*'Calculation sheet'!Z231*'Calculation sheet'!AB231*'Calculation sheet'!AD231*'Calculation sheet'!AH231*'Calculation sheet'!AJ231,'Calculation sheet'!AN231*'Calculation sheet'!J231*'Calculation sheet'!K231*'Calculation sheet'!L231*'Calculation sheet'!N231*'Calculation sheet'!P231*'Calculation sheet'!R231*'Calculation sheet'!S231*'Calculation sheet'!V231*'Calculation sheet'!Y231*'Calculation sheet'!Z231*'Calculation sheet'!AB231*'Calculation sheet'!AD231*'Calculation sheet'!AH231*'Calculation sheet'!AJ231*0.7672))</f>
        <v/>
      </c>
      <c r="O231" s="12" t="str">
        <f>IF('Calculation sheet'!AQ231="","",IF(OR(I231="Motorway link",I231="Exit diverge",I231="Entrance merge",I231="Motorway diverge",I231="Motorway merge",I231="Motorway weaving",I231="Service area"),'Calculation sheet'!AO231*'Calculation sheet'!J231*'Calculation sheet'!K231*'Calculation sheet'!L231*'Calculation sheet'!N231*'Calculation sheet'!P231*'Calculation sheet'!R231*'Calculation sheet'!S231*'Calculation sheet'!W231*'Calculation sheet'!Y231*'Calculation sheet'!Z231*'Calculation sheet'!AB231*'Calculation sheet'!AD231*'Calculation sheet'!AH231*'Calculation sheet'!AJ231,'Calculation sheet'!AO231*'Calculation sheet'!J231*'Calculation sheet'!K231*'Calculation sheet'!L231*'Calculation sheet'!N231*'Calculation sheet'!P231*'Calculation sheet'!R231*'Calculation sheet'!S231*'Calculation sheet'!W231*'Calculation sheet'!Y231*'Calculation sheet'!Z231*'Calculation sheet'!AB231*'Calculation sheet'!AD231*'Calculation sheet'!AH231*'Calculation sheet'!AJ231*0.7672))</f>
        <v/>
      </c>
      <c r="P231" s="12" t="str">
        <f>IF('Calculation sheet'!AQ231="","",IF(OR(I231="Motorway link",I231="Exit diverge",I231="Entrance merge",I231="Motorway diverge",I231="Motorway merge",I231="Motorway weaving",I231="Service area"),'Calculation sheet'!AP231*'Calculation sheet'!J231*'Calculation sheet'!K231*'Calculation sheet'!L231*'Calculation sheet'!N231*'Calculation sheet'!P231*'Calculation sheet'!R231*'Calculation sheet'!S231*'Calculation sheet'!X231*'Calculation sheet'!Y231*'Calculation sheet'!Z231*'Calculation sheet'!AB231*'Calculation sheet'!AD231*'Calculation sheet'!AI231*'Calculation sheet'!AJ231,'Calculation sheet'!AP231*'Calculation sheet'!J231*'Calculation sheet'!K231*'Calculation sheet'!L231*'Calculation sheet'!N231*'Calculation sheet'!P231*'Calculation sheet'!R231*'Calculation sheet'!S231*'Calculation sheet'!X231*'Calculation sheet'!Y231*'Calculation sheet'!Z231*'Calculation sheet'!AB231*'Calculation sheet'!AD231*'Calculation sheet'!AI231*'Calculation sheet'!AJ231*0.7672))</f>
        <v/>
      </c>
      <c r="Q231" s="12" t="str">
        <f t="shared" si="10"/>
        <v/>
      </c>
      <c r="R231" s="14" t="str">
        <f t="shared" si="11"/>
        <v/>
      </c>
    </row>
    <row r="232" spans="1:18" x14ac:dyDescent="0.3">
      <c r="A232" s="4" t="str">
        <f>IF('Input data'!A247="","",'Input data'!A247)</f>
        <v/>
      </c>
      <c r="B232" s="4" t="str">
        <f>IF('Input data'!B247="","",'Input data'!B247)</f>
        <v/>
      </c>
      <c r="C232" s="4" t="str">
        <f>IF('Input data'!C247="","",'Input data'!C247)</f>
        <v/>
      </c>
      <c r="D232" s="4" t="str">
        <f>IF('Input data'!D247="","",'Input data'!D247)</f>
        <v/>
      </c>
      <c r="E232" s="4" t="str">
        <f>IF('Input data'!E247="","",'Input data'!E247)</f>
        <v/>
      </c>
      <c r="F232" s="4" t="str">
        <f>IF('Input data'!F247="","",'Input data'!F247)</f>
        <v/>
      </c>
      <c r="G232" s="4">
        <f>IF('Input data'!G247="","",'Input data'!G247)</f>
        <v>0</v>
      </c>
      <c r="H232" s="4" t="str">
        <f>IF('Input data'!H247&gt;0.5,'Input data'!H247,"")</f>
        <v/>
      </c>
      <c r="I232" s="4" t="str">
        <f>IF('Input data'!I247="","",'Input data'!I247)</f>
        <v/>
      </c>
      <c r="J232" s="12" t="str">
        <f>IF('Calculation sheet'!AQ232="","",IF(OR(I232="Motorway link",I232="Exit diverge",I232="Entrance merge",I232="Motorway diverge",I232="Motorway merge",I232="Motorway weaving",I232="Service area"),'Calculation sheet'!AK232*'Calculation sheet'!J232*'Calculation sheet'!K232*'Calculation sheet'!L232*'Calculation sheet'!N232*'Calculation sheet'!P232*'Calculation sheet'!R232*'Calculation sheet'!S232*'Calculation sheet'!T232*'Calculation sheet'!Y232*'Calculation sheet'!Z232*'Calculation sheet'!AB232*'Calculation sheet'!AD232*'Calculation sheet'!AF232*'Calculation sheet'!AJ232,'Calculation sheet'!AK232*'Calculation sheet'!J232*'Calculation sheet'!K232*'Calculation sheet'!L232*'Calculation sheet'!N232*'Calculation sheet'!P232*'Calculation sheet'!R232*'Calculation sheet'!S232*'Calculation sheet'!T232*'Calculation sheet'!Y232*'Calculation sheet'!Z232*'Calculation sheet'!AB232*'Calculation sheet'!AD232*'Calculation sheet'!AF232*'Calculation sheet'!AJ232*0.7672))</f>
        <v/>
      </c>
      <c r="K232" s="12" t="str">
        <f>IF('Calculation sheet'!AQ232="","",IF(OR(I232="Motorway link",I232="Exit diverge",I232="Entrance merge",I232="Motorway diverge",I232="Motorway merge",I232="Motorway weaving",I232="Service area"),'Calculation sheet'!AL232*'Calculation sheet'!J232*'Calculation sheet'!K232*'Calculation sheet'!M232*'Calculation sheet'!O232*'Calculation sheet'!P232*'Calculation sheet'!Q232*'Calculation sheet'!R232*'Calculation sheet'!S232*'Calculation sheet'!T232*'Calculation sheet'!Y232*'Calculation sheet'!AA232*'Calculation sheet'!AC232*'Calculation sheet'!AE232*'Calculation sheet'!AG232*'Calculation sheet'!AJ232,'Calculation sheet'!AL232*'Calculation sheet'!J232*'Calculation sheet'!K232*'Calculation sheet'!M232*'Calculation sheet'!O232*'Calculation sheet'!P232*'Calculation sheet'!Q232*'Calculation sheet'!R232*'Calculation sheet'!S232*'Calculation sheet'!T232*'Calculation sheet'!Y232*'Calculation sheet'!AA232*'Calculation sheet'!AC232*'Calculation sheet'!AE232*'Calculation sheet'!AG232*'Calculation sheet'!AJ232*0.8833))</f>
        <v/>
      </c>
      <c r="L232" s="12" t="str">
        <f>IF('Calculation sheet'!AQ232="","",IF(OR(I232="Motorway link",I232="Exit diverge",I232="Entrance merge",I232="Motorway diverge",I232="Motorway merge",I232="Motorway weaving",I232="Service area"),'Calculation sheet'!AM232*'Calculation sheet'!J232*'Calculation sheet'!K232*'Calculation sheet'!M232*'Calculation sheet'!O232*'Calculation sheet'!P232*'Calculation sheet'!Q232*'Calculation sheet'!R232*'Calculation sheet'!S232*'Calculation sheet'!U232*'Calculation sheet'!Y232*'Calculation sheet'!AA232*'Calculation sheet'!AC232*'Calculation sheet'!AE232*'Calculation sheet'!AG232*'Calculation sheet'!AJ232,'Calculation sheet'!AM232*'Calculation sheet'!J232*'Calculation sheet'!K232*'Calculation sheet'!M232*'Calculation sheet'!O232*'Calculation sheet'!P232*'Calculation sheet'!Q232*'Calculation sheet'!R232*'Calculation sheet'!S232*'Calculation sheet'!U232*'Calculation sheet'!Y232*'Calculation sheet'!AA232*'Calculation sheet'!AC232*'Calculation sheet'!AE232*'Calculation sheet'!AG232*'Calculation sheet'!AJ232*1.1176))</f>
        <v/>
      </c>
      <c r="M232" s="12" t="str">
        <f t="shared" si="9"/>
        <v/>
      </c>
      <c r="N232" s="12" t="str">
        <f>IF('Calculation sheet'!AQ232="","",IF(OR(I232="Motorway link",I232="Exit diverge",I232="Entrance merge",I232="Motorway diverge",I232="Motorway merge",I232="Motorway weaving",I232="Service area"),'Calculation sheet'!AN232*'Calculation sheet'!J232*'Calculation sheet'!K232*'Calculation sheet'!L232*'Calculation sheet'!N232*'Calculation sheet'!P232*'Calculation sheet'!R232*'Calculation sheet'!S232*'Calculation sheet'!V232*'Calculation sheet'!Y232*'Calculation sheet'!Z232*'Calculation sheet'!AB232*'Calculation sheet'!AD232*'Calculation sheet'!AH232*'Calculation sheet'!AJ232,'Calculation sheet'!AN232*'Calculation sheet'!J232*'Calculation sheet'!K232*'Calculation sheet'!L232*'Calculation sheet'!N232*'Calculation sheet'!P232*'Calculation sheet'!R232*'Calculation sheet'!S232*'Calculation sheet'!V232*'Calculation sheet'!Y232*'Calculation sheet'!Z232*'Calculation sheet'!AB232*'Calculation sheet'!AD232*'Calculation sheet'!AH232*'Calculation sheet'!AJ232*0.7672))</f>
        <v/>
      </c>
      <c r="O232" s="12" t="str">
        <f>IF('Calculation sheet'!AQ232="","",IF(OR(I232="Motorway link",I232="Exit diverge",I232="Entrance merge",I232="Motorway diverge",I232="Motorway merge",I232="Motorway weaving",I232="Service area"),'Calculation sheet'!AO232*'Calculation sheet'!J232*'Calculation sheet'!K232*'Calculation sheet'!L232*'Calculation sheet'!N232*'Calculation sheet'!P232*'Calculation sheet'!R232*'Calculation sheet'!S232*'Calculation sheet'!W232*'Calculation sheet'!Y232*'Calculation sheet'!Z232*'Calculation sheet'!AB232*'Calculation sheet'!AD232*'Calculation sheet'!AH232*'Calculation sheet'!AJ232,'Calculation sheet'!AO232*'Calculation sheet'!J232*'Calculation sheet'!K232*'Calculation sheet'!L232*'Calculation sheet'!N232*'Calculation sheet'!P232*'Calculation sheet'!R232*'Calculation sheet'!S232*'Calculation sheet'!W232*'Calculation sheet'!Y232*'Calculation sheet'!Z232*'Calculation sheet'!AB232*'Calculation sheet'!AD232*'Calculation sheet'!AH232*'Calculation sheet'!AJ232*0.7672))</f>
        <v/>
      </c>
      <c r="P232" s="12" t="str">
        <f>IF('Calculation sheet'!AQ232="","",IF(OR(I232="Motorway link",I232="Exit diverge",I232="Entrance merge",I232="Motorway diverge",I232="Motorway merge",I232="Motorway weaving",I232="Service area"),'Calculation sheet'!AP232*'Calculation sheet'!J232*'Calculation sheet'!K232*'Calculation sheet'!L232*'Calculation sheet'!N232*'Calculation sheet'!P232*'Calculation sheet'!R232*'Calculation sheet'!S232*'Calculation sheet'!X232*'Calculation sheet'!Y232*'Calculation sheet'!Z232*'Calculation sheet'!AB232*'Calculation sheet'!AD232*'Calculation sheet'!AI232*'Calculation sheet'!AJ232,'Calculation sheet'!AP232*'Calculation sheet'!J232*'Calculation sheet'!K232*'Calculation sheet'!L232*'Calculation sheet'!N232*'Calculation sheet'!P232*'Calculation sheet'!R232*'Calculation sheet'!S232*'Calculation sheet'!X232*'Calculation sheet'!Y232*'Calculation sheet'!Z232*'Calculation sheet'!AB232*'Calculation sheet'!AD232*'Calculation sheet'!AI232*'Calculation sheet'!AJ232*0.7672))</f>
        <v/>
      </c>
      <c r="Q232" s="12" t="str">
        <f t="shared" si="10"/>
        <v/>
      </c>
      <c r="R232" s="14" t="str">
        <f t="shared" si="11"/>
        <v/>
      </c>
    </row>
    <row r="233" spans="1:18" x14ac:dyDescent="0.3">
      <c r="A233" s="4" t="str">
        <f>IF('Input data'!A248="","",'Input data'!A248)</f>
        <v/>
      </c>
      <c r="B233" s="4" t="str">
        <f>IF('Input data'!B248="","",'Input data'!B248)</f>
        <v/>
      </c>
      <c r="C233" s="4" t="str">
        <f>IF('Input data'!C248="","",'Input data'!C248)</f>
        <v/>
      </c>
      <c r="D233" s="4" t="str">
        <f>IF('Input data'!D248="","",'Input data'!D248)</f>
        <v/>
      </c>
      <c r="E233" s="4" t="str">
        <f>IF('Input data'!E248="","",'Input data'!E248)</f>
        <v/>
      </c>
      <c r="F233" s="4" t="str">
        <f>IF('Input data'!F248="","",'Input data'!F248)</f>
        <v/>
      </c>
      <c r="G233" s="4">
        <f>IF('Input data'!G248="","",'Input data'!G248)</f>
        <v>0</v>
      </c>
      <c r="H233" s="4" t="str">
        <f>IF('Input data'!H248&gt;0.5,'Input data'!H248,"")</f>
        <v/>
      </c>
      <c r="I233" s="4" t="str">
        <f>IF('Input data'!I248="","",'Input data'!I248)</f>
        <v/>
      </c>
      <c r="J233" s="12" t="str">
        <f>IF('Calculation sheet'!AQ233="","",IF(OR(I233="Motorway link",I233="Exit diverge",I233="Entrance merge",I233="Motorway diverge",I233="Motorway merge",I233="Motorway weaving",I233="Service area"),'Calculation sheet'!AK233*'Calculation sheet'!J233*'Calculation sheet'!K233*'Calculation sheet'!L233*'Calculation sheet'!N233*'Calculation sheet'!P233*'Calculation sheet'!R233*'Calculation sheet'!S233*'Calculation sheet'!T233*'Calculation sheet'!Y233*'Calculation sheet'!Z233*'Calculation sheet'!AB233*'Calculation sheet'!AD233*'Calculation sheet'!AF233*'Calculation sheet'!AJ233,'Calculation sheet'!AK233*'Calculation sheet'!J233*'Calculation sheet'!K233*'Calculation sheet'!L233*'Calculation sheet'!N233*'Calculation sheet'!P233*'Calculation sheet'!R233*'Calculation sheet'!S233*'Calculation sheet'!T233*'Calculation sheet'!Y233*'Calculation sheet'!Z233*'Calculation sheet'!AB233*'Calculation sheet'!AD233*'Calculation sheet'!AF233*'Calculation sheet'!AJ233*0.7672))</f>
        <v/>
      </c>
      <c r="K233" s="12" t="str">
        <f>IF('Calculation sheet'!AQ233="","",IF(OR(I233="Motorway link",I233="Exit diverge",I233="Entrance merge",I233="Motorway diverge",I233="Motorway merge",I233="Motorway weaving",I233="Service area"),'Calculation sheet'!AL233*'Calculation sheet'!J233*'Calculation sheet'!K233*'Calculation sheet'!M233*'Calculation sheet'!O233*'Calculation sheet'!P233*'Calculation sheet'!Q233*'Calculation sheet'!R233*'Calculation sheet'!S233*'Calculation sheet'!T233*'Calculation sheet'!Y233*'Calculation sheet'!AA233*'Calculation sheet'!AC233*'Calculation sheet'!AE233*'Calculation sheet'!AG233*'Calculation sheet'!AJ233,'Calculation sheet'!AL233*'Calculation sheet'!J233*'Calculation sheet'!K233*'Calculation sheet'!M233*'Calculation sheet'!O233*'Calculation sheet'!P233*'Calculation sheet'!Q233*'Calculation sheet'!R233*'Calculation sheet'!S233*'Calculation sheet'!T233*'Calculation sheet'!Y233*'Calculation sheet'!AA233*'Calculation sheet'!AC233*'Calculation sheet'!AE233*'Calculation sheet'!AG233*'Calculation sheet'!AJ233*0.8833))</f>
        <v/>
      </c>
      <c r="L233" s="12" t="str">
        <f>IF('Calculation sheet'!AQ233="","",IF(OR(I233="Motorway link",I233="Exit diverge",I233="Entrance merge",I233="Motorway diverge",I233="Motorway merge",I233="Motorway weaving",I233="Service area"),'Calculation sheet'!AM233*'Calculation sheet'!J233*'Calculation sheet'!K233*'Calculation sheet'!M233*'Calculation sheet'!O233*'Calculation sheet'!P233*'Calculation sheet'!Q233*'Calculation sheet'!R233*'Calculation sheet'!S233*'Calculation sheet'!U233*'Calculation sheet'!Y233*'Calculation sheet'!AA233*'Calculation sheet'!AC233*'Calculation sheet'!AE233*'Calculation sheet'!AG233*'Calculation sheet'!AJ233,'Calculation sheet'!AM233*'Calculation sheet'!J233*'Calculation sheet'!K233*'Calculation sheet'!M233*'Calculation sheet'!O233*'Calculation sheet'!P233*'Calculation sheet'!Q233*'Calculation sheet'!R233*'Calculation sheet'!S233*'Calculation sheet'!U233*'Calculation sheet'!Y233*'Calculation sheet'!AA233*'Calculation sheet'!AC233*'Calculation sheet'!AE233*'Calculation sheet'!AG233*'Calculation sheet'!AJ233*1.1176))</f>
        <v/>
      </c>
      <c r="M233" s="12" t="str">
        <f t="shared" si="9"/>
        <v/>
      </c>
      <c r="N233" s="12" t="str">
        <f>IF('Calculation sheet'!AQ233="","",IF(OR(I233="Motorway link",I233="Exit diverge",I233="Entrance merge",I233="Motorway diverge",I233="Motorway merge",I233="Motorway weaving",I233="Service area"),'Calculation sheet'!AN233*'Calculation sheet'!J233*'Calculation sheet'!K233*'Calculation sheet'!L233*'Calculation sheet'!N233*'Calculation sheet'!P233*'Calculation sheet'!R233*'Calculation sheet'!S233*'Calculation sheet'!V233*'Calculation sheet'!Y233*'Calculation sheet'!Z233*'Calculation sheet'!AB233*'Calculation sheet'!AD233*'Calculation sheet'!AH233*'Calculation sheet'!AJ233,'Calculation sheet'!AN233*'Calculation sheet'!J233*'Calculation sheet'!K233*'Calculation sheet'!L233*'Calculation sheet'!N233*'Calculation sheet'!P233*'Calculation sheet'!R233*'Calculation sheet'!S233*'Calculation sheet'!V233*'Calculation sheet'!Y233*'Calculation sheet'!Z233*'Calculation sheet'!AB233*'Calculation sheet'!AD233*'Calculation sheet'!AH233*'Calculation sheet'!AJ233*0.7672))</f>
        <v/>
      </c>
      <c r="O233" s="12" t="str">
        <f>IF('Calculation sheet'!AQ233="","",IF(OR(I233="Motorway link",I233="Exit diverge",I233="Entrance merge",I233="Motorway diverge",I233="Motorway merge",I233="Motorway weaving",I233="Service area"),'Calculation sheet'!AO233*'Calculation sheet'!J233*'Calculation sheet'!K233*'Calculation sheet'!L233*'Calculation sheet'!N233*'Calculation sheet'!P233*'Calculation sheet'!R233*'Calculation sheet'!S233*'Calculation sheet'!W233*'Calculation sheet'!Y233*'Calculation sheet'!Z233*'Calculation sheet'!AB233*'Calculation sheet'!AD233*'Calculation sheet'!AH233*'Calculation sheet'!AJ233,'Calculation sheet'!AO233*'Calculation sheet'!J233*'Calculation sheet'!K233*'Calculation sheet'!L233*'Calculation sheet'!N233*'Calculation sheet'!P233*'Calculation sheet'!R233*'Calculation sheet'!S233*'Calculation sheet'!W233*'Calculation sheet'!Y233*'Calculation sheet'!Z233*'Calculation sheet'!AB233*'Calculation sheet'!AD233*'Calculation sheet'!AH233*'Calculation sheet'!AJ233*0.7672))</f>
        <v/>
      </c>
      <c r="P233" s="12" t="str">
        <f>IF('Calculation sheet'!AQ233="","",IF(OR(I233="Motorway link",I233="Exit diverge",I233="Entrance merge",I233="Motorway diverge",I233="Motorway merge",I233="Motorway weaving",I233="Service area"),'Calculation sheet'!AP233*'Calculation sheet'!J233*'Calculation sheet'!K233*'Calculation sheet'!L233*'Calculation sheet'!N233*'Calculation sheet'!P233*'Calculation sheet'!R233*'Calculation sheet'!S233*'Calculation sheet'!X233*'Calculation sheet'!Y233*'Calculation sheet'!Z233*'Calculation sheet'!AB233*'Calculation sheet'!AD233*'Calculation sheet'!AI233*'Calculation sheet'!AJ233,'Calculation sheet'!AP233*'Calculation sheet'!J233*'Calculation sheet'!K233*'Calculation sheet'!L233*'Calculation sheet'!N233*'Calculation sheet'!P233*'Calculation sheet'!R233*'Calculation sheet'!S233*'Calculation sheet'!X233*'Calculation sheet'!Y233*'Calculation sheet'!Z233*'Calculation sheet'!AB233*'Calculation sheet'!AD233*'Calculation sheet'!AI233*'Calculation sheet'!AJ233*0.7672))</f>
        <v/>
      </c>
      <c r="Q233" s="12" t="str">
        <f t="shared" si="10"/>
        <v/>
      </c>
      <c r="R233" s="14" t="str">
        <f t="shared" si="11"/>
        <v/>
      </c>
    </row>
    <row r="234" spans="1:18" x14ac:dyDescent="0.3">
      <c r="A234" s="4" t="str">
        <f>IF('Input data'!A249="","",'Input data'!A249)</f>
        <v/>
      </c>
      <c r="B234" s="4" t="str">
        <f>IF('Input data'!B249="","",'Input data'!B249)</f>
        <v/>
      </c>
      <c r="C234" s="4" t="str">
        <f>IF('Input data'!C249="","",'Input data'!C249)</f>
        <v/>
      </c>
      <c r="D234" s="4" t="str">
        <f>IF('Input data'!D249="","",'Input data'!D249)</f>
        <v/>
      </c>
      <c r="E234" s="4" t="str">
        <f>IF('Input data'!E249="","",'Input data'!E249)</f>
        <v/>
      </c>
      <c r="F234" s="4" t="str">
        <f>IF('Input data'!F249="","",'Input data'!F249)</f>
        <v/>
      </c>
      <c r="G234" s="4">
        <f>IF('Input data'!G249="","",'Input data'!G249)</f>
        <v>0</v>
      </c>
      <c r="H234" s="4" t="str">
        <f>IF('Input data'!H249&gt;0.5,'Input data'!H249,"")</f>
        <v/>
      </c>
      <c r="I234" s="4" t="str">
        <f>IF('Input data'!I249="","",'Input data'!I249)</f>
        <v/>
      </c>
      <c r="J234" s="12" t="str">
        <f>IF('Calculation sheet'!AQ234="","",IF(OR(I234="Motorway link",I234="Exit diverge",I234="Entrance merge",I234="Motorway diverge",I234="Motorway merge",I234="Motorway weaving",I234="Service area"),'Calculation sheet'!AK234*'Calculation sheet'!J234*'Calculation sheet'!K234*'Calculation sheet'!L234*'Calculation sheet'!N234*'Calculation sheet'!P234*'Calculation sheet'!R234*'Calculation sheet'!S234*'Calculation sheet'!T234*'Calculation sheet'!Y234*'Calculation sheet'!Z234*'Calculation sheet'!AB234*'Calculation sheet'!AD234*'Calculation sheet'!AF234*'Calculation sheet'!AJ234,'Calculation sheet'!AK234*'Calculation sheet'!J234*'Calculation sheet'!K234*'Calculation sheet'!L234*'Calculation sheet'!N234*'Calculation sheet'!P234*'Calculation sheet'!R234*'Calculation sheet'!S234*'Calculation sheet'!T234*'Calculation sheet'!Y234*'Calculation sheet'!Z234*'Calculation sheet'!AB234*'Calculation sheet'!AD234*'Calculation sheet'!AF234*'Calculation sheet'!AJ234*0.7672))</f>
        <v/>
      </c>
      <c r="K234" s="12" t="str">
        <f>IF('Calculation sheet'!AQ234="","",IF(OR(I234="Motorway link",I234="Exit diverge",I234="Entrance merge",I234="Motorway diverge",I234="Motorway merge",I234="Motorway weaving",I234="Service area"),'Calculation sheet'!AL234*'Calculation sheet'!J234*'Calculation sheet'!K234*'Calculation sheet'!M234*'Calculation sheet'!O234*'Calculation sheet'!P234*'Calculation sheet'!Q234*'Calculation sheet'!R234*'Calculation sheet'!S234*'Calculation sheet'!T234*'Calculation sheet'!Y234*'Calculation sheet'!AA234*'Calculation sheet'!AC234*'Calculation sheet'!AE234*'Calculation sheet'!AG234*'Calculation sheet'!AJ234,'Calculation sheet'!AL234*'Calculation sheet'!J234*'Calculation sheet'!K234*'Calculation sheet'!M234*'Calculation sheet'!O234*'Calculation sheet'!P234*'Calculation sheet'!Q234*'Calculation sheet'!R234*'Calculation sheet'!S234*'Calculation sheet'!T234*'Calculation sheet'!Y234*'Calculation sheet'!AA234*'Calculation sheet'!AC234*'Calculation sheet'!AE234*'Calculation sheet'!AG234*'Calculation sheet'!AJ234*0.8833))</f>
        <v/>
      </c>
      <c r="L234" s="12" t="str">
        <f>IF('Calculation sheet'!AQ234="","",IF(OR(I234="Motorway link",I234="Exit diverge",I234="Entrance merge",I234="Motorway diverge",I234="Motorway merge",I234="Motorway weaving",I234="Service area"),'Calculation sheet'!AM234*'Calculation sheet'!J234*'Calculation sheet'!K234*'Calculation sheet'!M234*'Calculation sheet'!O234*'Calculation sheet'!P234*'Calculation sheet'!Q234*'Calculation sheet'!R234*'Calculation sheet'!S234*'Calculation sheet'!U234*'Calculation sheet'!Y234*'Calculation sheet'!AA234*'Calculation sheet'!AC234*'Calculation sheet'!AE234*'Calculation sheet'!AG234*'Calculation sheet'!AJ234,'Calculation sheet'!AM234*'Calculation sheet'!J234*'Calculation sheet'!K234*'Calculation sheet'!M234*'Calculation sheet'!O234*'Calculation sheet'!P234*'Calculation sheet'!Q234*'Calculation sheet'!R234*'Calculation sheet'!S234*'Calculation sheet'!U234*'Calculation sheet'!Y234*'Calculation sheet'!AA234*'Calculation sheet'!AC234*'Calculation sheet'!AE234*'Calculation sheet'!AG234*'Calculation sheet'!AJ234*1.1176))</f>
        <v/>
      </c>
      <c r="M234" s="12" t="str">
        <f t="shared" si="9"/>
        <v/>
      </c>
      <c r="N234" s="12" t="str">
        <f>IF('Calculation sheet'!AQ234="","",IF(OR(I234="Motorway link",I234="Exit diverge",I234="Entrance merge",I234="Motorway diverge",I234="Motorway merge",I234="Motorway weaving",I234="Service area"),'Calculation sheet'!AN234*'Calculation sheet'!J234*'Calculation sheet'!K234*'Calculation sheet'!L234*'Calculation sheet'!N234*'Calculation sheet'!P234*'Calculation sheet'!R234*'Calculation sheet'!S234*'Calculation sheet'!V234*'Calculation sheet'!Y234*'Calculation sheet'!Z234*'Calculation sheet'!AB234*'Calculation sheet'!AD234*'Calculation sheet'!AH234*'Calculation sheet'!AJ234,'Calculation sheet'!AN234*'Calculation sheet'!J234*'Calculation sheet'!K234*'Calculation sheet'!L234*'Calculation sheet'!N234*'Calculation sheet'!P234*'Calculation sheet'!R234*'Calculation sheet'!S234*'Calculation sheet'!V234*'Calculation sheet'!Y234*'Calculation sheet'!Z234*'Calculation sheet'!AB234*'Calculation sheet'!AD234*'Calculation sheet'!AH234*'Calculation sheet'!AJ234*0.7672))</f>
        <v/>
      </c>
      <c r="O234" s="12" t="str">
        <f>IF('Calculation sheet'!AQ234="","",IF(OR(I234="Motorway link",I234="Exit diverge",I234="Entrance merge",I234="Motorway diverge",I234="Motorway merge",I234="Motorway weaving",I234="Service area"),'Calculation sheet'!AO234*'Calculation sheet'!J234*'Calculation sheet'!K234*'Calculation sheet'!L234*'Calculation sheet'!N234*'Calculation sheet'!P234*'Calculation sheet'!R234*'Calculation sheet'!S234*'Calculation sheet'!W234*'Calculation sheet'!Y234*'Calculation sheet'!Z234*'Calculation sheet'!AB234*'Calculation sheet'!AD234*'Calculation sheet'!AH234*'Calculation sheet'!AJ234,'Calculation sheet'!AO234*'Calculation sheet'!J234*'Calculation sheet'!K234*'Calculation sheet'!L234*'Calculation sheet'!N234*'Calculation sheet'!P234*'Calculation sheet'!R234*'Calculation sheet'!S234*'Calculation sheet'!W234*'Calculation sheet'!Y234*'Calculation sheet'!Z234*'Calculation sheet'!AB234*'Calculation sheet'!AD234*'Calculation sheet'!AH234*'Calculation sheet'!AJ234*0.7672))</f>
        <v/>
      </c>
      <c r="P234" s="12" t="str">
        <f>IF('Calculation sheet'!AQ234="","",IF(OR(I234="Motorway link",I234="Exit diverge",I234="Entrance merge",I234="Motorway diverge",I234="Motorway merge",I234="Motorway weaving",I234="Service area"),'Calculation sheet'!AP234*'Calculation sheet'!J234*'Calculation sheet'!K234*'Calculation sheet'!L234*'Calculation sheet'!N234*'Calculation sheet'!P234*'Calculation sheet'!R234*'Calculation sheet'!S234*'Calculation sheet'!X234*'Calculation sheet'!Y234*'Calculation sheet'!Z234*'Calculation sheet'!AB234*'Calculation sheet'!AD234*'Calculation sheet'!AI234*'Calculation sheet'!AJ234,'Calculation sheet'!AP234*'Calculation sheet'!J234*'Calculation sheet'!K234*'Calculation sheet'!L234*'Calculation sheet'!N234*'Calculation sheet'!P234*'Calculation sheet'!R234*'Calculation sheet'!S234*'Calculation sheet'!X234*'Calculation sheet'!Y234*'Calculation sheet'!Z234*'Calculation sheet'!AB234*'Calculation sheet'!AD234*'Calculation sheet'!AI234*'Calculation sheet'!AJ234*0.7672))</f>
        <v/>
      </c>
      <c r="Q234" s="12" t="str">
        <f t="shared" si="10"/>
        <v/>
      </c>
      <c r="R234" s="14" t="str">
        <f t="shared" si="11"/>
        <v/>
      </c>
    </row>
    <row r="235" spans="1:18" x14ac:dyDescent="0.3">
      <c r="A235" s="4" t="str">
        <f>IF('Input data'!A250="","",'Input data'!A250)</f>
        <v/>
      </c>
      <c r="B235" s="4" t="str">
        <f>IF('Input data'!B250="","",'Input data'!B250)</f>
        <v/>
      </c>
      <c r="C235" s="4" t="str">
        <f>IF('Input data'!C250="","",'Input data'!C250)</f>
        <v/>
      </c>
      <c r="D235" s="4" t="str">
        <f>IF('Input data'!D250="","",'Input data'!D250)</f>
        <v/>
      </c>
      <c r="E235" s="4" t="str">
        <f>IF('Input data'!E250="","",'Input data'!E250)</f>
        <v/>
      </c>
      <c r="F235" s="4" t="str">
        <f>IF('Input data'!F250="","",'Input data'!F250)</f>
        <v/>
      </c>
      <c r="G235" s="4">
        <f>IF('Input data'!G250="","",'Input data'!G250)</f>
        <v>0</v>
      </c>
      <c r="H235" s="4" t="str">
        <f>IF('Input data'!H250&gt;0.5,'Input data'!H250,"")</f>
        <v/>
      </c>
      <c r="I235" s="4" t="str">
        <f>IF('Input data'!I250="","",'Input data'!I250)</f>
        <v/>
      </c>
      <c r="J235" s="12" t="str">
        <f>IF('Calculation sheet'!AQ235="","",IF(OR(I235="Motorway link",I235="Exit diverge",I235="Entrance merge",I235="Motorway diverge",I235="Motorway merge",I235="Motorway weaving",I235="Service area"),'Calculation sheet'!AK235*'Calculation sheet'!J235*'Calculation sheet'!K235*'Calculation sheet'!L235*'Calculation sheet'!N235*'Calculation sheet'!P235*'Calculation sheet'!R235*'Calculation sheet'!S235*'Calculation sheet'!T235*'Calculation sheet'!Y235*'Calculation sheet'!Z235*'Calculation sheet'!AB235*'Calculation sheet'!AD235*'Calculation sheet'!AF235*'Calculation sheet'!AJ235,'Calculation sheet'!AK235*'Calculation sheet'!J235*'Calculation sheet'!K235*'Calculation sheet'!L235*'Calculation sheet'!N235*'Calculation sheet'!P235*'Calculation sheet'!R235*'Calculation sheet'!S235*'Calculation sheet'!T235*'Calculation sheet'!Y235*'Calculation sheet'!Z235*'Calculation sheet'!AB235*'Calculation sheet'!AD235*'Calculation sheet'!AF235*'Calculation sheet'!AJ235*0.7672))</f>
        <v/>
      </c>
      <c r="K235" s="12" t="str">
        <f>IF('Calculation sheet'!AQ235="","",IF(OR(I235="Motorway link",I235="Exit diverge",I235="Entrance merge",I235="Motorway diverge",I235="Motorway merge",I235="Motorway weaving",I235="Service area"),'Calculation sheet'!AL235*'Calculation sheet'!J235*'Calculation sheet'!K235*'Calculation sheet'!M235*'Calculation sheet'!O235*'Calculation sheet'!P235*'Calculation sheet'!Q235*'Calculation sheet'!R235*'Calculation sheet'!S235*'Calculation sheet'!T235*'Calculation sheet'!Y235*'Calculation sheet'!AA235*'Calculation sheet'!AC235*'Calculation sheet'!AE235*'Calculation sheet'!AG235*'Calculation sheet'!AJ235,'Calculation sheet'!AL235*'Calculation sheet'!J235*'Calculation sheet'!K235*'Calculation sheet'!M235*'Calculation sheet'!O235*'Calculation sheet'!P235*'Calculation sheet'!Q235*'Calculation sheet'!R235*'Calculation sheet'!S235*'Calculation sheet'!T235*'Calculation sheet'!Y235*'Calculation sheet'!AA235*'Calculation sheet'!AC235*'Calculation sheet'!AE235*'Calculation sheet'!AG235*'Calculation sheet'!AJ235*0.8833))</f>
        <v/>
      </c>
      <c r="L235" s="12" t="str">
        <f>IF('Calculation sheet'!AQ235="","",IF(OR(I235="Motorway link",I235="Exit diverge",I235="Entrance merge",I235="Motorway diverge",I235="Motorway merge",I235="Motorway weaving",I235="Service area"),'Calculation sheet'!AM235*'Calculation sheet'!J235*'Calculation sheet'!K235*'Calculation sheet'!M235*'Calculation sheet'!O235*'Calculation sheet'!P235*'Calculation sheet'!Q235*'Calculation sheet'!R235*'Calculation sheet'!S235*'Calculation sheet'!U235*'Calculation sheet'!Y235*'Calculation sheet'!AA235*'Calculation sheet'!AC235*'Calculation sheet'!AE235*'Calculation sheet'!AG235*'Calculation sheet'!AJ235,'Calculation sheet'!AM235*'Calculation sheet'!J235*'Calculation sheet'!K235*'Calculation sheet'!M235*'Calculation sheet'!O235*'Calculation sheet'!P235*'Calculation sheet'!Q235*'Calculation sheet'!R235*'Calculation sheet'!S235*'Calculation sheet'!U235*'Calculation sheet'!Y235*'Calculation sheet'!AA235*'Calculation sheet'!AC235*'Calculation sheet'!AE235*'Calculation sheet'!AG235*'Calculation sheet'!AJ235*1.1176))</f>
        <v/>
      </c>
      <c r="M235" s="12" t="str">
        <f t="shared" si="9"/>
        <v/>
      </c>
      <c r="N235" s="12" t="str">
        <f>IF('Calculation sheet'!AQ235="","",IF(OR(I235="Motorway link",I235="Exit diverge",I235="Entrance merge",I235="Motorway diverge",I235="Motorway merge",I235="Motorway weaving",I235="Service area"),'Calculation sheet'!AN235*'Calculation sheet'!J235*'Calculation sheet'!K235*'Calculation sheet'!L235*'Calculation sheet'!N235*'Calculation sheet'!P235*'Calculation sheet'!R235*'Calculation sheet'!S235*'Calculation sheet'!V235*'Calculation sheet'!Y235*'Calculation sheet'!Z235*'Calculation sheet'!AB235*'Calculation sheet'!AD235*'Calculation sheet'!AH235*'Calculation sheet'!AJ235,'Calculation sheet'!AN235*'Calculation sheet'!J235*'Calculation sheet'!K235*'Calculation sheet'!L235*'Calculation sheet'!N235*'Calculation sheet'!P235*'Calculation sheet'!R235*'Calculation sheet'!S235*'Calculation sheet'!V235*'Calculation sheet'!Y235*'Calculation sheet'!Z235*'Calculation sheet'!AB235*'Calculation sheet'!AD235*'Calculation sheet'!AH235*'Calculation sheet'!AJ235*0.7672))</f>
        <v/>
      </c>
      <c r="O235" s="12" t="str">
        <f>IF('Calculation sheet'!AQ235="","",IF(OR(I235="Motorway link",I235="Exit diverge",I235="Entrance merge",I235="Motorway diverge",I235="Motorway merge",I235="Motorway weaving",I235="Service area"),'Calculation sheet'!AO235*'Calculation sheet'!J235*'Calculation sheet'!K235*'Calculation sheet'!L235*'Calculation sheet'!N235*'Calculation sheet'!P235*'Calculation sheet'!R235*'Calculation sheet'!S235*'Calculation sheet'!W235*'Calculation sheet'!Y235*'Calculation sheet'!Z235*'Calculation sheet'!AB235*'Calculation sheet'!AD235*'Calculation sheet'!AH235*'Calculation sheet'!AJ235,'Calculation sheet'!AO235*'Calculation sheet'!J235*'Calculation sheet'!K235*'Calculation sheet'!L235*'Calculation sheet'!N235*'Calculation sheet'!P235*'Calculation sheet'!R235*'Calculation sheet'!S235*'Calculation sheet'!W235*'Calculation sheet'!Y235*'Calculation sheet'!Z235*'Calculation sheet'!AB235*'Calculation sheet'!AD235*'Calculation sheet'!AH235*'Calculation sheet'!AJ235*0.7672))</f>
        <v/>
      </c>
      <c r="P235" s="12" t="str">
        <f>IF('Calculation sheet'!AQ235="","",IF(OR(I235="Motorway link",I235="Exit diverge",I235="Entrance merge",I235="Motorway diverge",I235="Motorway merge",I235="Motorway weaving",I235="Service area"),'Calculation sheet'!AP235*'Calculation sheet'!J235*'Calculation sheet'!K235*'Calculation sheet'!L235*'Calculation sheet'!N235*'Calculation sheet'!P235*'Calculation sheet'!R235*'Calculation sheet'!S235*'Calculation sheet'!X235*'Calculation sheet'!Y235*'Calculation sheet'!Z235*'Calculation sheet'!AB235*'Calculation sheet'!AD235*'Calculation sheet'!AI235*'Calculation sheet'!AJ235,'Calculation sheet'!AP235*'Calculation sheet'!J235*'Calculation sheet'!K235*'Calculation sheet'!L235*'Calculation sheet'!N235*'Calculation sheet'!P235*'Calculation sheet'!R235*'Calculation sheet'!S235*'Calculation sheet'!X235*'Calculation sheet'!Y235*'Calculation sheet'!Z235*'Calculation sheet'!AB235*'Calculation sheet'!AD235*'Calculation sheet'!AI235*'Calculation sheet'!AJ235*0.7672))</f>
        <v/>
      </c>
      <c r="Q235" s="12" t="str">
        <f t="shared" si="10"/>
        <v/>
      </c>
      <c r="R235" s="14" t="str">
        <f t="shared" si="11"/>
        <v/>
      </c>
    </row>
    <row r="236" spans="1:18" x14ac:dyDescent="0.3">
      <c r="A236" s="4" t="str">
        <f>IF('Input data'!A251="","",'Input data'!A251)</f>
        <v/>
      </c>
      <c r="B236" s="4" t="str">
        <f>IF('Input data'!B251="","",'Input data'!B251)</f>
        <v/>
      </c>
      <c r="C236" s="4" t="str">
        <f>IF('Input data'!C251="","",'Input data'!C251)</f>
        <v/>
      </c>
      <c r="D236" s="4" t="str">
        <f>IF('Input data'!D251="","",'Input data'!D251)</f>
        <v/>
      </c>
      <c r="E236" s="4" t="str">
        <f>IF('Input data'!E251="","",'Input data'!E251)</f>
        <v/>
      </c>
      <c r="F236" s="4" t="str">
        <f>IF('Input data'!F251="","",'Input data'!F251)</f>
        <v/>
      </c>
      <c r="G236" s="4">
        <f>IF('Input data'!G251="","",'Input data'!G251)</f>
        <v>0</v>
      </c>
      <c r="H236" s="4" t="str">
        <f>IF('Input data'!H251&gt;0.5,'Input data'!H251,"")</f>
        <v/>
      </c>
      <c r="I236" s="4" t="str">
        <f>IF('Input data'!I251="","",'Input data'!I251)</f>
        <v/>
      </c>
      <c r="J236" s="12" t="str">
        <f>IF('Calculation sheet'!AQ236="","",IF(OR(I236="Motorway link",I236="Exit diverge",I236="Entrance merge",I236="Motorway diverge",I236="Motorway merge",I236="Motorway weaving",I236="Service area"),'Calculation sheet'!AK236*'Calculation sheet'!J236*'Calculation sheet'!K236*'Calculation sheet'!L236*'Calculation sheet'!N236*'Calculation sheet'!P236*'Calculation sheet'!R236*'Calculation sheet'!S236*'Calculation sheet'!T236*'Calculation sheet'!Y236*'Calculation sheet'!Z236*'Calculation sheet'!AB236*'Calculation sheet'!AD236*'Calculation sheet'!AF236*'Calculation sheet'!AJ236,'Calculation sheet'!AK236*'Calculation sheet'!J236*'Calculation sheet'!K236*'Calculation sheet'!L236*'Calculation sheet'!N236*'Calculation sheet'!P236*'Calculation sheet'!R236*'Calculation sheet'!S236*'Calculation sheet'!T236*'Calculation sheet'!Y236*'Calculation sheet'!Z236*'Calculation sheet'!AB236*'Calculation sheet'!AD236*'Calculation sheet'!AF236*'Calculation sheet'!AJ236*0.7672))</f>
        <v/>
      </c>
      <c r="K236" s="12" t="str">
        <f>IF('Calculation sheet'!AQ236="","",IF(OR(I236="Motorway link",I236="Exit diverge",I236="Entrance merge",I236="Motorway diverge",I236="Motorway merge",I236="Motorway weaving",I236="Service area"),'Calculation sheet'!AL236*'Calculation sheet'!J236*'Calculation sheet'!K236*'Calculation sheet'!M236*'Calculation sheet'!O236*'Calculation sheet'!P236*'Calculation sheet'!Q236*'Calculation sheet'!R236*'Calculation sheet'!S236*'Calculation sheet'!T236*'Calculation sheet'!Y236*'Calculation sheet'!AA236*'Calculation sheet'!AC236*'Calculation sheet'!AE236*'Calculation sheet'!AG236*'Calculation sheet'!AJ236,'Calculation sheet'!AL236*'Calculation sheet'!J236*'Calculation sheet'!K236*'Calculation sheet'!M236*'Calculation sheet'!O236*'Calculation sheet'!P236*'Calculation sheet'!Q236*'Calculation sheet'!R236*'Calculation sheet'!S236*'Calculation sheet'!T236*'Calculation sheet'!Y236*'Calculation sheet'!AA236*'Calculation sheet'!AC236*'Calculation sheet'!AE236*'Calculation sheet'!AG236*'Calculation sheet'!AJ236*0.8833))</f>
        <v/>
      </c>
      <c r="L236" s="12" t="str">
        <f>IF('Calculation sheet'!AQ236="","",IF(OR(I236="Motorway link",I236="Exit diverge",I236="Entrance merge",I236="Motorway diverge",I236="Motorway merge",I236="Motorway weaving",I236="Service area"),'Calculation sheet'!AM236*'Calculation sheet'!J236*'Calculation sheet'!K236*'Calculation sheet'!M236*'Calculation sheet'!O236*'Calculation sheet'!P236*'Calculation sheet'!Q236*'Calculation sheet'!R236*'Calculation sheet'!S236*'Calculation sheet'!U236*'Calculation sheet'!Y236*'Calculation sheet'!AA236*'Calculation sheet'!AC236*'Calculation sheet'!AE236*'Calculation sheet'!AG236*'Calculation sheet'!AJ236,'Calculation sheet'!AM236*'Calculation sheet'!J236*'Calculation sheet'!K236*'Calculation sheet'!M236*'Calculation sheet'!O236*'Calculation sheet'!P236*'Calculation sheet'!Q236*'Calculation sheet'!R236*'Calculation sheet'!S236*'Calculation sheet'!U236*'Calculation sheet'!Y236*'Calculation sheet'!AA236*'Calculation sheet'!AC236*'Calculation sheet'!AE236*'Calculation sheet'!AG236*'Calculation sheet'!AJ236*1.1176))</f>
        <v/>
      </c>
      <c r="M236" s="12" t="str">
        <f t="shared" si="9"/>
        <v/>
      </c>
      <c r="N236" s="12" t="str">
        <f>IF('Calculation sheet'!AQ236="","",IF(OR(I236="Motorway link",I236="Exit diverge",I236="Entrance merge",I236="Motorway diverge",I236="Motorway merge",I236="Motorway weaving",I236="Service area"),'Calculation sheet'!AN236*'Calculation sheet'!J236*'Calculation sheet'!K236*'Calculation sheet'!L236*'Calculation sheet'!N236*'Calculation sheet'!P236*'Calculation sheet'!R236*'Calculation sheet'!S236*'Calculation sheet'!V236*'Calculation sheet'!Y236*'Calculation sheet'!Z236*'Calculation sheet'!AB236*'Calculation sheet'!AD236*'Calculation sheet'!AH236*'Calculation sheet'!AJ236,'Calculation sheet'!AN236*'Calculation sheet'!J236*'Calculation sheet'!K236*'Calculation sheet'!L236*'Calculation sheet'!N236*'Calculation sheet'!P236*'Calculation sheet'!R236*'Calculation sheet'!S236*'Calculation sheet'!V236*'Calculation sheet'!Y236*'Calculation sheet'!Z236*'Calculation sheet'!AB236*'Calculation sheet'!AD236*'Calculation sheet'!AH236*'Calculation sheet'!AJ236*0.7672))</f>
        <v/>
      </c>
      <c r="O236" s="12" t="str">
        <f>IF('Calculation sheet'!AQ236="","",IF(OR(I236="Motorway link",I236="Exit diverge",I236="Entrance merge",I236="Motorway diverge",I236="Motorway merge",I236="Motorway weaving",I236="Service area"),'Calculation sheet'!AO236*'Calculation sheet'!J236*'Calculation sheet'!K236*'Calculation sheet'!L236*'Calculation sheet'!N236*'Calculation sheet'!P236*'Calculation sheet'!R236*'Calculation sheet'!S236*'Calculation sheet'!W236*'Calculation sheet'!Y236*'Calculation sheet'!Z236*'Calculation sheet'!AB236*'Calculation sheet'!AD236*'Calculation sheet'!AH236*'Calculation sheet'!AJ236,'Calculation sheet'!AO236*'Calculation sheet'!J236*'Calculation sheet'!K236*'Calculation sheet'!L236*'Calculation sheet'!N236*'Calculation sheet'!P236*'Calculation sheet'!R236*'Calculation sheet'!S236*'Calculation sheet'!W236*'Calculation sheet'!Y236*'Calculation sheet'!Z236*'Calculation sheet'!AB236*'Calculation sheet'!AD236*'Calculation sheet'!AH236*'Calculation sheet'!AJ236*0.7672))</f>
        <v/>
      </c>
      <c r="P236" s="12" t="str">
        <f>IF('Calculation sheet'!AQ236="","",IF(OR(I236="Motorway link",I236="Exit diverge",I236="Entrance merge",I236="Motorway diverge",I236="Motorway merge",I236="Motorway weaving",I236="Service area"),'Calculation sheet'!AP236*'Calculation sheet'!J236*'Calculation sheet'!K236*'Calculation sheet'!L236*'Calculation sheet'!N236*'Calculation sheet'!P236*'Calculation sheet'!R236*'Calculation sheet'!S236*'Calculation sheet'!X236*'Calculation sheet'!Y236*'Calculation sheet'!Z236*'Calculation sheet'!AB236*'Calculation sheet'!AD236*'Calculation sheet'!AI236*'Calculation sheet'!AJ236,'Calculation sheet'!AP236*'Calculation sheet'!J236*'Calculation sheet'!K236*'Calculation sheet'!L236*'Calculation sheet'!N236*'Calculation sheet'!P236*'Calculation sheet'!R236*'Calculation sheet'!S236*'Calculation sheet'!X236*'Calculation sheet'!Y236*'Calculation sheet'!Z236*'Calculation sheet'!AB236*'Calculation sheet'!AD236*'Calculation sheet'!AI236*'Calculation sheet'!AJ236*0.7672))</f>
        <v/>
      </c>
      <c r="Q236" s="12" t="str">
        <f t="shared" si="10"/>
        <v/>
      </c>
      <c r="R236" s="14" t="str">
        <f t="shared" si="11"/>
        <v/>
      </c>
    </row>
    <row r="237" spans="1:18" x14ac:dyDescent="0.3">
      <c r="A237" s="4" t="str">
        <f>IF('Input data'!A252="","",'Input data'!A252)</f>
        <v/>
      </c>
      <c r="B237" s="4" t="str">
        <f>IF('Input data'!B252="","",'Input data'!B252)</f>
        <v/>
      </c>
      <c r="C237" s="4" t="str">
        <f>IF('Input data'!C252="","",'Input data'!C252)</f>
        <v/>
      </c>
      <c r="D237" s="4" t="str">
        <f>IF('Input data'!D252="","",'Input data'!D252)</f>
        <v/>
      </c>
      <c r="E237" s="4" t="str">
        <f>IF('Input data'!E252="","",'Input data'!E252)</f>
        <v/>
      </c>
      <c r="F237" s="4" t="str">
        <f>IF('Input data'!F252="","",'Input data'!F252)</f>
        <v/>
      </c>
      <c r="G237" s="4">
        <f>IF('Input data'!G252="","",'Input data'!G252)</f>
        <v>0</v>
      </c>
      <c r="H237" s="4" t="str">
        <f>IF('Input data'!H252&gt;0.5,'Input data'!H252,"")</f>
        <v/>
      </c>
      <c r="I237" s="4" t="str">
        <f>IF('Input data'!I252="","",'Input data'!I252)</f>
        <v/>
      </c>
      <c r="J237" s="12" t="str">
        <f>IF('Calculation sheet'!AQ237="","",IF(OR(I237="Motorway link",I237="Exit diverge",I237="Entrance merge",I237="Motorway diverge",I237="Motorway merge",I237="Motorway weaving",I237="Service area"),'Calculation sheet'!AK237*'Calculation sheet'!J237*'Calculation sheet'!K237*'Calculation sheet'!L237*'Calculation sheet'!N237*'Calculation sheet'!P237*'Calculation sheet'!R237*'Calculation sheet'!S237*'Calculation sheet'!T237*'Calculation sheet'!Y237*'Calculation sheet'!Z237*'Calculation sheet'!AB237*'Calculation sheet'!AD237*'Calculation sheet'!AF237*'Calculation sheet'!AJ237,'Calculation sheet'!AK237*'Calculation sheet'!J237*'Calculation sheet'!K237*'Calculation sheet'!L237*'Calculation sheet'!N237*'Calculation sheet'!P237*'Calculation sheet'!R237*'Calculation sheet'!S237*'Calculation sheet'!T237*'Calculation sheet'!Y237*'Calculation sheet'!Z237*'Calculation sheet'!AB237*'Calculation sheet'!AD237*'Calculation sheet'!AF237*'Calculation sheet'!AJ237*0.7672))</f>
        <v/>
      </c>
      <c r="K237" s="12" t="str">
        <f>IF('Calculation sheet'!AQ237="","",IF(OR(I237="Motorway link",I237="Exit diverge",I237="Entrance merge",I237="Motorway diverge",I237="Motorway merge",I237="Motorway weaving",I237="Service area"),'Calculation sheet'!AL237*'Calculation sheet'!J237*'Calculation sheet'!K237*'Calculation sheet'!M237*'Calculation sheet'!O237*'Calculation sheet'!P237*'Calculation sheet'!Q237*'Calculation sheet'!R237*'Calculation sheet'!S237*'Calculation sheet'!T237*'Calculation sheet'!Y237*'Calculation sheet'!AA237*'Calculation sheet'!AC237*'Calculation sheet'!AE237*'Calculation sheet'!AG237*'Calculation sheet'!AJ237,'Calculation sheet'!AL237*'Calculation sheet'!J237*'Calculation sheet'!K237*'Calculation sheet'!M237*'Calculation sheet'!O237*'Calculation sheet'!P237*'Calculation sheet'!Q237*'Calculation sheet'!R237*'Calculation sheet'!S237*'Calculation sheet'!T237*'Calculation sheet'!Y237*'Calculation sheet'!AA237*'Calculation sheet'!AC237*'Calculation sheet'!AE237*'Calculation sheet'!AG237*'Calculation sheet'!AJ237*0.8833))</f>
        <v/>
      </c>
      <c r="L237" s="12" t="str">
        <f>IF('Calculation sheet'!AQ237="","",IF(OR(I237="Motorway link",I237="Exit diverge",I237="Entrance merge",I237="Motorway diverge",I237="Motorway merge",I237="Motorway weaving",I237="Service area"),'Calculation sheet'!AM237*'Calculation sheet'!J237*'Calculation sheet'!K237*'Calculation sheet'!M237*'Calculation sheet'!O237*'Calculation sheet'!P237*'Calculation sheet'!Q237*'Calculation sheet'!R237*'Calculation sheet'!S237*'Calculation sheet'!U237*'Calculation sheet'!Y237*'Calculation sheet'!AA237*'Calculation sheet'!AC237*'Calculation sheet'!AE237*'Calculation sheet'!AG237*'Calculation sheet'!AJ237,'Calculation sheet'!AM237*'Calculation sheet'!J237*'Calculation sheet'!K237*'Calculation sheet'!M237*'Calculation sheet'!O237*'Calculation sheet'!P237*'Calculation sheet'!Q237*'Calculation sheet'!R237*'Calculation sheet'!S237*'Calculation sheet'!U237*'Calculation sheet'!Y237*'Calculation sheet'!AA237*'Calculation sheet'!AC237*'Calculation sheet'!AE237*'Calculation sheet'!AG237*'Calculation sheet'!AJ237*1.1176))</f>
        <v/>
      </c>
      <c r="M237" s="12" t="str">
        <f t="shared" si="9"/>
        <v/>
      </c>
      <c r="N237" s="12" t="str">
        <f>IF('Calculation sheet'!AQ237="","",IF(OR(I237="Motorway link",I237="Exit diverge",I237="Entrance merge",I237="Motorway diverge",I237="Motorway merge",I237="Motorway weaving",I237="Service area"),'Calculation sheet'!AN237*'Calculation sheet'!J237*'Calculation sheet'!K237*'Calculation sheet'!L237*'Calculation sheet'!N237*'Calculation sheet'!P237*'Calculation sheet'!R237*'Calculation sheet'!S237*'Calculation sheet'!V237*'Calculation sheet'!Y237*'Calculation sheet'!Z237*'Calculation sheet'!AB237*'Calculation sheet'!AD237*'Calculation sheet'!AH237*'Calculation sheet'!AJ237,'Calculation sheet'!AN237*'Calculation sheet'!J237*'Calculation sheet'!K237*'Calculation sheet'!L237*'Calculation sheet'!N237*'Calculation sheet'!P237*'Calculation sheet'!R237*'Calculation sheet'!S237*'Calculation sheet'!V237*'Calculation sheet'!Y237*'Calculation sheet'!Z237*'Calculation sheet'!AB237*'Calculation sheet'!AD237*'Calculation sheet'!AH237*'Calculation sheet'!AJ237*0.7672))</f>
        <v/>
      </c>
      <c r="O237" s="12" t="str">
        <f>IF('Calculation sheet'!AQ237="","",IF(OR(I237="Motorway link",I237="Exit diverge",I237="Entrance merge",I237="Motorway diverge",I237="Motorway merge",I237="Motorway weaving",I237="Service area"),'Calculation sheet'!AO237*'Calculation sheet'!J237*'Calculation sheet'!K237*'Calculation sheet'!L237*'Calculation sheet'!N237*'Calculation sheet'!P237*'Calculation sheet'!R237*'Calculation sheet'!S237*'Calculation sheet'!W237*'Calculation sheet'!Y237*'Calculation sheet'!Z237*'Calculation sheet'!AB237*'Calculation sheet'!AD237*'Calculation sheet'!AH237*'Calculation sheet'!AJ237,'Calculation sheet'!AO237*'Calculation sheet'!J237*'Calculation sheet'!K237*'Calculation sheet'!L237*'Calculation sheet'!N237*'Calculation sheet'!P237*'Calculation sheet'!R237*'Calculation sheet'!S237*'Calculation sheet'!W237*'Calculation sheet'!Y237*'Calculation sheet'!Z237*'Calculation sheet'!AB237*'Calculation sheet'!AD237*'Calculation sheet'!AH237*'Calculation sheet'!AJ237*0.7672))</f>
        <v/>
      </c>
      <c r="P237" s="12" t="str">
        <f>IF('Calculation sheet'!AQ237="","",IF(OR(I237="Motorway link",I237="Exit diverge",I237="Entrance merge",I237="Motorway diverge",I237="Motorway merge",I237="Motorway weaving",I237="Service area"),'Calculation sheet'!AP237*'Calculation sheet'!J237*'Calculation sheet'!K237*'Calculation sheet'!L237*'Calculation sheet'!N237*'Calculation sheet'!P237*'Calculation sheet'!R237*'Calculation sheet'!S237*'Calculation sheet'!X237*'Calculation sheet'!Y237*'Calculation sheet'!Z237*'Calculation sheet'!AB237*'Calculation sheet'!AD237*'Calculation sheet'!AI237*'Calculation sheet'!AJ237,'Calculation sheet'!AP237*'Calculation sheet'!J237*'Calculation sheet'!K237*'Calculation sheet'!L237*'Calculation sheet'!N237*'Calculation sheet'!P237*'Calculation sheet'!R237*'Calculation sheet'!S237*'Calculation sheet'!X237*'Calculation sheet'!Y237*'Calculation sheet'!Z237*'Calculation sheet'!AB237*'Calculation sheet'!AD237*'Calculation sheet'!AI237*'Calculation sheet'!AJ237*0.7672))</f>
        <v/>
      </c>
      <c r="Q237" s="12" t="str">
        <f t="shared" si="10"/>
        <v/>
      </c>
      <c r="R237" s="14" t="str">
        <f t="shared" si="11"/>
        <v/>
      </c>
    </row>
    <row r="238" spans="1:18" x14ac:dyDescent="0.3">
      <c r="A238" s="4" t="str">
        <f>IF('Input data'!A253="","",'Input data'!A253)</f>
        <v/>
      </c>
      <c r="B238" s="4" t="str">
        <f>IF('Input data'!B253="","",'Input data'!B253)</f>
        <v/>
      </c>
      <c r="C238" s="4" t="str">
        <f>IF('Input data'!C253="","",'Input data'!C253)</f>
        <v/>
      </c>
      <c r="D238" s="4" t="str">
        <f>IF('Input data'!D253="","",'Input data'!D253)</f>
        <v/>
      </c>
      <c r="E238" s="4" t="str">
        <f>IF('Input data'!E253="","",'Input data'!E253)</f>
        <v/>
      </c>
      <c r="F238" s="4" t="str">
        <f>IF('Input data'!F253="","",'Input data'!F253)</f>
        <v/>
      </c>
      <c r="G238" s="4">
        <f>IF('Input data'!G253="","",'Input data'!G253)</f>
        <v>0</v>
      </c>
      <c r="H238" s="4" t="str">
        <f>IF('Input data'!H253&gt;0.5,'Input data'!H253,"")</f>
        <v/>
      </c>
      <c r="I238" s="4" t="str">
        <f>IF('Input data'!I253="","",'Input data'!I253)</f>
        <v/>
      </c>
      <c r="J238" s="12" t="str">
        <f>IF('Calculation sheet'!AQ238="","",IF(OR(I238="Motorway link",I238="Exit diverge",I238="Entrance merge",I238="Motorway diverge",I238="Motorway merge",I238="Motorway weaving",I238="Service area"),'Calculation sheet'!AK238*'Calculation sheet'!J238*'Calculation sheet'!K238*'Calculation sheet'!L238*'Calculation sheet'!N238*'Calculation sheet'!P238*'Calculation sheet'!R238*'Calculation sheet'!S238*'Calculation sheet'!T238*'Calculation sheet'!Y238*'Calculation sheet'!Z238*'Calculation sheet'!AB238*'Calculation sheet'!AD238*'Calculation sheet'!AF238*'Calculation sheet'!AJ238,'Calculation sheet'!AK238*'Calculation sheet'!J238*'Calculation sheet'!K238*'Calculation sheet'!L238*'Calculation sheet'!N238*'Calculation sheet'!P238*'Calculation sheet'!R238*'Calculation sheet'!S238*'Calculation sheet'!T238*'Calculation sheet'!Y238*'Calculation sheet'!Z238*'Calculation sheet'!AB238*'Calculation sheet'!AD238*'Calculation sheet'!AF238*'Calculation sheet'!AJ238*0.7672))</f>
        <v/>
      </c>
      <c r="K238" s="12" t="str">
        <f>IF('Calculation sheet'!AQ238="","",IF(OR(I238="Motorway link",I238="Exit diverge",I238="Entrance merge",I238="Motorway diverge",I238="Motorway merge",I238="Motorway weaving",I238="Service area"),'Calculation sheet'!AL238*'Calculation sheet'!J238*'Calculation sheet'!K238*'Calculation sheet'!M238*'Calculation sheet'!O238*'Calculation sheet'!P238*'Calculation sheet'!Q238*'Calculation sheet'!R238*'Calculation sheet'!S238*'Calculation sheet'!T238*'Calculation sheet'!Y238*'Calculation sheet'!AA238*'Calculation sheet'!AC238*'Calculation sheet'!AE238*'Calculation sheet'!AG238*'Calculation sheet'!AJ238,'Calculation sheet'!AL238*'Calculation sheet'!J238*'Calculation sheet'!K238*'Calculation sheet'!M238*'Calculation sheet'!O238*'Calculation sheet'!P238*'Calculation sheet'!Q238*'Calculation sheet'!R238*'Calculation sheet'!S238*'Calculation sheet'!T238*'Calculation sheet'!Y238*'Calculation sheet'!AA238*'Calculation sheet'!AC238*'Calculation sheet'!AE238*'Calculation sheet'!AG238*'Calculation sheet'!AJ238*0.8833))</f>
        <v/>
      </c>
      <c r="L238" s="12" t="str">
        <f>IF('Calculation sheet'!AQ238="","",IF(OR(I238="Motorway link",I238="Exit diverge",I238="Entrance merge",I238="Motorway diverge",I238="Motorway merge",I238="Motorway weaving",I238="Service area"),'Calculation sheet'!AM238*'Calculation sheet'!J238*'Calculation sheet'!K238*'Calculation sheet'!M238*'Calculation sheet'!O238*'Calculation sheet'!P238*'Calculation sheet'!Q238*'Calculation sheet'!R238*'Calculation sheet'!S238*'Calculation sheet'!U238*'Calculation sheet'!Y238*'Calculation sheet'!AA238*'Calculation sheet'!AC238*'Calculation sheet'!AE238*'Calculation sheet'!AG238*'Calculation sheet'!AJ238,'Calculation sheet'!AM238*'Calculation sheet'!J238*'Calculation sheet'!K238*'Calculation sheet'!M238*'Calculation sheet'!O238*'Calculation sheet'!P238*'Calculation sheet'!Q238*'Calculation sheet'!R238*'Calculation sheet'!S238*'Calculation sheet'!U238*'Calculation sheet'!Y238*'Calculation sheet'!AA238*'Calculation sheet'!AC238*'Calculation sheet'!AE238*'Calculation sheet'!AG238*'Calculation sheet'!AJ238*1.1176))</f>
        <v/>
      </c>
      <c r="M238" s="12" t="str">
        <f t="shared" si="9"/>
        <v/>
      </c>
      <c r="N238" s="12" t="str">
        <f>IF('Calculation sheet'!AQ238="","",IF(OR(I238="Motorway link",I238="Exit diverge",I238="Entrance merge",I238="Motorway diverge",I238="Motorway merge",I238="Motorway weaving",I238="Service area"),'Calculation sheet'!AN238*'Calculation sheet'!J238*'Calculation sheet'!K238*'Calculation sheet'!L238*'Calculation sheet'!N238*'Calculation sheet'!P238*'Calculation sheet'!R238*'Calculation sheet'!S238*'Calculation sheet'!V238*'Calculation sheet'!Y238*'Calculation sheet'!Z238*'Calculation sheet'!AB238*'Calculation sheet'!AD238*'Calculation sheet'!AH238*'Calculation sheet'!AJ238,'Calculation sheet'!AN238*'Calculation sheet'!J238*'Calculation sheet'!K238*'Calculation sheet'!L238*'Calculation sheet'!N238*'Calculation sheet'!P238*'Calculation sheet'!R238*'Calculation sheet'!S238*'Calculation sheet'!V238*'Calculation sheet'!Y238*'Calculation sheet'!Z238*'Calculation sheet'!AB238*'Calculation sheet'!AD238*'Calculation sheet'!AH238*'Calculation sheet'!AJ238*0.7672))</f>
        <v/>
      </c>
      <c r="O238" s="12" t="str">
        <f>IF('Calculation sheet'!AQ238="","",IF(OR(I238="Motorway link",I238="Exit diverge",I238="Entrance merge",I238="Motorway diverge",I238="Motorway merge",I238="Motorway weaving",I238="Service area"),'Calculation sheet'!AO238*'Calculation sheet'!J238*'Calculation sheet'!K238*'Calculation sheet'!L238*'Calculation sheet'!N238*'Calculation sheet'!P238*'Calculation sheet'!R238*'Calculation sheet'!S238*'Calculation sheet'!W238*'Calculation sheet'!Y238*'Calculation sheet'!Z238*'Calculation sheet'!AB238*'Calculation sheet'!AD238*'Calculation sheet'!AH238*'Calculation sheet'!AJ238,'Calculation sheet'!AO238*'Calculation sheet'!J238*'Calculation sheet'!K238*'Calculation sheet'!L238*'Calculation sheet'!N238*'Calculation sheet'!P238*'Calculation sheet'!R238*'Calculation sheet'!S238*'Calculation sheet'!W238*'Calculation sheet'!Y238*'Calculation sheet'!Z238*'Calculation sheet'!AB238*'Calculation sheet'!AD238*'Calculation sheet'!AH238*'Calculation sheet'!AJ238*0.7672))</f>
        <v/>
      </c>
      <c r="P238" s="12" t="str">
        <f>IF('Calculation sheet'!AQ238="","",IF(OR(I238="Motorway link",I238="Exit diverge",I238="Entrance merge",I238="Motorway diverge",I238="Motorway merge",I238="Motorway weaving",I238="Service area"),'Calculation sheet'!AP238*'Calculation sheet'!J238*'Calculation sheet'!K238*'Calculation sheet'!L238*'Calculation sheet'!N238*'Calculation sheet'!P238*'Calculation sheet'!R238*'Calculation sheet'!S238*'Calculation sheet'!X238*'Calculation sheet'!Y238*'Calculation sheet'!Z238*'Calculation sheet'!AB238*'Calculation sheet'!AD238*'Calculation sheet'!AI238*'Calculation sheet'!AJ238,'Calculation sheet'!AP238*'Calculation sheet'!J238*'Calculation sheet'!K238*'Calculation sheet'!L238*'Calculation sheet'!N238*'Calculation sheet'!P238*'Calculation sheet'!R238*'Calculation sheet'!S238*'Calculation sheet'!X238*'Calculation sheet'!Y238*'Calculation sheet'!Z238*'Calculation sheet'!AB238*'Calculation sheet'!AD238*'Calculation sheet'!AI238*'Calculation sheet'!AJ238*0.7672))</f>
        <v/>
      </c>
      <c r="Q238" s="12" t="str">
        <f t="shared" si="10"/>
        <v/>
      </c>
      <c r="R238" s="14" t="str">
        <f t="shared" si="11"/>
        <v/>
      </c>
    </row>
    <row r="239" spans="1:18" x14ac:dyDescent="0.3">
      <c r="A239" s="4" t="str">
        <f>IF('Input data'!A254="","",'Input data'!A254)</f>
        <v/>
      </c>
      <c r="B239" s="4" t="str">
        <f>IF('Input data'!B254="","",'Input data'!B254)</f>
        <v/>
      </c>
      <c r="C239" s="4" t="str">
        <f>IF('Input data'!C254="","",'Input data'!C254)</f>
        <v/>
      </c>
      <c r="D239" s="4" t="str">
        <f>IF('Input data'!D254="","",'Input data'!D254)</f>
        <v/>
      </c>
      <c r="E239" s="4" t="str">
        <f>IF('Input data'!E254="","",'Input data'!E254)</f>
        <v/>
      </c>
      <c r="F239" s="4" t="str">
        <f>IF('Input data'!F254="","",'Input data'!F254)</f>
        <v/>
      </c>
      <c r="G239" s="4">
        <f>IF('Input data'!G254="","",'Input data'!G254)</f>
        <v>0</v>
      </c>
      <c r="H239" s="4" t="str">
        <f>IF('Input data'!H254&gt;0.5,'Input data'!H254,"")</f>
        <v/>
      </c>
      <c r="I239" s="4" t="str">
        <f>IF('Input data'!I254="","",'Input data'!I254)</f>
        <v/>
      </c>
      <c r="J239" s="12" t="str">
        <f>IF('Calculation sheet'!AQ239="","",IF(OR(I239="Motorway link",I239="Exit diverge",I239="Entrance merge",I239="Motorway diverge",I239="Motorway merge",I239="Motorway weaving",I239="Service area"),'Calculation sheet'!AK239*'Calculation sheet'!J239*'Calculation sheet'!K239*'Calculation sheet'!L239*'Calculation sheet'!N239*'Calculation sheet'!P239*'Calculation sheet'!R239*'Calculation sheet'!S239*'Calculation sheet'!T239*'Calculation sheet'!Y239*'Calculation sheet'!Z239*'Calculation sheet'!AB239*'Calculation sheet'!AD239*'Calculation sheet'!AF239*'Calculation sheet'!AJ239,'Calculation sheet'!AK239*'Calculation sheet'!J239*'Calculation sheet'!K239*'Calculation sheet'!L239*'Calculation sheet'!N239*'Calculation sheet'!P239*'Calculation sheet'!R239*'Calculation sheet'!S239*'Calculation sheet'!T239*'Calculation sheet'!Y239*'Calculation sheet'!Z239*'Calculation sheet'!AB239*'Calculation sheet'!AD239*'Calculation sheet'!AF239*'Calculation sheet'!AJ239*0.7672))</f>
        <v/>
      </c>
      <c r="K239" s="12" t="str">
        <f>IF('Calculation sheet'!AQ239="","",IF(OR(I239="Motorway link",I239="Exit diverge",I239="Entrance merge",I239="Motorway diverge",I239="Motorway merge",I239="Motorway weaving",I239="Service area"),'Calculation sheet'!AL239*'Calculation sheet'!J239*'Calculation sheet'!K239*'Calculation sheet'!M239*'Calculation sheet'!O239*'Calculation sheet'!P239*'Calculation sheet'!Q239*'Calculation sheet'!R239*'Calculation sheet'!S239*'Calculation sheet'!T239*'Calculation sheet'!Y239*'Calculation sheet'!AA239*'Calculation sheet'!AC239*'Calculation sheet'!AE239*'Calculation sheet'!AG239*'Calculation sheet'!AJ239,'Calculation sheet'!AL239*'Calculation sheet'!J239*'Calculation sheet'!K239*'Calculation sheet'!M239*'Calculation sheet'!O239*'Calculation sheet'!P239*'Calculation sheet'!Q239*'Calculation sheet'!R239*'Calculation sheet'!S239*'Calculation sheet'!T239*'Calculation sheet'!Y239*'Calculation sheet'!AA239*'Calculation sheet'!AC239*'Calculation sheet'!AE239*'Calculation sheet'!AG239*'Calculation sheet'!AJ239*0.8833))</f>
        <v/>
      </c>
      <c r="L239" s="12" t="str">
        <f>IF('Calculation sheet'!AQ239="","",IF(OR(I239="Motorway link",I239="Exit diverge",I239="Entrance merge",I239="Motorway diverge",I239="Motorway merge",I239="Motorway weaving",I239="Service area"),'Calculation sheet'!AM239*'Calculation sheet'!J239*'Calculation sheet'!K239*'Calculation sheet'!M239*'Calculation sheet'!O239*'Calculation sheet'!P239*'Calculation sheet'!Q239*'Calculation sheet'!R239*'Calculation sheet'!S239*'Calculation sheet'!U239*'Calculation sheet'!Y239*'Calculation sheet'!AA239*'Calculation sheet'!AC239*'Calculation sheet'!AE239*'Calculation sheet'!AG239*'Calculation sheet'!AJ239,'Calculation sheet'!AM239*'Calculation sheet'!J239*'Calculation sheet'!K239*'Calculation sheet'!M239*'Calculation sheet'!O239*'Calculation sheet'!P239*'Calculation sheet'!Q239*'Calculation sheet'!R239*'Calculation sheet'!S239*'Calculation sheet'!U239*'Calculation sheet'!Y239*'Calculation sheet'!AA239*'Calculation sheet'!AC239*'Calculation sheet'!AE239*'Calculation sheet'!AG239*'Calculation sheet'!AJ239*1.1176))</f>
        <v/>
      </c>
      <c r="M239" s="12" t="str">
        <f t="shared" si="9"/>
        <v/>
      </c>
      <c r="N239" s="12" t="str">
        <f>IF('Calculation sheet'!AQ239="","",IF(OR(I239="Motorway link",I239="Exit diverge",I239="Entrance merge",I239="Motorway diverge",I239="Motorway merge",I239="Motorway weaving",I239="Service area"),'Calculation sheet'!AN239*'Calculation sheet'!J239*'Calculation sheet'!K239*'Calculation sheet'!L239*'Calculation sheet'!N239*'Calculation sheet'!P239*'Calculation sheet'!R239*'Calculation sheet'!S239*'Calculation sheet'!V239*'Calculation sheet'!Y239*'Calculation sheet'!Z239*'Calculation sheet'!AB239*'Calculation sheet'!AD239*'Calculation sheet'!AH239*'Calculation sheet'!AJ239,'Calculation sheet'!AN239*'Calculation sheet'!J239*'Calculation sheet'!K239*'Calculation sheet'!L239*'Calculation sheet'!N239*'Calculation sheet'!P239*'Calculation sheet'!R239*'Calculation sheet'!S239*'Calculation sheet'!V239*'Calculation sheet'!Y239*'Calculation sheet'!Z239*'Calculation sheet'!AB239*'Calculation sheet'!AD239*'Calculation sheet'!AH239*'Calculation sheet'!AJ239*0.7672))</f>
        <v/>
      </c>
      <c r="O239" s="12" t="str">
        <f>IF('Calculation sheet'!AQ239="","",IF(OR(I239="Motorway link",I239="Exit diverge",I239="Entrance merge",I239="Motorway diverge",I239="Motorway merge",I239="Motorway weaving",I239="Service area"),'Calculation sheet'!AO239*'Calculation sheet'!J239*'Calculation sheet'!K239*'Calculation sheet'!L239*'Calculation sheet'!N239*'Calculation sheet'!P239*'Calculation sheet'!R239*'Calculation sheet'!S239*'Calculation sheet'!W239*'Calculation sheet'!Y239*'Calculation sheet'!Z239*'Calculation sheet'!AB239*'Calculation sheet'!AD239*'Calculation sheet'!AH239*'Calculation sheet'!AJ239,'Calculation sheet'!AO239*'Calculation sheet'!J239*'Calculation sheet'!K239*'Calculation sheet'!L239*'Calculation sheet'!N239*'Calculation sheet'!P239*'Calculation sheet'!R239*'Calculation sheet'!S239*'Calculation sheet'!W239*'Calculation sheet'!Y239*'Calculation sheet'!Z239*'Calculation sheet'!AB239*'Calculation sheet'!AD239*'Calculation sheet'!AH239*'Calculation sheet'!AJ239*0.7672))</f>
        <v/>
      </c>
      <c r="P239" s="12" t="str">
        <f>IF('Calculation sheet'!AQ239="","",IF(OR(I239="Motorway link",I239="Exit diverge",I239="Entrance merge",I239="Motorway diverge",I239="Motorway merge",I239="Motorway weaving",I239="Service area"),'Calculation sheet'!AP239*'Calculation sheet'!J239*'Calculation sheet'!K239*'Calculation sheet'!L239*'Calculation sheet'!N239*'Calculation sheet'!P239*'Calculation sheet'!R239*'Calculation sheet'!S239*'Calculation sheet'!X239*'Calculation sheet'!Y239*'Calculation sheet'!Z239*'Calculation sheet'!AB239*'Calculation sheet'!AD239*'Calculation sheet'!AI239*'Calculation sheet'!AJ239,'Calculation sheet'!AP239*'Calculation sheet'!J239*'Calculation sheet'!K239*'Calculation sheet'!L239*'Calculation sheet'!N239*'Calculation sheet'!P239*'Calculation sheet'!R239*'Calculation sheet'!S239*'Calculation sheet'!X239*'Calculation sheet'!Y239*'Calculation sheet'!Z239*'Calculation sheet'!AB239*'Calculation sheet'!AD239*'Calculation sheet'!AI239*'Calculation sheet'!AJ239*0.7672))</f>
        <v/>
      </c>
      <c r="Q239" s="12" t="str">
        <f t="shared" si="10"/>
        <v/>
      </c>
      <c r="R239" s="14" t="str">
        <f t="shared" si="11"/>
        <v/>
      </c>
    </row>
    <row r="240" spans="1:18" x14ac:dyDescent="0.3">
      <c r="A240" s="4" t="str">
        <f>IF('Input data'!A255="","",'Input data'!A255)</f>
        <v/>
      </c>
      <c r="B240" s="4" t="str">
        <f>IF('Input data'!B255="","",'Input data'!B255)</f>
        <v/>
      </c>
      <c r="C240" s="4" t="str">
        <f>IF('Input data'!C255="","",'Input data'!C255)</f>
        <v/>
      </c>
      <c r="D240" s="4" t="str">
        <f>IF('Input data'!D255="","",'Input data'!D255)</f>
        <v/>
      </c>
      <c r="E240" s="4" t="str">
        <f>IF('Input data'!E255="","",'Input data'!E255)</f>
        <v/>
      </c>
      <c r="F240" s="4" t="str">
        <f>IF('Input data'!F255="","",'Input data'!F255)</f>
        <v/>
      </c>
      <c r="G240" s="4">
        <f>IF('Input data'!G255="","",'Input data'!G255)</f>
        <v>0</v>
      </c>
      <c r="H240" s="4" t="str">
        <f>IF('Input data'!H255&gt;0.5,'Input data'!H255,"")</f>
        <v/>
      </c>
      <c r="I240" s="4" t="str">
        <f>IF('Input data'!I255="","",'Input data'!I255)</f>
        <v/>
      </c>
      <c r="J240" s="12" t="str">
        <f>IF('Calculation sheet'!AQ240="","",IF(OR(I240="Motorway link",I240="Exit diverge",I240="Entrance merge",I240="Motorway diverge",I240="Motorway merge",I240="Motorway weaving",I240="Service area"),'Calculation sheet'!AK240*'Calculation sheet'!J240*'Calculation sheet'!K240*'Calculation sheet'!L240*'Calculation sheet'!N240*'Calculation sheet'!P240*'Calculation sheet'!R240*'Calculation sheet'!S240*'Calculation sheet'!T240*'Calculation sheet'!Y240*'Calculation sheet'!Z240*'Calculation sheet'!AB240*'Calculation sheet'!AD240*'Calculation sheet'!AF240*'Calculation sheet'!AJ240,'Calculation sheet'!AK240*'Calculation sheet'!J240*'Calculation sheet'!K240*'Calculation sheet'!L240*'Calculation sheet'!N240*'Calculation sheet'!P240*'Calculation sheet'!R240*'Calculation sheet'!S240*'Calculation sheet'!T240*'Calculation sheet'!Y240*'Calculation sheet'!Z240*'Calculation sheet'!AB240*'Calculation sheet'!AD240*'Calculation sheet'!AF240*'Calculation sheet'!AJ240*0.7672))</f>
        <v/>
      </c>
      <c r="K240" s="12" t="str">
        <f>IF('Calculation sheet'!AQ240="","",IF(OR(I240="Motorway link",I240="Exit diverge",I240="Entrance merge",I240="Motorway diverge",I240="Motorway merge",I240="Motorway weaving",I240="Service area"),'Calculation sheet'!AL240*'Calculation sheet'!J240*'Calculation sheet'!K240*'Calculation sheet'!M240*'Calculation sheet'!O240*'Calculation sheet'!P240*'Calculation sheet'!Q240*'Calculation sheet'!R240*'Calculation sheet'!S240*'Calculation sheet'!T240*'Calculation sheet'!Y240*'Calculation sheet'!AA240*'Calculation sheet'!AC240*'Calculation sheet'!AE240*'Calculation sheet'!AG240*'Calculation sheet'!AJ240,'Calculation sheet'!AL240*'Calculation sheet'!J240*'Calculation sheet'!K240*'Calculation sheet'!M240*'Calculation sheet'!O240*'Calculation sheet'!P240*'Calculation sheet'!Q240*'Calculation sheet'!R240*'Calculation sheet'!S240*'Calculation sheet'!T240*'Calculation sheet'!Y240*'Calculation sheet'!AA240*'Calculation sheet'!AC240*'Calculation sheet'!AE240*'Calculation sheet'!AG240*'Calculation sheet'!AJ240*0.8833))</f>
        <v/>
      </c>
      <c r="L240" s="12" t="str">
        <f>IF('Calculation sheet'!AQ240="","",IF(OR(I240="Motorway link",I240="Exit diverge",I240="Entrance merge",I240="Motorway diverge",I240="Motorway merge",I240="Motorway weaving",I240="Service area"),'Calculation sheet'!AM240*'Calculation sheet'!J240*'Calculation sheet'!K240*'Calculation sheet'!M240*'Calculation sheet'!O240*'Calculation sheet'!P240*'Calculation sheet'!Q240*'Calculation sheet'!R240*'Calculation sheet'!S240*'Calculation sheet'!U240*'Calculation sheet'!Y240*'Calculation sheet'!AA240*'Calculation sheet'!AC240*'Calculation sheet'!AE240*'Calculation sheet'!AG240*'Calculation sheet'!AJ240,'Calculation sheet'!AM240*'Calculation sheet'!J240*'Calculation sheet'!K240*'Calculation sheet'!M240*'Calculation sheet'!O240*'Calculation sheet'!P240*'Calculation sheet'!Q240*'Calculation sheet'!R240*'Calculation sheet'!S240*'Calculation sheet'!U240*'Calculation sheet'!Y240*'Calculation sheet'!AA240*'Calculation sheet'!AC240*'Calculation sheet'!AE240*'Calculation sheet'!AG240*'Calculation sheet'!AJ240*1.1176))</f>
        <v/>
      </c>
      <c r="M240" s="12" t="str">
        <f t="shared" si="9"/>
        <v/>
      </c>
      <c r="N240" s="12" t="str">
        <f>IF('Calculation sheet'!AQ240="","",IF(OR(I240="Motorway link",I240="Exit diverge",I240="Entrance merge",I240="Motorway diverge",I240="Motorway merge",I240="Motorway weaving",I240="Service area"),'Calculation sheet'!AN240*'Calculation sheet'!J240*'Calculation sheet'!K240*'Calculation sheet'!L240*'Calculation sheet'!N240*'Calculation sheet'!P240*'Calculation sheet'!R240*'Calculation sheet'!S240*'Calculation sheet'!V240*'Calculation sheet'!Y240*'Calculation sheet'!Z240*'Calculation sheet'!AB240*'Calculation sheet'!AD240*'Calculation sheet'!AH240*'Calculation sheet'!AJ240,'Calculation sheet'!AN240*'Calculation sheet'!J240*'Calculation sheet'!K240*'Calculation sheet'!L240*'Calculation sheet'!N240*'Calculation sheet'!P240*'Calculation sheet'!R240*'Calculation sheet'!S240*'Calculation sheet'!V240*'Calculation sheet'!Y240*'Calculation sheet'!Z240*'Calculation sheet'!AB240*'Calculation sheet'!AD240*'Calculation sheet'!AH240*'Calculation sheet'!AJ240*0.7672))</f>
        <v/>
      </c>
      <c r="O240" s="12" t="str">
        <f>IF('Calculation sheet'!AQ240="","",IF(OR(I240="Motorway link",I240="Exit diverge",I240="Entrance merge",I240="Motorway diverge",I240="Motorway merge",I240="Motorway weaving",I240="Service area"),'Calculation sheet'!AO240*'Calculation sheet'!J240*'Calculation sheet'!K240*'Calculation sheet'!L240*'Calculation sheet'!N240*'Calculation sheet'!P240*'Calculation sheet'!R240*'Calculation sheet'!S240*'Calculation sheet'!W240*'Calculation sheet'!Y240*'Calculation sheet'!Z240*'Calculation sheet'!AB240*'Calculation sheet'!AD240*'Calculation sheet'!AH240*'Calculation sheet'!AJ240,'Calculation sheet'!AO240*'Calculation sheet'!J240*'Calculation sheet'!K240*'Calculation sheet'!L240*'Calculation sheet'!N240*'Calculation sheet'!P240*'Calculation sheet'!R240*'Calculation sheet'!S240*'Calculation sheet'!W240*'Calculation sheet'!Y240*'Calculation sheet'!Z240*'Calculation sheet'!AB240*'Calculation sheet'!AD240*'Calculation sheet'!AH240*'Calculation sheet'!AJ240*0.7672))</f>
        <v/>
      </c>
      <c r="P240" s="12" t="str">
        <f>IF('Calculation sheet'!AQ240="","",IF(OR(I240="Motorway link",I240="Exit diverge",I240="Entrance merge",I240="Motorway diverge",I240="Motorway merge",I240="Motorway weaving",I240="Service area"),'Calculation sheet'!AP240*'Calculation sheet'!J240*'Calculation sheet'!K240*'Calculation sheet'!L240*'Calculation sheet'!N240*'Calculation sheet'!P240*'Calculation sheet'!R240*'Calculation sheet'!S240*'Calculation sheet'!X240*'Calculation sheet'!Y240*'Calculation sheet'!Z240*'Calculation sheet'!AB240*'Calculation sheet'!AD240*'Calculation sheet'!AI240*'Calculation sheet'!AJ240,'Calculation sheet'!AP240*'Calculation sheet'!J240*'Calculation sheet'!K240*'Calculation sheet'!L240*'Calculation sheet'!N240*'Calculation sheet'!P240*'Calculation sheet'!R240*'Calculation sheet'!S240*'Calculation sheet'!X240*'Calculation sheet'!Y240*'Calculation sheet'!Z240*'Calculation sheet'!AB240*'Calculation sheet'!AD240*'Calculation sheet'!AI240*'Calculation sheet'!AJ240*0.7672))</f>
        <v/>
      </c>
      <c r="Q240" s="12" t="str">
        <f t="shared" si="10"/>
        <v/>
      </c>
      <c r="R240" s="14" t="str">
        <f t="shared" si="11"/>
        <v/>
      </c>
    </row>
    <row r="241" spans="1:18" x14ac:dyDescent="0.3">
      <c r="A241" s="4" t="str">
        <f>IF('Input data'!A256="","",'Input data'!A256)</f>
        <v/>
      </c>
      <c r="B241" s="4" t="str">
        <f>IF('Input data'!B256="","",'Input data'!B256)</f>
        <v/>
      </c>
      <c r="C241" s="4" t="str">
        <f>IF('Input data'!C256="","",'Input data'!C256)</f>
        <v/>
      </c>
      <c r="D241" s="4" t="str">
        <f>IF('Input data'!D256="","",'Input data'!D256)</f>
        <v/>
      </c>
      <c r="E241" s="4" t="str">
        <f>IF('Input data'!E256="","",'Input data'!E256)</f>
        <v/>
      </c>
      <c r="F241" s="4" t="str">
        <f>IF('Input data'!F256="","",'Input data'!F256)</f>
        <v/>
      </c>
      <c r="G241" s="4">
        <f>IF('Input data'!G256="","",'Input data'!G256)</f>
        <v>0</v>
      </c>
      <c r="H241" s="4" t="str">
        <f>IF('Input data'!H256&gt;0.5,'Input data'!H256,"")</f>
        <v/>
      </c>
      <c r="I241" s="4" t="str">
        <f>IF('Input data'!I256="","",'Input data'!I256)</f>
        <v/>
      </c>
      <c r="J241" s="12" t="str">
        <f>IF('Calculation sheet'!AQ241="","",IF(OR(I241="Motorway link",I241="Exit diverge",I241="Entrance merge",I241="Motorway diverge",I241="Motorway merge",I241="Motorway weaving",I241="Service area"),'Calculation sheet'!AK241*'Calculation sheet'!J241*'Calculation sheet'!K241*'Calculation sheet'!L241*'Calculation sheet'!N241*'Calculation sheet'!P241*'Calculation sheet'!R241*'Calculation sheet'!S241*'Calculation sheet'!T241*'Calculation sheet'!Y241*'Calculation sheet'!Z241*'Calculation sheet'!AB241*'Calculation sheet'!AD241*'Calculation sheet'!AF241*'Calculation sheet'!AJ241,'Calculation sheet'!AK241*'Calculation sheet'!J241*'Calculation sheet'!K241*'Calculation sheet'!L241*'Calculation sheet'!N241*'Calculation sheet'!P241*'Calculation sheet'!R241*'Calculation sheet'!S241*'Calculation sheet'!T241*'Calculation sheet'!Y241*'Calculation sheet'!Z241*'Calculation sheet'!AB241*'Calculation sheet'!AD241*'Calculation sheet'!AF241*'Calculation sheet'!AJ241*0.7672))</f>
        <v/>
      </c>
      <c r="K241" s="12" t="str">
        <f>IF('Calculation sheet'!AQ241="","",IF(OR(I241="Motorway link",I241="Exit diverge",I241="Entrance merge",I241="Motorway diverge",I241="Motorway merge",I241="Motorway weaving",I241="Service area"),'Calculation sheet'!AL241*'Calculation sheet'!J241*'Calculation sheet'!K241*'Calculation sheet'!M241*'Calculation sheet'!O241*'Calculation sheet'!P241*'Calculation sheet'!Q241*'Calculation sheet'!R241*'Calculation sheet'!S241*'Calculation sheet'!T241*'Calculation sheet'!Y241*'Calculation sheet'!AA241*'Calculation sheet'!AC241*'Calculation sheet'!AE241*'Calculation sheet'!AG241*'Calculation sheet'!AJ241,'Calculation sheet'!AL241*'Calculation sheet'!J241*'Calculation sheet'!K241*'Calculation sheet'!M241*'Calculation sheet'!O241*'Calculation sheet'!P241*'Calculation sheet'!Q241*'Calculation sheet'!R241*'Calculation sheet'!S241*'Calculation sheet'!T241*'Calculation sheet'!Y241*'Calculation sheet'!AA241*'Calculation sheet'!AC241*'Calculation sheet'!AE241*'Calculation sheet'!AG241*'Calculation sheet'!AJ241*0.8833))</f>
        <v/>
      </c>
      <c r="L241" s="12" t="str">
        <f>IF('Calculation sheet'!AQ241="","",IF(OR(I241="Motorway link",I241="Exit diverge",I241="Entrance merge",I241="Motorway diverge",I241="Motorway merge",I241="Motorway weaving",I241="Service area"),'Calculation sheet'!AM241*'Calculation sheet'!J241*'Calculation sheet'!K241*'Calculation sheet'!M241*'Calculation sheet'!O241*'Calculation sheet'!P241*'Calculation sheet'!Q241*'Calculation sheet'!R241*'Calculation sheet'!S241*'Calculation sheet'!U241*'Calculation sheet'!Y241*'Calculation sheet'!AA241*'Calculation sheet'!AC241*'Calculation sheet'!AE241*'Calculation sheet'!AG241*'Calculation sheet'!AJ241,'Calculation sheet'!AM241*'Calculation sheet'!J241*'Calculation sheet'!K241*'Calculation sheet'!M241*'Calculation sheet'!O241*'Calculation sheet'!P241*'Calculation sheet'!Q241*'Calculation sheet'!R241*'Calculation sheet'!S241*'Calculation sheet'!U241*'Calculation sheet'!Y241*'Calculation sheet'!AA241*'Calculation sheet'!AC241*'Calculation sheet'!AE241*'Calculation sheet'!AG241*'Calculation sheet'!AJ241*1.1176))</f>
        <v/>
      </c>
      <c r="M241" s="12" t="str">
        <f t="shared" si="9"/>
        <v/>
      </c>
      <c r="N241" s="12" t="str">
        <f>IF('Calculation sheet'!AQ241="","",IF(OR(I241="Motorway link",I241="Exit diverge",I241="Entrance merge",I241="Motorway diverge",I241="Motorway merge",I241="Motorway weaving",I241="Service area"),'Calculation sheet'!AN241*'Calculation sheet'!J241*'Calculation sheet'!K241*'Calculation sheet'!L241*'Calculation sheet'!N241*'Calculation sheet'!P241*'Calculation sheet'!R241*'Calculation sheet'!S241*'Calculation sheet'!V241*'Calculation sheet'!Y241*'Calculation sheet'!Z241*'Calculation sheet'!AB241*'Calculation sheet'!AD241*'Calculation sheet'!AH241*'Calculation sheet'!AJ241,'Calculation sheet'!AN241*'Calculation sheet'!J241*'Calculation sheet'!K241*'Calculation sheet'!L241*'Calculation sheet'!N241*'Calculation sheet'!P241*'Calculation sheet'!R241*'Calculation sheet'!S241*'Calculation sheet'!V241*'Calculation sheet'!Y241*'Calculation sheet'!Z241*'Calculation sheet'!AB241*'Calculation sheet'!AD241*'Calculation sheet'!AH241*'Calculation sheet'!AJ241*0.7672))</f>
        <v/>
      </c>
      <c r="O241" s="12" t="str">
        <f>IF('Calculation sheet'!AQ241="","",IF(OR(I241="Motorway link",I241="Exit diverge",I241="Entrance merge",I241="Motorway diverge",I241="Motorway merge",I241="Motorway weaving",I241="Service area"),'Calculation sheet'!AO241*'Calculation sheet'!J241*'Calculation sheet'!K241*'Calculation sheet'!L241*'Calculation sheet'!N241*'Calculation sheet'!P241*'Calculation sheet'!R241*'Calculation sheet'!S241*'Calculation sheet'!W241*'Calculation sheet'!Y241*'Calculation sheet'!Z241*'Calculation sheet'!AB241*'Calculation sheet'!AD241*'Calculation sheet'!AH241*'Calculation sheet'!AJ241,'Calculation sheet'!AO241*'Calculation sheet'!J241*'Calculation sheet'!K241*'Calculation sheet'!L241*'Calculation sheet'!N241*'Calculation sheet'!P241*'Calculation sheet'!R241*'Calculation sheet'!S241*'Calculation sheet'!W241*'Calculation sheet'!Y241*'Calculation sheet'!Z241*'Calculation sheet'!AB241*'Calculation sheet'!AD241*'Calculation sheet'!AH241*'Calculation sheet'!AJ241*0.7672))</f>
        <v/>
      </c>
      <c r="P241" s="12" t="str">
        <f>IF('Calculation sheet'!AQ241="","",IF(OR(I241="Motorway link",I241="Exit diverge",I241="Entrance merge",I241="Motorway diverge",I241="Motorway merge",I241="Motorway weaving",I241="Service area"),'Calculation sheet'!AP241*'Calculation sheet'!J241*'Calculation sheet'!K241*'Calculation sheet'!L241*'Calculation sheet'!N241*'Calculation sheet'!P241*'Calculation sheet'!R241*'Calculation sheet'!S241*'Calculation sheet'!X241*'Calculation sheet'!Y241*'Calculation sheet'!Z241*'Calculation sheet'!AB241*'Calculation sheet'!AD241*'Calculation sheet'!AI241*'Calculation sheet'!AJ241,'Calculation sheet'!AP241*'Calculation sheet'!J241*'Calculation sheet'!K241*'Calculation sheet'!L241*'Calculation sheet'!N241*'Calculation sheet'!P241*'Calculation sheet'!R241*'Calculation sheet'!S241*'Calculation sheet'!X241*'Calculation sheet'!Y241*'Calculation sheet'!Z241*'Calculation sheet'!AB241*'Calculation sheet'!AD241*'Calculation sheet'!AI241*'Calculation sheet'!AJ241*0.7672))</f>
        <v/>
      </c>
      <c r="Q241" s="12" t="str">
        <f t="shared" si="10"/>
        <v/>
      </c>
      <c r="R241" s="14" t="str">
        <f t="shared" si="11"/>
        <v/>
      </c>
    </row>
    <row r="242" spans="1:18" x14ac:dyDescent="0.3">
      <c r="A242" s="4" t="str">
        <f>IF('Input data'!A257="","",'Input data'!A257)</f>
        <v/>
      </c>
      <c r="B242" s="4" t="str">
        <f>IF('Input data'!B257="","",'Input data'!B257)</f>
        <v/>
      </c>
      <c r="C242" s="4" t="str">
        <f>IF('Input data'!C257="","",'Input data'!C257)</f>
        <v/>
      </c>
      <c r="D242" s="4" t="str">
        <f>IF('Input data'!D257="","",'Input data'!D257)</f>
        <v/>
      </c>
      <c r="E242" s="4" t="str">
        <f>IF('Input data'!E257="","",'Input data'!E257)</f>
        <v/>
      </c>
      <c r="F242" s="4" t="str">
        <f>IF('Input data'!F257="","",'Input data'!F257)</f>
        <v/>
      </c>
      <c r="G242" s="4">
        <f>IF('Input data'!G257="","",'Input data'!G257)</f>
        <v>0</v>
      </c>
      <c r="H242" s="4" t="str">
        <f>IF('Input data'!H257&gt;0.5,'Input data'!H257,"")</f>
        <v/>
      </c>
      <c r="I242" s="4" t="str">
        <f>IF('Input data'!I257="","",'Input data'!I257)</f>
        <v/>
      </c>
      <c r="J242" s="12" t="str">
        <f>IF('Calculation sheet'!AQ242="","",IF(OR(I242="Motorway link",I242="Exit diverge",I242="Entrance merge",I242="Motorway diverge",I242="Motorway merge",I242="Motorway weaving",I242="Service area"),'Calculation sheet'!AK242*'Calculation sheet'!J242*'Calculation sheet'!K242*'Calculation sheet'!L242*'Calculation sheet'!N242*'Calculation sheet'!P242*'Calculation sheet'!R242*'Calculation sheet'!S242*'Calculation sheet'!T242*'Calculation sheet'!Y242*'Calculation sheet'!Z242*'Calculation sheet'!AB242*'Calculation sheet'!AD242*'Calculation sheet'!AF242*'Calculation sheet'!AJ242,'Calculation sheet'!AK242*'Calculation sheet'!J242*'Calculation sheet'!K242*'Calculation sheet'!L242*'Calculation sheet'!N242*'Calculation sheet'!P242*'Calculation sheet'!R242*'Calculation sheet'!S242*'Calculation sheet'!T242*'Calculation sheet'!Y242*'Calculation sheet'!Z242*'Calculation sheet'!AB242*'Calculation sheet'!AD242*'Calculation sheet'!AF242*'Calculation sheet'!AJ242*0.7672))</f>
        <v/>
      </c>
      <c r="K242" s="12" t="str">
        <f>IF('Calculation sheet'!AQ242="","",IF(OR(I242="Motorway link",I242="Exit diverge",I242="Entrance merge",I242="Motorway diverge",I242="Motorway merge",I242="Motorway weaving",I242="Service area"),'Calculation sheet'!AL242*'Calculation sheet'!J242*'Calculation sheet'!K242*'Calculation sheet'!M242*'Calculation sheet'!O242*'Calculation sheet'!P242*'Calculation sheet'!Q242*'Calculation sheet'!R242*'Calculation sheet'!S242*'Calculation sheet'!T242*'Calculation sheet'!Y242*'Calculation sheet'!AA242*'Calculation sheet'!AC242*'Calculation sheet'!AE242*'Calculation sheet'!AG242*'Calculation sheet'!AJ242,'Calculation sheet'!AL242*'Calculation sheet'!J242*'Calculation sheet'!K242*'Calculation sheet'!M242*'Calculation sheet'!O242*'Calculation sheet'!P242*'Calculation sheet'!Q242*'Calculation sheet'!R242*'Calculation sheet'!S242*'Calculation sheet'!T242*'Calculation sheet'!Y242*'Calculation sheet'!AA242*'Calculation sheet'!AC242*'Calculation sheet'!AE242*'Calculation sheet'!AG242*'Calculation sheet'!AJ242*0.8833))</f>
        <v/>
      </c>
      <c r="L242" s="12" t="str">
        <f>IF('Calculation sheet'!AQ242="","",IF(OR(I242="Motorway link",I242="Exit diverge",I242="Entrance merge",I242="Motorway diverge",I242="Motorway merge",I242="Motorway weaving",I242="Service area"),'Calculation sheet'!AM242*'Calculation sheet'!J242*'Calculation sheet'!K242*'Calculation sheet'!M242*'Calculation sheet'!O242*'Calculation sheet'!P242*'Calculation sheet'!Q242*'Calculation sheet'!R242*'Calculation sheet'!S242*'Calculation sheet'!U242*'Calculation sheet'!Y242*'Calculation sheet'!AA242*'Calculation sheet'!AC242*'Calculation sheet'!AE242*'Calculation sheet'!AG242*'Calculation sheet'!AJ242,'Calculation sheet'!AM242*'Calculation sheet'!J242*'Calculation sheet'!K242*'Calculation sheet'!M242*'Calculation sheet'!O242*'Calculation sheet'!P242*'Calculation sheet'!Q242*'Calculation sheet'!R242*'Calculation sheet'!S242*'Calculation sheet'!U242*'Calculation sheet'!Y242*'Calculation sheet'!AA242*'Calculation sheet'!AC242*'Calculation sheet'!AE242*'Calculation sheet'!AG242*'Calculation sheet'!AJ242*1.1176))</f>
        <v/>
      </c>
      <c r="M242" s="12" t="str">
        <f t="shared" si="9"/>
        <v/>
      </c>
      <c r="N242" s="12" t="str">
        <f>IF('Calculation sheet'!AQ242="","",IF(OR(I242="Motorway link",I242="Exit diverge",I242="Entrance merge",I242="Motorway diverge",I242="Motorway merge",I242="Motorway weaving",I242="Service area"),'Calculation sheet'!AN242*'Calculation sheet'!J242*'Calculation sheet'!K242*'Calculation sheet'!L242*'Calculation sheet'!N242*'Calculation sheet'!P242*'Calculation sheet'!R242*'Calculation sheet'!S242*'Calculation sheet'!V242*'Calculation sheet'!Y242*'Calculation sheet'!Z242*'Calculation sheet'!AB242*'Calculation sheet'!AD242*'Calculation sheet'!AH242*'Calculation sheet'!AJ242,'Calculation sheet'!AN242*'Calculation sheet'!J242*'Calculation sheet'!K242*'Calculation sheet'!L242*'Calculation sheet'!N242*'Calculation sheet'!P242*'Calculation sheet'!R242*'Calculation sheet'!S242*'Calculation sheet'!V242*'Calculation sheet'!Y242*'Calculation sheet'!Z242*'Calculation sheet'!AB242*'Calculation sheet'!AD242*'Calculation sheet'!AH242*'Calculation sheet'!AJ242*0.7672))</f>
        <v/>
      </c>
      <c r="O242" s="12" t="str">
        <f>IF('Calculation sheet'!AQ242="","",IF(OR(I242="Motorway link",I242="Exit diverge",I242="Entrance merge",I242="Motorway diverge",I242="Motorway merge",I242="Motorway weaving",I242="Service area"),'Calculation sheet'!AO242*'Calculation sheet'!J242*'Calculation sheet'!K242*'Calculation sheet'!L242*'Calculation sheet'!N242*'Calculation sheet'!P242*'Calculation sheet'!R242*'Calculation sheet'!S242*'Calculation sheet'!W242*'Calculation sheet'!Y242*'Calculation sheet'!Z242*'Calculation sheet'!AB242*'Calculation sheet'!AD242*'Calculation sheet'!AH242*'Calculation sheet'!AJ242,'Calculation sheet'!AO242*'Calculation sheet'!J242*'Calculation sheet'!K242*'Calculation sheet'!L242*'Calculation sheet'!N242*'Calculation sheet'!P242*'Calculation sheet'!R242*'Calculation sheet'!S242*'Calculation sheet'!W242*'Calculation sheet'!Y242*'Calculation sheet'!Z242*'Calculation sheet'!AB242*'Calculation sheet'!AD242*'Calculation sheet'!AH242*'Calculation sheet'!AJ242*0.7672))</f>
        <v/>
      </c>
      <c r="P242" s="12" t="str">
        <f>IF('Calculation sheet'!AQ242="","",IF(OR(I242="Motorway link",I242="Exit diverge",I242="Entrance merge",I242="Motorway diverge",I242="Motorway merge",I242="Motorway weaving",I242="Service area"),'Calculation sheet'!AP242*'Calculation sheet'!J242*'Calculation sheet'!K242*'Calculation sheet'!L242*'Calculation sheet'!N242*'Calculation sheet'!P242*'Calculation sheet'!R242*'Calculation sheet'!S242*'Calculation sheet'!X242*'Calculation sheet'!Y242*'Calculation sheet'!Z242*'Calculation sheet'!AB242*'Calculation sheet'!AD242*'Calculation sheet'!AI242*'Calculation sheet'!AJ242,'Calculation sheet'!AP242*'Calculation sheet'!J242*'Calculation sheet'!K242*'Calculation sheet'!L242*'Calculation sheet'!N242*'Calculation sheet'!P242*'Calculation sheet'!R242*'Calculation sheet'!S242*'Calculation sheet'!X242*'Calculation sheet'!Y242*'Calculation sheet'!Z242*'Calculation sheet'!AB242*'Calculation sheet'!AD242*'Calculation sheet'!AI242*'Calculation sheet'!AJ242*0.7672))</f>
        <v/>
      </c>
      <c r="Q242" s="12" t="str">
        <f t="shared" si="10"/>
        <v/>
      </c>
      <c r="R242" s="14" t="str">
        <f t="shared" si="11"/>
        <v/>
      </c>
    </row>
    <row r="243" spans="1:18" x14ac:dyDescent="0.3">
      <c r="A243" s="4" t="str">
        <f>IF('Input data'!A258="","",'Input data'!A258)</f>
        <v/>
      </c>
      <c r="B243" s="4" t="str">
        <f>IF('Input data'!B258="","",'Input data'!B258)</f>
        <v/>
      </c>
      <c r="C243" s="4" t="str">
        <f>IF('Input data'!C258="","",'Input data'!C258)</f>
        <v/>
      </c>
      <c r="D243" s="4" t="str">
        <f>IF('Input data'!D258="","",'Input data'!D258)</f>
        <v/>
      </c>
      <c r="E243" s="4" t="str">
        <f>IF('Input data'!E258="","",'Input data'!E258)</f>
        <v/>
      </c>
      <c r="F243" s="4" t="str">
        <f>IF('Input data'!F258="","",'Input data'!F258)</f>
        <v/>
      </c>
      <c r="G243" s="4">
        <f>IF('Input data'!G258="","",'Input data'!G258)</f>
        <v>0</v>
      </c>
      <c r="H243" s="4" t="str">
        <f>IF('Input data'!H258&gt;0.5,'Input data'!H258,"")</f>
        <v/>
      </c>
      <c r="I243" s="4" t="str">
        <f>IF('Input data'!I258="","",'Input data'!I258)</f>
        <v/>
      </c>
      <c r="J243" s="12" t="str">
        <f>IF('Calculation sheet'!AQ243="","",IF(OR(I243="Motorway link",I243="Exit diverge",I243="Entrance merge",I243="Motorway diverge",I243="Motorway merge",I243="Motorway weaving",I243="Service area"),'Calculation sheet'!AK243*'Calculation sheet'!J243*'Calculation sheet'!K243*'Calculation sheet'!L243*'Calculation sheet'!N243*'Calculation sheet'!P243*'Calculation sheet'!R243*'Calculation sheet'!S243*'Calculation sheet'!T243*'Calculation sheet'!Y243*'Calculation sheet'!Z243*'Calculation sheet'!AB243*'Calculation sheet'!AD243*'Calculation sheet'!AF243*'Calculation sheet'!AJ243,'Calculation sheet'!AK243*'Calculation sheet'!J243*'Calculation sheet'!K243*'Calculation sheet'!L243*'Calculation sheet'!N243*'Calculation sheet'!P243*'Calculation sheet'!R243*'Calculation sheet'!S243*'Calculation sheet'!T243*'Calculation sheet'!Y243*'Calculation sheet'!Z243*'Calculation sheet'!AB243*'Calculation sheet'!AD243*'Calculation sheet'!AF243*'Calculation sheet'!AJ243*0.7672))</f>
        <v/>
      </c>
      <c r="K243" s="12" t="str">
        <f>IF('Calculation sheet'!AQ243="","",IF(OR(I243="Motorway link",I243="Exit diverge",I243="Entrance merge",I243="Motorway diverge",I243="Motorway merge",I243="Motorway weaving",I243="Service area"),'Calculation sheet'!AL243*'Calculation sheet'!J243*'Calculation sheet'!K243*'Calculation sheet'!M243*'Calculation sheet'!O243*'Calculation sheet'!P243*'Calculation sheet'!Q243*'Calculation sheet'!R243*'Calculation sheet'!S243*'Calculation sheet'!T243*'Calculation sheet'!Y243*'Calculation sheet'!AA243*'Calculation sheet'!AC243*'Calculation sheet'!AE243*'Calculation sheet'!AG243*'Calculation sheet'!AJ243,'Calculation sheet'!AL243*'Calculation sheet'!J243*'Calculation sheet'!K243*'Calculation sheet'!M243*'Calculation sheet'!O243*'Calculation sheet'!P243*'Calculation sheet'!Q243*'Calculation sheet'!R243*'Calculation sheet'!S243*'Calculation sheet'!T243*'Calculation sheet'!Y243*'Calculation sheet'!AA243*'Calculation sheet'!AC243*'Calculation sheet'!AE243*'Calculation sheet'!AG243*'Calculation sheet'!AJ243*0.8833))</f>
        <v/>
      </c>
      <c r="L243" s="12" t="str">
        <f>IF('Calculation sheet'!AQ243="","",IF(OR(I243="Motorway link",I243="Exit diverge",I243="Entrance merge",I243="Motorway diverge",I243="Motorway merge",I243="Motorway weaving",I243="Service area"),'Calculation sheet'!AM243*'Calculation sheet'!J243*'Calculation sheet'!K243*'Calculation sheet'!M243*'Calculation sheet'!O243*'Calculation sheet'!P243*'Calculation sheet'!Q243*'Calculation sheet'!R243*'Calculation sheet'!S243*'Calculation sheet'!U243*'Calculation sheet'!Y243*'Calculation sheet'!AA243*'Calculation sheet'!AC243*'Calculation sheet'!AE243*'Calculation sheet'!AG243*'Calculation sheet'!AJ243,'Calculation sheet'!AM243*'Calculation sheet'!J243*'Calculation sheet'!K243*'Calculation sheet'!M243*'Calculation sheet'!O243*'Calculation sheet'!P243*'Calculation sheet'!Q243*'Calculation sheet'!R243*'Calculation sheet'!S243*'Calculation sheet'!U243*'Calculation sheet'!Y243*'Calculation sheet'!AA243*'Calculation sheet'!AC243*'Calculation sheet'!AE243*'Calculation sheet'!AG243*'Calculation sheet'!AJ243*1.1176))</f>
        <v/>
      </c>
      <c r="M243" s="12" t="str">
        <f t="shared" si="9"/>
        <v/>
      </c>
      <c r="N243" s="12" t="str">
        <f>IF('Calculation sheet'!AQ243="","",IF(OR(I243="Motorway link",I243="Exit diverge",I243="Entrance merge",I243="Motorway diverge",I243="Motorway merge",I243="Motorway weaving",I243="Service area"),'Calculation sheet'!AN243*'Calculation sheet'!J243*'Calculation sheet'!K243*'Calculation sheet'!L243*'Calculation sheet'!N243*'Calculation sheet'!P243*'Calculation sheet'!R243*'Calculation sheet'!S243*'Calculation sheet'!V243*'Calculation sheet'!Y243*'Calculation sheet'!Z243*'Calculation sheet'!AB243*'Calculation sheet'!AD243*'Calculation sheet'!AH243*'Calculation sheet'!AJ243,'Calculation sheet'!AN243*'Calculation sheet'!J243*'Calculation sheet'!K243*'Calculation sheet'!L243*'Calculation sheet'!N243*'Calculation sheet'!P243*'Calculation sheet'!R243*'Calculation sheet'!S243*'Calculation sheet'!V243*'Calculation sheet'!Y243*'Calculation sheet'!Z243*'Calculation sheet'!AB243*'Calculation sheet'!AD243*'Calculation sheet'!AH243*'Calculation sheet'!AJ243*0.7672))</f>
        <v/>
      </c>
      <c r="O243" s="12" t="str">
        <f>IF('Calculation sheet'!AQ243="","",IF(OR(I243="Motorway link",I243="Exit diverge",I243="Entrance merge",I243="Motorway diverge",I243="Motorway merge",I243="Motorway weaving",I243="Service area"),'Calculation sheet'!AO243*'Calculation sheet'!J243*'Calculation sheet'!K243*'Calculation sheet'!L243*'Calculation sheet'!N243*'Calculation sheet'!P243*'Calculation sheet'!R243*'Calculation sheet'!S243*'Calculation sheet'!W243*'Calculation sheet'!Y243*'Calculation sheet'!Z243*'Calculation sheet'!AB243*'Calculation sheet'!AD243*'Calculation sheet'!AH243*'Calculation sheet'!AJ243,'Calculation sheet'!AO243*'Calculation sheet'!J243*'Calculation sheet'!K243*'Calculation sheet'!L243*'Calculation sheet'!N243*'Calculation sheet'!P243*'Calculation sheet'!R243*'Calculation sheet'!S243*'Calculation sheet'!W243*'Calculation sheet'!Y243*'Calculation sheet'!Z243*'Calculation sheet'!AB243*'Calculation sheet'!AD243*'Calculation sheet'!AH243*'Calculation sheet'!AJ243*0.7672))</f>
        <v/>
      </c>
      <c r="P243" s="12" t="str">
        <f>IF('Calculation sheet'!AQ243="","",IF(OR(I243="Motorway link",I243="Exit diverge",I243="Entrance merge",I243="Motorway diverge",I243="Motorway merge",I243="Motorway weaving",I243="Service area"),'Calculation sheet'!AP243*'Calculation sheet'!J243*'Calculation sheet'!K243*'Calculation sheet'!L243*'Calculation sheet'!N243*'Calculation sheet'!P243*'Calculation sheet'!R243*'Calculation sheet'!S243*'Calculation sheet'!X243*'Calculation sheet'!Y243*'Calculation sheet'!Z243*'Calculation sheet'!AB243*'Calculation sheet'!AD243*'Calculation sheet'!AI243*'Calculation sheet'!AJ243,'Calculation sheet'!AP243*'Calculation sheet'!J243*'Calculation sheet'!K243*'Calculation sheet'!L243*'Calculation sheet'!N243*'Calculation sheet'!P243*'Calculation sheet'!R243*'Calculation sheet'!S243*'Calculation sheet'!X243*'Calculation sheet'!Y243*'Calculation sheet'!Z243*'Calculation sheet'!AB243*'Calculation sheet'!AD243*'Calculation sheet'!AI243*'Calculation sheet'!AJ243*0.7672))</f>
        <v/>
      </c>
      <c r="Q243" s="12" t="str">
        <f t="shared" si="10"/>
        <v/>
      </c>
      <c r="R243" s="14" t="str">
        <f t="shared" si="11"/>
        <v/>
      </c>
    </row>
    <row r="244" spans="1:18" x14ac:dyDescent="0.3">
      <c r="A244" s="4" t="str">
        <f>IF('Input data'!A259="","",'Input data'!A259)</f>
        <v/>
      </c>
      <c r="B244" s="4" t="str">
        <f>IF('Input data'!B259="","",'Input data'!B259)</f>
        <v/>
      </c>
      <c r="C244" s="4" t="str">
        <f>IF('Input data'!C259="","",'Input data'!C259)</f>
        <v/>
      </c>
      <c r="D244" s="4" t="str">
        <f>IF('Input data'!D259="","",'Input data'!D259)</f>
        <v/>
      </c>
      <c r="E244" s="4" t="str">
        <f>IF('Input data'!E259="","",'Input data'!E259)</f>
        <v/>
      </c>
      <c r="F244" s="4" t="str">
        <f>IF('Input data'!F259="","",'Input data'!F259)</f>
        <v/>
      </c>
      <c r="G244" s="4">
        <f>IF('Input data'!G259="","",'Input data'!G259)</f>
        <v>0</v>
      </c>
      <c r="H244" s="4" t="str">
        <f>IF('Input data'!H259&gt;0.5,'Input data'!H259,"")</f>
        <v/>
      </c>
      <c r="I244" s="4" t="str">
        <f>IF('Input data'!I259="","",'Input data'!I259)</f>
        <v/>
      </c>
      <c r="J244" s="12" t="str">
        <f>IF('Calculation sheet'!AQ244="","",IF(OR(I244="Motorway link",I244="Exit diverge",I244="Entrance merge",I244="Motorway diverge",I244="Motorway merge",I244="Motorway weaving",I244="Service area"),'Calculation sheet'!AK244*'Calculation sheet'!J244*'Calculation sheet'!K244*'Calculation sheet'!L244*'Calculation sheet'!N244*'Calculation sheet'!P244*'Calculation sheet'!R244*'Calculation sheet'!S244*'Calculation sheet'!T244*'Calculation sheet'!Y244*'Calculation sheet'!Z244*'Calculation sheet'!AB244*'Calculation sheet'!AD244*'Calculation sheet'!AF244*'Calculation sheet'!AJ244,'Calculation sheet'!AK244*'Calculation sheet'!J244*'Calculation sheet'!K244*'Calculation sheet'!L244*'Calculation sheet'!N244*'Calculation sheet'!P244*'Calculation sheet'!R244*'Calculation sheet'!S244*'Calculation sheet'!T244*'Calculation sheet'!Y244*'Calculation sheet'!Z244*'Calculation sheet'!AB244*'Calculation sheet'!AD244*'Calculation sheet'!AF244*'Calculation sheet'!AJ244*0.7672))</f>
        <v/>
      </c>
      <c r="K244" s="12" t="str">
        <f>IF('Calculation sheet'!AQ244="","",IF(OR(I244="Motorway link",I244="Exit diverge",I244="Entrance merge",I244="Motorway diverge",I244="Motorway merge",I244="Motorway weaving",I244="Service area"),'Calculation sheet'!AL244*'Calculation sheet'!J244*'Calculation sheet'!K244*'Calculation sheet'!M244*'Calculation sheet'!O244*'Calculation sheet'!P244*'Calculation sheet'!Q244*'Calculation sheet'!R244*'Calculation sheet'!S244*'Calculation sheet'!T244*'Calculation sheet'!Y244*'Calculation sheet'!AA244*'Calculation sheet'!AC244*'Calculation sheet'!AE244*'Calculation sheet'!AG244*'Calculation sheet'!AJ244,'Calculation sheet'!AL244*'Calculation sheet'!J244*'Calculation sheet'!K244*'Calculation sheet'!M244*'Calculation sheet'!O244*'Calculation sheet'!P244*'Calculation sheet'!Q244*'Calculation sheet'!R244*'Calculation sheet'!S244*'Calculation sheet'!T244*'Calculation sheet'!Y244*'Calculation sheet'!AA244*'Calculation sheet'!AC244*'Calculation sheet'!AE244*'Calculation sheet'!AG244*'Calculation sheet'!AJ244*0.8833))</f>
        <v/>
      </c>
      <c r="L244" s="12" t="str">
        <f>IF('Calculation sheet'!AQ244="","",IF(OR(I244="Motorway link",I244="Exit diverge",I244="Entrance merge",I244="Motorway diverge",I244="Motorway merge",I244="Motorway weaving",I244="Service area"),'Calculation sheet'!AM244*'Calculation sheet'!J244*'Calculation sheet'!K244*'Calculation sheet'!M244*'Calculation sheet'!O244*'Calculation sheet'!P244*'Calculation sheet'!Q244*'Calculation sheet'!R244*'Calculation sheet'!S244*'Calculation sheet'!U244*'Calculation sheet'!Y244*'Calculation sheet'!AA244*'Calculation sheet'!AC244*'Calculation sheet'!AE244*'Calculation sheet'!AG244*'Calculation sheet'!AJ244,'Calculation sheet'!AM244*'Calculation sheet'!J244*'Calculation sheet'!K244*'Calculation sheet'!M244*'Calculation sheet'!O244*'Calculation sheet'!P244*'Calculation sheet'!Q244*'Calculation sheet'!R244*'Calculation sheet'!S244*'Calculation sheet'!U244*'Calculation sheet'!Y244*'Calculation sheet'!AA244*'Calculation sheet'!AC244*'Calculation sheet'!AE244*'Calculation sheet'!AG244*'Calculation sheet'!AJ244*1.1176))</f>
        <v/>
      </c>
      <c r="M244" s="12" t="str">
        <f t="shared" si="9"/>
        <v/>
      </c>
      <c r="N244" s="12" t="str">
        <f>IF('Calculation sheet'!AQ244="","",IF(OR(I244="Motorway link",I244="Exit diverge",I244="Entrance merge",I244="Motorway diverge",I244="Motorway merge",I244="Motorway weaving",I244="Service area"),'Calculation sheet'!AN244*'Calculation sheet'!J244*'Calculation sheet'!K244*'Calculation sheet'!L244*'Calculation sheet'!N244*'Calculation sheet'!P244*'Calculation sheet'!R244*'Calculation sheet'!S244*'Calculation sheet'!V244*'Calculation sheet'!Y244*'Calculation sheet'!Z244*'Calculation sheet'!AB244*'Calculation sheet'!AD244*'Calculation sheet'!AH244*'Calculation sheet'!AJ244,'Calculation sheet'!AN244*'Calculation sheet'!J244*'Calculation sheet'!K244*'Calculation sheet'!L244*'Calculation sheet'!N244*'Calculation sheet'!P244*'Calculation sheet'!R244*'Calculation sheet'!S244*'Calculation sheet'!V244*'Calculation sheet'!Y244*'Calculation sheet'!Z244*'Calculation sheet'!AB244*'Calculation sheet'!AD244*'Calculation sheet'!AH244*'Calculation sheet'!AJ244*0.7672))</f>
        <v/>
      </c>
      <c r="O244" s="12" t="str">
        <f>IF('Calculation sheet'!AQ244="","",IF(OR(I244="Motorway link",I244="Exit diverge",I244="Entrance merge",I244="Motorway diverge",I244="Motorway merge",I244="Motorway weaving",I244="Service area"),'Calculation sheet'!AO244*'Calculation sheet'!J244*'Calculation sheet'!K244*'Calculation sheet'!L244*'Calculation sheet'!N244*'Calculation sheet'!P244*'Calculation sheet'!R244*'Calculation sheet'!S244*'Calculation sheet'!W244*'Calculation sheet'!Y244*'Calculation sheet'!Z244*'Calculation sheet'!AB244*'Calculation sheet'!AD244*'Calculation sheet'!AH244*'Calculation sheet'!AJ244,'Calculation sheet'!AO244*'Calculation sheet'!J244*'Calculation sheet'!K244*'Calculation sheet'!L244*'Calculation sheet'!N244*'Calculation sheet'!P244*'Calculation sheet'!R244*'Calculation sheet'!S244*'Calculation sheet'!W244*'Calculation sheet'!Y244*'Calculation sheet'!Z244*'Calculation sheet'!AB244*'Calculation sheet'!AD244*'Calculation sheet'!AH244*'Calculation sheet'!AJ244*0.7672))</f>
        <v/>
      </c>
      <c r="P244" s="12" t="str">
        <f>IF('Calculation sheet'!AQ244="","",IF(OR(I244="Motorway link",I244="Exit diverge",I244="Entrance merge",I244="Motorway diverge",I244="Motorway merge",I244="Motorway weaving",I244="Service area"),'Calculation sheet'!AP244*'Calculation sheet'!J244*'Calculation sheet'!K244*'Calculation sheet'!L244*'Calculation sheet'!N244*'Calculation sheet'!P244*'Calculation sheet'!R244*'Calculation sheet'!S244*'Calculation sheet'!X244*'Calculation sheet'!Y244*'Calculation sheet'!Z244*'Calculation sheet'!AB244*'Calculation sheet'!AD244*'Calculation sheet'!AI244*'Calculation sheet'!AJ244,'Calculation sheet'!AP244*'Calculation sheet'!J244*'Calculation sheet'!K244*'Calculation sheet'!L244*'Calculation sheet'!N244*'Calculation sheet'!P244*'Calculation sheet'!R244*'Calculation sheet'!S244*'Calculation sheet'!X244*'Calculation sheet'!Y244*'Calculation sheet'!Z244*'Calculation sheet'!AB244*'Calculation sheet'!AD244*'Calculation sheet'!AI244*'Calculation sheet'!AJ244*0.7672))</f>
        <v/>
      </c>
      <c r="Q244" s="12" t="str">
        <f t="shared" si="10"/>
        <v/>
      </c>
      <c r="R244" s="14" t="str">
        <f t="shared" si="11"/>
        <v/>
      </c>
    </row>
    <row r="245" spans="1:18" x14ac:dyDescent="0.3">
      <c r="A245" s="4" t="str">
        <f>IF('Input data'!A260="","",'Input data'!A260)</f>
        <v/>
      </c>
      <c r="B245" s="4" t="str">
        <f>IF('Input data'!B260="","",'Input data'!B260)</f>
        <v/>
      </c>
      <c r="C245" s="4" t="str">
        <f>IF('Input data'!C260="","",'Input data'!C260)</f>
        <v/>
      </c>
      <c r="D245" s="4" t="str">
        <f>IF('Input data'!D260="","",'Input data'!D260)</f>
        <v/>
      </c>
      <c r="E245" s="4" t="str">
        <f>IF('Input data'!E260="","",'Input data'!E260)</f>
        <v/>
      </c>
      <c r="F245" s="4" t="str">
        <f>IF('Input data'!F260="","",'Input data'!F260)</f>
        <v/>
      </c>
      <c r="G245" s="4">
        <f>IF('Input data'!G260="","",'Input data'!G260)</f>
        <v>0</v>
      </c>
      <c r="H245" s="4" t="str">
        <f>IF('Input data'!H260&gt;0.5,'Input data'!H260,"")</f>
        <v/>
      </c>
      <c r="I245" s="4" t="str">
        <f>IF('Input data'!I260="","",'Input data'!I260)</f>
        <v/>
      </c>
      <c r="J245" s="12" t="str">
        <f>IF('Calculation sheet'!AQ245="","",IF(OR(I245="Motorway link",I245="Exit diverge",I245="Entrance merge",I245="Motorway diverge",I245="Motorway merge",I245="Motorway weaving",I245="Service area"),'Calculation sheet'!AK245*'Calculation sheet'!J245*'Calculation sheet'!K245*'Calculation sheet'!L245*'Calculation sheet'!N245*'Calculation sheet'!P245*'Calculation sheet'!R245*'Calculation sheet'!S245*'Calculation sheet'!T245*'Calculation sheet'!Y245*'Calculation sheet'!Z245*'Calculation sheet'!AB245*'Calculation sheet'!AD245*'Calculation sheet'!AF245*'Calculation sheet'!AJ245,'Calculation sheet'!AK245*'Calculation sheet'!J245*'Calculation sheet'!K245*'Calculation sheet'!L245*'Calculation sheet'!N245*'Calculation sheet'!P245*'Calculation sheet'!R245*'Calculation sheet'!S245*'Calculation sheet'!T245*'Calculation sheet'!Y245*'Calculation sheet'!Z245*'Calculation sheet'!AB245*'Calculation sheet'!AD245*'Calculation sheet'!AF245*'Calculation sheet'!AJ245*0.7672))</f>
        <v/>
      </c>
      <c r="K245" s="12" t="str">
        <f>IF('Calculation sheet'!AQ245="","",IF(OR(I245="Motorway link",I245="Exit diverge",I245="Entrance merge",I245="Motorway diverge",I245="Motorway merge",I245="Motorway weaving",I245="Service area"),'Calculation sheet'!AL245*'Calculation sheet'!J245*'Calculation sheet'!K245*'Calculation sheet'!M245*'Calculation sheet'!O245*'Calculation sheet'!P245*'Calculation sheet'!Q245*'Calculation sheet'!R245*'Calculation sheet'!S245*'Calculation sheet'!T245*'Calculation sheet'!Y245*'Calculation sheet'!AA245*'Calculation sheet'!AC245*'Calculation sheet'!AE245*'Calculation sheet'!AG245*'Calculation sheet'!AJ245,'Calculation sheet'!AL245*'Calculation sheet'!J245*'Calculation sheet'!K245*'Calculation sheet'!M245*'Calculation sheet'!O245*'Calculation sheet'!P245*'Calculation sheet'!Q245*'Calculation sheet'!R245*'Calculation sheet'!S245*'Calculation sheet'!T245*'Calculation sheet'!Y245*'Calculation sheet'!AA245*'Calculation sheet'!AC245*'Calculation sheet'!AE245*'Calculation sheet'!AG245*'Calculation sheet'!AJ245*0.8833))</f>
        <v/>
      </c>
      <c r="L245" s="12" t="str">
        <f>IF('Calculation sheet'!AQ245="","",IF(OR(I245="Motorway link",I245="Exit diverge",I245="Entrance merge",I245="Motorway diverge",I245="Motorway merge",I245="Motorway weaving",I245="Service area"),'Calculation sheet'!AM245*'Calculation sheet'!J245*'Calculation sheet'!K245*'Calculation sheet'!M245*'Calculation sheet'!O245*'Calculation sheet'!P245*'Calculation sheet'!Q245*'Calculation sheet'!R245*'Calculation sheet'!S245*'Calculation sheet'!U245*'Calculation sheet'!Y245*'Calculation sheet'!AA245*'Calculation sheet'!AC245*'Calculation sheet'!AE245*'Calculation sheet'!AG245*'Calculation sheet'!AJ245,'Calculation sheet'!AM245*'Calculation sheet'!J245*'Calculation sheet'!K245*'Calculation sheet'!M245*'Calculation sheet'!O245*'Calculation sheet'!P245*'Calculation sheet'!Q245*'Calculation sheet'!R245*'Calculation sheet'!S245*'Calculation sheet'!U245*'Calculation sheet'!Y245*'Calculation sheet'!AA245*'Calculation sheet'!AC245*'Calculation sheet'!AE245*'Calculation sheet'!AG245*'Calculation sheet'!AJ245*1.1176))</f>
        <v/>
      </c>
      <c r="M245" s="12" t="str">
        <f t="shared" si="9"/>
        <v/>
      </c>
      <c r="N245" s="12" t="str">
        <f>IF('Calculation sheet'!AQ245="","",IF(OR(I245="Motorway link",I245="Exit diverge",I245="Entrance merge",I245="Motorway diverge",I245="Motorway merge",I245="Motorway weaving",I245="Service area"),'Calculation sheet'!AN245*'Calculation sheet'!J245*'Calculation sheet'!K245*'Calculation sheet'!L245*'Calculation sheet'!N245*'Calculation sheet'!P245*'Calculation sheet'!R245*'Calculation sheet'!S245*'Calculation sheet'!V245*'Calculation sheet'!Y245*'Calculation sheet'!Z245*'Calculation sheet'!AB245*'Calculation sheet'!AD245*'Calculation sheet'!AH245*'Calculation sheet'!AJ245,'Calculation sheet'!AN245*'Calculation sheet'!J245*'Calculation sheet'!K245*'Calculation sheet'!L245*'Calculation sheet'!N245*'Calculation sheet'!P245*'Calculation sheet'!R245*'Calculation sheet'!S245*'Calculation sheet'!V245*'Calculation sheet'!Y245*'Calculation sheet'!Z245*'Calculation sheet'!AB245*'Calculation sheet'!AD245*'Calculation sheet'!AH245*'Calculation sheet'!AJ245*0.7672))</f>
        <v/>
      </c>
      <c r="O245" s="12" t="str">
        <f>IF('Calculation sheet'!AQ245="","",IF(OR(I245="Motorway link",I245="Exit diverge",I245="Entrance merge",I245="Motorway diverge",I245="Motorway merge",I245="Motorway weaving",I245="Service area"),'Calculation sheet'!AO245*'Calculation sheet'!J245*'Calculation sheet'!K245*'Calculation sheet'!L245*'Calculation sheet'!N245*'Calculation sheet'!P245*'Calculation sheet'!R245*'Calculation sheet'!S245*'Calculation sheet'!W245*'Calculation sheet'!Y245*'Calculation sheet'!Z245*'Calculation sheet'!AB245*'Calculation sheet'!AD245*'Calculation sheet'!AH245*'Calculation sheet'!AJ245,'Calculation sheet'!AO245*'Calculation sheet'!J245*'Calculation sheet'!K245*'Calculation sheet'!L245*'Calculation sheet'!N245*'Calculation sheet'!P245*'Calculation sheet'!R245*'Calculation sheet'!S245*'Calculation sheet'!W245*'Calculation sheet'!Y245*'Calculation sheet'!Z245*'Calculation sheet'!AB245*'Calculation sheet'!AD245*'Calculation sheet'!AH245*'Calculation sheet'!AJ245*0.7672))</f>
        <v/>
      </c>
      <c r="P245" s="12" t="str">
        <f>IF('Calculation sheet'!AQ245="","",IF(OR(I245="Motorway link",I245="Exit diverge",I245="Entrance merge",I245="Motorway diverge",I245="Motorway merge",I245="Motorway weaving",I245="Service area"),'Calculation sheet'!AP245*'Calculation sheet'!J245*'Calculation sheet'!K245*'Calculation sheet'!L245*'Calculation sheet'!N245*'Calculation sheet'!P245*'Calculation sheet'!R245*'Calculation sheet'!S245*'Calculation sheet'!X245*'Calculation sheet'!Y245*'Calculation sheet'!Z245*'Calculation sheet'!AB245*'Calculation sheet'!AD245*'Calculation sheet'!AI245*'Calculation sheet'!AJ245,'Calculation sheet'!AP245*'Calculation sheet'!J245*'Calculation sheet'!K245*'Calculation sheet'!L245*'Calculation sheet'!N245*'Calculation sheet'!P245*'Calculation sheet'!R245*'Calculation sheet'!S245*'Calculation sheet'!X245*'Calculation sheet'!Y245*'Calculation sheet'!Z245*'Calculation sheet'!AB245*'Calculation sheet'!AD245*'Calculation sheet'!AI245*'Calculation sheet'!AJ245*0.7672))</f>
        <v/>
      </c>
      <c r="Q245" s="12" t="str">
        <f t="shared" si="10"/>
        <v/>
      </c>
      <c r="R245" s="14" t="str">
        <f t="shared" si="11"/>
        <v/>
      </c>
    </row>
    <row r="246" spans="1:18" x14ac:dyDescent="0.3">
      <c r="A246" s="4" t="str">
        <f>IF('Input data'!A261="","",'Input data'!A261)</f>
        <v/>
      </c>
      <c r="B246" s="4" t="str">
        <f>IF('Input data'!B261="","",'Input data'!B261)</f>
        <v/>
      </c>
      <c r="C246" s="4" t="str">
        <f>IF('Input data'!C261="","",'Input data'!C261)</f>
        <v/>
      </c>
      <c r="D246" s="4" t="str">
        <f>IF('Input data'!D261="","",'Input data'!D261)</f>
        <v/>
      </c>
      <c r="E246" s="4" t="str">
        <f>IF('Input data'!E261="","",'Input data'!E261)</f>
        <v/>
      </c>
      <c r="F246" s="4" t="str">
        <f>IF('Input data'!F261="","",'Input data'!F261)</f>
        <v/>
      </c>
      <c r="G246" s="4">
        <f>IF('Input data'!G261="","",'Input data'!G261)</f>
        <v>0</v>
      </c>
      <c r="H246" s="4" t="str">
        <f>IF('Input data'!H261&gt;0.5,'Input data'!H261,"")</f>
        <v/>
      </c>
      <c r="I246" s="4" t="str">
        <f>IF('Input data'!I261="","",'Input data'!I261)</f>
        <v/>
      </c>
      <c r="J246" s="12" t="str">
        <f>IF('Calculation sheet'!AQ246="","",IF(OR(I246="Motorway link",I246="Exit diverge",I246="Entrance merge",I246="Motorway diverge",I246="Motorway merge",I246="Motorway weaving",I246="Service area"),'Calculation sheet'!AK246*'Calculation sheet'!J246*'Calculation sheet'!K246*'Calculation sheet'!L246*'Calculation sheet'!N246*'Calculation sheet'!P246*'Calculation sheet'!R246*'Calculation sheet'!S246*'Calculation sheet'!T246*'Calculation sheet'!Y246*'Calculation sheet'!Z246*'Calculation sheet'!AB246*'Calculation sheet'!AD246*'Calculation sheet'!AF246*'Calculation sheet'!AJ246,'Calculation sheet'!AK246*'Calculation sheet'!J246*'Calculation sheet'!K246*'Calculation sheet'!L246*'Calculation sheet'!N246*'Calculation sheet'!P246*'Calculation sheet'!R246*'Calculation sheet'!S246*'Calculation sheet'!T246*'Calculation sheet'!Y246*'Calculation sheet'!Z246*'Calculation sheet'!AB246*'Calculation sheet'!AD246*'Calculation sheet'!AF246*'Calculation sheet'!AJ246*0.7672))</f>
        <v/>
      </c>
      <c r="K246" s="12" t="str">
        <f>IF('Calculation sheet'!AQ246="","",IF(OR(I246="Motorway link",I246="Exit diverge",I246="Entrance merge",I246="Motorway diverge",I246="Motorway merge",I246="Motorway weaving",I246="Service area"),'Calculation sheet'!AL246*'Calculation sheet'!J246*'Calculation sheet'!K246*'Calculation sheet'!M246*'Calculation sheet'!O246*'Calculation sheet'!P246*'Calculation sheet'!Q246*'Calculation sheet'!R246*'Calculation sheet'!S246*'Calculation sheet'!T246*'Calculation sheet'!Y246*'Calculation sheet'!AA246*'Calculation sheet'!AC246*'Calculation sheet'!AE246*'Calculation sheet'!AG246*'Calculation sheet'!AJ246,'Calculation sheet'!AL246*'Calculation sheet'!J246*'Calculation sheet'!K246*'Calculation sheet'!M246*'Calculation sheet'!O246*'Calculation sheet'!P246*'Calculation sheet'!Q246*'Calculation sheet'!R246*'Calculation sheet'!S246*'Calculation sheet'!T246*'Calculation sheet'!Y246*'Calculation sheet'!AA246*'Calculation sheet'!AC246*'Calculation sheet'!AE246*'Calculation sheet'!AG246*'Calculation sheet'!AJ246*0.8833))</f>
        <v/>
      </c>
      <c r="L246" s="12" t="str">
        <f>IF('Calculation sheet'!AQ246="","",IF(OR(I246="Motorway link",I246="Exit diverge",I246="Entrance merge",I246="Motorway diverge",I246="Motorway merge",I246="Motorway weaving",I246="Service area"),'Calculation sheet'!AM246*'Calculation sheet'!J246*'Calculation sheet'!K246*'Calculation sheet'!M246*'Calculation sheet'!O246*'Calculation sheet'!P246*'Calculation sheet'!Q246*'Calculation sheet'!R246*'Calculation sheet'!S246*'Calculation sheet'!U246*'Calculation sheet'!Y246*'Calculation sheet'!AA246*'Calculation sheet'!AC246*'Calculation sheet'!AE246*'Calculation sheet'!AG246*'Calculation sheet'!AJ246,'Calculation sheet'!AM246*'Calculation sheet'!J246*'Calculation sheet'!K246*'Calculation sheet'!M246*'Calculation sheet'!O246*'Calculation sheet'!P246*'Calculation sheet'!Q246*'Calculation sheet'!R246*'Calculation sheet'!S246*'Calculation sheet'!U246*'Calculation sheet'!Y246*'Calculation sheet'!AA246*'Calculation sheet'!AC246*'Calculation sheet'!AE246*'Calculation sheet'!AG246*'Calculation sheet'!AJ246*1.1176))</f>
        <v/>
      </c>
      <c r="M246" s="12" t="str">
        <f t="shared" si="9"/>
        <v/>
      </c>
      <c r="N246" s="12" t="str">
        <f>IF('Calculation sheet'!AQ246="","",IF(OR(I246="Motorway link",I246="Exit diverge",I246="Entrance merge",I246="Motorway diverge",I246="Motorway merge",I246="Motorway weaving",I246="Service area"),'Calculation sheet'!AN246*'Calculation sheet'!J246*'Calculation sheet'!K246*'Calculation sheet'!L246*'Calculation sheet'!N246*'Calculation sheet'!P246*'Calculation sheet'!R246*'Calculation sheet'!S246*'Calculation sheet'!V246*'Calculation sheet'!Y246*'Calculation sheet'!Z246*'Calculation sheet'!AB246*'Calculation sheet'!AD246*'Calculation sheet'!AH246*'Calculation sheet'!AJ246,'Calculation sheet'!AN246*'Calculation sheet'!J246*'Calculation sheet'!K246*'Calculation sheet'!L246*'Calculation sheet'!N246*'Calculation sheet'!P246*'Calculation sheet'!R246*'Calculation sheet'!S246*'Calculation sheet'!V246*'Calculation sheet'!Y246*'Calculation sheet'!Z246*'Calculation sheet'!AB246*'Calculation sheet'!AD246*'Calculation sheet'!AH246*'Calculation sheet'!AJ246*0.7672))</f>
        <v/>
      </c>
      <c r="O246" s="12" t="str">
        <f>IF('Calculation sheet'!AQ246="","",IF(OR(I246="Motorway link",I246="Exit diverge",I246="Entrance merge",I246="Motorway diverge",I246="Motorway merge",I246="Motorway weaving",I246="Service area"),'Calculation sheet'!AO246*'Calculation sheet'!J246*'Calculation sheet'!K246*'Calculation sheet'!L246*'Calculation sheet'!N246*'Calculation sheet'!P246*'Calculation sheet'!R246*'Calculation sheet'!S246*'Calculation sheet'!W246*'Calculation sheet'!Y246*'Calculation sheet'!Z246*'Calculation sheet'!AB246*'Calculation sheet'!AD246*'Calculation sheet'!AH246*'Calculation sheet'!AJ246,'Calculation sheet'!AO246*'Calculation sheet'!J246*'Calculation sheet'!K246*'Calculation sheet'!L246*'Calculation sheet'!N246*'Calculation sheet'!P246*'Calculation sheet'!R246*'Calculation sheet'!S246*'Calculation sheet'!W246*'Calculation sheet'!Y246*'Calculation sheet'!Z246*'Calculation sheet'!AB246*'Calculation sheet'!AD246*'Calculation sheet'!AH246*'Calculation sheet'!AJ246*0.7672))</f>
        <v/>
      </c>
      <c r="P246" s="12" t="str">
        <f>IF('Calculation sheet'!AQ246="","",IF(OR(I246="Motorway link",I246="Exit diverge",I246="Entrance merge",I246="Motorway diverge",I246="Motorway merge",I246="Motorway weaving",I246="Service area"),'Calculation sheet'!AP246*'Calculation sheet'!J246*'Calculation sheet'!K246*'Calculation sheet'!L246*'Calculation sheet'!N246*'Calculation sheet'!P246*'Calculation sheet'!R246*'Calculation sheet'!S246*'Calculation sheet'!X246*'Calculation sheet'!Y246*'Calculation sheet'!Z246*'Calculation sheet'!AB246*'Calculation sheet'!AD246*'Calculation sheet'!AI246*'Calculation sheet'!AJ246,'Calculation sheet'!AP246*'Calculation sheet'!J246*'Calculation sheet'!K246*'Calculation sheet'!L246*'Calculation sheet'!N246*'Calculation sheet'!P246*'Calculation sheet'!R246*'Calculation sheet'!S246*'Calculation sheet'!X246*'Calculation sheet'!Y246*'Calculation sheet'!Z246*'Calculation sheet'!AB246*'Calculation sheet'!AD246*'Calculation sheet'!AI246*'Calculation sheet'!AJ246*0.7672))</f>
        <v/>
      </c>
      <c r="Q246" s="12" t="str">
        <f t="shared" si="10"/>
        <v/>
      </c>
      <c r="R246" s="14" t="str">
        <f t="shared" si="11"/>
        <v/>
      </c>
    </row>
    <row r="247" spans="1:18" x14ac:dyDescent="0.3">
      <c r="A247" s="4" t="str">
        <f>IF('Input data'!A262="","",'Input data'!A262)</f>
        <v/>
      </c>
      <c r="B247" s="4" t="str">
        <f>IF('Input data'!B262="","",'Input data'!B262)</f>
        <v/>
      </c>
      <c r="C247" s="4" t="str">
        <f>IF('Input data'!C262="","",'Input data'!C262)</f>
        <v/>
      </c>
      <c r="D247" s="4" t="str">
        <f>IF('Input data'!D262="","",'Input data'!D262)</f>
        <v/>
      </c>
      <c r="E247" s="4" t="str">
        <f>IF('Input data'!E262="","",'Input data'!E262)</f>
        <v/>
      </c>
      <c r="F247" s="4" t="str">
        <f>IF('Input data'!F262="","",'Input data'!F262)</f>
        <v/>
      </c>
      <c r="G247" s="4">
        <f>IF('Input data'!G262="","",'Input data'!G262)</f>
        <v>0</v>
      </c>
      <c r="H247" s="4" t="str">
        <f>IF('Input data'!H262&gt;0.5,'Input data'!H262,"")</f>
        <v/>
      </c>
      <c r="I247" s="4" t="str">
        <f>IF('Input data'!I262="","",'Input data'!I262)</f>
        <v/>
      </c>
      <c r="J247" s="12" t="str">
        <f>IF('Calculation sheet'!AQ247="","",IF(OR(I247="Motorway link",I247="Exit diverge",I247="Entrance merge",I247="Motorway diverge",I247="Motorway merge",I247="Motorway weaving",I247="Service area"),'Calculation sheet'!AK247*'Calculation sheet'!J247*'Calculation sheet'!K247*'Calculation sheet'!L247*'Calculation sheet'!N247*'Calculation sheet'!P247*'Calculation sheet'!R247*'Calculation sheet'!S247*'Calculation sheet'!T247*'Calculation sheet'!Y247*'Calculation sheet'!Z247*'Calculation sheet'!AB247*'Calculation sheet'!AD247*'Calculation sheet'!AF247*'Calculation sheet'!AJ247,'Calculation sheet'!AK247*'Calculation sheet'!J247*'Calculation sheet'!K247*'Calculation sheet'!L247*'Calculation sheet'!N247*'Calculation sheet'!P247*'Calculation sheet'!R247*'Calculation sheet'!S247*'Calculation sheet'!T247*'Calculation sheet'!Y247*'Calculation sheet'!Z247*'Calculation sheet'!AB247*'Calculation sheet'!AD247*'Calculation sheet'!AF247*'Calculation sheet'!AJ247*0.7672))</f>
        <v/>
      </c>
      <c r="K247" s="12" t="str">
        <f>IF('Calculation sheet'!AQ247="","",IF(OR(I247="Motorway link",I247="Exit diverge",I247="Entrance merge",I247="Motorway diverge",I247="Motorway merge",I247="Motorway weaving",I247="Service area"),'Calculation sheet'!AL247*'Calculation sheet'!J247*'Calculation sheet'!K247*'Calculation sheet'!M247*'Calculation sheet'!O247*'Calculation sheet'!P247*'Calculation sheet'!Q247*'Calculation sheet'!R247*'Calculation sheet'!S247*'Calculation sheet'!T247*'Calculation sheet'!Y247*'Calculation sheet'!AA247*'Calculation sheet'!AC247*'Calculation sheet'!AE247*'Calculation sheet'!AG247*'Calculation sheet'!AJ247,'Calculation sheet'!AL247*'Calculation sheet'!J247*'Calculation sheet'!K247*'Calculation sheet'!M247*'Calculation sheet'!O247*'Calculation sheet'!P247*'Calculation sheet'!Q247*'Calculation sheet'!R247*'Calculation sheet'!S247*'Calculation sheet'!T247*'Calculation sheet'!Y247*'Calculation sheet'!AA247*'Calculation sheet'!AC247*'Calculation sheet'!AE247*'Calculation sheet'!AG247*'Calculation sheet'!AJ247*0.8833))</f>
        <v/>
      </c>
      <c r="L247" s="12" t="str">
        <f>IF('Calculation sheet'!AQ247="","",IF(OR(I247="Motorway link",I247="Exit diverge",I247="Entrance merge",I247="Motorway diverge",I247="Motorway merge",I247="Motorway weaving",I247="Service area"),'Calculation sheet'!AM247*'Calculation sheet'!J247*'Calculation sheet'!K247*'Calculation sheet'!M247*'Calculation sheet'!O247*'Calculation sheet'!P247*'Calculation sheet'!Q247*'Calculation sheet'!R247*'Calculation sheet'!S247*'Calculation sheet'!U247*'Calculation sheet'!Y247*'Calculation sheet'!AA247*'Calculation sheet'!AC247*'Calculation sheet'!AE247*'Calculation sheet'!AG247*'Calculation sheet'!AJ247,'Calculation sheet'!AM247*'Calculation sheet'!J247*'Calculation sheet'!K247*'Calculation sheet'!M247*'Calculation sheet'!O247*'Calculation sheet'!P247*'Calculation sheet'!Q247*'Calculation sheet'!R247*'Calculation sheet'!S247*'Calculation sheet'!U247*'Calculation sheet'!Y247*'Calculation sheet'!AA247*'Calculation sheet'!AC247*'Calculation sheet'!AE247*'Calculation sheet'!AG247*'Calculation sheet'!AJ247*1.1176))</f>
        <v/>
      </c>
      <c r="M247" s="12" t="str">
        <f t="shared" si="9"/>
        <v/>
      </c>
      <c r="N247" s="12" t="str">
        <f>IF('Calculation sheet'!AQ247="","",IF(OR(I247="Motorway link",I247="Exit diverge",I247="Entrance merge",I247="Motorway diverge",I247="Motorway merge",I247="Motorway weaving",I247="Service area"),'Calculation sheet'!AN247*'Calculation sheet'!J247*'Calculation sheet'!K247*'Calculation sheet'!L247*'Calculation sheet'!N247*'Calculation sheet'!P247*'Calculation sheet'!R247*'Calculation sheet'!S247*'Calculation sheet'!V247*'Calculation sheet'!Y247*'Calculation sheet'!Z247*'Calculation sheet'!AB247*'Calculation sheet'!AD247*'Calculation sheet'!AH247*'Calculation sheet'!AJ247,'Calculation sheet'!AN247*'Calculation sheet'!J247*'Calculation sheet'!K247*'Calculation sheet'!L247*'Calculation sheet'!N247*'Calculation sheet'!P247*'Calculation sheet'!R247*'Calculation sheet'!S247*'Calculation sheet'!V247*'Calculation sheet'!Y247*'Calculation sheet'!Z247*'Calculation sheet'!AB247*'Calculation sheet'!AD247*'Calculation sheet'!AH247*'Calculation sheet'!AJ247*0.7672))</f>
        <v/>
      </c>
      <c r="O247" s="12" t="str">
        <f>IF('Calculation sheet'!AQ247="","",IF(OR(I247="Motorway link",I247="Exit diverge",I247="Entrance merge",I247="Motorway diverge",I247="Motorway merge",I247="Motorway weaving",I247="Service area"),'Calculation sheet'!AO247*'Calculation sheet'!J247*'Calculation sheet'!K247*'Calculation sheet'!L247*'Calculation sheet'!N247*'Calculation sheet'!P247*'Calculation sheet'!R247*'Calculation sheet'!S247*'Calculation sheet'!W247*'Calculation sheet'!Y247*'Calculation sheet'!Z247*'Calculation sheet'!AB247*'Calculation sheet'!AD247*'Calculation sheet'!AH247*'Calculation sheet'!AJ247,'Calculation sheet'!AO247*'Calculation sheet'!J247*'Calculation sheet'!K247*'Calculation sheet'!L247*'Calculation sheet'!N247*'Calculation sheet'!P247*'Calculation sheet'!R247*'Calculation sheet'!S247*'Calculation sheet'!W247*'Calculation sheet'!Y247*'Calculation sheet'!Z247*'Calculation sheet'!AB247*'Calculation sheet'!AD247*'Calculation sheet'!AH247*'Calculation sheet'!AJ247*0.7672))</f>
        <v/>
      </c>
      <c r="P247" s="12" t="str">
        <f>IF('Calculation sheet'!AQ247="","",IF(OR(I247="Motorway link",I247="Exit diverge",I247="Entrance merge",I247="Motorway diverge",I247="Motorway merge",I247="Motorway weaving",I247="Service area"),'Calculation sheet'!AP247*'Calculation sheet'!J247*'Calculation sheet'!K247*'Calculation sheet'!L247*'Calculation sheet'!N247*'Calculation sheet'!P247*'Calculation sheet'!R247*'Calculation sheet'!S247*'Calculation sheet'!X247*'Calculation sheet'!Y247*'Calculation sheet'!Z247*'Calculation sheet'!AB247*'Calculation sheet'!AD247*'Calculation sheet'!AI247*'Calculation sheet'!AJ247,'Calculation sheet'!AP247*'Calculation sheet'!J247*'Calculation sheet'!K247*'Calculation sheet'!L247*'Calculation sheet'!N247*'Calculation sheet'!P247*'Calculation sheet'!R247*'Calculation sheet'!S247*'Calculation sheet'!X247*'Calculation sheet'!Y247*'Calculation sheet'!Z247*'Calculation sheet'!AB247*'Calculation sheet'!AD247*'Calculation sheet'!AI247*'Calculation sheet'!AJ247*0.7672))</f>
        <v/>
      </c>
      <c r="Q247" s="12" t="str">
        <f t="shared" si="10"/>
        <v/>
      </c>
      <c r="R247" s="14" t="str">
        <f t="shared" si="11"/>
        <v/>
      </c>
    </row>
    <row r="248" spans="1:18" x14ac:dyDescent="0.3">
      <c r="A248" s="4" t="str">
        <f>IF('Input data'!A263="","",'Input data'!A263)</f>
        <v/>
      </c>
      <c r="B248" s="4" t="str">
        <f>IF('Input data'!B263="","",'Input data'!B263)</f>
        <v/>
      </c>
      <c r="C248" s="4" t="str">
        <f>IF('Input data'!C263="","",'Input data'!C263)</f>
        <v/>
      </c>
      <c r="D248" s="4" t="str">
        <f>IF('Input data'!D263="","",'Input data'!D263)</f>
        <v/>
      </c>
      <c r="E248" s="4" t="str">
        <f>IF('Input data'!E263="","",'Input data'!E263)</f>
        <v/>
      </c>
      <c r="F248" s="4" t="str">
        <f>IF('Input data'!F263="","",'Input data'!F263)</f>
        <v/>
      </c>
      <c r="G248" s="4">
        <f>IF('Input data'!G263="","",'Input data'!G263)</f>
        <v>0</v>
      </c>
      <c r="H248" s="4" t="str">
        <f>IF('Input data'!H263&gt;0.5,'Input data'!H263,"")</f>
        <v/>
      </c>
      <c r="I248" s="4" t="str">
        <f>IF('Input data'!I263="","",'Input data'!I263)</f>
        <v/>
      </c>
      <c r="J248" s="12" t="str">
        <f>IF('Calculation sheet'!AQ248="","",IF(OR(I248="Motorway link",I248="Exit diverge",I248="Entrance merge",I248="Motorway diverge",I248="Motorway merge",I248="Motorway weaving",I248="Service area"),'Calculation sheet'!AK248*'Calculation sheet'!J248*'Calculation sheet'!K248*'Calculation sheet'!L248*'Calculation sheet'!N248*'Calculation sheet'!P248*'Calculation sheet'!R248*'Calculation sheet'!S248*'Calculation sheet'!T248*'Calculation sheet'!Y248*'Calculation sheet'!Z248*'Calculation sheet'!AB248*'Calculation sheet'!AD248*'Calculation sheet'!AF248*'Calculation sheet'!AJ248,'Calculation sheet'!AK248*'Calculation sheet'!J248*'Calculation sheet'!K248*'Calculation sheet'!L248*'Calculation sheet'!N248*'Calculation sheet'!P248*'Calculation sheet'!R248*'Calculation sheet'!S248*'Calculation sheet'!T248*'Calculation sheet'!Y248*'Calculation sheet'!Z248*'Calculation sheet'!AB248*'Calculation sheet'!AD248*'Calculation sheet'!AF248*'Calculation sheet'!AJ248*0.7672))</f>
        <v/>
      </c>
      <c r="K248" s="12" t="str">
        <f>IF('Calculation sheet'!AQ248="","",IF(OR(I248="Motorway link",I248="Exit diverge",I248="Entrance merge",I248="Motorway diverge",I248="Motorway merge",I248="Motorway weaving",I248="Service area"),'Calculation sheet'!AL248*'Calculation sheet'!J248*'Calculation sheet'!K248*'Calculation sheet'!M248*'Calculation sheet'!O248*'Calculation sheet'!P248*'Calculation sheet'!Q248*'Calculation sheet'!R248*'Calculation sheet'!S248*'Calculation sheet'!T248*'Calculation sheet'!Y248*'Calculation sheet'!AA248*'Calculation sheet'!AC248*'Calculation sheet'!AE248*'Calculation sheet'!AG248*'Calculation sheet'!AJ248,'Calculation sheet'!AL248*'Calculation sheet'!J248*'Calculation sheet'!K248*'Calculation sheet'!M248*'Calculation sheet'!O248*'Calculation sheet'!P248*'Calculation sheet'!Q248*'Calculation sheet'!R248*'Calculation sheet'!S248*'Calculation sheet'!T248*'Calculation sheet'!Y248*'Calculation sheet'!AA248*'Calculation sheet'!AC248*'Calculation sheet'!AE248*'Calculation sheet'!AG248*'Calculation sheet'!AJ248*0.8833))</f>
        <v/>
      </c>
      <c r="L248" s="12" t="str">
        <f>IF('Calculation sheet'!AQ248="","",IF(OR(I248="Motorway link",I248="Exit diverge",I248="Entrance merge",I248="Motorway diverge",I248="Motorway merge",I248="Motorway weaving",I248="Service area"),'Calculation sheet'!AM248*'Calculation sheet'!J248*'Calculation sheet'!K248*'Calculation sheet'!M248*'Calculation sheet'!O248*'Calculation sheet'!P248*'Calculation sheet'!Q248*'Calculation sheet'!R248*'Calculation sheet'!S248*'Calculation sheet'!U248*'Calculation sheet'!Y248*'Calculation sheet'!AA248*'Calculation sheet'!AC248*'Calculation sheet'!AE248*'Calculation sheet'!AG248*'Calculation sheet'!AJ248,'Calculation sheet'!AM248*'Calculation sheet'!J248*'Calculation sheet'!K248*'Calculation sheet'!M248*'Calculation sheet'!O248*'Calculation sheet'!P248*'Calculation sheet'!Q248*'Calculation sheet'!R248*'Calculation sheet'!S248*'Calculation sheet'!U248*'Calculation sheet'!Y248*'Calculation sheet'!AA248*'Calculation sheet'!AC248*'Calculation sheet'!AE248*'Calculation sheet'!AG248*'Calculation sheet'!AJ248*1.1176))</f>
        <v/>
      </c>
      <c r="M248" s="12" t="str">
        <f t="shared" si="9"/>
        <v/>
      </c>
      <c r="N248" s="12" t="str">
        <f>IF('Calculation sheet'!AQ248="","",IF(OR(I248="Motorway link",I248="Exit diverge",I248="Entrance merge",I248="Motorway diverge",I248="Motorway merge",I248="Motorway weaving",I248="Service area"),'Calculation sheet'!AN248*'Calculation sheet'!J248*'Calculation sheet'!K248*'Calculation sheet'!L248*'Calculation sheet'!N248*'Calculation sheet'!P248*'Calculation sheet'!R248*'Calculation sheet'!S248*'Calculation sheet'!V248*'Calculation sheet'!Y248*'Calculation sheet'!Z248*'Calculation sheet'!AB248*'Calculation sheet'!AD248*'Calculation sheet'!AH248*'Calculation sheet'!AJ248,'Calculation sheet'!AN248*'Calculation sheet'!J248*'Calculation sheet'!K248*'Calculation sheet'!L248*'Calculation sheet'!N248*'Calculation sheet'!P248*'Calculation sheet'!R248*'Calculation sheet'!S248*'Calculation sheet'!V248*'Calculation sheet'!Y248*'Calculation sheet'!Z248*'Calculation sheet'!AB248*'Calculation sheet'!AD248*'Calculation sheet'!AH248*'Calculation sheet'!AJ248*0.7672))</f>
        <v/>
      </c>
      <c r="O248" s="12" t="str">
        <f>IF('Calculation sheet'!AQ248="","",IF(OR(I248="Motorway link",I248="Exit diverge",I248="Entrance merge",I248="Motorway diverge",I248="Motorway merge",I248="Motorway weaving",I248="Service area"),'Calculation sheet'!AO248*'Calculation sheet'!J248*'Calculation sheet'!K248*'Calculation sheet'!L248*'Calculation sheet'!N248*'Calculation sheet'!P248*'Calculation sheet'!R248*'Calculation sheet'!S248*'Calculation sheet'!W248*'Calculation sheet'!Y248*'Calculation sheet'!Z248*'Calculation sheet'!AB248*'Calculation sheet'!AD248*'Calculation sheet'!AH248*'Calculation sheet'!AJ248,'Calculation sheet'!AO248*'Calculation sheet'!J248*'Calculation sheet'!K248*'Calculation sheet'!L248*'Calculation sheet'!N248*'Calculation sheet'!P248*'Calculation sheet'!R248*'Calculation sheet'!S248*'Calculation sheet'!W248*'Calculation sheet'!Y248*'Calculation sheet'!Z248*'Calculation sheet'!AB248*'Calculation sheet'!AD248*'Calculation sheet'!AH248*'Calculation sheet'!AJ248*0.7672))</f>
        <v/>
      </c>
      <c r="P248" s="12" t="str">
        <f>IF('Calculation sheet'!AQ248="","",IF(OR(I248="Motorway link",I248="Exit diverge",I248="Entrance merge",I248="Motorway diverge",I248="Motorway merge",I248="Motorway weaving",I248="Service area"),'Calculation sheet'!AP248*'Calculation sheet'!J248*'Calculation sheet'!K248*'Calculation sheet'!L248*'Calculation sheet'!N248*'Calculation sheet'!P248*'Calculation sheet'!R248*'Calculation sheet'!S248*'Calculation sheet'!X248*'Calculation sheet'!Y248*'Calculation sheet'!Z248*'Calculation sheet'!AB248*'Calculation sheet'!AD248*'Calculation sheet'!AI248*'Calculation sheet'!AJ248,'Calculation sheet'!AP248*'Calculation sheet'!J248*'Calculation sheet'!K248*'Calculation sheet'!L248*'Calculation sheet'!N248*'Calculation sheet'!P248*'Calculation sheet'!R248*'Calculation sheet'!S248*'Calculation sheet'!X248*'Calculation sheet'!Y248*'Calculation sheet'!Z248*'Calculation sheet'!AB248*'Calculation sheet'!AD248*'Calculation sheet'!AI248*'Calculation sheet'!AJ248*0.7672))</f>
        <v/>
      </c>
      <c r="Q248" s="12" t="str">
        <f t="shared" si="10"/>
        <v/>
      </c>
      <c r="R248" s="14" t="str">
        <f t="shared" si="11"/>
        <v/>
      </c>
    </row>
    <row r="249" spans="1:18" x14ac:dyDescent="0.3">
      <c r="A249" s="4" t="str">
        <f>IF('Input data'!A264="","",'Input data'!A264)</f>
        <v/>
      </c>
      <c r="B249" s="4" t="str">
        <f>IF('Input data'!B264="","",'Input data'!B264)</f>
        <v/>
      </c>
      <c r="C249" s="4" t="str">
        <f>IF('Input data'!C264="","",'Input data'!C264)</f>
        <v/>
      </c>
      <c r="D249" s="4" t="str">
        <f>IF('Input data'!D264="","",'Input data'!D264)</f>
        <v/>
      </c>
      <c r="E249" s="4" t="str">
        <f>IF('Input data'!E264="","",'Input data'!E264)</f>
        <v/>
      </c>
      <c r="F249" s="4" t="str">
        <f>IF('Input data'!F264="","",'Input data'!F264)</f>
        <v/>
      </c>
      <c r="G249" s="4">
        <f>IF('Input data'!G264="","",'Input data'!G264)</f>
        <v>0</v>
      </c>
      <c r="H249" s="4" t="str">
        <f>IF('Input data'!H264&gt;0.5,'Input data'!H264,"")</f>
        <v/>
      </c>
      <c r="I249" s="4" t="str">
        <f>IF('Input data'!I264="","",'Input data'!I264)</f>
        <v/>
      </c>
      <c r="J249" s="12" t="str">
        <f>IF('Calculation sheet'!AQ249="","",IF(OR(I249="Motorway link",I249="Exit diverge",I249="Entrance merge",I249="Motorway diverge",I249="Motorway merge",I249="Motorway weaving",I249="Service area"),'Calculation sheet'!AK249*'Calculation sheet'!J249*'Calculation sheet'!K249*'Calculation sheet'!L249*'Calculation sheet'!N249*'Calculation sheet'!P249*'Calculation sheet'!R249*'Calculation sheet'!S249*'Calculation sheet'!T249*'Calculation sheet'!Y249*'Calculation sheet'!Z249*'Calculation sheet'!AB249*'Calculation sheet'!AD249*'Calculation sheet'!AF249*'Calculation sheet'!AJ249,'Calculation sheet'!AK249*'Calculation sheet'!J249*'Calculation sheet'!K249*'Calculation sheet'!L249*'Calculation sheet'!N249*'Calculation sheet'!P249*'Calculation sheet'!R249*'Calculation sheet'!S249*'Calculation sheet'!T249*'Calculation sheet'!Y249*'Calculation sheet'!Z249*'Calculation sheet'!AB249*'Calculation sheet'!AD249*'Calculation sheet'!AF249*'Calculation sheet'!AJ249*0.7672))</f>
        <v/>
      </c>
      <c r="K249" s="12" t="str">
        <f>IF('Calculation sheet'!AQ249="","",IF(OR(I249="Motorway link",I249="Exit diverge",I249="Entrance merge",I249="Motorway diverge",I249="Motorway merge",I249="Motorway weaving",I249="Service area"),'Calculation sheet'!AL249*'Calculation sheet'!J249*'Calculation sheet'!K249*'Calculation sheet'!M249*'Calculation sheet'!O249*'Calculation sheet'!P249*'Calculation sheet'!Q249*'Calculation sheet'!R249*'Calculation sheet'!S249*'Calculation sheet'!T249*'Calculation sheet'!Y249*'Calculation sheet'!AA249*'Calculation sheet'!AC249*'Calculation sheet'!AE249*'Calculation sheet'!AG249*'Calculation sheet'!AJ249,'Calculation sheet'!AL249*'Calculation sheet'!J249*'Calculation sheet'!K249*'Calculation sheet'!M249*'Calculation sheet'!O249*'Calculation sheet'!P249*'Calculation sheet'!Q249*'Calculation sheet'!R249*'Calculation sheet'!S249*'Calculation sheet'!T249*'Calculation sheet'!Y249*'Calculation sheet'!AA249*'Calculation sheet'!AC249*'Calculation sheet'!AE249*'Calculation sheet'!AG249*'Calculation sheet'!AJ249*0.8833))</f>
        <v/>
      </c>
      <c r="L249" s="12" t="str">
        <f>IF('Calculation sheet'!AQ249="","",IF(OR(I249="Motorway link",I249="Exit diverge",I249="Entrance merge",I249="Motorway diverge",I249="Motorway merge",I249="Motorway weaving",I249="Service area"),'Calculation sheet'!AM249*'Calculation sheet'!J249*'Calculation sheet'!K249*'Calculation sheet'!M249*'Calculation sheet'!O249*'Calculation sheet'!P249*'Calculation sheet'!Q249*'Calculation sheet'!R249*'Calculation sheet'!S249*'Calculation sheet'!U249*'Calculation sheet'!Y249*'Calculation sheet'!AA249*'Calculation sheet'!AC249*'Calculation sheet'!AE249*'Calculation sheet'!AG249*'Calculation sheet'!AJ249,'Calculation sheet'!AM249*'Calculation sheet'!J249*'Calculation sheet'!K249*'Calculation sheet'!M249*'Calculation sheet'!O249*'Calculation sheet'!P249*'Calculation sheet'!Q249*'Calculation sheet'!R249*'Calculation sheet'!S249*'Calculation sheet'!U249*'Calculation sheet'!Y249*'Calculation sheet'!AA249*'Calculation sheet'!AC249*'Calculation sheet'!AE249*'Calculation sheet'!AG249*'Calculation sheet'!AJ249*1.1176))</f>
        <v/>
      </c>
      <c r="M249" s="12" t="str">
        <f t="shared" si="9"/>
        <v/>
      </c>
      <c r="N249" s="12" t="str">
        <f>IF('Calculation sheet'!AQ249="","",IF(OR(I249="Motorway link",I249="Exit diverge",I249="Entrance merge",I249="Motorway diverge",I249="Motorway merge",I249="Motorway weaving",I249="Service area"),'Calculation sheet'!AN249*'Calculation sheet'!J249*'Calculation sheet'!K249*'Calculation sheet'!L249*'Calculation sheet'!N249*'Calculation sheet'!P249*'Calculation sheet'!R249*'Calculation sheet'!S249*'Calculation sheet'!V249*'Calculation sheet'!Y249*'Calculation sheet'!Z249*'Calculation sheet'!AB249*'Calculation sheet'!AD249*'Calculation sheet'!AH249*'Calculation sheet'!AJ249,'Calculation sheet'!AN249*'Calculation sheet'!J249*'Calculation sheet'!K249*'Calculation sheet'!L249*'Calculation sheet'!N249*'Calculation sheet'!P249*'Calculation sheet'!R249*'Calculation sheet'!S249*'Calculation sheet'!V249*'Calculation sheet'!Y249*'Calculation sheet'!Z249*'Calculation sheet'!AB249*'Calculation sheet'!AD249*'Calculation sheet'!AH249*'Calculation sheet'!AJ249*0.7672))</f>
        <v/>
      </c>
      <c r="O249" s="12" t="str">
        <f>IF('Calculation sheet'!AQ249="","",IF(OR(I249="Motorway link",I249="Exit diverge",I249="Entrance merge",I249="Motorway diverge",I249="Motorway merge",I249="Motorway weaving",I249="Service area"),'Calculation sheet'!AO249*'Calculation sheet'!J249*'Calculation sheet'!K249*'Calculation sheet'!L249*'Calculation sheet'!N249*'Calculation sheet'!P249*'Calculation sheet'!R249*'Calculation sheet'!S249*'Calculation sheet'!W249*'Calculation sheet'!Y249*'Calculation sheet'!Z249*'Calculation sheet'!AB249*'Calculation sheet'!AD249*'Calculation sheet'!AH249*'Calculation sheet'!AJ249,'Calculation sheet'!AO249*'Calculation sheet'!J249*'Calculation sheet'!K249*'Calculation sheet'!L249*'Calculation sheet'!N249*'Calculation sheet'!P249*'Calculation sheet'!R249*'Calculation sheet'!S249*'Calculation sheet'!W249*'Calculation sheet'!Y249*'Calculation sheet'!Z249*'Calculation sheet'!AB249*'Calculation sheet'!AD249*'Calculation sheet'!AH249*'Calculation sheet'!AJ249*0.7672))</f>
        <v/>
      </c>
      <c r="P249" s="12" t="str">
        <f>IF('Calculation sheet'!AQ249="","",IF(OR(I249="Motorway link",I249="Exit diverge",I249="Entrance merge",I249="Motorway diverge",I249="Motorway merge",I249="Motorway weaving",I249="Service area"),'Calculation sheet'!AP249*'Calculation sheet'!J249*'Calculation sheet'!K249*'Calculation sheet'!L249*'Calculation sheet'!N249*'Calculation sheet'!P249*'Calculation sheet'!R249*'Calculation sheet'!S249*'Calculation sheet'!X249*'Calculation sheet'!Y249*'Calculation sheet'!Z249*'Calculation sheet'!AB249*'Calculation sheet'!AD249*'Calculation sheet'!AI249*'Calculation sheet'!AJ249,'Calculation sheet'!AP249*'Calculation sheet'!J249*'Calculation sheet'!K249*'Calculation sheet'!L249*'Calculation sheet'!N249*'Calculation sheet'!P249*'Calculation sheet'!R249*'Calculation sheet'!S249*'Calculation sheet'!X249*'Calculation sheet'!Y249*'Calculation sheet'!Z249*'Calculation sheet'!AB249*'Calculation sheet'!AD249*'Calculation sheet'!AI249*'Calculation sheet'!AJ249*0.7672))</f>
        <v/>
      </c>
      <c r="Q249" s="12" t="str">
        <f t="shared" si="10"/>
        <v/>
      </c>
      <c r="R249" s="14" t="str">
        <f t="shared" si="11"/>
        <v/>
      </c>
    </row>
    <row r="250" spans="1:18" x14ac:dyDescent="0.3">
      <c r="A250" s="4" t="str">
        <f>IF('Input data'!A265="","",'Input data'!A265)</f>
        <v/>
      </c>
      <c r="B250" s="4" t="str">
        <f>IF('Input data'!B265="","",'Input data'!B265)</f>
        <v/>
      </c>
      <c r="C250" s="4" t="str">
        <f>IF('Input data'!C265="","",'Input data'!C265)</f>
        <v/>
      </c>
      <c r="D250" s="4" t="str">
        <f>IF('Input data'!D265="","",'Input data'!D265)</f>
        <v/>
      </c>
      <c r="E250" s="4" t="str">
        <f>IF('Input data'!E265="","",'Input data'!E265)</f>
        <v/>
      </c>
      <c r="F250" s="4" t="str">
        <f>IF('Input data'!F265="","",'Input data'!F265)</f>
        <v/>
      </c>
      <c r="G250" s="4">
        <f>IF('Input data'!G265="","",'Input data'!G265)</f>
        <v>0</v>
      </c>
      <c r="H250" s="4" t="str">
        <f>IF('Input data'!H265&gt;0.5,'Input data'!H265,"")</f>
        <v/>
      </c>
      <c r="I250" s="4" t="str">
        <f>IF('Input data'!I265="","",'Input data'!I265)</f>
        <v/>
      </c>
      <c r="J250" s="12" t="str">
        <f>IF('Calculation sheet'!AQ250="","",IF(OR(I250="Motorway link",I250="Exit diverge",I250="Entrance merge",I250="Motorway diverge",I250="Motorway merge",I250="Motorway weaving",I250="Service area"),'Calculation sheet'!AK250*'Calculation sheet'!J250*'Calculation sheet'!K250*'Calculation sheet'!L250*'Calculation sheet'!N250*'Calculation sheet'!P250*'Calculation sheet'!R250*'Calculation sheet'!S250*'Calculation sheet'!T250*'Calculation sheet'!Y250*'Calculation sheet'!Z250*'Calculation sheet'!AB250*'Calculation sheet'!AD250*'Calculation sheet'!AF250*'Calculation sheet'!AJ250,'Calculation sheet'!AK250*'Calculation sheet'!J250*'Calculation sheet'!K250*'Calculation sheet'!L250*'Calculation sheet'!N250*'Calculation sheet'!P250*'Calculation sheet'!R250*'Calculation sheet'!S250*'Calculation sheet'!T250*'Calculation sheet'!Y250*'Calculation sheet'!Z250*'Calculation sheet'!AB250*'Calculation sheet'!AD250*'Calculation sheet'!AF250*'Calculation sheet'!AJ250*0.7672))</f>
        <v/>
      </c>
      <c r="K250" s="12" t="str">
        <f>IF('Calculation sheet'!AQ250="","",IF(OR(I250="Motorway link",I250="Exit diverge",I250="Entrance merge",I250="Motorway diverge",I250="Motorway merge",I250="Motorway weaving",I250="Service area"),'Calculation sheet'!AL250*'Calculation sheet'!J250*'Calculation sheet'!K250*'Calculation sheet'!M250*'Calculation sheet'!O250*'Calculation sheet'!P250*'Calculation sheet'!Q250*'Calculation sheet'!R250*'Calculation sheet'!S250*'Calculation sheet'!T250*'Calculation sheet'!Y250*'Calculation sheet'!AA250*'Calculation sheet'!AC250*'Calculation sheet'!AE250*'Calculation sheet'!AG250*'Calculation sheet'!AJ250,'Calculation sheet'!AL250*'Calculation sheet'!J250*'Calculation sheet'!K250*'Calculation sheet'!M250*'Calculation sheet'!O250*'Calculation sheet'!P250*'Calculation sheet'!Q250*'Calculation sheet'!R250*'Calculation sheet'!S250*'Calculation sheet'!T250*'Calculation sheet'!Y250*'Calculation sheet'!AA250*'Calculation sheet'!AC250*'Calculation sheet'!AE250*'Calculation sheet'!AG250*'Calculation sheet'!AJ250*0.8833))</f>
        <v/>
      </c>
      <c r="L250" s="12" t="str">
        <f>IF('Calculation sheet'!AQ250="","",IF(OR(I250="Motorway link",I250="Exit diverge",I250="Entrance merge",I250="Motorway diverge",I250="Motorway merge",I250="Motorway weaving",I250="Service area"),'Calculation sheet'!AM250*'Calculation sheet'!J250*'Calculation sheet'!K250*'Calculation sheet'!M250*'Calculation sheet'!O250*'Calculation sheet'!P250*'Calculation sheet'!Q250*'Calculation sheet'!R250*'Calculation sheet'!S250*'Calculation sheet'!U250*'Calculation sheet'!Y250*'Calculation sheet'!AA250*'Calculation sheet'!AC250*'Calculation sheet'!AE250*'Calculation sheet'!AG250*'Calculation sheet'!AJ250,'Calculation sheet'!AM250*'Calculation sheet'!J250*'Calculation sheet'!K250*'Calculation sheet'!M250*'Calculation sheet'!O250*'Calculation sheet'!P250*'Calculation sheet'!Q250*'Calculation sheet'!R250*'Calculation sheet'!S250*'Calculation sheet'!U250*'Calculation sheet'!Y250*'Calculation sheet'!AA250*'Calculation sheet'!AC250*'Calculation sheet'!AE250*'Calculation sheet'!AG250*'Calculation sheet'!AJ250*1.1176))</f>
        <v/>
      </c>
      <c r="M250" s="12" t="str">
        <f t="shared" si="9"/>
        <v/>
      </c>
      <c r="N250" s="12" t="str">
        <f>IF('Calculation sheet'!AQ250="","",IF(OR(I250="Motorway link",I250="Exit diverge",I250="Entrance merge",I250="Motorway diverge",I250="Motorway merge",I250="Motorway weaving",I250="Service area"),'Calculation sheet'!AN250*'Calculation sheet'!J250*'Calculation sheet'!K250*'Calculation sheet'!L250*'Calculation sheet'!N250*'Calculation sheet'!P250*'Calculation sheet'!R250*'Calculation sheet'!S250*'Calculation sheet'!V250*'Calculation sheet'!Y250*'Calculation sheet'!Z250*'Calculation sheet'!AB250*'Calculation sheet'!AD250*'Calculation sheet'!AH250*'Calculation sheet'!AJ250,'Calculation sheet'!AN250*'Calculation sheet'!J250*'Calculation sheet'!K250*'Calculation sheet'!L250*'Calculation sheet'!N250*'Calculation sheet'!P250*'Calculation sheet'!R250*'Calculation sheet'!S250*'Calculation sheet'!V250*'Calculation sheet'!Y250*'Calculation sheet'!Z250*'Calculation sheet'!AB250*'Calculation sheet'!AD250*'Calculation sheet'!AH250*'Calculation sheet'!AJ250*0.7672))</f>
        <v/>
      </c>
      <c r="O250" s="12" t="str">
        <f>IF('Calculation sheet'!AQ250="","",IF(OR(I250="Motorway link",I250="Exit diverge",I250="Entrance merge",I250="Motorway diverge",I250="Motorway merge",I250="Motorway weaving",I250="Service area"),'Calculation sheet'!AO250*'Calculation sheet'!J250*'Calculation sheet'!K250*'Calculation sheet'!L250*'Calculation sheet'!N250*'Calculation sheet'!P250*'Calculation sheet'!R250*'Calculation sheet'!S250*'Calculation sheet'!W250*'Calculation sheet'!Y250*'Calculation sheet'!Z250*'Calculation sheet'!AB250*'Calculation sheet'!AD250*'Calculation sheet'!AH250*'Calculation sheet'!AJ250,'Calculation sheet'!AO250*'Calculation sheet'!J250*'Calculation sheet'!K250*'Calculation sheet'!L250*'Calculation sheet'!N250*'Calculation sheet'!P250*'Calculation sheet'!R250*'Calculation sheet'!S250*'Calculation sheet'!W250*'Calculation sheet'!Y250*'Calculation sheet'!Z250*'Calculation sheet'!AB250*'Calculation sheet'!AD250*'Calculation sheet'!AH250*'Calculation sheet'!AJ250*0.7672))</f>
        <v/>
      </c>
      <c r="P250" s="12" t="str">
        <f>IF('Calculation sheet'!AQ250="","",IF(OR(I250="Motorway link",I250="Exit diverge",I250="Entrance merge",I250="Motorway diverge",I250="Motorway merge",I250="Motorway weaving",I250="Service area"),'Calculation sheet'!AP250*'Calculation sheet'!J250*'Calculation sheet'!K250*'Calculation sheet'!L250*'Calculation sheet'!N250*'Calculation sheet'!P250*'Calculation sheet'!R250*'Calculation sheet'!S250*'Calculation sheet'!X250*'Calculation sheet'!Y250*'Calculation sheet'!Z250*'Calculation sheet'!AB250*'Calculation sheet'!AD250*'Calculation sheet'!AI250*'Calculation sheet'!AJ250,'Calculation sheet'!AP250*'Calculation sheet'!J250*'Calculation sheet'!K250*'Calculation sheet'!L250*'Calculation sheet'!N250*'Calculation sheet'!P250*'Calculation sheet'!R250*'Calculation sheet'!S250*'Calculation sheet'!X250*'Calculation sheet'!Y250*'Calculation sheet'!Z250*'Calculation sheet'!AB250*'Calculation sheet'!AD250*'Calculation sheet'!AI250*'Calculation sheet'!AJ250*0.7672))</f>
        <v/>
      </c>
      <c r="Q250" s="12" t="str">
        <f t="shared" si="10"/>
        <v/>
      </c>
      <c r="R250" s="14" t="str">
        <f t="shared" si="11"/>
        <v/>
      </c>
    </row>
    <row r="251" spans="1:18" x14ac:dyDescent="0.3">
      <c r="A251" s="4" t="str">
        <f>IF('Input data'!A266="","",'Input data'!A266)</f>
        <v/>
      </c>
      <c r="B251" s="4" t="str">
        <f>IF('Input data'!B266="","",'Input data'!B266)</f>
        <v/>
      </c>
      <c r="C251" s="4" t="str">
        <f>IF('Input data'!C266="","",'Input data'!C266)</f>
        <v/>
      </c>
      <c r="D251" s="4" t="str">
        <f>IF('Input data'!D266="","",'Input data'!D266)</f>
        <v/>
      </c>
      <c r="E251" s="4" t="str">
        <f>IF('Input data'!E266="","",'Input data'!E266)</f>
        <v/>
      </c>
      <c r="F251" s="4" t="str">
        <f>IF('Input data'!F266="","",'Input data'!F266)</f>
        <v/>
      </c>
      <c r="G251" s="4">
        <f>IF('Input data'!G266="","",'Input data'!G266)</f>
        <v>0</v>
      </c>
      <c r="H251" s="4" t="str">
        <f>IF('Input data'!H266&gt;0.5,'Input data'!H266,"")</f>
        <v/>
      </c>
      <c r="I251" s="4" t="str">
        <f>IF('Input data'!I266="","",'Input data'!I266)</f>
        <v/>
      </c>
      <c r="J251" s="12" t="str">
        <f>IF('Calculation sheet'!AQ251="","",IF(OR(I251="Motorway link",I251="Exit diverge",I251="Entrance merge",I251="Motorway diverge",I251="Motorway merge",I251="Motorway weaving",I251="Service area"),'Calculation sheet'!AK251*'Calculation sheet'!J251*'Calculation sheet'!K251*'Calculation sheet'!L251*'Calculation sheet'!N251*'Calculation sheet'!P251*'Calculation sheet'!R251*'Calculation sheet'!S251*'Calculation sheet'!T251*'Calculation sheet'!Y251*'Calculation sheet'!Z251*'Calculation sheet'!AB251*'Calculation sheet'!AD251*'Calculation sheet'!AF251*'Calculation sheet'!AJ251,'Calculation sheet'!AK251*'Calculation sheet'!J251*'Calculation sheet'!K251*'Calculation sheet'!L251*'Calculation sheet'!N251*'Calculation sheet'!P251*'Calculation sheet'!R251*'Calculation sheet'!S251*'Calculation sheet'!T251*'Calculation sheet'!Y251*'Calculation sheet'!Z251*'Calculation sheet'!AB251*'Calculation sheet'!AD251*'Calculation sheet'!AF251*'Calculation sheet'!AJ251*0.7672))</f>
        <v/>
      </c>
      <c r="K251" s="12" t="str">
        <f>IF('Calculation sheet'!AQ251="","",IF(OR(I251="Motorway link",I251="Exit diverge",I251="Entrance merge",I251="Motorway diverge",I251="Motorway merge",I251="Motorway weaving",I251="Service area"),'Calculation sheet'!AL251*'Calculation sheet'!J251*'Calculation sheet'!K251*'Calculation sheet'!M251*'Calculation sheet'!O251*'Calculation sheet'!P251*'Calculation sheet'!Q251*'Calculation sheet'!R251*'Calculation sheet'!S251*'Calculation sheet'!T251*'Calculation sheet'!Y251*'Calculation sheet'!AA251*'Calculation sheet'!AC251*'Calculation sheet'!AE251*'Calculation sheet'!AG251*'Calculation sheet'!AJ251,'Calculation sheet'!AL251*'Calculation sheet'!J251*'Calculation sheet'!K251*'Calculation sheet'!M251*'Calculation sheet'!O251*'Calculation sheet'!P251*'Calculation sheet'!Q251*'Calculation sheet'!R251*'Calculation sheet'!S251*'Calculation sheet'!T251*'Calculation sheet'!Y251*'Calculation sheet'!AA251*'Calculation sheet'!AC251*'Calculation sheet'!AE251*'Calculation sheet'!AG251*'Calculation sheet'!AJ251*0.8833))</f>
        <v/>
      </c>
      <c r="L251" s="12" t="str">
        <f>IF('Calculation sheet'!AQ251="","",IF(OR(I251="Motorway link",I251="Exit diverge",I251="Entrance merge",I251="Motorway diverge",I251="Motorway merge",I251="Motorway weaving",I251="Service area"),'Calculation sheet'!AM251*'Calculation sheet'!J251*'Calculation sheet'!K251*'Calculation sheet'!M251*'Calculation sheet'!O251*'Calculation sheet'!P251*'Calculation sheet'!Q251*'Calculation sheet'!R251*'Calculation sheet'!S251*'Calculation sheet'!U251*'Calculation sheet'!Y251*'Calculation sheet'!AA251*'Calculation sheet'!AC251*'Calculation sheet'!AE251*'Calculation sheet'!AG251*'Calculation sheet'!AJ251,'Calculation sheet'!AM251*'Calculation sheet'!J251*'Calculation sheet'!K251*'Calculation sheet'!M251*'Calculation sheet'!O251*'Calculation sheet'!P251*'Calculation sheet'!Q251*'Calculation sheet'!R251*'Calculation sheet'!S251*'Calculation sheet'!U251*'Calculation sheet'!Y251*'Calculation sheet'!AA251*'Calculation sheet'!AC251*'Calculation sheet'!AE251*'Calculation sheet'!AG251*'Calculation sheet'!AJ251*1.1176))</f>
        <v/>
      </c>
      <c r="M251" s="12" t="str">
        <f t="shared" si="9"/>
        <v/>
      </c>
      <c r="N251" s="12" t="str">
        <f>IF('Calculation sheet'!AQ251="","",IF(OR(I251="Motorway link",I251="Exit diverge",I251="Entrance merge",I251="Motorway diverge",I251="Motorway merge",I251="Motorway weaving",I251="Service area"),'Calculation sheet'!AN251*'Calculation sheet'!J251*'Calculation sheet'!K251*'Calculation sheet'!L251*'Calculation sheet'!N251*'Calculation sheet'!P251*'Calculation sheet'!R251*'Calculation sheet'!S251*'Calculation sheet'!V251*'Calculation sheet'!Y251*'Calculation sheet'!Z251*'Calculation sheet'!AB251*'Calculation sheet'!AD251*'Calculation sheet'!AH251*'Calculation sheet'!AJ251,'Calculation sheet'!AN251*'Calculation sheet'!J251*'Calculation sheet'!K251*'Calculation sheet'!L251*'Calculation sheet'!N251*'Calculation sheet'!P251*'Calculation sheet'!R251*'Calculation sheet'!S251*'Calculation sheet'!V251*'Calculation sheet'!Y251*'Calculation sheet'!Z251*'Calculation sheet'!AB251*'Calculation sheet'!AD251*'Calculation sheet'!AH251*'Calculation sheet'!AJ251*0.7672))</f>
        <v/>
      </c>
      <c r="O251" s="12" t="str">
        <f>IF('Calculation sheet'!AQ251="","",IF(OR(I251="Motorway link",I251="Exit diverge",I251="Entrance merge",I251="Motorway diverge",I251="Motorway merge",I251="Motorway weaving",I251="Service area"),'Calculation sheet'!AO251*'Calculation sheet'!J251*'Calculation sheet'!K251*'Calculation sheet'!L251*'Calculation sheet'!N251*'Calculation sheet'!P251*'Calculation sheet'!R251*'Calculation sheet'!S251*'Calculation sheet'!W251*'Calculation sheet'!Y251*'Calculation sheet'!Z251*'Calculation sheet'!AB251*'Calculation sheet'!AD251*'Calculation sheet'!AH251*'Calculation sheet'!AJ251,'Calculation sheet'!AO251*'Calculation sheet'!J251*'Calculation sheet'!K251*'Calculation sheet'!L251*'Calculation sheet'!N251*'Calculation sheet'!P251*'Calculation sheet'!R251*'Calculation sheet'!S251*'Calculation sheet'!W251*'Calculation sheet'!Y251*'Calculation sheet'!Z251*'Calculation sheet'!AB251*'Calculation sheet'!AD251*'Calculation sheet'!AH251*'Calculation sheet'!AJ251*0.7672))</f>
        <v/>
      </c>
      <c r="P251" s="12" t="str">
        <f>IF('Calculation sheet'!AQ251="","",IF(OR(I251="Motorway link",I251="Exit diverge",I251="Entrance merge",I251="Motorway diverge",I251="Motorway merge",I251="Motorway weaving",I251="Service area"),'Calculation sheet'!AP251*'Calculation sheet'!J251*'Calculation sheet'!K251*'Calculation sheet'!L251*'Calculation sheet'!N251*'Calculation sheet'!P251*'Calculation sheet'!R251*'Calculation sheet'!S251*'Calculation sheet'!X251*'Calculation sheet'!Y251*'Calculation sheet'!Z251*'Calculation sheet'!AB251*'Calculation sheet'!AD251*'Calculation sheet'!AI251*'Calculation sheet'!AJ251,'Calculation sheet'!AP251*'Calculation sheet'!J251*'Calculation sheet'!K251*'Calculation sheet'!L251*'Calculation sheet'!N251*'Calculation sheet'!P251*'Calculation sheet'!R251*'Calculation sheet'!S251*'Calculation sheet'!X251*'Calculation sheet'!Y251*'Calculation sheet'!Z251*'Calculation sheet'!AB251*'Calculation sheet'!AD251*'Calculation sheet'!AI251*'Calculation sheet'!AJ251*0.7672))</f>
        <v/>
      </c>
      <c r="Q251" s="12" t="str">
        <f t="shared" si="10"/>
        <v/>
      </c>
      <c r="R251" s="14" t="str">
        <f t="shared" si="11"/>
        <v/>
      </c>
    </row>
    <row r="252" spans="1:18" x14ac:dyDescent="0.3">
      <c r="A252" s="4" t="str">
        <f>IF('Input data'!A267="","",'Input data'!A267)</f>
        <v/>
      </c>
      <c r="B252" s="4" t="str">
        <f>IF('Input data'!B267="","",'Input data'!B267)</f>
        <v/>
      </c>
      <c r="C252" s="4" t="str">
        <f>IF('Input data'!C267="","",'Input data'!C267)</f>
        <v/>
      </c>
      <c r="D252" s="4" t="str">
        <f>IF('Input data'!D267="","",'Input data'!D267)</f>
        <v/>
      </c>
      <c r="E252" s="4" t="str">
        <f>IF('Input data'!E267="","",'Input data'!E267)</f>
        <v/>
      </c>
      <c r="F252" s="4" t="str">
        <f>IF('Input data'!F267="","",'Input data'!F267)</f>
        <v/>
      </c>
      <c r="G252" s="4">
        <f>IF('Input data'!G267="","",'Input data'!G267)</f>
        <v>0</v>
      </c>
      <c r="H252" s="4" t="str">
        <f>IF('Input data'!H267&gt;0.5,'Input data'!H267,"")</f>
        <v/>
      </c>
      <c r="I252" s="4" t="str">
        <f>IF('Input data'!I267="","",'Input data'!I267)</f>
        <v/>
      </c>
      <c r="J252" s="12" t="str">
        <f>IF('Calculation sheet'!AQ252="","",IF(OR(I252="Motorway link",I252="Exit diverge",I252="Entrance merge",I252="Motorway diverge",I252="Motorway merge",I252="Motorway weaving",I252="Service area"),'Calculation sheet'!AK252*'Calculation sheet'!J252*'Calculation sheet'!K252*'Calculation sheet'!L252*'Calculation sheet'!N252*'Calculation sheet'!P252*'Calculation sheet'!R252*'Calculation sheet'!S252*'Calculation sheet'!T252*'Calculation sheet'!Y252*'Calculation sheet'!Z252*'Calculation sheet'!AB252*'Calculation sheet'!AD252*'Calculation sheet'!AF252*'Calculation sheet'!AJ252,'Calculation sheet'!AK252*'Calculation sheet'!J252*'Calculation sheet'!K252*'Calculation sheet'!L252*'Calculation sheet'!N252*'Calculation sheet'!P252*'Calculation sheet'!R252*'Calculation sheet'!S252*'Calculation sheet'!T252*'Calculation sheet'!Y252*'Calculation sheet'!Z252*'Calculation sheet'!AB252*'Calculation sheet'!AD252*'Calculation sheet'!AF252*'Calculation sheet'!AJ252*0.7672))</f>
        <v/>
      </c>
      <c r="K252" s="12" t="str">
        <f>IF('Calculation sheet'!AQ252="","",IF(OR(I252="Motorway link",I252="Exit diverge",I252="Entrance merge",I252="Motorway diverge",I252="Motorway merge",I252="Motorway weaving",I252="Service area"),'Calculation sheet'!AL252*'Calculation sheet'!J252*'Calculation sheet'!K252*'Calculation sheet'!M252*'Calculation sheet'!O252*'Calculation sheet'!P252*'Calculation sheet'!Q252*'Calculation sheet'!R252*'Calculation sheet'!S252*'Calculation sheet'!T252*'Calculation sheet'!Y252*'Calculation sheet'!AA252*'Calculation sheet'!AC252*'Calculation sheet'!AE252*'Calculation sheet'!AG252*'Calculation sheet'!AJ252,'Calculation sheet'!AL252*'Calculation sheet'!J252*'Calculation sheet'!K252*'Calculation sheet'!M252*'Calculation sheet'!O252*'Calculation sheet'!P252*'Calculation sheet'!Q252*'Calculation sheet'!R252*'Calculation sheet'!S252*'Calculation sheet'!T252*'Calculation sheet'!Y252*'Calculation sheet'!AA252*'Calculation sheet'!AC252*'Calculation sheet'!AE252*'Calculation sheet'!AG252*'Calculation sheet'!AJ252*0.8833))</f>
        <v/>
      </c>
      <c r="L252" s="12" t="str">
        <f>IF('Calculation sheet'!AQ252="","",IF(OR(I252="Motorway link",I252="Exit diverge",I252="Entrance merge",I252="Motorway diverge",I252="Motorway merge",I252="Motorway weaving",I252="Service area"),'Calculation sheet'!AM252*'Calculation sheet'!J252*'Calculation sheet'!K252*'Calculation sheet'!M252*'Calculation sheet'!O252*'Calculation sheet'!P252*'Calculation sheet'!Q252*'Calculation sheet'!R252*'Calculation sheet'!S252*'Calculation sheet'!U252*'Calculation sheet'!Y252*'Calculation sheet'!AA252*'Calculation sheet'!AC252*'Calculation sheet'!AE252*'Calculation sheet'!AG252*'Calculation sheet'!AJ252,'Calculation sheet'!AM252*'Calculation sheet'!J252*'Calculation sheet'!K252*'Calculation sheet'!M252*'Calculation sheet'!O252*'Calculation sheet'!P252*'Calculation sheet'!Q252*'Calculation sheet'!R252*'Calculation sheet'!S252*'Calculation sheet'!U252*'Calculation sheet'!Y252*'Calculation sheet'!AA252*'Calculation sheet'!AC252*'Calculation sheet'!AE252*'Calculation sheet'!AG252*'Calculation sheet'!AJ252*1.1176))</f>
        <v/>
      </c>
      <c r="M252" s="12" t="str">
        <f t="shared" si="9"/>
        <v/>
      </c>
      <c r="N252" s="12" t="str">
        <f>IF('Calculation sheet'!AQ252="","",IF(OR(I252="Motorway link",I252="Exit diverge",I252="Entrance merge",I252="Motorway diverge",I252="Motorway merge",I252="Motorway weaving",I252="Service area"),'Calculation sheet'!AN252*'Calculation sheet'!J252*'Calculation sheet'!K252*'Calculation sheet'!L252*'Calculation sheet'!N252*'Calculation sheet'!P252*'Calculation sheet'!R252*'Calculation sheet'!S252*'Calculation sheet'!V252*'Calculation sheet'!Y252*'Calculation sheet'!Z252*'Calculation sheet'!AB252*'Calculation sheet'!AD252*'Calculation sheet'!AH252*'Calculation sheet'!AJ252,'Calculation sheet'!AN252*'Calculation sheet'!J252*'Calculation sheet'!K252*'Calculation sheet'!L252*'Calculation sheet'!N252*'Calculation sheet'!P252*'Calculation sheet'!R252*'Calculation sheet'!S252*'Calculation sheet'!V252*'Calculation sheet'!Y252*'Calculation sheet'!Z252*'Calculation sheet'!AB252*'Calculation sheet'!AD252*'Calculation sheet'!AH252*'Calculation sheet'!AJ252*0.7672))</f>
        <v/>
      </c>
      <c r="O252" s="12" t="str">
        <f>IF('Calculation sheet'!AQ252="","",IF(OR(I252="Motorway link",I252="Exit diverge",I252="Entrance merge",I252="Motorway diverge",I252="Motorway merge",I252="Motorway weaving",I252="Service area"),'Calculation sheet'!AO252*'Calculation sheet'!J252*'Calculation sheet'!K252*'Calculation sheet'!L252*'Calculation sheet'!N252*'Calculation sheet'!P252*'Calculation sheet'!R252*'Calculation sheet'!S252*'Calculation sheet'!W252*'Calculation sheet'!Y252*'Calculation sheet'!Z252*'Calculation sheet'!AB252*'Calculation sheet'!AD252*'Calculation sheet'!AH252*'Calculation sheet'!AJ252,'Calculation sheet'!AO252*'Calculation sheet'!J252*'Calculation sheet'!K252*'Calculation sheet'!L252*'Calculation sheet'!N252*'Calculation sheet'!P252*'Calculation sheet'!R252*'Calculation sheet'!S252*'Calculation sheet'!W252*'Calculation sheet'!Y252*'Calculation sheet'!Z252*'Calculation sheet'!AB252*'Calculation sheet'!AD252*'Calculation sheet'!AH252*'Calculation sheet'!AJ252*0.7672))</f>
        <v/>
      </c>
      <c r="P252" s="12" t="str">
        <f>IF('Calculation sheet'!AQ252="","",IF(OR(I252="Motorway link",I252="Exit diverge",I252="Entrance merge",I252="Motorway diverge",I252="Motorway merge",I252="Motorway weaving",I252="Service area"),'Calculation sheet'!AP252*'Calculation sheet'!J252*'Calculation sheet'!K252*'Calculation sheet'!L252*'Calculation sheet'!N252*'Calculation sheet'!P252*'Calculation sheet'!R252*'Calculation sheet'!S252*'Calculation sheet'!X252*'Calculation sheet'!Y252*'Calculation sheet'!Z252*'Calculation sheet'!AB252*'Calculation sheet'!AD252*'Calculation sheet'!AI252*'Calculation sheet'!AJ252,'Calculation sheet'!AP252*'Calculation sheet'!J252*'Calculation sheet'!K252*'Calculation sheet'!L252*'Calculation sheet'!N252*'Calculation sheet'!P252*'Calculation sheet'!R252*'Calculation sheet'!S252*'Calculation sheet'!X252*'Calculation sheet'!Y252*'Calculation sheet'!Z252*'Calculation sheet'!AB252*'Calculation sheet'!AD252*'Calculation sheet'!AI252*'Calculation sheet'!AJ252*0.7672))</f>
        <v/>
      </c>
      <c r="Q252" s="12" t="str">
        <f t="shared" si="10"/>
        <v/>
      </c>
      <c r="R252" s="14" t="str">
        <f t="shared" si="11"/>
        <v/>
      </c>
    </row>
    <row r="253" spans="1:18" x14ac:dyDescent="0.3">
      <c r="A253" s="4" t="str">
        <f>IF('Input data'!A268="","",'Input data'!A268)</f>
        <v/>
      </c>
      <c r="B253" s="4" t="str">
        <f>IF('Input data'!B268="","",'Input data'!B268)</f>
        <v/>
      </c>
      <c r="C253" s="4" t="str">
        <f>IF('Input data'!C268="","",'Input data'!C268)</f>
        <v/>
      </c>
      <c r="D253" s="4" t="str">
        <f>IF('Input data'!D268="","",'Input data'!D268)</f>
        <v/>
      </c>
      <c r="E253" s="4" t="str">
        <f>IF('Input data'!E268="","",'Input data'!E268)</f>
        <v/>
      </c>
      <c r="F253" s="4" t="str">
        <f>IF('Input data'!F268="","",'Input data'!F268)</f>
        <v/>
      </c>
      <c r="G253" s="4">
        <f>IF('Input data'!G268="","",'Input data'!G268)</f>
        <v>0</v>
      </c>
      <c r="H253" s="4" t="str">
        <f>IF('Input data'!H268&gt;0.5,'Input data'!H268,"")</f>
        <v/>
      </c>
      <c r="I253" s="4" t="str">
        <f>IF('Input data'!I268="","",'Input data'!I268)</f>
        <v/>
      </c>
      <c r="J253" s="12" t="str">
        <f>IF('Calculation sheet'!AQ253="","",IF(OR(I253="Motorway link",I253="Exit diverge",I253="Entrance merge",I253="Motorway diverge",I253="Motorway merge",I253="Motorway weaving",I253="Service area"),'Calculation sheet'!AK253*'Calculation sheet'!J253*'Calculation sheet'!K253*'Calculation sheet'!L253*'Calculation sheet'!N253*'Calculation sheet'!P253*'Calculation sheet'!R253*'Calculation sheet'!S253*'Calculation sheet'!T253*'Calculation sheet'!Y253*'Calculation sheet'!Z253*'Calculation sheet'!AB253*'Calculation sheet'!AD253*'Calculation sheet'!AF253*'Calculation sheet'!AJ253,'Calculation sheet'!AK253*'Calculation sheet'!J253*'Calculation sheet'!K253*'Calculation sheet'!L253*'Calculation sheet'!N253*'Calculation sheet'!P253*'Calculation sheet'!R253*'Calculation sheet'!S253*'Calculation sheet'!T253*'Calculation sheet'!Y253*'Calculation sheet'!Z253*'Calculation sheet'!AB253*'Calculation sheet'!AD253*'Calculation sheet'!AF253*'Calculation sheet'!AJ253*0.7672))</f>
        <v/>
      </c>
      <c r="K253" s="12" t="str">
        <f>IF('Calculation sheet'!AQ253="","",IF(OR(I253="Motorway link",I253="Exit diverge",I253="Entrance merge",I253="Motorway diverge",I253="Motorway merge",I253="Motorway weaving",I253="Service area"),'Calculation sheet'!AL253*'Calculation sheet'!J253*'Calculation sheet'!K253*'Calculation sheet'!M253*'Calculation sheet'!O253*'Calculation sheet'!P253*'Calculation sheet'!Q253*'Calculation sheet'!R253*'Calculation sheet'!S253*'Calculation sheet'!T253*'Calculation sheet'!Y253*'Calculation sheet'!AA253*'Calculation sheet'!AC253*'Calculation sheet'!AE253*'Calculation sheet'!AG253*'Calculation sheet'!AJ253,'Calculation sheet'!AL253*'Calculation sheet'!J253*'Calculation sheet'!K253*'Calculation sheet'!M253*'Calculation sheet'!O253*'Calculation sheet'!P253*'Calculation sheet'!Q253*'Calculation sheet'!R253*'Calculation sheet'!S253*'Calculation sheet'!T253*'Calculation sheet'!Y253*'Calculation sheet'!AA253*'Calculation sheet'!AC253*'Calculation sheet'!AE253*'Calculation sheet'!AG253*'Calculation sheet'!AJ253*0.8833))</f>
        <v/>
      </c>
      <c r="L253" s="12" t="str">
        <f>IF('Calculation sheet'!AQ253="","",IF(OR(I253="Motorway link",I253="Exit diverge",I253="Entrance merge",I253="Motorway diverge",I253="Motorway merge",I253="Motorway weaving",I253="Service area"),'Calculation sheet'!AM253*'Calculation sheet'!J253*'Calculation sheet'!K253*'Calculation sheet'!M253*'Calculation sheet'!O253*'Calculation sheet'!P253*'Calculation sheet'!Q253*'Calculation sheet'!R253*'Calculation sheet'!S253*'Calculation sheet'!U253*'Calculation sheet'!Y253*'Calculation sheet'!AA253*'Calculation sheet'!AC253*'Calculation sheet'!AE253*'Calculation sheet'!AG253*'Calculation sheet'!AJ253,'Calculation sheet'!AM253*'Calculation sheet'!J253*'Calculation sheet'!K253*'Calculation sheet'!M253*'Calculation sheet'!O253*'Calculation sheet'!P253*'Calculation sheet'!Q253*'Calculation sheet'!R253*'Calculation sheet'!S253*'Calculation sheet'!U253*'Calculation sheet'!Y253*'Calculation sheet'!AA253*'Calculation sheet'!AC253*'Calculation sheet'!AE253*'Calculation sheet'!AG253*'Calculation sheet'!AJ253*1.1176))</f>
        <v/>
      </c>
      <c r="M253" s="12" t="str">
        <f t="shared" si="9"/>
        <v/>
      </c>
      <c r="N253" s="12" t="str">
        <f>IF('Calculation sheet'!AQ253="","",IF(OR(I253="Motorway link",I253="Exit diverge",I253="Entrance merge",I253="Motorway diverge",I253="Motorway merge",I253="Motorway weaving",I253="Service area"),'Calculation sheet'!AN253*'Calculation sheet'!J253*'Calculation sheet'!K253*'Calculation sheet'!L253*'Calculation sheet'!N253*'Calculation sheet'!P253*'Calculation sheet'!R253*'Calculation sheet'!S253*'Calculation sheet'!V253*'Calculation sheet'!Y253*'Calculation sheet'!Z253*'Calculation sheet'!AB253*'Calculation sheet'!AD253*'Calculation sheet'!AH253*'Calculation sheet'!AJ253,'Calculation sheet'!AN253*'Calculation sheet'!J253*'Calculation sheet'!K253*'Calculation sheet'!L253*'Calculation sheet'!N253*'Calculation sheet'!P253*'Calculation sheet'!R253*'Calculation sheet'!S253*'Calculation sheet'!V253*'Calculation sheet'!Y253*'Calculation sheet'!Z253*'Calculation sheet'!AB253*'Calculation sheet'!AD253*'Calculation sheet'!AH253*'Calculation sheet'!AJ253*0.7672))</f>
        <v/>
      </c>
      <c r="O253" s="12" t="str">
        <f>IF('Calculation sheet'!AQ253="","",IF(OR(I253="Motorway link",I253="Exit diverge",I253="Entrance merge",I253="Motorway diverge",I253="Motorway merge",I253="Motorway weaving",I253="Service area"),'Calculation sheet'!AO253*'Calculation sheet'!J253*'Calculation sheet'!K253*'Calculation sheet'!L253*'Calculation sheet'!N253*'Calculation sheet'!P253*'Calculation sheet'!R253*'Calculation sheet'!S253*'Calculation sheet'!W253*'Calculation sheet'!Y253*'Calculation sheet'!Z253*'Calculation sheet'!AB253*'Calculation sheet'!AD253*'Calculation sheet'!AH253*'Calculation sheet'!AJ253,'Calculation sheet'!AO253*'Calculation sheet'!J253*'Calculation sheet'!K253*'Calculation sheet'!L253*'Calculation sheet'!N253*'Calculation sheet'!P253*'Calculation sheet'!R253*'Calculation sheet'!S253*'Calculation sheet'!W253*'Calculation sheet'!Y253*'Calculation sheet'!Z253*'Calculation sheet'!AB253*'Calculation sheet'!AD253*'Calculation sheet'!AH253*'Calculation sheet'!AJ253*0.7672))</f>
        <v/>
      </c>
      <c r="P253" s="12" t="str">
        <f>IF('Calculation sheet'!AQ253="","",IF(OR(I253="Motorway link",I253="Exit diverge",I253="Entrance merge",I253="Motorway diverge",I253="Motorway merge",I253="Motorway weaving",I253="Service area"),'Calculation sheet'!AP253*'Calculation sheet'!J253*'Calculation sheet'!K253*'Calculation sheet'!L253*'Calculation sheet'!N253*'Calculation sheet'!P253*'Calculation sheet'!R253*'Calculation sheet'!S253*'Calculation sheet'!X253*'Calculation sheet'!Y253*'Calculation sheet'!Z253*'Calculation sheet'!AB253*'Calculation sheet'!AD253*'Calculation sheet'!AI253*'Calculation sheet'!AJ253,'Calculation sheet'!AP253*'Calculation sheet'!J253*'Calculation sheet'!K253*'Calculation sheet'!L253*'Calculation sheet'!N253*'Calculation sheet'!P253*'Calculation sheet'!R253*'Calculation sheet'!S253*'Calculation sheet'!X253*'Calculation sheet'!Y253*'Calculation sheet'!Z253*'Calculation sheet'!AB253*'Calculation sheet'!AD253*'Calculation sheet'!AI253*'Calculation sheet'!AJ253*0.7672))</f>
        <v/>
      </c>
      <c r="Q253" s="12" t="str">
        <f t="shared" si="10"/>
        <v/>
      </c>
      <c r="R253" s="14" t="str">
        <f t="shared" si="11"/>
        <v/>
      </c>
    </row>
    <row r="254" spans="1:18" x14ac:dyDescent="0.3">
      <c r="A254" s="4" t="str">
        <f>IF('Input data'!A269="","",'Input data'!A269)</f>
        <v/>
      </c>
      <c r="B254" s="4" t="str">
        <f>IF('Input data'!B269="","",'Input data'!B269)</f>
        <v/>
      </c>
      <c r="C254" s="4" t="str">
        <f>IF('Input data'!C269="","",'Input data'!C269)</f>
        <v/>
      </c>
      <c r="D254" s="4" t="str">
        <f>IF('Input data'!D269="","",'Input data'!D269)</f>
        <v/>
      </c>
      <c r="E254" s="4" t="str">
        <f>IF('Input data'!E269="","",'Input data'!E269)</f>
        <v/>
      </c>
      <c r="F254" s="4" t="str">
        <f>IF('Input data'!F269="","",'Input data'!F269)</f>
        <v/>
      </c>
      <c r="G254" s="4">
        <f>IF('Input data'!G269="","",'Input data'!G269)</f>
        <v>0</v>
      </c>
      <c r="H254" s="4" t="str">
        <f>IF('Input data'!H269&gt;0.5,'Input data'!H269,"")</f>
        <v/>
      </c>
      <c r="I254" s="4" t="str">
        <f>IF('Input data'!I269="","",'Input data'!I269)</f>
        <v/>
      </c>
      <c r="J254" s="12" t="str">
        <f>IF('Calculation sheet'!AQ254="","",IF(OR(I254="Motorway link",I254="Exit diverge",I254="Entrance merge",I254="Motorway diverge",I254="Motorway merge",I254="Motorway weaving",I254="Service area"),'Calculation sheet'!AK254*'Calculation sheet'!J254*'Calculation sheet'!K254*'Calculation sheet'!L254*'Calculation sheet'!N254*'Calculation sheet'!P254*'Calculation sheet'!R254*'Calculation sheet'!S254*'Calculation sheet'!T254*'Calculation sheet'!Y254*'Calculation sheet'!Z254*'Calculation sheet'!AB254*'Calculation sheet'!AD254*'Calculation sheet'!AF254*'Calculation sheet'!AJ254,'Calculation sheet'!AK254*'Calculation sheet'!J254*'Calculation sheet'!K254*'Calculation sheet'!L254*'Calculation sheet'!N254*'Calculation sheet'!P254*'Calculation sheet'!R254*'Calculation sheet'!S254*'Calculation sheet'!T254*'Calculation sheet'!Y254*'Calculation sheet'!Z254*'Calculation sheet'!AB254*'Calculation sheet'!AD254*'Calculation sheet'!AF254*'Calculation sheet'!AJ254*0.7672))</f>
        <v/>
      </c>
      <c r="K254" s="12" t="str">
        <f>IF('Calculation sheet'!AQ254="","",IF(OR(I254="Motorway link",I254="Exit diverge",I254="Entrance merge",I254="Motorway diverge",I254="Motorway merge",I254="Motorway weaving",I254="Service area"),'Calculation sheet'!AL254*'Calculation sheet'!J254*'Calculation sheet'!K254*'Calculation sheet'!M254*'Calculation sheet'!O254*'Calculation sheet'!P254*'Calculation sheet'!Q254*'Calculation sheet'!R254*'Calculation sheet'!S254*'Calculation sheet'!T254*'Calculation sheet'!Y254*'Calculation sheet'!AA254*'Calculation sheet'!AC254*'Calculation sheet'!AE254*'Calculation sheet'!AG254*'Calculation sheet'!AJ254,'Calculation sheet'!AL254*'Calculation sheet'!J254*'Calculation sheet'!K254*'Calculation sheet'!M254*'Calculation sheet'!O254*'Calculation sheet'!P254*'Calculation sheet'!Q254*'Calculation sheet'!R254*'Calculation sheet'!S254*'Calculation sheet'!T254*'Calculation sheet'!Y254*'Calculation sheet'!AA254*'Calculation sheet'!AC254*'Calculation sheet'!AE254*'Calculation sheet'!AG254*'Calculation sheet'!AJ254*0.8833))</f>
        <v/>
      </c>
      <c r="L254" s="12" t="str">
        <f>IF('Calculation sheet'!AQ254="","",IF(OR(I254="Motorway link",I254="Exit diverge",I254="Entrance merge",I254="Motorway diverge",I254="Motorway merge",I254="Motorway weaving",I254="Service area"),'Calculation sheet'!AM254*'Calculation sheet'!J254*'Calculation sheet'!K254*'Calculation sheet'!M254*'Calculation sheet'!O254*'Calculation sheet'!P254*'Calculation sheet'!Q254*'Calculation sheet'!R254*'Calculation sheet'!S254*'Calculation sheet'!U254*'Calculation sheet'!Y254*'Calculation sheet'!AA254*'Calculation sheet'!AC254*'Calculation sheet'!AE254*'Calculation sheet'!AG254*'Calculation sheet'!AJ254,'Calculation sheet'!AM254*'Calculation sheet'!J254*'Calculation sheet'!K254*'Calculation sheet'!M254*'Calculation sheet'!O254*'Calculation sheet'!P254*'Calculation sheet'!Q254*'Calculation sheet'!R254*'Calculation sheet'!S254*'Calculation sheet'!U254*'Calculation sheet'!Y254*'Calculation sheet'!AA254*'Calculation sheet'!AC254*'Calculation sheet'!AE254*'Calculation sheet'!AG254*'Calculation sheet'!AJ254*1.1176))</f>
        <v/>
      </c>
      <c r="M254" s="12" t="str">
        <f t="shared" si="9"/>
        <v/>
      </c>
      <c r="N254" s="12" t="str">
        <f>IF('Calculation sheet'!AQ254="","",IF(OR(I254="Motorway link",I254="Exit diverge",I254="Entrance merge",I254="Motorway diverge",I254="Motorway merge",I254="Motorway weaving",I254="Service area"),'Calculation sheet'!AN254*'Calculation sheet'!J254*'Calculation sheet'!K254*'Calculation sheet'!L254*'Calculation sheet'!N254*'Calculation sheet'!P254*'Calculation sheet'!R254*'Calculation sheet'!S254*'Calculation sheet'!V254*'Calculation sheet'!Y254*'Calculation sheet'!Z254*'Calculation sheet'!AB254*'Calculation sheet'!AD254*'Calculation sheet'!AH254*'Calculation sheet'!AJ254,'Calculation sheet'!AN254*'Calculation sheet'!J254*'Calculation sheet'!K254*'Calculation sheet'!L254*'Calculation sheet'!N254*'Calculation sheet'!P254*'Calculation sheet'!R254*'Calculation sheet'!S254*'Calculation sheet'!V254*'Calculation sheet'!Y254*'Calculation sheet'!Z254*'Calculation sheet'!AB254*'Calculation sheet'!AD254*'Calculation sheet'!AH254*'Calculation sheet'!AJ254*0.7672))</f>
        <v/>
      </c>
      <c r="O254" s="12" t="str">
        <f>IF('Calculation sheet'!AQ254="","",IF(OR(I254="Motorway link",I254="Exit diverge",I254="Entrance merge",I254="Motorway diverge",I254="Motorway merge",I254="Motorway weaving",I254="Service area"),'Calculation sheet'!AO254*'Calculation sheet'!J254*'Calculation sheet'!K254*'Calculation sheet'!L254*'Calculation sheet'!N254*'Calculation sheet'!P254*'Calculation sheet'!R254*'Calculation sheet'!S254*'Calculation sheet'!W254*'Calculation sheet'!Y254*'Calculation sheet'!Z254*'Calculation sheet'!AB254*'Calculation sheet'!AD254*'Calculation sheet'!AH254*'Calculation sheet'!AJ254,'Calculation sheet'!AO254*'Calculation sheet'!J254*'Calculation sheet'!K254*'Calculation sheet'!L254*'Calculation sheet'!N254*'Calculation sheet'!P254*'Calculation sheet'!R254*'Calculation sheet'!S254*'Calculation sheet'!W254*'Calculation sheet'!Y254*'Calculation sheet'!Z254*'Calculation sheet'!AB254*'Calculation sheet'!AD254*'Calculation sheet'!AH254*'Calculation sheet'!AJ254*0.7672))</f>
        <v/>
      </c>
      <c r="P254" s="12" t="str">
        <f>IF('Calculation sheet'!AQ254="","",IF(OR(I254="Motorway link",I254="Exit diverge",I254="Entrance merge",I254="Motorway diverge",I254="Motorway merge",I254="Motorway weaving",I254="Service area"),'Calculation sheet'!AP254*'Calculation sheet'!J254*'Calculation sheet'!K254*'Calculation sheet'!L254*'Calculation sheet'!N254*'Calculation sheet'!P254*'Calculation sheet'!R254*'Calculation sheet'!S254*'Calculation sheet'!X254*'Calculation sheet'!Y254*'Calculation sheet'!Z254*'Calculation sheet'!AB254*'Calculation sheet'!AD254*'Calculation sheet'!AI254*'Calculation sheet'!AJ254,'Calculation sheet'!AP254*'Calculation sheet'!J254*'Calculation sheet'!K254*'Calculation sheet'!L254*'Calculation sheet'!N254*'Calculation sheet'!P254*'Calculation sheet'!R254*'Calculation sheet'!S254*'Calculation sheet'!X254*'Calculation sheet'!Y254*'Calculation sheet'!Z254*'Calculation sheet'!AB254*'Calculation sheet'!AD254*'Calculation sheet'!AI254*'Calculation sheet'!AJ254*0.7672))</f>
        <v/>
      </c>
      <c r="Q254" s="12" t="str">
        <f t="shared" si="10"/>
        <v/>
      </c>
      <c r="R254" s="14" t="str">
        <f t="shared" si="11"/>
        <v/>
      </c>
    </row>
    <row r="255" spans="1:18" x14ac:dyDescent="0.3">
      <c r="A255" s="4" t="str">
        <f>IF('Input data'!A270="","",'Input data'!A270)</f>
        <v/>
      </c>
      <c r="B255" s="4" t="str">
        <f>IF('Input data'!B270="","",'Input data'!B270)</f>
        <v/>
      </c>
      <c r="C255" s="4" t="str">
        <f>IF('Input data'!C270="","",'Input data'!C270)</f>
        <v/>
      </c>
      <c r="D255" s="4" t="str">
        <f>IF('Input data'!D270="","",'Input data'!D270)</f>
        <v/>
      </c>
      <c r="E255" s="4" t="str">
        <f>IF('Input data'!E270="","",'Input data'!E270)</f>
        <v/>
      </c>
      <c r="F255" s="4" t="str">
        <f>IF('Input data'!F270="","",'Input data'!F270)</f>
        <v/>
      </c>
      <c r="G255" s="4">
        <f>IF('Input data'!G270="","",'Input data'!G270)</f>
        <v>0</v>
      </c>
      <c r="H255" s="4" t="str">
        <f>IF('Input data'!H270&gt;0.5,'Input data'!H270,"")</f>
        <v/>
      </c>
      <c r="I255" s="4" t="str">
        <f>IF('Input data'!I270="","",'Input data'!I270)</f>
        <v/>
      </c>
      <c r="J255" s="12" t="str">
        <f>IF('Calculation sheet'!AQ255="","",IF(OR(I255="Motorway link",I255="Exit diverge",I255="Entrance merge",I255="Motorway diverge",I255="Motorway merge",I255="Motorway weaving",I255="Service area"),'Calculation sheet'!AK255*'Calculation sheet'!J255*'Calculation sheet'!K255*'Calculation sheet'!L255*'Calculation sheet'!N255*'Calculation sheet'!P255*'Calculation sheet'!R255*'Calculation sheet'!S255*'Calculation sheet'!T255*'Calculation sheet'!Y255*'Calculation sheet'!Z255*'Calculation sheet'!AB255*'Calculation sheet'!AD255*'Calculation sheet'!AF255*'Calculation sheet'!AJ255,'Calculation sheet'!AK255*'Calculation sheet'!J255*'Calculation sheet'!K255*'Calculation sheet'!L255*'Calculation sheet'!N255*'Calculation sheet'!P255*'Calculation sheet'!R255*'Calculation sheet'!S255*'Calculation sheet'!T255*'Calculation sheet'!Y255*'Calculation sheet'!Z255*'Calculation sheet'!AB255*'Calculation sheet'!AD255*'Calculation sheet'!AF255*'Calculation sheet'!AJ255*0.7672))</f>
        <v/>
      </c>
      <c r="K255" s="12" t="str">
        <f>IF('Calculation sheet'!AQ255="","",IF(OR(I255="Motorway link",I255="Exit diverge",I255="Entrance merge",I255="Motorway diverge",I255="Motorway merge",I255="Motorway weaving",I255="Service area"),'Calculation sheet'!AL255*'Calculation sheet'!J255*'Calculation sheet'!K255*'Calculation sheet'!M255*'Calculation sheet'!O255*'Calculation sheet'!P255*'Calculation sheet'!Q255*'Calculation sheet'!R255*'Calculation sheet'!S255*'Calculation sheet'!T255*'Calculation sheet'!Y255*'Calculation sheet'!AA255*'Calculation sheet'!AC255*'Calculation sheet'!AE255*'Calculation sheet'!AG255*'Calculation sheet'!AJ255,'Calculation sheet'!AL255*'Calculation sheet'!J255*'Calculation sheet'!K255*'Calculation sheet'!M255*'Calculation sheet'!O255*'Calculation sheet'!P255*'Calculation sheet'!Q255*'Calculation sheet'!R255*'Calculation sheet'!S255*'Calculation sheet'!T255*'Calculation sheet'!Y255*'Calculation sheet'!AA255*'Calculation sheet'!AC255*'Calculation sheet'!AE255*'Calculation sheet'!AG255*'Calculation sheet'!AJ255*0.8833))</f>
        <v/>
      </c>
      <c r="L255" s="12" t="str">
        <f>IF('Calculation sheet'!AQ255="","",IF(OR(I255="Motorway link",I255="Exit diverge",I255="Entrance merge",I255="Motorway diverge",I255="Motorway merge",I255="Motorway weaving",I255="Service area"),'Calculation sheet'!AM255*'Calculation sheet'!J255*'Calculation sheet'!K255*'Calculation sheet'!M255*'Calculation sheet'!O255*'Calculation sheet'!P255*'Calculation sheet'!Q255*'Calculation sheet'!R255*'Calculation sheet'!S255*'Calculation sheet'!U255*'Calculation sheet'!Y255*'Calculation sheet'!AA255*'Calculation sheet'!AC255*'Calculation sheet'!AE255*'Calculation sheet'!AG255*'Calculation sheet'!AJ255,'Calculation sheet'!AM255*'Calculation sheet'!J255*'Calculation sheet'!K255*'Calculation sheet'!M255*'Calculation sheet'!O255*'Calculation sheet'!P255*'Calculation sheet'!Q255*'Calculation sheet'!R255*'Calculation sheet'!S255*'Calculation sheet'!U255*'Calculation sheet'!Y255*'Calculation sheet'!AA255*'Calculation sheet'!AC255*'Calculation sheet'!AE255*'Calculation sheet'!AG255*'Calculation sheet'!AJ255*1.1176))</f>
        <v/>
      </c>
      <c r="M255" s="12" t="str">
        <f t="shared" si="9"/>
        <v/>
      </c>
      <c r="N255" s="12" t="str">
        <f>IF('Calculation sheet'!AQ255="","",IF(OR(I255="Motorway link",I255="Exit diverge",I255="Entrance merge",I255="Motorway diverge",I255="Motorway merge",I255="Motorway weaving",I255="Service area"),'Calculation sheet'!AN255*'Calculation sheet'!J255*'Calculation sheet'!K255*'Calculation sheet'!L255*'Calculation sheet'!N255*'Calculation sheet'!P255*'Calculation sheet'!R255*'Calculation sheet'!S255*'Calculation sheet'!V255*'Calculation sheet'!Y255*'Calculation sheet'!Z255*'Calculation sheet'!AB255*'Calculation sheet'!AD255*'Calculation sheet'!AH255*'Calculation sheet'!AJ255,'Calculation sheet'!AN255*'Calculation sheet'!J255*'Calculation sheet'!K255*'Calculation sheet'!L255*'Calculation sheet'!N255*'Calculation sheet'!P255*'Calculation sheet'!R255*'Calculation sheet'!S255*'Calculation sheet'!V255*'Calculation sheet'!Y255*'Calculation sheet'!Z255*'Calculation sheet'!AB255*'Calculation sheet'!AD255*'Calculation sheet'!AH255*'Calculation sheet'!AJ255*0.7672))</f>
        <v/>
      </c>
      <c r="O255" s="12" t="str">
        <f>IF('Calculation sheet'!AQ255="","",IF(OR(I255="Motorway link",I255="Exit diverge",I255="Entrance merge",I255="Motorway diverge",I255="Motorway merge",I255="Motorway weaving",I255="Service area"),'Calculation sheet'!AO255*'Calculation sheet'!J255*'Calculation sheet'!K255*'Calculation sheet'!L255*'Calculation sheet'!N255*'Calculation sheet'!P255*'Calculation sheet'!R255*'Calculation sheet'!S255*'Calculation sheet'!W255*'Calculation sheet'!Y255*'Calculation sheet'!Z255*'Calculation sheet'!AB255*'Calculation sheet'!AD255*'Calculation sheet'!AH255*'Calculation sheet'!AJ255,'Calculation sheet'!AO255*'Calculation sheet'!J255*'Calculation sheet'!K255*'Calculation sheet'!L255*'Calculation sheet'!N255*'Calculation sheet'!P255*'Calculation sheet'!R255*'Calculation sheet'!S255*'Calculation sheet'!W255*'Calculation sheet'!Y255*'Calculation sheet'!Z255*'Calculation sheet'!AB255*'Calculation sheet'!AD255*'Calculation sheet'!AH255*'Calculation sheet'!AJ255*0.7672))</f>
        <v/>
      </c>
      <c r="P255" s="12" t="str">
        <f>IF('Calculation sheet'!AQ255="","",IF(OR(I255="Motorway link",I255="Exit diverge",I255="Entrance merge",I255="Motorway diverge",I255="Motorway merge",I255="Motorway weaving",I255="Service area"),'Calculation sheet'!AP255*'Calculation sheet'!J255*'Calculation sheet'!K255*'Calculation sheet'!L255*'Calculation sheet'!N255*'Calculation sheet'!P255*'Calculation sheet'!R255*'Calculation sheet'!S255*'Calculation sheet'!X255*'Calculation sheet'!Y255*'Calculation sheet'!Z255*'Calculation sheet'!AB255*'Calculation sheet'!AD255*'Calculation sheet'!AI255*'Calculation sheet'!AJ255,'Calculation sheet'!AP255*'Calculation sheet'!J255*'Calculation sheet'!K255*'Calculation sheet'!L255*'Calculation sheet'!N255*'Calculation sheet'!P255*'Calculation sheet'!R255*'Calculation sheet'!S255*'Calculation sheet'!X255*'Calculation sheet'!Y255*'Calculation sheet'!Z255*'Calculation sheet'!AB255*'Calculation sheet'!AD255*'Calculation sheet'!AI255*'Calculation sheet'!AJ255*0.7672))</f>
        <v/>
      </c>
      <c r="Q255" s="12" t="str">
        <f t="shared" si="10"/>
        <v/>
      </c>
      <c r="R255" s="14" t="str">
        <f t="shared" si="11"/>
        <v/>
      </c>
    </row>
    <row r="256" spans="1:18" x14ac:dyDescent="0.3">
      <c r="A256" s="4" t="str">
        <f>IF('Input data'!A271="","",'Input data'!A271)</f>
        <v/>
      </c>
      <c r="B256" s="4" t="str">
        <f>IF('Input data'!B271="","",'Input data'!B271)</f>
        <v/>
      </c>
      <c r="C256" s="4" t="str">
        <f>IF('Input data'!C271="","",'Input data'!C271)</f>
        <v/>
      </c>
      <c r="D256" s="4" t="str">
        <f>IF('Input data'!D271="","",'Input data'!D271)</f>
        <v/>
      </c>
      <c r="E256" s="4" t="str">
        <f>IF('Input data'!E271="","",'Input data'!E271)</f>
        <v/>
      </c>
      <c r="F256" s="4" t="str">
        <f>IF('Input data'!F271="","",'Input data'!F271)</f>
        <v/>
      </c>
      <c r="G256" s="4">
        <f>IF('Input data'!G271="","",'Input data'!G271)</f>
        <v>0</v>
      </c>
      <c r="H256" s="4" t="str">
        <f>IF('Input data'!H271&gt;0.5,'Input data'!H271,"")</f>
        <v/>
      </c>
      <c r="I256" s="4" t="str">
        <f>IF('Input data'!I271="","",'Input data'!I271)</f>
        <v/>
      </c>
      <c r="J256" s="12" t="str">
        <f>IF('Calculation sheet'!AQ256="","",IF(OR(I256="Motorway link",I256="Exit diverge",I256="Entrance merge",I256="Motorway diverge",I256="Motorway merge",I256="Motorway weaving",I256="Service area"),'Calculation sheet'!AK256*'Calculation sheet'!J256*'Calculation sheet'!K256*'Calculation sheet'!L256*'Calculation sheet'!N256*'Calculation sheet'!P256*'Calculation sheet'!R256*'Calculation sheet'!S256*'Calculation sheet'!T256*'Calculation sheet'!Y256*'Calculation sheet'!Z256*'Calculation sheet'!AB256*'Calculation sheet'!AD256*'Calculation sheet'!AF256*'Calculation sheet'!AJ256,'Calculation sheet'!AK256*'Calculation sheet'!J256*'Calculation sheet'!K256*'Calculation sheet'!L256*'Calculation sheet'!N256*'Calculation sheet'!P256*'Calculation sheet'!R256*'Calculation sheet'!S256*'Calculation sheet'!T256*'Calculation sheet'!Y256*'Calculation sheet'!Z256*'Calculation sheet'!AB256*'Calculation sheet'!AD256*'Calculation sheet'!AF256*'Calculation sheet'!AJ256*0.7672))</f>
        <v/>
      </c>
      <c r="K256" s="12" t="str">
        <f>IF('Calculation sheet'!AQ256="","",IF(OR(I256="Motorway link",I256="Exit diverge",I256="Entrance merge",I256="Motorway diverge",I256="Motorway merge",I256="Motorway weaving",I256="Service area"),'Calculation sheet'!AL256*'Calculation sheet'!J256*'Calculation sheet'!K256*'Calculation sheet'!M256*'Calculation sheet'!O256*'Calculation sheet'!P256*'Calculation sheet'!Q256*'Calculation sheet'!R256*'Calculation sheet'!S256*'Calculation sheet'!T256*'Calculation sheet'!Y256*'Calculation sheet'!AA256*'Calculation sheet'!AC256*'Calculation sheet'!AE256*'Calculation sheet'!AG256*'Calculation sheet'!AJ256,'Calculation sheet'!AL256*'Calculation sheet'!J256*'Calculation sheet'!K256*'Calculation sheet'!M256*'Calculation sheet'!O256*'Calculation sheet'!P256*'Calculation sheet'!Q256*'Calculation sheet'!R256*'Calculation sheet'!S256*'Calculation sheet'!T256*'Calculation sheet'!Y256*'Calculation sheet'!AA256*'Calculation sheet'!AC256*'Calculation sheet'!AE256*'Calculation sheet'!AG256*'Calculation sheet'!AJ256*0.8833))</f>
        <v/>
      </c>
      <c r="L256" s="12" t="str">
        <f>IF('Calculation sheet'!AQ256="","",IF(OR(I256="Motorway link",I256="Exit diverge",I256="Entrance merge",I256="Motorway diverge",I256="Motorway merge",I256="Motorway weaving",I256="Service area"),'Calculation sheet'!AM256*'Calculation sheet'!J256*'Calculation sheet'!K256*'Calculation sheet'!M256*'Calculation sheet'!O256*'Calculation sheet'!P256*'Calculation sheet'!Q256*'Calculation sheet'!R256*'Calculation sheet'!S256*'Calculation sheet'!U256*'Calculation sheet'!Y256*'Calculation sheet'!AA256*'Calculation sheet'!AC256*'Calculation sheet'!AE256*'Calculation sheet'!AG256*'Calculation sheet'!AJ256,'Calculation sheet'!AM256*'Calculation sheet'!J256*'Calculation sheet'!K256*'Calculation sheet'!M256*'Calculation sheet'!O256*'Calculation sheet'!P256*'Calculation sheet'!Q256*'Calculation sheet'!R256*'Calculation sheet'!S256*'Calculation sheet'!U256*'Calculation sheet'!Y256*'Calculation sheet'!AA256*'Calculation sheet'!AC256*'Calculation sheet'!AE256*'Calculation sheet'!AG256*'Calculation sheet'!AJ256*1.1176))</f>
        <v/>
      </c>
      <c r="M256" s="12" t="str">
        <f t="shared" si="9"/>
        <v/>
      </c>
      <c r="N256" s="12" t="str">
        <f>IF('Calculation sheet'!AQ256="","",IF(OR(I256="Motorway link",I256="Exit diverge",I256="Entrance merge",I256="Motorway diverge",I256="Motorway merge",I256="Motorway weaving",I256="Service area"),'Calculation sheet'!AN256*'Calculation sheet'!J256*'Calculation sheet'!K256*'Calculation sheet'!L256*'Calculation sheet'!N256*'Calculation sheet'!P256*'Calculation sheet'!R256*'Calculation sheet'!S256*'Calculation sheet'!V256*'Calculation sheet'!Y256*'Calculation sheet'!Z256*'Calculation sheet'!AB256*'Calculation sheet'!AD256*'Calculation sheet'!AH256*'Calculation sheet'!AJ256,'Calculation sheet'!AN256*'Calculation sheet'!J256*'Calculation sheet'!K256*'Calculation sheet'!L256*'Calculation sheet'!N256*'Calculation sheet'!P256*'Calculation sheet'!R256*'Calculation sheet'!S256*'Calculation sheet'!V256*'Calculation sheet'!Y256*'Calculation sheet'!Z256*'Calculation sheet'!AB256*'Calculation sheet'!AD256*'Calculation sheet'!AH256*'Calculation sheet'!AJ256*0.7672))</f>
        <v/>
      </c>
      <c r="O256" s="12" t="str">
        <f>IF('Calculation sheet'!AQ256="","",IF(OR(I256="Motorway link",I256="Exit diverge",I256="Entrance merge",I256="Motorway diverge",I256="Motorway merge",I256="Motorway weaving",I256="Service area"),'Calculation sheet'!AO256*'Calculation sheet'!J256*'Calculation sheet'!K256*'Calculation sheet'!L256*'Calculation sheet'!N256*'Calculation sheet'!P256*'Calculation sheet'!R256*'Calculation sheet'!S256*'Calculation sheet'!W256*'Calculation sheet'!Y256*'Calculation sheet'!Z256*'Calculation sheet'!AB256*'Calculation sheet'!AD256*'Calculation sheet'!AH256*'Calculation sheet'!AJ256,'Calculation sheet'!AO256*'Calculation sheet'!J256*'Calculation sheet'!K256*'Calculation sheet'!L256*'Calculation sheet'!N256*'Calculation sheet'!P256*'Calculation sheet'!R256*'Calculation sheet'!S256*'Calculation sheet'!W256*'Calculation sheet'!Y256*'Calculation sheet'!Z256*'Calculation sheet'!AB256*'Calculation sheet'!AD256*'Calculation sheet'!AH256*'Calculation sheet'!AJ256*0.7672))</f>
        <v/>
      </c>
      <c r="P256" s="12" t="str">
        <f>IF('Calculation sheet'!AQ256="","",IF(OR(I256="Motorway link",I256="Exit diverge",I256="Entrance merge",I256="Motorway diverge",I256="Motorway merge",I256="Motorway weaving",I256="Service area"),'Calculation sheet'!AP256*'Calculation sheet'!J256*'Calculation sheet'!K256*'Calculation sheet'!L256*'Calculation sheet'!N256*'Calculation sheet'!P256*'Calculation sheet'!R256*'Calculation sheet'!S256*'Calculation sheet'!X256*'Calculation sheet'!Y256*'Calculation sheet'!Z256*'Calculation sheet'!AB256*'Calculation sheet'!AD256*'Calculation sheet'!AI256*'Calculation sheet'!AJ256,'Calculation sheet'!AP256*'Calculation sheet'!J256*'Calculation sheet'!K256*'Calculation sheet'!L256*'Calculation sheet'!N256*'Calculation sheet'!P256*'Calculation sheet'!R256*'Calculation sheet'!S256*'Calculation sheet'!X256*'Calculation sheet'!Y256*'Calculation sheet'!Z256*'Calculation sheet'!AB256*'Calculation sheet'!AD256*'Calculation sheet'!AI256*'Calculation sheet'!AJ256*0.7672))</f>
        <v/>
      </c>
      <c r="Q256" s="12" t="str">
        <f t="shared" si="10"/>
        <v/>
      </c>
      <c r="R256" s="14" t="str">
        <f t="shared" si="11"/>
        <v/>
      </c>
    </row>
    <row r="257" spans="1:18" x14ac:dyDescent="0.3">
      <c r="A257" s="4" t="str">
        <f>IF('Input data'!A272="","",'Input data'!A272)</f>
        <v/>
      </c>
      <c r="B257" s="4" t="str">
        <f>IF('Input data'!B272="","",'Input data'!B272)</f>
        <v/>
      </c>
      <c r="C257" s="4" t="str">
        <f>IF('Input data'!C272="","",'Input data'!C272)</f>
        <v/>
      </c>
      <c r="D257" s="4" t="str">
        <f>IF('Input data'!D272="","",'Input data'!D272)</f>
        <v/>
      </c>
      <c r="E257" s="4" t="str">
        <f>IF('Input data'!E272="","",'Input data'!E272)</f>
        <v/>
      </c>
      <c r="F257" s="4" t="str">
        <f>IF('Input data'!F272="","",'Input data'!F272)</f>
        <v/>
      </c>
      <c r="G257" s="4">
        <f>IF('Input data'!G272="","",'Input data'!G272)</f>
        <v>0</v>
      </c>
      <c r="H257" s="4" t="str">
        <f>IF('Input data'!H272&gt;0.5,'Input data'!H272,"")</f>
        <v/>
      </c>
      <c r="I257" s="4" t="str">
        <f>IF('Input data'!I272="","",'Input data'!I272)</f>
        <v/>
      </c>
      <c r="J257" s="12" t="str">
        <f>IF('Calculation sheet'!AQ257="","",IF(OR(I257="Motorway link",I257="Exit diverge",I257="Entrance merge",I257="Motorway diverge",I257="Motorway merge",I257="Motorway weaving",I257="Service area"),'Calculation sheet'!AK257*'Calculation sheet'!J257*'Calculation sheet'!K257*'Calculation sheet'!L257*'Calculation sheet'!N257*'Calculation sheet'!P257*'Calculation sheet'!R257*'Calculation sheet'!S257*'Calculation sheet'!T257*'Calculation sheet'!Y257*'Calculation sheet'!Z257*'Calculation sheet'!AB257*'Calculation sheet'!AD257*'Calculation sheet'!AF257*'Calculation sheet'!AJ257,'Calculation sheet'!AK257*'Calculation sheet'!J257*'Calculation sheet'!K257*'Calculation sheet'!L257*'Calculation sheet'!N257*'Calculation sheet'!P257*'Calculation sheet'!R257*'Calculation sheet'!S257*'Calculation sheet'!T257*'Calculation sheet'!Y257*'Calculation sheet'!Z257*'Calculation sheet'!AB257*'Calculation sheet'!AD257*'Calculation sheet'!AF257*'Calculation sheet'!AJ257*0.7672))</f>
        <v/>
      </c>
      <c r="K257" s="12" t="str">
        <f>IF('Calculation sheet'!AQ257="","",IF(OR(I257="Motorway link",I257="Exit diverge",I257="Entrance merge",I257="Motorway diverge",I257="Motorway merge",I257="Motorway weaving",I257="Service area"),'Calculation sheet'!AL257*'Calculation sheet'!J257*'Calculation sheet'!K257*'Calculation sheet'!M257*'Calculation sheet'!O257*'Calculation sheet'!P257*'Calculation sheet'!Q257*'Calculation sheet'!R257*'Calculation sheet'!S257*'Calculation sheet'!T257*'Calculation sheet'!Y257*'Calculation sheet'!AA257*'Calculation sheet'!AC257*'Calculation sheet'!AE257*'Calculation sheet'!AG257*'Calculation sheet'!AJ257,'Calculation sheet'!AL257*'Calculation sheet'!J257*'Calculation sheet'!K257*'Calculation sheet'!M257*'Calculation sheet'!O257*'Calculation sheet'!P257*'Calculation sheet'!Q257*'Calculation sheet'!R257*'Calculation sheet'!S257*'Calculation sheet'!T257*'Calculation sheet'!Y257*'Calculation sheet'!AA257*'Calculation sheet'!AC257*'Calculation sheet'!AE257*'Calculation sheet'!AG257*'Calculation sheet'!AJ257*0.8833))</f>
        <v/>
      </c>
      <c r="L257" s="12" t="str">
        <f>IF('Calculation sheet'!AQ257="","",IF(OR(I257="Motorway link",I257="Exit diverge",I257="Entrance merge",I257="Motorway diverge",I257="Motorway merge",I257="Motorway weaving",I257="Service area"),'Calculation sheet'!AM257*'Calculation sheet'!J257*'Calculation sheet'!K257*'Calculation sheet'!M257*'Calculation sheet'!O257*'Calculation sheet'!P257*'Calculation sheet'!Q257*'Calculation sheet'!R257*'Calculation sheet'!S257*'Calculation sheet'!U257*'Calculation sheet'!Y257*'Calculation sheet'!AA257*'Calculation sheet'!AC257*'Calculation sheet'!AE257*'Calculation sheet'!AG257*'Calculation sheet'!AJ257,'Calculation sheet'!AM257*'Calculation sheet'!J257*'Calculation sheet'!K257*'Calculation sheet'!M257*'Calculation sheet'!O257*'Calculation sheet'!P257*'Calculation sheet'!Q257*'Calculation sheet'!R257*'Calculation sheet'!S257*'Calculation sheet'!U257*'Calculation sheet'!Y257*'Calculation sheet'!AA257*'Calculation sheet'!AC257*'Calculation sheet'!AE257*'Calculation sheet'!AG257*'Calculation sheet'!AJ257*1.1176))</f>
        <v/>
      </c>
      <c r="M257" s="12" t="str">
        <f t="shared" si="9"/>
        <v/>
      </c>
      <c r="N257" s="12" t="str">
        <f>IF('Calculation sheet'!AQ257="","",IF(OR(I257="Motorway link",I257="Exit diverge",I257="Entrance merge",I257="Motorway diverge",I257="Motorway merge",I257="Motorway weaving",I257="Service area"),'Calculation sheet'!AN257*'Calculation sheet'!J257*'Calculation sheet'!K257*'Calculation sheet'!L257*'Calculation sheet'!N257*'Calculation sheet'!P257*'Calculation sheet'!R257*'Calculation sheet'!S257*'Calculation sheet'!V257*'Calculation sheet'!Y257*'Calculation sheet'!Z257*'Calculation sheet'!AB257*'Calculation sheet'!AD257*'Calculation sheet'!AH257*'Calculation sheet'!AJ257,'Calculation sheet'!AN257*'Calculation sheet'!J257*'Calculation sheet'!K257*'Calculation sheet'!L257*'Calculation sheet'!N257*'Calculation sheet'!P257*'Calculation sheet'!R257*'Calculation sheet'!S257*'Calculation sheet'!V257*'Calculation sheet'!Y257*'Calculation sheet'!Z257*'Calculation sheet'!AB257*'Calculation sheet'!AD257*'Calculation sheet'!AH257*'Calculation sheet'!AJ257*0.7672))</f>
        <v/>
      </c>
      <c r="O257" s="12" t="str">
        <f>IF('Calculation sheet'!AQ257="","",IF(OR(I257="Motorway link",I257="Exit diverge",I257="Entrance merge",I257="Motorway diverge",I257="Motorway merge",I257="Motorway weaving",I257="Service area"),'Calculation sheet'!AO257*'Calculation sheet'!J257*'Calculation sheet'!K257*'Calculation sheet'!L257*'Calculation sheet'!N257*'Calculation sheet'!P257*'Calculation sheet'!R257*'Calculation sheet'!S257*'Calculation sheet'!W257*'Calculation sheet'!Y257*'Calculation sheet'!Z257*'Calculation sheet'!AB257*'Calculation sheet'!AD257*'Calculation sheet'!AH257*'Calculation sheet'!AJ257,'Calculation sheet'!AO257*'Calculation sheet'!J257*'Calculation sheet'!K257*'Calculation sheet'!L257*'Calculation sheet'!N257*'Calculation sheet'!P257*'Calculation sheet'!R257*'Calculation sheet'!S257*'Calculation sheet'!W257*'Calculation sheet'!Y257*'Calculation sheet'!Z257*'Calculation sheet'!AB257*'Calculation sheet'!AD257*'Calculation sheet'!AH257*'Calculation sheet'!AJ257*0.7672))</f>
        <v/>
      </c>
      <c r="P257" s="12" t="str">
        <f>IF('Calculation sheet'!AQ257="","",IF(OR(I257="Motorway link",I257="Exit diverge",I257="Entrance merge",I257="Motorway diverge",I257="Motorway merge",I257="Motorway weaving",I257="Service area"),'Calculation sheet'!AP257*'Calculation sheet'!J257*'Calculation sheet'!K257*'Calculation sheet'!L257*'Calculation sheet'!N257*'Calculation sheet'!P257*'Calculation sheet'!R257*'Calculation sheet'!S257*'Calculation sheet'!X257*'Calculation sheet'!Y257*'Calculation sheet'!Z257*'Calculation sheet'!AB257*'Calculation sheet'!AD257*'Calculation sheet'!AI257*'Calculation sheet'!AJ257,'Calculation sheet'!AP257*'Calculation sheet'!J257*'Calculation sheet'!K257*'Calculation sheet'!L257*'Calculation sheet'!N257*'Calculation sheet'!P257*'Calculation sheet'!R257*'Calculation sheet'!S257*'Calculation sheet'!X257*'Calculation sheet'!Y257*'Calculation sheet'!Z257*'Calculation sheet'!AB257*'Calculation sheet'!AD257*'Calculation sheet'!AI257*'Calculation sheet'!AJ257*0.7672))</f>
        <v/>
      </c>
      <c r="Q257" s="12" t="str">
        <f t="shared" si="10"/>
        <v/>
      </c>
      <c r="R257" s="14" t="str">
        <f t="shared" si="11"/>
        <v/>
      </c>
    </row>
    <row r="258" spans="1:18" x14ac:dyDescent="0.3">
      <c r="A258" s="4" t="str">
        <f>IF('Input data'!A273="","",'Input data'!A273)</f>
        <v/>
      </c>
      <c r="B258" s="4" t="str">
        <f>IF('Input data'!B273="","",'Input data'!B273)</f>
        <v/>
      </c>
      <c r="C258" s="4" t="str">
        <f>IF('Input data'!C273="","",'Input data'!C273)</f>
        <v/>
      </c>
      <c r="D258" s="4" t="str">
        <f>IF('Input data'!D273="","",'Input data'!D273)</f>
        <v/>
      </c>
      <c r="E258" s="4" t="str">
        <f>IF('Input data'!E273="","",'Input data'!E273)</f>
        <v/>
      </c>
      <c r="F258" s="4" t="str">
        <f>IF('Input data'!F273="","",'Input data'!F273)</f>
        <v/>
      </c>
      <c r="G258" s="4">
        <f>IF('Input data'!G273="","",'Input data'!G273)</f>
        <v>0</v>
      </c>
      <c r="H258" s="4" t="str">
        <f>IF('Input data'!H273&gt;0.5,'Input data'!H273,"")</f>
        <v/>
      </c>
      <c r="I258" s="4" t="str">
        <f>IF('Input data'!I273="","",'Input data'!I273)</f>
        <v/>
      </c>
      <c r="J258" s="12" t="str">
        <f>IF('Calculation sheet'!AQ258="","",IF(OR(I258="Motorway link",I258="Exit diverge",I258="Entrance merge",I258="Motorway diverge",I258="Motorway merge",I258="Motorway weaving",I258="Service area"),'Calculation sheet'!AK258*'Calculation sheet'!J258*'Calculation sheet'!K258*'Calculation sheet'!L258*'Calculation sheet'!N258*'Calculation sheet'!P258*'Calculation sheet'!R258*'Calculation sheet'!S258*'Calculation sheet'!T258*'Calculation sheet'!Y258*'Calculation sheet'!Z258*'Calculation sheet'!AB258*'Calculation sheet'!AD258*'Calculation sheet'!AF258*'Calculation sheet'!AJ258,'Calculation sheet'!AK258*'Calculation sheet'!J258*'Calculation sheet'!K258*'Calculation sheet'!L258*'Calculation sheet'!N258*'Calculation sheet'!P258*'Calculation sheet'!R258*'Calculation sheet'!S258*'Calculation sheet'!T258*'Calculation sheet'!Y258*'Calculation sheet'!Z258*'Calculation sheet'!AB258*'Calculation sheet'!AD258*'Calculation sheet'!AF258*'Calculation sheet'!AJ258*0.7672))</f>
        <v/>
      </c>
      <c r="K258" s="12" t="str">
        <f>IF('Calculation sheet'!AQ258="","",IF(OR(I258="Motorway link",I258="Exit diverge",I258="Entrance merge",I258="Motorway diverge",I258="Motorway merge",I258="Motorway weaving",I258="Service area"),'Calculation sheet'!AL258*'Calculation sheet'!J258*'Calculation sheet'!K258*'Calculation sheet'!M258*'Calculation sheet'!O258*'Calculation sheet'!P258*'Calculation sheet'!Q258*'Calculation sheet'!R258*'Calculation sheet'!S258*'Calculation sheet'!T258*'Calculation sheet'!Y258*'Calculation sheet'!AA258*'Calculation sheet'!AC258*'Calculation sheet'!AE258*'Calculation sheet'!AG258*'Calculation sheet'!AJ258,'Calculation sheet'!AL258*'Calculation sheet'!J258*'Calculation sheet'!K258*'Calculation sheet'!M258*'Calculation sheet'!O258*'Calculation sheet'!P258*'Calculation sheet'!Q258*'Calculation sheet'!R258*'Calculation sheet'!S258*'Calculation sheet'!T258*'Calculation sheet'!Y258*'Calculation sheet'!AA258*'Calculation sheet'!AC258*'Calculation sheet'!AE258*'Calculation sheet'!AG258*'Calculation sheet'!AJ258*0.8833))</f>
        <v/>
      </c>
      <c r="L258" s="12" t="str">
        <f>IF('Calculation sheet'!AQ258="","",IF(OR(I258="Motorway link",I258="Exit diverge",I258="Entrance merge",I258="Motorway diverge",I258="Motorway merge",I258="Motorway weaving",I258="Service area"),'Calculation sheet'!AM258*'Calculation sheet'!J258*'Calculation sheet'!K258*'Calculation sheet'!M258*'Calculation sheet'!O258*'Calculation sheet'!P258*'Calculation sheet'!Q258*'Calculation sheet'!R258*'Calculation sheet'!S258*'Calculation sheet'!U258*'Calculation sheet'!Y258*'Calculation sheet'!AA258*'Calculation sheet'!AC258*'Calculation sheet'!AE258*'Calculation sheet'!AG258*'Calculation sheet'!AJ258,'Calculation sheet'!AM258*'Calculation sheet'!J258*'Calculation sheet'!K258*'Calculation sheet'!M258*'Calculation sheet'!O258*'Calculation sheet'!P258*'Calculation sheet'!Q258*'Calculation sheet'!R258*'Calculation sheet'!S258*'Calculation sheet'!U258*'Calculation sheet'!Y258*'Calculation sheet'!AA258*'Calculation sheet'!AC258*'Calculation sheet'!AE258*'Calculation sheet'!AG258*'Calculation sheet'!AJ258*1.1176))</f>
        <v/>
      </c>
      <c r="M258" s="12" t="str">
        <f t="shared" si="9"/>
        <v/>
      </c>
      <c r="N258" s="12" t="str">
        <f>IF('Calculation sheet'!AQ258="","",IF(OR(I258="Motorway link",I258="Exit diverge",I258="Entrance merge",I258="Motorway diverge",I258="Motorway merge",I258="Motorway weaving",I258="Service area"),'Calculation sheet'!AN258*'Calculation sheet'!J258*'Calculation sheet'!K258*'Calculation sheet'!L258*'Calculation sheet'!N258*'Calculation sheet'!P258*'Calculation sheet'!R258*'Calculation sheet'!S258*'Calculation sheet'!V258*'Calculation sheet'!Y258*'Calculation sheet'!Z258*'Calculation sheet'!AB258*'Calculation sheet'!AD258*'Calculation sheet'!AH258*'Calculation sheet'!AJ258,'Calculation sheet'!AN258*'Calculation sheet'!J258*'Calculation sheet'!K258*'Calculation sheet'!L258*'Calculation sheet'!N258*'Calculation sheet'!P258*'Calculation sheet'!R258*'Calculation sheet'!S258*'Calculation sheet'!V258*'Calculation sheet'!Y258*'Calculation sheet'!Z258*'Calculation sheet'!AB258*'Calculation sheet'!AD258*'Calculation sheet'!AH258*'Calculation sheet'!AJ258*0.7672))</f>
        <v/>
      </c>
      <c r="O258" s="12" t="str">
        <f>IF('Calculation sheet'!AQ258="","",IF(OR(I258="Motorway link",I258="Exit diverge",I258="Entrance merge",I258="Motorway diverge",I258="Motorway merge",I258="Motorway weaving",I258="Service area"),'Calculation sheet'!AO258*'Calculation sheet'!J258*'Calculation sheet'!K258*'Calculation sheet'!L258*'Calculation sheet'!N258*'Calculation sheet'!P258*'Calculation sheet'!R258*'Calculation sheet'!S258*'Calculation sheet'!W258*'Calculation sheet'!Y258*'Calculation sheet'!Z258*'Calculation sheet'!AB258*'Calculation sheet'!AD258*'Calculation sheet'!AH258*'Calculation sheet'!AJ258,'Calculation sheet'!AO258*'Calculation sheet'!J258*'Calculation sheet'!K258*'Calculation sheet'!L258*'Calculation sheet'!N258*'Calculation sheet'!P258*'Calculation sheet'!R258*'Calculation sheet'!S258*'Calculation sheet'!W258*'Calculation sheet'!Y258*'Calculation sheet'!Z258*'Calculation sheet'!AB258*'Calculation sheet'!AD258*'Calculation sheet'!AH258*'Calculation sheet'!AJ258*0.7672))</f>
        <v/>
      </c>
      <c r="P258" s="12" t="str">
        <f>IF('Calculation sheet'!AQ258="","",IF(OR(I258="Motorway link",I258="Exit diverge",I258="Entrance merge",I258="Motorway diverge",I258="Motorway merge",I258="Motorway weaving",I258="Service area"),'Calculation sheet'!AP258*'Calculation sheet'!J258*'Calculation sheet'!K258*'Calculation sheet'!L258*'Calculation sheet'!N258*'Calculation sheet'!P258*'Calculation sheet'!R258*'Calculation sheet'!S258*'Calculation sheet'!X258*'Calculation sheet'!Y258*'Calculation sheet'!Z258*'Calculation sheet'!AB258*'Calculation sheet'!AD258*'Calculation sheet'!AI258*'Calculation sheet'!AJ258,'Calculation sheet'!AP258*'Calculation sheet'!J258*'Calculation sheet'!K258*'Calculation sheet'!L258*'Calculation sheet'!N258*'Calculation sheet'!P258*'Calculation sheet'!R258*'Calculation sheet'!S258*'Calculation sheet'!X258*'Calculation sheet'!Y258*'Calculation sheet'!Z258*'Calculation sheet'!AB258*'Calculation sheet'!AD258*'Calculation sheet'!AI258*'Calculation sheet'!AJ258*0.7672))</f>
        <v/>
      </c>
      <c r="Q258" s="12" t="str">
        <f t="shared" si="10"/>
        <v/>
      </c>
      <c r="R258" s="14" t="str">
        <f t="shared" si="11"/>
        <v/>
      </c>
    </row>
    <row r="259" spans="1:18" x14ac:dyDescent="0.3">
      <c r="A259" s="4" t="str">
        <f>IF('Input data'!A274="","",'Input data'!A274)</f>
        <v/>
      </c>
      <c r="B259" s="4" t="str">
        <f>IF('Input data'!B274="","",'Input data'!B274)</f>
        <v/>
      </c>
      <c r="C259" s="4" t="str">
        <f>IF('Input data'!C274="","",'Input data'!C274)</f>
        <v/>
      </c>
      <c r="D259" s="4" t="str">
        <f>IF('Input data'!D274="","",'Input data'!D274)</f>
        <v/>
      </c>
      <c r="E259" s="4" t="str">
        <f>IF('Input data'!E274="","",'Input data'!E274)</f>
        <v/>
      </c>
      <c r="F259" s="4" t="str">
        <f>IF('Input data'!F274="","",'Input data'!F274)</f>
        <v/>
      </c>
      <c r="G259" s="4">
        <f>IF('Input data'!G274="","",'Input data'!G274)</f>
        <v>0</v>
      </c>
      <c r="H259" s="4" t="str">
        <f>IF('Input data'!H274&gt;0.5,'Input data'!H274,"")</f>
        <v/>
      </c>
      <c r="I259" s="4" t="str">
        <f>IF('Input data'!I274="","",'Input data'!I274)</f>
        <v/>
      </c>
      <c r="J259" s="12" t="str">
        <f>IF('Calculation sheet'!AQ259="","",IF(OR(I259="Motorway link",I259="Exit diverge",I259="Entrance merge",I259="Motorway diverge",I259="Motorway merge",I259="Motorway weaving",I259="Service area"),'Calculation sheet'!AK259*'Calculation sheet'!J259*'Calculation sheet'!K259*'Calculation sheet'!L259*'Calculation sheet'!N259*'Calculation sheet'!P259*'Calculation sheet'!R259*'Calculation sheet'!S259*'Calculation sheet'!T259*'Calculation sheet'!Y259*'Calculation sheet'!Z259*'Calculation sheet'!AB259*'Calculation sheet'!AD259*'Calculation sheet'!AF259*'Calculation sheet'!AJ259,'Calculation sheet'!AK259*'Calculation sheet'!J259*'Calculation sheet'!K259*'Calculation sheet'!L259*'Calculation sheet'!N259*'Calculation sheet'!P259*'Calculation sheet'!R259*'Calculation sheet'!S259*'Calculation sheet'!T259*'Calculation sheet'!Y259*'Calculation sheet'!Z259*'Calculation sheet'!AB259*'Calculation sheet'!AD259*'Calculation sheet'!AF259*'Calculation sheet'!AJ259*0.7672))</f>
        <v/>
      </c>
      <c r="K259" s="12" t="str">
        <f>IF('Calculation sheet'!AQ259="","",IF(OR(I259="Motorway link",I259="Exit diverge",I259="Entrance merge",I259="Motorway diverge",I259="Motorway merge",I259="Motorway weaving",I259="Service area"),'Calculation sheet'!AL259*'Calculation sheet'!J259*'Calculation sheet'!K259*'Calculation sheet'!M259*'Calculation sheet'!O259*'Calculation sheet'!P259*'Calculation sheet'!Q259*'Calculation sheet'!R259*'Calculation sheet'!S259*'Calculation sheet'!T259*'Calculation sheet'!Y259*'Calculation sheet'!AA259*'Calculation sheet'!AC259*'Calculation sheet'!AE259*'Calculation sheet'!AG259*'Calculation sheet'!AJ259,'Calculation sheet'!AL259*'Calculation sheet'!J259*'Calculation sheet'!K259*'Calculation sheet'!M259*'Calculation sheet'!O259*'Calculation sheet'!P259*'Calculation sheet'!Q259*'Calculation sheet'!R259*'Calculation sheet'!S259*'Calculation sheet'!T259*'Calculation sheet'!Y259*'Calculation sheet'!AA259*'Calculation sheet'!AC259*'Calculation sheet'!AE259*'Calculation sheet'!AG259*'Calculation sheet'!AJ259*0.8833))</f>
        <v/>
      </c>
      <c r="L259" s="12" t="str">
        <f>IF('Calculation sheet'!AQ259="","",IF(OR(I259="Motorway link",I259="Exit diverge",I259="Entrance merge",I259="Motorway diverge",I259="Motorway merge",I259="Motorway weaving",I259="Service area"),'Calculation sheet'!AM259*'Calculation sheet'!J259*'Calculation sheet'!K259*'Calculation sheet'!M259*'Calculation sheet'!O259*'Calculation sheet'!P259*'Calculation sheet'!Q259*'Calculation sheet'!R259*'Calculation sheet'!S259*'Calculation sheet'!U259*'Calculation sheet'!Y259*'Calculation sheet'!AA259*'Calculation sheet'!AC259*'Calculation sheet'!AE259*'Calculation sheet'!AG259*'Calculation sheet'!AJ259,'Calculation sheet'!AM259*'Calculation sheet'!J259*'Calculation sheet'!K259*'Calculation sheet'!M259*'Calculation sheet'!O259*'Calculation sheet'!P259*'Calculation sheet'!Q259*'Calculation sheet'!R259*'Calculation sheet'!S259*'Calculation sheet'!U259*'Calculation sheet'!Y259*'Calculation sheet'!AA259*'Calculation sheet'!AC259*'Calculation sheet'!AE259*'Calculation sheet'!AG259*'Calculation sheet'!AJ259*1.1176))</f>
        <v/>
      </c>
      <c r="M259" s="12" t="str">
        <f t="shared" si="9"/>
        <v/>
      </c>
      <c r="N259" s="12" t="str">
        <f>IF('Calculation sheet'!AQ259="","",IF(OR(I259="Motorway link",I259="Exit diverge",I259="Entrance merge",I259="Motorway diverge",I259="Motorway merge",I259="Motorway weaving",I259="Service area"),'Calculation sheet'!AN259*'Calculation sheet'!J259*'Calculation sheet'!K259*'Calculation sheet'!L259*'Calculation sheet'!N259*'Calculation sheet'!P259*'Calculation sheet'!R259*'Calculation sheet'!S259*'Calculation sheet'!V259*'Calculation sheet'!Y259*'Calculation sheet'!Z259*'Calculation sheet'!AB259*'Calculation sheet'!AD259*'Calculation sheet'!AH259*'Calculation sheet'!AJ259,'Calculation sheet'!AN259*'Calculation sheet'!J259*'Calculation sheet'!K259*'Calculation sheet'!L259*'Calculation sheet'!N259*'Calculation sheet'!P259*'Calculation sheet'!R259*'Calculation sheet'!S259*'Calculation sheet'!V259*'Calculation sheet'!Y259*'Calculation sheet'!Z259*'Calculation sheet'!AB259*'Calculation sheet'!AD259*'Calculation sheet'!AH259*'Calculation sheet'!AJ259*0.7672))</f>
        <v/>
      </c>
      <c r="O259" s="12" t="str">
        <f>IF('Calculation sheet'!AQ259="","",IF(OR(I259="Motorway link",I259="Exit diverge",I259="Entrance merge",I259="Motorway diverge",I259="Motorway merge",I259="Motorway weaving",I259="Service area"),'Calculation sheet'!AO259*'Calculation sheet'!J259*'Calculation sheet'!K259*'Calculation sheet'!L259*'Calculation sheet'!N259*'Calculation sheet'!P259*'Calculation sheet'!R259*'Calculation sheet'!S259*'Calculation sheet'!W259*'Calculation sheet'!Y259*'Calculation sheet'!Z259*'Calculation sheet'!AB259*'Calculation sheet'!AD259*'Calculation sheet'!AH259*'Calculation sheet'!AJ259,'Calculation sheet'!AO259*'Calculation sheet'!J259*'Calculation sheet'!K259*'Calculation sheet'!L259*'Calculation sheet'!N259*'Calculation sheet'!P259*'Calculation sheet'!R259*'Calculation sheet'!S259*'Calculation sheet'!W259*'Calculation sheet'!Y259*'Calculation sheet'!Z259*'Calculation sheet'!AB259*'Calculation sheet'!AD259*'Calculation sheet'!AH259*'Calculation sheet'!AJ259*0.7672))</f>
        <v/>
      </c>
      <c r="P259" s="12" t="str">
        <f>IF('Calculation sheet'!AQ259="","",IF(OR(I259="Motorway link",I259="Exit diverge",I259="Entrance merge",I259="Motorway diverge",I259="Motorway merge",I259="Motorway weaving",I259="Service area"),'Calculation sheet'!AP259*'Calculation sheet'!J259*'Calculation sheet'!K259*'Calculation sheet'!L259*'Calculation sheet'!N259*'Calculation sheet'!P259*'Calculation sheet'!R259*'Calculation sheet'!S259*'Calculation sheet'!X259*'Calculation sheet'!Y259*'Calculation sheet'!Z259*'Calculation sheet'!AB259*'Calculation sheet'!AD259*'Calculation sheet'!AI259*'Calculation sheet'!AJ259,'Calculation sheet'!AP259*'Calculation sheet'!J259*'Calculation sheet'!K259*'Calculation sheet'!L259*'Calculation sheet'!N259*'Calculation sheet'!P259*'Calculation sheet'!R259*'Calculation sheet'!S259*'Calculation sheet'!X259*'Calculation sheet'!Y259*'Calculation sheet'!Z259*'Calculation sheet'!AB259*'Calculation sheet'!AD259*'Calculation sheet'!AI259*'Calculation sheet'!AJ259*0.7672))</f>
        <v/>
      </c>
      <c r="Q259" s="12" t="str">
        <f t="shared" si="10"/>
        <v/>
      </c>
      <c r="R259" s="14" t="str">
        <f t="shared" si="11"/>
        <v/>
      </c>
    </row>
    <row r="260" spans="1:18" x14ac:dyDescent="0.3">
      <c r="A260" s="4" t="str">
        <f>IF('Input data'!A275="","",'Input data'!A275)</f>
        <v/>
      </c>
      <c r="B260" s="4" t="str">
        <f>IF('Input data'!B275="","",'Input data'!B275)</f>
        <v/>
      </c>
      <c r="C260" s="4" t="str">
        <f>IF('Input data'!C275="","",'Input data'!C275)</f>
        <v/>
      </c>
      <c r="D260" s="4" t="str">
        <f>IF('Input data'!D275="","",'Input data'!D275)</f>
        <v/>
      </c>
      <c r="E260" s="4" t="str">
        <f>IF('Input data'!E275="","",'Input data'!E275)</f>
        <v/>
      </c>
      <c r="F260" s="4" t="str">
        <f>IF('Input data'!F275="","",'Input data'!F275)</f>
        <v/>
      </c>
      <c r="G260" s="4">
        <f>IF('Input data'!G275="","",'Input data'!G275)</f>
        <v>0</v>
      </c>
      <c r="H260" s="4" t="str">
        <f>IF('Input data'!H275&gt;0.5,'Input data'!H275,"")</f>
        <v/>
      </c>
      <c r="I260" s="4" t="str">
        <f>IF('Input data'!I275="","",'Input data'!I275)</f>
        <v/>
      </c>
      <c r="J260" s="12" t="str">
        <f>IF('Calculation sheet'!AQ260="","",IF(OR(I260="Motorway link",I260="Exit diverge",I260="Entrance merge",I260="Motorway diverge",I260="Motorway merge",I260="Motorway weaving",I260="Service area"),'Calculation sheet'!AK260*'Calculation sheet'!J260*'Calculation sheet'!K260*'Calculation sheet'!L260*'Calculation sheet'!N260*'Calculation sheet'!P260*'Calculation sheet'!R260*'Calculation sheet'!S260*'Calculation sheet'!T260*'Calculation sheet'!Y260*'Calculation sheet'!Z260*'Calculation sheet'!AB260*'Calculation sheet'!AD260*'Calculation sheet'!AF260*'Calculation sheet'!AJ260,'Calculation sheet'!AK260*'Calculation sheet'!J260*'Calculation sheet'!K260*'Calculation sheet'!L260*'Calculation sheet'!N260*'Calculation sheet'!P260*'Calculation sheet'!R260*'Calculation sheet'!S260*'Calculation sheet'!T260*'Calculation sheet'!Y260*'Calculation sheet'!Z260*'Calculation sheet'!AB260*'Calculation sheet'!AD260*'Calculation sheet'!AF260*'Calculation sheet'!AJ260*0.7672))</f>
        <v/>
      </c>
      <c r="K260" s="12" t="str">
        <f>IF('Calculation sheet'!AQ260="","",IF(OR(I260="Motorway link",I260="Exit diverge",I260="Entrance merge",I260="Motorway diverge",I260="Motorway merge",I260="Motorway weaving",I260="Service area"),'Calculation sheet'!AL260*'Calculation sheet'!J260*'Calculation sheet'!K260*'Calculation sheet'!M260*'Calculation sheet'!O260*'Calculation sheet'!P260*'Calculation sheet'!Q260*'Calculation sheet'!R260*'Calculation sheet'!S260*'Calculation sheet'!T260*'Calculation sheet'!Y260*'Calculation sheet'!AA260*'Calculation sheet'!AC260*'Calculation sheet'!AE260*'Calculation sheet'!AG260*'Calculation sheet'!AJ260,'Calculation sheet'!AL260*'Calculation sheet'!J260*'Calculation sheet'!K260*'Calculation sheet'!M260*'Calculation sheet'!O260*'Calculation sheet'!P260*'Calculation sheet'!Q260*'Calculation sheet'!R260*'Calculation sheet'!S260*'Calculation sheet'!T260*'Calculation sheet'!Y260*'Calculation sheet'!AA260*'Calculation sheet'!AC260*'Calculation sheet'!AE260*'Calculation sheet'!AG260*'Calculation sheet'!AJ260*0.8833))</f>
        <v/>
      </c>
      <c r="L260" s="12" t="str">
        <f>IF('Calculation sheet'!AQ260="","",IF(OR(I260="Motorway link",I260="Exit diverge",I260="Entrance merge",I260="Motorway diverge",I260="Motorway merge",I260="Motorway weaving",I260="Service area"),'Calculation sheet'!AM260*'Calculation sheet'!J260*'Calculation sheet'!K260*'Calculation sheet'!M260*'Calculation sheet'!O260*'Calculation sheet'!P260*'Calculation sheet'!Q260*'Calculation sheet'!R260*'Calculation sheet'!S260*'Calculation sheet'!U260*'Calculation sheet'!Y260*'Calculation sheet'!AA260*'Calculation sheet'!AC260*'Calculation sheet'!AE260*'Calculation sheet'!AG260*'Calculation sheet'!AJ260,'Calculation sheet'!AM260*'Calculation sheet'!J260*'Calculation sheet'!K260*'Calculation sheet'!M260*'Calculation sheet'!O260*'Calculation sheet'!P260*'Calculation sheet'!Q260*'Calculation sheet'!R260*'Calculation sheet'!S260*'Calculation sheet'!U260*'Calculation sheet'!Y260*'Calculation sheet'!AA260*'Calculation sheet'!AC260*'Calculation sheet'!AE260*'Calculation sheet'!AG260*'Calculation sheet'!AJ260*1.1176))</f>
        <v/>
      </c>
      <c r="M260" s="12" t="str">
        <f t="shared" si="9"/>
        <v/>
      </c>
      <c r="N260" s="12" t="str">
        <f>IF('Calculation sheet'!AQ260="","",IF(OR(I260="Motorway link",I260="Exit diverge",I260="Entrance merge",I260="Motorway diverge",I260="Motorway merge",I260="Motorway weaving",I260="Service area"),'Calculation sheet'!AN260*'Calculation sheet'!J260*'Calculation sheet'!K260*'Calculation sheet'!L260*'Calculation sheet'!N260*'Calculation sheet'!P260*'Calculation sheet'!R260*'Calculation sheet'!S260*'Calculation sheet'!V260*'Calculation sheet'!Y260*'Calculation sheet'!Z260*'Calculation sheet'!AB260*'Calculation sheet'!AD260*'Calculation sheet'!AH260*'Calculation sheet'!AJ260,'Calculation sheet'!AN260*'Calculation sheet'!J260*'Calculation sheet'!K260*'Calculation sheet'!L260*'Calculation sheet'!N260*'Calculation sheet'!P260*'Calculation sheet'!R260*'Calculation sheet'!S260*'Calculation sheet'!V260*'Calculation sheet'!Y260*'Calculation sheet'!Z260*'Calculation sheet'!AB260*'Calculation sheet'!AD260*'Calculation sheet'!AH260*'Calculation sheet'!AJ260*0.7672))</f>
        <v/>
      </c>
      <c r="O260" s="12" t="str">
        <f>IF('Calculation sheet'!AQ260="","",IF(OR(I260="Motorway link",I260="Exit diverge",I260="Entrance merge",I260="Motorway diverge",I260="Motorway merge",I260="Motorway weaving",I260="Service area"),'Calculation sheet'!AO260*'Calculation sheet'!J260*'Calculation sheet'!K260*'Calculation sheet'!L260*'Calculation sheet'!N260*'Calculation sheet'!P260*'Calculation sheet'!R260*'Calculation sheet'!S260*'Calculation sheet'!W260*'Calculation sheet'!Y260*'Calculation sheet'!Z260*'Calculation sheet'!AB260*'Calculation sheet'!AD260*'Calculation sheet'!AH260*'Calculation sheet'!AJ260,'Calculation sheet'!AO260*'Calculation sheet'!J260*'Calculation sheet'!K260*'Calculation sheet'!L260*'Calculation sheet'!N260*'Calculation sheet'!P260*'Calculation sheet'!R260*'Calculation sheet'!S260*'Calculation sheet'!W260*'Calculation sheet'!Y260*'Calculation sheet'!Z260*'Calculation sheet'!AB260*'Calculation sheet'!AD260*'Calculation sheet'!AH260*'Calculation sheet'!AJ260*0.7672))</f>
        <v/>
      </c>
      <c r="P260" s="12" t="str">
        <f>IF('Calculation sheet'!AQ260="","",IF(OR(I260="Motorway link",I260="Exit diverge",I260="Entrance merge",I260="Motorway diverge",I260="Motorway merge",I260="Motorway weaving",I260="Service area"),'Calculation sheet'!AP260*'Calculation sheet'!J260*'Calculation sheet'!K260*'Calculation sheet'!L260*'Calculation sheet'!N260*'Calculation sheet'!P260*'Calculation sheet'!R260*'Calculation sheet'!S260*'Calculation sheet'!X260*'Calculation sheet'!Y260*'Calculation sheet'!Z260*'Calculation sheet'!AB260*'Calculation sheet'!AD260*'Calculation sheet'!AI260*'Calculation sheet'!AJ260,'Calculation sheet'!AP260*'Calculation sheet'!J260*'Calculation sheet'!K260*'Calculation sheet'!L260*'Calculation sheet'!N260*'Calculation sheet'!P260*'Calculation sheet'!R260*'Calculation sheet'!S260*'Calculation sheet'!X260*'Calculation sheet'!Y260*'Calculation sheet'!Z260*'Calculation sheet'!AB260*'Calculation sheet'!AD260*'Calculation sheet'!AI260*'Calculation sheet'!AJ260*0.7672))</f>
        <v/>
      </c>
      <c r="Q260" s="12" t="str">
        <f t="shared" si="10"/>
        <v/>
      </c>
      <c r="R260" s="14" t="str">
        <f t="shared" si="11"/>
        <v/>
      </c>
    </row>
    <row r="261" spans="1:18" x14ac:dyDescent="0.3">
      <c r="A261" s="4" t="str">
        <f>IF('Input data'!A276="","",'Input data'!A276)</f>
        <v/>
      </c>
      <c r="B261" s="4" t="str">
        <f>IF('Input data'!B276="","",'Input data'!B276)</f>
        <v/>
      </c>
      <c r="C261" s="4" t="str">
        <f>IF('Input data'!C276="","",'Input data'!C276)</f>
        <v/>
      </c>
      <c r="D261" s="4" t="str">
        <f>IF('Input data'!D276="","",'Input data'!D276)</f>
        <v/>
      </c>
      <c r="E261" s="4" t="str">
        <f>IF('Input data'!E276="","",'Input data'!E276)</f>
        <v/>
      </c>
      <c r="F261" s="4" t="str">
        <f>IF('Input data'!F276="","",'Input data'!F276)</f>
        <v/>
      </c>
      <c r="G261" s="4">
        <f>IF('Input data'!G276="","",'Input data'!G276)</f>
        <v>0</v>
      </c>
      <c r="H261" s="4" t="str">
        <f>IF('Input data'!H276&gt;0.5,'Input data'!H276,"")</f>
        <v/>
      </c>
      <c r="I261" s="4" t="str">
        <f>IF('Input data'!I276="","",'Input data'!I276)</f>
        <v/>
      </c>
      <c r="J261" s="12" t="str">
        <f>IF('Calculation sheet'!AQ261="","",IF(OR(I261="Motorway link",I261="Exit diverge",I261="Entrance merge",I261="Motorway diverge",I261="Motorway merge",I261="Motorway weaving",I261="Service area"),'Calculation sheet'!AK261*'Calculation sheet'!J261*'Calculation sheet'!K261*'Calculation sheet'!L261*'Calculation sheet'!N261*'Calculation sheet'!P261*'Calculation sheet'!R261*'Calculation sheet'!S261*'Calculation sheet'!T261*'Calculation sheet'!Y261*'Calculation sheet'!Z261*'Calculation sheet'!AB261*'Calculation sheet'!AD261*'Calculation sheet'!AF261*'Calculation sheet'!AJ261,'Calculation sheet'!AK261*'Calculation sheet'!J261*'Calculation sheet'!K261*'Calculation sheet'!L261*'Calculation sheet'!N261*'Calculation sheet'!P261*'Calculation sheet'!R261*'Calculation sheet'!S261*'Calculation sheet'!T261*'Calculation sheet'!Y261*'Calculation sheet'!Z261*'Calculation sheet'!AB261*'Calculation sheet'!AD261*'Calculation sheet'!AF261*'Calculation sheet'!AJ261*0.7672))</f>
        <v/>
      </c>
      <c r="K261" s="12" t="str">
        <f>IF('Calculation sheet'!AQ261="","",IF(OR(I261="Motorway link",I261="Exit diverge",I261="Entrance merge",I261="Motorway diverge",I261="Motorway merge",I261="Motorway weaving",I261="Service area"),'Calculation sheet'!AL261*'Calculation sheet'!J261*'Calculation sheet'!K261*'Calculation sheet'!M261*'Calculation sheet'!O261*'Calculation sheet'!P261*'Calculation sheet'!Q261*'Calculation sheet'!R261*'Calculation sheet'!S261*'Calculation sheet'!T261*'Calculation sheet'!Y261*'Calculation sheet'!AA261*'Calculation sheet'!AC261*'Calculation sheet'!AE261*'Calculation sheet'!AG261*'Calculation sheet'!AJ261,'Calculation sheet'!AL261*'Calculation sheet'!J261*'Calculation sheet'!K261*'Calculation sheet'!M261*'Calculation sheet'!O261*'Calculation sheet'!P261*'Calculation sheet'!Q261*'Calculation sheet'!R261*'Calculation sheet'!S261*'Calculation sheet'!T261*'Calculation sheet'!Y261*'Calculation sheet'!AA261*'Calculation sheet'!AC261*'Calculation sheet'!AE261*'Calculation sheet'!AG261*'Calculation sheet'!AJ261*0.8833))</f>
        <v/>
      </c>
      <c r="L261" s="12" t="str">
        <f>IF('Calculation sheet'!AQ261="","",IF(OR(I261="Motorway link",I261="Exit diverge",I261="Entrance merge",I261="Motorway diverge",I261="Motorway merge",I261="Motorway weaving",I261="Service area"),'Calculation sheet'!AM261*'Calculation sheet'!J261*'Calculation sheet'!K261*'Calculation sheet'!M261*'Calculation sheet'!O261*'Calculation sheet'!P261*'Calculation sheet'!Q261*'Calculation sheet'!R261*'Calculation sheet'!S261*'Calculation sheet'!U261*'Calculation sheet'!Y261*'Calculation sheet'!AA261*'Calculation sheet'!AC261*'Calculation sheet'!AE261*'Calculation sheet'!AG261*'Calculation sheet'!AJ261,'Calculation sheet'!AM261*'Calculation sheet'!J261*'Calculation sheet'!K261*'Calculation sheet'!M261*'Calculation sheet'!O261*'Calculation sheet'!P261*'Calculation sheet'!Q261*'Calculation sheet'!R261*'Calculation sheet'!S261*'Calculation sheet'!U261*'Calculation sheet'!Y261*'Calculation sheet'!AA261*'Calculation sheet'!AC261*'Calculation sheet'!AE261*'Calculation sheet'!AG261*'Calculation sheet'!AJ261*1.1176))</f>
        <v/>
      </c>
      <c r="M261" s="12" t="str">
        <f t="shared" si="9"/>
        <v/>
      </c>
      <c r="N261" s="12" t="str">
        <f>IF('Calculation sheet'!AQ261="","",IF(OR(I261="Motorway link",I261="Exit diverge",I261="Entrance merge",I261="Motorway diverge",I261="Motorway merge",I261="Motorway weaving",I261="Service area"),'Calculation sheet'!AN261*'Calculation sheet'!J261*'Calculation sheet'!K261*'Calculation sheet'!L261*'Calculation sheet'!N261*'Calculation sheet'!P261*'Calculation sheet'!R261*'Calculation sheet'!S261*'Calculation sheet'!V261*'Calculation sheet'!Y261*'Calculation sheet'!Z261*'Calculation sheet'!AB261*'Calculation sheet'!AD261*'Calculation sheet'!AH261*'Calculation sheet'!AJ261,'Calculation sheet'!AN261*'Calculation sheet'!J261*'Calculation sheet'!K261*'Calculation sheet'!L261*'Calculation sheet'!N261*'Calculation sheet'!P261*'Calculation sheet'!R261*'Calculation sheet'!S261*'Calculation sheet'!V261*'Calculation sheet'!Y261*'Calculation sheet'!Z261*'Calculation sheet'!AB261*'Calculation sheet'!AD261*'Calculation sheet'!AH261*'Calculation sheet'!AJ261*0.7672))</f>
        <v/>
      </c>
      <c r="O261" s="12" t="str">
        <f>IF('Calculation sheet'!AQ261="","",IF(OR(I261="Motorway link",I261="Exit diverge",I261="Entrance merge",I261="Motorway diverge",I261="Motorway merge",I261="Motorway weaving",I261="Service area"),'Calculation sheet'!AO261*'Calculation sheet'!J261*'Calculation sheet'!K261*'Calculation sheet'!L261*'Calculation sheet'!N261*'Calculation sheet'!P261*'Calculation sheet'!R261*'Calculation sheet'!S261*'Calculation sheet'!W261*'Calculation sheet'!Y261*'Calculation sheet'!Z261*'Calculation sheet'!AB261*'Calculation sheet'!AD261*'Calculation sheet'!AH261*'Calculation sheet'!AJ261,'Calculation sheet'!AO261*'Calculation sheet'!J261*'Calculation sheet'!K261*'Calculation sheet'!L261*'Calculation sheet'!N261*'Calculation sheet'!P261*'Calculation sheet'!R261*'Calculation sheet'!S261*'Calculation sheet'!W261*'Calculation sheet'!Y261*'Calculation sheet'!Z261*'Calculation sheet'!AB261*'Calculation sheet'!AD261*'Calculation sheet'!AH261*'Calculation sheet'!AJ261*0.7672))</f>
        <v/>
      </c>
      <c r="P261" s="12" t="str">
        <f>IF('Calculation sheet'!AQ261="","",IF(OR(I261="Motorway link",I261="Exit diverge",I261="Entrance merge",I261="Motorway diverge",I261="Motorway merge",I261="Motorway weaving",I261="Service area"),'Calculation sheet'!AP261*'Calculation sheet'!J261*'Calculation sheet'!K261*'Calculation sheet'!L261*'Calculation sheet'!N261*'Calculation sheet'!P261*'Calculation sheet'!R261*'Calculation sheet'!S261*'Calculation sheet'!X261*'Calculation sheet'!Y261*'Calculation sheet'!Z261*'Calculation sheet'!AB261*'Calculation sheet'!AD261*'Calculation sheet'!AI261*'Calculation sheet'!AJ261,'Calculation sheet'!AP261*'Calculation sheet'!J261*'Calculation sheet'!K261*'Calculation sheet'!L261*'Calculation sheet'!N261*'Calculation sheet'!P261*'Calculation sheet'!R261*'Calculation sheet'!S261*'Calculation sheet'!X261*'Calculation sheet'!Y261*'Calculation sheet'!Z261*'Calculation sheet'!AB261*'Calculation sheet'!AD261*'Calculation sheet'!AI261*'Calculation sheet'!AJ261*0.7672))</f>
        <v/>
      </c>
      <c r="Q261" s="12" t="str">
        <f t="shared" si="10"/>
        <v/>
      </c>
      <c r="R261" s="14" t="str">
        <f t="shared" si="11"/>
        <v/>
      </c>
    </row>
    <row r="262" spans="1:18" x14ac:dyDescent="0.3">
      <c r="A262" s="4" t="str">
        <f>IF('Input data'!A277="","",'Input data'!A277)</f>
        <v/>
      </c>
      <c r="B262" s="4" t="str">
        <f>IF('Input data'!B277="","",'Input data'!B277)</f>
        <v/>
      </c>
      <c r="C262" s="4" t="str">
        <f>IF('Input data'!C277="","",'Input data'!C277)</f>
        <v/>
      </c>
      <c r="D262" s="4" t="str">
        <f>IF('Input data'!D277="","",'Input data'!D277)</f>
        <v/>
      </c>
      <c r="E262" s="4" t="str">
        <f>IF('Input data'!E277="","",'Input data'!E277)</f>
        <v/>
      </c>
      <c r="F262" s="4" t="str">
        <f>IF('Input data'!F277="","",'Input data'!F277)</f>
        <v/>
      </c>
      <c r="G262" s="4">
        <f>IF('Input data'!G277="","",'Input data'!G277)</f>
        <v>0</v>
      </c>
      <c r="H262" s="4" t="str">
        <f>IF('Input data'!H277&gt;0.5,'Input data'!H277,"")</f>
        <v/>
      </c>
      <c r="I262" s="4" t="str">
        <f>IF('Input data'!I277="","",'Input data'!I277)</f>
        <v/>
      </c>
      <c r="J262" s="12" t="str">
        <f>IF('Calculation sheet'!AQ262="","",IF(OR(I262="Motorway link",I262="Exit diverge",I262="Entrance merge",I262="Motorway diverge",I262="Motorway merge",I262="Motorway weaving",I262="Service area"),'Calculation sheet'!AK262*'Calculation sheet'!J262*'Calculation sheet'!K262*'Calculation sheet'!L262*'Calculation sheet'!N262*'Calculation sheet'!P262*'Calculation sheet'!R262*'Calculation sheet'!S262*'Calculation sheet'!T262*'Calculation sheet'!Y262*'Calculation sheet'!Z262*'Calculation sheet'!AB262*'Calculation sheet'!AD262*'Calculation sheet'!AF262*'Calculation sheet'!AJ262,'Calculation sheet'!AK262*'Calculation sheet'!J262*'Calculation sheet'!K262*'Calculation sheet'!L262*'Calculation sheet'!N262*'Calculation sheet'!P262*'Calculation sheet'!R262*'Calculation sheet'!S262*'Calculation sheet'!T262*'Calculation sheet'!Y262*'Calculation sheet'!Z262*'Calculation sheet'!AB262*'Calculation sheet'!AD262*'Calculation sheet'!AF262*'Calculation sheet'!AJ262*0.7672))</f>
        <v/>
      </c>
      <c r="K262" s="12" t="str">
        <f>IF('Calculation sheet'!AQ262="","",IF(OR(I262="Motorway link",I262="Exit diverge",I262="Entrance merge",I262="Motorway diverge",I262="Motorway merge",I262="Motorway weaving",I262="Service area"),'Calculation sheet'!AL262*'Calculation sheet'!J262*'Calculation sheet'!K262*'Calculation sheet'!M262*'Calculation sheet'!O262*'Calculation sheet'!P262*'Calculation sheet'!Q262*'Calculation sheet'!R262*'Calculation sheet'!S262*'Calculation sheet'!T262*'Calculation sheet'!Y262*'Calculation sheet'!AA262*'Calculation sheet'!AC262*'Calculation sheet'!AE262*'Calculation sheet'!AG262*'Calculation sheet'!AJ262,'Calculation sheet'!AL262*'Calculation sheet'!J262*'Calculation sheet'!K262*'Calculation sheet'!M262*'Calculation sheet'!O262*'Calculation sheet'!P262*'Calculation sheet'!Q262*'Calculation sheet'!R262*'Calculation sheet'!S262*'Calculation sheet'!T262*'Calculation sheet'!Y262*'Calculation sheet'!AA262*'Calculation sheet'!AC262*'Calculation sheet'!AE262*'Calculation sheet'!AG262*'Calculation sheet'!AJ262*0.8833))</f>
        <v/>
      </c>
      <c r="L262" s="12" t="str">
        <f>IF('Calculation sheet'!AQ262="","",IF(OR(I262="Motorway link",I262="Exit diverge",I262="Entrance merge",I262="Motorway diverge",I262="Motorway merge",I262="Motorway weaving",I262="Service area"),'Calculation sheet'!AM262*'Calculation sheet'!J262*'Calculation sheet'!K262*'Calculation sheet'!M262*'Calculation sheet'!O262*'Calculation sheet'!P262*'Calculation sheet'!Q262*'Calculation sheet'!R262*'Calculation sheet'!S262*'Calculation sheet'!U262*'Calculation sheet'!Y262*'Calculation sheet'!AA262*'Calculation sheet'!AC262*'Calculation sheet'!AE262*'Calculation sheet'!AG262*'Calculation sheet'!AJ262,'Calculation sheet'!AM262*'Calculation sheet'!J262*'Calculation sheet'!K262*'Calculation sheet'!M262*'Calculation sheet'!O262*'Calculation sheet'!P262*'Calculation sheet'!Q262*'Calculation sheet'!R262*'Calculation sheet'!S262*'Calculation sheet'!U262*'Calculation sheet'!Y262*'Calculation sheet'!AA262*'Calculation sheet'!AC262*'Calculation sheet'!AE262*'Calculation sheet'!AG262*'Calculation sheet'!AJ262*1.1176))</f>
        <v/>
      </c>
      <c r="M262" s="12" t="str">
        <f t="shared" si="9"/>
        <v/>
      </c>
      <c r="N262" s="12" t="str">
        <f>IF('Calculation sheet'!AQ262="","",IF(OR(I262="Motorway link",I262="Exit diverge",I262="Entrance merge",I262="Motorway diverge",I262="Motorway merge",I262="Motorway weaving",I262="Service area"),'Calculation sheet'!AN262*'Calculation sheet'!J262*'Calculation sheet'!K262*'Calculation sheet'!L262*'Calculation sheet'!N262*'Calculation sheet'!P262*'Calculation sheet'!R262*'Calculation sheet'!S262*'Calculation sheet'!V262*'Calculation sheet'!Y262*'Calculation sheet'!Z262*'Calculation sheet'!AB262*'Calculation sheet'!AD262*'Calculation sheet'!AH262*'Calculation sheet'!AJ262,'Calculation sheet'!AN262*'Calculation sheet'!J262*'Calculation sheet'!K262*'Calculation sheet'!L262*'Calculation sheet'!N262*'Calculation sheet'!P262*'Calculation sheet'!R262*'Calculation sheet'!S262*'Calculation sheet'!V262*'Calculation sheet'!Y262*'Calculation sheet'!Z262*'Calculation sheet'!AB262*'Calculation sheet'!AD262*'Calculation sheet'!AH262*'Calculation sheet'!AJ262*0.7672))</f>
        <v/>
      </c>
      <c r="O262" s="12" t="str">
        <f>IF('Calculation sheet'!AQ262="","",IF(OR(I262="Motorway link",I262="Exit diverge",I262="Entrance merge",I262="Motorway diverge",I262="Motorway merge",I262="Motorway weaving",I262="Service area"),'Calculation sheet'!AO262*'Calculation sheet'!J262*'Calculation sheet'!K262*'Calculation sheet'!L262*'Calculation sheet'!N262*'Calculation sheet'!P262*'Calculation sheet'!R262*'Calculation sheet'!S262*'Calculation sheet'!W262*'Calculation sheet'!Y262*'Calculation sheet'!Z262*'Calculation sheet'!AB262*'Calculation sheet'!AD262*'Calculation sheet'!AH262*'Calculation sheet'!AJ262,'Calculation sheet'!AO262*'Calculation sheet'!J262*'Calculation sheet'!K262*'Calculation sheet'!L262*'Calculation sheet'!N262*'Calculation sheet'!P262*'Calculation sheet'!R262*'Calculation sheet'!S262*'Calculation sheet'!W262*'Calculation sheet'!Y262*'Calculation sheet'!Z262*'Calculation sheet'!AB262*'Calculation sheet'!AD262*'Calculation sheet'!AH262*'Calculation sheet'!AJ262*0.7672))</f>
        <v/>
      </c>
      <c r="P262" s="12" t="str">
        <f>IF('Calculation sheet'!AQ262="","",IF(OR(I262="Motorway link",I262="Exit diverge",I262="Entrance merge",I262="Motorway diverge",I262="Motorway merge",I262="Motorway weaving",I262="Service area"),'Calculation sheet'!AP262*'Calculation sheet'!J262*'Calculation sheet'!K262*'Calculation sheet'!L262*'Calculation sheet'!N262*'Calculation sheet'!P262*'Calculation sheet'!R262*'Calculation sheet'!S262*'Calculation sheet'!X262*'Calculation sheet'!Y262*'Calculation sheet'!Z262*'Calculation sheet'!AB262*'Calculation sheet'!AD262*'Calculation sheet'!AI262*'Calculation sheet'!AJ262,'Calculation sheet'!AP262*'Calculation sheet'!J262*'Calculation sheet'!K262*'Calculation sheet'!L262*'Calculation sheet'!N262*'Calculation sheet'!P262*'Calculation sheet'!R262*'Calculation sheet'!S262*'Calculation sheet'!X262*'Calculation sheet'!Y262*'Calculation sheet'!Z262*'Calculation sheet'!AB262*'Calculation sheet'!AD262*'Calculation sheet'!AI262*'Calculation sheet'!AJ262*0.7672))</f>
        <v/>
      </c>
      <c r="Q262" s="12" t="str">
        <f t="shared" si="10"/>
        <v/>
      </c>
      <c r="R262" s="14" t="str">
        <f t="shared" si="11"/>
        <v/>
      </c>
    </row>
    <row r="263" spans="1:18" x14ac:dyDescent="0.3">
      <c r="A263" s="4" t="str">
        <f>IF('Input data'!A278="","",'Input data'!A278)</f>
        <v/>
      </c>
      <c r="B263" s="4" t="str">
        <f>IF('Input data'!B278="","",'Input data'!B278)</f>
        <v/>
      </c>
      <c r="C263" s="4" t="str">
        <f>IF('Input data'!C278="","",'Input data'!C278)</f>
        <v/>
      </c>
      <c r="D263" s="4" t="str">
        <f>IF('Input data'!D278="","",'Input data'!D278)</f>
        <v/>
      </c>
      <c r="E263" s="4" t="str">
        <f>IF('Input data'!E278="","",'Input data'!E278)</f>
        <v/>
      </c>
      <c r="F263" s="4" t="str">
        <f>IF('Input data'!F278="","",'Input data'!F278)</f>
        <v/>
      </c>
      <c r="G263" s="4">
        <f>IF('Input data'!G278="","",'Input data'!G278)</f>
        <v>0</v>
      </c>
      <c r="H263" s="4" t="str">
        <f>IF('Input data'!H278&gt;0.5,'Input data'!H278,"")</f>
        <v/>
      </c>
      <c r="I263" s="4" t="str">
        <f>IF('Input data'!I278="","",'Input data'!I278)</f>
        <v/>
      </c>
      <c r="J263" s="12" t="str">
        <f>IF('Calculation sheet'!AQ263="","",IF(OR(I263="Motorway link",I263="Exit diverge",I263="Entrance merge",I263="Motorway diverge",I263="Motorway merge",I263="Motorway weaving",I263="Service area"),'Calculation sheet'!AK263*'Calculation sheet'!J263*'Calculation sheet'!K263*'Calculation sheet'!L263*'Calculation sheet'!N263*'Calculation sheet'!P263*'Calculation sheet'!R263*'Calculation sheet'!S263*'Calculation sheet'!T263*'Calculation sheet'!Y263*'Calculation sheet'!Z263*'Calculation sheet'!AB263*'Calculation sheet'!AD263*'Calculation sheet'!AF263*'Calculation sheet'!AJ263,'Calculation sheet'!AK263*'Calculation sheet'!J263*'Calculation sheet'!K263*'Calculation sheet'!L263*'Calculation sheet'!N263*'Calculation sheet'!P263*'Calculation sheet'!R263*'Calculation sheet'!S263*'Calculation sheet'!T263*'Calculation sheet'!Y263*'Calculation sheet'!Z263*'Calculation sheet'!AB263*'Calculation sheet'!AD263*'Calculation sheet'!AF263*'Calculation sheet'!AJ263*0.7672))</f>
        <v/>
      </c>
      <c r="K263" s="12" t="str">
        <f>IF('Calculation sheet'!AQ263="","",IF(OR(I263="Motorway link",I263="Exit diverge",I263="Entrance merge",I263="Motorway diverge",I263="Motorway merge",I263="Motorway weaving",I263="Service area"),'Calculation sheet'!AL263*'Calculation sheet'!J263*'Calculation sheet'!K263*'Calculation sheet'!M263*'Calculation sheet'!O263*'Calculation sheet'!P263*'Calculation sheet'!Q263*'Calculation sheet'!R263*'Calculation sheet'!S263*'Calculation sheet'!T263*'Calculation sheet'!Y263*'Calculation sheet'!AA263*'Calculation sheet'!AC263*'Calculation sheet'!AE263*'Calculation sheet'!AG263*'Calculation sheet'!AJ263,'Calculation sheet'!AL263*'Calculation sheet'!J263*'Calculation sheet'!K263*'Calculation sheet'!M263*'Calculation sheet'!O263*'Calculation sheet'!P263*'Calculation sheet'!Q263*'Calculation sheet'!R263*'Calculation sheet'!S263*'Calculation sheet'!T263*'Calculation sheet'!Y263*'Calculation sheet'!AA263*'Calculation sheet'!AC263*'Calculation sheet'!AE263*'Calculation sheet'!AG263*'Calculation sheet'!AJ263*0.8833))</f>
        <v/>
      </c>
      <c r="L263" s="12" t="str">
        <f>IF('Calculation sheet'!AQ263="","",IF(OR(I263="Motorway link",I263="Exit diverge",I263="Entrance merge",I263="Motorway diverge",I263="Motorway merge",I263="Motorway weaving",I263="Service area"),'Calculation sheet'!AM263*'Calculation sheet'!J263*'Calculation sheet'!K263*'Calculation sheet'!M263*'Calculation sheet'!O263*'Calculation sheet'!P263*'Calculation sheet'!Q263*'Calculation sheet'!R263*'Calculation sheet'!S263*'Calculation sheet'!U263*'Calculation sheet'!Y263*'Calculation sheet'!AA263*'Calculation sheet'!AC263*'Calculation sheet'!AE263*'Calculation sheet'!AG263*'Calculation sheet'!AJ263,'Calculation sheet'!AM263*'Calculation sheet'!J263*'Calculation sheet'!K263*'Calculation sheet'!M263*'Calculation sheet'!O263*'Calculation sheet'!P263*'Calculation sheet'!Q263*'Calculation sheet'!R263*'Calculation sheet'!S263*'Calculation sheet'!U263*'Calculation sheet'!Y263*'Calculation sheet'!AA263*'Calculation sheet'!AC263*'Calculation sheet'!AE263*'Calculation sheet'!AG263*'Calculation sheet'!AJ263*1.1176))</f>
        <v/>
      </c>
      <c r="M263" s="12" t="str">
        <f t="shared" ref="M263:M326" si="12">IF(SUM(J263:L263)&gt;0,SUM(J263:L263),"")</f>
        <v/>
      </c>
      <c r="N263" s="12" t="str">
        <f>IF('Calculation sheet'!AQ263="","",IF(OR(I263="Motorway link",I263="Exit diverge",I263="Entrance merge",I263="Motorway diverge",I263="Motorway merge",I263="Motorway weaving",I263="Service area"),'Calculation sheet'!AN263*'Calculation sheet'!J263*'Calculation sheet'!K263*'Calculation sheet'!L263*'Calculation sheet'!N263*'Calculation sheet'!P263*'Calculation sheet'!R263*'Calculation sheet'!S263*'Calculation sheet'!V263*'Calculation sheet'!Y263*'Calculation sheet'!Z263*'Calculation sheet'!AB263*'Calculation sheet'!AD263*'Calculation sheet'!AH263*'Calculation sheet'!AJ263,'Calculation sheet'!AN263*'Calculation sheet'!J263*'Calculation sheet'!K263*'Calculation sheet'!L263*'Calculation sheet'!N263*'Calculation sheet'!P263*'Calculation sheet'!R263*'Calculation sheet'!S263*'Calculation sheet'!V263*'Calculation sheet'!Y263*'Calculation sheet'!Z263*'Calculation sheet'!AB263*'Calculation sheet'!AD263*'Calculation sheet'!AH263*'Calculation sheet'!AJ263*0.7672))</f>
        <v/>
      </c>
      <c r="O263" s="12" t="str">
        <f>IF('Calculation sheet'!AQ263="","",IF(OR(I263="Motorway link",I263="Exit diverge",I263="Entrance merge",I263="Motorway diverge",I263="Motorway merge",I263="Motorway weaving",I263="Service area"),'Calculation sheet'!AO263*'Calculation sheet'!J263*'Calculation sheet'!K263*'Calculation sheet'!L263*'Calculation sheet'!N263*'Calculation sheet'!P263*'Calculation sheet'!R263*'Calculation sheet'!S263*'Calculation sheet'!W263*'Calculation sheet'!Y263*'Calculation sheet'!Z263*'Calculation sheet'!AB263*'Calculation sheet'!AD263*'Calculation sheet'!AH263*'Calculation sheet'!AJ263,'Calculation sheet'!AO263*'Calculation sheet'!J263*'Calculation sheet'!K263*'Calculation sheet'!L263*'Calculation sheet'!N263*'Calculation sheet'!P263*'Calculation sheet'!R263*'Calculation sheet'!S263*'Calculation sheet'!W263*'Calculation sheet'!Y263*'Calculation sheet'!Z263*'Calculation sheet'!AB263*'Calculation sheet'!AD263*'Calculation sheet'!AH263*'Calculation sheet'!AJ263*0.7672))</f>
        <v/>
      </c>
      <c r="P263" s="12" t="str">
        <f>IF('Calculation sheet'!AQ263="","",IF(OR(I263="Motorway link",I263="Exit diverge",I263="Entrance merge",I263="Motorway diverge",I263="Motorway merge",I263="Motorway weaving",I263="Service area"),'Calculation sheet'!AP263*'Calculation sheet'!J263*'Calculation sheet'!K263*'Calculation sheet'!L263*'Calculation sheet'!N263*'Calculation sheet'!P263*'Calculation sheet'!R263*'Calculation sheet'!S263*'Calculation sheet'!X263*'Calculation sheet'!Y263*'Calculation sheet'!Z263*'Calculation sheet'!AB263*'Calculation sheet'!AD263*'Calculation sheet'!AI263*'Calculation sheet'!AJ263,'Calculation sheet'!AP263*'Calculation sheet'!J263*'Calculation sheet'!K263*'Calculation sheet'!L263*'Calculation sheet'!N263*'Calculation sheet'!P263*'Calculation sheet'!R263*'Calculation sheet'!S263*'Calculation sheet'!X263*'Calculation sheet'!Y263*'Calculation sheet'!Z263*'Calculation sheet'!AB263*'Calculation sheet'!AD263*'Calculation sheet'!AI263*'Calculation sheet'!AJ263*0.7672))</f>
        <v/>
      </c>
      <c r="Q263" s="12" t="str">
        <f t="shared" ref="Q263:Q326" si="13">IF(SUM(N263:P263)&gt;0,SUM(N263:P263),"")</f>
        <v/>
      </c>
      <c r="R263" s="14" t="str">
        <f t="shared" ref="R263:R326" si="14">IF(M263="","",18609867*N263+3188341*O263+480261*P263+697929*(J263+K263))</f>
        <v/>
      </c>
    </row>
    <row r="264" spans="1:18" x14ac:dyDescent="0.3">
      <c r="A264" s="4" t="str">
        <f>IF('Input data'!A279="","",'Input data'!A279)</f>
        <v/>
      </c>
      <c r="B264" s="4" t="str">
        <f>IF('Input data'!B279="","",'Input data'!B279)</f>
        <v/>
      </c>
      <c r="C264" s="4" t="str">
        <f>IF('Input data'!C279="","",'Input data'!C279)</f>
        <v/>
      </c>
      <c r="D264" s="4" t="str">
        <f>IF('Input data'!D279="","",'Input data'!D279)</f>
        <v/>
      </c>
      <c r="E264" s="4" t="str">
        <f>IF('Input data'!E279="","",'Input data'!E279)</f>
        <v/>
      </c>
      <c r="F264" s="4" t="str">
        <f>IF('Input data'!F279="","",'Input data'!F279)</f>
        <v/>
      </c>
      <c r="G264" s="4">
        <f>IF('Input data'!G279="","",'Input data'!G279)</f>
        <v>0</v>
      </c>
      <c r="H264" s="4" t="str">
        <f>IF('Input data'!H279&gt;0.5,'Input data'!H279,"")</f>
        <v/>
      </c>
      <c r="I264" s="4" t="str">
        <f>IF('Input data'!I279="","",'Input data'!I279)</f>
        <v/>
      </c>
      <c r="J264" s="12" t="str">
        <f>IF('Calculation sheet'!AQ264="","",IF(OR(I264="Motorway link",I264="Exit diverge",I264="Entrance merge",I264="Motorway diverge",I264="Motorway merge",I264="Motorway weaving",I264="Service area"),'Calculation sheet'!AK264*'Calculation sheet'!J264*'Calculation sheet'!K264*'Calculation sheet'!L264*'Calculation sheet'!N264*'Calculation sheet'!P264*'Calculation sheet'!R264*'Calculation sheet'!S264*'Calculation sheet'!T264*'Calculation sheet'!Y264*'Calculation sheet'!Z264*'Calculation sheet'!AB264*'Calculation sheet'!AD264*'Calculation sheet'!AF264*'Calculation sheet'!AJ264,'Calculation sheet'!AK264*'Calculation sheet'!J264*'Calculation sheet'!K264*'Calculation sheet'!L264*'Calculation sheet'!N264*'Calculation sheet'!P264*'Calculation sheet'!R264*'Calculation sheet'!S264*'Calculation sheet'!T264*'Calculation sheet'!Y264*'Calculation sheet'!Z264*'Calculation sheet'!AB264*'Calculation sheet'!AD264*'Calculation sheet'!AF264*'Calculation sheet'!AJ264*0.7672))</f>
        <v/>
      </c>
      <c r="K264" s="12" t="str">
        <f>IF('Calculation sheet'!AQ264="","",IF(OR(I264="Motorway link",I264="Exit diverge",I264="Entrance merge",I264="Motorway diverge",I264="Motorway merge",I264="Motorway weaving",I264="Service area"),'Calculation sheet'!AL264*'Calculation sheet'!J264*'Calculation sheet'!K264*'Calculation sheet'!M264*'Calculation sheet'!O264*'Calculation sheet'!P264*'Calculation sheet'!Q264*'Calculation sheet'!R264*'Calculation sheet'!S264*'Calculation sheet'!T264*'Calculation sheet'!Y264*'Calculation sheet'!AA264*'Calculation sheet'!AC264*'Calculation sheet'!AE264*'Calculation sheet'!AG264*'Calculation sheet'!AJ264,'Calculation sheet'!AL264*'Calculation sheet'!J264*'Calculation sheet'!K264*'Calculation sheet'!M264*'Calculation sheet'!O264*'Calculation sheet'!P264*'Calculation sheet'!Q264*'Calculation sheet'!R264*'Calculation sheet'!S264*'Calculation sheet'!T264*'Calculation sheet'!Y264*'Calculation sheet'!AA264*'Calculation sheet'!AC264*'Calculation sheet'!AE264*'Calculation sheet'!AG264*'Calculation sheet'!AJ264*0.8833))</f>
        <v/>
      </c>
      <c r="L264" s="12" t="str">
        <f>IF('Calculation sheet'!AQ264="","",IF(OR(I264="Motorway link",I264="Exit diverge",I264="Entrance merge",I264="Motorway diverge",I264="Motorway merge",I264="Motorway weaving",I264="Service area"),'Calculation sheet'!AM264*'Calculation sheet'!J264*'Calculation sheet'!K264*'Calculation sheet'!M264*'Calculation sheet'!O264*'Calculation sheet'!P264*'Calculation sheet'!Q264*'Calculation sheet'!R264*'Calculation sheet'!S264*'Calculation sheet'!U264*'Calculation sheet'!Y264*'Calculation sheet'!AA264*'Calculation sheet'!AC264*'Calculation sheet'!AE264*'Calculation sheet'!AG264*'Calculation sheet'!AJ264,'Calculation sheet'!AM264*'Calculation sheet'!J264*'Calculation sheet'!K264*'Calculation sheet'!M264*'Calculation sheet'!O264*'Calculation sheet'!P264*'Calculation sheet'!Q264*'Calculation sheet'!R264*'Calculation sheet'!S264*'Calculation sheet'!U264*'Calculation sheet'!Y264*'Calculation sheet'!AA264*'Calculation sheet'!AC264*'Calculation sheet'!AE264*'Calculation sheet'!AG264*'Calculation sheet'!AJ264*1.1176))</f>
        <v/>
      </c>
      <c r="M264" s="12" t="str">
        <f t="shared" si="12"/>
        <v/>
      </c>
      <c r="N264" s="12" t="str">
        <f>IF('Calculation sheet'!AQ264="","",IF(OR(I264="Motorway link",I264="Exit diverge",I264="Entrance merge",I264="Motorway diverge",I264="Motorway merge",I264="Motorway weaving",I264="Service area"),'Calculation sheet'!AN264*'Calculation sheet'!J264*'Calculation sheet'!K264*'Calculation sheet'!L264*'Calculation sheet'!N264*'Calculation sheet'!P264*'Calculation sheet'!R264*'Calculation sheet'!S264*'Calculation sheet'!V264*'Calculation sheet'!Y264*'Calculation sheet'!Z264*'Calculation sheet'!AB264*'Calculation sheet'!AD264*'Calculation sheet'!AH264*'Calculation sheet'!AJ264,'Calculation sheet'!AN264*'Calculation sheet'!J264*'Calculation sheet'!K264*'Calculation sheet'!L264*'Calculation sheet'!N264*'Calculation sheet'!P264*'Calculation sheet'!R264*'Calculation sheet'!S264*'Calculation sheet'!V264*'Calculation sheet'!Y264*'Calculation sheet'!Z264*'Calculation sheet'!AB264*'Calculation sheet'!AD264*'Calculation sheet'!AH264*'Calculation sheet'!AJ264*0.7672))</f>
        <v/>
      </c>
      <c r="O264" s="12" t="str">
        <f>IF('Calculation sheet'!AQ264="","",IF(OR(I264="Motorway link",I264="Exit diverge",I264="Entrance merge",I264="Motorway diverge",I264="Motorway merge",I264="Motorway weaving",I264="Service area"),'Calculation sheet'!AO264*'Calculation sheet'!J264*'Calculation sheet'!K264*'Calculation sheet'!L264*'Calculation sheet'!N264*'Calculation sheet'!P264*'Calculation sheet'!R264*'Calculation sheet'!S264*'Calculation sheet'!W264*'Calculation sheet'!Y264*'Calculation sheet'!Z264*'Calculation sheet'!AB264*'Calculation sheet'!AD264*'Calculation sheet'!AH264*'Calculation sheet'!AJ264,'Calculation sheet'!AO264*'Calculation sheet'!J264*'Calculation sheet'!K264*'Calculation sheet'!L264*'Calculation sheet'!N264*'Calculation sheet'!P264*'Calculation sheet'!R264*'Calculation sheet'!S264*'Calculation sheet'!W264*'Calculation sheet'!Y264*'Calculation sheet'!Z264*'Calculation sheet'!AB264*'Calculation sheet'!AD264*'Calculation sheet'!AH264*'Calculation sheet'!AJ264*0.7672))</f>
        <v/>
      </c>
      <c r="P264" s="12" t="str">
        <f>IF('Calculation sheet'!AQ264="","",IF(OR(I264="Motorway link",I264="Exit diverge",I264="Entrance merge",I264="Motorway diverge",I264="Motorway merge",I264="Motorway weaving",I264="Service area"),'Calculation sheet'!AP264*'Calculation sheet'!J264*'Calculation sheet'!K264*'Calculation sheet'!L264*'Calculation sheet'!N264*'Calculation sheet'!P264*'Calculation sheet'!R264*'Calculation sheet'!S264*'Calculation sheet'!X264*'Calculation sheet'!Y264*'Calculation sheet'!Z264*'Calculation sheet'!AB264*'Calculation sheet'!AD264*'Calculation sheet'!AI264*'Calculation sheet'!AJ264,'Calculation sheet'!AP264*'Calculation sheet'!J264*'Calculation sheet'!K264*'Calculation sheet'!L264*'Calculation sheet'!N264*'Calculation sheet'!P264*'Calculation sheet'!R264*'Calculation sheet'!S264*'Calculation sheet'!X264*'Calculation sheet'!Y264*'Calculation sheet'!Z264*'Calculation sheet'!AB264*'Calculation sheet'!AD264*'Calculation sheet'!AI264*'Calculation sheet'!AJ264*0.7672))</f>
        <v/>
      </c>
      <c r="Q264" s="12" t="str">
        <f t="shared" si="13"/>
        <v/>
      </c>
      <c r="R264" s="14" t="str">
        <f t="shared" si="14"/>
        <v/>
      </c>
    </row>
    <row r="265" spans="1:18" x14ac:dyDescent="0.3">
      <c r="A265" s="4" t="str">
        <f>IF('Input data'!A280="","",'Input data'!A280)</f>
        <v/>
      </c>
      <c r="B265" s="4" t="str">
        <f>IF('Input data'!B280="","",'Input data'!B280)</f>
        <v/>
      </c>
      <c r="C265" s="4" t="str">
        <f>IF('Input data'!C280="","",'Input data'!C280)</f>
        <v/>
      </c>
      <c r="D265" s="4" t="str">
        <f>IF('Input data'!D280="","",'Input data'!D280)</f>
        <v/>
      </c>
      <c r="E265" s="4" t="str">
        <f>IF('Input data'!E280="","",'Input data'!E280)</f>
        <v/>
      </c>
      <c r="F265" s="4" t="str">
        <f>IF('Input data'!F280="","",'Input data'!F280)</f>
        <v/>
      </c>
      <c r="G265" s="4">
        <f>IF('Input data'!G280="","",'Input data'!G280)</f>
        <v>0</v>
      </c>
      <c r="H265" s="4" t="str">
        <f>IF('Input data'!H280&gt;0.5,'Input data'!H280,"")</f>
        <v/>
      </c>
      <c r="I265" s="4" t="str">
        <f>IF('Input data'!I280="","",'Input data'!I280)</f>
        <v/>
      </c>
      <c r="J265" s="12" t="str">
        <f>IF('Calculation sheet'!AQ265="","",IF(OR(I265="Motorway link",I265="Exit diverge",I265="Entrance merge",I265="Motorway diverge",I265="Motorway merge",I265="Motorway weaving",I265="Service area"),'Calculation sheet'!AK265*'Calculation sheet'!J265*'Calculation sheet'!K265*'Calculation sheet'!L265*'Calculation sheet'!N265*'Calculation sheet'!P265*'Calculation sheet'!R265*'Calculation sheet'!S265*'Calculation sheet'!T265*'Calculation sheet'!Y265*'Calculation sheet'!Z265*'Calculation sheet'!AB265*'Calculation sheet'!AD265*'Calculation sheet'!AF265*'Calculation sheet'!AJ265,'Calculation sheet'!AK265*'Calculation sheet'!J265*'Calculation sheet'!K265*'Calculation sheet'!L265*'Calculation sheet'!N265*'Calculation sheet'!P265*'Calculation sheet'!R265*'Calculation sheet'!S265*'Calculation sheet'!T265*'Calculation sheet'!Y265*'Calculation sheet'!Z265*'Calculation sheet'!AB265*'Calculation sheet'!AD265*'Calculation sheet'!AF265*'Calculation sheet'!AJ265*0.7672))</f>
        <v/>
      </c>
      <c r="K265" s="12" t="str">
        <f>IF('Calculation sheet'!AQ265="","",IF(OR(I265="Motorway link",I265="Exit diverge",I265="Entrance merge",I265="Motorway diverge",I265="Motorway merge",I265="Motorway weaving",I265="Service area"),'Calculation sheet'!AL265*'Calculation sheet'!J265*'Calculation sheet'!K265*'Calculation sheet'!M265*'Calculation sheet'!O265*'Calculation sheet'!P265*'Calculation sheet'!Q265*'Calculation sheet'!R265*'Calculation sheet'!S265*'Calculation sheet'!T265*'Calculation sheet'!Y265*'Calculation sheet'!AA265*'Calculation sheet'!AC265*'Calculation sheet'!AE265*'Calculation sheet'!AG265*'Calculation sheet'!AJ265,'Calculation sheet'!AL265*'Calculation sheet'!J265*'Calculation sheet'!K265*'Calculation sheet'!M265*'Calculation sheet'!O265*'Calculation sheet'!P265*'Calculation sheet'!Q265*'Calculation sheet'!R265*'Calculation sheet'!S265*'Calculation sheet'!T265*'Calculation sheet'!Y265*'Calculation sheet'!AA265*'Calculation sheet'!AC265*'Calculation sheet'!AE265*'Calculation sheet'!AG265*'Calculation sheet'!AJ265*0.8833))</f>
        <v/>
      </c>
      <c r="L265" s="12" t="str">
        <f>IF('Calculation sheet'!AQ265="","",IF(OR(I265="Motorway link",I265="Exit diverge",I265="Entrance merge",I265="Motorway diverge",I265="Motorway merge",I265="Motorway weaving",I265="Service area"),'Calculation sheet'!AM265*'Calculation sheet'!J265*'Calculation sheet'!K265*'Calculation sheet'!M265*'Calculation sheet'!O265*'Calculation sheet'!P265*'Calculation sheet'!Q265*'Calculation sheet'!R265*'Calculation sheet'!S265*'Calculation sheet'!U265*'Calculation sheet'!Y265*'Calculation sheet'!AA265*'Calculation sheet'!AC265*'Calculation sheet'!AE265*'Calculation sheet'!AG265*'Calculation sheet'!AJ265,'Calculation sheet'!AM265*'Calculation sheet'!J265*'Calculation sheet'!K265*'Calculation sheet'!M265*'Calculation sheet'!O265*'Calculation sheet'!P265*'Calculation sheet'!Q265*'Calculation sheet'!R265*'Calculation sheet'!S265*'Calculation sheet'!U265*'Calculation sheet'!Y265*'Calculation sheet'!AA265*'Calculation sheet'!AC265*'Calculation sheet'!AE265*'Calculation sheet'!AG265*'Calculation sheet'!AJ265*1.1176))</f>
        <v/>
      </c>
      <c r="M265" s="12" t="str">
        <f t="shared" si="12"/>
        <v/>
      </c>
      <c r="N265" s="12" t="str">
        <f>IF('Calculation sheet'!AQ265="","",IF(OR(I265="Motorway link",I265="Exit diverge",I265="Entrance merge",I265="Motorway diverge",I265="Motorway merge",I265="Motorway weaving",I265="Service area"),'Calculation sheet'!AN265*'Calculation sheet'!J265*'Calculation sheet'!K265*'Calculation sheet'!L265*'Calculation sheet'!N265*'Calculation sheet'!P265*'Calculation sheet'!R265*'Calculation sheet'!S265*'Calculation sheet'!V265*'Calculation sheet'!Y265*'Calculation sheet'!Z265*'Calculation sheet'!AB265*'Calculation sheet'!AD265*'Calculation sheet'!AH265*'Calculation sheet'!AJ265,'Calculation sheet'!AN265*'Calculation sheet'!J265*'Calculation sheet'!K265*'Calculation sheet'!L265*'Calculation sheet'!N265*'Calculation sheet'!P265*'Calculation sheet'!R265*'Calculation sheet'!S265*'Calculation sheet'!V265*'Calculation sheet'!Y265*'Calculation sheet'!Z265*'Calculation sheet'!AB265*'Calculation sheet'!AD265*'Calculation sheet'!AH265*'Calculation sheet'!AJ265*0.7672))</f>
        <v/>
      </c>
      <c r="O265" s="12" t="str">
        <f>IF('Calculation sheet'!AQ265="","",IF(OR(I265="Motorway link",I265="Exit diverge",I265="Entrance merge",I265="Motorway diverge",I265="Motorway merge",I265="Motorway weaving",I265="Service area"),'Calculation sheet'!AO265*'Calculation sheet'!J265*'Calculation sheet'!K265*'Calculation sheet'!L265*'Calculation sheet'!N265*'Calculation sheet'!P265*'Calculation sheet'!R265*'Calculation sheet'!S265*'Calculation sheet'!W265*'Calculation sheet'!Y265*'Calculation sheet'!Z265*'Calculation sheet'!AB265*'Calculation sheet'!AD265*'Calculation sheet'!AH265*'Calculation sheet'!AJ265,'Calculation sheet'!AO265*'Calculation sheet'!J265*'Calculation sheet'!K265*'Calculation sheet'!L265*'Calculation sheet'!N265*'Calculation sheet'!P265*'Calculation sheet'!R265*'Calculation sheet'!S265*'Calculation sheet'!W265*'Calculation sheet'!Y265*'Calculation sheet'!Z265*'Calculation sheet'!AB265*'Calculation sheet'!AD265*'Calculation sheet'!AH265*'Calculation sheet'!AJ265*0.7672))</f>
        <v/>
      </c>
      <c r="P265" s="12" t="str">
        <f>IF('Calculation sheet'!AQ265="","",IF(OR(I265="Motorway link",I265="Exit diverge",I265="Entrance merge",I265="Motorway diverge",I265="Motorway merge",I265="Motorway weaving",I265="Service area"),'Calculation sheet'!AP265*'Calculation sheet'!J265*'Calculation sheet'!K265*'Calculation sheet'!L265*'Calculation sheet'!N265*'Calculation sheet'!P265*'Calculation sheet'!R265*'Calculation sheet'!S265*'Calculation sheet'!X265*'Calculation sheet'!Y265*'Calculation sheet'!Z265*'Calculation sheet'!AB265*'Calculation sheet'!AD265*'Calculation sheet'!AI265*'Calculation sheet'!AJ265,'Calculation sheet'!AP265*'Calculation sheet'!J265*'Calculation sheet'!K265*'Calculation sheet'!L265*'Calculation sheet'!N265*'Calculation sheet'!P265*'Calculation sheet'!R265*'Calculation sheet'!S265*'Calculation sheet'!X265*'Calculation sheet'!Y265*'Calculation sheet'!Z265*'Calculation sheet'!AB265*'Calculation sheet'!AD265*'Calculation sheet'!AI265*'Calculation sheet'!AJ265*0.7672))</f>
        <v/>
      </c>
      <c r="Q265" s="12" t="str">
        <f t="shared" si="13"/>
        <v/>
      </c>
      <c r="R265" s="14" t="str">
        <f t="shared" si="14"/>
        <v/>
      </c>
    </row>
    <row r="266" spans="1:18" x14ac:dyDescent="0.3">
      <c r="A266" s="4" t="str">
        <f>IF('Input data'!A281="","",'Input data'!A281)</f>
        <v/>
      </c>
      <c r="B266" s="4" t="str">
        <f>IF('Input data'!B281="","",'Input data'!B281)</f>
        <v/>
      </c>
      <c r="C266" s="4" t="str">
        <f>IF('Input data'!C281="","",'Input data'!C281)</f>
        <v/>
      </c>
      <c r="D266" s="4" t="str">
        <f>IF('Input data'!D281="","",'Input data'!D281)</f>
        <v/>
      </c>
      <c r="E266" s="4" t="str">
        <f>IF('Input data'!E281="","",'Input data'!E281)</f>
        <v/>
      </c>
      <c r="F266" s="4" t="str">
        <f>IF('Input data'!F281="","",'Input data'!F281)</f>
        <v/>
      </c>
      <c r="G266" s="4">
        <f>IF('Input data'!G281="","",'Input data'!G281)</f>
        <v>0</v>
      </c>
      <c r="H266" s="4" t="str">
        <f>IF('Input data'!H281&gt;0.5,'Input data'!H281,"")</f>
        <v/>
      </c>
      <c r="I266" s="4" t="str">
        <f>IF('Input data'!I281="","",'Input data'!I281)</f>
        <v/>
      </c>
      <c r="J266" s="12" t="str">
        <f>IF('Calculation sheet'!AQ266="","",IF(OR(I266="Motorway link",I266="Exit diverge",I266="Entrance merge",I266="Motorway diverge",I266="Motorway merge",I266="Motorway weaving",I266="Service area"),'Calculation sheet'!AK266*'Calculation sheet'!J266*'Calculation sheet'!K266*'Calculation sheet'!L266*'Calculation sheet'!N266*'Calculation sheet'!P266*'Calculation sheet'!R266*'Calculation sheet'!S266*'Calculation sheet'!T266*'Calculation sheet'!Y266*'Calculation sheet'!Z266*'Calculation sheet'!AB266*'Calculation sheet'!AD266*'Calculation sheet'!AF266*'Calculation sheet'!AJ266,'Calculation sheet'!AK266*'Calculation sheet'!J266*'Calculation sheet'!K266*'Calculation sheet'!L266*'Calculation sheet'!N266*'Calculation sheet'!P266*'Calculation sheet'!R266*'Calculation sheet'!S266*'Calculation sheet'!T266*'Calculation sheet'!Y266*'Calculation sheet'!Z266*'Calculation sheet'!AB266*'Calculation sheet'!AD266*'Calculation sheet'!AF266*'Calculation sheet'!AJ266*0.7672))</f>
        <v/>
      </c>
      <c r="K266" s="12" t="str">
        <f>IF('Calculation sheet'!AQ266="","",IF(OR(I266="Motorway link",I266="Exit diverge",I266="Entrance merge",I266="Motorway diverge",I266="Motorway merge",I266="Motorway weaving",I266="Service area"),'Calculation sheet'!AL266*'Calculation sheet'!J266*'Calculation sheet'!K266*'Calculation sheet'!M266*'Calculation sheet'!O266*'Calculation sheet'!P266*'Calculation sheet'!Q266*'Calculation sheet'!R266*'Calculation sheet'!S266*'Calculation sheet'!T266*'Calculation sheet'!Y266*'Calculation sheet'!AA266*'Calculation sheet'!AC266*'Calculation sheet'!AE266*'Calculation sheet'!AG266*'Calculation sheet'!AJ266,'Calculation sheet'!AL266*'Calculation sheet'!J266*'Calculation sheet'!K266*'Calculation sheet'!M266*'Calculation sheet'!O266*'Calculation sheet'!P266*'Calculation sheet'!Q266*'Calculation sheet'!R266*'Calculation sheet'!S266*'Calculation sheet'!T266*'Calculation sheet'!Y266*'Calculation sheet'!AA266*'Calculation sheet'!AC266*'Calculation sheet'!AE266*'Calculation sheet'!AG266*'Calculation sheet'!AJ266*0.8833))</f>
        <v/>
      </c>
      <c r="L266" s="12" t="str">
        <f>IF('Calculation sheet'!AQ266="","",IF(OR(I266="Motorway link",I266="Exit diverge",I266="Entrance merge",I266="Motorway diverge",I266="Motorway merge",I266="Motorway weaving",I266="Service area"),'Calculation sheet'!AM266*'Calculation sheet'!J266*'Calculation sheet'!K266*'Calculation sheet'!M266*'Calculation sheet'!O266*'Calculation sheet'!P266*'Calculation sheet'!Q266*'Calculation sheet'!R266*'Calculation sheet'!S266*'Calculation sheet'!U266*'Calculation sheet'!Y266*'Calculation sheet'!AA266*'Calculation sheet'!AC266*'Calculation sheet'!AE266*'Calculation sheet'!AG266*'Calculation sheet'!AJ266,'Calculation sheet'!AM266*'Calculation sheet'!J266*'Calculation sheet'!K266*'Calculation sheet'!M266*'Calculation sheet'!O266*'Calculation sheet'!P266*'Calculation sheet'!Q266*'Calculation sheet'!R266*'Calculation sheet'!S266*'Calculation sheet'!U266*'Calculation sheet'!Y266*'Calculation sheet'!AA266*'Calculation sheet'!AC266*'Calculation sheet'!AE266*'Calculation sheet'!AG266*'Calculation sheet'!AJ266*1.1176))</f>
        <v/>
      </c>
      <c r="M266" s="12" t="str">
        <f t="shared" si="12"/>
        <v/>
      </c>
      <c r="N266" s="12" t="str">
        <f>IF('Calculation sheet'!AQ266="","",IF(OR(I266="Motorway link",I266="Exit diverge",I266="Entrance merge",I266="Motorway diverge",I266="Motorway merge",I266="Motorway weaving",I266="Service area"),'Calculation sheet'!AN266*'Calculation sheet'!J266*'Calculation sheet'!K266*'Calculation sheet'!L266*'Calculation sheet'!N266*'Calculation sheet'!P266*'Calculation sheet'!R266*'Calculation sheet'!S266*'Calculation sheet'!V266*'Calculation sheet'!Y266*'Calculation sheet'!Z266*'Calculation sheet'!AB266*'Calculation sheet'!AD266*'Calculation sheet'!AH266*'Calculation sheet'!AJ266,'Calculation sheet'!AN266*'Calculation sheet'!J266*'Calculation sheet'!K266*'Calculation sheet'!L266*'Calculation sheet'!N266*'Calculation sheet'!P266*'Calculation sheet'!R266*'Calculation sheet'!S266*'Calculation sheet'!V266*'Calculation sheet'!Y266*'Calculation sheet'!Z266*'Calculation sheet'!AB266*'Calculation sheet'!AD266*'Calculation sheet'!AH266*'Calculation sheet'!AJ266*0.7672))</f>
        <v/>
      </c>
      <c r="O266" s="12" t="str">
        <f>IF('Calculation sheet'!AQ266="","",IF(OR(I266="Motorway link",I266="Exit diverge",I266="Entrance merge",I266="Motorway diverge",I266="Motorway merge",I266="Motorway weaving",I266="Service area"),'Calculation sheet'!AO266*'Calculation sheet'!J266*'Calculation sheet'!K266*'Calculation sheet'!L266*'Calculation sheet'!N266*'Calculation sheet'!P266*'Calculation sheet'!R266*'Calculation sheet'!S266*'Calculation sheet'!W266*'Calculation sheet'!Y266*'Calculation sheet'!Z266*'Calculation sheet'!AB266*'Calculation sheet'!AD266*'Calculation sheet'!AH266*'Calculation sheet'!AJ266,'Calculation sheet'!AO266*'Calculation sheet'!J266*'Calculation sheet'!K266*'Calculation sheet'!L266*'Calculation sheet'!N266*'Calculation sheet'!P266*'Calculation sheet'!R266*'Calculation sheet'!S266*'Calculation sheet'!W266*'Calculation sheet'!Y266*'Calculation sheet'!Z266*'Calculation sheet'!AB266*'Calculation sheet'!AD266*'Calculation sheet'!AH266*'Calculation sheet'!AJ266*0.7672))</f>
        <v/>
      </c>
      <c r="P266" s="12" t="str">
        <f>IF('Calculation sheet'!AQ266="","",IF(OR(I266="Motorway link",I266="Exit diverge",I266="Entrance merge",I266="Motorway diverge",I266="Motorway merge",I266="Motorway weaving",I266="Service area"),'Calculation sheet'!AP266*'Calculation sheet'!J266*'Calculation sheet'!K266*'Calculation sheet'!L266*'Calculation sheet'!N266*'Calculation sheet'!P266*'Calculation sheet'!R266*'Calculation sheet'!S266*'Calculation sheet'!X266*'Calculation sheet'!Y266*'Calculation sheet'!Z266*'Calculation sheet'!AB266*'Calculation sheet'!AD266*'Calculation sheet'!AI266*'Calculation sheet'!AJ266,'Calculation sheet'!AP266*'Calculation sheet'!J266*'Calculation sheet'!K266*'Calculation sheet'!L266*'Calculation sheet'!N266*'Calculation sheet'!P266*'Calculation sheet'!R266*'Calculation sheet'!S266*'Calculation sheet'!X266*'Calculation sheet'!Y266*'Calculation sheet'!Z266*'Calculation sheet'!AB266*'Calculation sheet'!AD266*'Calculation sheet'!AI266*'Calculation sheet'!AJ266*0.7672))</f>
        <v/>
      </c>
      <c r="Q266" s="12" t="str">
        <f t="shared" si="13"/>
        <v/>
      </c>
      <c r="R266" s="14" t="str">
        <f t="shared" si="14"/>
        <v/>
      </c>
    </row>
    <row r="267" spans="1:18" x14ac:dyDescent="0.3">
      <c r="A267" s="4" t="str">
        <f>IF('Input data'!A282="","",'Input data'!A282)</f>
        <v/>
      </c>
      <c r="B267" s="4" t="str">
        <f>IF('Input data'!B282="","",'Input data'!B282)</f>
        <v/>
      </c>
      <c r="C267" s="4" t="str">
        <f>IF('Input data'!C282="","",'Input data'!C282)</f>
        <v/>
      </c>
      <c r="D267" s="4" t="str">
        <f>IF('Input data'!D282="","",'Input data'!D282)</f>
        <v/>
      </c>
      <c r="E267" s="4" t="str">
        <f>IF('Input data'!E282="","",'Input data'!E282)</f>
        <v/>
      </c>
      <c r="F267" s="4" t="str">
        <f>IF('Input data'!F282="","",'Input data'!F282)</f>
        <v/>
      </c>
      <c r="G267" s="4">
        <f>IF('Input data'!G282="","",'Input data'!G282)</f>
        <v>0</v>
      </c>
      <c r="H267" s="4" t="str">
        <f>IF('Input data'!H282&gt;0.5,'Input data'!H282,"")</f>
        <v/>
      </c>
      <c r="I267" s="4" t="str">
        <f>IF('Input data'!I282="","",'Input data'!I282)</f>
        <v/>
      </c>
      <c r="J267" s="12" t="str">
        <f>IF('Calculation sheet'!AQ267="","",IF(OR(I267="Motorway link",I267="Exit diverge",I267="Entrance merge",I267="Motorway diverge",I267="Motorway merge",I267="Motorway weaving",I267="Service area"),'Calculation sheet'!AK267*'Calculation sheet'!J267*'Calculation sheet'!K267*'Calculation sheet'!L267*'Calculation sheet'!N267*'Calculation sheet'!P267*'Calculation sheet'!R267*'Calculation sheet'!S267*'Calculation sheet'!T267*'Calculation sheet'!Y267*'Calculation sheet'!Z267*'Calculation sheet'!AB267*'Calculation sheet'!AD267*'Calculation sheet'!AF267*'Calculation sheet'!AJ267,'Calculation sheet'!AK267*'Calculation sheet'!J267*'Calculation sheet'!K267*'Calculation sheet'!L267*'Calculation sheet'!N267*'Calculation sheet'!P267*'Calculation sheet'!R267*'Calculation sheet'!S267*'Calculation sheet'!T267*'Calculation sheet'!Y267*'Calculation sheet'!Z267*'Calculation sheet'!AB267*'Calculation sheet'!AD267*'Calculation sheet'!AF267*'Calculation sheet'!AJ267*0.7672))</f>
        <v/>
      </c>
      <c r="K267" s="12" t="str">
        <f>IF('Calculation sheet'!AQ267="","",IF(OR(I267="Motorway link",I267="Exit diverge",I267="Entrance merge",I267="Motorway diverge",I267="Motorway merge",I267="Motorway weaving",I267="Service area"),'Calculation sheet'!AL267*'Calculation sheet'!J267*'Calculation sheet'!K267*'Calculation sheet'!M267*'Calculation sheet'!O267*'Calculation sheet'!P267*'Calculation sheet'!Q267*'Calculation sheet'!R267*'Calculation sheet'!S267*'Calculation sheet'!T267*'Calculation sheet'!Y267*'Calculation sheet'!AA267*'Calculation sheet'!AC267*'Calculation sheet'!AE267*'Calculation sheet'!AG267*'Calculation sheet'!AJ267,'Calculation sheet'!AL267*'Calculation sheet'!J267*'Calculation sheet'!K267*'Calculation sheet'!M267*'Calculation sheet'!O267*'Calculation sheet'!P267*'Calculation sheet'!Q267*'Calculation sheet'!R267*'Calculation sheet'!S267*'Calculation sheet'!T267*'Calculation sheet'!Y267*'Calculation sheet'!AA267*'Calculation sheet'!AC267*'Calculation sheet'!AE267*'Calculation sheet'!AG267*'Calculation sheet'!AJ267*0.8833))</f>
        <v/>
      </c>
      <c r="L267" s="12" t="str">
        <f>IF('Calculation sheet'!AQ267="","",IF(OR(I267="Motorway link",I267="Exit diverge",I267="Entrance merge",I267="Motorway diverge",I267="Motorway merge",I267="Motorway weaving",I267="Service area"),'Calculation sheet'!AM267*'Calculation sheet'!J267*'Calculation sheet'!K267*'Calculation sheet'!M267*'Calculation sheet'!O267*'Calculation sheet'!P267*'Calculation sheet'!Q267*'Calculation sheet'!R267*'Calculation sheet'!S267*'Calculation sheet'!U267*'Calculation sheet'!Y267*'Calculation sheet'!AA267*'Calculation sheet'!AC267*'Calculation sheet'!AE267*'Calculation sheet'!AG267*'Calculation sheet'!AJ267,'Calculation sheet'!AM267*'Calculation sheet'!J267*'Calculation sheet'!K267*'Calculation sheet'!M267*'Calculation sheet'!O267*'Calculation sheet'!P267*'Calculation sheet'!Q267*'Calculation sheet'!R267*'Calculation sheet'!S267*'Calculation sheet'!U267*'Calculation sheet'!Y267*'Calculation sheet'!AA267*'Calculation sheet'!AC267*'Calculation sheet'!AE267*'Calculation sheet'!AG267*'Calculation sheet'!AJ267*1.1176))</f>
        <v/>
      </c>
      <c r="M267" s="12" t="str">
        <f t="shared" si="12"/>
        <v/>
      </c>
      <c r="N267" s="12" t="str">
        <f>IF('Calculation sheet'!AQ267="","",IF(OR(I267="Motorway link",I267="Exit diverge",I267="Entrance merge",I267="Motorway diverge",I267="Motorway merge",I267="Motorway weaving",I267="Service area"),'Calculation sheet'!AN267*'Calculation sheet'!J267*'Calculation sheet'!K267*'Calculation sheet'!L267*'Calculation sheet'!N267*'Calculation sheet'!P267*'Calculation sheet'!R267*'Calculation sheet'!S267*'Calculation sheet'!V267*'Calculation sheet'!Y267*'Calculation sheet'!Z267*'Calculation sheet'!AB267*'Calculation sheet'!AD267*'Calculation sheet'!AH267*'Calculation sheet'!AJ267,'Calculation sheet'!AN267*'Calculation sheet'!J267*'Calculation sheet'!K267*'Calculation sheet'!L267*'Calculation sheet'!N267*'Calculation sheet'!P267*'Calculation sheet'!R267*'Calculation sheet'!S267*'Calculation sheet'!V267*'Calculation sheet'!Y267*'Calculation sheet'!Z267*'Calculation sheet'!AB267*'Calculation sheet'!AD267*'Calculation sheet'!AH267*'Calculation sheet'!AJ267*0.7672))</f>
        <v/>
      </c>
      <c r="O267" s="12" t="str">
        <f>IF('Calculation sheet'!AQ267="","",IF(OR(I267="Motorway link",I267="Exit diverge",I267="Entrance merge",I267="Motorway diverge",I267="Motorway merge",I267="Motorway weaving",I267="Service area"),'Calculation sheet'!AO267*'Calculation sheet'!J267*'Calculation sheet'!K267*'Calculation sheet'!L267*'Calculation sheet'!N267*'Calculation sheet'!P267*'Calculation sheet'!R267*'Calculation sheet'!S267*'Calculation sheet'!W267*'Calculation sheet'!Y267*'Calculation sheet'!Z267*'Calculation sheet'!AB267*'Calculation sheet'!AD267*'Calculation sheet'!AH267*'Calculation sheet'!AJ267,'Calculation sheet'!AO267*'Calculation sheet'!J267*'Calculation sheet'!K267*'Calculation sheet'!L267*'Calculation sheet'!N267*'Calculation sheet'!P267*'Calculation sheet'!R267*'Calculation sheet'!S267*'Calculation sheet'!W267*'Calculation sheet'!Y267*'Calculation sheet'!Z267*'Calculation sheet'!AB267*'Calculation sheet'!AD267*'Calculation sheet'!AH267*'Calculation sheet'!AJ267*0.7672))</f>
        <v/>
      </c>
      <c r="P267" s="12" t="str">
        <f>IF('Calculation sheet'!AQ267="","",IF(OR(I267="Motorway link",I267="Exit diverge",I267="Entrance merge",I267="Motorway diverge",I267="Motorway merge",I267="Motorway weaving",I267="Service area"),'Calculation sheet'!AP267*'Calculation sheet'!J267*'Calculation sheet'!K267*'Calculation sheet'!L267*'Calculation sheet'!N267*'Calculation sheet'!P267*'Calculation sheet'!R267*'Calculation sheet'!S267*'Calculation sheet'!X267*'Calculation sheet'!Y267*'Calculation sheet'!Z267*'Calculation sheet'!AB267*'Calculation sheet'!AD267*'Calculation sheet'!AI267*'Calculation sheet'!AJ267,'Calculation sheet'!AP267*'Calculation sheet'!J267*'Calculation sheet'!K267*'Calculation sheet'!L267*'Calculation sheet'!N267*'Calculation sheet'!P267*'Calculation sheet'!R267*'Calculation sheet'!S267*'Calculation sheet'!X267*'Calculation sheet'!Y267*'Calculation sheet'!Z267*'Calculation sheet'!AB267*'Calculation sheet'!AD267*'Calculation sheet'!AI267*'Calculation sheet'!AJ267*0.7672))</f>
        <v/>
      </c>
      <c r="Q267" s="12" t="str">
        <f t="shared" si="13"/>
        <v/>
      </c>
      <c r="R267" s="14" t="str">
        <f t="shared" si="14"/>
        <v/>
      </c>
    </row>
    <row r="268" spans="1:18" x14ac:dyDescent="0.3">
      <c r="A268" s="4" t="str">
        <f>IF('Input data'!A283="","",'Input data'!A283)</f>
        <v/>
      </c>
      <c r="B268" s="4" t="str">
        <f>IF('Input data'!B283="","",'Input data'!B283)</f>
        <v/>
      </c>
      <c r="C268" s="4" t="str">
        <f>IF('Input data'!C283="","",'Input data'!C283)</f>
        <v/>
      </c>
      <c r="D268" s="4" t="str">
        <f>IF('Input data'!D283="","",'Input data'!D283)</f>
        <v/>
      </c>
      <c r="E268" s="4" t="str">
        <f>IF('Input data'!E283="","",'Input data'!E283)</f>
        <v/>
      </c>
      <c r="F268" s="4" t="str">
        <f>IF('Input data'!F283="","",'Input data'!F283)</f>
        <v/>
      </c>
      <c r="G268" s="4">
        <f>IF('Input data'!G283="","",'Input data'!G283)</f>
        <v>0</v>
      </c>
      <c r="H268" s="4" t="str">
        <f>IF('Input data'!H283&gt;0.5,'Input data'!H283,"")</f>
        <v/>
      </c>
      <c r="I268" s="4" t="str">
        <f>IF('Input data'!I283="","",'Input data'!I283)</f>
        <v/>
      </c>
      <c r="J268" s="12" t="str">
        <f>IF('Calculation sheet'!AQ268="","",IF(OR(I268="Motorway link",I268="Exit diverge",I268="Entrance merge",I268="Motorway diverge",I268="Motorway merge",I268="Motorway weaving",I268="Service area"),'Calculation sheet'!AK268*'Calculation sheet'!J268*'Calculation sheet'!K268*'Calculation sheet'!L268*'Calculation sheet'!N268*'Calculation sheet'!P268*'Calculation sheet'!R268*'Calculation sheet'!S268*'Calculation sheet'!T268*'Calculation sheet'!Y268*'Calculation sheet'!Z268*'Calculation sheet'!AB268*'Calculation sheet'!AD268*'Calculation sheet'!AF268*'Calculation sheet'!AJ268,'Calculation sheet'!AK268*'Calculation sheet'!J268*'Calculation sheet'!K268*'Calculation sheet'!L268*'Calculation sheet'!N268*'Calculation sheet'!P268*'Calculation sheet'!R268*'Calculation sheet'!S268*'Calculation sheet'!T268*'Calculation sheet'!Y268*'Calculation sheet'!Z268*'Calculation sheet'!AB268*'Calculation sheet'!AD268*'Calculation sheet'!AF268*'Calculation sheet'!AJ268*0.7672))</f>
        <v/>
      </c>
      <c r="K268" s="12" t="str">
        <f>IF('Calculation sheet'!AQ268="","",IF(OR(I268="Motorway link",I268="Exit diverge",I268="Entrance merge",I268="Motorway diverge",I268="Motorway merge",I268="Motorway weaving",I268="Service area"),'Calculation sheet'!AL268*'Calculation sheet'!J268*'Calculation sheet'!K268*'Calculation sheet'!M268*'Calculation sheet'!O268*'Calculation sheet'!P268*'Calculation sheet'!Q268*'Calculation sheet'!R268*'Calculation sheet'!S268*'Calculation sheet'!T268*'Calculation sheet'!Y268*'Calculation sheet'!AA268*'Calculation sheet'!AC268*'Calculation sheet'!AE268*'Calculation sheet'!AG268*'Calculation sheet'!AJ268,'Calculation sheet'!AL268*'Calculation sheet'!J268*'Calculation sheet'!K268*'Calculation sheet'!M268*'Calculation sheet'!O268*'Calculation sheet'!P268*'Calculation sheet'!Q268*'Calculation sheet'!R268*'Calculation sheet'!S268*'Calculation sheet'!T268*'Calculation sheet'!Y268*'Calculation sheet'!AA268*'Calculation sheet'!AC268*'Calculation sheet'!AE268*'Calculation sheet'!AG268*'Calculation sheet'!AJ268*0.8833))</f>
        <v/>
      </c>
      <c r="L268" s="12" t="str">
        <f>IF('Calculation sheet'!AQ268="","",IF(OR(I268="Motorway link",I268="Exit diverge",I268="Entrance merge",I268="Motorway diverge",I268="Motorway merge",I268="Motorway weaving",I268="Service area"),'Calculation sheet'!AM268*'Calculation sheet'!J268*'Calculation sheet'!K268*'Calculation sheet'!M268*'Calculation sheet'!O268*'Calculation sheet'!P268*'Calculation sheet'!Q268*'Calculation sheet'!R268*'Calculation sheet'!S268*'Calculation sheet'!U268*'Calculation sheet'!Y268*'Calculation sheet'!AA268*'Calculation sheet'!AC268*'Calculation sheet'!AE268*'Calculation sheet'!AG268*'Calculation sheet'!AJ268,'Calculation sheet'!AM268*'Calculation sheet'!J268*'Calculation sheet'!K268*'Calculation sheet'!M268*'Calculation sheet'!O268*'Calculation sheet'!P268*'Calculation sheet'!Q268*'Calculation sheet'!R268*'Calculation sheet'!S268*'Calculation sheet'!U268*'Calculation sheet'!Y268*'Calculation sheet'!AA268*'Calculation sheet'!AC268*'Calculation sheet'!AE268*'Calculation sheet'!AG268*'Calculation sheet'!AJ268*1.1176))</f>
        <v/>
      </c>
      <c r="M268" s="12" t="str">
        <f t="shared" si="12"/>
        <v/>
      </c>
      <c r="N268" s="12" t="str">
        <f>IF('Calculation sheet'!AQ268="","",IF(OR(I268="Motorway link",I268="Exit diverge",I268="Entrance merge",I268="Motorway diverge",I268="Motorway merge",I268="Motorway weaving",I268="Service area"),'Calculation sheet'!AN268*'Calculation sheet'!J268*'Calculation sheet'!K268*'Calculation sheet'!L268*'Calculation sheet'!N268*'Calculation sheet'!P268*'Calculation sheet'!R268*'Calculation sheet'!S268*'Calculation sheet'!V268*'Calculation sheet'!Y268*'Calculation sheet'!Z268*'Calculation sheet'!AB268*'Calculation sheet'!AD268*'Calculation sheet'!AH268*'Calculation sheet'!AJ268,'Calculation sheet'!AN268*'Calculation sheet'!J268*'Calculation sheet'!K268*'Calculation sheet'!L268*'Calculation sheet'!N268*'Calculation sheet'!P268*'Calculation sheet'!R268*'Calculation sheet'!S268*'Calculation sheet'!V268*'Calculation sheet'!Y268*'Calculation sheet'!Z268*'Calculation sheet'!AB268*'Calculation sheet'!AD268*'Calculation sheet'!AH268*'Calculation sheet'!AJ268*0.7672))</f>
        <v/>
      </c>
      <c r="O268" s="12" t="str">
        <f>IF('Calculation sheet'!AQ268="","",IF(OR(I268="Motorway link",I268="Exit diverge",I268="Entrance merge",I268="Motorway diverge",I268="Motorway merge",I268="Motorway weaving",I268="Service area"),'Calculation sheet'!AO268*'Calculation sheet'!J268*'Calculation sheet'!K268*'Calculation sheet'!L268*'Calculation sheet'!N268*'Calculation sheet'!P268*'Calculation sheet'!R268*'Calculation sheet'!S268*'Calculation sheet'!W268*'Calculation sheet'!Y268*'Calculation sheet'!Z268*'Calculation sheet'!AB268*'Calculation sheet'!AD268*'Calculation sheet'!AH268*'Calculation sheet'!AJ268,'Calculation sheet'!AO268*'Calculation sheet'!J268*'Calculation sheet'!K268*'Calculation sheet'!L268*'Calculation sheet'!N268*'Calculation sheet'!P268*'Calculation sheet'!R268*'Calculation sheet'!S268*'Calculation sheet'!W268*'Calculation sheet'!Y268*'Calculation sheet'!Z268*'Calculation sheet'!AB268*'Calculation sheet'!AD268*'Calculation sheet'!AH268*'Calculation sheet'!AJ268*0.7672))</f>
        <v/>
      </c>
      <c r="P268" s="12" t="str">
        <f>IF('Calculation sheet'!AQ268="","",IF(OR(I268="Motorway link",I268="Exit diverge",I268="Entrance merge",I268="Motorway diverge",I268="Motorway merge",I268="Motorway weaving",I268="Service area"),'Calculation sheet'!AP268*'Calculation sheet'!J268*'Calculation sheet'!K268*'Calculation sheet'!L268*'Calculation sheet'!N268*'Calculation sheet'!P268*'Calculation sheet'!R268*'Calculation sheet'!S268*'Calculation sheet'!X268*'Calculation sheet'!Y268*'Calculation sheet'!Z268*'Calculation sheet'!AB268*'Calculation sheet'!AD268*'Calculation sheet'!AI268*'Calculation sheet'!AJ268,'Calculation sheet'!AP268*'Calculation sheet'!J268*'Calculation sheet'!K268*'Calculation sheet'!L268*'Calculation sheet'!N268*'Calculation sheet'!P268*'Calculation sheet'!R268*'Calculation sheet'!S268*'Calculation sheet'!X268*'Calculation sheet'!Y268*'Calculation sheet'!Z268*'Calculation sheet'!AB268*'Calculation sheet'!AD268*'Calculation sheet'!AI268*'Calculation sheet'!AJ268*0.7672))</f>
        <v/>
      </c>
      <c r="Q268" s="12" t="str">
        <f t="shared" si="13"/>
        <v/>
      </c>
      <c r="R268" s="14" t="str">
        <f t="shared" si="14"/>
        <v/>
      </c>
    </row>
    <row r="269" spans="1:18" x14ac:dyDescent="0.3">
      <c r="A269" s="4" t="str">
        <f>IF('Input data'!A284="","",'Input data'!A284)</f>
        <v/>
      </c>
      <c r="B269" s="4" t="str">
        <f>IF('Input data'!B284="","",'Input data'!B284)</f>
        <v/>
      </c>
      <c r="C269" s="4" t="str">
        <f>IF('Input data'!C284="","",'Input data'!C284)</f>
        <v/>
      </c>
      <c r="D269" s="4" t="str">
        <f>IF('Input data'!D284="","",'Input data'!D284)</f>
        <v/>
      </c>
      <c r="E269" s="4" t="str">
        <f>IF('Input data'!E284="","",'Input data'!E284)</f>
        <v/>
      </c>
      <c r="F269" s="4" t="str">
        <f>IF('Input data'!F284="","",'Input data'!F284)</f>
        <v/>
      </c>
      <c r="G269" s="4">
        <f>IF('Input data'!G284="","",'Input data'!G284)</f>
        <v>0</v>
      </c>
      <c r="H269" s="4" t="str">
        <f>IF('Input data'!H284&gt;0.5,'Input data'!H284,"")</f>
        <v/>
      </c>
      <c r="I269" s="4" t="str">
        <f>IF('Input data'!I284="","",'Input data'!I284)</f>
        <v/>
      </c>
      <c r="J269" s="12" t="str">
        <f>IF('Calculation sheet'!AQ269="","",IF(OR(I269="Motorway link",I269="Exit diverge",I269="Entrance merge",I269="Motorway diverge",I269="Motorway merge",I269="Motorway weaving",I269="Service area"),'Calculation sheet'!AK269*'Calculation sheet'!J269*'Calculation sheet'!K269*'Calculation sheet'!L269*'Calculation sheet'!N269*'Calculation sheet'!P269*'Calculation sheet'!R269*'Calculation sheet'!S269*'Calculation sheet'!T269*'Calculation sheet'!Y269*'Calculation sheet'!Z269*'Calculation sheet'!AB269*'Calculation sheet'!AD269*'Calculation sheet'!AF269*'Calculation sheet'!AJ269,'Calculation sheet'!AK269*'Calculation sheet'!J269*'Calculation sheet'!K269*'Calculation sheet'!L269*'Calculation sheet'!N269*'Calculation sheet'!P269*'Calculation sheet'!R269*'Calculation sheet'!S269*'Calculation sheet'!T269*'Calculation sheet'!Y269*'Calculation sheet'!Z269*'Calculation sheet'!AB269*'Calculation sheet'!AD269*'Calculation sheet'!AF269*'Calculation sheet'!AJ269*0.7672))</f>
        <v/>
      </c>
      <c r="K269" s="12" t="str">
        <f>IF('Calculation sheet'!AQ269="","",IF(OR(I269="Motorway link",I269="Exit diverge",I269="Entrance merge",I269="Motorway diverge",I269="Motorway merge",I269="Motorway weaving",I269="Service area"),'Calculation sheet'!AL269*'Calculation sheet'!J269*'Calculation sheet'!K269*'Calculation sheet'!M269*'Calculation sheet'!O269*'Calculation sheet'!P269*'Calculation sheet'!Q269*'Calculation sheet'!R269*'Calculation sheet'!S269*'Calculation sheet'!T269*'Calculation sheet'!Y269*'Calculation sheet'!AA269*'Calculation sheet'!AC269*'Calculation sheet'!AE269*'Calculation sheet'!AG269*'Calculation sheet'!AJ269,'Calculation sheet'!AL269*'Calculation sheet'!J269*'Calculation sheet'!K269*'Calculation sheet'!M269*'Calculation sheet'!O269*'Calculation sheet'!P269*'Calculation sheet'!Q269*'Calculation sheet'!R269*'Calculation sheet'!S269*'Calculation sheet'!T269*'Calculation sheet'!Y269*'Calculation sheet'!AA269*'Calculation sheet'!AC269*'Calculation sheet'!AE269*'Calculation sheet'!AG269*'Calculation sheet'!AJ269*0.8833))</f>
        <v/>
      </c>
      <c r="L269" s="12" t="str">
        <f>IF('Calculation sheet'!AQ269="","",IF(OR(I269="Motorway link",I269="Exit diverge",I269="Entrance merge",I269="Motorway diverge",I269="Motorway merge",I269="Motorway weaving",I269="Service area"),'Calculation sheet'!AM269*'Calculation sheet'!J269*'Calculation sheet'!K269*'Calculation sheet'!M269*'Calculation sheet'!O269*'Calculation sheet'!P269*'Calculation sheet'!Q269*'Calculation sheet'!R269*'Calculation sheet'!S269*'Calculation sheet'!U269*'Calculation sheet'!Y269*'Calculation sheet'!AA269*'Calculation sheet'!AC269*'Calculation sheet'!AE269*'Calculation sheet'!AG269*'Calculation sheet'!AJ269,'Calculation sheet'!AM269*'Calculation sheet'!J269*'Calculation sheet'!K269*'Calculation sheet'!M269*'Calculation sheet'!O269*'Calculation sheet'!P269*'Calculation sheet'!Q269*'Calculation sheet'!R269*'Calculation sheet'!S269*'Calculation sheet'!U269*'Calculation sheet'!Y269*'Calculation sheet'!AA269*'Calculation sheet'!AC269*'Calculation sheet'!AE269*'Calculation sheet'!AG269*'Calculation sheet'!AJ269*1.1176))</f>
        <v/>
      </c>
      <c r="M269" s="12" t="str">
        <f t="shared" si="12"/>
        <v/>
      </c>
      <c r="N269" s="12" t="str">
        <f>IF('Calculation sheet'!AQ269="","",IF(OR(I269="Motorway link",I269="Exit diverge",I269="Entrance merge",I269="Motorway diverge",I269="Motorway merge",I269="Motorway weaving",I269="Service area"),'Calculation sheet'!AN269*'Calculation sheet'!J269*'Calculation sheet'!K269*'Calculation sheet'!L269*'Calculation sheet'!N269*'Calculation sheet'!P269*'Calculation sheet'!R269*'Calculation sheet'!S269*'Calculation sheet'!V269*'Calculation sheet'!Y269*'Calculation sheet'!Z269*'Calculation sheet'!AB269*'Calculation sheet'!AD269*'Calculation sheet'!AH269*'Calculation sheet'!AJ269,'Calculation sheet'!AN269*'Calculation sheet'!J269*'Calculation sheet'!K269*'Calculation sheet'!L269*'Calculation sheet'!N269*'Calculation sheet'!P269*'Calculation sheet'!R269*'Calculation sheet'!S269*'Calculation sheet'!V269*'Calculation sheet'!Y269*'Calculation sheet'!Z269*'Calculation sheet'!AB269*'Calculation sheet'!AD269*'Calculation sheet'!AH269*'Calculation sheet'!AJ269*0.7672))</f>
        <v/>
      </c>
      <c r="O269" s="12" t="str">
        <f>IF('Calculation sheet'!AQ269="","",IF(OR(I269="Motorway link",I269="Exit diverge",I269="Entrance merge",I269="Motorway diverge",I269="Motorway merge",I269="Motorway weaving",I269="Service area"),'Calculation sheet'!AO269*'Calculation sheet'!J269*'Calculation sheet'!K269*'Calculation sheet'!L269*'Calculation sheet'!N269*'Calculation sheet'!P269*'Calculation sheet'!R269*'Calculation sheet'!S269*'Calculation sheet'!W269*'Calculation sheet'!Y269*'Calculation sheet'!Z269*'Calculation sheet'!AB269*'Calculation sheet'!AD269*'Calculation sheet'!AH269*'Calculation sheet'!AJ269,'Calculation sheet'!AO269*'Calculation sheet'!J269*'Calculation sheet'!K269*'Calculation sheet'!L269*'Calculation sheet'!N269*'Calculation sheet'!P269*'Calculation sheet'!R269*'Calculation sheet'!S269*'Calculation sheet'!W269*'Calculation sheet'!Y269*'Calculation sheet'!Z269*'Calculation sheet'!AB269*'Calculation sheet'!AD269*'Calculation sheet'!AH269*'Calculation sheet'!AJ269*0.7672))</f>
        <v/>
      </c>
      <c r="P269" s="12" t="str">
        <f>IF('Calculation sheet'!AQ269="","",IF(OR(I269="Motorway link",I269="Exit diverge",I269="Entrance merge",I269="Motorway diverge",I269="Motorway merge",I269="Motorway weaving",I269="Service area"),'Calculation sheet'!AP269*'Calculation sheet'!J269*'Calculation sheet'!K269*'Calculation sheet'!L269*'Calculation sheet'!N269*'Calculation sheet'!P269*'Calculation sheet'!R269*'Calculation sheet'!S269*'Calculation sheet'!X269*'Calculation sheet'!Y269*'Calculation sheet'!Z269*'Calculation sheet'!AB269*'Calculation sheet'!AD269*'Calculation sheet'!AI269*'Calculation sheet'!AJ269,'Calculation sheet'!AP269*'Calculation sheet'!J269*'Calculation sheet'!K269*'Calculation sheet'!L269*'Calculation sheet'!N269*'Calculation sheet'!P269*'Calculation sheet'!R269*'Calculation sheet'!S269*'Calculation sheet'!X269*'Calculation sheet'!Y269*'Calculation sheet'!Z269*'Calculation sheet'!AB269*'Calculation sheet'!AD269*'Calculation sheet'!AI269*'Calculation sheet'!AJ269*0.7672))</f>
        <v/>
      </c>
      <c r="Q269" s="12" t="str">
        <f t="shared" si="13"/>
        <v/>
      </c>
      <c r="R269" s="14" t="str">
        <f t="shared" si="14"/>
        <v/>
      </c>
    </row>
    <row r="270" spans="1:18" x14ac:dyDescent="0.3">
      <c r="A270" s="4" t="str">
        <f>IF('Input data'!A285="","",'Input data'!A285)</f>
        <v/>
      </c>
      <c r="B270" s="4" t="str">
        <f>IF('Input data'!B285="","",'Input data'!B285)</f>
        <v/>
      </c>
      <c r="C270" s="4" t="str">
        <f>IF('Input data'!C285="","",'Input data'!C285)</f>
        <v/>
      </c>
      <c r="D270" s="4" t="str">
        <f>IF('Input data'!D285="","",'Input data'!D285)</f>
        <v/>
      </c>
      <c r="E270" s="4" t="str">
        <f>IF('Input data'!E285="","",'Input data'!E285)</f>
        <v/>
      </c>
      <c r="F270" s="4" t="str">
        <f>IF('Input data'!F285="","",'Input data'!F285)</f>
        <v/>
      </c>
      <c r="G270" s="4">
        <f>IF('Input data'!G285="","",'Input data'!G285)</f>
        <v>0</v>
      </c>
      <c r="H270" s="4" t="str">
        <f>IF('Input data'!H285&gt;0.5,'Input data'!H285,"")</f>
        <v/>
      </c>
      <c r="I270" s="4" t="str">
        <f>IF('Input data'!I285="","",'Input data'!I285)</f>
        <v/>
      </c>
      <c r="J270" s="12" t="str">
        <f>IF('Calculation sheet'!AQ270="","",IF(OR(I270="Motorway link",I270="Exit diverge",I270="Entrance merge",I270="Motorway diverge",I270="Motorway merge",I270="Motorway weaving",I270="Service area"),'Calculation sheet'!AK270*'Calculation sheet'!J270*'Calculation sheet'!K270*'Calculation sheet'!L270*'Calculation sheet'!N270*'Calculation sheet'!P270*'Calculation sheet'!R270*'Calculation sheet'!S270*'Calculation sheet'!T270*'Calculation sheet'!Y270*'Calculation sheet'!Z270*'Calculation sheet'!AB270*'Calculation sheet'!AD270*'Calculation sheet'!AF270*'Calculation sheet'!AJ270,'Calculation sheet'!AK270*'Calculation sheet'!J270*'Calculation sheet'!K270*'Calculation sheet'!L270*'Calculation sheet'!N270*'Calculation sheet'!P270*'Calculation sheet'!R270*'Calculation sheet'!S270*'Calculation sheet'!T270*'Calculation sheet'!Y270*'Calculation sheet'!Z270*'Calculation sheet'!AB270*'Calculation sheet'!AD270*'Calculation sheet'!AF270*'Calculation sheet'!AJ270*0.7672))</f>
        <v/>
      </c>
      <c r="K270" s="12" t="str">
        <f>IF('Calculation sheet'!AQ270="","",IF(OR(I270="Motorway link",I270="Exit diverge",I270="Entrance merge",I270="Motorway diverge",I270="Motorway merge",I270="Motorway weaving",I270="Service area"),'Calculation sheet'!AL270*'Calculation sheet'!J270*'Calculation sheet'!K270*'Calculation sheet'!M270*'Calculation sheet'!O270*'Calculation sheet'!P270*'Calculation sheet'!Q270*'Calculation sheet'!R270*'Calculation sheet'!S270*'Calculation sheet'!T270*'Calculation sheet'!Y270*'Calculation sheet'!AA270*'Calculation sheet'!AC270*'Calculation sheet'!AE270*'Calculation sheet'!AG270*'Calculation sheet'!AJ270,'Calculation sheet'!AL270*'Calculation sheet'!J270*'Calculation sheet'!K270*'Calculation sheet'!M270*'Calculation sheet'!O270*'Calculation sheet'!P270*'Calculation sheet'!Q270*'Calculation sheet'!R270*'Calculation sheet'!S270*'Calculation sheet'!T270*'Calculation sheet'!Y270*'Calculation sheet'!AA270*'Calculation sheet'!AC270*'Calculation sheet'!AE270*'Calculation sheet'!AG270*'Calculation sheet'!AJ270*0.8833))</f>
        <v/>
      </c>
      <c r="L270" s="12" t="str">
        <f>IF('Calculation sheet'!AQ270="","",IF(OR(I270="Motorway link",I270="Exit diverge",I270="Entrance merge",I270="Motorway diverge",I270="Motorway merge",I270="Motorway weaving",I270="Service area"),'Calculation sheet'!AM270*'Calculation sheet'!J270*'Calculation sheet'!K270*'Calculation sheet'!M270*'Calculation sheet'!O270*'Calculation sheet'!P270*'Calculation sheet'!Q270*'Calculation sheet'!R270*'Calculation sheet'!S270*'Calculation sheet'!U270*'Calculation sheet'!Y270*'Calculation sheet'!AA270*'Calculation sheet'!AC270*'Calculation sheet'!AE270*'Calculation sheet'!AG270*'Calculation sheet'!AJ270,'Calculation sheet'!AM270*'Calculation sheet'!J270*'Calculation sheet'!K270*'Calculation sheet'!M270*'Calculation sheet'!O270*'Calculation sheet'!P270*'Calculation sheet'!Q270*'Calculation sheet'!R270*'Calculation sheet'!S270*'Calculation sheet'!U270*'Calculation sheet'!Y270*'Calculation sheet'!AA270*'Calculation sheet'!AC270*'Calculation sheet'!AE270*'Calculation sheet'!AG270*'Calculation sheet'!AJ270*1.1176))</f>
        <v/>
      </c>
      <c r="M270" s="12" t="str">
        <f t="shared" si="12"/>
        <v/>
      </c>
      <c r="N270" s="12" t="str">
        <f>IF('Calculation sheet'!AQ270="","",IF(OR(I270="Motorway link",I270="Exit diverge",I270="Entrance merge",I270="Motorway diverge",I270="Motorway merge",I270="Motorway weaving",I270="Service area"),'Calculation sheet'!AN270*'Calculation sheet'!J270*'Calculation sheet'!K270*'Calculation sheet'!L270*'Calculation sheet'!N270*'Calculation sheet'!P270*'Calculation sheet'!R270*'Calculation sheet'!S270*'Calculation sheet'!V270*'Calculation sheet'!Y270*'Calculation sheet'!Z270*'Calculation sheet'!AB270*'Calculation sheet'!AD270*'Calculation sheet'!AH270*'Calculation sheet'!AJ270,'Calculation sheet'!AN270*'Calculation sheet'!J270*'Calculation sheet'!K270*'Calculation sheet'!L270*'Calculation sheet'!N270*'Calculation sheet'!P270*'Calculation sheet'!R270*'Calculation sheet'!S270*'Calculation sheet'!V270*'Calculation sheet'!Y270*'Calculation sheet'!Z270*'Calculation sheet'!AB270*'Calculation sheet'!AD270*'Calculation sheet'!AH270*'Calculation sheet'!AJ270*0.7672))</f>
        <v/>
      </c>
      <c r="O270" s="12" t="str">
        <f>IF('Calculation sheet'!AQ270="","",IF(OR(I270="Motorway link",I270="Exit diverge",I270="Entrance merge",I270="Motorway diverge",I270="Motorway merge",I270="Motorway weaving",I270="Service area"),'Calculation sheet'!AO270*'Calculation sheet'!J270*'Calculation sheet'!K270*'Calculation sheet'!L270*'Calculation sheet'!N270*'Calculation sheet'!P270*'Calculation sheet'!R270*'Calculation sheet'!S270*'Calculation sheet'!W270*'Calculation sheet'!Y270*'Calculation sheet'!Z270*'Calculation sheet'!AB270*'Calculation sheet'!AD270*'Calculation sheet'!AH270*'Calculation sheet'!AJ270,'Calculation sheet'!AO270*'Calculation sheet'!J270*'Calculation sheet'!K270*'Calculation sheet'!L270*'Calculation sheet'!N270*'Calculation sheet'!P270*'Calculation sheet'!R270*'Calculation sheet'!S270*'Calculation sheet'!W270*'Calculation sheet'!Y270*'Calculation sheet'!Z270*'Calculation sheet'!AB270*'Calculation sheet'!AD270*'Calculation sheet'!AH270*'Calculation sheet'!AJ270*0.7672))</f>
        <v/>
      </c>
      <c r="P270" s="12" t="str">
        <f>IF('Calculation sheet'!AQ270="","",IF(OR(I270="Motorway link",I270="Exit diverge",I270="Entrance merge",I270="Motorway diverge",I270="Motorway merge",I270="Motorway weaving",I270="Service area"),'Calculation sheet'!AP270*'Calculation sheet'!J270*'Calculation sheet'!K270*'Calculation sheet'!L270*'Calculation sheet'!N270*'Calculation sheet'!P270*'Calculation sheet'!R270*'Calculation sheet'!S270*'Calculation sheet'!X270*'Calculation sheet'!Y270*'Calculation sheet'!Z270*'Calculation sheet'!AB270*'Calculation sheet'!AD270*'Calculation sheet'!AI270*'Calculation sheet'!AJ270,'Calculation sheet'!AP270*'Calculation sheet'!J270*'Calculation sheet'!K270*'Calculation sheet'!L270*'Calculation sheet'!N270*'Calculation sheet'!P270*'Calculation sheet'!R270*'Calculation sheet'!S270*'Calculation sheet'!X270*'Calculation sheet'!Y270*'Calculation sheet'!Z270*'Calculation sheet'!AB270*'Calculation sheet'!AD270*'Calculation sheet'!AI270*'Calculation sheet'!AJ270*0.7672))</f>
        <v/>
      </c>
      <c r="Q270" s="12" t="str">
        <f t="shared" si="13"/>
        <v/>
      </c>
      <c r="R270" s="14" t="str">
        <f t="shared" si="14"/>
        <v/>
      </c>
    </row>
    <row r="271" spans="1:18" x14ac:dyDescent="0.3">
      <c r="A271" s="4" t="str">
        <f>IF('Input data'!A286="","",'Input data'!A286)</f>
        <v/>
      </c>
      <c r="B271" s="4" t="str">
        <f>IF('Input data'!B286="","",'Input data'!B286)</f>
        <v/>
      </c>
      <c r="C271" s="4" t="str">
        <f>IF('Input data'!C286="","",'Input data'!C286)</f>
        <v/>
      </c>
      <c r="D271" s="4" t="str">
        <f>IF('Input data'!D286="","",'Input data'!D286)</f>
        <v/>
      </c>
      <c r="E271" s="4" t="str">
        <f>IF('Input data'!E286="","",'Input data'!E286)</f>
        <v/>
      </c>
      <c r="F271" s="4" t="str">
        <f>IF('Input data'!F286="","",'Input data'!F286)</f>
        <v/>
      </c>
      <c r="G271" s="4">
        <f>IF('Input data'!G286="","",'Input data'!G286)</f>
        <v>0</v>
      </c>
      <c r="H271" s="4" t="str">
        <f>IF('Input data'!H286&gt;0.5,'Input data'!H286,"")</f>
        <v/>
      </c>
      <c r="I271" s="4" t="str">
        <f>IF('Input data'!I286="","",'Input data'!I286)</f>
        <v/>
      </c>
      <c r="J271" s="12" t="str">
        <f>IF('Calculation sheet'!AQ271="","",IF(OR(I271="Motorway link",I271="Exit diverge",I271="Entrance merge",I271="Motorway diverge",I271="Motorway merge",I271="Motorway weaving",I271="Service area"),'Calculation sheet'!AK271*'Calculation sheet'!J271*'Calculation sheet'!K271*'Calculation sheet'!L271*'Calculation sheet'!N271*'Calculation sheet'!P271*'Calculation sheet'!R271*'Calculation sheet'!S271*'Calculation sheet'!T271*'Calculation sheet'!Y271*'Calculation sheet'!Z271*'Calculation sheet'!AB271*'Calculation sheet'!AD271*'Calculation sheet'!AF271*'Calculation sheet'!AJ271,'Calculation sheet'!AK271*'Calculation sheet'!J271*'Calculation sheet'!K271*'Calculation sheet'!L271*'Calculation sheet'!N271*'Calculation sheet'!P271*'Calculation sheet'!R271*'Calculation sheet'!S271*'Calculation sheet'!T271*'Calculation sheet'!Y271*'Calculation sheet'!Z271*'Calculation sheet'!AB271*'Calculation sheet'!AD271*'Calculation sheet'!AF271*'Calculation sheet'!AJ271*0.7672))</f>
        <v/>
      </c>
      <c r="K271" s="12" t="str">
        <f>IF('Calculation sheet'!AQ271="","",IF(OR(I271="Motorway link",I271="Exit diverge",I271="Entrance merge",I271="Motorway diverge",I271="Motorway merge",I271="Motorway weaving",I271="Service area"),'Calculation sheet'!AL271*'Calculation sheet'!J271*'Calculation sheet'!K271*'Calculation sheet'!M271*'Calculation sheet'!O271*'Calculation sheet'!P271*'Calculation sheet'!Q271*'Calculation sheet'!R271*'Calculation sheet'!S271*'Calculation sheet'!T271*'Calculation sheet'!Y271*'Calculation sheet'!AA271*'Calculation sheet'!AC271*'Calculation sheet'!AE271*'Calculation sheet'!AG271*'Calculation sheet'!AJ271,'Calculation sheet'!AL271*'Calculation sheet'!J271*'Calculation sheet'!K271*'Calculation sheet'!M271*'Calculation sheet'!O271*'Calculation sheet'!P271*'Calculation sheet'!Q271*'Calculation sheet'!R271*'Calculation sheet'!S271*'Calculation sheet'!T271*'Calculation sheet'!Y271*'Calculation sheet'!AA271*'Calculation sheet'!AC271*'Calculation sheet'!AE271*'Calculation sheet'!AG271*'Calculation sheet'!AJ271*0.8833))</f>
        <v/>
      </c>
      <c r="L271" s="12" t="str">
        <f>IF('Calculation sheet'!AQ271="","",IF(OR(I271="Motorway link",I271="Exit diverge",I271="Entrance merge",I271="Motorway diverge",I271="Motorway merge",I271="Motorway weaving",I271="Service area"),'Calculation sheet'!AM271*'Calculation sheet'!J271*'Calculation sheet'!K271*'Calculation sheet'!M271*'Calculation sheet'!O271*'Calculation sheet'!P271*'Calculation sheet'!Q271*'Calculation sheet'!R271*'Calculation sheet'!S271*'Calculation sheet'!U271*'Calculation sheet'!Y271*'Calculation sheet'!AA271*'Calculation sheet'!AC271*'Calculation sheet'!AE271*'Calculation sheet'!AG271*'Calculation sheet'!AJ271,'Calculation sheet'!AM271*'Calculation sheet'!J271*'Calculation sheet'!K271*'Calculation sheet'!M271*'Calculation sheet'!O271*'Calculation sheet'!P271*'Calculation sheet'!Q271*'Calculation sheet'!R271*'Calculation sheet'!S271*'Calculation sheet'!U271*'Calculation sheet'!Y271*'Calculation sheet'!AA271*'Calculation sheet'!AC271*'Calculation sheet'!AE271*'Calculation sheet'!AG271*'Calculation sheet'!AJ271*1.1176))</f>
        <v/>
      </c>
      <c r="M271" s="12" t="str">
        <f t="shared" si="12"/>
        <v/>
      </c>
      <c r="N271" s="12" t="str">
        <f>IF('Calculation sheet'!AQ271="","",IF(OR(I271="Motorway link",I271="Exit diverge",I271="Entrance merge",I271="Motorway diverge",I271="Motorway merge",I271="Motorway weaving",I271="Service area"),'Calculation sheet'!AN271*'Calculation sheet'!J271*'Calculation sheet'!K271*'Calculation sheet'!L271*'Calculation sheet'!N271*'Calculation sheet'!P271*'Calculation sheet'!R271*'Calculation sheet'!S271*'Calculation sheet'!V271*'Calculation sheet'!Y271*'Calculation sheet'!Z271*'Calculation sheet'!AB271*'Calculation sheet'!AD271*'Calculation sheet'!AH271*'Calculation sheet'!AJ271,'Calculation sheet'!AN271*'Calculation sheet'!J271*'Calculation sheet'!K271*'Calculation sheet'!L271*'Calculation sheet'!N271*'Calculation sheet'!P271*'Calculation sheet'!R271*'Calculation sheet'!S271*'Calculation sheet'!V271*'Calculation sheet'!Y271*'Calculation sheet'!Z271*'Calculation sheet'!AB271*'Calculation sheet'!AD271*'Calculation sheet'!AH271*'Calculation sheet'!AJ271*0.7672))</f>
        <v/>
      </c>
      <c r="O271" s="12" t="str">
        <f>IF('Calculation sheet'!AQ271="","",IF(OR(I271="Motorway link",I271="Exit diverge",I271="Entrance merge",I271="Motorway diverge",I271="Motorway merge",I271="Motorway weaving",I271="Service area"),'Calculation sheet'!AO271*'Calculation sheet'!J271*'Calculation sheet'!K271*'Calculation sheet'!L271*'Calculation sheet'!N271*'Calculation sheet'!P271*'Calculation sheet'!R271*'Calculation sheet'!S271*'Calculation sheet'!W271*'Calculation sheet'!Y271*'Calculation sheet'!Z271*'Calculation sheet'!AB271*'Calculation sheet'!AD271*'Calculation sheet'!AH271*'Calculation sheet'!AJ271,'Calculation sheet'!AO271*'Calculation sheet'!J271*'Calculation sheet'!K271*'Calculation sheet'!L271*'Calculation sheet'!N271*'Calculation sheet'!P271*'Calculation sheet'!R271*'Calculation sheet'!S271*'Calculation sheet'!W271*'Calculation sheet'!Y271*'Calculation sheet'!Z271*'Calculation sheet'!AB271*'Calculation sheet'!AD271*'Calculation sheet'!AH271*'Calculation sheet'!AJ271*0.7672))</f>
        <v/>
      </c>
      <c r="P271" s="12" t="str">
        <f>IF('Calculation sheet'!AQ271="","",IF(OR(I271="Motorway link",I271="Exit diverge",I271="Entrance merge",I271="Motorway diverge",I271="Motorway merge",I271="Motorway weaving",I271="Service area"),'Calculation sheet'!AP271*'Calculation sheet'!J271*'Calculation sheet'!K271*'Calculation sheet'!L271*'Calculation sheet'!N271*'Calculation sheet'!P271*'Calculation sheet'!R271*'Calculation sheet'!S271*'Calculation sheet'!X271*'Calculation sheet'!Y271*'Calculation sheet'!Z271*'Calculation sheet'!AB271*'Calculation sheet'!AD271*'Calculation sheet'!AI271*'Calculation sheet'!AJ271,'Calculation sheet'!AP271*'Calculation sheet'!J271*'Calculation sheet'!K271*'Calculation sheet'!L271*'Calculation sheet'!N271*'Calculation sheet'!P271*'Calculation sheet'!R271*'Calculation sheet'!S271*'Calculation sheet'!X271*'Calculation sheet'!Y271*'Calculation sheet'!Z271*'Calculation sheet'!AB271*'Calculation sheet'!AD271*'Calculation sheet'!AI271*'Calculation sheet'!AJ271*0.7672))</f>
        <v/>
      </c>
      <c r="Q271" s="12" t="str">
        <f t="shared" si="13"/>
        <v/>
      </c>
      <c r="R271" s="14" t="str">
        <f t="shared" si="14"/>
        <v/>
      </c>
    </row>
    <row r="272" spans="1:18" x14ac:dyDescent="0.3">
      <c r="A272" s="4" t="str">
        <f>IF('Input data'!A287="","",'Input data'!A287)</f>
        <v/>
      </c>
      <c r="B272" s="4" t="str">
        <f>IF('Input data'!B287="","",'Input data'!B287)</f>
        <v/>
      </c>
      <c r="C272" s="4" t="str">
        <f>IF('Input data'!C287="","",'Input data'!C287)</f>
        <v/>
      </c>
      <c r="D272" s="4" t="str">
        <f>IF('Input data'!D287="","",'Input data'!D287)</f>
        <v/>
      </c>
      <c r="E272" s="4" t="str">
        <f>IF('Input data'!E287="","",'Input data'!E287)</f>
        <v/>
      </c>
      <c r="F272" s="4" t="str">
        <f>IF('Input data'!F287="","",'Input data'!F287)</f>
        <v/>
      </c>
      <c r="G272" s="4">
        <f>IF('Input data'!G287="","",'Input data'!G287)</f>
        <v>0</v>
      </c>
      <c r="H272" s="4" t="str">
        <f>IF('Input data'!H287&gt;0.5,'Input data'!H287,"")</f>
        <v/>
      </c>
      <c r="I272" s="4" t="str">
        <f>IF('Input data'!I287="","",'Input data'!I287)</f>
        <v/>
      </c>
      <c r="J272" s="12" t="str">
        <f>IF('Calculation sheet'!AQ272="","",IF(OR(I272="Motorway link",I272="Exit diverge",I272="Entrance merge",I272="Motorway diverge",I272="Motorway merge",I272="Motorway weaving",I272="Service area"),'Calculation sheet'!AK272*'Calculation sheet'!J272*'Calculation sheet'!K272*'Calculation sheet'!L272*'Calculation sheet'!N272*'Calculation sheet'!P272*'Calculation sheet'!R272*'Calculation sheet'!S272*'Calculation sheet'!T272*'Calculation sheet'!Y272*'Calculation sheet'!Z272*'Calculation sheet'!AB272*'Calculation sheet'!AD272*'Calculation sheet'!AF272*'Calculation sheet'!AJ272,'Calculation sheet'!AK272*'Calculation sheet'!J272*'Calculation sheet'!K272*'Calculation sheet'!L272*'Calculation sheet'!N272*'Calculation sheet'!P272*'Calculation sheet'!R272*'Calculation sheet'!S272*'Calculation sheet'!T272*'Calculation sheet'!Y272*'Calculation sheet'!Z272*'Calculation sheet'!AB272*'Calculation sheet'!AD272*'Calculation sheet'!AF272*'Calculation sheet'!AJ272*0.7672))</f>
        <v/>
      </c>
      <c r="K272" s="12" t="str">
        <f>IF('Calculation sheet'!AQ272="","",IF(OR(I272="Motorway link",I272="Exit diverge",I272="Entrance merge",I272="Motorway diverge",I272="Motorway merge",I272="Motorway weaving",I272="Service area"),'Calculation sheet'!AL272*'Calculation sheet'!J272*'Calculation sheet'!K272*'Calculation sheet'!M272*'Calculation sheet'!O272*'Calculation sheet'!P272*'Calculation sheet'!Q272*'Calculation sheet'!R272*'Calculation sheet'!S272*'Calculation sheet'!T272*'Calculation sheet'!Y272*'Calculation sheet'!AA272*'Calculation sheet'!AC272*'Calculation sheet'!AE272*'Calculation sheet'!AG272*'Calculation sheet'!AJ272,'Calculation sheet'!AL272*'Calculation sheet'!J272*'Calculation sheet'!K272*'Calculation sheet'!M272*'Calculation sheet'!O272*'Calculation sheet'!P272*'Calculation sheet'!Q272*'Calculation sheet'!R272*'Calculation sheet'!S272*'Calculation sheet'!T272*'Calculation sheet'!Y272*'Calculation sheet'!AA272*'Calculation sheet'!AC272*'Calculation sheet'!AE272*'Calculation sheet'!AG272*'Calculation sheet'!AJ272*0.8833))</f>
        <v/>
      </c>
      <c r="L272" s="12" t="str">
        <f>IF('Calculation sheet'!AQ272="","",IF(OR(I272="Motorway link",I272="Exit diverge",I272="Entrance merge",I272="Motorway diverge",I272="Motorway merge",I272="Motorway weaving",I272="Service area"),'Calculation sheet'!AM272*'Calculation sheet'!J272*'Calculation sheet'!K272*'Calculation sheet'!M272*'Calculation sheet'!O272*'Calculation sheet'!P272*'Calculation sheet'!Q272*'Calculation sheet'!R272*'Calculation sheet'!S272*'Calculation sheet'!U272*'Calculation sheet'!Y272*'Calculation sheet'!AA272*'Calculation sheet'!AC272*'Calculation sheet'!AE272*'Calculation sheet'!AG272*'Calculation sheet'!AJ272,'Calculation sheet'!AM272*'Calculation sheet'!J272*'Calculation sheet'!K272*'Calculation sheet'!M272*'Calculation sheet'!O272*'Calculation sheet'!P272*'Calculation sheet'!Q272*'Calculation sheet'!R272*'Calculation sheet'!S272*'Calculation sheet'!U272*'Calculation sheet'!Y272*'Calculation sheet'!AA272*'Calculation sheet'!AC272*'Calculation sheet'!AE272*'Calculation sheet'!AG272*'Calculation sheet'!AJ272*1.1176))</f>
        <v/>
      </c>
      <c r="M272" s="12" t="str">
        <f t="shared" si="12"/>
        <v/>
      </c>
      <c r="N272" s="12" t="str">
        <f>IF('Calculation sheet'!AQ272="","",IF(OR(I272="Motorway link",I272="Exit diverge",I272="Entrance merge",I272="Motorway diverge",I272="Motorway merge",I272="Motorway weaving",I272="Service area"),'Calculation sheet'!AN272*'Calculation sheet'!J272*'Calculation sheet'!K272*'Calculation sheet'!L272*'Calculation sheet'!N272*'Calculation sheet'!P272*'Calculation sheet'!R272*'Calculation sheet'!S272*'Calculation sheet'!V272*'Calculation sheet'!Y272*'Calculation sheet'!Z272*'Calculation sheet'!AB272*'Calculation sheet'!AD272*'Calculation sheet'!AH272*'Calculation sheet'!AJ272,'Calculation sheet'!AN272*'Calculation sheet'!J272*'Calculation sheet'!K272*'Calculation sheet'!L272*'Calculation sheet'!N272*'Calculation sheet'!P272*'Calculation sheet'!R272*'Calculation sheet'!S272*'Calculation sheet'!V272*'Calculation sheet'!Y272*'Calculation sheet'!Z272*'Calculation sheet'!AB272*'Calculation sheet'!AD272*'Calculation sheet'!AH272*'Calculation sheet'!AJ272*0.7672))</f>
        <v/>
      </c>
      <c r="O272" s="12" t="str">
        <f>IF('Calculation sheet'!AQ272="","",IF(OR(I272="Motorway link",I272="Exit diverge",I272="Entrance merge",I272="Motorway diverge",I272="Motorway merge",I272="Motorway weaving",I272="Service area"),'Calculation sheet'!AO272*'Calculation sheet'!J272*'Calculation sheet'!K272*'Calculation sheet'!L272*'Calculation sheet'!N272*'Calculation sheet'!P272*'Calculation sheet'!R272*'Calculation sheet'!S272*'Calculation sheet'!W272*'Calculation sheet'!Y272*'Calculation sheet'!Z272*'Calculation sheet'!AB272*'Calculation sheet'!AD272*'Calculation sheet'!AH272*'Calculation sheet'!AJ272,'Calculation sheet'!AO272*'Calculation sheet'!J272*'Calculation sheet'!K272*'Calculation sheet'!L272*'Calculation sheet'!N272*'Calculation sheet'!P272*'Calculation sheet'!R272*'Calculation sheet'!S272*'Calculation sheet'!W272*'Calculation sheet'!Y272*'Calculation sheet'!Z272*'Calculation sheet'!AB272*'Calculation sheet'!AD272*'Calculation sheet'!AH272*'Calculation sheet'!AJ272*0.7672))</f>
        <v/>
      </c>
      <c r="P272" s="12" t="str">
        <f>IF('Calculation sheet'!AQ272="","",IF(OR(I272="Motorway link",I272="Exit diverge",I272="Entrance merge",I272="Motorway diverge",I272="Motorway merge",I272="Motorway weaving",I272="Service area"),'Calculation sheet'!AP272*'Calculation sheet'!J272*'Calculation sheet'!K272*'Calculation sheet'!L272*'Calculation sheet'!N272*'Calculation sheet'!P272*'Calculation sheet'!R272*'Calculation sheet'!S272*'Calculation sheet'!X272*'Calculation sheet'!Y272*'Calculation sheet'!Z272*'Calculation sheet'!AB272*'Calculation sheet'!AD272*'Calculation sheet'!AI272*'Calculation sheet'!AJ272,'Calculation sheet'!AP272*'Calculation sheet'!J272*'Calculation sheet'!K272*'Calculation sheet'!L272*'Calculation sheet'!N272*'Calculation sheet'!P272*'Calculation sheet'!R272*'Calculation sheet'!S272*'Calculation sheet'!X272*'Calculation sheet'!Y272*'Calculation sheet'!Z272*'Calculation sheet'!AB272*'Calculation sheet'!AD272*'Calculation sheet'!AI272*'Calculation sheet'!AJ272*0.7672))</f>
        <v/>
      </c>
      <c r="Q272" s="12" t="str">
        <f t="shared" si="13"/>
        <v/>
      </c>
      <c r="R272" s="14" t="str">
        <f t="shared" si="14"/>
        <v/>
      </c>
    </row>
    <row r="273" spans="1:18" x14ac:dyDescent="0.3">
      <c r="A273" s="4" t="str">
        <f>IF('Input data'!A288="","",'Input data'!A288)</f>
        <v/>
      </c>
      <c r="B273" s="4" t="str">
        <f>IF('Input data'!B288="","",'Input data'!B288)</f>
        <v/>
      </c>
      <c r="C273" s="4" t="str">
        <f>IF('Input data'!C288="","",'Input data'!C288)</f>
        <v/>
      </c>
      <c r="D273" s="4" t="str">
        <f>IF('Input data'!D288="","",'Input data'!D288)</f>
        <v/>
      </c>
      <c r="E273" s="4" t="str">
        <f>IF('Input data'!E288="","",'Input data'!E288)</f>
        <v/>
      </c>
      <c r="F273" s="4" t="str">
        <f>IF('Input data'!F288="","",'Input data'!F288)</f>
        <v/>
      </c>
      <c r="G273" s="4">
        <f>IF('Input data'!G288="","",'Input data'!G288)</f>
        <v>0</v>
      </c>
      <c r="H273" s="4" t="str">
        <f>IF('Input data'!H288&gt;0.5,'Input data'!H288,"")</f>
        <v/>
      </c>
      <c r="I273" s="4" t="str">
        <f>IF('Input data'!I288="","",'Input data'!I288)</f>
        <v/>
      </c>
      <c r="J273" s="12" t="str">
        <f>IF('Calculation sheet'!AQ273="","",IF(OR(I273="Motorway link",I273="Exit diverge",I273="Entrance merge",I273="Motorway diverge",I273="Motorway merge",I273="Motorway weaving",I273="Service area"),'Calculation sheet'!AK273*'Calculation sheet'!J273*'Calculation sheet'!K273*'Calculation sheet'!L273*'Calculation sheet'!N273*'Calculation sheet'!P273*'Calculation sheet'!R273*'Calculation sheet'!S273*'Calculation sheet'!T273*'Calculation sheet'!Y273*'Calculation sheet'!Z273*'Calculation sheet'!AB273*'Calculation sheet'!AD273*'Calculation sheet'!AF273*'Calculation sheet'!AJ273,'Calculation sheet'!AK273*'Calculation sheet'!J273*'Calculation sheet'!K273*'Calculation sheet'!L273*'Calculation sheet'!N273*'Calculation sheet'!P273*'Calculation sheet'!R273*'Calculation sheet'!S273*'Calculation sheet'!T273*'Calculation sheet'!Y273*'Calculation sheet'!Z273*'Calculation sheet'!AB273*'Calculation sheet'!AD273*'Calculation sheet'!AF273*'Calculation sheet'!AJ273*0.7672))</f>
        <v/>
      </c>
      <c r="K273" s="12" t="str">
        <f>IF('Calculation sheet'!AQ273="","",IF(OR(I273="Motorway link",I273="Exit diverge",I273="Entrance merge",I273="Motorway diverge",I273="Motorway merge",I273="Motorway weaving",I273="Service area"),'Calculation sheet'!AL273*'Calculation sheet'!J273*'Calculation sheet'!K273*'Calculation sheet'!M273*'Calculation sheet'!O273*'Calculation sheet'!P273*'Calculation sheet'!Q273*'Calculation sheet'!R273*'Calculation sheet'!S273*'Calculation sheet'!T273*'Calculation sheet'!Y273*'Calculation sheet'!AA273*'Calculation sheet'!AC273*'Calculation sheet'!AE273*'Calculation sheet'!AG273*'Calculation sheet'!AJ273,'Calculation sheet'!AL273*'Calculation sheet'!J273*'Calculation sheet'!K273*'Calculation sheet'!M273*'Calculation sheet'!O273*'Calculation sheet'!P273*'Calculation sheet'!Q273*'Calculation sheet'!R273*'Calculation sheet'!S273*'Calculation sheet'!T273*'Calculation sheet'!Y273*'Calculation sheet'!AA273*'Calculation sheet'!AC273*'Calculation sheet'!AE273*'Calculation sheet'!AG273*'Calculation sheet'!AJ273*0.8833))</f>
        <v/>
      </c>
      <c r="L273" s="12" t="str">
        <f>IF('Calculation sheet'!AQ273="","",IF(OR(I273="Motorway link",I273="Exit diverge",I273="Entrance merge",I273="Motorway diverge",I273="Motorway merge",I273="Motorway weaving",I273="Service area"),'Calculation sheet'!AM273*'Calculation sheet'!J273*'Calculation sheet'!K273*'Calculation sheet'!M273*'Calculation sheet'!O273*'Calculation sheet'!P273*'Calculation sheet'!Q273*'Calculation sheet'!R273*'Calculation sheet'!S273*'Calculation sheet'!U273*'Calculation sheet'!Y273*'Calculation sheet'!AA273*'Calculation sheet'!AC273*'Calculation sheet'!AE273*'Calculation sheet'!AG273*'Calculation sheet'!AJ273,'Calculation sheet'!AM273*'Calculation sheet'!J273*'Calculation sheet'!K273*'Calculation sheet'!M273*'Calculation sheet'!O273*'Calculation sheet'!P273*'Calculation sheet'!Q273*'Calculation sheet'!R273*'Calculation sheet'!S273*'Calculation sheet'!U273*'Calculation sheet'!Y273*'Calculation sheet'!AA273*'Calculation sheet'!AC273*'Calculation sheet'!AE273*'Calculation sheet'!AG273*'Calculation sheet'!AJ273*1.1176))</f>
        <v/>
      </c>
      <c r="M273" s="12" t="str">
        <f t="shared" si="12"/>
        <v/>
      </c>
      <c r="N273" s="12" t="str">
        <f>IF('Calculation sheet'!AQ273="","",IF(OR(I273="Motorway link",I273="Exit diverge",I273="Entrance merge",I273="Motorway diverge",I273="Motorway merge",I273="Motorway weaving",I273="Service area"),'Calculation sheet'!AN273*'Calculation sheet'!J273*'Calculation sheet'!K273*'Calculation sheet'!L273*'Calculation sheet'!N273*'Calculation sheet'!P273*'Calculation sheet'!R273*'Calculation sheet'!S273*'Calculation sheet'!V273*'Calculation sheet'!Y273*'Calculation sheet'!Z273*'Calculation sheet'!AB273*'Calculation sheet'!AD273*'Calculation sheet'!AH273*'Calculation sheet'!AJ273,'Calculation sheet'!AN273*'Calculation sheet'!J273*'Calculation sheet'!K273*'Calculation sheet'!L273*'Calculation sheet'!N273*'Calculation sheet'!P273*'Calculation sheet'!R273*'Calculation sheet'!S273*'Calculation sheet'!V273*'Calculation sheet'!Y273*'Calculation sheet'!Z273*'Calculation sheet'!AB273*'Calculation sheet'!AD273*'Calculation sheet'!AH273*'Calculation sheet'!AJ273*0.7672))</f>
        <v/>
      </c>
      <c r="O273" s="12" t="str">
        <f>IF('Calculation sheet'!AQ273="","",IF(OR(I273="Motorway link",I273="Exit diverge",I273="Entrance merge",I273="Motorway diverge",I273="Motorway merge",I273="Motorway weaving",I273="Service area"),'Calculation sheet'!AO273*'Calculation sheet'!J273*'Calculation sheet'!K273*'Calculation sheet'!L273*'Calculation sheet'!N273*'Calculation sheet'!P273*'Calculation sheet'!R273*'Calculation sheet'!S273*'Calculation sheet'!W273*'Calculation sheet'!Y273*'Calculation sheet'!Z273*'Calculation sheet'!AB273*'Calculation sheet'!AD273*'Calculation sheet'!AH273*'Calculation sheet'!AJ273,'Calculation sheet'!AO273*'Calculation sheet'!J273*'Calculation sheet'!K273*'Calculation sheet'!L273*'Calculation sheet'!N273*'Calculation sheet'!P273*'Calculation sheet'!R273*'Calculation sheet'!S273*'Calculation sheet'!W273*'Calculation sheet'!Y273*'Calculation sheet'!Z273*'Calculation sheet'!AB273*'Calculation sheet'!AD273*'Calculation sheet'!AH273*'Calculation sheet'!AJ273*0.7672))</f>
        <v/>
      </c>
      <c r="P273" s="12" t="str">
        <f>IF('Calculation sheet'!AQ273="","",IF(OR(I273="Motorway link",I273="Exit diverge",I273="Entrance merge",I273="Motorway diverge",I273="Motorway merge",I273="Motorway weaving",I273="Service area"),'Calculation sheet'!AP273*'Calculation sheet'!J273*'Calculation sheet'!K273*'Calculation sheet'!L273*'Calculation sheet'!N273*'Calculation sheet'!P273*'Calculation sheet'!R273*'Calculation sheet'!S273*'Calculation sheet'!X273*'Calculation sheet'!Y273*'Calculation sheet'!Z273*'Calculation sheet'!AB273*'Calculation sheet'!AD273*'Calculation sheet'!AI273*'Calculation sheet'!AJ273,'Calculation sheet'!AP273*'Calculation sheet'!J273*'Calculation sheet'!K273*'Calculation sheet'!L273*'Calculation sheet'!N273*'Calculation sheet'!P273*'Calculation sheet'!R273*'Calculation sheet'!S273*'Calculation sheet'!X273*'Calculation sheet'!Y273*'Calculation sheet'!Z273*'Calculation sheet'!AB273*'Calculation sheet'!AD273*'Calculation sheet'!AI273*'Calculation sheet'!AJ273*0.7672))</f>
        <v/>
      </c>
      <c r="Q273" s="12" t="str">
        <f t="shared" si="13"/>
        <v/>
      </c>
      <c r="R273" s="14" t="str">
        <f t="shared" si="14"/>
        <v/>
      </c>
    </row>
    <row r="274" spans="1:18" x14ac:dyDescent="0.3">
      <c r="A274" s="4" t="str">
        <f>IF('Input data'!A289="","",'Input data'!A289)</f>
        <v/>
      </c>
      <c r="B274" s="4" t="str">
        <f>IF('Input data'!B289="","",'Input data'!B289)</f>
        <v/>
      </c>
      <c r="C274" s="4" t="str">
        <f>IF('Input data'!C289="","",'Input data'!C289)</f>
        <v/>
      </c>
      <c r="D274" s="4" t="str">
        <f>IF('Input data'!D289="","",'Input data'!D289)</f>
        <v/>
      </c>
      <c r="E274" s="4" t="str">
        <f>IF('Input data'!E289="","",'Input data'!E289)</f>
        <v/>
      </c>
      <c r="F274" s="4" t="str">
        <f>IF('Input data'!F289="","",'Input data'!F289)</f>
        <v/>
      </c>
      <c r="G274" s="4">
        <f>IF('Input data'!G289="","",'Input data'!G289)</f>
        <v>0</v>
      </c>
      <c r="H274" s="4" t="str">
        <f>IF('Input data'!H289&gt;0.5,'Input data'!H289,"")</f>
        <v/>
      </c>
      <c r="I274" s="4" t="str">
        <f>IF('Input data'!I289="","",'Input data'!I289)</f>
        <v/>
      </c>
      <c r="J274" s="12" t="str">
        <f>IF('Calculation sheet'!AQ274="","",IF(OR(I274="Motorway link",I274="Exit diverge",I274="Entrance merge",I274="Motorway diverge",I274="Motorway merge",I274="Motorway weaving",I274="Service area"),'Calculation sheet'!AK274*'Calculation sheet'!J274*'Calculation sheet'!K274*'Calculation sheet'!L274*'Calculation sheet'!N274*'Calculation sheet'!P274*'Calculation sheet'!R274*'Calculation sheet'!S274*'Calculation sheet'!T274*'Calculation sheet'!Y274*'Calculation sheet'!Z274*'Calculation sheet'!AB274*'Calculation sheet'!AD274*'Calculation sheet'!AF274*'Calculation sheet'!AJ274,'Calculation sheet'!AK274*'Calculation sheet'!J274*'Calculation sheet'!K274*'Calculation sheet'!L274*'Calculation sheet'!N274*'Calculation sheet'!P274*'Calculation sheet'!R274*'Calculation sheet'!S274*'Calculation sheet'!T274*'Calculation sheet'!Y274*'Calculation sheet'!Z274*'Calculation sheet'!AB274*'Calculation sheet'!AD274*'Calculation sheet'!AF274*'Calculation sheet'!AJ274*0.7672))</f>
        <v/>
      </c>
      <c r="K274" s="12" t="str">
        <f>IF('Calculation sheet'!AQ274="","",IF(OR(I274="Motorway link",I274="Exit diverge",I274="Entrance merge",I274="Motorway diverge",I274="Motorway merge",I274="Motorway weaving",I274="Service area"),'Calculation sheet'!AL274*'Calculation sheet'!J274*'Calculation sheet'!K274*'Calculation sheet'!M274*'Calculation sheet'!O274*'Calculation sheet'!P274*'Calculation sheet'!Q274*'Calculation sheet'!R274*'Calculation sheet'!S274*'Calculation sheet'!T274*'Calculation sheet'!Y274*'Calculation sheet'!AA274*'Calculation sheet'!AC274*'Calculation sheet'!AE274*'Calculation sheet'!AG274*'Calculation sheet'!AJ274,'Calculation sheet'!AL274*'Calculation sheet'!J274*'Calculation sheet'!K274*'Calculation sheet'!M274*'Calculation sheet'!O274*'Calculation sheet'!P274*'Calculation sheet'!Q274*'Calculation sheet'!R274*'Calculation sheet'!S274*'Calculation sheet'!T274*'Calculation sheet'!Y274*'Calculation sheet'!AA274*'Calculation sheet'!AC274*'Calculation sheet'!AE274*'Calculation sheet'!AG274*'Calculation sheet'!AJ274*0.8833))</f>
        <v/>
      </c>
      <c r="L274" s="12" t="str">
        <f>IF('Calculation sheet'!AQ274="","",IF(OR(I274="Motorway link",I274="Exit diverge",I274="Entrance merge",I274="Motorway diverge",I274="Motorway merge",I274="Motorway weaving",I274="Service area"),'Calculation sheet'!AM274*'Calculation sheet'!J274*'Calculation sheet'!K274*'Calculation sheet'!M274*'Calculation sheet'!O274*'Calculation sheet'!P274*'Calculation sheet'!Q274*'Calculation sheet'!R274*'Calculation sheet'!S274*'Calculation sheet'!U274*'Calculation sheet'!Y274*'Calculation sheet'!AA274*'Calculation sheet'!AC274*'Calculation sheet'!AE274*'Calculation sheet'!AG274*'Calculation sheet'!AJ274,'Calculation sheet'!AM274*'Calculation sheet'!J274*'Calculation sheet'!K274*'Calculation sheet'!M274*'Calculation sheet'!O274*'Calculation sheet'!P274*'Calculation sheet'!Q274*'Calculation sheet'!R274*'Calculation sheet'!S274*'Calculation sheet'!U274*'Calculation sheet'!Y274*'Calculation sheet'!AA274*'Calculation sheet'!AC274*'Calculation sheet'!AE274*'Calculation sheet'!AG274*'Calculation sheet'!AJ274*1.1176))</f>
        <v/>
      </c>
      <c r="M274" s="12" t="str">
        <f t="shared" si="12"/>
        <v/>
      </c>
      <c r="N274" s="12" t="str">
        <f>IF('Calculation sheet'!AQ274="","",IF(OR(I274="Motorway link",I274="Exit diverge",I274="Entrance merge",I274="Motorway diverge",I274="Motorway merge",I274="Motorway weaving",I274="Service area"),'Calculation sheet'!AN274*'Calculation sheet'!J274*'Calculation sheet'!K274*'Calculation sheet'!L274*'Calculation sheet'!N274*'Calculation sheet'!P274*'Calculation sheet'!R274*'Calculation sheet'!S274*'Calculation sheet'!V274*'Calculation sheet'!Y274*'Calculation sheet'!Z274*'Calculation sheet'!AB274*'Calculation sheet'!AD274*'Calculation sheet'!AH274*'Calculation sheet'!AJ274,'Calculation sheet'!AN274*'Calculation sheet'!J274*'Calculation sheet'!K274*'Calculation sheet'!L274*'Calculation sheet'!N274*'Calculation sheet'!P274*'Calculation sheet'!R274*'Calculation sheet'!S274*'Calculation sheet'!V274*'Calculation sheet'!Y274*'Calculation sheet'!Z274*'Calculation sheet'!AB274*'Calculation sheet'!AD274*'Calculation sheet'!AH274*'Calculation sheet'!AJ274*0.7672))</f>
        <v/>
      </c>
      <c r="O274" s="12" t="str">
        <f>IF('Calculation sheet'!AQ274="","",IF(OR(I274="Motorway link",I274="Exit diverge",I274="Entrance merge",I274="Motorway diverge",I274="Motorway merge",I274="Motorway weaving",I274="Service area"),'Calculation sheet'!AO274*'Calculation sheet'!J274*'Calculation sheet'!K274*'Calculation sheet'!L274*'Calculation sheet'!N274*'Calculation sheet'!P274*'Calculation sheet'!R274*'Calculation sheet'!S274*'Calculation sheet'!W274*'Calculation sheet'!Y274*'Calculation sheet'!Z274*'Calculation sheet'!AB274*'Calculation sheet'!AD274*'Calculation sheet'!AH274*'Calculation sheet'!AJ274,'Calculation sheet'!AO274*'Calculation sheet'!J274*'Calculation sheet'!K274*'Calculation sheet'!L274*'Calculation sheet'!N274*'Calculation sheet'!P274*'Calculation sheet'!R274*'Calculation sheet'!S274*'Calculation sheet'!W274*'Calculation sheet'!Y274*'Calculation sheet'!Z274*'Calculation sheet'!AB274*'Calculation sheet'!AD274*'Calculation sheet'!AH274*'Calculation sheet'!AJ274*0.7672))</f>
        <v/>
      </c>
      <c r="P274" s="12" t="str">
        <f>IF('Calculation sheet'!AQ274="","",IF(OR(I274="Motorway link",I274="Exit diverge",I274="Entrance merge",I274="Motorway diverge",I274="Motorway merge",I274="Motorway weaving",I274="Service area"),'Calculation sheet'!AP274*'Calculation sheet'!J274*'Calculation sheet'!K274*'Calculation sheet'!L274*'Calculation sheet'!N274*'Calculation sheet'!P274*'Calculation sheet'!R274*'Calculation sheet'!S274*'Calculation sheet'!X274*'Calculation sheet'!Y274*'Calculation sheet'!Z274*'Calculation sheet'!AB274*'Calculation sheet'!AD274*'Calculation sheet'!AI274*'Calculation sheet'!AJ274,'Calculation sheet'!AP274*'Calculation sheet'!J274*'Calculation sheet'!K274*'Calculation sheet'!L274*'Calculation sheet'!N274*'Calculation sheet'!P274*'Calculation sheet'!R274*'Calculation sheet'!S274*'Calculation sheet'!X274*'Calculation sheet'!Y274*'Calculation sheet'!Z274*'Calculation sheet'!AB274*'Calculation sheet'!AD274*'Calculation sheet'!AI274*'Calculation sheet'!AJ274*0.7672))</f>
        <v/>
      </c>
      <c r="Q274" s="12" t="str">
        <f t="shared" si="13"/>
        <v/>
      </c>
      <c r="R274" s="14" t="str">
        <f t="shared" si="14"/>
        <v/>
      </c>
    </row>
    <row r="275" spans="1:18" x14ac:dyDescent="0.3">
      <c r="A275" s="4" t="str">
        <f>IF('Input data'!A290="","",'Input data'!A290)</f>
        <v/>
      </c>
      <c r="B275" s="4" t="str">
        <f>IF('Input data'!B290="","",'Input data'!B290)</f>
        <v/>
      </c>
      <c r="C275" s="4" t="str">
        <f>IF('Input data'!C290="","",'Input data'!C290)</f>
        <v/>
      </c>
      <c r="D275" s="4" t="str">
        <f>IF('Input data'!D290="","",'Input data'!D290)</f>
        <v/>
      </c>
      <c r="E275" s="4" t="str">
        <f>IF('Input data'!E290="","",'Input data'!E290)</f>
        <v/>
      </c>
      <c r="F275" s="4" t="str">
        <f>IF('Input data'!F290="","",'Input data'!F290)</f>
        <v/>
      </c>
      <c r="G275" s="4">
        <f>IF('Input data'!G290="","",'Input data'!G290)</f>
        <v>0</v>
      </c>
      <c r="H275" s="4" t="str">
        <f>IF('Input data'!H290&gt;0.5,'Input data'!H290,"")</f>
        <v/>
      </c>
      <c r="I275" s="4" t="str">
        <f>IF('Input data'!I290="","",'Input data'!I290)</f>
        <v/>
      </c>
      <c r="J275" s="12" t="str">
        <f>IF('Calculation sheet'!AQ275="","",IF(OR(I275="Motorway link",I275="Exit diverge",I275="Entrance merge",I275="Motorway diverge",I275="Motorway merge",I275="Motorway weaving",I275="Service area"),'Calculation sheet'!AK275*'Calculation sheet'!J275*'Calculation sheet'!K275*'Calculation sheet'!L275*'Calculation sheet'!N275*'Calculation sheet'!P275*'Calculation sheet'!R275*'Calculation sheet'!S275*'Calculation sheet'!T275*'Calculation sheet'!Y275*'Calculation sheet'!Z275*'Calculation sheet'!AB275*'Calculation sheet'!AD275*'Calculation sheet'!AF275*'Calculation sheet'!AJ275,'Calculation sheet'!AK275*'Calculation sheet'!J275*'Calculation sheet'!K275*'Calculation sheet'!L275*'Calculation sheet'!N275*'Calculation sheet'!P275*'Calculation sheet'!R275*'Calculation sheet'!S275*'Calculation sheet'!T275*'Calculation sheet'!Y275*'Calculation sheet'!Z275*'Calculation sheet'!AB275*'Calculation sheet'!AD275*'Calculation sheet'!AF275*'Calculation sheet'!AJ275*0.7672))</f>
        <v/>
      </c>
      <c r="K275" s="12" t="str">
        <f>IF('Calculation sheet'!AQ275="","",IF(OR(I275="Motorway link",I275="Exit diverge",I275="Entrance merge",I275="Motorway diverge",I275="Motorway merge",I275="Motorway weaving",I275="Service area"),'Calculation sheet'!AL275*'Calculation sheet'!J275*'Calculation sheet'!K275*'Calculation sheet'!M275*'Calculation sheet'!O275*'Calculation sheet'!P275*'Calculation sheet'!Q275*'Calculation sheet'!R275*'Calculation sheet'!S275*'Calculation sheet'!T275*'Calculation sheet'!Y275*'Calculation sheet'!AA275*'Calculation sheet'!AC275*'Calculation sheet'!AE275*'Calculation sheet'!AG275*'Calculation sheet'!AJ275,'Calculation sheet'!AL275*'Calculation sheet'!J275*'Calculation sheet'!K275*'Calculation sheet'!M275*'Calculation sheet'!O275*'Calculation sheet'!P275*'Calculation sheet'!Q275*'Calculation sheet'!R275*'Calculation sheet'!S275*'Calculation sheet'!T275*'Calculation sheet'!Y275*'Calculation sheet'!AA275*'Calculation sheet'!AC275*'Calculation sheet'!AE275*'Calculation sheet'!AG275*'Calculation sheet'!AJ275*0.8833))</f>
        <v/>
      </c>
      <c r="L275" s="12" t="str">
        <f>IF('Calculation sheet'!AQ275="","",IF(OR(I275="Motorway link",I275="Exit diverge",I275="Entrance merge",I275="Motorway diverge",I275="Motorway merge",I275="Motorway weaving",I275="Service area"),'Calculation sheet'!AM275*'Calculation sheet'!J275*'Calculation sheet'!K275*'Calculation sheet'!M275*'Calculation sheet'!O275*'Calculation sheet'!P275*'Calculation sheet'!Q275*'Calculation sheet'!R275*'Calculation sheet'!S275*'Calculation sheet'!U275*'Calculation sheet'!Y275*'Calculation sheet'!AA275*'Calculation sheet'!AC275*'Calculation sheet'!AE275*'Calculation sheet'!AG275*'Calculation sheet'!AJ275,'Calculation sheet'!AM275*'Calculation sheet'!J275*'Calculation sheet'!K275*'Calculation sheet'!M275*'Calculation sheet'!O275*'Calculation sheet'!P275*'Calculation sheet'!Q275*'Calculation sheet'!R275*'Calculation sheet'!S275*'Calculation sheet'!U275*'Calculation sheet'!Y275*'Calculation sheet'!AA275*'Calculation sheet'!AC275*'Calculation sheet'!AE275*'Calculation sheet'!AG275*'Calculation sheet'!AJ275*1.1176))</f>
        <v/>
      </c>
      <c r="M275" s="12" t="str">
        <f t="shared" si="12"/>
        <v/>
      </c>
      <c r="N275" s="12" t="str">
        <f>IF('Calculation sheet'!AQ275="","",IF(OR(I275="Motorway link",I275="Exit diverge",I275="Entrance merge",I275="Motorway diverge",I275="Motorway merge",I275="Motorway weaving",I275="Service area"),'Calculation sheet'!AN275*'Calculation sheet'!J275*'Calculation sheet'!K275*'Calculation sheet'!L275*'Calculation sheet'!N275*'Calculation sheet'!P275*'Calculation sheet'!R275*'Calculation sheet'!S275*'Calculation sheet'!V275*'Calculation sheet'!Y275*'Calculation sheet'!Z275*'Calculation sheet'!AB275*'Calculation sheet'!AD275*'Calculation sheet'!AH275*'Calculation sheet'!AJ275,'Calculation sheet'!AN275*'Calculation sheet'!J275*'Calculation sheet'!K275*'Calculation sheet'!L275*'Calculation sheet'!N275*'Calculation sheet'!P275*'Calculation sheet'!R275*'Calculation sheet'!S275*'Calculation sheet'!V275*'Calculation sheet'!Y275*'Calculation sheet'!Z275*'Calculation sheet'!AB275*'Calculation sheet'!AD275*'Calculation sheet'!AH275*'Calculation sheet'!AJ275*0.7672))</f>
        <v/>
      </c>
      <c r="O275" s="12" t="str">
        <f>IF('Calculation sheet'!AQ275="","",IF(OR(I275="Motorway link",I275="Exit diverge",I275="Entrance merge",I275="Motorway diverge",I275="Motorway merge",I275="Motorway weaving",I275="Service area"),'Calculation sheet'!AO275*'Calculation sheet'!J275*'Calculation sheet'!K275*'Calculation sheet'!L275*'Calculation sheet'!N275*'Calculation sheet'!P275*'Calculation sheet'!R275*'Calculation sheet'!S275*'Calculation sheet'!W275*'Calculation sheet'!Y275*'Calculation sheet'!Z275*'Calculation sheet'!AB275*'Calculation sheet'!AD275*'Calculation sheet'!AH275*'Calculation sheet'!AJ275,'Calculation sheet'!AO275*'Calculation sheet'!J275*'Calculation sheet'!K275*'Calculation sheet'!L275*'Calculation sheet'!N275*'Calculation sheet'!P275*'Calculation sheet'!R275*'Calculation sheet'!S275*'Calculation sheet'!W275*'Calculation sheet'!Y275*'Calculation sheet'!Z275*'Calculation sheet'!AB275*'Calculation sheet'!AD275*'Calculation sheet'!AH275*'Calculation sheet'!AJ275*0.7672))</f>
        <v/>
      </c>
      <c r="P275" s="12" t="str">
        <f>IF('Calculation sheet'!AQ275="","",IF(OR(I275="Motorway link",I275="Exit diverge",I275="Entrance merge",I275="Motorway diverge",I275="Motorway merge",I275="Motorway weaving",I275="Service area"),'Calculation sheet'!AP275*'Calculation sheet'!J275*'Calculation sheet'!K275*'Calculation sheet'!L275*'Calculation sheet'!N275*'Calculation sheet'!P275*'Calculation sheet'!R275*'Calculation sheet'!S275*'Calculation sheet'!X275*'Calculation sheet'!Y275*'Calculation sheet'!Z275*'Calculation sheet'!AB275*'Calculation sheet'!AD275*'Calculation sheet'!AI275*'Calculation sheet'!AJ275,'Calculation sheet'!AP275*'Calculation sheet'!J275*'Calculation sheet'!K275*'Calculation sheet'!L275*'Calculation sheet'!N275*'Calculation sheet'!P275*'Calculation sheet'!R275*'Calculation sheet'!S275*'Calculation sheet'!X275*'Calculation sheet'!Y275*'Calculation sheet'!Z275*'Calculation sheet'!AB275*'Calculation sheet'!AD275*'Calculation sheet'!AI275*'Calculation sheet'!AJ275*0.7672))</f>
        <v/>
      </c>
      <c r="Q275" s="12" t="str">
        <f t="shared" si="13"/>
        <v/>
      </c>
      <c r="R275" s="14" t="str">
        <f t="shared" si="14"/>
        <v/>
      </c>
    </row>
    <row r="276" spans="1:18" x14ac:dyDescent="0.3">
      <c r="A276" s="4" t="str">
        <f>IF('Input data'!A291="","",'Input data'!A291)</f>
        <v/>
      </c>
      <c r="B276" s="4" t="str">
        <f>IF('Input data'!B291="","",'Input data'!B291)</f>
        <v/>
      </c>
      <c r="C276" s="4" t="str">
        <f>IF('Input data'!C291="","",'Input data'!C291)</f>
        <v/>
      </c>
      <c r="D276" s="4" t="str">
        <f>IF('Input data'!D291="","",'Input data'!D291)</f>
        <v/>
      </c>
      <c r="E276" s="4" t="str">
        <f>IF('Input data'!E291="","",'Input data'!E291)</f>
        <v/>
      </c>
      <c r="F276" s="4" t="str">
        <f>IF('Input data'!F291="","",'Input data'!F291)</f>
        <v/>
      </c>
      <c r="G276" s="4">
        <f>IF('Input data'!G291="","",'Input data'!G291)</f>
        <v>0</v>
      </c>
      <c r="H276" s="4" t="str">
        <f>IF('Input data'!H291&gt;0.5,'Input data'!H291,"")</f>
        <v/>
      </c>
      <c r="I276" s="4" t="str">
        <f>IF('Input data'!I291="","",'Input data'!I291)</f>
        <v/>
      </c>
      <c r="J276" s="12" t="str">
        <f>IF('Calculation sheet'!AQ276="","",IF(OR(I276="Motorway link",I276="Exit diverge",I276="Entrance merge",I276="Motorway diverge",I276="Motorway merge",I276="Motorway weaving",I276="Service area"),'Calculation sheet'!AK276*'Calculation sheet'!J276*'Calculation sheet'!K276*'Calculation sheet'!L276*'Calculation sheet'!N276*'Calculation sheet'!P276*'Calculation sheet'!R276*'Calculation sheet'!S276*'Calculation sheet'!T276*'Calculation sheet'!Y276*'Calculation sheet'!Z276*'Calculation sheet'!AB276*'Calculation sheet'!AD276*'Calculation sheet'!AF276*'Calculation sheet'!AJ276,'Calculation sheet'!AK276*'Calculation sheet'!J276*'Calculation sheet'!K276*'Calculation sheet'!L276*'Calculation sheet'!N276*'Calculation sheet'!P276*'Calculation sheet'!R276*'Calculation sheet'!S276*'Calculation sheet'!T276*'Calculation sheet'!Y276*'Calculation sheet'!Z276*'Calculation sheet'!AB276*'Calculation sheet'!AD276*'Calculation sheet'!AF276*'Calculation sheet'!AJ276*0.7672))</f>
        <v/>
      </c>
      <c r="K276" s="12" t="str">
        <f>IF('Calculation sheet'!AQ276="","",IF(OR(I276="Motorway link",I276="Exit diverge",I276="Entrance merge",I276="Motorway diverge",I276="Motorway merge",I276="Motorway weaving",I276="Service area"),'Calculation sheet'!AL276*'Calculation sheet'!J276*'Calculation sheet'!K276*'Calculation sheet'!M276*'Calculation sheet'!O276*'Calculation sheet'!P276*'Calculation sheet'!Q276*'Calculation sheet'!R276*'Calculation sheet'!S276*'Calculation sheet'!T276*'Calculation sheet'!Y276*'Calculation sheet'!AA276*'Calculation sheet'!AC276*'Calculation sheet'!AE276*'Calculation sheet'!AG276*'Calculation sheet'!AJ276,'Calculation sheet'!AL276*'Calculation sheet'!J276*'Calculation sheet'!K276*'Calculation sheet'!M276*'Calculation sheet'!O276*'Calculation sheet'!P276*'Calculation sheet'!Q276*'Calculation sheet'!R276*'Calculation sheet'!S276*'Calculation sheet'!T276*'Calculation sheet'!Y276*'Calculation sheet'!AA276*'Calculation sheet'!AC276*'Calculation sheet'!AE276*'Calculation sheet'!AG276*'Calculation sheet'!AJ276*0.8833))</f>
        <v/>
      </c>
      <c r="L276" s="12" t="str">
        <f>IF('Calculation sheet'!AQ276="","",IF(OR(I276="Motorway link",I276="Exit diverge",I276="Entrance merge",I276="Motorway diverge",I276="Motorway merge",I276="Motorway weaving",I276="Service area"),'Calculation sheet'!AM276*'Calculation sheet'!J276*'Calculation sheet'!K276*'Calculation sheet'!M276*'Calculation sheet'!O276*'Calculation sheet'!P276*'Calculation sheet'!Q276*'Calculation sheet'!R276*'Calculation sheet'!S276*'Calculation sheet'!U276*'Calculation sheet'!Y276*'Calculation sheet'!AA276*'Calculation sheet'!AC276*'Calculation sheet'!AE276*'Calculation sheet'!AG276*'Calculation sheet'!AJ276,'Calculation sheet'!AM276*'Calculation sheet'!J276*'Calculation sheet'!K276*'Calculation sheet'!M276*'Calculation sheet'!O276*'Calculation sheet'!P276*'Calculation sheet'!Q276*'Calculation sheet'!R276*'Calculation sheet'!S276*'Calculation sheet'!U276*'Calculation sheet'!Y276*'Calculation sheet'!AA276*'Calculation sheet'!AC276*'Calculation sheet'!AE276*'Calculation sheet'!AG276*'Calculation sheet'!AJ276*1.1176))</f>
        <v/>
      </c>
      <c r="M276" s="12" t="str">
        <f t="shared" si="12"/>
        <v/>
      </c>
      <c r="N276" s="12" t="str">
        <f>IF('Calculation sheet'!AQ276="","",IF(OR(I276="Motorway link",I276="Exit diverge",I276="Entrance merge",I276="Motorway diverge",I276="Motorway merge",I276="Motorway weaving",I276="Service area"),'Calculation sheet'!AN276*'Calculation sheet'!J276*'Calculation sheet'!K276*'Calculation sheet'!L276*'Calculation sheet'!N276*'Calculation sheet'!P276*'Calculation sheet'!R276*'Calculation sheet'!S276*'Calculation sheet'!V276*'Calculation sheet'!Y276*'Calculation sheet'!Z276*'Calculation sheet'!AB276*'Calculation sheet'!AD276*'Calculation sheet'!AH276*'Calculation sheet'!AJ276,'Calculation sheet'!AN276*'Calculation sheet'!J276*'Calculation sheet'!K276*'Calculation sheet'!L276*'Calculation sheet'!N276*'Calculation sheet'!P276*'Calculation sheet'!R276*'Calculation sheet'!S276*'Calculation sheet'!V276*'Calculation sheet'!Y276*'Calculation sheet'!Z276*'Calculation sheet'!AB276*'Calculation sheet'!AD276*'Calculation sheet'!AH276*'Calculation sheet'!AJ276*0.7672))</f>
        <v/>
      </c>
      <c r="O276" s="12" t="str">
        <f>IF('Calculation sheet'!AQ276="","",IF(OR(I276="Motorway link",I276="Exit diverge",I276="Entrance merge",I276="Motorway diverge",I276="Motorway merge",I276="Motorway weaving",I276="Service area"),'Calculation sheet'!AO276*'Calculation sheet'!J276*'Calculation sheet'!K276*'Calculation sheet'!L276*'Calculation sheet'!N276*'Calculation sheet'!P276*'Calculation sheet'!R276*'Calculation sheet'!S276*'Calculation sheet'!W276*'Calculation sheet'!Y276*'Calculation sheet'!Z276*'Calculation sheet'!AB276*'Calculation sheet'!AD276*'Calculation sheet'!AH276*'Calculation sheet'!AJ276,'Calculation sheet'!AO276*'Calculation sheet'!J276*'Calculation sheet'!K276*'Calculation sheet'!L276*'Calculation sheet'!N276*'Calculation sheet'!P276*'Calculation sheet'!R276*'Calculation sheet'!S276*'Calculation sheet'!W276*'Calculation sheet'!Y276*'Calculation sheet'!Z276*'Calculation sheet'!AB276*'Calculation sheet'!AD276*'Calculation sheet'!AH276*'Calculation sheet'!AJ276*0.7672))</f>
        <v/>
      </c>
      <c r="P276" s="12" t="str">
        <f>IF('Calculation sheet'!AQ276="","",IF(OR(I276="Motorway link",I276="Exit diverge",I276="Entrance merge",I276="Motorway diverge",I276="Motorway merge",I276="Motorway weaving",I276="Service area"),'Calculation sheet'!AP276*'Calculation sheet'!J276*'Calculation sheet'!K276*'Calculation sheet'!L276*'Calculation sheet'!N276*'Calculation sheet'!P276*'Calculation sheet'!R276*'Calculation sheet'!S276*'Calculation sheet'!X276*'Calculation sheet'!Y276*'Calculation sheet'!Z276*'Calculation sheet'!AB276*'Calculation sheet'!AD276*'Calculation sheet'!AI276*'Calculation sheet'!AJ276,'Calculation sheet'!AP276*'Calculation sheet'!J276*'Calculation sheet'!K276*'Calculation sheet'!L276*'Calculation sheet'!N276*'Calculation sheet'!P276*'Calculation sheet'!R276*'Calculation sheet'!S276*'Calculation sheet'!X276*'Calculation sheet'!Y276*'Calculation sheet'!Z276*'Calculation sheet'!AB276*'Calculation sheet'!AD276*'Calculation sheet'!AI276*'Calculation sheet'!AJ276*0.7672))</f>
        <v/>
      </c>
      <c r="Q276" s="12" t="str">
        <f t="shared" si="13"/>
        <v/>
      </c>
      <c r="R276" s="14" t="str">
        <f t="shared" si="14"/>
        <v/>
      </c>
    </row>
    <row r="277" spans="1:18" x14ac:dyDescent="0.3">
      <c r="A277" s="4" t="str">
        <f>IF('Input data'!A292="","",'Input data'!A292)</f>
        <v/>
      </c>
      <c r="B277" s="4" t="str">
        <f>IF('Input data'!B292="","",'Input data'!B292)</f>
        <v/>
      </c>
      <c r="C277" s="4" t="str">
        <f>IF('Input data'!C292="","",'Input data'!C292)</f>
        <v/>
      </c>
      <c r="D277" s="4" t="str">
        <f>IF('Input data'!D292="","",'Input data'!D292)</f>
        <v/>
      </c>
      <c r="E277" s="4" t="str">
        <f>IF('Input data'!E292="","",'Input data'!E292)</f>
        <v/>
      </c>
      <c r="F277" s="4" t="str">
        <f>IF('Input data'!F292="","",'Input data'!F292)</f>
        <v/>
      </c>
      <c r="G277" s="4">
        <f>IF('Input data'!G292="","",'Input data'!G292)</f>
        <v>0</v>
      </c>
      <c r="H277" s="4" t="str">
        <f>IF('Input data'!H292&gt;0.5,'Input data'!H292,"")</f>
        <v/>
      </c>
      <c r="I277" s="4" t="str">
        <f>IF('Input data'!I292="","",'Input data'!I292)</f>
        <v/>
      </c>
      <c r="J277" s="12" t="str">
        <f>IF('Calculation sheet'!AQ277="","",IF(OR(I277="Motorway link",I277="Exit diverge",I277="Entrance merge",I277="Motorway diverge",I277="Motorway merge",I277="Motorway weaving",I277="Service area"),'Calculation sheet'!AK277*'Calculation sheet'!J277*'Calculation sheet'!K277*'Calculation sheet'!L277*'Calculation sheet'!N277*'Calculation sheet'!P277*'Calculation sheet'!R277*'Calculation sheet'!S277*'Calculation sheet'!T277*'Calculation sheet'!Y277*'Calculation sheet'!Z277*'Calculation sheet'!AB277*'Calculation sheet'!AD277*'Calculation sheet'!AF277*'Calculation sheet'!AJ277,'Calculation sheet'!AK277*'Calculation sheet'!J277*'Calculation sheet'!K277*'Calculation sheet'!L277*'Calculation sheet'!N277*'Calculation sheet'!P277*'Calculation sheet'!R277*'Calculation sheet'!S277*'Calculation sheet'!T277*'Calculation sheet'!Y277*'Calculation sheet'!Z277*'Calculation sheet'!AB277*'Calculation sheet'!AD277*'Calculation sheet'!AF277*'Calculation sheet'!AJ277*0.7672))</f>
        <v/>
      </c>
      <c r="K277" s="12" t="str">
        <f>IF('Calculation sheet'!AQ277="","",IF(OR(I277="Motorway link",I277="Exit diverge",I277="Entrance merge",I277="Motorway diverge",I277="Motorway merge",I277="Motorway weaving",I277="Service area"),'Calculation sheet'!AL277*'Calculation sheet'!J277*'Calculation sheet'!K277*'Calculation sheet'!M277*'Calculation sheet'!O277*'Calculation sheet'!P277*'Calculation sheet'!Q277*'Calculation sheet'!R277*'Calculation sheet'!S277*'Calculation sheet'!T277*'Calculation sheet'!Y277*'Calculation sheet'!AA277*'Calculation sheet'!AC277*'Calculation sheet'!AE277*'Calculation sheet'!AG277*'Calculation sheet'!AJ277,'Calculation sheet'!AL277*'Calculation sheet'!J277*'Calculation sheet'!K277*'Calculation sheet'!M277*'Calculation sheet'!O277*'Calculation sheet'!P277*'Calculation sheet'!Q277*'Calculation sheet'!R277*'Calculation sheet'!S277*'Calculation sheet'!T277*'Calculation sheet'!Y277*'Calculation sheet'!AA277*'Calculation sheet'!AC277*'Calculation sheet'!AE277*'Calculation sheet'!AG277*'Calculation sheet'!AJ277*0.8833))</f>
        <v/>
      </c>
      <c r="L277" s="12" t="str">
        <f>IF('Calculation sheet'!AQ277="","",IF(OR(I277="Motorway link",I277="Exit diverge",I277="Entrance merge",I277="Motorway diverge",I277="Motorway merge",I277="Motorway weaving",I277="Service area"),'Calculation sheet'!AM277*'Calculation sheet'!J277*'Calculation sheet'!K277*'Calculation sheet'!M277*'Calculation sheet'!O277*'Calculation sheet'!P277*'Calculation sheet'!Q277*'Calculation sheet'!R277*'Calculation sheet'!S277*'Calculation sheet'!U277*'Calculation sheet'!Y277*'Calculation sheet'!AA277*'Calculation sheet'!AC277*'Calculation sheet'!AE277*'Calculation sheet'!AG277*'Calculation sheet'!AJ277,'Calculation sheet'!AM277*'Calculation sheet'!J277*'Calculation sheet'!K277*'Calculation sheet'!M277*'Calculation sheet'!O277*'Calculation sheet'!P277*'Calculation sheet'!Q277*'Calculation sheet'!R277*'Calculation sheet'!S277*'Calculation sheet'!U277*'Calculation sheet'!Y277*'Calculation sheet'!AA277*'Calculation sheet'!AC277*'Calculation sheet'!AE277*'Calculation sheet'!AG277*'Calculation sheet'!AJ277*1.1176))</f>
        <v/>
      </c>
      <c r="M277" s="12" t="str">
        <f t="shared" si="12"/>
        <v/>
      </c>
      <c r="N277" s="12" t="str">
        <f>IF('Calculation sheet'!AQ277="","",IF(OR(I277="Motorway link",I277="Exit diverge",I277="Entrance merge",I277="Motorway diverge",I277="Motorway merge",I277="Motorway weaving",I277="Service area"),'Calculation sheet'!AN277*'Calculation sheet'!J277*'Calculation sheet'!K277*'Calculation sheet'!L277*'Calculation sheet'!N277*'Calculation sheet'!P277*'Calculation sheet'!R277*'Calculation sheet'!S277*'Calculation sheet'!V277*'Calculation sheet'!Y277*'Calculation sheet'!Z277*'Calculation sheet'!AB277*'Calculation sheet'!AD277*'Calculation sheet'!AH277*'Calculation sheet'!AJ277,'Calculation sheet'!AN277*'Calculation sheet'!J277*'Calculation sheet'!K277*'Calculation sheet'!L277*'Calculation sheet'!N277*'Calculation sheet'!P277*'Calculation sheet'!R277*'Calculation sheet'!S277*'Calculation sheet'!V277*'Calculation sheet'!Y277*'Calculation sheet'!Z277*'Calculation sheet'!AB277*'Calculation sheet'!AD277*'Calculation sheet'!AH277*'Calculation sheet'!AJ277*0.7672))</f>
        <v/>
      </c>
      <c r="O277" s="12" t="str">
        <f>IF('Calculation sheet'!AQ277="","",IF(OR(I277="Motorway link",I277="Exit diverge",I277="Entrance merge",I277="Motorway diverge",I277="Motorway merge",I277="Motorway weaving",I277="Service area"),'Calculation sheet'!AO277*'Calculation sheet'!J277*'Calculation sheet'!K277*'Calculation sheet'!L277*'Calculation sheet'!N277*'Calculation sheet'!P277*'Calculation sheet'!R277*'Calculation sheet'!S277*'Calculation sheet'!W277*'Calculation sheet'!Y277*'Calculation sheet'!Z277*'Calculation sheet'!AB277*'Calculation sheet'!AD277*'Calculation sheet'!AH277*'Calculation sheet'!AJ277,'Calculation sheet'!AO277*'Calculation sheet'!J277*'Calculation sheet'!K277*'Calculation sheet'!L277*'Calculation sheet'!N277*'Calculation sheet'!P277*'Calculation sheet'!R277*'Calculation sheet'!S277*'Calculation sheet'!W277*'Calculation sheet'!Y277*'Calculation sheet'!Z277*'Calculation sheet'!AB277*'Calculation sheet'!AD277*'Calculation sheet'!AH277*'Calculation sheet'!AJ277*0.7672))</f>
        <v/>
      </c>
      <c r="P277" s="12" t="str">
        <f>IF('Calculation sheet'!AQ277="","",IF(OR(I277="Motorway link",I277="Exit diverge",I277="Entrance merge",I277="Motorway diverge",I277="Motorway merge",I277="Motorway weaving",I277="Service area"),'Calculation sheet'!AP277*'Calculation sheet'!J277*'Calculation sheet'!K277*'Calculation sheet'!L277*'Calculation sheet'!N277*'Calculation sheet'!P277*'Calculation sheet'!R277*'Calculation sheet'!S277*'Calculation sheet'!X277*'Calculation sheet'!Y277*'Calculation sheet'!Z277*'Calculation sheet'!AB277*'Calculation sheet'!AD277*'Calculation sheet'!AI277*'Calculation sheet'!AJ277,'Calculation sheet'!AP277*'Calculation sheet'!J277*'Calculation sheet'!K277*'Calculation sheet'!L277*'Calculation sheet'!N277*'Calculation sheet'!P277*'Calculation sheet'!R277*'Calculation sheet'!S277*'Calculation sheet'!X277*'Calculation sheet'!Y277*'Calculation sheet'!Z277*'Calculation sheet'!AB277*'Calculation sheet'!AD277*'Calculation sheet'!AI277*'Calculation sheet'!AJ277*0.7672))</f>
        <v/>
      </c>
      <c r="Q277" s="12" t="str">
        <f t="shared" si="13"/>
        <v/>
      </c>
      <c r="R277" s="14" t="str">
        <f t="shared" si="14"/>
        <v/>
      </c>
    </row>
    <row r="278" spans="1:18" x14ac:dyDescent="0.3">
      <c r="A278" s="4" t="str">
        <f>IF('Input data'!A293="","",'Input data'!A293)</f>
        <v/>
      </c>
      <c r="B278" s="4" t="str">
        <f>IF('Input data'!B293="","",'Input data'!B293)</f>
        <v/>
      </c>
      <c r="C278" s="4" t="str">
        <f>IF('Input data'!C293="","",'Input data'!C293)</f>
        <v/>
      </c>
      <c r="D278" s="4" t="str">
        <f>IF('Input data'!D293="","",'Input data'!D293)</f>
        <v/>
      </c>
      <c r="E278" s="4" t="str">
        <f>IF('Input data'!E293="","",'Input data'!E293)</f>
        <v/>
      </c>
      <c r="F278" s="4" t="str">
        <f>IF('Input data'!F293="","",'Input data'!F293)</f>
        <v/>
      </c>
      <c r="G278" s="4">
        <f>IF('Input data'!G293="","",'Input data'!G293)</f>
        <v>0</v>
      </c>
      <c r="H278" s="4" t="str">
        <f>IF('Input data'!H293&gt;0.5,'Input data'!H293,"")</f>
        <v/>
      </c>
      <c r="I278" s="4" t="str">
        <f>IF('Input data'!I293="","",'Input data'!I293)</f>
        <v/>
      </c>
      <c r="J278" s="12" t="str">
        <f>IF('Calculation sheet'!AQ278="","",IF(OR(I278="Motorway link",I278="Exit diverge",I278="Entrance merge",I278="Motorway diverge",I278="Motorway merge",I278="Motorway weaving",I278="Service area"),'Calculation sheet'!AK278*'Calculation sheet'!J278*'Calculation sheet'!K278*'Calculation sheet'!L278*'Calculation sheet'!N278*'Calculation sheet'!P278*'Calculation sheet'!R278*'Calculation sheet'!S278*'Calculation sheet'!T278*'Calculation sheet'!Y278*'Calculation sheet'!Z278*'Calculation sheet'!AB278*'Calculation sheet'!AD278*'Calculation sheet'!AF278*'Calculation sheet'!AJ278,'Calculation sheet'!AK278*'Calculation sheet'!J278*'Calculation sheet'!K278*'Calculation sheet'!L278*'Calculation sheet'!N278*'Calculation sheet'!P278*'Calculation sheet'!R278*'Calculation sheet'!S278*'Calculation sheet'!T278*'Calculation sheet'!Y278*'Calculation sheet'!Z278*'Calculation sheet'!AB278*'Calculation sheet'!AD278*'Calculation sheet'!AF278*'Calculation sheet'!AJ278*0.7672))</f>
        <v/>
      </c>
      <c r="K278" s="12" t="str">
        <f>IF('Calculation sheet'!AQ278="","",IF(OR(I278="Motorway link",I278="Exit diverge",I278="Entrance merge",I278="Motorway diverge",I278="Motorway merge",I278="Motorway weaving",I278="Service area"),'Calculation sheet'!AL278*'Calculation sheet'!J278*'Calculation sheet'!K278*'Calculation sheet'!M278*'Calculation sheet'!O278*'Calculation sheet'!P278*'Calculation sheet'!Q278*'Calculation sheet'!R278*'Calculation sheet'!S278*'Calculation sheet'!T278*'Calculation sheet'!Y278*'Calculation sheet'!AA278*'Calculation sheet'!AC278*'Calculation sheet'!AE278*'Calculation sheet'!AG278*'Calculation sheet'!AJ278,'Calculation sheet'!AL278*'Calculation sheet'!J278*'Calculation sheet'!K278*'Calculation sheet'!M278*'Calculation sheet'!O278*'Calculation sheet'!P278*'Calculation sheet'!Q278*'Calculation sheet'!R278*'Calculation sheet'!S278*'Calculation sheet'!T278*'Calculation sheet'!Y278*'Calculation sheet'!AA278*'Calculation sheet'!AC278*'Calculation sheet'!AE278*'Calculation sheet'!AG278*'Calculation sheet'!AJ278*0.8833))</f>
        <v/>
      </c>
      <c r="L278" s="12" t="str">
        <f>IF('Calculation sheet'!AQ278="","",IF(OR(I278="Motorway link",I278="Exit diverge",I278="Entrance merge",I278="Motorway diverge",I278="Motorway merge",I278="Motorway weaving",I278="Service area"),'Calculation sheet'!AM278*'Calculation sheet'!J278*'Calculation sheet'!K278*'Calculation sheet'!M278*'Calculation sheet'!O278*'Calculation sheet'!P278*'Calculation sheet'!Q278*'Calculation sheet'!R278*'Calculation sheet'!S278*'Calculation sheet'!U278*'Calculation sheet'!Y278*'Calculation sheet'!AA278*'Calculation sheet'!AC278*'Calculation sheet'!AE278*'Calculation sheet'!AG278*'Calculation sheet'!AJ278,'Calculation sheet'!AM278*'Calculation sheet'!J278*'Calculation sheet'!K278*'Calculation sheet'!M278*'Calculation sheet'!O278*'Calculation sheet'!P278*'Calculation sheet'!Q278*'Calculation sheet'!R278*'Calculation sheet'!S278*'Calculation sheet'!U278*'Calculation sheet'!Y278*'Calculation sheet'!AA278*'Calculation sheet'!AC278*'Calculation sheet'!AE278*'Calculation sheet'!AG278*'Calculation sheet'!AJ278*1.1176))</f>
        <v/>
      </c>
      <c r="M278" s="12" t="str">
        <f t="shared" si="12"/>
        <v/>
      </c>
      <c r="N278" s="12" t="str">
        <f>IF('Calculation sheet'!AQ278="","",IF(OR(I278="Motorway link",I278="Exit diverge",I278="Entrance merge",I278="Motorway diverge",I278="Motorway merge",I278="Motorway weaving",I278="Service area"),'Calculation sheet'!AN278*'Calculation sheet'!J278*'Calculation sheet'!K278*'Calculation sheet'!L278*'Calculation sheet'!N278*'Calculation sheet'!P278*'Calculation sheet'!R278*'Calculation sheet'!S278*'Calculation sheet'!V278*'Calculation sheet'!Y278*'Calculation sheet'!Z278*'Calculation sheet'!AB278*'Calculation sheet'!AD278*'Calculation sheet'!AH278*'Calculation sheet'!AJ278,'Calculation sheet'!AN278*'Calculation sheet'!J278*'Calculation sheet'!K278*'Calculation sheet'!L278*'Calculation sheet'!N278*'Calculation sheet'!P278*'Calculation sheet'!R278*'Calculation sheet'!S278*'Calculation sheet'!V278*'Calculation sheet'!Y278*'Calculation sheet'!Z278*'Calculation sheet'!AB278*'Calculation sheet'!AD278*'Calculation sheet'!AH278*'Calculation sheet'!AJ278*0.7672))</f>
        <v/>
      </c>
      <c r="O278" s="12" t="str">
        <f>IF('Calculation sheet'!AQ278="","",IF(OR(I278="Motorway link",I278="Exit diverge",I278="Entrance merge",I278="Motorway diverge",I278="Motorway merge",I278="Motorway weaving",I278="Service area"),'Calculation sheet'!AO278*'Calculation sheet'!J278*'Calculation sheet'!K278*'Calculation sheet'!L278*'Calculation sheet'!N278*'Calculation sheet'!P278*'Calculation sheet'!R278*'Calculation sheet'!S278*'Calculation sheet'!W278*'Calculation sheet'!Y278*'Calculation sheet'!Z278*'Calculation sheet'!AB278*'Calculation sheet'!AD278*'Calculation sheet'!AH278*'Calculation sheet'!AJ278,'Calculation sheet'!AO278*'Calculation sheet'!J278*'Calculation sheet'!K278*'Calculation sheet'!L278*'Calculation sheet'!N278*'Calculation sheet'!P278*'Calculation sheet'!R278*'Calculation sheet'!S278*'Calculation sheet'!W278*'Calculation sheet'!Y278*'Calculation sheet'!Z278*'Calculation sheet'!AB278*'Calculation sheet'!AD278*'Calculation sheet'!AH278*'Calculation sheet'!AJ278*0.7672))</f>
        <v/>
      </c>
      <c r="P278" s="12" t="str">
        <f>IF('Calculation sheet'!AQ278="","",IF(OR(I278="Motorway link",I278="Exit diverge",I278="Entrance merge",I278="Motorway diverge",I278="Motorway merge",I278="Motorway weaving",I278="Service area"),'Calculation sheet'!AP278*'Calculation sheet'!J278*'Calculation sheet'!K278*'Calculation sheet'!L278*'Calculation sheet'!N278*'Calculation sheet'!P278*'Calculation sheet'!R278*'Calculation sheet'!S278*'Calculation sheet'!X278*'Calculation sheet'!Y278*'Calculation sheet'!Z278*'Calculation sheet'!AB278*'Calculation sheet'!AD278*'Calculation sheet'!AI278*'Calculation sheet'!AJ278,'Calculation sheet'!AP278*'Calculation sheet'!J278*'Calculation sheet'!K278*'Calculation sheet'!L278*'Calculation sheet'!N278*'Calculation sheet'!P278*'Calculation sheet'!R278*'Calculation sheet'!S278*'Calculation sheet'!X278*'Calculation sheet'!Y278*'Calculation sheet'!Z278*'Calculation sheet'!AB278*'Calculation sheet'!AD278*'Calculation sheet'!AI278*'Calculation sheet'!AJ278*0.7672))</f>
        <v/>
      </c>
      <c r="Q278" s="12" t="str">
        <f t="shared" si="13"/>
        <v/>
      </c>
      <c r="R278" s="14" t="str">
        <f t="shared" si="14"/>
        <v/>
      </c>
    </row>
    <row r="279" spans="1:18" x14ac:dyDescent="0.3">
      <c r="A279" s="4" t="str">
        <f>IF('Input data'!A294="","",'Input data'!A294)</f>
        <v/>
      </c>
      <c r="B279" s="4" t="str">
        <f>IF('Input data'!B294="","",'Input data'!B294)</f>
        <v/>
      </c>
      <c r="C279" s="4" t="str">
        <f>IF('Input data'!C294="","",'Input data'!C294)</f>
        <v/>
      </c>
      <c r="D279" s="4" t="str">
        <f>IF('Input data'!D294="","",'Input data'!D294)</f>
        <v/>
      </c>
      <c r="E279" s="4" t="str">
        <f>IF('Input data'!E294="","",'Input data'!E294)</f>
        <v/>
      </c>
      <c r="F279" s="4" t="str">
        <f>IF('Input data'!F294="","",'Input data'!F294)</f>
        <v/>
      </c>
      <c r="G279" s="4">
        <f>IF('Input data'!G294="","",'Input data'!G294)</f>
        <v>0</v>
      </c>
      <c r="H279" s="4" t="str">
        <f>IF('Input data'!H294&gt;0.5,'Input data'!H294,"")</f>
        <v/>
      </c>
      <c r="I279" s="4" t="str">
        <f>IF('Input data'!I294="","",'Input data'!I294)</f>
        <v/>
      </c>
      <c r="J279" s="12" t="str">
        <f>IF('Calculation sheet'!AQ279="","",IF(OR(I279="Motorway link",I279="Exit diverge",I279="Entrance merge",I279="Motorway diverge",I279="Motorway merge",I279="Motorway weaving",I279="Service area"),'Calculation sheet'!AK279*'Calculation sheet'!J279*'Calculation sheet'!K279*'Calculation sheet'!L279*'Calculation sheet'!N279*'Calculation sheet'!P279*'Calculation sheet'!R279*'Calculation sheet'!S279*'Calculation sheet'!T279*'Calculation sheet'!Y279*'Calculation sheet'!Z279*'Calculation sheet'!AB279*'Calculation sheet'!AD279*'Calculation sheet'!AF279*'Calculation sheet'!AJ279,'Calculation sheet'!AK279*'Calculation sheet'!J279*'Calculation sheet'!K279*'Calculation sheet'!L279*'Calculation sheet'!N279*'Calculation sheet'!P279*'Calculation sheet'!R279*'Calculation sheet'!S279*'Calculation sheet'!T279*'Calculation sheet'!Y279*'Calculation sheet'!Z279*'Calculation sheet'!AB279*'Calculation sheet'!AD279*'Calculation sheet'!AF279*'Calculation sheet'!AJ279*0.7672))</f>
        <v/>
      </c>
      <c r="K279" s="12" t="str">
        <f>IF('Calculation sheet'!AQ279="","",IF(OR(I279="Motorway link",I279="Exit diverge",I279="Entrance merge",I279="Motorway diverge",I279="Motorway merge",I279="Motorway weaving",I279="Service area"),'Calculation sheet'!AL279*'Calculation sheet'!J279*'Calculation sheet'!K279*'Calculation sheet'!M279*'Calculation sheet'!O279*'Calculation sheet'!P279*'Calculation sheet'!Q279*'Calculation sheet'!R279*'Calculation sheet'!S279*'Calculation sheet'!T279*'Calculation sheet'!Y279*'Calculation sheet'!AA279*'Calculation sheet'!AC279*'Calculation sheet'!AE279*'Calculation sheet'!AG279*'Calculation sheet'!AJ279,'Calculation sheet'!AL279*'Calculation sheet'!J279*'Calculation sheet'!K279*'Calculation sheet'!M279*'Calculation sheet'!O279*'Calculation sheet'!P279*'Calculation sheet'!Q279*'Calculation sheet'!R279*'Calculation sheet'!S279*'Calculation sheet'!T279*'Calculation sheet'!Y279*'Calculation sheet'!AA279*'Calculation sheet'!AC279*'Calculation sheet'!AE279*'Calculation sheet'!AG279*'Calculation sheet'!AJ279*0.8833))</f>
        <v/>
      </c>
      <c r="L279" s="12" t="str">
        <f>IF('Calculation sheet'!AQ279="","",IF(OR(I279="Motorway link",I279="Exit diverge",I279="Entrance merge",I279="Motorway diverge",I279="Motorway merge",I279="Motorway weaving",I279="Service area"),'Calculation sheet'!AM279*'Calculation sheet'!J279*'Calculation sheet'!K279*'Calculation sheet'!M279*'Calculation sheet'!O279*'Calculation sheet'!P279*'Calculation sheet'!Q279*'Calculation sheet'!R279*'Calculation sheet'!S279*'Calculation sheet'!U279*'Calculation sheet'!Y279*'Calculation sheet'!AA279*'Calculation sheet'!AC279*'Calculation sheet'!AE279*'Calculation sheet'!AG279*'Calculation sheet'!AJ279,'Calculation sheet'!AM279*'Calculation sheet'!J279*'Calculation sheet'!K279*'Calculation sheet'!M279*'Calculation sheet'!O279*'Calculation sheet'!P279*'Calculation sheet'!Q279*'Calculation sheet'!R279*'Calculation sheet'!S279*'Calculation sheet'!U279*'Calculation sheet'!Y279*'Calculation sheet'!AA279*'Calculation sheet'!AC279*'Calculation sheet'!AE279*'Calculation sheet'!AG279*'Calculation sheet'!AJ279*1.1176))</f>
        <v/>
      </c>
      <c r="M279" s="12" t="str">
        <f t="shared" si="12"/>
        <v/>
      </c>
      <c r="N279" s="12" t="str">
        <f>IF('Calculation sheet'!AQ279="","",IF(OR(I279="Motorway link",I279="Exit diverge",I279="Entrance merge",I279="Motorway diverge",I279="Motorway merge",I279="Motorway weaving",I279="Service area"),'Calculation sheet'!AN279*'Calculation sheet'!J279*'Calculation sheet'!K279*'Calculation sheet'!L279*'Calculation sheet'!N279*'Calculation sheet'!P279*'Calculation sheet'!R279*'Calculation sheet'!S279*'Calculation sheet'!V279*'Calculation sheet'!Y279*'Calculation sheet'!Z279*'Calculation sheet'!AB279*'Calculation sheet'!AD279*'Calculation sheet'!AH279*'Calculation sheet'!AJ279,'Calculation sheet'!AN279*'Calculation sheet'!J279*'Calculation sheet'!K279*'Calculation sheet'!L279*'Calculation sheet'!N279*'Calculation sheet'!P279*'Calculation sheet'!R279*'Calculation sheet'!S279*'Calculation sheet'!V279*'Calculation sheet'!Y279*'Calculation sheet'!Z279*'Calculation sheet'!AB279*'Calculation sheet'!AD279*'Calculation sheet'!AH279*'Calculation sheet'!AJ279*0.7672))</f>
        <v/>
      </c>
      <c r="O279" s="12" t="str">
        <f>IF('Calculation sheet'!AQ279="","",IF(OR(I279="Motorway link",I279="Exit diverge",I279="Entrance merge",I279="Motorway diverge",I279="Motorway merge",I279="Motorway weaving",I279="Service area"),'Calculation sheet'!AO279*'Calculation sheet'!J279*'Calculation sheet'!K279*'Calculation sheet'!L279*'Calculation sheet'!N279*'Calculation sheet'!P279*'Calculation sheet'!R279*'Calculation sheet'!S279*'Calculation sheet'!W279*'Calculation sheet'!Y279*'Calculation sheet'!Z279*'Calculation sheet'!AB279*'Calculation sheet'!AD279*'Calculation sheet'!AH279*'Calculation sheet'!AJ279,'Calculation sheet'!AO279*'Calculation sheet'!J279*'Calculation sheet'!K279*'Calculation sheet'!L279*'Calculation sheet'!N279*'Calculation sheet'!P279*'Calculation sheet'!R279*'Calculation sheet'!S279*'Calculation sheet'!W279*'Calculation sheet'!Y279*'Calculation sheet'!Z279*'Calculation sheet'!AB279*'Calculation sheet'!AD279*'Calculation sheet'!AH279*'Calculation sheet'!AJ279*0.7672))</f>
        <v/>
      </c>
      <c r="P279" s="12" t="str">
        <f>IF('Calculation sheet'!AQ279="","",IF(OR(I279="Motorway link",I279="Exit diverge",I279="Entrance merge",I279="Motorway diverge",I279="Motorway merge",I279="Motorway weaving",I279="Service area"),'Calculation sheet'!AP279*'Calculation sheet'!J279*'Calculation sheet'!K279*'Calculation sheet'!L279*'Calculation sheet'!N279*'Calculation sheet'!P279*'Calculation sheet'!R279*'Calculation sheet'!S279*'Calculation sheet'!X279*'Calculation sheet'!Y279*'Calculation sheet'!Z279*'Calculation sheet'!AB279*'Calculation sheet'!AD279*'Calculation sheet'!AI279*'Calculation sheet'!AJ279,'Calculation sheet'!AP279*'Calculation sheet'!J279*'Calculation sheet'!K279*'Calculation sheet'!L279*'Calculation sheet'!N279*'Calculation sheet'!P279*'Calculation sheet'!R279*'Calculation sheet'!S279*'Calculation sheet'!X279*'Calculation sheet'!Y279*'Calculation sheet'!Z279*'Calculation sheet'!AB279*'Calculation sheet'!AD279*'Calculation sheet'!AI279*'Calculation sheet'!AJ279*0.7672))</f>
        <v/>
      </c>
      <c r="Q279" s="12" t="str">
        <f t="shared" si="13"/>
        <v/>
      </c>
      <c r="R279" s="14" t="str">
        <f t="shared" si="14"/>
        <v/>
      </c>
    </row>
    <row r="280" spans="1:18" x14ac:dyDescent="0.3">
      <c r="A280" s="4" t="str">
        <f>IF('Input data'!A295="","",'Input data'!A295)</f>
        <v/>
      </c>
      <c r="B280" s="4" t="str">
        <f>IF('Input data'!B295="","",'Input data'!B295)</f>
        <v/>
      </c>
      <c r="C280" s="4" t="str">
        <f>IF('Input data'!C295="","",'Input data'!C295)</f>
        <v/>
      </c>
      <c r="D280" s="4" t="str">
        <f>IF('Input data'!D295="","",'Input data'!D295)</f>
        <v/>
      </c>
      <c r="E280" s="4" t="str">
        <f>IF('Input data'!E295="","",'Input data'!E295)</f>
        <v/>
      </c>
      <c r="F280" s="4" t="str">
        <f>IF('Input data'!F295="","",'Input data'!F295)</f>
        <v/>
      </c>
      <c r="G280" s="4">
        <f>IF('Input data'!G295="","",'Input data'!G295)</f>
        <v>0</v>
      </c>
      <c r="H280" s="4" t="str">
        <f>IF('Input data'!H295&gt;0.5,'Input data'!H295,"")</f>
        <v/>
      </c>
      <c r="I280" s="4" t="str">
        <f>IF('Input data'!I295="","",'Input data'!I295)</f>
        <v/>
      </c>
      <c r="J280" s="12" t="str">
        <f>IF('Calculation sheet'!AQ280="","",IF(OR(I280="Motorway link",I280="Exit diverge",I280="Entrance merge",I280="Motorway diverge",I280="Motorway merge",I280="Motorway weaving",I280="Service area"),'Calculation sheet'!AK280*'Calculation sheet'!J280*'Calculation sheet'!K280*'Calculation sheet'!L280*'Calculation sheet'!N280*'Calculation sheet'!P280*'Calculation sheet'!R280*'Calculation sheet'!S280*'Calculation sheet'!T280*'Calculation sheet'!Y280*'Calculation sheet'!Z280*'Calculation sheet'!AB280*'Calculation sheet'!AD280*'Calculation sheet'!AF280*'Calculation sheet'!AJ280,'Calculation sheet'!AK280*'Calculation sheet'!J280*'Calculation sheet'!K280*'Calculation sheet'!L280*'Calculation sheet'!N280*'Calculation sheet'!P280*'Calculation sheet'!R280*'Calculation sheet'!S280*'Calculation sheet'!T280*'Calculation sheet'!Y280*'Calculation sheet'!Z280*'Calculation sheet'!AB280*'Calculation sheet'!AD280*'Calculation sheet'!AF280*'Calculation sheet'!AJ280*0.7672))</f>
        <v/>
      </c>
      <c r="K280" s="12" t="str">
        <f>IF('Calculation sheet'!AQ280="","",IF(OR(I280="Motorway link",I280="Exit diverge",I280="Entrance merge",I280="Motorway diverge",I280="Motorway merge",I280="Motorway weaving",I280="Service area"),'Calculation sheet'!AL280*'Calculation sheet'!J280*'Calculation sheet'!K280*'Calculation sheet'!M280*'Calculation sheet'!O280*'Calculation sheet'!P280*'Calculation sheet'!Q280*'Calculation sheet'!R280*'Calculation sheet'!S280*'Calculation sheet'!T280*'Calculation sheet'!Y280*'Calculation sheet'!AA280*'Calculation sheet'!AC280*'Calculation sheet'!AE280*'Calculation sheet'!AG280*'Calculation sheet'!AJ280,'Calculation sheet'!AL280*'Calculation sheet'!J280*'Calculation sheet'!K280*'Calculation sheet'!M280*'Calculation sheet'!O280*'Calculation sheet'!P280*'Calculation sheet'!Q280*'Calculation sheet'!R280*'Calculation sheet'!S280*'Calculation sheet'!T280*'Calculation sheet'!Y280*'Calculation sheet'!AA280*'Calculation sheet'!AC280*'Calculation sheet'!AE280*'Calculation sheet'!AG280*'Calculation sheet'!AJ280*0.8833))</f>
        <v/>
      </c>
      <c r="L280" s="12" t="str">
        <f>IF('Calculation sheet'!AQ280="","",IF(OR(I280="Motorway link",I280="Exit diverge",I280="Entrance merge",I280="Motorway diverge",I280="Motorway merge",I280="Motorway weaving",I280="Service area"),'Calculation sheet'!AM280*'Calculation sheet'!J280*'Calculation sheet'!K280*'Calculation sheet'!M280*'Calculation sheet'!O280*'Calculation sheet'!P280*'Calculation sheet'!Q280*'Calculation sheet'!R280*'Calculation sheet'!S280*'Calculation sheet'!U280*'Calculation sheet'!Y280*'Calculation sheet'!AA280*'Calculation sheet'!AC280*'Calculation sheet'!AE280*'Calculation sheet'!AG280*'Calculation sheet'!AJ280,'Calculation sheet'!AM280*'Calculation sheet'!J280*'Calculation sheet'!K280*'Calculation sheet'!M280*'Calculation sheet'!O280*'Calculation sheet'!P280*'Calculation sheet'!Q280*'Calculation sheet'!R280*'Calculation sheet'!S280*'Calculation sheet'!U280*'Calculation sheet'!Y280*'Calculation sheet'!AA280*'Calculation sheet'!AC280*'Calculation sheet'!AE280*'Calculation sheet'!AG280*'Calculation sheet'!AJ280*1.1176))</f>
        <v/>
      </c>
      <c r="M280" s="12" t="str">
        <f t="shared" si="12"/>
        <v/>
      </c>
      <c r="N280" s="12" t="str">
        <f>IF('Calculation sheet'!AQ280="","",IF(OR(I280="Motorway link",I280="Exit diverge",I280="Entrance merge",I280="Motorway diverge",I280="Motorway merge",I280="Motorway weaving",I280="Service area"),'Calculation sheet'!AN280*'Calculation sheet'!J280*'Calculation sheet'!K280*'Calculation sheet'!L280*'Calculation sheet'!N280*'Calculation sheet'!P280*'Calculation sheet'!R280*'Calculation sheet'!S280*'Calculation sheet'!V280*'Calculation sheet'!Y280*'Calculation sheet'!Z280*'Calculation sheet'!AB280*'Calculation sheet'!AD280*'Calculation sheet'!AH280*'Calculation sheet'!AJ280,'Calculation sheet'!AN280*'Calculation sheet'!J280*'Calculation sheet'!K280*'Calculation sheet'!L280*'Calculation sheet'!N280*'Calculation sheet'!P280*'Calculation sheet'!R280*'Calculation sheet'!S280*'Calculation sheet'!V280*'Calculation sheet'!Y280*'Calculation sheet'!Z280*'Calculation sheet'!AB280*'Calculation sheet'!AD280*'Calculation sheet'!AH280*'Calculation sheet'!AJ280*0.7672))</f>
        <v/>
      </c>
      <c r="O280" s="12" t="str">
        <f>IF('Calculation sheet'!AQ280="","",IF(OR(I280="Motorway link",I280="Exit diverge",I280="Entrance merge",I280="Motorway diverge",I280="Motorway merge",I280="Motorway weaving",I280="Service area"),'Calculation sheet'!AO280*'Calculation sheet'!J280*'Calculation sheet'!K280*'Calculation sheet'!L280*'Calculation sheet'!N280*'Calculation sheet'!P280*'Calculation sheet'!R280*'Calculation sheet'!S280*'Calculation sheet'!W280*'Calculation sheet'!Y280*'Calculation sheet'!Z280*'Calculation sheet'!AB280*'Calculation sheet'!AD280*'Calculation sheet'!AH280*'Calculation sheet'!AJ280,'Calculation sheet'!AO280*'Calculation sheet'!J280*'Calculation sheet'!K280*'Calculation sheet'!L280*'Calculation sheet'!N280*'Calculation sheet'!P280*'Calculation sheet'!R280*'Calculation sheet'!S280*'Calculation sheet'!W280*'Calculation sheet'!Y280*'Calculation sheet'!Z280*'Calculation sheet'!AB280*'Calculation sheet'!AD280*'Calculation sheet'!AH280*'Calculation sheet'!AJ280*0.7672))</f>
        <v/>
      </c>
      <c r="P280" s="12" t="str">
        <f>IF('Calculation sheet'!AQ280="","",IF(OR(I280="Motorway link",I280="Exit diverge",I280="Entrance merge",I280="Motorway diverge",I280="Motorway merge",I280="Motorway weaving",I280="Service area"),'Calculation sheet'!AP280*'Calculation sheet'!J280*'Calculation sheet'!K280*'Calculation sheet'!L280*'Calculation sheet'!N280*'Calculation sheet'!P280*'Calculation sheet'!R280*'Calculation sheet'!S280*'Calculation sheet'!X280*'Calculation sheet'!Y280*'Calculation sheet'!Z280*'Calculation sheet'!AB280*'Calculation sheet'!AD280*'Calculation sheet'!AI280*'Calculation sheet'!AJ280,'Calculation sheet'!AP280*'Calculation sheet'!J280*'Calculation sheet'!K280*'Calculation sheet'!L280*'Calculation sheet'!N280*'Calculation sheet'!P280*'Calculation sheet'!R280*'Calculation sheet'!S280*'Calculation sheet'!X280*'Calculation sheet'!Y280*'Calculation sheet'!Z280*'Calculation sheet'!AB280*'Calculation sheet'!AD280*'Calculation sheet'!AI280*'Calculation sheet'!AJ280*0.7672))</f>
        <v/>
      </c>
      <c r="Q280" s="12" t="str">
        <f t="shared" si="13"/>
        <v/>
      </c>
      <c r="R280" s="14" t="str">
        <f t="shared" si="14"/>
        <v/>
      </c>
    </row>
    <row r="281" spans="1:18" x14ac:dyDescent="0.3">
      <c r="A281" s="4" t="str">
        <f>IF('Input data'!A296="","",'Input data'!A296)</f>
        <v/>
      </c>
      <c r="B281" s="4" t="str">
        <f>IF('Input data'!B296="","",'Input data'!B296)</f>
        <v/>
      </c>
      <c r="C281" s="4" t="str">
        <f>IF('Input data'!C296="","",'Input data'!C296)</f>
        <v/>
      </c>
      <c r="D281" s="4" t="str">
        <f>IF('Input data'!D296="","",'Input data'!D296)</f>
        <v/>
      </c>
      <c r="E281" s="4" t="str">
        <f>IF('Input data'!E296="","",'Input data'!E296)</f>
        <v/>
      </c>
      <c r="F281" s="4" t="str">
        <f>IF('Input data'!F296="","",'Input data'!F296)</f>
        <v/>
      </c>
      <c r="G281" s="4">
        <f>IF('Input data'!G296="","",'Input data'!G296)</f>
        <v>0</v>
      </c>
      <c r="H281" s="4" t="str">
        <f>IF('Input data'!H296&gt;0.5,'Input data'!H296,"")</f>
        <v/>
      </c>
      <c r="I281" s="4" t="str">
        <f>IF('Input data'!I296="","",'Input data'!I296)</f>
        <v/>
      </c>
      <c r="J281" s="12" t="str">
        <f>IF('Calculation sheet'!AQ281="","",IF(OR(I281="Motorway link",I281="Exit diverge",I281="Entrance merge",I281="Motorway diverge",I281="Motorway merge",I281="Motorway weaving",I281="Service area"),'Calculation sheet'!AK281*'Calculation sheet'!J281*'Calculation sheet'!K281*'Calculation sheet'!L281*'Calculation sheet'!N281*'Calculation sheet'!P281*'Calculation sheet'!R281*'Calculation sheet'!S281*'Calculation sheet'!T281*'Calculation sheet'!Y281*'Calculation sheet'!Z281*'Calculation sheet'!AB281*'Calculation sheet'!AD281*'Calculation sheet'!AF281*'Calculation sheet'!AJ281,'Calculation sheet'!AK281*'Calculation sheet'!J281*'Calculation sheet'!K281*'Calculation sheet'!L281*'Calculation sheet'!N281*'Calculation sheet'!P281*'Calculation sheet'!R281*'Calculation sheet'!S281*'Calculation sheet'!T281*'Calculation sheet'!Y281*'Calculation sheet'!Z281*'Calculation sheet'!AB281*'Calculation sheet'!AD281*'Calculation sheet'!AF281*'Calculation sheet'!AJ281*0.7672))</f>
        <v/>
      </c>
      <c r="K281" s="12" t="str">
        <f>IF('Calculation sheet'!AQ281="","",IF(OR(I281="Motorway link",I281="Exit diverge",I281="Entrance merge",I281="Motorway diverge",I281="Motorway merge",I281="Motorway weaving",I281="Service area"),'Calculation sheet'!AL281*'Calculation sheet'!J281*'Calculation sheet'!K281*'Calculation sheet'!M281*'Calculation sheet'!O281*'Calculation sheet'!P281*'Calculation sheet'!Q281*'Calculation sheet'!R281*'Calculation sheet'!S281*'Calculation sheet'!T281*'Calculation sheet'!Y281*'Calculation sheet'!AA281*'Calculation sheet'!AC281*'Calculation sheet'!AE281*'Calculation sheet'!AG281*'Calculation sheet'!AJ281,'Calculation sheet'!AL281*'Calculation sheet'!J281*'Calculation sheet'!K281*'Calculation sheet'!M281*'Calculation sheet'!O281*'Calculation sheet'!P281*'Calculation sheet'!Q281*'Calculation sheet'!R281*'Calculation sheet'!S281*'Calculation sheet'!T281*'Calculation sheet'!Y281*'Calculation sheet'!AA281*'Calculation sheet'!AC281*'Calculation sheet'!AE281*'Calculation sheet'!AG281*'Calculation sheet'!AJ281*0.8833))</f>
        <v/>
      </c>
      <c r="L281" s="12" t="str">
        <f>IF('Calculation sheet'!AQ281="","",IF(OR(I281="Motorway link",I281="Exit diverge",I281="Entrance merge",I281="Motorway diverge",I281="Motorway merge",I281="Motorway weaving",I281="Service area"),'Calculation sheet'!AM281*'Calculation sheet'!J281*'Calculation sheet'!K281*'Calculation sheet'!M281*'Calculation sheet'!O281*'Calculation sheet'!P281*'Calculation sheet'!Q281*'Calculation sheet'!R281*'Calculation sheet'!S281*'Calculation sheet'!U281*'Calculation sheet'!Y281*'Calculation sheet'!AA281*'Calculation sheet'!AC281*'Calculation sheet'!AE281*'Calculation sheet'!AG281*'Calculation sheet'!AJ281,'Calculation sheet'!AM281*'Calculation sheet'!J281*'Calculation sheet'!K281*'Calculation sheet'!M281*'Calculation sheet'!O281*'Calculation sheet'!P281*'Calculation sheet'!Q281*'Calculation sheet'!R281*'Calculation sheet'!S281*'Calculation sheet'!U281*'Calculation sheet'!Y281*'Calculation sheet'!AA281*'Calculation sheet'!AC281*'Calculation sheet'!AE281*'Calculation sheet'!AG281*'Calculation sheet'!AJ281*1.1176))</f>
        <v/>
      </c>
      <c r="M281" s="12" t="str">
        <f t="shared" si="12"/>
        <v/>
      </c>
      <c r="N281" s="12" t="str">
        <f>IF('Calculation sheet'!AQ281="","",IF(OR(I281="Motorway link",I281="Exit diverge",I281="Entrance merge",I281="Motorway diverge",I281="Motorway merge",I281="Motorway weaving",I281="Service area"),'Calculation sheet'!AN281*'Calculation sheet'!J281*'Calculation sheet'!K281*'Calculation sheet'!L281*'Calculation sheet'!N281*'Calculation sheet'!P281*'Calculation sheet'!R281*'Calculation sheet'!S281*'Calculation sheet'!V281*'Calculation sheet'!Y281*'Calculation sheet'!Z281*'Calculation sheet'!AB281*'Calculation sheet'!AD281*'Calculation sheet'!AH281*'Calculation sheet'!AJ281,'Calculation sheet'!AN281*'Calculation sheet'!J281*'Calculation sheet'!K281*'Calculation sheet'!L281*'Calculation sheet'!N281*'Calculation sheet'!P281*'Calculation sheet'!R281*'Calculation sheet'!S281*'Calculation sheet'!V281*'Calculation sheet'!Y281*'Calculation sheet'!Z281*'Calculation sheet'!AB281*'Calculation sheet'!AD281*'Calculation sheet'!AH281*'Calculation sheet'!AJ281*0.7672))</f>
        <v/>
      </c>
      <c r="O281" s="12" t="str">
        <f>IF('Calculation sheet'!AQ281="","",IF(OR(I281="Motorway link",I281="Exit diverge",I281="Entrance merge",I281="Motorway diverge",I281="Motorway merge",I281="Motorway weaving",I281="Service area"),'Calculation sheet'!AO281*'Calculation sheet'!J281*'Calculation sheet'!K281*'Calculation sheet'!L281*'Calculation sheet'!N281*'Calculation sheet'!P281*'Calculation sheet'!R281*'Calculation sheet'!S281*'Calculation sheet'!W281*'Calculation sheet'!Y281*'Calculation sheet'!Z281*'Calculation sheet'!AB281*'Calculation sheet'!AD281*'Calculation sheet'!AH281*'Calculation sheet'!AJ281,'Calculation sheet'!AO281*'Calculation sheet'!J281*'Calculation sheet'!K281*'Calculation sheet'!L281*'Calculation sheet'!N281*'Calculation sheet'!P281*'Calculation sheet'!R281*'Calculation sheet'!S281*'Calculation sheet'!W281*'Calculation sheet'!Y281*'Calculation sheet'!Z281*'Calculation sheet'!AB281*'Calculation sheet'!AD281*'Calculation sheet'!AH281*'Calculation sheet'!AJ281*0.7672))</f>
        <v/>
      </c>
      <c r="P281" s="12" t="str">
        <f>IF('Calculation sheet'!AQ281="","",IF(OR(I281="Motorway link",I281="Exit diverge",I281="Entrance merge",I281="Motorway diverge",I281="Motorway merge",I281="Motorway weaving",I281="Service area"),'Calculation sheet'!AP281*'Calculation sheet'!J281*'Calculation sheet'!K281*'Calculation sheet'!L281*'Calculation sheet'!N281*'Calculation sheet'!P281*'Calculation sheet'!R281*'Calculation sheet'!S281*'Calculation sheet'!X281*'Calculation sheet'!Y281*'Calculation sheet'!Z281*'Calculation sheet'!AB281*'Calculation sheet'!AD281*'Calculation sheet'!AI281*'Calculation sheet'!AJ281,'Calculation sheet'!AP281*'Calculation sheet'!J281*'Calculation sheet'!K281*'Calculation sheet'!L281*'Calculation sheet'!N281*'Calculation sheet'!P281*'Calculation sheet'!R281*'Calculation sheet'!S281*'Calculation sheet'!X281*'Calculation sheet'!Y281*'Calculation sheet'!Z281*'Calculation sheet'!AB281*'Calculation sheet'!AD281*'Calculation sheet'!AI281*'Calculation sheet'!AJ281*0.7672))</f>
        <v/>
      </c>
      <c r="Q281" s="12" t="str">
        <f t="shared" si="13"/>
        <v/>
      </c>
      <c r="R281" s="14" t="str">
        <f t="shared" si="14"/>
        <v/>
      </c>
    </row>
    <row r="282" spans="1:18" x14ac:dyDescent="0.3">
      <c r="A282" s="4" t="str">
        <f>IF('Input data'!A297="","",'Input data'!A297)</f>
        <v/>
      </c>
      <c r="B282" s="4" t="str">
        <f>IF('Input data'!B297="","",'Input data'!B297)</f>
        <v/>
      </c>
      <c r="C282" s="4" t="str">
        <f>IF('Input data'!C297="","",'Input data'!C297)</f>
        <v/>
      </c>
      <c r="D282" s="4" t="str">
        <f>IF('Input data'!D297="","",'Input data'!D297)</f>
        <v/>
      </c>
      <c r="E282" s="4" t="str">
        <f>IF('Input data'!E297="","",'Input data'!E297)</f>
        <v/>
      </c>
      <c r="F282" s="4" t="str">
        <f>IF('Input data'!F297="","",'Input data'!F297)</f>
        <v/>
      </c>
      <c r="G282" s="4">
        <f>IF('Input data'!G297="","",'Input data'!G297)</f>
        <v>0</v>
      </c>
      <c r="H282" s="4" t="str">
        <f>IF('Input data'!H297&gt;0.5,'Input data'!H297,"")</f>
        <v/>
      </c>
      <c r="I282" s="4" t="str">
        <f>IF('Input data'!I297="","",'Input data'!I297)</f>
        <v/>
      </c>
      <c r="J282" s="12" t="str">
        <f>IF('Calculation sheet'!AQ282="","",IF(OR(I282="Motorway link",I282="Exit diverge",I282="Entrance merge",I282="Motorway diverge",I282="Motorway merge",I282="Motorway weaving",I282="Service area"),'Calculation sheet'!AK282*'Calculation sheet'!J282*'Calculation sheet'!K282*'Calculation sheet'!L282*'Calculation sheet'!N282*'Calculation sheet'!P282*'Calculation sheet'!R282*'Calculation sheet'!S282*'Calculation sheet'!T282*'Calculation sheet'!Y282*'Calculation sheet'!Z282*'Calculation sheet'!AB282*'Calculation sheet'!AD282*'Calculation sheet'!AF282*'Calculation sheet'!AJ282,'Calculation sheet'!AK282*'Calculation sheet'!J282*'Calculation sheet'!K282*'Calculation sheet'!L282*'Calculation sheet'!N282*'Calculation sheet'!P282*'Calculation sheet'!R282*'Calculation sheet'!S282*'Calculation sheet'!T282*'Calculation sheet'!Y282*'Calculation sheet'!Z282*'Calculation sheet'!AB282*'Calculation sheet'!AD282*'Calculation sheet'!AF282*'Calculation sheet'!AJ282*0.7672))</f>
        <v/>
      </c>
      <c r="K282" s="12" t="str">
        <f>IF('Calculation sheet'!AQ282="","",IF(OR(I282="Motorway link",I282="Exit diverge",I282="Entrance merge",I282="Motorway diverge",I282="Motorway merge",I282="Motorway weaving",I282="Service area"),'Calculation sheet'!AL282*'Calculation sheet'!J282*'Calculation sheet'!K282*'Calculation sheet'!M282*'Calculation sheet'!O282*'Calculation sheet'!P282*'Calculation sheet'!Q282*'Calculation sheet'!R282*'Calculation sheet'!S282*'Calculation sheet'!T282*'Calculation sheet'!Y282*'Calculation sheet'!AA282*'Calculation sheet'!AC282*'Calculation sheet'!AE282*'Calculation sheet'!AG282*'Calculation sheet'!AJ282,'Calculation sheet'!AL282*'Calculation sheet'!J282*'Calculation sheet'!K282*'Calculation sheet'!M282*'Calculation sheet'!O282*'Calculation sheet'!P282*'Calculation sheet'!Q282*'Calculation sheet'!R282*'Calculation sheet'!S282*'Calculation sheet'!T282*'Calculation sheet'!Y282*'Calculation sheet'!AA282*'Calculation sheet'!AC282*'Calculation sheet'!AE282*'Calculation sheet'!AG282*'Calculation sheet'!AJ282*0.8833))</f>
        <v/>
      </c>
      <c r="L282" s="12" t="str">
        <f>IF('Calculation sheet'!AQ282="","",IF(OR(I282="Motorway link",I282="Exit diverge",I282="Entrance merge",I282="Motorway diverge",I282="Motorway merge",I282="Motorway weaving",I282="Service area"),'Calculation sheet'!AM282*'Calculation sheet'!J282*'Calculation sheet'!K282*'Calculation sheet'!M282*'Calculation sheet'!O282*'Calculation sheet'!P282*'Calculation sheet'!Q282*'Calculation sheet'!R282*'Calculation sheet'!S282*'Calculation sheet'!U282*'Calculation sheet'!Y282*'Calculation sheet'!AA282*'Calculation sheet'!AC282*'Calculation sheet'!AE282*'Calculation sheet'!AG282*'Calculation sheet'!AJ282,'Calculation sheet'!AM282*'Calculation sheet'!J282*'Calculation sheet'!K282*'Calculation sheet'!M282*'Calculation sheet'!O282*'Calculation sheet'!P282*'Calculation sheet'!Q282*'Calculation sheet'!R282*'Calculation sheet'!S282*'Calculation sheet'!U282*'Calculation sheet'!Y282*'Calculation sheet'!AA282*'Calculation sheet'!AC282*'Calculation sheet'!AE282*'Calculation sheet'!AG282*'Calculation sheet'!AJ282*1.1176))</f>
        <v/>
      </c>
      <c r="M282" s="12" t="str">
        <f t="shared" si="12"/>
        <v/>
      </c>
      <c r="N282" s="12" t="str">
        <f>IF('Calculation sheet'!AQ282="","",IF(OR(I282="Motorway link",I282="Exit diverge",I282="Entrance merge",I282="Motorway diverge",I282="Motorway merge",I282="Motorway weaving",I282="Service area"),'Calculation sheet'!AN282*'Calculation sheet'!J282*'Calculation sheet'!K282*'Calculation sheet'!L282*'Calculation sheet'!N282*'Calculation sheet'!P282*'Calculation sheet'!R282*'Calculation sheet'!S282*'Calculation sheet'!V282*'Calculation sheet'!Y282*'Calculation sheet'!Z282*'Calculation sheet'!AB282*'Calculation sheet'!AD282*'Calculation sheet'!AH282*'Calculation sheet'!AJ282,'Calculation sheet'!AN282*'Calculation sheet'!J282*'Calculation sheet'!K282*'Calculation sheet'!L282*'Calculation sheet'!N282*'Calculation sheet'!P282*'Calculation sheet'!R282*'Calculation sheet'!S282*'Calculation sheet'!V282*'Calculation sheet'!Y282*'Calculation sheet'!Z282*'Calculation sheet'!AB282*'Calculation sheet'!AD282*'Calculation sheet'!AH282*'Calculation sheet'!AJ282*0.7672))</f>
        <v/>
      </c>
      <c r="O282" s="12" t="str">
        <f>IF('Calculation sheet'!AQ282="","",IF(OR(I282="Motorway link",I282="Exit diverge",I282="Entrance merge",I282="Motorway diverge",I282="Motorway merge",I282="Motorway weaving",I282="Service area"),'Calculation sheet'!AO282*'Calculation sheet'!J282*'Calculation sheet'!K282*'Calculation sheet'!L282*'Calculation sheet'!N282*'Calculation sheet'!P282*'Calculation sheet'!R282*'Calculation sheet'!S282*'Calculation sheet'!W282*'Calculation sheet'!Y282*'Calculation sheet'!Z282*'Calculation sheet'!AB282*'Calculation sheet'!AD282*'Calculation sheet'!AH282*'Calculation sheet'!AJ282,'Calculation sheet'!AO282*'Calculation sheet'!J282*'Calculation sheet'!K282*'Calculation sheet'!L282*'Calculation sheet'!N282*'Calculation sheet'!P282*'Calculation sheet'!R282*'Calculation sheet'!S282*'Calculation sheet'!W282*'Calculation sheet'!Y282*'Calculation sheet'!Z282*'Calculation sheet'!AB282*'Calculation sheet'!AD282*'Calculation sheet'!AH282*'Calculation sheet'!AJ282*0.7672))</f>
        <v/>
      </c>
      <c r="P282" s="12" t="str">
        <f>IF('Calculation sheet'!AQ282="","",IF(OR(I282="Motorway link",I282="Exit diverge",I282="Entrance merge",I282="Motorway diverge",I282="Motorway merge",I282="Motorway weaving",I282="Service area"),'Calculation sheet'!AP282*'Calculation sheet'!J282*'Calculation sheet'!K282*'Calculation sheet'!L282*'Calculation sheet'!N282*'Calculation sheet'!P282*'Calculation sheet'!R282*'Calculation sheet'!S282*'Calculation sheet'!X282*'Calculation sheet'!Y282*'Calculation sheet'!Z282*'Calculation sheet'!AB282*'Calculation sheet'!AD282*'Calculation sheet'!AI282*'Calculation sheet'!AJ282,'Calculation sheet'!AP282*'Calculation sheet'!J282*'Calculation sheet'!K282*'Calculation sheet'!L282*'Calculation sheet'!N282*'Calculation sheet'!P282*'Calculation sheet'!R282*'Calculation sheet'!S282*'Calculation sheet'!X282*'Calculation sheet'!Y282*'Calculation sheet'!Z282*'Calculation sheet'!AB282*'Calculation sheet'!AD282*'Calculation sheet'!AI282*'Calculation sheet'!AJ282*0.7672))</f>
        <v/>
      </c>
      <c r="Q282" s="12" t="str">
        <f t="shared" si="13"/>
        <v/>
      </c>
      <c r="R282" s="14" t="str">
        <f t="shared" si="14"/>
        <v/>
      </c>
    </row>
    <row r="283" spans="1:18" x14ac:dyDescent="0.3">
      <c r="A283" s="4" t="str">
        <f>IF('Input data'!A298="","",'Input data'!A298)</f>
        <v/>
      </c>
      <c r="B283" s="4" t="str">
        <f>IF('Input data'!B298="","",'Input data'!B298)</f>
        <v/>
      </c>
      <c r="C283" s="4" t="str">
        <f>IF('Input data'!C298="","",'Input data'!C298)</f>
        <v/>
      </c>
      <c r="D283" s="4" t="str">
        <f>IF('Input data'!D298="","",'Input data'!D298)</f>
        <v/>
      </c>
      <c r="E283" s="4" t="str">
        <f>IF('Input data'!E298="","",'Input data'!E298)</f>
        <v/>
      </c>
      <c r="F283" s="4" t="str">
        <f>IF('Input data'!F298="","",'Input data'!F298)</f>
        <v/>
      </c>
      <c r="G283" s="4">
        <f>IF('Input data'!G298="","",'Input data'!G298)</f>
        <v>0</v>
      </c>
      <c r="H283" s="4" t="str">
        <f>IF('Input data'!H298&gt;0.5,'Input data'!H298,"")</f>
        <v/>
      </c>
      <c r="I283" s="4" t="str">
        <f>IF('Input data'!I298="","",'Input data'!I298)</f>
        <v/>
      </c>
      <c r="J283" s="12" t="str">
        <f>IF('Calculation sheet'!AQ283="","",IF(OR(I283="Motorway link",I283="Exit diverge",I283="Entrance merge",I283="Motorway diverge",I283="Motorway merge",I283="Motorway weaving",I283="Service area"),'Calculation sheet'!AK283*'Calculation sheet'!J283*'Calculation sheet'!K283*'Calculation sheet'!L283*'Calculation sheet'!N283*'Calculation sheet'!P283*'Calculation sheet'!R283*'Calculation sheet'!S283*'Calculation sheet'!T283*'Calculation sheet'!Y283*'Calculation sheet'!Z283*'Calculation sheet'!AB283*'Calculation sheet'!AD283*'Calculation sheet'!AF283*'Calculation sheet'!AJ283,'Calculation sheet'!AK283*'Calculation sheet'!J283*'Calculation sheet'!K283*'Calculation sheet'!L283*'Calculation sheet'!N283*'Calculation sheet'!P283*'Calculation sheet'!R283*'Calculation sheet'!S283*'Calculation sheet'!T283*'Calculation sheet'!Y283*'Calculation sheet'!Z283*'Calculation sheet'!AB283*'Calculation sheet'!AD283*'Calculation sheet'!AF283*'Calculation sheet'!AJ283*0.7672))</f>
        <v/>
      </c>
      <c r="K283" s="12" t="str">
        <f>IF('Calculation sheet'!AQ283="","",IF(OR(I283="Motorway link",I283="Exit diverge",I283="Entrance merge",I283="Motorway diverge",I283="Motorway merge",I283="Motorway weaving",I283="Service area"),'Calculation sheet'!AL283*'Calculation sheet'!J283*'Calculation sheet'!K283*'Calculation sheet'!M283*'Calculation sheet'!O283*'Calculation sheet'!P283*'Calculation sheet'!Q283*'Calculation sheet'!R283*'Calculation sheet'!S283*'Calculation sheet'!T283*'Calculation sheet'!Y283*'Calculation sheet'!AA283*'Calculation sheet'!AC283*'Calculation sheet'!AE283*'Calculation sheet'!AG283*'Calculation sheet'!AJ283,'Calculation sheet'!AL283*'Calculation sheet'!J283*'Calculation sheet'!K283*'Calculation sheet'!M283*'Calculation sheet'!O283*'Calculation sheet'!P283*'Calculation sheet'!Q283*'Calculation sheet'!R283*'Calculation sheet'!S283*'Calculation sheet'!T283*'Calculation sheet'!Y283*'Calculation sheet'!AA283*'Calculation sheet'!AC283*'Calculation sheet'!AE283*'Calculation sheet'!AG283*'Calculation sheet'!AJ283*0.8833))</f>
        <v/>
      </c>
      <c r="L283" s="12" t="str">
        <f>IF('Calculation sheet'!AQ283="","",IF(OR(I283="Motorway link",I283="Exit diverge",I283="Entrance merge",I283="Motorway diverge",I283="Motorway merge",I283="Motorway weaving",I283="Service area"),'Calculation sheet'!AM283*'Calculation sheet'!J283*'Calculation sheet'!K283*'Calculation sheet'!M283*'Calculation sheet'!O283*'Calculation sheet'!P283*'Calculation sheet'!Q283*'Calculation sheet'!R283*'Calculation sheet'!S283*'Calculation sheet'!U283*'Calculation sheet'!Y283*'Calculation sheet'!AA283*'Calculation sheet'!AC283*'Calculation sheet'!AE283*'Calculation sheet'!AG283*'Calculation sheet'!AJ283,'Calculation sheet'!AM283*'Calculation sheet'!J283*'Calculation sheet'!K283*'Calculation sheet'!M283*'Calculation sheet'!O283*'Calculation sheet'!P283*'Calculation sheet'!Q283*'Calculation sheet'!R283*'Calculation sheet'!S283*'Calculation sheet'!U283*'Calculation sheet'!Y283*'Calculation sheet'!AA283*'Calculation sheet'!AC283*'Calculation sheet'!AE283*'Calculation sheet'!AG283*'Calculation sheet'!AJ283*1.1176))</f>
        <v/>
      </c>
      <c r="M283" s="12" t="str">
        <f t="shared" si="12"/>
        <v/>
      </c>
      <c r="N283" s="12" t="str">
        <f>IF('Calculation sheet'!AQ283="","",IF(OR(I283="Motorway link",I283="Exit diverge",I283="Entrance merge",I283="Motorway diverge",I283="Motorway merge",I283="Motorway weaving",I283="Service area"),'Calculation sheet'!AN283*'Calculation sheet'!J283*'Calculation sheet'!K283*'Calculation sheet'!L283*'Calculation sheet'!N283*'Calculation sheet'!P283*'Calculation sheet'!R283*'Calculation sheet'!S283*'Calculation sheet'!V283*'Calculation sheet'!Y283*'Calculation sheet'!Z283*'Calculation sheet'!AB283*'Calculation sheet'!AD283*'Calculation sheet'!AH283*'Calculation sheet'!AJ283,'Calculation sheet'!AN283*'Calculation sheet'!J283*'Calculation sheet'!K283*'Calculation sheet'!L283*'Calculation sheet'!N283*'Calculation sheet'!P283*'Calculation sheet'!R283*'Calculation sheet'!S283*'Calculation sheet'!V283*'Calculation sheet'!Y283*'Calculation sheet'!Z283*'Calculation sheet'!AB283*'Calculation sheet'!AD283*'Calculation sheet'!AH283*'Calculation sheet'!AJ283*0.7672))</f>
        <v/>
      </c>
      <c r="O283" s="12" t="str">
        <f>IF('Calculation sheet'!AQ283="","",IF(OR(I283="Motorway link",I283="Exit diverge",I283="Entrance merge",I283="Motorway diverge",I283="Motorway merge",I283="Motorway weaving",I283="Service area"),'Calculation sheet'!AO283*'Calculation sheet'!J283*'Calculation sheet'!K283*'Calculation sheet'!L283*'Calculation sheet'!N283*'Calculation sheet'!P283*'Calculation sheet'!R283*'Calculation sheet'!S283*'Calculation sheet'!W283*'Calculation sheet'!Y283*'Calculation sheet'!Z283*'Calculation sheet'!AB283*'Calculation sheet'!AD283*'Calculation sheet'!AH283*'Calculation sheet'!AJ283,'Calculation sheet'!AO283*'Calculation sheet'!J283*'Calculation sheet'!K283*'Calculation sheet'!L283*'Calculation sheet'!N283*'Calculation sheet'!P283*'Calculation sheet'!R283*'Calculation sheet'!S283*'Calculation sheet'!W283*'Calculation sheet'!Y283*'Calculation sheet'!Z283*'Calculation sheet'!AB283*'Calculation sheet'!AD283*'Calculation sheet'!AH283*'Calculation sheet'!AJ283*0.7672))</f>
        <v/>
      </c>
      <c r="P283" s="12" t="str">
        <f>IF('Calculation sheet'!AQ283="","",IF(OR(I283="Motorway link",I283="Exit diverge",I283="Entrance merge",I283="Motorway diverge",I283="Motorway merge",I283="Motorway weaving",I283="Service area"),'Calculation sheet'!AP283*'Calculation sheet'!J283*'Calculation sheet'!K283*'Calculation sheet'!L283*'Calculation sheet'!N283*'Calculation sheet'!P283*'Calculation sheet'!R283*'Calculation sheet'!S283*'Calculation sheet'!X283*'Calculation sheet'!Y283*'Calculation sheet'!Z283*'Calculation sheet'!AB283*'Calculation sheet'!AD283*'Calculation sheet'!AI283*'Calculation sheet'!AJ283,'Calculation sheet'!AP283*'Calculation sheet'!J283*'Calculation sheet'!K283*'Calculation sheet'!L283*'Calculation sheet'!N283*'Calculation sheet'!P283*'Calculation sheet'!R283*'Calculation sheet'!S283*'Calculation sheet'!X283*'Calculation sheet'!Y283*'Calculation sheet'!Z283*'Calculation sheet'!AB283*'Calculation sheet'!AD283*'Calculation sheet'!AI283*'Calculation sheet'!AJ283*0.7672))</f>
        <v/>
      </c>
      <c r="Q283" s="12" t="str">
        <f t="shared" si="13"/>
        <v/>
      </c>
      <c r="R283" s="14" t="str">
        <f t="shared" si="14"/>
        <v/>
      </c>
    </row>
    <row r="284" spans="1:18" x14ac:dyDescent="0.3">
      <c r="A284" s="4" t="str">
        <f>IF('Input data'!A299="","",'Input data'!A299)</f>
        <v/>
      </c>
      <c r="B284" s="4" t="str">
        <f>IF('Input data'!B299="","",'Input data'!B299)</f>
        <v/>
      </c>
      <c r="C284" s="4" t="str">
        <f>IF('Input data'!C299="","",'Input data'!C299)</f>
        <v/>
      </c>
      <c r="D284" s="4" t="str">
        <f>IF('Input data'!D299="","",'Input data'!D299)</f>
        <v/>
      </c>
      <c r="E284" s="4" t="str">
        <f>IF('Input data'!E299="","",'Input data'!E299)</f>
        <v/>
      </c>
      <c r="F284" s="4" t="str">
        <f>IF('Input data'!F299="","",'Input data'!F299)</f>
        <v/>
      </c>
      <c r="G284" s="4">
        <f>IF('Input data'!G299="","",'Input data'!G299)</f>
        <v>0</v>
      </c>
      <c r="H284" s="4" t="str">
        <f>IF('Input data'!H299&gt;0.5,'Input data'!H299,"")</f>
        <v/>
      </c>
      <c r="I284" s="4" t="str">
        <f>IF('Input data'!I299="","",'Input data'!I299)</f>
        <v/>
      </c>
      <c r="J284" s="12" t="str">
        <f>IF('Calculation sheet'!AQ284="","",IF(OR(I284="Motorway link",I284="Exit diverge",I284="Entrance merge",I284="Motorway diverge",I284="Motorway merge",I284="Motorway weaving",I284="Service area"),'Calculation sheet'!AK284*'Calculation sheet'!J284*'Calculation sheet'!K284*'Calculation sheet'!L284*'Calculation sheet'!N284*'Calculation sheet'!P284*'Calculation sheet'!R284*'Calculation sheet'!S284*'Calculation sheet'!T284*'Calculation sheet'!Y284*'Calculation sheet'!Z284*'Calculation sheet'!AB284*'Calculation sheet'!AD284*'Calculation sheet'!AF284*'Calculation sheet'!AJ284,'Calculation sheet'!AK284*'Calculation sheet'!J284*'Calculation sheet'!K284*'Calculation sheet'!L284*'Calculation sheet'!N284*'Calculation sheet'!P284*'Calculation sheet'!R284*'Calculation sheet'!S284*'Calculation sheet'!T284*'Calculation sheet'!Y284*'Calculation sheet'!Z284*'Calculation sheet'!AB284*'Calculation sheet'!AD284*'Calculation sheet'!AF284*'Calculation sheet'!AJ284*0.7672))</f>
        <v/>
      </c>
      <c r="K284" s="12" t="str">
        <f>IF('Calculation sheet'!AQ284="","",IF(OR(I284="Motorway link",I284="Exit diverge",I284="Entrance merge",I284="Motorway diverge",I284="Motorway merge",I284="Motorway weaving",I284="Service area"),'Calculation sheet'!AL284*'Calculation sheet'!J284*'Calculation sheet'!K284*'Calculation sheet'!M284*'Calculation sheet'!O284*'Calculation sheet'!P284*'Calculation sheet'!Q284*'Calculation sheet'!R284*'Calculation sheet'!S284*'Calculation sheet'!T284*'Calculation sheet'!Y284*'Calculation sheet'!AA284*'Calculation sheet'!AC284*'Calculation sheet'!AE284*'Calculation sheet'!AG284*'Calculation sheet'!AJ284,'Calculation sheet'!AL284*'Calculation sheet'!J284*'Calculation sheet'!K284*'Calculation sheet'!M284*'Calculation sheet'!O284*'Calculation sheet'!P284*'Calculation sheet'!Q284*'Calculation sheet'!R284*'Calculation sheet'!S284*'Calculation sheet'!T284*'Calculation sheet'!Y284*'Calculation sheet'!AA284*'Calculation sheet'!AC284*'Calculation sheet'!AE284*'Calculation sheet'!AG284*'Calculation sheet'!AJ284*0.8833))</f>
        <v/>
      </c>
      <c r="L284" s="12" t="str">
        <f>IF('Calculation sheet'!AQ284="","",IF(OR(I284="Motorway link",I284="Exit diverge",I284="Entrance merge",I284="Motorway diverge",I284="Motorway merge",I284="Motorway weaving",I284="Service area"),'Calculation sheet'!AM284*'Calculation sheet'!J284*'Calculation sheet'!K284*'Calculation sheet'!M284*'Calculation sheet'!O284*'Calculation sheet'!P284*'Calculation sheet'!Q284*'Calculation sheet'!R284*'Calculation sheet'!S284*'Calculation sheet'!U284*'Calculation sheet'!Y284*'Calculation sheet'!AA284*'Calculation sheet'!AC284*'Calculation sheet'!AE284*'Calculation sheet'!AG284*'Calculation sheet'!AJ284,'Calculation sheet'!AM284*'Calculation sheet'!J284*'Calculation sheet'!K284*'Calculation sheet'!M284*'Calculation sheet'!O284*'Calculation sheet'!P284*'Calculation sheet'!Q284*'Calculation sheet'!R284*'Calculation sheet'!S284*'Calculation sheet'!U284*'Calculation sheet'!Y284*'Calculation sheet'!AA284*'Calculation sheet'!AC284*'Calculation sheet'!AE284*'Calculation sheet'!AG284*'Calculation sheet'!AJ284*1.1176))</f>
        <v/>
      </c>
      <c r="M284" s="12" t="str">
        <f t="shared" si="12"/>
        <v/>
      </c>
      <c r="N284" s="12" t="str">
        <f>IF('Calculation sheet'!AQ284="","",IF(OR(I284="Motorway link",I284="Exit diverge",I284="Entrance merge",I284="Motorway diverge",I284="Motorway merge",I284="Motorway weaving",I284="Service area"),'Calculation sheet'!AN284*'Calculation sheet'!J284*'Calculation sheet'!K284*'Calculation sheet'!L284*'Calculation sheet'!N284*'Calculation sheet'!P284*'Calculation sheet'!R284*'Calculation sheet'!S284*'Calculation sheet'!V284*'Calculation sheet'!Y284*'Calculation sheet'!Z284*'Calculation sheet'!AB284*'Calculation sheet'!AD284*'Calculation sheet'!AH284*'Calculation sheet'!AJ284,'Calculation sheet'!AN284*'Calculation sheet'!J284*'Calculation sheet'!K284*'Calculation sheet'!L284*'Calculation sheet'!N284*'Calculation sheet'!P284*'Calculation sheet'!R284*'Calculation sheet'!S284*'Calculation sheet'!V284*'Calculation sheet'!Y284*'Calculation sheet'!Z284*'Calculation sheet'!AB284*'Calculation sheet'!AD284*'Calculation sheet'!AH284*'Calculation sheet'!AJ284*0.7672))</f>
        <v/>
      </c>
      <c r="O284" s="12" t="str">
        <f>IF('Calculation sheet'!AQ284="","",IF(OR(I284="Motorway link",I284="Exit diverge",I284="Entrance merge",I284="Motorway diverge",I284="Motorway merge",I284="Motorway weaving",I284="Service area"),'Calculation sheet'!AO284*'Calculation sheet'!J284*'Calculation sheet'!K284*'Calculation sheet'!L284*'Calculation sheet'!N284*'Calculation sheet'!P284*'Calculation sheet'!R284*'Calculation sheet'!S284*'Calculation sheet'!W284*'Calculation sheet'!Y284*'Calculation sheet'!Z284*'Calculation sheet'!AB284*'Calculation sheet'!AD284*'Calculation sheet'!AH284*'Calculation sheet'!AJ284,'Calculation sheet'!AO284*'Calculation sheet'!J284*'Calculation sheet'!K284*'Calculation sheet'!L284*'Calculation sheet'!N284*'Calculation sheet'!P284*'Calculation sheet'!R284*'Calculation sheet'!S284*'Calculation sheet'!W284*'Calculation sheet'!Y284*'Calculation sheet'!Z284*'Calculation sheet'!AB284*'Calculation sheet'!AD284*'Calculation sheet'!AH284*'Calculation sheet'!AJ284*0.7672))</f>
        <v/>
      </c>
      <c r="P284" s="12" t="str">
        <f>IF('Calculation sheet'!AQ284="","",IF(OR(I284="Motorway link",I284="Exit diverge",I284="Entrance merge",I284="Motorway diverge",I284="Motorway merge",I284="Motorway weaving",I284="Service area"),'Calculation sheet'!AP284*'Calculation sheet'!J284*'Calculation sheet'!K284*'Calculation sheet'!L284*'Calculation sheet'!N284*'Calculation sheet'!P284*'Calculation sheet'!R284*'Calculation sheet'!S284*'Calculation sheet'!X284*'Calculation sheet'!Y284*'Calculation sheet'!Z284*'Calculation sheet'!AB284*'Calculation sheet'!AD284*'Calculation sheet'!AI284*'Calculation sheet'!AJ284,'Calculation sheet'!AP284*'Calculation sheet'!J284*'Calculation sheet'!K284*'Calculation sheet'!L284*'Calculation sheet'!N284*'Calculation sheet'!P284*'Calculation sheet'!R284*'Calculation sheet'!S284*'Calculation sheet'!X284*'Calculation sheet'!Y284*'Calculation sheet'!Z284*'Calculation sheet'!AB284*'Calculation sheet'!AD284*'Calculation sheet'!AI284*'Calculation sheet'!AJ284*0.7672))</f>
        <v/>
      </c>
      <c r="Q284" s="12" t="str">
        <f t="shared" si="13"/>
        <v/>
      </c>
      <c r="R284" s="14" t="str">
        <f t="shared" si="14"/>
        <v/>
      </c>
    </row>
    <row r="285" spans="1:18" x14ac:dyDescent="0.3">
      <c r="A285" s="4" t="str">
        <f>IF('Input data'!A300="","",'Input data'!A300)</f>
        <v/>
      </c>
      <c r="B285" s="4" t="str">
        <f>IF('Input data'!B300="","",'Input data'!B300)</f>
        <v/>
      </c>
      <c r="C285" s="4" t="str">
        <f>IF('Input data'!C300="","",'Input data'!C300)</f>
        <v/>
      </c>
      <c r="D285" s="4" t="str">
        <f>IF('Input data'!D300="","",'Input data'!D300)</f>
        <v/>
      </c>
      <c r="E285" s="4" t="str">
        <f>IF('Input data'!E300="","",'Input data'!E300)</f>
        <v/>
      </c>
      <c r="F285" s="4" t="str">
        <f>IF('Input data'!F300="","",'Input data'!F300)</f>
        <v/>
      </c>
      <c r="G285" s="4">
        <f>IF('Input data'!G300="","",'Input data'!G300)</f>
        <v>0</v>
      </c>
      <c r="H285" s="4" t="str">
        <f>IF('Input data'!H300&gt;0.5,'Input data'!H300,"")</f>
        <v/>
      </c>
      <c r="I285" s="4" t="str">
        <f>IF('Input data'!I300="","",'Input data'!I300)</f>
        <v/>
      </c>
      <c r="J285" s="12" t="str">
        <f>IF('Calculation sheet'!AQ285="","",IF(OR(I285="Motorway link",I285="Exit diverge",I285="Entrance merge",I285="Motorway diverge",I285="Motorway merge",I285="Motorway weaving",I285="Service area"),'Calculation sheet'!AK285*'Calculation sheet'!J285*'Calculation sheet'!K285*'Calculation sheet'!L285*'Calculation sheet'!N285*'Calculation sheet'!P285*'Calculation sheet'!R285*'Calculation sheet'!S285*'Calculation sheet'!T285*'Calculation sheet'!Y285*'Calculation sheet'!Z285*'Calculation sheet'!AB285*'Calculation sheet'!AD285*'Calculation sheet'!AF285*'Calculation sheet'!AJ285,'Calculation sheet'!AK285*'Calculation sheet'!J285*'Calculation sheet'!K285*'Calculation sheet'!L285*'Calculation sheet'!N285*'Calculation sheet'!P285*'Calculation sheet'!R285*'Calculation sheet'!S285*'Calculation sheet'!T285*'Calculation sheet'!Y285*'Calculation sheet'!Z285*'Calculation sheet'!AB285*'Calculation sheet'!AD285*'Calculation sheet'!AF285*'Calculation sheet'!AJ285*0.7672))</f>
        <v/>
      </c>
      <c r="K285" s="12" t="str">
        <f>IF('Calculation sheet'!AQ285="","",IF(OR(I285="Motorway link",I285="Exit diverge",I285="Entrance merge",I285="Motorway diverge",I285="Motorway merge",I285="Motorway weaving",I285="Service area"),'Calculation sheet'!AL285*'Calculation sheet'!J285*'Calculation sheet'!K285*'Calculation sheet'!M285*'Calculation sheet'!O285*'Calculation sheet'!P285*'Calculation sheet'!Q285*'Calculation sheet'!R285*'Calculation sheet'!S285*'Calculation sheet'!T285*'Calculation sheet'!Y285*'Calculation sheet'!AA285*'Calculation sheet'!AC285*'Calculation sheet'!AE285*'Calculation sheet'!AG285*'Calculation sheet'!AJ285,'Calculation sheet'!AL285*'Calculation sheet'!J285*'Calculation sheet'!K285*'Calculation sheet'!M285*'Calculation sheet'!O285*'Calculation sheet'!P285*'Calculation sheet'!Q285*'Calculation sheet'!R285*'Calculation sheet'!S285*'Calculation sheet'!T285*'Calculation sheet'!Y285*'Calculation sheet'!AA285*'Calculation sheet'!AC285*'Calculation sheet'!AE285*'Calculation sheet'!AG285*'Calculation sheet'!AJ285*0.8833))</f>
        <v/>
      </c>
      <c r="L285" s="12" t="str">
        <f>IF('Calculation sheet'!AQ285="","",IF(OR(I285="Motorway link",I285="Exit diverge",I285="Entrance merge",I285="Motorway diverge",I285="Motorway merge",I285="Motorway weaving",I285="Service area"),'Calculation sheet'!AM285*'Calculation sheet'!J285*'Calculation sheet'!K285*'Calculation sheet'!M285*'Calculation sheet'!O285*'Calculation sheet'!P285*'Calculation sheet'!Q285*'Calculation sheet'!R285*'Calculation sheet'!S285*'Calculation sheet'!U285*'Calculation sheet'!Y285*'Calculation sheet'!AA285*'Calculation sheet'!AC285*'Calculation sheet'!AE285*'Calculation sheet'!AG285*'Calculation sheet'!AJ285,'Calculation sheet'!AM285*'Calculation sheet'!J285*'Calculation sheet'!K285*'Calculation sheet'!M285*'Calculation sheet'!O285*'Calculation sheet'!P285*'Calculation sheet'!Q285*'Calculation sheet'!R285*'Calculation sheet'!S285*'Calculation sheet'!U285*'Calculation sheet'!Y285*'Calculation sheet'!AA285*'Calculation sheet'!AC285*'Calculation sheet'!AE285*'Calculation sheet'!AG285*'Calculation sheet'!AJ285*1.1176))</f>
        <v/>
      </c>
      <c r="M285" s="12" t="str">
        <f t="shared" si="12"/>
        <v/>
      </c>
      <c r="N285" s="12" t="str">
        <f>IF('Calculation sheet'!AQ285="","",IF(OR(I285="Motorway link",I285="Exit diverge",I285="Entrance merge",I285="Motorway diverge",I285="Motorway merge",I285="Motorway weaving",I285="Service area"),'Calculation sheet'!AN285*'Calculation sheet'!J285*'Calculation sheet'!K285*'Calculation sheet'!L285*'Calculation sheet'!N285*'Calculation sheet'!P285*'Calculation sheet'!R285*'Calculation sheet'!S285*'Calculation sheet'!V285*'Calculation sheet'!Y285*'Calculation sheet'!Z285*'Calculation sheet'!AB285*'Calculation sheet'!AD285*'Calculation sheet'!AH285*'Calculation sheet'!AJ285,'Calculation sheet'!AN285*'Calculation sheet'!J285*'Calculation sheet'!K285*'Calculation sheet'!L285*'Calculation sheet'!N285*'Calculation sheet'!P285*'Calculation sheet'!R285*'Calculation sheet'!S285*'Calculation sheet'!V285*'Calculation sheet'!Y285*'Calculation sheet'!Z285*'Calculation sheet'!AB285*'Calculation sheet'!AD285*'Calculation sheet'!AH285*'Calculation sheet'!AJ285*0.7672))</f>
        <v/>
      </c>
      <c r="O285" s="12" t="str">
        <f>IF('Calculation sheet'!AQ285="","",IF(OR(I285="Motorway link",I285="Exit diverge",I285="Entrance merge",I285="Motorway diverge",I285="Motorway merge",I285="Motorway weaving",I285="Service area"),'Calculation sheet'!AO285*'Calculation sheet'!J285*'Calculation sheet'!K285*'Calculation sheet'!L285*'Calculation sheet'!N285*'Calculation sheet'!P285*'Calculation sheet'!R285*'Calculation sheet'!S285*'Calculation sheet'!W285*'Calculation sheet'!Y285*'Calculation sheet'!Z285*'Calculation sheet'!AB285*'Calculation sheet'!AD285*'Calculation sheet'!AH285*'Calculation sheet'!AJ285,'Calculation sheet'!AO285*'Calculation sheet'!J285*'Calculation sheet'!K285*'Calculation sheet'!L285*'Calculation sheet'!N285*'Calculation sheet'!P285*'Calculation sheet'!R285*'Calculation sheet'!S285*'Calculation sheet'!W285*'Calculation sheet'!Y285*'Calculation sheet'!Z285*'Calculation sheet'!AB285*'Calculation sheet'!AD285*'Calculation sheet'!AH285*'Calculation sheet'!AJ285*0.7672))</f>
        <v/>
      </c>
      <c r="P285" s="12" t="str">
        <f>IF('Calculation sheet'!AQ285="","",IF(OR(I285="Motorway link",I285="Exit diverge",I285="Entrance merge",I285="Motorway diverge",I285="Motorway merge",I285="Motorway weaving",I285="Service area"),'Calculation sheet'!AP285*'Calculation sheet'!J285*'Calculation sheet'!K285*'Calculation sheet'!L285*'Calculation sheet'!N285*'Calculation sheet'!P285*'Calculation sheet'!R285*'Calculation sheet'!S285*'Calculation sheet'!X285*'Calculation sheet'!Y285*'Calculation sheet'!Z285*'Calculation sheet'!AB285*'Calculation sheet'!AD285*'Calculation sheet'!AI285*'Calculation sheet'!AJ285,'Calculation sheet'!AP285*'Calculation sheet'!J285*'Calculation sheet'!K285*'Calculation sheet'!L285*'Calculation sheet'!N285*'Calculation sheet'!P285*'Calculation sheet'!R285*'Calculation sheet'!S285*'Calculation sheet'!X285*'Calculation sheet'!Y285*'Calculation sheet'!Z285*'Calculation sheet'!AB285*'Calculation sheet'!AD285*'Calculation sheet'!AI285*'Calculation sheet'!AJ285*0.7672))</f>
        <v/>
      </c>
      <c r="Q285" s="12" t="str">
        <f t="shared" si="13"/>
        <v/>
      </c>
      <c r="R285" s="14" t="str">
        <f t="shared" si="14"/>
        <v/>
      </c>
    </row>
    <row r="286" spans="1:18" x14ac:dyDescent="0.3">
      <c r="A286" s="4" t="str">
        <f>IF('Input data'!A301="","",'Input data'!A301)</f>
        <v/>
      </c>
      <c r="B286" s="4" t="str">
        <f>IF('Input data'!B301="","",'Input data'!B301)</f>
        <v/>
      </c>
      <c r="C286" s="4" t="str">
        <f>IF('Input data'!C301="","",'Input data'!C301)</f>
        <v/>
      </c>
      <c r="D286" s="4" t="str">
        <f>IF('Input data'!D301="","",'Input data'!D301)</f>
        <v/>
      </c>
      <c r="E286" s="4" t="str">
        <f>IF('Input data'!E301="","",'Input data'!E301)</f>
        <v/>
      </c>
      <c r="F286" s="4" t="str">
        <f>IF('Input data'!F301="","",'Input data'!F301)</f>
        <v/>
      </c>
      <c r="G286" s="4">
        <f>IF('Input data'!G301="","",'Input data'!G301)</f>
        <v>0</v>
      </c>
      <c r="H286" s="4" t="str">
        <f>IF('Input data'!H301&gt;0.5,'Input data'!H301,"")</f>
        <v/>
      </c>
      <c r="I286" s="4" t="str">
        <f>IF('Input data'!I301="","",'Input data'!I301)</f>
        <v/>
      </c>
      <c r="J286" s="12" t="str">
        <f>IF('Calculation sheet'!AQ286="","",IF(OR(I286="Motorway link",I286="Exit diverge",I286="Entrance merge",I286="Motorway diverge",I286="Motorway merge",I286="Motorway weaving",I286="Service area"),'Calculation sheet'!AK286*'Calculation sheet'!J286*'Calculation sheet'!K286*'Calculation sheet'!L286*'Calculation sheet'!N286*'Calculation sheet'!P286*'Calculation sheet'!R286*'Calculation sheet'!S286*'Calculation sheet'!T286*'Calculation sheet'!Y286*'Calculation sheet'!Z286*'Calculation sheet'!AB286*'Calculation sheet'!AD286*'Calculation sheet'!AF286*'Calculation sheet'!AJ286,'Calculation sheet'!AK286*'Calculation sheet'!J286*'Calculation sheet'!K286*'Calculation sheet'!L286*'Calculation sheet'!N286*'Calculation sheet'!P286*'Calculation sheet'!R286*'Calculation sheet'!S286*'Calculation sheet'!T286*'Calculation sheet'!Y286*'Calculation sheet'!Z286*'Calculation sheet'!AB286*'Calculation sheet'!AD286*'Calculation sheet'!AF286*'Calculation sheet'!AJ286*0.7672))</f>
        <v/>
      </c>
      <c r="K286" s="12" t="str">
        <f>IF('Calculation sheet'!AQ286="","",IF(OR(I286="Motorway link",I286="Exit diverge",I286="Entrance merge",I286="Motorway diverge",I286="Motorway merge",I286="Motorway weaving",I286="Service area"),'Calculation sheet'!AL286*'Calculation sheet'!J286*'Calculation sheet'!K286*'Calculation sheet'!M286*'Calculation sheet'!O286*'Calculation sheet'!P286*'Calculation sheet'!Q286*'Calculation sheet'!R286*'Calculation sheet'!S286*'Calculation sheet'!T286*'Calculation sheet'!Y286*'Calculation sheet'!AA286*'Calculation sheet'!AC286*'Calculation sheet'!AE286*'Calculation sheet'!AG286*'Calculation sheet'!AJ286,'Calculation sheet'!AL286*'Calculation sheet'!J286*'Calculation sheet'!K286*'Calculation sheet'!M286*'Calculation sheet'!O286*'Calculation sheet'!P286*'Calculation sheet'!Q286*'Calculation sheet'!R286*'Calculation sheet'!S286*'Calculation sheet'!T286*'Calculation sheet'!Y286*'Calculation sheet'!AA286*'Calculation sheet'!AC286*'Calculation sheet'!AE286*'Calculation sheet'!AG286*'Calculation sheet'!AJ286*0.8833))</f>
        <v/>
      </c>
      <c r="L286" s="12" t="str">
        <f>IF('Calculation sheet'!AQ286="","",IF(OR(I286="Motorway link",I286="Exit diverge",I286="Entrance merge",I286="Motorway diverge",I286="Motorway merge",I286="Motorway weaving",I286="Service area"),'Calculation sheet'!AM286*'Calculation sheet'!J286*'Calculation sheet'!K286*'Calculation sheet'!M286*'Calculation sheet'!O286*'Calculation sheet'!P286*'Calculation sheet'!Q286*'Calculation sheet'!R286*'Calculation sheet'!S286*'Calculation sheet'!U286*'Calculation sheet'!Y286*'Calculation sheet'!AA286*'Calculation sheet'!AC286*'Calculation sheet'!AE286*'Calculation sheet'!AG286*'Calculation sheet'!AJ286,'Calculation sheet'!AM286*'Calculation sheet'!J286*'Calculation sheet'!K286*'Calculation sheet'!M286*'Calculation sheet'!O286*'Calculation sheet'!P286*'Calculation sheet'!Q286*'Calculation sheet'!R286*'Calculation sheet'!S286*'Calculation sheet'!U286*'Calculation sheet'!Y286*'Calculation sheet'!AA286*'Calculation sheet'!AC286*'Calculation sheet'!AE286*'Calculation sheet'!AG286*'Calculation sheet'!AJ286*1.1176))</f>
        <v/>
      </c>
      <c r="M286" s="12" t="str">
        <f t="shared" si="12"/>
        <v/>
      </c>
      <c r="N286" s="12" t="str">
        <f>IF('Calculation sheet'!AQ286="","",IF(OR(I286="Motorway link",I286="Exit diverge",I286="Entrance merge",I286="Motorway diverge",I286="Motorway merge",I286="Motorway weaving",I286="Service area"),'Calculation sheet'!AN286*'Calculation sheet'!J286*'Calculation sheet'!K286*'Calculation sheet'!L286*'Calculation sheet'!N286*'Calculation sheet'!P286*'Calculation sheet'!R286*'Calculation sheet'!S286*'Calculation sheet'!V286*'Calculation sheet'!Y286*'Calculation sheet'!Z286*'Calculation sheet'!AB286*'Calculation sheet'!AD286*'Calculation sheet'!AH286*'Calculation sheet'!AJ286,'Calculation sheet'!AN286*'Calculation sheet'!J286*'Calculation sheet'!K286*'Calculation sheet'!L286*'Calculation sheet'!N286*'Calculation sheet'!P286*'Calculation sheet'!R286*'Calculation sheet'!S286*'Calculation sheet'!V286*'Calculation sheet'!Y286*'Calculation sheet'!Z286*'Calculation sheet'!AB286*'Calculation sheet'!AD286*'Calculation sheet'!AH286*'Calculation sheet'!AJ286*0.7672))</f>
        <v/>
      </c>
      <c r="O286" s="12" t="str">
        <f>IF('Calculation sheet'!AQ286="","",IF(OR(I286="Motorway link",I286="Exit diverge",I286="Entrance merge",I286="Motorway diverge",I286="Motorway merge",I286="Motorway weaving",I286="Service area"),'Calculation sheet'!AO286*'Calculation sheet'!J286*'Calculation sheet'!K286*'Calculation sheet'!L286*'Calculation sheet'!N286*'Calculation sheet'!P286*'Calculation sheet'!R286*'Calculation sheet'!S286*'Calculation sheet'!W286*'Calculation sheet'!Y286*'Calculation sheet'!Z286*'Calculation sheet'!AB286*'Calculation sheet'!AD286*'Calculation sheet'!AH286*'Calculation sheet'!AJ286,'Calculation sheet'!AO286*'Calculation sheet'!J286*'Calculation sheet'!K286*'Calculation sheet'!L286*'Calculation sheet'!N286*'Calculation sheet'!P286*'Calculation sheet'!R286*'Calculation sheet'!S286*'Calculation sheet'!W286*'Calculation sheet'!Y286*'Calculation sheet'!Z286*'Calculation sheet'!AB286*'Calculation sheet'!AD286*'Calculation sheet'!AH286*'Calculation sheet'!AJ286*0.7672))</f>
        <v/>
      </c>
      <c r="P286" s="12" t="str">
        <f>IF('Calculation sheet'!AQ286="","",IF(OR(I286="Motorway link",I286="Exit diverge",I286="Entrance merge",I286="Motorway diverge",I286="Motorway merge",I286="Motorway weaving",I286="Service area"),'Calculation sheet'!AP286*'Calculation sheet'!J286*'Calculation sheet'!K286*'Calculation sheet'!L286*'Calculation sheet'!N286*'Calculation sheet'!P286*'Calculation sheet'!R286*'Calculation sheet'!S286*'Calculation sheet'!X286*'Calculation sheet'!Y286*'Calculation sheet'!Z286*'Calculation sheet'!AB286*'Calculation sheet'!AD286*'Calculation sheet'!AI286*'Calculation sheet'!AJ286,'Calculation sheet'!AP286*'Calculation sheet'!J286*'Calculation sheet'!K286*'Calculation sheet'!L286*'Calculation sheet'!N286*'Calculation sheet'!P286*'Calculation sheet'!R286*'Calculation sheet'!S286*'Calculation sheet'!X286*'Calculation sheet'!Y286*'Calculation sheet'!Z286*'Calculation sheet'!AB286*'Calculation sheet'!AD286*'Calculation sheet'!AI286*'Calculation sheet'!AJ286*0.7672))</f>
        <v/>
      </c>
      <c r="Q286" s="12" t="str">
        <f t="shared" si="13"/>
        <v/>
      </c>
      <c r="R286" s="14" t="str">
        <f t="shared" si="14"/>
        <v/>
      </c>
    </row>
    <row r="287" spans="1:18" x14ac:dyDescent="0.3">
      <c r="A287" s="4" t="str">
        <f>IF('Input data'!A302="","",'Input data'!A302)</f>
        <v/>
      </c>
      <c r="B287" s="4" t="str">
        <f>IF('Input data'!B302="","",'Input data'!B302)</f>
        <v/>
      </c>
      <c r="C287" s="4" t="str">
        <f>IF('Input data'!C302="","",'Input data'!C302)</f>
        <v/>
      </c>
      <c r="D287" s="4" t="str">
        <f>IF('Input data'!D302="","",'Input data'!D302)</f>
        <v/>
      </c>
      <c r="E287" s="4" t="str">
        <f>IF('Input data'!E302="","",'Input data'!E302)</f>
        <v/>
      </c>
      <c r="F287" s="4" t="str">
        <f>IF('Input data'!F302="","",'Input data'!F302)</f>
        <v/>
      </c>
      <c r="G287" s="4">
        <f>IF('Input data'!G302="","",'Input data'!G302)</f>
        <v>0</v>
      </c>
      <c r="H287" s="4" t="str">
        <f>IF('Input data'!H302&gt;0.5,'Input data'!H302,"")</f>
        <v/>
      </c>
      <c r="I287" s="4" t="str">
        <f>IF('Input data'!I302="","",'Input data'!I302)</f>
        <v/>
      </c>
      <c r="J287" s="12" t="str">
        <f>IF('Calculation sheet'!AQ287="","",IF(OR(I287="Motorway link",I287="Exit diverge",I287="Entrance merge",I287="Motorway diverge",I287="Motorway merge",I287="Motorway weaving",I287="Service area"),'Calculation sheet'!AK287*'Calculation sheet'!J287*'Calculation sheet'!K287*'Calculation sheet'!L287*'Calculation sheet'!N287*'Calculation sheet'!P287*'Calculation sheet'!R287*'Calculation sheet'!S287*'Calculation sheet'!T287*'Calculation sheet'!Y287*'Calculation sheet'!Z287*'Calculation sheet'!AB287*'Calculation sheet'!AD287*'Calculation sheet'!AF287*'Calculation sheet'!AJ287,'Calculation sheet'!AK287*'Calculation sheet'!J287*'Calculation sheet'!K287*'Calculation sheet'!L287*'Calculation sheet'!N287*'Calculation sheet'!P287*'Calculation sheet'!R287*'Calculation sheet'!S287*'Calculation sheet'!T287*'Calculation sheet'!Y287*'Calculation sheet'!Z287*'Calculation sheet'!AB287*'Calculation sheet'!AD287*'Calculation sheet'!AF287*'Calculation sheet'!AJ287*0.7672))</f>
        <v/>
      </c>
      <c r="K287" s="12" t="str">
        <f>IF('Calculation sheet'!AQ287="","",IF(OR(I287="Motorway link",I287="Exit diverge",I287="Entrance merge",I287="Motorway diverge",I287="Motorway merge",I287="Motorway weaving",I287="Service area"),'Calculation sheet'!AL287*'Calculation sheet'!J287*'Calculation sheet'!K287*'Calculation sheet'!M287*'Calculation sheet'!O287*'Calculation sheet'!P287*'Calculation sheet'!Q287*'Calculation sheet'!R287*'Calculation sheet'!S287*'Calculation sheet'!T287*'Calculation sheet'!Y287*'Calculation sheet'!AA287*'Calculation sheet'!AC287*'Calculation sheet'!AE287*'Calculation sheet'!AG287*'Calculation sheet'!AJ287,'Calculation sheet'!AL287*'Calculation sheet'!J287*'Calculation sheet'!K287*'Calculation sheet'!M287*'Calculation sheet'!O287*'Calculation sheet'!P287*'Calculation sheet'!Q287*'Calculation sheet'!R287*'Calculation sheet'!S287*'Calculation sheet'!T287*'Calculation sheet'!Y287*'Calculation sheet'!AA287*'Calculation sheet'!AC287*'Calculation sheet'!AE287*'Calculation sheet'!AG287*'Calculation sheet'!AJ287*0.8833))</f>
        <v/>
      </c>
      <c r="L287" s="12" t="str">
        <f>IF('Calculation sheet'!AQ287="","",IF(OR(I287="Motorway link",I287="Exit diverge",I287="Entrance merge",I287="Motorway diverge",I287="Motorway merge",I287="Motorway weaving",I287="Service area"),'Calculation sheet'!AM287*'Calculation sheet'!J287*'Calculation sheet'!K287*'Calculation sheet'!M287*'Calculation sheet'!O287*'Calculation sheet'!P287*'Calculation sheet'!Q287*'Calculation sheet'!R287*'Calculation sheet'!S287*'Calculation sheet'!U287*'Calculation sheet'!Y287*'Calculation sheet'!AA287*'Calculation sheet'!AC287*'Calculation sheet'!AE287*'Calculation sheet'!AG287*'Calculation sheet'!AJ287,'Calculation sheet'!AM287*'Calculation sheet'!J287*'Calculation sheet'!K287*'Calculation sheet'!M287*'Calculation sheet'!O287*'Calculation sheet'!P287*'Calculation sheet'!Q287*'Calculation sheet'!R287*'Calculation sheet'!S287*'Calculation sheet'!U287*'Calculation sheet'!Y287*'Calculation sheet'!AA287*'Calculation sheet'!AC287*'Calculation sheet'!AE287*'Calculation sheet'!AG287*'Calculation sheet'!AJ287*1.1176))</f>
        <v/>
      </c>
      <c r="M287" s="12" t="str">
        <f t="shared" si="12"/>
        <v/>
      </c>
      <c r="N287" s="12" t="str">
        <f>IF('Calculation sheet'!AQ287="","",IF(OR(I287="Motorway link",I287="Exit diverge",I287="Entrance merge",I287="Motorway diverge",I287="Motorway merge",I287="Motorway weaving",I287="Service area"),'Calculation sheet'!AN287*'Calculation sheet'!J287*'Calculation sheet'!K287*'Calculation sheet'!L287*'Calculation sheet'!N287*'Calculation sheet'!P287*'Calculation sheet'!R287*'Calculation sheet'!S287*'Calculation sheet'!V287*'Calculation sheet'!Y287*'Calculation sheet'!Z287*'Calculation sheet'!AB287*'Calculation sheet'!AD287*'Calculation sheet'!AH287*'Calculation sheet'!AJ287,'Calculation sheet'!AN287*'Calculation sheet'!J287*'Calculation sheet'!K287*'Calculation sheet'!L287*'Calculation sheet'!N287*'Calculation sheet'!P287*'Calculation sheet'!R287*'Calculation sheet'!S287*'Calculation sheet'!V287*'Calculation sheet'!Y287*'Calculation sheet'!Z287*'Calculation sheet'!AB287*'Calculation sheet'!AD287*'Calculation sheet'!AH287*'Calculation sheet'!AJ287*0.7672))</f>
        <v/>
      </c>
      <c r="O287" s="12" t="str">
        <f>IF('Calculation sheet'!AQ287="","",IF(OR(I287="Motorway link",I287="Exit diverge",I287="Entrance merge",I287="Motorway diverge",I287="Motorway merge",I287="Motorway weaving",I287="Service area"),'Calculation sheet'!AO287*'Calculation sheet'!J287*'Calculation sheet'!K287*'Calculation sheet'!L287*'Calculation sheet'!N287*'Calculation sheet'!P287*'Calculation sheet'!R287*'Calculation sheet'!S287*'Calculation sheet'!W287*'Calculation sheet'!Y287*'Calculation sheet'!Z287*'Calculation sheet'!AB287*'Calculation sheet'!AD287*'Calculation sheet'!AH287*'Calculation sheet'!AJ287,'Calculation sheet'!AO287*'Calculation sheet'!J287*'Calculation sheet'!K287*'Calculation sheet'!L287*'Calculation sheet'!N287*'Calculation sheet'!P287*'Calculation sheet'!R287*'Calculation sheet'!S287*'Calculation sheet'!W287*'Calculation sheet'!Y287*'Calculation sheet'!Z287*'Calculation sheet'!AB287*'Calculation sheet'!AD287*'Calculation sheet'!AH287*'Calculation sheet'!AJ287*0.7672))</f>
        <v/>
      </c>
      <c r="P287" s="12" t="str">
        <f>IF('Calculation sheet'!AQ287="","",IF(OR(I287="Motorway link",I287="Exit diverge",I287="Entrance merge",I287="Motorway diverge",I287="Motorway merge",I287="Motorway weaving",I287="Service area"),'Calculation sheet'!AP287*'Calculation sheet'!J287*'Calculation sheet'!K287*'Calculation sheet'!L287*'Calculation sheet'!N287*'Calculation sheet'!P287*'Calculation sheet'!R287*'Calculation sheet'!S287*'Calculation sheet'!X287*'Calculation sheet'!Y287*'Calculation sheet'!Z287*'Calculation sheet'!AB287*'Calculation sheet'!AD287*'Calculation sheet'!AI287*'Calculation sheet'!AJ287,'Calculation sheet'!AP287*'Calculation sheet'!J287*'Calculation sheet'!K287*'Calculation sheet'!L287*'Calculation sheet'!N287*'Calculation sheet'!P287*'Calculation sheet'!R287*'Calculation sheet'!S287*'Calculation sheet'!X287*'Calculation sheet'!Y287*'Calculation sheet'!Z287*'Calculation sheet'!AB287*'Calculation sheet'!AD287*'Calculation sheet'!AI287*'Calculation sheet'!AJ287*0.7672))</f>
        <v/>
      </c>
      <c r="Q287" s="12" t="str">
        <f t="shared" si="13"/>
        <v/>
      </c>
      <c r="R287" s="14" t="str">
        <f t="shared" si="14"/>
        <v/>
      </c>
    </row>
    <row r="288" spans="1:18" x14ac:dyDescent="0.3">
      <c r="A288" s="4" t="str">
        <f>IF('Input data'!A303="","",'Input data'!A303)</f>
        <v/>
      </c>
      <c r="B288" s="4" t="str">
        <f>IF('Input data'!B303="","",'Input data'!B303)</f>
        <v/>
      </c>
      <c r="C288" s="4" t="str">
        <f>IF('Input data'!C303="","",'Input data'!C303)</f>
        <v/>
      </c>
      <c r="D288" s="4" t="str">
        <f>IF('Input data'!D303="","",'Input data'!D303)</f>
        <v/>
      </c>
      <c r="E288" s="4" t="str">
        <f>IF('Input data'!E303="","",'Input data'!E303)</f>
        <v/>
      </c>
      <c r="F288" s="4" t="str">
        <f>IF('Input data'!F303="","",'Input data'!F303)</f>
        <v/>
      </c>
      <c r="G288" s="4">
        <f>IF('Input data'!G303="","",'Input data'!G303)</f>
        <v>0</v>
      </c>
      <c r="H288" s="4" t="str">
        <f>IF('Input data'!H303&gt;0.5,'Input data'!H303,"")</f>
        <v/>
      </c>
      <c r="I288" s="4" t="str">
        <f>IF('Input data'!I303="","",'Input data'!I303)</f>
        <v/>
      </c>
      <c r="J288" s="12" t="str">
        <f>IF('Calculation sheet'!AQ288="","",IF(OR(I288="Motorway link",I288="Exit diverge",I288="Entrance merge",I288="Motorway diverge",I288="Motorway merge",I288="Motorway weaving",I288="Service area"),'Calculation sheet'!AK288*'Calculation sheet'!J288*'Calculation sheet'!K288*'Calculation sheet'!L288*'Calculation sheet'!N288*'Calculation sheet'!P288*'Calculation sheet'!R288*'Calculation sheet'!S288*'Calculation sheet'!T288*'Calculation sheet'!Y288*'Calculation sheet'!Z288*'Calculation sheet'!AB288*'Calculation sheet'!AD288*'Calculation sheet'!AF288*'Calculation sheet'!AJ288,'Calculation sheet'!AK288*'Calculation sheet'!J288*'Calculation sheet'!K288*'Calculation sheet'!L288*'Calculation sheet'!N288*'Calculation sheet'!P288*'Calculation sheet'!R288*'Calculation sheet'!S288*'Calculation sheet'!T288*'Calculation sheet'!Y288*'Calculation sheet'!Z288*'Calculation sheet'!AB288*'Calculation sheet'!AD288*'Calculation sheet'!AF288*'Calculation sheet'!AJ288*0.7672))</f>
        <v/>
      </c>
      <c r="K288" s="12" t="str">
        <f>IF('Calculation sheet'!AQ288="","",IF(OR(I288="Motorway link",I288="Exit diverge",I288="Entrance merge",I288="Motorway diverge",I288="Motorway merge",I288="Motorway weaving",I288="Service area"),'Calculation sheet'!AL288*'Calculation sheet'!J288*'Calculation sheet'!K288*'Calculation sheet'!M288*'Calculation sheet'!O288*'Calculation sheet'!P288*'Calculation sheet'!Q288*'Calculation sheet'!R288*'Calculation sheet'!S288*'Calculation sheet'!T288*'Calculation sheet'!Y288*'Calculation sheet'!AA288*'Calculation sheet'!AC288*'Calculation sheet'!AE288*'Calculation sheet'!AG288*'Calculation sheet'!AJ288,'Calculation sheet'!AL288*'Calculation sheet'!J288*'Calculation sheet'!K288*'Calculation sheet'!M288*'Calculation sheet'!O288*'Calculation sheet'!P288*'Calculation sheet'!Q288*'Calculation sheet'!R288*'Calculation sheet'!S288*'Calculation sheet'!T288*'Calculation sheet'!Y288*'Calculation sheet'!AA288*'Calculation sheet'!AC288*'Calculation sheet'!AE288*'Calculation sheet'!AG288*'Calculation sheet'!AJ288*0.8833))</f>
        <v/>
      </c>
      <c r="L288" s="12" t="str">
        <f>IF('Calculation sheet'!AQ288="","",IF(OR(I288="Motorway link",I288="Exit diverge",I288="Entrance merge",I288="Motorway diverge",I288="Motorway merge",I288="Motorway weaving",I288="Service area"),'Calculation sheet'!AM288*'Calculation sheet'!J288*'Calculation sheet'!K288*'Calculation sheet'!M288*'Calculation sheet'!O288*'Calculation sheet'!P288*'Calculation sheet'!Q288*'Calculation sheet'!R288*'Calculation sheet'!S288*'Calculation sheet'!U288*'Calculation sheet'!Y288*'Calculation sheet'!AA288*'Calculation sheet'!AC288*'Calculation sheet'!AE288*'Calculation sheet'!AG288*'Calculation sheet'!AJ288,'Calculation sheet'!AM288*'Calculation sheet'!J288*'Calculation sheet'!K288*'Calculation sheet'!M288*'Calculation sheet'!O288*'Calculation sheet'!P288*'Calculation sheet'!Q288*'Calculation sheet'!R288*'Calculation sheet'!S288*'Calculation sheet'!U288*'Calculation sheet'!Y288*'Calculation sheet'!AA288*'Calculation sheet'!AC288*'Calculation sheet'!AE288*'Calculation sheet'!AG288*'Calculation sheet'!AJ288*1.1176))</f>
        <v/>
      </c>
      <c r="M288" s="12" t="str">
        <f t="shared" si="12"/>
        <v/>
      </c>
      <c r="N288" s="12" t="str">
        <f>IF('Calculation sheet'!AQ288="","",IF(OR(I288="Motorway link",I288="Exit diverge",I288="Entrance merge",I288="Motorway diverge",I288="Motorway merge",I288="Motorway weaving",I288="Service area"),'Calculation sheet'!AN288*'Calculation sheet'!J288*'Calculation sheet'!K288*'Calculation sheet'!L288*'Calculation sheet'!N288*'Calculation sheet'!P288*'Calculation sheet'!R288*'Calculation sheet'!S288*'Calculation sheet'!V288*'Calculation sheet'!Y288*'Calculation sheet'!Z288*'Calculation sheet'!AB288*'Calculation sheet'!AD288*'Calculation sheet'!AH288*'Calculation sheet'!AJ288,'Calculation sheet'!AN288*'Calculation sheet'!J288*'Calculation sheet'!K288*'Calculation sheet'!L288*'Calculation sheet'!N288*'Calculation sheet'!P288*'Calculation sheet'!R288*'Calculation sheet'!S288*'Calculation sheet'!V288*'Calculation sheet'!Y288*'Calculation sheet'!Z288*'Calculation sheet'!AB288*'Calculation sheet'!AD288*'Calculation sheet'!AH288*'Calculation sheet'!AJ288*0.7672))</f>
        <v/>
      </c>
      <c r="O288" s="12" t="str">
        <f>IF('Calculation sheet'!AQ288="","",IF(OR(I288="Motorway link",I288="Exit diverge",I288="Entrance merge",I288="Motorway diverge",I288="Motorway merge",I288="Motorway weaving",I288="Service area"),'Calculation sheet'!AO288*'Calculation sheet'!J288*'Calculation sheet'!K288*'Calculation sheet'!L288*'Calculation sheet'!N288*'Calculation sheet'!P288*'Calculation sheet'!R288*'Calculation sheet'!S288*'Calculation sheet'!W288*'Calculation sheet'!Y288*'Calculation sheet'!Z288*'Calculation sheet'!AB288*'Calculation sheet'!AD288*'Calculation sheet'!AH288*'Calculation sheet'!AJ288,'Calculation sheet'!AO288*'Calculation sheet'!J288*'Calculation sheet'!K288*'Calculation sheet'!L288*'Calculation sheet'!N288*'Calculation sheet'!P288*'Calculation sheet'!R288*'Calculation sheet'!S288*'Calculation sheet'!W288*'Calculation sheet'!Y288*'Calculation sheet'!Z288*'Calculation sheet'!AB288*'Calculation sheet'!AD288*'Calculation sheet'!AH288*'Calculation sheet'!AJ288*0.7672))</f>
        <v/>
      </c>
      <c r="P288" s="12" t="str">
        <f>IF('Calculation sheet'!AQ288="","",IF(OR(I288="Motorway link",I288="Exit diverge",I288="Entrance merge",I288="Motorway diverge",I288="Motorway merge",I288="Motorway weaving",I288="Service area"),'Calculation sheet'!AP288*'Calculation sheet'!J288*'Calculation sheet'!K288*'Calculation sheet'!L288*'Calculation sheet'!N288*'Calculation sheet'!P288*'Calculation sheet'!R288*'Calculation sheet'!S288*'Calculation sheet'!X288*'Calculation sheet'!Y288*'Calculation sheet'!Z288*'Calculation sheet'!AB288*'Calculation sheet'!AD288*'Calculation sheet'!AI288*'Calculation sheet'!AJ288,'Calculation sheet'!AP288*'Calculation sheet'!J288*'Calculation sheet'!K288*'Calculation sheet'!L288*'Calculation sheet'!N288*'Calculation sheet'!P288*'Calculation sheet'!R288*'Calculation sheet'!S288*'Calculation sheet'!X288*'Calculation sheet'!Y288*'Calculation sheet'!Z288*'Calculation sheet'!AB288*'Calculation sheet'!AD288*'Calculation sheet'!AI288*'Calculation sheet'!AJ288*0.7672))</f>
        <v/>
      </c>
      <c r="Q288" s="12" t="str">
        <f t="shared" si="13"/>
        <v/>
      </c>
      <c r="R288" s="14" t="str">
        <f t="shared" si="14"/>
        <v/>
      </c>
    </row>
    <row r="289" spans="1:18" x14ac:dyDescent="0.3">
      <c r="A289" s="4" t="str">
        <f>IF('Input data'!A304="","",'Input data'!A304)</f>
        <v/>
      </c>
      <c r="B289" s="4" t="str">
        <f>IF('Input data'!B304="","",'Input data'!B304)</f>
        <v/>
      </c>
      <c r="C289" s="4" t="str">
        <f>IF('Input data'!C304="","",'Input data'!C304)</f>
        <v/>
      </c>
      <c r="D289" s="4" t="str">
        <f>IF('Input data'!D304="","",'Input data'!D304)</f>
        <v/>
      </c>
      <c r="E289" s="4" t="str">
        <f>IF('Input data'!E304="","",'Input data'!E304)</f>
        <v/>
      </c>
      <c r="F289" s="4" t="str">
        <f>IF('Input data'!F304="","",'Input data'!F304)</f>
        <v/>
      </c>
      <c r="G289" s="4">
        <f>IF('Input data'!G304="","",'Input data'!G304)</f>
        <v>0</v>
      </c>
      <c r="H289" s="4" t="str">
        <f>IF('Input data'!H304&gt;0.5,'Input data'!H304,"")</f>
        <v/>
      </c>
      <c r="I289" s="4" t="str">
        <f>IF('Input data'!I304="","",'Input data'!I304)</f>
        <v/>
      </c>
      <c r="J289" s="12" t="str">
        <f>IF('Calculation sheet'!AQ289="","",IF(OR(I289="Motorway link",I289="Exit diverge",I289="Entrance merge",I289="Motorway diverge",I289="Motorway merge",I289="Motorway weaving",I289="Service area"),'Calculation sheet'!AK289*'Calculation sheet'!J289*'Calculation sheet'!K289*'Calculation sheet'!L289*'Calculation sheet'!N289*'Calculation sheet'!P289*'Calculation sheet'!R289*'Calculation sheet'!S289*'Calculation sheet'!T289*'Calculation sheet'!Y289*'Calculation sheet'!Z289*'Calculation sheet'!AB289*'Calculation sheet'!AD289*'Calculation sheet'!AF289*'Calculation sheet'!AJ289,'Calculation sheet'!AK289*'Calculation sheet'!J289*'Calculation sheet'!K289*'Calculation sheet'!L289*'Calculation sheet'!N289*'Calculation sheet'!P289*'Calculation sheet'!R289*'Calculation sheet'!S289*'Calculation sheet'!T289*'Calculation sheet'!Y289*'Calculation sheet'!Z289*'Calculation sheet'!AB289*'Calculation sheet'!AD289*'Calculation sheet'!AF289*'Calculation sheet'!AJ289*0.7672))</f>
        <v/>
      </c>
      <c r="K289" s="12" t="str">
        <f>IF('Calculation sheet'!AQ289="","",IF(OR(I289="Motorway link",I289="Exit diverge",I289="Entrance merge",I289="Motorway diverge",I289="Motorway merge",I289="Motorway weaving",I289="Service area"),'Calculation sheet'!AL289*'Calculation sheet'!J289*'Calculation sheet'!K289*'Calculation sheet'!M289*'Calculation sheet'!O289*'Calculation sheet'!P289*'Calculation sheet'!Q289*'Calculation sheet'!R289*'Calculation sheet'!S289*'Calculation sheet'!T289*'Calculation sheet'!Y289*'Calculation sheet'!AA289*'Calculation sheet'!AC289*'Calculation sheet'!AE289*'Calculation sheet'!AG289*'Calculation sheet'!AJ289,'Calculation sheet'!AL289*'Calculation sheet'!J289*'Calculation sheet'!K289*'Calculation sheet'!M289*'Calculation sheet'!O289*'Calculation sheet'!P289*'Calculation sheet'!Q289*'Calculation sheet'!R289*'Calculation sheet'!S289*'Calculation sheet'!T289*'Calculation sheet'!Y289*'Calculation sheet'!AA289*'Calculation sheet'!AC289*'Calculation sheet'!AE289*'Calculation sheet'!AG289*'Calculation sheet'!AJ289*0.8833))</f>
        <v/>
      </c>
      <c r="L289" s="12" t="str">
        <f>IF('Calculation sheet'!AQ289="","",IF(OR(I289="Motorway link",I289="Exit diverge",I289="Entrance merge",I289="Motorway diverge",I289="Motorway merge",I289="Motorway weaving",I289="Service area"),'Calculation sheet'!AM289*'Calculation sheet'!J289*'Calculation sheet'!K289*'Calculation sheet'!M289*'Calculation sheet'!O289*'Calculation sheet'!P289*'Calculation sheet'!Q289*'Calculation sheet'!R289*'Calculation sheet'!S289*'Calculation sheet'!U289*'Calculation sheet'!Y289*'Calculation sheet'!AA289*'Calculation sheet'!AC289*'Calculation sheet'!AE289*'Calculation sheet'!AG289*'Calculation sheet'!AJ289,'Calculation sheet'!AM289*'Calculation sheet'!J289*'Calculation sheet'!K289*'Calculation sheet'!M289*'Calculation sheet'!O289*'Calculation sheet'!P289*'Calculation sheet'!Q289*'Calculation sheet'!R289*'Calculation sheet'!S289*'Calculation sheet'!U289*'Calculation sheet'!Y289*'Calculation sheet'!AA289*'Calculation sheet'!AC289*'Calculation sheet'!AE289*'Calculation sheet'!AG289*'Calculation sheet'!AJ289*1.1176))</f>
        <v/>
      </c>
      <c r="M289" s="12" t="str">
        <f t="shared" si="12"/>
        <v/>
      </c>
      <c r="N289" s="12" t="str">
        <f>IF('Calculation sheet'!AQ289="","",IF(OR(I289="Motorway link",I289="Exit diverge",I289="Entrance merge",I289="Motorway diverge",I289="Motorway merge",I289="Motorway weaving",I289="Service area"),'Calculation sheet'!AN289*'Calculation sheet'!J289*'Calculation sheet'!K289*'Calculation sheet'!L289*'Calculation sheet'!N289*'Calculation sheet'!P289*'Calculation sheet'!R289*'Calculation sheet'!S289*'Calculation sheet'!V289*'Calculation sheet'!Y289*'Calculation sheet'!Z289*'Calculation sheet'!AB289*'Calculation sheet'!AD289*'Calculation sheet'!AH289*'Calculation sheet'!AJ289,'Calculation sheet'!AN289*'Calculation sheet'!J289*'Calculation sheet'!K289*'Calculation sheet'!L289*'Calculation sheet'!N289*'Calculation sheet'!P289*'Calculation sheet'!R289*'Calculation sheet'!S289*'Calculation sheet'!V289*'Calculation sheet'!Y289*'Calculation sheet'!Z289*'Calculation sheet'!AB289*'Calculation sheet'!AD289*'Calculation sheet'!AH289*'Calculation sheet'!AJ289*0.7672))</f>
        <v/>
      </c>
      <c r="O289" s="12" t="str">
        <f>IF('Calculation sheet'!AQ289="","",IF(OR(I289="Motorway link",I289="Exit diverge",I289="Entrance merge",I289="Motorway diverge",I289="Motorway merge",I289="Motorway weaving",I289="Service area"),'Calculation sheet'!AO289*'Calculation sheet'!J289*'Calculation sheet'!K289*'Calculation sheet'!L289*'Calculation sheet'!N289*'Calculation sheet'!P289*'Calculation sheet'!R289*'Calculation sheet'!S289*'Calculation sheet'!W289*'Calculation sheet'!Y289*'Calculation sheet'!Z289*'Calculation sheet'!AB289*'Calculation sheet'!AD289*'Calculation sheet'!AH289*'Calculation sheet'!AJ289,'Calculation sheet'!AO289*'Calculation sheet'!J289*'Calculation sheet'!K289*'Calculation sheet'!L289*'Calculation sheet'!N289*'Calculation sheet'!P289*'Calculation sheet'!R289*'Calculation sheet'!S289*'Calculation sheet'!W289*'Calculation sheet'!Y289*'Calculation sheet'!Z289*'Calculation sheet'!AB289*'Calculation sheet'!AD289*'Calculation sheet'!AH289*'Calculation sheet'!AJ289*0.7672))</f>
        <v/>
      </c>
      <c r="P289" s="12" t="str">
        <f>IF('Calculation sheet'!AQ289="","",IF(OR(I289="Motorway link",I289="Exit diverge",I289="Entrance merge",I289="Motorway diverge",I289="Motorway merge",I289="Motorway weaving",I289="Service area"),'Calculation sheet'!AP289*'Calculation sheet'!J289*'Calculation sheet'!K289*'Calculation sheet'!L289*'Calculation sheet'!N289*'Calculation sheet'!P289*'Calculation sheet'!R289*'Calculation sheet'!S289*'Calculation sheet'!X289*'Calculation sheet'!Y289*'Calculation sheet'!Z289*'Calculation sheet'!AB289*'Calculation sheet'!AD289*'Calculation sheet'!AI289*'Calculation sheet'!AJ289,'Calculation sheet'!AP289*'Calculation sheet'!J289*'Calculation sheet'!K289*'Calculation sheet'!L289*'Calculation sheet'!N289*'Calculation sheet'!P289*'Calculation sheet'!R289*'Calculation sheet'!S289*'Calculation sheet'!X289*'Calculation sheet'!Y289*'Calculation sheet'!Z289*'Calculation sheet'!AB289*'Calculation sheet'!AD289*'Calculation sheet'!AI289*'Calculation sheet'!AJ289*0.7672))</f>
        <v/>
      </c>
      <c r="Q289" s="12" t="str">
        <f t="shared" si="13"/>
        <v/>
      </c>
      <c r="R289" s="14" t="str">
        <f t="shared" si="14"/>
        <v/>
      </c>
    </row>
    <row r="290" spans="1:18" x14ac:dyDescent="0.3">
      <c r="A290" s="4" t="str">
        <f>IF('Input data'!A305="","",'Input data'!A305)</f>
        <v/>
      </c>
      <c r="B290" s="4" t="str">
        <f>IF('Input data'!B305="","",'Input data'!B305)</f>
        <v/>
      </c>
      <c r="C290" s="4" t="str">
        <f>IF('Input data'!C305="","",'Input data'!C305)</f>
        <v/>
      </c>
      <c r="D290" s="4" t="str">
        <f>IF('Input data'!D305="","",'Input data'!D305)</f>
        <v/>
      </c>
      <c r="E290" s="4" t="str">
        <f>IF('Input data'!E305="","",'Input data'!E305)</f>
        <v/>
      </c>
      <c r="F290" s="4" t="str">
        <f>IF('Input data'!F305="","",'Input data'!F305)</f>
        <v/>
      </c>
      <c r="G290" s="4">
        <f>IF('Input data'!G305="","",'Input data'!G305)</f>
        <v>0</v>
      </c>
      <c r="H290" s="4" t="str">
        <f>IF('Input data'!H305&gt;0.5,'Input data'!H305,"")</f>
        <v/>
      </c>
      <c r="I290" s="4" t="str">
        <f>IF('Input data'!I305="","",'Input data'!I305)</f>
        <v/>
      </c>
      <c r="J290" s="12" t="str">
        <f>IF('Calculation sheet'!AQ290="","",IF(OR(I290="Motorway link",I290="Exit diverge",I290="Entrance merge",I290="Motorway diverge",I290="Motorway merge",I290="Motorway weaving",I290="Service area"),'Calculation sheet'!AK290*'Calculation sheet'!J290*'Calculation sheet'!K290*'Calculation sheet'!L290*'Calculation sheet'!N290*'Calculation sheet'!P290*'Calculation sheet'!R290*'Calculation sheet'!S290*'Calculation sheet'!T290*'Calculation sheet'!Y290*'Calculation sheet'!Z290*'Calculation sheet'!AB290*'Calculation sheet'!AD290*'Calculation sheet'!AF290*'Calculation sheet'!AJ290,'Calculation sheet'!AK290*'Calculation sheet'!J290*'Calculation sheet'!K290*'Calculation sheet'!L290*'Calculation sheet'!N290*'Calculation sheet'!P290*'Calculation sheet'!R290*'Calculation sheet'!S290*'Calculation sheet'!T290*'Calculation sheet'!Y290*'Calculation sheet'!Z290*'Calculation sheet'!AB290*'Calculation sheet'!AD290*'Calculation sheet'!AF290*'Calculation sheet'!AJ290*0.7672))</f>
        <v/>
      </c>
      <c r="K290" s="12" t="str">
        <f>IF('Calculation sheet'!AQ290="","",IF(OR(I290="Motorway link",I290="Exit diverge",I290="Entrance merge",I290="Motorway diverge",I290="Motorway merge",I290="Motorway weaving",I290="Service area"),'Calculation sheet'!AL290*'Calculation sheet'!J290*'Calculation sheet'!K290*'Calculation sheet'!M290*'Calculation sheet'!O290*'Calculation sheet'!P290*'Calculation sheet'!Q290*'Calculation sheet'!R290*'Calculation sheet'!S290*'Calculation sheet'!T290*'Calculation sheet'!Y290*'Calculation sheet'!AA290*'Calculation sheet'!AC290*'Calculation sheet'!AE290*'Calculation sheet'!AG290*'Calculation sheet'!AJ290,'Calculation sheet'!AL290*'Calculation sheet'!J290*'Calculation sheet'!K290*'Calculation sheet'!M290*'Calculation sheet'!O290*'Calculation sheet'!P290*'Calculation sheet'!Q290*'Calculation sheet'!R290*'Calculation sheet'!S290*'Calculation sheet'!T290*'Calculation sheet'!Y290*'Calculation sheet'!AA290*'Calculation sheet'!AC290*'Calculation sheet'!AE290*'Calculation sheet'!AG290*'Calculation sheet'!AJ290*0.8833))</f>
        <v/>
      </c>
      <c r="L290" s="12" t="str">
        <f>IF('Calculation sheet'!AQ290="","",IF(OR(I290="Motorway link",I290="Exit diverge",I290="Entrance merge",I290="Motorway diverge",I290="Motorway merge",I290="Motorway weaving",I290="Service area"),'Calculation sheet'!AM290*'Calculation sheet'!J290*'Calculation sheet'!K290*'Calculation sheet'!M290*'Calculation sheet'!O290*'Calculation sheet'!P290*'Calculation sheet'!Q290*'Calculation sheet'!R290*'Calculation sheet'!S290*'Calculation sheet'!U290*'Calculation sheet'!Y290*'Calculation sheet'!AA290*'Calculation sheet'!AC290*'Calculation sheet'!AE290*'Calculation sheet'!AG290*'Calculation sheet'!AJ290,'Calculation sheet'!AM290*'Calculation sheet'!J290*'Calculation sheet'!K290*'Calculation sheet'!M290*'Calculation sheet'!O290*'Calculation sheet'!P290*'Calculation sheet'!Q290*'Calculation sheet'!R290*'Calculation sheet'!S290*'Calculation sheet'!U290*'Calculation sheet'!Y290*'Calculation sheet'!AA290*'Calculation sheet'!AC290*'Calculation sheet'!AE290*'Calculation sheet'!AG290*'Calculation sheet'!AJ290*1.1176))</f>
        <v/>
      </c>
      <c r="M290" s="12" t="str">
        <f t="shared" si="12"/>
        <v/>
      </c>
      <c r="N290" s="12" t="str">
        <f>IF('Calculation sheet'!AQ290="","",IF(OR(I290="Motorway link",I290="Exit diverge",I290="Entrance merge",I290="Motorway diverge",I290="Motorway merge",I290="Motorway weaving",I290="Service area"),'Calculation sheet'!AN290*'Calculation sheet'!J290*'Calculation sheet'!K290*'Calculation sheet'!L290*'Calculation sheet'!N290*'Calculation sheet'!P290*'Calculation sheet'!R290*'Calculation sheet'!S290*'Calculation sheet'!V290*'Calculation sheet'!Y290*'Calculation sheet'!Z290*'Calculation sheet'!AB290*'Calculation sheet'!AD290*'Calculation sheet'!AH290*'Calculation sheet'!AJ290,'Calculation sheet'!AN290*'Calculation sheet'!J290*'Calculation sheet'!K290*'Calculation sheet'!L290*'Calculation sheet'!N290*'Calculation sheet'!P290*'Calculation sheet'!R290*'Calculation sheet'!S290*'Calculation sheet'!V290*'Calculation sheet'!Y290*'Calculation sheet'!Z290*'Calculation sheet'!AB290*'Calculation sheet'!AD290*'Calculation sheet'!AH290*'Calculation sheet'!AJ290*0.7672))</f>
        <v/>
      </c>
      <c r="O290" s="12" t="str">
        <f>IF('Calculation sheet'!AQ290="","",IF(OR(I290="Motorway link",I290="Exit diverge",I290="Entrance merge",I290="Motorway diverge",I290="Motorway merge",I290="Motorway weaving",I290="Service area"),'Calculation sheet'!AO290*'Calculation sheet'!J290*'Calculation sheet'!K290*'Calculation sheet'!L290*'Calculation sheet'!N290*'Calculation sheet'!P290*'Calculation sheet'!R290*'Calculation sheet'!S290*'Calculation sheet'!W290*'Calculation sheet'!Y290*'Calculation sheet'!Z290*'Calculation sheet'!AB290*'Calculation sheet'!AD290*'Calculation sheet'!AH290*'Calculation sheet'!AJ290,'Calculation sheet'!AO290*'Calculation sheet'!J290*'Calculation sheet'!K290*'Calculation sheet'!L290*'Calculation sheet'!N290*'Calculation sheet'!P290*'Calculation sheet'!R290*'Calculation sheet'!S290*'Calculation sheet'!W290*'Calculation sheet'!Y290*'Calculation sheet'!Z290*'Calculation sheet'!AB290*'Calculation sheet'!AD290*'Calculation sheet'!AH290*'Calculation sheet'!AJ290*0.7672))</f>
        <v/>
      </c>
      <c r="P290" s="12" t="str">
        <f>IF('Calculation sheet'!AQ290="","",IF(OR(I290="Motorway link",I290="Exit diverge",I290="Entrance merge",I290="Motorway diverge",I290="Motorway merge",I290="Motorway weaving",I290="Service area"),'Calculation sheet'!AP290*'Calculation sheet'!J290*'Calculation sheet'!K290*'Calculation sheet'!L290*'Calculation sheet'!N290*'Calculation sheet'!P290*'Calculation sheet'!R290*'Calculation sheet'!S290*'Calculation sheet'!X290*'Calculation sheet'!Y290*'Calculation sheet'!Z290*'Calculation sheet'!AB290*'Calculation sheet'!AD290*'Calculation sheet'!AI290*'Calculation sheet'!AJ290,'Calculation sheet'!AP290*'Calculation sheet'!J290*'Calculation sheet'!K290*'Calculation sheet'!L290*'Calculation sheet'!N290*'Calculation sheet'!P290*'Calculation sheet'!R290*'Calculation sheet'!S290*'Calculation sheet'!X290*'Calculation sheet'!Y290*'Calculation sheet'!Z290*'Calculation sheet'!AB290*'Calculation sheet'!AD290*'Calculation sheet'!AI290*'Calculation sheet'!AJ290*0.7672))</f>
        <v/>
      </c>
      <c r="Q290" s="12" t="str">
        <f t="shared" si="13"/>
        <v/>
      </c>
      <c r="R290" s="14" t="str">
        <f t="shared" si="14"/>
        <v/>
      </c>
    </row>
    <row r="291" spans="1:18" x14ac:dyDescent="0.3">
      <c r="A291" s="4" t="str">
        <f>IF('Input data'!A306="","",'Input data'!A306)</f>
        <v/>
      </c>
      <c r="B291" s="4" t="str">
        <f>IF('Input data'!B306="","",'Input data'!B306)</f>
        <v/>
      </c>
      <c r="C291" s="4" t="str">
        <f>IF('Input data'!C306="","",'Input data'!C306)</f>
        <v/>
      </c>
      <c r="D291" s="4" t="str">
        <f>IF('Input data'!D306="","",'Input data'!D306)</f>
        <v/>
      </c>
      <c r="E291" s="4" t="str">
        <f>IF('Input data'!E306="","",'Input data'!E306)</f>
        <v/>
      </c>
      <c r="F291" s="4" t="str">
        <f>IF('Input data'!F306="","",'Input data'!F306)</f>
        <v/>
      </c>
      <c r="G291" s="4">
        <f>IF('Input data'!G306="","",'Input data'!G306)</f>
        <v>0</v>
      </c>
      <c r="H291" s="4" t="str">
        <f>IF('Input data'!H306&gt;0.5,'Input data'!H306,"")</f>
        <v/>
      </c>
      <c r="I291" s="4" t="str">
        <f>IF('Input data'!I306="","",'Input data'!I306)</f>
        <v/>
      </c>
      <c r="J291" s="12" t="str">
        <f>IF('Calculation sheet'!AQ291="","",IF(OR(I291="Motorway link",I291="Exit diverge",I291="Entrance merge",I291="Motorway diverge",I291="Motorway merge",I291="Motorway weaving",I291="Service area"),'Calculation sheet'!AK291*'Calculation sheet'!J291*'Calculation sheet'!K291*'Calculation sheet'!L291*'Calculation sheet'!N291*'Calculation sheet'!P291*'Calculation sheet'!R291*'Calculation sheet'!S291*'Calculation sheet'!T291*'Calculation sheet'!Y291*'Calculation sheet'!Z291*'Calculation sheet'!AB291*'Calculation sheet'!AD291*'Calculation sheet'!AF291*'Calculation sheet'!AJ291,'Calculation sheet'!AK291*'Calculation sheet'!J291*'Calculation sheet'!K291*'Calculation sheet'!L291*'Calculation sheet'!N291*'Calculation sheet'!P291*'Calculation sheet'!R291*'Calculation sheet'!S291*'Calculation sheet'!T291*'Calculation sheet'!Y291*'Calculation sheet'!Z291*'Calculation sheet'!AB291*'Calculation sheet'!AD291*'Calculation sheet'!AF291*'Calculation sheet'!AJ291*0.7672))</f>
        <v/>
      </c>
      <c r="K291" s="12" t="str">
        <f>IF('Calculation sheet'!AQ291="","",IF(OR(I291="Motorway link",I291="Exit diverge",I291="Entrance merge",I291="Motorway diverge",I291="Motorway merge",I291="Motorway weaving",I291="Service area"),'Calculation sheet'!AL291*'Calculation sheet'!J291*'Calculation sheet'!K291*'Calculation sheet'!M291*'Calculation sheet'!O291*'Calculation sheet'!P291*'Calculation sheet'!Q291*'Calculation sheet'!R291*'Calculation sheet'!S291*'Calculation sheet'!T291*'Calculation sheet'!Y291*'Calculation sheet'!AA291*'Calculation sheet'!AC291*'Calculation sheet'!AE291*'Calculation sheet'!AG291*'Calculation sheet'!AJ291,'Calculation sheet'!AL291*'Calculation sheet'!J291*'Calculation sheet'!K291*'Calculation sheet'!M291*'Calculation sheet'!O291*'Calculation sheet'!P291*'Calculation sheet'!Q291*'Calculation sheet'!R291*'Calculation sheet'!S291*'Calculation sheet'!T291*'Calculation sheet'!Y291*'Calculation sheet'!AA291*'Calculation sheet'!AC291*'Calculation sheet'!AE291*'Calculation sheet'!AG291*'Calculation sheet'!AJ291*0.8833))</f>
        <v/>
      </c>
      <c r="L291" s="12" t="str">
        <f>IF('Calculation sheet'!AQ291="","",IF(OR(I291="Motorway link",I291="Exit diverge",I291="Entrance merge",I291="Motorway diverge",I291="Motorway merge",I291="Motorway weaving",I291="Service area"),'Calculation sheet'!AM291*'Calculation sheet'!J291*'Calculation sheet'!K291*'Calculation sheet'!M291*'Calculation sheet'!O291*'Calculation sheet'!P291*'Calculation sheet'!Q291*'Calculation sheet'!R291*'Calculation sheet'!S291*'Calculation sheet'!U291*'Calculation sheet'!Y291*'Calculation sheet'!AA291*'Calculation sheet'!AC291*'Calculation sheet'!AE291*'Calculation sheet'!AG291*'Calculation sheet'!AJ291,'Calculation sheet'!AM291*'Calculation sheet'!J291*'Calculation sheet'!K291*'Calculation sheet'!M291*'Calculation sheet'!O291*'Calculation sheet'!P291*'Calculation sheet'!Q291*'Calculation sheet'!R291*'Calculation sheet'!S291*'Calculation sheet'!U291*'Calculation sheet'!Y291*'Calculation sheet'!AA291*'Calculation sheet'!AC291*'Calculation sheet'!AE291*'Calculation sheet'!AG291*'Calculation sheet'!AJ291*1.1176))</f>
        <v/>
      </c>
      <c r="M291" s="12" t="str">
        <f t="shared" si="12"/>
        <v/>
      </c>
      <c r="N291" s="12" t="str">
        <f>IF('Calculation sheet'!AQ291="","",IF(OR(I291="Motorway link",I291="Exit diverge",I291="Entrance merge",I291="Motorway diverge",I291="Motorway merge",I291="Motorway weaving",I291="Service area"),'Calculation sheet'!AN291*'Calculation sheet'!J291*'Calculation sheet'!K291*'Calculation sheet'!L291*'Calculation sheet'!N291*'Calculation sheet'!P291*'Calculation sheet'!R291*'Calculation sheet'!S291*'Calculation sheet'!V291*'Calculation sheet'!Y291*'Calculation sheet'!Z291*'Calculation sheet'!AB291*'Calculation sheet'!AD291*'Calculation sheet'!AH291*'Calculation sheet'!AJ291,'Calculation sheet'!AN291*'Calculation sheet'!J291*'Calculation sheet'!K291*'Calculation sheet'!L291*'Calculation sheet'!N291*'Calculation sheet'!P291*'Calculation sheet'!R291*'Calculation sheet'!S291*'Calculation sheet'!V291*'Calculation sheet'!Y291*'Calculation sheet'!Z291*'Calculation sheet'!AB291*'Calculation sheet'!AD291*'Calculation sheet'!AH291*'Calculation sheet'!AJ291*0.7672))</f>
        <v/>
      </c>
      <c r="O291" s="12" t="str">
        <f>IF('Calculation sheet'!AQ291="","",IF(OR(I291="Motorway link",I291="Exit diverge",I291="Entrance merge",I291="Motorway diverge",I291="Motorway merge",I291="Motorway weaving",I291="Service area"),'Calculation sheet'!AO291*'Calculation sheet'!J291*'Calculation sheet'!K291*'Calculation sheet'!L291*'Calculation sheet'!N291*'Calculation sheet'!P291*'Calculation sheet'!R291*'Calculation sheet'!S291*'Calculation sheet'!W291*'Calculation sheet'!Y291*'Calculation sheet'!Z291*'Calculation sheet'!AB291*'Calculation sheet'!AD291*'Calculation sheet'!AH291*'Calculation sheet'!AJ291,'Calculation sheet'!AO291*'Calculation sheet'!J291*'Calculation sheet'!K291*'Calculation sheet'!L291*'Calculation sheet'!N291*'Calculation sheet'!P291*'Calculation sheet'!R291*'Calculation sheet'!S291*'Calculation sheet'!W291*'Calculation sheet'!Y291*'Calculation sheet'!Z291*'Calculation sheet'!AB291*'Calculation sheet'!AD291*'Calculation sheet'!AH291*'Calculation sheet'!AJ291*0.7672))</f>
        <v/>
      </c>
      <c r="P291" s="12" t="str">
        <f>IF('Calculation sheet'!AQ291="","",IF(OR(I291="Motorway link",I291="Exit diverge",I291="Entrance merge",I291="Motorway diverge",I291="Motorway merge",I291="Motorway weaving",I291="Service area"),'Calculation sheet'!AP291*'Calculation sheet'!J291*'Calculation sheet'!K291*'Calculation sheet'!L291*'Calculation sheet'!N291*'Calculation sheet'!P291*'Calculation sheet'!R291*'Calculation sheet'!S291*'Calculation sheet'!X291*'Calculation sheet'!Y291*'Calculation sheet'!Z291*'Calculation sheet'!AB291*'Calculation sheet'!AD291*'Calculation sheet'!AI291*'Calculation sheet'!AJ291,'Calculation sheet'!AP291*'Calculation sheet'!J291*'Calculation sheet'!K291*'Calculation sheet'!L291*'Calculation sheet'!N291*'Calculation sheet'!P291*'Calculation sheet'!R291*'Calculation sheet'!S291*'Calculation sheet'!X291*'Calculation sheet'!Y291*'Calculation sheet'!Z291*'Calculation sheet'!AB291*'Calculation sheet'!AD291*'Calculation sheet'!AI291*'Calculation sheet'!AJ291*0.7672))</f>
        <v/>
      </c>
      <c r="Q291" s="12" t="str">
        <f t="shared" si="13"/>
        <v/>
      </c>
      <c r="R291" s="14" t="str">
        <f t="shared" si="14"/>
        <v/>
      </c>
    </row>
    <row r="292" spans="1:18" x14ac:dyDescent="0.3">
      <c r="A292" s="4" t="str">
        <f>IF('Input data'!A307="","",'Input data'!A307)</f>
        <v/>
      </c>
      <c r="B292" s="4" t="str">
        <f>IF('Input data'!B307="","",'Input data'!B307)</f>
        <v/>
      </c>
      <c r="C292" s="4" t="str">
        <f>IF('Input data'!C307="","",'Input data'!C307)</f>
        <v/>
      </c>
      <c r="D292" s="4" t="str">
        <f>IF('Input data'!D307="","",'Input data'!D307)</f>
        <v/>
      </c>
      <c r="E292" s="4" t="str">
        <f>IF('Input data'!E307="","",'Input data'!E307)</f>
        <v/>
      </c>
      <c r="F292" s="4" t="str">
        <f>IF('Input data'!F307="","",'Input data'!F307)</f>
        <v/>
      </c>
      <c r="G292" s="4">
        <f>IF('Input data'!G307="","",'Input data'!G307)</f>
        <v>0</v>
      </c>
      <c r="H292" s="4" t="str">
        <f>IF('Input data'!H307&gt;0.5,'Input data'!H307,"")</f>
        <v/>
      </c>
      <c r="I292" s="4" t="str">
        <f>IF('Input data'!I307="","",'Input data'!I307)</f>
        <v/>
      </c>
      <c r="J292" s="12" t="str">
        <f>IF('Calculation sheet'!AQ292="","",IF(OR(I292="Motorway link",I292="Exit diverge",I292="Entrance merge",I292="Motorway diverge",I292="Motorway merge",I292="Motorway weaving",I292="Service area"),'Calculation sheet'!AK292*'Calculation sheet'!J292*'Calculation sheet'!K292*'Calculation sheet'!L292*'Calculation sheet'!N292*'Calculation sheet'!P292*'Calculation sheet'!R292*'Calculation sheet'!S292*'Calculation sheet'!T292*'Calculation sheet'!Y292*'Calculation sheet'!Z292*'Calculation sheet'!AB292*'Calculation sheet'!AD292*'Calculation sheet'!AF292*'Calculation sheet'!AJ292,'Calculation sheet'!AK292*'Calculation sheet'!J292*'Calculation sheet'!K292*'Calculation sheet'!L292*'Calculation sheet'!N292*'Calculation sheet'!P292*'Calculation sheet'!R292*'Calculation sheet'!S292*'Calculation sheet'!T292*'Calculation sheet'!Y292*'Calculation sheet'!Z292*'Calculation sheet'!AB292*'Calculation sheet'!AD292*'Calculation sheet'!AF292*'Calculation sheet'!AJ292*0.7672))</f>
        <v/>
      </c>
      <c r="K292" s="12" t="str">
        <f>IF('Calculation sheet'!AQ292="","",IF(OR(I292="Motorway link",I292="Exit diverge",I292="Entrance merge",I292="Motorway diverge",I292="Motorway merge",I292="Motorway weaving",I292="Service area"),'Calculation sheet'!AL292*'Calculation sheet'!J292*'Calculation sheet'!K292*'Calculation sheet'!M292*'Calculation sheet'!O292*'Calculation sheet'!P292*'Calculation sheet'!Q292*'Calculation sheet'!R292*'Calculation sheet'!S292*'Calculation sheet'!T292*'Calculation sheet'!Y292*'Calculation sheet'!AA292*'Calculation sheet'!AC292*'Calculation sheet'!AE292*'Calculation sheet'!AG292*'Calculation sheet'!AJ292,'Calculation sheet'!AL292*'Calculation sheet'!J292*'Calculation sheet'!K292*'Calculation sheet'!M292*'Calculation sheet'!O292*'Calculation sheet'!P292*'Calculation sheet'!Q292*'Calculation sheet'!R292*'Calculation sheet'!S292*'Calculation sheet'!T292*'Calculation sheet'!Y292*'Calculation sheet'!AA292*'Calculation sheet'!AC292*'Calculation sheet'!AE292*'Calculation sheet'!AG292*'Calculation sheet'!AJ292*0.8833))</f>
        <v/>
      </c>
      <c r="L292" s="12" t="str">
        <f>IF('Calculation sheet'!AQ292="","",IF(OR(I292="Motorway link",I292="Exit diverge",I292="Entrance merge",I292="Motorway diverge",I292="Motorway merge",I292="Motorway weaving",I292="Service area"),'Calculation sheet'!AM292*'Calculation sheet'!J292*'Calculation sheet'!K292*'Calculation sheet'!M292*'Calculation sheet'!O292*'Calculation sheet'!P292*'Calculation sheet'!Q292*'Calculation sheet'!R292*'Calculation sheet'!S292*'Calculation sheet'!U292*'Calculation sheet'!Y292*'Calculation sheet'!AA292*'Calculation sheet'!AC292*'Calculation sheet'!AE292*'Calculation sheet'!AG292*'Calculation sheet'!AJ292,'Calculation sheet'!AM292*'Calculation sheet'!J292*'Calculation sheet'!K292*'Calculation sheet'!M292*'Calculation sheet'!O292*'Calculation sheet'!P292*'Calculation sheet'!Q292*'Calculation sheet'!R292*'Calculation sheet'!S292*'Calculation sheet'!U292*'Calculation sheet'!Y292*'Calculation sheet'!AA292*'Calculation sheet'!AC292*'Calculation sheet'!AE292*'Calculation sheet'!AG292*'Calculation sheet'!AJ292*1.1176))</f>
        <v/>
      </c>
      <c r="M292" s="12" t="str">
        <f t="shared" si="12"/>
        <v/>
      </c>
      <c r="N292" s="12" t="str">
        <f>IF('Calculation sheet'!AQ292="","",IF(OR(I292="Motorway link",I292="Exit diverge",I292="Entrance merge",I292="Motorway diverge",I292="Motorway merge",I292="Motorway weaving",I292="Service area"),'Calculation sheet'!AN292*'Calculation sheet'!J292*'Calculation sheet'!K292*'Calculation sheet'!L292*'Calculation sheet'!N292*'Calculation sheet'!P292*'Calculation sheet'!R292*'Calculation sheet'!S292*'Calculation sheet'!V292*'Calculation sheet'!Y292*'Calculation sheet'!Z292*'Calculation sheet'!AB292*'Calculation sheet'!AD292*'Calculation sheet'!AH292*'Calculation sheet'!AJ292,'Calculation sheet'!AN292*'Calculation sheet'!J292*'Calculation sheet'!K292*'Calculation sheet'!L292*'Calculation sheet'!N292*'Calculation sheet'!P292*'Calculation sheet'!R292*'Calculation sheet'!S292*'Calculation sheet'!V292*'Calculation sheet'!Y292*'Calculation sheet'!Z292*'Calculation sheet'!AB292*'Calculation sheet'!AD292*'Calculation sheet'!AH292*'Calculation sheet'!AJ292*0.7672))</f>
        <v/>
      </c>
      <c r="O292" s="12" t="str">
        <f>IF('Calculation sheet'!AQ292="","",IF(OR(I292="Motorway link",I292="Exit diverge",I292="Entrance merge",I292="Motorway diverge",I292="Motorway merge",I292="Motorway weaving",I292="Service area"),'Calculation sheet'!AO292*'Calculation sheet'!J292*'Calculation sheet'!K292*'Calculation sheet'!L292*'Calculation sheet'!N292*'Calculation sheet'!P292*'Calculation sheet'!R292*'Calculation sheet'!S292*'Calculation sheet'!W292*'Calculation sheet'!Y292*'Calculation sheet'!Z292*'Calculation sheet'!AB292*'Calculation sheet'!AD292*'Calculation sheet'!AH292*'Calculation sheet'!AJ292,'Calculation sheet'!AO292*'Calculation sheet'!J292*'Calculation sheet'!K292*'Calculation sheet'!L292*'Calculation sheet'!N292*'Calculation sheet'!P292*'Calculation sheet'!R292*'Calculation sheet'!S292*'Calculation sheet'!W292*'Calculation sheet'!Y292*'Calculation sheet'!Z292*'Calculation sheet'!AB292*'Calculation sheet'!AD292*'Calculation sheet'!AH292*'Calculation sheet'!AJ292*0.7672))</f>
        <v/>
      </c>
      <c r="P292" s="12" t="str">
        <f>IF('Calculation sheet'!AQ292="","",IF(OR(I292="Motorway link",I292="Exit diverge",I292="Entrance merge",I292="Motorway diverge",I292="Motorway merge",I292="Motorway weaving",I292="Service area"),'Calculation sheet'!AP292*'Calculation sheet'!J292*'Calculation sheet'!K292*'Calculation sheet'!L292*'Calculation sheet'!N292*'Calculation sheet'!P292*'Calculation sheet'!R292*'Calculation sheet'!S292*'Calculation sheet'!X292*'Calculation sheet'!Y292*'Calculation sheet'!Z292*'Calculation sheet'!AB292*'Calculation sheet'!AD292*'Calculation sheet'!AI292*'Calculation sheet'!AJ292,'Calculation sheet'!AP292*'Calculation sheet'!J292*'Calculation sheet'!K292*'Calculation sheet'!L292*'Calculation sheet'!N292*'Calculation sheet'!P292*'Calculation sheet'!R292*'Calculation sheet'!S292*'Calculation sheet'!X292*'Calculation sheet'!Y292*'Calculation sheet'!Z292*'Calculation sheet'!AB292*'Calculation sheet'!AD292*'Calculation sheet'!AI292*'Calculation sheet'!AJ292*0.7672))</f>
        <v/>
      </c>
      <c r="Q292" s="12" t="str">
        <f t="shared" si="13"/>
        <v/>
      </c>
      <c r="R292" s="14" t="str">
        <f t="shared" si="14"/>
        <v/>
      </c>
    </row>
    <row r="293" spans="1:18" x14ac:dyDescent="0.3">
      <c r="A293" s="4" t="str">
        <f>IF('Input data'!A308="","",'Input data'!A308)</f>
        <v/>
      </c>
      <c r="B293" s="4" t="str">
        <f>IF('Input data'!B308="","",'Input data'!B308)</f>
        <v/>
      </c>
      <c r="C293" s="4" t="str">
        <f>IF('Input data'!C308="","",'Input data'!C308)</f>
        <v/>
      </c>
      <c r="D293" s="4" t="str">
        <f>IF('Input data'!D308="","",'Input data'!D308)</f>
        <v/>
      </c>
      <c r="E293" s="4" t="str">
        <f>IF('Input data'!E308="","",'Input data'!E308)</f>
        <v/>
      </c>
      <c r="F293" s="4" t="str">
        <f>IF('Input data'!F308="","",'Input data'!F308)</f>
        <v/>
      </c>
      <c r="G293" s="4">
        <f>IF('Input data'!G308="","",'Input data'!G308)</f>
        <v>0</v>
      </c>
      <c r="H293" s="4" t="str">
        <f>IF('Input data'!H308&gt;0.5,'Input data'!H308,"")</f>
        <v/>
      </c>
      <c r="I293" s="4" t="str">
        <f>IF('Input data'!I308="","",'Input data'!I308)</f>
        <v/>
      </c>
      <c r="J293" s="12" t="str">
        <f>IF('Calculation sheet'!AQ293="","",IF(OR(I293="Motorway link",I293="Exit diverge",I293="Entrance merge",I293="Motorway diverge",I293="Motorway merge",I293="Motorway weaving",I293="Service area"),'Calculation sheet'!AK293*'Calculation sheet'!J293*'Calculation sheet'!K293*'Calculation sheet'!L293*'Calculation sheet'!N293*'Calculation sheet'!P293*'Calculation sheet'!R293*'Calculation sheet'!S293*'Calculation sheet'!T293*'Calculation sheet'!Y293*'Calculation sheet'!Z293*'Calculation sheet'!AB293*'Calculation sheet'!AD293*'Calculation sheet'!AF293*'Calculation sheet'!AJ293,'Calculation sheet'!AK293*'Calculation sheet'!J293*'Calculation sheet'!K293*'Calculation sheet'!L293*'Calculation sheet'!N293*'Calculation sheet'!P293*'Calculation sheet'!R293*'Calculation sheet'!S293*'Calculation sheet'!T293*'Calculation sheet'!Y293*'Calculation sheet'!Z293*'Calculation sheet'!AB293*'Calculation sheet'!AD293*'Calculation sheet'!AF293*'Calculation sheet'!AJ293*0.7672))</f>
        <v/>
      </c>
      <c r="K293" s="12" t="str">
        <f>IF('Calculation sheet'!AQ293="","",IF(OR(I293="Motorway link",I293="Exit diverge",I293="Entrance merge",I293="Motorway diverge",I293="Motorway merge",I293="Motorway weaving",I293="Service area"),'Calculation sheet'!AL293*'Calculation sheet'!J293*'Calculation sheet'!K293*'Calculation sheet'!M293*'Calculation sheet'!O293*'Calculation sheet'!P293*'Calculation sheet'!Q293*'Calculation sheet'!R293*'Calculation sheet'!S293*'Calculation sheet'!T293*'Calculation sheet'!Y293*'Calculation sheet'!AA293*'Calculation sheet'!AC293*'Calculation sheet'!AE293*'Calculation sheet'!AG293*'Calculation sheet'!AJ293,'Calculation sheet'!AL293*'Calculation sheet'!J293*'Calculation sheet'!K293*'Calculation sheet'!M293*'Calculation sheet'!O293*'Calculation sheet'!P293*'Calculation sheet'!Q293*'Calculation sheet'!R293*'Calculation sheet'!S293*'Calculation sheet'!T293*'Calculation sheet'!Y293*'Calculation sheet'!AA293*'Calculation sheet'!AC293*'Calculation sheet'!AE293*'Calculation sheet'!AG293*'Calculation sheet'!AJ293*0.8833))</f>
        <v/>
      </c>
      <c r="L293" s="12" t="str">
        <f>IF('Calculation sheet'!AQ293="","",IF(OR(I293="Motorway link",I293="Exit diverge",I293="Entrance merge",I293="Motorway diverge",I293="Motorway merge",I293="Motorway weaving",I293="Service area"),'Calculation sheet'!AM293*'Calculation sheet'!J293*'Calculation sheet'!K293*'Calculation sheet'!M293*'Calculation sheet'!O293*'Calculation sheet'!P293*'Calculation sheet'!Q293*'Calculation sheet'!R293*'Calculation sheet'!S293*'Calculation sheet'!U293*'Calculation sheet'!Y293*'Calculation sheet'!AA293*'Calculation sheet'!AC293*'Calculation sheet'!AE293*'Calculation sheet'!AG293*'Calculation sheet'!AJ293,'Calculation sheet'!AM293*'Calculation sheet'!J293*'Calculation sheet'!K293*'Calculation sheet'!M293*'Calculation sheet'!O293*'Calculation sheet'!P293*'Calculation sheet'!Q293*'Calculation sheet'!R293*'Calculation sheet'!S293*'Calculation sheet'!U293*'Calculation sheet'!Y293*'Calculation sheet'!AA293*'Calculation sheet'!AC293*'Calculation sheet'!AE293*'Calculation sheet'!AG293*'Calculation sheet'!AJ293*1.1176))</f>
        <v/>
      </c>
      <c r="M293" s="12" t="str">
        <f t="shared" si="12"/>
        <v/>
      </c>
      <c r="N293" s="12" t="str">
        <f>IF('Calculation sheet'!AQ293="","",IF(OR(I293="Motorway link",I293="Exit diverge",I293="Entrance merge",I293="Motorway diverge",I293="Motorway merge",I293="Motorway weaving",I293="Service area"),'Calculation sheet'!AN293*'Calculation sheet'!J293*'Calculation sheet'!K293*'Calculation sheet'!L293*'Calculation sheet'!N293*'Calculation sheet'!P293*'Calculation sheet'!R293*'Calculation sheet'!S293*'Calculation sheet'!V293*'Calculation sheet'!Y293*'Calculation sheet'!Z293*'Calculation sheet'!AB293*'Calculation sheet'!AD293*'Calculation sheet'!AH293*'Calculation sheet'!AJ293,'Calculation sheet'!AN293*'Calculation sheet'!J293*'Calculation sheet'!K293*'Calculation sheet'!L293*'Calculation sheet'!N293*'Calculation sheet'!P293*'Calculation sheet'!R293*'Calculation sheet'!S293*'Calculation sheet'!V293*'Calculation sheet'!Y293*'Calculation sheet'!Z293*'Calculation sheet'!AB293*'Calculation sheet'!AD293*'Calculation sheet'!AH293*'Calculation sheet'!AJ293*0.7672))</f>
        <v/>
      </c>
      <c r="O293" s="12" t="str">
        <f>IF('Calculation sheet'!AQ293="","",IF(OR(I293="Motorway link",I293="Exit diverge",I293="Entrance merge",I293="Motorway diverge",I293="Motorway merge",I293="Motorway weaving",I293="Service area"),'Calculation sheet'!AO293*'Calculation sheet'!J293*'Calculation sheet'!K293*'Calculation sheet'!L293*'Calculation sheet'!N293*'Calculation sheet'!P293*'Calculation sheet'!R293*'Calculation sheet'!S293*'Calculation sheet'!W293*'Calculation sheet'!Y293*'Calculation sheet'!Z293*'Calculation sheet'!AB293*'Calculation sheet'!AD293*'Calculation sheet'!AH293*'Calculation sheet'!AJ293,'Calculation sheet'!AO293*'Calculation sheet'!J293*'Calculation sheet'!K293*'Calculation sheet'!L293*'Calculation sheet'!N293*'Calculation sheet'!P293*'Calculation sheet'!R293*'Calculation sheet'!S293*'Calculation sheet'!W293*'Calculation sheet'!Y293*'Calculation sheet'!Z293*'Calculation sheet'!AB293*'Calculation sheet'!AD293*'Calculation sheet'!AH293*'Calculation sheet'!AJ293*0.7672))</f>
        <v/>
      </c>
      <c r="P293" s="12" t="str">
        <f>IF('Calculation sheet'!AQ293="","",IF(OR(I293="Motorway link",I293="Exit diverge",I293="Entrance merge",I293="Motorway diverge",I293="Motorway merge",I293="Motorway weaving",I293="Service area"),'Calculation sheet'!AP293*'Calculation sheet'!J293*'Calculation sheet'!K293*'Calculation sheet'!L293*'Calculation sheet'!N293*'Calculation sheet'!P293*'Calculation sheet'!R293*'Calculation sheet'!S293*'Calculation sheet'!X293*'Calculation sheet'!Y293*'Calculation sheet'!Z293*'Calculation sheet'!AB293*'Calculation sheet'!AD293*'Calculation sheet'!AI293*'Calculation sheet'!AJ293,'Calculation sheet'!AP293*'Calculation sheet'!J293*'Calculation sheet'!K293*'Calculation sheet'!L293*'Calculation sheet'!N293*'Calculation sheet'!P293*'Calculation sheet'!R293*'Calculation sheet'!S293*'Calculation sheet'!X293*'Calculation sheet'!Y293*'Calculation sheet'!Z293*'Calculation sheet'!AB293*'Calculation sheet'!AD293*'Calculation sheet'!AI293*'Calculation sheet'!AJ293*0.7672))</f>
        <v/>
      </c>
      <c r="Q293" s="12" t="str">
        <f t="shared" si="13"/>
        <v/>
      </c>
      <c r="R293" s="14" t="str">
        <f t="shared" si="14"/>
        <v/>
      </c>
    </row>
    <row r="294" spans="1:18" x14ac:dyDescent="0.3">
      <c r="A294" s="4" t="str">
        <f>IF('Input data'!A309="","",'Input data'!A309)</f>
        <v/>
      </c>
      <c r="B294" s="4" t="str">
        <f>IF('Input data'!B309="","",'Input data'!B309)</f>
        <v/>
      </c>
      <c r="C294" s="4" t="str">
        <f>IF('Input data'!C309="","",'Input data'!C309)</f>
        <v/>
      </c>
      <c r="D294" s="4" t="str">
        <f>IF('Input data'!D309="","",'Input data'!D309)</f>
        <v/>
      </c>
      <c r="E294" s="4" t="str">
        <f>IF('Input data'!E309="","",'Input data'!E309)</f>
        <v/>
      </c>
      <c r="F294" s="4" t="str">
        <f>IF('Input data'!F309="","",'Input data'!F309)</f>
        <v/>
      </c>
      <c r="G294" s="4">
        <f>IF('Input data'!G309="","",'Input data'!G309)</f>
        <v>0</v>
      </c>
      <c r="H294" s="4" t="str">
        <f>IF('Input data'!H309&gt;0.5,'Input data'!H309,"")</f>
        <v/>
      </c>
      <c r="I294" s="4" t="str">
        <f>IF('Input data'!I309="","",'Input data'!I309)</f>
        <v/>
      </c>
      <c r="J294" s="12" t="str">
        <f>IF('Calculation sheet'!AQ294="","",IF(OR(I294="Motorway link",I294="Exit diverge",I294="Entrance merge",I294="Motorway diverge",I294="Motorway merge",I294="Motorway weaving",I294="Service area"),'Calculation sheet'!AK294*'Calculation sheet'!J294*'Calculation sheet'!K294*'Calculation sheet'!L294*'Calculation sheet'!N294*'Calculation sheet'!P294*'Calculation sheet'!R294*'Calculation sheet'!S294*'Calculation sheet'!T294*'Calculation sheet'!Y294*'Calculation sheet'!Z294*'Calculation sheet'!AB294*'Calculation sheet'!AD294*'Calculation sheet'!AF294*'Calculation sheet'!AJ294,'Calculation sheet'!AK294*'Calculation sheet'!J294*'Calculation sheet'!K294*'Calculation sheet'!L294*'Calculation sheet'!N294*'Calculation sheet'!P294*'Calculation sheet'!R294*'Calculation sheet'!S294*'Calculation sheet'!T294*'Calculation sheet'!Y294*'Calculation sheet'!Z294*'Calculation sheet'!AB294*'Calculation sheet'!AD294*'Calculation sheet'!AF294*'Calculation sheet'!AJ294*0.7672))</f>
        <v/>
      </c>
      <c r="K294" s="12" t="str">
        <f>IF('Calculation sheet'!AQ294="","",IF(OR(I294="Motorway link",I294="Exit diverge",I294="Entrance merge",I294="Motorway diverge",I294="Motorway merge",I294="Motorway weaving",I294="Service area"),'Calculation sheet'!AL294*'Calculation sheet'!J294*'Calculation sheet'!K294*'Calculation sheet'!M294*'Calculation sheet'!O294*'Calculation sheet'!P294*'Calculation sheet'!Q294*'Calculation sheet'!R294*'Calculation sheet'!S294*'Calculation sheet'!T294*'Calculation sheet'!Y294*'Calculation sheet'!AA294*'Calculation sheet'!AC294*'Calculation sheet'!AE294*'Calculation sheet'!AG294*'Calculation sheet'!AJ294,'Calculation sheet'!AL294*'Calculation sheet'!J294*'Calculation sheet'!K294*'Calculation sheet'!M294*'Calculation sheet'!O294*'Calculation sheet'!P294*'Calculation sheet'!Q294*'Calculation sheet'!R294*'Calculation sheet'!S294*'Calculation sheet'!T294*'Calculation sheet'!Y294*'Calculation sheet'!AA294*'Calculation sheet'!AC294*'Calculation sheet'!AE294*'Calculation sheet'!AG294*'Calculation sheet'!AJ294*0.8833))</f>
        <v/>
      </c>
      <c r="L294" s="12" t="str">
        <f>IF('Calculation sheet'!AQ294="","",IF(OR(I294="Motorway link",I294="Exit diverge",I294="Entrance merge",I294="Motorway diverge",I294="Motorway merge",I294="Motorway weaving",I294="Service area"),'Calculation sheet'!AM294*'Calculation sheet'!J294*'Calculation sheet'!K294*'Calculation sheet'!M294*'Calculation sheet'!O294*'Calculation sheet'!P294*'Calculation sheet'!Q294*'Calculation sheet'!R294*'Calculation sheet'!S294*'Calculation sheet'!U294*'Calculation sheet'!Y294*'Calculation sheet'!AA294*'Calculation sheet'!AC294*'Calculation sheet'!AE294*'Calculation sheet'!AG294*'Calculation sheet'!AJ294,'Calculation sheet'!AM294*'Calculation sheet'!J294*'Calculation sheet'!K294*'Calculation sheet'!M294*'Calculation sheet'!O294*'Calculation sheet'!P294*'Calculation sheet'!Q294*'Calculation sheet'!R294*'Calculation sheet'!S294*'Calculation sheet'!U294*'Calculation sheet'!Y294*'Calculation sheet'!AA294*'Calculation sheet'!AC294*'Calculation sheet'!AE294*'Calculation sheet'!AG294*'Calculation sheet'!AJ294*1.1176))</f>
        <v/>
      </c>
      <c r="M294" s="12" t="str">
        <f t="shared" si="12"/>
        <v/>
      </c>
      <c r="N294" s="12" t="str">
        <f>IF('Calculation sheet'!AQ294="","",IF(OR(I294="Motorway link",I294="Exit diverge",I294="Entrance merge",I294="Motorway diverge",I294="Motorway merge",I294="Motorway weaving",I294="Service area"),'Calculation sheet'!AN294*'Calculation sheet'!J294*'Calculation sheet'!K294*'Calculation sheet'!L294*'Calculation sheet'!N294*'Calculation sheet'!P294*'Calculation sheet'!R294*'Calculation sheet'!S294*'Calculation sheet'!V294*'Calculation sheet'!Y294*'Calculation sheet'!Z294*'Calculation sheet'!AB294*'Calculation sheet'!AD294*'Calculation sheet'!AH294*'Calculation sheet'!AJ294,'Calculation sheet'!AN294*'Calculation sheet'!J294*'Calculation sheet'!K294*'Calculation sheet'!L294*'Calculation sheet'!N294*'Calculation sheet'!P294*'Calculation sheet'!R294*'Calculation sheet'!S294*'Calculation sheet'!V294*'Calculation sheet'!Y294*'Calculation sheet'!Z294*'Calculation sheet'!AB294*'Calculation sheet'!AD294*'Calculation sheet'!AH294*'Calculation sheet'!AJ294*0.7672))</f>
        <v/>
      </c>
      <c r="O294" s="12" t="str">
        <f>IF('Calculation sheet'!AQ294="","",IF(OR(I294="Motorway link",I294="Exit diverge",I294="Entrance merge",I294="Motorway diverge",I294="Motorway merge",I294="Motorway weaving",I294="Service area"),'Calculation sheet'!AO294*'Calculation sheet'!J294*'Calculation sheet'!K294*'Calculation sheet'!L294*'Calculation sheet'!N294*'Calculation sheet'!P294*'Calculation sheet'!R294*'Calculation sheet'!S294*'Calculation sheet'!W294*'Calculation sheet'!Y294*'Calculation sheet'!Z294*'Calculation sheet'!AB294*'Calculation sheet'!AD294*'Calculation sheet'!AH294*'Calculation sheet'!AJ294,'Calculation sheet'!AO294*'Calculation sheet'!J294*'Calculation sheet'!K294*'Calculation sheet'!L294*'Calculation sheet'!N294*'Calculation sheet'!P294*'Calculation sheet'!R294*'Calculation sheet'!S294*'Calculation sheet'!W294*'Calculation sheet'!Y294*'Calculation sheet'!Z294*'Calculation sheet'!AB294*'Calculation sheet'!AD294*'Calculation sheet'!AH294*'Calculation sheet'!AJ294*0.7672))</f>
        <v/>
      </c>
      <c r="P294" s="12" t="str">
        <f>IF('Calculation sheet'!AQ294="","",IF(OR(I294="Motorway link",I294="Exit diverge",I294="Entrance merge",I294="Motorway diverge",I294="Motorway merge",I294="Motorway weaving",I294="Service area"),'Calculation sheet'!AP294*'Calculation sheet'!J294*'Calculation sheet'!K294*'Calculation sheet'!L294*'Calculation sheet'!N294*'Calculation sheet'!P294*'Calculation sheet'!R294*'Calculation sheet'!S294*'Calculation sheet'!X294*'Calculation sheet'!Y294*'Calculation sheet'!Z294*'Calculation sheet'!AB294*'Calculation sheet'!AD294*'Calculation sheet'!AI294*'Calculation sheet'!AJ294,'Calculation sheet'!AP294*'Calculation sheet'!J294*'Calculation sheet'!K294*'Calculation sheet'!L294*'Calculation sheet'!N294*'Calculation sheet'!P294*'Calculation sheet'!R294*'Calculation sheet'!S294*'Calculation sheet'!X294*'Calculation sheet'!Y294*'Calculation sheet'!Z294*'Calculation sheet'!AB294*'Calculation sheet'!AD294*'Calculation sheet'!AI294*'Calculation sheet'!AJ294*0.7672))</f>
        <v/>
      </c>
      <c r="Q294" s="12" t="str">
        <f t="shared" si="13"/>
        <v/>
      </c>
      <c r="R294" s="14" t="str">
        <f t="shared" si="14"/>
        <v/>
      </c>
    </row>
    <row r="295" spans="1:18" x14ac:dyDescent="0.3">
      <c r="A295" s="4" t="str">
        <f>IF('Input data'!A310="","",'Input data'!A310)</f>
        <v/>
      </c>
      <c r="B295" s="4" t="str">
        <f>IF('Input data'!B310="","",'Input data'!B310)</f>
        <v/>
      </c>
      <c r="C295" s="4" t="str">
        <f>IF('Input data'!C310="","",'Input data'!C310)</f>
        <v/>
      </c>
      <c r="D295" s="4" t="str">
        <f>IF('Input data'!D310="","",'Input data'!D310)</f>
        <v/>
      </c>
      <c r="E295" s="4" t="str">
        <f>IF('Input data'!E310="","",'Input data'!E310)</f>
        <v/>
      </c>
      <c r="F295" s="4" t="str">
        <f>IF('Input data'!F310="","",'Input data'!F310)</f>
        <v/>
      </c>
      <c r="G295" s="4">
        <f>IF('Input data'!G310="","",'Input data'!G310)</f>
        <v>0</v>
      </c>
      <c r="H295" s="4" t="str">
        <f>IF('Input data'!H310&gt;0.5,'Input data'!H310,"")</f>
        <v/>
      </c>
      <c r="I295" s="4" t="str">
        <f>IF('Input data'!I310="","",'Input data'!I310)</f>
        <v/>
      </c>
      <c r="J295" s="12" t="str">
        <f>IF('Calculation sheet'!AQ295="","",IF(OR(I295="Motorway link",I295="Exit diverge",I295="Entrance merge",I295="Motorway diverge",I295="Motorway merge",I295="Motorway weaving",I295="Service area"),'Calculation sheet'!AK295*'Calculation sheet'!J295*'Calculation sheet'!K295*'Calculation sheet'!L295*'Calculation sheet'!N295*'Calculation sheet'!P295*'Calculation sheet'!R295*'Calculation sheet'!S295*'Calculation sheet'!T295*'Calculation sheet'!Y295*'Calculation sheet'!Z295*'Calculation sheet'!AB295*'Calculation sheet'!AD295*'Calculation sheet'!AF295*'Calculation sheet'!AJ295,'Calculation sheet'!AK295*'Calculation sheet'!J295*'Calculation sheet'!K295*'Calculation sheet'!L295*'Calculation sheet'!N295*'Calculation sheet'!P295*'Calculation sheet'!R295*'Calculation sheet'!S295*'Calculation sheet'!T295*'Calculation sheet'!Y295*'Calculation sheet'!Z295*'Calculation sheet'!AB295*'Calculation sheet'!AD295*'Calculation sheet'!AF295*'Calculation sheet'!AJ295*0.7672))</f>
        <v/>
      </c>
      <c r="K295" s="12" t="str">
        <f>IF('Calculation sheet'!AQ295="","",IF(OR(I295="Motorway link",I295="Exit diverge",I295="Entrance merge",I295="Motorway diverge",I295="Motorway merge",I295="Motorway weaving",I295="Service area"),'Calculation sheet'!AL295*'Calculation sheet'!J295*'Calculation sheet'!K295*'Calculation sheet'!M295*'Calculation sheet'!O295*'Calculation sheet'!P295*'Calculation sheet'!Q295*'Calculation sheet'!R295*'Calculation sheet'!S295*'Calculation sheet'!T295*'Calculation sheet'!Y295*'Calculation sheet'!AA295*'Calculation sheet'!AC295*'Calculation sheet'!AE295*'Calculation sheet'!AG295*'Calculation sheet'!AJ295,'Calculation sheet'!AL295*'Calculation sheet'!J295*'Calculation sheet'!K295*'Calculation sheet'!M295*'Calculation sheet'!O295*'Calculation sheet'!P295*'Calculation sheet'!Q295*'Calculation sheet'!R295*'Calculation sheet'!S295*'Calculation sheet'!T295*'Calculation sheet'!Y295*'Calculation sheet'!AA295*'Calculation sheet'!AC295*'Calculation sheet'!AE295*'Calculation sheet'!AG295*'Calculation sheet'!AJ295*0.8833))</f>
        <v/>
      </c>
      <c r="L295" s="12" t="str">
        <f>IF('Calculation sheet'!AQ295="","",IF(OR(I295="Motorway link",I295="Exit diverge",I295="Entrance merge",I295="Motorway diverge",I295="Motorway merge",I295="Motorway weaving",I295="Service area"),'Calculation sheet'!AM295*'Calculation sheet'!J295*'Calculation sheet'!K295*'Calculation sheet'!M295*'Calculation sheet'!O295*'Calculation sheet'!P295*'Calculation sheet'!Q295*'Calculation sheet'!R295*'Calculation sheet'!S295*'Calculation sheet'!U295*'Calculation sheet'!Y295*'Calculation sheet'!AA295*'Calculation sheet'!AC295*'Calculation sheet'!AE295*'Calculation sheet'!AG295*'Calculation sheet'!AJ295,'Calculation sheet'!AM295*'Calculation sheet'!J295*'Calculation sheet'!K295*'Calculation sheet'!M295*'Calculation sheet'!O295*'Calculation sheet'!P295*'Calculation sheet'!Q295*'Calculation sheet'!R295*'Calculation sheet'!S295*'Calculation sheet'!U295*'Calculation sheet'!Y295*'Calculation sheet'!AA295*'Calculation sheet'!AC295*'Calculation sheet'!AE295*'Calculation sheet'!AG295*'Calculation sheet'!AJ295*1.1176))</f>
        <v/>
      </c>
      <c r="M295" s="12" t="str">
        <f t="shared" si="12"/>
        <v/>
      </c>
      <c r="N295" s="12" t="str">
        <f>IF('Calculation sheet'!AQ295="","",IF(OR(I295="Motorway link",I295="Exit diverge",I295="Entrance merge",I295="Motorway diverge",I295="Motorway merge",I295="Motorway weaving",I295="Service area"),'Calculation sheet'!AN295*'Calculation sheet'!J295*'Calculation sheet'!K295*'Calculation sheet'!L295*'Calculation sheet'!N295*'Calculation sheet'!P295*'Calculation sheet'!R295*'Calculation sheet'!S295*'Calculation sheet'!V295*'Calculation sheet'!Y295*'Calculation sheet'!Z295*'Calculation sheet'!AB295*'Calculation sheet'!AD295*'Calculation sheet'!AH295*'Calculation sheet'!AJ295,'Calculation sheet'!AN295*'Calculation sheet'!J295*'Calculation sheet'!K295*'Calculation sheet'!L295*'Calculation sheet'!N295*'Calculation sheet'!P295*'Calculation sheet'!R295*'Calculation sheet'!S295*'Calculation sheet'!V295*'Calculation sheet'!Y295*'Calculation sheet'!Z295*'Calculation sheet'!AB295*'Calculation sheet'!AD295*'Calculation sheet'!AH295*'Calculation sheet'!AJ295*0.7672))</f>
        <v/>
      </c>
      <c r="O295" s="12" t="str">
        <f>IF('Calculation sheet'!AQ295="","",IF(OR(I295="Motorway link",I295="Exit diverge",I295="Entrance merge",I295="Motorway diverge",I295="Motorway merge",I295="Motorway weaving",I295="Service area"),'Calculation sheet'!AO295*'Calculation sheet'!J295*'Calculation sheet'!K295*'Calculation sheet'!L295*'Calculation sheet'!N295*'Calculation sheet'!P295*'Calculation sheet'!R295*'Calculation sheet'!S295*'Calculation sheet'!W295*'Calculation sheet'!Y295*'Calculation sheet'!Z295*'Calculation sheet'!AB295*'Calculation sheet'!AD295*'Calculation sheet'!AH295*'Calculation sheet'!AJ295,'Calculation sheet'!AO295*'Calculation sheet'!J295*'Calculation sheet'!K295*'Calculation sheet'!L295*'Calculation sheet'!N295*'Calculation sheet'!P295*'Calculation sheet'!R295*'Calculation sheet'!S295*'Calculation sheet'!W295*'Calculation sheet'!Y295*'Calculation sheet'!Z295*'Calculation sheet'!AB295*'Calculation sheet'!AD295*'Calculation sheet'!AH295*'Calculation sheet'!AJ295*0.7672))</f>
        <v/>
      </c>
      <c r="P295" s="12" t="str">
        <f>IF('Calculation sheet'!AQ295="","",IF(OR(I295="Motorway link",I295="Exit diverge",I295="Entrance merge",I295="Motorway diverge",I295="Motorway merge",I295="Motorway weaving",I295="Service area"),'Calculation sheet'!AP295*'Calculation sheet'!J295*'Calculation sheet'!K295*'Calculation sheet'!L295*'Calculation sheet'!N295*'Calculation sheet'!P295*'Calculation sheet'!R295*'Calculation sheet'!S295*'Calculation sheet'!X295*'Calculation sheet'!Y295*'Calculation sheet'!Z295*'Calculation sheet'!AB295*'Calculation sheet'!AD295*'Calculation sheet'!AI295*'Calculation sheet'!AJ295,'Calculation sheet'!AP295*'Calculation sheet'!J295*'Calculation sheet'!K295*'Calculation sheet'!L295*'Calculation sheet'!N295*'Calculation sheet'!P295*'Calculation sheet'!R295*'Calculation sheet'!S295*'Calculation sheet'!X295*'Calculation sheet'!Y295*'Calculation sheet'!Z295*'Calculation sheet'!AB295*'Calculation sheet'!AD295*'Calculation sheet'!AI295*'Calculation sheet'!AJ295*0.7672))</f>
        <v/>
      </c>
      <c r="Q295" s="12" t="str">
        <f t="shared" si="13"/>
        <v/>
      </c>
      <c r="R295" s="14" t="str">
        <f t="shared" si="14"/>
        <v/>
      </c>
    </row>
    <row r="296" spans="1:18" x14ac:dyDescent="0.3">
      <c r="A296" s="4" t="str">
        <f>IF('Input data'!A311="","",'Input data'!A311)</f>
        <v/>
      </c>
      <c r="B296" s="4" t="str">
        <f>IF('Input data'!B311="","",'Input data'!B311)</f>
        <v/>
      </c>
      <c r="C296" s="4" t="str">
        <f>IF('Input data'!C311="","",'Input data'!C311)</f>
        <v/>
      </c>
      <c r="D296" s="4" t="str">
        <f>IF('Input data'!D311="","",'Input data'!D311)</f>
        <v/>
      </c>
      <c r="E296" s="4" t="str">
        <f>IF('Input data'!E311="","",'Input data'!E311)</f>
        <v/>
      </c>
      <c r="F296" s="4" t="str">
        <f>IF('Input data'!F311="","",'Input data'!F311)</f>
        <v/>
      </c>
      <c r="G296" s="4">
        <f>IF('Input data'!G311="","",'Input data'!G311)</f>
        <v>0</v>
      </c>
      <c r="H296" s="4" t="str">
        <f>IF('Input data'!H311&gt;0.5,'Input data'!H311,"")</f>
        <v/>
      </c>
      <c r="I296" s="4" t="str">
        <f>IF('Input data'!I311="","",'Input data'!I311)</f>
        <v/>
      </c>
      <c r="J296" s="12" t="str">
        <f>IF('Calculation sheet'!AQ296="","",IF(OR(I296="Motorway link",I296="Exit diverge",I296="Entrance merge",I296="Motorway diverge",I296="Motorway merge",I296="Motorway weaving",I296="Service area"),'Calculation sheet'!AK296*'Calculation sheet'!J296*'Calculation sheet'!K296*'Calculation sheet'!L296*'Calculation sheet'!N296*'Calculation sheet'!P296*'Calculation sheet'!R296*'Calculation sheet'!S296*'Calculation sheet'!T296*'Calculation sheet'!Y296*'Calculation sheet'!Z296*'Calculation sheet'!AB296*'Calculation sheet'!AD296*'Calculation sheet'!AF296*'Calculation sheet'!AJ296,'Calculation sheet'!AK296*'Calculation sheet'!J296*'Calculation sheet'!K296*'Calculation sheet'!L296*'Calculation sheet'!N296*'Calculation sheet'!P296*'Calculation sheet'!R296*'Calculation sheet'!S296*'Calculation sheet'!T296*'Calculation sheet'!Y296*'Calculation sheet'!Z296*'Calculation sheet'!AB296*'Calculation sheet'!AD296*'Calculation sheet'!AF296*'Calculation sheet'!AJ296*0.7672))</f>
        <v/>
      </c>
      <c r="K296" s="12" t="str">
        <f>IF('Calculation sheet'!AQ296="","",IF(OR(I296="Motorway link",I296="Exit diverge",I296="Entrance merge",I296="Motorway diverge",I296="Motorway merge",I296="Motorway weaving",I296="Service area"),'Calculation sheet'!AL296*'Calculation sheet'!J296*'Calculation sheet'!K296*'Calculation sheet'!M296*'Calculation sheet'!O296*'Calculation sheet'!P296*'Calculation sheet'!Q296*'Calculation sheet'!R296*'Calculation sheet'!S296*'Calculation sheet'!T296*'Calculation sheet'!Y296*'Calculation sheet'!AA296*'Calculation sheet'!AC296*'Calculation sheet'!AE296*'Calculation sheet'!AG296*'Calculation sheet'!AJ296,'Calculation sheet'!AL296*'Calculation sheet'!J296*'Calculation sheet'!K296*'Calculation sheet'!M296*'Calculation sheet'!O296*'Calculation sheet'!P296*'Calculation sheet'!Q296*'Calculation sheet'!R296*'Calculation sheet'!S296*'Calculation sheet'!T296*'Calculation sheet'!Y296*'Calculation sheet'!AA296*'Calculation sheet'!AC296*'Calculation sheet'!AE296*'Calculation sheet'!AG296*'Calculation sheet'!AJ296*0.8833))</f>
        <v/>
      </c>
      <c r="L296" s="12" t="str">
        <f>IF('Calculation sheet'!AQ296="","",IF(OR(I296="Motorway link",I296="Exit diverge",I296="Entrance merge",I296="Motorway diverge",I296="Motorway merge",I296="Motorway weaving",I296="Service area"),'Calculation sheet'!AM296*'Calculation sheet'!J296*'Calculation sheet'!K296*'Calculation sheet'!M296*'Calculation sheet'!O296*'Calculation sheet'!P296*'Calculation sheet'!Q296*'Calculation sheet'!R296*'Calculation sheet'!S296*'Calculation sheet'!U296*'Calculation sheet'!Y296*'Calculation sheet'!AA296*'Calculation sheet'!AC296*'Calculation sheet'!AE296*'Calculation sheet'!AG296*'Calculation sheet'!AJ296,'Calculation sheet'!AM296*'Calculation sheet'!J296*'Calculation sheet'!K296*'Calculation sheet'!M296*'Calculation sheet'!O296*'Calculation sheet'!P296*'Calculation sheet'!Q296*'Calculation sheet'!R296*'Calculation sheet'!S296*'Calculation sheet'!U296*'Calculation sheet'!Y296*'Calculation sheet'!AA296*'Calculation sheet'!AC296*'Calculation sheet'!AE296*'Calculation sheet'!AG296*'Calculation sheet'!AJ296*1.1176))</f>
        <v/>
      </c>
      <c r="M296" s="12" t="str">
        <f t="shared" si="12"/>
        <v/>
      </c>
      <c r="N296" s="12" t="str">
        <f>IF('Calculation sheet'!AQ296="","",IF(OR(I296="Motorway link",I296="Exit diverge",I296="Entrance merge",I296="Motorway diverge",I296="Motorway merge",I296="Motorway weaving",I296="Service area"),'Calculation sheet'!AN296*'Calculation sheet'!J296*'Calculation sheet'!K296*'Calculation sheet'!L296*'Calculation sheet'!N296*'Calculation sheet'!P296*'Calculation sheet'!R296*'Calculation sheet'!S296*'Calculation sheet'!V296*'Calculation sheet'!Y296*'Calculation sheet'!Z296*'Calculation sheet'!AB296*'Calculation sheet'!AD296*'Calculation sheet'!AH296*'Calculation sheet'!AJ296,'Calculation sheet'!AN296*'Calculation sheet'!J296*'Calculation sheet'!K296*'Calculation sheet'!L296*'Calculation sheet'!N296*'Calculation sheet'!P296*'Calculation sheet'!R296*'Calculation sheet'!S296*'Calculation sheet'!V296*'Calculation sheet'!Y296*'Calculation sheet'!Z296*'Calculation sheet'!AB296*'Calculation sheet'!AD296*'Calculation sheet'!AH296*'Calculation sheet'!AJ296*0.7672))</f>
        <v/>
      </c>
      <c r="O296" s="12" t="str">
        <f>IF('Calculation sheet'!AQ296="","",IF(OR(I296="Motorway link",I296="Exit diverge",I296="Entrance merge",I296="Motorway diverge",I296="Motorway merge",I296="Motorway weaving",I296="Service area"),'Calculation sheet'!AO296*'Calculation sheet'!J296*'Calculation sheet'!K296*'Calculation sheet'!L296*'Calculation sheet'!N296*'Calculation sheet'!P296*'Calculation sheet'!R296*'Calculation sheet'!S296*'Calculation sheet'!W296*'Calculation sheet'!Y296*'Calculation sheet'!Z296*'Calculation sheet'!AB296*'Calculation sheet'!AD296*'Calculation sheet'!AH296*'Calculation sheet'!AJ296,'Calculation sheet'!AO296*'Calculation sheet'!J296*'Calculation sheet'!K296*'Calculation sheet'!L296*'Calculation sheet'!N296*'Calculation sheet'!P296*'Calculation sheet'!R296*'Calculation sheet'!S296*'Calculation sheet'!W296*'Calculation sheet'!Y296*'Calculation sheet'!Z296*'Calculation sheet'!AB296*'Calculation sheet'!AD296*'Calculation sheet'!AH296*'Calculation sheet'!AJ296*0.7672))</f>
        <v/>
      </c>
      <c r="P296" s="12" t="str">
        <f>IF('Calculation sheet'!AQ296="","",IF(OR(I296="Motorway link",I296="Exit diverge",I296="Entrance merge",I296="Motorway diverge",I296="Motorway merge",I296="Motorway weaving",I296="Service area"),'Calculation sheet'!AP296*'Calculation sheet'!J296*'Calculation sheet'!K296*'Calculation sheet'!L296*'Calculation sheet'!N296*'Calculation sheet'!P296*'Calculation sheet'!R296*'Calculation sheet'!S296*'Calculation sheet'!X296*'Calculation sheet'!Y296*'Calculation sheet'!Z296*'Calculation sheet'!AB296*'Calculation sheet'!AD296*'Calculation sheet'!AI296*'Calculation sheet'!AJ296,'Calculation sheet'!AP296*'Calculation sheet'!J296*'Calculation sheet'!K296*'Calculation sheet'!L296*'Calculation sheet'!N296*'Calculation sheet'!P296*'Calculation sheet'!R296*'Calculation sheet'!S296*'Calculation sheet'!X296*'Calculation sheet'!Y296*'Calculation sheet'!Z296*'Calculation sheet'!AB296*'Calculation sheet'!AD296*'Calculation sheet'!AI296*'Calculation sheet'!AJ296*0.7672))</f>
        <v/>
      </c>
      <c r="Q296" s="12" t="str">
        <f t="shared" si="13"/>
        <v/>
      </c>
      <c r="R296" s="14" t="str">
        <f t="shared" si="14"/>
        <v/>
      </c>
    </row>
    <row r="297" spans="1:18" x14ac:dyDescent="0.3">
      <c r="A297" s="4" t="str">
        <f>IF('Input data'!A312="","",'Input data'!A312)</f>
        <v/>
      </c>
      <c r="B297" s="4" t="str">
        <f>IF('Input data'!B312="","",'Input data'!B312)</f>
        <v/>
      </c>
      <c r="C297" s="4" t="str">
        <f>IF('Input data'!C312="","",'Input data'!C312)</f>
        <v/>
      </c>
      <c r="D297" s="4" t="str">
        <f>IF('Input data'!D312="","",'Input data'!D312)</f>
        <v/>
      </c>
      <c r="E297" s="4" t="str">
        <f>IF('Input data'!E312="","",'Input data'!E312)</f>
        <v/>
      </c>
      <c r="F297" s="4" t="str">
        <f>IF('Input data'!F312="","",'Input data'!F312)</f>
        <v/>
      </c>
      <c r="G297" s="4">
        <f>IF('Input data'!G312="","",'Input data'!G312)</f>
        <v>0</v>
      </c>
      <c r="H297" s="4" t="str">
        <f>IF('Input data'!H312&gt;0.5,'Input data'!H312,"")</f>
        <v/>
      </c>
      <c r="I297" s="4" t="str">
        <f>IF('Input data'!I312="","",'Input data'!I312)</f>
        <v/>
      </c>
      <c r="J297" s="12" t="str">
        <f>IF('Calculation sheet'!AQ297="","",IF(OR(I297="Motorway link",I297="Exit diverge",I297="Entrance merge",I297="Motorway diverge",I297="Motorway merge",I297="Motorway weaving",I297="Service area"),'Calculation sheet'!AK297*'Calculation sheet'!J297*'Calculation sheet'!K297*'Calculation sheet'!L297*'Calculation sheet'!N297*'Calculation sheet'!P297*'Calculation sheet'!R297*'Calculation sheet'!S297*'Calculation sheet'!T297*'Calculation sheet'!Y297*'Calculation sheet'!Z297*'Calculation sheet'!AB297*'Calculation sheet'!AD297*'Calculation sheet'!AF297*'Calculation sheet'!AJ297,'Calculation sheet'!AK297*'Calculation sheet'!J297*'Calculation sheet'!K297*'Calculation sheet'!L297*'Calculation sheet'!N297*'Calculation sheet'!P297*'Calculation sheet'!R297*'Calculation sheet'!S297*'Calculation sheet'!T297*'Calculation sheet'!Y297*'Calculation sheet'!Z297*'Calculation sheet'!AB297*'Calculation sheet'!AD297*'Calculation sheet'!AF297*'Calculation sheet'!AJ297*0.7672))</f>
        <v/>
      </c>
      <c r="K297" s="12" t="str">
        <f>IF('Calculation sheet'!AQ297="","",IF(OR(I297="Motorway link",I297="Exit diverge",I297="Entrance merge",I297="Motorway diverge",I297="Motorway merge",I297="Motorway weaving",I297="Service area"),'Calculation sheet'!AL297*'Calculation sheet'!J297*'Calculation sheet'!K297*'Calculation sheet'!M297*'Calculation sheet'!O297*'Calculation sheet'!P297*'Calculation sheet'!Q297*'Calculation sheet'!R297*'Calculation sheet'!S297*'Calculation sheet'!T297*'Calculation sheet'!Y297*'Calculation sheet'!AA297*'Calculation sheet'!AC297*'Calculation sheet'!AE297*'Calculation sheet'!AG297*'Calculation sheet'!AJ297,'Calculation sheet'!AL297*'Calculation sheet'!J297*'Calculation sheet'!K297*'Calculation sheet'!M297*'Calculation sheet'!O297*'Calculation sheet'!P297*'Calculation sheet'!Q297*'Calculation sheet'!R297*'Calculation sheet'!S297*'Calculation sheet'!T297*'Calculation sheet'!Y297*'Calculation sheet'!AA297*'Calculation sheet'!AC297*'Calculation sheet'!AE297*'Calculation sheet'!AG297*'Calculation sheet'!AJ297*0.8833))</f>
        <v/>
      </c>
      <c r="L297" s="12" t="str">
        <f>IF('Calculation sheet'!AQ297="","",IF(OR(I297="Motorway link",I297="Exit diverge",I297="Entrance merge",I297="Motorway diverge",I297="Motorway merge",I297="Motorway weaving",I297="Service area"),'Calculation sheet'!AM297*'Calculation sheet'!J297*'Calculation sheet'!K297*'Calculation sheet'!M297*'Calculation sheet'!O297*'Calculation sheet'!P297*'Calculation sheet'!Q297*'Calculation sheet'!R297*'Calculation sheet'!S297*'Calculation sheet'!U297*'Calculation sheet'!Y297*'Calculation sheet'!AA297*'Calculation sheet'!AC297*'Calculation sheet'!AE297*'Calculation sheet'!AG297*'Calculation sheet'!AJ297,'Calculation sheet'!AM297*'Calculation sheet'!J297*'Calculation sheet'!K297*'Calculation sheet'!M297*'Calculation sheet'!O297*'Calculation sheet'!P297*'Calculation sheet'!Q297*'Calculation sheet'!R297*'Calculation sheet'!S297*'Calculation sheet'!U297*'Calculation sheet'!Y297*'Calculation sheet'!AA297*'Calculation sheet'!AC297*'Calculation sheet'!AE297*'Calculation sheet'!AG297*'Calculation sheet'!AJ297*1.1176))</f>
        <v/>
      </c>
      <c r="M297" s="12" t="str">
        <f t="shared" si="12"/>
        <v/>
      </c>
      <c r="N297" s="12" t="str">
        <f>IF('Calculation sheet'!AQ297="","",IF(OR(I297="Motorway link",I297="Exit diverge",I297="Entrance merge",I297="Motorway diverge",I297="Motorway merge",I297="Motorway weaving",I297="Service area"),'Calculation sheet'!AN297*'Calculation sheet'!J297*'Calculation sheet'!K297*'Calculation sheet'!L297*'Calculation sheet'!N297*'Calculation sheet'!P297*'Calculation sheet'!R297*'Calculation sheet'!S297*'Calculation sheet'!V297*'Calculation sheet'!Y297*'Calculation sheet'!Z297*'Calculation sheet'!AB297*'Calculation sheet'!AD297*'Calculation sheet'!AH297*'Calculation sheet'!AJ297,'Calculation sheet'!AN297*'Calculation sheet'!J297*'Calculation sheet'!K297*'Calculation sheet'!L297*'Calculation sheet'!N297*'Calculation sheet'!P297*'Calculation sheet'!R297*'Calculation sheet'!S297*'Calculation sheet'!V297*'Calculation sheet'!Y297*'Calculation sheet'!Z297*'Calculation sheet'!AB297*'Calculation sheet'!AD297*'Calculation sheet'!AH297*'Calculation sheet'!AJ297*0.7672))</f>
        <v/>
      </c>
      <c r="O297" s="12" t="str">
        <f>IF('Calculation sheet'!AQ297="","",IF(OR(I297="Motorway link",I297="Exit diverge",I297="Entrance merge",I297="Motorway diverge",I297="Motorway merge",I297="Motorway weaving",I297="Service area"),'Calculation sheet'!AO297*'Calculation sheet'!J297*'Calculation sheet'!K297*'Calculation sheet'!L297*'Calculation sheet'!N297*'Calculation sheet'!P297*'Calculation sheet'!R297*'Calculation sheet'!S297*'Calculation sheet'!W297*'Calculation sheet'!Y297*'Calculation sheet'!Z297*'Calculation sheet'!AB297*'Calculation sheet'!AD297*'Calculation sheet'!AH297*'Calculation sheet'!AJ297,'Calculation sheet'!AO297*'Calculation sheet'!J297*'Calculation sheet'!K297*'Calculation sheet'!L297*'Calculation sheet'!N297*'Calculation sheet'!P297*'Calculation sheet'!R297*'Calculation sheet'!S297*'Calculation sheet'!W297*'Calculation sheet'!Y297*'Calculation sheet'!Z297*'Calculation sheet'!AB297*'Calculation sheet'!AD297*'Calculation sheet'!AH297*'Calculation sheet'!AJ297*0.7672))</f>
        <v/>
      </c>
      <c r="P297" s="12" t="str">
        <f>IF('Calculation sheet'!AQ297="","",IF(OR(I297="Motorway link",I297="Exit diverge",I297="Entrance merge",I297="Motorway diverge",I297="Motorway merge",I297="Motorway weaving",I297="Service area"),'Calculation sheet'!AP297*'Calculation sheet'!J297*'Calculation sheet'!K297*'Calculation sheet'!L297*'Calculation sheet'!N297*'Calculation sheet'!P297*'Calculation sheet'!R297*'Calculation sheet'!S297*'Calculation sheet'!X297*'Calculation sheet'!Y297*'Calculation sheet'!Z297*'Calculation sheet'!AB297*'Calculation sheet'!AD297*'Calculation sheet'!AI297*'Calculation sheet'!AJ297,'Calculation sheet'!AP297*'Calculation sheet'!J297*'Calculation sheet'!K297*'Calculation sheet'!L297*'Calculation sheet'!N297*'Calculation sheet'!P297*'Calculation sheet'!R297*'Calculation sheet'!S297*'Calculation sheet'!X297*'Calculation sheet'!Y297*'Calculation sheet'!Z297*'Calculation sheet'!AB297*'Calculation sheet'!AD297*'Calculation sheet'!AI297*'Calculation sheet'!AJ297*0.7672))</f>
        <v/>
      </c>
      <c r="Q297" s="12" t="str">
        <f t="shared" si="13"/>
        <v/>
      </c>
      <c r="R297" s="14" t="str">
        <f t="shared" si="14"/>
        <v/>
      </c>
    </row>
    <row r="298" spans="1:18" x14ac:dyDescent="0.3">
      <c r="A298" s="4" t="str">
        <f>IF('Input data'!A313="","",'Input data'!A313)</f>
        <v/>
      </c>
      <c r="B298" s="4" t="str">
        <f>IF('Input data'!B313="","",'Input data'!B313)</f>
        <v/>
      </c>
      <c r="C298" s="4" t="str">
        <f>IF('Input data'!C313="","",'Input data'!C313)</f>
        <v/>
      </c>
      <c r="D298" s="4" t="str">
        <f>IF('Input data'!D313="","",'Input data'!D313)</f>
        <v/>
      </c>
      <c r="E298" s="4" t="str">
        <f>IF('Input data'!E313="","",'Input data'!E313)</f>
        <v/>
      </c>
      <c r="F298" s="4" t="str">
        <f>IF('Input data'!F313="","",'Input data'!F313)</f>
        <v/>
      </c>
      <c r="G298" s="4">
        <f>IF('Input data'!G313="","",'Input data'!G313)</f>
        <v>0</v>
      </c>
      <c r="H298" s="4" t="str">
        <f>IF('Input data'!H313&gt;0.5,'Input data'!H313,"")</f>
        <v/>
      </c>
      <c r="I298" s="4" t="str">
        <f>IF('Input data'!I313="","",'Input data'!I313)</f>
        <v/>
      </c>
      <c r="J298" s="12" t="str">
        <f>IF('Calculation sheet'!AQ298="","",IF(OR(I298="Motorway link",I298="Exit diverge",I298="Entrance merge",I298="Motorway diverge",I298="Motorway merge",I298="Motorway weaving",I298="Service area"),'Calculation sheet'!AK298*'Calculation sheet'!J298*'Calculation sheet'!K298*'Calculation sheet'!L298*'Calculation sheet'!N298*'Calculation sheet'!P298*'Calculation sheet'!R298*'Calculation sheet'!S298*'Calculation sheet'!T298*'Calculation sheet'!Y298*'Calculation sheet'!Z298*'Calculation sheet'!AB298*'Calculation sheet'!AD298*'Calculation sheet'!AF298*'Calculation sheet'!AJ298,'Calculation sheet'!AK298*'Calculation sheet'!J298*'Calculation sheet'!K298*'Calculation sheet'!L298*'Calculation sheet'!N298*'Calculation sheet'!P298*'Calculation sheet'!R298*'Calculation sheet'!S298*'Calculation sheet'!T298*'Calculation sheet'!Y298*'Calculation sheet'!Z298*'Calculation sheet'!AB298*'Calculation sheet'!AD298*'Calculation sheet'!AF298*'Calculation sheet'!AJ298*0.7672))</f>
        <v/>
      </c>
      <c r="K298" s="12" t="str">
        <f>IF('Calculation sheet'!AQ298="","",IF(OR(I298="Motorway link",I298="Exit diverge",I298="Entrance merge",I298="Motorway diverge",I298="Motorway merge",I298="Motorway weaving",I298="Service area"),'Calculation sheet'!AL298*'Calculation sheet'!J298*'Calculation sheet'!K298*'Calculation sheet'!M298*'Calculation sheet'!O298*'Calculation sheet'!P298*'Calculation sheet'!Q298*'Calculation sheet'!R298*'Calculation sheet'!S298*'Calculation sheet'!T298*'Calculation sheet'!Y298*'Calculation sheet'!AA298*'Calculation sheet'!AC298*'Calculation sheet'!AE298*'Calculation sheet'!AG298*'Calculation sheet'!AJ298,'Calculation sheet'!AL298*'Calculation sheet'!J298*'Calculation sheet'!K298*'Calculation sheet'!M298*'Calculation sheet'!O298*'Calculation sheet'!P298*'Calculation sheet'!Q298*'Calculation sheet'!R298*'Calculation sheet'!S298*'Calculation sheet'!T298*'Calculation sheet'!Y298*'Calculation sheet'!AA298*'Calculation sheet'!AC298*'Calculation sheet'!AE298*'Calculation sheet'!AG298*'Calculation sheet'!AJ298*0.8833))</f>
        <v/>
      </c>
      <c r="L298" s="12" t="str">
        <f>IF('Calculation sheet'!AQ298="","",IF(OR(I298="Motorway link",I298="Exit diverge",I298="Entrance merge",I298="Motorway diverge",I298="Motorway merge",I298="Motorway weaving",I298="Service area"),'Calculation sheet'!AM298*'Calculation sheet'!J298*'Calculation sheet'!K298*'Calculation sheet'!M298*'Calculation sheet'!O298*'Calculation sheet'!P298*'Calculation sheet'!Q298*'Calculation sheet'!R298*'Calculation sheet'!S298*'Calculation sheet'!U298*'Calculation sheet'!Y298*'Calculation sheet'!AA298*'Calculation sheet'!AC298*'Calculation sheet'!AE298*'Calculation sheet'!AG298*'Calculation sheet'!AJ298,'Calculation sheet'!AM298*'Calculation sheet'!J298*'Calculation sheet'!K298*'Calculation sheet'!M298*'Calculation sheet'!O298*'Calculation sheet'!P298*'Calculation sheet'!Q298*'Calculation sheet'!R298*'Calculation sheet'!S298*'Calculation sheet'!U298*'Calculation sheet'!Y298*'Calculation sheet'!AA298*'Calculation sheet'!AC298*'Calculation sheet'!AE298*'Calculation sheet'!AG298*'Calculation sheet'!AJ298*1.1176))</f>
        <v/>
      </c>
      <c r="M298" s="12" t="str">
        <f t="shared" si="12"/>
        <v/>
      </c>
      <c r="N298" s="12" t="str">
        <f>IF('Calculation sheet'!AQ298="","",IF(OR(I298="Motorway link",I298="Exit diverge",I298="Entrance merge",I298="Motorway diverge",I298="Motorway merge",I298="Motorway weaving",I298="Service area"),'Calculation sheet'!AN298*'Calculation sheet'!J298*'Calculation sheet'!K298*'Calculation sheet'!L298*'Calculation sheet'!N298*'Calculation sheet'!P298*'Calculation sheet'!R298*'Calculation sheet'!S298*'Calculation sheet'!V298*'Calculation sheet'!Y298*'Calculation sheet'!Z298*'Calculation sheet'!AB298*'Calculation sheet'!AD298*'Calculation sheet'!AH298*'Calculation sheet'!AJ298,'Calculation sheet'!AN298*'Calculation sheet'!J298*'Calculation sheet'!K298*'Calculation sheet'!L298*'Calculation sheet'!N298*'Calculation sheet'!P298*'Calculation sheet'!R298*'Calculation sheet'!S298*'Calculation sheet'!V298*'Calculation sheet'!Y298*'Calculation sheet'!Z298*'Calculation sheet'!AB298*'Calculation sheet'!AD298*'Calculation sheet'!AH298*'Calculation sheet'!AJ298*0.7672))</f>
        <v/>
      </c>
      <c r="O298" s="12" t="str">
        <f>IF('Calculation sheet'!AQ298="","",IF(OR(I298="Motorway link",I298="Exit diverge",I298="Entrance merge",I298="Motorway diverge",I298="Motorway merge",I298="Motorway weaving",I298="Service area"),'Calculation sheet'!AO298*'Calculation sheet'!J298*'Calculation sheet'!K298*'Calculation sheet'!L298*'Calculation sheet'!N298*'Calculation sheet'!P298*'Calculation sheet'!R298*'Calculation sheet'!S298*'Calculation sheet'!W298*'Calculation sheet'!Y298*'Calculation sheet'!Z298*'Calculation sheet'!AB298*'Calculation sheet'!AD298*'Calculation sheet'!AH298*'Calculation sheet'!AJ298,'Calculation sheet'!AO298*'Calculation sheet'!J298*'Calculation sheet'!K298*'Calculation sheet'!L298*'Calculation sheet'!N298*'Calculation sheet'!P298*'Calculation sheet'!R298*'Calculation sheet'!S298*'Calculation sheet'!W298*'Calculation sheet'!Y298*'Calculation sheet'!Z298*'Calculation sheet'!AB298*'Calculation sheet'!AD298*'Calculation sheet'!AH298*'Calculation sheet'!AJ298*0.7672))</f>
        <v/>
      </c>
      <c r="P298" s="12" t="str">
        <f>IF('Calculation sheet'!AQ298="","",IF(OR(I298="Motorway link",I298="Exit diverge",I298="Entrance merge",I298="Motorway diverge",I298="Motorway merge",I298="Motorway weaving",I298="Service area"),'Calculation sheet'!AP298*'Calculation sheet'!J298*'Calculation sheet'!K298*'Calculation sheet'!L298*'Calculation sheet'!N298*'Calculation sheet'!P298*'Calculation sheet'!R298*'Calculation sheet'!S298*'Calculation sheet'!X298*'Calculation sheet'!Y298*'Calculation sheet'!Z298*'Calculation sheet'!AB298*'Calculation sheet'!AD298*'Calculation sheet'!AI298*'Calculation sheet'!AJ298,'Calculation sheet'!AP298*'Calculation sheet'!J298*'Calculation sheet'!K298*'Calculation sheet'!L298*'Calculation sheet'!N298*'Calculation sheet'!P298*'Calculation sheet'!R298*'Calculation sheet'!S298*'Calculation sheet'!X298*'Calculation sheet'!Y298*'Calculation sheet'!Z298*'Calculation sheet'!AB298*'Calculation sheet'!AD298*'Calculation sheet'!AI298*'Calculation sheet'!AJ298*0.7672))</f>
        <v/>
      </c>
      <c r="Q298" s="12" t="str">
        <f t="shared" si="13"/>
        <v/>
      </c>
      <c r="R298" s="14" t="str">
        <f t="shared" si="14"/>
        <v/>
      </c>
    </row>
    <row r="299" spans="1:18" x14ac:dyDescent="0.3">
      <c r="A299" s="4" t="str">
        <f>IF('Input data'!A314="","",'Input data'!A314)</f>
        <v/>
      </c>
      <c r="B299" s="4" t="str">
        <f>IF('Input data'!B314="","",'Input data'!B314)</f>
        <v/>
      </c>
      <c r="C299" s="4" t="str">
        <f>IF('Input data'!C314="","",'Input data'!C314)</f>
        <v/>
      </c>
      <c r="D299" s="4" t="str">
        <f>IF('Input data'!D314="","",'Input data'!D314)</f>
        <v/>
      </c>
      <c r="E299" s="4" t="str">
        <f>IF('Input data'!E314="","",'Input data'!E314)</f>
        <v/>
      </c>
      <c r="F299" s="4" t="str">
        <f>IF('Input data'!F314="","",'Input data'!F314)</f>
        <v/>
      </c>
      <c r="G299" s="4">
        <f>IF('Input data'!G314="","",'Input data'!G314)</f>
        <v>0</v>
      </c>
      <c r="H299" s="4" t="str">
        <f>IF('Input data'!H314&gt;0.5,'Input data'!H314,"")</f>
        <v/>
      </c>
      <c r="I299" s="4" t="str">
        <f>IF('Input data'!I314="","",'Input data'!I314)</f>
        <v/>
      </c>
      <c r="J299" s="12" t="str">
        <f>IF('Calculation sheet'!AQ299="","",IF(OR(I299="Motorway link",I299="Exit diverge",I299="Entrance merge",I299="Motorway diverge",I299="Motorway merge",I299="Motorway weaving",I299="Service area"),'Calculation sheet'!AK299*'Calculation sheet'!J299*'Calculation sheet'!K299*'Calculation sheet'!L299*'Calculation sheet'!N299*'Calculation sheet'!P299*'Calculation sheet'!R299*'Calculation sheet'!S299*'Calculation sheet'!T299*'Calculation sheet'!Y299*'Calculation sheet'!Z299*'Calculation sheet'!AB299*'Calculation sheet'!AD299*'Calculation sheet'!AF299*'Calculation sheet'!AJ299,'Calculation sheet'!AK299*'Calculation sheet'!J299*'Calculation sheet'!K299*'Calculation sheet'!L299*'Calculation sheet'!N299*'Calculation sheet'!P299*'Calculation sheet'!R299*'Calculation sheet'!S299*'Calculation sheet'!T299*'Calculation sheet'!Y299*'Calculation sheet'!Z299*'Calculation sheet'!AB299*'Calculation sheet'!AD299*'Calculation sheet'!AF299*'Calculation sheet'!AJ299*0.7672))</f>
        <v/>
      </c>
      <c r="K299" s="12" t="str">
        <f>IF('Calculation sheet'!AQ299="","",IF(OR(I299="Motorway link",I299="Exit diverge",I299="Entrance merge",I299="Motorway diverge",I299="Motorway merge",I299="Motorway weaving",I299="Service area"),'Calculation sheet'!AL299*'Calculation sheet'!J299*'Calculation sheet'!K299*'Calculation sheet'!M299*'Calculation sheet'!O299*'Calculation sheet'!P299*'Calculation sheet'!Q299*'Calculation sheet'!R299*'Calculation sheet'!S299*'Calculation sheet'!T299*'Calculation sheet'!Y299*'Calculation sheet'!AA299*'Calculation sheet'!AC299*'Calculation sheet'!AE299*'Calculation sheet'!AG299*'Calculation sheet'!AJ299,'Calculation sheet'!AL299*'Calculation sheet'!J299*'Calculation sheet'!K299*'Calculation sheet'!M299*'Calculation sheet'!O299*'Calculation sheet'!P299*'Calculation sheet'!Q299*'Calculation sheet'!R299*'Calculation sheet'!S299*'Calculation sheet'!T299*'Calculation sheet'!Y299*'Calculation sheet'!AA299*'Calculation sheet'!AC299*'Calculation sheet'!AE299*'Calculation sheet'!AG299*'Calculation sheet'!AJ299*0.8833))</f>
        <v/>
      </c>
      <c r="L299" s="12" t="str">
        <f>IF('Calculation sheet'!AQ299="","",IF(OR(I299="Motorway link",I299="Exit diverge",I299="Entrance merge",I299="Motorway diverge",I299="Motorway merge",I299="Motorway weaving",I299="Service area"),'Calculation sheet'!AM299*'Calculation sheet'!J299*'Calculation sheet'!K299*'Calculation sheet'!M299*'Calculation sheet'!O299*'Calculation sheet'!P299*'Calculation sheet'!Q299*'Calculation sheet'!R299*'Calculation sheet'!S299*'Calculation sheet'!U299*'Calculation sheet'!Y299*'Calculation sheet'!AA299*'Calculation sheet'!AC299*'Calculation sheet'!AE299*'Calculation sheet'!AG299*'Calculation sheet'!AJ299,'Calculation sheet'!AM299*'Calculation sheet'!J299*'Calculation sheet'!K299*'Calculation sheet'!M299*'Calculation sheet'!O299*'Calculation sheet'!P299*'Calculation sheet'!Q299*'Calculation sheet'!R299*'Calculation sheet'!S299*'Calculation sheet'!U299*'Calculation sheet'!Y299*'Calculation sheet'!AA299*'Calculation sheet'!AC299*'Calculation sheet'!AE299*'Calculation sheet'!AG299*'Calculation sheet'!AJ299*1.1176))</f>
        <v/>
      </c>
      <c r="M299" s="12" t="str">
        <f t="shared" si="12"/>
        <v/>
      </c>
      <c r="N299" s="12" t="str">
        <f>IF('Calculation sheet'!AQ299="","",IF(OR(I299="Motorway link",I299="Exit diverge",I299="Entrance merge",I299="Motorway diverge",I299="Motorway merge",I299="Motorway weaving",I299="Service area"),'Calculation sheet'!AN299*'Calculation sheet'!J299*'Calculation sheet'!K299*'Calculation sheet'!L299*'Calculation sheet'!N299*'Calculation sheet'!P299*'Calculation sheet'!R299*'Calculation sheet'!S299*'Calculation sheet'!V299*'Calculation sheet'!Y299*'Calculation sheet'!Z299*'Calculation sheet'!AB299*'Calculation sheet'!AD299*'Calculation sheet'!AH299*'Calculation sheet'!AJ299,'Calculation sheet'!AN299*'Calculation sheet'!J299*'Calculation sheet'!K299*'Calculation sheet'!L299*'Calculation sheet'!N299*'Calculation sheet'!P299*'Calculation sheet'!R299*'Calculation sheet'!S299*'Calculation sheet'!V299*'Calculation sheet'!Y299*'Calculation sheet'!Z299*'Calculation sheet'!AB299*'Calculation sheet'!AD299*'Calculation sheet'!AH299*'Calculation sheet'!AJ299*0.7672))</f>
        <v/>
      </c>
      <c r="O299" s="12" t="str">
        <f>IF('Calculation sheet'!AQ299="","",IF(OR(I299="Motorway link",I299="Exit diverge",I299="Entrance merge",I299="Motorway diverge",I299="Motorway merge",I299="Motorway weaving",I299="Service area"),'Calculation sheet'!AO299*'Calculation sheet'!J299*'Calculation sheet'!K299*'Calculation sheet'!L299*'Calculation sheet'!N299*'Calculation sheet'!P299*'Calculation sheet'!R299*'Calculation sheet'!S299*'Calculation sheet'!W299*'Calculation sheet'!Y299*'Calculation sheet'!Z299*'Calculation sheet'!AB299*'Calculation sheet'!AD299*'Calculation sheet'!AH299*'Calculation sheet'!AJ299,'Calculation sheet'!AO299*'Calculation sheet'!J299*'Calculation sheet'!K299*'Calculation sheet'!L299*'Calculation sheet'!N299*'Calculation sheet'!P299*'Calculation sheet'!R299*'Calculation sheet'!S299*'Calculation sheet'!W299*'Calculation sheet'!Y299*'Calculation sheet'!Z299*'Calculation sheet'!AB299*'Calculation sheet'!AD299*'Calculation sheet'!AH299*'Calculation sheet'!AJ299*0.7672))</f>
        <v/>
      </c>
      <c r="P299" s="12" t="str">
        <f>IF('Calculation sheet'!AQ299="","",IF(OR(I299="Motorway link",I299="Exit diverge",I299="Entrance merge",I299="Motorway diverge",I299="Motorway merge",I299="Motorway weaving",I299="Service area"),'Calculation sheet'!AP299*'Calculation sheet'!J299*'Calculation sheet'!K299*'Calculation sheet'!L299*'Calculation sheet'!N299*'Calculation sheet'!P299*'Calculation sheet'!R299*'Calculation sheet'!S299*'Calculation sheet'!X299*'Calculation sheet'!Y299*'Calculation sheet'!Z299*'Calculation sheet'!AB299*'Calculation sheet'!AD299*'Calculation sheet'!AI299*'Calculation sheet'!AJ299,'Calculation sheet'!AP299*'Calculation sheet'!J299*'Calculation sheet'!K299*'Calculation sheet'!L299*'Calculation sheet'!N299*'Calculation sheet'!P299*'Calculation sheet'!R299*'Calculation sheet'!S299*'Calculation sheet'!X299*'Calculation sheet'!Y299*'Calculation sheet'!Z299*'Calculation sheet'!AB299*'Calculation sheet'!AD299*'Calculation sheet'!AI299*'Calculation sheet'!AJ299*0.7672))</f>
        <v/>
      </c>
      <c r="Q299" s="12" t="str">
        <f t="shared" si="13"/>
        <v/>
      </c>
      <c r="R299" s="14" t="str">
        <f t="shared" si="14"/>
        <v/>
      </c>
    </row>
    <row r="300" spans="1:18" x14ac:dyDescent="0.3">
      <c r="A300" s="4" t="str">
        <f>IF('Input data'!A315="","",'Input data'!A315)</f>
        <v/>
      </c>
      <c r="B300" s="4" t="str">
        <f>IF('Input data'!B315="","",'Input data'!B315)</f>
        <v/>
      </c>
      <c r="C300" s="4" t="str">
        <f>IF('Input data'!C315="","",'Input data'!C315)</f>
        <v/>
      </c>
      <c r="D300" s="4" t="str">
        <f>IF('Input data'!D315="","",'Input data'!D315)</f>
        <v/>
      </c>
      <c r="E300" s="4" t="str">
        <f>IF('Input data'!E315="","",'Input data'!E315)</f>
        <v/>
      </c>
      <c r="F300" s="4" t="str">
        <f>IF('Input data'!F315="","",'Input data'!F315)</f>
        <v/>
      </c>
      <c r="G300" s="4">
        <f>IF('Input data'!G315="","",'Input data'!G315)</f>
        <v>0</v>
      </c>
      <c r="H300" s="4" t="str">
        <f>IF('Input data'!H315&gt;0.5,'Input data'!H315,"")</f>
        <v/>
      </c>
      <c r="I300" s="4" t="str">
        <f>IF('Input data'!I315="","",'Input data'!I315)</f>
        <v/>
      </c>
      <c r="J300" s="12" t="str">
        <f>IF('Calculation sheet'!AQ300="","",IF(OR(I300="Motorway link",I300="Exit diverge",I300="Entrance merge",I300="Motorway diverge",I300="Motorway merge",I300="Motorway weaving",I300="Service area"),'Calculation sheet'!AK300*'Calculation sheet'!J300*'Calculation sheet'!K300*'Calculation sheet'!L300*'Calculation sheet'!N300*'Calculation sheet'!P300*'Calculation sheet'!R300*'Calculation sheet'!S300*'Calculation sheet'!T300*'Calculation sheet'!Y300*'Calculation sheet'!Z300*'Calculation sheet'!AB300*'Calculation sheet'!AD300*'Calculation sheet'!AF300*'Calculation sheet'!AJ300,'Calculation sheet'!AK300*'Calculation sheet'!J300*'Calculation sheet'!K300*'Calculation sheet'!L300*'Calculation sheet'!N300*'Calculation sheet'!P300*'Calculation sheet'!R300*'Calculation sheet'!S300*'Calculation sheet'!T300*'Calculation sheet'!Y300*'Calculation sheet'!Z300*'Calculation sheet'!AB300*'Calculation sheet'!AD300*'Calculation sheet'!AF300*'Calculation sheet'!AJ300*0.7672))</f>
        <v/>
      </c>
      <c r="K300" s="12" t="str">
        <f>IF('Calculation sheet'!AQ300="","",IF(OR(I300="Motorway link",I300="Exit diverge",I300="Entrance merge",I300="Motorway diverge",I300="Motorway merge",I300="Motorway weaving",I300="Service area"),'Calculation sheet'!AL300*'Calculation sheet'!J300*'Calculation sheet'!K300*'Calculation sheet'!M300*'Calculation sheet'!O300*'Calculation sheet'!P300*'Calculation sheet'!Q300*'Calculation sheet'!R300*'Calculation sheet'!S300*'Calculation sheet'!T300*'Calculation sheet'!Y300*'Calculation sheet'!AA300*'Calculation sheet'!AC300*'Calculation sheet'!AE300*'Calculation sheet'!AG300*'Calculation sheet'!AJ300,'Calculation sheet'!AL300*'Calculation sheet'!J300*'Calculation sheet'!K300*'Calculation sheet'!M300*'Calculation sheet'!O300*'Calculation sheet'!P300*'Calculation sheet'!Q300*'Calculation sheet'!R300*'Calculation sheet'!S300*'Calculation sheet'!T300*'Calculation sheet'!Y300*'Calculation sheet'!AA300*'Calculation sheet'!AC300*'Calculation sheet'!AE300*'Calculation sheet'!AG300*'Calculation sheet'!AJ300*0.8833))</f>
        <v/>
      </c>
      <c r="L300" s="12" t="str">
        <f>IF('Calculation sheet'!AQ300="","",IF(OR(I300="Motorway link",I300="Exit diverge",I300="Entrance merge",I300="Motorway diverge",I300="Motorway merge",I300="Motorway weaving",I300="Service area"),'Calculation sheet'!AM300*'Calculation sheet'!J300*'Calculation sheet'!K300*'Calculation sheet'!M300*'Calculation sheet'!O300*'Calculation sheet'!P300*'Calculation sheet'!Q300*'Calculation sheet'!R300*'Calculation sheet'!S300*'Calculation sheet'!U300*'Calculation sheet'!Y300*'Calculation sheet'!AA300*'Calculation sheet'!AC300*'Calculation sheet'!AE300*'Calculation sheet'!AG300*'Calculation sheet'!AJ300,'Calculation sheet'!AM300*'Calculation sheet'!J300*'Calculation sheet'!K300*'Calculation sheet'!M300*'Calculation sheet'!O300*'Calculation sheet'!P300*'Calculation sheet'!Q300*'Calculation sheet'!R300*'Calculation sheet'!S300*'Calculation sheet'!U300*'Calculation sheet'!Y300*'Calculation sheet'!AA300*'Calculation sheet'!AC300*'Calculation sheet'!AE300*'Calculation sheet'!AG300*'Calculation sheet'!AJ300*1.1176))</f>
        <v/>
      </c>
      <c r="M300" s="12" t="str">
        <f t="shared" si="12"/>
        <v/>
      </c>
      <c r="N300" s="12" t="str">
        <f>IF('Calculation sheet'!AQ300="","",IF(OR(I300="Motorway link",I300="Exit diverge",I300="Entrance merge",I300="Motorway diverge",I300="Motorway merge",I300="Motorway weaving",I300="Service area"),'Calculation sheet'!AN300*'Calculation sheet'!J300*'Calculation sheet'!K300*'Calculation sheet'!L300*'Calculation sheet'!N300*'Calculation sheet'!P300*'Calculation sheet'!R300*'Calculation sheet'!S300*'Calculation sheet'!V300*'Calculation sheet'!Y300*'Calculation sheet'!Z300*'Calculation sheet'!AB300*'Calculation sheet'!AD300*'Calculation sheet'!AH300*'Calculation sheet'!AJ300,'Calculation sheet'!AN300*'Calculation sheet'!J300*'Calculation sheet'!K300*'Calculation sheet'!L300*'Calculation sheet'!N300*'Calculation sheet'!P300*'Calculation sheet'!R300*'Calculation sheet'!S300*'Calculation sheet'!V300*'Calculation sheet'!Y300*'Calculation sheet'!Z300*'Calculation sheet'!AB300*'Calculation sheet'!AD300*'Calculation sheet'!AH300*'Calculation sheet'!AJ300*0.7672))</f>
        <v/>
      </c>
      <c r="O300" s="12" t="str">
        <f>IF('Calculation sheet'!AQ300="","",IF(OR(I300="Motorway link",I300="Exit diverge",I300="Entrance merge",I300="Motorway diverge",I300="Motorway merge",I300="Motorway weaving",I300="Service area"),'Calculation sheet'!AO300*'Calculation sheet'!J300*'Calculation sheet'!K300*'Calculation sheet'!L300*'Calculation sheet'!N300*'Calculation sheet'!P300*'Calculation sheet'!R300*'Calculation sheet'!S300*'Calculation sheet'!W300*'Calculation sheet'!Y300*'Calculation sheet'!Z300*'Calculation sheet'!AB300*'Calculation sheet'!AD300*'Calculation sheet'!AH300*'Calculation sheet'!AJ300,'Calculation sheet'!AO300*'Calculation sheet'!J300*'Calculation sheet'!K300*'Calculation sheet'!L300*'Calculation sheet'!N300*'Calculation sheet'!P300*'Calculation sheet'!R300*'Calculation sheet'!S300*'Calculation sheet'!W300*'Calculation sheet'!Y300*'Calculation sheet'!Z300*'Calculation sheet'!AB300*'Calculation sheet'!AD300*'Calculation sheet'!AH300*'Calculation sheet'!AJ300*0.7672))</f>
        <v/>
      </c>
      <c r="P300" s="12" t="str">
        <f>IF('Calculation sheet'!AQ300="","",IF(OR(I300="Motorway link",I300="Exit diverge",I300="Entrance merge",I300="Motorway diverge",I300="Motorway merge",I300="Motorway weaving",I300="Service area"),'Calculation sheet'!AP300*'Calculation sheet'!J300*'Calculation sheet'!K300*'Calculation sheet'!L300*'Calculation sheet'!N300*'Calculation sheet'!P300*'Calculation sheet'!R300*'Calculation sheet'!S300*'Calculation sheet'!X300*'Calculation sheet'!Y300*'Calculation sheet'!Z300*'Calculation sheet'!AB300*'Calculation sheet'!AD300*'Calculation sheet'!AI300*'Calculation sheet'!AJ300,'Calculation sheet'!AP300*'Calculation sheet'!J300*'Calculation sheet'!K300*'Calculation sheet'!L300*'Calculation sheet'!N300*'Calculation sheet'!P300*'Calculation sheet'!R300*'Calculation sheet'!S300*'Calculation sheet'!X300*'Calculation sheet'!Y300*'Calculation sheet'!Z300*'Calculation sheet'!AB300*'Calculation sheet'!AD300*'Calculation sheet'!AI300*'Calculation sheet'!AJ300*0.7672))</f>
        <v/>
      </c>
      <c r="Q300" s="12" t="str">
        <f t="shared" si="13"/>
        <v/>
      </c>
      <c r="R300" s="14" t="str">
        <f t="shared" si="14"/>
        <v/>
      </c>
    </row>
    <row r="301" spans="1:18" x14ac:dyDescent="0.3">
      <c r="A301" s="4" t="str">
        <f>IF('Input data'!A316="","",'Input data'!A316)</f>
        <v/>
      </c>
      <c r="B301" s="4" t="str">
        <f>IF('Input data'!B316="","",'Input data'!B316)</f>
        <v/>
      </c>
      <c r="C301" s="4" t="str">
        <f>IF('Input data'!C316="","",'Input data'!C316)</f>
        <v/>
      </c>
      <c r="D301" s="4" t="str">
        <f>IF('Input data'!D316="","",'Input data'!D316)</f>
        <v/>
      </c>
      <c r="E301" s="4" t="str">
        <f>IF('Input data'!E316="","",'Input data'!E316)</f>
        <v/>
      </c>
      <c r="F301" s="4" t="str">
        <f>IF('Input data'!F316="","",'Input data'!F316)</f>
        <v/>
      </c>
      <c r="G301" s="4">
        <f>IF('Input data'!G316="","",'Input data'!G316)</f>
        <v>0</v>
      </c>
      <c r="H301" s="4" t="str">
        <f>IF('Input data'!H316&gt;0.5,'Input data'!H316,"")</f>
        <v/>
      </c>
      <c r="I301" s="4" t="str">
        <f>IF('Input data'!I316="","",'Input data'!I316)</f>
        <v/>
      </c>
      <c r="J301" s="12" t="str">
        <f>IF('Calculation sheet'!AQ301="","",IF(OR(I301="Motorway link",I301="Exit diverge",I301="Entrance merge",I301="Motorway diverge",I301="Motorway merge",I301="Motorway weaving",I301="Service area"),'Calculation sheet'!AK301*'Calculation sheet'!J301*'Calculation sheet'!K301*'Calculation sheet'!L301*'Calculation sheet'!N301*'Calculation sheet'!P301*'Calculation sheet'!R301*'Calculation sheet'!S301*'Calculation sheet'!T301*'Calculation sheet'!Y301*'Calculation sheet'!Z301*'Calculation sheet'!AB301*'Calculation sheet'!AD301*'Calculation sheet'!AF301*'Calculation sheet'!AJ301,'Calculation sheet'!AK301*'Calculation sheet'!J301*'Calculation sheet'!K301*'Calculation sheet'!L301*'Calculation sheet'!N301*'Calculation sheet'!P301*'Calculation sheet'!R301*'Calculation sheet'!S301*'Calculation sheet'!T301*'Calculation sheet'!Y301*'Calculation sheet'!Z301*'Calculation sheet'!AB301*'Calculation sheet'!AD301*'Calculation sheet'!AF301*'Calculation sheet'!AJ301*0.7672))</f>
        <v/>
      </c>
      <c r="K301" s="12" t="str">
        <f>IF('Calculation sheet'!AQ301="","",IF(OR(I301="Motorway link",I301="Exit diverge",I301="Entrance merge",I301="Motorway diverge",I301="Motorway merge",I301="Motorway weaving",I301="Service area"),'Calculation sheet'!AL301*'Calculation sheet'!J301*'Calculation sheet'!K301*'Calculation sheet'!M301*'Calculation sheet'!O301*'Calculation sheet'!P301*'Calculation sheet'!Q301*'Calculation sheet'!R301*'Calculation sheet'!S301*'Calculation sheet'!T301*'Calculation sheet'!Y301*'Calculation sheet'!AA301*'Calculation sheet'!AC301*'Calculation sheet'!AE301*'Calculation sheet'!AG301*'Calculation sheet'!AJ301,'Calculation sheet'!AL301*'Calculation sheet'!J301*'Calculation sheet'!K301*'Calculation sheet'!M301*'Calculation sheet'!O301*'Calculation sheet'!P301*'Calculation sheet'!Q301*'Calculation sheet'!R301*'Calculation sheet'!S301*'Calculation sheet'!T301*'Calculation sheet'!Y301*'Calculation sheet'!AA301*'Calculation sheet'!AC301*'Calculation sheet'!AE301*'Calculation sheet'!AG301*'Calculation sheet'!AJ301*0.8833))</f>
        <v/>
      </c>
      <c r="L301" s="12" t="str">
        <f>IF('Calculation sheet'!AQ301="","",IF(OR(I301="Motorway link",I301="Exit diverge",I301="Entrance merge",I301="Motorway diverge",I301="Motorway merge",I301="Motorway weaving",I301="Service area"),'Calculation sheet'!AM301*'Calculation sheet'!J301*'Calculation sheet'!K301*'Calculation sheet'!M301*'Calculation sheet'!O301*'Calculation sheet'!P301*'Calculation sheet'!Q301*'Calculation sheet'!R301*'Calculation sheet'!S301*'Calculation sheet'!U301*'Calculation sheet'!Y301*'Calculation sheet'!AA301*'Calculation sheet'!AC301*'Calculation sheet'!AE301*'Calculation sheet'!AG301*'Calculation sheet'!AJ301,'Calculation sheet'!AM301*'Calculation sheet'!J301*'Calculation sheet'!K301*'Calculation sheet'!M301*'Calculation sheet'!O301*'Calculation sheet'!P301*'Calculation sheet'!Q301*'Calculation sheet'!R301*'Calculation sheet'!S301*'Calculation sheet'!U301*'Calculation sheet'!Y301*'Calculation sheet'!AA301*'Calculation sheet'!AC301*'Calculation sheet'!AE301*'Calculation sheet'!AG301*'Calculation sheet'!AJ301*1.1176))</f>
        <v/>
      </c>
      <c r="M301" s="12" t="str">
        <f t="shared" si="12"/>
        <v/>
      </c>
      <c r="N301" s="12" t="str">
        <f>IF('Calculation sheet'!AQ301="","",IF(OR(I301="Motorway link",I301="Exit diverge",I301="Entrance merge",I301="Motorway diverge",I301="Motorway merge",I301="Motorway weaving",I301="Service area"),'Calculation sheet'!AN301*'Calculation sheet'!J301*'Calculation sheet'!K301*'Calculation sheet'!L301*'Calculation sheet'!N301*'Calculation sheet'!P301*'Calculation sheet'!R301*'Calculation sheet'!S301*'Calculation sheet'!V301*'Calculation sheet'!Y301*'Calculation sheet'!Z301*'Calculation sheet'!AB301*'Calculation sheet'!AD301*'Calculation sheet'!AH301*'Calculation sheet'!AJ301,'Calculation sheet'!AN301*'Calculation sheet'!J301*'Calculation sheet'!K301*'Calculation sheet'!L301*'Calculation sheet'!N301*'Calculation sheet'!P301*'Calculation sheet'!R301*'Calculation sheet'!S301*'Calculation sheet'!V301*'Calculation sheet'!Y301*'Calculation sheet'!Z301*'Calculation sheet'!AB301*'Calculation sheet'!AD301*'Calculation sheet'!AH301*'Calculation sheet'!AJ301*0.7672))</f>
        <v/>
      </c>
      <c r="O301" s="12" t="str">
        <f>IF('Calculation sheet'!AQ301="","",IF(OR(I301="Motorway link",I301="Exit diverge",I301="Entrance merge",I301="Motorway diverge",I301="Motorway merge",I301="Motorway weaving",I301="Service area"),'Calculation sheet'!AO301*'Calculation sheet'!J301*'Calculation sheet'!K301*'Calculation sheet'!L301*'Calculation sheet'!N301*'Calculation sheet'!P301*'Calculation sheet'!R301*'Calculation sheet'!S301*'Calculation sheet'!W301*'Calculation sheet'!Y301*'Calculation sheet'!Z301*'Calculation sheet'!AB301*'Calculation sheet'!AD301*'Calculation sheet'!AH301*'Calculation sheet'!AJ301,'Calculation sheet'!AO301*'Calculation sheet'!J301*'Calculation sheet'!K301*'Calculation sheet'!L301*'Calculation sheet'!N301*'Calculation sheet'!P301*'Calculation sheet'!R301*'Calculation sheet'!S301*'Calculation sheet'!W301*'Calculation sheet'!Y301*'Calculation sheet'!Z301*'Calculation sheet'!AB301*'Calculation sheet'!AD301*'Calculation sheet'!AH301*'Calculation sheet'!AJ301*0.7672))</f>
        <v/>
      </c>
      <c r="P301" s="12" t="str">
        <f>IF('Calculation sheet'!AQ301="","",IF(OR(I301="Motorway link",I301="Exit diverge",I301="Entrance merge",I301="Motorway diverge",I301="Motorway merge",I301="Motorway weaving",I301="Service area"),'Calculation sheet'!AP301*'Calculation sheet'!J301*'Calculation sheet'!K301*'Calculation sheet'!L301*'Calculation sheet'!N301*'Calculation sheet'!P301*'Calculation sheet'!R301*'Calculation sheet'!S301*'Calculation sheet'!X301*'Calculation sheet'!Y301*'Calculation sheet'!Z301*'Calculation sheet'!AB301*'Calculation sheet'!AD301*'Calculation sheet'!AI301*'Calculation sheet'!AJ301,'Calculation sheet'!AP301*'Calculation sheet'!J301*'Calculation sheet'!K301*'Calculation sheet'!L301*'Calculation sheet'!N301*'Calculation sheet'!P301*'Calculation sheet'!R301*'Calculation sheet'!S301*'Calculation sheet'!X301*'Calculation sheet'!Y301*'Calculation sheet'!Z301*'Calculation sheet'!AB301*'Calculation sheet'!AD301*'Calculation sheet'!AI301*'Calculation sheet'!AJ301*0.7672))</f>
        <v/>
      </c>
      <c r="Q301" s="12" t="str">
        <f t="shared" si="13"/>
        <v/>
      </c>
      <c r="R301" s="14" t="str">
        <f t="shared" si="14"/>
        <v/>
      </c>
    </row>
    <row r="302" spans="1:18" x14ac:dyDescent="0.3">
      <c r="A302" s="4" t="str">
        <f>IF('Input data'!A317="","",'Input data'!A317)</f>
        <v/>
      </c>
      <c r="B302" s="4" t="str">
        <f>IF('Input data'!B317="","",'Input data'!B317)</f>
        <v/>
      </c>
      <c r="C302" s="4" t="str">
        <f>IF('Input data'!C317="","",'Input data'!C317)</f>
        <v/>
      </c>
      <c r="D302" s="4" t="str">
        <f>IF('Input data'!D317="","",'Input data'!D317)</f>
        <v/>
      </c>
      <c r="E302" s="4" t="str">
        <f>IF('Input data'!E317="","",'Input data'!E317)</f>
        <v/>
      </c>
      <c r="F302" s="4" t="str">
        <f>IF('Input data'!F317="","",'Input data'!F317)</f>
        <v/>
      </c>
      <c r="G302" s="4">
        <f>IF('Input data'!G317="","",'Input data'!G317)</f>
        <v>0</v>
      </c>
      <c r="H302" s="4" t="str">
        <f>IF('Input data'!H317&gt;0.5,'Input data'!H317,"")</f>
        <v/>
      </c>
      <c r="I302" s="4" t="str">
        <f>IF('Input data'!I317="","",'Input data'!I317)</f>
        <v/>
      </c>
      <c r="J302" s="12" t="str">
        <f>IF('Calculation sheet'!AQ302="","",IF(OR(I302="Motorway link",I302="Exit diverge",I302="Entrance merge",I302="Motorway diverge",I302="Motorway merge",I302="Motorway weaving",I302="Service area"),'Calculation sheet'!AK302*'Calculation sheet'!J302*'Calculation sheet'!K302*'Calculation sheet'!L302*'Calculation sheet'!N302*'Calculation sheet'!P302*'Calculation sheet'!R302*'Calculation sheet'!S302*'Calculation sheet'!T302*'Calculation sheet'!Y302*'Calculation sheet'!Z302*'Calculation sheet'!AB302*'Calculation sheet'!AD302*'Calculation sheet'!AF302*'Calculation sheet'!AJ302,'Calculation sheet'!AK302*'Calculation sheet'!J302*'Calculation sheet'!K302*'Calculation sheet'!L302*'Calculation sheet'!N302*'Calculation sheet'!P302*'Calculation sheet'!R302*'Calculation sheet'!S302*'Calculation sheet'!T302*'Calculation sheet'!Y302*'Calculation sheet'!Z302*'Calculation sheet'!AB302*'Calculation sheet'!AD302*'Calculation sheet'!AF302*'Calculation sheet'!AJ302*0.7672))</f>
        <v/>
      </c>
      <c r="K302" s="12" t="str">
        <f>IF('Calculation sheet'!AQ302="","",IF(OR(I302="Motorway link",I302="Exit diverge",I302="Entrance merge",I302="Motorway diverge",I302="Motorway merge",I302="Motorway weaving",I302="Service area"),'Calculation sheet'!AL302*'Calculation sheet'!J302*'Calculation sheet'!K302*'Calculation sheet'!M302*'Calculation sheet'!O302*'Calculation sheet'!P302*'Calculation sheet'!Q302*'Calculation sheet'!R302*'Calculation sheet'!S302*'Calculation sheet'!T302*'Calculation sheet'!Y302*'Calculation sheet'!AA302*'Calculation sheet'!AC302*'Calculation sheet'!AE302*'Calculation sheet'!AG302*'Calculation sheet'!AJ302,'Calculation sheet'!AL302*'Calculation sheet'!J302*'Calculation sheet'!K302*'Calculation sheet'!M302*'Calculation sheet'!O302*'Calculation sheet'!P302*'Calculation sheet'!Q302*'Calculation sheet'!R302*'Calculation sheet'!S302*'Calculation sheet'!T302*'Calculation sheet'!Y302*'Calculation sheet'!AA302*'Calculation sheet'!AC302*'Calculation sheet'!AE302*'Calculation sheet'!AG302*'Calculation sheet'!AJ302*0.8833))</f>
        <v/>
      </c>
      <c r="L302" s="12" t="str">
        <f>IF('Calculation sheet'!AQ302="","",IF(OR(I302="Motorway link",I302="Exit diverge",I302="Entrance merge",I302="Motorway diverge",I302="Motorway merge",I302="Motorway weaving",I302="Service area"),'Calculation sheet'!AM302*'Calculation sheet'!J302*'Calculation sheet'!K302*'Calculation sheet'!M302*'Calculation sheet'!O302*'Calculation sheet'!P302*'Calculation sheet'!Q302*'Calculation sheet'!R302*'Calculation sheet'!S302*'Calculation sheet'!U302*'Calculation sheet'!Y302*'Calculation sheet'!AA302*'Calculation sheet'!AC302*'Calculation sheet'!AE302*'Calculation sheet'!AG302*'Calculation sheet'!AJ302,'Calculation sheet'!AM302*'Calculation sheet'!J302*'Calculation sheet'!K302*'Calculation sheet'!M302*'Calculation sheet'!O302*'Calculation sheet'!P302*'Calculation sheet'!Q302*'Calculation sheet'!R302*'Calculation sheet'!S302*'Calculation sheet'!U302*'Calculation sheet'!Y302*'Calculation sheet'!AA302*'Calculation sheet'!AC302*'Calculation sheet'!AE302*'Calculation sheet'!AG302*'Calculation sheet'!AJ302*1.1176))</f>
        <v/>
      </c>
      <c r="M302" s="12" t="str">
        <f t="shared" si="12"/>
        <v/>
      </c>
      <c r="N302" s="12" t="str">
        <f>IF('Calculation sheet'!AQ302="","",IF(OR(I302="Motorway link",I302="Exit diverge",I302="Entrance merge",I302="Motorway diverge",I302="Motorway merge",I302="Motorway weaving",I302="Service area"),'Calculation sheet'!AN302*'Calculation sheet'!J302*'Calculation sheet'!K302*'Calculation sheet'!L302*'Calculation sheet'!N302*'Calculation sheet'!P302*'Calculation sheet'!R302*'Calculation sheet'!S302*'Calculation sheet'!V302*'Calculation sheet'!Y302*'Calculation sheet'!Z302*'Calculation sheet'!AB302*'Calculation sheet'!AD302*'Calculation sheet'!AH302*'Calculation sheet'!AJ302,'Calculation sheet'!AN302*'Calculation sheet'!J302*'Calculation sheet'!K302*'Calculation sheet'!L302*'Calculation sheet'!N302*'Calculation sheet'!P302*'Calculation sheet'!R302*'Calculation sheet'!S302*'Calculation sheet'!V302*'Calculation sheet'!Y302*'Calculation sheet'!Z302*'Calculation sheet'!AB302*'Calculation sheet'!AD302*'Calculation sheet'!AH302*'Calculation sheet'!AJ302*0.7672))</f>
        <v/>
      </c>
      <c r="O302" s="12" t="str">
        <f>IF('Calculation sheet'!AQ302="","",IF(OR(I302="Motorway link",I302="Exit diverge",I302="Entrance merge",I302="Motorway diverge",I302="Motorway merge",I302="Motorway weaving",I302="Service area"),'Calculation sheet'!AO302*'Calculation sheet'!J302*'Calculation sheet'!K302*'Calculation sheet'!L302*'Calculation sheet'!N302*'Calculation sheet'!P302*'Calculation sheet'!R302*'Calculation sheet'!S302*'Calculation sheet'!W302*'Calculation sheet'!Y302*'Calculation sheet'!Z302*'Calculation sheet'!AB302*'Calculation sheet'!AD302*'Calculation sheet'!AH302*'Calculation sheet'!AJ302,'Calculation sheet'!AO302*'Calculation sheet'!J302*'Calculation sheet'!K302*'Calculation sheet'!L302*'Calculation sheet'!N302*'Calculation sheet'!P302*'Calculation sheet'!R302*'Calculation sheet'!S302*'Calculation sheet'!W302*'Calculation sheet'!Y302*'Calculation sheet'!Z302*'Calculation sheet'!AB302*'Calculation sheet'!AD302*'Calculation sheet'!AH302*'Calculation sheet'!AJ302*0.7672))</f>
        <v/>
      </c>
      <c r="P302" s="12" t="str">
        <f>IF('Calculation sheet'!AQ302="","",IF(OR(I302="Motorway link",I302="Exit diverge",I302="Entrance merge",I302="Motorway diverge",I302="Motorway merge",I302="Motorway weaving",I302="Service area"),'Calculation sheet'!AP302*'Calculation sheet'!J302*'Calculation sheet'!K302*'Calculation sheet'!L302*'Calculation sheet'!N302*'Calculation sheet'!P302*'Calculation sheet'!R302*'Calculation sheet'!S302*'Calculation sheet'!X302*'Calculation sheet'!Y302*'Calculation sheet'!Z302*'Calculation sheet'!AB302*'Calculation sheet'!AD302*'Calculation sheet'!AI302*'Calculation sheet'!AJ302,'Calculation sheet'!AP302*'Calculation sheet'!J302*'Calculation sheet'!K302*'Calculation sheet'!L302*'Calculation sheet'!N302*'Calculation sheet'!P302*'Calculation sheet'!R302*'Calculation sheet'!S302*'Calculation sheet'!X302*'Calculation sheet'!Y302*'Calculation sheet'!Z302*'Calculation sheet'!AB302*'Calculation sheet'!AD302*'Calculation sheet'!AI302*'Calculation sheet'!AJ302*0.7672))</f>
        <v/>
      </c>
      <c r="Q302" s="12" t="str">
        <f t="shared" si="13"/>
        <v/>
      </c>
      <c r="R302" s="14" t="str">
        <f t="shared" si="14"/>
        <v/>
      </c>
    </row>
    <row r="303" spans="1:18" x14ac:dyDescent="0.3">
      <c r="A303" s="4" t="str">
        <f>IF('Input data'!A318="","",'Input data'!A318)</f>
        <v/>
      </c>
      <c r="B303" s="4" t="str">
        <f>IF('Input data'!B318="","",'Input data'!B318)</f>
        <v/>
      </c>
      <c r="C303" s="4" t="str">
        <f>IF('Input data'!C318="","",'Input data'!C318)</f>
        <v/>
      </c>
      <c r="D303" s="4" t="str">
        <f>IF('Input data'!D318="","",'Input data'!D318)</f>
        <v/>
      </c>
      <c r="E303" s="4" t="str">
        <f>IF('Input data'!E318="","",'Input data'!E318)</f>
        <v/>
      </c>
      <c r="F303" s="4" t="str">
        <f>IF('Input data'!F318="","",'Input data'!F318)</f>
        <v/>
      </c>
      <c r="G303" s="4">
        <f>IF('Input data'!G318="","",'Input data'!G318)</f>
        <v>0</v>
      </c>
      <c r="H303" s="4" t="str">
        <f>IF('Input data'!H318&gt;0.5,'Input data'!H318,"")</f>
        <v/>
      </c>
      <c r="I303" s="4" t="str">
        <f>IF('Input data'!I318="","",'Input data'!I318)</f>
        <v/>
      </c>
      <c r="J303" s="12" t="str">
        <f>IF('Calculation sheet'!AQ303="","",IF(OR(I303="Motorway link",I303="Exit diverge",I303="Entrance merge",I303="Motorway diverge",I303="Motorway merge",I303="Motorway weaving",I303="Service area"),'Calculation sheet'!AK303*'Calculation sheet'!J303*'Calculation sheet'!K303*'Calculation sheet'!L303*'Calculation sheet'!N303*'Calculation sheet'!P303*'Calculation sheet'!R303*'Calculation sheet'!S303*'Calculation sheet'!T303*'Calculation sheet'!Y303*'Calculation sheet'!Z303*'Calculation sheet'!AB303*'Calculation sheet'!AD303*'Calculation sheet'!AF303*'Calculation sheet'!AJ303,'Calculation sheet'!AK303*'Calculation sheet'!J303*'Calculation sheet'!K303*'Calculation sheet'!L303*'Calculation sheet'!N303*'Calculation sheet'!P303*'Calculation sheet'!R303*'Calculation sheet'!S303*'Calculation sheet'!T303*'Calculation sheet'!Y303*'Calculation sheet'!Z303*'Calculation sheet'!AB303*'Calculation sheet'!AD303*'Calculation sheet'!AF303*'Calculation sheet'!AJ303*0.7672))</f>
        <v/>
      </c>
      <c r="K303" s="12" t="str">
        <f>IF('Calculation sheet'!AQ303="","",IF(OR(I303="Motorway link",I303="Exit diverge",I303="Entrance merge",I303="Motorway diverge",I303="Motorway merge",I303="Motorway weaving",I303="Service area"),'Calculation sheet'!AL303*'Calculation sheet'!J303*'Calculation sheet'!K303*'Calculation sheet'!M303*'Calculation sheet'!O303*'Calculation sheet'!P303*'Calculation sheet'!Q303*'Calculation sheet'!R303*'Calculation sheet'!S303*'Calculation sheet'!T303*'Calculation sheet'!Y303*'Calculation sheet'!AA303*'Calculation sheet'!AC303*'Calculation sheet'!AE303*'Calculation sheet'!AG303*'Calculation sheet'!AJ303,'Calculation sheet'!AL303*'Calculation sheet'!J303*'Calculation sheet'!K303*'Calculation sheet'!M303*'Calculation sheet'!O303*'Calculation sheet'!P303*'Calculation sheet'!Q303*'Calculation sheet'!R303*'Calculation sheet'!S303*'Calculation sheet'!T303*'Calculation sheet'!Y303*'Calculation sheet'!AA303*'Calculation sheet'!AC303*'Calculation sheet'!AE303*'Calculation sheet'!AG303*'Calculation sheet'!AJ303*0.8833))</f>
        <v/>
      </c>
      <c r="L303" s="12" t="str">
        <f>IF('Calculation sheet'!AQ303="","",IF(OR(I303="Motorway link",I303="Exit diverge",I303="Entrance merge",I303="Motorway diverge",I303="Motorway merge",I303="Motorway weaving",I303="Service area"),'Calculation sheet'!AM303*'Calculation sheet'!J303*'Calculation sheet'!K303*'Calculation sheet'!M303*'Calculation sheet'!O303*'Calculation sheet'!P303*'Calculation sheet'!Q303*'Calculation sheet'!R303*'Calculation sheet'!S303*'Calculation sheet'!U303*'Calculation sheet'!Y303*'Calculation sheet'!AA303*'Calculation sheet'!AC303*'Calculation sheet'!AE303*'Calculation sheet'!AG303*'Calculation sheet'!AJ303,'Calculation sheet'!AM303*'Calculation sheet'!J303*'Calculation sheet'!K303*'Calculation sheet'!M303*'Calculation sheet'!O303*'Calculation sheet'!P303*'Calculation sheet'!Q303*'Calculation sheet'!R303*'Calculation sheet'!S303*'Calculation sheet'!U303*'Calculation sheet'!Y303*'Calculation sheet'!AA303*'Calculation sheet'!AC303*'Calculation sheet'!AE303*'Calculation sheet'!AG303*'Calculation sheet'!AJ303*1.1176))</f>
        <v/>
      </c>
      <c r="M303" s="12" t="str">
        <f t="shared" si="12"/>
        <v/>
      </c>
      <c r="N303" s="12" t="str">
        <f>IF('Calculation sheet'!AQ303="","",IF(OR(I303="Motorway link",I303="Exit diverge",I303="Entrance merge",I303="Motorway diverge",I303="Motorway merge",I303="Motorway weaving",I303="Service area"),'Calculation sheet'!AN303*'Calculation sheet'!J303*'Calculation sheet'!K303*'Calculation sheet'!L303*'Calculation sheet'!N303*'Calculation sheet'!P303*'Calculation sheet'!R303*'Calculation sheet'!S303*'Calculation sheet'!V303*'Calculation sheet'!Y303*'Calculation sheet'!Z303*'Calculation sheet'!AB303*'Calculation sheet'!AD303*'Calculation sheet'!AH303*'Calculation sheet'!AJ303,'Calculation sheet'!AN303*'Calculation sheet'!J303*'Calculation sheet'!K303*'Calculation sheet'!L303*'Calculation sheet'!N303*'Calculation sheet'!P303*'Calculation sheet'!R303*'Calculation sheet'!S303*'Calculation sheet'!V303*'Calculation sheet'!Y303*'Calculation sheet'!Z303*'Calculation sheet'!AB303*'Calculation sheet'!AD303*'Calculation sheet'!AH303*'Calculation sheet'!AJ303*0.7672))</f>
        <v/>
      </c>
      <c r="O303" s="12" t="str">
        <f>IF('Calculation sheet'!AQ303="","",IF(OR(I303="Motorway link",I303="Exit diverge",I303="Entrance merge",I303="Motorway diverge",I303="Motorway merge",I303="Motorway weaving",I303="Service area"),'Calculation sheet'!AO303*'Calculation sheet'!J303*'Calculation sheet'!K303*'Calculation sheet'!L303*'Calculation sheet'!N303*'Calculation sheet'!P303*'Calculation sheet'!R303*'Calculation sheet'!S303*'Calculation sheet'!W303*'Calculation sheet'!Y303*'Calculation sheet'!Z303*'Calculation sheet'!AB303*'Calculation sheet'!AD303*'Calculation sheet'!AH303*'Calculation sheet'!AJ303,'Calculation sheet'!AO303*'Calculation sheet'!J303*'Calculation sheet'!K303*'Calculation sheet'!L303*'Calculation sheet'!N303*'Calculation sheet'!P303*'Calculation sheet'!R303*'Calculation sheet'!S303*'Calculation sheet'!W303*'Calculation sheet'!Y303*'Calculation sheet'!Z303*'Calculation sheet'!AB303*'Calculation sheet'!AD303*'Calculation sheet'!AH303*'Calculation sheet'!AJ303*0.7672))</f>
        <v/>
      </c>
      <c r="P303" s="12" t="str">
        <f>IF('Calculation sheet'!AQ303="","",IF(OR(I303="Motorway link",I303="Exit diverge",I303="Entrance merge",I303="Motorway diverge",I303="Motorway merge",I303="Motorway weaving",I303="Service area"),'Calculation sheet'!AP303*'Calculation sheet'!J303*'Calculation sheet'!K303*'Calculation sheet'!L303*'Calculation sheet'!N303*'Calculation sheet'!P303*'Calculation sheet'!R303*'Calculation sheet'!S303*'Calculation sheet'!X303*'Calculation sheet'!Y303*'Calculation sheet'!Z303*'Calculation sheet'!AB303*'Calculation sheet'!AD303*'Calculation sheet'!AI303*'Calculation sheet'!AJ303,'Calculation sheet'!AP303*'Calculation sheet'!J303*'Calculation sheet'!K303*'Calculation sheet'!L303*'Calculation sheet'!N303*'Calculation sheet'!P303*'Calculation sheet'!R303*'Calculation sheet'!S303*'Calculation sheet'!X303*'Calculation sheet'!Y303*'Calculation sheet'!Z303*'Calculation sheet'!AB303*'Calculation sheet'!AD303*'Calculation sheet'!AI303*'Calculation sheet'!AJ303*0.7672))</f>
        <v/>
      </c>
      <c r="Q303" s="12" t="str">
        <f t="shared" si="13"/>
        <v/>
      </c>
      <c r="R303" s="14" t="str">
        <f t="shared" si="14"/>
        <v/>
      </c>
    </row>
    <row r="304" spans="1:18" x14ac:dyDescent="0.3">
      <c r="A304" s="4" t="str">
        <f>IF('Input data'!A319="","",'Input data'!A319)</f>
        <v/>
      </c>
      <c r="B304" s="4" t="str">
        <f>IF('Input data'!B319="","",'Input data'!B319)</f>
        <v/>
      </c>
      <c r="C304" s="4" t="str">
        <f>IF('Input data'!C319="","",'Input data'!C319)</f>
        <v/>
      </c>
      <c r="D304" s="4" t="str">
        <f>IF('Input data'!D319="","",'Input data'!D319)</f>
        <v/>
      </c>
      <c r="E304" s="4" t="str">
        <f>IF('Input data'!E319="","",'Input data'!E319)</f>
        <v/>
      </c>
      <c r="F304" s="4" t="str">
        <f>IF('Input data'!F319="","",'Input data'!F319)</f>
        <v/>
      </c>
      <c r="G304" s="4">
        <f>IF('Input data'!G319="","",'Input data'!G319)</f>
        <v>0</v>
      </c>
      <c r="H304" s="4" t="str">
        <f>IF('Input data'!H319&gt;0.5,'Input data'!H319,"")</f>
        <v/>
      </c>
      <c r="I304" s="4" t="str">
        <f>IF('Input data'!I319="","",'Input data'!I319)</f>
        <v/>
      </c>
      <c r="J304" s="12" t="str">
        <f>IF('Calculation sheet'!AQ304="","",IF(OR(I304="Motorway link",I304="Exit diverge",I304="Entrance merge",I304="Motorway diverge",I304="Motorway merge",I304="Motorway weaving",I304="Service area"),'Calculation sheet'!AK304*'Calculation sheet'!J304*'Calculation sheet'!K304*'Calculation sheet'!L304*'Calculation sheet'!N304*'Calculation sheet'!P304*'Calculation sheet'!R304*'Calculation sheet'!S304*'Calculation sheet'!T304*'Calculation sheet'!Y304*'Calculation sheet'!Z304*'Calculation sheet'!AB304*'Calculation sheet'!AD304*'Calculation sheet'!AF304*'Calculation sheet'!AJ304,'Calculation sheet'!AK304*'Calculation sheet'!J304*'Calculation sheet'!K304*'Calculation sheet'!L304*'Calculation sheet'!N304*'Calculation sheet'!P304*'Calculation sheet'!R304*'Calculation sheet'!S304*'Calculation sheet'!T304*'Calculation sheet'!Y304*'Calculation sheet'!Z304*'Calculation sheet'!AB304*'Calculation sheet'!AD304*'Calculation sheet'!AF304*'Calculation sheet'!AJ304*0.7672))</f>
        <v/>
      </c>
      <c r="K304" s="12" t="str">
        <f>IF('Calculation sheet'!AQ304="","",IF(OR(I304="Motorway link",I304="Exit diverge",I304="Entrance merge",I304="Motorway diverge",I304="Motorway merge",I304="Motorway weaving",I304="Service area"),'Calculation sheet'!AL304*'Calculation sheet'!J304*'Calculation sheet'!K304*'Calculation sheet'!M304*'Calculation sheet'!O304*'Calculation sheet'!P304*'Calculation sheet'!Q304*'Calculation sheet'!R304*'Calculation sheet'!S304*'Calculation sheet'!T304*'Calculation sheet'!Y304*'Calculation sheet'!AA304*'Calculation sheet'!AC304*'Calculation sheet'!AE304*'Calculation sheet'!AG304*'Calculation sheet'!AJ304,'Calculation sheet'!AL304*'Calculation sheet'!J304*'Calculation sheet'!K304*'Calculation sheet'!M304*'Calculation sheet'!O304*'Calculation sheet'!P304*'Calculation sheet'!Q304*'Calculation sheet'!R304*'Calculation sheet'!S304*'Calculation sheet'!T304*'Calculation sheet'!Y304*'Calculation sheet'!AA304*'Calculation sheet'!AC304*'Calculation sheet'!AE304*'Calculation sheet'!AG304*'Calculation sheet'!AJ304*0.8833))</f>
        <v/>
      </c>
      <c r="L304" s="12" t="str">
        <f>IF('Calculation sheet'!AQ304="","",IF(OR(I304="Motorway link",I304="Exit diverge",I304="Entrance merge",I304="Motorway diverge",I304="Motorway merge",I304="Motorway weaving",I304="Service area"),'Calculation sheet'!AM304*'Calculation sheet'!J304*'Calculation sheet'!K304*'Calculation sheet'!M304*'Calculation sheet'!O304*'Calculation sheet'!P304*'Calculation sheet'!Q304*'Calculation sheet'!R304*'Calculation sheet'!S304*'Calculation sheet'!U304*'Calculation sheet'!Y304*'Calculation sheet'!AA304*'Calculation sheet'!AC304*'Calculation sheet'!AE304*'Calculation sheet'!AG304*'Calculation sheet'!AJ304,'Calculation sheet'!AM304*'Calculation sheet'!J304*'Calculation sheet'!K304*'Calculation sheet'!M304*'Calculation sheet'!O304*'Calculation sheet'!P304*'Calculation sheet'!Q304*'Calculation sheet'!R304*'Calculation sheet'!S304*'Calculation sheet'!U304*'Calculation sheet'!Y304*'Calculation sheet'!AA304*'Calculation sheet'!AC304*'Calculation sheet'!AE304*'Calculation sheet'!AG304*'Calculation sheet'!AJ304*1.1176))</f>
        <v/>
      </c>
      <c r="M304" s="12" t="str">
        <f t="shared" si="12"/>
        <v/>
      </c>
      <c r="N304" s="12" t="str">
        <f>IF('Calculation sheet'!AQ304="","",IF(OR(I304="Motorway link",I304="Exit diverge",I304="Entrance merge",I304="Motorway diverge",I304="Motorway merge",I304="Motorway weaving",I304="Service area"),'Calculation sheet'!AN304*'Calculation sheet'!J304*'Calculation sheet'!K304*'Calculation sheet'!L304*'Calculation sheet'!N304*'Calculation sheet'!P304*'Calculation sheet'!R304*'Calculation sheet'!S304*'Calculation sheet'!V304*'Calculation sheet'!Y304*'Calculation sheet'!Z304*'Calculation sheet'!AB304*'Calculation sheet'!AD304*'Calculation sheet'!AH304*'Calculation sheet'!AJ304,'Calculation sheet'!AN304*'Calculation sheet'!J304*'Calculation sheet'!K304*'Calculation sheet'!L304*'Calculation sheet'!N304*'Calculation sheet'!P304*'Calculation sheet'!R304*'Calculation sheet'!S304*'Calculation sheet'!V304*'Calculation sheet'!Y304*'Calculation sheet'!Z304*'Calculation sheet'!AB304*'Calculation sheet'!AD304*'Calculation sheet'!AH304*'Calculation sheet'!AJ304*0.7672))</f>
        <v/>
      </c>
      <c r="O304" s="12" t="str">
        <f>IF('Calculation sheet'!AQ304="","",IF(OR(I304="Motorway link",I304="Exit diverge",I304="Entrance merge",I304="Motorway diverge",I304="Motorway merge",I304="Motorway weaving",I304="Service area"),'Calculation sheet'!AO304*'Calculation sheet'!J304*'Calculation sheet'!K304*'Calculation sheet'!L304*'Calculation sheet'!N304*'Calculation sheet'!P304*'Calculation sheet'!R304*'Calculation sheet'!S304*'Calculation sheet'!W304*'Calculation sheet'!Y304*'Calculation sheet'!Z304*'Calculation sheet'!AB304*'Calculation sheet'!AD304*'Calculation sheet'!AH304*'Calculation sheet'!AJ304,'Calculation sheet'!AO304*'Calculation sheet'!J304*'Calculation sheet'!K304*'Calculation sheet'!L304*'Calculation sheet'!N304*'Calculation sheet'!P304*'Calculation sheet'!R304*'Calculation sheet'!S304*'Calculation sheet'!W304*'Calculation sheet'!Y304*'Calculation sheet'!Z304*'Calculation sheet'!AB304*'Calculation sheet'!AD304*'Calculation sheet'!AH304*'Calculation sheet'!AJ304*0.7672))</f>
        <v/>
      </c>
      <c r="P304" s="12" t="str">
        <f>IF('Calculation sheet'!AQ304="","",IF(OR(I304="Motorway link",I304="Exit diverge",I304="Entrance merge",I304="Motorway diverge",I304="Motorway merge",I304="Motorway weaving",I304="Service area"),'Calculation sheet'!AP304*'Calculation sheet'!J304*'Calculation sheet'!K304*'Calculation sheet'!L304*'Calculation sheet'!N304*'Calculation sheet'!P304*'Calculation sheet'!R304*'Calculation sheet'!S304*'Calculation sheet'!X304*'Calculation sheet'!Y304*'Calculation sheet'!Z304*'Calculation sheet'!AB304*'Calculation sheet'!AD304*'Calculation sheet'!AI304*'Calculation sheet'!AJ304,'Calculation sheet'!AP304*'Calculation sheet'!J304*'Calculation sheet'!K304*'Calculation sheet'!L304*'Calculation sheet'!N304*'Calculation sheet'!P304*'Calculation sheet'!R304*'Calculation sheet'!S304*'Calculation sheet'!X304*'Calculation sheet'!Y304*'Calculation sheet'!Z304*'Calculation sheet'!AB304*'Calculation sheet'!AD304*'Calculation sheet'!AI304*'Calculation sheet'!AJ304*0.7672))</f>
        <v/>
      </c>
      <c r="Q304" s="12" t="str">
        <f t="shared" si="13"/>
        <v/>
      </c>
      <c r="R304" s="14" t="str">
        <f t="shared" si="14"/>
        <v/>
      </c>
    </row>
    <row r="305" spans="1:18" x14ac:dyDescent="0.3">
      <c r="A305" s="4" t="str">
        <f>IF('Input data'!A320="","",'Input data'!A320)</f>
        <v/>
      </c>
      <c r="B305" s="4" t="str">
        <f>IF('Input data'!B320="","",'Input data'!B320)</f>
        <v/>
      </c>
      <c r="C305" s="4" t="str">
        <f>IF('Input data'!C320="","",'Input data'!C320)</f>
        <v/>
      </c>
      <c r="D305" s="4" t="str">
        <f>IF('Input data'!D320="","",'Input data'!D320)</f>
        <v/>
      </c>
      <c r="E305" s="4" t="str">
        <f>IF('Input data'!E320="","",'Input data'!E320)</f>
        <v/>
      </c>
      <c r="F305" s="4" t="str">
        <f>IF('Input data'!F320="","",'Input data'!F320)</f>
        <v/>
      </c>
      <c r="G305" s="4">
        <f>IF('Input data'!G320="","",'Input data'!G320)</f>
        <v>0</v>
      </c>
      <c r="H305" s="4" t="str">
        <f>IF('Input data'!H320&gt;0.5,'Input data'!H320,"")</f>
        <v/>
      </c>
      <c r="I305" s="4" t="str">
        <f>IF('Input data'!I320="","",'Input data'!I320)</f>
        <v/>
      </c>
      <c r="J305" s="12" t="str">
        <f>IF('Calculation sheet'!AQ305="","",IF(OR(I305="Motorway link",I305="Exit diverge",I305="Entrance merge",I305="Motorway diverge",I305="Motorway merge",I305="Motorway weaving",I305="Service area"),'Calculation sheet'!AK305*'Calculation sheet'!J305*'Calculation sheet'!K305*'Calculation sheet'!L305*'Calculation sheet'!N305*'Calculation sheet'!P305*'Calculation sheet'!R305*'Calculation sheet'!S305*'Calculation sheet'!T305*'Calculation sheet'!Y305*'Calculation sheet'!Z305*'Calculation sheet'!AB305*'Calculation sheet'!AD305*'Calculation sheet'!AF305*'Calculation sheet'!AJ305,'Calculation sheet'!AK305*'Calculation sheet'!J305*'Calculation sheet'!K305*'Calculation sheet'!L305*'Calculation sheet'!N305*'Calculation sheet'!P305*'Calculation sheet'!R305*'Calculation sheet'!S305*'Calculation sheet'!T305*'Calculation sheet'!Y305*'Calculation sheet'!Z305*'Calculation sheet'!AB305*'Calculation sheet'!AD305*'Calculation sheet'!AF305*'Calculation sheet'!AJ305*0.7672))</f>
        <v/>
      </c>
      <c r="K305" s="12" t="str">
        <f>IF('Calculation sheet'!AQ305="","",IF(OR(I305="Motorway link",I305="Exit diverge",I305="Entrance merge",I305="Motorway diverge",I305="Motorway merge",I305="Motorway weaving",I305="Service area"),'Calculation sheet'!AL305*'Calculation sheet'!J305*'Calculation sheet'!K305*'Calculation sheet'!M305*'Calculation sheet'!O305*'Calculation sheet'!P305*'Calculation sheet'!Q305*'Calculation sheet'!R305*'Calculation sheet'!S305*'Calculation sheet'!T305*'Calculation sheet'!Y305*'Calculation sheet'!AA305*'Calculation sheet'!AC305*'Calculation sheet'!AE305*'Calculation sheet'!AG305*'Calculation sheet'!AJ305,'Calculation sheet'!AL305*'Calculation sheet'!J305*'Calculation sheet'!K305*'Calculation sheet'!M305*'Calculation sheet'!O305*'Calculation sheet'!P305*'Calculation sheet'!Q305*'Calculation sheet'!R305*'Calculation sheet'!S305*'Calculation sheet'!T305*'Calculation sheet'!Y305*'Calculation sheet'!AA305*'Calculation sheet'!AC305*'Calculation sheet'!AE305*'Calculation sheet'!AG305*'Calculation sheet'!AJ305*0.8833))</f>
        <v/>
      </c>
      <c r="L305" s="12" t="str">
        <f>IF('Calculation sheet'!AQ305="","",IF(OR(I305="Motorway link",I305="Exit diverge",I305="Entrance merge",I305="Motorway diverge",I305="Motorway merge",I305="Motorway weaving",I305="Service area"),'Calculation sheet'!AM305*'Calculation sheet'!J305*'Calculation sheet'!K305*'Calculation sheet'!M305*'Calculation sheet'!O305*'Calculation sheet'!P305*'Calculation sheet'!Q305*'Calculation sheet'!R305*'Calculation sheet'!S305*'Calculation sheet'!U305*'Calculation sheet'!Y305*'Calculation sheet'!AA305*'Calculation sheet'!AC305*'Calculation sheet'!AE305*'Calculation sheet'!AG305*'Calculation sheet'!AJ305,'Calculation sheet'!AM305*'Calculation sheet'!J305*'Calculation sheet'!K305*'Calculation sheet'!M305*'Calculation sheet'!O305*'Calculation sheet'!P305*'Calculation sheet'!Q305*'Calculation sheet'!R305*'Calculation sheet'!S305*'Calculation sheet'!U305*'Calculation sheet'!Y305*'Calculation sheet'!AA305*'Calculation sheet'!AC305*'Calculation sheet'!AE305*'Calculation sheet'!AG305*'Calculation sheet'!AJ305*1.1176))</f>
        <v/>
      </c>
      <c r="M305" s="12" t="str">
        <f t="shared" si="12"/>
        <v/>
      </c>
      <c r="N305" s="12" t="str">
        <f>IF('Calculation sheet'!AQ305="","",IF(OR(I305="Motorway link",I305="Exit diverge",I305="Entrance merge",I305="Motorway diverge",I305="Motorway merge",I305="Motorway weaving",I305="Service area"),'Calculation sheet'!AN305*'Calculation sheet'!J305*'Calculation sheet'!K305*'Calculation sheet'!L305*'Calculation sheet'!N305*'Calculation sheet'!P305*'Calculation sheet'!R305*'Calculation sheet'!S305*'Calculation sheet'!V305*'Calculation sheet'!Y305*'Calculation sheet'!Z305*'Calculation sheet'!AB305*'Calculation sheet'!AD305*'Calculation sheet'!AH305*'Calculation sheet'!AJ305,'Calculation sheet'!AN305*'Calculation sheet'!J305*'Calculation sheet'!K305*'Calculation sheet'!L305*'Calculation sheet'!N305*'Calculation sheet'!P305*'Calculation sheet'!R305*'Calculation sheet'!S305*'Calculation sheet'!V305*'Calculation sheet'!Y305*'Calculation sheet'!Z305*'Calculation sheet'!AB305*'Calculation sheet'!AD305*'Calculation sheet'!AH305*'Calculation sheet'!AJ305*0.7672))</f>
        <v/>
      </c>
      <c r="O305" s="12" t="str">
        <f>IF('Calculation sheet'!AQ305="","",IF(OR(I305="Motorway link",I305="Exit diverge",I305="Entrance merge",I305="Motorway diverge",I305="Motorway merge",I305="Motorway weaving",I305="Service area"),'Calculation sheet'!AO305*'Calculation sheet'!J305*'Calculation sheet'!K305*'Calculation sheet'!L305*'Calculation sheet'!N305*'Calculation sheet'!P305*'Calculation sheet'!R305*'Calculation sheet'!S305*'Calculation sheet'!W305*'Calculation sheet'!Y305*'Calculation sheet'!Z305*'Calculation sheet'!AB305*'Calculation sheet'!AD305*'Calculation sheet'!AH305*'Calculation sheet'!AJ305,'Calculation sheet'!AO305*'Calculation sheet'!J305*'Calculation sheet'!K305*'Calculation sheet'!L305*'Calculation sheet'!N305*'Calculation sheet'!P305*'Calculation sheet'!R305*'Calculation sheet'!S305*'Calculation sheet'!W305*'Calculation sheet'!Y305*'Calculation sheet'!Z305*'Calculation sheet'!AB305*'Calculation sheet'!AD305*'Calculation sheet'!AH305*'Calculation sheet'!AJ305*0.7672))</f>
        <v/>
      </c>
      <c r="P305" s="12" t="str">
        <f>IF('Calculation sheet'!AQ305="","",IF(OR(I305="Motorway link",I305="Exit diverge",I305="Entrance merge",I305="Motorway diverge",I305="Motorway merge",I305="Motorway weaving",I305="Service area"),'Calculation sheet'!AP305*'Calculation sheet'!J305*'Calculation sheet'!K305*'Calculation sheet'!L305*'Calculation sheet'!N305*'Calculation sheet'!P305*'Calculation sheet'!R305*'Calculation sheet'!S305*'Calculation sheet'!X305*'Calculation sheet'!Y305*'Calculation sheet'!Z305*'Calculation sheet'!AB305*'Calculation sheet'!AD305*'Calculation sheet'!AI305*'Calculation sheet'!AJ305,'Calculation sheet'!AP305*'Calculation sheet'!J305*'Calculation sheet'!K305*'Calculation sheet'!L305*'Calculation sheet'!N305*'Calculation sheet'!P305*'Calculation sheet'!R305*'Calculation sheet'!S305*'Calculation sheet'!X305*'Calculation sheet'!Y305*'Calculation sheet'!Z305*'Calculation sheet'!AB305*'Calculation sheet'!AD305*'Calculation sheet'!AI305*'Calculation sheet'!AJ305*0.7672))</f>
        <v/>
      </c>
      <c r="Q305" s="12" t="str">
        <f t="shared" si="13"/>
        <v/>
      </c>
      <c r="R305" s="14" t="str">
        <f t="shared" si="14"/>
        <v/>
      </c>
    </row>
    <row r="306" spans="1:18" x14ac:dyDescent="0.3">
      <c r="A306" s="4" t="str">
        <f>IF('Input data'!A321="","",'Input data'!A321)</f>
        <v/>
      </c>
      <c r="B306" s="4" t="str">
        <f>IF('Input data'!B321="","",'Input data'!B321)</f>
        <v/>
      </c>
      <c r="C306" s="4" t="str">
        <f>IF('Input data'!C321="","",'Input data'!C321)</f>
        <v/>
      </c>
      <c r="D306" s="4" t="str">
        <f>IF('Input data'!D321="","",'Input data'!D321)</f>
        <v/>
      </c>
      <c r="E306" s="4" t="str">
        <f>IF('Input data'!E321="","",'Input data'!E321)</f>
        <v/>
      </c>
      <c r="F306" s="4" t="str">
        <f>IF('Input data'!F321="","",'Input data'!F321)</f>
        <v/>
      </c>
      <c r="G306" s="4">
        <f>IF('Input data'!G321="","",'Input data'!G321)</f>
        <v>0</v>
      </c>
      <c r="H306" s="4" t="str">
        <f>IF('Input data'!H321&gt;0.5,'Input data'!H321,"")</f>
        <v/>
      </c>
      <c r="I306" s="4" t="str">
        <f>IF('Input data'!I321="","",'Input data'!I321)</f>
        <v/>
      </c>
      <c r="J306" s="12" t="str">
        <f>IF('Calculation sheet'!AQ306="","",IF(OR(I306="Motorway link",I306="Exit diverge",I306="Entrance merge",I306="Motorway diverge",I306="Motorway merge",I306="Motorway weaving",I306="Service area"),'Calculation sheet'!AK306*'Calculation sheet'!J306*'Calculation sheet'!K306*'Calculation sheet'!L306*'Calculation sheet'!N306*'Calculation sheet'!P306*'Calculation sheet'!R306*'Calculation sheet'!S306*'Calculation sheet'!T306*'Calculation sheet'!Y306*'Calculation sheet'!Z306*'Calculation sheet'!AB306*'Calculation sheet'!AD306*'Calculation sheet'!AF306*'Calculation sheet'!AJ306,'Calculation sheet'!AK306*'Calculation sheet'!J306*'Calculation sheet'!K306*'Calculation sheet'!L306*'Calculation sheet'!N306*'Calculation sheet'!P306*'Calculation sheet'!R306*'Calculation sheet'!S306*'Calculation sheet'!T306*'Calculation sheet'!Y306*'Calculation sheet'!Z306*'Calculation sheet'!AB306*'Calculation sheet'!AD306*'Calculation sheet'!AF306*'Calculation sheet'!AJ306*0.7672))</f>
        <v/>
      </c>
      <c r="K306" s="12" t="str">
        <f>IF('Calculation sheet'!AQ306="","",IF(OR(I306="Motorway link",I306="Exit diverge",I306="Entrance merge",I306="Motorway diverge",I306="Motorway merge",I306="Motorway weaving",I306="Service area"),'Calculation sheet'!AL306*'Calculation sheet'!J306*'Calculation sheet'!K306*'Calculation sheet'!M306*'Calculation sheet'!O306*'Calculation sheet'!P306*'Calculation sheet'!Q306*'Calculation sheet'!R306*'Calculation sheet'!S306*'Calculation sheet'!T306*'Calculation sheet'!Y306*'Calculation sheet'!AA306*'Calculation sheet'!AC306*'Calculation sheet'!AE306*'Calculation sheet'!AG306*'Calculation sheet'!AJ306,'Calculation sheet'!AL306*'Calculation sheet'!J306*'Calculation sheet'!K306*'Calculation sheet'!M306*'Calculation sheet'!O306*'Calculation sheet'!P306*'Calculation sheet'!Q306*'Calculation sheet'!R306*'Calculation sheet'!S306*'Calculation sheet'!T306*'Calculation sheet'!Y306*'Calculation sheet'!AA306*'Calculation sheet'!AC306*'Calculation sheet'!AE306*'Calculation sheet'!AG306*'Calculation sheet'!AJ306*0.8833))</f>
        <v/>
      </c>
      <c r="L306" s="12" t="str">
        <f>IF('Calculation sheet'!AQ306="","",IF(OR(I306="Motorway link",I306="Exit diverge",I306="Entrance merge",I306="Motorway diverge",I306="Motorway merge",I306="Motorway weaving",I306="Service area"),'Calculation sheet'!AM306*'Calculation sheet'!J306*'Calculation sheet'!K306*'Calculation sheet'!M306*'Calculation sheet'!O306*'Calculation sheet'!P306*'Calculation sheet'!Q306*'Calculation sheet'!R306*'Calculation sheet'!S306*'Calculation sheet'!U306*'Calculation sheet'!Y306*'Calculation sheet'!AA306*'Calculation sheet'!AC306*'Calculation sheet'!AE306*'Calculation sheet'!AG306*'Calculation sheet'!AJ306,'Calculation sheet'!AM306*'Calculation sheet'!J306*'Calculation sheet'!K306*'Calculation sheet'!M306*'Calculation sheet'!O306*'Calculation sheet'!P306*'Calculation sheet'!Q306*'Calculation sheet'!R306*'Calculation sheet'!S306*'Calculation sheet'!U306*'Calculation sheet'!Y306*'Calculation sheet'!AA306*'Calculation sheet'!AC306*'Calculation sheet'!AE306*'Calculation sheet'!AG306*'Calculation sheet'!AJ306*1.1176))</f>
        <v/>
      </c>
      <c r="M306" s="12" t="str">
        <f t="shared" si="12"/>
        <v/>
      </c>
      <c r="N306" s="12" t="str">
        <f>IF('Calculation sheet'!AQ306="","",IF(OR(I306="Motorway link",I306="Exit diverge",I306="Entrance merge",I306="Motorway diverge",I306="Motorway merge",I306="Motorway weaving",I306="Service area"),'Calculation sheet'!AN306*'Calculation sheet'!J306*'Calculation sheet'!K306*'Calculation sheet'!L306*'Calculation sheet'!N306*'Calculation sheet'!P306*'Calculation sheet'!R306*'Calculation sheet'!S306*'Calculation sheet'!V306*'Calculation sheet'!Y306*'Calculation sheet'!Z306*'Calculation sheet'!AB306*'Calculation sheet'!AD306*'Calculation sheet'!AH306*'Calculation sheet'!AJ306,'Calculation sheet'!AN306*'Calculation sheet'!J306*'Calculation sheet'!K306*'Calculation sheet'!L306*'Calculation sheet'!N306*'Calculation sheet'!P306*'Calculation sheet'!R306*'Calculation sheet'!S306*'Calculation sheet'!V306*'Calculation sheet'!Y306*'Calculation sheet'!Z306*'Calculation sheet'!AB306*'Calculation sheet'!AD306*'Calculation sheet'!AH306*'Calculation sheet'!AJ306*0.7672))</f>
        <v/>
      </c>
      <c r="O306" s="12" t="str">
        <f>IF('Calculation sheet'!AQ306="","",IF(OR(I306="Motorway link",I306="Exit diverge",I306="Entrance merge",I306="Motorway diverge",I306="Motorway merge",I306="Motorway weaving",I306="Service area"),'Calculation sheet'!AO306*'Calculation sheet'!J306*'Calculation sheet'!K306*'Calculation sheet'!L306*'Calculation sheet'!N306*'Calculation sheet'!P306*'Calculation sheet'!R306*'Calculation sheet'!S306*'Calculation sheet'!W306*'Calculation sheet'!Y306*'Calculation sheet'!Z306*'Calculation sheet'!AB306*'Calculation sheet'!AD306*'Calculation sheet'!AH306*'Calculation sheet'!AJ306,'Calculation sheet'!AO306*'Calculation sheet'!J306*'Calculation sheet'!K306*'Calculation sheet'!L306*'Calculation sheet'!N306*'Calculation sheet'!P306*'Calculation sheet'!R306*'Calculation sheet'!S306*'Calculation sheet'!W306*'Calculation sheet'!Y306*'Calculation sheet'!Z306*'Calculation sheet'!AB306*'Calculation sheet'!AD306*'Calculation sheet'!AH306*'Calculation sheet'!AJ306*0.7672))</f>
        <v/>
      </c>
      <c r="P306" s="12" t="str">
        <f>IF('Calculation sheet'!AQ306="","",IF(OR(I306="Motorway link",I306="Exit diverge",I306="Entrance merge",I306="Motorway diverge",I306="Motorway merge",I306="Motorway weaving",I306="Service area"),'Calculation sheet'!AP306*'Calculation sheet'!J306*'Calculation sheet'!K306*'Calculation sheet'!L306*'Calculation sheet'!N306*'Calculation sheet'!P306*'Calculation sheet'!R306*'Calculation sheet'!S306*'Calculation sheet'!X306*'Calculation sheet'!Y306*'Calculation sheet'!Z306*'Calculation sheet'!AB306*'Calculation sheet'!AD306*'Calculation sheet'!AI306*'Calculation sheet'!AJ306,'Calculation sheet'!AP306*'Calculation sheet'!J306*'Calculation sheet'!K306*'Calculation sheet'!L306*'Calculation sheet'!N306*'Calculation sheet'!P306*'Calculation sheet'!R306*'Calculation sheet'!S306*'Calculation sheet'!X306*'Calculation sheet'!Y306*'Calculation sheet'!Z306*'Calculation sheet'!AB306*'Calculation sheet'!AD306*'Calculation sheet'!AI306*'Calculation sheet'!AJ306*0.7672))</f>
        <v/>
      </c>
      <c r="Q306" s="12" t="str">
        <f t="shared" si="13"/>
        <v/>
      </c>
      <c r="R306" s="14" t="str">
        <f t="shared" si="14"/>
        <v/>
      </c>
    </row>
    <row r="307" spans="1:18" x14ac:dyDescent="0.3">
      <c r="A307" s="4" t="str">
        <f>IF('Input data'!A322="","",'Input data'!A322)</f>
        <v/>
      </c>
      <c r="B307" s="4" t="str">
        <f>IF('Input data'!B322="","",'Input data'!B322)</f>
        <v/>
      </c>
      <c r="C307" s="4" t="str">
        <f>IF('Input data'!C322="","",'Input data'!C322)</f>
        <v/>
      </c>
      <c r="D307" s="4" t="str">
        <f>IF('Input data'!D322="","",'Input data'!D322)</f>
        <v/>
      </c>
      <c r="E307" s="4" t="str">
        <f>IF('Input data'!E322="","",'Input data'!E322)</f>
        <v/>
      </c>
      <c r="F307" s="4" t="str">
        <f>IF('Input data'!F322="","",'Input data'!F322)</f>
        <v/>
      </c>
      <c r="G307" s="4">
        <f>IF('Input data'!G322="","",'Input data'!G322)</f>
        <v>0</v>
      </c>
      <c r="H307" s="4" t="str">
        <f>IF('Input data'!H322&gt;0.5,'Input data'!H322,"")</f>
        <v/>
      </c>
      <c r="I307" s="4" t="str">
        <f>IF('Input data'!I322="","",'Input data'!I322)</f>
        <v/>
      </c>
      <c r="J307" s="12" t="str">
        <f>IF('Calculation sheet'!AQ307="","",IF(OR(I307="Motorway link",I307="Exit diverge",I307="Entrance merge",I307="Motorway diverge",I307="Motorway merge",I307="Motorway weaving",I307="Service area"),'Calculation sheet'!AK307*'Calculation sheet'!J307*'Calculation sheet'!K307*'Calculation sheet'!L307*'Calculation sheet'!N307*'Calculation sheet'!P307*'Calculation sheet'!R307*'Calculation sheet'!S307*'Calculation sheet'!T307*'Calculation sheet'!Y307*'Calculation sheet'!Z307*'Calculation sheet'!AB307*'Calculation sheet'!AD307*'Calculation sheet'!AF307*'Calculation sheet'!AJ307,'Calculation sheet'!AK307*'Calculation sheet'!J307*'Calculation sheet'!K307*'Calculation sheet'!L307*'Calculation sheet'!N307*'Calculation sheet'!P307*'Calculation sheet'!R307*'Calculation sheet'!S307*'Calculation sheet'!T307*'Calculation sheet'!Y307*'Calculation sheet'!Z307*'Calculation sheet'!AB307*'Calculation sheet'!AD307*'Calculation sheet'!AF307*'Calculation sheet'!AJ307*0.7672))</f>
        <v/>
      </c>
      <c r="K307" s="12" t="str">
        <f>IF('Calculation sheet'!AQ307="","",IF(OR(I307="Motorway link",I307="Exit diverge",I307="Entrance merge",I307="Motorway diverge",I307="Motorway merge",I307="Motorway weaving",I307="Service area"),'Calculation sheet'!AL307*'Calculation sheet'!J307*'Calculation sheet'!K307*'Calculation sheet'!M307*'Calculation sheet'!O307*'Calculation sheet'!P307*'Calculation sheet'!Q307*'Calculation sheet'!R307*'Calculation sheet'!S307*'Calculation sheet'!T307*'Calculation sheet'!Y307*'Calculation sheet'!AA307*'Calculation sheet'!AC307*'Calculation sheet'!AE307*'Calculation sheet'!AG307*'Calculation sheet'!AJ307,'Calculation sheet'!AL307*'Calculation sheet'!J307*'Calculation sheet'!K307*'Calculation sheet'!M307*'Calculation sheet'!O307*'Calculation sheet'!P307*'Calculation sheet'!Q307*'Calculation sheet'!R307*'Calculation sheet'!S307*'Calculation sheet'!T307*'Calculation sheet'!Y307*'Calculation sheet'!AA307*'Calculation sheet'!AC307*'Calculation sheet'!AE307*'Calculation sheet'!AG307*'Calculation sheet'!AJ307*0.8833))</f>
        <v/>
      </c>
      <c r="L307" s="12" t="str">
        <f>IF('Calculation sheet'!AQ307="","",IF(OR(I307="Motorway link",I307="Exit diverge",I307="Entrance merge",I307="Motorway diverge",I307="Motorway merge",I307="Motorway weaving",I307="Service area"),'Calculation sheet'!AM307*'Calculation sheet'!J307*'Calculation sheet'!K307*'Calculation sheet'!M307*'Calculation sheet'!O307*'Calculation sheet'!P307*'Calculation sheet'!Q307*'Calculation sheet'!R307*'Calculation sheet'!S307*'Calculation sheet'!U307*'Calculation sheet'!Y307*'Calculation sheet'!AA307*'Calculation sheet'!AC307*'Calculation sheet'!AE307*'Calculation sheet'!AG307*'Calculation sheet'!AJ307,'Calculation sheet'!AM307*'Calculation sheet'!J307*'Calculation sheet'!K307*'Calculation sheet'!M307*'Calculation sheet'!O307*'Calculation sheet'!P307*'Calculation sheet'!Q307*'Calculation sheet'!R307*'Calculation sheet'!S307*'Calculation sheet'!U307*'Calculation sheet'!Y307*'Calculation sheet'!AA307*'Calculation sheet'!AC307*'Calculation sheet'!AE307*'Calculation sheet'!AG307*'Calculation sheet'!AJ307*1.1176))</f>
        <v/>
      </c>
      <c r="M307" s="12" t="str">
        <f t="shared" si="12"/>
        <v/>
      </c>
      <c r="N307" s="12" t="str">
        <f>IF('Calculation sheet'!AQ307="","",IF(OR(I307="Motorway link",I307="Exit diverge",I307="Entrance merge",I307="Motorway diverge",I307="Motorway merge",I307="Motorway weaving",I307="Service area"),'Calculation sheet'!AN307*'Calculation sheet'!J307*'Calculation sheet'!K307*'Calculation sheet'!L307*'Calculation sheet'!N307*'Calculation sheet'!P307*'Calculation sheet'!R307*'Calculation sheet'!S307*'Calculation sheet'!V307*'Calculation sheet'!Y307*'Calculation sheet'!Z307*'Calculation sheet'!AB307*'Calculation sheet'!AD307*'Calculation sheet'!AH307*'Calculation sheet'!AJ307,'Calculation sheet'!AN307*'Calculation sheet'!J307*'Calculation sheet'!K307*'Calculation sheet'!L307*'Calculation sheet'!N307*'Calculation sheet'!P307*'Calculation sheet'!R307*'Calculation sheet'!S307*'Calculation sheet'!V307*'Calculation sheet'!Y307*'Calculation sheet'!Z307*'Calculation sheet'!AB307*'Calculation sheet'!AD307*'Calculation sheet'!AH307*'Calculation sheet'!AJ307*0.7672))</f>
        <v/>
      </c>
      <c r="O307" s="12" t="str">
        <f>IF('Calculation sheet'!AQ307="","",IF(OR(I307="Motorway link",I307="Exit diverge",I307="Entrance merge",I307="Motorway diverge",I307="Motorway merge",I307="Motorway weaving",I307="Service area"),'Calculation sheet'!AO307*'Calculation sheet'!J307*'Calculation sheet'!K307*'Calculation sheet'!L307*'Calculation sheet'!N307*'Calculation sheet'!P307*'Calculation sheet'!R307*'Calculation sheet'!S307*'Calculation sheet'!W307*'Calculation sheet'!Y307*'Calculation sheet'!Z307*'Calculation sheet'!AB307*'Calculation sheet'!AD307*'Calculation sheet'!AH307*'Calculation sheet'!AJ307,'Calculation sheet'!AO307*'Calculation sheet'!J307*'Calculation sheet'!K307*'Calculation sheet'!L307*'Calculation sheet'!N307*'Calculation sheet'!P307*'Calculation sheet'!R307*'Calculation sheet'!S307*'Calculation sheet'!W307*'Calculation sheet'!Y307*'Calculation sheet'!Z307*'Calculation sheet'!AB307*'Calculation sheet'!AD307*'Calculation sheet'!AH307*'Calculation sheet'!AJ307*0.7672))</f>
        <v/>
      </c>
      <c r="P307" s="12" t="str">
        <f>IF('Calculation sheet'!AQ307="","",IF(OR(I307="Motorway link",I307="Exit diverge",I307="Entrance merge",I307="Motorway diverge",I307="Motorway merge",I307="Motorway weaving",I307="Service area"),'Calculation sheet'!AP307*'Calculation sheet'!J307*'Calculation sheet'!K307*'Calculation sheet'!L307*'Calculation sheet'!N307*'Calculation sheet'!P307*'Calculation sheet'!R307*'Calculation sheet'!S307*'Calculation sheet'!X307*'Calculation sheet'!Y307*'Calculation sheet'!Z307*'Calculation sheet'!AB307*'Calculation sheet'!AD307*'Calculation sheet'!AI307*'Calculation sheet'!AJ307,'Calculation sheet'!AP307*'Calculation sheet'!J307*'Calculation sheet'!K307*'Calculation sheet'!L307*'Calculation sheet'!N307*'Calculation sheet'!P307*'Calculation sheet'!R307*'Calculation sheet'!S307*'Calculation sheet'!X307*'Calculation sheet'!Y307*'Calculation sheet'!Z307*'Calculation sheet'!AB307*'Calculation sheet'!AD307*'Calculation sheet'!AI307*'Calculation sheet'!AJ307*0.7672))</f>
        <v/>
      </c>
      <c r="Q307" s="12" t="str">
        <f t="shared" si="13"/>
        <v/>
      </c>
      <c r="R307" s="14" t="str">
        <f t="shared" si="14"/>
        <v/>
      </c>
    </row>
    <row r="308" spans="1:18" x14ac:dyDescent="0.3">
      <c r="A308" s="4" t="str">
        <f>IF('Input data'!A323="","",'Input data'!A323)</f>
        <v/>
      </c>
      <c r="B308" s="4" t="str">
        <f>IF('Input data'!B323="","",'Input data'!B323)</f>
        <v/>
      </c>
      <c r="C308" s="4" t="str">
        <f>IF('Input data'!C323="","",'Input data'!C323)</f>
        <v/>
      </c>
      <c r="D308" s="4" t="str">
        <f>IF('Input data'!D323="","",'Input data'!D323)</f>
        <v/>
      </c>
      <c r="E308" s="4" t="str">
        <f>IF('Input data'!E323="","",'Input data'!E323)</f>
        <v/>
      </c>
      <c r="F308" s="4" t="str">
        <f>IF('Input data'!F323="","",'Input data'!F323)</f>
        <v/>
      </c>
      <c r="G308" s="4">
        <f>IF('Input data'!G323="","",'Input data'!G323)</f>
        <v>0</v>
      </c>
      <c r="H308" s="4" t="str">
        <f>IF('Input data'!H323&gt;0.5,'Input data'!H323,"")</f>
        <v/>
      </c>
      <c r="I308" s="4" t="str">
        <f>IF('Input data'!I323="","",'Input data'!I323)</f>
        <v/>
      </c>
      <c r="J308" s="12" t="str">
        <f>IF('Calculation sheet'!AQ308="","",IF(OR(I308="Motorway link",I308="Exit diverge",I308="Entrance merge",I308="Motorway diverge",I308="Motorway merge",I308="Motorway weaving",I308="Service area"),'Calculation sheet'!AK308*'Calculation sheet'!J308*'Calculation sheet'!K308*'Calculation sheet'!L308*'Calculation sheet'!N308*'Calculation sheet'!P308*'Calculation sheet'!R308*'Calculation sheet'!S308*'Calculation sheet'!T308*'Calculation sheet'!Y308*'Calculation sheet'!Z308*'Calculation sheet'!AB308*'Calculation sheet'!AD308*'Calculation sheet'!AF308*'Calculation sheet'!AJ308,'Calculation sheet'!AK308*'Calculation sheet'!J308*'Calculation sheet'!K308*'Calculation sheet'!L308*'Calculation sheet'!N308*'Calculation sheet'!P308*'Calculation sheet'!R308*'Calculation sheet'!S308*'Calculation sheet'!T308*'Calculation sheet'!Y308*'Calculation sheet'!Z308*'Calculation sheet'!AB308*'Calculation sheet'!AD308*'Calculation sheet'!AF308*'Calculation sheet'!AJ308*0.7672))</f>
        <v/>
      </c>
      <c r="K308" s="12" t="str">
        <f>IF('Calculation sheet'!AQ308="","",IF(OR(I308="Motorway link",I308="Exit diverge",I308="Entrance merge",I308="Motorway diverge",I308="Motorway merge",I308="Motorway weaving",I308="Service area"),'Calculation sheet'!AL308*'Calculation sheet'!J308*'Calculation sheet'!K308*'Calculation sheet'!M308*'Calculation sheet'!O308*'Calculation sheet'!P308*'Calculation sheet'!Q308*'Calculation sheet'!R308*'Calculation sheet'!S308*'Calculation sheet'!T308*'Calculation sheet'!Y308*'Calculation sheet'!AA308*'Calculation sheet'!AC308*'Calculation sheet'!AE308*'Calculation sheet'!AG308*'Calculation sheet'!AJ308,'Calculation sheet'!AL308*'Calculation sheet'!J308*'Calculation sheet'!K308*'Calculation sheet'!M308*'Calculation sheet'!O308*'Calculation sheet'!P308*'Calculation sheet'!Q308*'Calculation sheet'!R308*'Calculation sheet'!S308*'Calculation sheet'!T308*'Calculation sheet'!Y308*'Calculation sheet'!AA308*'Calculation sheet'!AC308*'Calculation sheet'!AE308*'Calculation sheet'!AG308*'Calculation sheet'!AJ308*0.8833))</f>
        <v/>
      </c>
      <c r="L308" s="12" t="str">
        <f>IF('Calculation sheet'!AQ308="","",IF(OR(I308="Motorway link",I308="Exit diverge",I308="Entrance merge",I308="Motorway diverge",I308="Motorway merge",I308="Motorway weaving",I308="Service area"),'Calculation sheet'!AM308*'Calculation sheet'!J308*'Calculation sheet'!K308*'Calculation sheet'!M308*'Calculation sheet'!O308*'Calculation sheet'!P308*'Calculation sheet'!Q308*'Calculation sheet'!R308*'Calculation sheet'!S308*'Calculation sheet'!U308*'Calculation sheet'!Y308*'Calculation sheet'!AA308*'Calculation sheet'!AC308*'Calculation sheet'!AE308*'Calculation sheet'!AG308*'Calculation sheet'!AJ308,'Calculation sheet'!AM308*'Calculation sheet'!J308*'Calculation sheet'!K308*'Calculation sheet'!M308*'Calculation sheet'!O308*'Calculation sheet'!P308*'Calculation sheet'!Q308*'Calculation sheet'!R308*'Calculation sheet'!S308*'Calculation sheet'!U308*'Calculation sheet'!Y308*'Calculation sheet'!AA308*'Calculation sheet'!AC308*'Calculation sheet'!AE308*'Calculation sheet'!AG308*'Calculation sheet'!AJ308*1.1176))</f>
        <v/>
      </c>
      <c r="M308" s="12" t="str">
        <f t="shared" si="12"/>
        <v/>
      </c>
      <c r="N308" s="12" t="str">
        <f>IF('Calculation sheet'!AQ308="","",IF(OR(I308="Motorway link",I308="Exit diverge",I308="Entrance merge",I308="Motorway diverge",I308="Motorway merge",I308="Motorway weaving",I308="Service area"),'Calculation sheet'!AN308*'Calculation sheet'!J308*'Calculation sheet'!K308*'Calculation sheet'!L308*'Calculation sheet'!N308*'Calculation sheet'!P308*'Calculation sheet'!R308*'Calculation sheet'!S308*'Calculation sheet'!V308*'Calculation sheet'!Y308*'Calculation sheet'!Z308*'Calculation sheet'!AB308*'Calculation sheet'!AD308*'Calculation sheet'!AH308*'Calculation sheet'!AJ308,'Calculation sheet'!AN308*'Calculation sheet'!J308*'Calculation sheet'!K308*'Calculation sheet'!L308*'Calculation sheet'!N308*'Calculation sheet'!P308*'Calculation sheet'!R308*'Calculation sheet'!S308*'Calculation sheet'!V308*'Calculation sheet'!Y308*'Calculation sheet'!Z308*'Calculation sheet'!AB308*'Calculation sheet'!AD308*'Calculation sheet'!AH308*'Calculation sheet'!AJ308*0.7672))</f>
        <v/>
      </c>
      <c r="O308" s="12" t="str">
        <f>IF('Calculation sheet'!AQ308="","",IF(OR(I308="Motorway link",I308="Exit diverge",I308="Entrance merge",I308="Motorway diverge",I308="Motorway merge",I308="Motorway weaving",I308="Service area"),'Calculation sheet'!AO308*'Calculation sheet'!J308*'Calculation sheet'!K308*'Calculation sheet'!L308*'Calculation sheet'!N308*'Calculation sheet'!P308*'Calculation sheet'!R308*'Calculation sheet'!S308*'Calculation sheet'!W308*'Calculation sheet'!Y308*'Calculation sheet'!Z308*'Calculation sheet'!AB308*'Calculation sheet'!AD308*'Calculation sheet'!AH308*'Calculation sheet'!AJ308,'Calculation sheet'!AO308*'Calculation sheet'!J308*'Calculation sheet'!K308*'Calculation sheet'!L308*'Calculation sheet'!N308*'Calculation sheet'!P308*'Calculation sheet'!R308*'Calculation sheet'!S308*'Calculation sheet'!W308*'Calculation sheet'!Y308*'Calculation sheet'!Z308*'Calculation sheet'!AB308*'Calculation sheet'!AD308*'Calculation sheet'!AH308*'Calculation sheet'!AJ308*0.7672))</f>
        <v/>
      </c>
      <c r="P308" s="12" t="str">
        <f>IF('Calculation sheet'!AQ308="","",IF(OR(I308="Motorway link",I308="Exit diverge",I308="Entrance merge",I308="Motorway diverge",I308="Motorway merge",I308="Motorway weaving",I308="Service area"),'Calculation sheet'!AP308*'Calculation sheet'!J308*'Calculation sheet'!K308*'Calculation sheet'!L308*'Calculation sheet'!N308*'Calculation sheet'!P308*'Calculation sheet'!R308*'Calculation sheet'!S308*'Calculation sheet'!X308*'Calculation sheet'!Y308*'Calculation sheet'!Z308*'Calculation sheet'!AB308*'Calculation sheet'!AD308*'Calculation sheet'!AI308*'Calculation sheet'!AJ308,'Calculation sheet'!AP308*'Calculation sheet'!J308*'Calculation sheet'!K308*'Calculation sheet'!L308*'Calculation sheet'!N308*'Calculation sheet'!P308*'Calculation sheet'!R308*'Calculation sheet'!S308*'Calculation sheet'!X308*'Calculation sheet'!Y308*'Calculation sheet'!Z308*'Calculation sheet'!AB308*'Calculation sheet'!AD308*'Calculation sheet'!AI308*'Calculation sheet'!AJ308*0.7672))</f>
        <v/>
      </c>
      <c r="Q308" s="12" t="str">
        <f t="shared" si="13"/>
        <v/>
      </c>
      <c r="R308" s="14" t="str">
        <f t="shared" si="14"/>
        <v/>
      </c>
    </row>
    <row r="309" spans="1:18" x14ac:dyDescent="0.3">
      <c r="A309" s="4" t="str">
        <f>IF('Input data'!A324="","",'Input data'!A324)</f>
        <v/>
      </c>
      <c r="B309" s="4" t="str">
        <f>IF('Input data'!B324="","",'Input data'!B324)</f>
        <v/>
      </c>
      <c r="C309" s="4" t="str">
        <f>IF('Input data'!C324="","",'Input data'!C324)</f>
        <v/>
      </c>
      <c r="D309" s="4" t="str">
        <f>IF('Input data'!D324="","",'Input data'!D324)</f>
        <v/>
      </c>
      <c r="E309" s="4" t="str">
        <f>IF('Input data'!E324="","",'Input data'!E324)</f>
        <v/>
      </c>
      <c r="F309" s="4" t="str">
        <f>IF('Input data'!F324="","",'Input data'!F324)</f>
        <v/>
      </c>
      <c r="G309" s="4">
        <f>IF('Input data'!G324="","",'Input data'!G324)</f>
        <v>0</v>
      </c>
      <c r="H309" s="4" t="str">
        <f>IF('Input data'!H324&gt;0.5,'Input data'!H324,"")</f>
        <v/>
      </c>
      <c r="I309" s="4" t="str">
        <f>IF('Input data'!I324="","",'Input data'!I324)</f>
        <v/>
      </c>
      <c r="J309" s="12" t="str">
        <f>IF('Calculation sheet'!AQ309="","",IF(OR(I309="Motorway link",I309="Exit diverge",I309="Entrance merge",I309="Motorway diverge",I309="Motorway merge",I309="Motorway weaving",I309="Service area"),'Calculation sheet'!AK309*'Calculation sheet'!J309*'Calculation sheet'!K309*'Calculation sheet'!L309*'Calculation sheet'!N309*'Calculation sheet'!P309*'Calculation sheet'!R309*'Calculation sheet'!S309*'Calculation sheet'!T309*'Calculation sheet'!Y309*'Calculation sheet'!Z309*'Calculation sheet'!AB309*'Calculation sheet'!AD309*'Calculation sheet'!AF309*'Calculation sheet'!AJ309,'Calculation sheet'!AK309*'Calculation sheet'!J309*'Calculation sheet'!K309*'Calculation sheet'!L309*'Calculation sheet'!N309*'Calculation sheet'!P309*'Calculation sheet'!R309*'Calculation sheet'!S309*'Calculation sheet'!T309*'Calculation sheet'!Y309*'Calculation sheet'!Z309*'Calculation sheet'!AB309*'Calculation sheet'!AD309*'Calculation sheet'!AF309*'Calculation sheet'!AJ309*0.7672))</f>
        <v/>
      </c>
      <c r="K309" s="12" t="str">
        <f>IF('Calculation sheet'!AQ309="","",IF(OR(I309="Motorway link",I309="Exit diverge",I309="Entrance merge",I309="Motorway diverge",I309="Motorway merge",I309="Motorway weaving",I309="Service area"),'Calculation sheet'!AL309*'Calculation sheet'!J309*'Calculation sheet'!K309*'Calculation sheet'!M309*'Calculation sheet'!O309*'Calculation sheet'!P309*'Calculation sheet'!Q309*'Calculation sheet'!R309*'Calculation sheet'!S309*'Calculation sheet'!T309*'Calculation sheet'!Y309*'Calculation sheet'!AA309*'Calculation sheet'!AC309*'Calculation sheet'!AE309*'Calculation sheet'!AG309*'Calculation sheet'!AJ309,'Calculation sheet'!AL309*'Calculation sheet'!J309*'Calculation sheet'!K309*'Calculation sheet'!M309*'Calculation sheet'!O309*'Calculation sheet'!P309*'Calculation sheet'!Q309*'Calculation sheet'!R309*'Calculation sheet'!S309*'Calculation sheet'!T309*'Calculation sheet'!Y309*'Calculation sheet'!AA309*'Calculation sheet'!AC309*'Calculation sheet'!AE309*'Calculation sheet'!AG309*'Calculation sheet'!AJ309*0.8833))</f>
        <v/>
      </c>
      <c r="L309" s="12" t="str">
        <f>IF('Calculation sheet'!AQ309="","",IF(OR(I309="Motorway link",I309="Exit diverge",I309="Entrance merge",I309="Motorway diverge",I309="Motorway merge",I309="Motorway weaving",I309="Service area"),'Calculation sheet'!AM309*'Calculation sheet'!J309*'Calculation sheet'!K309*'Calculation sheet'!M309*'Calculation sheet'!O309*'Calculation sheet'!P309*'Calculation sheet'!Q309*'Calculation sheet'!R309*'Calculation sheet'!S309*'Calculation sheet'!U309*'Calculation sheet'!Y309*'Calculation sheet'!AA309*'Calculation sheet'!AC309*'Calculation sheet'!AE309*'Calculation sheet'!AG309*'Calculation sheet'!AJ309,'Calculation sheet'!AM309*'Calculation sheet'!J309*'Calculation sheet'!K309*'Calculation sheet'!M309*'Calculation sheet'!O309*'Calculation sheet'!P309*'Calculation sheet'!Q309*'Calculation sheet'!R309*'Calculation sheet'!S309*'Calculation sheet'!U309*'Calculation sheet'!Y309*'Calculation sheet'!AA309*'Calculation sheet'!AC309*'Calculation sheet'!AE309*'Calculation sheet'!AG309*'Calculation sheet'!AJ309*1.1176))</f>
        <v/>
      </c>
      <c r="M309" s="12" t="str">
        <f t="shared" si="12"/>
        <v/>
      </c>
      <c r="N309" s="12" t="str">
        <f>IF('Calculation sheet'!AQ309="","",IF(OR(I309="Motorway link",I309="Exit diverge",I309="Entrance merge",I309="Motorway diverge",I309="Motorway merge",I309="Motorway weaving",I309="Service area"),'Calculation sheet'!AN309*'Calculation sheet'!J309*'Calculation sheet'!K309*'Calculation sheet'!L309*'Calculation sheet'!N309*'Calculation sheet'!P309*'Calculation sheet'!R309*'Calculation sheet'!S309*'Calculation sheet'!V309*'Calculation sheet'!Y309*'Calculation sheet'!Z309*'Calculation sheet'!AB309*'Calculation sheet'!AD309*'Calculation sheet'!AH309*'Calculation sheet'!AJ309,'Calculation sheet'!AN309*'Calculation sheet'!J309*'Calculation sheet'!K309*'Calculation sheet'!L309*'Calculation sheet'!N309*'Calculation sheet'!P309*'Calculation sheet'!R309*'Calculation sheet'!S309*'Calculation sheet'!V309*'Calculation sheet'!Y309*'Calculation sheet'!Z309*'Calculation sheet'!AB309*'Calculation sheet'!AD309*'Calculation sheet'!AH309*'Calculation sheet'!AJ309*0.7672))</f>
        <v/>
      </c>
      <c r="O309" s="12" t="str">
        <f>IF('Calculation sheet'!AQ309="","",IF(OR(I309="Motorway link",I309="Exit diverge",I309="Entrance merge",I309="Motorway diverge",I309="Motorway merge",I309="Motorway weaving",I309="Service area"),'Calculation sheet'!AO309*'Calculation sheet'!J309*'Calculation sheet'!K309*'Calculation sheet'!L309*'Calculation sheet'!N309*'Calculation sheet'!P309*'Calculation sheet'!R309*'Calculation sheet'!S309*'Calculation sheet'!W309*'Calculation sheet'!Y309*'Calculation sheet'!Z309*'Calculation sheet'!AB309*'Calculation sheet'!AD309*'Calculation sheet'!AH309*'Calculation sheet'!AJ309,'Calculation sheet'!AO309*'Calculation sheet'!J309*'Calculation sheet'!K309*'Calculation sheet'!L309*'Calculation sheet'!N309*'Calculation sheet'!P309*'Calculation sheet'!R309*'Calculation sheet'!S309*'Calculation sheet'!W309*'Calculation sheet'!Y309*'Calculation sheet'!Z309*'Calculation sheet'!AB309*'Calculation sheet'!AD309*'Calculation sheet'!AH309*'Calculation sheet'!AJ309*0.7672))</f>
        <v/>
      </c>
      <c r="P309" s="12" t="str">
        <f>IF('Calculation sheet'!AQ309="","",IF(OR(I309="Motorway link",I309="Exit diverge",I309="Entrance merge",I309="Motorway diverge",I309="Motorway merge",I309="Motorway weaving",I309="Service area"),'Calculation sheet'!AP309*'Calculation sheet'!J309*'Calculation sheet'!K309*'Calculation sheet'!L309*'Calculation sheet'!N309*'Calculation sheet'!P309*'Calculation sheet'!R309*'Calculation sheet'!S309*'Calculation sheet'!X309*'Calculation sheet'!Y309*'Calculation sheet'!Z309*'Calculation sheet'!AB309*'Calculation sheet'!AD309*'Calculation sheet'!AI309*'Calculation sheet'!AJ309,'Calculation sheet'!AP309*'Calculation sheet'!J309*'Calculation sheet'!K309*'Calculation sheet'!L309*'Calculation sheet'!N309*'Calculation sheet'!P309*'Calculation sheet'!R309*'Calculation sheet'!S309*'Calculation sheet'!X309*'Calculation sheet'!Y309*'Calculation sheet'!Z309*'Calculation sheet'!AB309*'Calculation sheet'!AD309*'Calculation sheet'!AI309*'Calculation sheet'!AJ309*0.7672))</f>
        <v/>
      </c>
      <c r="Q309" s="12" t="str">
        <f t="shared" si="13"/>
        <v/>
      </c>
      <c r="R309" s="14" t="str">
        <f t="shared" si="14"/>
        <v/>
      </c>
    </row>
    <row r="310" spans="1:18" x14ac:dyDescent="0.3">
      <c r="A310" s="4" t="str">
        <f>IF('Input data'!A325="","",'Input data'!A325)</f>
        <v/>
      </c>
      <c r="B310" s="4" t="str">
        <f>IF('Input data'!B325="","",'Input data'!B325)</f>
        <v/>
      </c>
      <c r="C310" s="4" t="str">
        <f>IF('Input data'!C325="","",'Input data'!C325)</f>
        <v/>
      </c>
      <c r="D310" s="4" t="str">
        <f>IF('Input data'!D325="","",'Input data'!D325)</f>
        <v/>
      </c>
      <c r="E310" s="4" t="str">
        <f>IF('Input data'!E325="","",'Input data'!E325)</f>
        <v/>
      </c>
      <c r="F310" s="4" t="str">
        <f>IF('Input data'!F325="","",'Input data'!F325)</f>
        <v/>
      </c>
      <c r="G310" s="4">
        <f>IF('Input data'!G325="","",'Input data'!G325)</f>
        <v>0</v>
      </c>
      <c r="H310" s="4" t="str">
        <f>IF('Input data'!H325&gt;0.5,'Input data'!H325,"")</f>
        <v/>
      </c>
      <c r="I310" s="4" t="str">
        <f>IF('Input data'!I325="","",'Input data'!I325)</f>
        <v/>
      </c>
      <c r="J310" s="12" t="str">
        <f>IF('Calculation sheet'!AQ310="","",IF(OR(I310="Motorway link",I310="Exit diverge",I310="Entrance merge",I310="Motorway diverge",I310="Motorway merge",I310="Motorway weaving",I310="Service area"),'Calculation sheet'!AK310*'Calculation sheet'!J310*'Calculation sheet'!K310*'Calculation sheet'!L310*'Calculation sheet'!N310*'Calculation sheet'!P310*'Calculation sheet'!R310*'Calculation sheet'!S310*'Calculation sheet'!T310*'Calculation sheet'!Y310*'Calculation sheet'!Z310*'Calculation sheet'!AB310*'Calculation sheet'!AD310*'Calculation sheet'!AF310*'Calculation sheet'!AJ310,'Calculation sheet'!AK310*'Calculation sheet'!J310*'Calculation sheet'!K310*'Calculation sheet'!L310*'Calculation sheet'!N310*'Calculation sheet'!P310*'Calculation sheet'!R310*'Calculation sheet'!S310*'Calculation sheet'!T310*'Calculation sheet'!Y310*'Calculation sheet'!Z310*'Calculation sheet'!AB310*'Calculation sheet'!AD310*'Calculation sheet'!AF310*'Calculation sheet'!AJ310*0.7672))</f>
        <v/>
      </c>
      <c r="K310" s="12" t="str">
        <f>IF('Calculation sheet'!AQ310="","",IF(OR(I310="Motorway link",I310="Exit diverge",I310="Entrance merge",I310="Motorway diverge",I310="Motorway merge",I310="Motorway weaving",I310="Service area"),'Calculation sheet'!AL310*'Calculation sheet'!J310*'Calculation sheet'!K310*'Calculation sheet'!M310*'Calculation sheet'!O310*'Calculation sheet'!P310*'Calculation sheet'!Q310*'Calculation sheet'!R310*'Calculation sheet'!S310*'Calculation sheet'!T310*'Calculation sheet'!Y310*'Calculation sheet'!AA310*'Calculation sheet'!AC310*'Calculation sheet'!AE310*'Calculation sheet'!AG310*'Calculation sheet'!AJ310,'Calculation sheet'!AL310*'Calculation sheet'!J310*'Calculation sheet'!K310*'Calculation sheet'!M310*'Calculation sheet'!O310*'Calculation sheet'!P310*'Calculation sheet'!Q310*'Calculation sheet'!R310*'Calculation sheet'!S310*'Calculation sheet'!T310*'Calculation sheet'!Y310*'Calculation sheet'!AA310*'Calculation sheet'!AC310*'Calculation sheet'!AE310*'Calculation sheet'!AG310*'Calculation sheet'!AJ310*0.8833))</f>
        <v/>
      </c>
      <c r="L310" s="12" t="str">
        <f>IF('Calculation sheet'!AQ310="","",IF(OR(I310="Motorway link",I310="Exit diverge",I310="Entrance merge",I310="Motorway diverge",I310="Motorway merge",I310="Motorway weaving",I310="Service area"),'Calculation sheet'!AM310*'Calculation sheet'!J310*'Calculation sheet'!K310*'Calculation sheet'!M310*'Calculation sheet'!O310*'Calculation sheet'!P310*'Calculation sheet'!Q310*'Calculation sheet'!R310*'Calculation sheet'!S310*'Calculation sheet'!U310*'Calculation sheet'!Y310*'Calculation sheet'!AA310*'Calculation sheet'!AC310*'Calculation sheet'!AE310*'Calculation sheet'!AG310*'Calculation sheet'!AJ310,'Calculation sheet'!AM310*'Calculation sheet'!J310*'Calculation sheet'!K310*'Calculation sheet'!M310*'Calculation sheet'!O310*'Calculation sheet'!P310*'Calculation sheet'!Q310*'Calculation sheet'!R310*'Calculation sheet'!S310*'Calculation sheet'!U310*'Calculation sheet'!Y310*'Calculation sheet'!AA310*'Calculation sheet'!AC310*'Calculation sheet'!AE310*'Calculation sheet'!AG310*'Calculation sheet'!AJ310*1.1176))</f>
        <v/>
      </c>
      <c r="M310" s="12" t="str">
        <f t="shared" si="12"/>
        <v/>
      </c>
      <c r="N310" s="12" t="str">
        <f>IF('Calculation sheet'!AQ310="","",IF(OR(I310="Motorway link",I310="Exit diverge",I310="Entrance merge",I310="Motorway diverge",I310="Motorway merge",I310="Motorway weaving",I310="Service area"),'Calculation sheet'!AN310*'Calculation sheet'!J310*'Calculation sheet'!K310*'Calculation sheet'!L310*'Calculation sheet'!N310*'Calculation sheet'!P310*'Calculation sheet'!R310*'Calculation sheet'!S310*'Calculation sheet'!V310*'Calculation sheet'!Y310*'Calculation sheet'!Z310*'Calculation sheet'!AB310*'Calculation sheet'!AD310*'Calculation sheet'!AH310*'Calculation sheet'!AJ310,'Calculation sheet'!AN310*'Calculation sheet'!J310*'Calculation sheet'!K310*'Calculation sheet'!L310*'Calculation sheet'!N310*'Calculation sheet'!P310*'Calculation sheet'!R310*'Calculation sheet'!S310*'Calculation sheet'!V310*'Calculation sheet'!Y310*'Calculation sheet'!Z310*'Calculation sheet'!AB310*'Calculation sheet'!AD310*'Calculation sheet'!AH310*'Calculation sheet'!AJ310*0.7672))</f>
        <v/>
      </c>
      <c r="O310" s="12" t="str">
        <f>IF('Calculation sheet'!AQ310="","",IF(OR(I310="Motorway link",I310="Exit diverge",I310="Entrance merge",I310="Motorway diverge",I310="Motorway merge",I310="Motorway weaving",I310="Service area"),'Calculation sheet'!AO310*'Calculation sheet'!J310*'Calculation sheet'!K310*'Calculation sheet'!L310*'Calculation sheet'!N310*'Calculation sheet'!P310*'Calculation sheet'!R310*'Calculation sheet'!S310*'Calculation sheet'!W310*'Calculation sheet'!Y310*'Calculation sheet'!Z310*'Calculation sheet'!AB310*'Calculation sheet'!AD310*'Calculation sheet'!AH310*'Calculation sheet'!AJ310,'Calculation sheet'!AO310*'Calculation sheet'!J310*'Calculation sheet'!K310*'Calculation sheet'!L310*'Calculation sheet'!N310*'Calculation sheet'!P310*'Calculation sheet'!R310*'Calculation sheet'!S310*'Calculation sheet'!W310*'Calculation sheet'!Y310*'Calculation sheet'!Z310*'Calculation sheet'!AB310*'Calculation sheet'!AD310*'Calculation sheet'!AH310*'Calculation sheet'!AJ310*0.7672))</f>
        <v/>
      </c>
      <c r="P310" s="12" t="str">
        <f>IF('Calculation sheet'!AQ310="","",IF(OR(I310="Motorway link",I310="Exit diverge",I310="Entrance merge",I310="Motorway diverge",I310="Motorway merge",I310="Motorway weaving",I310="Service area"),'Calculation sheet'!AP310*'Calculation sheet'!J310*'Calculation sheet'!K310*'Calculation sheet'!L310*'Calculation sheet'!N310*'Calculation sheet'!P310*'Calculation sheet'!R310*'Calculation sheet'!S310*'Calculation sheet'!X310*'Calculation sheet'!Y310*'Calculation sheet'!Z310*'Calculation sheet'!AB310*'Calculation sheet'!AD310*'Calculation sheet'!AI310*'Calculation sheet'!AJ310,'Calculation sheet'!AP310*'Calculation sheet'!J310*'Calculation sheet'!K310*'Calculation sheet'!L310*'Calculation sheet'!N310*'Calculation sheet'!P310*'Calculation sheet'!R310*'Calculation sheet'!S310*'Calculation sheet'!X310*'Calculation sheet'!Y310*'Calculation sheet'!Z310*'Calculation sheet'!AB310*'Calculation sheet'!AD310*'Calculation sheet'!AI310*'Calculation sheet'!AJ310*0.7672))</f>
        <v/>
      </c>
      <c r="Q310" s="12" t="str">
        <f t="shared" si="13"/>
        <v/>
      </c>
      <c r="R310" s="14" t="str">
        <f t="shared" si="14"/>
        <v/>
      </c>
    </row>
    <row r="311" spans="1:18" x14ac:dyDescent="0.3">
      <c r="A311" s="4" t="str">
        <f>IF('Input data'!A326="","",'Input data'!A326)</f>
        <v/>
      </c>
      <c r="B311" s="4" t="str">
        <f>IF('Input data'!B326="","",'Input data'!B326)</f>
        <v/>
      </c>
      <c r="C311" s="4" t="str">
        <f>IF('Input data'!C326="","",'Input data'!C326)</f>
        <v/>
      </c>
      <c r="D311" s="4" t="str">
        <f>IF('Input data'!D326="","",'Input data'!D326)</f>
        <v/>
      </c>
      <c r="E311" s="4" t="str">
        <f>IF('Input data'!E326="","",'Input data'!E326)</f>
        <v/>
      </c>
      <c r="F311" s="4" t="str">
        <f>IF('Input data'!F326="","",'Input data'!F326)</f>
        <v/>
      </c>
      <c r="G311" s="4">
        <f>IF('Input data'!G326="","",'Input data'!G326)</f>
        <v>0</v>
      </c>
      <c r="H311" s="4" t="str">
        <f>IF('Input data'!H326&gt;0.5,'Input data'!H326,"")</f>
        <v/>
      </c>
      <c r="I311" s="4" t="str">
        <f>IF('Input data'!I326="","",'Input data'!I326)</f>
        <v/>
      </c>
      <c r="J311" s="12" t="str">
        <f>IF('Calculation sheet'!AQ311="","",IF(OR(I311="Motorway link",I311="Exit diverge",I311="Entrance merge",I311="Motorway diverge",I311="Motorway merge",I311="Motorway weaving",I311="Service area"),'Calculation sheet'!AK311*'Calculation sheet'!J311*'Calculation sheet'!K311*'Calculation sheet'!L311*'Calculation sheet'!N311*'Calculation sheet'!P311*'Calculation sheet'!R311*'Calculation sheet'!S311*'Calculation sheet'!T311*'Calculation sheet'!Y311*'Calculation sheet'!Z311*'Calculation sheet'!AB311*'Calculation sheet'!AD311*'Calculation sheet'!AF311*'Calculation sheet'!AJ311,'Calculation sheet'!AK311*'Calculation sheet'!J311*'Calculation sheet'!K311*'Calculation sheet'!L311*'Calculation sheet'!N311*'Calculation sheet'!P311*'Calculation sheet'!R311*'Calculation sheet'!S311*'Calculation sheet'!T311*'Calculation sheet'!Y311*'Calculation sheet'!Z311*'Calculation sheet'!AB311*'Calculation sheet'!AD311*'Calculation sheet'!AF311*'Calculation sheet'!AJ311*0.7672))</f>
        <v/>
      </c>
      <c r="K311" s="12" t="str">
        <f>IF('Calculation sheet'!AQ311="","",IF(OR(I311="Motorway link",I311="Exit diverge",I311="Entrance merge",I311="Motorway diverge",I311="Motorway merge",I311="Motorway weaving",I311="Service area"),'Calculation sheet'!AL311*'Calculation sheet'!J311*'Calculation sheet'!K311*'Calculation sheet'!M311*'Calculation sheet'!O311*'Calculation sheet'!P311*'Calculation sheet'!Q311*'Calculation sheet'!R311*'Calculation sheet'!S311*'Calculation sheet'!T311*'Calculation sheet'!Y311*'Calculation sheet'!AA311*'Calculation sheet'!AC311*'Calculation sheet'!AE311*'Calculation sheet'!AG311*'Calculation sheet'!AJ311,'Calculation sheet'!AL311*'Calculation sheet'!J311*'Calculation sheet'!K311*'Calculation sheet'!M311*'Calculation sheet'!O311*'Calculation sheet'!P311*'Calculation sheet'!Q311*'Calculation sheet'!R311*'Calculation sheet'!S311*'Calculation sheet'!T311*'Calculation sheet'!Y311*'Calculation sheet'!AA311*'Calculation sheet'!AC311*'Calculation sheet'!AE311*'Calculation sheet'!AG311*'Calculation sheet'!AJ311*0.8833))</f>
        <v/>
      </c>
      <c r="L311" s="12" t="str">
        <f>IF('Calculation sheet'!AQ311="","",IF(OR(I311="Motorway link",I311="Exit diverge",I311="Entrance merge",I311="Motorway diverge",I311="Motorway merge",I311="Motorway weaving",I311="Service area"),'Calculation sheet'!AM311*'Calculation sheet'!J311*'Calculation sheet'!K311*'Calculation sheet'!M311*'Calculation sheet'!O311*'Calculation sheet'!P311*'Calculation sheet'!Q311*'Calculation sheet'!R311*'Calculation sheet'!S311*'Calculation sheet'!U311*'Calculation sheet'!Y311*'Calculation sheet'!AA311*'Calculation sheet'!AC311*'Calculation sheet'!AE311*'Calculation sheet'!AG311*'Calculation sheet'!AJ311,'Calculation sheet'!AM311*'Calculation sheet'!J311*'Calculation sheet'!K311*'Calculation sheet'!M311*'Calculation sheet'!O311*'Calculation sheet'!P311*'Calculation sheet'!Q311*'Calculation sheet'!R311*'Calculation sheet'!S311*'Calculation sheet'!U311*'Calculation sheet'!Y311*'Calculation sheet'!AA311*'Calculation sheet'!AC311*'Calculation sheet'!AE311*'Calculation sheet'!AG311*'Calculation sheet'!AJ311*1.1176))</f>
        <v/>
      </c>
      <c r="M311" s="12" t="str">
        <f t="shared" si="12"/>
        <v/>
      </c>
      <c r="N311" s="12" t="str">
        <f>IF('Calculation sheet'!AQ311="","",IF(OR(I311="Motorway link",I311="Exit diverge",I311="Entrance merge",I311="Motorway diverge",I311="Motorway merge",I311="Motorway weaving",I311="Service area"),'Calculation sheet'!AN311*'Calculation sheet'!J311*'Calculation sheet'!K311*'Calculation sheet'!L311*'Calculation sheet'!N311*'Calculation sheet'!P311*'Calculation sheet'!R311*'Calculation sheet'!S311*'Calculation sheet'!V311*'Calculation sheet'!Y311*'Calculation sheet'!Z311*'Calculation sheet'!AB311*'Calculation sheet'!AD311*'Calculation sheet'!AH311*'Calculation sheet'!AJ311,'Calculation sheet'!AN311*'Calculation sheet'!J311*'Calculation sheet'!K311*'Calculation sheet'!L311*'Calculation sheet'!N311*'Calculation sheet'!P311*'Calculation sheet'!R311*'Calculation sheet'!S311*'Calculation sheet'!V311*'Calculation sheet'!Y311*'Calculation sheet'!Z311*'Calculation sheet'!AB311*'Calculation sheet'!AD311*'Calculation sheet'!AH311*'Calculation sheet'!AJ311*0.7672))</f>
        <v/>
      </c>
      <c r="O311" s="12" t="str">
        <f>IF('Calculation sheet'!AQ311="","",IF(OR(I311="Motorway link",I311="Exit diverge",I311="Entrance merge",I311="Motorway diverge",I311="Motorway merge",I311="Motorway weaving",I311="Service area"),'Calculation sheet'!AO311*'Calculation sheet'!J311*'Calculation sheet'!K311*'Calculation sheet'!L311*'Calculation sheet'!N311*'Calculation sheet'!P311*'Calculation sheet'!R311*'Calculation sheet'!S311*'Calculation sheet'!W311*'Calculation sheet'!Y311*'Calculation sheet'!Z311*'Calculation sheet'!AB311*'Calculation sheet'!AD311*'Calculation sheet'!AH311*'Calculation sheet'!AJ311,'Calculation sheet'!AO311*'Calculation sheet'!J311*'Calculation sheet'!K311*'Calculation sheet'!L311*'Calculation sheet'!N311*'Calculation sheet'!P311*'Calculation sheet'!R311*'Calculation sheet'!S311*'Calculation sheet'!W311*'Calculation sheet'!Y311*'Calculation sheet'!Z311*'Calculation sheet'!AB311*'Calculation sheet'!AD311*'Calculation sheet'!AH311*'Calculation sheet'!AJ311*0.7672))</f>
        <v/>
      </c>
      <c r="P311" s="12" t="str">
        <f>IF('Calculation sheet'!AQ311="","",IF(OR(I311="Motorway link",I311="Exit diverge",I311="Entrance merge",I311="Motorway diverge",I311="Motorway merge",I311="Motorway weaving",I311="Service area"),'Calculation sheet'!AP311*'Calculation sheet'!J311*'Calculation sheet'!K311*'Calculation sheet'!L311*'Calculation sheet'!N311*'Calculation sheet'!P311*'Calculation sheet'!R311*'Calculation sheet'!S311*'Calculation sheet'!X311*'Calculation sheet'!Y311*'Calculation sheet'!Z311*'Calculation sheet'!AB311*'Calculation sheet'!AD311*'Calculation sheet'!AI311*'Calculation sheet'!AJ311,'Calculation sheet'!AP311*'Calculation sheet'!J311*'Calculation sheet'!K311*'Calculation sheet'!L311*'Calculation sheet'!N311*'Calculation sheet'!P311*'Calculation sheet'!R311*'Calculation sheet'!S311*'Calculation sheet'!X311*'Calculation sheet'!Y311*'Calculation sheet'!Z311*'Calculation sheet'!AB311*'Calculation sheet'!AD311*'Calculation sheet'!AI311*'Calculation sheet'!AJ311*0.7672))</f>
        <v/>
      </c>
      <c r="Q311" s="12" t="str">
        <f t="shared" si="13"/>
        <v/>
      </c>
      <c r="R311" s="14" t="str">
        <f t="shared" si="14"/>
        <v/>
      </c>
    </row>
    <row r="312" spans="1:18" x14ac:dyDescent="0.3">
      <c r="A312" s="4" t="str">
        <f>IF('Input data'!A327="","",'Input data'!A327)</f>
        <v/>
      </c>
      <c r="B312" s="4" t="str">
        <f>IF('Input data'!B327="","",'Input data'!B327)</f>
        <v/>
      </c>
      <c r="C312" s="4" t="str">
        <f>IF('Input data'!C327="","",'Input data'!C327)</f>
        <v/>
      </c>
      <c r="D312" s="4" t="str">
        <f>IF('Input data'!D327="","",'Input data'!D327)</f>
        <v/>
      </c>
      <c r="E312" s="4" t="str">
        <f>IF('Input data'!E327="","",'Input data'!E327)</f>
        <v/>
      </c>
      <c r="F312" s="4" t="str">
        <f>IF('Input data'!F327="","",'Input data'!F327)</f>
        <v/>
      </c>
      <c r="G312" s="4">
        <f>IF('Input data'!G327="","",'Input data'!G327)</f>
        <v>0</v>
      </c>
      <c r="H312" s="4" t="str">
        <f>IF('Input data'!H327&gt;0.5,'Input data'!H327,"")</f>
        <v/>
      </c>
      <c r="I312" s="4" t="str">
        <f>IF('Input data'!I327="","",'Input data'!I327)</f>
        <v/>
      </c>
      <c r="J312" s="12" t="str">
        <f>IF('Calculation sheet'!AQ312="","",IF(OR(I312="Motorway link",I312="Exit diverge",I312="Entrance merge",I312="Motorway diverge",I312="Motorway merge",I312="Motorway weaving",I312="Service area"),'Calculation sheet'!AK312*'Calculation sheet'!J312*'Calculation sheet'!K312*'Calculation sheet'!L312*'Calculation sheet'!N312*'Calculation sheet'!P312*'Calculation sheet'!R312*'Calculation sheet'!S312*'Calculation sheet'!T312*'Calculation sheet'!Y312*'Calculation sheet'!Z312*'Calculation sheet'!AB312*'Calculation sheet'!AD312*'Calculation sheet'!AF312*'Calculation sheet'!AJ312,'Calculation sheet'!AK312*'Calculation sheet'!J312*'Calculation sheet'!K312*'Calculation sheet'!L312*'Calculation sheet'!N312*'Calculation sheet'!P312*'Calculation sheet'!R312*'Calculation sheet'!S312*'Calculation sheet'!T312*'Calculation sheet'!Y312*'Calculation sheet'!Z312*'Calculation sheet'!AB312*'Calculation sheet'!AD312*'Calculation sheet'!AF312*'Calculation sheet'!AJ312*0.7672))</f>
        <v/>
      </c>
      <c r="K312" s="12" t="str">
        <f>IF('Calculation sheet'!AQ312="","",IF(OR(I312="Motorway link",I312="Exit diverge",I312="Entrance merge",I312="Motorway diverge",I312="Motorway merge",I312="Motorway weaving",I312="Service area"),'Calculation sheet'!AL312*'Calculation sheet'!J312*'Calculation sheet'!K312*'Calculation sheet'!M312*'Calculation sheet'!O312*'Calculation sheet'!P312*'Calculation sheet'!Q312*'Calculation sheet'!R312*'Calculation sheet'!S312*'Calculation sheet'!T312*'Calculation sheet'!Y312*'Calculation sheet'!AA312*'Calculation sheet'!AC312*'Calculation sheet'!AE312*'Calculation sheet'!AG312*'Calculation sheet'!AJ312,'Calculation sheet'!AL312*'Calculation sheet'!J312*'Calculation sheet'!K312*'Calculation sheet'!M312*'Calculation sheet'!O312*'Calculation sheet'!P312*'Calculation sheet'!Q312*'Calculation sheet'!R312*'Calculation sheet'!S312*'Calculation sheet'!T312*'Calculation sheet'!Y312*'Calculation sheet'!AA312*'Calculation sheet'!AC312*'Calculation sheet'!AE312*'Calculation sheet'!AG312*'Calculation sheet'!AJ312*0.8833))</f>
        <v/>
      </c>
      <c r="L312" s="12" t="str">
        <f>IF('Calculation sheet'!AQ312="","",IF(OR(I312="Motorway link",I312="Exit diverge",I312="Entrance merge",I312="Motorway diverge",I312="Motorway merge",I312="Motorway weaving",I312="Service area"),'Calculation sheet'!AM312*'Calculation sheet'!J312*'Calculation sheet'!K312*'Calculation sheet'!M312*'Calculation sheet'!O312*'Calculation sheet'!P312*'Calculation sheet'!Q312*'Calculation sheet'!R312*'Calculation sheet'!S312*'Calculation sheet'!U312*'Calculation sheet'!Y312*'Calculation sheet'!AA312*'Calculation sheet'!AC312*'Calculation sheet'!AE312*'Calculation sheet'!AG312*'Calculation sheet'!AJ312,'Calculation sheet'!AM312*'Calculation sheet'!J312*'Calculation sheet'!K312*'Calculation sheet'!M312*'Calculation sheet'!O312*'Calculation sheet'!P312*'Calculation sheet'!Q312*'Calculation sheet'!R312*'Calculation sheet'!S312*'Calculation sheet'!U312*'Calculation sheet'!Y312*'Calculation sheet'!AA312*'Calculation sheet'!AC312*'Calculation sheet'!AE312*'Calculation sheet'!AG312*'Calculation sheet'!AJ312*1.1176))</f>
        <v/>
      </c>
      <c r="M312" s="12" t="str">
        <f t="shared" si="12"/>
        <v/>
      </c>
      <c r="N312" s="12" t="str">
        <f>IF('Calculation sheet'!AQ312="","",IF(OR(I312="Motorway link",I312="Exit diverge",I312="Entrance merge",I312="Motorway diverge",I312="Motorway merge",I312="Motorway weaving",I312="Service area"),'Calculation sheet'!AN312*'Calculation sheet'!J312*'Calculation sheet'!K312*'Calculation sheet'!L312*'Calculation sheet'!N312*'Calculation sheet'!P312*'Calculation sheet'!R312*'Calculation sheet'!S312*'Calculation sheet'!V312*'Calculation sheet'!Y312*'Calculation sheet'!Z312*'Calculation sheet'!AB312*'Calculation sheet'!AD312*'Calculation sheet'!AH312*'Calculation sheet'!AJ312,'Calculation sheet'!AN312*'Calculation sheet'!J312*'Calculation sheet'!K312*'Calculation sheet'!L312*'Calculation sheet'!N312*'Calculation sheet'!P312*'Calculation sheet'!R312*'Calculation sheet'!S312*'Calculation sheet'!V312*'Calculation sheet'!Y312*'Calculation sheet'!Z312*'Calculation sheet'!AB312*'Calculation sheet'!AD312*'Calculation sheet'!AH312*'Calculation sheet'!AJ312*0.7672))</f>
        <v/>
      </c>
      <c r="O312" s="12" t="str">
        <f>IF('Calculation sheet'!AQ312="","",IF(OR(I312="Motorway link",I312="Exit diverge",I312="Entrance merge",I312="Motorway diverge",I312="Motorway merge",I312="Motorway weaving",I312="Service area"),'Calculation sheet'!AO312*'Calculation sheet'!J312*'Calculation sheet'!K312*'Calculation sheet'!L312*'Calculation sheet'!N312*'Calculation sheet'!P312*'Calculation sheet'!R312*'Calculation sheet'!S312*'Calculation sheet'!W312*'Calculation sheet'!Y312*'Calculation sheet'!Z312*'Calculation sheet'!AB312*'Calculation sheet'!AD312*'Calculation sheet'!AH312*'Calculation sheet'!AJ312,'Calculation sheet'!AO312*'Calculation sheet'!J312*'Calculation sheet'!K312*'Calculation sheet'!L312*'Calculation sheet'!N312*'Calculation sheet'!P312*'Calculation sheet'!R312*'Calculation sheet'!S312*'Calculation sheet'!W312*'Calculation sheet'!Y312*'Calculation sheet'!Z312*'Calculation sheet'!AB312*'Calculation sheet'!AD312*'Calculation sheet'!AH312*'Calculation sheet'!AJ312*0.7672))</f>
        <v/>
      </c>
      <c r="P312" s="12" t="str">
        <f>IF('Calculation sheet'!AQ312="","",IF(OR(I312="Motorway link",I312="Exit diverge",I312="Entrance merge",I312="Motorway diverge",I312="Motorway merge",I312="Motorway weaving",I312="Service area"),'Calculation sheet'!AP312*'Calculation sheet'!J312*'Calculation sheet'!K312*'Calculation sheet'!L312*'Calculation sheet'!N312*'Calculation sheet'!P312*'Calculation sheet'!R312*'Calculation sheet'!S312*'Calculation sheet'!X312*'Calculation sheet'!Y312*'Calculation sheet'!Z312*'Calculation sheet'!AB312*'Calculation sheet'!AD312*'Calculation sheet'!AI312*'Calculation sheet'!AJ312,'Calculation sheet'!AP312*'Calculation sheet'!J312*'Calculation sheet'!K312*'Calculation sheet'!L312*'Calculation sheet'!N312*'Calculation sheet'!P312*'Calculation sheet'!R312*'Calculation sheet'!S312*'Calculation sheet'!X312*'Calculation sheet'!Y312*'Calculation sheet'!Z312*'Calculation sheet'!AB312*'Calculation sheet'!AD312*'Calculation sheet'!AI312*'Calculation sheet'!AJ312*0.7672))</f>
        <v/>
      </c>
      <c r="Q312" s="12" t="str">
        <f t="shared" si="13"/>
        <v/>
      </c>
      <c r="R312" s="14" t="str">
        <f t="shared" si="14"/>
        <v/>
      </c>
    </row>
    <row r="313" spans="1:18" x14ac:dyDescent="0.3">
      <c r="A313" s="4" t="str">
        <f>IF('Input data'!A328="","",'Input data'!A328)</f>
        <v/>
      </c>
      <c r="B313" s="4" t="str">
        <f>IF('Input data'!B328="","",'Input data'!B328)</f>
        <v/>
      </c>
      <c r="C313" s="4" t="str">
        <f>IF('Input data'!C328="","",'Input data'!C328)</f>
        <v/>
      </c>
      <c r="D313" s="4" t="str">
        <f>IF('Input data'!D328="","",'Input data'!D328)</f>
        <v/>
      </c>
      <c r="E313" s="4" t="str">
        <f>IF('Input data'!E328="","",'Input data'!E328)</f>
        <v/>
      </c>
      <c r="F313" s="4" t="str">
        <f>IF('Input data'!F328="","",'Input data'!F328)</f>
        <v/>
      </c>
      <c r="G313" s="4">
        <f>IF('Input data'!G328="","",'Input data'!G328)</f>
        <v>0</v>
      </c>
      <c r="H313" s="4" t="str">
        <f>IF('Input data'!H328&gt;0.5,'Input data'!H328,"")</f>
        <v/>
      </c>
      <c r="I313" s="4" t="str">
        <f>IF('Input data'!I328="","",'Input data'!I328)</f>
        <v/>
      </c>
      <c r="J313" s="12" t="str">
        <f>IF('Calculation sheet'!AQ313="","",IF(OR(I313="Motorway link",I313="Exit diverge",I313="Entrance merge",I313="Motorway diverge",I313="Motorway merge",I313="Motorway weaving",I313="Service area"),'Calculation sheet'!AK313*'Calculation sheet'!J313*'Calculation sheet'!K313*'Calculation sheet'!L313*'Calculation sheet'!N313*'Calculation sheet'!P313*'Calculation sheet'!R313*'Calculation sheet'!S313*'Calculation sheet'!T313*'Calculation sheet'!Y313*'Calculation sheet'!Z313*'Calculation sheet'!AB313*'Calculation sheet'!AD313*'Calculation sheet'!AF313*'Calculation sheet'!AJ313,'Calculation sheet'!AK313*'Calculation sheet'!J313*'Calculation sheet'!K313*'Calculation sheet'!L313*'Calculation sheet'!N313*'Calculation sheet'!P313*'Calculation sheet'!R313*'Calculation sheet'!S313*'Calculation sheet'!T313*'Calculation sheet'!Y313*'Calculation sheet'!Z313*'Calculation sheet'!AB313*'Calculation sheet'!AD313*'Calculation sheet'!AF313*'Calculation sheet'!AJ313*0.7672))</f>
        <v/>
      </c>
      <c r="K313" s="12" t="str">
        <f>IF('Calculation sheet'!AQ313="","",IF(OR(I313="Motorway link",I313="Exit diverge",I313="Entrance merge",I313="Motorway diverge",I313="Motorway merge",I313="Motorway weaving",I313="Service area"),'Calculation sheet'!AL313*'Calculation sheet'!J313*'Calculation sheet'!K313*'Calculation sheet'!M313*'Calculation sheet'!O313*'Calculation sheet'!P313*'Calculation sheet'!Q313*'Calculation sheet'!R313*'Calculation sheet'!S313*'Calculation sheet'!T313*'Calculation sheet'!Y313*'Calculation sheet'!AA313*'Calculation sheet'!AC313*'Calculation sheet'!AE313*'Calculation sheet'!AG313*'Calculation sheet'!AJ313,'Calculation sheet'!AL313*'Calculation sheet'!J313*'Calculation sheet'!K313*'Calculation sheet'!M313*'Calculation sheet'!O313*'Calculation sheet'!P313*'Calculation sheet'!Q313*'Calculation sheet'!R313*'Calculation sheet'!S313*'Calculation sheet'!T313*'Calculation sheet'!Y313*'Calculation sheet'!AA313*'Calculation sheet'!AC313*'Calculation sheet'!AE313*'Calculation sheet'!AG313*'Calculation sheet'!AJ313*0.8833))</f>
        <v/>
      </c>
      <c r="L313" s="12" t="str">
        <f>IF('Calculation sheet'!AQ313="","",IF(OR(I313="Motorway link",I313="Exit diverge",I313="Entrance merge",I313="Motorway diverge",I313="Motorway merge",I313="Motorway weaving",I313="Service area"),'Calculation sheet'!AM313*'Calculation sheet'!J313*'Calculation sheet'!K313*'Calculation sheet'!M313*'Calculation sheet'!O313*'Calculation sheet'!P313*'Calculation sheet'!Q313*'Calculation sheet'!R313*'Calculation sheet'!S313*'Calculation sheet'!U313*'Calculation sheet'!Y313*'Calculation sheet'!AA313*'Calculation sheet'!AC313*'Calculation sheet'!AE313*'Calculation sheet'!AG313*'Calculation sheet'!AJ313,'Calculation sheet'!AM313*'Calculation sheet'!J313*'Calculation sheet'!K313*'Calculation sheet'!M313*'Calculation sheet'!O313*'Calculation sheet'!P313*'Calculation sheet'!Q313*'Calculation sheet'!R313*'Calculation sheet'!S313*'Calculation sheet'!U313*'Calculation sheet'!Y313*'Calculation sheet'!AA313*'Calculation sheet'!AC313*'Calculation sheet'!AE313*'Calculation sheet'!AG313*'Calculation sheet'!AJ313*1.1176))</f>
        <v/>
      </c>
      <c r="M313" s="12" t="str">
        <f t="shared" si="12"/>
        <v/>
      </c>
      <c r="N313" s="12" t="str">
        <f>IF('Calculation sheet'!AQ313="","",IF(OR(I313="Motorway link",I313="Exit diverge",I313="Entrance merge",I313="Motorway diverge",I313="Motorway merge",I313="Motorway weaving",I313="Service area"),'Calculation sheet'!AN313*'Calculation sheet'!J313*'Calculation sheet'!K313*'Calculation sheet'!L313*'Calculation sheet'!N313*'Calculation sheet'!P313*'Calculation sheet'!R313*'Calculation sheet'!S313*'Calculation sheet'!V313*'Calculation sheet'!Y313*'Calculation sheet'!Z313*'Calculation sheet'!AB313*'Calculation sheet'!AD313*'Calculation sheet'!AH313*'Calculation sheet'!AJ313,'Calculation sheet'!AN313*'Calculation sheet'!J313*'Calculation sheet'!K313*'Calculation sheet'!L313*'Calculation sheet'!N313*'Calculation sheet'!P313*'Calculation sheet'!R313*'Calculation sheet'!S313*'Calculation sheet'!V313*'Calculation sheet'!Y313*'Calculation sheet'!Z313*'Calculation sheet'!AB313*'Calculation sheet'!AD313*'Calculation sheet'!AH313*'Calculation sheet'!AJ313*0.7672))</f>
        <v/>
      </c>
      <c r="O313" s="12" t="str">
        <f>IF('Calculation sheet'!AQ313="","",IF(OR(I313="Motorway link",I313="Exit diverge",I313="Entrance merge",I313="Motorway diverge",I313="Motorway merge",I313="Motorway weaving",I313="Service area"),'Calculation sheet'!AO313*'Calculation sheet'!J313*'Calculation sheet'!K313*'Calculation sheet'!L313*'Calculation sheet'!N313*'Calculation sheet'!P313*'Calculation sheet'!R313*'Calculation sheet'!S313*'Calculation sheet'!W313*'Calculation sheet'!Y313*'Calculation sheet'!Z313*'Calculation sheet'!AB313*'Calculation sheet'!AD313*'Calculation sheet'!AH313*'Calculation sheet'!AJ313,'Calculation sheet'!AO313*'Calculation sheet'!J313*'Calculation sheet'!K313*'Calculation sheet'!L313*'Calculation sheet'!N313*'Calculation sheet'!P313*'Calculation sheet'!R313*'Calculation sheet'!S313*'Calculation sheet'!W313*'Calculation sheet'!Y313*'Calculation sheet'!Z313*'Calculation sheet'!AB313*'Calculation sheet'!AD313*'Calculation sheet'!AH313*'Calculation sheet'!AJ313*0.7672))</f>
        <v/>
      </c>
      <c r="P313" s="12" t="str">
        <f>IF('Calculation sheet'!AQ313="","",IF(OR(I313="Motorway link",I313="Exit diverge",I313="Entrance merge",I313="Motorway diverge",I313="Motorway merge",I313="Motorway weaving",I313="Service area"),'Calculation sheet'!AP313*'Calculation sheet'!J313*'Calculation sheet'!K313*'Calculation sheet'!L313*'Calculation sheet'!N313*'Calculation sheet'!P313*'Calculation sheet'!R313*'Calculation sheet'!S313*'Calculation sheet'!X313*'Calculation sheet'!Y313*'Calculation sheet'!Z313*'Calculation sheet'!AB313*'Calculation sheet'!AD313*'Calculation sheet'!AI313*'Calculation sheet'!AJ313,'Calculation sheet'!AP313*'Calculation sheet'!J313*'Calculation sheet'!K313*'Calculation sheet'!L313*'Calculation sheet'!N313*'Calculation sheet'!P313*'Calculation sheet'!R313*'Calculation sheet'!S313*'Calculation sheet'!X313*'Calculation sheet'!Y313*'Calculation sheet'!Z313*'Calculation sheet'!AB313*'Calculation sheet'!AD313*'Calculation sheet'!AI313*'Calculation sheet'!AJ313*0.7672))</f>
        <v/>
      </c>
      <c r="Q313" s="12" t="str">
        <f t="shared" si="13"/>
        <v/>
      </c>
      <c r="R313" s="14" t="str">
        <f t="shared" si="14"/>
        <v/>
      </c>
    </row>
    <row r="314" spans="1:18" x14ac:dyDescent="0.3">
      <c r="A314" s="4" t="str">
        <f>IF('Input data'!A329="","",'Input data'!A329)</f>
        <v/>
      </c>
      <c r="B314" s="4" t="str">
        <f>IF('Input data'!B329="","",'Input data'!B329)</f>
        <v/>
      </c>
      <c r="C314" s="4" t="str">
        <f>IF('Input data'!C329="","",'Input data'!C329)</f>
        <v/>
      </c>
      <c r="D314" s="4" t="str">
        <f>IF('Input data'!D329="","",'Input data'!D329)</f>
        <v/>
      </c>
      <c r="E314" s="4" t="str">
        <f>IF('Input data'!E329="","",'Input data'!E329)</f>
        <v/>
      </c>
      <c r="F314" s="4" t="str">
        <f>IF('Input data'!F329="","",'Input data'!F329)</f>
        <v/>
      </c>
      <c r="G314" s="4">
        <f>IF('Input data'!G329="","",'Input data'!G329)</f>
        <v>0</v>
      </c>
      <c r="H314" s="4" t="str">
        <f>IF('Input data'!H329&gt;0.5,'Input data'!H329,"")</f>
        <v/>
      </c>
      <c r="I314" s="4" t="str">
        <f>IF('Input data'!I329="","",'Input data'!I329)</f>
        <v/>
      </c>
      <c r="J314" s="12" t="str">
        <f>IF('Calculation sheet'!AQ314="","",IF(OR(I314="Motorway link",I314="Exit diverge",I314="Entrance merge",I314="Motorway diverge",I314="Motorway merge",I314="Motorway weaving",I314="Service area"),'Calculation sheet'!AK314*'Calculation sheet'!J314*'Calculation sheet'!K314*'Calculation sheet'!L314*'Calculation sheet'!N314*'Calculation sheet'!P314*'Calculation sheet'!R314*'Calculation sheet'!S314*'Calculation sheet'!T314*'Calculation sheet'!Y314*'Calculation sheet'!Z314*'Calculation sheet'!AB314*'Calculation sheet'!AD314*'Calculation sheet'!AF314*'Calculation sheet'!AJ314,'Calculation sheet'!AK314*'Calculation sheet'!J314*'Calculation sheet'!K314*'Calculation sheet'!L314*'Calculation sheet'!N314*'Calculation sheet'!P314*'Calculation sheet'!R314*'Calculation sheet'!S314*'Calculation sheet'!T314*'Calculation sheet'!Y314*'Calculation sheet'!Z314*'Calculation sheet'!AB314*'Calculation sheet'!AD314*'Calculation sheet'!AF314*'Calculation sheet'!AJ314*0.7672))</f>
        <v/>
      </c>
      <c r="K314" s="12" t="str">
        <f>IF('Calculation sheet'!AQ314="","",IF(OR(I314="Motorway link",I314="Exit diverge",I314="Entrance merge",I314="Motorway diverge",I314="Motorway merge",I314="Motorway weaving",I314="Service area"),'Calculation sheet'!AL314*'Calculation sheet'!J314*'Calculation sheet'!K314*'Calculation sheet'!M314*'Calculation sheet'!O314*'Calculation sheet'!P314*'Calculation sheet'!Q314*'Calculation sheet'!R314*'Calculation sheet'!S314*'Calculation sheet'!T314*'Calculation sheet'!Y314*'Calculation sheet'!AA314*'Calculation sheet'!AC314*'Calculation sheet'!AE314*'Calculation sheet'!AG314*'Calculation sheet'!AJ314,'Calculation sheet'!AL314*'Calculation sheet'!J314*'Calculation sheet'!K314*'Calculation sheet'!M314*'Calculation sheet'!O314*'Calculation sheet'!P314*'Calculation sheet'!Q314*'Calculation sheet'!R314*'Calculation sheet'!S314*'Calculation sheet'!T314*'Calculation sheet'!Y314*'Calculation sheet'!AA314*'Calculation sheet'!AC314*'Calculation sheet'!AE314*'Calculation sheet'!AG314*'Calculation sheet'!AJ314*0.8833))</f>
        <v/>
      </c>
      <c r="L314" s="12" t="str">
        <f>IF('Calculation sheet'!AQ314="","",IF(OR(I314="Motorway link",I314="Exit diverge",I314="Entrance merge",I314="Motorway diverge",I314="Motorway merge",I314="Motorway weaving",I314="Service area"),'Calculation sheet'!AM314*'Calculation sheet'!J314*'Calculation sheet'!K314*'Calculation sheet'!M314*'Calculation sheet'!O314*'Calculation sheet'!P314*'Calculation sheet'!Q314*'Calculation sheet'!R314*'Calculation sheet'!S314*'Calculation sheet'!U314*'Calculation sheet'!Y314*'Calculation sheet'!AA314*'Calculation sheet'!AC314*'Calculation sheet'!AE314*'Calculation sheet'!AG314*'Calculation sheet'!AJ314,'Calculation sheet'!AM314*'Calculation sheet'!J314*'Calculation sheet'!K314*'Calculation sheet'!M314*'Calculation sheet'!O314*'Calculation sheet'!P314*'Calculation sheet'!Q314*'Calculation sheet'!R314*'Calculation sheet'!S314*'Calculation sheet'!U314*'Calculation sheet'!Y314*'Calculation sheet'!AA314*'Calculation sheet'!AC314*'Calculation sheet'!AE314*'Calculation sheet'!AG314*'Calculation sheet'!AJ314*1.1176))</f>
        <v/>
      </c>
      <c r="M314" s="12" t="str">
        <f t="shared" si="12"/>
        <v/>
      </c>
      <c r="N314" s="12" t="str">
        <f>IF('Calculation sheet'!AQ314="","",IF(OR(I314="Motorway link",I314="Exit diverge",I314="Entrance merge",I314="Motorway diverge",I314="Motorway merge",I314="Motorway weaving",I314="Service area"),'Calculation sheet'!AN314*'Calculation sheet'!J314*'Calculation sheet'!K314*'Calculation sheet'!L314*'Calculation sheet'!N314*'Calculation sheet'!P314*'Calculation sheet'!R314*'Calculation sheet'!S314*'Calculation sheet'!V314*'Calculation sheet'!Y314*'Calculation sheet'!Z314*'Calculation sheet'!AB314*'Calculation sheet'!AD314*'Calculation sheet'!AH314*'Calculation sheet'!AJ314,'Calculation sheet'!AN314*'Calculation sheet'!J314*'Calculation sheet'!K314*'Calculation sheet'!L314*'Calculation sheet'!N314*'Calculation sheet'!P314*'Calculation sheet'!R314*'Calculation sheet'!S314*'Calculation sheet'!V314*'Calculation sheet'!Y314*'Calculation sheet'!Z314*'Calculation sheet'!AB314*'Calculation sheet'!AD314*'Calculation sheet'!AH314*'Calculation sheet'!AJ314*0.7672))</f>
        <v/>
      </c>
      <c r="O314" s="12" t="str">
        <f>IF('Calculation sheet'!AQ314="","",IF(OR(I314="Motorway link",I314="Exit diverge",I314="Entrance merge",I314="Motorway diverge",I314="Motorway merge",I314="Motorway weaving",I314="Service area"),'Calculation sheet'!AO314*'Calculation sheet'!J314*'Calculation sheet'!K314*'Calculation sheet'!L314*'Calculation sheet'!N314*'Calculation sheet'!P314*'Calculation sheet'!R314*'Calculation sheet'!S314*'Calculation sheet'!W314*'Calculation sheet'!Y314*'Calculation sheet'!Z314*'Calculation sheet'!AB314*'Calculation sheet'!AD314*'Calculation sheet'!AH314*'Calculation sheet'!AJ314,'Calculation sheet'!AO314*'Calculation sheet'!J314*'Calculation sheet'!K314*'Calculation sheet'!L314*'Calculation sheet'!N314*'Calculation sheet'!P314*'Calculation sheet'!R314*'Calculation sheet'!S314*'Calculation sheet'!W314*'Calculation sheet'!Y314*'Calculation sheet'!Z314*'Calculation sheet'!AB314*'Calculation sheet'!AD314*'Calculation sheet'!AH314*'Calculation sheet'!AJ314*0.7672))</f>
        <v/>
      </c>
      <c r="P314" s="12" t="str">
        <f>IF('Calculation sheet'!AQ314="","",IF(OR(I314="Motorway link",I314="Exit diverge",I314="Entrance merge",I314="Motorway diverge",I314="Motorway merge",I314="Motorway weaving",I314="Service area"),'Calculation sheet'!AP314*'Calculation sheet'!J314*'Calculation sheet'!K314*'Calculation sheet'!L314*'Calculation sheet'!N314*'Calculation sheet'!P314*'Calculation sheet'!R314*'Calculation sheet'!S314*'Calculation sheet'!X314*'Calculation sheet'!Y314*'Calculation sheet'!Z314*'Calculation sheet'!AB314*'Calculation sheet'!AD314*'Calculation sheet'!AI314*'Calculation sheet'!AJ314,'Calculation sheet'!AP314*'Calculation sheet'!J314*'Calculation sheet'!K314*'Calculation sheet'!L314*'Calculation sheet'!N314*'Calculation sheet'!P314*'Calculation sheet'!R314*'Calculation sheet'!S314*'Calculation sheet'!X314*'Calculation sheet'!Y314*'Calculation sheet'!Z314*'Calculation sheet'!AB314*'Calculation sheet'!AD314*'Calculation sheet'!AI314*'Calculation sheet'!AJ314*0.7672))</f>
        <v/>
      </c>
      <c r="Q314" s="12" t="str">
        <f t="shared" si="13"/>
        <v/>
      </c>
      <c r="R314" s="14" t="str">
        <f t="shared" si="14"/>
        <v/>
      </c>
    </row>
    <row r="315" spans="1:18" x14ac:dyDescent="0.3">
      <c r="A315" s="4" t="str">
        <f>IF('Input data'!A330="","",'Input data'!A330)</f>
        <v/>
      </c>
      <c r="B315" s="4" t="str">
        <f>IF('Input data'!B330="","",'Input data'!B330)</f>
        <v/>
      </c>
      <c r="C315" s="4" t="str">
        <f>IF('Input data'!C330="","",'Input data'!C330)</f>
        <v/>
      </c>
      <c r="D315" s="4" t="str">
        <f>IF('Input data'!D330="","",'Input data'!D330)</f>
        <v/>
      </c>
      <c r="E315" s="4" t="str">
        <f>IF('Input data'!E330="","",'Input data'!E330)</f>
        <v/>
      </c>
      <c r="F315" s="4" t="str">
        <f>IF('Input data'!F330="","",'Input data'!F330)</f>
        <v/>
      </c>
      <c r="G315" s="4">
        <f>IF('Input data'!G330="","",'Input data'!G330)</f>
        <v>0</v>
      </c>
      <c r="H315" s="4" t="str">
        <f>IF('Input data'!H330&gt;0.5,'Input data'!H330,"")</f>
        <v/>
      </c>
      <c r="I315" s="4" t="str">
        <f>IF('Input data'!I330="","",'Input data'!I330)</f>
        <v/>
      </c>
      <c r="J315" s="12" t="str">
        <f>IF('Calculation sheet'!AQ315="","",IF(OR(I315="Motorway link",I315="Exit diverge",I315="Entrance merge",I315="Motorway diverge",I315="Motorway merge",I315="Motorway weaving",I315="Service area"),'Calculation sheet'!AK315*'Calculation sheet'!J315*'Calculation sheet'!K315*'Calculation sheet'!L315*'Calculation sheet'!N315*'Calculation sheet'!P315*'Calculation sheet'!R315*'Calculation sheet'!S315*'Calculation sheet'!T315*'Calculation sheet'!Y315*'Calculation sheet'!Z315*'Calculation sheet'!AB315*'Calculation sheet'!AD315*'Calculation sheet'!AF315*'Calculation sheet'!AJ315,'Calculation sheet'!AK315*'Calculation sheet'!J315*'Calculation sheet'!K315*'Calculation sheet'!L315*'Calculation sheet'!N315*'Calculation sheet'!P315*'Calculation sheet'!R315*'Calculation sheet'!S315*'Calculation sheet'!T315*'Calculation sheet'!Y315*'Calculation sheet'!Z315*'Calculation sheet'!AB315*'Calculation sheet'!AD315*'Calculation sheet'!AF315*'Calculation sheet'!AJ315*0.7672))</f>
        <v/>
      </c>
      <c r="K315" s="12" t="str">
        <f>IF('Calculation sheet'!AQ315="","",IF(OR(I315="Motorway link",I315="Exit diverge",I315="Entrance merge",I315="Motorway diverge",I315="Motorway merge",I315="Motorway weaving",I315="Service area"),'Calculation sheet'!AL315*'Calculation sheet'!J315*'Calculation sheet'!K315*'Calculation sheet'!M315*'Calculation sheet'!O315*'Calculation sheet'!P315*'Calculation sheet'!Q315*'Calculation sheet'!R315*'Calculation sheet'!S315*'Calculation sheet'!T315*'Calculation sheet'!Y315*'Calculation sheet'!AA315*'Calculation sheet'!AC315*'Calculation sheet'!AE315*'Calculation sheet'!AG315*'Calculation sheet'!AJ315,'Calculation sheet'!AL315*'Calculation sheet'!J315*'Calculation sheet'!K315*'Calculation sheet'!M315*'Calculation sheet'!O315*'Calculation sheet'!P315*'Calculation sheet'!Q315*'Calculation sheet'!R315*'Calculation sheet'!S315*'Calculation sheet'!T315*'Calculation sheet'!Y315*'Calculation sheet'!AA315*'Calculation sheet'!AC315*'Calculation sheet'!AE315*'Calculation sheet'!AG315*'Calculation sheet'!AJ315*0.8833))</f>
        <v/>
      </c>
      <c r="L315" s="12" t="str">
        <f>IF('Calculation sheet'!AQ315="","",IF(OR(I315="Motorway link",I315="Exit diverge",I315="Entrance merge",I315="Motorway diverge",I315="Motorway merge",I315="Motorway weaving",I315="Service area"),'Calculation sheet'!AM315*'Calculation sheet'!J315*'Calculation sheet'!K315*'Calculation sheet'!M315*'Calculation sheet'!O315*'Calculation sheet'!P315*'Calculation sheet'!Q315*'Calculation sheet'!R315*'Calculation sheet'!S315*'Calculation sheet'!U315*'Calculation sheet'!Y315*'Calculation sheet'!AA315*'Calculation sheet'!AC315*'Calculation sheet'!AE315*'Calculation sheet'!AG315*'Calculation sheet'!AJ315,'Calculation sheet'!AM315*'Calculation sheet'!J315*'Calculation sheet'!K315*'Calculation sheet'!M315*'Calculation sheet'!O315*'Calculation sheet'!P315*'Calculation sheet'!Q315*'Calculation sheet'!R315*'Calculation sheet'!S315*'Calculation sheet'!U315*'Calculation sheet'!Y315*'Calculation sheet'!AA315*'Calculation sheet'!AC315*'Calculation sheet'!AE315*'Calculation sheet'!AG315*'Calculation sheet'!AJ315*1.1176))</f>
        <v/>
      </c>
      <c r="M315" s="12" t="str">
        <f t="shared" si="12"/>
        <v/>
      </c>
      <c r="N315" s="12" t="str">
        <f>IF('Calculation sheet'!AQ315="","",IF(OR(I315="Motorway link",I315="Exit diverge",I315="Entrance merge",I315="Motorway diverge",I315="Motorway merge",I315="Motorway weaving",I315="Service area"),'Calculation sheet'!AN315*'Calculation sheet'!J315*'Calculation sheet'!K315*'Calculation sheet'!L315*'Calculation sheet'!N315*'Calculation sheet'!P315*'Calculation sheet'!R315*'Calculation sheet'!S315*'Calculation sheet'!V315*'Calculation sheet'!Y315*'Calculation sheet'!Z315*'Calculation sheet'!AB315*'Calculation sheet'!AD315*'Calculation sheet'!AH315*'Calculation sheet'!AJ315,'Calculation sheet'!AN315*'Calculation sheet'!J315*'Calculation sheet'!K315*'Calculation sheet'!L315*'Calculation sheet'!N315*'Calculation sheet'!P315*'Calculation sheet'!R315*'Calculation sheet'!S315*'Calculation sheet'!V315*'Calculation sheet'!Y315*'Calculation sheet'!Z315*'Calculation sheet'!AB315*'Calculation sheet'!AD315*'Calculation sheet'!AH315*'Calculation sheet'!AJ315*0.7672))</f>
        <v/>
      </c>
      <c r="O315" s="12" t="str">
        <f>IF('Calculation sheet'!AQ315="","",IF(OR(I315="Motorway link",I315="Exit diverge",I315="Entrance merge",I315="Motorway diverge",I315="Motorway merge",I315="Motorway weaving",I315="Service area"),'Calculation sheet'!AO315*'Calculation sheet'!J315*'Calculation sheet'!K315*'Calculation sheet'!L315*'Calculation sheet'!N315*'Calculation sheet'!P315*'Calculation sheet'!R315*'Calculation sheet'!S315*'Calculation sheet'!W315*'Calculation sheet'!Y315*'Calculation sheet'!Z315*'Calculation sheet'!AB315*'Calculation sheet'!AD315*'Calculation sheet'!AH315*'Calculation sheet'!AJ315,'Calculation sheet'!AO315*'Calculation sheet'!J315*'Calculation sheet'!K315*'Calculation sheet'!L315*'Calculation sheet'!N315*'Calculation sheet'!P315*'Calculation sheet'!R315*'Calculation sheet'!S315*'Calculation sheet'!W315*'Calculation sheet'!Y315*'Calculation sheet'!Z315*'Calculation sheet'!AB315*'Calculation sheet'!AD315*'Calculation sheet'!AH315*'Calculation sheet'!AJ315*0.7672))</f>
        <v/>
      </c>
      <c r="P315" s="12" t="str">
        <f>IF('Calculation sheet'!AQ315="","",IF(OR(I315="Motorway link",I315="Exit diverge",I315="Entrance merge",I315="Motorway diverge",I315="Motorway merge",I315="Motorway weaving",I315="Service area"),'Calculation sheet'!AP315*'Calculation sheet'!J315*'Calculation sheet'!K315*'Calculation sheet'!L315*'Calculation sheet'!N315*'Calculation sheet'!P315*'Calculation sheet'!R315*'Calculation sheet'!S315*'Calculation sheet'!X315*'Calculation sheet'!Y315*'Calculation sheet'!Z315*'Calculation sheet'!AB315*'Calculation sheet'!AD315*'Calculation sheet'!AI315*'Calculation sheet'!AJ315,'Calculation sheet'!AP315*'Calculation sheet'!J315*'Calculation sheet'!K315*'Calculation sheet'!L315*'Calculation sheet'!N315*'Calculation sheet'!P315*'Calculation sheet'!R315*'Calculation sheet'!S315*'Calculation sheet'!X315*'Calculation sheet'!Y315*'Calculation sheet'!Z315*'Calculation sheet'!AB315*'Calculation sheet'!AD315*'Calculation sheet'!AI315*'Calculation sheet'!AJ315*0.7672))</f>
        <v/>
      </c>
      <c r="Q315" s="12" t="str">
        <f t="shared" si="13"/>
        <v/>
      </c>
      <c r="R315" s="14" t="str">
        <f t="shared" si="14"/>
        <v/>
      </c>
    </row>
    <row r="316" spans="1:18" x14ac:dyDescent="0.3">
      <c r="A316" s="4" t="str">
        <f>IF('Input data'!A331="","",'Input data'!A331)</f>
        <v/>
      </c>
      <c r="B316" s="4" t="str">
        <f>IF('Input data'!B331="","",'Input data'!B331)</f>
        <v/>
      </c>
      <c r="C316" s="4" t="str">
        <f>IF('Input data'!C331="","",'Input data'!C331)</f>
        <v/>
      </c>
      <c r="D316" s="4" t="str">
        <f>IF('Input data'!D331="","",'Input data'!D331)</f>
        <v/>
      </c>
      <c r="E316" s="4" t="str">
        <f>IF('Input data'!E331="","",'Input data'!E331)</f>
        <v/>
      </c>
      <c r="F316" s="4" t="str">
        <f>IF('Input data'!F331="","",'Input data'!F331)</f>
        <v/>
      </c>
      <c r="G316" s="4">
        <f>IF('Input data'!G331="","",'Input data'!G331)</f>
        <v>0</v>
      </c>
      <c r="H316" s="4" t="str">
        <f>IF('Input data'!H331&gt;0.5,'Input data'!H331,"")</f>
        <v/>
      </c>
      <c r="I316" s="4" t="str">
        <f>IF('Input data'!I331="","",'Input data'!I331)</f>
        <v/>
      </c>
      <c r="J316" s="12" t="str">
        <f>IF('Calculation sheet'!AQ316="","",IF(OR(I316="Motorway link",I316="Exit diverge",I316="Entrance merge",I316="Motorway diverge",I316="Motorway merge",I316="Motorway weaving",I316="Service area"),'Calculation sheet'!AK316*'Calculation sheet'!J316*'Calculation sheet'!K316*'Calculation sheet'!L316*'Calculation sheet'!N316*'Calculation sheet'!P316*'Calculation sheet'!R316*'Calculation sheet'!S316*'Calculation sheet'!T316*'Calculation sheet'!Y316*'Calculation sheet'!Z316*'Calculation sheet'!AB316*'Calculation sheet'!AD316*'Calculation sheet'!AF316*'Calculation sheet'!AJ316,'Calculation sheet'!AK316*'Calculation sheet'!J316*'Calculation sheet'!K316*'Calculation sheet'!L316*'Calculation sheet'!N316*'Calculation sheet'!P316*'Calculation sheet'!R316*'Calculation sheet'!S316*'Calculation sheet'!T316*'Calculation sheet'!Y316*'Calculation sheet'!Z316*'Calculation sheet'!AB316*'Calculation sheet'!AD316*'Calculation sheet'!AF316*'Calculation sheet'!AJ316*0.7672))</f>
        <v/>
      </c>
      <c r="K316" s="12" t="str">
        <f>IF('Calculation sheet'!AQ316="","",IF(OR(I316="Motorway link",I316="Exit diverge",I316="Entrance merge",I316="Motorway diverge",I316="Motorway merge",I316="Motorway weaving",I316="Service area"),'Calculation sheet'!AL316*'Calculation sheet'!J316*'Calculation sheet'!K316*'Calculation sheet'!M316*'Calculation sheet'!O316*'Calculation sheet'!P316*'Calculation sheet'!Q316*'Calculation sheet'!R316*'Calculation sheet'!S316*'Calculation sheet'!T316*'Calculation sheet'!Y316*'Calculation sheet'!AA316*'Calculation sheet'!AC316*'Calculation sheet'!AE316*'Calculation sheet'!AG316*'Calculation sheet'!AJ316,'Calculation sheet'!AL316*'Calculation sheet'!J316*'Calculation sheet'!K316*'Calculation sheet'!M316*'Calculation sheet'!O316*'Calculation sheet'!P316*'Calculation sheet'!Q316*'Calculation sheet'!R316*'Calculation sheet'!S316*'Calculation sheet'!T316*'Calculation sheet'!Y316*'Calculation sheet'!AA316*'Calculation sheet'!AC316*'Calculation sheet'!AE316*'Calculation sheet'!AG316*'Calculation sheet'!AJ316*0.8833))</f>
        <v/>
      </c>
      <c r="L316" s="12" t="str">
        <f>IF('Calculation sheet'!AQ316="","",IF(OR(I316="Motorway link",I316="Exit diverge",I316="Entrance merge",I316="Motorway diverge",I316="Motorway merge",I316="Motorway weaving",I316="Service area"),'Calculation sheet'!AM316*'Calculation sheet'!J316*'Calculation sheet'!K316*'Calculation sheet'!M316*'Calculation sheet'!O316*'Calculation sheet'!P316*'Calculation sheet'!Q316*'Calculation sheet'!R316*'Calculation sheet'!S316*'Calculation sheet'!U316*'Calculation sheet'!Y316*'Calculation sheet'!AA316*'Calculation sheet'!AC316*'Calculation sheet'!AE316*'Calculation sheet'!AG316*'Calculation sheet'!AJ316,'Calculation sheet'!AM316*'Calculation sheet'!J316*'Calculation sheet'!K316*'Calculation sheet'!M316*'Calculation sheet'!O316*'Calculation sheet'!P316*'Calculation sheet'!Q316*'Calculation sheet'!R316*'Calculation sheet'!S316*'Calculation sheet'!U316*'Calculation sheet'!Y316*'Calculation sheet'!AA316*'Calculation sheet'!AC316*'Calculation sheet'!AE316*'Calculation sheet'!AG316*'Calculation sheet'!AJ316*1.1176))</f>
        <v/>
      </c>
      <c r="M316" s="12" t="str">
        <f t="shared" si="12"/>
        <v/>
      </c>
      <c r="N316" s="12" t="str">
        <f>IF('Calculation sheet'!AQ316="","",IF(OR(I316="Motorway link",I316="Exit diverge",I316="Entrance merge",I316="Motorway diverge",I316="Motorway merge",I316="Motorway weaving",I316="Service area"),'Calculation sheet'!AN316*'Calculation sheet'!J316*'Calculation sheet'!K316*'Calculation sheet'!L316*'Calculation sheet'!N316*'Calculation sheet'!P316*'Calculation sheet'!R316*'Calculation sheet'!S316*'Calculation sheet'!V316*'Calculation sheet'!Y316*'Calculation sheet'!Z316*'Calculation sheet'!AB316*'Calculation sheet'!AD316*'Calculation sheet'!AH316*'Calculation sheet'!AJ316,'Calculation sheet'!AN316*'Calculation sheet'!J316*'Calculation sheet'!K316*'Calculation sheet'!L316*'Calculation sheet'!N316*'Calculation sheet'!P316*'Calculation sheet'!R316*'Calculation sheet'!S316*'Calculation sheet'!V316*'Calculation sheet'!Y316*'Calculation sheet'!Z316*'Calculation sheet'!AB316*'Calculation sheet'!AD316*'Calculation sheet'!AH316*'Calculation sheet'!AJ316*0.7672))</f>
        <v/>
      </c>
      <c r="O316" s="12" t="str">
        <f>IF('Calculation sheet'!AQ316="","",IF(OR(I316="Motorway link",I316="Exit diverge",I316="Entrance merge",I316="Motorway diverge",I316="Motorway merge",I316="Motorway weaving",I316="Service area"),'Calculation sheet'!AO316*'Calculation sheet'!J316*'Calculation sheet'!K316*'Calculation sheet'!L316*'Calculation sheet'!N316*'Calculation sheet'!P316*'Calculation sheet'!R316*'Calculation sheet'!S316*'Calculation sheet'!W316*'Calculation sheet'!Y316*'Calculation sheet'!Z316*'Calculation sheet'!AB316*'Calculation sheet'!AD316*'Calculation sheet'!AH316*'Calculation sheet'!AJ316,'Calculation sheet'!AO316*'Calculation sheet'!J316*'Calculation sheet'!K316*'Calculation sheet'!L316*'Calculation sheet'!N316*'Calculation sheet'!P316*'Calculation sheet'!R316*'Calculation sheet'!S316*'Calculation sheet'!W316*'Calculation sheet'!Y316*'Calculation sheet'!Z316*'Calculation sheet'!AB316*'Calculation sheet'!AD316*'Calculation sheet'!AH316*'Calculation sheet'!AJ316*0.7672))</f>
        <v/>
      </c>
      <c r="P316" s="12" t="str">
        <f>IF('Calculation sheet'!AQ316="","",IF(OR(I316="Motorway link",I316="Exit diverge",I316="Entrance merge",I316="Motorway diverge",I316="Motorway merge",I316="Motorway weaving",I316="Service area"),'Calculation sheet'!AP316*'Calculation sheet'!J316*'Calculation sheet'!K316*'Calculation sheet'!L316*'Calculation sheet'!N316*'Calculation sheet'!P316*'Calculation sheet'!R316*'Calculation sheet'!S316*'Calculation sheet'!X316*'Calculation sheet'!Y316*'Calculation sheet'!Z316*'Calculation sheet'!AB316*'Calculation sheet'!AD316*'Calculation sheet'!AI316*'Calculation sheet'!AJ316,'Calculation sheet'!AP316*'Calculation sheet'!J316*'Calculation sheet'!K316*'Calculation sheet'!L316*'Calculation sheet'!N316*'Calculation sheet'!P316*'Calculation sheet'!R316*'Calculation sheet'!S316*'Calculation sheet'!X316*'Calculation sheet'!Y316*'Calculation sheet'!Z316*'Calculation sheet'!AB316*'Calculation sheet'!AD316*'Calculation sheet'!AI316*'Calculation sheet'!AJ316*0.7672))</f>
        <v/>
      </c>
      <c r="Q316" s="12" t="str">
        <f t="shared" si="13"/>
        <v/>
      </c>
      <c r="R316" s="14" t="str">
        <f t="shared" si="14"/>
        <v/>
      </c>
    </row>
    <row r="317" spans="1:18" x14ac:dyDescent="0.3">
      <c r="A317" s="4" t="str">
        <f>IF('Input data'!A332="","",'Input data'!A332)</f>
        <v/>
      </c>
      <c r="B317" s="4" t="str">
        <f>IF('Input data'!B332="","",'Input data'!B332)</f>
        <v/>
      </c>
      <c r="C317" s="4" t="str">
        <f>IF('Input data'!C332="","",'Input data'!C332)</f>
        <v/>
      </c>
      <c r="D317" s="4" t="str">
        <f>IF('Input data'!D332="","",'Input data'!D332)</f>
        <v/>
      </c>
      <c r="E317" s="4" t="str">
        <f>IF('Input data'!E332="","",'Input data'!E332)</f>
        <v/>
      </c>
      <c r="F317" s="4" t="str">
        <f>IF('Input data'!F332="","",'Input data'!F332)</f>
        <v/>
      </c>
      <c r="G317" s="4">
        <f>IF('Input data'!G332="","",'Input data'!G332)</f>
        <v>0</v>
      </c>
      <c r="H317" s="4" t="str">
        <f>IF('Input data'!H332&gt;0.5,'Input data'!H332,"")</f>
        <v/>
      </c>
      <c r="I317" s="4" t="str">
        <f>IF('Input data'!I332="","",'Input data'!I332)</f>
        <v/>
      </c>
      <c r="J317" s="12" t="str">
        <f>IF('Calculation sheet'!AQ317="","",IF(OR(I317="Motorway link",I317="Exit diverge",I317="Entrance merge",I317="Motorway diverge",I317="Motorway merge",I317="Motorway weaving",I317="Service area"),'Calculation sheet'!AK317*'Calculation sheet'!J317*'Calculation sheet'!K317*'Calculation sheet'!L317*'Calculation sheet'!N317*'Calculation sheet'!P317*'Calculation sheet'!R317*'Calculation sheet'!S317*'Calculation sheet'!T317*'Calculation sheet'!Y317*'Calculation sheet'!Z317*'Calculation sheet'!AB317*'Calculation sheet'!AD317*'Calculation sheet'!AF317*'Calculation sheet'!AJ317,'Calculation sheet'!AK317*'Calculation sheet'!J317*'Calculation sheet'!K317*'Calculation sheet'!L317*'Calculation sheet'!N317*'Calculation sheet'!P317*'Calculation sheet'!R317*'Calculation sheet'!S317*'Calculation sheet'!T317*'Calculation sheet'!Y317*'Calculation sheet'!Z317*'Calculation sheet'!AB317*'Calculation sheet'!AD317*'Calculation sheet'!AF317*'Calculation sheet'!AJ317*0.7672))</f>
        <v/>
      </c>
      <c r="K317" s="12" t="str">
        <f>IF('Calculation sheet'!AQ317="","",IF(OR(I317="Motorway link",I317="Exit diverge",I317="Entrance merge",I317="Motorway diverge",I317="Motorway merge",I317="Motorway weaving",I317="Service area"),'Calculation sheet'!AL317*'Calculation sheet'!J317*'Calculation sheet'!K317*'Calculation sheet'!M317*'Calculation sheet'!O317*'Calculation sheet'!P317*'Calculation sheet'!Q317*'Calculation sheet'!R317*'Calculation sheet'!S317*'Calculation sheet'!T317*'Calculation sheet'!Y317*'Calculation sheet'!AA317*'Calculation sheet'!AC317*'Calculation sheet'!AE317*'Calculation sheet'!AG317*'Calculation sheet'!AJ317,'Calculation sheet'!AL317*'Calculation sheet'!J317*'Calculation sheet'!K317*'Calculation sheet'!M317*'Calculation sheet'!O317*'Calculation sheet'!P317*'Calculation sheet'!Q317*'Calculation sheet'!R317*'Calculation sheet'!S317*'Calculation sheet'!T317*'Calculation sheet'!Y317*'Calculation sheet'!AA317*'Calculation sheet'!AC317*'Calculation sheet'!AE317*'Calculation sheet'!AG317*'Calculation sheet'!AJ317*0.8833))</f>
        <v/>
      </c>
      <c r="L317" s="12" t="str">
        <f>IF('Calculation sheet'!AQ317="","",IF(OR(I317="Motorway link",I317="Exit diverge",I317="Entrance merge",I317="Motorway diverge",I317="Motorway merge",I317="Motorway weaving",I317="Service area"),'Calculation sheet'!AM317*'Calculation sheet'!J317*'Calculation sheet'!K317*'Calculation sheet'!M317*'Calculation sheet'!O317*'Calculation sheet'!P317*'Calculation sheet'!Q317*'Calculation sheet'!R317*'Calculation sheet'!S317*'Calculation sheet'!U317*'Calculation sheet'!Y317*'Calculation sheet'!AA317*'Calculation sheet'!AC317*'Calculation sheet'!AE317*'Calculation sheet'!AG317*'Calculation sheet'!AJ317,'Calculation sheet'!AM317*'Calculation sheet'!J317*'Calculation sheet'!K317*'Calculation sheet'!M317*'Calculation sheet'!O317*'Calculation sheet'!P317*'Calculation sheet'!Q317*'Calculation sheet'!R317*'Calculation sheet'!S317*'Calculation sheet'!U317*'Calculation sheet'!Y317*'Calculation sheet'!AA317*'Calculation sheet'!AC317*'Calculation sheet'!AE317*'Calculation sheet'!AG317*'Calculation sheet'!AJ317*1.1176))</f>
        <v/>
      </c>
      <c r="M317" s="12" t="str">
        <f t="shared" si="12"/>
        <v/>
      </c>
      <c r="N317" s="12" t="str">
        <f>IF('Calculation sheet'!AQ317="","",IF(OR(I317="Motorway link",I317="Exit diverge",I317="Entrance merge",I317="Motorway diverge",I317="Motorway merge",I317="Motorway weaving",I317="Service area"),'Calculation sheet'!AN317*'Calculation sheet'!J317*'Calculation sheet'!K317*'Calculation sheet'!L317*'Calculation sheet'!N317*'Calculation sheet'!P317*'Calculation sheet'!R317*'Calculation sheet'!S317*'Calculation sheet'!V317*'Calculation sheet'!Y317*'Calculation sheet'!Z317*'Calculation sheet'!AB317*'Calculation sheet'!AD317*'Calculation sheet'!AH317*'Calculation sheet'!AJ317,'Calculation sheet'!AN317*'Calculation sheet'!J317*'Calculation sheet'!K317*'Calculation sheet'!L317*'Calculation sheet'!N317*'Calculation sheet'!P317*'Calculation sheet'!R317*'Calculation sheet'!S317*'Calculation sheet'!V317*'Calculation sheet'!Y317*'Calculation sheet'!Z317*'Calculation sheet'!AB317*'Calculation sheet'!AD317*'Calculation sheet'!AH317*'Calculation sheet'!AJ317*0.7672))</f>
        <v/>
      </c>
      <c r="O317" s="12" t="str">
        <f>IF('Calculation sheet'!AQ317="","",IF(OR(I317="Motorway link",I317="Exit diverge",I317="Entrance merge",I317="Motorway diverge",I317="Motorway merge",I317="Motorway weaving",I317="Service area"),'Calculation sheet'!AO317*'Calculation sheet'!J317*'Calculation sheet'!K317*'Calculation sheet'!L317*'Calculation sheet'!N317*'Calculation sheet'!P317*'Calculation sheet'!R317*'Calculation sheet'!S317*'Calculation sheet'!W317*'Calculation sheet'!Y317*'Calculation sheet'!Z317*'Calculation sheet'!AB317*'Calculation sheet'!AD317*'Calculation sheet'!AH317*'Calculation sheet'!AJ317,'Calculation sheet'!AO317*'Calculation sheet'!J317*'Calculation sheet'!K317*'Calculation sheet'!L317*'Calculation sheet'!N317*'Calculation sheet'!P317*'Calculation sheet'!R317*'Calculation sheet'!S317*'Calculation sheet'!W317*'Calculation sheet'!Y317*'Calculation sheet'!Z317*'Calculation sheet'!AB317*'Calculation sheet'!AD317*'Calculation sheet'!AH317*'Calculation sheet'!AJ317*0.7672))</f>
        <v/>
      </c>
      <c r="P317" s="12" t="str">
        <f>IF('Calculation sheet'!AQ317="","",IF(OR(I317="Motorway link",I317="Exit diverge",I317="Entrance merge",I317="Motorway diverge",I317="Motorway merge",I317="Motorway weaving",I317="Service area"),'Calculation sheet'!AP317*'Calculation sheet'!J317*'Calculation sheet'!K317*'Calculation sheet'!L317*'Calculation sheet'!N317*'Calculation sheet'!P317*'Calculation sheet'!R317*'Calculation sheet'!S317*'Calculation sheet'!X317*'Calculation sheet'!Y317*'Calculation sheet'!Z317*'Calculation sheet'!AB317*'Calculation sheet'!AD317*'Calculation sheet'!AI317*'Calculation sheet'!AJ317,'Calculation sheet'!AP317*'Calculation sheet'!J317*'Calculation sheet'!K317*'Calculation sheet'!L317*'Calculation sheet'!N317*'Calculation sheet'!P317*'Calculation sheet'!R317*'Calculation sheet'!S317*'Calculation sheet'!X317*'Calculation sheet'!Y317*'Calculation sheet'!Z317*'Calculation sheet'!AB317*'Calculation sheet'!AD317*'Calculation sheet'!AI317*'Calculation sheet'!AJ317*0.7672))</f>
        <v/>
      </c>
      <c r="Q317" s="12" t="str">
        <f t="shared" si="13"/>
        <v/>
      </c>
      <c r="R317" s="14" t="str">
        <f t="shared" si="14"/>
        <v/>
      </c>
    </row>
    <row r="318" spans="1:18" x14ac:dyDescent="0.3">
      <c r="A318" s="4" t="str">
        <f>IF('Input data'!A333="","",'Input data'!A333)</f>
        <v/>
      </c>
      <c r="B318" s="4" t="str">
        <f>IF('Input data'!B333="","",'Input data'!B333)</f>
        <v/>
      </c>
      <c r="C318" s="4" t="str">
        <f>IF('Input data'!C333="","",'Input data'!C333)</f>
        <v/>
      </c>
      <c r="D318" s="4" t="str">
        <f>IF('Input data'!D333="","",'Input data'!D333)</f>
        <v/>
      </c>
      <c r="E318" s="4" t="str">
        <f>IF('Input data'!E333="","",'Input data'!E333)</f>
        <v/>
      </c>
      <c r="F318" s="4" t="str">
        <f>IF('Input data'!F333="","",'Input data'!F333)</f>
        <v/>
      </c>
      <c r="G318" s="4">
        <f>IF('Input data'!G333="","",'Input data'!G333)</f>
        <v>0</v>
      </c>
      <c r="H318" s="4" t="str">
        <f>IF('Input data'!H333&gt;0.5,'Input data'!H333,"")</f>
        <v/>
      </c>
      <c r="I318" s="4" t="str">
        <f>IF('Input data'!I333="","",'Input data'!I333)</f>
        <v/>
      </c>
      <c r="J318" s="12" t="str">
        <f>IF('Calculation sheet'!AQ318="","",IF(OR(I318="Motorway link",I318="Exit diverge",I318="Entrance merge",I318="Motorway diverge",I318="Motorway merge",I318="Motorway weaving",I318="Service area"),'Calculation sheet'!AK318*'Calculation sheet'!J318*'Calculation sheet'!K318*'Calculation sheet'!L318*'Calculation sheet'!N318*'Calculation sheet'!P318*'Calculation sheet'!R318*'Calculation sheet'!S318*'Calculation sheet'!T318*'Calculation sheet'!Y318*'Calculation sheet'!Z318*'Calculation sheet'!AB318*'Calculation sheet'!AD318*'Calculation sheet'!AF318*'Calculation sheet'!AJ318,'Calculation sheet'!AK318*'Calculation sheet'!J318*'Calculation sheet'!K318*'Calculation sheet'!L318*'Calculation sheet'!N318*'Calculation sheet'!P318*'Calculation sheet'!R318*'Calculation sheet'!S318*'Calculation sheet'!T318*'Calculation sheet'!Y318*'Calculation sheet'!Z318*'Calculation sheet'!AB318*'Calculation sheet'!AD318*'Calculation sheet'!AF318*'Calculation sheet'!AJ318*0.7672))</f>
        <v/>
      </c>
      <c r="K318" s="12" t="str">
        <f>IF('Calculation sheet'!AQ318="","",IF(OR(I318="Motorway link",I318="Exit diverge",I318="Entrance merge",I318="Motorway diverge",I318="Motorway merge",I318="Motorway weaving",I318="Service area"),'Calculation sheet'!AL318*'Calculation sheet'!J318*'Calculation sheet'!K318*'Calculation sheet'!M318*'Calculation sheet'!O318*'Calculation sheet'!P318*'Calculation sheet'!Q318*'Calculation sheet'!R318*'Calculation sheet'!S318*'Calculation sheet'!T318*'Calculation sheet'!Y318*'Calculation sheet'!AA318*'Calculation sheet'!AC318*'Calculation sheet'!AE318*'Calculation sheet'!AG318*'Calculation sheet'!AJ318,'Calculation sheet'!AL318*'Calculation sheet'!J318*'Calculation sheet'!K318*'Calculation sheet'!M318*'Calculation sheet'!O318*'Calculation sheet'!P318*'Calculation sheet'!Q318*'Calculation sheet'!R318*'Calculation sheet'!S318*'Calculation sheet'!T318*'Calculation sheet'!Y318*'Calculation sheet'!AA318*'Calculation sheet'!AC318*'Calculation sheet'!AE318*'Calculation sheet'!AG318*'Calculation sheet'!AJ318*0.8833))</f>
        <v/>
      </c>
      <c r="L318" s="12" t="str">
        <f>IF('Calculation sheet'!AQ318="","",IF(OR(I318="Motorway link",I318="Exit diverge",I318="Entrance merge",I318="Motorway diverge",I318="Motorway merge",I318="Motorway weaving",I318="Service area"),'Calculation sheet'!AM318*'Calculation sheet'!J318*'Calculation sheet'!K318*'Calculation sheet'!M318*'Calculation sheet'!O318*'Calculation sheet'!P318*'Calculation sheet'!Q318*'Calculation sheet'!R318*'Calculation sheet'!S318*'Calculation sheet'!U318*'Calculation sheet'!Y318*'Calculation sheet'!AA318*'Calculation sheet'!AC318*'Calculation sheet'!AE318*'Calculation sheet'!AG318*'Calculation sheet'!AJ318,'Calculation sheet'!AM318*'Calculation sheet'!J318*'Calculation sheet'!K318*'Calculation sheet'!M318*'Calculation sheet'!O318*'Calculation sheet'!P318*'Calculation sheet'!Q318*'Calculation sheet'!R318*'Calculation sheet'!S318*'Calculation sheet'!U318*'Calculation sheet'!Y318*'Calculation sheet'!AA318*'Calculation sheet'!AC318*'Calculation sheet'!AE318*'Calculation sheet'!AG318*'Calculation sheet'!AJ318*1.1176))</f>
        <v/>
      </c>
      <c r="M318" s="12" t="str">
        <f t="shared" si="12"/>
        <v/>
      </c>
      <c r="N318" s="12" t="str">
        <f>IF('Calculation sheet'!AQ318="","",IF(OR(I318="Motorway link",I318="Exit diverge",I318="Entrance merge",I318="Motorway diverge",I318="Motorway merge",I318="Motorway weaving",I318="Service area"),'Calculation sheet'!AN318*'Calculation sheet'!J318*'Calculation sheet'!K318*'Calculation sheet'!L318*'Calculation sheet'!N318*'Calculation sheet'!P318*'Calculation sheet'!R318*'Calculation sheet'!S318*'Calculation sheet'!V318*'Calculation sheet'!Y318*'Calculation sheet'!Z318*'Calculation sheet'!AB318*'Calculation sheet'!AD318*'Calculation sheet'!AH318*'Calculation sheet'!AJ318,'Calculation sheet'!AN318*'Calculation sheet'!J318*'Calculation sheet'!K318*'Calculation sheet'!L318*'Calculation sheet'!N318*'Calculation sheet'!P318*'Calculation sheet'!R318*'Calculation sheet'!S318*'Calculation sheet'!V318*'Calculation sheet'!Y318*'Calculation sheet'!Z318*'Calculation sheet'!AB318*'Calculation sheet'!AD318*'Calculation sheet'!AH318*'Calculation sheet'!AJ318*0.7672))</f>
        <v/>
      </c>
      <c r="O318" s="12" t="str">
        <f>IF('Calculation sheet'!AQ318="","",IF(OR(I318="Motorway link",I318="Exit diverge",I318="Entrance merge",I318="Motorway diverge",I318="Motorway merge",I318="Motorway weaving",I318="Service area"),'Calculation sheet'!AO318*'Calculation sheet'!J318*'Calculation sheet'!K318*'Calculation sheet'!L318*'Calculation sheet'!N318*'Calculation sheet'!P318*'Calculation sheet'!R318*'Calculation sheet'!S318*'Calculation sheet'!W318*'Calculation sheet'!Y318*'Calculation sheet'!Z318*'Calculation sheet'!AB318*'Calculation sheet'!AD318*'Calculation sheet'!AH318*'Calculation sheet'!AJ318,'Calculation sheet'!AO318*'Calculation sheet'!J318*'Calculation sheet'!K318*'Calculation sheet'!L318*'Calculation sheet'!N318*'Calculation sheet'!P318*'Calculation sheet'!R318*'Calculation sheet'!S318*'Calculation sheet'!W318*'Calculation sheet'!Y318*'Calculation sheet'!Z318*'Calculation sheet'!AB318*'Calculation sheet'!AD318*'Calculation sheet'!AH318*'Calculation sheet'!AJ318*0.7672))</f>
        <v/>
      </c>
      <c r="P318" s="12" t="str">
        <f>IF('Calculation sheet'!AQ318="","",IF(OR(I318="Motorway link",I318="Exit diverge",I318="Entrance merge",I318="Motorway diverge",I318="Motorway merge",I318="Motorway weaving",I318="Service area"),'Calculation sheet'!AP318*'Calculation sheet'!J318*'Calculation sheet'!K318*'Calculation sheet'!L318*'Calculation sheet'!N318*'Calculation sheet'!P318*'Calculation sheet'!R318*'Calculation sheet'!S318*'Calculation sheet'!X318*'Calculation sheet'!Y318*'Calculation sheet'!Z318*'Calculation sheet'!AB318*'Calculation sheet'!AD318*'Calculation sheet'!AI318*'Calculation sheet'!AJ318,'Calculation sheet'!AP318*'Calculation sheet'!J318*'Calculation sheet'!K318*'Calculation sheet'!L318*'Calculation sheet'!N318*'Calculation sheet'!P318*'Calculation sheet'!R318*'Calculation sheet'!S318*'Calculation sheet'!X318*'Calculation sheet'!Y318*'Calculation sheet'!Z318*'Calculation sheet'!AB318*'Calculation sheet'!AD318*'Calculation sheet'!AI318*'Calculation sheet'!AJ318*0.7672))</f>
        <v/>
      </c>
      <c r="Q318" s="12" t="str">
        <f t="shared" si="13"/>
        <v/>
      </c>
      <c r="R318" s="14" t="str">
        <f t="shared" si="14"/>
        <v/>
      </c>
    </row>
    <row r="319" spans="1:18" x14ac:dyDescent="0.3">
      <c r="A319" s="4" t="str">
        <f>IF('Input data'!A334="","",'Input data'!A334)</f>
        <v/>
      </c>
      <c r="B319" s="4" t="str">
        <f>IF('Input data'!B334="","",'Input data'!B334)</f>
        <v/>
      </c>
      <c r="C319" s="4" t="str">
        <f>IF('Input data'!C334="","",'Input data'!C334)</f>
        <v/>
      </c>
      <c r="D319" s="4" t="str">
        <f>IF('Input data'!D334="","",'Input data'!D334)</f>
        <v/>
      </c>
      <c r="E319" s="4" t="str">
        <f>IF('Input data'!E334="","",'Input data'!E334)</f>
        <v/>
      </c>
      <c r="F319" s="4" t="str">
        <f>IF('Input data'!F334="","",'Input data'!F334)</f>
        <v/>
      </c>
      <c r="G319" s="4">
        <f>IF('Input data'!G334="","",'Input data'!G334)</f>
        <v>0</v>
      </c>
      <c r="H319" s="4" t="str">
        <f>IF('Input data'!H334&gt;0.5,'Input data'!H334,"")</f>
        <v/>
      </c>
      <c r="I319" s="4" t="str">
        <f>IF('Input data'!I334="","",'Input data'!I334)</f>
        <v/>
      </c>
      <c r="J319" s="12" t="str">
        <f>IF('Calculation sheet'!AQ319="","",IF(OR(I319="Motorway link",I319="Exit diverge",I319="Entrance merge",I319="Motorway diverge",I319="Motorway merge",I319="Motorway weaving",I319="Service area"),'Calculation sheet'!AK319*'Calculation sheet'!J319*'Calculation sheet'!K319*'Calculation sheet'!L319*'Calculation sheet'!N319*'Calculation sheet'!P319*'Calculation sheet'!R319*'Calculation sheet'!S319*'Calculation sheet'!T319*'Calculation sheet'!Y319*'Calculation sheet'!Z319*'Calculation sheet'!AB319*'Calculation sheet'!AD319*'Calculation sheet'!AF319*'Calculation sheet'!AJ319,'Calculation sheet'!AK319*'Calculation sheet'!J319*'Calculation sheet'!K319*'Calculation sheet'!L319*'Calculation sheet'!N319*'Calculation sheet'!P319*'Calculation sheet'!R319*'Calculation sheet'!S319*'Calculation sheet'!T319*'Calculation sheet'!Y319*'Calculation sheet'!Z319*'Calculation sheet'!AB319*'Calculation sheet'!AD319*'Calculation sheet'!AF319*'Calculation sheet'!AJ319*0.7672))</f>
        <v/>
      </c>
      <c r="K319" s="12" t="str">
        <f>IF('Calculation sheet'!AQ319="","",IF(OR(I319="Motorway link",I319="Exit diverge",I319="Entrance merge",I319="Motorway diverge",I319="Motorway merge",I319="Motorway weaving",I319="Service area"),'Calculation sheet'!AL319*'Calculation sheet'!J319*'Calculation sheet'!K319*'Calculation sheet'!M319*'Calculation sheet'!O319*'Calculation sheet'!P319*'Calculation sheet'!Q319*'Calculation sheet'!R319*'Calculation sheet'!S319*'Calculation sheet'!T319*'Calculation sheet'!Y319*'Calculation sheet'!AA319*'Calculation sheet'!AC319*'Calculation sheet'!AE319*'Calculation sheet'!AG319*'Calculation sheet'!AJ319,'Calculation sheet'!AL319*'Calculation sheet'!J319*'Calculation sheet'!K319*'Calculation sheet'!M319*'Calculation sheet'!O319*'Calculation sheet'!P319*'Calculation sheet'!Q319*'Calculation sheet'!R319*'Calculation sheet'!S319*'Calculation sheet'!T319*'Calculation sheet'!Y319*'Calculation sheet'!AA319*'Calculation sheet'!AC319*'Calculation sheet'!AE319*'Calculation sheet'!AG319*'Calculation sheet'!AJ319*0.8833))</f>
        <v/>
      </c>
      <c r="L319" s="12" t="str">
        <f>IF('Calculation sheet'!AQ319="","",IF(OR(I319="Motorway link",I319="Exit diverge",I319="Entrance merge",I319="Motorway diverge",I319="Motorway merge",I319="Motorway weaving",I319="Service area"),'Calculation sheet'!AM319*'Calculation sheet'!J319*'Calculation sheet'!K319*'Calculation sheet'!M319*'Calculation sheet'!O319*'Calculation sheet'!P319*'Calculation sheet'!Q319*'Calculation sheet'!R319*'Calculation sheet'!S319*'Calculation sheet'!U319*'Calculation sheet'!Y319*'Calculation sheet'!AA319*'Calculation sheet'!AC319*'Calculation sheet'!AE319*'Calculation sheet'!AG319*'Calculation sheet'!AJ319,'Calculation sheet'!AM319*'Calculation sheet'!J319*'Calculation sheet'!K319*'Calculation sheet'!M319*'Calculation sheet'!O319*'Calculation sheet'!P319*'Calculation sheet'!Q319*'Calculation sheet'!R319*'Calculation sheet'!S319*'Calculation sheet'!U319*'Calculation sheet'!Y319*'Calculation sheet'!AA319*'Calculation sheet'!AC319*'Calculation sheet'!AE319*'Calculation sheet'!AG319*'Calculation sheet'!AJ319*1.1176))</f>
        <v/>
      </c>
      <c r="M319" s="12" t="str">
        <f t="shared" si="12"/>
        <v/>
      </c>
      <c r="N319" s="12" t="str">
        <f>IF('Calculation sheet'!AQ319="","",IF(OR(I319="Motorway link",I319="Exit diverge",I319="Entrance merge",I319="Motorway diverge",I319="Motorway merge",I319="Motorway weaving",I319="Service area"),'Calculation sheet'!AN319*'Calculation sheet'!J319*'Calculation sheet'!K319*'Calculation sheet'!L319*'Calculation sheet'!N319*'Calculation sheet'!P319*'Calculation sheet'!R319*'Calculation sheet'!S319*'Calculation sheet'!V319*'Calculation sheet'!Y319*'Calculation sheet'!Z319*'Calculation sheet'!AB319*'Calculation sheet'!AD319*'Calculation sheet'!AH319*'Calculation sheet'!AJ319,'Calculation sheet'!AN319*'Calculation sheet'!J319*'Calculation sheet'!K319*'Calculation sheet'!L319*'Calculation sheet'!N319*'Calculation sheet'!P319*'Calculation sheet'!R319*'Calculation sheet'!S319*'Calculation sheet'!V319*'Calculation sheet'!Y319*'Calculation sheet'!Z319*'Calculation sheet'!AB319*'Calculation sheet'!AD319*'Calculation sheet'!AH319*'Calculation sheet'!AJ319*0.7672))</f>
        <v/>
      </c>
      <c r="O319" s="12" t="str">
        <f>IF('Calculation sheet'!AQ319="","",IF(OR(I319="Motorway link",I319="Exit diverge",I319="Entrance merge",I319="Motorway diverge",I319="Motorway merge",I319="Motorway weaving",I319="Service area"),'Calculation sheet'!AO319*'Calculation sheet'!J319*'Calculation sheet'!K319*'Calculation sheet'!L319*'Calculation sheet'!N319*'Calculation sheet'!P319*'Calculation sheet'!R319*'Calculation sheet'!S319*'Calculation sheet'!W319*'Calculation sheet'!Y319*'Calculation sheet'!Z319*'Calculation sheet'!AB319*'Calculation sheet'!AD319*'Calculation sheet'!AH319*'Calculation sheet'!AJ319,'Calculation sheet'!AO319*'Calculation sheet'!J319*'Calculation sheet'!K319*'Calculation sheet'!L319*'Calculation sheet'!N319*'Calculation sheet'!P319*'Calculation sheet'!R319*'Calculation sheet'!S319*'Calculation sheet'!W319*'Calculation sheet'!Y319*'Calculation sheet'!Z319*'Calculation sheet'!AB319*'Calculation sheet'!AD319*'Calculation sheet'!AH319*'Calculation sheet'!AJ319*0.7672))</f>
        <v/>
      </c>
      <c r="P319" s="12" t="str">
        <f>IF('Calculation sheet'!AQ319="","",IF(OR(I319="Motorway link",I319="Exit diverge",I319="Entrance merge",I319="Motorway diverge",I319="Motorway merge",I319="Motorway weaving",I319="Service area"),'Calculation sheet'!AP319*'Calculation sheet'!J319*'Calculation sheet'!K319*'Calculation sheet'!L319*'Calculation sheet'!N319*'Calculation sheet'!P319*'Calculation sheet'!R319*'Calculation sheet'!S319*'Calculation sheet'!X319*'Calculation sheet'!Y319*'Calculation sheet'!Z319*'Calculation sheet'!AB319*'Calculation sheet'!AD319*'Calculation sheet'!AI319*'Calculation sheet'!AJ319,'Calculation sheet'!AP319*'Calculation sheet'!J319*'Calculation sheet'!K319*'Calculation sheet'!L319*'Calculation sheet'!N319*'Calculation sheet'!P319*'Calculation sheet'!R319*'Calculation sheet'!S319*'Calculation sheet'!X319*'Calculation sheet'!Y319*'Calculation sheet'!Z319*'Calculation sheet'!AB319*'Calculation sheet'!AD319*'Calculation sheet'!AI319*'Calculation sheet'!AJ319*0.7672))</f>
        <v/>
      </c>
      <c r="Q319" s="12" t="str">
        <f t="shared" si="13"/>
        <v/>
      </c>
      <c r="R319" s="14" t="str">
        <f t="shared" si="14"/>
        <v/>
      </c>
    </row>
    <row r="320" spans="1:18" x14ac:dyDescent="0.3">
      <c r="A320" s="4" t="str">
        <f>IF('Input data'!A335="","",'Input data'!A335)</f>
        <v/>
      </c>
      <c r="B320" s="4" t="str">
        <f>IF('Input data'!B335="","",'Input data'!B335)</f>
        <v/>
      </c>
      <c r="C320" s="4" t="str">
        <f>IF('Input data'!C335="","",'Input data'!C335)</f>
        <v/>
      </c>
      <c r="D320" s="4" t="str">
        <f>IF('Input data'!D335="","",'Input data'!D335)</f>
        <v/>
      </c>
      <c r="E320" s="4" t="str">
        <f>IF('Input data'!E335="","",'Input data'!E335)</f>
        <v/>
      </c>
      <c r="F320" s="4" t="str">
        <f>IF('Input data'!F335="","",'Input data'!F335)</f>
        <v/>
      </c>
      <c r="G320" s="4">
        <f>IF('Input data'!G335="","",'Input data'!G335)</f>
        <v>0</v>
      </c>
      <c r="H320" s="4" t="str">
        <f>IF('Input data'!H335&gt;0.5,'Input data'!H335,"")</f>
        <v/>
      </c>
      <c r="I320" s="4" t="str">
        <f>IF('Input data'!I335="","",'Input data'!I335)</f>
        <v/>
      </c>
      <c r="J320" s="12" t="str">
        <f>IF('Calculation sheet'!AQ320="","",IF(OR(I320="Motorway link",I320="Exit diverge",I320="Entrance merge",I320="Motorway diverge",I320="Motorway merge",I320="Motorway weaving",I320="Service area"),'Calculation sheet'!AK320*'Calculation sheet'!J320*'Calculation sheet'!K320*'Calculation sheet'!L320*'Calculation sheet'!N320*'Calculation sheet'!P320*'Calculation sheet'!R320*'Calculation sheet'!S320*'Calculation sheet'!T320*'Calculation sheet'!Y320*'Calculation sheet'!Z320*'Calculation sheet'!AB320*'Calculation sheet'!AD320*'Calculation sheet'!AF320*'Calculation sheet'!AJ320,'Calculation sheet'!AK320*'Calculation sheet'!J320*'Calculation sheet'!K320*'Calculation sheet'!L320*'Calculation sheet'!N320*'Calculation sheet'!P320*'Calculation sheet'!R320*'Calculation sheet'!S320*'Calculation sheet'!T320*'Calculation sheet'!Y320*'Calculation sheet'!Z320*'Calculation sheet'!AB320*'Calculation sheet'!AD320*'Calculation sheet'!AF320*'Calculation sheet'!AJ320*0.7672))</f>
        <v/>
      </c>
      <c r="K320" s="12" t="str">
        <f>IF('Calculation sheet'!AQ320="","",IF(OR(I320="Motorway link",I320="Exit diverge",I320="Entrance merge",I320="Motorway diverge",I320="Motorway merge",I320="Motorway weaving",I320="Service area"),'Calculation sheet'!AL320*'Calculation sheet'!J320*'Calculation sheet'!K320*'Calculation sheet'!M320*'Calculation sheet'!O320*'Calculation sheet'!P320*'Calculation sheet'!Q320*'Calculation sheet'!R320*'Calculation sheet'!S320*'Calculation sheet'!T320*'Calculation sheet'!Y320*'Calculation sheet'!AA320*'Calculation sheet'!AC320*'Calculation sheet'!AE320*'Calculation sheet'!AG320*'Calculation sheet'!AJ320,'Calculation sheet'!AL320*'Calculation sheet'!J320*'Calculation sheet'!K320*'Calculation sheet'!M320*'Calculation sheet'!O320*'Calculation sheet'!P320*'Calculation sheet'!Q320*'Calculation sheet'!R320*'Calculation sheet'!S320*'Calculation sheet'!T320*'Calculation sheet'!Y320*'Calculation sheet'!AA320*'Calculation sheet'!AC320*'Calculation sheet'!AE320*'Calculation sheet'!AG320*'Calculation sheet'!AJ320*0.8833))</f>
        <v/>
      </c>
      <c r="L320" s="12" t="str">
        <f>IF('Calculation sheet'!AQ320="","",IF(OR(I320="Motorway link",I320="Exit diverge",I320="Entrance merge",I320="Motorway diverge",I320="Motorway merge",I320="Motorway weaving",I320="Service area"),'Calculation sheet'!AM320*'Calculation sheet'!J320*'Calculation sheet'!K320*'Calculation sheet'!M320*'Calculation sheet'!O320*'Calculation sheet'!P320*'Calculation sheet'!Q320*'Calculation sheet'!R320*'Calculation sheet'!S320*'Calculation sheet'!U320*'Calculation sheet'!Y320*'Calculation sheet'!AA320*'Calculation sheet'!AC320*'Calculation sheet'!AE320*'Calculation sheet'!AG320*'Calculation sheet'!AJ320,'Calculation sheet'!AM320*'Calculation sheet'!J320*'Calculation sheet'!K320*'Calculation sheet'!M320*'Calculation sheet'!O320*'Calculation sheet'!P320*'Calculation sheet'!Q320*'Calculation sheet'!R320*'Calculation sheet'!S320*'Calculation sheet'!U320*'Calculation sheet'!Y320*'Calculation sheet'!AA320*'Calculation sheet'!AC320*'Calculation sheet'!AE320*'Calculation sheet'!AG320*'Calculation sheet'!AJ320*1.1176))</f>
        <v/>
      </c>
      <c r="M320" s="12" t="str">
        <f t="shared" si="12"/>
        <v/>
      </c>
      <c r="N320" s="12" t="str">
        <f>IF('Calculation sheet'!AQ320="","",IF(OR(I320="Motorway link",I320="Exit diverge",I320="Entrance merge",I320="Motorway diverge",I320="Motorway merge",I320="Motorway weaving",I320="Service area"),'Calculation sheet'!AN320*'Calculation sheet'!J320*'Calculation sheet'!K320*'Calculation sheet'!L320*'Calculation sheet'!N320*'Calculation sheet'!P320*'Calculation sheet'!R320*'Calculation sheet'!S320*'Calculation sheet'!V320*'Calculation sheet'!Y320*'Calculation sheet'!Z320*'Calculation sheet'!AB320*'Calculation sheet'!AD320*'Calculation sheet'!AH320*'Calculation sheet'!AJ320,'Calculation sheet'!AN320*'Calculation sheet'!J320*'Calculation sheet'!K320*'Calculation sheet'!L320*'Calculation sheet'!N320*'Calculation sheet'!P320*'Calculation sheet'!R320*'Calculation sheet'!S320*'Calculation sheet'!V320*'Calculation sheet'!Y320*'Calculation sheet'!Z320*'Calculation sheet'!AB320*'Calculation sheet'!AD320*'Calculation sheet'!AH320*'Calculation sheet'!AJ320*0.7672))</f>
        <v/>
      </c>
      <c r="O320" s="12" t="str">
        <f>IF('Calculation sheet'!AQ320="","",IF(OR(I320="Motorway link",I320="Exit diverge",I320="Entrance merge",I320="Motorway diverge",I320="Motorway merge",I320="Motorway weaving",I320="Service area"),'Calculation sheet'!AO320*'Calculation sheet'!J320*'Calculation sheet'!K320*'Calculation sheet'!L320*'Calculation sheet'!N320*'Calculation sheet'!P320*'Calculation sheet'!R320*'Calculation sheet'!S320*'Calculation sheet'!W320*'Calculation sheet'!Y320*'Calculation sheet'!Z320*'Calculation sheet'!AB320*'Calculation sheet'!AD320*'Calculation sheet'!AH320*'Calculation sheet'!AJ320,'Calculation sheet'!AO320*'Calculation sheet'!J320*'Calculation sheet'!K320*'Calculation sheet'!L320*'Calculation sheet'!N320*'Calculation sheet'!P320*'Calculation sheet'!R320*'Calculation sheet'!S320*'Calculation sheet'!W320*'Calculation sheet'!Y320*'Calculation sheet'!Z320*'Calculation sheet'!AB320*'Calculation sheet'!AD320*'Calculation sheet'!AH320*'Calculation sheet'!AJ320*0.7672))</f>
        <v/>
      </c>
      <c r="P320" s="12" t="str">
        <f>IF('Calculation sheet'!AQ320="","",IF(OR(I320="Motorway link",I320="Exit diverge",I320="Entrance merge",I320="Motorway diverge",I320="Motorway merge",I320="Motorway weaving",I320="Service area"),'Calculation sheet'!AP320*'Calculation sheet'!J320*'Calculation sheet'!K320*'Calculation sheet'!L320*'Calculation sheet'!N320*'Calculation sheet'!P320*'Calculation sheet'!R320*'Calculation sheet'!S320*'Calculation sheet'!X320*'Calculation sheet'!Y320*'Calculation sheet'!Z320*'Calculation sheet'!AB320*'Calculation sheet'!AD320*'Calculation sheet'!AI320*'Calculation sheet'!AJ320,'Calculation sheet'!AP320*'Calculation sheet'!J320*'Calculation sheet'!K320*'Calculation sheet'!L320*'Calculation sheet'!N320*'Calculation sheet'!P320*'Calculation sheet'!R320*'Calculation sheet'!S320*'Calculation sheet'!X320*'Calculation sheet'!Y320*'Calculation sheet'!Z320*'Calculation sheet'!AB320*'Calculation sheet'!AD320*'Calculation sheet'!AI320*'Calculation sheet'!AJ320*0.7672))</f>
        <v/>
      </c>
      <c r="Q320" s="12" t="str">
        <f t="shared" si="13"/>
        <v/>
      </c>
      <c r="R320" s="14" t="str">
        <f t="shared" si="14"/>
        <v/>
      </c>
    </row>
    <row r="321" spans="1:18" x14ac:dyDescent="0.3">
      <c r="A321" s="4" t="str">
        <f>IF('Input data'!A336="","",'Input data'!A336)</f>
        <v/>
      </c>
      <c r="B321" s="4" t="str">
        <f>IF('Input data'!B336="","",'Input data'!B336)</f>
        <v/>
      </c>
      <c r="C321" s="4" t="str">
        <f>IF('Input data'!C336="","",'Input data'!C336)</f>
        <v/>
      </c>
      <c r="D321" s="4" t="str">
        <f>IF('Input data'!D336="","",'Input data'!D336)</f>
        <v/>
      </c>
      <c r="E321" s="4" t="str">
        <f>IF('Input data'!E336="","",'Input data'!E336)</f>
        <v/>
      </c>
      <c r="F321" s="4" t="str">
        <f>IF('Input data'!F336="","",'Input data'!F336)</f>
        <v/>
      </c>
      <c r="G321" s="4">
        <f>IF('Input data'!G336="","",'Input data'!G336)</f>
        <v>0</v>
      </c>
      <c r="H321" s="4" t="str">
        <f>IF('Input data'!H336&gt;0.5,'Input data'!H336,"")</f>
        <v/>
      </c>
      <c r="I321" s="4" t="str">
        <f>IF('Input data'!I336="","",'Input data'!I336)</f>
        <v/>
      </c>
      <c r="J321" s="12" t="str">
        <f>IF('Calculation sheet'!AQ321="","",IF(OR(I321="Motorway link",I321="Exit diverge",I321="Entrance merge",I321="Motorway diverge",I321="Motorway merge",I321="Motorway weaving",I321="Service area"),'Calculation sheet'!AK321*'Calculation sheet'!J321*'Calculation sheet'!K321*'Calculation sheet'!L321*'Calculation sheet'!N321*'Calculation sheet'!P321*'Calculation sheet'!R321*'Calculation sheet'!S321*'Calculation sheet'!T321*'Calculation sheet'!Y321*'Calculation sheet'!Z321*'Calculation sheet'!AB321*'Calculation sheet'!AD321*'Calculation sheet'!AF321*'Calculation sheet'!AJ321,'Calculation sheet'!AK321*'Calculation sheet'!J321*'Calculation sheet'!K321*'Calculation sheet'!L321*'Calculation sheet'!N321*'Calculation sheet'!P321*'Calculation sheet'!R321*'Calculation sheet'!S321*'Calculation sheet'!T321*'Calculation sheet'!Y321*'Calculation sheet'!Z321*'Calculation sheet'!AB321*'Calculation sheet'!AD321*'Calculation sheet'!AF321*'Calculation sheet'!AJ321*0.7672))</f>
        <v/>
      </c>
      <c r="K321" s="12" t="str">
        <f>IF('Calculation sheet'!AQ321="","",IF(OR(I321="Motorway link",I321="Exit diverge",I321="Entrance merge",I321="Motorway diverge",I321="Motorway merge",I321="Motorway weaving",I321="Service area"),'Calculation sheet'!AL321*'Calculation sheet'!J321*'Calculation sheet'!K321*'Calculation sheet'!M321*'Calculation sheet'!O321*'Calculation sheet'!P321*'Calculation sheet'!Q321*'Calculation sheet'!R321*'Calculation sheet'!S321*'Calculation sheet'!T321*'Calculation sheet'!Y321*'Calculation sheet'!AA321*'Calculation sheet'!AC321*'Calculation sheet'!AE321*'Calculation sheet'!AG321*'Calculation sheet'!AJ321,'Calculation sheet'!AL321*'Calculation sheet'!J321*'Calculation sheet'!K321*'Calculation sheet'!M321*'Calculation sheet'!O321*'Calculation sheet'!P321*'Calculation sheet'!Q321*'Calculation sheet'!R321*'Calculation sheet'!S321*'Calculation sheet'!T321*'Calculation sheet'!Y321*'Calculation sheet'!AA321*'Calculation sheet'!AC321*'Calculation sheet'!AE321*'Calculation sheet'!AG321*'Calculation sheet'!AJ321*0.8833))</f>
        <v/>
      </c>
      <c r="L321" s="12" t="str">
        <f>IF('Calculation sheet'!AQ321="","",IF(OR(I321="Motorway link",I321="Exit diverge",I321="Entrance merge",I321="Motorway diverge",I321="Motorway merge",I321="Motorway weaving",I321="Service area"),'Calculation sheet'!AM321*'Calculation sheet'!J321*'Calculation sheet'!K321*'Calculation sheet'!M321*'Calculation sheet'!O321*'Calculation sheet'!P321*'Calculation sheet'!Q321*'Calculation sheet'!R321*'Calculation sheet'!S321*'Calculation sheet'!U321*'Calculation sheet'!Y321*'Calculation sheet'!AA321*'Calculation sheet'!AC321*'Calculation sheet'!AE321*'Calculation sheet'!AG321*'Calculation sheet'!AJ321,'Calculation sheet'!AM321*'Calculation sheet'!J321*'Calculation sheet'!K321*'Calculation sheet'!M321*'Calculation sheet'!O321*'Calculation sheet'!P321*'Calculation sheet'!Q321*'Calculation sheet'!R321*'Calculation sheet'!S321*'Calculation sheet'!U321*'Calculation sheet'!Y321*'Calculation sheet'!AA321*'Calculation sheet'!AC321*'Calculation sheet'!AE321*'Calculation sheet'!AG321*'Calculation sheet'!AJ321*1.1176))</f>
        <v/>
      </c>
      <c r="M321" s="12" t="str">
        <f t="shared" si="12"/>
        <v/>
      </c>
      <c r="N321" s="12" t="str">
        <f>IF('Calculation sheet'!AQ321="","",IF(OR(I321="Motorway link",I321="Exit diverge",I321="Entrance merge",I321="Motorway diverge",I321="Motorway merge",I321="Motorway weaving",I321="Service area"),'Calculation sheet'!AN321*'Calculation sheet'!J321*'Calculation sheet'!K321*'Calculation sheet'!L321*'Calculation sheet'!N321*'Calculation sheet'!P321*'Calculation sheet'!R321*'Calculation sheet'!S321*'Calculation sheet'!V321*'Calculation sheet'!Y321*'Calculation sheet'!Z321*'Calculation sheet'!AB321*'Calculation sheet'!AD321*'Calculation sheet'!AH321*'Calculation sheet'!AJ321,'Calculation sheet'!AN321*'Calculation sheet'!J321*'Calculation sheet'!K321*'Calculation sheet'!L321*'Calculation sheet'!N321*'Calculation sheet'!P321*'Calculation sheet'!R321*'Calculation sheet'!S321*'Calculation sheet'!V321*'Calculation sheet'!Y321*'Calculation sheet'!Z321*'Calculation sheet'!AB321*'Calculation sheet'!AD321*'Calculation sheet'!AH321*'Calculation sheet'!AJ321*0.7672))</f>
        <v/>
      </c>
      <c r="O321" s="12" t="str">
        <f>IF('Calculation sheet'!AQ321="","",IF(OR(I321="Motorway link",I321="Exit diverge",I321="Entrance merge",I321="Motorway diverge",I321="Motorway merge",I321="Motorway weaving",I321="Service area"),'Calculation sheet'!AO321*'Calculation sheet'!J321*'Calculation sheet'!K321*'Calculation sheet'!L321*'Calculation sheet'!N321*'Calculation sheet'!P321*'Calculation sheet'!R321*'Calculation sheet'!S321*'Calculation sheet'!W321*'Calculation sheet'!Y321*'Calculation sheet'!Z321*'Calculation sheet'!AB321*'Calculation sheet'!AD321*'Calculation sheet'!AH321*'Calculation sheet'!AJ321,'Calculation sheet'!AO321*'Calculation sheet'!J321*'Calculation sheet'!K321*'Calculation sheet'!L321*'Calculation sheet'!N321*'Calculation sheet'!P321*'Calculation sheet'!R321*'Calculation sheet'!S321*'Calculation sheet'!W321*'Calculation sheet'!Y321*'Calculation sheet'!Z321*'Calculation sheet'!AB321*'Calculation sheet'!AD321*'Calculation sheet'!AH321*'Calculation sheet'!AJ321*0.7672))</f>
        <v/>
      </c>
      <c r="P321" s="12" t="str">
        <f>IF('Calculation sheet'!AQ321="","",IF(OR(I321="Motorway link",I321="Exit diverge",I321="Entrance merge",I321="Motorway diverge",I321="Motorway merge",I321="Motorway weaving",I321="Service area"),'Calculation sheet'!AP321*'Calculation sheet'!J321*'Calculation sheet'!K321*'Calculation sheet'!L321*'Calculation sheet'!N321*'Calculation sheet'!P321*'Calculation sheet'!R321*'Calculation sheet'!S321*'Calculation sheet'!X321*'Calculation sheet'!Y321*'Calculation sheet'!Z321*'Calculation sheet'!AB321*'Calculation sheet'!AD321*'Calculation sheet'!AI321*'Calculation sheet'!AJ321,'Calculation sheet'!AP321*'Calculation sheet'!J321*'Calculation sheet'!K321*'Calculation sheet'!L321*'Calculation sheet'!N321*'Calculation sheet'!P321*'Calculation sheet'!R321*'Calculation sheet'!S321*'Calculation sheet'!X321*'Calculation sheet'!Y321*'Calculation sheet'!Z321*'Calculation sheet'!AB321*'Calculation sheet'!AD321*'Calculation sheet'!AI321*'Calculation sheet'!AJ321*0.7672))</f>
        <v/>
      </c>
      <c r="Q321" s="12" t="str">
        <f t="shared" si="13"/>
        <v/>
      </c>
      <c r="R321" s="14" t="str">
        <f t="shared" si="14"/>
        <v/>
      </c>
    </row>
    <row r="322" spans="1:18" x14ac:dyDescent="0.3">
      <c r="A322" s="4" t="str">
        <f>IF('Input data'!A337="","",'Input data'!A337)</f>
        <v/>
      </c>
      <c r="B322" s="4" t="str">
        <f>IF('Input data'!B337="","",'Input data'!B337)</f>
        <v/>
      </c>
      <c r="C322" s="4" t="str">
        <f>IF('Input data'!C337="","",'Input data'!C337)</f>
        <v/>
      </c>
      <c r="D322" s="4" t="str">
        <f>IF('Input data'!D337="","",'Input data'!D337)</f>
        <v/>
      </c>
      <c r="E322" s="4" t="str">
        <f>IF('Input data'!E337="","",'Input data'!E337)</f>
        <v/>
      </c>
      <c r="F322" s="4" t="str">
        <f>IF('Input data'!F337="","",'Input data'!F337)</f>
        <v/>
      </c>
      <c r="G322" s="4">
        <f>IF('Input data'!G337="","",'Input data'!G337)</f>
        <v>0</v>
      </c>
      <c r="H322" s="4" t="str">
        <f>IF('Input data'!H337&gt;0.5,'Input data'!H337,"")</f>
        <v/>
      </c>
      <c r="I322" s="4" t="str">
        <f>IF('Input data'!I337="","",'Input data'!I337)</f>
        <v/>
      </c>
      <c r="J322" s="12" t="str">
        <f>IF('Calculation sheet'!AQ322="","",IF(OR(I322="Motorway link",I322="Exit diverge",I322="Entrance merge",I322="Motorway diverge",I322="Motorway merge",I322="Motorway weaving",I322="Service area"),'Calculation sheet'!AK322*'Calculation sheet'!J322*'Calculation sheet'!K322*'Calculation sheet'!L322*'Calculation sheet'!N322*'Calculation sheet'!P322*'Calculation sheet'!R322*'Calculation sheet'!S322*'Calculation sheet'!T322*'Calculation sheet'!Y322*'Calculation sheet'!Z322*'Calculation sheet'!AB322*'Calculation sheet'!AD322*'Calculation sheet'!AF322*'Calculation sheet'!AJ322,'Calculation sheet'!AK322*'Calculation sheet'!J322*'Calculation sheet'!K322*'Calculation sheet'!L322*'Calculation sheet'!N322*'Calculation sheet'!P322*'Calculation sheet'!R322*'Calculation sheet'!S322*'Calculation sheet'!T322*'Calculation sheet'!Y322*'Calculation sheet'!Z322*'Calculation sheet'!AB322*'Calculation sheet'!AD322*'Calculation sheet'!AF322*'Calculation sheet'!AJ322*0.7672))</f>
        <v/>
      </c>
      <c r="K322" s="12" t="str">
        <f>IF('Calculation sheet'!AQ322="","",IF(OR(I322="Motorway link",I322="Exit diverge",I322="Entrance merge",I322="Motorway diverge",I322="Motorway merge",I322="Motorway weaving",I322="Service area"),'Calculation sheet'!AL322*'Calculation sheet'!J322*'Calculation sheet'!K322*'Calculation sheet'!M322*'Calculation sheet'!O322*'Calculation sheet'!P322*'Calculation sheet'!Q322*'Calculation sheet'!R322*'Calculation sheet'!S322*'Calculation sheet'!T322*'Calculation sheet'!Y322*'Calculation sheet'!AA322*'Calculation sheet'!AC322*'Calculation sheet'!AE322*'Calculation sheet'!AG322*'Calculation sheet'!AJ322,'Calculation sheet'!AL322*'Calculation sheet'!J322*'Calculation sheet'!K322*'Calculation sheet'!M322*'Calculation sheet'!O322*'Calculation sheet'!P322*'Calculation sheet'!Q322*'Calculation sheet'!R322*'Calculation sheet'!S322*'Calculation sheet'!T322*'Calculation sheet'!Y322*'Calculation sheet'!AA322*'Calculation sheet'!AC322*'Calculation sheet'!AE322*'Calculation sheet'!AG322*'Calculation sheet'!AJ322*0.8833))</f>
        <v/>
      </c>
      <c r="L322" s="12" t="str">
        <f>IF('Calculation sheet'!AQ322="","",IF(OR(I322="Motorway link",I322="Exit diverge",I322="Entrance merge",I322="Motorway diverge",I322="Motorway merge",I322="Motorway weaving",I322="Service area"),'Calculation sheet'!AM322*'Calculation sheet'!J322*'Calculation sheet'!K322*'Calculation sheet'!M322*'Calculation sheet'!O322*'Calculation sheet'!P322*'Calculation sheet'!Q322*'Calculation sheet'!R322*'Calculation sheet'!S322*'Calculation sheet'!U322*'Calculation sheet'!Y322*'Calculation sheet'!AA322*'Calculation sheet'!AC322*'Calculation sheet'!AE322*'Calculation sheet'!AG322*'Calculation sheet'!AJ322,'Calculation sheet'!AM322*'Calculation sheet'!J322*'Calculation sheet'!K322*'Calculation sheet'!M322*'Calculation sheet'!O322*'Calculation sheet'!P322*'Calculation sheet'!Q322*'Calculation sheet'!R322*'Calculation sheet'!S322*'Calculation sheet'!U322*'Calculation sheet'!Y322*'Calculation sheet'!AA322*'Calculation sheet'!AC322*'Calculation sheet'!AE322*'Calculation sheet'!AG322*'Calculation sheet'!AJ322*1.1176))</f>
        <v/>
      </c>
      <c r="M322" s="12" t="str">
        <f t="shared" si="12"/>
        <v/>
      </c>
      <c r="N322" s="12" t="str">
        <f>IF('Calculation sheet'!AQ322="","",IF(OR(I322="Motorway link",I322="Exit diverge",I322="Entrance merge",I322="Motorway diverge",I322="Motorway merge",I322="Motorway weaving",I322="Service area"),'Calculation sheet'!AN322*'Calculation sheet'!J322*'Calculation sheet'!K322*'Calculation sheet'!L322*'Calculation sheet'!N322*'Calculation sheet'!P322*'Calculation sheet'!R322*'Calculation sheet'!S322*'Calculation sheet'!V322*'Calculation sheet'!Y322*'Calculation sheet'!Z322*'Calculation sheet'!AB322*'Calculation sheet'!AD322*'Calculation sheet'!AH322*'Calculation sheet'!AJ322,'Calculation sheet'!AN322*'Calculation sheet'!J322*'Calculation sheet'!K322*'Calculation sheet'!L322*'Calculation sheet'!N322*'Calculation sheet'!P322*'Calculation sheet'!R322*'Calculation sheet'!S322*'Calculation sheet'!V322*'Calculation sheet'!Y322*'Calculation sheet'!Z322*'Calculation sheet'!AB322*'Calculation sheet'!AD322*'Calculation sheet'!AH322*'Calculation sheet'!AJ322*0.7672))</f>
        <v/>
      </c>
      <c r="O322" s="12" t="str">
        <f>IF('Calculation sheet'!AQ322="","",IF(OR(I322="Motorway link",I322="Exit diverge",I322="Entrance merge",I322="Motorway diverge",I322="Motorway merge",I322="Motorway weaving",I322="Service area"),'Calculation sheet'!AO322*'Calculation sheet'!J322*'Calculation sheet'!K322*'Calculation sheet'!L322*'Calculation sheet'!N322*'Calculation sheet'!P322*'Calculation sheet'!R322*'Calculation sheet'!S322*'Calculation sheet'!W322*'Calculation sheet'!Y322*'Calculation sheet'!Z322*'Calculation sheet'!AB322*'Calculation sheet'!AD322*'Calculation sheet'!AH322*'Calculation sheet'!AJ322,'Calculation sheet'!AO322*'Calculation sheet'!J322*'Calculation sheet'!K322*'Calculation sheet'!L322*'Calculation sheet'!N322*'Calculation sheet'!P322*'Calculation sheet'!R322*'Calculation sheet'!S322*'Calculation sheet'!W322*'Calculation sheet'!Y322*'Calculation sheet'!Z322*'Calculation sheet'!AB322*'Calculation sheet'!AD322*'Calculation sheet'!AH322*'Calculation sheet'!AJ322*0.7672))</f>
        <v/>
      </c>
      <c r="P322" s="12" t="str">
        <f>IF('Calculation sheet'!AQ322="","",IF(OR(I322="Motorway link",I322="Exit diverge",I322="Entrance merge",I322="Motorway diverge",I322="Motorway merge",I322="Motorway weaving",I322="Service area"),'Calculation sheet'!AP322*'Calculation sheet'!J322*'Calculation sheet'!K322*'Calculation sheet'!L322*'Calculation sheet'!N322*'Calculation sheet'!P322*'Calculation sheet'!R322*'Calculation sheet'!S322*'Calculation sheet'!X322*'Calculation sheet'!Y322*'Calculation sheet'!Z322*'Calculation sheet'!AB322*'Calculation sheet'!AD322*'Calculation sheet'!AI322*'Calculation sheet'!AJ322,'Calculation sheet'!AP322*'Calculation sheet'!J322*'Calculation sheet'!K322*'Calculation sheet'!L322*'Calculation sheet'!N322*'Calculation sheet'!P322*'Calculation sheet'!R322*'Calculation sheet'!S322*'Calculation sheet'!X322*'Calculation sheet'!Y322*'Calculation sheet'!Z322*'Calculation sheet'!AB322*'Calculation sheet'!AD322*'Calculation sheet'!AI322*'Calculation sheet'!AJ322*0.7672))</f>
        <v/>
      </c>
      <c r="Q322" s="12" t="str">
        <f t="shared" si="13"/>
        <v/>
      </c>
      <c r="R322" s="14" t="str">
        <f t="shared" si="14"/>
        <v/>
      </c>
    </row>
    <row r="323" spans="1:18" x14ac:dyDescent="0.3">
      <c r="A323" s="4" t="str">
        <f>IF('Input data'!A338="","",'Input data'!A338)</f>
        <v/>
      </c>
      <c r="B323" s="4" t="str">
        <f>IF('Input data'!B338="","",'Input data'!B338)</f>
        <v/>
      </c>
      <c r="C323" s="4" t="str">
        <f>IF('Input data'!C338="","",'Input data'!C338)</f>
        <v/>
      </c>
      <c r="D323" s="4" t="str">
        <f>IF('Input data'!D338="","",'Input data'!D338)</f>
        <v/>
      </c>
      <c r="E323" s="4" t="str">
        <f>IF('Input data'!E338="","",'Input data'!E338)</f>
        <v/>
      </c>
      <c r="F323" s="4" t="str">
        <f>IF('Input data'!F338="","",'Input data'!F338)</f>
        <v/>
      </c>
      <c r="G323" s="4">
        <f>IF('Input data'!G338="","",'Input data'!G338)</f>
        <v>0</v>
      </c>
      <c r="H323" s="4" t="str">
        <f>IF('Input data'!H338&gt;0.5,'Input data'!H338,"")</f>
        <v/>
      </c>
      <c r="I323" s="4" t="str">
        <f>IF('Input data'!I338="","",'Input data'!I338)</f>
        <v/>
      </c>
      <c r="J323" s="12" t="str">
        <f>IF('Calculation sheet'!AQ323="","",IF(OR(I323="Motorway link",I323="Exit diverge",I323="Entrance merge",I323="Motorway diverge",I323="Motorway merge",I323="Motorway weaving",I323="Service area"),'Calculation sheet'!AK323*'Calculation sheet'!J323*'Calculation sheet'!K323*'Calculation sheet'!L323*'Calculation sheet'!N323*'Calculation sheet'!P323*'Calculation sheet'!R323*'Calculation sheet'!S323*'Calculation sheet'!T323*'Calculation sheet'!Y323*'Calculation sheet'!Z323*'Calculation sheet'!AB323*'Calculation sheet'!AD323*'Calculation sheet'!AF323*'Calculation sheet'!AJ323,'Calculation sheet'!AK323*'Calculation sheet'!J323*'Calculation sheet'!K323*'Calculation sheet'!L323*'Calculation sheet'!N323*'Calculation sheet'!P323*'Calculation sheet'!R323*'Calculation sheet'!S323*'Calculation sheet'!T323*'Calculation sheet'!Y323*'Calculation sheet'!Z323*'Calculation sheet'!AB323*'Calculation sheet'!AD323*'Calculation sheet'!AF323*'Calculation sheet'!AJ323*0.7672))</f>
        <v/>
      </c>
      <c r="K323" s="12" t="str">
        <f>IF('Calculation sheet'!AQ323="","",IF(OR(I323="Motorway link",I323="Exit diverge",I323="Entrance merge",I323="Motorway diverge",I323="Motorway merge",I323="Motorway weaving",I323="Service area"),'Calculation sheet'!AL323*'Calculation sheet'!J323*'Calculation sheet'!K323*'Calculation sheet'!M323*'Calculation sheet'!O323*'Calculation sheet'!P323*'Calculation sheet'!Q323*'Calculation sheet'!R323*'Calculation sheet'!S323*'Calculation sheet'!T323*'Calculation sheet'!Y323*'Calculation sheet'!AA323*'Calculation sheet'!AC323*'Calculation sheet'!AE323*'Calculation sheet'!AG323*'Calculation sheet'!AJ323,'Calculation sheet'!AL323*'Calculation sheet'!J323*'Calculation sheet'!K323*'Calculation sheet'!M323*'Calculation sheet'!O323*'Calculation sheet'!P323*'Calculation sheet'!Q323*'Calculation sheet'!R323*'Calculation sheet'!S323*'Calculation sheet'!T323*'Calculation sheet'!Y323*'Calculation sheet'!AA323*'Calculation sheet'!AC323*'Calculation sheet'!AE323*'Calculation sheet'!AG323*'Calculation sheet'!AJ323*0.8833))</f>
        <v/>
      </c>
      <c r="L323" s="12" t="str">
        <f>IF('Calculation sheet'!AQ323="","",IF(OR(I323="Motorway link",I323="Exit diverge",I323="Entrance merge",I323="Motorway diverge",I323="Motorway merge",I323="Motorway weaving",I323="Service area"),'Calculation sheet'!AM323*'Calculation sheet'!J323*'Calculation sheet'!K323*'Calculation sheet'!M323*'Calculation sheet'!O323*'Calculation sheet'!P323*'Calculation sheet'!Q323*'Calculation sheet'!R323*'Calculation sheet'!S323*'Calculation sheet'!U323*'Calculation sheet'!Y323*'Calculation sheet'!AA323*'Calculation sheet'!AC323*'Calculation sheet'!AE323*'Calculation sheet'!AG323*'Calculation sheet'!AJ323,'Calculation sheet'!AM323*'Calculation sheet'!J323*'Calculation sheet'!K323*'Calculation sheet'!M323*'Calculation sheet'!O323*'Calculation sheet'!P323*'Calculation sheet'!Q323*'Calculation sheet'!R323*'Calculation sheet'!S323*'Calculation sheet'!U323*'Calculation sheet'!Y323*'Calculation sheet'!AA323*'Calculation sheet'!AC323*'Calculation sheet'!AE323*'Calculation sheet'!AG323*'Calculation sheet'!AJ323*1.1176))</f>
        <v/>
      </c>
      <c r="M323" s="12" t="str">
        <f t="shared" si="12"/>
        <v/>
      </c>
      <c r="N323" s="12" t="str">
        <f>IF('Calculation sheet'!AQ323="","",IF(OR(I323="Motorway link",I323="Exit diverge",I323="Entrance merge",I323="Motorway diverge",I323="Motorway merge",I323="Motorway weaving",I323="Service area"),'Calculation sheet'!AN323*'Calculation sheet'!J323*'Calculation sheet'!K323*'Calculation sheet'!L323*'Calculation sheet'!N323*'Calculation sheet'!P323*'Calculation sheet'!R323*'Calculation sheet'!S323*'Calculation sheet'!V323*'Calculation sheet'!Y323*'Calculation sheet'!Z323*'Calculation sheet'!AB323*'Calculation sheet'!AD323*'Calculation sheet'!AH323*'Calculation sheet'!AJ323,'Calculation sheet'!AN323*'Calculation sheet'!J323*'Calculation sheet'!K323*'Calculation sheet'!L323*'Calculation sheet'!N323*'Calculation sheet'!P323*'Calculation sheet'!R323*'Calculation sheet'!S323*'Calculation sheet'!V323*'Calculation sheet'!Y323*'Calculation sheet'!Z323*'Calculation sheet'!AB323*'Calculation sheet'!AD323*'Calculation sheet'!AH323*'Calculation sheet'!AJ323*0.7672))</f>
        <v/>
      </c>
      <c r="O323" s="12" t="str">
        <f>IF('Calculation sheet'!AQ323="","",IF(OR(I323="Motorway link",I323="Exit diverge",I323="Entrance merge",I323="Motorway diverge",I323="Motorway merge",I323="Motorway weaving",I323="Service area"),'Calculation sheet'!AO323*'Calculation sheet'!J323*'Calculation sheet'!K323*'Calculation sheet'!L323*'Calculation sheet'!N323*'Calculation sheet'!P323*'Calculation sheet'!R323*'Calculation sheet'!S323*'Calculation sheet'!W323*'Calculation sheet'!Y323*'Calculation sheet'!Z323*'Calculation sheet'!AB323*'Calculation sheet'!AD323*'Calculation sheet'!AH323*'Calculation sheet'!AJ323,'Calculation sheet'!AO323*'Calculation sheet'!J323*'Calculation sheet'!K323*'Calculation sheet'!L323*'Calculation sheet'!N323*'Calculation sheet'!P323*'Calculation sheet'!R323*'Calculation sheet'!S323*'Calculation sheet'!W323*'Calculation sheet'!Y323*'Calculation sheet'!Z323*'Calculation sheet'!AB323*'Calculation sheet'!AD323*'Calculation sheet'!AH323*'Calculation sheet'!AJ323*0.7672))</f>
        <v/>
      </c>
      <c r="P323" s="12" t="str">
        <f>IF('Calculation sheet'!AQ323="","",IF(OR(I323="Motorway link",I323="Exit diverge",I323="Entrance merge",I323="Motorway diverge",I323="Motorway merge",I323="Motorway weaving",I323="Service area"),'Calculation sheet'!AP323*'Calculation sheet'!J323*'Calculation sheet'!K323*'Calculation sheet'!L323*'Calculation sheet'!N323*'Calculation sheet'!P323*'Calculation sheet'!R323*'Calculation sheet'!S323*'Calculation sheet'!X323*'Calculation sheet'!Y323*'Calculation sheet'!Z323*'Calculation sheet'!AB323*'Calculation sheet'!AD323*'Calculation sheet'!AI323*'Calculation sheet'!AJ323,'Calculation sheet'!AP323*'Calculation sheet'!J323*'Calculation sheet'!K323*'Calculation sheet'!L323*'Calculation sheet'!N323*'Calculation sheet'!P323*'Calculation sheet'!R323*'Calculation sheet'!S323*'Calculation sheet'!X323*'Calculation sheet'!Y323*'Calculation sheet'!Z323*'Calculation sheet'!AB323*'Calculation sheet'!AD323*'Calculation sheet'!AI323*'Calculation sheet'!AJ323*0.7672))</f>
        <v/>
      </c>
      <c r="Q323" s="12" t="str">
        <f t="shared" si="13"/>
        <v/>
      </c>
      <c r="R323" s="14" t="str">
        <f t="shared" si="14"/>
        <v/>
      </c>
    </row>
    <row r="324" spans="1:18" x14ac:dyDescent="0.3">
      <c r="A324" s="4" t="str">
        <f>IF('Input data'!A339="","",'Input data'!A339)</f>
        <v/>
      </c>
      <c r="B324" s="4" t="str">
        <f>IF('Input data'!B339="","",'Input data'!B339)</f>
        <v/>
      </c>
      <c r="C324" s="4" t="str">
        <f>IF('Input data'!C339="","",'Input data'!C339)</f>
        <v/>
      </c>
      <c r="D324" s="4" t="str">
        <f>IF('Input data'!D339="","",'Input data'!D339)</f>
        <v/>
      </c>
      <c r="E324" s="4" t="str">
        <f>IF('Input data'!E339="","",'Input data'!E339)</f>
        <v/>
      </c>
      <c r="F324" s="4" t="str">
        <f>IF('Input data'!F339="","",'Input data'!F339)</f>
        <v/>
      </c>
      <c r="G324" s="4">
        <f>IF('Input data'!G339="","",'Input data'!G339)</f>
        <v>0</v>
      </c>
      <c r="H324" s="4" t="str">
        <f>IF('Input data'!H339&gt;0.5,'Input data'!H339,"")</f>
        <v/>
      </c>
      <c r="I324" s="4" t="str">
        <f>IF('Input data'!I339="","",'Input data'!I339)</f>
        <v/>
      </c>
      <c r="J324" s="12" t="str">
        <f>IF('Calculation sheet'!AQ324="","",IF(OR(I324="Motorway link",I324="Exit diverge",I324="Entrance merge",I324="Motorway diverge",I324="Motorway merge",I324="Motorway weaving",I324="Service area"),'Calculation sheet'!AK324*'Calculation sheet'!J324*'Calculation sheet'!K324*'Calculation sheet'!L324*'Calculation sheet'!N324*'Calculation sheet'!P324*'Calculation sheet'!R324*'Calculation sheet'!S324*'Calculation sheet'!T324*'Calculation sheet'!Y324*'Calculation sheet'!Z324*'Calculation sheet'!AB324*'Calculation sheet'!AD324*'Calculation sheet'!AF324*'Calculation sheet'!AJ324,'Calculation sheet'!AK324*'Calculation sheet'!J324*'Calculation sheet'!K324*'Calculation sheet'!L324*'Calculation sheet'!N324*'Calculation sheet'!P324*'Calculation sheet'!R324*'Calculation sheet'!S324*'Calculation sheet'!T324*'Calculation sheet'!Y324*'Calculation sheet'!Z324*'Calculation sheet'!AB324*'Calculation sheet'!AD324*'Calculation sheet'!AF324*'Calculation sheet'!AJ324*0.7672))</f>
        <v/>
      </c>
      <c r="K324" s="12" t="str">
        <f>IF('Calculation sheet'!AQ324="","",IF(OR(I324="Motorway link",I324="Exit diverge",I324="Entrance merge",I324="Motorway diverge",I324="Motorway merge",I324="Motorway weaving",I324="Service area"),'Calculation sheet'!AL324*'Calculation sheet'!J324*'Calculation sheet'!K324*'Calculation sheet'!M324*'Calculation sheet'!O324*'Calculation sheet'!P324*'Calculation sheet'!Q324*'Calculation sheet'!R324*'Calculation sheet'!S324*'Calculation sheet'!T324*'Calculation sheet'!Y324*'Calculation sheet'!AA324*'Calculation sheet'!AC324*'Calculation sheet'!AE324*'Calculation sheet'!AG324*'Calculation sheet'!AJ324,'Calculation sheet'!AL324*'Calculation sheet'!J324*'Calculation sheet'!K324*'Calculation sheet'!M324*'Calculation sheet'!O324*'Calculation sheet'!P324*'Calculation sheet'!Q324*'Calculation sheet'!R324*'Calculation sheet'!S324*'Calculation sheet'!T324*'Calculation sheet'!Y324*'Calculation sheet'!AA324*'Calculation sheet'!AC324*'Calculation sheet'!AE324*'Calculation sheet'!AG324*'Calculation sheet'!AJ324*0.8833))</f>
        <v/>
      </c>
      <c r="L324" s="12" t="str">
        <f>IF('Calculation sheet'!AQ324="","",IF(OR(I324="Motorway link",I324="Exit diverge",I324="Entrance merge",I324="Motorway diverge",I324="Motorway merge",I324="Motorway weaving",I324="Service area"),'Calculation sheet'!AM324*'Calculation sheet'!J324*'Calculation sheet'!K324*'Calculation sheet'!M324*'Calculation sheet'!O324*'Calculation sheet'!P324*'Calculation sheet'!Q324*'Calculation sheet'!R324*'Calculation sheet'!S324*'Calculation sheet'!U324*'Calculation sheet'!Y324*'Calculation sheet'!AA324*'Calculation sheet'!AC324*'Calculation sheet'!AE324*'Calculation sheet'!AG324*'Calculation sheet'!AJ324,'Calculation sheet'!AM324*'Calculation sheet'!J324*'Calculation sheet'!K324*'Calculation sheet'!M324*'Calculation sheet'!O324*'Calculation sheet'!P324*'Calculation sheet'!Q324*'Calculation sheet'!R324*'Calculation sheet'!S324*'Calculation sheet'!U324*'Calculation sheet'!Y324*'Calculation sheet'!AA324*'Calculation sheet'!AC324*'Calculation sheet'!AE324*'Calculation sheet'!AG324*'Calculation sheet'!AJ324*1.1176))</f>
        <v/>
      </c>
      <c r="M324" s="12" t="str">
        <f t="shared" si="12"/>
        <v/>
      </c>
      <c r="N324" s="12" t="str">
        <f>IF('Calculation sheet'!AQ324="","",IF(OR(I324="Motorway link",I324="Exit diverge",I324="Entrance merge",I324="Motorway diverge",I324="Motorway merge",I324="Motorway weaving",I324="Service area"),'Calculation sheet'!AN324*'Calculation sheet'!J324*'Calculation sheet'!K324*'Calculation sheet'!L324*'Calculation sheet'!N324*'Calculation sheet'!P324*'Calculation sheet'!R324*'Calculation sheet'!S324*'Calculation sheet'!V324*'Calculation sheet'!Y324*'Calculation sheet'!Z324*'Calculation sheet'!AB324*'Calculation sheet'!AD324*'Calculation sheet'!AH324*'Calculation sheet'!AJ324,'Calculation sheet'!AN324*'Calculation sheet'!J324*'Calculation sheet'!K324*'Calculation sheet'!L324*'Calculation sheet'!N324*'Calculation sheet'!P324*'Calculation sheet'!R324*'Calculation sheet'!S324*'Calculation sheet'!V324*'Calculation sheet'!Y324*'Calculation sheet'!Z324*'Calculation sheet'!AB324*'Calculation sheet'!AD324*'Calculation sheet'!AH324*'Calculation sheet'!AJ324*0.7672))</f>
        <v/>
      </c>
      <c r="O324" s="12" t="str">
        <f>IF('Calculation sheet'!AQ324="","",IF(OR(I324="Motorway link",I324="Exit diverge",I324="Entrance merge",I324="Motorway diverge",I324="Motorway merge",I324="Motorway weaving",I324="Service area"),'Calculation sheet'!AO324*'Calculation sheet'!J324*'Calculation sheet'!K324*'Calculation sheet'!L324*'Calculation sheet'!N324*'Calculation sheet'!P324*'Calculation sheet'!R324*'Calculation sheet'!S324*'Calculation sheet'!W324*'Calculation sheet'!Y324*'Calculation sheet'!Z324*'Calculation sheet'!AB324*'Calculation sheet'!AD324*'Calculation sheet'!AH324*'Calculation sheet'!AJ324,'Calculation sheet'!AO324*'Calculation sheet'!J324*'Calculation sheet'!K324*'Calculation sheet'!L324*'Calculation sheet'!N324*'Calculation sheet'!P324*'Calculation sheet'!R324*'Calculation sheet'!S324*'Calculation sheet'!W324*'Calculation sheet'!Y324*'Calculation sheet'!Z324*'Calculation sheet'!AB324*'Calculation sheet'!AD324*'Calculation sheet'!AH324*'Calculation sheet'!AJ324*0.7672))</f>
        <v/>
      </c>
      <c r="P324" s="12" t="str">
        <f>IF('Calculation sheet'!AQ324="","",IF(OR(I324="Motorway link",I324="Exit diverge",I324="Entrance merge",I324="Motorway diverge",I324="Motorway merge",I324="Motorway weaving",I324="Service area"),'Calculation sheet'!AP324*'Calculation sheet'!J324*'Calculation sheet'!K324*'Calculation sheet'!L324*'Calculation sheet'!N324*'Calculation sheet'!P324*'Calculation sheet'!R324*'Calculation sheet'!S324*'Calculation sheet'!X324*'Calculation sheet'!Y324*'Calculation sheet'!Z324*'Calculation sheet'!AB324*'Calculation sheet'!AD324*'Calculation sheet'!AI324*'Calculation sheet'!AJ324,'Calculation sheet'!AP324*'Calculation sheet'!J324*'Calculation sheet'!K324*'Calculation sheet'!L324*'Calculation sheet'!N324*'Calculation sheet'!P324*'Calculation sheet'!R324*'Calculation sheet'!S324*'Calculation sheet'!X324*'Calculation sheet'!Y324*'Calculation sheet'!Z324*'Calculation sheet'!AB324*'Calculation sheet'!AD324*'Calculation sheet'!AI324*'Calculation sheet'!AJ324*0.7672))</f>
        <v/>
      </c>
      <c r="Q324" s="12" t="str">
        <f t="shared" si="13"/>
        <v/>
      </c>
      <c r="R324" s="14" t="str">
        <f t="shared" si="14"/>
        <v/>
      </c>
    </row>
    <row r="325" spans="1:18" x14ac:dyDescent="0.3">
      <c r="A325" s="4" t="str">
        <f>IF('Input data'!A340="","",'Input data'!A340)</f>
        <v/>
      </c>
      <c r="B325" s="4" t="str">
        <f>IF('Input data'!B340="","",'Input data'!B340)</f>
        <v/>
      </c>
      <c r="C325" s="4" t="str">
        <f>IF('Input data'!C340="","",'Input data'!C340)</f>
        <v/>
      </c>
      <c r="D325" s="4" t="str">
        <f>IF('Input data'!D340="","",'Input data'!D340)</f>
        <v/>
      </c>
      <c r="E325" s="4" t="str">
        <f>IF('Input data'!E340="","",'Input data'!E340)</f>
        <v/>
      </c>
      <c r="F325" s="4" t="str">
        <f>IF('Input data'!F340="","",'Input data'!F340)</f>
        <v/>
      </c>
      <c r="G325" s="4">
        <f>IF('Input data'!G340="","",'Input data'!G340)</f>
        <v>0</v>
      </c>
      <c r="H325" s="4" t="str">
        <f>IF('Input data'!H340&gt;0.5,'Input data'!H340,"")</f>
        <v/>
      </c>
      <c r="I325" s="4" t="str">
        <f>IF('Input data'!I340="","",'Input data'!I340)</f>
        <v/>
      </c>
      <c r="J325" s="12" t="str">
        <f>IF('Calculation sheet'!AQ325="","",IF(OR(I325="Motorway link",I325="Exit diverge",I325="Entrance merge",I325="Motorway diverge",I325="Motorway merge",I325="Motorway weaving",I325="Service area"),'Calculation sheet'!AK325*'Calculation sheet'!J325*'Calculation sheet'!K325*'Calculation sheet'!L325*'Calculation sheet'!N325*'Calculation sheet'!P325*'Calculation sheet'!R325*'Calculation sheet'!S325*'Calculation sheet'!T325*'Calculation sheet'!Y325*'Calculation sheet'!Z325*'Calculation sheet'!AB325*'Calculation sheet'!AD325*'Calculation sheet'!AF325*'Calculation sheet'!AJ325,'Calculation sheet'!AK325*'Calculation sheet'!J325*'Calculation sheet'!K325*'Calculation sheet'!L325*'Calculation sheet'!N325*'Calculation sheet'!P325*'Calculation sheet'!R325*'Calculation sheet'!S325*'Calculation sheet'!T325*'Calculation sheet'!Y325*'Calculation sheet'!Z325*'Calculation sheet'!AB325*'Calculation sheet'!AD325*'Calculation sheet'!AF325*'Calculation sheet'!AJ325*0.7672))</f>
        <v/>
      </c>
      <c r="K325" s="12" t="str">
        <f>IF('Calculation sheet'!AQ325="","",IF(OR(I325="Motorway link",I325="Exit diverge",I325="Entrance merge",I325="Motorway diverge",I325="Motorway merge",I325="Motorway weaving",I325="Service area"),'Calculation sheet'!AL325*'Calculation sheet'!J325*'Calculation sheet'!K325*'Calculation sheet'!M325*'Calculation sheet'!O325*'Calculation sheet'!P325*'Calculation sheet'!Q325*'Calculation sheet'!R325*'Calculation sheet'!S325*'Calculation sheet'!T325*'Calculation sheet'!Y325*'Calculation sheet'!AA325*'Calculation sheet'!AC325*'Calculation sheet'!AE325*'Calculation sheet'!AG325*'Calculation sheet'!AJ325,'Calculation sheet'!AL325*'Calculation sheet'!J325*'Calculation sheet'!K325*'Calculation sheet'!M325*'Calculation sheet'!O325*'Calculation sheet'!P325*'Calculation sheet'!Q325*'Calculation sheet'!R325*'Calculation sheet'!S325*'Calculation sheet'!T325*'Calculation sheet'!Y325*'Calculation sheet'!AA325*'Calculation sheet'!AC325*'Calculation sheet'!AE325*'Calculation sheet'!AG325*'Calculation sheet'!AJ325*0.8833))</f>
        <v/>
      </c>
      <c r="L325" s="12" t="str">
        <f>IF('Calculation sheet'!AQ325="","",IF(OR(I325="Motorway link",I325="Exit diverge",I325="Entrance merge",I325="Motorway diverge",I325="Motorway merge",I325="Motorway weaving",I325="Service area"),'Calculation sheet'!AM325*'Calculation sheet'!J325*'Calculation sheet'!K325*'Calculation sheet'!M325*'Calculation sheet'!O325*'Calculation sheet'!P325*'Calculation sheet'!Q325*'Calculation sheet'!R325*'Calculation sheet'!S325*'Calculation sheet'!U325*'Calculation sheet'!Y325*'Calculation sheet'!AA325*'Calculation sheet'!AC325*'Calculation sheet'!AE325*'Calculation sheet'!AG325*'Calculation sheet'!AJ325,'Calculation sheet'!AM325*'Calculation sheet'!J325*'Calculation sheet'!K325*'Calculation sheet'!M325*'Calculation sheet'!O325*'Calculation sheet'!P325*'Calculation sheet'!Q325*'Calculation sheet'!R325*'Calculation sheet'!S325*'Calculation sheet'!U325*'Calculation sheet'!Y325*'Calculation sheet'!AA325*'Calculation sheet'!AC325*'Calculation sheet'!AE325*'Calculation sheet'!AG325*'Calculation sheet'!AJ325*1.1176))</f>
        <v/>
      </c>
      <c r="M325" s="12" t="str">
        <f t="shared" si="12"/>
        <v/>
      </c>
      <c r="N325" s="12" t="str">
        <f>IF('Calculation sheet'!AQ325="","",IF(OR(I325="Motorway link",I325="Exit diverge",I325="Entrance merge",I325="Motorway diverge",I325="Motorway merge",I325="Motorway weaving",I325="Service area"),'Calculation sheet'!AN325*'Calculation sheet'!J325*'Calculation sheet'!K325*'Calculation sheet'!L325*'Calculation sheet'!N325*'Calculation sheet'!P325*'Calculation sheet'!R325*'Calculation sheet'!S325*'Calculation sheet'!V325*'Calculation sheet'!Y325*'Calculation sheet'!Z325*'Calculation sheet'!AB325*'Calculation sheet'!AD325*'Calculation sheet'!AH325*'Calculation sheet'!AJ325,'Calculation sheet'!AN325*'Calculation sheet'!J325*'Calculation sheet'!K325*'Calculation sheet'!L325*'Calculation sheet'!N325*'Calculation sheet'!P325*'Calculation sheet'!R325*'Calculation sheet'!S325*'Calculation sheet'!V325*'Calculation sheet'!Y325*'Calculation sheet'!Z325*'Calculation sheet'!AB325*'Calculation sheet'!AD325*'Calculation sheet'!AH325*'Calculation sheet'!AJ325*0.7672))</f>
        <v/>
      </c>
      <c r="O325" s="12" t="str">
        <f>IF('Calculation sheet'!AQ325="","",IF(OR(I325="Motorway link",I325="Exit diverge",I325="Entrance merge",I325="Motorway diverge",I325="Motorway merge",I325="Motorway weaving",I325="Service area"),'Calculation sheet'!AO325*'Calculation sheet'!J325*'Calculation sheet'!K325*'Calculation sheet'!L325*'Calculation sheet'!N325*'Calculation sheet'!P325*'Calculation sheet'!R325*'Calculation sheet'!S325*'Calculation sheet'!W325*'Calculation sheet'!Y325*'Calculation sheet'!Z325*'Calculation sheet'!AB325*'Calculation sheet'!AD325*'Calculation sheet'!AH325*'Calculation sheet'!AJ325,'Calculation sheet'!AO325*'Calculation sheet'!J325*'Calculation sheet'!K325*'Calculation sheet'!L325*'Calculation sheet'!N325*'Calculation sheet'!P325*'Calculation sheet'!R325*'Calculation sheet'!S325*'Calculation sheet'!W325*'Calculation sheet'!Y325*'Calculation sheet'!Z325*'Calculation sheet'!AB325*'Calculation sheet'!AD325*'Calculation sheet'!AH325*'Calculation sheet'!AJ325*0.7672))</f>
        <v/>
      </c>
      <c r="P325" s="12" t="str">
        <f>IF('Calculation sheet'!AQ325="","",IF(OR(I325="Motorway link",I325="Exit diverge",I325="Entrance merge",I325="Motorway diverge",I325="Motorway merge",I325="Motorway weaving",I325="Service area"),'Calculation sheet'!AP325*'Calculation sheet'!J325*'Calculation sheet'!K325*'Calculation sheet'!L325*'Calculation sheet'!N325*'Calculation sheet'!P325*'Calculation sheet'!R325*'Calculation sheet'!S325*'Calculation sheet'!X325*'Calculation sheet'!Y325*'Calculation sheet'!Z325*'Calculation sheet'!AB325*'Calculation sheet'!AD325*'Calculation sheet'!AI325*'Calculation sheet'!AJ325,'Calculation sheet'!AP325*'Calculation sheet'!J325*'Calculation sheet'!K325*'Calculation sheet'!L325*'Calculation sheet'!N325*'Calculation sheet'!P325*'Calculation sheet'!R325*'Calculation sheet'!S325*'Calculation sheet'!X325*'Calculation sheet'!Y325*'Calculation sheet'!Z325*'Calculation sheet'!AB325*'Calculation sheet'!AD325*'Calculation sheet'!AI325*'Calculation sheet'!AJ325*0.7672))</f>
        <v/>
      </c>
      <c r="Q325" s="12" t="str">
        <f t="shared" si="13"/>
        <v/>
      </c>
      <c r="R325" s="14" t="str">
        <f t="shared" si="14"/>
        <v/>
      </c>
    </row>
    <row r="326" spans="1:18" x14ac:dyDescent="0.3">
      <c r="A326" s="4" t="str">
        <f>IF('Input data'!A341="","",'Input data'!A341)</f>
        <v/>
      </c>
      <c r="B326" s="4" t="str">
        <f>IF('Input data'!B341="","",'Input data'!B341)</f>
        <v/>
      </c>
      <c r="C326" s="4" t="str">
        <f>IF('Input data'!C341="","",'Input data'!C341)</f>
        <v/>
      </c>
      <c r="D326" s="4" t="str">
        <f>IF('Input data'!D341="","",'Input data'!D341)</f>
        <v/>
      </c>
      <c r="E326" s="4" t="str">
        <f>IF('Input data'!E341="","",'Input data'!E341)</f>
        <v/>
      </c>
      <c r="F326" s="4" t="str">
        <f>IF('Input data'!F341="","",'Input data'!F341)</f>
        <v/>
      </c>
      <c r="G326" s="4">
        <f>IF('Input data'!G341="","",'Input data'!G341)</f>
        <v>0</v>
      </c>
      <c r="H326" s="4" t="str">
        <f>IF('Input data'!H341&gt;0.5,'Input data'!H341,"")</f>
        <v/>
      </c>
      <c r="I326" s="4" t="str">
        <f>IF('Input data'!I341="","",'Input data'!I341)</f>
        <v/>
      </c>
      <c r="J326" s="12" t="str">
        <f>IF('Calculation sheet'!AQ326="","",IF(OR(I326="Motorway link",I326="Exit diverge",I326="Entrance merge",I326="Motorway diverge",I326="Motorway merge",I326="Motorway weaving",I326="Service area"),'Calculation sheet'!AK326*'Calculation sheet'!J326*'Calculation sheet'!K326*'Calculation sheet'!L326*'Calculation sheet'!N326*'Calculation sheet'!P326*'Calculation sheet'!R326*'Calculation sheet'!S326*'Calculation sheet'!T326*'Calculation sheet'!Y326*'Calculation sheet'!Z326*'Calculation sheet'!AB326*'Calculation sheet'!AD326*'Calculation sheet'!AF326*'Calculation sheet'!AJ326,'Calculation sheet'!AK326*'Calculation sheet'!J326*'Calculation sheet'!K326*'Calculation sheet'!L326*'Calculation sheet'!N326*'Calculation sheet'!P326*'Calculation sheet'!R326*'Calculation sheet'!S326*'Calculation sheet'!T326*'Calculation sheet'!Y326*'Calculation sheet'!Z326*'Calculation sheet'!AB326*'Calculation sheet'!AD326*'Calculation sheet'!AF326*'Calculation sheet'!AJ326*0.7672))</f>
        <v/>
      </c>
      <c r="K326" s="12" t="str">
        <f>IF('Calculation sheet'!AQ326="","",IF(OR(I326="Motorway link",I326="Exit diverge",I326="Entrance merge",I326="Motorway diverge",I326="Motorway merge",I326="Motorway weaving",I326="Service area"),'Calculation sheet'!AL326*'Calculation sheet'!J326*'Calculation sheet'!K326*'Calculation sheet'!M326*'Calculation sheet'!O326*'Calculation sheet'!P326*'Calculation sheet'!Q326*'Calculation sheet'!R326*'Calculation sheet'!S326*'Calculation sheet'!T326*'Calculation sheet'!Y326*'Calculation sheet'!AA326*'Calculation sheet'!AC326*'Calculation sheet'!AE326*'Calculation sheet'!AG326*'Calculation sheet'!AJ326,'Calculation sheet'!AL326*'Calculation sheet'!J326*'Calculation sheet'!K326*'Calculation sheet'!M326*'Calculation sheet'!O326*'Calculation sheet'!P326*'Calculation sheet'!Q326*'Calculation sheet'!R326*'Calculation sheet'!S326*'Calculation sheet'!T326*'Calculation sheet'!Y326*'Calculation sheet'!AA326*'Calculation sheet'!AC326*'Calculation sheet'!AE326*'Calculation sheet'!AG326*'Calculation sheet'!AJ326*0.8833))</f>
        <v/>
      </c>
      <c r="L326" s="12" t="str">
        <f>IF('Calculation sheet'!AQ326="","",IF(OR(I326="Motorway link",I326="Exit diverge",I326="Entrance merge",I326="Motorway diverge",I326="Motorway merge",I326="Motorway weaving",I326="Service area"),'Calculation sheet'!AM326*'Calculation sheet'!J326*'Calculation sheet'!K326*'Calculation sheet'!M326*'Calculation sheet'!O326*'Calculation sheet'!P326*'Calculation sheet'!Q326*'Calculation sheet'!R326*'Calculation sheet'!S326*'Calculation sheet'!U326*'Calculation sheet'!Y326*'Calculation sheet'!AA326*'Calculation sheet'!AC326*'Calculation sheet'!AE326*'Calculation sheet'!AG326*'Calculation sheet'!AJ326,'Calculation sheet'!AM326*'Calculation sheet'!J326*'Calculation sheet'!K326*'Calculation sheet'!M326*'Calculation sheet'!O326*'Calculation sheet'!P326*'Calculation sheet'!Q326*'Calculation sheet'!R326*'Calculation sheet'!S326*'Calculation sheet'!U326*'Calculation sheet'!Y326*'Calculation sheet'!AA326*'Calculation sheet'!AC326*'Calculation sheet'!AE326*'Calculation sheet'!AG326*'Calculation sheet'!AJ326*1.1176))</f>
        <v/>
      </c>
      <c r="M326" s="12" t="str">
        <f t="shared" si="12"/>
        <v/>
      </c>
      <c r="N326" s="12" t="str">
        <f>IF('Calculation sheet'!AQ326="","",IF(OR(I326="Motorway link",I326="Exit diverge",I326="Entrance merge",I326="Motorway diverge",I326="Motorway merge",I326="Motorway weaving",I326="Service area"),'Calculation sheet'!AN326*'Calculation sheet'!J326*'Calculation sheet'!K326*'Calculation sheet'!L326*'Calculation sheet'!N326*'Calculation sheet'!P326*'Calculation sheet'!R326*'Calculation sheet'!S326*'Calculation sheet'!V326*'Calculation sheet'!Y326*'Calculation sheet'!Z326*'Calculation sheet'!AB326*'Calculation sheet'!AD326*'Calculation sheet'!AH326*'Calculation sheet'!AJ326,'Calculation sheet'!AN326*'Calculation sheet'!J326*'Calculation sheet'!K326*'Calculation sheet'!L326*'Calculation sheet'!N326*'Calculation sheet'!P326*'Calculation sheet'!R326*'Calculation sheet'!S326*'Calculation sheet'!V326*'Calculation sheet'!Y326*'Calculation sheet'!Z326*'Calculation sheet'!AB326*'Calculation sheet'!AD326*'Calculation sheet'!AH326*'Calculation sheet'!AJ326*0.7672))</f>
        <v/>
      </c>
      <c r="O326" s="12" t="str">
        <f>IF('Calculation sheet'!AQ326="","",IF(OR(I326="Motorway link",I326="Exit diverge",I326="Entrance merge",I326="Motorway diverge",I326="Motorway merge",I326="Motorway weaving",I326="Service area"),'Calculation sheet'!AO326*'Calculation sheet'!J326*'Calculation sheet'!K326*'Calculation sheet'!L326*'Calculation sheet'!N326*'Calculation sheet'!P326*'Calculation sheet'!R326*'Calculation sheet'!S326*'Calculation sheet'!W326*'Calculation sheet'!Y326*'Calculation sheet'!Z326*'Calculation sheet'!AB326*'Calculation sheet'!AD326*'Calculation sheet'!AH326*'Calculation sheet'!AJ326,'Calculation sheet'!AO326*'Calculation sheet'!J326*'Calculation sheet'!K326*'Calculation sheet'!L326*'Calculation sheet'!N326*'Calculation sheet'!P326*'Calculation sheet'!R326*'Calculation sheet'!S326*'Calculation sheet'!W326*'Calculation sheet'!Y326*'Calculation sheet'!Z326*'Calculation sheet'!AB326*'Calculation sheet'!AD326*'Calculation sheet'!AH326*'Calculation sheet'!AJ326*0.7672))</f>
        <v/>
      </c>
      <c r="P326" s="12" t="str">
        <f>IF('Calculation sheet'!AQ326="","",IF(OR(I326="Motorway link",I326="Exit diverge",I326="Entrance merge",I326="Motorway diverge",I326="Motorway merge",I326="Motorway weaving",I326="Service area"),'Calculation sheet'!AP326*'Calculation sheet'!J326*'Calculation sheet'!K326*'Calculation sheet'!L326*'Calculation sheet'!N326*'Calculation sheet'!P326*'Calculation sheet'!R326*'Calculation sheet'!S326*'Calculation sheet'!X326*'Calculation sheet'!Y326*'Calculation sheet'!Z326*'Calculation sheet'!AB326*'Calculation sheet'!AD326*'Calculation sheet'!AI326*'Calculation sheet'!AJ326,'Calculation sheet'!AP326*'Calculation sheet'!J326*'Calculation sheet'!K326*'Calculation sheet'!L326*'Calculation sheet'!N326*'Calculation sheet'!P326*'Calculation sheet'!R326*'Calculation sheet'!S326*'Calculation sheet'!X326*'Calculation sheet'!Y326*'Calculation sheet'!Z326*'Calculation sheet'!AB326*'Calculation sheet'!AD326*'Calculation sheet'!AI326*'Calculation sheet'!AJ326*0.7672))</f>
        <v/>
      </c>
      <c r="Q326" s="12" t="str">
        <f t="shared" si="13"/>
        <v/>
      </c>
      <c r="R326" s="14" t="str">
        <f t="shared" si="14"/>
        <v/>
      </c>
    </row>
    <row r="327" spans="1:18" x14ac:dyDescent="0.3">
      <c r="A327" s="4" t="str">
        <f>IF('Input data'!A342="","",'Input data'!A342)</f>
        <v/>
      </c>
      <c r="B327" s="4" t="str">
        <f>IF('Input data'!B342="","",'Input data'!B342)</f>
        <v/>
      </c>
      <c r="C327" s="4" t="str">
        <f>IF('Input data'!C342="","",'Input data'!C342)</f>
        <v/>
      </c>
      <c r="D327" s="4" t="str">
        <f>IF('Input data'!D342="","",'Input data'!D342)</f>
        <v/>
      </c>
      <c r="E327" s="4" t="str">
        <f>IF('Input data'!E342="","",'Input data'!E342)</f>
        <v/>
      </c>
      <c r="F327" s="4" t="str">
        <f>IF('Input data'!F342="","",'Input data'!F342)</f>
        <v/>
      </c>
      <c r="G327" s="4">
        <f>IF('Input data'!G342="","",'Input data'!G342)</f>
        <v>0</v>
      </c>
      <c r="H327" s="4" t="str">
        <f>IF('Input data'!H342&gt;0.5,'Input data'!H342,"")</f>
        <v/>
      </c>
      <c r="I327" s="4" t="str">
        <f>IF('Input data'!I342="","",'Input data'!I342)</f>
        <v/>
      </c>
      <c r="J327" s="12" t="str">
        <f>IF('Calculation sheet'!AQ327="","",IF(OR(I327="Motorway link",I327="Exit diverge",I327="Entrance merge",I327="Motorway diverge",I327="Motorway merge",I327="Motorway weaving",I327="Service area"),'Calculation sheet'!AK327*'Calculation sheet'!J327*'Calculation sheet'!K327*'Calculation sheet'!L327*'Calculation sheet'!N327*'Calculation sheet'!P327*'Calculation sheet'!R327*'Calculation sheet'!S327*'Calculation sheet'!T327*'Calculation sheet'!Y327*'Calculation sheet'!Z327*'Calculation sheet'!AB327*'Calculation sheet'!AD327*'Calculation sheet'!AF327*'Calculation sheet'!AJ327,'Calculation sheet'!AK327*'Calculation sheet'!J327*'Calculation sheet'!K327*'Calculation sheet'!L327*'Calculation sheet'!N327*'Calculation sheet'!P327*'Calculation sheet'!R327*'Calculation sheet'!S327*'Calculation sheet'!T327*'Calculation sheet'!Y327*'Calculation sheet'!Z327*'Calculation sheet'!AB327*'Calculation sheet'!AD327*'Calculation sheet'!AF327*'Calculation sheet'!AJ327*0.7672))</f>
        <v/>
      </c>
      <c r="K327" s="12" t="str">
        <f>IF('Calculation sheet'!AQ327="","",IF(OR(I327="Motorway link",I327="Exit diverge",I327="Entrance merge",I327="Motorway diverge",I327="Motorway merge",I327="Motorway weaving",I327="Service area"),'Calculation sheet'!AL327*'Calculation sheet'!J327*'Calculation sheet'!K327*'Calculation sheet'!M327*'Calculation sheet'!O327*'Calculation sheet'!P327*'Calculation sheet'!Q327*'Calculation sheet'!R327*'Calculation sheet'!S327*'Calculation sheet'!T327*'Calculation sheet'!Y327*'Calculation sheet'!AA327*'Calculation sheet'!AC327*'Calculation sheet'!AE327*'Calculation sheet'!AG327*'Calculation sheet'!AJ327,'Calculation sheet'!AL327*'Calculation sheet'!J327*'Calculation sheet'!K327*'Calculation sheet'!M327*'Calculation sheet'!O327*'Calculation sheet'!P327*'Calculation sheet'!Q327*'Calculation sheet'!R327*'Calculation sheet'!S327*'Calculation sheet'!T327*'Calculation sheet'!Y327*'Calculation sheet'!AA327*'Calculation sheet'!AC327*'Calculation sheet'!AE327*'Calculation sheet'!AG327*'Calculation sheet'!AJ327*0.8833))</f>
        <v/>
      </c>
      <c r="L327" s="12" t="str">
        <f>IF('Calculation sheet'!AQ327="","",IF(OR(I327="Motorway link",I327="Exit diverge",I327="Entrance merge",I327="Motorway diverge",I327="Motorway merge",I327="Motorway weaving",I327="Service area"),'Calculation sheet'!AM327*'Calculation sheet'!J327*'Calculation sheet'!K327*'Calculation sheet'!M327*'Calculation sheet'!O327*'Calculation sheet'!P327*'Calculation sheet'!Q327*'Calculation sheet'!R327*'Calculation sheet'!S327*'Calculation sheet'!U327*'Calculation sheet'!Y327*'Calculation sheet'!AA327*'Calculation sheet'!AC327*'Calculation sheet'!AE327*'Calculation sheet'!AG327*'Calculation sheet'!AJ327,'Calculation sheet'!AM327*'Calculation sheet'!J327*'Calculation sheet'!K327*'Calculation sheet'!M327*'Calculation sheet'!O327*'Calculation sheet'!P327*'Calculation sheet'!Q327*'Calculation sheet'!R327*'Calculation sheet'!S327*'Calculation sheet'!U327*'Calculation sheet'!Y327*'Calculation sheet'!AA327*'Calculation sheet'!AC327*'Calculation sheet'!AE327*'Calculation sheet'!AG327*'Calculation sheet'!AJ327*1.1176))</f>
        <v/>
      </c>
      <c r="M327" s="12" t="str">
        <f t="shared" ref="M327:M390" si="15">IF(SUM(J327:L327)&gt;0,SUM(J327:L327),"")</f>
        <v/>
      </c>
      <c r="N327" s="12" t="str">
        <f>IF('Calculation sheet'!AQ327="","",IF(OR(I327="Motorway link",I327="Exit diverge",I327="Entrance merge",I327="Motorway diverge",I327="Motorway merge",I327="Motorway weaving",I327="Service area"),'Calculation sheet'!AN327*'Calculation sheet'!J327*'Calculation sheet'!K327*'Calculation sheet'!L327*'Calculation sheet'!N327*'Calculation sheet'!P327*'Calculation sheet'!R327*'Calculation sheet'!S327*'Calculation sheet'!V327*'Calculation sheet'!Y327*'Calculation sheet'!Z327*'Calculation sheet'!AB327*'Calculation sheet'!AD327*'Calculation sheet'!AH327*'Calculation sheet'!AJ327,'Calculation sheet'!AN327*'Calculation sheet'!J327*'Calculation sheet'!K327*'Calculation sheet'!L327*'Calculation sheet'!N327*'Calculation sheet'!P327*'Calculation sheet'!R327*'Calculation sheet'!S327*'Calculation sheet'!V327*'Calculation sheet'!Y327*'Calculation sheet'!Z327*'Calculation sheet'!AB327*'Calculation sheet'!AD327*'Calculation sheet'!AH327*'Calculation sheet'!AJ327*0.7672))</f>
        <v/>
      </c>
      <c r="O327" s="12" t="str">
        <f>IF('Calculation sheet'!AQ327="","",IF(OR(I327="Motorway link",I327="Exit diverge",I327="Entrance merge",I327="Motorway diverge",I327="Motorway merge",I327="Motorway weaving",I327="Service area"),'Calculation sheet'!AO327*'Calculation sheet'!J327*'Calculation sheet'!K327*'Calculation sheet'!L327*'Calculation sheet'!N327*'Calculation sheet'!P327*'Calculation sheet'!R327*'Calculation sheet'!S327*'Calculation sheet'!W327*'Calculation sheet'!Y327*'Calculation sheet'!Z327*'Calculation sheet'!AB327*'Calculation sheet'!AD327*'Calculation sheet'!AH327*'Calculation sheet'!AJ327,'Calculation sheet'!AO327*'Calculation sheet'!J327*'Calculation sheet'!K327*'Calculation sheet'!L327*'Calculation sheet'!N327*'Calculation sheet'!P327*'Calculation sheet'!R327*'Calculation sheet'!S327*'Calculation sheet'!W327*'Calculation sheet'!Y327*'Calculation sheet'!Z327*'Calculation sheet'!AB327*'Calculation sheet'!AD327*'Calculation sheet'!AH327*'Calculation sheet'!AJ327*0.7672))</f>
        <v/>
      </c>
      <c r="P327" s="12" t="str">
        <f>IF('Calculation sheet'!AQ327="","",IF(OR(I327="Motorway link",I327="Exit diverge",I327="Entrance merge",I327="Motorway diverge",I327="Motorway merge",I327="Motorway weaving",I327="Service area"),'Calculation sheet'!AP327*'Calculation sheet'!J327*'Calculation sheet'!K327*'Calculation sheet'!L327*'Calculation sheet'!N327*'Calculation sheet'!P327*'Calculation sheet'!R327*'Calculation sheet'!S327*'Calculation sheet'!X327*'Calculation sheet'!Y327*'Calculation sheet'!Z327*'Calculation sheet'!AB327*'Calculation sheet'!AD327*'Calculation sheet'!AI327*'Calculation sheet'!AJ327,'Calculation sheet'!AP327*'Calculation sheet'!J327*'Calculation sheet'!K327*'Calculation sheet'!L327*'Calculation sheet'!N327*'Calculation sheet'!P327*'Calculation sheet'!R327*'Calculation sheet'!S327*'Calculation sheet'!X327*'Calculation sheet'!Y327*'Calculation sheet'!Z327*'Calculation sheet'!AB327*'Calculation sheet'!AD327*'Calculation sheet'!AI327*'Calculation sheet'!AJ327*0.7672))</f>
        <v/>
      </c>
      <c r="Q327" s="12" t="str">
        <f t="shared" ref="Q327:Q390" si="16">IF(SUM(N327:P327)&gt;0,SUM(N327:P327),"")</f>
        <v/>
      </c>
      <c r="R327" s="14" t="str">
        <f t="shared" ref="R327:R390" si="17">IF(M327="","",18609867*N327+3188341*O327+480261*P327+697929*(J327+K327))</f>
        <v/>
      </c>
    </row>
    <row r="328" spans="1:18" x14ac:dyDescent="0.3">
      <c r="A328" s="4" t="str">
        <f>IF('Input data'!A343="","",'Input data'!A343)</f>
        <v/>
      </c>
      <c r="B328" s="4" t="str">
        <f>IF('Input data'!B343="","",'Input data'!B343)</f>
        <v/>
      </c>
      <c r="C328" s="4" t="str">
        <f>IF('Input data'!C343="","",'Input data'!C343)</f>
        <v/>
      </c>
      <c r="D328" s="4" t="str">
        <f>IF('Input data'!D343="","",'Input data'!D343)</f>
        <v/>
      </c>
      <c r="E328" s="4" t="str">
        <f>IF('Input data'!E343="","",'Input data'!E343)</f>
        <v/>
      </c>
      <c r="F328" s="4" t="str">
        <f>IF('Input data'!F343="","",'Input data'!F343)</f>
        <v/>
      </c>
      <c r="G328" s="4">
        <f>IF('Input data'!G343="","",'Input data'!G343)</f>
        <v>0</v>
      </c>
      <c r="H328" s="4" t="str">
        <f>IF('Input data'!H343&gt;0.5,'Input data'!H343,"")</f>
        <v/>
      </c>
      <c r="I328" s="4" t="str">
        <f>IF('Input data'!I343="","",'Input data'!I343)</f>
        <v/>
      </c>
      <c r="J328" s="12" t="str">
        <f>IF('Calculation sheet'!AQ328="","",IF(OR(I328="Motorway link",I328="Exit diverge",I328="Entrance merge",I328="Motorway diverge",I328="Motorway merge",I328="Motorway weaving",I328="Service area"),'Calculation sheet'!AK328*'Calculation sheet'!J328*'Calculation sheet'!K328*'Calculation sheet'!L328*'Calculation sheet'!N328*'Calculation sheet'!P328*'Calculation sheet'!R328*'Calculation sheet'!S328*'Calculation sheet'!T328*'Calculation sheet'!Y328*'Calculation sheet'!Z328*'Calculation sheet'!AB328*'Calculation sheet'!AD328*'Calculation sheet'!AF328*'Calculation sheet'!AJ328,'Calculation sheet'!AK328*'Calculation sheet'!J328*'Calculation sheet'!K328*'Calculation sheet'!L328*'Calculation sheet'!N328*'Calculation sheet'!P328*'Calculation sheet'!R328*'Calculation sheet'!S328*'Calculation sheet'!T328*'Calculation sheet'!Y328*'Calculation sheet'!Z328*'Calculation sheet'!AB328*'Calculation sheet'!AD328*'Calculation sheet'!AF328*'Calculation sheet'!AJ328*0.7672))</f>
        <v/>
      </c>
      <c r="K328" s="12" t="str">
        <f>IF('Calculation sheet'!AQ328="","",IF(OR(I328="Motorway link",I328="Exit diverge",I328="Entrance merge",I328="Motorway diverge",I328="Motorway merge",I328="Motorway weaving",I328="Service area"),'Calculation sheet'!AL328*'Calculation sheet'!J328*'Calculation sheet'!K328*'Calculation sheet'!M328*'Calculation sheet'!O328*'Calculation sheet'!P328*'Calculation sheet'!Q328*'Calculation sheet'!R328*'Calculation sheet'!S328*'Calculation sheet'!T328*'Calculation sheet'!Y328*'Calculation sheet'!AA328*'Calculation sheet'!AC328*'Calculation sheet'!AE328*'Calculation sheet'!AG328*'Calculation sheet'!AJ328,'Calculation sheet'!AL328*'Calculation sheet'!J328*'Calculation sheet'!K328*'Calculation sheet'!M328*'Calculation sheet'!O328*'Calculation sheet'!P328*'Calculation sheet'!Q328*'Calculation sheet'!R328*'Calculation sheet'!S328*'Calculation sheet'!T328*'Calculation sheet'!Y328*'Calculation sheet'!AA328*'Calculation sheet'!AC328*'Calculation sheet'!AE328*'Calculation sheet'!AG328*'Calculation sheet'!AJ328*0.8833))</f>
        <v/>
      </c>
      <c r="L328" s="12" t="str">
        <f>IF('Calculation sheet'!AQ328="","",IF(OR(I328="Motorway link",I328="Exit diverge",I328="Entrance merge",I328="Motorway diverge",I328="Motorway merge",I328="Motorway weaving",I328="Service area"),'Calculation sheet'!AM328*'Calculation sheet'!J328*'Calculation sheet'!K328*'Calculation sheet'!M328*'Calculation sheet'!O328*'Calculation sheet'!P328*'Calculation sheet'!Q328*'Calculation sheet'!R328*'Calculation sheet'!S328*'Calculation sheet'!U328*'Calculation sheet'!Y328*'Calculation sheet'!AA328*'Calculation sheet'!AC328*'Calculation sheet'!AE328*'Calculation sheet'!AG328*'Calculation sheet'!AJ328,'Calculation sheet'!AM328*'Calculation sheet'!J328*'Calculation sheet'!K328*'Calculation sheet'!M328*'Calculation sheet'!O328*'Calculation sheet'!P328*'Calculation sheet'!Q328*'Calculation sheet'!R328*'Calculation sheet'!S328*'Calculation sheet'!U328*'Calculation sheet'!Y328*'Calculation sheet'!AA328*'Calculation sheet'!AC328*'Calculation sheet'!AE328*'Calculation sheet'!AG328*'Calculation sheet'!AJ328*1.1176))</f>
        <v/>
      </c>
      <c r="M328" s="12" t="str">
        <f t="shared" si="15"/>
        <v/>
      </c>
      <c r="N328" s="12" t="str">
        <f>IF('Calculation sheet'!AQ328="","",IF(OR(I328="Motorway link",I328="Exit diverge",I328="Entrance merge",I328="Motorway diverge",I328="Motorway merge",I328="Motorway weaving",I328="Service area"),'Calculation sheet'!AN328*'Calculation sheet'!J328*'Calculation sheet'!K328*'Calculation sheet'!L328*'Calculation sheet'!N328*'Calculation sheet'!P328*'Calculation sheet'!R328*'Calculation sheet'!S328*'Calculation sheet'!V328*'Calculation sheet'!Y328*'Calculation sheet'!Z328*'Calculation sheet'!AB328*'Calculation sheet'!AD328*'Calculation sheet'!AH328*'Calculation sheet'!AJ328,'Calculation sheet'!AN328*'Calculation sheet'!J328*'Calculation sheet'!K328*'Calculation sheet'!L328*'Calculation sheet'!N328*'Calculation sheet'!P328*'Calculation sheet'!R328*'Calculation sheet'!S328*'Calculation sheet'!V328*'Calculation sheet'!Y328*'Calculation sheet'!Z328*'Calculation sheet'!AB328*'Calculation sheet'!AD328*'Calculation sheet'!AH328*'Calculation sheet'!AJ328*0.7672))</f>
        <v/>
      </c>
      <c r="O328" s="12" t="str">
        <f>IF('Calculation sheet'!AQ328="","",IF(OR(I328="Motorway link",I328="Exit diverge",I328="Entrance merge",I328="Motorway diverge",I328="Motorway merge",I328="Motorway weaving",I328="Service area"),'Calculation sheet'!AO328*'Calculation sheet'!J328*'Calculation sheet'!K328*'Calculation sheet'!L328*'Calculation sheet'!N328*'Calculation sheet'!P328*'Calculation sheet'!R328*'Calculation sheet'!S328*'Calculation sheet'!W328*'Calculation sheet'!Y328*'Calculation sheet'!Z328*'Calculation sheet'!AB328*'Calculation sheet'!AD328*'Calculation sheet'!AH328*'Calculation sheet'!AJ328,'Calculation sheet'!AO328*'Calculation sheet'!J328*'Calculation sheet'!K328*'Calculation sheet'!L328*'Calculation sheet'!N328*'Calculation sheet'!P328*'Calculation sheet'!R328*'Calculation sheet'!S328*'Calculation sheet'!W328*'Calculation sheet'!Y328*'Calculation sheet'!Z328*'Calculation sheet'!AB328*'Calculation sheet'!AD328*'Calculation sheet'!AH328*'Calculation sheet'!AJ328*0.7672))</f>
        <v/>
      </c>
      <c r="P328" s="12" t="str">
        <f>IF('Calculation sheet'!AQ328="","",IF(OR(I328="Motorway link",I328="Exit diverge",I328="Entrance merge",I328="Motorway diverge",I328="Motorway merge",I328="Motorway weaving",I328="Service area"),'Calculation sheet'!AP328*'Calculation sheet'!J328*'Calculation sheet'!K328*'Calculation sheet'!L328*'Calculation sheet'!N328*'Calculation sheet'!P328*'Calculation sheet'!R328*'Calculation sheet'!S328*'Calculation sheet'!X328*'Calculation sheet'!Y328*'Calculation sheet'!Z328*'Calculation sheet'!AB328*'Calculation sheet'!AD328*'Calculation sheet'!AI328*'Calculation sheet'!AJ328,'Calculation sheet'!AP328*'Calculation sheet'!J328*'Calculation sheet'!K328*'Calculation sheet'!L328*'Calculation sheet'!N328*'Calculation sheet'!P328*'Calculation sheet'!R328*'Calculation sheet'!S328*'Calculation sheet'!X328*'Calculation sheet'!Y328*'Calculation sheet'!Z328*'Calculation sheet'!AB328*'Calculation sheet'!AD328*'Calculation sheet'!AI328*'Calculation sheet'!AJ328*0.7672))</f>
        <v/>
      </c>
      <c r="Q328" s="12" t="str">
        <f t="shared" si="16"/>
        <v/>
      </c>
      <c r="R328" s="14" t="str">
        <f t="shared" si="17"/>
        <v/>
      </c>
    </row>
    <row r="329" spans="1:18" x14ac:dyDescent="0.3">
      <c r="A329" s="4" t="str">
        <f>IF('Input data'!A344="","",'Input data'!A344)</f>
        <v/>
      </c>
      <c r="B329" s="4" t="str">
        <f>IF('Input data'!B344="","",'Input data'!B344)</f>
        <v/>
      </c>
      <c r="C329" s="4" t="str">
        <f>IF('Input data'!C344="","",'Input data'!C344)</f>
        <v/>
      </c>
      <c r="D329" s="4" t="str">
        <f>IF('Input data'!D344="","",'Input data'!D344)</f>
        <v/>
      </c>
      <c r="E329" s="4" t="str">
        <f>IF('Input data'!E344="","",'Input data'!E344)</f>
        <v/>
      </c>
      <c r="F329" s="4" t="str">
        <f>IF('Input data'!F344="","",'Input data'!F344)</f>
        <v/>
      </c>
      <c r="G329" s="4">
        <f>IF('Input data'!G344="","",'Input data'!G344)</f>
        <v>0</v>
      </c>
      <c r="H329" s="4" t="str">
        <f>IF('Input data'!H344&gt;0.5,'Input data'!H344,"")</f>
        <v/>
      </c>
      <c r="I329" s="4" t="str">
        <f>IF('Input data'!I344="","",'Input data'!I344)</f>
        <v/>
      </c>
      <c r="J329" s="12" t="str">
        <f>IF('Calculation sheet'!AQ329="","",IF(OR(I329="Motorway link",I329="Exit diverge",I329="Entrance merge",I329="Motorway diverge",I329="Motorway merge",I329="Motorway weaving",I329="Service area"),'Calculation sheet'!AK329*'Calculation sheet'!J329*'Calculation sheet'!K329*'Calculation sheet'!L329*'Calculation sheet'!N329*'Calculation sheet'!P329*'Calculation sheet'!R329*'Calculation sheet'!S329*'Calculation sheet'!T329*'Calculation sheet'!Y329*'Calculation sheet'!Z329*'Calculation sheet'!AB329*'Calculation sheet'!AD329*'Calculation sheet'!AF329*'Calculation sheet'!AJ329,'Calculation sheet'!AK329*'Calculation sheet'!J329*'Calculation sheet'!K329*'Calculation sheet'!L329*'Calculation sheet'!N329*'Calculation sheet'!P329*'Calculation sheet'!R329*'Calculation sheet'!S329*'Calculation sheet'!T329*'Calculation sheet'!Y329*'Calculation sheet'!Z329*'Calculation sheet'!AB329*'Calculation sheet'!AD329*'Calculation sheet'!AF329*'Calculation sheet'!AJ329*0.7672))</f>
        <v/>
      </c>
      <c r="K329" s="12" t="str">
        <f>IF('Calculation sheet'!AQ329="","",IF(OR(I329="Motorway link",I329="Exit diverge",I329="Entrance merge",I329="Motorway diverge",I329="Motorway merge",I329="Motorway weaving",I329="Service area"),'Calculation sheet'!AL329*'Calculation sheet'!J329*'Calculation sheet'!K329*'Calculation sheet'!M329*'Calculation sheet'!O329*'Calculation sheet'!P329*'Calculation sheet'!Q329*'Calculation sheet'!R329*'Calculation sheet'!S329*'Calculation sheet'!T329*'Calculation sheet'!Y329*'Calculation sheet'!AA329*'Calculation sheet'!AC329*'Calculation sheet'!AE329*'Calculation sheet'!AG329*'Calculation sheet'!AJ329,'Calculation sheet'!AL329*'Calculation sheet'!J329*'Calculation sheet'!K329*'Calculation sheet'!M329*'Calculation sheet'!O329*'Calculation sheet'!P329*'Calculation sheet'!Q329*'Calculation sheet'!R329*'Calculation sheet'!S329*'Calculation sheet'!T329*'Calculation sheet'!Y329*'Calculation sheet'!AA329*'Calculation sheet'!AC329*'Calculation sheet'!AE329*'Calculation sheet'!AG329*'Calculation sheet'!AJ329*0.8833))</f>
        <v/>
      </c>
      <c r="L329" s="12" t="str">
        <f>IF('Calculation sheet'!AQ329="","",IF(OR(I329="Motorway link",I329="Exit diverge",I329="Entrance merge",I329="Motorway diverge",I329="Motorway merge",I329="Motorway weaving",I329="Service area"),'Calculation sheet'!AM329*'Calculation sheet'!J329*'Calculation sheet'!K329*'Calculation sheet'!M329*'Calculation sheet'!O329*'Calculation sheet'!P329*'Calculation sheet'!Q329*'Calculation sheet'!R329*'Calculation sheet'!S329*'Calculation sheet'!U329*'Calculation sheet'!Y329*'Calculation sheet'!AA329*'Calculation sheet'!AC329*'Calculation sheet'!AE329*'Calculation sheet'!AG329*'Calculation sheet'!AJ329,'Calculation sheet'!AM329*'Calculation sheet'!J329*'Calculation sheet'!K329*'Calculation sheet'!M329*'Calculation sheet'!O329*'Calculation sheet'!P329*'Calculation sheet'!Q329*'Calculation sheet'!R329*'Calculation sheet'!S329*'Calculation sheet'!U329*'Calculation sheet'!Y329*'Calculation sheet'!AA329*'Calculation sheet'!AC329*'Calculation sheet'!AE329*'Calculation sheet'!AG329*'Calculation sheet'!AJ329*1.1176))</f>
        <v/>
      </c>
      <c r="M329" s="12" t="str">
        <f t="shared" si="15"/>
        <v/>
      </c>
      <c r="N329" s="12" t="str">
        <f>IF('Calculation sheet'!AQ329="","",IF(OR(I329="Motorway link",I329="Exit diverge",I329="Entrance merge",I329="Motorway diverge",I329="Motorway merge",I329="Motorway weaving",I329="Service area"),'Calculation sheet'!AN329*'Calculation sheet'!J329*'Calculation sheet'!K329*'Calculation sheet'!L329*'Calculation sheet'!N329*'Calculation sheet'!P329*'Calculation sheet'!R329*'Calculation sheet'!S329*'Calculation sheet'!V329*'Calculation sheet'!Y329*'Calculation sheet'!Z329*'Calculation sheet'!AB329*'Calculation sheet'!AD329*'Calculation sheet'!AH329*'Calculation sheet'!AJ329,'Calculation sheet'!AN329*'Calculation sheet'!J329*'Calculation sheet'!K329*'Calculation sheet'!L329*'Calculation sheet'!N329*'Calculation sheet'!P329*'Calculation sheet'!R329*'Calculation sheet'!S329*'Calculation sheet'!V329*'Calculation sheet'!Y329*'Calculation sheet'!Z329*'Calculation sheet'!AB329*'Calculation sheet'!AD329*'Calculation sheet'!AH329*'Calculation sheet'!AJ329*0.7672))</f>
        <v/>
      </c>
      <c r="O329" s="12" t="str">
        <f>IF('Calculation sheet'!AQ329="","",IF(OR(I329="Motorway link",I329="Exit diverge",I329="Entrance merge",I329="Motorway diverge",I329="Motorway merge",I329="Motorway weaving",I329="Service area"),'Calculation sheet'!AO329*'Calculation sheet'!J329*'Calculation sheet'!K329*'Calculation sheet'!L329*'Calculation sheet'!N329*'Calculation sheet'!P329*'Calculation sheet'!R329*'Calculation sheet'!S329*'Calculation sheet'!W329*'Calculation sheet'!Y329*'Calculation sheet'!Z329*'Calculation sheet'!AB329*'Calculation sheet'!AD329*'Calculation sheet'!AH329*'Calculation sheet'!AJ329,'Calculation sheet'!AO329*'Calculation sheet'!J329*'Calculation sheet'!K329*'Calculation sheet'!L329*'Calculation sheet'!N329*'Calculation sheet'!P329*'Calculation sheet'!R329*'Calculation sheet'!S329*'Calculation sheet'!W329*'Calculation sheet'!Y329*'Calculation sheet'!Z329*'Calculation sheet'!AB329*'Calculation sheet'!AD329*'Calculation sheet'!AH329*'Calculation sheet'!AJ329*0.7672))</f>
        <v/>
      </c>
      <c r="P329" s="12" t="str">
        <f>IF('Calculation sheet'!AQ329="","",IF(OR(I329="Motorway link",I329="Exit diverge",I329="Entrance merge",I329="Motorway diverge",I329="Motorway merge",I329="Motorway weaving",I329="Service area"),'Calculation sheet'!AP329*'Calculation sheet'!J329*'Calculation sheet'!K329*'Calculation sheet'!L329*'Calculation sheet'!N329*'Calculation sheet'!P329*'Calculation sheet'!R329*'Calculation sheet'!S329*'Calculation sheet'!X329*'Calculation sheet'!Y329*'Calculation sheet'!Z329*'Calculation sheet'!AB329*'Calculation sheet'!AD329*'Calculation sheet'!AI329*'Calculation sheet'!AJ329,'Calculation sheet'!AP329*'Calculation sheet'!J329*'Calculation sheet'!K329*'Calculation sheet'!L329*'Calculation sheet'!N329*'Calculation sheet'!P329*'Calculation sheet'!R329*'Calculation sheet'!S329*'Calculation sheet'!X329*'Calculation sheet'!Y329*'Calculation sheet'!Z329*'Calculation sheet'!AB329*'Calculation sheet'!AD329*'Calculation sheet'!AI329*'Calculation sheet'!AJ329*0.7672))</f>
        <v/>
      </c>
      <c r="Q329" s="12" t="str">
        <f t="shared" si="16"/>
        <v/>
      </c>
      <c r="R329" s="14" t="str">
        <f t="shared" si="17"/>
        <v/>
      </c>
    </row>
    <row r="330" spans="1:18" x14ac:dyDescent="0.3">
      <c r="A330" s="4" t="str">
        <f>IF('Input data'!A345="","",'Input data'!A345)</f>
        <v/>
      </c>
      <c r="B330" s="4" t="str">
        <f>IF('Input data'!B345="","",'Input data'!B345)</f>
        <v/>
      </c>
      <c r="C330" s="4" t="str">
        <f>IF('Input data'!C345="","",'Input data'!C345)</f>
        <v/>
      </c>
      <c r="D330" s="4" t="str">
        <f>IF('Input data'!D345="","",'Input data'!D345)</f>
        <v/>
      </c>
      <c r="E330" s="4" t="str">
        <f>IF('Input data'!E345="","",'Input data'!E345)</f>
        <v/>
      </c>
      <c r="F330" s="4" t="str">
        <f>IF('Input data'!F345="","",'Input data'!F345)</f>
        <v/>
      </c>
      <c r="G330" s="4">
        <f>IF('Input data'!G345="","",'Input data'!G345)</f>
        <v>0</v>
      </c>
      <c r="H330" s="4" t="str">
        <f>IF('Input data'!H345&gt;0.5,'Input data'!H345,"")</f>
        <v/>
      </c>
      <c r="I330" s="4" t="str">
        <f>IF('Input data'!I345="","",'Input data'!I345)</f>
        <v/>
      </c>
      <c r="J330" s="12" t="str">
        <f>IF('Calculation sheet'!AQ330="","",IF(OR(I330="Motorway link",I330="Exit diverge",I330="Entrance merge",I330="Motorway diverge",I330="Motorway merge",I330="Motorway weaving",I330="Service area"),'Calculation sheet'!AK330*'Calculation sheet'!J330*'Calculation sheet'!K330*'Calculation sheet'!L330*'Calculation sheet'!N330*'Calculation sheet'!P330*'Calculation sheet'!R330*'Calculation sheet'!S330*'Calculation sheet'!T330*'Calculation sheet'!Y330*'Calculation sheet'!Z330*'Calculation sheet'!AB330*'Calculation sheet'!AD330*'Calculation sheet'!AF330*'Calculation sheet'!AJ330,'Calculation sheet'!AK330*'Calculation sheet'!J330*'Calculation sheet'!K330*'Calculation sheet'!L330*'Calculation sheet'!N330*'Calculation sheet'!P330*'Calculation sheet'!R330*'Calculation sheet'!S330*'Calculation sheet'!T330*'Calculation sheet'!Y330*'Calculation sheet'!Z330*'Calculation sheet'!AB330*'Calculation sheet'!AD330*'Calculation sheet'!AF330*'Calculation sheet'!AJ330*0.7672))</f>
        <v/>
      </c>
      <c r="K330" s="12" t="str">
        <f>IF('Calculation sheet'!AQ330="","",IF(OR(I330="Motorway link",I330="Exit diverge",I330="Entrance merge",I330="Motorway diverge",I330="Motorway merge",I330="Motorway weaving",I330="Service area"),'Calculation sheet'!AL330*'Calculation sheet'!J330*'Calculation sheet'!K330*'Calculation sheet'!M330*'Calculation sheet'!O330*'Calculation sheet'!P330*'Calculation sheet'!Q330*'Calculation sheet'!R330*'Calculation sheet'!S330*'Calculation sheet'!T330*'Calculation sheet'!Y330*'Calculation sheet'!AA330*'Calculation sheet'!AC330*'Calculation sheet'!AE330*'Calculation sheet'!AG330*'Calculation sheet'!AJ330,'Calculation sheet'!AL330*'Calculation sheet'!J330*'Calculation sheet'!K330*'Calculation sheet'!M330*'Calculation sheet'!O330*'Calculation sheet'!P330*'Calculation sheet'!Q330*'Calculation sheet'!R330*'Calculation sheet'!S330*'Calculation sheet'!T330*'Calculation sheet'!Y330*'Calculation sheet'!AA330*'Calculation sheet'!AC330*'Calculation sheet'!AE330*'Calculation sheet'!AG330*'Calculation sheet'!AJ330*0.8833))</f>
        <v/>
      </c>
      <c r="L330" s="12" t="str">
        <f>IF('Calculation sheet'!AQ330="","",IF(OR(I330="Motorway link",I330="Exit diverge",I330="Entrance merge",I330="Motorway diverge",I330="Motorway merge",I330="Motorway weaving",I330="Service area"),'Calculation sheet'!AM330*'Calculation sheet'!J330*'Calculation sheet'!K330*'Calculation sheet'!M330*'Calculation sheet'!O330*'Calculation sheet'!P330*'Calculation sheet'!Q330*'Calculation sheet'!R330*'Calculation sheet'!S330*'Calculation sheet'!U330*'Calculation sheet'!Y330*'Calculation sheet'!AA330*'Calculation sheet'!AC330*'Calculation sheet'!AE330*'Calculation sheet'!AG330*'Calculation sheet'!AJ330,'Calculation sheet'!AM330*'Calculation sheet'!J330*'Calculation sheet'!K330*'Calculation sheet'!M330*'Calculation sheet'!O330*'Calculation sheet'!P330*'Calculation sheet'!Q330*'Calculation sheet'!R330*'Calculation sheet'!S330*'Calculation sheet'!U330*'Calculation sheet'!Y330*'Calculation sheet'!AA330*'Calculation sheet'!AC330*'Calculation sheet'!AE330*'Calculation sheet'!AG330*'Calculation sheet'!AJ330*1.1176))</f>
        <v/>
      </c>
      <c r="M330" s="12" t="str">
        <f t="shared" si="15"/>
        <v/>
      </c>
      <c r="N330" s="12" t="str">
        <f>IF('Calculation sheet'!AQ330="","",IF(OR(I330="Motorway link",I330="Exit diverge",I330="Entrance merge",I330="Motorway diverge",I330="Motorway merge",I330="Motorway weaving",I330="Service area"),'Calculation sheet'!AN330*'Calculation sheet'!J330*'Calculation sheet'!K330*'Calculation sheet'!L330*'Calculation sheet'!N330*'Calculation sheet'!P330*'Calculation sheet'!R330*'Calculation sheet'!S330*'Calculation sheet'!V330*'Calculation sheet'!Y330*'Calculation sheet'!Z330*'Calculation sheet'!AB330*'Calculation sheet'!AD330*'Calculation sheet'!AH330*'Calculation sheet'!AJ330,'Calculation sheet'!AN330*'Calculation sheet'!J330*'Calculation sheet'!K330*'Calculation sheet'!L330*'Calculation sheet'!N330*'Calculation sheet'!P330*'Calculation sheet'!R330*'Calculation sheet'!S330*'Calculation sheet'!V330*'Calculation sheet'!Y330*'Calculation sheet'!Z330*'Calculation sheet'!AB330*'Calculation sheet'!AD330*'Calculation sheet'!AH330*'Calculation sheet'!AJ330*0.7672))</f>
        <v/>
      </c>
      <c r="O330" s="12" t="str">
        <f>IF('Calculation sheet'!AQ330="","",IF(OR(I330="Motorway link",I330="Exit diverge",I330="Entrance merge",I330="Motorway diverge",I330="Motorway merge",I330="Motorway weaving",I330="Service area"),'Calculation sheet'!AO330*'Calculation sheet'!J330*'Calculation sheet'!K330*'Calculation sheet'!L330*'Calculation sheet'!N330*'Calculation sheet'!P330*'Calculation sheet'!R330*'Calculation sheet'!S330*'Calculation sheet'!W330*'Calculation sheet'!Y330*'Calculation sheet'!Z330*'Calculation sheet'!AB330*'Calculation sheet'!AD330*'Calculation sheet'!AH330*'Calculation sheet'!AJ330,'Calculation sheet'!AO330*'Calculation sheet'!J330*'Calculation sheet'!K330*'Calculation sheet'!L330*'Calculation sheet'!N330*'Calculation sheet'!P330*'Calculation sheet'!R330*'Calculation sheet'!S330*'Calculation sheet'!W330*'Calculation sheet'!Y330*'Calculation sheet'!Z330*'Calculation sheet'!AB330*'Calculation sheet'!AD330*'Calculation sheet'!AH330*'Calculation sheet'!AJ330*0.7672))</f>
        <v/>
      </c>
      <c r="P330" s="12" t="str">
        <f>IF('Calculation sheet'!AQ330="","",IF(OR(I330="Motorway link",I330="Exit diverge",I330="Entrance merge",I330="Motorway diverge",I330="Motorway merge",I330="Motorway weaving",I330="Service area"),'Calculation sheet'!AP330*'Calculation sheet'!J330*'Calculation sheet'!K330*'Calculation sheet'!L330*'Calculation sheet'!N330*'Calculation sheet'!P330*'Calculation sheet'!R330*'Calculation sheet'!S330*'Calculation sheet'!X330*'Calculation sheet'!Y330*'Calculation sheet'!Z330*'Calculation sheet'!AB330*'Calculation sheet'!AD330*'Calculation sheet'!AI330*'Calculation sheet'!AJ330,'Calculation sheet'!AP330*'Calculation sheet'!J330*'Calculation sheet'!K330*'Calculation sheet'!L330*'Calculation sheet'!N330*'Calculation sheet'!P330*'Calculation sheet'!R330*'Calculation sheet'!S330*'Calculation sheet'!X330*'Calculation sheet'!Y330*'Calculation sheet'!Z330*'Calculation sheet'!AB330*'Calculation sheet'!AD330*'Calculation sheet'!AI330*'Calculation sheet'!AJ330*0.7672))</f>
        <v/>
      </c>
      <c r="Q330" s="12" t="str">
        <f t="shared" si="16"/>
        <v/>
      </c>
      <c r="R330" s="14" t="str">
        <f t="shared" si="17"/>
        <v/>
      </c>
    </row>
    <row r="331" spans="1:18" x14ac:dyDescent="0.3">
      <c r="A331" s="4" t="str">
        <f>IF('Input data'!A346="","",'Input data'!A346)</f>
        <v/>
      </c>
      <c r="B331" s="4" t="str">
        <f>IF('Input data'!B346="","",'Input data'!B346)</f>
        <v/>
      </c>
      <c r="C331" s="4" t="str">
        <f>IF('Input data'!C346="","",'Input data'!C346)</f>
        <v/>
      </c>
      <c r="D331" s="4" t="str">
        <f>IF('Input data'!D346="","",'Input data'!D346)</f>
        <v/>
      </c>
      <c r="E331" s="4" t="str">
        <f>IF('Input data'!E346="","",'Input data'!E346)</f>
        <v/>
      </c>
      <c r="F331" s="4" t="str">
        <f>IF('Input data'!F346="","",'Input data'!F346)</f>
        <v/>
      </c>
      <c r="G331" s="4">
        <f>IF('Input data'!G346="","",'Input data'!G346)</f>
        <v>0</v>
      </c>
      <c r="H331" s="4" t="str">
        <f>IF('Input data'!H346&gt;0.5,'Input data'!H346,"")</f>
        <v/>
      </c>
      <c r="I331" s="4" t="str">
        <f>IF('Input data'!I346="","",'Input data'!I346)</f>
        <v/>
      </c>
      <c r="J331" s="12" t="str">
        <f>IF('Calculation sheet'!AQ331="","",IF(OR(I331="Motorway link",I331="Exit diverge",I331="Entrance merge",I331="Motorway diverge",I331="Motorway merge",I331="Motorway weaving",I331="Service area"),'Calculation sheet'!AK331*'Calculation sheet'!J331*'Calculation sheet'!K331*'Calculation sheet'!L331*'Calculation sheet'!N331*'Calculation sheet'!P331*'Calculation sheet'!R331*'Calculation sheet'!S331*'Calculation sheet'!T331*'Calculation sheet'!Y331*'Calculation sheet'!Z331*'Calculation sheet'!AB331*'Calculation sheet'!AD331*'Calculation sheet'!AF331*'Calculation sheet'!AJ331,'Calculation sheet'!AK331*'Calculation sheet'!J331*'Calculation sheet'!K331*'Calculation sheet'!L331*'Calculation sheet'!N331*'Calculation sheet'!P331*'Calculation sheet'!R331*'Calculation sheet'!S331*'Calculation sheet'!T331*'Calculation sheet'!Y331*'Calculation sheet'!Z331*'Calculation sheet'!AB331*'Calculation sheet'!AD331*'Calculation sheet'!AF331*'Calculation sheet'!AJ331*0.7672))</f>
        <v/>
      </c>
      <c r="K331" s="12" t="str">
        <f>IF('Calculation sheet'!AQ331="","",IF(OR(I331="Motorway link",I331="Exit diverge",I331="Entrance merge",I331="Motorway diverge",I331="Motorway merge",I331="Motorway weaving",I331="Service area"),'Calculation sheet'!AL331*'Calculation sheet'!J331*'Calculation sheet'!K331*'Calculation sheet'!M331*'Calculation sheet'!O331*'Calculation sheet'!P331*'Calculation sheet'!Q331*'Calculation sheet'!R331*'Calculation sheet'!S331*'Calculation sheet'!T331*'Calculation sheet'!Y331*'Calculation sheet'!AA331*'Calculation sheet'!AC331*'Calculation sheet'!AE331*'Calculation sheet'!AG331*'Calculation sheet'!AJ331,'Calculation sheet'!AL331*'Calculation sheet'!J331*'Calculation sheet'!K331*'Calculation sheet'!M331*'Calculation sheet'!O331*'Calculation sheet'!P331*'Calculation sheet'!Q331*'Calculation sheet'!R331*'Calculation sheet'!S331*'Calculation sheet'!T331*'Calculation sheet'!Y331*'Calculation sheet'!AA331*'Calculation sheet'!AC331*'Calculation sheet'!AE331*'Calculation sheet'!AG331*'Calculation sheet'!AJ331*0.8833))</f>
        <v/>
      </c>
      <c r="L331" s="12" t="str">
        <f>IF('Calculation sheet'!AQ331="","",IF(OR(I331="Motorway link",I331="Exit diverge",I331="Entrance merge",I331="Motorway diverge",I331="Motorway merge",I331="Motorway weaving",I331="Service area"),'Calculation sheet'!AM331*'Calculation sheet'!J331*'Calculation sheet'!K331*'Calculation sheet'!M331*'Calculation sheet'!O331*'Calculation sheet'!P331*'Calculation sheet'!Q331*'Calculation sheet'!R331*'Calculation sheet'!S331*'Calculation sheet'!U331*'Calculation sheet'!Y331*'Calculation sheet'!AA331*'Calculation sheet'!AC331*'Calculation sheet'!AE331*'Calculation sheet'!AG331*'Calculation sheet'!AJ331,'Calculation sheet'!AM331*'Calculation sheet'!J331*'Calculation sheet'!K331*'Calculation sheet'!M331*'Calculation sheet'!O331*'Calculation sheet'!P331*'Calculation sheet'!Q331*'Calculation sheet'!R331*'Calculation sheet'!S331*'Calculation sheet'!U331*'Calculation sheet'!Y331*'Calculation sheet'!AA331*'Calculation sheet'!AC331*'Calculation sheet'!AE331*'Calculation sheet'!AG331*'Calculation sheet'!AJ331*1.1176))</f>
        <v/>
      </c>
      <c r="M331" s="12" t="str">
        <f t="shared" si="15"/>
        <v/>
      </c>
      <c r="N331" s="12" t="str">
        <f>IF('Calculation sheet'!AQ331="","",IF(OR(I331="Motorway link",I331="Exit diverge",I331="Entrance merge",I331="Motorway diverge",I331="Motorway merge",I331="Motorway weaving",I331="Service area"),'Calculation sheet'!AN331*'Calculation sheet'!J331*'Calculation sheet'!K331*'Calculation sheet'!L331*'Calculation sheet'!N331*'Calculation sheet'!P331*'Calculation sheet'!R331*'Calculation sheet'!S331*'Calculation sheet'!V331*'Calculation sheet'!Y331*'Calculation sheet'!Z331*'Calculation sheet'!AB331*'Calculation sheet'!AD331*'Calculation sheet'!AH331*'Calculation sheet'!AJ331,'Calculation sheet'!AN331*'Calculation sheet'!J331*'Calculation sheet'!K331*'Calculation sheet'!L331*'Calculation sheet'!N331*'Calculation sheet'!P331*'Calculation sheet'!R331*'Calculation sheet'!S331*'Calculation sheet'!V331*'Calculation sheet'!Y331*'Calculation sheet'!Z331*'Calculation sheet'!AB331*'Calculation sheet'!AD331*'Calculation sheet'!AH331*'Calculation sheet'!AJ331*0.7672))</f>
        <v/>
      </c>
      <c r="O331" s="12" t="str">
        <f>IF('Calculation sheet'!AQ331="","",IF(OR(I331="Motorway link",I331="Exit diverge",I331="Entrance merge",I331="Motorway diverge",I331="Motorway merge",I331="Motorway weaving",I331="Service area"),'Calculation sheet'!AO331*'Calculation sheet'!J331*'Calculation sheet'!K331*'Calculation sheet'!L331*'Calculation sheet'!N331*'Calculation sheet'!P331*'Calculation sheet'!R331*'Calculation sheet'!S331*'Calculation sheet'!W331*'Calculation sheet'!Y331*'Calculation sheet'!Z331*'Calculation sheet'!AB331*'Calculation sheet'!AD331*'Calculation sheet'!AH331*'Calculation sheet'!AJ331,'Calculation sheet'!AO331*'Calculation sheet'!J331*'Calculation sheet'!K331*'Calculation sheet'!L331*'Calculation sheet'!N331*'Calculation sheet'!P331*'Calculation sheet'!R331*'Calculation sheet'!S331*'Calculation sheet'!W331*'Calculation sheet'!Y331*'Calculation sheet'!Z331*'Calculation sheet'!AB331*'Calculation sheet'!AD331*'Calculation sheet'!AH331*'Calculation sheet'!AJ331*0.7672))</f>
        <v/>
      </c>
      <c r="P331" s="12" t="str">
        <f>IF('Calculation sheet'!AQ331="","",IF(OR(I331="Motorway link",I331="Exit diverge",I331="Entrance merge",I331="Motorway diverge",I331="Motorway merge",I331="Motorway weaving",I331="Service area"),'Calculation sheet'!AP331*'Calculation sheet'!J331*'Calculation sheet'!K331*'Calculation sheet'!L331*'Calculation sheet'!N331*'Calculation sheet'!P331*'Calculation sheet'!R331*'Calculation sheet'!S331*'Calculation sheet'!X331*'Calculation sheet'!Y331*'Calculation sheet'!Z331*'Calculation sheet'!AB331*'Calculation sheet'!AD331*'Calculation sheet'!AI331*'Calculation sheet'!AJ331,'Calculation sheet'!AP331*'Calculation sheet'!J331*'Calculation sheet'!K331*'Calculation sheet'!L331*'Calculation sheet'!N331*'Calculation sheet'!P331*'Calculation sheet'!R331*'Calculation sheet'!S331*'Calculation sheet'!X331*'Calculation sheet'!Y331*'Calculation sheet'!Z331*'Calculation sheet'!AB331*'Calculation sheet'!AD331*'Calculation sheet'!AI331*'Calculation sheet'!AJ331*0.7672))</f>
        <v/>
      </c>
      <c r="Q331" s="12" t="str">
        <f t="shared" si="16"/>
        <v/>
      </c>
      <c r="R331" s="14" t="str">
        <f t="shared" si="17"/>
        <v/>
      </c>
    </row>
    <row r="332" spans="1:18" x14ac:dyDescent="0.3">
      <c r="A332" s="4" t="str">
        <f>IF('Input data'!A347="","",'Input data'!A347)</f>
        <v/>
      </c>
      <c r="B332" s="4" t="str">
        <f>IF('Input data'!B347="","",'Input data'!B347)</f>
        <v/>
      </c>
      <c r="C332" s="4" t="str">
        <f>IF('Input data'!C347="","",'Input data'!C347)</f>
        <v/>
      </c>
      <c r="D332" s="4" t="str">
        <f>IF('Input data'!D347="","",'Input data'!D347)</f>
        <v/>
      </c>
      <c r="E332" s="4" t="str">
        <f>IF('Input data'!E347="","",'Input data'!E347)</f>
        <v/>
      </c>
      <c r="F332" s="4" t="str">
        <f>IF('Input data'!F347="","",'Input data'!F347)</f>
        <v/>
      </c>
      <c r="G332" s="4">
        <f>IF('Input data'!G347="","",'Input data'!G347)</f>
        <v>0</v>
      </c>
      <c r="H332" s="4" t="str">
        <f>IF('Input data'!H347&gt;0.5,'Input data'!H347,"")</f>
        <v/>
      </c>
      <c r="I332" s="4" t="str">
        <f>IF('Input data'!I347="","",'Input data'!I347)</f>
        <v/>
      </c>
      <c r="J332" s="12" t="str">
        <f>IF('Calculation sheet'!AQ332="","",IF(OR(I332="Motorway link",I332="Exit diverge",I332="Entrance merge",I332="Motorway diverge",I332="Motorway merge",I332="Motorway weaving",I332="Service area"),'Calculation sheet'!AK332*'Calculation sheet'!J332*'Calculation sheet'!K332*'Calculation sheet'!L332*'Calculation sheet'!N332*'Calculation sheet'!P332*'Calculation sheet'!R332*'Calculation sheet'!S332*'Calculation sheet'!T332*'Calculation sheet'!Y332*'Calculation sheet'!Z332*'Calculation sheet'!AB332*'Calculation sheet'!AD332*'Calculation sheet'!AF332*'Calculation sheet'!AJ332,'Calculation sheet'!AK332*'Calculation sheet'!J332*'Calculation sheet'!K332*'Calculation sheet'!L332*'Calculation sheet'!N332*'Calculation sheet'!P332*'Calculation sheet'!R332*'Calculation sheet'!S332*'Calculation sheet'!T332*'Calculation sheet'!Y332*'Calculation sheet'!Z332*'Calculation sheet'!AB332*'Calculation sheet'!AD332*'Calculation sheet'!AF332*'Calculation sheet'!AJ332*0.7672))</f>
        <v/>
      </c>
      <c r="K332" s="12" t="str">
        <f>IF('Calculation sheet'!AQ332="","",IF(OR(I332="Motorway link",I332="Exit diverge",I332="Entrance merge",I332="Motorway diverge",I332="Motorway merge",I332="Motorway weaving",I332="Service area"),'Calculation sheet'!AL332*'Calculation sheet'!J332*'Calculation sheet'!K332*'Calculation sheet'!M332*'Calculation sheet'!O332*'Calculation sheet'!P332*'Calculation sheet'!Q332*'Calculation sheet'!R332*'Calculation sheet'!S332*'Calculation sheet'!T332*'Calculation sheet'!Y332*'Calculation sheet'!AA332*'Calculation sheet'!AC332*'Calculation sheet'!AE332*'Calculation sheet'!AG332*'Calculation sheet'!AJ332,'Calculation sheet'!AL332*'Calculation sheet'!J332*'Calculation sheet'!K332*'Calculation sheet'!M332*'Calculation sheet'!O332*'Calculation sheet'!P332*'Calculation sheet'!Q332*'Calculation sheet'!R332*'Calculation sheet'!S332*'Calculation sheet'!T332*'Calculation sheet'!Y332*'Calculation sheet'!AA332*'Calculation sheet'!AC332*'Calculation sheet'!AE332*'Calculation sheet'!AG332*'Calculation sheet'!AJ332*0.8833))</f>
        <v/>
      </c>
      <c r="L332" s="12" t="str">
        <f>IF('Calculation sheet'!AQ332="","",IF(OR(I332="Motorway link",I332="Exit diverge",I332="Entrance merge",I332="Motorway diverge",I332="Motorway merge",I332="Motorway weaving",I332="Service area"),'Calculation sheet'!AM332*'Calculation sheet'!J332*'Calculation sheet'!K332*'Calculation sheet'!M332*'Calculation sheet'!O332*'Calculation sheet'!P332*'Calculation sheet'!Q332*'Calculation sheet'!R332*'Calculation sheet'!S332*'Calculation sheet'!U332*'Calculation sheet'!Y332*'Calculation sheet'!AA332*'Calculation sheet'!AC332*'Calculation sheet'!AE332*'Calculation sheet'!AG332*'Calculation sheet'!AJ332,'Calculation sheet'!AM332*'Calculation sheet'!J332*'Calculation sheet'!K332*'Calculation sheet'!M332*'Calculation sheet'!O332*'Calculation sheet'!P332*'Calculation sheet'!Q332*'Calculation sheet'!R332*'Calculation sheet'!S332*'Calculation sheet'!U332*'Calculation sheet'!Y332*'Calculation sheet'!AA332*'Calculation sheet'!AC332*'Calculation sheet'!AE332*'Calculation sheet'!AG332*'Calculation sheet'!AJ332*1.1176))</f>
        <v/>
      </c>
      <c r="M332" s="12" t="str">
        <f t="shared" si="15"/>
        <v/>
      </c>
      <c r="N332" s="12" t="str">
        <f>IF('Calculation sheet'!AQ332="","",IF(OR(I332="Motorway link",I332="Exit diverge",I332="Entrance merge",I332="Motorway diverge",I332="Motorway merge",I332="Motorway weaving",I332="Service area"),'Calculation sheet'!AN332*'Calculation sheet'!J332*'Calculation sheet'!K332*'Calculation sheet'!L332*'Calculation sheet'!N332*'Calculation sheet'!P332*'Calculation sheet'!R332*'Calculation sheet'!S332*'Calculation sheet'!V332*'Calculation sheet'!Y332*'Calculation sheet'!Z332*'Calculation sheet'!AB332*'Calculation sheet'!AD332*'Calculation sheet'!AH332*'Calculation sheet'!AJ332,'Calculation sheet'!AN332*'Calculation sheet'!J332*'Calculation sheet'!K332*'Calculation sheet'!L332*'Calculation sheet'!N332*'Calculation sheet'!P332*'Calculation sheet'!R332*'Calculation sheet'!S332*'Calculation sheet'!V332*'Calculation sheet'!Y332*'Calculation sheet'!Z332*'Calculation sheet'!AB332*'Calculation sheet'!AD332*'Calculation sheet'!AH332*'Calculation sheet'!AJ332*0.7672))</f>
        <v/>
      </c>
      <c r="O332" s="12" t="str">
        <f>IF('Calculation sheet'!AQ332="","",IF(OR(I332="Motorway link",I332="Exit diverge",I332="Entrance merge",I332="Motorway diverge",I332="Motorway merge",I332="Motorway weaving",I332="Service area"),'Calculation sheet'!AO332*'Calculation sheet'!J332*'Calculation sheet'!K332*'Calculation sheet'!L332*'Calculation sheet'!N332*'Calculation sheet'!P332*'Calculation sheet'!R332*'Calculation sheet'!S332*'Calculation sheet'!W332*'Calculation sheet'!Y332*'Calculation sheet'!Z332*'Calculation sheet'!AB332*'Calculation sheet'!AD332*'Calculation sheet'!AH332*'Calculation sheet'!AJ332,'Calculation sheet'!AO332*'Calculation sheet'!J332*'Calculation sheet'!K332*'Calculation sheet'!L332*'Calculation sheet'!N332*'Calculation sheet'!P332*'Calculation sheet'!R332*'Calculation sheet'!S332*'Calculation sheet'!W332*'Calculation sheet'!Y332*'Calculation sheet'!Z332*'Calculation sheet'!AB332*'Calculation sheet'!AD332*'Calculation sheet'!AH332*'Calculation sheet'!AJ332*0.7672))</f>
        <v/>
      </c>
      <c r="P332" s="12" t="str">
        <f>IF('Calculation sheet'!AQ332="","",IF(OR(I332="Motorway link",I332="Exit diverge",I332="Entrance merge",I332="Motorway diverge",I332="Motorway merge",I332="Motorway weaving",I332="Service area"),'Calculation sheet'!AP332*'Calculation sheet'!J332*'Calculation sheet'!K332*'Calculation sheet'!L332*'Calculation sheet'!N332*'Calculation sheet'!P332*'Calculation sheet'!R332*'Calculation sheet'!S332*'Calculation sheet'!X332*'Calculation sheet'!Y332*'Calculation sheet'!Z332*'Calculation sheet'!AB332*'Calculation sheet'!AD332*'Calculation sheet'!AI332*'Calculation sheet'!AJ332,'Calculation sheet'!AP332*'Calculation sheet'!J332*'Calculation sheet'!K332*'Calculation sheet'!L332*'Calculation sheet'!N332*'Calculation sheet'!P332*'Calculation sheet'!R332*'Calculation sheet'!S332*'Calculation sheet'!X332*'Calculation sheet'!Y332*'Calculation sheet'!Z332*'Calculation sheet'!AB332*'Calculation sheet'!AD332*'Calculation sheet'!AI332*'Calculation sheet'!AJ332*0.7672))</f>
        <v/>
      </c>
      <c r="Q332" s="12" t="str">
        <f t="shared" si="16"/>
        <v/>
      </c>
      <c r="R332" s="14" t="str">
        <f t="shared" si="17"/>
        <v/>
      </c>
    </row>
    <row r="333" spans="1:18" x14ac:dyDescent="0.3">
      <c r="A333" s="4" t="str">
        <f>IF('Input data'!A348="","",'Input data'!A348)</f>
        <v/>
      </c>
      <c r="B333" s="4" t="str">
        <f>IF('Input data'!B348="","",'Input data'!B348)</f>
        <v/>
      </c>
      <c r="C333" s="4" t="str">
        <f>IF('Input data'!C348="","",'Input data'!C348)</f>
        <v/>
      </c>
      <c r="D333" s="4" t="str">
        <f>IF('Input data'!D348="","",'Input data'!D348)</f>
        <v/>
      </c>
      <c r="E333" s="4" t="str">
        <f>IF('Input data'!E348="","",'Input data'!E348)</f>
        <v/>
      </c>
      <c r="F333" s="4" t="str">
        <f>IF('Input data'!F348="","",'Input data'!F348)</f>
        <v/>
      </c>
      <c r="G333" s="4">
        <f>IF('Input data'!G348="","",'Input data'!G348)</f>
        <v>0</v>
      </c>
      <c r="H333" s="4" t="str">
        <f>IF('Input data'!H348&gt;0.5,'Input data'!H348,"")</f>
        <v/>
      </c>
      <c r="I333" s="4" t="str">
        <f>IF('Input data'!I348="","",'Input data'!I348)</f>
        <v/>
      </c>
      <c r="J333" s="12" t="str">
        <f>IF('Calculation sheet'!AQ333="","",IF(OR(I333="Motorway link",I333="Exit diverge",I333="Entrance merge",I333="Motorway diverge",I333="Motorway merge",I333="Motorway weaving",I333="Service area"),'Calculation sheet'!AK333*'Calculation sheet'!J333*'Calculation sheet'!K333*'Calculation sheet'!L333*'Calculation sheet'!N333*'Calculation sheet'!P333*'Calculation sheet'!R333*'Calculation sheet'!S333*'Calculation sheet'!T333*'Calculation sheet'!Y333*'Calculation sheet'!Z333*'Calculation sheet'!AB333*'Calculation sheet'!AD333*'Calculation sheet'!AF333*'Calculation sheet'!AJ333,'Calculation sheet'!AK333*'Calculation sheet'!J333*'Calculation sheet'!K333*'Calculation sheet'!L333*'Calculation sheet'!N333*'Calculation sheet'!P333*'Calculation sheet'!R333*'Calculation sheet'!S333*'Calculation sheet'!T333*'Calculation sheet'!Y333*'Calculation sheet'!Z333*'Calculation sheet'!AB333*'Calculation sheet'!AD333*'Calculation sheet'!AF333*'Calculation sheet'!AJ333*0.7672))</f>
        <v/>
      </c>
      <c r="K333" s="12" t="str">
        <f>IF('Calculation sheet'!AQ333="","",IF(OR(I333="Motorway link",I333="Exit diverge",I333="Entrance merge",I333="Motorway diverge",I333="Motorway merge",I333="Motorway weaving",I333="Service area"),'Calculation sheet'!AL333*'Calculation sheet'!J333*'Calculation sheet'!K333*'Calculation sheet'!M333*'Calculation sheet'!O333*'Calculation sheet'!P333*'Calculation sheet'!Q333*'Calculation sheet'!R333*'Calculation sheet'!S333*'Calculation sheet'!T333*'Calculation sheet'!Y333*'Calculation sheet'!AA333*'Calculation sheet'!AC333*'Calculation sheet'!AE333*'Calculation sheet'!AG333*'Calculation sheet'!AJ333,'Calculation sheet'!AL333*'Calculation sheet'!J333*'Calculation sheet'!K333*'Calculation sheet'!M333*'Calculation sheet'!O333*'Calculation sheet'!P333*'Calculation sheet'!Q333*'Calculation sheet'!R333*'Calculation sheet'!S333*'Calculation sheet'!T333*'Calculation sheet'!Y333*'Calculation sheet'!AA333*'Calculation sheet'!AC333*'Calculation sheet'!AE333*'Calculation sheet'!AG333*'Calculation sheet'!AJ333*0.8833))</f>
        <v/>
      </c>
      <c r="L333" s="12" t="str">
        <f>IF('Calculation sheet'!AQ333="","",IF(OR(I333="Motorway link",I333="Exit diverge",I333="Entrance merge",I333="Motorway diverge",I333="Motorway merge",I333="Motorway weaving",I333="Service area"),'Calculation sheet'!AM333*'Calculation sheet'!J333*'Calculation sheet'!K333*'Calculation sheet'!M333*'Calculation sheet'!O333*'Calculation sheet'!P333*'Calculation sheet'!Q333*'Calculation sheet'!R333*'Calculation sheet'!S333*'Calculation sheet'!U333*'Calculation sheet'!Y333*'Calculation sheet'!AA333*'Calculation sheet'!AC333*'Calculation sheet'!AE333*'Calculation sheet'!AG333*'Calculation sheet'!AJ333,'Calculation sheet'!AM333*'Calculation sheet'!J333*'Calculation sheet'!K333*'Calculation sheet'!M333*'Calculation sheet'!O333*'Calculation sheet'!P333*'Calculation sheet'!Q333*'Calculation sheet'!R333*'Calculation sheet'!S333*'Calculation sheet'!U333*'Calculation sheet'!Y333*'Calculation sheet'!AA333*'Calculation sheet'!AC333*'Calculation sheet'!AE333*'Calculation sheet'!AG333*'Calculation sheet'!AJ333*1.1176))</f>
        <v/>
      </c>
      <c r="M333" s="12" t="str">
        <f t="shared" si="15"/>
        <v/>
      </c>
      <c r="N333" s="12" t="str">
        <f>IF('Calculation sheet'!AQ333="","",IF(OR(I333="Motorway link",I333="Exit diverge",I333="Entrance merge",I333="Motorway diverge",I333="Motorway merge",I333="Motorway weaving",I333="Service area"),'Calculation sheet'!AN333*'Calculation sheet'!J333*'Calculation sheet'!K333*'Calculation sheet'!L333*'Calculation sheet'!N333*'Calculation sheet'!P333*'Calculation sheet'!R333*'Calculation sheet'!S333*'Calculation sheet'!V333*'Calculation sheet'!Y333*'Calculation sheet'!Z333*'Calculation sheet'!AB333*'Calculation sheet'!AD333*'Calculation sheet'!AH333*'Calculation sheet'!AJ333,'Calculation sheet'!AN333*'Calculation sheet'!J333*'Calculation sheet'!K333*'Calculation sheet'!L333*'Calculation sheet'!N333*'Calculation sheet'!P333*'Calculation sheet'!R333*'Calculation sheet'!S333*'Calculation sheet'!V333*'Calculation sheet'!Y333*'Calculation sheet'!Z333*'Calculation sheet'!AB333*'Calculation sheet'!AD333*'Calculation sheet'!AH333*'Calculation sheet'!AJ333*0.7672))</f>
        <v/>
      </c>
      <c r="O333" s="12" t="str">
        <f>IF('Calculation sheet'!AQ333="","",IF(OR(I333="Motorway link",I333="Exit diverge",I333="Entrance merge",I333="Motorway diverge",I333="Motorway merge",I333="Motorway weaving",I333="Service area"),'Calculation sheet'!AO333*'Calculation sheet'!J333*'Calculation sheet'!K333*'Calculation sheet'!L333*'Calculation sheet'!N333*'Calculation sheet'!P333*'Calculation sheet'!R333*'Calculation sheet'!S333*'Calculation sheet'!W333*'Calculation sheet'!Y333*'Calculation sheet'!Z333*'Calculation sheet'!AB333*'Calculation sheet'!AD333*'Calculation sheet'!AH333*'Calculation sheet'!AJ333,'Calculation sheet'!AO333*'Calculation sheet'!J333*'Calculation sheet'!K333*'Calculation sheet'!L333*'Calculation sheet'!N333*'Calculation sheet'!P333*'Calculation sheet'!R333*'Calculation sheet'!S333*'Calculation sheet'!W333*'Calculation sheet'!Y333*'Calculation sheet'!Z333*'Calculation sheet'!AB333*'Calculation sheet'!AD333*'Calculation sheet'!AH333*'Calculation sheet'!AJ333*0.7672))</f>
        <v/>
      </c>
      <c r="P333" s="12" t="str">
        <f>IF('Calculation sheet'!AQ333="","",IF(OR(I333="Motorway link",I333="Exit diverge",I333="Entrance merge",I333="Motorway diverge",I333="Motorway merge",I333="Motorway weaving",I333="Service area"),'Calculation sheet'!AP333*'Calculation sheet'!J333*'Calculation sheet'!K333*'Calculation sheet'!L333*'Calculation sheet'!N333*'Calculation sheet'!P333*'Calculation sheet'!R333*'Calculation sheet'!S333*'Calculation sheet'!X333*'Calculation sheet'!Y333*'Calculation sheet'!Z333*'Calculation sheet'!AB333*'Calculation sheet'!AD333*'Calculation sheet'!AI333*'Calculation sheet'!AJ333,'Calculation sheet'!AP333*'Calculation sheet'!J333*'Calculation sheet'!K333*'Calculation sheet'!L333*'Calculation sheet'!N333*'Calculation sheet'!P333*'Calculation sheet'!R333*'Calculation sheet'!S333*'Calculation sheet'!X333*'Calculation sheet'!Y333*'Calculation sheet'!Z333*'Calculation sheet'!AB333*'Calculation sheet'!AD333*'Calculation sheet'!AI333*'Calculation sheet'!AJ333*0.7672))</f>
        <v/>
      </c>
      <c r="Q333" s="12" t="str">
        <f t="shared" si="16"/>
        <v/>
      </c>
      <c r="R333" s="14" t="str">
        <f t="shared" si="17"/>
        <v/>
      </c>
    </row>
    <row r="334" spans="1:18" x14ac:dyDescent="0.3">
      <c r="A334" s="4" t="str">
        <f>IF('Input data'!A349="","",'Input data'!A349)</f>
        <v/>
      </c>
      <c r="B334" s="4" t="str">
        <f>IF('Input data'!B349="","",'Input data'!B349)</f>
        <v/>
      </c>
      <c r="C334" s="4" t="str">
        <f>IF('Input data'!C349="","",'Input data'!C349)</f>
        <v/>
      </c>
      <c r="D334" s="4" t="str">
        <f>IF('Input data'!D349="","",'Input data'!D349)</f>
        <v/>
      </c>
      <c r="E334" s="4" t="str">
        <f>IF('Input data'!E349="","",'Input data'!E349)</f>
        <v/>
      </c>
      <c r="F334" s="4" t="str">
        <f>IF('Input data'!F349="","",'Input data'!F349)</f>
        <v/>
      </c>
      <c r="G334" s="4">
        <f>IF('Input data'!G349="","",'Input data'!G349)</f>
        <v>0</v>
      </c>
      <c r="H334" s="4" t="str">
        <f>IF('Input data'!H349&gt;0.5,'Input data'!H349,"")</f>
        <v/>
      </c>
      <c r="I334" s="4" t="str">
        <f>IF('Input data'!I349="","",'Input data'!I349)</f>
        <v/>
      </c>
      <c r="J334" s="12" t="str">
        <f>IF('Calculation sheet'!AQ334="","",IF(OR(I334="Motorway link",I334="Exit diverge",I334="Entrance merge",I334="Motorway diverge",I334="Motorway merge",I334="Motorway weaving",I334="Service area"),'Calculation sheet'!AK334*'Calculation sheet'!J334*'Calculation sheet'!K334*'Calculation sheet'!L334*'Calculation sheet'!N334*'Calculation sheet'!P334*'Calculation sheet'!R334*'Calculation sheet'!S334*'Calculation sheet'!T334*'Calculation sheet'!Y334*'Calculation sheet'!Z334*'Calculation sheet'!AB334*'Calculation sheet'!AD334*'Calculation sheet'!AF334*'Calculation sheet'!AJ334,'Calculation sheet'!AK334*'Calculation sheet'!J334*'Calculation sheet'!K334*'Calculation sheet'!L334*'Calculation sheet'!N334*'Calculation sheet'!P334*'Calculation sheet'!R334*'Calculation sheet'!S334*'Calculation sheet'!T334*'Calculation sheet'!Y334*'Calculation sheet'!Z334*'Calculation sheet'!AB334*'Calculation sheet'!AD334*'Calculation sheet'!AF334*'Calculation sheet'!AJ334*0.7672))</f>
        <v/>
      </c>
      <c r="K334" s="12" t="str">
        <f>IF('Calculation sheet'!AQ334="","",IF(OR(I334="Motorway link",I334="Exit diverge",I334="Entrance merge",I334="Motorway diverge",I334="Motorway merge",I334="Motorway weaving",I334="Service area"),'Calculation sheet'!AL334*'Calculation sheet'!J334*'Calculation sheet'!K334*'Calculation sheet'!M334*'Calculation sheet'!O334*'Calculation sheet'!P334*'Calculation sheet'!Q334*'Calculation sheet'!R334*'Calculation sheet'!S334*'Calculation sheet'!T334*'Calculation sheet'!Y334*'Calculation sheet'!AA334*'Calculation sheet'!AC334*'Calculation sheet'!AE334*'Calculation sheet'!AG334*'Calculation sheet'!AJ334,'Calculation sheet'!AL334*'Calculation sheet'!J334*'Calculation sheet'!K334*'Calculation sheet'!M334*'Calculation sheet'!O334*'Calculation sheet'!P334*'Calculation sheet'!Q334*'Calculation sheet'!R334*'Calculation sheet'!S334*'Calculation sheet'!T334*'Calculation sheet'!Y334*'Calculation sheet'!AA334*'Calculation sheet'!AC334*'Calculation sheet'!AE334*'Calculation sheet'!AG334*'Calculation sheet'!AJ334*0.8833))</f>
        <v/>
      </c>
      <c r="L334" s="12" t="str">
        <f>IF('Calculation sheet'!AQ334="","",IF(OR(I334="Motorway link",I334="Exit diverge",I334="Entrance merge",I334="Motorway diverge",I334="Motorway merge",I334="Motorway weaving",I334="Service area"),'Calculation sheet'!AM334*'Calculation sheet'!J334*'Calculation sheet'!K334*'Calculation sheet'!M334*'Calculation sheet'!O334*'Calculation sheet'!P334*'Calculation sheet'!Q334*'Calculation sheet'!R334*'Calculation sheet'!S334*'Calculation sheet'!U334*'Calculation sheet'!Y334*'Calculation sheet'!AA334*'Calculation sheet'!AC334*'Calculation sheet'!AE334*'Calculation sheet'!AG334*'Calculation sheet'!AJ334,'Calculation sheet'!AM334*'Calculation sheet'!J334*'Calculation sheet'!K334*'Calculation sheet'!M334*'Calculation sheet'!O334*'Calculation sheet'!P334*'Calculation sheet'!Q334*'Calculation sheet'!R334*'Calculation sheet'!S334*'Calculation sheet'!U334*'Calculation sheet'!Y334*'Calculation sheet'!AA334*'Calculation sheet'!AC334*'Calculation sheet'!AE334*'Calculation sheet'!AG334*'Calculation sheet'!AJ334*1.1176))</f>
        <v/>
      </c>
      <c r="M334" s="12" t="str">
        <f t="shared" si="15"/>
        <v/>
      </c>
      <c r="N334" s="12" t="str">
        <f>IF('Calculation sheet'!AQ334="","",IF(OR(I334="Motorway link",I334="Exit diverge",I334="Entrance merge",I334="Motorway diverge",I334="Motorway merge",I334="Motorway weaving",I334="Service area"),'Calculation sheet'!AN334*'Calculation sheet'!J334*'Calculation sheet'!K334*'Calculation sheet'!L334*'Calculation sheet'!N334*'Calculation sheet'!P334*'Calculation sheet'!R334*'Calculation sheet'!S334*'Calculation sheet'!V334*'Calculation sheet'!Y334*'Calculation sheet'!Z334*'Calculation sheet'!AB334*'Calculation sheet'!AD334*'Calculation sheet'!AH334*'Calculation sheet'!AJ334,'Calculation sheet'!AN334*'Calculation sheet'!J334*'Calculation sheet'!K334*'Calculation sheet'!L334*'Calculation sheet'!N334*'Calculation sheet'!P334*'Calculation sheet'!R334*'Calculation sheet'!S334*'Calculation sheet'!V334*'Calculation sheet'!Y334*'Calculation sheet'!Z334*'Calculation sheet'!AB334*'Calculation sheet'!AD334*'Calculation sheet'!AH334*'Calculation sheet'!AJ334*0.7672))</f>
        <v/>
      </c>
      <c r="O334" s="12" t="str">
        <f>IF('Calculation sheet'!AQ334="","",IF(OR(I334="Motorway link",I334="Exit diverge",I334="Entrance merge",I334="Motorway diverge",I334="Motorway merge",I334="Motorway weaving",I334="Service area"),'Calculation sheet'!AO334*'Calculation sheet'!J334*'Calculation sheet'!K334*'Calculation sheet'!L334*'Calculation sheet'!N334*'Calculation sheet'!P334*'Calculation sheet'!R334*'Calculation sheet'!S334*'Calculation sheet'!W334*'Calculation sheet'!Y334*'Calculation sheet'!Z334*'Calculation sheet'!AB334*'Calculation sheet'!AD334*'Calculation sheet'!AH334*'Calculation sheet'!AJ334,'Calculation sheet'!AO334*'Calculation sheet'!J334*'Calculation sheet'!K334*'Calculation sheet'!L334*'Calculation sheet'!N334*'Calculation sheet'!P334*'Calculation sheet'!R334*'Calculation sheet'!S334*'Calculation sheet'!W334*'Calculation sheet'!Y334*'Calculation sheet'!Z334*'Calculation sheet'!AB334*'Calculation sheet'!AD334*'Calculation sheet'!AH334*'Calculation sheet'!AJ334*0.7672))</f>
        <v/>
      </c>
      <c r="P334" s="12" t="str">
        <f>IF('Calculation sheet'!AQ334="","",IF(OR(I334="Motorway link",I334="Exit diverge",I334="Entrance merge",I334="Motorway diverge",I334="Motorway merge",I334="Motorway weaving",I334="Service area"),'Calculation sheet'!AP334*'Calculation sheet'!J334*'Calculation sheet'!K334*'Calculation sheet'!L334*'Calculation sheet'!N334*'Calculation sheet'!P334*'Calculation sheet'!R334*'Calculation sheet'!S334*'Calculation sheet'!X334*'Calculation sheet'!Y334*'Calculation sheet'!Z334*'Calculation sheet'!AB334*'Calculation sheet'!AD334*'Calculation sheet'!AI334*'Calculation sheet'!AJ334,'Calculation sheet'!AP334*'Calculation sheet'!J334*'Calculation sheet'!K334*'Calculation sheet'!L334*'Calculation sheet'!N334*'Calculation sheet'!P334*'Calculation sheet'!R334*'Calculation sheet'!S334*'Calculation sheet'!X334*'Calculation sheet'!Y334*'Calculation sheet'!Z334*'Calculation sheet'!AB334*'Calculation sheet'!AD334*'Calculation sheet'!AI334*'Calculation sheet'!AJ334*0.7672))</f>
        <v/>
      </c>
      <c r="Q334" s="12" t="str">
        <f t="shared" si="16"/>
        <v/>
      </c>
      <c r="R334" s="14" t="str">
        <f t="shared" si="17"/>
        <v/>
      </c>
    </row>
    <row r="335" spans="1:18" x14ac:dyDescent="0.3">
      <c r="A335" s="4" t="str">
        <f>IF('Input data'!A350="","",'Input data'!A350)</f>
        <v/>
      </c>
      <c r="B335" s="4" t="str">
        <f>IF('Input data'!B350="","",'Input data'!B350)</f>
        <v/>
      </c>
      <c r="C335" s="4" t="str">
        <f>IF('Input data'!C350="","",'Input data'!C350)</f>
        <v/>
      </c>
      <c r="D335" s="4" t="str">
        <f>IF('Input data'!D350="","",'Input data'!D350)</f>
        <v/>
      </c>
      <c r="E335" s="4" t="str">
        <f>IF('Input data'!E350="","",'Input data'!E350)</f>
        <v/>
      </c>
      <c r="F335" s="4" t="str">
        <f>IF('Input data'!F350="","",'Input data'!F350)</f>
        <v/>
      </c>
      <c r="G335" s="4">
        <f>IF('Input data'!G350="","",'Input data'!G350)</f>
        <v>0</v>
      </c>
      <c r="H335" s="4" t="str">
        <f>IF('Input data'!H350&gt;0.5,'Input data'!H350,"")</f>
        <v/>
      </c>
      <c r="I335" s="4" t="str">
        <f>IF('Input data'!I350="","",'Input data'!I350)</f>
        <v/>
      </c>
      <c r="J335" s="12" t="str">
        <f>IF('Calculation sheet'!AQ335="","",IF(OR(I335="Motorway link",I335="Exit diverge",I335="Entrance merge",I335="Motorway diverge",I335="Motorway merge",I335="Motorway weaving",I335="Service area"),'Calculation sheet'!AK335*'Calculation sheet'!J335*'Calculation sheet'!K335*'Calculation sheet'!L335*'Calculation sheet'!N335*'Calculation sheet'!P335*'Calculation sheet'!R335*'Calculation sheet'!S335*'Calculation sheet'!T335*'Calculation sheet'!Y335*'Calculation sheet'!Z335*'Calculation sheet'!AB335*'Calculation sheet'!AD335*'Calculation sheet'!AF335*'Calculation sheet'!AJ335,'Calculation sheet'!AK335*'Calculation sheet'!J335*'Calculation sheet'!K335*'Calculation sheet'!L335*'Calculation sheet'!N335*'Calculation sheet'!P335*'Calculation sheet'!R335*'Calculation sheet'!S335*'Calculation sheet'!T335*'Calculation sheet'!Y335*'Calculation sheet'!Z335*'Calculation sheet'!AB335*'Calculation sheet'!AD335*'Calculation sheet'!AF335*'Calculation sheet'!AJ335*0.7672))</f>
        <v/>
      </c>
      <c r="K335" s="12" t="str">
        <f>IF('Calculation sheet'!AQ335="","",IF(OR(I335="Motorway link",I335="Exit diverge",I335="Entrance merge",I335="Motorway diverge",I335="Motorway merge",I335="Motorway weaving",I335="Service area"),'Calculation sheet'!AL335*'Calculation sheet'!J335*'Calculation sheet'!K335*'Calculation sheet'!M335*'Calculation sheet'!O335*'Calculation sheet'!P335*'Calculation sheet'!Q335*'Calculation sheet'!R335*'Calculation sheet'!S335*'Calculation sheet'!T335*'Calculation sheet'!Y335*'Calculation sheet'!AA335*'Calculation sheet'!AC335*'Calculation sheet'!AE335*'Calculation sheet'!AG335*'Calculation sheet'!AJ335,'Calculation sheet'!AL335*'Calculation sheet'!J335*'Calculation sheet'!K335*'Calculation sheet'!M335*'Calculation sheet'!O335*'Calculation sheet'!P335*'Calculation sheet'!Q335*'Calculation sheet'!R335*'Calculation sheet'!S335*'Calculation sheet'!T335*'Calculation sheet'!Y335*'Calculation sheet'!AA335*'Calculation sheet'!AC335*'Calculation sheet'!AE335*'Calculation sheet'!AG335*'Calculation sheet'!AJ335*0.8833))</f>
        <v/>
      </c>
      <c r="L335" s="12" t="str">
        <f>IF('Calculation sheet'!AQ335="","",IF(OR(I335="Motorway link",I335="Exit diverge",I335="Entrance merge",I335="Motorway diverge",I335="Motorway merge",I335="Motorway weaving",I335="Service area"),'Calculation sheet'!AM335*'Calculation sheet'!J335*'Calculation sheet'!K335*'Calculation sheet'!M335*'Calculation sheet'!O335*'Calculation sheet'!P335*'Calculation sheet'!Q335*'Calculation sheet'!R335*'Calculation sheet'!S335*'Calculation sheet'!U335*'Calculation sheet'!Y335*'Calculation sheet'!AA335*'Calculation sheet'!AC335*'Calculation sheet'!AE335*'Calculation sheet'!AG335*'Calculation sheet'!AJ335,'Calculation sheet'!AM335*'Calculation sheet'!J335*'Calculation sheet'!K335*'Calculation sheet'!M335*'Calculation sheet'!O335*'Calculation sheet'!P335*'Calculation sheet'!Q335*'Calculation sheet'!R335*'Calculation sheet'!S335*'Calculation sheet'!U335*'Calculation sheet'!Y335*'Calculation sheet'!AA335*'Calculation sheet'!AC335*'Calculation sheet'!AE335*'Calculation sheet'!AG335*'Calculation sheet'!AJ335*1.1176))</f>
        <v/>
      </c>
      <c r="M335" s="12" t="str">
        <f t="shared" si="15"/>
        <v/>
      </c>
      <c r="N335" s="12" t="str">
        <f>IF('Calculation sheet'!AQ335="","",IF(OR(I335="Motorway link",I335="Exit diverge",I335="Entrance merge",I335="Motorway diverge",I335="Motorway merge",I335="Motorway weaving",I335="Service area"),'Calculation sheet'!AN335*'Calculation sheet'!J335*'Calculation sheet'!K335*'Calculation sheet'!L335*'Calculation sheet'!N335*'Calculation sheet'!P335*'Calculation sheet'!R335*'Calculation sheet'!S335*'Calculation sheet'!V335*'Calculation sheet'!Y335*'Calculation sheet'!Z335*'Calculation sheet'!AB335*'Calculation sheet'!AD335*'Calculation sheet'!AH335*'Calculation sheet'!AJ335,'Calculation sheet'!AN335*'Calculation sheet'!J335*'Calculation sheet'!K335*'Calculation sheet'!L335*'Calculation sheet'!N335*'Calculation sheet'!P335*'Calculation sheet'!R335*'Calculation sheet'!S335*'Calculation sheet'!V335*'Calculation sheet'!Y335*'Calculation sheet'!Z335*'Calculation sheet'!AB335*'Calculation sheet'!AD335*'Calculation sheet'!AH335*'Calculation sheet'!AJ335*0.7672))</f>
        <v/>
      </c>
      <c r="O335" s="12" t="str">
        <f>IF('Calculation sheet'!AQ335="","",IF(OR(I335="Motorway link",I335="Exit diverge",I335="Entrance merge",I335="Motorway diverge",I335="Motorway merge",I335="Motorway weaving",I335="Service area"),'Calculation sheet'!AO335*'Calculation sheet'!J335*'Calculation sheet'!K335*'Calculation sheet'!L335*'Calculation sheet'!N335*'Calculation sheet'!P335*'Calculation sheet'!R335*'Calculation sheet'!S335*'Calculation sheet'!W335*'Calculation sheet'!Y335*'Calculation sheet'!Z335*'Calculation sheet'!AB335*'Calculation sheet'!AD335*'Calculation sheet'!AH335*'Calculation sheet'!AJ335,'Calculation sheet'!AO335*'Calculation sheet'!J335*'Calculation sheet'!K335*'Calculation sheet'!L335*'Calculation sheet'!N335*'Calculation sheet'!P335*'Calculation sheet'!R335*'Calculation sheet'!S335*'Calculation sheet'!W335*'Calculation sheet'!Y335*'Calculation sheet'!Z335*'Calculation sheet'!AB335*'Calculation sheet'!AD335*'Calculation sheet'!AH335*'Calculation sheet'!AJ335*0.7672))</f>
        <v/>
      </c>
      <c r="P335" s="12" t="str">
        <f>IF('Calculation sheet'!AQ335="","",IF(OR(I335="Motorway link",I335="Exit diverge",I335="Entrance merge",I335="Motorway diverge",I335="Motorway merge",I335="Motorway weaving",I335="Service area"),'Calculation sheet'!AP335*'Calculation sheet'!J335*'Calculation sheet'!K335*'Calculation sheet'!L335*'Calculation sheet'!N335*'Calculation sheet'!P335*'Calculation sheet'!R335*'Calculation sheet'!S335*'Calculation sheet'!X335*'Calculation sheet'!Y335*'Calculation sheet'!Z335*'Calculation sheet'!AB335*'Calculation sheet'!AD335*'Calculation sheet'!AI335*'Calculation sheet'!AJ335,'Calculation sheet'!AP335*'Calculation sheet'!J335*'Calculation sheet'!K335*'Calculation sheet'!L335*'Calculation sheet'!N335*'Calculation sheet'!P335*'Calculation sheet'!R335*'Calculation sheet'!S335*'Calculation sheet'!X335*'Calculation sheet'!Y335*'Calculation sheet'!Z335*'Calculation sheet'!AB335*'Calculation sheet'!AD335*'Calculation sheet'!AI335*'Calculation sheet'!AJ335*0.7672))</f>
        <v/>
      </c>
      <c r="Q335" s="12" t="str">
        <f t="shared" si="16"/>
        <v/>
      </c>
      <c r="R335" s="14" t="str">
        <f t="shared" si="17"/>
        <v/>
      </c>
    </row>
    <row r="336" spans="1:18" x14ac:dyDescent="0.3">
      <c r="A336" s="4" t="str">
        <f>IF('Input data'!A351="","",'Input data'!A351)</f>
        <v/>
      </c>
      <c r="B336" s="4" t="str">
        <f>IF('Input data'!B351="","",'Input data'!B351)</f>
        <v/>
      </c>
      <c r="C336" s="4" t="str">
        <f>IF('Input data'!C351="","",'Input data'!C351)</f>
        <v/>
      </c>
      <c r="D336" s="4" t="str">
        <f>IF('Input data'!D351="","",'Input data'!D351)</f>
        <v/>
      </c>
      <c r="E336" s="4" t="str">
        <f>IF('Input data'!E351="","",'Input data'!E351)</f>
        <v/>
      </c>
      <c r="F336" s="4" t="str">
        <f>IF('Input data'!F351="","",'Input data'!F351)</f>
        <v/>
      </c>
      <c r="G336" s="4">
        <f>IF('Input data'!G351="","",'Input data'!G351)</f>
        <v>0</v>
      </c>
      <c r="H336" s="4" t="str">
        <f>IF('Input data'!H351&gt;0.5,'Input data'!H351,"")</f>
        <v/>
      </c>
      <c r="I336" s="4" t="str">
        <f>IF('Input data'!I351="","",'Input data'!I351)</f>
        <v/>
      </c>
      <c r="J336" s="12" t="str">
        <f>IF('Calculation sheet'!AQ336="","",IF(OR(I336="Motorway link",I336="Exit diverge",I336="Entrance merge",I336="Motorway diverge",I336="Motorway merge",I336="Motorway weaving",I336="Service area"),'Calculation sheet'!AK336*'Calculation sheet'!J336*'Calculation sheet'!K336*'Calculation sheet'!L336*'Calculation sheet'!N336*'Calculation sheet'!P336*'Calculation sheet'!R336*'Calculation sheet'!S336*'Calculation sheet'!T336*'Calculation sheet'!Y336*'Calculation sheet'!Z336*'Calculation sheet'!AB336*'Calculation sheet'!AD336*'Calculation sheet'!AF336*'Calculation sheet'!AJ336,'Calculation sheet'!AK336*'Calculation sheet'!J336*'Calculation sheet'!K336*'Calculation sheet'!L336*'Calculation sheet'!N336*'Calculation sheet'!P336*'Calculation sheet'!R336*'Calculation sheet'!S336*'Calculation sheet'!T336*'Calculation sheet'!Y336*'Calculation sheet'!Z336*'Calculation sheet'!AB336*'Calculation sheet'!AD336*'Calculation sheet'!AF336*'Calculation sheet'!AJ336*0.7672))</f>
        <v/>
      </c>
      <c r="K336" s="12" t="str">
        <f>IF('Calculation sheet'!AQ336="","",IF(OR(I336="Motorway link",I336="Exit diverge",I336="Entrance merge",I336="Motorway diverge",I336="Motorway merge",I336="Motorway weaving",I336="Service area"),'Calculation sheet'!AL336*'Calculation sheet'!J336*'Calculation sheet'!K336*'Calculation sheet'!M336*'Calculation sheet'!O336*'Calculation sheet'!P336*'Calculation sheet'!Q336*'Calculation sheet'!R336*'Calculation sheet'!S336*'Calculation sheet'!T336*'Calculation sheet'!Y336*'Calculation sheet'!AA336*'Calculation sheet'!AC336*'Calculation sheet'!AE336*'Calculation sheet'!AG336*'Calculation sheet'!AJ336,'Calculation sheet'!AL336*'Calculation sheet'!J336*'Calculation sheet'!K336*'Calculation sheet'!M336*'Calculation sheet'!O336*'Calculation sheet'!P336*'Calculation sheet'!Q336*'Calculation sheet'!R336*'Calculation sheet'!S336*'Calculation sheet'!T336*'Calculation sheet'!Y336*'Calculation sheet'!AA336*'Calculation sheet'!AC336*'Calculation sheet'!AE336*'Calculation sheet'!AG336*'Calculation sheet'!AJ336*0.8833))</f>
        <v/>
      </c>
      <c r="L336" s="12" t="str">
        <f>IF('Calculation sheet'!AQ336="","",IF(OR(I336="Motorway link",I336="Exit diverge",I336="Entrance merge",I336="Motorway diverge",I336="Motorway merge",I336="Motorway weaving",I336="Service area"),'Calculation sheet'!AM336*'Calculation sheet'!J336*'Calculation sheet'!K336*'Calculation sheet'!M336*'Calculation sheet'!O336*'Calculation sheet'!P336*'Calculation sheet'!Q336*'Calculation sheet'!R336*'Calculation sheet'!S336*'Calculation sheet'!U336*'Calculation sheet'!Y336*'Calculation sheet'!AA336*'Calculation sheet'!AC336*'Calculation sheet'!AE336*'Calculation sheet'!AG336*'Calculation sheet'!AJ336,'Calculation sheet'!AM336*'Calculation sheet'!J336*'Calculation sheet'!K336*'Calculation sheet'!M336*'Calculation sheet'!O336*'Calculation sheet'!P336*'Calculation sheet'!Q336*'Calculation sheet'!R336*'Calculation sheet'!S336*'Calculation sheet'!U336*'Calculation sheet'!Y336*'Calculation sheet'!AA336*'Calculation sheet'!AC336*'Calculation sheet'!AE336*'Calculation sheet'!AG336*'Calculation sheet'!AJ336*1.1176))</f>
        <v/>
      </c>
      <c r="M336" s="12" t="str">
        <f t="shared" si="15"/>
        <v/>
      </c>
      <c r="N336" s="12" t="str">
        <f>IF('Calculation sheet'!AQ336="","",IF(OR(I336="Motorway link",I336="Exit diverge",I336="Entrance merge",I336="Motorway diverge",I336="Motorway merge",I336="Motorway weaving",I336="Service area"),'Calculation sheet'!AN336*'Calculation sheet'!J336*'Calculation sheet'!K336*'Calculation sheet'!L336*'Calculation sheet'!N336*'Calculation sheet'!P336*'Calculation sheet'!R336*'Calculation sheet'!S336*'Calculation sheet'!V336*'Calculation sheet'!Y336*'Calculation sheet'!Z336*'Calculation sheet'!AB336*'Calculation sheet'!AD336*'Calculation sheet'!AH336*'Calculation sheet'!AJ336,'Calculation sheet'!AN336*'Calculation sheet'!J336*'Calculation sheet'!K336*'Calculation sheet'!L336*'Calculation sheet'!N336*'Calculation sheet'!P336*'Calculation sheet'!R336*'Calculation sheet'!S336*'Calculation sheet'!V336*'Calculation sheet'!Y336*'Calculation sheet'!Z336*'Calculation sheet'!AB336*'Calculation sheet'!AD336*'Calculation sheet'!AH336*'Calculation sheet'!AJ336*0.7672))</f>
        <v/>
      </c>
      <c r="O336" s="12" t="str">
        <f>IF('Calculation sheet'!AQ336="","",IF(OR(I336="Motorway link",I336="Exit diverge",I336="Entrance merge",I336="Motorway diverge",I336="Motorway merge",I336="Motorway weaving",I336="Service area"),'Calculation sheet'!AO336*'Calculation sheet'!J336*'Calculation sheet'!K336*'Calculation sheet'!L336*'Calculation sheet'!N336*'Calculation sheet'!P336*'Calculation sheet'!R336*'Calculation sheet'!S336*'Calculation sheet'!W336*'Calculation sheet'!Y336*'Calculation sheet'!Z336*'Calculation sheet'!AB336*'Calculation sheet'!AD336*'Calculation sheet'!AH336*'Calculation sheet'!AJ336,'Calculation sheet'!AO336*'Calculation sheet'!J336*'Calculation sheet'!K336*'Calculation sheet'!L336*'Calculation sheet'!N336*'Calculation sheet'!P336*'Calculation sheet'!R336*'Calculation sheet'!S336*'Calculation sheet'!W336*'Calculation sheet'!Y336*'Calculation sheet'!Z336*'Calculation sheet'!AB336*'Calculation sheet'!AD336*'Calculation sheet'!AH336*'Calculation sheet'!AJ336*0.7672))</f>
        <v/>
      </c>
      <c r="P336" s="12" t="str">
        <f>IF('Calculation sheet'!AQ336="","",IF(OR(I336="Motorway link",I336="Exit diverge",I336="Entrance merge",I336="Motorway diverge",I336="Motorway merge",I336="Motorway weaving",I336="Service area"),'Calculation sheet'!AP336*'Calculation sheet'!J336*'Calculation sheet'!K336*'Calculation sheet'!L336*'Calculation sheet'!N336*'Calculation sheet'!P336*'Calculation sheet'!R336*'Calculation sheet'!S336*'Calculation sheet'!X336*'Calculation sheet'!Y336*'Calculation sheet'!Z336*'Calculation sheet'!AB336*'Calculation sheet'!AD336*'Calculation sheet'!AI336*'Calculation sheet'!AJ336,'Calculation sheet'!AP336*'Calculation sheet'!J336*'Calculation sheet'!K336*'Calculation sheet'!L336*'Calculation sheet'!N336*'Calculation sheet'!P336*'Calculation sheet'!R336*'Calculation sheet'!S336*'Calculation sheet'!X336*'Calculation sheet'!Y336*'Calculation sheet'!Z336*'Calculation sheet'!AB336*'Calculation sheet'!AD336*'Calculation sheet'!AI336*'Calculation sheet'!AJ336*0.7672))</f>
        <v/>
      </c>
      <c r="Q336" s="12" t="str">
        <f t="shared" si="16"/>
        <v/>
      </c>
      <c r="R336" s="14" t="str">
        <f t="shared" si="17"/>
        <v/>
      </c>
    </row>
    <row r="337" spans="1:18" x14ac:dyDescent="0.3">
      <c r="A337" s="4" t="str">
        <f>IF('Input data'!A352="","",'Input data'!A352)</f>
        <v/>
      </c>
      <c r="B337" s="4" t="str">
        <f>IF('Input data'!B352="","",'Input data'!B352)</f>
        <v/>
      </c>
      <c r="C337" s="4" t="str">
        <f>IF('Input data'!C352="","",'Input data'!C352)</f>
        <v/>
      </c>
      <c r="D337" s="4" t="str">
        <f>IF('Input data'!D352="","",'Input data'!D352)</f>
        <v/>
      </c>
      <c r="E337" s="4" t="str">
        <f>IF('Input data'!E352="","",'Input data'!E352)</f>
        <v/>
      </c>
      <c r="F337" s="4" t="str">
        <f>IF('Input data'!F352="","",'Input data'!F352)</f>
        <v/>
      </c>
      <c r="G337" s="4">
        <f>IF('Input data'!G352="","",'Input data'!G352)</f>
        <v>0</v>
      </c>
      <c r="H337" s="4" t="str">
        <f>IF('Input data'!H352&gt;0.5,'Input data'!H352,"")</f>
        <v/>
      </c>
      <c r="I337" s="4" t="str">
        <f>IF('Input data'!I352="","",'Input data'!I352)</f>
        <v/>
      </c>
      <c r="J337" s="12" t="str">
        <f>IF('Calculation sheet'!AQ337="","",IF(OR(I337="Motorway link",I337="Exit diverge",I337="Entrance merge",I337="Motorway diverge",I337="Motorway merge",I337="Motorway weaving",I337="Service area"),'Calculation sheet'!AK337*'Calculation sheet'!J337*'Calculation sheet'!K337*'Calculation sheet'!L337*'Calculation sheet'!N337*'Calculation sheet'!P337*'Calculation sheet'!R337*'Calculation sheet'!S337*'Calculation sheet'!T337*'Calculation sheet'!Y337*'Calculation sheet'!Z337*'Calculation sheet'!AB337*'Calculation sheet'!AD337*'Calculation sheet'!AF337*'Calculation sheet'!AJ337,'Calculation sheet'!AK337*'Calculation sheet'!J337*'Calculation sheet'!K337*'Calculation sheet'!L337*'Calculation sheet'!N337*'Calculation sheet'!P337*'Calculation sheet'!R337*'Calculation sheet'!S337*'Calculation sheet'!T337*'Calculation sheet'!Y337*'Calculation sheet'!Z337*'Calculation sheet'!AB337*'Calculation sheet'!AD337*'Calculation sheet'!AF337*'Calculation sheet'!AJ337*0.7672))</f>
        <v/>
      </c>
      <c r="K337" s="12" t="str">
        <f>IF('Calculation sheet'!AQ337="","",IF(OR(I337="Motorway link",I337="Exit diverge",I337="Entrance merge",I337="Motorway diverge",I337="Motorway merge",I337="Motorway weaving",I337="Service area"),'Calculation sheet'!AL337*'Calculation sheet'!J337*'Calculation sheet'!K337*'Calculation sheet'!M337*'Calculation sheet'!O337*'Calculation sheet'!P337*'Calculation sheet'!Q337*'Calculation sheet'!R337*'Calculation sheet'!S337*'Calculation sheet'!T337*'Calculation sheet'!Y337*'Calculation sheet'!AA337*'Calculation sheet'!AC337*'Calculation sheet'!AE337*'Calculation sheet'!AG337*'Calculation sheet'!AJ337,'Calculation sheet'!AL337*'Calculation sheet'!J337*'Calculation sheet'!K337*'Calculation sheet'!M337*'Calculation sheet'!O337*'Calculation sheet'!P337*'Calculation sheet'!Q337*'Calculation sheet'!R337*'Calculation sheet'!S337*'Calculation sheet'!T337*'Calculation sheet'!Y337*'Calculation sheet'!AA337*'Calculation sheet'!AC337*'Calculation sheet'!AE337*'Calculation sheet'!AG337*'Calculation sheet'!AJ337*0.8833))</f>
        <v/>
      </c>
      <c r="L337" s="12" t="str">
        <f>IF('Calculation sheet'!AQ337="","",IF(OR(I337="Motorway link",I337="Exit diverge",I337="Entrance merge",I337="Motorway diverge",I337="Motorway merge",I337="Motorway weaving",I337="Service area"),'Calculation sheet'!AM337*'Calculation sheet'!J337*'Calculation sheet'!K337*'Calculation sheet'!M337*'Calculation sheet'!O337*'Calculation sheet'!P337*'Calculation sheet'!Q337*'Calculation sheet'!R337*'Calculation sheet'!S337*'Calculation sheet'!U337*'Calculation sheet'!Y337*'Calculation sheet'!AA337*'Calculation sheet'!AC337*'Calculation sheet'!AE337*'Calculation sheet'!AG337*'Calculation sheet'!AJ337,'Calculation sheet'!AM337*'Calculation sheet'!J337*'Calculation sheet'!K337*'Calculation sheet'!M337*'Calculation sheet'!O337*'Calculation sheet'!P337*'Calculation sheet'!Q337*'Calculation sheet'!R337*'Calculation sheet'!S337*'Calculation sheet'!U337*'Calculation sheet'!Y337*'Calculation sheet'!AA337*'Calculation sheet'!AC337*'Calculation sheet'!AE337*'Calculation sheet'!AG337*'Calculation sheet'!AJ337*1.1176))</f>
        <v/>
      </c>
      <c r="M337" s="12" t="str">
        <f t="shared" si="15"/>
        <v/>
      </c>
      <c r="N337" s="12" t="str">
        <f>IF('Calculation sheet'!AQ337="","",IF(OR(I337="Motorway link",I337="Exit diverge",I337="Entrance merge",I337="Motorway diverge",I337="Motorway merge",I337="Motorway weaving",I337="Service area"),'Calculation sheet'!AN337*'Calculation sheet'!J337*'Calculation sheet'!K337*'Calculation sheet'!L337*'Calculation sheet'!N337*'Calculation sheet'!P337*'Calculation sheet'!R337*'Calculation sheet'!S337*'Calculation sheet'!V337*'Calculation sheet'!Y337*'Calculation sheet'!Z337*'Calculation sheet'!AB337*'Calculation sheet'!AD337*'Calculation sheet'!AH337*'Calculation sheet'!AJ337,'Calculation sheet'!AN337*'Calculation sheet'!J337*'Calculation sheet'!K337*'Calculation sheet'!L337*'Calculation sheet'!N337*'Calculation sheet'!P337*'Calculation sheet'!R337*'Calculation sheet'!S337*'Calculation sheet'!V337*'Calculation sheet'!Y337*'Calculation sheet'!Z337*'Calculation sheet'!AB337*'Calculation sheet'!AD337*'Calculation sheet'!AH337*'Calculation sheet'!AJ337*0.7672))</f>
        <v/>
      </c>
      <c r="O337" s="12" t="str">
        <f>IF('Calculation sheet'!AQ337="","",IF(OR(I337="Motorway link",I337="Exit diverge",I337="Entrance merge",I337="Motorway diverge",I337="Motorway merge",I337="Motorway weaving",I337="Service area"),'Calculation sheet'!AO337*'Calculation sheet'!J337*'Calculation sheet'!K337*'Calculation sheet'!L337*'Calculation sheet'!N337*'Calculation sheet'!P337*'Calculation sheet'!R337*'Calculation sheet'!S337*'Calculation sheet'!W337*'Calculation sheet'!Y337*'Calculation sheet'!Z337*'Calculation sheet'!AB337*'Calculation sheet'!AD337*'Calculation sheet'!AH337*'Calculation sheet'!AJ337,'Calculation sheet'!AO337*'Calculation sheet'!J337*'Calculation sheet'!K337*'Calculation sheet'!L337*'Calculation sheet'!N337*'Calculation sheet'!P337*'Calculation sheet'!R337*'Calculation sheet'!S337*'Calculation sheet'!W337*'Calculation sheet'!Y337*'Calculation sheet'!Z337*'Calculation sheet'!AB337*'Calculation sheet'!AD337*'Calculation sheet'!AH337*'Calculation sheet'!AJ337*0.7672))</f>
        <v/>
      </c>
      <c r="P337" s="12" t="str">
        <f>IF('Calculation sheet'!AQ337="","",IF(OR(I337="Motorway link",I337="Exit diverge",I337="Entrance merge",I337="Motorway diverge",I337="Motorway merge",I337="Motorway weaving",I337="Service area"),'Calculation sheet'!AP337*'Calculation sheet'!J337*'Calculation sheet'!K337*'Calculation sheet'!L337*'Calculation sheet'!N337*'Calculation sheet'!P337*'Calculation sheet'!R337*'Calculation sheet'!S337*'Calculation sheet'!X337*'Calculation sheet'!Y337*'Calculation sheet'!Z337*'Calculation sheet'!AB337*'Calculation sheet'!AD337*'Calculation sheet'!AI337*'Calculation sheet'!AJ337,'Calculation sheet'!AP337*'Calculation sheet'!J337*'Calculation sheet'!K337*'Calculation sheet'!L337*'Calculation sheet'!N337*'Calculation sheet'!P337*'Calculation sheet'!R337*'Calculation sheet'!S337*'Calculation sheet'!X337*'Calculation sheet'!Y337*'Calculation sheet'!Z337*'Calculation sheet'!AB337*'Calculation sheet'!AD337*'Calculation sheet'!AI337*'Calculation sheet'!AJ337*0.7672))</f>
        <v/>
      </c>
      <c r="Q337" s="12" t="str">
        <f t="shared" si="16"/>
        <v/>
      </c>
      <c r="R337" s="14" t="str">
        <f t="shared" si="17"/>
        <v/>
      </c>
    </row>
    <row r="338" spans="1:18" x14ac:dyDescent="0.3">
      <c r="A338" s="4" t="str">
        <f>IF('Input data'!A353="","",'Input data'!A353)</f>
        <v/>
      </c>
      <c r="B338" s="4" t="str">
        <f>IF('Input data'!B353="","",'Input data'!B353)</f>
        <v/>
      </c>
      <c r="C338" s="4" t="str">
        <f>IF('Input data'!C353="","",'Input data'!C353)</f>
        <v/>
      </c>
      <c r="D338" s="4" t="str">
        <f>IF('Input data'!D353="","",'Input data'!D353)</f>
        <v/>
      </c>
      <c r="E338" s="4" t="str">
        <f>IF('Input data'!E353="","",'Input data'!E353)</f>
        <v/>
      </c>
      <c r="F338" s="4" t="str">
        <f>IF('Input data'!F353="","",'Input data'!F353)</f>
        <v/>
      </c>
      <c r="G338" s="4">
        <f>IF('Input data'!G353="","",'Input data'!G353)</f>
        <v>0</v>
      </c>
      <c r="H338" s="4" t="str">
        <f>IF('Input data'!H353&gt;0.5,'Input data'!H353,"")</f>
        <v/>
      </c>
      <c r="I338" s="4" t="str">
        <f>IF('Input data'!I353="","",'Input data'!I353)</f>
        <v/>
      </c>
      <c r="J338" s="12" t="str">
        <f>IF('Calculation sheet'!AQ338="","",IF(OR(I338="Motorway link",I338="Exit diverge",I338="Entrance merge",I338="Motorway diverge",I338="Motorway merge",I338="Motorway weaving",I338="Service area"),'Calculation sheet'!AK338*'Calculation sheet'!J338*'Calculation sheet'!K338*'Calculation sheet'!L338*'Calculation sheet'!N338*'Calculation sheet'!P338*'Calculation sheet'!R338*'Calculation sheet'!S338*'Calculation sheet'!T338*'Calculation sheet'!Y338*'Calculation sheet'!Z338*'Calculation sheet'!AB338*'Calculation sheet'!AD338*'Calculation sheet'!AF338*'Calculation sheet'!AJ338,'Calculation sheet'!AK338*'Calculation sheet'!J338*'Calculation sheet'!K338*'Calculation sheet'!L338*'Calculation sheet'!N338*'Calculation sheet'!P338*'Calculation sheet'!R338*'Calculation sheet'!S338*'Calculation sheet'!T338*'Calculation sheet'!Y338*'Calculation sheet'!Z338*'Calculation sheet'!AB338*'Calculation sheet'!AD338*'Calculation sheet'!AF338*'Calculation sheet'!AJ338*0.7672))</f>
        <v/>
      </c>
      <c r="K338" s="12" t="str">
        <f>IF('Calculation sheet'!AQ338="","",IF(OR(I338="Motorway link",I338="Exit diverge",I338="Entrance merge",I338="Motorway diverge",I338="Motorway merge",I338="Motorway weaving",I338="Service area"),'Calculation sheet'!AL338*'Calculation sheet'!J338*'Calculation sheet'!K338*'Calculation sheet'!M338*'Calculation sheet'!O338*'Calculation sheet'!P338*'Calculation sheet'!Q338*'Calculation sheet'!R338*'Calculation sheet'!S338*'Calculation sheet'!T338*'Calculation sheet'!Y338*'Calculation sheet'!AA338*'Calculation sheet'!AC338*'Calculation sheet'!AE338*'Calculation sheet'!AG338*'Calculation sheet'!AJ338,'Calculation sheet'!AL338*'Calculation sheet'!J338*'Calculation sheet'!K338*'Calculation sheet'!M338*'Calculation sheet'!O338*'Calculation sheet'!P338*'Calculation sheet'!Q338*'Calculation sheet'!R338*'Calculation sheet'!S338*'Calculation sheet'!T338*'Calculation sheet'!Y338*'Calculation sheet'!AA338*'Calculation sheet'!AC338*'Calculation sheet'!AE338*'Calculation sheet'!AG338*'Calculation sheet'!AJ338*0.8833))</f>
        <v/>
      </c>
      <c r="L338" s="12" t="str">
        <f>IF('Calculation sheet'!AQ338="","",IF(OR(I338="Motorway link",I338="Exit diverge",I338="Entrance merge",I338="Motorway diverge",I338="Motorway merge",I338="Motorway weaving",I338="Service area"),'Calculation sheet'!AM338*'Calculation sheet'!J338*'Calculation sheet'!K338*'Calculation sheet'!M338*'Calculation sheet'!O338*'Calculation sheet'!P338*'Calculation sheet'!Q338*'Calculation sheet'!R338*'Calculation sheet'!S338*'Calculation sheet'!U338*'Calculation sheet'!Y338*'Calculation sheet'!AA338*'Calculation sheet'!AC338*'Calculation sheet'!AE338*'Calculation sheet'!AG338*'Calculation sheet'!AJ338,'Calculation sheet'!AM338*'Calculation sheet'!J338*'Calculation sheet'!K338*'Calculation sheet'!M338*'Calculation sheet'!O338*'Calculation sheet'!P338*'Calculation sheet'!Q338*'Calculation sheet'!R338*'Calculation sheet'!S338*'Calculation sheet'!U338*'Calculation sheet'!Y338*'Calculation sheet'!AA338*'Calculation sheet'!AC338*'Calculation sheet'!AE338*'Calculation sheet'!AG338*'Calculation sheet'!AJ338*1.1176))</f>
        <v/>
      </c>
      <c r="M338" s="12" t="str">
        <f t="shared" si="15"/>
        <v/>
      </c>
      <c r="N338" s="12" t="str">
        <f>IF('Calculation sheet'!AQ338="","",IF(OR(I338="Motorway link",I338="Exit diverge",I338="Entrance merge",I338="Motorway diverge",I338="Motorway merge",I338="Motorway weaving",I338="Service area"),'Calculation sheet'!AN338*'Calculation sheet'!J338*'Calculation sheet'!K338*'Calculation sheet'!L338*'Calculation sheet'!N338*'Calculation sheet'!P338*'Calculation sheet'!R338*'Calculation sheet'!S338*'Calculation sheet'!V338*'Calculation sheet'!Y338*'Calculation sheet'!Z338*'Calculation sheet'!AB338*'Calculation sheet'!AD338*'Calculation sheet'!AH338*'Calculation sheet'!AJ338,'Calculation sheet'!AN338*'Calculation sheet'!J338*'Calculation sheet'!K338*'Calculation sheet'!L338*'Calculation sheet'!N338*'Calculation sheet'!P338*'Calculation sheet'!R338*'Calculation sheet'!S338*'Calculation sheet'!V338*'Calculation sheet'!Y338*'Calculation sheet'!Z338*'Calculation sheet'!AB338*'Calculation sheet'!AD338*'Calculation sheet'!AH338*'Calculation sheet'!AJ338*0.7672))</f>
        <v/>
      </c>
      <c r="O338" s="12" t="str">
        <f>IF('Calculation sheet'!AQ338="","",IF(OR(I338="Motorway link",I338="Exit diverge",I338="Entrance merge",I338="Motorway diverge",I338="Motorway merge",I338="Motorway weaving",I338="Service area"),'Calculation sheet'!AO338*'Calculation sheet'!J338*'Calculation sheet'!K338*'Calculation sheet'!L338*'Calculation sheet'!N338*'Calculation sheet'!P338*'Calculation sheet'!R338*'Calculation sheet'!S338*'Calculation sheet'!W338*'Calculation sheet'!Y338*'Calculation sheet'!Z338*'Calculation sheet'!AB338*'Calculation sheet'!AD338*'Calculation sheet'!AH338*'Calculation sheet'!AJ338,'Calculation sheet'!AO338*'Calculation sheet'!J338*'Calculation sheet'!K338*'Calculation sheet'!L338*'Calculation sheet'!N338*'Calculation sheet'!P338*'Calculation sheet'!R338*'Calculation sheet'!S338*'Calculation sheet'!W338*'Calculation sheet'!Y338*'Calculation sheet'!Z338*'Calculation sheet'!AB338*'Calculation sheet'!AD338*'Calculation sheet'!AH338*'Calculation sheet'!AJ338*0.7672))</f>
        <v/>
      </c>
      <c r="P338" s="12" t="str">
        <f>IF('Calculation sheet'!AQ338="","",IF(OR(I338="Motorway link",I338="Exit diverge",I338="Entrance merge",I338="Motorway diverge",I338="Motorway merge",I338="Motorway weaving",I338="Service area"),'Calculation sheet'!AP338*'Calculation sheet'!J338*'Calculation sheet'!K338*'Calculation sheet'!L338*'Calculation sheet'!N338*'Calculation sheet'!P338*'Calculation sheet'!R338*'Calculation sheet'!S338*'Calculation sheet'!X338*'Calculation sheet'!Y338*'Calculation sheet'!Z338*'Calculation sheet'!AB338*'Calculation sheet'!AD338*'Calculation sheet'!AI338*'Calculation sheet'!AJ338,'Calculation sheet'!AP338*'Calculation sheet'!J338*'Calculation sheet'!K338*'Calculation sheet'!L338*'Calculation sheet'!N338*'Calculation sheet'!P338*'Calculation sheet'!R338*'Calculation sheet'!S338*'Calculation sheet'!X338*'Calculation sheet'!Y338*'Calculation sheet'!Z338*'Calculation sheet'!AB338*'Calculation sheet'!AD338*'Calculation sheet'!AI338*'Calculation sheet'!AJ338*0.7672))</f>
        <v/>
      </c>
      <c r="Q338" s="12" t="str">
        <f t="shared" si="16"/>
        <v/>
      </c>
      <c r="R338" s="14" t="str">
        <f t="shared" si="17"/>
        <v/>
      </c>
    </row>
    <row r="339" spans="1:18" x14ac:dyDescent="0.3">
      <c r="A339" s="4" t="str">
        <f>IF('Input data'!A354="","",'Input data'!A354)</f>
        <v/>
      </c>
      <c r="B339" s="4" t="str">
        <f>IF('Input data'!B354="","",'Input data'!B354)</f>
        <v/>
      </c>
      <c r="C339" s="4" t="str">
        <f>IF('Input data'!C354="","",'Input data'!C354)</f>
        <v/>
      </c>
      <c r="D339" s="4" t="str">
        <f>IF('Input data'!D354="","",'Input data'!D354)</f>
        <v/>
      </c>
      <c r="E339" s="4" t="str">
        <f>IF('Input data'!E354="","",'Input data'!E354)</f>
        <v/>
      </c>
      <c r="F339" s="4" t="str">
        <f>IF('Input data'!F354="","",'Input data'!F354)</f>
        <v/>
      </c>
      <c r="G339" s="4">
        <f>IF('Input data'!G354="","",'Input data'!G354)</f>
        <v>0</v>
      </c>
      <c r="H339" s="4" t="str">
        <f>IF('Input data'!H354&gt;0.5,'Input data'!H354,"")</f>
        <v/>
      </c>
      <c r="I339" s="4" t="str">
        <f>IF('Input data'!I354="","",'Input data'!I354)</f>
        <v/>
      </c>
      <c r="J339" s="12" t="str">
        <f>IF('Calculation sheet'!AQ339="","",IF(OR(I339="Motorway link",I339="Exit diverge",I339="Entrance merge",I339="Motorway diverge",I339="Motorway merge",I339="Motorway weaving",I339="Service area"),'Calculation sheet'!AK339*'Calculation sheet'!J339*'Calculation sheet'!K339*'Calculation sheet'!L339*'Calculation sheet'!N339*'Calculation sheet'!P339*'Calculation sheet'!R339*'Calculation sheet'!S339*'Calculation sheet'!T339*'Calculation sheet'!Y339*'Calculation sheet'!Z339*'Calculation sheet'!AB339*'Calculation sheet'!AD339*'Calculation sheet'!AF339*'Calculation sheet'!AJ339,'Calculation sheet'!AK339*'Calculation sheet'!J339*'Calculation sheet'!K339*'Calculation sheet'!L339*'Calculation sheet'!N339*'Calculation sheet'!P339*'Calculation sheet'!R339*'Calculation sheet'!S339*'Calculation sheet'!T339*'Calculation sheet'!Y339*'Calculation sheet'!Z339*'Calculation sheet'!AB339*'Calculation sheet'!AD339*'Calculation sheet'!AF339*'Calculation sheet'!AJ339*0.7672))</f>
        <v/>
      </c>
      <c r="K339" s="12" t="str">
        <f>IF('Calculation sheet'!AQ339="","",IF(OR(I339="Motorway link",I339="Exit diverge",I339="Entrance merge",I339="Motorway diverge",I339="Motorway merge",I339="Motorway weaving",I339="Service area"),'Calculation sheet'!AL339*'Calculation sheet'!J339*'Calculation sheet'!K339*'Calculation sheet'!M339*'Calculation sheet'!O339*'Calculation sheet'!P339*'Calculation sheet'!Q339*'Calculation sheet'!R339*'Calculation sheet'!S339*'Calculation sheet'!T339*'Calculation sheet'!Y339*'Calculation sheet'!AA339*'Calculation sheet'!AC339*'Calculation sheet'!AE339*'Calculation sheet'!AG339*'Calculation sheet'!AJ339,'Calculation sheet'!AL339*'Calculation sheet'!J339*'Calculation sheet'!K339*'Calculation sheet'!M339*'Calculation sheet'!O339*'Calculation sheet'!P339*'Calculation sheet'!Q339*'Calculation sheet'!R339*'Calculation sheet'!S339*'Calculation sheet'!T339*'Calculation sheet'!Y339*'Calculation sheet'!AA339*'Calculation sheet'!AC339*'Calculation sheet'!AE339*'Calculation sheet'!AG339*'Calculation sheet'!AJ339*0.8833))</f>
        <v/>
      </c>
      <c r="L339" s="12" t="str">
        <f>IF('Calculation sheet'!AQ339="","",IF(OR(I339="Motorway link",I339="Exit diverge",I339="Entrance merge",I339="Motorway diverge",I339="Motorway merge",I339="Motorway weaving",I339="Service area"),'Calculation sheet'!AM339*'Calculation sheet'!J339*'Calculation sheet'!K339*'Calculation sheet'!M339*'Calculation sheet'!O339*'Calculation sheet'!P339*'Calculation sheet'!Q339*'Calculation sheet'!R339*'Calculation sheet'!S339*'Calculation sheet'!U339*'Calculation sheet'!Y339*'Calculation sheet'!AA339*'Calculation sheet'!AC339*'Calculation sheet'!AE339*'Calculation sheet'!AG339*'Calculation sheet'!AJ339,'Calculation sheet'!AM339*'Calculation sheet'!J339*'Calculation sheet'!K339*'Calculation sheet'!M339*'Calculation sheet'!O339*'Calculation sheet'!P339*'Calculation sheet'!Q339*'Calculation sheet'!R339*'Calculation sheet'!S339*'Calculation sheet'!U339*'Calculation sheet'!Y339*'Calculation sheet'!AA339*'Calculation sheet'!AC339*'Calculation sheet'!AE339*'Calculation sheet'!AG339*'Calculation sheet'!AJ339*1.1176))</f>
        <v/>
      </c>
      <c r="M339" s="12" t="str">
        <f t="shared" si="15"/>
        <v/>
      </c>
      <c r="N339" s="12" t="str">
        <f>IF('Calculation sheet'!AQ339="","",IF(OR(I339="Motorway link",I339="Exit diverge",I339="Entrance merge",I339="Motorway diverge",I339="Motorway merge",I339="Motorway weaving",I339="Service area"),'Calculation sheet'!AN339*'Calculation sheet'!J339*'Calculation sheet'!K339*'Calculation sheet'!L339*'Calculation sheet'!N339*'Calculation sheet'!P339*'Calculation sheet'!R339*'Calculation sheet'!S339*'Calculation sheet'!V339*'Calculation sheet'!Y339*'Calculation sheet'!Z339*'Calculation sheet'!AB339*'Calculation sheet'!AD339*'Calculation sheet'!AH339*'Calculation sheet'!AJ339,'Calculation sheet'!AN339*'Calculation sheet'!J339*'Calculation sheet'!K339*'Calculation sheet'!L339*'Calculation sheet'!N339*'Calculation sheet'!P339*'Calculation sheet'!R339*'Calculation sheet'!S339*'Calculation sheet'!V339*'Calculation sheet'!Y339*'Calculation sheet'!Z339*'Calculation sheet'!AB339*'Calculation sheet'!AD339*'Calculation sheet'!AH339*'Calculation sheet'!AJ339*0.7672))</f>
        <v/>
      </c>
      <c r="O339" s="12" t="str">
        <f>IF('Calculation sheet'!AQ339="","",IF(OR(I339="Motorway link",I339="Exit diverge",I339="Entrance merge",I339="Motorway diverge",I339="Motorway merge",I339="Motorway weaving",I339="Service area"),'Calculation sheet'!AO339*'Calculation sheet'!J339*'Calculation sheet'!K339*'Calculation sheet'!L339*'Calculation sheet'!N339*'Calculation sheet'!P339*'Calculation sheet'!R339*'Calculation sheet'!S339*'Calculation sheet'!W339*'Calculation sheet'!Y339*'Calculation sheet'!Z339*'Calculation sheet'!AB339*'Calculation sheet'!AD339*'Calculation sheet'!AH339*'Calculation sheet'!AJ339,'Calculation sheet'!AO339*'Calculation sheet'!J339*'Calculation sheet'!K339*'Calculation sheet'!L339*'Calculation sheet'!N339*'Calculation sheet'!P339*'Calculation sheet'!R339*'Calculation sheet'!S339*'Calculation sheet'!W339*'Calculation sheet'!Y339*'Calculation sheet'!Z339*'Calculation sheet'!AB339*'Calculation sheet'!AD339*'Calculation sheet'!AH339*'Calculation sheet'!AJ339*0.7672))</f>
        <v/>
      </c>
      <c r="P339" s="12" t="str">
        <f>IF('Calculation sheet'!AQ339="","",IF(OR(I339="Motorway link",I339="Exit diverge",I339="Entrance merge",I339="Motorway diverge",I339="Motorway merge",I339="Motorway weaving",I339="Service area"),'Calculation sheet'!AP339*'Calculation sheet'!J339*'Calculation sheet'!K339*'Calculation sheet'!L339*'Calculation sheet'!N339*'Calculation sheet'!P339*'Calculation sheet'!R339*'Calculation sheet'!S339*'Calculation sheet'!X339*'Calculation sheet'!Y339*'Calculation sheet'!Z339*'Calculation sheet'!AB339*'Calculation sheet'!AD339*'Calculation sheet'!AI339*'Calculation sheet'!AJ339,'Calculation sheet'!AP339*'Calculation sheet'!J339*'Calculation sheet'!K339*'Calculation sheet'!L339*'Calculation sheet'!N339*'Calculation sheet'!P339*'Calculation sheet'!R339*'Calculation sheet'!S339*'Calculation sheet'!X339*'Calculation sheet'!Y339*'Calculation sheet'!Z339*'Calculation sheet'!AB339*'Calculation sheet'!AD339*'Calculation sheet'!AI339*'Calculation sheet'!AJ339*0.7672))</f>
        <v/>
      </c>
      <c r="Q339" s="12" t="str">
        <f t="shared" si="16"/>
        <v/>
      </c>
      <c r="R339" s="14" t="str">
        <f t="shared" si="17"/>
        <v/>
      </c>
    </row>
    <row r="340" spans="1:18" x14ac:dyDescent="0.3">
      <c r="A340" s="4" t="str">
        <f>IF('Input data'!A355="","",'Input data'!A355)</f>
        <v/>
      </c>
      <c r="B340" s="4" t="str">
        <f>IF('Input data'!B355="","",'Input data'!B355)</f>
        <v/>
      </c>
      <c r="C340" s="4" t="str">
        <f>IF('Input data'!C355="","",'Input data'!C355)</f>
        <v/>
      </c>
      <c r="D340" s="4" t="str">
        <f>IF('Input data'!D355="","",'Input data'!D355)</f>
        <v/>
      </c>
      <c r="E340" s="4" t="str">
        <f>IF('Input data'!E355="","",'Input data'!E355)</f>
        <v/>
      </c>
      <c r="F340" s="4" t="str">
        <f>IF('Input data'!F355="","",'Input data'!F355)</f>
        <v/>
      </c>
      <c r="G340" s="4">
        <f>IF('Input data'!G355="","",'Input data'!G355)</f>
        <v>0</v>
      </c>
      <c r="H340" s="4" t="str">
        <f>IF('Input data'!H355&gt;0.5,'Input data'!H355,"")</f>
        <v/>
      </c>
      <c r="I340" s="4" t="str">
        <f>IF('Input data'!I355="","",'Input data'!I355)</f>
        <v/>
      </c>
      <c r="J340" s="12" t="str">
        <f>IF('Calculation sheet'!AQ340="","",IF(OR(I340="Motorway link",I340="Exit diverge",I340="Entrance merge",I340="Motorway diverge",I340="Motorway merge",I340="Motorway weaving",I340="Service area"),'Calculation sheet'!AK340*'Calculation sheet'!J340*'Calculation sheet'!K340*'Calculation sheet'!L340*'Calculation sheet'!N340*'Calculation sheet'!P340*'Calculation sheet'!R340*'Calculation sheet'!S340*'Calculation sheet'!T340*'Calculation sheet'!Y340*'Calculation sheet'!Z340*'Calculation sheet'!AB340*'Calculation sheet'!AD340*'Calculation sheet'!AF340*'Calculation sheet'!AJ340,'Calculation sheet'!AK340*'Calculation sheet'!J340*'Calculation sheet'!K340*'Calculation sheet'!L340*'Calculation sheet'!N340*'Calculation sheet'!P340*'Calculation sheet'!R340*'Calculation sheet'!S340*'Calculation sheet'!T340*'Calculation sheet'!Y340*'Calculation sheet'!Z340*'Calculation sheet'!AB340*'Calculation sheet'!AD340*'Calculation sheet'!AF340*'Calculation sheet'!AJ340*0.7672))</f>
        <v/>
      </c>
      <c r="K340" s="12" t="str">
        <f>IF('Calculation sheet'!AQ340="","",IF(OR(I340="Motorway link",I340="Exit diverge",I340="Entrance merge",I340="Motorway diverge",I340="Motorway merge",I340="Motorway weaving",I340="Service area"),'Calculation sheet'!AL340*'Calculation sheet'!J340*'Calculation sheet'!K340*'Calculation sheet'!M340*'Calculation sheet'!O340*'Calculation sheet'!P340*'Calculation sheet'!Q340*'Calculation sheet'!R340*'Calculation sheet'!S340*'Calculation sheet'!T340*'Calculation sheet'!Y340*'Calculation sheet'!AA340*'Calculation sheet'!AC340*'Calculation sheet'!AE340*'Calculation sheet'!AG340*'Calculation sheet'!AJ340,'Calculation sheet'!AL340*'Calculation sheet'!J340*'Calculation sheet'!K340*'Calculation sheet'!M340*'Calculation sheet'!O340*'Calculation sheet'!P340*'Calculation sheet'!Q340*'Calculation sheet'!R340*'Calculation sheet'!S340*'Calculation sheet'!T340*'Calculation sheet'!Y340*'Calculation sheet'!AA340*'Calculation sheet'!AC340*'Calculation sheet'!AE340*'Calculation sheet'!AG340*'Calculation sheet'!AJ340*0.8833))</f>
        <v/>
      </c>
      <c r="L340" s="12" t="str">
        <f>IF('Calculation sheet'!AQ340="","",IF(OR(I340="Motorway link",I340="Exit diverge",I340="Entrance merge",I340="Motorway diverge",I340="Motorway merge",I340="Motorway weaving",I340="Service area"),'Calculation sheet'!AM340*'Calculation sheet'!J340*'Calculation sheet'!K340*'Calculation sheet'!M340*'Calculation sheet'!O340*'Calculation sheet'!P340*'Calculation sheet'!Q340*'Calculation sheet'!R340*'Calculation sheet'!S340*'Calculation sheet'!U340*'Calculation sheet'!Y340*'Calculation sheet'!AA340*'Calculation sheet'!AC340*'Calculation sheet'!AE340*'Calculation sheet'!AG340*'Calculation sheet'!AJ340,'Calculation sheet'!AM340*'Calculation sheet'!J340*'Calculation sheet'!K340*'Calculation sheet'!M340*'Calculation sheet'!O340*'Calculation sheet'!P340*'Calculation sheet'!Q340*'Calculation sheet'!R340*'Calculation sheet'!S340*'Calculation sheet'!U340*'Calculation sheet'!Y340*'Calculation sheet'!AA340*'Calculation sheet'!AC340*'Calculation sheet'!AE340*'Calculation sheet'!AG340*'Calculation sheet'!AJ340*1.1176))</f>
        <v/>
      </c>
      <c r="M340" s="12" t="str">
        <f t="shared" si="15"/>
        <v/>
      </c>
      <c r="N340" s="12" t="str">
        <f>IF('Calculation sheet'!AQ340="","",IF(OR(I340="Motorway link",I340="Exit diverge",I340="Entrance merge",I340="Motorway diverge",I340="Motorway merge",I340="Motorway weaving",I340="Service area"),'Calculation sheet'!AN340*'Calculation sheet'!J340*'Calculation sheet'!K340*'Calculation sheet'!L340*'Calculation sheet'!N340*'Calculation sheet'!P340*'Calculation sheet'!R340*'Calculation sheet'!S340*'Calculation sheet'!V340*'Calculation sheet'!Y340*'Calculation sheet'!Z340*'Calculation sheet'!AB340*'Calculation sheet'!AD340*'Calculation sheet'!AH340*'Calculation sheet'!AJ340,'Calculation sheet'!AN340*'Calculation sheet'!J340*'Calculation sheet'!K340*'Calculation sheet'!L340*'Calculation sheet'!N340*'Calculation sheet'!P340*'Calculation sheet'!R340*'Calculation sheet'!S340*'Calculation sheet'!V340*'Calculation sheet'!Y340*'Calculation sheet'!Z340*'Calculation sheet'!AB340*'Calculation sheet'!AD340*'Calculation sheet'!AH340*'Calculation sheet'!AJ340*0.7672))</f>
        <v/>
      </c>
      <c r="O340" s="12" t="str">
        <f>IF('Calculation sheet'!AQ340="","",IF(OR(I340="Motorway link",I340="Exit diverge",I340="Entrance merge",I340="Motorway diverge",I340="Motorway merge",I340="Motorway weaving",I340="Service area"),'Calculation sheet'!AO340*'Calculation sheet'!J340*'Calculation sheet'!K340*'Calculation sheet'!L340*'Calculation sheet'!N340*'Calculation sheet'!P340*'Calculation sheet'!R340*'Calculation sheet'!S340*'Calculation sheet'!W340*'Calculation sheet'!Y340*'Calculation sheet'!Z340*'Calculation sheet'!AB340*'Calculation sheet'!AD340*'Calculation sheet'!AH340*'Calculation sheet'!AJ340,'Calculation sheet'!AO340*'Calculation sheet'!J340*'Calculation sheet'!K340*'Calculation sheet'!L340*'Calculation sheet'!N340*'Calculation sheet'!P340*'Calculation sheet'!R340*'Calculation sheet'!S340*'Calculation sheet'!W340*'Calculation sheet'!Y340*'Calculation sheet'!Z340*'Calculation sheet'!AB340*'Calculation sheet'!AD340*'Calculation sheet'!AH340*'Calculation sheet'!AJ340*0.7672))</f>
        <v/>
      </c>
      <c r="P340" s="12" t="str">
        <f>IF('Calculation sheet'!AQ340="","",IF(OR(I340="Motorway link",I340="Exit diverge",I340="Entrance merge",I340="Motorway diverge",I340="Motorway merge",I340="Motorway weaving",I340="Service area"),'Calculation sheet'!AP340*'Calculation sheet'!J340*'Calculation sheet'!K340*'Calculation sheet'!L340*'Calculation sheet'!N340*'Calculation sheet'!P340*'Calculation sheet'!R340*'Calculation sheet'!S340*'Calculation sheet'!X340*'Calculation sheet'!Y340*'Calculation sheet'!Z340*'Calculation sheet'!AB340*'Calculation sheet'!AD340*'Calculation sheet'!AI340*'Calculation sheet'!AJ340,'Calculation sheet'!AP340*'Calculation sheet'!J340*'Calculation sheet'!K340*'Calculation sheet'!L340*'Calculation sheet'!N340*'Calculation sheet'!P340*'Calculation sheet'!R340*'Calculation sheet'!S340*'Calculation sheet'!X340*'Calculation sheet'!Y340*'Calculation sheet'!Z340*'Calculation sheet'!AB340*'Calculation sheet'!AD340*'Calculation sheet'!AI340*'Calculation sheet'!AJ340*0.7672))</f>
        <v/>
      </c>
      <c r="Q340" s="12" t="str">
        <f t="shared" si="16"/>
        <v/>
      </c>
      <c r="R340" s="14" t="str">
        <f t="shared" si="17"/>
        <v/>
      </c>
    </row>
    <row r="341" spans="1:18" x14ac:dyDescent="0.3">
      <c r="A341" s="4" t="str">
        <f>IF('Input data'!A356="","",'Input data'!A356)</f>
        <v/>
      </c>
      <c r="B341" s="4" t="str">
        <f>IF('Input data'!B356="","",'Input data'!B356)</f>
        <v/>
      </c>
      <c r="C341" s="4" t="str">
        <f>IF('Input data'!C356="","",'Input data'!C356)</f>
        <v/>
      </c>
      <c r="D341" s="4" t="str">
        <f>IF('Input data'!D356="","",'Input data'!D356)</f>
        <v/>
      </c>
      <c r="E341" s="4" t="str">
        <f>IF('Input data'!E356="","",'Input data'!E356)</f>
        <v/>
      </c>
      <c r="F341" s="4" t="str">
        <f>IF('Input data'!F356="","",'Input data'!F356)</f>
        <v/>
      </c>
      <c r="G341" s="4">
        <f>IF('Input data'!G356="","",'Input data'!G356)</f>
        <v>0</v>
      </c>
      <c r="H341" s="4" t="str">
        <f>IF('Input data'!H356&gt;0.5,'Input data'!H356,"")</f>
        <v/>
      </c>
      <c r="I341" s="4" t="str">
        <f>IF('Input data'!I356="","",'Input data'!I356)</f>
        <v/>
      </c>
      <c r="J341" s="12" t="str">
        <f>IF('Calculation sheet'!AQ341="","",IF(OR(I341="Motorway link",I341="Exit diverge",I341="Entrance merge",I341="Motorway diverge",I341="Motorway merge",I341="Motorway weaving",I341="Service area"),'Calculation sheet'!AK341*'Calculation sheet'!J341*'Calculation sheet'!K341*'Calculation sheet'!L341*'Calculation sheet'!N341*'Calculation sheet'!P341*'Calculation sheet'!R341*'Calculation sheet'!S341*'Calculation sheet'!T341*'Calculation sheet'!Y341*'Calculation sheet'!Z341*'Calculation sheet'!AB341*'Calculation sheet'!AD341*'Calculation sheet'!AF341*'Calculation sheet'!AJ341,'Calculation sheet'!AK341*'Calculation sheet'!J341*'Calculation sheet'!K341*'Calculation sheet'!L341*'Calculation sheet'!N341*'Calculation sheet'!P341*'Calculation sheet'!R341*'Calculation sheet'!S341*'Calculation sheet'!T341*'Calculation sheet'!Y341*'Calculation sheet'!Z341*'Calculation sheet'!AB341*'Calculation sheet'!AD341*'Calculation sheet'!AF341*'Calculation sheet'!AJ341*0.7672))</f>
        <v/>
      </c>
      <c r="K341" s="12" t="str">
        <f>IF('Calculation sheet'!AQ341="","",IF(OR(I341="Motorway link",I341="Exit diverge",I341="Entrance merge",I341="Motorway diverge",I341="Motorway merge",I341="Motorway weaving",I341="Service area"),'Calculation sheet'!AL341*'Calculation sheet'!J341*'Calculation sheet'!K341*'Calculation sheet'!M341*'Calculation sheet'!O341*'Calculation sheet'!P341*'Calculation sheet'!Q341*'Calculation sheet'!R341*'Calculation sheet'!S341*'Calculation sheet'!T341*'Calculation sheet'!Y341*'Calculation sheet'!AA341*'Calculation sheet'!AC341*'Calculation sheet'!AE341*'Calculation sheet'!AG341*'Calculation sheet'!AJ341,'Calculation sheet'!AL341*'Calculation sheet'!J341*'Calculation sheet'!K341*'Calculation sheet'!M341*'Calculation sheet'!O341*'Calculation sheet'!P341*'Calculation sheet'!Q341*'Calculation sheet'!R341*'Calculation sheet'!S341*'Calculation sheet'!T341*'Calculation sheet'!Y341*'Calculation sheet'!AA341*'Calculation sheet'!AC341*'Calculation sheet'!AE341*'Calculation sheet'!AG341*'Calculation sheet'!AJ341*0.8833))</f>
        <v/>
      </c>
      <c r="L341" s="12" t="str">
        <f>IF('Calculation sheet'!AQ341="","",IF(OR(I341="Motorway link",I341="Exit diverge",I341="Entrance merge",I341="Motorway diverge",I341="Motorway merge",I341="Motorway weaving",I341="Service area"),'Calculation sheet'!AM341*'Calculation sheet'!J341*'Calculation sheet'!K341*'Calculation sheet'!M341*'Calculation sheet'!O341*'Calculation sheet'!P341*'Calculation sheet'!Q341*'Calculation sheet'!R341*'Calculation sheet'!S341*'Calculation sheet'!U341*'Calculation sheet'!Y341*'Calculation sheet'!AA341*'Calculation sheet'!AC341*'Calculation sheet'!AE341*'Calculation sheet'!AG341*'Calculation sheet'!AJ341,'Calculation sheet'!AM341*'Calculation sheet'!J341*'Calculation sheet'!K341*'Calculation sheet'!M341*'Calculation sheet'!O341*'Calculation sheet'!P341*'Calculation sheet'!Q341*'Calculation sheet'!R341*'Calculation sheet'!S341*'Calculation sheet'!U341*'Calculation sheet'!Y341*'Calculation sheet'!AA341*'Calculation sheet'!AC341*'Calculation sheet'!AE341*'Calculation sheet'!AG341*'Calculation sheet'!AJ341*1.1176))</f>
        <v/>
      </c>
      <c r="M341" s="12" t="str">
        <f t="shared" si="15"/>
        <v/>
      </c>
      <c r="N341" s="12" t="str">
        <f>IF('Calculation sheet'!AQ341="","",IF(OR(I341="Motorway link",I341="Exit diverge",I341="Entrance merge",I341="Motorway diverge",I341="Motorway merge",I341="Motorway weaving",I341="Service area"),'Calculation sheet'!AN341*'Calculation sheet'!J341*'Calculation sheet'!K341*'Calculation sheet'!L341*'Calculation sheet'!N341*'Calculation sheet'!P341*'Calculation sheet'!R341*'Calculation sheet'!S341*'Calculation sheet'!V341*'Calculation sheet'!Y341*'Calculation sheet'!Z341*'Calculation sheet'!AB341*'Calculation sheet'!AD341*'Calculation sheet'!AH341*'Calculation sheet'!AJ341,'Calculation sheet'!AN341*'Calculation sheet'!J341*'Calculation sheet'!K341*'Calculation sheet'!L341*'Calculation sheet'!N341*'Calculation sheet'!P341*'Calculation sheet'!R341*'Calculation sheet'!S341*'Calculation sheet'!V341*'Calculation sheet'!Y341*'Calculation sheet'!Z341*'Calculation sheet'!AB341*'Calculation sheet'!AD341*'Calculation sheet'!AH341*'Calculation sheet'!AJ341*0.7672))</f>
        <v/>
      </c>
      <c r="O341" s="12" t="str">
        <f>IF('Calculation sheet'!AQ341="","",IF(OR(I341="Motorway link",I341="Exit diverge",I341="Entrance merge",I341="Motorway diverge",I341="Motorway merge",I341="Motorway weaving",I341="Service area"),'Calculation sheet'!AO341*'Calculation sheet'!J341*'Calculation sheet'!K341*'Calculation sheet'!L341*'Calculation sheet'!N341*'Calculation sheet'!P341*'Calculation sheet'!R341*'Calculation sheet'!S341*'Calculation sheet'!W341*'Calculation sheet'!Y341*'Calculation sheet'!Z341*'Calculation sheet'!AB341*'Calculation sheet'!AD341*'Calculation sheet'!AH341*'Calculation sheet'!AJ341,'Calculation sheet'!AO341*'Calculation sheet'!J341*'Calculation sheet'!K341*'Calculation sheet'!L341*'Calculation sheet'!N341*'Calculation sheet'!P341*'Calculation sheet'!R341*'Calculation sheet'!S341*'Calculation sheet'!W341*'Calculation sheet'!Y341*'Calculation sheet'!Z341*'Calculation sheet'!AB341*'Calculation sheet'!AD341*'Calculation sheet'!AH341*'Calculation sheet'!AJ341*0.7672))</f>
        <v/>
      </c>
      <c r="P341" s="12" t="str">
        <f>IF('Calculation sheet'!AQ341="","",IF(OR(I341="Motorway link",I341="Exit diverge",I341="Entrance merge",I341="Motorway diverge",I341="Motorway merge",I341="Motorway weaving",I341="Service area"),'Calculation sheet'!AP341*'Calculation sheet'!J341*'Calculation sheet'!K341*'Calculation sheet'!L341*'Calculation sheet'!N341*'Calculation sheet'!P341*'Calculation sheet'!R341*'Calculation sheet'!S341*'Calculation sheet'!X341*'Calculation sheet'!Y341*'Calculation sheet'!Z341*'Calculation sheet'!AB341*'Calculation sheet'!AD341*'Calculation sheet'!AI341*'Calculation sheet'!AJ341,'Calculation sheet'!AP341*'Calculation sheet'!J341*'Calculation sheet'!K341*'Calculation sheet'!L341*'Calculation sheet'!N341*'Calculation sheet'!P341*'Calculation sheet'!R341*'Calculation sheet'!S341*'Calculation sheet'!X341*'Calculation sheet'!Y341*'Calculation sheet'!Z341*'Calculation sheet'!AB341*'Calculation sheet'!AD341*'Calculation sheet'!AI341*'Calculation sheet'!AJ341*0.7672))</f>
        <v/>
      </c>
      <c r="Q341" s="12" t="str">
        <f t="shared" si="16"/>
        <v/>
      </c>
      <c r="R341" s="14" t="str">
        <f t="shared" si="17"/>
        <v/>
      </c>
    </row>
    <row r="342" spans="1:18" x14ac:dyDescent="0.3">
      <c r="A342" s="4" t="str">
        <f>IF('Input data'!A357="","",'Input data'!A357)</f>
        <v/>
      </c>
      <c r="B342" s="4" t="str">
        <f>IF('Input data'!B357="","",'Input data'!B357)</f>
        <v/>
      </c>
      <c r="C342" s="4" t="str">
        <f>IF('Input data'!C357="","",'Input data'!C357)</f>
        <v/>
      </c>
      <c r="D342" s="4" t="str">
        <f>IF('Input data'!D357="","",'Input data'!D357)</f>
        <v/>
      </c>
      <c r="E342" s="4" t="str">
        <f>IF('Input data'!E357="","",'Input data'!E357)</f>
        <v/>
      </c>
      <c r="F342" s="4" t="str">
        <f>IF('Input data'!F357="","",'Input data'!F357)</f>
        <v/>
      </c>
      <c r="G342" s="4">
        <f>IF('Input data'!G357="","",'Input data'!G357)</f>
        <v>0</v>
      </c>
      <c r="H342" s="4" t="str">
        <f>IF('Input data'!H357&gt;0.5,'Input data'!H357,"")</f>
        <v/>
      </c>
      <c r="I342" s="4" t="str">
        <f>IF('Input data'!I357="","",'Input data'!I357)</f>
        <v/>
      </c>
      <c r="J342" s="12" t="str">
        <f>IF('Calculation sheet'!AQ342="","",IF(OR(I342="Motorway link",I342="Exit diverge",I342="Entrance merge",I342="Motorway diverge",I342="Motorway merge",I342="Motorway weaving",I342="Service area"),'Calculation sheet'!AK342*'Calculation sheet'!J342*'Calculation sheet'!K342*'Calculation sheet'!L342*'Calculation sheet'!N342*'Calculation sheet'!P342*'Calculation sheet'!R342*'Calculation sheet'!S342*'Calculation sheet'!T342*'Calculation sheet'!Y342*'Calculation sheet'!Z342*'Calculation sheet'!AB342*'Calculation sheet'!AD342*'Calculation sheet'!AF342*'Calculation sheet'!AJ342,'Calculation sheet'!AK342*'Calculation sheet'!J342*'Calculation sheet'!K342*'Calculation sheet'!L342*'Calculation sheet'!N342*'Calculation sheet'!P342*'Calculation sheet'!R342*'Calculation sheet'!S342*'Calculation sheet'!T342*'Calculation sheet'!Y342*'Calculation sheet'!Z342*'Calculation sheet'!AB342*'Calculation sheet'!AD342*'Calculation sheet'!AF342*'Calculation sheet'!AJ342*0.7672))</f>
        <v/>
      </c>
      <c r="K342" s="12" t="str">
        <f>IF('Calculation sheet'!AQ342="","",IF(OR(I342="Motorway link",I342="Exit diverge",I342="Entrance merge",I342="Motorway diverge",I342="Motorway merge",I342="Motorway weaving",I342="Service area"),'Calculation sheet'!AL342*'Calculation sheet'!J342*'Calculation sheet'!K342*'Calculation sheet'!M342*'Calculation sheet'!O342*'Calculation sheet'!P342*'Calculation sheet'!Q342*'Calculation sheet'!R342*'Calculation sheet'!S342*'Calculation sheet'!T342*'Calculation sheet'!Y342*'Calculation sheet'!AA342*'Calculation sheet'!AC342*'Calculation sheet'!AE342*'Calculation sheet'!AG342*'Calculation sheet'!AJ342,'Calculation sheet'!AL342*'Calculation sheet'!J342*'Calculation sheet'!K342*'Calculation sheet'!M342*'Calculation sheet'!O342*'Calculation sheet'!P342*'Calculation sheet'!Q342*'Calculation sheet'!R342*'Calculation sheet'!S342*'Calculation sheet'!T342*'Calculation sheet'!Y342*'Calculation sheet'!AA342*'Calculation sheet'!AC342*'Calculation sheet'!AE342*'Calculation sheet'!AG342*'Calculation sheet'!AJ342*0.8833))</f>
        <v/>
      </c>
      <c r="L342" s="12" t="str">
        <f>IF('Calculation sheet'!AQ342="","",IF(OR(I342="Motorway link",I342="Exit diverge",I342="Entrance merge",I342="Motorway diverge",I342="Motorway merge",I342="Motorway weaving",I342="Service area"),'Calculation sheet'!AM342*'Calculation sheet'!J342*'Calculation sheet'!K342*'Calculation sheet'!M342*'Calculation sheet'!O342*'Calculation sheet'!P342*'Calculation sheet'!Q342*'Calculation sheet'!R342*'Calculation sheet'!S342*'Calculation sheet'!U342*'Calculation sheet'!Y342*'Calculation sheet'!AA342*'Calculation sheet'!AC342*'Calculation sheet'!AE342*'Calculation sheet'!AG342*'Calculation sheet'!AJ342,'Calculation sheet'!AM342*'Calculation sheet'!J342*'Calculation sheet'!K342*'Calculation sheet'!M342*'Calculation sheet'!O342*'Calculation sheet'!P342*'Calculation sheet'!Q342*'Calculation sheet'!R342*'Calculation sheet'!S342*'Calculation sheet'!U342*'Calculation sheet'!Y342*'Calculation sheet'!AA342*'Calculation sheet'!AC342*'Calculation sheet'!AE342*'Calculation sheet'!AG342*'Calculation sheet'!AJ342*1.1176))</f>
        <v/>
      </c>
      <c r="M342" s="12" t="str">
        <f t="shared" si="15"/>
        <v/>
      </c>
      <c r="N342" s="12" t="str">
        <f>IF('Calculation sheet'!AQ342="","",IF(OR(I342="Motorway link",I342="Exit diverge",I342="Entrance merge",I342="Motorway diverge",I342="Motorway merge",I342="Motorway weaving",I342="Service area"),'Calculation sheet'!AN342*'Calculation sheet'!J342*'Calculation sheet'!K342*'Calculation sheet'!L342*'Calculation sheet'!N342*'Calculation sheet'!P342*'Calculation sheet'!R342*'Calculation sheet'!S342*'Calculation sheet'!V342*'Calculation sheet'!Y342*'Calculation sheet'!Z342*'Calculation sheet'!AB342*'Calculation sheet'!AD342*'Calculation sheet'!AH342*'Calculation sheet'!AJ342,'Calculation sheet'!AN342*'Calculation sheet'!J342*'Calculation sheet'!K342*'Calculation sheet'!L342*'Calculation sheet'!N342*'Calculation sheet'!P342*'Calculation sheet'!R342*'Calculation sheet'!S342*'Calculation sheet'!V342*'Calculation sheet'!Y342*'Calculation sheet'!Z342*'Calculation sheet'!AB342*'Calculation sheet'!AD342*'Calculation sheet'!AH342*'Calculation sheet'!AJ342*0.7672))</f>
        <v/>
      </c>
      <c r="O342" s="12" t="str">
        <f>IF('Calculation sheet'!AQ342="","",IF(OR(I342="Motorway link",I342="Exit diverge",I342="Entrance merge",I342="Motorway diverge",I342="Motorway merge",I342="Motorway weaving",I342="Service area"),'Calculation sheet'!AO342*'Calculation sheet'!J342*'Calculation sheet'!K342*'Calculation sheet'!L342*'Calculation sheet'!N342*'Calculation sheet'!P342*'Calculation sheet'!R342*'Calculation sheet'!S342*'Calculation sheet'!W342*'Calculation sheet'!Y342*'Calculation sheet'!Z342*'Calculation sheet'!AB342*'Calculation sheet'!AD342*'Calculation sheet'!AH342*'Calculation sheet'!AJ342,'Calculation sheet'!AO342*'Calculation sheet'!J342*'Calculation sheet'!K342*'Calculation sheet'!L342*'Calculation sheet'!N342*'Calculation sheet'!P342*'Calculation sheet'!R342*'Calculation sheet'!S342*'Calculation sheet'!W342*'Calculation sheet'!Y342*'Calculation sheet'!Z342*'Calculation sheet'!AB342*'Calculation sheet'!AD342*'Calculation sheet'!AH342*'Calculation sheet'!AJ342*0.7672))</f>
        <v/>
      </c>
      <c r="P342" s="12" t="str">
        <f>IF('Calculation sheet'!AQ342="","",IF(OR(I342="Motorway link",I342="Exit diverge",I342="Entrance merge",I342="Motorway diverge",I342="Motorway merge",I342="Motorway weaving",I342="Service area"),'Calculation sheet'!AP342*'Calculation sheet'!J342*'Calculation sheet'!K342*'Calculation sheet'!L342*'Calculation sheet'!N342*'Calculation sheet'!P342*'Calculation sheet'!R342*'Calculation sheet'!S342*'Calculation sheet'!X342*'Calculation sheet'!Y342*'Calculation sheet'!Z342*'Calculation sheet'!AB342*'Calculation sheet'!AD342*'Calculation sheet'!AI342*'Calculation sheet'!AJ342,'Calculation sheet'!AP342*'Calculation sheet'!J342*'Calculation sheet'!K342*'Calculation sheet'!L342*'Calculation sheet'!N342*'Calculation sheet'!P342*'Calculation sheet'!R342*'Calculation sheet'!S342*'Calculation sheet'!X342*'Calculation sheet'!Y342*'Calculation sheet'!Z342*'Calculation sheet'!AB342*'Calculation sheet'!AD342*'Calculation sheet'!AI342*'Calculation sheet'!AJ342*0.7672))</f>
        <v/>
      </c>
      <c r="Q342" s="12" t="str">
        <f t="shared" si="16"/>
        <v/>
      </c>
      <c r="R342" s="14" t="str">
        <f t="shared" si="17"/>
        <v/>
      </c>
    </row>
    <row r="343" spans="1:18" x14ac:dyDescent="0.3">
      <c r="A343" s="4" t="str">
        <f>IF('Input data'!A358="","",'Input data'!A358)</f>
        <v/>
      </c>
      <c r="B343" s="4" t="str">
        <f>IF('Input data'!B358="","",'Input data'!B358)</f>
        <v/>
      </c>
      <c r="C343" s="4" t="str">
        <f>IF('Input data'!C358="","",'Input data'!C358)</f>
        <v/>
      </c>
      <c r="D343" s="4" t="str">
        <f>IF('Input data'!D358="","",'Input data'!D358)</f>
        <v/>
      </c>
      <c r="E343" s="4" t="str">
        <f>IF('Input data'!E358="","",'Input data'!E358)</f>
        <v/>
      </c>
      <c r="F343" s="4" t="str">
        <f>IF('Input data'!F358="","",'Input data'!F358)</f>
        <v/>
      </c>
      <c r="G343" s="4">
        <f>IF('Input data'!G358="","",'Input data'!G358)</f>
        <v>0</v>
      </c>
      <c r="H343" s="4" t="str">
        <f>IF('Input data'!H358&gt;0.5,'Input data'!H358,"")</f>
        <v/>
      </c>
      <c r="I343" s="4" t="str">
        <f>IF('Input data'!I358="","",'Input data'!I358)</f>
        <v/>
      </c>
      <c r="J343" s="12" t="str">
        <f>IF('Calculation sheet'!AQ343="","",IF(OR(I343="Motorway link",I343="Exit diverge",I343="Entrance merge",I343="Motorway diverge",I343="Motorway merge",I343="Motorway weaving",I343="Service area"),'Calculation sheet'!AK343*'Calculation sheet'!J343*'Calculation sheet'!K343*'Calculation sheet'!L343*'Calculation sheet'!N343*'Calculation sheet'!P343*'Calculation sheet'!R343*'Calculation sheet'!S343*'Calculation sheet'!T343*'Calculation sheet'!Y343*'Calculation sheet'!Z343*'Calculation sheet'!AB343*'Calculation sheet'!AD343*'Calculation sheet'!AF343*'Calculation sheet'!AJ343,'Calculation sheet'!AK343*'Calculation sheet'!J343*'Calculation sheet'!K343*'Calculation sheet'!L343*'Calculation sheet'!N343*'Calculation sheet'!P343*'Calculation sheet'!R343*'Calculation sheet'!S343*'Calculation sheet'!T343*'Calculation sheet'!Y343*'Calculation sheet'!Z343*'Calculation sheet'!AB343*'Calculation sheet'!AD343*'Calculation sheet'!AF343*'Calculation sheet'!AJ343*0.7672))</f>
        <v/>
      </c>
      <c r="K343" s="12" t="str">
        <f>IF('Calculation sheet'!AQ343="","",IF(OR(I343="Motorway link",I343="Exit diverge",I343="Entrance merge",I343="Motorway diverge",I343="Motorway merge",I343="Motorway weaving",I343="Service area"),'Calculation sheet'!AL343*'Calculation sheet'!J343*'Calculation sheet'!K343*'Calculation sheet'!M343*'Calculation sheet'!O343*'Calculation sheet'!P343*'Calculation sheet'!Q343*'Calculation sheet'!R343*'Calculation sheet'!S343*'Calculation sheet'!T343*'Calculation sheet'!Y343*'Calculation sheet'!AA343*'Calculation sheet'!AC343*'Calculation sheet'!AE343*'Calculation sheet'!AG343*'Calculation sheet'!AJ343,'Calculation sheet'!AL343*'Calculation sheet'!J343*'Calculation sheet'!K343*'Calculation sheet'!M343*'Calculation sheet'!O343*'Calculation sheet'!P343*'Calculation sheet'!Q343*'Calculation sheet'!R343*'Calculation sheet'!S343*'Calculation sheet'!T343*'Calculation sheet'!Y343*'Calculation sheet'!AA343*'Calculation sheet'!AC343*'Calculation sheet'!AE343*'Calculation sheet'!AG343*'Calculation sheet'!AJ343*0.8833))</f>
        <v/>
      </c>
      <c r="L343" s="12" t="str">
        <f>IF('Calculation sheet'!AQ343="","",IF(OR(I343="Motorway link",I343="Exit diverge",I343="Entrance merge",I343="Motorway diverge",I343="Motorway merge",I343="Motorway weaving",I343="Service area"),'Calculation sheet'!AM343*'Calculation sheet'!J343*'Calculation sheet'!K343*'Calculation sheet'!M343*'Calculation sheet'!O343*'Calculation sheet'!P343*'Calculation sheet'!Q343*'Calculation sheet'!R343*'Calculation sheet'!S343*'Calculation sheet'!U343*'Calculation sheet'!Y343*'Calculation sheet'!AA343*'Calculation sheet'!AC343*'Calculation sheet'!AE343*'Calculation sheet'!AG343*'Calculation sheet'!AJ343,'Calculation sheet'!AM343*'Calculation sheet'!J343*'Calculation sheet'!K343*'Calculation sheet'!M343*'Calculation sheet'!O343*'Calculation sheet'!P343*'Calculation sheet'!Q343*'Calculation sheet'!R343*'Calculation sheet'!S343*'Calculation sheet'!U343*'Calculation sheet'!Y343*'Calculation sheet'!AA343*'Calculation sheet'!AC343*'Calculation sheet'!AE343*'Calculation sheet'!AG343*'Calculation sheet'!AJ343*1.1176))</f>
        <v/>
      </c>
      <c r="M343" s="12" t="str">
        <f t="shared" si="15"/>
        <v/>
      </c>
      <c r="N343" s="12" t="str">
        <f>IF('Calculation sheet'!AQ343="","",IF(OR(I343="Motorway link",I343="Exit diverge",I343="Entrance merge",I343="Motorway diverge",I343="Motorway merge",I343="Motorway weaving",I343="Service area"),'Calculation sheet'!AN343*'Calculation sheet'!J343*'Calculation sheet'!K343*'Calculation sheet'!L343*'Calculation sheet'!N343*'Calculation sheet'!P343*'Calculation sheet'!R343*'Calculation sheet'!S343*'Calculation sheet'!V343*'Calculation sheet'!Y343*'Calculation sheet'!Z343*'Calculation sheet'!AB343*'Calculation sheet'!AD343*'Calculation sheet'!AH343*'Calculation sheet'!AJ343,'Calculation sheet'!AN343*'Calculation sheet'!J343*'Calculation sheet'!K343*'Calculation sheet'!L343*'Calculation sheet'!N343*'Calculation sheet'!P343*'Calculation sheet'!R343*'Calculation sheet'!S343*'Calculation sheet'!V343*'Calculation sheet'!Y343*'Calculation sheet'!Z343*'Calculation sheet'!AB343*'Calculation sheet'!AD343*'Calculation sheet'!AH343*'Calculation sheet'!AJ343*0.7672))</f>
        <v/>
      </c>
      <c r="O343" s="12" t="str">
        <f>IF('Calculation sheet'!AQ343="","",IF(OR(I343="Motorway link",I343="Exit diverge",I343="Entrance merge",I343="Motorway diverge",I343="Motorway merge",I343="Motorway weaving",I343="Service area"),'Calculation sheet'!AO343*'Calculation sheet'!J343*'Calculation sheet'!K343*'Calculation sheet'!L343*'Calculation sheet'!N343*'Calculation sheet'!P343*'Calculation sheet'!R343*'Calculation sheet'!S343*'Calculation sheet'!W343*'Calculation sheet'!Y343*'Calculation sheet'!Z343*'Calculation sheet'!AB343*'Calculation sheet'!AD343*'Calculation sheet'!AH343*'Calculation sheet'!AJ343,'Calculation sheet'!AO343*'Calculation sheet'!J343*'Calculation sheet'!K343*'Calculation sheet'!L343*'Calculation sheet'!N343*'Calculation sheet'!P343*'Calculation sheet'!R343*'Calculation sheet'!S343*'Calculation sheet'!W343*'Calculation sheet'!Y343*'Calculation sheet'!Z343*'Calculation sheet'!AB343*'Calculation sheet'!AD343*'Calculation sheet'!AH343*'Calculation sheet'!AJ343*0.7672))</f>
        <v/>
      </c>
      <c r="P343" s="12" t="str">
        <f>IF('Calculation sheet'!AQ343="","",IF(OR(I343="Motorway link",I343="Exit diverge",I343="Entrance merge",I343="Motorway diverge",I343="Motorway merge",I343="Motorway weaving",I343="Service area"),'Calculation sheet'!AP343*'Calculation sheet'!J343*'Calculation sheet'!K343*'Calculation sheet'!L343*'Calculation sheet'!N343*'Calculation sheet'!P343*'Calculation sheet'!R343*'Calculation sheet'!S343*'Calculation sheet'!X343*'Calculation sheet'!Y343*'Calculation sheet'!Z343*'Calculation sheet'!AB343*'Calculation sheet'!AD343*'Calculation sheet'!AI343*'Calculation sheet'!AJ343,'Calculation sheet'!AP343*'Calculation sheet'!J343*'Calculation sheet'!K343*'Calculation sheet'!L343*'Calculation sheet'!N343*'Calculation sheet'!P343*'Calculation sheet'!R343*'Calculation sheet'!S343*'Calculation sheet'!X343*'Calculation sheet'!Y343*'Calculation sheet'!Z343*'Calculation sheet'!AB343*'Calculation sheet'!AD343*'Calculation sheet'!AI343*'Calculation sheet'!AJ343*0.7672))</f>
        <v/>
      </c>
      <c r="Q343" s="12" t="str">
        <f t="shared" si="16"/>
        <v/>
      </c>
      <c r="R343" s="14" t="str">
        <f t="shared" si="17"/>
        <v/>
      </c>
    </row>
    <row r="344" spans="1:18" x14ac:dyDescent="0.3">
      <c r="A344" s="4" t="str">
        <f>IF('Input data'!A359="","",'Input data'!A359)</f>
        <v/>
      </c>
      <c r="B344" s="4" t="str">
        <f>IF('Input data'!B359="","",'Input data'!B359)</f>
        <v/>
      </c>
      <c r="C344" s="4" t="str">
        <f>IF('Input data'!C359="","",'Input data'!C359)</f>
        <v/>
      </c>
      <c r="D344" s="4" t="str">
        <f>IF('Input data'!D359="","",'Input data'!D359)</f>
        <v/>
      </c>
      <c r="E344" s="4" t="str">
        <f>IF('Input data'!E359="","",'Input data'!E359)</f>
        <v/>
      </c>
      <c r="F344" s="4" t="str">
        <f>IF('Input data'!F359="","",'Input data'!F359)</f>
        <v/>
      </c>
      <c r="G344" s="4">
        <f>IF('Input data'!G359="","",'Input data'!G359)</f>
        <v>0</v>
      </c>
      <c r="H344" s="4" t="str">
        <f>IF('Input data'!H359&gt;0.5,'Input data'!H359,"")</f>
        <v/>
      </c>
      <c r="I344" s="4" t="str">
        <f>IF('Input data'!I359="","",'Input data'!I359)</f>
        <v/>
      </c>
      <c r="J344" s="12" t="str">
        <f>IF('Calculation sheet'!AQ344="","",IF(OR(I344="Motorway link",I344="Exit diverge",I344="Entrance merge",I344="Motorway diverge",I344="Motorway merge",I344="Motorway weaving",I344="Service area"),'Calculation sheet'!AK344*'Calculation sheet'!J344*'Calculation sheet'!K344*'Calculation sheet'!L344*'Calculation sheet'!N344*'Calculation sheet'!P344*'Calculation sheet'!R344*'Calculation sheet'!S344*'Calculation sheet'!T344*'Calculation sheet'!Y344*'Calculation sheet'!Z344*'Calculation sheet'!AB344*'Calculation sheet'!AD344*'Calculation sheet'!AF344*'Calculation sheet'!AJ344,'Calculation sheet'!AK344*'Calculation sheet'!J344*'Calculation sheet'!K344*'Calculation sheet'!L344*'Calculation sheet'!N344*'Calculation sheet'!P344*'Calculation sheet'!R344*'Calculation sheet'!S344*'Calculation sheet'!T344*'Calculation sheet'!Y344*'Calculation sheet'!Z344*'Calculation sheet'!AB344*'Calculation sheet'!AD344*'Calculation sheet'!AF344*'Calculation sheet'!AJ344*0.7672))</f>
        <v/>
      </c>
      <c r="K344" s="12" t="str">
        <f>IF('Calculation sheet'!AQ344="","",IF(OR(I344="Motorway link",I344="Exit diverge",I344="Entrance merge",I344="Motorway diverge",I344="Motorway merge",I344="Motorway weaving",I344="Service area"),'Calculation sheet'!AL344*'Calculation sheet'!J344*'Calculation sheet'!K344*'Calculation sheet'!M344*'Calculation sheet'!O344*'Calculation sheet'!P344*'Calculation sheet'!Q344*'Calculation sheet'!R344*'Calculation sheet'!S344*'Calculation sheet'!T344*'Calculation sheet'!Y344*'Calculation sheet'!AA344*'Calculation sheet'!AC344*'Calculation sheet'!AE344*'Calculation sheet'!AG344*'Calculation sheet'!AJ344,'Calculation sheet'!AL344*'Calculation sheet'!J344*'Calculation sheet'!K344*'Calculation sheet'!M344*'Calculation sheet'!O344*'Calculation sheet'!P344*'Calculation sheet'!Q344*'Calculation sheet'!R344*'Calculation sheet'!S344*'Calculation sheet'!T344*'Calculation sheet'!Y344*'Calculation sheet'!AA344*'Calculation sheet'!AC344*'Calculation sheet'!AE344*'Calculation sheet'!AG344*'Calculation sheet'!AJ344*0.8833))</f>
        <v/>
      </c>
      <c r="L344" s="12" t="str">
        <f>IF('Calculation sheet'!AQ344="","",IF(OR(I344="Motorway link",I344="Exit diverge",I344="Entrance merge",I344="Motorway diverge",I344="Motorway merge",I344="Motorway weaving",I344="Service area"),'Calculation sheet'!AM344*'Calculation sheet'!J344*'Calculation sheet'!K344*'Calculation sheet'!M344*'Calculation sheet'!O344*'Calculation sheet'!P344*'Calculation sheet'!Q344*'Calculation sheet'!R344*'Calculation sheet'!S344*'Calculation sheet'!U344*'Calculation sheet'!Y344*'Calculation sheet'!AA344*'Calculation sheet'!AC344*'Calculation sheet'!AE344*'Calculation sheet'!AG344*'Calculation sheet'!AJ344,'Calculation sheet'!AM344*'Calculation sheet'!J344*'Calculation sheet'!K344*'Calculation sheet'!M344*'Calculation sheet'!O344*'Calculation sheet'!P344*'Calculation sheet'!Q344*'Calculation sheet'!R344*'Calculation sheet'!S344*'Calculation sheet'!U344*'Calculation sheet'!Y344*'Calculation sheet'!AA344*'Calculation sheet'!AC344*'Calculation sheet'!AE344*'Calculation sheet'!AG344*'Calculation sheet'!AJ344*1.1176))</f>
        <v/>
      </c>
      <c r="M344" s="12" t="str">
        <f t="shared" si="15"/>
        <v/>
      </c>
      <c r="N344" s="12" t="str">
        <f>IF('Calculation sheet'!AQ344="","",IF(OR(I344="Motorway link",I344="Exit diverge",I344="Entrance merge",I344="Motorway diverge",I344="Motorway merge",I344="Motorway weaving",I344="Service area"),'Calculation sheet'!AN344*'Calculation sheet'!J344*'Calculation sheet'!K344*'Calculation sheet'!L344*'Calculation sheet'!N344*'Calculation sheet'!P344*'Calculation sheet'!R344*'Calculation sheet'!S344*'Calculation sheet'!V344*'Calculation sheet'!Y344*'Calculation sheet'!Z344*'Calculation sheet'!AB344*'Calculation sheet'!AD344*'Calculation sheet'!AH344*'Calculation sheet'!AJ344,'Calculation sheet'!AN344*'Calculation sheet'!J344*'Calculation sheet'!K344*'Calculation sheet'!L344*'Calculation sheet'!N344*'Calculation sheet'!P344*'Calculation sheet'!R344*'Calculation sheet'!S344*'Calculation sheet'!V344*'Calculation sheet'!Y344*'Calculation sheet'!Z344*'Calculation sheet'!AB344*'Calculation sheet'!AD344*'Calculation sheet'!AH344*'Calculation sheet'!AJ344*0.7672))</f>
        <v/>
      </c>
      <c r="O344" s="12" t="str">
        <f>IF('Calculation sheet'!AQ344="","",IF(OR(I344="Motorway link",I344="Exit diverge",I344="Entrance merge",I344="Motorway diverge",I344="Motorway merge",I344="Motorway weaving",I344="Service area"),'Calculation sheet'!AO344*'Calculation sheet'!J344*'Calculation sheet'!K344*'Calculation sheet'!L344*'Calculation sheet'!N344*'Calculation sheet'!P344*'Calculation sheet'!R344*'Calculation sheet'!S344*'Calculation sheet'!W344*'Calculation sheet'!Y344*'Calculation sheet'!Z344*'Calculation sheet'!AB344*'Calculation sheet'!AD344*'Calculation sheet'!AH344*'Calculation sheet'!AJ344,'Calculation sheet'!AO344*'Calculation sheet'!J344*'Calculation sheet'!K344*'Calculation sheet'!L344*'Calculation sheet'!N344*'Calculation sheet'!P344*'Calculation sheet'!R344*'Calculation sheet'!S344*'Calculation sheet'!W344*'Calculation sheet'!Y344*'Calculation sheet'!Z344*'Calculation sheet'!AB344*'Calculation sheet'!AD344*'Calculation sheet'!AH344*'Calculation sheet'!AJ344*0.7672))</f>
        <v/>
      </c>
      <c r="P344" s="12" t="str">
        <f>IF('Calculation sheet'!AQ344="","",IF(OR(I344="Motorway link",I344="Exit diverge",I344="Entrance merge",I344="Motorway diverge",I344="Motorway merge",I344="Motorway weaving",I344="Service area"),'Calculation sheet'!AP344*'Calculation sheet'!J344*'Calculation sheet'!K344*'Calculation sheet'!L344*'Calculation sheet'!N344*'Calculation sheet'!P344*'Calculation sheet'!R344*'Calculation sheet'!S344*'Calculation sheet'!X344*'Calculation sheet'!Y344*'Calculation sheet'!Z344*'Calculation sheet'!AB344*'Calculation sheet'!AD344*'Calculation sheet'!AI344*'Calculation sheet'!AJ344,'Calculation sheet'!AP344*'Calculation sheet'!J344*'Calculation sheet'!K344*'Calculation sheet'!L344*'Calculation sheet'!N344*'Calculation sheet'!P344*'Calculation sheet'!R344*'Calculation sheet'!S344*'Calculation sheet'!X344*'Calculation sheet'!Y344*'Calculation sheet'!Z344*'Calculation sheet'!AB344*'Calculation sheet'!AD344*'Calculation sheet'!AI344*'Calculation sheet'!AJ344*0.7672))</f>
        <v/>
      </c>
      <c r="Q344" s="12" t="str">
        <f t="shared" si="16"/>
        <v/>
      </c>
      <c r="R344" s="14" t="str">
        <f t="shared" si="17"/>
        <v/>
      </c>
    </row>
    <row r="345" spans="1:18" x14ac:dyDescent="0.3">
      <c r="A345" s="4" t="str">
        <f>IF('Input data'!A360="","",'Input data'!A360)</f>
        <v/>
      </c>
      <c r="B345" s="4" t="str">
        <f>IF('Input data'!B360="","",'Input data'!B360)</f>
        <v/>
      </c>
      <c r="C345" s="4" t="str">
        <f>IF('Input data'!C360="","",'Input data'!C360)</f>
        <v/>
      </c>
      <c r="D345" s="4" t="str">
        <f>IF('Input data'!D360="","",'Input data'!D360)</f>
        <v/>
      </c>
      <c r="E345" s="4" t="str">
        <f>IF('Input data'!E360="","",'Input data'!E360)</f>
        <v/>
      </c>
      <c r="F345" s="4" t="str">
        <f>IF('Input data'!F360="","",'Input data'!F360)</f>
        <v/>
      </c>
      <c r="G345" s="4">
        <f>IF('Input data'!G360="","",'Input data'!G360)</f>
        <v>0</v>
      </c>
      <c r="H345" s="4" t="str">
        <f>IF('Input data'!H360&gt;0.5,'Input data'!H360,"")</f>
        <v/>
      </c>
      <c r="I345" s="4" t="str">
        <f>IF('Input data'!I360="","",'Input data'!I360)</f>
        <v/>
      </c>
      <c r="J345" s="12" t="str">
        <f>IF('Calculation sheet'!AQ345="","",IF(OR(I345="Motorway link",I345="Exit diverge",I345="Entrance merge",I345="Motorway diverge",I345="Motorway merge",I345="Motorway weaving",I345="Service area"),'Calculation sheet'!AK345*'Calculation sheet'!J345*'Calculation sheet'!K345*'Calculation sheet'!L345*'Calculation sheet'!N345*'Calculation sheet'!P345*'Calculation sheet'!R345*'Calculation sheet'!S345*'Calculation sheet'!T345*'Calculation sheet'!Y345*'Calculation sheet'!Z345*'Calculation sheet'!AB345*'Calculation sheet'!AD345*'Calculation sheet'!AF345*'Calculation sheet'!AJ345,'Calculation sheet'!AK345*'Calculation sheet'!J345*'Calculation sheet'!K345*'Calculation sheet'!L345*'Calculation sheet'!N345*'Calculation sheet'!P345*'Calculation sheet'!R345*'Calculation sheet'!S345*'Calculation sheet'!T345*'Calculation sheet'!Y345*'Calculation sheet'!Z345*'Calculation sheet'!AB345*'Calculation sheet'!AD345*'Calculation sheet'!AF345*'Calculation sheet'!AJ345*0.7672))</f>
        <v/>
      </c>
      <c r="K345" s="12" t="str">
        <f>IF('Calculation sheet'!AQ345="","",IF(OR(I345="Motorway link",I345="Exit diverge",I345="Entrance merge",I345="Motorway diverge",I345="Motorway merge",I345="Motorway weaving",I345="Service area"),'Calculation sheet'!AL345*'Calculation sheet'!J345*'Calculation sheet'!K345*'Calculation sheet'!M345*'Calculation sheet'!O345*'Calculation sheet'!P345*'Calculation sheet'!Q345*'Calculation sheet'!R345*'Calculation sheet'!S345*'Calculation sheet'!T345*'Calculation sheet'!Y345*'Calculation sheet'!AA345*'Calculation sheet'!AC345*'Calculation sheet'!AE345*'Calculation sheet'!AG345*'Calculation sheet'!AJ345,'Calculation sheet'!AL345*'Calculation sheet'!J345*'Calculation sheet'!K345*'Calculation sheet'!M345*'Calculation sheet'!O345*'Calculation sheet'!P345*'Calculation sheet'!Q345*'Calculation sheet'!R345*'Calculation sheet'!S345*'Calculation sheet'!T345*'Calculation sheet'!Y345*'Calculation sheet'!AA345*'Calculation sheet'!AC345*'Calculation sheet'!AE345*'Calculation sheet'!AG345*'Calculation sheet'!AJ345*0.8833))</f>
        <v/>
      </c>
      <c r="L345" s="12" t="str">
        <f>IF('Calculation sheet'!AQ345="","",IF(OR(I345="Motorway link",I345="Exit diverge",I345="Entrance merge",I345="Motorway diverge",I345="Motorway merge",I345="Motorway weaving",I345="Service area"),'Calculation sheet'!AM345*'Calculation sheet'!J345*'Calculation sheet'!K345*'Calculation sheet'!M345*'Calculation sheet'!O345*'Calculation sheet'!P345*'Calculation sheet'!Q345*'Calculation sheet'!R345*'Calculation sheet'!S345*'Calculation sheet'!U345*'Calculation sheet'!Y345*'Calculation sheet'!AA345*'Calculation sheet'!AC345*'Calculation sheet'!AE345*'Calculation sheet'!AG345*'Calculation sheet'!AJ345,'Calculation sheet'!AM345*'Calculation sheet'!J345*'Calculation sheet'!K345*'Calculation sheet'!M345*'Calculation sheet'!O345*'Calculation sheet'!P345*'Calculation sheet'!Q345*'Calculation sheet'!R345*'Calculation sheet'!S345*'Calculation sheet'!U345*'Calculation sheet'!Y345*'Calculation sheet'!AA345*'Calculation sheet'!AC345*'Calculation sheet'!AE345*'Calculation sheet'!AG345*'Calculation sheet'!AJ345*1.1176))</f>
        <v/>
      </c>
      <c r="M345" s="12" t="str">
        <f t="shared" si="15"/>
        <v/>
      </c>
      <c r="N345" s="12" t="str">
        <f>IF('Calculation sheet'!AQ345="","",IF(OR(I345="Motorway link",I345="Exit diverge",I345="Entrance merge",I345="Motorway diverge",I345="Motorway merge",I345="Motorway weaving",I345="Service area"),'Calculation sheet'!AN345*'Calculation sheet'!J345*'Calculation sheet'!K345*'Calculation sheet'!L345*'Calculation sheet'!N345*'Calculation sheet'!P345*'Calculation sheet'!R345*'Calculation sheet'!S345*'Calculation sheet'!V345*'Calculation sheet'!Y345*'Calculation sheet'!Z345*'Calculation sheet'!AB345*'Calculation sheet'!AD345*'Calculation sheet'!AH345*'Calculation sheet'!AJ345,'Calculation sheet'!AN345*'Calculation sheet'!J345*'Calculation sheet'!K345*'Calculation sheet'!L345*'Calculation sheet'!N345*'Calculation sheet'!P345*'Calculation sheet'!R345*'Calculation sheet'!S345*'Calculation sheet'!V345*'Calculation sheet'!Y345*'Calculation sheet'!Z345*'Calculation sheet'!AB345*'Calculation sheet'!AD345*'Calculation sheet'!AH345*'Calculation sheet'!AJ345*0.7672))</f>
        <v/>
      </c>
      <c r="O345" s="12" t="str">
        <f>IF('Calculation sheet'!AQ345="","",IF(OR(I345="Motorway link",I345="Exit diverge",I345="Entrance merge",I345="Motorway diverge",I345="Motorway merge",I345="Motorway weaving",I345="Service area"),'Calculation sheet'!AO345*'Calculation sheet'!J345*'Calculation sheet'!K345*'Calculation sheet'!L345*'Calculation sheet'!N345*'Calculation sheet'!P345*'Calculation sheet'!R345*'Calculation sheet'!S345*'Calculation sheet'!W345*'Calculation sheet'!Y345*'Calculation sheet'!Z345*'Calculation sheet'!AB345*'Calculation sheet'!AD345*'Calculation sheet'!AH345*'Calculation sheet'!AJ345,'Calculation sheet'!AO345*'Calculation sheet'!J345*'Calculation sheet'!K345*'Calculation sheet'!L345*'Calculation sheet'!N345*'Calculation sheet'!P345*'Calculation sheet'!R345*'Calculation sheet'!S345*'Calculation sheet'!W345*'Calculation sheet'!Y345*'Calculation sheet'!Z345*'Calculation sheet'!AB345*'Calculation sheet'!AD345*'Calculation sheet'!AH345*'Calculation sheet'!AJ345*0.7672))</f>
        <v/>
      </c>
      <c r="P345" s="12" t="str">
        <f>IF('Calculation sheet'!AQ345="","",IF(OR(I345="Motorway link",I345="Exit diverge",I345="Entrance merge",I345="Motorway diverge",I345="Motorway merge",I345="Motorway weaving",I345="Service area"),'Calculation sheet'!AP345*'Calculation sheet'!J345*'Calculation sheet'!K345*'Calculation sheet'!L345*'Calculation sheet'!N345*'Calculation sheet'!P345*'Calculation sheet'!R345*'Calculation sheet'!S345*'Calculation sheet'!X345*'Calculation sheet'!Y345*'Calculation sheet'!Z345*'Calculation sheet'!AB345*'Calculation sheet'!AD345*'Calculation sheet'!AI345*'Calculation sheet'!AJ345,'Calculation sheet'!AP345*'Calculation sheet'!J345*'Calculation sheet'!K345*'Calculation sheet'!L345*'Calculation sheet'!N345*'Calculation sheet'!P345*'Calculation sheet'!R345*'Calculation sheet'!S345*'Calculation sheet'!X345*'Calculation sheet'!Y345*'Calculation sheet'!Z345*'Calculation sheet'!AB345*'Calculation sheet'!AD345*'Calculation sheet'!AI345*'Calculation sheet'!AJ345*0.7672))</f>
        <v/>
      </c>
      <c r="Q345" s="12" t="str">
        <f t="shared" si="16"/>
        <v/>
      </c>
      <c r="R345" s="14" t="str">
        <f t="shared" si="17"/>
        <v/>
      </c>
    </row>
    <row r="346" spans="1:18" x14ac:dyDescent="0.3">
      <c r="A346" s="4" t="str">
        <f>IF('Input data'!A361="","",'Input data'!A361)</f>
        <v/>
      </c>
      <c r="B346" s="4" t="str">
        <f>IF('Input data'!B361="","",'Input data'!B361)</f>
        <v/>
      </c>
      <c r="C346" s="4" t="str">
        <f>IF('Input data'!C361="","",'Input data'!C361)</f>
        <v/>
      </c>
      <c r="D346" s="4" t="str">
        <f>IF('Input data'!D361="","",'Input data'!D361)</f>
        <v/>
      </c>
      <c r="E346" s="4" t="str">
        <f>IF('Input data'!E361="","",'Input data'!E361)</f>
        <v/>
      </c>
      <c r="F346" s="4" t="str">
        <f>IF('Input data'!F361="","",'Input data'!F361)</f>
        <v/>
      </c>
      <c r="G346" s="4">
        <f>IF('Input data'!G361="","",'Input data'!G361)</f>
        <v>0</v>
      </c>
      <c r="H346" s="4" t="str">
        <f>IF('Input data'!H361&gt;0.5,'Input data'!H361,"")</f>
        <v/>
      </c>
      <c r="I346" s="4" t="str">
        <f>IF('Input data'!I361="","",'Input data'!I361)</f>
        <v/>
      </c>
      <c r="J346" s="12" t="str">
        <f>IF('Calculation sheet'!AQ346="","",IF(OR(I346="Motorway link",I346="Exit diverge",I346="Entrance merge",I346="Motorway diverge",I346="Motorway merge",I346="Motorway weaving",I346="Service area"),'Calculation sheet'!AK346*'Calculation sheet'!J346*'Calculation sheet'!K346*'Calculation sheet'!L346*'Calculation sheet'!N346*'Calculation sheet'!P346*'Calculation sheet'!R346*'Calculation sheet'!S346*'Calculation sheet'!T346*'Calculation sheet'!Y346*'Calculation sheet'!Z346*'Calculation sheet'!AB346*'Calculation sheet'!AD346*'Calculation sheet'!AF346*'Calculation sheet'!AJ346,'Calculation sheet'!AK346*'Calculation sheet'!J346*'Calculation sheet'!K346*'Calculation sheet'!L346*'Calculation sheet'!N346*'Calculation sheet'!P346*'Calculation sheet'!R346*'Calculation sheet'!S346*'Calculation sheet'!T346*'Calculation sheet'!Y346*'Calculation sheet'!Z346*'Calculation sheet'!AB346*'Calculation sheet'!AD346*'Calculation sheet'!AF346*'Calculation sheet'!AJ346*0.7672))</f>
        <v/>
      </c>
      <c r="K346" s="12" t="str">
        <f>IF('Calculation sheet'!AQ346="","",IF(OR(I346="Motorway link",I346="Exit diverge",I346="Entrance merge",I346="Motorway diverge",I346="Motorway merge",I346="Motorway weaving",I346="Service area"),'Calculation sheet'!AL346*'Calculation sheet'!J346*'Calculation sheet'!K346*'Calculation sheet'!M346*'Calculation sheet'!O346*'Calculation sheet'!P346*'Calculation sheet'!Q346*'Calculation sheet'!R346*'Calculation sheet'!S346*'Calculation sheet'!T346*'Calculation sheet'!Y346*'Calculation sheet'!AA346*'Calculation sheet'!AC346*'Calculation sheet'!AE346*'Calculation sheet'!AG346*'Calculation sheet'!AJ346,'Calculation sheet'!AL346*'Calculation sheet'!J346*'Calculation sheet'!K346*'Calculation sheet'!M346*'Calculation sheet'!O346*'Calculation sheet'!P346*'Calculation sheet'!Q346*'Calculation sheet'!R346*'Calculation sheet'!S346*'Calculation sheet'!T346*'Calculation sheet'!Y346*'Calculation sheet'!AA346*'Calculation sheet'!AC346*'Calculation sheet'!AE346*'Calculation sheet'!AG346*'Calculation sheet'!AJ346*0.8833))</f>
        <v/>
      </c>
      <c r="L346" s="12" t="str">
        <f>IF('Calculation sheet'!AQ346="","",IF(OR(I346="Motorway link",I346="Exit diverge",I346="Entrance merge",I346="Motorway diverge",I346="Motorway merge",I346="Motorway weaving",I346="Service area"),'Calculation sheet'!AM346*'Calculation sheet'!J346*'Calculation sheet'!K346*'Calculation sheet'!M346*'Calculation sheet'!O346*'Calculation sheet'!P346*'Calculation sheet'!Q346*'Calculation sheet'!R346*'Calculation sheet'!S346*'Calculation sheet'!U346*'Calculation sheet'!Y346*'Calculation sheet'!AA346*'Calculation sheet'!AC346*'Calculation sheet'!AE346*'Calculation sheet'!AG346*'Calculation sheet'!AJ346,'Calculation sheet'!AM346*'Calculation sheet'!J346*'Calculation sheet'!K346*'Calculation sheet'!M346*'Calculation sheet'!O346*'Calculation sheet'!P346*'Calculation sheet'!Q346*'Calculation sheet'!R346*'Calculation sheet'!S346*'Calculation sheet'!U346*'Calculation sheet'!Y346*'Calculation sheet'!AA346*'Calculation sheet'!AC346*'Calculation sheet'!AE346*'Calculation sheet'!AG346*'Calculation sheet'!AJ346*1.1176))</f>
        <v/>
      </c>
      <c r="M346" s="12" t="str">
        <f t="shared" si="15"/>
        <v/>
      </c>
      <c r="N346" s="12" t="str">
        <f>IF('Calculation sheet'!AQ346="","",IF(OR(I346="Motorway link",I346="Exit diverge",I346="Entrance merge",I346="Motorway diverge",I346="Motorway merge",I346="Motorway weaving",I346="Service area"),'Calculation sheet'!AN346*'Calculation sheet'!J346*'Calculation sheet'!K346*'Calculation sheet'!L346*'Calculation sheet'!N346*'Calculation sheet'!P346*'Calculation sheet'!R346*'Calculation sheet'!S346*'Calculation sheet'!V346*'Calculation sheet'!Y346*'Calculation sheet'!Z346*'Calculation sheet'!AB346*'Calculation sheet'!AD346*'Calculation sheet'!AH346*'Calculation sheet'!AJ346,'Calculation sheet'!AN346*'Calculation sheet'!J346*'Calculation sheet'!K346*'Calculation sheet'!L346*'Calculation sheet'!N346*'Calculation sheet'!P346*'Calculation sheet'!R346*'Calculation sheet'!S346*'Calculation sheet'!V346*'Calculation sheet'!Y346*'Calculation sheet'!Z346*'Calculation sheet'!AB346*'Calculation sheet'!AD346*'Calculation sheet'!AH346*'Calculation sheet'!AJ346*0.7672))</f>
        <v/>
      </c>
      <c r="O346" s="12" t="str">
        <f>IF('Calculation sheet'!AQ346="","",IF(OR(I346="Motorway link",I346="Exit diverge",I346="Entrance merge",I346="Motorway diverge",I346="Motorway merge",I346="Motorway weaving",I346="Service area"),'Calculation sheet'!AO346*'Calculation sheet'!J346*'Calculation sheet'!K346*'Calculation sheet'!L346*'Calculation sheet'!N346*'Calculation sheet'!P346*'Calculation sheet'!R346*'Calculation sheet'!S346*'Calculation sheet'!W346*'Calculation sheet'!Y346*'Calculation sheet'!Z346*'Calculation sheet'!AB346*'Calculation sheet'!AD346*'Calculation sheet'!AH346*'Calculation sheet'!AJ346,'Calculation sheet'!AO346*'Calculation sheet'!J346*'Calculation sheet'!K346*'Calculation sheet'!L346*'Calculation sheet'!N346*'Calculation sheet'!P346*'Calculation sheet'!R346*'Calculation sheet'!S346*'Calculation sheet'!W346*'Calculation sheet'!Y346*'Calculation sheet'!Z346*'Calculation sheet'!AB346*'Calculation sheet'!AD346*'Calculation sheet'!AH346*'Calculation sheet'!AJ346*0.7672))</f>
        <v/>
      </c>
      <c r="P346" s="12" t="str">
        <f>IF('Calculation sheet'!AQ346="","",IF(OR(I346="Motorway link",I346="Exit diverge",I346="Entrance merge",I346="Motorway diverge",I346="Motorway merge",I346="Motorway weaving",I346="Service area"),'Calculation sheet'!AP346*'Calculation sheet'!J346*'Calculation sheet'!K346*'Calculation sheet'!L346*'Calculation sheet'!N346*'Calculation sheet'!P346*'Calculation sheet'!R346*'Calculation sheet'!S346*'Calculation sheet'!X346*'Calculation sheet'!Y346*'Calculation sheet'!Z346*'Calculation sheet'!AB346*'Calculation sheet'!AD346*'Calculation sheet'!AI346*'Calculation sheet'!AJ346,'Calculation sheet'!AP346*'Calculation sheet'!J346*'Calculation sheet'!K346*'Calculation sheet'!L346*'Calculation sheet'!N346*'Calculation sheet'!P346*'Calculation sheet'!R346*'Calculation sheet'!S346*'Calculation sheet'!X346*'Calculation sheet'!Y346*'Calculation sheet'!Z346*'Calculation sheet'!AB346*'Calculation sheet'!AD346*'Calculation sheet'!AI346*'Calculation sheet'!AJ346*0.7672))</f>
        <v/>
      </c>
      <c r="Q346" s="12" t="str">
        <f t="shared" si="16"/>
        <v/>
      </c>
      <c r="R346" s="14" t="str">
        <f t="shared" si="17"/>
        <v/>
      </c>
    </row>
    <row r="347" spans="1:18" x14ac:dyDescent="0.3">
      <c r="A347" s="4" t="str">
        <f>IF('Input data'!A362="","",'Input data'!A362)</f>
        <v/>
      </c>
      <c r="B347" s="4" t="str">
        <f>IF('Input data'!B362="","",'Input data'!B362)</f>
        <v/>
      </c>
      <c r="C347" s="4" t="str">
        <f>IF('Input data'!C362="","",'Input data'!C362)</f>
        <v/>
      </c>
      <c r="D347" s="4" t="str">
        <f>IF('Input data'!D362="","",'Input data'!D362)</f>
        <v/>
      </c>
      <c r="E347" s="4" t="str">
        <f>IF('Input data'!E362="","",'Input data'!E362)</f>
        <v/>
      </c>
      <c r="F347" s="4" t="str">
        <f>IF('Input data'!F362="","",'Input data'!F362)</f>
        <v/>
      </c>
      <c r="G347" s="4">
        <f>IF('Input data'!G362="","",'Input data'!G362)</f>
        <v>0</v>
      </c>
      <c r="H347" s="4" t="str">
        <f>IF('Input data'!H362&gt;0.5,'Input data'!H362,"")</f>
        <v/>
      </c>
      <c r="I347" s="4" t="str">
        <f>IF('Input data'!I362="","",'Input data'!I362)</f>
        <v/>
      </c>
      <c r="J347" s="12" t="str">
        <f>IF('Calculation sheet'!AQ347="","",IF(OR(I347="Motorway link",I347="Exit diverge",I347="Entrance merge",I347="Motorway diverge",I347="Motorway merge",I347="Motorway weaving",I347="Service area"),'Calculation sheet'!AK347*'Calculation sheet'!J347*'Calculation sheet'!K347*'Calculation sheet'!L347*'Calculation sheet'!N347*'Calculation sheet'!P347*'Calculation sheet'!R347*'Calculation sheet'!S347*'Calculation sheet'!T347*'Calculation sheet'!Y347*'Calculation sheet'!Z347*'Calculation sheet'!AB347*'Calculation sheet'!AD347*'Calculation sheet'!AF347*'Calculation sheet'!AJ347,'Calculation sheet'!AK347*'Calculation sheet'!J347*'Calculation sheet'!K347*'Calculation sheet'!L347*'Calculation sheet'!N347*'Calculation sheet'!P347*'Calculation sheet'!R347*'Calculation sheet'!S347*'Calculation sheet'!T347*'Calculation sheet'!Y347*'Calculation sheet'!Z347*'Calculation sheet'!AB347*'Calculation sheet'!AD347*'Calculation sheet'!AF347*'Calculation sheet'!AJ347*0.7672))</f>
        <v/>
      </c>
      <c r="K347" s="12" t="str">
        <f>IF('Calculation sheet'!AQ347="","",IF(OR(I347="Motorway link",I347="Exit diverge",I347="Entrance merge",I347="Motorway diverge",I347="Motorway merge",I347="Motorway weaving",I347="Service area"),'Calculation sheet'!AL347*'Calculation sheet'!J347*'Calculation sheet'!K347*'Calculation sheet'!M347*'Calculation sheet'!O347*'Calculation sheet'!P347*'Calculation sheet'!Q347*'Calculation sheet'!R347*'Calculation sheet'!S347*'Calculation sheet'!T347*'Calculation sheet'!Y347*'Calculation sheet'!AA347*'Calculation sheet'!AC347*'Calculation sheet'!AE347*'Calculation sheet'!AG347*'Calculation sheet'!AJ347,'Calculation sheet'!AL347*'Calculation sheet'!J347*'Calculation sheet'!K347*'Calculation sheet'!M347*'Calculation sheet'!O347*'Calculation sheet'!P347*'Calculation sheet'!Q347*'Calculation sheet'!R347*'Calculation sheet'!S347*'Calculation sheet'!T347*'Calculation sheet'!Y347*'Calculation sheet'!AA347*'Calculation sheet'!AC347*'Calculation sheet'!AE347*'Calculation sheet'!AG347*'Calculation sheet'!AJ347*0.8833))</f>
        <v/>
      </c>
      <c r="L347" s="12" t="str">
        <f>IF('Calculation sheet'!AQ347="","",IF(OR(I347="Motorway link",I347="Exit diverge",I347="Entrance merge",I347="Motorway diverge",I347="Motorway merge",I347="Motorway weaving",I347="Service area"),'Calculation sheet'!AM347*'Calculation sheet'!J347*'Calculation sheet'!K347*'Calculation sheet'!M347*'Calculation sheet'!O347*'Calculation sheet'!P347*'Calculation sheet'!Q347*'Calculation sheet'!R347*'Calculation sheet'!S347*'Calculation sheet'!U347*'Calculation sheet'!Y347*'Calculation sheet'!AA347*'Calculation sheet'!AC347*'Calculation sheet'!AE347*'Calculation sheet'!AG347*'Calculation sheet'!AJ347,'Calculation sheet'!AM347*'Calculation sheet'!J347*'Calculation sheet'!K347*'Calculation sheet'!M347*'Calculation sheet'!O347*'Calculation sheet'!P347*'Calculation sheet'!Q347*'Calculation sheet'!R347*'Calculation sheet'!S347*'Calculation sheet'!U347*'Calculation sheet'!Y347*'Calculation sheet'!AA347*'Calculation sheet'!AC347*'Calculation sheet'!AE347*'Calculation sheet'!AG347*'Calculation sheet'!AJ347*1.1176))</f>
        <v/>
      </c>
      <c r="M347" s="12" t="str">
        <f t="shared" si="15"/>
        <v/>
      </c>
      <c r="N347" s="12" t="str">
        <f>IF('Calculation sheet'!AQ347="","",IF(OR(I347="Motorway link",I347="Exit diverge",I347="Entrance merge",I347="Motorway diverge",I347="Motorway merge",I347="Motorway weaving",I347="Service area"),'Calculation sheet'!AN347*'Calculation sheet'!J347*'Calculation sheet'!K347*'Calculation sheet'!L347*'Calculation sheet'!N347*'Calculation sheet'!P347*'Calculation sheet'!R347*'Calculation sheet'!S347*'Calculation sheet'!V347*'Calculation sheet'!Y347*'Calculation sheet'!Z347*'Calculation sheet'!AB347*'Calculation sheet'!AD347*'Calculation sheet'!AH347*'Calculation sheet'!AJ347,'Calculation sheet'!AN347*'Calculation sheet'!J347*'Calculation sheet'!K347*'Calculation sheet'!L347*'Calculation sheet'!N347*'Calculation sheet'!P347*'Calculation sheet'!R347*'Calculation sheet'!S347*'Calculation sheet'!V347*'Calculation sheet'!Y347*'Calculation sheet'!Z347*'Calculation sheet'!AB347*'Calculation sheet'!AD347*'Calculation sheet'!AH347*'Calculation sheet'!AJ347*0.7672))</f>
        <v/>
      </c>
      <c r="O347" s="12" t="str">
        <f>IF('Calculation sheet'!AQ347="","",IF(OR(I347="Motorway link",I347="Exit diverge",I347="Entrance merge",I347="Motorway diverge",I347="Motorway merge",I347="Motorway weaving",I347="Service area"),'Calculation sheet'!AO347*'Calculation sheet'!J347*'Calculation sheet'!K347*'Calculation sheet'!L347*'Calculation sheet'!N347*'Calculation sheet'!P347*'Calculation sheet'!R347*'Calculation sheet'!S347*'Calculation sheet'!W347*'Calculation sheet'!Y347*'Calculation sheet'!Z347*'Calculation sheet'!AB347*'Calculation sheet'!AD347*'Calculation sheet'!AH347*'Calculation sheet'!AJ347,'Calculation sheet'!AO347*'Calculation sheet'!J347*'Calculation sheet'!K347*'Calculation sheet'!L347*'Calculation sheet'!N347*'Calculation sheet'!P347*'Calculation sheet'!R347*'Calculation sheet'!S347*'Calculation sheet'!W347*'Calculation sheet'!Y347*'Calculation sheet'!Z347*'Calculation sheet'!AB347*'Calculation sheet'!AD347*'Calculation sheet'!AH347*'Calculation sheet'!AJ347*0.7672))</f>
        <v/>
      </c>
      <c r="P347" s="12" t="str">
        <f>IF('Calculation sheet'!AQ347="","",IF(OR(I347="Motorway link",I347="Exit diverge",I347="Entrance merge",I347="Motorway diverge",I347="Motorway merge",I347="Motorway weaving",I347="Service area"),'Calculation sheet'!AP347*'Calculation sheet'!J347*'Calculation sheet'!K347*'Calculation sheet'!L347*'Calculation sheet'!N347*'Calculation sheet'!P347*'Calculation sheet'!R347*'Calculation sheet'!S347*'Calculation sheet'!X347*'Calculation sheet'!Y347*'Calculation sheet'!Z347*'Calculation sheet'!AB347*'Calculation sheet'!AD347*'Calculation sheet'!AI347*'Calculation sheet'!AJ347,'Calculation sheet'!AP347*'Calculation sheet'!J347*'Calculation sheet'!K347*'Calculation sheet'!L347*'Calculation sheet'!N347*'Calculation sheet'!P347*'Calculation sheet'!R347*'Calculation sheet'!S347*'Calculation sheet'!X347*'Calculation sheet'!Y347*'Calculation sheet'!Z347*'Calculation sheet'!AB347*'Calculation sheet'!AD347*'Calculation sheet'!AI347*'Calculation sheet'!AJ347*0.7672))</f>
        <v/>
      </c>
      <c r="Q347" s="12" t="str">
        <f t="shared" si="16"/>
        <v/>
      </c>
      <c r="R347" s="14" t="str">
        <f t="shared" si="17"/>
        <v/>
      </c>
    </row>
    <row r="348" spans="1:18" x14ac:dyDescent="0.3">
      <c r="A348" s="4" t="str">
        <f>IF('Input data'!A363="","",'Input data'!A363)</f>
        <v/>
      </c>
      <c r="B348" s="4" t="str">
        <f>IF('Input data'!B363="","",'Input data'!B363)</f>
        <v/>
      </c>
      <c r="C348" s="4" t="str">
        <f>IF('Input data'!C363="","",'Input data'!C363)</f>
        <v/>
      </c>
      <c r="D348" s="4" t="str">
        <f>IF('Input data'!D363="","",'Input data'!D363)</f>
        <v/>
      </c>
      <c r="E348" s="4" t="str">
        <f>IF('Input data'!E363="","",'Input data'!E363)</f>
        <v/>
      </c>
      <c r="F348" s="4" t="str">
        <f>IF('Input data'!F363="","",'Input data'!F363)</f>
        <v/>
      </c>
      <c r="G348" s="4">
        <f>IF('Input data'!G363="","",'Input data'!G363)</f>
        <v>0</v>
      </c>
      <c r="H348" s="4" t="str">
        <f>IF('Input data'!H363&gt;0.5,'Input data'!H363,"")</f>
        <v/>
      </c>
      <c r="I348" s="4" t="str">
        <f>IF('Input data'!I363="","",'Input data'!I363)</f>
        <v/>
      </c>
      <c r="J348" s="12" t="str">
        <f>IF('Calculation sheet'!AQ348="","",IF(OR(I348="Motorway link",I348="Exit diverge",I348="Entrance merge",I348="Motorway diverge",I348="Motorway merge",I348="Motorway weaving",I348="Service area"),'Calculation sheet'!AK348*'Calculation sheet'!J348*'Calculation sheet'!K348*'Calculation sheet'!L348*'Calculation sheet'!N348*'Calculation sheet'!P348*'Calculation sheet'!R348*'Calculation sheet'!S348*'Calculation sheet'!T348*'Calculation sheet'!Y348*'Calculation sheet'!Z348*'Calculation sheet'!AB348*'Calculation sheet'!AD348*'Calculation sheet'!AF348*'Calculation sheet'!AJ348,'Calculation sheet'!AK348*'Calculation sheet'!J348*'Calculation sheet'!K348*'Calculation sheet'!L348*'Calculation sheet'!N348*'Calculation sheet'!P348*'Calculation sheet'!R348*'Calculation sheet'!S348*'Calculation sheet'!T348*'Calculation sheet'!Y348*'Calculation sheet'!Z348*'Calculation sheet'!AB348*'Calculation sheet'!AD348*'Calculation sheet'!AF348*'Calculation sheet'!AJ348*0.7672))</f>
        <v/>
      </c>
      <c r="K348" s="12" t="str">
        <f>IF('Calculation sheet'!AQ348="","",IF(OR(I348="Motorway link",I348="Exit diverge",I348="Entrance merge",I348="Motorway diverge",I348="Motorway merge",I348="Motorway weaving",I348="Service area"),'Calculation sheet'!AL348*'Calculation sheet'!J348*'Calculation sheet'!K348*'Calculation sheet'!M348*'Calculation sheet'!O348*'Calculation sheet'!P348*'Calculation sheet'!Q348*'Calculation sheet'!R348*'Calculation sheet'!S348*'Calculation sheet'!T348*'Calculation sheet'!Y348*'Calculation sheet'!AA348*'Calculation sheet'!AC348*'Calculation sheet'!AE348*'Calculation sheet'!AG348*'Calculation sheet'!AJ348,'Calculation sheet'!AL348*'Calculation sheet'!J348*'Calculation sheet'!K348*'Calculation sheet'!M348*'Calculation sheet'!O348*'Calculation sheet'!P348*'Calculation sheet'!Q348*'Calculation sheet'!R348*'Calculation sheet'!S348*'Calculation sheet'!T348*'Calculation sheet'!Y348*'Calculation sheet'!AA348*'Calculation sheet'!AC348*'Calculation sheet'!AE348*'Calculation sheet'!AG348*'Calculation sheet'!AJ348*0.8833))</f>
        <v/>
      </c>
      <c r="L348" s="12" t="str">
        <f>IF('Calculation sheet'!AQ348="","",IF(OR(I348="Motorway link",I348="Exit diverge",I348="Entrance merge",I348="Motorway diverge",I348="Motorway merge",I348="Motorway weaving",I348="Service area"),'Calculation sheet'!AM348*'Calculation sheet'!J348*'Calculation sheet'!K348*'Calculation sheet'!M348*'Calculation sheet'!O348*'Calculation sheet'!P348*'Calculation sheet'!Q348*'Calculation sheet'!R348*'Calculation sheet'!S348*'Calculation sheet'!U348*'Calculation sheet'!Y348*'Calculation sheet'!AA348*'Calculation sheet'!AC348*'Calculation sheet'!AE348*'Calculation sheet'!AG348*'Calculation sheet'!AJ348,'Calculation sheet'!AM348*'Calculation sheet'!J348*'Calculation sheet'!K348*'Calculation sheet'!M348*'Calculation sheet'!O348*'Calculation sheet'!P348*'Calculation sheet'!Q348*'Calculation sheet'!R348*'Calculation sheet'!S348*'Calculation sheet'!U348*'Calculation sheet'!Y348*'Calculation sheet'!AA348*'Calculation sheet'!AC348*'Calculation sheet'!AE348*'Calculation sheet'!AG348*'Calculation sheet'!AJ348*1.1176))</f>
        <v/>
      </c>
      <c r="M348" s="12" t="str">
        <f t="shared" si="15"/>
        <v/>
      </c>
      <c r="N348" s="12" t="str">
        <f>IF('Calculation sheet'!AQ348="","",IF(OR(I348="Motorway link",I348="Exit diverge",I348="Entrance merge",I348="Motorway diverge",I348="Motorway merge",I348="Motorway weaving",I348="Service area"),'Calculation sheet'!AN348*'Calculation sheet'!J348*'Calculation sheet'!K348*'Calculation sheet'!L348*'Calculation sheet'!N348*'Calculation sheet'!P348*'Calculation sheet'!R348*'Calculation sheet'!S348*'Calculation sheet'!V348*'Calculation sheet'!Y348*'Calculation sheet'!Z348*'Calculation sheet'!AB348*'Calculation sheet'!AD348*'Calculation sheet'!AH348*'Calculation sheet'!AJ348,'Calculation sheet'!AN348*'Calculation sheet'!J348*'Calculation sheet'!K348*'Calculation sheet'!L348*'Calculation sheet'!N348*'Calculation sheet'!P348*'Calculation sheet'!R348*'Calculation sheet'!S348*'Calculation sheet'!V348*'Calculation sheet'!Y348*'Calculation sheet'!Z348*'Calculation sheet'!AB348*'Calculation sheet'!AD348*'Calculation sheet'!AH348*'Calculation sheet'!AJ348*0.7672))</f>
        <v/>
      </c>
      <c r="O348" s="12" t="str">
        <f>IF('Calculation sheet'!AQ348="","",IF(OR(I348="Motorway link",I348="Exit diverge",I348="Entrance merge",I348="Motorway diverge",I348="Motorway merge",I348="Motorway weaving",I348="Service area"),'Calculation sheet'!AO348*'Calculation sheet'!J348*'Calculation sheet'!K348*'Calculation sheet'!L348*'Calculation sheet'!N348*'Calculation sheet'!P348*'Calculation sheet'!R348*'Calculation sheet'!S348*'Calculation sheet'!W348*'Calculation sheet'!Y348*'Calculation sheet'!Z348*'Calculation sheet'!AB348*'Calculation sheet'!AD348*'Calculation sheet'!AH348*'Calculation sheet'!AJ348,'Calculation sheet'!AO348*'Calculation sheet'!J348*'Calculation sheet'!K348*'Calculation sheet'!L348*'Calculation sheet'!N348*'Calculation sheet'!P348*'Calculation sheet'!R348*'Calculation sheet'!S348*'Calculation sheet'!W348*'Calculation sheet'!Y348*'Calculation sheet'!Z348*'Calculation sheet'!AB348*'Calculation sheet'!AD348*'Calculation sheet'!AH348*'Calculation sheet'!AJ348*0.7672))</f>
        <v/>
      </c>
      <c r="P348" s="12" t="str">
        <f>IF('Calculation sheet'!AQ348="","",IF(OR(I348="Motorway link",I348="Exit diverge",I348="Entrance merge",I348="Motorway diverge",I348="Motorway merge",I348="Motorway weaving",I348="Service area"),'Calculation sheet'!AP348*'Calculation sheet'!J348*'Calculation sheet'!K348*'Calculation sheet'!L348*'Calculation sheet'!N348*'Calculation sheet'!P348*'Calculation sheet'!R348*'Calculation sheet'!S348*'Calculation sheet'!X348*'Calculation sheet'!Y348*'Calculation sheet'!Z348*'Calculation sheet'!AB348*'Calculation sheet'!AD348*'Calculation sheet'!AI348*'Calculation sheet'!AJ348,'Calculation sheet'!AP348*'Calculation sheet'!J348*'Calculation sheet'!K348*'Calculation sheet'!L348*'Calculation sheet'!N348*'Calculation sheet'!P348*'Calculation sheet'!R348*'Calculation sheet'!S348*'Calculation sheet'!X348*'Calculation sheet'!Y348*'Calculation sheet'!Z348*'Calculation sheet'!AB348*'Calculation sheet'!AD348*'Calculation sheet'!AI348*'Calculation sheet'!AJ348*0.7672))</f>
        <v/>
      </c>
      <c r="Q348" s="12" t="str">
        <f t="shared" si="16"/>
        <v/>
      </c>
      <c r="R348" s="14" t="str">
        <f t="shared" si="17"/>
        <v/>
      </c>
    </row>
    <row r="349" spans="1:18" x14ac:dyDescent="0.3">
      <c r="A349" s="4" t="str">
        <f>IF('Input data'!A364="","",'Input data'!A364)</f>
        <v/>
      </c>
      <c r="B349" s="4" t="str">
        <f>IF('Input data'!B364="","",'Input data'!B364)</f>
        <v/>
      </c>
      <c r="C349" s="4" t="str">
        <f>IF('Input data'!C364="","",'Input data'!C364)</f>
        <v/>
      </c>
      <c r="D349" s="4" t="str">
        <f>IF('Input data'!D364="","",'Input data'!D364)</f>
        <v/>
      </c>
      <c r="E349" s="4" t="str">
        <f>IF('Input data'!E364="","",'Input data'!E364)</f>
        <v/>
      </c>
      <c r="F349" s="4" t="str">
        <f>IF('Input data'!F364="","",'Input data'!F364)</f>
        <v/>
      </c>
      <c r="G349" s="4">
        <f>IF('Input data'!G364="","",'Input data'!G364)</f>
        <v>0</v>
      </c>
      <c r="H349" s="4" t="str">
        <f>IF('Input data'!H364&gt;0.5,'Input data'!H364,"")</f>
        <v/>
      </c>
      <c r="I349" s="4" t="str">
        <f>IF('Input data'!I364="","",'Input data'!I364)</f>
        <v/>
      </c>
      <c r="J349" s="12" t="str">
        <f>IF('Calculation sheet'!AQ349="","",IF(OR(I349="Motorway link",I349="Exit diverge",I349="Entrance merge",I349="Motorway diverge",I349="Motorway merge",I349="Motorway weaving",I349="Service area"),'Calculation sheet'!AK349*'Calculation sheet'!J349*'Calculation sheet'!K349*'Calculation sheet'!L349*'Calculation sheet'!N349*'Calculation sheet'!P349*'Calculation sheet'!R349*'Calculation sheet'!S349*'Calculation sheet'!T349*'Calculation sheet'!Y349*'Calculation sheet'!Z349*'Calculation sheet'!AB349*'Calculation sheet'!AD349*'Calculation sheet'!AF349*'Calculation sheet'!AJ349,'Calculation sheet'!AK349*'Calculation sheet'!J349*'Calculation sheet'!K349*'Calculation sheet'!L349*'Calculation sheet'!N349*'Calculation sheet'!P349*'Calculation sheet'!R349*'Calculation sheet'!S349*'Calculation sheet'!T349*'Calculation sheet'!Y349*'Calculation sheet'!Z349*'Calculation sheet'!AB349*'Calculation sheet'!AD349*'Calculation sheet'!AF349*'Calculation sheet'!AJ349*0.7672))</f>
        <v/>
      </c>
      <c r="K349" s="12" t="str">
        <f>IF('Calculation sheet'!AQ349="","",IF(OR(I349="Motorway link",I349="Exit diverge",I349="Entrance merge",I349="Motorway diverge",I349="Motorway merge",I349="Motorway weaving",I349="Service area"),'Calculation sheet'!AL349*'Calculation sheet'!J349*'Calculation sheet'!K349*'Calculation sheet'!M349*'Calculation sheet'!O349*'Calculation sheet'!P349*'Calculation sheet'!Q349*'Calculation sheet'!R349*'Calculation sheet'!S349*'Calculation sheet'!T349*'Calculation sheet'!Y349*'Calculation sheet'!AA349*'Calculation sheet'!AC349*'Calculation sheet'!AE349*'Calculation sheet'!AG349*'Calculation sheet'!AJ349,'Calculation sheet'!AL349*'Calculation sheet'!J349*'Calculation sheet'!K349*'Calculation sheet'!M349*'Calculation sheet'!O349*'Calculation sheet'!P349*'Calculation sheet'!Q349*'Calculation sheet'!R349*'Calculation sheet'!S349*'Calculation sheet'!T349*'Calculation sheet'!Y349*'Calculation sheet'!AA349*'Calculation sheet'!AC349*'Calculation sheet'!AE349*'Calculation sheet'!AG349*'Calculation sheet'!AJ349*0.8833))</f>
        <v/>
      </c>
      <c r="L349" s="12" t="str">
        <f>IF('Calculation sheet'!AQ349="","",IF(OR(I349="Motorway link",I349="Exit diverge",I349="Entrance merge",I349="Motorway diverge",I349="Motorway merge",I349="Motorway weaving",I349="Service area"),'Calculation sheet'!AM349*'Calculation sheet'!J349*'Calculation sheet'!K349*'Calculation sheet'!M349*'Calculation sheet'!O349*'Calculation sheet'!P349*'Calculation sheet'!Q349*'Calculation sheet'!R349*'Calculation sheet'!S349*'Calculation sheet'!U349*'Calculation sheet'!Y349*'Calculation sheet'!AA349*'Calculation sheet'!AC349*'Calculation sheet'!AE349*'Calculation sheet'!AG349*'Calculation sheet'!AJ349,'Calculation sheet'!AM349*'Calculation sheet'!J349*'Calculation sheet'!K349*'Calculation sheet'!M349*'Calculation sheet'!O349*'Calculation sheet'!P349*'Calculation sheet'!Q349*'Calculation sheet'!R349*'Calculation sheet'!S349*'Calculation sheet'!U349*'Calculation sheet'!Y349*'Calculation sheet'!AA349*'Calculation sheet'!AC349*'Calculation sheet'!AE349*'Calculation sheet'!AG349*'Calculation sheet'!AJ349*1.1176))</f>
        <v/>
      </c>
      <c r="M349" s="12" t="str">
        <f t="shared" si="15"/>
        <v/>
      </c>
      <c r="N349" s="12" t="str">
        <f>IF('Calculation sheet'!AQ349="","",IF(OR(I349="Motorway link",I349="Exit diverge",I349="Entrance merge",I349="Motorway diverge",I349="Motorway merge",I349="Motorway weaving",I349="Service area"),'Calculation sheet'!AN349*'Calculation sheet'!J349*'Calculation sheet'!K349*'Calculation sheet'!L349*'Calculation sheet'!N349*'Calculation sheet'!P349*'Calculation sheet'!R349*'Calculation sheet'!S349*'Calculation sheet'!V349*'Calculation sheet'!Y349*'Calculation sheet'!Z349*'Calculation sheet'!AB349*'Calculation sheet'!AD349*'Calculation sheet'!AH349*'Calculation sheet'!AJ349,'Calculation sheet'!AN349*'Calculation sheet'!J349*'Calculation sheet'!K349*'Calculation sheet'!L349*'Calculation sheet'!N349*'Calculation sheet'!P349*'Calculation sheet'!R349*'Calculation sheet'!S349*'Calculation sheet'!V349*'Calculation sheet'!Y349*'Calculation sheet'!Z349*'Calculation sheet'!AB349*'Calculation sheet'!AD349*'Calculation sheet'!AH349*'Calculation sheet'!AJ349*0.7672))</f>
        <v/>
      </c>
      <c r="O349" s="12" t="str">
        <f>IF('Calculation sheet'!AQ349="","",IF(OR(I349="Motorway link",I349="Exit diverge",I349="Entrance merge",I349="Motorway diverge",I349="Motorway merge",I349="Motorway weaving",I349="Service area"),'Calculation sheet'!AO349*'Calculation sheet'!J349*'Calculation sheet'!K349*'Calculation sheet'!L349*'Calculation sheet'!N349*'Calculation sheet'!P349*'Calculation sheet'!R349*'Calculation sheet'!S349*'Calculation sheet'!W349*'Calculation sheet'!Y349*'Calculation sheet'!Z349*'Calculation sheet'!AB349*'Calculation sheet'!AD349*'Calculation sheet'!AH349*'Calculation sheet'!AJ349,'Calculation sheet'!AO349*'Calculation sheet'!J349*'Calculation sheet'!K349*'Calculation sheet'!L349*'Calculation sheet'!N349*'Calculation sheet'!P349*'Calculation sheet'!R349*'Calculation sheet'!S349*'Calculation sheet'!W349*'Calculation sheet'!Y349*'Calculation sheet'!Z349*'Calculation sheet'!AB349*'Calculation sheet'!AD349*'Calculation sheet'!AH349*'Calculation sheet'!AJ349*0.7672))</f>
        <v/>
      </c>
      <c r="P349" s="12" t="str">
        <f>IF('Calculation sheet'!AQ349="","",IF(OR(I349="Motorway link",I349="Exit diverge",I349="Entrance merge",I349="Motorway diverge",I349="Motorway merge",I349="Motorway weaving",I349="Service area"),'Calculation sheet'!AP349*'Calculation sheet'!J349*'Calculation sheet'!K349*'Calculation sheet'!L349*'Calculation sheet'!N349*'Calculation sheet'!P349*'Calculation sheet'!R349*'Calculation sheet'!S349*'Calculation sheet'!X349*'Calculation sheet'!Y349*'Calculation sheet'!Z349*'Calculation sheet'!AB349*'Calculation sheet'!AD349*'Calculation sheet'!AI349*'Calculation sheet'!AJ349,'Calculation sheet'!AP349*'Calculation sheet'!J349*'Calculation sheet'!K349*'Calculation sheet'!L349*'Calculation sheet'!N349*'Calculation sheet'!P349*'Calculation sheet'!R349*'Calculation sheet'!S349*'Calculation sheet'!X349*'Calculation sheet'!Y349*'Calculation sheet'!Z349*'Calculation sheet'!AB349*'Calculation sheet'!AD349*'Calculation sheet'!AI349*'Calculation sheet'!AJ349*0.7672))</f>
        <v/>
      </c>
      <c r="Q349" s="12" t="str">
        <f t="shared" si="16"/>
        <v/>
      </c>
      <c r="R349" s="14" t="str">
        <f t="shared" si="17"/>
        <v/>
      </c>
    </row>
    <row r="350" spans="1:18" x14ac:dyDescent="0.3">
      <c r="A350" s="4" t="str">
        <f>IF('Input data'!A365="","",'Input data'!A365)</f>
        <v/>
      </c>
      <c r="B350" s="4" t="str">
        <f>IF('Input data'!B365="","",'Input data'!B365)</f>
        <v/>
      </c>
      <c r="C350" s="4" t="str">
        <f>IF('Input data'!C365="","",'Input data'!C365)</f>
        <v/>
      </c>
      <c r="D350" s="4" t="str">
        <f>IF('Input data'!D365="","",'Input data'!D365)</f>
        <v/>
      </c>
      <c r="E350" s="4" t="str">
        <f>IF('Input data'!E365="","",'Input data'!E365)</f>
        <v/>
      </c>
      <c r="F350" s="4" t="str">
        <f>IF('Input data'!F365="","",'Input data'!F365)</f>
        <v/>
      </c>
      <c r="G350" s="4">
        <f>IF('Input data'!G365="","",'Input data'!G365)</f>
        <v>0</v>
      </c>
      <c r="H350" s="4" t="str">
        <f>IF('Input data'!H365&gt;0.5,'Input data'!H365,"")</f>
        <v/>
      </c>
      <c r="I350" s="4" t="str">
        <f>IF('Input data'!I365="","",'Input data'!I365)</f>
        <v/>
      </c>
      <c r="J350" s="12" t="str">
        <f>IF('Calculation sheet'!AQ350="","",IF(OR(I350="Motorway link",I350="Exit diverge",I350="Entrance merge",I350="Motorway diverge",I350="Motorway merge",I350="Motorway weaving",I350="Service area"),'Calculation sheet'!AK350*'Calculation sheet'!J350*'Calculation sheet'!K350*'Calculation sheet'!L350*'Calculation sheet'!N350*'Calculation sheet'!P350*'Calculation sheet'!R350*'Calculation sheet'!S350*'Calculation sheet'!T350*'Calculation sheet'!Y350*'Calculation sheet'!Z350*'Calculation sheet'!AB350*'Calculation sheet'!AD350*'Calculation sheet'!AF350*'Calculation sheet'!AJ350,'Calculation sheet'!AK350*'Calculation sheet'!J350*'Calculation sheet'!K350*'Calculation sheet'!L350*'Calculation sheet'!N350*'Calculation sheet'!P350*'Calculation sheet'!R350*'Calculation sheet'!S350*'Calculation sheet'!T350*'Calculation sheet'!Y350*'Calculation sheet'!Z350*'Calculation sheet'!AB350*'Calculation sheet'!AD350*'Calculation sheet'!AF350*'Calculation sheet'!AJ350*0.7672))</f>
        <v/>
      </c>
      <c r="K350" s="12" t="str">
        <f>IF('Calculation sheet'!AQ350="","",IF(OR(I350="Motorway link",I350="Exit diverge",I350="Entrance merge",I350="Motorway diverge",I350="Motorway merge",I350="Motorway weaving",I350="Service area"),'Calculation sheet'!AL350*'Calculation sheet'!J350*'Calculation sheet'!K350*'Calculation sheet'!M350*'Calculation sheet'!O350*'Calculation sheet'!P350*'Calculation sheet'!Q350*'Calculation sheet'!R350*'Calculation sheet'!S350*'Calculation sheet'!T350*'Calculation sheet'!Y350*'Calculation sheet'!AA350*'Calculation sheet'!AC350*'Calculation sheet'!AE350*'Calculation sheet'!AG350*'Calculation sheet'!AJ350,'Calculation sheet'!AL350*'Calculation sheet'!J350*'Calculation sheet'!K350*'Calculation sheet'!M350*'Calculation sheet'!O350*'Calculation sheet'!P350*'Calculation sheet'!Q350*'Calculation sheet'!R350*'Calculation sheet'!S350*'Calculation sheet'!T350*'Calculation sheet'!Y350*'Calculation sheet'!AA350*'Calculation sheet'!AC350*'Calculation sheet'!AE350*'Calculation sheet'!AG350*'Calculation sheet'!AJ350*0.8833))</f>
        <v/>
      </c>
      <c r="L350" s="12" t="str">
        <f>IF('Calculation sheet'!AQ350="","",IF(OR(I350="Motorway link",I350="Exit diverge",I350="Entrance merge",I350="Motorway diverge",I350="Motorway merge",I350="Motorway weaving",I350="Service area"),'Calculation sheet'!AM350*'Calculation sheet'!J350*'Calculation sheet'!K350*'Calculation sheet'!M350*'Calculation sheet'!O350*'Calculation sheet'!P350*'Calculation sheet'!Q350*'Calculation sheet'!R350*'Calculation sheet'!S350*'Calculation sheet'!U350*'Calculation sheet'!Y350*'Calculation sheet'!AA350*'Calculation sheet'!AC350*'Calculation sheet'!AE350*'Calculation sheet'!AG350*'Calculation sheet'!AJ350,'Calculation sheet'!AM350*'Calculation sheet'!J350*'Calculation sheet'!K350*'Calculation sheet'!M350*'Calculation sheet'!O350*'Calculation sheet'!P350*'Calculation sheet'!Q350*'Calculation sheet'!R350*'Calculation sheet'!S350*'Calculation sheet'!U350*'Calculation sheet'!Y350*'Calculation sheet'!AA350*'Calculation sheet'!AC350*'Calculation sheet'!AE350*'Calculation sheet'!AG350*'Calculation sheet'!AJ350*1.1176))</f>
        <v/>
      </c>
      <c r="M350" s="12" t="str">
        <f t="shared" si="15"/>
        <v/>
      </c>
      <c r="N350" s="12" t="str">
        <f>IF('Calculation sheet'!AQ350="","",IF(OR(I350="Motorway link",I350="Exit diverge",I350="Entrance merge",I350="Motorway diverge",I350="Motorway merge",I350="Motorway weaving",I350="Service area"),'Calculation sheet'!AN350*'Calculation sheet'!J350*'Calculation sheet'!K350*'Calculation sheet'!L350*'Calculation sheet'!N350*'Calculation sheet'!P350*'Calculation sheet'!R350*'Calculation sheet'!S350*'Calculation sheet'!V350*'Calculation sheet'!Y350*'Calculation sheet'!Z350*'Calculation sheet'!AB350*'Calculation sheet'!AD350*'Calculation sheet'!AH350*'Calculation sheet'!AJ350,'Calculation sheet'!AN350*'Calculation sheet'!J350*'Calculation sheet'!K350*'Calculation sheet'!L350*'Calculation sheet'!N350*'Calculation sheet'!P350*'Calculation sheet'!R350*'Calculation sheet'!S350*'Calculation sheet'!V350*'Calculation sheet'!Y350*'Calculation sheet'!Z350*'Calculation sheet'!AB350*'Calculation sheet'!AD350*'Calculation sheet'!AH350*'Calculation sheet'!AJ350*0.7672))</f>
        <v/>
      </c>
      <c r="O350" s="12" t="str">
        <f>IF('Calculation sheet'!AQ350="","",IF(OR(I350="Motorway link",I350="Exit diverge",I350="Entrance merge",I350="Motorway diverge",I350="Motorway merge",I350="Motorway weaving",I350="Service area"),'Calculation sheet'!AO350*'Calculation sheet'!J350*'Calculation sheet'!K350*'Calculation sheet'!L350*'Calculation sheet'!N350*'Calculation sheet'!P350*'Calculation sheet'!R350*'Calculation sheet'!S350*'Calculation sheet'!W350*'Calculation sheet'!Y350*'Calculation sheet'!Z350*'Calculation sheet'!AB350*'Calculation sheet'!AD350*'Calculation sheet'!AH350*'Calculation sheet'!AJ350,'Calculation sheet'!AO350*'Calculation sheet'!J350*'Calculation sheet'!K350*'Calculation sheet'!L350*'Calculation sheet'!N350*'Calculation sheet'!P350*'Calculation sheet'!R350*'Calculation sheet'!S350*'Calculation sheet'!W350*'Calculation sheet'!Y350*'Calculation sheet'!Z350*'Calculation sheet'!AB350*'Calculation sheet'!AD350*'Calculation sheet'!AH350*'Calculation sheet'!AJ350*0.7672))</f>
        <v/>
      </c>
      <c r="P350" s="12" t="str">
        <f>IF('Calculation sheet'!AQ350="","",IF(OR(I350="Motorway link",I350="Exit diverge",I350="Entrance merge",I350="Motorway diverge",I350="Motorway merge",I350="Motorway weaving",I350="Service area"),'Calculation sheet'!AP350*'Calculation sheet'!J350*'Calculation sheet'!K350*'Calculation sheet'!L350*'Calculation sheet'!N350*'Calculation sheet'!P350*'Calculation sheet'!R350*'Calculation sheet'!S350*'Calculation sheet'!X350*'Calculation sheet'!Y350*'Calculation sheet'!Z350*'Calculation sheet'!AB350*'Calculation sheet'!AD350*'Calculation sheet'!AI350*'Calculation sheet'!AJ350,'Calculation sheet'!AP350*'Calculation sheet'!J350*'Calculation sheet'!K350*'Calculation sheet'!L350*'Calculation sheet'!N350*'Calculation sheet'!P350*'Calculation sheet'!R350*'Calculation sheet'!S350*'Calculation sheet'!X350*'Calculation sheet'!Y350*'Calculation sheet'!Z350*'Calculation sheet'!AB350*'Calculation sheet'!AD350*'Calculation sheet'!AI350*'Calculation sheet'!AJ350*0.7672))</f>
        <v/>
      </c>
      <c r="Q350" s="12" t="str">
        <f t="shared" si="16"/>
        <v/>
      </c>
      <c r="R350" s="14" t="str">
        <f t="shared" si="17"/>
        <v/>
      </c>
    </row>
    <row r="351" spans="1:18" x14ac:dyDescent="0.3">
      <c r="A351" s="4" t="str">
        <f>IF('Input data'!A366="","",'Input data'!A366)</f>
        <v/>
      </c>
      <c r="B351" s="4" t="str">
        <f>IF('Input data'!B366="","",'Input data'!B366)</f>
        <v/>
      </c>
      <c r="C351" s="4" t="str">
        <f>IF('Input data'!C366="","",'Input data'!C366)</f>
        <v/>
      </c>
      <c r="D351" s="4" t="str">
        <f>IF('Input data'!D366="","",'Input data'!D366)</f>
        <v/>
      </c>
      <c r="E351" s="4" t="str">
        <f>IF('Input data'!E366="","",'Input data'!E366)</f>
        <v/>
      </c>
      <c r="F351" s="4" t="str">
        <f>IF('Input data'!F366="","",'Input data'!F366)</f>
        <v/>
      </c>
      <c r="G351" s="4">
        <f>IF('Input data'!G366="","",'Input data'!G366)</f>
        <v>0</v>
      </c>
      <c r="H351" s="4" t="str">
        <f>IF('Input data'!H366&gt;0.5,'Input data'!H366,"")</f>
        <v/>
      </c>
      <c r="I351" s="4" t="str">
        <f>IF('Input data'!I366="","",'Input data'!I366)</f>
        <v/>
      </c>
      <c r="J351" s="12" t="str">
        <f>IF('Calculation sheet'!AQ351="","",IF(OR(I351="Motorway link",I351="Exit diverge",I351="Entrance merge",I351="Motorway diverge",I351="Motorway merge",I351="Motorway weaving",I351="Service area"),'Calculation sheet'!AK351*'Calculation sheet'!J351*'Calculation sheet'!K351*'Calculation sheet'!L351*'Calculation sheet'!N351*'Calculation sheet'!P351*'Calculation sheet'!R351*'Calculation sheet'!S351*'Calculation sheet'!T351*'Calculation sheet'!Y351*'Calculation sheet'!Z351*'Calculation sheet'!AB351*'Calculation sheet'!AD351*'Calculation sheet'!AF351*'Calculation sheet'!AJ351,'Calculation sheet'!AK351*'Calculation sheet'!J351*'Calculation sheet'!K351*'Calculation sheet'!L351*'Calculation sheet'!N351*'Calculation sheet'!P351*'Calculation sheet'!R351*'Calculation sheet'!S351*'Calculation sheet'!T351*'Calculation sheet'!Y351*'Calculation sheet'!Z351*'Calculation sheet'!AB351*'Calculation sheet'!AD351*'Calculation sheet'!AF351*'Calculation sheet'!AJ351*0.7672))</f>
        <v/>
      </c>
      <c r="K351" s="12" t="str">
        <f>IF('Calculation sheet'!AQ351="","",IF(OR(I351="Motorway link",I351="Exit diverge",I351="Entrance merge",I351="Motorway diverge",I351="Motorway merge",I351="Motorway weaving",I351="Service area"),'Calculation sheet'!AL351*'Calculation sheet'!J351*'Calculation sheet'!K351*'Calculation sheet'!M351*'Calculation sheet'!O351*'Calculation sheet'!P351*'Calculation sheet'!Q351*'Calculation sheet'!R351*'Calculation sheet'!S351*'Calculation sheet'!T351*'Calculation sheet'!Y351*'Calculation sheet'!AA351*'Calculation sheet'!AC351*'Calculation sheet'!AE351*'Calculation sheet'!AG351*'Calculation sheet'!AJ351,'Calculation sheet'!AL351*'Calculation sheet'!J351*'Calculation sheet'!K351*'Calculation sheet'!M351*'Calculation sheet'!O351*'Calculation sheet'!P351*'Calculation sheet'!Q351*'Calculation sheet'!R351*'Calculation sheet'!S351*'Calculation sheet'!T351*'Calculation sheet'!Y351*'Calculation sheet'!AA351*'Calculation sheet'!AC351*'Calculation sheet'!AE351*'Calculation sheet'!AG351*'Calculation sheet'!AJ351*0.8833))</f>
        <v/>
      </c>
      <c r="L351" s="12" t="str">
        <f>IF('Calculation sheet'!AQ351="","",IF(OR(I351="Motorway link",I351="Exit diverge",I351="Entrance merge",I351="Motorway diverge",I351="Motorway merge",I351="Motorway weaving",I351="Service area"),'Calculation sheet'!AM351*'Calculation sheet'!J351*'Calculation sheet'!K351*'Calculation sheet'!M351*'Calculation sheet'!O351*'Calculation sheet'!P351*'Calculation sheet'!Q351*'Calculation sheet'!R351*'Calculation sheet'!S351*'Calculation sheet'!U351*'Calculation sheet'!Y351*'Calculation sheet'!AA351*'Calculation sheet'!AC351*'Calculation sheet'!AE351*'Calculation sheet'!AG351*'Calculation sheet'!AJ351,'Calculation sheet'!AM351*'Calculation sheet'!J351*'Calculation sheet'!K351*'Calculation sheet'!M351*'Calculation sheet'!O351*'Calculation sheet'!P351*'Calculation sheet'!Q351*'Calculation sheet'!R351*'Calculation sheet'!S351*'Calculation sheet'!U351*'Calculation sheet'!Y351*'Calculation sheet'!AA351*'Calculation sheet'!AC351*'Calculation sheet'!AE351*'Calculation sheet'!AG351*'Calculation sheet'!AJ351*1.1176))</f>
        <v/>
      </c>
      <c r="M351" s="12" t="str">
        <f t="shared" si="15"/>
        <v/>
      </c>
      <c r="N351" s="12" t="str">
        <f>IF('Calculation sheet'!AQ351="","",IF(OR(I351="Motorway link",I351="Exit diverge",I351="Entrance merge",I351="Motorway diverge",I351="Motorway merge",I351="Motorway weaving",I351="Service area"),'Calculation sheet'!AN351*'Calculation sheet'!J351*'Calculation sheet'!K351*'Calculation sheet'!L351*'Calculation sheet'!N351*'Calculation sheet'!P351*'Calculation sheet'!R351*'Calculation sheet'!S351*'Calculation sheet'!V351*'Calculation sheet'!Y351*'Calculation sheet'!Z351*'Calculation sheet'!AB351*'Calculation sheet'!AD351*'Calculation sheet'!AH351*'Calculation sheet'!AJ351,'Calculation sheet'!AN351*'Calculation sheet'!J351*'Calculation sheet'!K351*'Calculation sheet'!L351*'Calculation sheet'!N351*'Calculation sheet'!P351*'Calculation sheet'!R351*'Calculation sheet'!S351*'Calculation sheet'!V351*'Calculation sheet'!Y351*'Calculation sheet'!Z351*'Calculation sheet'!AB351*'Calculation sheet'!AD351*'Calculation sheet'!AH351*'Calculation sheet'!AJ351*0.7672))</f>
        <v/>
      </c>
      <c r="O351" s="12" t="str">
        <f>IF('Calculation sheet'!AQ351="","",IF(OR(I351="Motorway link",I351="Exit diverge",I351="Entrance merge",I351="Motorway diverge",I351="Motorway merge",I351="Motorway weaving",I351="Service area"),'Calculation sheet'!AO351*'Calculation sheet'!J351*'Calculation sheet'!K351*'Calculation sheet'!L351*'Calculation sheet'!N351*'Calculation sheet'!P351*'Calculation sheet'!R351*'Calculation sheet'!S351*'Calculation sheet'!W351*'Calculation sheet'!Y351*'Calculation sheet'!Z351*'Calculation sheet'!AB351*'Calculation sheet'!AD351*'Calculation sheet'!AH351*'Calculation sheet'!AJ351,'Calculation sheet'!AO351*'Calculation sheet'!J351*'Calculation sheet'!K351*'Calculation sheet'!L351*'Calculation sheet'!N351*'Calculation sheet'!P351*'Calculation sheet'!R351*'Calculation sheet'!S351*'Calculation sheet'!W351*'Calculation sheet'!Y351*'Calculation sheet'!Z351*'Calculation sheet'!AB351*'Calculation sheet'!AD351*'Calculation sheet'!AH351*'Calculation sheet'!AJ351*0.7672))</f>
        <v/>
      </c>
      <c r="P351" s="12" t="str">
        <f>IF('Calculation sheet'!AQ351="","",IF(OR(I351="Motorway link",I351="Exit diverge",I351="Entrance merge",I351="Motorway diverge",I351="Motorway merge",I351="Motorway weaving",I351="Service area"),'Calculation sheet'!AP351*'Calculation sheet'!J351*'Calculation sheet'!K351*'Calculation sheet'!L351*'Calculation sheet'!N351*'Calculation sheet'!P351*'Calculation sheet'!R351*'Calculation sheet'!S351*'Calculation sheet'!X351*'Calculation sheet'!Y351*'Calculation sheet'!Z351*'Calculation sheet'!AB351*'Calculation sheet'!AD351*'Calculation sheet'!AI351*'Calculation sheet'!AJ351,'Calculation sheet'!AP351*'Calculation sheet'!J351*'Calculation sheet'!K351*'Calculation sheet'!L351*'Calculation sheet'!N351*'Calculation sheet'!P351*'Calculation sheet'!R351*'Calculation sheet'!S351*'Calculation sheet'!X351*'Calculation sheet'!Y351*'Calculation sheet'!Z351*'Calculation sheet'!AB351*'Calculation sheet'!AD351*'Calculation sheet'!AI351*'Calculation sheet'!AJ351*0.7672))</f>
        <v/>
      </c>
      <c r="Q351" s="12" t="str">
        <f t="shared" si="16"/>
        <v/>
      </c>
      <c r="R351" s="14" t="str">
        <f t="shared" si="17"/>
        <v/>
      </c>
    </row>
    <row r="352" spans="1:18" x14ac:dyDescent="0.3">
      <c r="A352" s="4" t="str">
        <f>IF('Input data'!A367="","",'Input data'!A367)</f>
        <v/>
      </c>
      <c r="B352" s="4" t="str">
        <f>IF('Input data'!B367="","",'Input data'!B367)</f>
        <v/>
      </c>
      <c r="C352" s="4" t="str">
        <f>IF('Input data'!C367="","",'Input data'!C367)</f>
        <v/>
      </c>
      <c r="D352" s="4" t="str">
        <f>IF('Input data'!D367="","",'Input data'!D367)</f>
        <v/>
      </c>
      <c r="E352" s="4" t="str">
        <f>IF('Input data'!E367="","",'Input data'!E367)</f>
        <v/>
      </c>
      <c r="F352" s="4" t="str">
        <f>IF('Input data'!F367="","",'Input data'!F367)</f>
        <v/>
      </c>
      <c r="G352" s="4">
        <f>IF('Input data'!G367="","",'Input data'!G367)</f>
        <v>0</v>
      </c>
      <c r="H352" s="4" t="str">
        <f>IF('Input data'!H367&gt;0.5,'Input data'!H367,"")</f>
        <v/>
      </c>
      <c r="I352" s="4" t="str">
        <f>IF('Input data'!I367="","",'Input data'!I367)</f>
        <v/>
      </c>
      <c r="J352" s="12" t="str">
        <f>IF('Calculation sheet'!AQ352="","",IF(OR(I352="Motorway link",I352="Exit diverge",I352="Entrance merge",I352="Motorway diverge",I352="Motorway merge",I352="Motorway weaving",I352="Service area"),'Calculation sheet'!AK352*'Calculation sheet'!J352*'Calculation sheet'!K352*'Calculation sheet'!L352*'Calculation sheet'!N352*'Calculation sheet'!P352*'Calculation sheet'!R352*'Calculation sheet'!S352*'Calculation sheet'!T352*'Calculation sheet'!Y352*'Calculation sheet'!Z352*'Calculation sheet'!AB352*'Calculation sheet'!AD352*'Calculation sheet'!AF352*'Calculation sheet'!AJ352,'Calculation sheet'!AK352*'Calculation sheet'!J352*'Calculation sheet'!K352*'Calculation sheet'!L352*'Calculation sheet'!N352*'Calculation sheet'!P352*'Calculation sheet'!R352*'Calculation sheet'!S352*'Calculation sheet'!T352*'Calculation sheet'!Y352*'Calculation sheet'!Z352*'Calculation sheet'!AB352*'Calculation sheet'!AD352*'Calculation sheet'!AF352*'Calculation sheet'!AJ352*0.7672))</f>
        <v/>
      </c>
      <c r="K352" s="12" t="str">
        <f>IF('Calculation sheet'!AQ352="","",IF(OR(I352="Motorway link",I352="Exit diverge",I352="Entrance merge",I352="Motorway diverge",I352="Motorway merge",I352="Motorway weaving",I352="Service area"),'Calculation sheet'!AL352*'Calculation sheet'!J352*'Calculation sheet'!K352*'Calculation sheet'!M352*'Calculation sheet'!O352*'Calculation sheet'!P352*'Calculation sheet'!Q352*'Calculation sheet'!R352*'Calculation sheet'!S352*'Calculation sheet'!T352*'Calculation sheet'!Y352*'Calculation sheet'!AA352*'Calculation sheet'!AC352*'Calculation sheet'!AE352*'Calculation sheet'!AG352*'Calculation sheet'!AJ352,'Calculation sheet'!AL352*'Calculation sheet'!J352*'Calculation sheet'!K352*'Calculation sheet'!M352*'Calculation sheet'!O352*'Calculation sheet'!P352*'Calculation sheet'!Q352*'Calculation sheet'!R352*'Calculation sheet'!S352*'Calculation sheet'!T352*'Calculation sheet'!Y352*'Calculation sheet'!AA352*'Calculation sheet'!AC352*'Calculation sheet'!AE352*'Calculation sheet'!AG352*'Calculation sheet'!AJ352*0.8833))</f>
        <v/>
      </c>
      <c r="L352" s="12" t="str">
        <f>IF('Calculation sheet'!AQ352="","",IF(OR(I352="Motorway link",I352="Exit diverge",I352="Entrance merge",I352="Motorway diverge",I352="Motorway merge",I352="Motorway weaving",I352="Service area"),'Calculation sheet'!AM352*'Calculation sheet'!J352*'Calculation sheet'!K352*'Calculation sheet'!M352*'Calculation sheet'!O352*'Calculation sheet'!P352*'Calculation sheet'!Q352*'Calculation sheet'!R352*'Calculation sheet'!S352*'Calculation sheet'!U352*'Calculation sheet'!Y352*'Calculation sheet'!AA352*'Calculation sheet'!AC352*'Calculation sheet'!AE352*'Calculation sheet'!AG352*'Calculation sheet'!AJ352,'Calculation sheet'!AM352*'Calculation sheet'!J352*'Calculation sheet'!K352*'Calculation sheet'!M352*'Calculation sheet'!O352*'Calculation sheet'!P352*'Calculation sheet'!Q352*'Calculation sheet'!R352*'Calculation sheet'!S352*'Calculation sheet'!U352*'Calculation sheet'!Y352*'Calculation sheet'!AA352*'Calculation sheet'!AC352*'Calculation sheet'!AE352*'Calculation sheet'!AG352*'Calculation sheet'!AJ352*1.1176))</f>
        <v/>
      </c>
      <c r="M352" s="12" t="str">
        <f t="shared" si="15"/>
        <v/>
      </c>
      <c r="N352" s="12" t="str">
        <f>IF('Calculation sheet'!AQ352="","",IF(OR(I352="Motorway link",I352="Exit diverge",I352="Entrance merge",I352="Motorway diverge",I352="Motorway merge",I352="Motorway weaving",I352="Service area"),'Calculation sheet'!AN352*'Calculation sheet'!J352*'Calculation sheet'!K352*'Calculation sheet'!L352*'Calculation sheet'!N352*'Calculation sheet'!P352*'Calculation sheet'!R352*'Calculation sheet'!S352*'Calculation sheet'!V352*'Calculation sheet'!Y352*'Calculation sheet'!Z352*'Calculation sheet'!AB352*'Calculation sheet'!AD352*'Calculation sheet'!AH352*'Calculation sheet'!AJ352,'Calculation sheet'!AN352*'Calculation sheet'!J352*'Calculation sheet'!K352*'Calculation sheet'!L352*'Calculation sheet'!N352*'Calculation sheet'!P352*'Calculation sheet'!R352*'Calculation sheet'!S352*'Calculation sheet'!V352*'Calculation sheet'!Y352*'Calculation sheet'!Z352*'Calculation sheet'!AB352*'Calculation sheet'!AD352*'Calculation sheet'!AH352*'Calculation sheet'!AJ352*0.7672))</f>
        <v/>
      </c>
      <c r="O352" s="12" t="str">
        <f>IF('Calculation sheet'!AQ352="","",IF(OR(I352="Motorway link",I352="Exit diverge",I352="Entrance merge",I352="Motorway diverge",I352="Motorway merge",I352="Motorway weaving",I352="Service area"),'Calculation sheet'!AO352*'Calculation sheet'!J352*'Calculation sheet'!K352*'Calculation sheet'!L352*'Calculation sheet'!N352*'Calculation sheet'!P352*'Calculation sheet'!R352*'Calculation sheet'!S352*'Calculation sheet'!W352*'Calculation sheet'!Y352*'Calculation sheet'!Z352*'Calculation sheet'!AB352*'Calculation sheet'!AD352*'Calculation sheet'!AH352*'Calculation sheet'!AJ352,'Calculation sheet'!AO352*'Calculation sheet'!J352*'Calculation sheet'!K352*'Calculation sheet'!L352*'Calculation sheet'!N352*'Calculation sheet'!P352*'Calculation sheet'!R352*'Calculation sheet'!S352*'Calculation sheet'!W352*'Calculation sheet'!Y352*'Calculation sheet'!Z352*'Calculation sheet'!AB352*'Calculation sheet'!AD352*'Calculation sheet'!AH352*'Calculation sheet'!AJ352*0.7672))</f>
        <v/>
      </c>
      <c r="P352" s="12" t="str">
        <f>IF('Calculation sheet'!AQ352="","",IF(OR(I352="Motorway link",I352="Exit diverge",I352="Entrance merge",I352="Motorway diverge",I352="Motorway merge",I352="Motorway weaving",I352="Service area"),'Calculation sheet'!AP352*'Calculation sheet'!J352*'Calculation sheet'!K352*'Calculation sheet'!L352*'Calculation sheet'!N352*'Calculation sheet'!P352*'Calculation sheet'!R352*'Calculation sheet'!S352*'Calculation sheet'!X352*'Calculation sheet'!Y352*'Calculation sheet'!Z352*'Calculation sheet'!AB352*'Calculation sheet'!AD352*'Calculation sheet'!AI352*'Calculation sheet'!AJ352,'Calculation sheet'!AP352*'Calculation sheet'!J352*'Calculation sheet'!K352*'Calculation sheet'!L352*'Calculation sheet'!N352*'Calculation sheet'!P352*'Calculation sheet'!R352*'Calculation sheet'!S352*'Calculation sheet'!X352*'Calculation sheet'!Y352*'Calculation sheet'!Z352*'Calculation sheet'!AB352*'Calculation sheet'!AD352*'Calculation sheet'!AI352*'Calculation sheet'!AJ352*0.7672))</f>
        <v/>
      </c>
      <c r="Q352" s="12" t="str">
        <f t="shared" si="16"/>
        <v/>
      </c>
      <c r="R352" s="14" t="str">
        <f t="shared" si="17"/>
        <v/>
      </c>
    </row>
    <row r="353" spans="1:18" x14ac:dyDescent="0.3">
      <c r="A353" s="4" t="str">
        <f>IF('Input data'!A368="","",'Input data'!A368)</f>
        <v/>
      </c>
      <c r="B353" s="4" t="str">
        <f>IF('Input data'!B368="","",'Input data'!B368)</f>
        <v/>
      </c>
      <c r="C353" s="4" t="str">
        <f>IF('Input data'!C368="","",'Input data'!C368)</f>
        <v/>
      </c>
      <c r="D353" s="4" t="str">
        <f>IF('Input data'!D368="","",'Input data'!D368)</f>
        <v/>
      </c>
      <c r="E353" s="4" t="str">
        <f>IF('Input data'!E368="","",'Input data'!E368)</f>
        <v/>
      </c>
      <c r="F353" s="4" t="str">
        <f>IF('Input data'!F368="","",'Input data'!F368)</f>
        <v/>
      </c>
      <c r="G353" s="4">
        <f>IF('Input data'!G368="","",'Input data'!G368)</f>
        <v>0</v>
      </c>
      <c r="H353" s="4" t="str">
        <f>IF('Input data'!H368&gt;0.5,'Input data'!H368,"")</f>
        <v/>
      </c>
      <c r="I353" s="4" t="str">
        <f>IF('Input data'!I368="","",'Input data'!I368)</f>
        <v/>
      </c>
      <c r="J353" s="12" t="str">
        <f>IF('Calculation sheet'!AQ353="","",IF(OR(I353="Motorway link",I353="Exit diverge",I353="Entrance merge",I353="Motorway diverge",I353="Motorway merge",I353="Motorway weaving",I353="Service area"),'Calculation sheet'!AK353*'Calculation sheet'!J353*'Calculation sheet'!K353*'Calculation sheet'!L353*'Calculation sheet'!N353*'Calculation sheet'!P353*'Calculation sheet'!R353*'Calculation sheet'!S353*'Calculation sheet'!T353*'Calculation sheet'!Y353*'Calculation sheet'!Z353*'Calculation sheet'!AB353*'Calculation sheet'!AD353*'Calculation sheet'!AF353*'Calculation sheet'!AJ353,'Calculation sheet'!AK353*'Calculation sheet'!J353*'Calculation sheet'!K353*'Calculation sheet'!L353*'Calculation sheet'!N353*'Calculation sheet'!P353*'Calculation sheet'!R353*'Calculation sheet'!S353*'Calculation sheet'!T353*'Calculation sheet'!Y353*'Calculation sheet'!Z353*'Calculation sheet'!AB353*'Calculation sheet'!AD353*'Calculation sheet'!AF353*'Calculation sheet'!AJ353*0.7672))</f>
        <v/>
      </c>
      <c r="K353" s="12" t="str">
        <f>IF('Calculation sheet'!AQ353="","",IF(OR(I353="Motorway link",I353="Exit diverge",I353="Entrance merge",I353="Motorway diverge",I353="Motorway merge",I353="Motorway weaving",I353="Service area"),'Calculation sheet'!AL353*'Calculation sheet'!J353*'Calculation sheet'!K353*'Calculation sheet'!M353*'Calculation sheet'!O353*'Calculation sheet'!P353*'Calculation sheet'!Q353*'Calculation sheet'!R353*'Calculation sheet'!S353*'Calculation sheet'!T353*'Calculation sheet'!Y353*'Calculation sheet'!AA353*'Calculation sheet'!AC353*'Calculation sheet'!AE353*'Calculation sheet'!AG353*'Calculation sheet'!AJ353,'Calculation sheet'!AL353*'Calculation sheet'!J353*'Calculation sheet'!K353*'Calculation sheet'!M353*'Calculation sheet'!O353*'Calculation sheet'!P353*'Calculation sheet'!Q353*'Calculation sheet'!R353*'Calculation sheet'!S353*'Calculation sheet'!T353*'Calculation sheet'!Y353*'Calculation sheet'!AA353*'Calculation sheet'!AC353*'Calculation sheet'!AE353*'Calculation sheet'!AG353*'Calculation sheet'!AJ353*0.8833))</f>
        <v/>
      </c>
      <c r="L353" s="12" t="str">
        <f>IF('Calculation sheet'!AQ353="","",IF(OR(I353="Motorway link",I353="Exit diverge",I353="Entrance merge",I353="Motorway diverge",I353="Motorway merge",I353="Motorway weaving",I353="Service area"),'Calculation sheet'!AM353*'Calculation sheet'!J353*'Calculation sheet'!K353*'Calculation sheet'!M353*'Calculation sheet'!O353*'Calculation sheet'!P353*'Calculation sheet'!Q353*'Calculation sheet'!R353*'Calculation sheet'!S353*'Calculation sheet'!U353*'Calculation sheet'!Y353*'Calculation sheet'!AA353*'Calculation sheet'!AC353*'Calculation sheet'!AE353*'Calculation sheet'!AG353*'Calculation sheet'!AJ353,'Calculation sheet'!AM353*'Calculation sheet'!J353*'Calculation sheet'!K353*'Calculation sheet'!M353*'Calculation sheet'!O353*'Calculation sheet'!P353*'Calculation sheet'!Q353*'Calculation sheet'!R353*'Calculation sheet'!S353*'Calculation sheet'!U353*'Calculation sheet'!Y353*'Calculation sheet'!AA353*'Calculation sheet'!AC353*'Calculation sheet'!AE353*'Calculation sheet'!AG353*'Calculation sheet'!AJ353*1.1176))</f>
        <v/>
      </c>
      <c r="M353" s="12" t="str">
        <f t="shared" si="15"/>
        <v/>
      </c>
      <c r="N353" s="12" t="str">
        <f>IF('Calculation sheet'!AQ353="","",IF(OR(I353="Motorway link",I353="Exit diverge",I353="Entrance merge",I353="Motorway diverge",I353="Motorway merge",I353="Motorway weaving",I353="Service area"),'Calculation sheet'!AN353*'Calculation sheet'!J353*'Calculation sheet'!K353*'Calculation sheet'!L353*'Calculation sheet'!N353*'Calculation sheet'!P353*'Calculation sheet'!R353*'Calculation sheet'!S353*'Calculation sheet'!V353*'Calculation sheet'!Y353*'Calculation sheet'!Z353*'Calculation sheet'!AB353*'Calculation sheet'!AD353*'Calculation sheet'!AH353*'Calculation sheet'!AJ353,'Calculation sheet'!AN353*'Calculation sheet'!J353*'Calculation sheet'!K353*'Calculation sheet'!L353*'Calculation sheet'!N353*'Calculation sheet'!P353*'Calculation sheet'!R353*'Calculation sheet'!S353*'Calculation sheet'!V353*'Calculation sheet'!Y353*'Calculation sheet'!Z353*'Calculation sheet'!AB353*'Calculation sheet'!AD353*'Calculation sheet'!AH353*'Calculation sheet'!AJ353*0.7672))</f>
        <v/>
      </c>
      <c r="O353" s="12" t="str">
        <f>IF('Calculation sheet'!AQ353="","",IF(OR(I353="Motorway link",I353="Exit diverge",I353="Entrance merge",I353="Motorway diverge",I353="Motorway merge",I353="Motorway weaving",I353="Service area"),'Calculation sheet'!AO353*'Calculation sheet'!J353*'Calculation sheet'!K353*'Calculation sheet'!L353*'Calculation sheet'!N353*'Calculation sheet'!P353*'Calculation sheet'!R353*'Calculation sheet'!S353*'Calculation sheet'!W353*'Calculation sheet'!Y353*'Calculation sheet'!Z353*'Calculation sheet'!AB353*'Calculation sheet'!AD353*'Calculation sheet'!AH353*'Calculation sheet'!AJ353,'Calculation sheet'!AO353*'Calculation sheet'!J353*'Calculation sheet'!K353*'Calculation sheet'!L353*'Calculation sheet'!N353*'Calculation sheet'!P353*'Calculation sheet'!R353*'Calculation sheet'!S353*'Calculation sheet'!W353*'Calculation sheet'!Y353*'Calculation sheet'!Z353*'Calculation sheet'!AB353*'Calculation sheet'!AD353*'Calculation sheet'!AH353*'Calculation sheet'!AJ353*0.7672))</f>
        <v/>
      </c>
      <c r="P353" s="12" t="str">
        <f>IF('Calculation sheet'!AQ353="","",IF(OR(I353="Motorway link",I353="Exit diverge",I353="Entrance merge",I353="Motorway diverge",I353="Motorway merge",I353="Motorway weaving",I353="Service area"),'Calculation sheet'!AP353*'Calculation sheet'!J353*'Calculation sheet'!K353*'Calculation sheet'!L353*'Calculation sheet'!N353*'Calculation sheet'!P353*'Calculation sheet'!R353*'Calculation sheet'!S353*'Calculation sheet'!X353*'Calculation sheet'!Y353*'Calculation sheet'!Z353*'Calculation sheet'!AB353*'Calculation sheet'!AD353*'Calculation sheet'!AI353*'Calculation sheet'!AJ353,'Calculation sheet'!AP353*'Calculation sheet'!J353*'Calculation sheet'!K353*'Calculation sheet'!L353*'Calculation sheet'!N353*'Calculation sheet'!P353*'Calculation sheet'!R353*'Calculation sheet'!S353*'Calculation sheet'!X353*'Calculation sheet'!Y353*'Calculation sheet'!Z353*'Calculation sheet'!AB353*'Calculation sheet'!AD353*'Calculation sheet'!AI353*'Calculation sheet'!AJ353*0.7672))</f>
        <v/>
      </c>
      <c r="Q353" s="12" t="str">
        <f t="shared" si="16"/>
        <v/>
      </c>
      <c r="R353" s="14" t="str">
        <f t="shared" si="17"/>
        <v/>
      </c>
    </row>
    <row r="354" spans="1:18" x14ac:dyDescent="0.3">
      <c r="A354" s="4" t="str">
        <f>IF('Input data'!A369="","",'Input data'!A369)</f>
        <v/>
      </c>
      <c r="B354" s="4" t="str">
        <f>IF('Input data'!B369="","",'Input data'!B369)</f>
        <v/>
      </c>
      <c r="C354" s="4" t="str">
        <f>IF('Input data'!C369="","",'Input data'!C369)</f>
        <v/>
      </c>
      <c r="D354" s="4" t="str">
        <f>IF('Input data'!D369="","",'Input data'!D369)</f>
        <v/>
      </c>
      <c r="E354" s="4" t="str">
        <f>IF('Input data'!E369="","",'Input data'!E369)</f>
        <v/>
      </c>
      <c r="F354" s="4" t="str">
        <f>IF('Input data'!F369="","",'Input data'!F369)</f>
        <v/>
      </c>
      <c r="G354" s="4">
        <f>IF('Input data'!G369="","",'Input data'!G369)</f>
        <v>0</v>
      </c>
      <c r="H354" s="4" t="str">
        <f>IF('Input data'!H369&gt;0.5,'Input data'!H369,"")</f>
        <v/>
      </c>
      <c r="I354" s="4" t="str">
        <f>IF('Input data'!I369="","",'Input data'!I369)</f>
        <v/>
      </c>
      <c r="J354" s="12" t="str">
        <f>IF('Calculation sheet'!AQ354="","",IF(OR(I354="Motorway link",I354="Exit diverge",I354="Entrance merge",I354="Motorway diverge",I354="Motorway merge",I354="Motorway weaving",I354="Service area"),'Calculation sheet'!AK354*'Calculation sheet'!J354*'Calculation sheet'!K354*'Calculation sheet'!L354*'Calculation sheet'!N354*'Calculation sheet'!P354*'Calculation sheet'!R354*'Calculation sheet'!S354*'Calculation sheet'!T354*'Calculation sheet'!Y354*'Calculation sheet'!Z354*'Calculation sheet'!AB354*'Calculation sheet'!AD354*'Calculation sheet'!AF354*'Calculation sheet'!AJ354,'Calculation sheet'!AK354*'Calculation sheet'!J354*'Calculation sheet'!K354*'Calculation sheet'!L354*'Calculation sheet'!N354*'Calculation sheet'!P354*'Calculation sheet'!R354*'Calculation sheet'!S354*'Calculation sheet'!T354*'Calculation sheet'!Y354*'Calculation sheet'!Z354*'Calculation sheet'!AB354*'Calculation sheet'!AD354*'Calculation sheet'!AF354*'Calculation sheet'!AJ354*0.7672))</f>
        <v/>
      </c>
      <c r="K354" s="12" t="str">
        <f>IF('Calculation sheet'!AQ354="","",IF(OR(I354="Motorway link",I354="Exit diverge",I354="Entrance merge",I354="Motorway diverge",I354="Motorway merge",I354="Motorway weaving",I354="Service area"),'Calculation sheet'!AL354*'Calculation sheet'!J354*'Calculation sheet'!K354*'Calculation sheet'!M354*'Calculation sheet'!O354*'Calculation sheet'!P354*'Calculation sheet'!Q354*'Calculation sheet'!R354*'Calculation sheet'!S354*'Calculation sheet'!T354*'Calculation sheet'!Y354*'Calculation sheet'!AA354*'Calculation sheet'!AC354*'Calculation sheet'!AE354*'Calculation sheet'!AG354*'Calculation sheet'!AJ354,'Calculation sheet'!AL354*'Calculation sheet'!J354*'Calculation sheet'!K354*'Calculation sheet'!M354*'Calculation sheet'!O354*'Calculation sheet'!P354*'Calculation sheet'!Q354*'Calculation sheet'!R354*'Calculation sheet'!S354*'Calculation sheet'!T354*'Calculation sheet'!Y354*'Calculation sheet'!AA354*'Calculation sheet'!AC354*'Calculation sheet'!AE354*'Calculation sheet'!AG354*'Calculation sheet'!AJ354*0.8833))</f>
        <v/>
      </c>
      <c r="L354" s="12" t="str">
        <f>IF('Calculation sheet'!AQ354="","",IF(OR(I354="Motorway link",I354="Exit diverge",I354="Entrance merge",I354="Motorway diverge",I354="Motorway merge",I354="Motorway weaving",I354="Service area"),'Calculation sheet'!AM354*'Calculation sheet'!J354*'Calculation sheet'!K354*'Calculation sheet'!M354*'Calculation sheet'!O354*'Calculation sheet'!P354*'Calculation sheet'!Q354*'Calculation sheet'!R354*'Calculation sheet'!S354*'Calculation sheet'!U354*'Calculation sheet'!Y354*'Calculation sheet'!AA354*'Calculation sheet'!AC354*'Calculation sheet'!AE354*'Calculation sheet'!AG354*'Calculation sheet'!AJ354,'Calculation sheet'!AM354*'Calculation sheet'!J354*'Calculation sheet'!K354*'Calculation sheet'!M354*'Calculation sheet'!O354*'Calculation sheet'!P354*'Calculation sheet'!Q354*'Calculation sheet'!R354*'Calculation sheet'!S354*'Calculation sheet'!U354*'Calculation sheet'!Y354*'Calculation sheet'!AA354*'Calculation sheet'!AC354*'Calculation sheet'!AE354*'Calculation sheet'!AG354*'Calculation sheet'!AJ354*1.1176))</f>
        <v/>
      </c>
      <c r="M354" s="12" t="str">
        <f t="shared" si="15"/>
        <v/>
      </c>
      <c r="N354" s="12" t="str">
        <f>IF('Calculation sheet'!AQ354="","",IF(OR(I354="Motorway link",I354="Exit diverge",I354="Entrance merge",I354="Motorway diverge",I354="Motorway merge",I354="Motorway weaving",I354="Service area"),'Calculation sheet'!AN354*'Calculation sheet'!J354*'Calculation sheet'!K354*'Calculation sheet'!L354*'Calculation sheet'!N354*'Calculation sheet'!P354*'Calculation sheet'!R354*'Calculation sheet'!S354*'Calculation sheet'!V354*'Calculation sheet'!Y354*'Calculation sheet'!Z354*'Calculation sheet'!AB354*'Calculation sheet'!AD354*'Calculation sheet'!AH354*'Calculation sheet'!AJ354,'Calculation sheet'!AN354*'Calculation sheet'!J354*'Calculation sheet'!K354*'Calculation sheet'!L354*'Calculation sheet'!N354*'Calculation sheet'!P354*'Calculation sheet'!R354*'Calculation sheet'!S354*'Calculation sheet'!V354*'Calculation sheet'!Y354*'Calculation sheet'!Z354*'Calculation sheet'!AB354*'Calculation sheet'!AD354*'Calculation sheet'!AH354*'Calculation sheet'!AJ354*0.7672))</f>
        <v/>
      </c>
      <c r="O354" s="12" t="str">
        <f>IF('Calculation sheet'!AQ354="","",IF(OR(I354="Motorway link",I354="Exit diverge",I354="Entrance merge",I354="Motorway diverge",I354="Motorway merge",I354="Motorway weaving",I354="Service area"),'Calculation sheet'!AO354*'Calculation sheet'!J354*'Calculation sheet'!K354*'Calculation sheet'!L354*'Calculation sheet'!N354*'Calculation sheet'!P354*'Calculation sheet'!R354*'Calculation sheet'!S354*'Calculation sheet'!W354*'Calculation sheet'!Y354*'Calculation sheet'!Z354*'Calculation sheet'!AB354*'Calculation sheet'!AD354*'Calculation sheet'!AH354*'Calculation sheet'!AJ354,'Calculation sheet'!AO354*'Calculation sheet'!J354*'Calculation sheet'!K354*'Calculation sheet'!L354*'Calculation sheet'!N354*'Calculation sheet'!P354*'Calculation sheet'!R354*'Calculation sheet'!S354*'Calculation sheet'!W354*'Calculation sheet'!Y354*'Calculation sheet'!Z354*'Calculation sheet'!AB354*'Calculation sheet'!AD354*'Calculation sheet'!AH354*'Calculation sheet'!AJ354*0.7672))</f>
        <v/>
      </c>
      <c r="P354" s="12" t="str">
        <f>IF('Calculation sheet'!AQ354="","",IF(OR(I354="Motorway link",I354="Exit diverge",I354="Entrance merge",I354="Motorway diverge",I354="Motorway merge",I354="Motorway weaving",I354="Service area"),'Calculation sheet'!AP354*'Calculation sheet'!J354*'Calculation sheet'!K354*'Calculation sheet'!L354*'Calculation sheet'!N354*'Calculation sheet'!P354*'Calculation sheet'!R354*'Calculation sheet'!S354*'Calculation sheet'!X354*'Calculation sheet'!Y354*'Calculation sheet'!Z354*'Calculation sheet'!AB354*'Calculation sheet'!AD354*'Calculation sheet'!AI354*'Calculation sheet'!AJ354,'Calculation sheet'!AP354*'Calculation sheet'!J354*'Calculation sheet'!K354*'Calculation sheet'!L354*'Calculation sheet'!N354*'Calculation sheet'!P354*'Calculation sheet'!R354*'Calculation sheet'!S354*'Calculation sheet'!X354*'Calculation sheet'!Y354*'Calculation sheet'!Z354*'Calculation sheet'!AB354*'Calculation sheet'!AD354*'Calculation sheet'!AI354*'Calculation sheet'!AJ354*0.7672))</f>
        <v/>
      </c>
      <c r="Q354" s="12" t="str">
        <f t="shared" si="16"/>
        <v/>
      </c>
      <c r="R354" s="14" t="str">
        <f t="shared" si="17"/>
        <v/>
      </c>
    </row>
    <row r="355" spans="1:18" x14ac:dyDescent="0.3">
      <c r="A355" s="4" t="str">
        <f>IF('Input data'!A370="","",'Input data'!A370)</f>
        <v/>
      </c>
      <c r="B355" s="4" t="str">
        <f>IF('Input data'!B370="","",'Input data'!B370)</f>
        <v/>
      </c>
      <c r="C355" s="4" t="str">
        <f>IF('Input data'!C370="","",'Input data'!C370)</f>
        <v/>
      </c>
      <c r="D355" s="4" t="str">
        <f>IF('Input data'!D370="","",'Input data'!D370)</f>
        <v/>
      </c>
      <c r="E355" s="4" t="str">
        <f>IF('Input data'!E370="","",'Input data'!E370)</f>
        <v/>
      </c>
      <c r="F355" s="4" t="str">
        <f>IF('Input data'!F370="","",'Input data'!F370)</f>
        <v/>
      </c>
      <c r="G355" s="4">
        <f>IF('Input data'!G370="","",'Input data'!G370)</f>
        <v>0</v>
      </c>
      <c r="H355" s="4" t="str">
        <f>IF('Input data'!H370&gt;0.5,'Input data'!H370,"")</f>
        <v/>
      </c>
      <c r="I355" s="4" t="str">
        <f>IF('Input data'!I370="","",'Input data'!I370)</f>
        <v/>
      </c>
      <c r="J355" s="12" t="str">
        <f>IF('Calculation sheet'!AQ355="","",IF(OR(I355="Motorway link",I355="Exit diverge",I355="Entrance merge",I355="Motorway diverge",I355="Motorway merge",I355="Motorway weaving",I355="Service area"),'Calculation sheet'!AK355*'Calculation sheet'!J355*'Calculation sheet'!K355*'Calculation sheet'!L355*'Calculation sheet'!N355*'Calculation sheet'!P355*'Calculation sheet'!R355*'Calculation sheet'!S355*'Calculation sheet'!T355*'Calculation sheet'!Y355*'Calculation sheet'!Z355*'Calculation sheet'!AB355*'Calculation sheet'!AD355*'Calculation sheet'!AF355*'Calculation sheet'!AJ355,'Calculation sheet'!AK355*'Calculation sheet'!J355*'Calculation sheet'!K355*'Calculation sheet'!L355*'Calculation sheet'!N355*'Calculation sheet'!P355*'Calculation sheet'!R355*'Calculation sheet'!S355*'Calculation sheet'!T355*'Calculation sheet'!Y355*'Calculation sheet'!Z355*'Calculation sheet'!AB355*'Calculation sheet'!AD355*'Calculation sheet'!AF355*'Calculation sheet'!AJ355*0.7672))</f>
        <v/>
      </c>
      <c r="K355" s="12" t="str">
        <f>IF('Calculation sheet'!AQ355="","",IF(OR(I355="Motorway link",I355="Exit diverge",I355="Entrance merge",I355="Motorway diverge",I355="Motorway merge",I355="Motorway weaving",I355="Service area"),'Calculation sheet'!AL355*'Calculation sheet'!J355*'Calculation sheet'!K355*'Calculation sheet'!M355*'Calculation sheet'!O355*'Calculation sheet'!P355*'Calculation sheet'!Q355*'Calculation sheet'!R355*'Calculation sheet'!S355*'Calculation sheet'!T355*'Calculation sheet'!Y355*'Calculation sheet'!AA355*'Calculation sheet'!AC355*'Calculation sheet'!AE355*'Calculation sheet'!AG355*'Calculation sheet'!AJ355,'Calculation sheet'!AL355*'Calculation sheet'!J355*'Calculation sheet'!K355*'Calculation sheet'!M355*'Calculation sheet'!O355*'Calculation sheet'!P355*'Calculation sheet'!Q355*'Calculation sheet'!R355*'Calculation sheet'!S355*'Calculation sheet'!T355*'Calculation sheet'!Y355*'Calculation sheet'!AA355*'Calculation sheet'!AC355*'Calculation sheet'!AE355*'Calculation sheet'!AG355*'Calculation sheet'!AJ355*0.8833))</f>
        <v/>
      </c>
      <c r="L355" s="12" t="str">
        <f>IF('Calculation sheet'!AQ355="","",IF(OR(I355="Motorway link",I355="Exit diverge",I355="Entrance merge",I355="Motorway diverge",I355="Motorway merge",I355="Motorway weaving",I355="Service area"),'Calculation sheet'!AM355*'Calculation sheet'!J355*'Calculation sheet'!K355*'Calculation sheet'!M355*'Calculation sheet'!O355*'Calculation sheet'!P355*'Calculation sheet'!Q355*'Calculation sheet'!R355*'Calculation sheet'!S355*'Calculation sheet'!U355*'Calculation sheet'!Y355*'Calculation sheet'!AA355*'Calculation sheet'!AC355*'Calculation sheet'!AE355*'Calculation sheet'!AG355*'Calculation sheet'!AJ355,'Calculation sheet'!AM355*'Calculation sheet'!J355*'Calculation sheet'!K355*'Calculation sheet'!M355*'Calculation sheet'!O355*'Calculation sheet'!P355*'Calculation sheet'!Q355*'Calculation sheet'!R355*'Calculation sheet'!S355*'Calculation sheet'!U355*'Calculation sheet'!Y355*'Calculation sheet'!AA355*'Calculation sheet'!AC355*'Calculation sheet'!AE355*'Calculation sheet'!AG355*'Calculation sheet'!AJ355*1.1176))</f>
        <v/>
      </c>
      <c r="M355" s="12" t="str">
        <f t="shared" si="15"/>
        <v/>
      </c>
      <c r="N355" s="12" t="str">
        <f>IF('Calculation sheet'!AQ355="","",IF(OR(I355="Motorway link",I355="Exit diverge",I355="Entrance merge",I355="Motorway diverge",I355="Motorway merge",I355="Motorway weaving",I355="Service area"),'Calculation sheet'!AN355*'Calculation sheet'!J355*'Calculation sheet'!K355*'Calculation sheet'!L355*'Calculation sheet'!N355*'Calculation sheet'!P355*'Calculation sheet'!R355*'Calculation sheet'!S355*'Calculation sheet'!V355*'Calculation sheet'!Y355*'Calculation sheet'!Z355*'Calculation sheet'!AB355*'Calculation sheet'!AD355*'Calculation sheet'!AH355*'Calculation sheet'!AJ355,'Calculation sheet'!AN355*'Calculation sheet'!J355*'Calculation sheet'!K355*'Calculation sheet'!L355*'Calculation sheet'!N355*'Calculation sheet'!P355*'Calculation sheet'!R355*'Calculation sheet'!S355*'Calculation sheet'!V355*'Calculation sheet'!Y355*'Calculation sheet'!Z355*'Calculation sheet'!AB355*'Calculation sheet'!AD355*'Calculation sheet'!AH355*'Calculation sheet'!AJ355*0.7672))</f>
        <v/>
      </c>
      <c r="O355" s="12" t="str">
        <f>IF('Calculation sheet'!AQ355="","",IF(OR(I355="Motorway link",I355="Exit diverge",I355="Entrance merge",I355="Motorway diverge",I355="Motorway merge",I355="Motorway weaving",I355="Service area"),'Calculation sheet'!AO355*'Calculation sheet'!J355*'Calculation sheet'!K355*'Calculation sheet'!L355*'Calculation sheet'!N355*'Calculation sheet'!P355*'Calculation sheet'!R355*'Calculation sheet'!S355*'Calculation sheet'!W355*'Calculation sheet'!Y355*'Calculation sheet'!Z355*'Calculation sheet'!AB355*'Calculation sheet'!AD355*'Calculation sheet'!AH355*'Calculation sheet'!AJ355,'Calculation sheet'!AO355*'Calculation sheet'!J355*'Calculation sheet'!K355*'Calculation sheet'!L355*'Calculation sheet'!N355*'Calculation sheet'!P355*'Calculation sheet'!R355*'Calculation sheet'!S355*'Calculation sheet'!W355*'Calculation sheet'!Y355*'Calculation sheet'!Z355*'Calculation sheet'!AB355*'Calculation sheet'!AD355*'Calculation sheet'!AH355*'Calculation sheet'!AJ355*0.7672))</f>
        <v/>
      </c>
      <c r="P355" s="12" t="str">
        <f>IF('Calculation sheet'!AQ355="","",IF(OR(I355="Motorway link",I355="Exit diverge",I355="Entrance merge",I355="Motorway diverge",I355="Motorway merge",I355="Motorway weaving",I355="Service area"),'Calculation sheet'!AP355*'Calculation sheet'!J355*'Calculation sheet'!K355*'Calculation sheet'!L355*'Calculation sheet'!N355*'Calculation sheet'!P355*'Calculation sheet'!R355*'Calculation sheet'!S355*'Calculation sheet'!X355*'Calculation sheet'!Y355*'Calculation sheet'!Z355*'Calculation sheet'!AB355*'Calculation sheet'!AD355*'Calculation sheet'!AI355*'Calculation sheet'!AJ355,'Calculation sheet'!AP355*'Calculation sheet'!J355*'Calculation sheet'!K355*'Calculation sheet'!L355*'Calculation sheet'!N355*'Calculation sheet'!P355*'Calculation sheet'!R355*'Calculation sheet'!S355*'Calculation sheet'!X355*'Calculation sheet'!Y355*'Calculation sheet'!Z355*'Calculation sheet'!AB355*'Calculation sheet'!AD355*'Calculation sheet'!AI355*'Calculation sheet'!AJ355*0.7672))</f>
        <v/>
      </c>
      <c r="Q355" s="12" t="str">
        <f t="shared" si="16"/>
        <v/>
      </c>
      <c r="R355" s="14" t="str">
        <f t="shared" si="17"/>
        <v/>
      </c>
    </row>
    <row r="356" spans="1:18" x14ac:dyDescent="0.3">
      <c r="A356" s="4" t="str">
        <f>IF('Input data'!A371="","",'Input data'!A371)</f>
        <v/>
      </c>
      <c r="B356" s="4" t="str">
        <f>IF('Input data'!B371="","",'Input data'!B371)</f>
        <v/>
      </c>
      <c r="C356" s="4" t="str">
        <f>IF('Input data'!C371="","",'Input data'!C371)</f>
        <v/>
      </c>
      <c r="D356" s="4" t="str">
        <f>IF('Input data'!D371="","",'Input data'!D371)</f>
        <v/>
      </c>
      <c r="E356" s="4" t="str">
        <f>IF('Input data'!E371="","",'Input data'!E371)</f>
        <v/>
      </c>
      <c r="F356" s="4" t="str">
        <f>IF('Input data'!F371="","",'Input data'!F371)</f>
        <v/>
      </c>
      <c r="G356" s="4">
        <f>IF('Input data'!G371="","",'Input data'!G371)</f>
        <v>0</v>
      </c>
      <c r="H356" s="4" t="str">
        <f>IF('Input data'!H371&gt;0.5,'Input data'!H371,"")</f>
        <v/>
      </c>
      <c r="I356" s="4" t="str">
        <f>IF('Input data'!I371="","",'Input data'!I371)</f>
        <v/>
      </c>
      <c r="J356" s="12" t="str">
        <f>IF('Calculation sheet'!AQ356="","",IF(OR(I356="Motorway link",I356="Exit diverge",I356="Entrance merge",I356="Motorway diverge",I356="Motorway merge",I356="Motorway weaving",I356="Service area"),'Calculation sheet'!AK356*'Calculation sheet'!J356*'Calculation sheet'!K356*'Calculation sheet'!L356*'Calculation sheet'!N356*'Calculation sheet'!P356*'Calculation sheet'!R356*'Calculation sheet'!S356*'Calculation sheet'!T356*'Calculation sheet'!Y356*'Calculation sheet'!Z356*'Calculation sheet'!AB356*'Calculation sheet'!AD356*'Calculation sheet'!AF356*'Calculation sheet'!AJ356,'Calculation sheet'!AK356*'Calculation sheet'!J356*'Calculation sheet'!K356*'Calculation sheet'!L356*'Calculation sheet'!N356*'Calculation sheet'!P356*'Calculation sheet'!R356*'Calculation sheet'!S356*'Calculation sheet'!T356*'Calculation sheet'!Y356*'Calculation sheet'!Z356*'Calculation sheet'!AB356*'Calculation sheet'!AD356*'Calculation sheet'!AF356*'Calculation sheet'!AJ356*0.7672))</f>
        <v/>
      </c>
      <c r="K356" s="12" t="str">
        <f>IF('Calculation sheet'!AQ356="","",IF(OR(I356="Motorway link",I356="Exit diverge",I356="Entrance merge",I356="Motorway diverge",I356="Motorway merge",I356="Motorway weaving",I356="Service area"),'Calculation sheet'!AL356*'Calculation sheet'!J356*'Calculation sheet'!K356*'Calculation sheet'!M356*'Calculation sheet'!O356*'Calculation sheet'!P356*'Calculation sheet'!Q356*'Calculation sheet'!R356*'Calculation sheet'!S356*'Calculation sheet'!T356*'Calculation sheet'!Y356*'Calculation sheet'!AA356*'Calculation sheet'!AC356*'Calculation sheet'!AE356*'Calculation sheet'!AG356*'Calculation sheet'!AJ356,'Calculation sheet'!AL356*'Calculation sheet'!J356*'Calculation sheet'!K356*'Calculation sheet'!M356*'Calculation sheet'!O356*'Calculation sheet'!P356*'Calculation sheet'!Q356*'Calculation sheet'!R356*'Calculation sheet'!S356*'Calculation sheet'!T356*'Calculation sheet'!Y356*'Calculation sheet'!AA356*'Calculation sheet'!AC356*'Calculation sheet'!AE356*'Calculation sheet'!AG356*'Calculation sheet'!AJ356*0.8833))</f>
        <v/>
      </c>
      <c r="L356" s="12" t="str">
        <f>IF('Calculation sheet'!AQ356="","",IF(OR(I356="Motorway link",I356="Exit diverge",I356="Entrance merge",I356="Motorway diverge",I356="Motorway merge",I356="Motorway weaving",I356="Service area"),'Calculation sheet'!AM356*'Calculation sheet'!J356*'Calculation sheet'!K356*'Calculation sheet'!M356*'Calculation sheet'!O356*'Calculation sheet'!P356*'Calculation sheet'!Q356*'Calculation sheet'!R356*'Calculation sheet'!S356*'Calculation sheet'!U356*'Calculation sheet'!Y356*'Calculation sheet'!AA356*'Calculation sheet'!AC356*'Calculation sheet'!AE356*'Calculation sheet'!AG356*'Calculation sheet'!AJ356,'Calculation sheet'!AM356*'Calculation sheet'!J356*'Calculation sheet'!K356*'Calculation sheet'!M356*'Calculation sheet'!O356*'Calculation sheet'!P356*'Calculation sheet'!Q356*'Calculation sheet'!R356*'Calculation sheet'!S356*'Calculation sheet'!U356*'Calculation sheet'!Y356*'Calculation sheet'!AA356*'Calculation sheet'!AC356*'Calculation sheet'!AE356*'Calculation sheet'!AG356*'Calculation sheet'!AJ356*1.1176))</f>
        <v/>
      </c>
      <c r="M356" s="12" t="str">
        <f t="shared" si="15"/>
        <v/>
      </c>
      <c r="N356" s="12" t="str">
        <f>IF('Calculation sheet'!AQ356="","",IF(OR(I356="Motorway link",I356="Exit diverge",I356="Entrance merge",I356="Motorway diverge",I356="Motorway merge",I356="Motorway weaving",I356="Service area"),'Calculation sheet'!AN356*'Calculation sheet'!J356*'Calculation sheet'!K356*'Calculation sheet'!L356*'Calculation sheet'!N356*'Calculation sheet'!P356*'Calculation sheet'!R356*'Calculation sheet'!S356*'Calculation sheet'!V356*'Calculation sheet'!Y356*'Calculation sheet'!Z356*'Calculation sheet'!AB356*'Calculation sheet'!AD356*'Calculation sheet'!AH356*'Calculation sheet'!AJ356,'Calculation sheet'!AN356*'Calculation sheet'!J356*'Calculation sheet'!K356*'Calculation sheet'!L356*'Calculation sheet'!N356*'Calculation sheet'!P356*'Calculation sheet'!R356*'Calculation sheet'!S356*'Calculation sheet'!V356*'Calculation sheet'!Y356*'Calculation sheet'!Z356*'Calculation sheet'!AB356*'Calculation sheet'!AD356*'Calculation sheet'!AH356*'Calculation sheet'!AJ356*0.7672))</f>
        <v/>
      </c>
      <c r="O356" s="12" t="str">
        <f>IF('Calculation sheet'!AQ356="","",IF(OR(I356="Motorway link",I356="Exit diverge",I356="Entrance merge",I356="Motorway diverge",I356="Motorway merge",I356="Motorway weaving",I356="Service area"),'Calculation sheet'!AO356*'Calculation sheet'!J356*'Calculation sheet'!K356*'Calculation sheet'!L356*'Calculation sheet'!N356*'Calculation sheet'!P356*'Calculation sheet'!R356*'Calculation sheet'!S356*'Calculation sheet'!W356*'Calculation sheet'!Y356*'Calculation sheet'!Z356*'Calculation sheet'!AB356*'Calculation sheet'!AD356*'Calculation sheet'!AH356*'Calculation sheet'!AJ356,'Calculation sheet'!AO356*'Calculation sheet'!J356*'Calculation sheet'!K356*'Calculation sheet'!L356*'Calculation sheet'!N356*'Calculation sheet'!P356*'Calculation sheet'!R356*'Calculation sheet'!S356*'Calculation sheet'!W356*'Calculation sheet'!Y356*'Calculation sheet'!Z356*'Calculation sheet'!AB356*'Calculation sheet'!AD356*'Calculation sheet'!AH356*'Calculation sheet'!AJ356*0.7672))</f>
        <v/>
      </c>
      <c r="P356" s="12" t="str">
        <f>IF('Calculation sheet'!AQ356="","",IF(OR(I356="Motorway link",I356="Exit diverge",I356="Entrance merge",I356="Motorway diverge",I356="Motorway merge",I356="Motorway weaving",I356="Service area"),'Calculation sheet'!AP356*'Calculation sheet'!J356*'Calculation sheet'!K356*'Calculation sheet'!L356*'Calculation sheet'!N356*'Calculation sheet'!P356*'Calculation sheet'!R356*'Calculation sheet'!S356*'Calculation sheet'!X356*'Calculation sheet'!Y356*'Calculation sheet'!Z356*'Calculation sheet'!AB356*'Calculation sheet'!AD356*'Calculation sheet'!AI356*'Calculation sheet'!AJ356,'Calculation sheet'!AP356*'Calculation sheet'!J356*'Calculation sheet'!K356*'Calculation sheet'!L356*'Calculation sheet'!N356*'Calculation sheet'!P356*'Calculation sheet'!R356*'Calculation sheet'!S356*'Calculation sheet'!X356*'Calculation sheet'!Y356*'Calculation sheet'!Z356*'Calculation sheet'!AB356*'Calculation sheet'!AD356*'Calculation sheet'!AI356*'Calculation sheet'!AJ356*0.7672))</f>
        <v/>
      </c>
      <c r="Q356" s="12" t="str">
        <f t="shared" si="16"/>
        <v/>
      </c>
      <c r="R356" s="14" t="str">
        <f t="shared" si="17"/>
        <v/>
      </c>
    </row>
    <row r="357" spans="1:18" x14ac:dyDescent="0.3">
      <c r="A357" s="4" t="str">
        <f>IF('Input data'!A372="","",'Input data'!A372)</f>
        <v/>
      </c>
      <c r="B357" s="4" t="str">
        <f>IF('Input data'!B372="","",'Input data'!B372)</f>
        <v/>
      </c>
      <c r="C357" s="4" t="str">
        <f>IF('Input data'!C372="","",'Input data'!C372)</f>
        <v/>
      </c>
      <c r="D357" s="4" t="str">
        <f>IF('Input data'!D372="","",'Input data'!D372)</f>
        <v/>
      </c>
      <c r="E357" s="4" t="str">
        <f>IF('Input data'!E372="","",'Input data'!E372)</f>
        <v/>
      </c>
      <c r="F357" s="4" t="str">
        <f>IF('Input data'!F372="","",'Input data'!F372)</f>
        <v/>
      </c>
      <c r="G357" s="4">
        <f>IF('Input data'!G372="","",'Input data'!G372)</f>
        <v>0</v>
      </c>
      <c r="H357" s="4" t="str">
        <f>IF('Input data'!H372&gt;0.5,'Input data'!H372,"")</f>
        <v/>
      </c>
      <c r="I357" s="4" t="str">
        <f>IF('Input data'!I372="","",'Input data'!I372)</f>
        <v/>
      </c>
      <c r="J357" s="12" t="str">
        <f>IF('Calculation sheet'!AQ357="","",IF(OR(I357="Motorway link",I357="Exit diverge",I357="Entrance merge",I357="Motorway diverge",I357="Motorway merge",I357="Motorway weaving",I357="Service area"),'Calculation sheet'!AK357*'Calculation sheet'!J357*'Calculation sheet'!K357*'Calculation sheet'!L357*'Calculation sheet'!N357*'Calculation sheet'!P357*'Calculation sheet'!R357*'Calculation sheet'!S357*'Calculation sheet'!T357*'Calculation sheet'!Y357*'Calculation sheet'!Z357*'Calculation sheet'!AB357*'Calculation sheet'!AD357*'Calculation sheet'!AF357*'Calculation sheet'!AJ357,'Calculation sheet'!AK357*'Calculation sheet'!J357*'Calculation sheet'!K357*'Calculation sheet'!L357*'Calculation sheet'!N357*'Calculation sheet'!P357*'Calculation sheet'!R357*'Calculation sheet'!S357*'Calculation sheet'!T357*'Calculation sheet'!Y357*'Calculation sheet'!Z357*'Calculation sheet'!AB357*'Calculation sheet'!AD357*'Calculation sheet'!AF357*'Calculation sheet'!AJ357*0.7672))</f>
        <v/>
      </c>
      <c r="K357" s="12" t="str">
        <f>IF('Calculation sheet'!AQ357="","",IF(OR(I357="Motorway link",I357="Exit diverge",I357="Entrance merge",I357="Motorway diverge",I357="Motorway merge",I357="Motorway weaving",I357="Service area"),'Calculation sheet'!AL357*'Calculation sheet'!J357*'Calculation sheet'!K357*'Calculation sheet'!M357*'Calculation sheet'!O357*'Calculation sheet'!P357*'Calculation sheet'!Q357*'Calculation sheet'!R357*'Calculation sheet'!S357*'Calculation sheet'!T357*'Calculation sheet'!Y357*'Calculation sheet'!AA357*'Calculation sheet'!AC357*'Calculation sheet'!AE357*'Calculation sheet'!AG357*'Calculation sheet'!AJ357,'Calculation sheet'!AL357*'Calculation sheet'!J357*'Calculation sheet'!K357*'Calculation sheet'!M357*'Calculation sheet'!O357*'Calculation sheet'!P357*'Calculation sheet'!Q357*'Calculation sheet'!R357*'Calculation sheet'!S357*'Calculation sheet'!T357*'Calculation sheet'!Y357*'Calculation sheet'!AA357*'Calculation sheet'!AC357*'Calculation sheet'!AE357*'Calculation sheet'!AG357*'Calculation sheet'!AJ357*0.8833))</f>
        <v/>
      </c>
      <c r="L357" s="12" t="str">
        <f>IF('Calculation sheet'!AQ357="","",IF(OR(I357="Motorway link",I357="Exit diverge",I357="Entrance merge",I357="Motorway diverge",I357="Motorway merge",I357="Motorway weaving",I357="Service area"),'Calculation sheet'!AM357*'Calculation sheet'!J357*'Calculation sheet'!K357*'Calculation sheet'!M357*'Calculation sheet'!O357*'Calculation sheet'!P357*'Calculation sheet'!Q357*'Calculation sheet'!R357*'Calculation sheet'!S357*'Calculation sheet'!U357*'Calculation sheet'!Y357*'Calculation sheet'!AA357*'Calculation sheet'!AC357*'Calculation sheet'!AE357*'Calculation sheet'!AG357*'Calculation sheet'!AJ357,'Calculation sheet'!AM357*'Calculation sheet'!J357*'Calculation sheet'!K357*'Calculation sheet'!M357*'Calculation sheet'!O357*'Calculation sheet'!P357*'Calculation sheet'!Q357*'Calculation sheet'!R357*'Calculation sheet'!S357*'Calculation sheet'!U357*'Calculation sheet'!Y357*'Calculation sheet'!AA357*'Calculation sheet'!AC357*'Calculation sheet'!AE357*'Calculation sheet'!AG357*'Calculation sheet'!AJ357*1.1176))</f>
        <v/>
      </c>
      <c r="M357" s="12" t="str">
        <f t="shared" si="15"/>
        <v/>
      </c>
      <c r="N357" s="12" t="str">
        <f>IF('Calculation sheet'!AQ357="","",IF(OR(I357="Motorway link",I357="Exit diverge",I357="Entrance merge",I357="Motorway diverge",I357="Motorway merge",I357="Motorway weaving",I357="Service area"),'Calculation sheet'!AN357*'Calculation sheet'!J357*'Calculation sheet'!K357*'Calculation sheet'!L357*'Calculation sheet'!N357*'Calculation sheet'!P357*'Calculation sheet'!R357*'Calculation sheet'!S357*'Calculation sheet'!V357*'Calculation sheet'!Y357*'Calculation sheet'!Z357*'Calculation sheet'!AB357*'Calculation sheet'!AD357*'Calculation sheet'!AH357*'Calculation sheet'!AJ357,'Calculation sheet'!AN357*'Calculation sheet'!J357*'Calculation sheet'!K357*'Calculation sheet'!L357*'Calculation sheet'!N357*'Calculation sheet'!P357*'Calculation sheet'!R357*'Calculation sheet'!S357*'Calculation sheet'!V357*'Calculation sheet'!Y357*'Calculation sheet'!Z357*'Calculation sheet'!AB357*'Calculation sheet'!AD357*'Calculation sheet'!AH357*'Calculation sheet'!AJ357*0.7672))</f>
        <v/>
      </c>
      <c r="O357" s="12" t="str">
        <f>IF('Calculation sheet'!AQ357="","",IF(OR(I357="Motorway link",I357="Exit diverge",I357="Entrance merge",I357="Motorway diverge",I357="Motorway merge",I357="Motorway weaving",I357="Service area"),'Calculation sheet'!AO357*'Calculation sheet'!J357*'Calculation sheet'!K357*'Calculation sheet'!L357*'Calculation sheet'!N357*'Calculation sheet'!P357*'Calculation sheet'!R357*'Calculation sheet'!S357*'Calculation sheet'!W357*'Calculation sheet'!Y357*'Calculation sheet'!Z357*'Calculation sheet'!AB357*'Calculation sheet'!AD357*'Calculation sheet'!AH357*'Calculation sheet'!AJ357,'Calculation sheet'!AO357*'Calculation sheet'!J357*'Calculation sheet'!K357*'Calculation sheet'!L357*'Calculation sheet'!N357*'Calculation sheet'!P357*'Calculation sheet'!R357*'Calculation sheet'!S357*'Calculation sheet'!W357*'Calculation sheet'!Y357*'Calculation sheet'!Z357*'Calculation sheet'!AB357*'Calculation sheet'!AD357*'Calculation sheet'!AH357*'Calculation sheet'!AJ357*0.7672))</f>
        <v/>
      </c>
      <c r="P357" s="12" t="str">
        <f>IF('Calculation sheet'!AQ357="","",IF(OR(I357="Motorway link",I357="Exit diverge",I357="Entrance merge",I357="Motorway diverge",I357="Motorway merge",I357="Motorway weaving",I357="Service area"),'Calculation sheet'!AP357*'Calculation sheet'!J357*'Calculation sheet'!K357*'Calculation sheet'!L357*'Calculation sheet'!N357*'Calculation sheet'!P357*'Calculation sheet'!R357*'Calculation sheet'!S357*'Calculation sheet'!X357*'Calculation sheet'!Y357*'Calculation sheet'!Z357*'Calculation sheet'!AB357*'Calculation sheet'!AD357*'Calculation sheet'!AI357*'Calculation sheet'!AJ357,'Calculation sheet'!AP357*'Calculation sheet'!J357*'Calculation sheet'!K357*'Calculation sheet'!L357*'Calculation sheet'!N357*'Calculation sheet'!P357*'Calculation sheet'!R357*'Calculation sheet'!S357*'Calculation sheet'!X357*'Calculation sheet'!Y357*'Calculation sheet'!Z357*'Calculation sheet'!AB357*'Calculation sheet'!AD357*'Calculation sheet'!AI357*'Calculation sheet'!AJ357*0.7672))</f>
        <v/>
      </c>
      <c r="Q357" s="12" t="str">
        <f t="shared" si="16"/>
        <v/>
      </c>
      <c r="R357" s="14" t="str">
        <f t="shared" si="17"/>
        <v/>
      </c>
    </row>
    <row r="358" spans="1:18" x14ac:dyDescent="0.3">
      <c r="A358" s="4" t="str">
        <f>IF('Input data'!A373="","",'Input data'!A373)</f>
        <v/>
      </c>
      <c r="B358" s="4" t="str">
        <f>IF('Input data'!B373="","",'Input data'!B373)</f>
        <v/>
      </c>
      <c r="C358" s="4" t="str">
        <f>IF('Input data'!C373="","",'Input data'!C373)</f>
        <v/>
      </c>
      <c r="D358" s="4" t="str">
        <f>IF('Input data'!D373="","",'Input data'!D373)</f>
        <v/>
      </c>
      <c r="E358" s="4" t="str">
        <f>IF('Input data'!E373="","",'Input data'!E373)</f>
        <v/>
      </c>
      <c r="F358" s="4" t="str">
        <f>IF('Input data'!F373="","",'Input data'!F373)</f>
        <v/>
      </c>
      <c r="G358" s="4">
        <f>IF('Input data'!G373="","",'Input data'!G373)</f>
        <v>0</v>
      </c>
      <c r="H358" s="4" t="str">
        <f>IF('Input data'!H373&gt;0.5,'Input data'!H373,"")</f>
        <v/>
      </c>
      <c r="I358" s="4" t="str">
        <f>IF('Input data'!I373="","",'Input data'!I373)</f>
        <v/>
      </c>
      <c r="J358" s="12" t="str">
        <f>IF('Calculation sheet'!AQ358="","",IF(OR(I358="Motorway link",I358="Exit diverge",I358="Entrance merge",I358="Motorway diverge",I358="Motorway merge",I358="Motorway weaving",I358="Service area"),'Calculation sheet'!AK358*'Calculation sheet'!J358*'Calculation sheet'!K358*'Calculation sheet'!L358*'Calculation sheet'!N358*'Calculation sheet'!P358*'Calculation sheet'!R358*'Calculation sheet'!S358*'Calculation sheet'!T358*'Calculation sheet'!Y358*'Calculation sheet'!Z358*'Calculation sheet'!AB358*'Calculation sheet'!AD358*'Calculation sheet'!AF358*'Calculation sheet'!AJ358,'Calculation sheet'!AK358*'Calculation sheet'!J358*'Calculation sheet'!K358*'Calculation sheet'!L358*'Calculation sheet'!N358*'Calculation sheet'!P358*'Calculation sheet'!R358*'Calculation sheet'!S358*'Calculation sheet'!T358*'Calculation sheet'!Y358*'Calculation sheet'!Z358*'Calculation sheet'!AB358*'Calculation sheet'!AD358*'Calculation sheet'!AF358*'Calculation sheet'!AJ358*0.7672))</f>
        <v/>
      </c>
      <c r="K358" s="12" t="str">
        <f>IF('Calculation sheet'!AQ358="","",IF(OR(I358="Motorway link",I358="Exit diverge",I358="Entrance merge",I358="Motorway diverge",I358="Motorway merge",I358="Motorway weaving",I358="Service area"),'Calculation sheet'!AL358*'Calculation sheet'!J358*'Calculation sheet'!K358*'Calculation sheet'!M358*'Calculation sheet'!O358*'Calculation sheet'!P358*'Calculation sheet'!Q358*'Calculation sheet'!R358*'Calculation sheet'!S358*'Calculation sheet'!T358*'Calculation sheet'!Y358*'Calculation sheet'!AA358*'Calculation sheet'!AC358*'Calculation sheet'!AE358*'Calculation sheet'!AG358*'Calculation sheet'!AJ358,'Calculation sheet'!AL358*'Calculation sheet'!J358*'Calculation sheet'!K358*'Calculation sheet'!M358*'Calculation sheet'!O358*'Calculation sheet'!P358*'Calculation sheet'!Q358*'Calculation sheet'!R358*'Calculation sheet'!S358*'Calculation sheet'!T358*'Calculation sheet'!Y358*'Calculation sheet'!AA358*'Calculation sheet'!AC358*'Calculation sheet'!AE358*'Calculation sheet'!AG358*'Calculation sheet'!AJ358*0.8833))</f>
        <v/>
      </c>
      <c r="L358" s="12" t="str">
        <f>IF('Calculation sheet'!AQ358="","",IF(OR(I358="Motorway link",I358="Exit diverge",I358="Entrance merge",I358="Motorway diverge",I358="Motorway merge",I358="Motorway weaving",I358="Service area"),'Calculation sheet'!AM358*'Calculation sheet'!J358*'Calculation sheet'!K358*'Calculation sheet'!M358*'Calculation sheet'!O358*'Calculation sheet'!P358*'Calculation sheet'!Q358*'Calculation sheet'!R358*'Calculation sheet'!S358*'Calculation sheet'!U358*'Calculation sheet'!Y358*'Calculation sheet'!AA358*'Calculation sheet'!AC358*'Calculation sheet'!AE358*'Calculation sheet'!AG358*'Calculation sheet'!AJ358,'Calculation sheet'!AM358*'Calculation sheet'!J358*'Calculation sheet'!K358*'Calculation sheet'!M358*'Calculation sheet'!O358*'Calculation sheet'!P358*'Calculation sheet'!Q358*'Calculation sheet'!R358*'Calculation sheet'!S358*'Calculation sheet'!U358*'Calculation sheet'!Y358*'Calculation sheet'!AA358*'Calculation sheet'!AC358*'Calculation sheet'!AE358*'Calculation sheet'!AG358*'Calculation sheet'!AJ358*1.1176))</f>
        <v/>
      </c>
      <c r="M358" s="12" t="str">
        <f t="shared" si="15"/>
        <v/>
      </c>
      <c r="N358" s="12" t="str">
        <f>IF('Calculation sheet'!AQ358="","",IF(OR(I358="Motorway link",I358="Exit diverge",I358="Entrance merge",I358="Motorway diverge",I358="Motorway merge",I358="Motorway weaving",I358="Service area"),'Calculation sheet'!AN358*'Calculation sheet'!J358*'Calculation sheet'!K358*'Calculation sheet'!L358*'Calculation sheet'!N358*'Calculation sheet'!P358*'Calculation sheet'!R358*'Calculation sheet'!S358*'Calculation sheet'!V358*'Calculation sheet'!Y358*'Calculation sheet'!Z358*'Calculation sheet'!AB358*'Calculation sheet'!AD358*'Calculation sheet'!AH358*'Calculation sheet'!AJ358,'Calculation sheet'!AN358*'Calculation sheet'!J358*'Calculation sheet'!K358*'Calculation sheet'!L358*'Calculation sheet'!N358*'Calculation sheet'!P358*'Calculation sheet'!R358*'Calculation sheet'!S358*'Calculation sheet'!V358*'Calculation sheet'!Y358*'Calculation sheet'!Z358*'Calculation sheet'!AB358*'Calculation sheet'!AD358*'Calculation sheet'!AH358*'Calculation sheet'!AJ358*0.7672))</f>
        <v/>
      </c>
      <c r="O358" s="12" t="str">
        <f>IF('Calculation sheet'!AQ358="","",IF(OR(I358="Motorway link",I358="Exit diverge",I358="Entrance merge",I358="Motorway diverge",I358="Motorway merge",I358="Motorway weaving",I358="Service area"),'Calculation sheet'!AO358*'Calculation sheet'!J358*'Calculation sheet'!K358*'Calculation sheet'!L358*'Calculation sheet'!N358*'Calculation sheet'!P358*'Calculation sheet'!R358*'Calculation sheet'!S358*'Calculation sheet'!W358*'Calculation sheet'!Y358*'Calculation sheet'!Z358*'Calculation sheet'!AB358*'Calculation sheet'!AD358*'Calculation sheet'!AH358*'Calculation sheet'!AJ358,'Calculation sheet'!AO358*'Calculation sheet'!J358*'Calculation sheet'!K358*'Calculation sheet'!L358*'Calculation sheet'!N358*'Calculation sheet'!P358*'Calculation sheet'!R358*'Calculation sheet'!S358*'Calculation sheet'!W358*'Calculation sheet'!Y358*'Calculation sheet'!Z358*'Calculation sheet'!AB358*'Calculation sheet'!AD358*'Calculation sheet'!AH358*'Calculation sheet'!AJ358*0.7672))</f>
        <v/>
      </c>
      <c r="P358" s="12" t="str">
        <f>IF('Calculation sheet'!AQ358="","",IF(OR(I358="Motorway link",I358="Exit diverge",I358="Entrance merge",I358="Motorway diverge",I358="Motorway merge",I358="Motorway weaving",I358="Service area"),'Calculation sheet'!AP358*'Calculation sheet'!J358*'Calculation sheet'!K358*'Calculation sheet'!L358*'Calculation sheet'!N358*'Calculation sheet'!P358*'Calculation sheet'!R358*'Calculation sheet'!S358*'Calculation sheet'!X358*'Calculation sheet'!Y358*'Calculation sheet'!Z358*'Calculation sheet'!AB358*'Calculation sheet'!AD358*'Calculation sheet'!AI358*'Calculation sheet'!AJ358,'Calculation sheet'!AP358*'Calculation sheet'!J358*'Calculation sheet'!K358*'Calculation sheet'!L358*'Calculation sheet'!N358*'Calculation sheet'!P358*'Calculation sheet'!R358*'Calculation sheet'!S358*'Calculation sheet'!X358*'Calculation sheet'!Y358*'Calculation sheet'!Z358*'Calculation sheet'!AB358*'Calculation sheet'!AD358*'Calculation sheet'!AI358*'Calculation sheet'!AJ358*0.7672))</f>
        <v/>
      </c>
      <c r="Q358" s="12" t="str">
        <f t="shared" si="16"/>
        <v/>
      </c>
      <c r="R358" s="14" t="str">
        <f t="shared" si="17"/>
        <v/>
      </c>
    </row>
    <row r="359" spans="1:18" x14ac:dyDescent="0.3">
      <c r="A359" s="4" t="str">
        <f>IF('Input data'!A374="","",'Input data'!A374)</f>
        <v/>
      </c>
      <c r="B359" s="4" t="str">
        <f>IF('Input data'!B374="","",'Input data'!B374)</f>
        <v/>
      </c>
      <c r="C359" s="4" t="str">
        <f>IF('Input data'!C374="","",'Input data'!C374)</f>
        <v/>
      </c>
      <c r="D359" s="4" t="str">
        <f>IF('Input data'!D374="","",'Input data'!D374)</f>
        <v/>
      </c>
      <c r="E359" s="4" t="str">
        <f>IF('Input data'!E374="","",'Input data'!E374)</f>
        <v/>
      </c>
      <c r="F359" s="4" t="str">
        <f>IF('Input data'!F374="","",'Input data'!F374)</f>
        <v/>
      </c>
      <c r="G359" s="4">
        <f>IF('Input data'!G374="","",'Input data'!G374)</f>
        <v>0</v>
      </c>
      <c r="H359" s="4" t="str">
        <f>IF('Input data'!H374&gt;0.5,'Input data'!H374,"")</f>
        <v/>
      </c>
      <c r="I359" s="4" t="str">
        <f>IF('Input data'!I374="","",'Input data'!I374)</f>
        <v/>
      </c>
      <c r="J359" s="12" t="str">
        <f>IF('Calculation sheet'!AQ359="","",IF(OR(I359="Motorway link",I359="Exit diverge",I359="Entrance merge",I359="Motorway diverge",I359="Motorway merge",I359="Motorway weaving",I359="Service area"),'Calculation sheet'!AK359*'Calculation sheet'!J359*'Calculation sheet'!K359*'Calculation sheet'!L359*'Calculation sheet'!N359*'Calculation sheet'!P359*'Calculation sheet'!R359*'Calculation sheet'!S359*'Calculation sheet'!T359*'Calculation sheet'!Y359*'Calculation sheet'!Z359*'Calculation sheet'!AB359*'Calculation sheet'!AD359*'Calculation sheet'!AF359*'Calculation sheet'!AJ359,'Calculation sheet'!AK359*'Calculation sheet'!J359*'Calculation sheet'!K359*'Calculation sheet'!L359*'Calculation sheet'!N359*'Calculation sheet'!P359*'Calculation sheet'!R359*'Calculation sheet'!S359*'Calculation sheet'!T359*'Calculation sheet'!Y359*'Calculation sheet'!Z359*'Calculation sheet'!AB359*'Calculation sheet'!AD359*'Calculation sheet'!AF359*'Calculation sheet'!AJ359*0.7672))</f>
        <v/>
      </c>
      <c r="K359" s="12" t="str">
        <f>IF('Calculation sheet'!AQ359="","",IF(OR(I359="Motorway link",I359="Exit diverge",I359="Entrance merge",I359="Motorway diverge",I359="Motorway merge",I359="Motorway weaving",I359="Service area"),'Calculation sheet'!AL359*'Calculation sheet'!J359*'Calculation sheet'!K359*'Calculation sheet'!M359*'Calculation sheet'!O359*'Calculation sheet'!P359*'Calculation sheet'!Q359*'Calculation sheet'!R359*'Calculation sheet'!S359*'Calculation sheet'!T359*'Calculation sheet'!Y359*'Calculation sheet'!AA359*'Calculation sheet'!AC359*'Calculation sheet'!AE359*'Calculation sheet'!AG359*'Calculation sheet'!AJ359,'Calculation sheet'!AL359*'Calculation sheet'!J359*'Calculation sheet'!K359*'Calculation sheet'!M359*'Calculation sheet'!O359*'Calculation sheet'!P359*'Calculation sheet'!Q359*'Calculation sheet'!R359*'Calculation sheet'!S359*'Calculation sheet'!T359*'Calculation sheet'!Y359*'Calculation sheet'!AA359*'Calculation sheet'!AC359*'Calculation sheet'!AE359*'Calculation sheet'!AG359*'Calculation sheet'!AJ359*0.8833))</f>
        <v/>
      </c>
      <c r="L359" s="12" t="str">
        <f>IF('Calculation sheet'!AQ359="","",IF(OR(I359="Motorway link",I359="Exit diverge",I359="Entrance merge",I359="Motorway diverge",I359="Motorway merge",I359="Motorway weaving",I359="Service area"),'Calculation sheet'!AM359*'Calculation sheet'!J359*'Calculation sheet'!K359*'Calculation sheet'!M359*'Calculation sheet'!O359*'Calculation sheet'!P359*'Calculation sheet'!Q359*'Calculation sheet'!R359*'Calculation sheet'!S359*'Calculation sheet'!U359*'Calculation sheet'!Y359*'Calculation sheet'!AA359*'Calculation sheet'!AC359*'Calculation sheet'!AE359*'Calculation sheet'!AG359*'Calculation sheet'!AJ359,'Calculation sheet'!AM359*'Calculation sheet'!J359*'Calculation sheet'!K359*'Calculation sheet'!M359*'Calculation sheet'!O359*'Calculation sheet'!P359*'Calculation sheet'!Q359*'Calculation sheet'!R359*'Calculation sheet'!S359*'Calculation sheet'!U359*'Calculation sheet'!Y359*'Calculation sheet'!AA359*'Calculation sheet'!AC359*'Calculation sheet'!AE359*'Calculation sheet'!AG359*'Calculation sheet'!AJ359*1.1176))</f>
        <v/>
      </c>
      <c r="M359" s="12" t="str">
        <f t="shared" si="15"/>
        <v/>
      </c>
      <c r="N359" s="12" t="str">
        <f>IF('Calculation sheet'!AQ359="","",IF(OR(I359="Motorway link",I359="Exit diverge",I359="Entrance merge",I359="Motorway diverge",I359="Motorway merge",I359="Motorway weaving",I359="Service area"),'Calculation sheet'!AN359*'Calculation sheet'!J359*'Calculation sheet'!K359*'Calculation sheet'!L359*'Calculation sheet'!N359*'Calculation sheet'!P359*'Calculation sheet'!R359*'Calculation sheet'!S359*'Calculation sheet'!V359*'Calculation sheet'!Y359*'Calculation sheet'!Z359*'Calculation sheet'!AB359*'Calculation sheet'!AD359*'Calculation sheet'!AH359*'Calculation sheet'!AJ359,'Calculation sheet'!AN359*'Calculation sheet'!J359*'Calculation sheet'!K359*'Calculation sheet'!L359*'Calculation sheet'!N359*'Calculation sheet'!P359*'Calculation sheet'!R359*'Calculation sheet'!S359*'Calculation sheet'!V359*'Calculation sheet'!Y359*'Calculation sheet'!Z359*'Calculation sheet'!AB359*'Calculation sheet'!AD359*'Calculation sheet'!AH359*'Calculation sheet'!AJ359*0.7672))</f>
        <v/>
      </c>
      <c r="O359" s="12" t="str">
        <f>IF('Calculation sheet'!AQ359="","",IF(OR(I359="Motorway link",I359="Exit diverge",I359="Entrance merge",I359="Motorway diverge",I359="Motorway merge",I359="Motorway weaving",I359="Service area"),'Calculation sheet'!AO359*'Calculation sheet'!J359*'Calculation sheet'!K359*'Calculation sheet'!L359*'Calculation sheet'!N359*'Calculation sheet'!P359*'Calculation sheet'!R359*'Calculation sheet'!S359*'Calculation sheet'!W359*'Calculation sheet'!Y359*'Calculation sheet'!Z359*'Calculation sheet'!AB359*'Calculation sheet'!AD359*'Calculation sheet'!AH359*'Calculation sheet'!AJ359,'Calculation sheet'!AO359*'Calculation sheet'!J359*'Calculation sheet'!K359*'Calculation sheet'!L359*'Calculation sheet'!N359*'Calculation sheet'!P359*'Calculation sheet'!R359*'Calculation sheet'!S359*'Calculation sheet'!W359*'Calculation sheet'!Y359*'Calculation sheet'!Z359*'Calculation sheet'!AB359*'Calculation sheet'!AD359*'Calculation sheet'!AH359*'Calculation sheet'!AJ359*0.7672))</f>
        <v/>
      </c>
      <c r="P359" s="12" t="str">
        <f>IF('Calculation sheet'!AQ359="","",IF(OR(I359="Motorway link",I359="Exit diverge",I359="Entrance merge",I359="Motorway diverge",I359="Motorway merge",I359="Motorway weaving",I359="Service area"),'Calculation sheet'!AP359*'Calculation sheet'!J359*'Calculation sheet'!K359*'Calculation sheet'!L359*'Calculation sheet'!N359*'Calculation sheet'!P359*'Calculation sheet'!R359*'Calculation sheet'!S359*'Calculation sheet'!X359*'Calculation sheet'!Y359*'Calculation sheet'!Z359*'Calculation sheet'!AB359*'Calculation sheet'!AD359*'Calculation sheet'!AI359*'Calculation sheet'!AJ359,'Calculation sheet'!AP359*'Calculation sheet'!J359*'Calculation sheet'!K359*'Calculation sheet'!L359*'Calculation sheet'!N359*'Calculation sheet'!P359*'Calculation sheet'!R359*'Calculation sheet'!S359*'Calculation sheet'!X359*'Calculation sheet'!Y359*'Calculation sheet'!Z359*'Calculation sheet'!AB359*'Calculation sheet'!AD359*'Calculation sheet'!AI359*'Calculation sheet'!AJ359*0.7672))</f>
        <v/>
      </c>
      <c r="Q359" s="12" t="str">
        <f t="shared" si="16"/>
        <v/>
      </c>
      <c r="R359" s="14" t="str">
        <f t="shared" si="17"/>
        <v/>
      </c>
    </row>
    <row r="360" spans="1:18" x14ac:dyDescent="0.3">
      <c r="A360" s="4" t="str">
        <f>IF('Input data'!A375="","",'Input data'!A375)</f>
        <v/>
      </c>
      <c r="B360" s="4" t="str">
        <f>IF('Input data'!B375="","",'Input data'!B375)</f>
        <v/>
      </c>
      <c r="C360" s="4" t="str">
        <f>IF('Input data'!C375="","",'Input data'!C375)</f>
        <v/>
      </c>
      <c r="D360" s="4" t="str">
        <f>IF('Input data'!D375="","",'Input data'!D375)</f>
        <v/>
      </c>
      <c r="E360" s="4" t="str">
        <f>IF('Input data'!E375="","",'Input data'!E375)</f>
        <v/>
      </c>
      <c r="F360" s="4" t="str">
        <f>IF('Input data'!F375="","",'Input data'!F375)</f>
        <v/>
      </c>
      <c r="G360" s="4">
        <f>IF('Input data'!G375="","",'Input data'!G375)</f>
        <v>0</v>
      </c>
      <c r="H360" s="4" t="str">
        <f>IF('Input data'!H375&gt;0.5,'Input data'!H375,"")</f>
        <v/>
      </c>
      <c r="I360" s="4" t="str">
        <f>IF('Input data'!I375="","",'Input data'!I375)</f>
        <v/>
      </c>
      <c r="J360" s="12" t="str">
        <f>IF('Calculation sheet'!AQ360="","",IF(OR(I360="Motorway link",I360="Exit diverge",I360="Entrance merge",I360="Motorway diverge",I360="Motorway merge",I360="Motorway weaving",I360="Service area"),'Calculation sheet'!AK360*'Calculation sheet'!J360*'Calculation sheet'!K360*'Calculation sheet'!L360*'Calculation sheet'!N360*'Calculation sheet'!P360*'Calculation sheet'!R360*'Calculation sheet'!S360*'Calculation sheet'!T360*'Calculation sheet'!Y360*'Calculation sheet'!Z360*'Calculation sheet'!AB360*'Calculation sheet'!AD360*'Calculation sheet'!AF360*'Calculation sheet'!AJ360,'Calculation sheet'!AK360*'Calculation sheet'!J360*'Calculation sheet'!K360*'Calculation sheet'!L360*'Calculation sheet'!N360*'Calculation sheet'!P360*'Calculation sheet'!R360*'Calculation sheet'!S360*'Calculation sheet'!T360*'Calculation sheet'!Y360*'Calculation sheet'!Z360*'Calculation sheet'!AB360*'Calculation sheet'!AD360*'Calculation sheet'!AF360*'Calculation sheet'!AJ360*0.7672))</f>
        <v/>
      </c>
      <c r="K360" s="12" t="str">
        <f>IF('Calculation sheet'!AQ360="","",IF(OR(I360="Motorway link",I360="Exit diverge",I360="Entrance merge",I360="Motorway diverge",I360="Motorway merge",I360="Motorway weaving",I360="Service area"),'Calculation sheet'!AL360*'Calculation sheet'!J360*'Calculation sheet'!K360*'Calculation sheet'!M360*'Calculation sheet'!O360*'Calculation sheet'!P360*'Calculation sheet'!Q360*'Calculation sheet'!R360*'Calculation sheet'!S360*'Calculation sheet'!T360*'Calculation sheet'!Y360*'Calculation sheet'!AA360*'Calculation sheet'!AC360*'Calculation sheet'!AE360*'Calculation sheet'!AG360*'Calculation sheet'!AJ360,'Calculation sheet'!AL360*'Calculation sheet'!J360*'Calculation sheet'!K360*'Calculation sheet'!M360*'Calculation sheet'!O360*'Calculation sheet'!P360*'Calculation sheet'!Q360*'Calculation sheet'!R360*'Calculation sheet'!S360*'Calculation sheet'!T360*'Calculation sheet'!Y360*'Calculation sheet'!AA360*'Calculation sheet'!AC360*'Calculation sheet'!AE360*'Calculation sheet'!AG360*'Calculation sheet'!AJ360*0.8833))</f>
        <v/>
      </c>
      <c r="L360" s="12" t="str">
        <f>IF('Calculation sheet'!AQ360="","",IF(OR(I360="Motorway link",I360="Exit diverge",I360="Entrance merge",I360="Motorway diverge",I360="Motorway merge",I360="Motorway weaving",I360="Service area"),'Calculation sheet'!AM360*'Calculation sheet'!J360*'Calculation sheet'!K360*'Calculation sheet'!M360*'Calculation sheet'!O360*'Calculation sheet'!P360*'Calculation sheet'!Q360*'Calculation sheet'!R360*'Calculation sheet'!S360*'Calculation sheet'!U360*'Calculation sheet'!Y360*'Calculation sheet'!AA360*'Calculation sheet'!AC360*'Calculation sheet'!AE360*'Calculation sheet'!AG360*'Calculation sheet'!AJ360,'Calculation sheet'!AM360*'Calculation sheet'!J360*'Calculation sheet'!K360*'Calculation sheet'!M360*'Calculation sheet'!O360*'Calculation sheet'!P360*'Calculation sheet'!Q360*'Calculation sheet'!R360*'Calculation sheet'!S360*'Calculation sheet'!U360*'Calculation sheet'!Y360*'Calculation sheet'!AA360*'Calculation sheet'!AC360*'Calculation sheet'!AE360*'Calculation sheet'!AG360*'Calculation sheet'!AJ360*1.1176))</f>
        <v/>
      </c>
      <c r="M360" s="12" t="str">
        <f t="shared" si="15"/>
        <v/>
      </c>
      <c r="N360" s="12" t="str">
        <f>IF('Calculation sheet'!AQ360="","",IF(OR(I360="Motorway link",I360="Exit diverge",I360="Entrance merge",I360="Motorway diverge",I360="Motorway merge",I360="Motorway weaving",I360="Service area"),'Calculation sheet'!AN360*'Calculation sheet'!J360*'Calculation sheet'!K360*'Calculation sheet'!L360*'Calculation sheet'!N360*'Calculation sheet'!P360*'Calculation sheet'!R360*'Calculation sheet'!S360*'Calculation sheet'!V360*'Calculation sheet'!Y360*'Calculation sheet'!Z360*'Calculation sheet'!AB360*'Calculation sheet'!AD360*'Calculation sheet'!AH360*'Calculation sheet'!AJ360,'Calculation sheet'!AN360*'Calculation sheet'!J360*'Calculation sheet'!K360*'Calculation sheet'!L360*'Calculation sheet'!N360*'Calculation sheet'!P360*'Calculation sheet'!R360*'Calculation sheet'!S360*'Calculation sheet'!V360*'Calculation sheet'!Y360*'Calculation sheet'!Z360*'Calculation sheet'!AB360*'Calculation sheet'!AD360*'Calculation sheet'!AH360*'Calculation sheet'!AJ360*0.7672))</f>
        <v/>
      </c>
      <c r="O360" s="12" t="str">
        <f>IF('Calculation sheet'!AQ360="","",IF(OR(I360="Motorway link",I360="Exit diverge",I360="Entrance merge",I360="Motorway diverge",I360="Motorway merge",I360="Motorway weaving",I360="Service area"),'Calculation sheet'!AO360*'Calculation sheet'!J360*'Calculation sheet'!K360*'Calculation sheet'!L360*'Calculation sheet'!N360*'Calculation sheet'!P360*'Calculation sheet'!R360*'Calculation sheet'!S360*'Calculation sheet'!W360*'Calculation sheet'!Y360*'Calculation sheet'!Z360*'Calculation sheet'!AB360*'Calculation sheet'!AD360*'Calculation sheet'!AH360*'Calculation sheet'!AJ360,'Calculation sheet'!AO360*'Calculation sheet'!J360*'Calculation sheet'!K360*'Calculation sheet'!L360*'Calculation sheet'!N360*'Calculation sheet'!P360*'Calculation sheet'!R360*'Calculation sheet'!S360*'Calculation sheet'!W360*'Calculation sheet'!Y360*'Calculation sheet'!Z360*'Calculation sheet'!AB360*'Calculation sheet'!AD360*'Calculation sheet'!AH360*'Calculation sheet'!AJ360*0.7672))</f>
        <v/>
      </c>
      <c r="P360" s="12" t="str">
        <f>IF('Calculation sheet'!AQ360="","",IF(OR(I360="Motorway link",I360="Exit diverge",I360="Entrance merge",I360="Motorway diverge",I360="Motorway merge",I360="Motorway weaving",I360="Service area"),'Calculation sheet'!AP360*'Calculation sheet'!J360*'Calculation sheet'!K360*'Calculation sheet'!L360*'Calculation sheet'!N360*'Calculation sheet'!P360*'Calculation sheet'!R360*'Calculation sheet'!S360*'Calculation sheet'!X360*'Calculation sheet'!Y360*'Calculation sheet'!Z360*'Calculation sheet'!AB360*'Calculation sheet'!AD360*'Calculation sheet'!AI360*'Calculation sheet'!AJ360,'Calculation sheet'!AP360*'Calculation sheet'!J360*'Calculation sheet'!K360*'Calculation sheet'!L360*'Calculation sheet'!N360*'Calculation sheet'!P360*'Calculation sheet'!R360*'Calculation sheet'!S360*'Calculation sheet'!X360*'Calculation sheet'!Y360*'Calculation sheet'!Z360*'Calculation sheet'!AB360*'Calculation sheet'!AD360*'Calculation sheet'!AI360*'Calculation sheet'!AJ360*0.7672))</f>
        <v/>
      </c>
      <c r="Q360" s="12" t="str">
        <f t="shared" si="16"/>
        <v/>
      </c>
      <c r="R360" s="14" t="str">
        <f t="shared" si="17"/>
        <v/>
      </c>
    </row>
    <row r="361" spans="1:18" x14ac:dyDescent="0.3">
      <c r="A361" s="4" t="str">
        <f>IF('Input data'!A376="","",'Input data'!A376)</f>
        <v/>
      </c>
      <c r="B361" s="4" t="str">
        <f>IF('Input data'!B376="","",'Input data'!B376)</f>
        <v/>
      </c>
      <c r="C361" s="4" t="str">
        <f>IF('Input data'!C376="","",'Input data'!C376)</f>
        <v/>
      </c>
      <c r="D361" s="4" t="str">
        <f>IF('Input data'!D376="","",'Input data'!D376)</f>
        <v/>
      </c>
      <c r="E361" s="4" t="str">
        <f>IF('Input data'!E376="","",'Input data'!E376)</f>
        <v/>
      </c>
      <c r="F361" s="4" t="str">
        <f>IF('Input data'!F376="","",'Input data'!F376)</f>
        <v/>
      </c>
      <c r="G361" s="4">
        <f>IF('Input data'!G376="","",'Input data'!G376)</f>
        <v>0</v>
      </c>
      <c r="H361" s="4" t="str">
        <f>IF('Input data'!H376&gt;0.5,'Input data'!H376,"")</f>
        <v/>
      </c>
      <c r="I361" s="4" t="str">
        <f>IF('Input data'!I376="","",'Input data'!I376)</f>
        <v/>
      </c>
      <c r="J361" s="12" t="str">
        <f>IF('Calculation sheet'!AQ361="","",IF(OR(I361="Motorway link",I361="Exit diverge",I361="Entrance merge",I361="Motorway diverge",I361="Motorway merge",I361="Motorway weaving",I361="Service area"),'Calculation sheet'!AK361*'Calculation sheet'!J361*'Calculation sheet'!K361*'Calculation sheet'!L361*'Calculation sheet'!N361*'Calculation sheet'!P361*'Calculation sheet'!R361*'Calculation sheet'!S361*'Calculation sheet'!T361*'Calculation sheet'!Y361*'Calculation sheet'!Z361*'Calculation sheet'!AB361*'Calculation sheet'!AD361*'Calculation sheet'!AF361*'Calculation sheet'!AJ361,'Calculation sheet'!AK361*'Calculation sheet'!J361*'Calculation sheet'!K361*'Calculation sheet'!L361*'Calculation sheet'!N361*'Calculation sheet'!P361*'Calculation sheet'!R361*'Calculation sheet'!S361*'Calculation sheet'!T361*'Calculation sheet'!Y361*'Calculation sheet'!Z361*'Calculation sheet'!AB361*'Calculation sheet'!AD361*'Calculation sheet'!AF361*'Calculation sheet'!AJ361*0.7672))</f>
        <v/>
      </c>
      <c r="K361" s="12" t="str">
        <f>IF('Calculation sheet'!AQ361="","",IF(OR(I361="Motorway link",I361="Exit diverge",I361="Entrance merge",I361="Motorway diverge",I361="Motorway merge",I361="Motorway weaving",I361="Service area"),'Calculation sheet'!AL361*'Calculation sheet'!J361*'Calculation sheet'!K361*'Calculation sheet'!M361*'Calculation sheet'!O361*'Calculation sheet'!P361*'Calculation sheet'!Q361*'Calculation sheet'!R361*'Calculation sheet'!S361*'Calculation sheet'!T361*'Calculation sheet'!Y361*'Calculation sheet'!AA361*'Calculation sheet'!AC361*'Calculation sheet'!AE361*'Calculation sheet'!AG361*'Calculation sheet'!AJ361,'Calculation sheet'!AL361*'Calculation sheet'!J361*'Calculation sheet'!K361*'Calculation sheet'!M361*'Calculation sheet'!O361*'Calculation sheet'!P361*'Calculation sheet'!Q361*'Calculation sheet'!R361*'Calculation sheet'!S361*'Calculation sheet'!T361*'Calculation sheet'!Y361*'Calculation sheet'!AA361*'Calculation sheet'!AC361*'Calculation sheet'!AE361*'Calculation sheet'!AG361*'Calculation sheet'!AJ361*0.8833))</f>
        <v/>
      </c>
      <c r="L361" s="12" t="str">
        <f>IF('Calculation sheet'!AQ361="","",IF(OR(I361="Motorway link",I361="Exit diverge",I361="Entrance merge",I361="Motorway diverge",I361="Motorway merge",I361="Motorway weaving",I361="Service area"),'Calculation sheet'!AM361*'Calculation sheet'!J361*'Calculation sheet'!K361*'Calculation sheet'!M361*'Calculation sheet'!O361*'Calculation sheet'!P361*'Calculation sheet'!Q361*'Calculation sheet'!R361*'Calculation sheet'!S361*'Calculation sheet'!U361*'Calculation sheet'!Y361*'Calculation sheet'!AA361*'Calculation sheet'!AC361*'Calculation sheet'!AE361*'Calculation sheet'!AG361*'Calculation sheet'!AJ361,'Calculation sheet'!AM361*'Calculation sheet'!J361*'Calculation sheet'!K361*'Calculation sheet'!M361*'Calculation sheet'!O361*'Calculation sheet'!P361*'Calculation sheet'!Q361*'Calculation sheet'!R361*'Calculation sheet'!S361*'Calculation sheet'!U361*'Calculation sheet'!Y361*'Calculation sheet'!AA361*'Calculation sheet'!AC361*'Calculation sheet'!AE361*'Calculation sheet'!AG361*'Calculation sheet'!AJ361*1.1176))</f>
        <v/>
      </c>
      <c r="M361" s="12" t="str">
        <f t="shared" si="15"/>
        <v/>
      </c>
      <c r="N361" s="12" t="str">
        <f>IF('Calculation sheet'!AQ361="","",IF(OR(I361="Motorway link",I361="Exit diverge",I361="Entrance merge",I361="Motorway diverge",I361="Motorway merge",I361="Motorway weaving",I361="Service area"),'Calculation sheet'!AN361*'Calculation sheet'!J361*'Calculation sheet'!K361*'Calculation sheet'!L361*'Calculation sheet'!N361*'Calculation sheet'!P361*'Calculation sheet'!R361*'Calculation sheet'!S361*'Calculation sheet'!V361*'Calculation sheet'!Y361*'Calculation sheet'!Z361*'Calculation sheet'!AB361*'Calculation sheet'!AD361*'Calculation sheet'!AH361*'Calculation sheet'!AJ361,'Calculation sheet'!AN361*'Calculation sheet'!J361*'Calculation sheet'!K361*'Calculation sheet'!L361*'Calculation sheet'!N361*'Calculation sheet'!P361*'Calculation sheet'!R361*'Calculation sheet'!S361*'Calculation sheet'!V361*'Calculation sheet'!Y361*'Calculation sheet'!Z361*'Calculation sheet'!AB361*'Calculation sheet'!AD361*'Calculation sheet'!AH361*'Calculation sheet'!AJ361*0.7672))</f>
        <v/>
      </c>
      <c r="O361" s="12" t="str">
        <f>IF('Calculation sheet'!AQ361="","",IF(OR(I361="Motorway link",I361="Exit diverge",I361="Entrance merge",I361="Motorway diverge",I361="Motorway merge",I361="Motorway weaving",I361="Service area"),'Calculation sheet'!AO361*'Calculation sheet'!J361*'Calculation sheet'!K361*'Calculation sheet'!L361*'Calculation sheet'!N361*'Calculation sheet'!P361*'Calculation sheet'!R361*'Calculation sheet'!S361*'Calculation sheet'!W361*'Calculation sheet'!Y361*'Calculation sheet'!Z361*'Calculation sheet'!AB361*'Calculation sheet'!AD361*'Calculation sheet'!AH361*'Calculation sheet'!AJ361,'Calculation sheet'!AO361*'Calculation sheet'!J361*'Calculation sheet'!K361*'Calculation sheet'!L361*'Calculation sheet'!N361*'Calculation sheet'!P361*'Calculation sheet'!R361*'Calculation sheet'!S361*'Calculation sheet'!W361*'Calculation sheet'!Y361*'Calculation sheet'!Z361*'Calculation sheet'!AB361*'Calculation sheet'!AD361*'Calculation sheet'!AH361*'Calculation sheet'!AJ361*0.7672))</f>
        <v/>
      </c>
      <c r="P361" s="12" t="str">
        <f>IF('Calculation sheet'!AQ361="","",IF(OR(I361="Motorway link",I361="Exit diverge",I361="Entrance merge",I361="Motorway diverge",I361="Motorway merge",I361="Motorway weaving",I361="Service area"),'Calculation sheet'!AP361*'Calculation sheet'!J361*'Calculation sheet'!K361*'Calculation sheet'!L361*'Calculation sheet'!N361*'Calculation sheet'!P361*'Calculation sheet'!R361*'Calculation sheet'!S361*'Calculation sheet'!X361*'Calculation sheet'!Y361*'Calculation sheet'!Z361*'Calculation sheet'!AB361*'Calculation sheet'!AD361*'Calculation sheet'!AI361*'Calculation sheet'!AJ361,'Calculation sheet'!AP361*'Calculation sheet'!J361*'Calculation sheet'!K361*'Calculation sheet'!L361*'Calculation sheet'!N361*'Calculation sheet'!P361*'Calculation sheet'!R361*'Calculation sheet'!S361*'Calculation sheet'!X361*'Calculation sheet'!Y361*'Calculation sheet'!Z361*'Calculation sheet'!AB361*'Calculation sheet'!AD361*'Calculation sheet'!AI361*'Calculation sheet'!AJ361*0.7672))</f>
        <v/>
      </c>
      <c r="Q361" s="12" t="str">
        <f t="shared" si="16"/>
        <v/>
      </c>
      <c r="R361" s="14" t="str">
        <f t="shared" si="17"/>
        <v/>
      </c>
    </row>
    <row r="362" spans="1:18" x14ac:dyDescent="0.3">
      <c r="A362" s="4" t="str">
        <f>IF('Input data'!A377="","",'Input data'!A377)</f>
        <v/>
      </c>
      <c r="B362" s="4" t="str">
        <f>IF('Input data'!B377="","",'Input data'!B377)</f>
        <v/>
      </c>
      <c r="C362" s="4" t="str">
        <f>IF('Input data'!C377="","",'Input data'!C377)</f>
        <v/>
      </c>
      <c r="D362" s="4" t="str">
        <f>IF('Input data'!D377="","",'Input data'!D377)</f>
        <v/>
      </c>
      <c r="E362" s="4" t="str">
        <f>IF('Input data'!E377="","",'Input data'!E377)</f>
        <v/>
      </c>
      <c r="F362" s="4" t="str">
        <f>IF('Input data'!F377="","",'Input data'!F377)</f>
        <v/>
      </c>
      <c r="G362" s="4">
        <f>IF('Input data'!G377="","",'Input data'!G377)</f>
        <v>0</v>
      </c>
      <c r="H362" s="4" t="str">
        <f>IF('Input data'!H377&gt;0.5,'Input data'!H377,"")</f>
        <v/>
      </c>
      <c r="I362" s="4" t="str">
        <f>IF('Input data'!I377="","",'Input data'!I377)</f>
        <v/>
      </c>
      <c r="J362" s="12" t="str">
        <f>IF('Calculation sheet'!AQ362="","",IF(OR(I362="Motorway link",I362="Exit diverge",I362="Entrance merge",I362="Motorway diverge",I362="Motorway merge",I362="Motorway weaving",I362="Service area"),'Calculation sheet'!AK362*'Calculation sheet'!J362*'Calculation sheet'!K362*'Calculation sheet'!L362*'Calculation sheet'!N362*'Calculation sheet'!P362*'Calculation sheet'!R362*'Calculation sheet'!S362*'Calculation sheet'!T362*'Calculation sheet'!Y362*'Calculation sheet'!Z362*'Calculation sheet'!AB362*'Calculation sheet'!AD362*'Calculation sheet'!AF362*'Calculation sheet'!AJ362,'Calculation sheet'!AK362*'Calculation sheet'!J362*'Calculation sheet'!K362*'Calculation sheet'!L362*'Calculation sheet'!N362*'Calculation sheet'!P362*'Calculation sheet'!R362*'Calculation sheet'!S362*'Calculation sheet'!T362*'Calculation sheet'!Y362*'Calculation sheet'!Z362*'Calculation sheet'!AB362*'Calculation sheet'!AD362*'Calculation sheet'!AF362*'Calculation sheet'!AJ362*0.7672))</f>
        <v/>
      </c>
      <c r="K362" s="12" t="str">
        <f>IF('Calculation sheet'!AQ362="","",IF(OR(I362="Motorway link",I362="Exit diverge",I362="Entrance merge",I362="Motorway diverge",I362="Motorway merge",I362="Motorway weaving",I362="Service area"),'Calculation sheet'!AL362*'Calculation sheet'!J362*'Calculation sheet'!K362*'Calculation sheet'!M362*'Calculation sheet'!O362*'Calculation sheet'!P362*'Calculation sheet'!Q362*'Calculation sheet'!R362*'Calculation sheet'!S362*'Calculation sheet'!T362*'Calculation sheet'!Y362*'Calculation sheet'!AA362*'Calculation sheet'!AC362*'Calculation sheet'!AE362*'Calculation sheet'!AG362*'Calculation sheet'!AJ362,'Calculation sheet'!AL362*'Calculation sheet'!J362*'Calculation sheet'!K362*'Calculation sheet'!M362*'Calculation sheet'!O362*'Calculation sheet'!P362*'Calculation sheet'!Q362*'Calculation sheet'!R362*'Calculation sheet'!S362*'Calculation sheet'!T362*'Calculation sheet'!Y362*'Calculation sheet'!AA362*'Calculation sheet'!AC362*'Calculation sheet'!AE362*'Calculation sheet'!AG362*'Calculation sheet'!AJ362*0.8833))</f>
        <v/>
      </c>
      <c r="L362" s="12" t="str">
        <f>IF('Calculation sheet'!AQ362="","",IF(OR(I362="Motorway link",I362="Exit diverge",I362="Entrance merge",I362="Motorway diverge",I362="Motorway merge",I362="Motorway weaving",I362="Service area"),'Calculation sheet'!AM362*'Calculation sheet'!J362*'Calculation sheet'!K362*'Calculation sheet'!M362*'Calculation sheet'!O362*'Calculation sheet'!P362*'Calculation sheet'!Q362*'Calculation sheet'!R362*'Calculation sheet'!S362*'Calculation sheet'!U362*'Calculation sheet'!Y362*'Calculation sheet'!AA362*'Calculation sheet'!AC362*'Calculation sheet'!AE362*'Calculation sheet'!AG362*'Calculation sheet'!AJ362,'Calculation sheet'!AM362*'Calculation sheet'!J362*'Calculation sheet'!K362*'Calculation sheet'!M362*'Calculation sheet'!O362*'Calculation sheet'!P362*'Calculation sheet'!Q362*'Calculation sheet'!R362*'Calculation sheet'!S362*'Calculation sheet'!U362*'Calculation sheet'!Y362*'Calculation sheet'!AA362*'Calculation sheet'!AC362*'Calculation sheet'!AE362*'Calculation sheet'!AG362*'Calculation sheet'!AJ362*1.1176))</f>
        <v/>
      </c>
      <c r="M362" s="12" t="str">
        <f t="shared" si="15"/>
        <v/>
      </c>
      <c r="N362" s="12" t="str">
        <f>IF('Calculation sheet'!AQ362="","",IF(OR(I362="Motorway link",I362="Exit diverge",I362="Entrance merge",I362="Motorway diverge",I362="Motorway merge",I362="Motorway weaving",I362="Service area"),'Calculation sheet'!AN362*'Calculation sheet'!J362*'Calculation sheet'!K362*'Calculation sheet'!L362*'Calculation sheet'!N362*'Calculation sheet'!P362*'Calculation sheet'!R362*'Calculation sheet'!S362*'Calculation sheet'!V362*'Calculation sheet'!Y362*'Calculation sheet'!Z362*'Calculation sheet'!AB362*'Calculation sheet'!AD362*'Calculation sheet'!AH362*'Calculation sheet'!AJ362,'Calculation sheet'!AN362*'Calculation sheet'!J362*'Calculation sheet'!K362*'Calculation sheet'!L362*'Calculation sheet'!N362*'Calculation sheet'!P362*'Calculation sheet'!R362*'Calculation sheet'!S362*'Calculation sheet'!V362*'Calculation sheet'!Y362*'Calculation sheet'!Z362*'Calculation sheet'!AB362*'Calculation sheet'!AD362*'Calculation sheet'!AH362*'Calculation sheet'!AJ362*0.7672))</f>
        <v/>
      </c>
      <c r="O362" s="12" t="str">
        <f>IF('Calculation sheet'!AQ362="","",IF(OR(I362="Motorway link",I362="Exit diverge",I362="Entrance merge",I362="Motorway diverge",I362="Motorway merge",I362="Motorway weaving",I362="Service area"),'Calculation sheet'!AO362*'Calculation sheet'!J362*'Calculation sheet'!K362*'Calculation sheet'!L362*'Calculation sheet'!N362*'Calculation sheet'!P362*'Calculation sheet'!R362*'Calculation sheet'!S362*'Calculation sheet'!W362*'Calculation sheet'!Y362*'Calculation sheet'!Z362*'Calculation sheet'!AB362*'Calculation sheet'!AD362*'Calculation sheet'!AH362*'Calculation sheet'!AJ362,'Calculation sheet'!AO362*'Calculation sheet'!J362*'Calculation sheet'!K362*'Calculation sheet'!L362*'Calculation sheet'!N362*'Calculation sheet'!P362*'Calculation sheet'!R362*'Calculation sheet'!S362*'Calculation sheet'!W362*'Calculation sheet'!Y362*'Calculation sheet'!Z362*'Calculation sheet'!AB362*'Calculation sheet'!AD362*'Calculation sheet'!AH362*'Calculation sheet'!AJ362*0.7672))</f>
        <v/>
      </c>
      <c r="P362" s="12" t="str">
        <f>IF('Calculation sheet'!AQ362="","",IF(OR(I362="Motorway link",I362="Exit diverge",I362="Entrance merge",I362="Motorway diverge",I362="Motorway merge",I362="Motorway weaving",I362="Service area"),'Calculation sheet'!AP362*'Calculation sheet'!J362*'Calculation sheet'!K362*'Calculation sheet'!L362*'Calculation sheet'!N362*'Calculation sheet'!P362*'Calculation sheet'!R362*'Calculation sheet'!S362*'Calculation sheet'!X362*'Calculation sheet'!Y362*'Calculation sheet'!Z362*'Calculation sheet'!AB362*'Calculation sheet'!AD362*'Calculation sheet'!AI362*'Calculation sheet'!AJ362,'Calculation sheet'!AP362*'Calculation sheet'!J362*'Calculation sheet'!K362*'Calculation sheet'!L362*'Calculation sheet'!N362*'Calculation sheet'!P362*'Calculation sheet'!R362*'Calculation sheet'!S362*'Calculation sheet'!X362*'Calculation sheet'!Y362*'Calculation sheet'!Z362*'Calculation sheet'!AB362*'Calculation sheet'!AD362*'Calculation sheet'!AI362*'Calculation sheet'!AJ362*0.7672))</f>
        <v/>
      </c>
      <c r="Q362" s="12" t="str">
        <f t="shared" si="16"/>
        <v/>
      </c>
      <c r="R362" s="14" t="str">
        <f t="shared" si="17"/>
        <v/>
      </c>
    </row>
    <row r="363" spans="1:18" x14ac:dyDescent="0.3">
      <c r="A363" s="4" t="str">
        <f>IF('Input data'!A378="","",'Input data'!A378)</f>
        <v/>
      </c>
      <c r="B363" s="4" t="str">
        <f>IF('Input data'!B378="","",'Input data'!B378)</f>
        <v/>
      </c>
      <c r="C363" s="4" t="str">
        <f>IF('Input data'!C378="","",'Input data'!C378)</f>
        <v/>
      </c>
      <c r="D363" s="4" t="str">
        <f>IF('Input data'!D378="","",'Input data'!D378)</f>
        <v/>
      </c>
      <c r="E363" s="4" t="str">
        <f>IF('Input data'!E378="","",'Input data'!E378)</f>
        <v/>
      </c>
      <c r="F363" s="4" t="str">
        <f>IF('Input data'!F378="","",'Input data'!F378)</f>
        <v/>
      </c>
      <c r="G363" s="4">
        <f>IF('Input data'!G378="","",'Input data'!G378)</f>
        <v>0</v>
      </c>
      <c r="H363" s="4" t="str">
        <f>IF('Input data'!H378&gt;0.5,'Input data'!H378,"")</f>
        <v/>
      </c>
      <c r="I363" s="4" t="str">
        <f>IF('Input data'!I378="","",'Input data'!I378)</f>
        <v/>
      </c>
      <c r="J363" s="12" t="str">
        <f>IF('Calculation sheet'!AQ363="","",IF(OR(I363="Motorway link",I363="Exit diverge",I363="Entrance merge",I363="Motorway diverge",I363="Motorway merge",I363="Motorway weaving",I363="Service area"),'Calculation sheet'!AK363*'Calculation sheet'!J363*'Calculation sheet'!K363*'Calculation sheet'!L363*'Calculation sheet'!N363*'Calculation sheet'!P363*'Calculation sheet'!R363*'Calculation sheet'!S363*'Calculation sheet'!T363*'Calculation sheet'!Y363*'Calculation sheet'!Z363*'Calculation sheet'!AB363*'Calculation sheet'!AD363*'Calculation sheet'!AF363*'Calculation sheet'!AJ363,'Calculation sheet'!AK363*'Calculation sheet'!J363*'Calculation sheet'!K363*'Calculation sheet'!L363*'Calculation sheet'!N363*'Calculation sheet'!P363*'Calculation sheet'!R363*'Calculation sheet'!S363*'Calculation sheet'!T363*'Calculation sheet'!Y363*'Calculation sheet'!Z363*'Calculation sheet'!AB363*'Calculation sheet'!AD363*'Calculation sheet'!AF363*'Calculation sheet'!AJ363*0.7672))</f>
        <v/>
      </c>
      <c r="K363" s="12" t="str">
        <f>IF('Calculation sheet'!AQ363="","",IF(OR(I363="Motorway link",I363="Exit diverge",I363="Entrance merge",I363="Motorway diverge",I363="Motorway merge",I363="Motorway weaving",I363="Service area"),'Calculation sheet'!AL363*'Calculation sheet'!J363*'Calculation sheet'!K363*'Calculation sheet'!M363*'Calculation sheet'!O363*'Calculation sheet'!P363*'Calculation sheet'!Q363*'Calculation sheet'!R363*'Calculation sheet'!S363*'Calculation sheet'!T363*'Calculation sheet'!Y363*'Calculation sheet'!AA363*'Calculation sheet'!AC363*'Calculation sheet'!AE363*'Calculation sheet'!AG363*'Calculation sheet'!AJ363,'Calculation sheet'!AL363*'Calculation sheet'!J363*'Calculation sheet'!K363*'Calculation sheet'!M363*'Calculation sheet'!O363*'Calculation sheet'!P363*'Calculation sheet'!Q363*'Calculation sheet'!R363*'Calculation sheet'!S363*'Calculation sheet'!T363*'Calculation sheet'!Y363*'Calculation sheet'!AA363*'Calculation sheet'!AC363*'Calculation sheet'!AE363*'Calculation sheet'!AG363*'Calculation sheet'!AJ363*0.8833))</f>
        <v/>
      </c>
      <c r="L363" s="12" t="str">
        <f>IF('Calculation sheet'!AQ363="","",IF(OR(I363="Motorway link",I363="Exit diverge",I363="Entrance merge",I363="Motorway diverge",I363="Motorway merge",I363="Motorway weaving",I363="Service area"),'Calculation sheet'!AM363*'Calculation sheet'!J363*'Calculation sheet'!K363*'Calculation sheet'!M363*'Calculation sheet'!O363*'Calculation sheet'!P363*'Calculation sheet'!Q363*'Calculation sheet'!R363*'Calculation sheet'!S363*'Calculation sheet'!U363*'Calculation sheet'!Y363*'Calculation sheet'!AA363*'Calculation sheet'!AC363*'Calculation sheet'!AE363*'Calculation sheet'!AG363*'Calculation sheet'!AJ363,'Calculation sheet'!AM363*'Calculation sheet'!J363*'Calculation sheet'!K363*'Calculation sheet'!M363*'Calculation sheet'!O363*'Calculation sheet'!P363*'Calculation sheet'!Q363*'Calculation sheet'!R363*'Calculation sheet'!S363*'Calculation sheet'!U363*'Calculation sheet'!Y363*'Calculation sheet'!AA363*'Calculation sheet'!AC363*'Calculation sheet'!AE363*'Calculation sheet'!AG363*'Calculation sheet'!AJ363*1.1176))</f>
        <v/>
      </c>
      <c r="M363" s="12" t="str">
        <f t="shared" si="15"/>
        <v/>
      </c>
      <c r="N363" s="12" t="str">
        <f>IF('Calculation sheet'!AQ363="","",IF(OR(I363="Motorway link",I363="Exit diverge",I363="Entrance merge",I363="Motorway diverge",I363="Motorway merge",I363="Motorway weaving",I363="Service area"),'Calculation sheet'!AN363*'Calculation sheet'!J363*'Calculation sheet'!K363*'Calculation sheet'!L363*'Calculation sheet'!N363*'Calculation sheet'!P363*'Calculation sheet'!R363*'Calculation sheet'!S363*'Calculation sheet'!V363*'Calculation sheet'!Y363*'Calculation sheet'!Z363*'Calculation sheet'!AB363*'Calculation sheet'!AD363*'Calculation sheet'!AH363*'Calculation sheet'!AJ363,'Calculation sheet'!AN363*'Calculation sheet'!J363*'Calculation sheet'!K363*'Calculation sheet'!L363*'Calculation sheet'!N363*'Calculation sheet'!P363*'Calculation sheet'!R363*'Calculation sheet'!S363*'Calculation sheet'!V363*'Calculation sheet'!Y363*'Calculation sheet'!Z363*'Calculation sheet'!AB363*'Calculation sheet'!AD363*'Calculation sheet'!AH363*'Calculation sheet'!AJ363*0.7672))</f>
        <v/>
      </c>
      <c r="O363" s="12" t="str">
        <f>IF('Calculation sheet'!AQ363="","",IF(OR(I363="Motorway link",I363="Exit diverge",I363="Entrance merge",I363="Motorway diverge",I363="Motorway merge",I363="Motorway weaving",I363="Service area"),'Calculation sheet'!AO363*'Calculation sheet'!J363*'Calculation sheet'!K363*'Calculation sheet'!L363*'Calculation sheet'!N363*'Calculation sheet'!P363*'Calculation sheet'!R363*'Calculation sheet'!S363*'Calculation sheet'!W363*'Calculation sheet'!Y363*'Calculation sheet'!Z363*'Calculation sheet'!AB363*'Calculation sheet'!AD363*'Calculation sheet'!AH363*'Calculation sheet'!AJ363,'Calculation sheet'!AO363*'Calculation sheet'!J363*'Calculation sheet'!K363*'Calculation sheet'!L363*'Calculation sheet'!N363*'Calculation sheet'!P363*'Calculation sheet'!R363*'Calculation sheet'!S363*'Calculation sheet'!W363*'Calculation sheet'!Y363*'Calculation sheet'!Z363*'Calculation sheet'!AB363*'Calculation sheet'!AD363*'Calculation sheet'!AH363*'Calculation sheet'!AJ363*0.7672))</f>
        <v/>
      </c>
      <c r="P363" s="12" t="str">
        <f>IF('Calculation sheet'!AQ363="","",IF(OR(I363="Motorway link",I363="Exit diverge",I363="Entrance merge",I363="Motorway diverge",I363="Motorway merge",I363="Motorway weaving",I363="Service area"),'Calculation sheet'!AP363*'Calculation sheet'!J363*'Calculation sheet'!K363*'Calculation sheet'!L363*'Calculation sheet'!N363*'Calculation sheet'!P363*'Calculation sheet'!R363*'Calculation sheet'!S363*'Calculation sheet'!X363*'Calculation sheet'!Y363*'Calculation sheet'!Z363*'Calculation sheet'!AB363*'Calculation sheet'!AD363*'Calculation sheet'!AI363*'Calculation sheet'!AJ363,'Calculation sheet'!AP363*'Calculation sheet'!J363*'Calculation sheet'!K363*'Calculation sheet'!L363*'Calculation sheet'!N363*'Calculation sheet'!P363*'Calculation sheet'!R363*'Calculation sheet'!S363*'Calculation sheet'!X363*'Calculation sheet'!Y363*'Calculation sheet'!Z363*'Calculation sheet'!AB363*'Calculation sheet'!AD363*'Calculation sheet'!AI363*'Calculation sheet'!AJ363*0.7672))</f>
        <v/>
      </c>
      <c r="Q363" s="12" t="str">
        <f t="shared" si="16"/>
        <v/>
      </c>
      <c r="R363" s="14" t="str">
        <f t="shared" si="17"/>
        <v/>
      </c>
    </row>
    <row r="364" spans="1:18" x14ac:dyDescent="0.3">
      <c r="A364" s="4" t="str">
        <f>IF('Input data'!A379="","",'Input data'!A379)</f>
        <v/>
      </c>
      <c r="B364" s="4" t="str">
        <f>IF('Input data'!B379="","",'Input data'!B379)</f>
        <v/>
      </c>
      <c r="C364" s="4" t="str">
        <f>IF('Input data'!C379="","",'Input data'!C379)</f>
        <v/>
      </c>
      <c r="D364" s="4" t="str">
        <f>IF('Input data'!D379="","",'Input data'!D379)</f>
        <v/>
      </c>
      <c r="E364" s="4" t="str">
        <f>IF('Input data'!E379="","",'Input data'!E379)</f>
        <v/>
      </c>
      <c r="F364" s="4" t="str">
        <f>IF('Input data'!F379="","",'Input data'!F379)</f>
        <v/>
      </c>
      <c r="G364" s="4">
        <f>IF('Input data'!G379="","",'Input data'!G379)</f>
        <v>0</v>
      </c>
      <c r="H364" s="4" t="str">
        <f>IF('Input data'!H379&gt;0.5,'Input data'!H379,"")</f>
        <v/>
      </c>
      <c r="I364" s="4" t="str">
        <f>IF('Input data'!I379="","",'Input data'!I379)</f>
        <v/>
      </c>
      <c r="J364" s="12" t="str">
        <f>IF('Calculation sheet'!AQ364="","",IF(OR(I364="Motorway link",I364="Exit diverge",I364="Entrance merge",I364="Motorway diverge",I364="Motorway merge",I364="Motorway weaving",I364="Service area"),'Calculation sheet'!AK364*'Calculation sheet'!J364*'Calculation sheet'!K364*'Calculation sheet'!L364*'Calculation sheet'!N364*'Calculation sheet'!P364*'Calculation sheet'!R364*'Calculation sheet'!S364*'Calculation sheet'!T364*'Calculation sheet'!Y364*'Calculation sheet'!Z364*'Calculation sheet'!AB364*'Calculation sheet'!AD364*'Calculation sheet'!AF364*'Calculation sheet'!AJ364,'Calculation sheet'!AK364*'Calculation sheet'!J364*'Calculation sheet'!K364*'Calculation sheet'!L364*'Calculation sheet'!N364*'Calculation sheet'!P364*'Calculation sheet'!R364*'Calculation sheet'!S364*'Calculation sheet'!T364*'Calculation sheet'!Y364*'Calculation sheet'!Z364*'Calculation sheet'!AB364*'Calculation sheet'!AD364*'Calculation sheet'!AF364*'Calculation sheet'!AJ364*0.7672))</f>
        <v/>
      </c>
      <c r="K364" s="12" t="str">
        <f>IF('Calculation sheet'!AQ364="","",IF(OR(I364="Motorway link",I364="Exit diverge",I364="Entrance merge",I364="Motorway diverge",I364="Motorway merge",I364="Motorway weaving",I364="Service area"),'Calculation sheet'!AL364*'Calculation sheet'!J364*'Calculation sheet'!K364*'Calculation sheet'!M364*'Calculation sheet'!O364*'Calculation sheet'!P364*'Calculation sheet'!Q364*'Calculation sheet'!R364*'Calculation sheet'!S364*'Calculation sheet'!T364*'Calculation sheet'!Y364*'Calculation sheet'!AA364*'Calculation sheet'!AC364*'Calculation sheet'!AE364*'Calculation sheet'!AG364*'Calculation sheet'!AJ364,'Calculation sheet'!AL364*'Calculation sheet'!J364*'Calculation sheet'!K364*'Calculation sheet'!M364*'Calculation sheet'!O364*'Calculation sheet'!P364*'Calculation sheet'!Q364*'Calculation sheet'!R364*'Calculation sheet'!S364*'Calculation sheet'!T364*'Calculation sheet'!Y364*'Calculation sheet'!AA364*'Calculation sheet'!AC364*'Calculation sheet'!AE364*'Calculation sheet'!AG364*'Calculation sheet'!AJ364*0.8833))</f>
        <v/>
      </c>
      <c r="L364" s="12" t="str">
        <f>IF('Calculation sheet'!AQ364="","",IF(OR(I364="Motorway link",I364="Exit diverge",I364="Entrance merge",I364="Motorway diverge",I364="Motorway merge",I364="Motorway weaving",I364="Service area"),'Calculation sheet'!AM364*'Calculation sheet'!J364*'Calculation sheet'!K364*'Calculation sheet'!M364*'Calculation sheet'!O364*'Calculation sheet'!P364*'Calculation sheet'!Q364*'Calculation sheet'!R364*'Calculation sheet'!S364*'Calculation sheet'!U364*'Calculation sheet'!Y364*'Calculation sheet'!AA364*'Calculation sheet'!AC364*'Calculation sheet'!AE364*'Calculation sheet'!AG364*'Calculation sheet'!AJ364,'Calculation sheet'!AM364*'Calculation sheet'!J364*'Calculation sheet'!K364*'Calculation sheet'!M364*'Calculation sheet'!O364*'Calculation sheet'!P364*'Calculation sheet'!Q364*'Calculation sheet'!R364*'Calculation sheet'!S364*'Calculation sheet'!U364*'Calculation sheet'!Y364*'Calculation sheet'!AA364*'Calculation sheet'!AC364*'Calculation sheet'!AE364*'Calculation sheet'!AG364*'Calculation sheet'!AJ364*1.1176))</f>
        <v/>
      </c>
      <c r="M364" s="12" t="str">
        <f t="shared" si="15"/>
        <v/>
      </c>
      <c r="N364" s="12" t="str">
        <f>IF('Calculation sheet'!AQ364="","",IF(OR(I364="Motorway link",I364="Exit diverge",I364="Entrance merge",I364="Motorway diverge",I364="Motorway merge",I364="Motorway weaving",I364="Service area"),'Calculation sheet'!AN364*'Calculation sheet'!J364*'Calculation sheet'!K364*'Calculation sheet'!L364*'Calculation sheet'!N364*'Calculation sheet'!P364*'Calculation sheet'!R364*'Calculation sheet'!S364*'Calculation sheet'!V364*'Calculation sheet'!Y364*'Calculation sheet'!Z364*'Calculation sheet'!AB364*'Calculation sheet'!AD364*'Calculation sheet'!AH364*'Calculation sheet'!AJ364,'Calculation sheet'!AN364*'Calculation sheet'!J364*'Calculation sheet'!K364*'Calculation sheet'!L364*'Calculation sheet'!N364*'Calculation sheet'!P364*'Calculation sheet'!R364*'Calculation sheet'!S364*'Calculation sheet'!V364*'Calculation sheet'!Y364*'Calculation sheet'!Z364*'Calculation sheet'!AB364*'Calculation sheet'!AD364*'Calculation sheet'!AH364*'Calculation sheet'!AJ364*0.7672))</f>
        <v/>
      </c>
      <c r="O364" s="12" t="str">
        <f>IF('Calculation sheet'!AQ364="","",IF(OR(I364="Motorway link",I364="Exit diverge",I364="Entrance merge",I364="Motorway diverge",I364="Motorway merge",I364="Motorway weaving",I364="Service area"),'Calculation sheet'!AO364*'Calculation sheet'!J364*'Calculation sheet'!K364*'Calculation sheet'!L364*'Calculation sheet'!N364*'Calculation sheet'!P364*'Calculation sheet'!R364*'Calculation sheet'!S364*'Calculation sheet'!W364*'Calculation sheet'!Y364*'Calculation sheet'!Z364*'Calculation sheet'!AB364*'Calculation sheet'!AD364*'Calculation sheet'!AH364*'Calculation sheet'!AJ364,'Calculation sheet'!AO364*'Calculation sheet'!J364*'Calculation sheet'!K364*'Calculation sheet'!L364*'Calculation sheet'!N364*'Calculation sheet'!P364*'Calculation sheet'!R364*'Calculation sheet'!S364*'Calculation sheet'!W364*'Calculation sheet'!Y364*'Calculation sheet'!Z364*'Calculation sheet'!AB364*'Calculation sheet'!AD364*'Calculation sheet'!AH364*'Calculation sheet'!AJ364*0.7672))</f>
        <v/>
      </c>
      <c r="P364" s="12" t="str">
        <f>IF('Calculation sheet'!AQ364="","",IF(OR(I364="Motorway link",I364="Exit diverge",I364="Entrance merge",I364="Motorway diverge",I364="Motorway merge",I364="Motorway weaving",I364="Service area"),'Calculation sheet'!AP364*'Calculation sheet'!J364*'Calculation sheet'!K364*'Calculation sheet'!L364*'Calculation sheet'!N364*'Calculation sheet'!P364*'Calculation sheet'!R364*'Calculation sheet'!S364*'Calculation sheet'!X364*'Calculation sheet'!Y364*'Calculation sheet'!Z364*'Calculation sheet'!AB364*'Calculation sheet'!AD364*'Calculation sheet'!AI364*'Calculation sheet'!AJ364,'Calculation sheet'!AP364*'Calculation sheet'!J364*'Calculation sheet'!K364*'Calculation sheet'!L364*'Calculation sheet'!N364*'Calculation sheet'!P364*'Calculation sheet'!R364*'Calculation sheet'!S364*'Calculation sheet'!X364*'Calculation sheet'!Y364*'Calculation sheet'!Z364*'Calculation sheet'!AB364*'Calculation sheet'!AD364*'Calculation sheet'!AI364*'Calculation sheet'!AJ364*0.7672))</f>
        <v/>
      </c>
      <c r="Q364" s="12" t="str">
        <f t="shared" si="16"/>
        <v/>
      </c>
      <c r="R364" s="14" t="str">
        <f t="shared" si="17"/>
        <v/>
      </c>
    </row>
    <row r="365" spans="1:18" x14ac:dyDescent="0.3">
      <c r="A365" s="4" t="str">
        <f>IF('Input data'!A380="","",'Input data'!A380)</f>
        <v/>
      </c>
      <c r="B365" s="4" t="str">
        <f>IF('Input data'!B380="","",'Input data'!B380)</f>
        <v/>
      </c>
      <c r="C365" s="4" t="str">
        <f>IF('Input data'!C380="","",'Input data'!C380)</f>
        <v/>
      </c>
      <c r="D365" s="4" t="str">
        <f>IF('Input data'!D380="","",'Input data'!D380)</f>
        <v/>
      </c>
      <c r="E365" s="4" t="str">
        <f>IF('Input data'!E380="","",'Input data'!E380)</f>
        <v/>
      </c>
      <c r="F365" s="4" t="str">
        <f>IF('Input data'!F380="","",'Input data'!F380)</f>
        <v/>
      </c>
      <c r="G365" s="4">
        <f>IF('Input data'!G380="","",'Input data'!G380)</f>
        <v>0</v>
      </c>
      <c r="H365" s="4" t="str">
        <f>IF('Input data'!H380&gt;0.5,'Input data'!H380,"")</f>
        <v/>
      </c>
      <c r="I365" s="4" t="str">
        <f>IF('Input data'!I380="","",'Input data'!I380)</f>
        <v/>
      </c>
      <c r="J365" s="12" t="str">
        <f>IF('Calculation sheet'!AQ365="","",IF(OR(I365="Motorway link",I365="Exit diverge",I365="Entrance merge",I365="Motorway diverge",I365="Motorway merge",I365="Motorway weaving",I365="Service area"),'Calculation sheet'!AK365*'Calculation sheet'!J365*'Calculation sheet'!K365*'Calculation sheet'!L365*'Calculation sheet'!N365*'Calculation sheet'!P365*'Calculation sheet'!R365*'Calculation sheet'!S365*'Calculation sheet'!T365*'Calculation sheet'!Y365*'Calculation sheet'!Z365*'Calculation sheet'!AB365*'Calculation sheet'!AD365*'Calculation sheet'!AF365*'Calculation sheet'!AJ365,'Calculation sheet'!AK365*'Calculation sheet'!J365*'Calculation sheet'!K365*'Calculation sheet'!L365*'Calculation sheet'!N365*'Calculation sheet'!P365*'Calculation sheet'!R365*'Calculation sheet'!S365*'Calculation sheet'!T365*'Calculation sheet'!Y365*'Calculation sheet'!Z365*'Calculation sheet'!AB365*'Calculation sheet'!AD365*'Calculation sheet'!AF365*'Calculation sheet'!AJ365*0.7672))</f>
        <v/>
      </c>
      <c r="K365" s="12" t="str">
        <f>IF('Calculation sheet'!AQ365="","",IF(OR(I365="Motorway link",I365="Exit diverge",I365="Entrance merge",I365="Motorway diverge",I365="Motorway merge",I365="Motorway weaving",I365="Service area"),'Calculation sheet'!AL365*'Calculation sheet'!J365*'Calculation sheet'!K365*'Calculation sheet'!M365*'Calculation sheet'!O365*'Calculation sheet'!P365*'Calculation sheet'!Q365*'Calculation sheet'!R365*'Calculation sheet'!S365*'Calculation sheet'!T365*'Calculation sheet'!Y365*'Calculation sheet'!AA365*'Calculation sheet'!AC365*'Calculation sheet'!AE365*'Calculation sheet'!AG365*'Calculation sheet'!AJ365,'Calculation sheet'!AL365*'Calculation sheet'!J365*'Calculation sheet'!K365*'Calculation sheet'!M365*'Calculation sheet'!O365*'Calculation sheet'!P365*'Calculation sheet'!Q365*'Calculation sheet'!R365*'Calculation sheet'!S365*'Calculation sheet'!T365*'Calculation sheet'!Y365*'Calculation sheet'!AA365*'Calculation sheet'!AC365*'Calculation sheet'!AE365*'Calculation sheet'!AG365*'Calculation sheet'!AJ365*0.8833))</f>
        <v/>
      </c>
      <c r="L365" s="12" t="str">
        <f>IF('Calculation sheet'!AQ365="","",IF(OR(I365="Motorway link",I365="Exit diverge",I365="Entrance merge",I365="Motorway diverge",I365="Motorway merge",I365="Motorway weaving",I365="Service area"),'Calculation sheet'!AM365*'Calculation sheet'!J365*'Calculation sheet'!K365*'Calculation sheet'!M365*'Calculation sheet'!O365*'Calculation sheet'!P365*'Calculation sheet'!Q365*'Calculation sheet'!R365*'Calculation sheet'!S365*'Calculation sheet'!U365*'Calculation sheet'!Y365*'Calculation sheet'!AA365*'Calculation sheet'!AC365*'Calculation sheet'!AE365*'Calculation sheet'!AG365*'Calculation sheet'!AJ365,'Calculation sheet'!AM365*'Calculation sheet'!J365*'Calculation sheet'!K365*'Calculation sheet'!M365*'Calculation sheet'!O365*'Calculation sheet'!P365*'Calculation sheet'!Q365*'Calculation sheet'!R365*'Calculation sheet'!S365*'Calculation sheet'!U365*'Calculation sheet'!Y365*'Calculation sheet'!AA365*'Calculation sheet'!AC365*'Calculation sheet'!AE365*'Calculation sheet'!AG365*'Calculation sheet'!AJ365*1.1176))</f>
        <v/>
      </c>
      <c r="M365" s="12" t="str">
        <f t="shared" si="15"/>
        <v/>
      </c>
      <c r="N365" s="12" t="str">
        <f>IF('Calculation sheet'!AQ365="","",IF(OR(I365="Motorway link",I365="Exit diverge",I365="Entrance merge",I365="Motorway diverge",I365="Motorway merge",I365="Motorway weaving",I365="Service area"),'Calculation sheet'!AN365*'Calculation sheet'!J365*'Calculation sheet'!K365*'Calculation sheet'!L365*'Calculation sheet'!N365*'Calculation sheet'!P365*'Calculation sheet'!R365*'Calculation sheet'!S365*'Calculation sheet'!V365*'Calculation sheet'!Y365*'Calculation sheet'!Z365*'Calculation sheet'!AB365*'Calculation sheet'!AD365*'Calculation sheet'!AH365*'Calculation sheet'!AJ365,'Calculation sheet'!AN365*'Calculation sheet'!J365*'Calculation sheet'!K365*'Calculation sheet'!L365*'Calculation sheet'!N365*'Calculation sheet'!P365*'Calculation sheet'!R365*'Calculation sheet'!S365*'Calculation sheet'!V365*'Calculation sheet'!Y365*'Calculation sheet'!Z365*'Calculation sheet'!AB365*'Calculation sheet'!AD365*'Calculation sheet'!AH365*'Calculation sheet'!AJ365*0.7672))</f>
        <v/>
      </c>
      <c r="O365" s="12" t="str">
        <f>IF('Calculation sheet'!AQ365="","",IF(OR(I365="Motorway link",I365="Exit diverge",I365="Entrance merge",I365="Motorway diverge",I365="Motorway merge",I365="Motorway weaving",I365="Service area"),'Calculation sheet'!AO365*'Calculation sheet'!J365*'Calculation sheet'!K365*'Calculation sheet'!L365*'Calculation sheet'!N365*'Calculation sheet'!P365*'Calculation sheet'!R365*'Calculation sheet'!S365*'Calculation sheet'!W365*'Calculation sheet'!Y365*'Calculation sheet'!Z365*'Calculation sheet'!AB365*'Calculation sheet'!AD365*'Calculation sheet'!AH365*'Calculation sheet'!AJ365,'Calculation sheet'!AO365*'Calculation sheet'!J365*'Calculation sheet'!K365*'Calculation sheet'!L365*'Calculation sheet'!N365*'Calculation sheet'!P365*'Calculation sheet'!R365*'Calculation sheet'!S365*'Calculation sheet'!W365*'Calculation sheet'!Y365*'Calculation sheet'!Z365*'Calculation sheet'!AB365*'Calculation sheet'!AD365*'Calculation sheet'!AH365*'Calculation sheet'!AJ365*0.7672))</f>
        <v/>
      </c>
      <c r="P365" s="12" t="str">
        <f>IF('Calculation sheet'!AQ365="","",IF(OR(I365="Motorway link",I365="Exit diverge",I365="Entrance merge",I365="Motorway diverge",I365="Motorway merge",I365="Motorway weaving",I365="Service area"),'Calculation sheet'!AP365*'Calculation sheet'!J365*'Calculation sheet'!K365*'Calculation sheet'!L365*'Calculation sheet'!N365*'Calculation sheet'!P365*'Calculation sheet'!R365*'Calculation sheet'!S365*'Calculation sheet'!X365*'Calculation sheet'!Y365*'Calculation sheet'!Z365*'Calculation sheet'!AB365*'Calculation sheet'!AD365*'Calculation sheet'!AI365*'Calculation sheet'!AJ365,'Calculation sheet'!AP365*'Calculation sheet'!J365*'Calculation sheet'!K365*'Calculation sheet'!L365*'Calculation sheet'!N365*'Calculation sheet'!P365*'Calculation sheet'!R365*'Calculation sheet'!S365*'Calculation sheet'!X365*'Calculation sheet'!Y365*'Calculation sheet'!Z365*'Calculation sheet'!AB365*'Calculation sheet'!AD365*'Calculation sheet'!AI365*'Calculation sheet'!AJ365*0.7672))</f>
        <v/>
      </c>
      <c r="Q365" s="12" t="str">
        <f t="shared" si="16"/>
        <v/>
      </c>
      <c r="R365" s="14" t="str">
        <f t="shared" si="17"/>
        <v/>
      </c>
    </row>
    <row r="366" spans="1:18" x14ac:dyDescent="0.3">
      <c r="A366" s="4" t="str">
        <f>IF('Input data'!A381="","",'Input data'!A381)</f>
        <v/>
      </c>
      <c r="B366" s="4" t="str">
        <f>IF('Input data'!B381="","",'Input data'!B381)</f>
        <v/>
      </c>
      <c r="C366" s="4" t="str">
        <f>IF('Input data'!C381="","",'Input data'!C381)</f>
        <v/>
      </c>
      <c r="D366" s="4" t="str">
        <f>IF('Input data'!D381="","",'Input data'!D381)</f>
        <v/>
      </c>
      <c r="E366" s="4" t="str">
        <f>IF('Input data'!E381="","",'Input data'!E381)</f>
        <v/>
      </c>
      <c r="F366" s="4" t="str">
        <f>IF('Input data'!F381="","",'Input data'!F381)</f>
        <v/>
      </c>
      <c r="G366" s="4">
        <f>IF('Input data'!G381="","",'Input data'!G381)</f>
        <v>0</v>
      </c>
      <c r="H366" s="4" t="str">
        <f>IF('Input data'!H381&gt;0.5,'Input data'!H381,"")</f>
        <v/>
      </c>
      <c r="I366" s="4" t="str">
        <f>IF('Input data'!I381="","",'Input data'!I381)</f>
        <v/>
      </c>
      <c r="J366" s="12" t="str">
        <f>IF('Calculation sheet'!AQ366="","",IF(OR(I366="Motorway link",I366="Exit diverge",I366="Entrance merge",I366="Motorway diverge",I366="Motorway merge",I366="Motorway weaving",I366="Service area"),'Calculation sheet'!AK366*'Calculation sheet'!J366*'Calculation sheet'!K366*'Calculation sheet'!L366*'Calculation sheet'!N366*'Calculation sheet'!P366*'Calculation sheet'!R366*'Calculation sheet'!S366*'Calculation sheet'!T366*'Calculation sheet'!Y366*'Calculation sheet'!Z366*'Calculation sheet'!AB366*'Calculation sheet'!AD366*'Calculation sheet'!AF366*'Calculation sheet'!AJ366,'Calculation sheet'!AK366*'Calculation sheet'!J366*'Calculation sheet'!K366*'Calculation sheet'!L366*'Calculation sheet'!N366*'Calculation sheet'!P366*'Calculation sheet'!R366*'Calculation sheet'!S366*'Calculation sheet'!T366*'Calculation sheet'!Y366*'Calculation sheet'!Z366*'Calculation sheet'!AB366*'Calculation sheet'!AD366*'Calculation sheet'!AF366*'Calculation sheet'!AJ366*0.7672))</f>
        <v/>
      </c>
      <c r="K366" s="12" t="str">
        <f>IF('Calculation sheet'!AQ366="","",IF(OR(I366="Motorway link",I366="Exit diverge",I366="Entrance merge",I366="Motorway diverge",I366="Motorway merge",I366="Motorway weaving",I366="Service area"),'Calculation sheet'!AL366*'Calculation sheet'!J366*'Calculation sheet'!K366*'Calculation sheet'!M366*'Calculation sheet'!O366*'Calculation sheet'!P366*'Calculation sheet'!Q366*'Calculation sheet'!R366*'Calculation sheet'!S366*'Calculation sheet'!T366*'Calculation sheet'!Y366*'Calculation sheet'!AA366*'Calculation sheet'!AC366*'Calculation sheet'!AE366*'Calculation sheet'!AG366*'Calculation sheet'!AJ366,'Calculation sheet'!AL366*'Calculation sheet'!J366*'Calculation sheet'!K366*'Calculation sheet'!M366*'Calculation sheet'!O366*'Calculation sheet'!P366*'Calculation sheet'!Q366*'Calculation sheet'!R366*'Calculation sheet'!S366*'Calculation sheet'!T366*'Calculation sheet'!Y366*'Calculation sheet'!AA366*'Calculation sheet'!AC366*'Calculation sheet'!AE366*'Calculation sheet'!AG366*'Calculation sheet'!AJ366*0.8833))</f>
        <v/>
      </c>
      <c r="L366" s="12" t="str">
        <f>IF('Calculation sheet'!AQ366="","",IF(OR(I366="Motorway link",I366="Exit diverge",I366="Entrance merge",I366="Motorway diverge",I366="Motorway merge",I366="Motorway weaving",I366="Service area"),'Calculation sheet'!AM366*'Calculation sheet'!J366*'Calculation sheet'!K366*'Calculation sheet'!M366*'Calculation sheet'!O366*'Calculation sheet'!P366*'Calculation sheet'!Q366*'Calculation sheet'!R366*'Calculation sheet'!S366*'Calculation sheet'!U366*'Calculation sheet'!Y366*'Calculation sheet'!AA366*'Calculation sheet'!AC366*'Calculation sheet'!AE366*'Calculation sheet'!AG366*'Calculation sheet'!AJ366,'Calculation sheet'!AM366*'Calculation sheet'!J366*'Calculation sheet'!K366*'Calculation sheet'!M366*'Calculation sheet'!O366*'Calculation sheet'!P366*'Calculation sheet'!Q366*'Calculation sheet'!R366*'Calculation sheet'!S366*'Calculation sheet'!U366*'Calculation sheet'!Y366*'Calculation sheet'!AA366*'Calculation sheet'!AC366*'Calculation sheet'!AE366*'Calculation sheet'!AG366*'Calculation sheet'!AJ366*1.1176))</f>
        <v/>
      </c>
      <c r="M366" s="12" t="str">
        <f t="shared" si="15"/>
        <v/>
      </c>
      <c r="N366" s="12" t="str">
        <f>IF('Calculation sheet'!AQ366="","",IF(OR(I366="Motorway link",I366="Exit diverge",I366="Entrance merge",I366="Motorway diverge",I366="Motorway merge",I366="Motorway weaving",I366="Service area"),'Calculation sheet'!AN366*'Calculation sheet'!J366*'Calculation sheet'!K366*'Calculation sheet'!L366*'Calculation sheet'!N366*'Calculation sheet'!P366*'Calculation sheet'!R366*'Calculation sheet'!S366*'Calculation sheet'!V366*'Calculation sheet'!Y366*'Calculation sheet'!Z366*'Calculation sheet'!AB366*'Calculation sheet'!AD366*'Calculation sheet'!AH366*'Calculation sheet'!AJ366,'Calculation sheet'!AN366*'Calculation sheet'!J366*'Calculation sheet'!K366*'Calculation sheet'!L366*'Calculation sheet'!N366*'Calculation sheet'!P366*'Calculation sheet'!R366*'Calculation sheet'!S366*'Calculation sheet'!V366*'Calculation sheet'!Y366*'Calculation sheet'!Z366*'Calculation sheet'!AB366*'Calculation sheet'!AD366*'Calculation sheet'!AH366*'Calculation sheet'!AJ366*0.7672))</f>
        <v/>
      </c>
      <c r="O366" s="12" t="str">
        <f>IF('Calculation sheet'!AQ366="","",IF(OR(I366="Motorway link",I366="Exit diverge",I366="Entrance merge",I366="Motorway diverge",I366="Motorway merge",I366="Motorway weaving",I366="Service area"),'Calculation sheet'!AO366*'Calculation sheet'!J366*'Calculation sheet'!K366*'Calculation sheet'!L366*'Calculation sheet'!N366*'Calculation sheet'!P366*'Calculation sheet'!R366*'Calculation sheet'!S366*'Calculation sheet'!W366*'Calculation sheet'!Y366*'Calculation sheet'!Z366*'Calculation sheet'!AB366*'Calculation sheet'!AD366*'Calculation sheet'!AH366*'Calculation sheet'!AJ366,'Calculation sheet'!AO366*'Calculation sheet'!J366*'Calculation sheet'!K366*'Calculation sheet'!L366*'Calculation sheet'!N366*'Calculation sheet'!P366*'Calculation sheet'!R366*'Calculation sheet'!S366*'Calculation sheet'!W366*'Calculation sheet'!Y366*'Calculation sheet'!Z366*'Calculation sheet'!AB366*'Calculation sheet'!AD366*'Calculation sheet'!AH366*'Calculation sheet'!AJ366*0.7672))</f>
        <v/>
      </c>
      <c r="P366" s="12" t="str">
        <f>IF('Calculation sheet'!AQ366="","",IF(OR(I366="Motorway link",I366="Exit diverge",I366="Entrance merge",I366="Motorway diverge",I366="Motorway merge",I366="Motorway weaving",I366="Service area"),'Calculation sheet'!AP366*'Calculation sheet'!J366*'Calculation sheet'!K366*'Calculation sheet'!L366*'Calculation sheet'!N366*'Calculation sheet'!P366*'Calculation sheet'!R366*'Calculation sheet'!S366*'Calculation sheet'!X366*'Calculation sheet'!Y366*'Calculation sheet'!Z366*'Calculation sheet'!AB366*'Calculation sheet'!AD366*'Calculation sheet'!AI366*'Calculation sheet'!AJ366,'Calculation sheet'!AP366*'Calculation sheet'!J366*'Calculation sheet'!K366*'Calculation sheet'!L366*'Calculation sheet'!N366*'Calculation sheet'!P366*'Calculation sheet'!R366*'Calculation sheet'!S366*'Calculation sheet'!X366*'Calculation sheet'!Y366*'Calculation sheet'!Z366*'Calculation sheet'!AB366*'Calculation sheet'!AD366*'Calculation sheet'!AI366*'Calculation sheet'!AJ366*0.7672))</f>
        <v/>
      </c>
      <c r="Q366" s="12" t="str">
        <f t="shared" si="16"/>
        <v/>
      </c>
      <c r="R366" s="14" t="str">
        <f t="shared" si="17"/>
        <v/>
      </c>
    </row>
    <row r="367" spans="1:18" x14ac:dyDescent="0.3">
      <c r="A367" s="4" t="str">
        <f>IF('Input data'!A382="","",'Input data'!A382)</f>
        <v/>
      </c>
      <c r="B367" s="4" t="str">
        <f>IF('Input data'!B382="","",'Input data'!B382)</f>
        <v/>
      </c>
      <c r="C367" s="4" t="str">
        <f>IF('Input data'!C382="","",'Input data'!C382)</f>
        <v/>
      </c>
      <c r="D367" s="4" t="str">
        <f>IF('Input data'!D382="","",'Input data'!D382)</f>
        <v/>
      </c>
      <c r="E367" s="4" t="str">
        <f>IF('Input data'!E382="","",'Input data'!E382)</f>
        <v/>
      </c>
      <c r="F367" s="4" t="str">
        <f>IF('Input data'!F382="","",'Input data'!F382)</f>
        <v/>
      </c>
      <c r="G367" s="4">
        <f>IF('Input data'!G382="","",'Input data'!G382)</f>
        <v>0</v>
      </c>
      <c r="H367" s="4" t="str">
        <f>IF('Input data'!H382&gt;0.5,'Input data'!H382,"")</f>
        <v/>
      </c>
      <c r="I367" s="4" t="str">
        <f>IF('Input data'!I382="","",'Input data'!I382)</f>
        <v/>
      </c>
      <c r="J367" s="12" t="str">
        <f>IF('Calculation sheet'!AQ367="","",IF(OR(I367="Motorway link",I367="Exit diverge",I367="Entrance merge",I367="Motorway diverge",I367="Motorway merge",I367="Motorway weaving",I367="Service area"),'Calculation sheet'!AK367*'Calculation sheet'!J367*'Calculation sheet'!K367*'Calculation sheet'!L367*'Calculation sheet'!N367*'Calculation sheet'!P367*'Calculation sheet'!R367*'Calculation sheet'!S367*'Calculation sheet'!T367*'Calculation sheet'!Y367*'Calculation sheet'!Z367*'Calculation sheet'!AB367*'Calculation sheet'!AD367*'Calculation sheet'!AF367*'Calculation sheet'!AJ367,'Calculation sheet'!AK367*'Calculation sheet'!J367*'Calculation sheet'!K367*'Calculation sheet'!L367*'Calculation sheet'!N367*'Calculation sheet'!P367*'Calculation sheet'!R367*'Calculation sheet'!S367*'Calculation sheet'!T367*'Calculation sheet'!Y367*'Calculation sheet'!Z367*'Calculation sheet'!AB367*'Calculation sheet'!AD367*'Calculation sheet'!AF367*'Calculation sheet'!AJ367*0.7672))</f>
        <v/>
      </c>
      <c r="K367" s="12" t="str">
        <f>IF('Calculation sheet'!AQ367="","",IF(OR(I367="Motorway link",I367="Exit diverge",I367="Entrance merge",I367="Motorway diverge",I367="Motorway merge",I367="Motorway weaving",I367="Service area"),'Calculation sheet'!AL367*'Calculation sheet'!J367*'Calculation sheet'!K367*'Calculation sheet'!M367*'Calculation sheet'!O367*'Calculation sheet'!P367*'Calculation sheet'!Q367*'Calculation sheet'!R367*'Calculation sheet'!S367*'Calculation sheet'!T367*'Calculation sheet'!Y367*'Calculation sheet'!AA367*'Calculation sheet'!AC367*'Calculation sheet'!AE367*'Calculation sheet'!AG367*'Calculation sheet'!AJ367,'Calculation sheet'!AL367*'Calculation sheet'!J367*'Calculation sheet'!K367*'Calculation sheet'!M367*'Calculation sheet'!O367*'Calculation sheet'!P367*'Calculation sheet'!Q367*'Calculation sheet'!R367*'Calculation sheet'!S367*'Calculation sheet'!T367*'Calculation sheet'!Y367*'Calculation sheet'!AA367*'Calculation sheet'!AC367*'Calculation sheet'!AE367*'Calculation sheet'!AG367*'Calculation sheet'!AJ367*0.8833))</f>
        <v/>
      </c>
      <c r="L367" s="12" t="str">
        <f>IF('Calculation sheet'!AQ367="","",IF(OR(I367="Motorway link",I367="Exit diverge",I367="Entrance merge",I367="Motorway diverge",I367="Motorway merge",I367="Motorway weaving",I367="Service area"),'Calculation sheet'!AM367*'Calculation sheet'!J367*'Calculation sheet'!K367*'Calculation sheet'!M367*'Calculation sheet'!O367*'Calculation sheet'!P367*'Calculation sheet'!Q367*'Calculation sheet'!R367*'Calculation sheet'!S367*'Calculation sheet'!U367*'Calculation sheet'!Y367*'Calculation sheet'!AA367*'Calculation sheet'!AC367*'Calculation sheet'!AE367*'Calculation sheet'!AG367*'Calculation sheet'!AJ367,'Calculation sheet'!AM367*'Calculation sheet'!J367*'Calculation sheet'!K367*'Calculation sheet'!M367*'Calculation sheet'!O367*'Calculation sheet'!P367*'Calculation sheet'!Q367*'Calculation sheet'!R367*'Calculation sheet'!S367*'Calculation sheet'!U367*'Calculation sheet'!Y367*'Calculation sheet'!AA367*'Calculation sheet'!AC367*'Calculation sheet'!AE367*'Calculation sheet'!AG367*'Calculation sheet'!AJ367*1.1176))</f>
        <v/>
      </c>
      <c r="M367" s="12" t="str">
        <f t="shared" si="15"/>
        <v/>
      </c>
      <c r="N367" s="12" t="str">
        <f>IF('Calculation sheet'!AQ367="","",IF(OR(I367="Motorway link",I367="Exit diverge",I367="Entrance merge",I367="Motorway diverge",I367="Motorway merge",I367="Motorway weaving",I367="Service area"),'Calculation sheet'!AN367*'Calculation sheet'!J367*'Calculation sheet'!K367*'Calculation sheet'!L367*'Calculation sheet'!N367*'Calculation sheet'!P367*'Calculation sheet'!R367*'Calculation sheet'!S367*'Calculation sheet'!V367*'Calculation sheet'!Y367*'Calculation sheet'!Z367*'Calculation sheet'!AB367*'Calculation sheet'!AD367*'Calculation sheet'!AH367*'Calculation sheet'!AJ367,'Calculation sheet'!AN367*'Calculation sheet'!J367*'Calculation sheet'!K367*'Calculation sheet'!L367*'Calculation sheet'!N367*'Calculation sheet'!P367*'Calculation sheet'!R367*'Calculation sheet'!S367*'Calculation sheet'!V367*'Calculation sheet'!Y367*'Calculation sheet'!Z367*'Calculation sheet'!AB367*'Calculation sheet'!AD367*'Calculation sheet'!AH367*'Calculation sheet'!AJ367*0.7672))</f>
        <v/>
      </c>
      <c r="O367" s="12" t="str">
        <f>IF('Calculation sheet'!AQ367="","",IF(OR(I367="Motorway link",I367="Exit diverge",I367="Entrance merge",I367="Motorway diverge",I367="Motorway merge",I367="Motorway weaving",I367="Service area"),'Calculation sheet'!AO367*'Calculation sheet'!J367*'Calculation sheet'!K367*'Calculation sheet'!L367*'Calculation sheet'!N367*'Calculation sheet'!P367*'Calculation sheet'!R367*'Calculation sheet'!S367*'Calculation sheet'!W367*'Calculation sheet'!Y367*'Calculation sheet'!Z367*'Calculation sheet'!AB367*'Calculation sheet'!AD367*'Calculation sheet'!AH367*'Calculation sheet'!AJ367,'Calculation sheet'!AO367*'Calculation sheet'!J367*'Calculation sheet'!K367*'Calculation sheet'!L367*'Calculation sheet'!N367*'Calculation sheet'!P367*'Calculation sheet'!R367*'Calculation sheet'!S367*'Calculation sheet'!W367*'Calculation sheet'!Y367*'Calculation sheet'!Z367*'Calculation sheet'!AB367*'Calculation sheet'!AD367*'Calculation sheet'!AH367*'Calculation sheet'!AJ367*0.7672))</f>
        <v/>
      </c>
      <c r="P367" s="12" t="str">
        <f>IF('Calculation sheet'!AQ367="","",IF(OR(I367="Motorway link",I367="Exit diverge",I367="Entrance merge",I367="Motorway diverge",I367="Motorway merge",I367="Motorway weaving",I367="Service area"),'Calculation sheet'!AP367*'Calculation sheet'!J367*'Calculation sheet'!K367*'Calculation sheet'!L367*'Calculation sheet'!N367*'Calculation sheet'!P367*'Calculation sheet'!R367*'Calculation sheet'!S367*'Calculation sheet'!X367*'Calculation sheet'!Y367*'Calculation sheet'!Z367*'Calculation sheet'!AB367*'Calculation sheet'!AD367*'Calculation sheet'!AI367*'Calculation sheet'!AJ367,'Calculation sheet'!AP367*'Calculation sheet'!J367*'Calculation sheet'!K367*'Calculation sheet'!L367*'Calculation sheet'!N367*'Calculation sheet'!P367*'Calculation sheet'!R367*'Calculation sheet'!S367*'Calculation sheet'!X367*'Calculation sheet'!Y367*'Calculation sheet'!Z367*'Calculation sheet'!AB367*'Calculation sheet'!AD367*'Calculation sheet'!AI367*'Calculation sheet'!AJ367*0.7672))</f>
        <v/>
      </c>
      <c r="Q367" s="12" t="str">
        <f t="shared" si="16"/>
        <v/>
      </c>
      <c r="R367" s="14" t="str">
        <f t="shared" si="17"/>
        <v/>
      </c>
    </row>
    <row r="368" spans="1:18" x14ac:dyDescent="0.3">
      <c r="A368" s="4" t="str">
        <f>IF('Input data'!A383="","",'Input data'!A383)</f>
        <v/>
      </c>
      <c r="B368" s="4" t="str">
        <f>IF('Input data'!B383="","",'Input data'!B383)</f>
        <v/>
      </c>
      <c r="C368" s="4" t="str">
        <f>IF('Input data'!C383="","",'Input data'!C383)</f>
        <v/>
      </c>
      <c r="D368" s="4" t="str">
        <f>IF('Input data'!D383="","",'Input data'!D383)</f>
        <v/>
      </c>
      <c r="E368" s="4" t="str">
        <f>IF('Input data'!E383="","",'Input data'!E383)</f>
        <v/>
      </c>
      <c r="F368" s="4" t="str">
        <f>IF('Input data'!F383="","",'Input data'!F383)</f>
        <v/>
      </c>
      <c r="G368" s="4">
        <f>IF('Input data'!G383="","",'Input data'!G383)</f>
        <v>0</v>
      </c>
      <c r="H368" s="4" t="str">
        <f>IF('Input data'!H383&gt;0.5,'Input data'!H383,"")</f>
        <v/>
      </c>
      <c r="I368" s="4" t="str">
        <f>IF('Input data'!I383="","",'Input data'!I383)</f>
        <v/>
      </c>
      <c r="J368" s="12" t="str">
        <f>IF('Calculation sheet'!AQ368="","",IF(OR(I368="Motorway link",I368="Exit diverge",I368="Entrance merge",I368="Motorway diverge",I368="Motorway merge",I368="Motorway weaving",I368="Service area"),'Calculation sheet'!AK368*'Calculation sheet'!J368*'Calculation sheet'!K368*'Calculation sheet'!L368*'Calculation sheet'!N368*'Calculation sheet'!P368*'Calculation sheet'!R368*'Calculation sheet'!S368*'Calculation sheet'!T368*'Calculation sheet'!Y368*'Calculation sheet'!Z368*'Calculation sheet'!AB368*'Calculation sheet'!AD368*'Calculation sheet'!AF368*'Calculation sheet'!AJ368,'Calculation sheet'!AK368*'Calculation sheet'!J368*'Calculation sheet'!K368*'Calculation sheet'!L368*'Calculation sheet'!N368*'Calculation sheet'!P368*'Calculation sheet'!R368*'Calculation sheet'!S368*'Calculation sheet'!T368*'Calculation sheet'!Y368*'Calculation sheet'!Z368*'Calculation sheet'!AB368*'Calculation sheet'!AD368*'Calculation sheet'!AF368*'Calculation sheet'!AJ368*0.7672))</f>
        <v/>
      </c>
      <c r="K368" s="12" t="str">
        <f>IF('Calculation sheet'!AQ368="","",IF(OR(I368="Motorway link",I368="Exit diverge",I368="Entrance merge",I368="Motorway diverge",I368="Motorway merge",I368="Motorway weaving",I368="Service area"),'Calculation sheet'!AL368*'Calculation sheet'!J368*'Calculation sheet'!K368*'Calculation sheet'!M368*'Calculation sheet'!O368*'Calculation sheet'!P368*'Calculation sheet'!Q368*'Calculation sheet'!R368*'Calculation sheet'!S368*'Calculation sheet'!T368*'Calculation sheet'!Y368*'Calculation sheet'!AA368*'Calculation sheet'!AC368*'Calculation sheet'!AE368*'Calculation sheet'!AG368*'Calculation sheet'!AJ368,'Calculation sheet'!AL368*'Calculation sheet'!J368*'Calculation sheet'!K368*'Calculation sheet'!M368*'Calculation sheet'!O368*'Calculation sheet'!P368*'Calculation sheet'!Q368*'Calculation sheet'!R368*'Calculation sheet'!S368*'Calculation sheet'!T368*'Calculation sheet'!Y368*'Calculation sheet'!AA368*'Calculation sheet'!AC368*'Calculation sheet'!AE368*'Calculation sheet'!AG368*'Calculation sheet'!AJ368*0.8833))</f>
        <v/>
      </c>
      <c r="L368" s="12" t="str">
        <f>IF('Calculation sheet'!AQ368="","",IF(OR(I368="Motorway link",I368="Exit diverge",I368="Entrance merge",I368="Motorway diverge",I368="Motorway merge",I368="Motorway weaving",I368="Service area"),'Calculation sheet'!AM368*'Calculation sheet'!J368*'Calculation sheet'!K368*'Calculation sheet'!M368*'Calculation sheet'!O368*'Calculation sheet'!P368*'Calculation sheet'!Q368*'Calculation sheet'!R368*'Calculation sheet'!S368*'Calculation sheet'!U368*'Calculation sheet'!Y368*'Calculation sheet'!AA368*'Calculation sheet'!AC368*'Calculation sheet'!AE368*'Calculation sheet'!AG368*'Calculation sheet'!AJ368,'Calculation sheet'!AM368*'Calculation sheet'!J368*'Calculation sheet'!K368*'Calculation sheet'!M368*'Calculation sheet'!O368*'Calculation sheet'!P368*'Calculation sheet'!Q368*'Calculation sheet'!R368*'Calculation sheet'!S368*'Calculation sheet'!U368*'Calculation sheet'!Y368*'Calculation sheet'!AA368*'Calculation sheet'!AC368*'Calculation sheet'!AE368*'Calculation sheet'!AG368*'Calculation sheet'!AJ368*1.1176))</f>
        <v/>
      </c>
      <c r="M368" s="12" t="str">
        <f t="shared" si="15"/>
        <v/>
      </c>
      <c r="N368" s="12" t="str">
        <f>IF('Calculation sheet'!AQ368="","",IF(OR(I368="Motorway link",I368="Exit diverge",I368="Entrance merge",I368="Motorway diverge",I368="Motorway merge",I368="Motorway weaving",I368="Service area"),'Calculation sheet'!AN368*'Calculation sheet'!J368*'Calculation sheet'!K368*'Calculation sheet'!L368*'Calculation sheet'!N368*'Calculation sheet'!P368*'Calculation sheet'!R368*'Calculation sheet'!S368*'Calculation sheet'!V368*'Calculation sheet'!Y368*'Calculation sheet'!Z368*'Calculation sheet'!AB368*'Calculation sheet'!AD368*'Calculation sheet'!AH368*'Calculation sheet'!AJ368,'Calculation sheet'!AN368*'Calculation sheet'!J368*'Calculation sheet'!K368*'Calculation sheet'!L368*'Calculation sheet'!N368*'Calculation sheet'!P368*'Calculation sheet'!R368*'Calculation sheet'!S368*'Calculation sheet'!V368*'Calculation sheet'!Y368*'Calculation sheet'!Z368*'Calculation sheet'!AB368*'Calculation sheet'!AD368*'Calculation sheet'!AH368*'Calculation sheet'!AJ368*0.7672))</f>
        <v/>
      </c>
      <c r="O368" s="12" t="str">
        <f>IF('Calculation sheet'!AQ368="","",IF(OR(I368="Motorway link",I368="Exit diverge",I368="Entrance merge",I368="Motorway diverge",I368="Motorway merge",I368="Motorway weaving",I368="Service area"),'Calculation sheet'!AO368*'Calculation sheet'!J368*'Calculation sheet'!K368*'Calculation sheet'!L368*'Calculation sheet'!N368*'Calculation sheet'!P368*'Calculation sheet'!R368*'Calculation sheet'!S368*'Calculation sheet'!W368*'Calculation sheet'!Y368*'Calculation sheet'!Z368*'Calculation sheet'!AB368*'Calculation sheet'!AD368*'Calculation sheet'!AH368*'Calculation sheet'!AJ368,'Calculation sheet'!AO368*'Calculation sheet'!J368*'Calculation sheet'!K368*'Calculation sheet'!L368*'Calculation sheet'!N368*'Calculation sheet'!P368*'Calculation sheet'!R368*'Calculation sheet'!S368*'Calculation sheet'!W368*'Calculation sheet'!Y368*'Calculation sheet'!Z368*'Calculation sheet'!AB368*'Calculation sheet'!AD368*'Calculation sheet'!AH368*'Calculation sheet'!AJ368*0.7672))</f>
        <v/>
      </c>
      <c r="P368" s="12" t="str">
        <f>IF('Calculation sheet'!AQ368="","",IF(OR(I368="Motorway link",I368="Exit diverge",I368="Entrance merge",I368="Motorway diverge",I368="Motorway merge",I368="Motorway weaving",I368="Service area"),'Calculation sheet'!AP368*'Calculation sheet'!J368*'Calculation sheet'!K368*'Calculation sheet'!L368*'Calculation sheet'!N368*'Calculation sheet'!P368*'Calculation sheet'!R368*'Calculation sheet'!S368*'Calculation sheet'!X368*'Calculation sheet'!Y368*'Calculation sheet'!Z368*'Calculation sheet'!AB368*'Calculation sheet'!AD368*'Calculation sheet'!AI368*'Calculation sheet'!AJ368,'Calculation sheet'!AP368*'Calculation sheet'!J368*'Calculation sheet'!K368*'Calculation sheet'!L368*'Calculation sheet'!N368*'Calculation sheet'!P368*'Calculation sheet'!R368*'Calculation sheet'!S368*'Calculation sheet'!X368*'Calculation sheet'!Y368*'Calculation sheet'!Z368*'Calculation sheet'!AB368*'Calculation sheet'!AD368*'Calculation sheet'!AI368*'Calculation sheet'!AJ368*0.7672))</f>
        <v/>
      </c>
      <c r="Q368" s="12" t="str">
        <f t="shared" si="16"/>
        <v/>
      </c>
      <c r="R368" s="14" t="str">
        <f t="shared" si="17"/>
        <v/>
      </c>
    </row>
    <row r="369" spans="1:18" x14ac:dyDescent="0.3">
      <c r="A369" s="4" t="str">
        <f>IF('Input data'!A384="","",'Input data'!A384)</f>
        <v/>
      </c>
      <c r="B369" s="4" t="str">
        <f>IF('Input data'!B384="","",'Input data'!B384)</f>
        <v/>
      </c>
      <c r="C369" s="4" t="str">
        <f>IF('Input data'!C384="","",'Input data'!C384)</f>
        <v/>
      </c>
      <c r="D369" s="4" t="str">
        <f>IF('Input data'!D384="","",'Input data'!D384)</f>
        <v/>
      </c>
      <c r="E369" s="4" t="str">
        <f>IF('Input data'!E384="","",'Input data'!E384)</f>
        <v/>
      </c>
      <c r="F369" s="4" t="str">
        <f>IF('Input data'!F384="","",'Input data'!F384)</f>
        <v/>
      </c>
      <c r="G369" s="4">
        <f>IF('Input data'!G384="","",'Input data'!G384)</f>
        <v>0</v>
      </c>
      <c r="H369" s="4" t="str">
        <f>IF('Input data'!H384&gt;0.5,'Input data'!H384,"")</f>
        <v/>
      </c>
      <c r="I369" s="4" t="str">
        <f>IF('Input data'!I384="","",'Input data'!I384)</f>
        <v/>
      </c>
      <c r="J369" s="12" t="str">
        <f>IF('Calculation sheet'!AQ369="","",IF(OR(I369="Motorway link",I369="Exit diverge",I369="Entrance merge",I369="Motorway diverge",I369="Motorway merge",I369="Motorway weaving",I369="Service area"),'Calculation sheet'!AK369*'Calculation sheet'!J369*'Calculation sheet'!K369*'Calculation sheet'!L369*'Calculation sheet'!N369*'Calculation sheet'!P369*'Calculation sheet'!R369*'Calculation sheet'!S369*'Calculation sheet'!T369*'Calculation sheet'!Y369*'Calculation sheet'!Z369*'Calculation sheet'!AB369*'Calculation sheet'!AD369*'Calculation sheet'!AF369*'Calculation sheet'!AJ369,'Calculation sheet'!AK369*'Calculation sheet'!J369*'Calculation sheet'!K369*'Calculation sheet'!L369*'Calculation sheet'!N369*'Calculation sheet'!P369*'Calculation sheet'!R369*'Calculation sheet'!S369*'Calculation sheet'!T369*'Calculation sheet'!Y369*'Calculation sheet'!Z369*'Calculation sheet'!AB369*'Calculation sheet'!AD369*'Calculation sheet'!AF369*'Calculation sheet'!AJ369*0.7672))</f>
        <v/>
      </c>
      <c r="K369" s="12" t="str">
        <f>IF('Calculation sheet'!AQ369="","",IF(OR(I369="Motorway link",I369="Exit diverge",I369="Entrance merge",I369="Motorway diverge",I369="Motorway merge",I369="Motorway weaving",I369="Service area"),'Calculation sheet'!AL369*'Calculation sheet'!J369*'Calculation sheet'!K369*'Calculation sheet'!M369*'Calculation sheet'!O369*'Calculation sheet'!P369*'Calculation sheet'!Q369*'Calculation sheet'!R369*'Calculation sheet'!S369*'Calculation sheet'!T369*'Calculation sheet'!Y369*'Calculation sheet'!AA369*'Calculation sheet'!AC369*'Calculation sheet'!AE369*'Calculation sheet'!AG369*'Calculation sheet'!AJ369,'Calculation sheet'!AL369*'Calculation sheet'!J369*'Calculation sheet'!K369*'Calculation sheet'!M369*'Calculation sheet'!O369*'Calculation sheet'!P369*'Calculation sheet'!Q369*'Calculation sheet'!R369*'Calculation sheet'!S369*'Calculation sheet'!T369*'Calculation sheet'!Y369*'Calculation sheet'!AA369*'Calculation sheet'!AC369*'Calculation sheet'!AE369*'Calculation sheet'!AG369*'Calculation sheet'!AJ369*0.8833))</f>
        <v/>
      </c>
      <c r="L369" s="12" t="str">
        <f>IF('Calculation sheet'!AQ369="","",IF(OR(I369="Motorway link",I369="Exit diverge",I369="Entrance merge",I369="Motorway diverge",I369="Motorway merge",I369="Motorway weaving",I369="Service area"),'Calculation sheet'!AM369*'Calculation sheet'!J369*'Calculation sheet'!K369*'Calculation sheet'!M369*'Calculation sheet'!O369*'Calculation sheet'!P369*'Calculation sheet'!Q369*'Calculation sheet'!R369*'Calculation sheet'!S369*'Calculation sheet'!U369*'Calculation sheet'!Y369*'Calculation sheet'!AA369*'Calculation sheet'!AC369*'Calculation sheet'!AE369*'Calculation sheet'!AG369*'Calculation sheet'!AJ369,'Calculation sheet'!AM369*'Calculation sheet'!J369*'Calculation sheet'!K369*'Calculation sheet'!M369*'Calculation sheet'!O369*'Calculation sheet'!P369*'Calculation sheet'!Q369*'Calculation sheet'!R369*'Calculation sheet'!S369*'Calculation sheet'!U369*'Calculation sheet'!Y369*'Calculation sheet'!AA369*'Calculation sheet'!AC369*'Calculation sheet'!AE369*'Calculation sheet'!AG369*'Calculation sheet'!AJ369*1.1176))</f>
        <v/>
      </c>
      <c r="M369" s="12" t="str">
        <f t="shared" si="15"/>
        <v/>
      </c>
      <c r="N369" s="12" t="str">
        <f>IF('Calculation sheet'!AQ369="","",IF(OR(I369="Motorway link",I369="Exit diverge",I369="Entrance merge",I369="Motorway diverge",I369="Motorway merge",I369="Motorway weaving",I369="Service area"),'Calculation sheet'!AN369*'Calculation sheet'!J369*'Calculation sheet'!K369*'Calculation sheet'!L369*'Calculation sheet'!N369*'Calculation sheet'!P369*'Calculation sheet'!R369*'Calculation sheet'!S369*'Calculation sheet'!V369*'Calculation sheet'!Y369*'Calculation sheet'!Z369*'Calculation sheet'!AB369*'Calculation sheet'!AD369*'Calculation sheet'!AH369*'Calculation sheet'!AJ369,'Calculation sheet'!AN369*'Calculation sheet'!J369*'Calculation sheet'!K369*'Calculation sheet'!L369*'Calculation sheet'!N369*'Calculation sheet'!P369*'Calculation sheet'!R369*'Calculation sheet'!S369*'Calculation sheet'!V369*'Calculation sheet'!Y369*'Calculation sheet'!Z369*'Calculation sheet'!AB369*'Calculation sheet'!AD369*'Calculation sheet'!AH369*'Calculation sheet'!AJ369*0.7672))</f>
        <v/>
      </c>
      <c r="O369" s="12" t="str">
        <f>IF('Calculation sheet'!AQ369="","",IF(OR(I369="Motorway link",I369="Exit diverge",I369="Entrance merge",I369="Motorway diverge",I369="Motorway merge",I369="Motorway weaving",I369="Service area"),'Calculation sheet'!AO369*'Calculation sheet'!J369*'Calculation sheet'!K369*'Calculation sheet'!L369*'Calculation sheet'!N369*'Calculation sheet'!P369*'Calculation sheet'!R369*'Calculation sheet'!S369*'Calculation sheet'!W369*'Calculation sheet'!Y369*'Calculation sheet'!Z369*'Calculation sheet'!AB369*'Calculation sheet'!AD369*'Calculation sheet'!AH369*'Calculation sheet'!AJ369,'Calculation sheet'!AO369*'Calculation sheet'!J369*'Calculation sheet'!K369*'Calculation sheet'!L369*'Calculation sheet'!N369*'Calculation sheet'!P369*'Calculation sheet'!R369*'Calculation sheet'!S369*'Calculation sheet'!W369*'Calculation sheet'!Y369*'Calculation sheet'!Z369*'Calculation sheet'!AB369*'Calculation sheet'!AD369*'Calculation sheet'!AH369*'Calculation sheet'!AJ369*0.7672))</f>
        <v/>
      </c>
      <c r="P369" s="12" t="str">
        <f>IF('Calculation sheet'!AQ369="","",IF(OR(I369="Motorway link",I369="Exit diverge",I369="Entrance merge",I369="Motorway diverge",I369="Motorway merge",I369="Motorway weaving",I369="Service area"),'Calculation sheet'!AP369*'Calculation sheet'!J369*'Calculation sheet'!K369*'Calculation sheet'!L369*'Calculation sheet'!N369*'Calculation sheet'!P369*'Calculation sheet'!R369*'Calculation sheet'!S369*'Calculation sheet'!X369*'Calculation sheet'!Y369*'Calculation sheet'!Z369*'Calculation sheet'!AB369*'Calculation sheet'!AD369*'Calculation sheet'!AI369*'Calculation sheet'!AJ369,'Calculation sheet'!AP369*'Calculation sheet'!J369*'Calculation sheet'!K369*'Calculation sheet'!L369*'Calculation sheet'!N369*'Calculation sheet'!P369*'Calculation sheet'!R369*'Calculation sheet'!S369*'Calculation sheet'!X369*'Calculation sheet'!Y369*'Calculation sheet'!Z369*'Calculation sheet'!AB369*'Calculation sheet'!AD369*'Calculation sheet'!AI369*'Calculation sheet'!AJ369*0.7672))</f>
        <v/>
      </c>
      <c r="Q369" s="12" t="str">
        <f t="shared" si="16"/>
        <v/>
      </c>
      <c r="R369" s="14" t="str">
        <f t="shared" si="17"/>
        <v/>
      </c>
    </row>
    <row r="370" spans="1:18" x14ac:dyDescent="0.3">
      <c r="A370" s="4" t="str">
        <f>IF('Input data'!A385="","",'Input data'!A385)</f>
        <v/>
      </c>
      <c r="B370" s="4" t="str">
        <f>IF('Input data'!B385="","",'Input data'!B385)</f>
        <v/>
      </c>
      <c r="C370" s="4" t="str">
        <f>IF('Input data'!C385="","",'Input data'!C385)</f>
        <v/>
      </c>
      <c r="D370" s="4" t="str">
        <f>IF('Input data'!D385="","",'Input data'!D385)</f>
        <v/>
      </c>
      <c r="E370" s="4" t="str">
        <f>IF('Input data'!E385="","",'Input data'!E385)</f>
        <v/>
      </c>
      <c r="F370" s="4" t="str">
        <f>IF('Input data'!F385="","",'Input data'!F385)</f>
        <v/>
      </c>
      <c r="G370" s="4">
        <f>IF('Input data'!G385="","",'Input data'!G385)</f>
        <v>0</v>
      </c>
      <c r="H370" s="4" t="str">
        <f>IF('Input data'!H385&gt;0.5,'Input data'!H385,"")</f>
        <v/>
      </c>
      <c r="I370" s="4" t="str">
        <f>IF('Input data'!I385="","",'Input data'!I385)</f>
        <v/>
      </c>
      <c r="J370" s="12" t="str">
        <f>IF('Calculation sheet'!AQ370="","",IF(OR(I370="Motorway link",I370="Exit diverge",I370="Entrance merge",I370="Motorway diverge",I370="Motorway merge",I370="Motorway weaving",I370="Service area"),'Calculation sheet'!AK370*'Calculation sheet'!J370*'Calculation sheet'!K370*'Calculation sheet'!L370*'Calculation sheet'!N370*'Calculation sheet'!P370*'Calculation sheet'!R370*'Calculation sheet'!S370*'Calculation sheet'!T370*'Calculation sheet'!Y370*'Calculation sheet'!Z370*'Calculation sheet'!AB370*'Calculation sheet'!AD370*'Calculation sheet'!AF370*'Calculation sheet'!AJ370,'Calculation sheet'!AK370*'Calculation sheet'!J370*'Calculation sheet'!K370*'Calculation sheet'!L370*'Calculation sheet'!N370*'Calculation sheet'!P370*'Calculation sheet'!R370*'Calculation sheet'!S370*'Calculation sheet'!T370*'Calculation sheet'!Y370*'Calculation sheet'!Z370*'Calculation sheet'!AB370*'Calculation sheet'!AD370*'Calculation sheet'!AF370*'Calculation sheet'!AJ370*0.7672))</f>
        <v/>
      </c>
      <c r="K370" s="12" t="str">
        <f>IF('Calculation sheet'!AQ370="","",IF(OR(I370="Motorway link",I370="Exit diverge",I370="Entrance merge",I370="Motorway diverge",I370="Motorway merge",I370="Motorway weaving",I370="Service area"),'Calculation sheet'!AL370*'Calculation sheet'!J370*'Calculation sheet'!K370*'Calculation sheet'!M370*'Calculation sheet'!O370*'Calculation sheet'!P370*'Calculation sheet'!Q370*'Calculation sheet'!R370*'Calculation sheet'!S370*'Calculation sheet'!T370*'Calculation sheet'!Y370*'Calculation sheet'!AA370*'Calculation sheet'!AC370*'Calculation sheet'!AE370*'Calculation sheet'!AG370*'Calculation sheet'!AJ370,'Calculation sheet'!AL370*'Calculation sheet'!J370*'Calculation sheet'!K370*'Calculation sheet'!M370*'Calculation sheet'!O370*'Calculation sheet'!P370*'Calculation sheet'!Q370*'Calculation sheet'!R370*'Calculation sheet'!S370*'Calculation sheet'!T370*'Calculation sheet'!Y370*'Calculation sheet'!AA370*'Calculation sheet'!AC370*'Calculation sheet'!AE370*'Calculation sheet'!AG370*'Calculation sheet'!AJ370*0.8833))</f>
        <v/>
      </c>
      <c r="L370" s="12" t="str">
        <f>IF('Calculation sheet'!AQ370="","",IF(OR(I370="Motorway link",I370="Exit diverge",I370="Entrance merge",I370="Motorway diverge",I370="Motorway merge",I370="Motorway weaving",I370="Service area"),'Calculation sheet'!AM370*'Calculation sheet'!J370*'Calculation sheet'!K370*'Calculation sheet'!M370*'Calculation sheet'!O370*'Calculation sheet'!P370*'Calculation sheet'!Q370*'Calculation sheet'!R370*'Calculation sheet'!S370*'Calculation sheet'!U370*'Calculation sheet'!Y370*'Calculation sheet'!AA370*'Calculation sheet'!AC370*'Calculation sheet'!AE370*'Calculation sheet'!AG370*'Calculation sheet'!AJ370,'Calculation sheet'!AM370*'Calculation sheet'!J370*'Calculation sheet'!K370*'Calculation sheet'!M370*'Calculation sheet'!O370*'Calculation sheet'!P370*'Calculation sheet'!Q370*'Calculation sheet'!R370*'Calculation sheet'!S370*'Calculation sheet'!U370*'Calculation sheet'!Y370*'Calculation sheet'!AA370*'Calculation sheet'!AC370*'Calculation sheet'!AE370*'Calculation sheet'!AG370*'Calculation sheet'!AJ370*1.1176))</f>
        <v/>
      </c>
      <c r="M370" s="12" t="str">
        <f t="shared" si="15"/>
        <v/>
      </c>
      <c r="N370" s="12" t="str">
        <f>IF('Calculation sheet'!AQ370="","",IF(OR(I370="Motorway link",I370="Exit diverge",I370="Entrance merge",I370="Motorway diverge",I370="Motorway merge",I370="Motorway weaving",I370="Service area"),'Calculation sheet'!AN370*'Calculation sheet'!J370*'Calculation sheet'!K370*'Calculation sheet'!L370*'Calculation sheet'!N370*'Calculation sheet'!P370*'Calculation sheet'!R370*'Calculation sheet'!S370*'Calculation sheet'!V370*'Calculation sheet'!Y370*'Calculation sheet'!Z370*'Calculation sheet'!AB370*'Calculation sheet'!AD370*'Calculation sheet'!AH370*'Calculation sheet'!AJ370,'Calculation sheet'!AN370*'Calculation sheet'!J370*'Calculation sheet'!K370*'Calculation sheet'!L370*'Calculation sheet'!N370*'Calculation sheet'!P370*'Calculation sheet'!R370*'Calculation sheet'!S370*'Calculation sheet'!V370*'Calculation sheet'!Y370*'Calculation sheet'!Z370*'Calculation sheet'!AB370*'Calculation sheet'!AD370*'Calculation sheet'!AH370*'Calculation sheet'!AJ370*0.7672))</f>
        <v/>
      </c>
      <c r="O370" s="12" t="str">
        <f>IF('Calculation sheet'!AQ370="","",IF(OR(I370="Motorway link",I370="Exit diverge",I370="Entrance merge",I370="Motorway diverge",I370="Motorway merge",I370="Motorway weaving",I370="Service area"),'Calculation sheet'!AO370*'Calculation sheet'!J370*'Calculation sheet'!K370*'Calculation sheet'!L370*'Calculation sheet'!N370*'Calculation sheet'!P370*'Calculation sheet'!R370*'Calculation sheet'!S370*'Calculation sheet'!W370*'Calculation sheet'!Y370*'Calculation sheet'!Z370*'Calculation sheet'!AB370*'Calculation sheet'!AD370*'Calculation sheet'!AH370*'Calculation sheet'!AJ370,'Calculation sheet'!AO370*'Calculation sheet'!J370*'Calculation sheet'!K370*'Calculation sheet'!L370*'Calculation sheet'!N370*'Calculation sheet'!P370*'Calculation sheet'!R370*'Calculation sheet'!S370*'Calculation sheet'!W370*'Calculation sheet'!Y370*'Calculation sheet'!Z370*'Calculation sheet'!AB370*'Calculation sheet'!AD370*'Calculation sheet'!AH370*'Calculation sheet'!AJ370*0.7672))</f>
        <v/>
      </c>
      <c r="P370" s="12" t="str">
        <f>IF('Calculation sheet'!AQ370="","",IF(OR(I370="Motorway link",I370="Exit diverge",I370="Entrance merge",I370="Motorway diverge",I370="Motorway merge",I370="Motorway weaving",I370="Service area"),'Calculation sheet'!AP370*'Calculation sheet'!J370*'Calculation sheet'!K370*'Calculation sheet'!L370*'Calculation sheet'!N370*'Calculation sheet'!P370*'Calculation sheet'!R370*'Calculation sheet'!S370*'Calculation sheet'!X370*'Calculation sheet'!Y370*'Calculation sheet'!Z370*'Calculation sheet'!AB370*'Calculation sheet'!AD370*'Calculation sheet'!AI370*'Calculation sheet'!AJ370,'Calculation sheet'!AP370*'Calculation sheet'!J370*'Calculation sheet'!K370*'Calculation sheet'!L370*'Calculation sheet'!N370*'Calculation sheet'!P370*'Calculation sheet'!R370*'Calculation sheet'!S370*'Calculation sheet'!X370*'Calculation sheet'!Y370*'Calculation sheet'!Z370*'Calculation sheet'!AB370*'Calculation sheet'!AD370*'Calculation sheet'!AI370*'Calculation sheet'!AJ370*0.7672))</f>
        <v/>
      </c>
      <c r="Q370" s="12" t="str">
        <f t="shared" si="16"/>
        <v/>
      </c>
      <c r="R370" s="14" t="str">
        <f t="shared" si="17"/>
        <v/>
      </c>
    </row>
    <row r="371" spans="1:18" x14ac:dyDescent="0.3">
      <c r="A371" s="4" t="str">
        <f>IF('Input data'!A386="","",'Input data'!A386)</f>
        <v/>
      </c>
      <c r="B371" s="4" t="str">
        <f>IF('Input data'!B386="","",'Input data'!B386)</f>
        <v/>
      </c>
      <c r="C371" s="4" t="str">
        <f>IF('Input data'!C386="","",'Input data'!C386)</f>
        <v/>
      </c>
      <c r="D371" s="4" t="str">
        <f>IF('Input data'!D386="","",'Input data'!D386)</f>
        <v/>
      </c>
      <c r="E371" s="4" t="str">
        <f>IF('Input data'!E386="","",'Input data'!E386)</f>
        <v/>
      </c>
      <c r="F371" s="4" t="str">
        <f>IF('Input data'!F386="","",'Input data'!F386)</f>
        <v/>
      </c>
      <c r="G371" s="4">
        <f>IF('Input data'!G386="","",'Input data'!G386)</f>
        <v>0</v>
      </c>
      <c r="H371" s="4" t="str">
        <f>IF('Input data'!H386&gt;0.5,'Input data'!H386,"")</f>
        <v/>
      </c>
      <c r="I371" s="4" t="str">
        <f>IF('Input data'!I386="","",'Input data'!I386)</f>
        <v/>
      </c>
      <c r="J371" s="12" t="str">
        <f>IF('Calculation sheet'!AQ371="","",IF(OR(I371="Motorway link",I371="Exit diverge",I371="Entrance merge",I371="Motorway diverge",I371="Motorway merge",I371="Motorway weaving",I371="Service area"),'Calculation sheet'!AK371*'Calculation sheet'!J371*'Calculation sheet'!K371*'Calculation sheet'!L371*'Calculation sheet'!N371*'Calculation sheet'!P371*'Calculation sheet'!R371*'Calculation sheet'!S371*'Calculation sheet'!T371*'Calculation sheet'!Y371*'Calculation sheet'!Z371*'Calculation sheet'!AB371*'Calculation sheet'!AD371*'Calculation sheet'!AF371*'Calculation sheet'!AJ371,'Calculation sheet'!AK371*'Calculation sheet'!J371*'Calculation sheet'!K371*'Calculation sheet'!L371*'Calculation sheet'!N371*'Calculation sheet'!P371*'Calculation sheet'!R371*'Calculation sheet'!S371*'Calculation sheet'!T371*'Calculation sheet'!Y371*'Calculation sheet'!Z371*'Calculation sheet'!AB371*'Calculation sheet'!AD371*'Calculation sheet'!AF371*'Calculation sheet'!AJ371*0.7672))</f>
        <v/>
      </c>
      <c r="K371" s="12" t="str">
        <f>IF('Calculation sheet'!AQ371="","",IF(OR(I371="Motorway link",I371="Exit diverge",I371="Entrance merge",I371="Motorway diverge",I371="Motorway merge",I371="Motorway weaving",I371="Service area"),'Calculation sheet'!AL371*'Calculation sheet'!J371*'Calculation sheet'!K371*'Calculation sheet'!M371*'Calculation sheet'!O371*'Calculation sheet'!P371*'Calculation sheet'!Q371*'Calculation sheet'!R371*'Calculation sheet'!S371*'Calculation sheet'!T371*'Calculation sheet'!Y371*'Calculation sheet'!AA371*'Calculation sheet'!AC371*'Calculation sheet'!AE371*'Calculation sheet'!AG371*'Calculation sheet'!AJ371,'Calculation sheet'!AL371*'Calculation sheet'!J371*'Calculation sheet'!K371*'Calculation sheet'!M371*'Calculation sheet'!O371*'Calculation sheet'!P371*'Calculation sheet'!Q371*'Calculation sheet'!R371*'Calculation sheet'!S371*'Calculation sheet'!T371*'Calculation sheet'!Y371*'Calculation sheet'!AA371*'Calculation sheet'!AC371*'Calculation sheet'!AE371*'Calculation sheet'!AG371*'Calculation sheet'!AJ371*0.8833))</f>
        <v/>
      </c>
      <c r="L371" s="12" t="str">
        <f>IF('Calculation sheet'!AQ371="","",IF(OR(I371="Motorway link",I371="Exit diverge",I371="Entrance merge",I371="Motorway diverge",I371="Motorway merge",I371="Motorway weaving",I371="Service area"),'Calculation sheet'!AM371*'Calculation sheet'!J371*'Calculation sheet'!K371*'Calculation sheet'!M371*'Calculation sheet'!O371*'Calculation sheet'!P371*'Calculation sheet'!Q371*'Calculation sheet'!R371*'Calculation sheet'!S371*'Calculation sheet'!U371*'Calculation sheet'!Y371*'Calculation sheet'!AA371*'Calculation sheet'!AC371*'Calculation sheet'!AE371*'Calculation sheet'!AG371*'Calculation sheet'!AJ371,'Calculation sheet'!AM371*'Calculation sheet'!J371*'Calculation sheet'!K371*'Calculation sheet'!M371*'Calculation sheet'!O371*'Calculation sheet'!P371*'Calculation sheet'!Q371*'Calculation sheet'!R371*'Calculation sheet'!S371*'Calculation sheet'!U371*'Calculation sheet'!Y371*'Calculation sheet'!AA371*'Calculation sheet'!AC371*'Calculation sheet'!AE371*'Calculation sheet'!AG371*'Calculation sheet'!AJ371*1.1176))</f>
        <v/>
      </c>
      <c r="M371" s="12" t="str">
        <f t="shared" si="15"/>
        <v/>
      </c>
      <c r="N371" s="12" t="str">
        <f>IF('Calculation sheet'!AQ371="","",IF(OR(I371="Motorway link",I371="Exit diverge",I371="Entrance merge",I371="Motorway diverge",I371="Motorway merge",I371="Motorway weaving",I371="Service area"),'Calculation sheet'!AN371*'Calculation sheet'!J371*'Calculation sheet'!K371*'Calculation sheet'!L371*'Calculation sheet'!N371*'Calculation sheet'!P371*'Calculation sheet'!R371*'Calculation sheet'!S371*'Calculation sheet'!V371*'Calculation sheet'!Y371*'Calculation sheet'!Z371*'Calculation sheet'!AB371*'Calculation sheet'!AD371*'Calculation sheet'!AH371*'Calculation sheet'!AJ371,'Calculation sheet'!AN371*'Calculation sheet'!J371*'Calculation sheet'!K371*'Calculation sheet'!L371*'Calculation sheet'!N371*'Calculation sheet'!P371*'Calculation sheet'!R371*'Calculation sheet'!S371*'Calculation sheet'!V371*'Calculation sheet'!Y371*'Calculation sheet'!Z371*'Calculation sheet'!AB371*'Calculation sheet'!AD371*'Calculation sheet'!AH371*'Calculation sheet'!AJ371*0.7672))</f>
        <v/>
      </c>
      <c r="O371" s="12" t="str">
        <f>IF('Calculation sheet'!AQ371="","",IF(OR(I371="Motorway link",I371="Exit diverge",I371="Entrance merge",I371="Motorway diverge",I371="Motorway merge",I371="Motorway weaving",I371="Service area"),'Calculation sheet'!AO371*'Calculation sheet'!J371*'Calculation sheet'!K371*'Calculation sheet'!L371*'Calculation sheet'!N371*'Calculation sheet'!P371*'Calculation sheet'!R371*'Calculation sheet'!S371*'Calculation sheet'!W371*'Calculation sheet'!Y371*'Calculation sheet'!Z371*'Calculation sheet'!AB371*'Calculation sheet'!AD371*'Calculation sheet'!AH371*'Calculation sheet'!AJ371,'Calculation sheet'!AO371*'Calculation sheet'!J371*'Calculation sheet'!K371*'Calculation sheet'!L371*'Calculation sheet'!N371*'Calculation sheet'!P371*'Calculation sheet'!R371*'Calculation sheet'!S371*'Calculation sheet'!W371*'Calculation sheet'!Y371*'Calculation sheet'!Z371*'Calculation sheet'!AB371*'Calculation sheet'!AD371*'Calculation sheet'!AH371*'Calculation sheet'!AJ371*0.7672))</f>
        <v/>
      </c>
      <c r="P371" s="12" t="str">
        <f>IF('Calculation sheet'!AQ371="","",IF(OR(I371="Motorway link",I371="Exit diverge",I371="Entrance merge",I371="Motorway diverge",I371="Motorway merge",I371="Motorway weaving",I371="Service area"),'Calculation sheet'!AP371*'Calculation sheet'!J371*'Calculation sheet'!K371*'Calculation sheet'!L371*'Calculation sheet'!N371*'Calculation sheet'!P371*'Calculation sheet'!R371*'Calculation sheet'!S371*'Calculation sheet'!X371*'Calculation sheet'!Y371*'Calculation sheet'!Z371*'Calculation sheet'!AB371*'Calculation sheet'!AD371*'Calculation sheet'!AI371*'Calculation sheet'!AJ371,'Calculation sheet'!AP371*'Calculation sheet'!J371*'Calculation sheet'!K371*'Calculation sheet'!L371*'Calculation sheet'!N371*'Calculation sheet'!P371*'Calculation sheet'!R371*'Calculation sheet'!S371*'Calculation sheet'!X371*'Calculation sheet'!Y371*'Calculation sheet'!Z371*'Calculation sheet'!AB371*'Calculation sheet'!AD371*'Calculation sheet'!AI371*'Calculation sheet'!AJ371*0.7672))</f>
        <v/>
      </c>
      <c r="Q371" s="12" t="str">
        <f t="shared" si="16"/>
        <v/>
      </c>
      <c r="R371" s="14" t="str">
        <f t="shared" si="17"/>
        <v/>
      </c>
    </row>
    <row r="372" spans="1:18" x14ac:dyDescent="0.3">
      <c r="A372" s="4" t="str">
        <f>IF('Input data'!A387="","",'Input data'!A387)</f>
        <v/>
      </c>
      <c r="B372" s="4" t="str">
        <f>IF('Input data'!B387="","",'Input data'!B387)</f>
        <v/>
      </c>
      <c r="C372" s="4" t="str">
        <f>IF('Input data'!C387="","",'Input data'!C387)</f>
        <v/>
      </c>
      <c r="D372" s="4" t="str">
        <f>IF('Input data'!D387="","",'Input data'!D387)</f>
        <v/>
      </c>
      <c r="E372" s="4" t="str">
        <f>IF('Input data'!E387="","",'Input data'!E387)</f>
        <v/>
      </c>
      <c r="F372" s="4" t="str">
        <f>IF('Input data'!F387="","",'Input data'!F387)</f>
        <v/>
      </c>
      <c r="G372" s="4">
        <f>IF('Input data'!G387="","",'Input data'!G387)</f>
        <v>0</v>
      </c>
      <c r="H372" s="4" t="str">
        <f>IF('Input data'!H387&gt;0.5,'Input data'!H387,"")</f>
        <v/>
      </c>
      <c r="I372" s="4" t="str">
        <f>IF('Input data'!I387="","",'Input data'!I387)</f>
        <v/>
      </c>
      <c r="J372" s="12" t="str">
        <f>IF('Calculation sheet'!AQ372="","",IF(OR(I372="Motorway link",I372="Exit diverge",I372="Entrance merge",I372="Motorway diverge",I372="Motorway merge",I372="Motorway weaving",I372="Service area"),'Calculation sheet'!AK372*'Calculation sheet'!J372*'Calculation sheet'!K372*'Calculation sheet'!L372*'Calculation sheet'!N372*'Calculation sheet'!P372*'Calculation sheet'!R372*'Calculation sheet'!S372*'Calculation sheet'!T372*'Calculation sheet'!Y372*'Calculation sheet'!Z372*'Calculation sheet'!AB372*'Calculation sheet'!AD372*'Calculation sheet'!AF372*'Calculation sheet'!AJ372,'Calculation sheet'!AK372*'Calculation sheet'!J372*'Calculation sheet'!K372*'Calculation sheet'!L372*'Calculation sheet'!N372*'Calculation sheet'!P372*'Calculation sheet'!R372*'Calculation sheet'!S372*'Calculation sheet'!T372*'Calculation sheet'!Y372*'Calculation sheet'!Z372*'Calculation sheet'!AB372*'Calculation sheet'!AD372*'Calculation sheet'!AF372*'Calculation sheet'!AJ372*0.7672))</f>
        <v/>
      </c>
      <c r="K372" s="12" t="str">
        <f>IF('Calculation sheet'!AQ372="","",IF(OR(I372="Motorway link",I372="Exit diverge",I372="Entrance merge",I372="Motorway diverge",I372="Motorway merge",I372="Motorway weaving",I372="Service area"),'Calculation sheet'!AL372*'Calculation sheet'!J372*'Calculation sheet'!K372*'Calculation sheet'!M372*'Calculation sheet'!O372*'Calculation sheet'!P372*'Calculation sheet'!Q372*'Calculation sheet'!R372*'Calculation sheet'!S372*'Calculation sheet'!T372*'Calculation sheet'!Y372*'Calculation sheet'!AA372*'Calculation sheet'!AC372*'Calculation sheet'!AE372*'Calculation sheet'!AG372*'Calculation sheet'!AJ372,'Calculation sheet'!AL372*'Calculation sheet'!J372*'Calculation sheet'!K372*'Calculation sheet'!M372*'Calculation sheet'!O372*'Calculation sheet'!P372*'Calculation sheet'!Q372*'Calculation sheet'!R372*'Calculation sheet'!S372*'Calculation sheet'!T372*'Calculation sheet'!Y372*'Calculation sheet'!AA372*'Calculation sheet'!AC372*'Calculation sheet'!AE372*'Calculation sheet'!AG372*'Calculation sheet'!AJ372*0.8833))</f>
        <v/>
      </c>
      <c r="L372" s="12" t="str">
        <f>IF('Calculation sheet'!AQ372="","",IF(OR(I372="Motorway link",I372="Exit diverge",I372="Entrance merge",I372="Motorway diverge",I372="Motorway merge",I372="Motorway weaving",I372="Service area"),'Calculation sheet'!AM372*'Calculation sheet'!J372*'Calculation sheet'!K372*'Calculation sheet'!M372*'Calculation sheet'!O372*'Calculation sheet'!P372*'Calculation sheet'!Q372*'Calculation sheet'!R372*'Calculation sheet'!S372*'Calculation sheet'!U372*'Calculation sheet'!Y372*'Calculation sheet'!AA372*'Calculation sheet'!AC372*'Calculation sheet'!AE372*'Calculation sheet'!AG372*'Calculation sheet'!AJ372,'Calculation sheet'!AM372*'Calculation sheet'!J372*'Calculation sheet'!K372*'Calculation sheet'!M372*'Calculation sheet'!O372*'Calculation sheet'!P372*'Calculation sheet'!Q372*'Calculation sheet'!R372*'Calculation sheet'!S372*'Calculation sheet'!U372*'Calculation sheet'!Y372*'Calculation sheet'!AA372*'Calculation sheet'!AC372*'Calculation sheet'!AE372*'Calculation sheet'!AG372*'Calculation sheet'!AJ372*1.1176))</f>
        <v/>
      </c>
      <c r="M372" s="12" t="str">
        <f t="shared" si="15"/>
        <v/>
      </c>
      <c r="N372" s="12" t="str">
        <f>IF('Calculation sheet'!AQ372="","",IF(OR(I372="Motorway link",I372="Exit diverge",I372="Entrance merge",I372="Motorway diverge",I372="Motorway merge",I372="Motorway weaving",I372="Service area"),'Calculation sheet'!AN372*'Calculation sheet'!J372*'Calculation sheet'!K372*'Calculation sheet'!L372*'Calculation sheet'!N372*'Calculation sheet'!P372*'Calculation sheet'!R372*'Calculation sheet'!S372*'Calculation sheet'!V372*'Calculation sheet'!Y372*'Calculation sheet'!Z372*'Calculation sheet'!AB372*'Calculation sheet'!AD372*'Calculation sheet'!AH372*'Calculation sheet'!AJ372,'Calculation sheet'!AN372*'Calculation sheet'!J372*'Calculation sheet'!K372*'Calculation sheet'!L372*'Calculation sheet'!N372*'Calculation sheet'!P372*'Calculation sheet'!R372*'Calculation sheet'!S372*'Calculation sheet'!V372*'Calculation sheet'!Y372*'Calculation sheet'!Z372*'Calculation sheet'!AB372*'Calculation sheet'!AD372*'Calculation sheet'!AH372*'Calculation sheet'!AJ372*0.7672))</f>
        <v/>
      </c>
      <c r="O372" s="12" t="str">
        <f>IF('Calculation sheet'!AQ372="","",IF(OR(I372="Motorway link",I372="Exit diverge",I372="Entrance merge",I372="Motorway diverge",I372="Motorway merge",I372="Motorway weaving",I372="Service area"),'Calculation sheet'!AO372*'Calculation sheet'!J372*'Calculation sheet'!K372*'Calculation sheet'!L372*'Calculation sheet'!N372*'Calculation sheet'!P372*'Calculation sheet'!R372*'Calculation sheet'!S372*'Calculation sheet'!W372*'Calculation sheet'!Y372*'Calculation sheet'!Z372*'Calculation sheet'!AB372*'Calculation sheet'!AD372*'Calculation sheet'!AH372*'Calculation sheet'!AJ372,'Calculation sheet'!AO372*'Calculation sheet'!J372*'Calculation sheet'!K372*'Calculation sheet'!L372*'Calculation sheet'!N372*'Calculation sheet'!P372*'Calculation sheet'!R372*'Calculation sheet'!S372*'Calculation sheet'!W372*'Calculation sheet'!Y372*'Calculation sheet'!Z372*'Calculation sheet'!AB372*'Calculation sheet'!AD372*'Calculation sheet'!AH372*'Calculation sheet'!AJ372*0.7672))</f>
        <v/>
      </c>
      <c r="P372" s="12" t="str">
        <f>IF('Calculation sheet'!AQ372="","",IF(OR(I372="Motorway link",I372="Exit diverge",I372="Entrance merge",I372="Motorway diverge",I372="Motorway merge",I372="Motorway weaving",I372="Service area"),'Calculation sheet'!AP372*'Calculation sheet'!J372*'Calculation sheet'!K372*'Calculation sheet'!L372*'Calculation sheet'!N372*'Calculation sheet'!P372*'Calculation sheet'!R372*'Calculation sheet'!S372*'Calculation sheet'!X372*'Calculation sheet'!Y372*'Calculation sheet'!Z372*'Calculation sheet'!AB372*'Calculation sheet'!AD372*'Calculation sheet'!AI372*'Calculation sheet'!AJ372,'Calculation sheet'!AP372*'Calculation sheet'!J372*'Calculation sheet'!K372*'Calculation sheet'!L372*'Calculation sheet'!N372*'Calculation sheet'!P372*'Calculation sheet'!R372*'Calculation sheet'!S372*'Calculation sheet'!X372*'Calculation sheet'!Y372*'Calculation sheet'!Z372*'Calculation sheet'!AB372*'Calculation sheet'!AD372*'Calculation sheet'!AI372*'Calculation sheet'!AJ372*0.7672))</f>
        <v/>
      </c>
      <c r="Q372" s="12" t="str">
        <f t="shared" si="16"/>
        <v/>
      </c>
      <c r="R372" s="14" t="str">
        <f t="shared" si="17"/>
        <v/>
      </c>
    </row>
    <row r="373" spans="1:18" x14ac:dyDescent="0.3">
      <c r="A373" s="4" t="str">
        <f>IF('Input data'!A388="","",'Input data'!A388)</f>
        <v/>
      </c>
      <c r="B373" s="4" t="str">
        <f>IF('Input data'!B388="","",'Input data'!B388)</f>
        <v/>
      </c>
      <c r="C373" s="4" t="str">
        <f>IF('Input data'!C388="","",'Input data'!C388)</f>
        <v/>
      </c>
      <c r="D373" s="4" t="str">
        <f>IF('Input data'!D388="","",'Input data'!D388)</f>
        <v/>
      </c>
      <c r="E373" s="4" t="str">
        <f>IF('Input data'!E388="","",'Input data'!E388)</f>
        <v/>
      </c>
      <c r="F373" s="4" t="str">
        <f>IF('Input data'!F388="","",'Input data'!F388)</f>
        <v/>
      </c>
      <c r="G373" s="4">
        <f>IF('Input data'!G388="","",'Input data'!G388)</f>
        <v>0</v>
      </c>
      <c r="H373" s="4" t="str">
        <f>IF('Input data'!H388&gt;0.5,'Input data'!H388,"")</f>
        <v/>
      </c>
      <c r="I373" s="4" t="str">
        <f>IF('Input data'!I388="","",'Input data'!I388)</f>
        <v/>
      </c>
      <c r="J373" s="12" t="str">
        <f>IF('Calculation sheet'!AQ373="","",IF(OR(I373="Motorway link",I373="Exit diverge",I373="Entrance merge",I373="Motorway diverge",I373="Motorway merge",I373="Motorway weaving",I373="Service area"),'Calculation sheet'!AK373*'Calculation sheet'!J373*'Calculation sheet'!K373*'Calculation sheet'!L373*'Calculation sheet'!N373*'Calculation sheet'!P373*'Calculation sheet'!R373*'Calculation sheet'!S373*'Calculation sheet'!T373*'Calculation sheet'!Y373*'Calculation sheet'!Z373*'Calculation sheet'!AB373*'Calculation sheet'!AD373*'Calculation sheet'!AF373*'Calculation sheet'!AJ373,'Calculation sheet'!AK373*'Calculation sheet'!J373*'Calculation sheet'!K373*'Calculation sheet'!L373*'Calculation sheet'!N373*'Calculation sheet'!P373*'Calculation sheet'!R373*'Calculation sheet'!S373*'Calculation sheet'!T373*'Calculation sheet'!Y373*'Calculation sheet'!Z373*'Calculation sheet'!AB373*'Calculation sheet'!AD373*'Calculation sheet'!AF373*'Calculation sheet'!AJ373*0.7672))</f>
        <v/>
      </c>
      <c r="K373" s="12" t="str">
        <f>IF('Calculation sheet'!AQ373="","",IF(OR(I373="Motorway link",I373="Exit diverge",I373="Entrance merge",I373="Motorway diverge",I373="Motorway merge",I373="Motorway weaving",I373="Service area"),'Calculation sheet'!AL373*'Calculation sheet'!J373*'Calculation sheet'!K373*'Calculation sheet'!M373*'Calculation sheet'!O373*'Calculation sheet'!P373*'Calculation sheet'!Q373*'Calculation sheet'!R373*'Calculation sheet'!S373*'Calculation sheet'!T373*'Calculation sheet'!Y373*'Calculation sheet'!AA373*'Calculation sheet'!AC373*'Calculation sheet'!AE373*'Calculation sheet'!AG373*'Calculation sheet'!AJ373,'Calculation sheet'!AL373*'Calculation sheet'!J373*'Calculation sheet'!K373*'Calculation sheet'!M373*'Calculation sheet'!O373*'Calculation sheet'!P373*'Calculation sheet'!Q373*'Calculation sheet'!R373*'Calculation sheet'!S373*'Calculation sheet'!T373*'Calculation sheet'!Y373*'Calculation sheet'!AA373*'Calculation sheet'!AC373*'Calculation sheet'!AE373*'Calculation sheet'!AG373*'Calculation sheet'!AJ373*0.8833))</f>
        <v/>
      </c>
      <c r="L373" s="12" t="str">
        <f>IF('Calculation sheet'!AQ373="","",IF(OR(I373="Motorway link",I373="Exit diverge",I373="Entrance merge",I373="Motorway diverge",I373="Motorway merge",I373="Motorway weaving",I373="Service area"),'Calculation sheet'!AM373*'Calculation sheet'!J373*'Calculation sheet'!K373*'Calculation sheet'!M373*'Calculation sheet'!O373*'Calculation sheet'!P373*'Calculation sheet'!Q373*'Calculation sheet'!R373*'Calculation sheet'!S373*'Calculation sheet'!U373*'Calculation sheet'!Y373*'Calculation sheet'!AA373*'Calculation sheet'!AC373*'Calculation sheet'!AE373*'Calculation sheet'!AG373*'Calculation sheet'!AJ373,'Calculation sheet'!AM373*'Calculation sheet'!J373*'Calculation sheet'!K373*'Calculation sheet'!M373*'Calculation sheet'!O373*'Calculation sheet'!P373*'Calculation sheet'!Q373*'Calculation sheet'!R373*'Calculation sheet'!S373*'Calculation sheet'!U373*'Calculation sheet'!Y373*'Calculation sheet'!AA373*'Calculation sheet'!AC373*'Calculation sheet'!AE373*'Calculation sheet'!AG373*'Calculation sheet'!AJ373*1.1176))</f>
        <v/>
      </c>
      <c r="M373" s="12" t="str">
        <f t="shared" si="15"/>
        <v/>
      </c>
      <c r="N373" s="12" t="str">
        <f>IF('Calculation sheet'!AQ373="","",IF(OR(I373="Motorway link",I373="Exit diverge",I373="Entrance merge",I373="Motorway diverge",I373="Motorway merge",I373="Motorway weaving",I373="Service area"),'Calculation sheet'!AN373*'Calculation sheet'!J373*'Calculation sheet'!K373*'Calculation sheet'!L373*'Calculation sheet'!N373*'Calculation sheet'!P373*'Calculation sheet'!R373*'Calculation sheet'!S373*'Calculation sheet'!V373*'Calculation sheet'!Y373*'Calculation sheet'!Z373*'Calculation sheet'!AB373*'Calculation sheet'!AD373*'Calculation sheet'!AH373*'Calculation sheet'!AJ373,'Calculation sheet'!AN373*'Calculation sheet'!J373*'Calculation sheet'!K373*'Calculation sheet'!L373*'Calculation sheet'!N373*'Calculation sheet'!P373*'Calculation sheet'!R373*'Calculation sheet'!S373*'Calculation sheet'!V373*'Calculation sheet'!Y373*'Calculation sheet'!Z373*'Calculation sheet'!AB373*'Calculation sheet'!AD373*'Calculation sheet'!AH373*'Calculation sheet'!AJ373*0.7672))</f>
        <v/>
      </c>
      <c r="O373" s="12" t="str">
        <f>IF('Calculation sheet'!AQ373="","",IF(OR(I373="Motorway link",I373="Exit diverge",I373="Entrance merge",I373="Motorway diverge",I373="Motorway merge",I373="Motorway weaving",I373="Service area"),'Calculation sheet'!AO373*'Calculation sheet'!J373*'Calculation sheet'!K373*'Calculation sheet'!L373*'Calculation sheet'!N373*'Calculation sheet'!P373*'Calculation sheet'!R373*'Calculation sheet'!S373*'Calculation sheet'!W373*'Calculation sheet'!Y373*'Calculation sheet'!Z373*'Calculation sheet'!AB373*'Calculation sheet'!AD373*'Calculation sheet'!AH373*'Calculation sheet'!AJ373,'Calculation sheet'!AO373*'Calculation sheet'!J373*'Calculation sheet'!K373*'Calculation sheet'!L373*'Calculation sheet'!N373*'Calculation sheet'!P373*'Calculation sheet'!R373*'Calculation sheet'!S373*'Calculation sheet'!W373*'Calculation sheet'!Y373*'Calculation sheet'!Z373*'Calculation sheet'!AB373*'Calculation sheet'!AD373*'Calculation sheet'!AH373*'Calculation sheet'!AJ373*0.7672))</f>
        <v/>
      </c>
      <c r="P373" s="12" t="str">
        <f>IF('Calculation sheet'!AQ373="","",IF(OR(I373="Motorway link",I373="Exit diverge",I373="Entrance merge",I373="Motorway diverge",I373="Motorway merge",I373="Motorway weaving",I373="Service area"),'Calculation sheet'!AP373*'Calculation sheet'!J373*'Calculation sheet'!K373*'Calculation sheet'!L373*'Calculation sheet'!N373*'Calculation sheet'!P373*'Calculation sheet'!R373*'Calculation sheet'!S373*'Calculation sheet'!X373*'Calculation sheet'!Y373*'Calculation sheet'!Z373*'Calculation sheet'!AB373*'Calculation sheet'!AD373*'Calculation sheet'!AI373*'Calculation sheet'!AJ373,'Calculation sheet'!AP373*'Calculation sheet'!J373*'Calculation sheet'!K373*'Calculation sheet'!L373*'Calculation sheet'!N373*'Calculation sheet'!P373*'Calculation sheet'!R373*'Calculation sheet'!S373*'Calculation sheet'!X373*'Calculation sheet'!Y373*'Calculation sheet'!Z373*'Calculation sheet'!AB373*'Calculation sheet'!AD373*'Calculation sheet'!AI373*'Calculation sheet'!AJ373*0.7672))</f>
        <v/>
      </c>
      <c r="Q373" s="12" t="str">
        <f t="shared" si="16"/>
        <v/>
      </c>
      <c r="R373" s="14" t="str">
        <f t="shared" si="17"/>
        <v/>
      </c>
    </row>
    <row r="374" spans="1:18" x14ac:dyDescent="0.3">
      <c r="A374" s="4" t="str">
        <f>IF('Input data'!A389="","",'Input data'!A389)</f>
        <v/>
      </c>
      <c r="B374" s="4" t="str">
        <f>IF('Input data'!B389="","",'Input data'!B389)</f>
        <v/>
      </c>
      <c r="C374" s="4" t="str">
        <f>IF('Input data'!C389="","",'Input data'!C389)</f>
        <v/>
      </c>
      <c r="D374" s="4" t="str">
        <f>IF('Input data'!D389="","",'Input data'!D389)</f>
        <v/>
      </c>
      <c r="E374" s="4" t="str">
        <f>IF('Input data'!E389="","",'Input data'!E389)</f>
        <v/>
      </c>
      <c r="F374" s="4" t="str">
        <f>IF('Input data'!F389="","",'Input data'!F389)</f>
        <v/>
      </c>
      <c r="G374" s="4">
        <f>IF('Input data'!G389="","",'Input data'!G389)</f>
        <v>0</v>
      </c>
      <c r="H374" s="4" t="str">
        <f>IF('Input data'!H389&gt;0.5,'Input data'!H389,"")</f>
        <v/>
      </c>
      <c r="I374" s="4" t="str">
        <f>IF('Input data'!I389="","",'Input data'!I389)</f>
        <v/>
      </c>
      <c r="J374" s="12" t="str">
        <f>IF('Calculation sheet'!AQ374="","",IF(OR(I374="Motorway link",I374="Exit diverge",I374="Entrance merge",I374="Motorway diverge",I374="Motorway merge",I374="Motorway weaving",I374="Service area"),'Calculation sheet'!AK374*'Calculation sheet'!J374*'Calculation sheet'!K374*'Calculation sheet'!L374*'Calculation sheet'!N374*'Calculation sheet'!P374*'Calculation sheet'!R374*'Calculation sheet'!S374*'Calculation sheet'!T374*'Calculation sheet'!Y374*'Calculation sheet'!Z374*'Calculation sheet'!AB374*'Calculation sheet'!AD374*'Calculation sheet'!AF374*'Calculation sheet'!AJ374,'Calculation sheet'!AK374*'Calculation sheet'!J374*'Calculation sheet'!K374*'Calculation sheet'!L374*'Calculation sheet'!N374*'Calculation sheet'!P374*'Calculation sheet'!R374*'Calculation sheet'!S374*'Calculation sheet'!T374*'Calculation sheet'!Y374*'Calculation sheet'!Z374*'Calculation sheet'!AB374*'Calculation sheet'!AD374*'Calculation sheet'!AF374*'Calculation sheet'!AJ374*0.7672))</f>
        <v/>
      </c>
      <c r="K374" s="12" t="str">
        <f>IF('Calculation sheet'!AQ374="","",IF(OR(I374="Motorway link",I374="Exit diverge",I374="Entrance merge",I374="Motorway diverge",I374="Motorway merge",I374="Motorway weaving",I374="Service area"),'Calculation sheet'!AL374*'Calculation sheet'!J374*'Calculation sheet'!K374*'Calculation sheet'!M374*'Calculation sheet'!O374*'Calculation sheet'!P374*'Calculation sheet'!Q374*'Calculation sheet'!R374*'Calculation sheet'!S374*'Calculation sheet'!T374*'Calculation sheet'!Y374*'Calculation sheet'!AA374*'Calculation sheet'!AC374*'Calculation sheet'!AE374*'Calculation sheet'!AG374*'Calculation sheet'!AJ374,'Calculation sheet'!AL374*'Calculation sheet'!J374*'Calculation sheet'!K374*'Calculation sheet'!M374*'Calculation sheet'!O374*'Calculation sheet'!P374*'Calculation sheet'!Q374*'Calculation sheet'!R374*'Calculation sheet'!S374*'Calculation sheet'!T374*'Calculation sheet'!Y374*'Calculation sheet'!AA374*'Calculation sheet'!AC374*'Calculation sheet'!AE374*'Calculation sheet'!AG374*'Calculation sheet'!AJ374*0.8833))</f>
        <v/>
      </c>
      <c r="L374" s="12" t="str">
        <f>IF('Calculation sheet'!AQ374="","",IF(OR(I374="Motorway link",I374="Exit diverge",I374="Entrance merge",I374="Motorway diverge",I374="Motorway merge",I374="Motorway weaving",I374="Service area"),'Calculation sheet'!AM374*'Calculation sheet'!J374*'Calculation sheet'!K374*'Calculation sheet'!M374*'Calculation sheet'!O374*'Calculation sheet'!P374*'Calculation sheet'!Q374*'Calculation sheet'!R374*'Calculation sheet'!S374*'Calculation sheet'!U374*'Calculation sheet'!Y374*'Calculation sheet'!AA374*'Calculation sheet'!AC374*'Calculation sheet'!AE374*'Calculation sheet'!AG374*'Calculation sheet'!AJ374,'Calculation sheet'!AM374*'Calculation sheet'!J374*'Calculation sheet'!K374*'Calculation sheet'!M374*'Calculation sheet'!O374*'Calculation sheet'!P374*'Calculation sheet'!Q374*'Calculation sheet'!R374*'Calculation sheet'!S374*'Calculation sheet'!U374*'Calculation sheet'!Y374*'Calculation sheet'!AA374*'Calculation sheet'!AC374*'Calculation sheet'!AE374*'Calculation sheet'!AG374*'Calculation sheet'!AJ374*1.1176))</f>
        <v/>
      </c>
      <c r="M374" s="12" t="str">
        <f t="shared" si="15"/>
        <v/>
      </c>
      <c r="N374" s="12" t="str">
        <f>IF('Calculation sheet'!AQ374="","",IF(OR(I374="Motorway link",I374="Exit diverge",I374="Entrance merge",I374="Motorway diverge",I374="Motorway merge",I374="Motorway weaving",I374="Service area"),'Calculation sheet'!AN374*'Calculation sheet'!J374*'Calculation sheet'!K374*'Calculation sheet'!L374*'Calculation sheet'!N374*'Calculation sheet'!P374*'Calculation sheet'!R374*'Calculation sheet'!S374*'Calculation sheet'!V374*'Calculation sheet'!Y374*'Calculation sheet'!Z374*'Calculation sheet'!AB374*'Calculation sheet'!AD374*'Calculation sheet'!AH374*'Calculation sheet'!AJ374,'Calculation sheet'!AN374*'Calculation sheet'!J374*'Calculation sheet'!K374*'Calculation sheet'!L374*'Calculation sheet'!N374*'Calculation sheet'!P374*'Calculation sheet'!R374*'Calculation sheet'!S374*'Calculation sheet'!V374*'Calculation sheet'!Y374*'Calculation sheet'!Z374*'Calculation sheet'!AB374*'Calculation sheet'!AD374*'Calculation sheet'!AH374*'Calculation sheet'!AJ374*0.7672))</f>
        <v/>
      </c>
      <c r="O374" s="12" t="str">
        <f>IF('Calculation sheet'!AQ374="","",IF(OR(I374="Motorway link",I374="Exit diverge",I374="Entrance merge",I374="Motorway diverge",I374="Motorway merge",I374="Motorway weaving",I374="Service area"),'Calculation sheet'!AO374*'Calculation sheet'!J374*'Calculation sheet'!K374*'Calculation sheet'!L374*'Calculation sheet'!N374*'Calculation sheet'!P374*'Calculation sheet'!R374*'Calculation sheet'!S374*'Calculation sheet'!W374*'Calculation sheet'!Y374*'Calculation sheet'!Z374*'Calculation sheet'!AB374*'Calculation sheet'!AD374*'Calculation sheet'!AH374*'Calculation sheet'!AJ374,'Calculation sheet'!AO374*'Calculation sheet'!J374*'Calculation sheet'!K374*'Calculation sheet'!L374*'Calculation sheet'!N374*'Calculation sheet'!P374*'Calculation sheet'!R374*'Calculation sheet'!S374*'Calculation sheet'!W374*'Calculation sheet'!Y374*'Calculation sheet'!Z374*'Calculation sheet'!AB374*'Calculation sheet'!AD374*'Calculation sheet'!AH374*'Calculation sheet'!AJ374*0.7672))</f>
        <v/>
      </c>
      <c r="P374" s="12" t="str">
        <f>IF('Calculation sheet'!AQ374="","",IF(OR(I374="Motorway link",I374="Exit diverge",I374="Entrance merge",I374="Motorway diverge",I374="Motorway merge",I374="Motorway weaving",I374="Service area"),'Calculation sheet'!AP374*'Calculation sheet'!J374*'Calculation sheet'!K374*'Calculation sheet'!L374*'Calculation sheet'!N374*'Calculation sheet'!P374*'Calculation sheet'!R374*'Calculation sheet'!S374*'Calculation sheet'!X374*'Calculation sheet'!Y374*'Calculation sheet'!Z374*'Calculation sheet'!AB374*'Calculation sheet'!AD374*'Calculation sheet'!AI374*'Calculation sheet'!AJ374,'Calculation sheet'!AP374*'Calculation sheet'!J374*'Calculation sheet'!K374*'Calculation sheet'!L374*'Calculation sheet'!N374*'Calculation sheet'!P374*'Calculation sheet'!R374*'Calculation sheet'!S374*'Calculation sheet'!X374*'Calculation sheet'!Y374*'Calculation sheet'!Z374*'Calculation sheet'!AB374*'Calculation sheet'!AD374*'Calculation sheet'!AI374*'Calculation sheet'!AJ374*0.7672))</f>
        <v/>
      </c>
      <c r="Q374" s="12" t="str">
        <f t="shared" si="16"/>
        <v/>
      </c>
      <c r="R374" s="14" t="str">
        <f t="shared" si="17"/>
        <v/>
      </c>
    </row>
    <row r="375" spans="1:18" x14ac:dyDescent="0.3">
      <c r="A375" s="4" t="str">
        <f>IF('Input data'!A390="","",'Input data'!A390)</f>
        <v/>
      </c>
      <c r="B375" s="4" t="str">
        <f>IF('Input data'!B390="","",'Input data'!B390)</f>
        <v/>
      </c>
      <c r="C375" s="4" t="str">
        <f>IF('Input data'!C390="","",'Input data'!C390)</f>
        <v/>
      </c>
      <c r="D375" s="4" t="str">
        <f>IF('Input data'!D390="","",'Input data'!D390)</f>
        <v/>
      </c>
      <c r="E375" s="4" t="str">
        <f>IF('Input data'!E390="","",'Input data'!E390)</f>
        <v/>
      </c>
      <c r="F375" s="4" t="str">
        <f>IF('Input data'!F390="","",'Input data'!F390)</f>
        <v/>
      </c>
      <c r="G375" s="4">
        <f>IF('Input data'!G390="","",'Input data'!G390)</f>
        <v>0</v>
      </c>
      <c r="H375" s="4" t="str">
        <f>IF('Input data'!H390&gt;0.5,'Input data'!H390,"")</f>
        <v/>
      </c>
      <c r="I375" s="4" t="str">
        <f>IF('Input data'!I390="","",'Input data'!I390)</f>
        <v/>
      </c>
      <c r="J375" s="12" t="str">
        <f>IF('Calculation sheet'!AQ375="","",IF(OR(I375="Motorway link",I375="Exit diverge",I375="Entrance merge",I375="Motorway diverge",I375="Motorway merge",I375="Motorway weaving",I375="Service area"),'Calculation sheet'!AK375*'Calculation sheet'!J375*'Calculation sheet'!K375*'Calculation sheet'!L375*'Calculation sheet'!N375*'Calculation sheet'!P375*'Calculation sheet'!R375*'Calculation sheet'!S375*'Calculation sheet'!T375*'Calculation sheet'!Y375*'Calculation sheet'!Z375*'Calculation sheet'!AB375*'Calculation sheet'!AD375*'Calculation sheet'!AF375*'Calculation sheet'!AJ375,'Calculation sheet'!AK375*'Calculation sheet'!J375*'Calculation sheet'!K375*'Calculation sheet'!L375*'Calculation sheet'!N375*'Calculation sheet'!P375*'Calculation sheet'!R375*'Calculation sheet'!S375*'Calculation sheet'!T375*'Calculation sheet'!Y375*'Calculation sheet'!Z375*'Calculation sheet'!AB375*'Calculation sheet'!AD375*'Calculation sheet'!AF375*'Calculation sheet'!AJ375*0.7672))</f>
        <v/>
      </c>
      <c r="K375" s="12" t="str">
        <f>IF('Calculation sheet'!AQ375="","",IF(OR(I375="Motorway link",I375="Exit diverge",I375="Entrance merge",I375="Motorway diverge",I375="Motorway merge",I375="Motorway weaving",I375="Service area"),'Calculation sheet'!AL375*'Calculation sheet'!J375*'Calculation sheet'!K375*'Calculation sheet'!M375*'Calculation sheet'!O375*'Calculation sheet'!P375*'Calculation sheet'!Q375*'Calculation sheet'!R375*'Calculation sheet'!S375*'Calculation sheet'!T375*'Calculation sheet'!Y375*'Calculation sheet'!AA375*'Calculation sheet'!AC375*'Calculation sheet'!AE375*'Calculation sheet'!AG375*'Calculation sheet'!AJ375,'Calculation sheet'!AL375*'Calculation sheet'!J375*'Calculation sheet'!K375*'Calculation sheet'!M375*'Calculation sheet'!O375*'Calculation sheet'!P375*'Calculation sheet'!Q375*'Calculation sheet'!R375*'Calculation sheet'!S375*'Calculation sheet'!T375*'Calculation sheet'!Y375*'Calculation sheet'!AA375*'Calculation sheet'!AC375*'Calculation sheet'!AE375*'Calculation sheet'!AG375*'Calculation sheet'!AJ375*0.8833))</f>
        <v/>
      </c>
      <c r="L375" s="12" t="str">
        <f>IF('Calculation sheet'!AQ375="","",IF(OR(I375="Motorway link",I375="Exit diverge",I375="Entrance merge",I375="Motorway diverge",I375="Motorway merge",I375="Motorway weaving",I375="Service area"),'Calculation sheet'!AM375*'Calculation sheet'!J375*'Calculation sheet'!K375*'Calculation sheet'!M375*'Calculation sheet'!O375*'Calculation sheet'!P375*'Calculation sheet'!Q375*'Calculation sheet'!R375*'Calculation sheet'!S375*'Calculation sheet'!U375*'Calculation sheet'!Y375*'Calculation sheet'!AA375*'Calculation sheet'!AC375*'Calculation sheet'!AE375*'Calculation sheet'!AG375*'Calculation sheet'!AJ375,'Calculation sheet'!AM375*'Calculation sheet'!J375*'Calculation sheet'!K375*'Calculation sheet'!M375*'Calculation sheet'!O375*'Calculation sheet'!P375*'Calculation sheet'!Q375*'Calculation sheet'!R375*'Calculation sheet'!S375*'Calculation sheet'!U375*'Calculation sheet'!Y375*'Calculation sheet'!AA375*'Calculation sheet'!AC375*'Calculation sheet'!AE375*'Calculation sheet'!AG375*'Calculation sheet'!AJ375*1.1176))</f>
        <v/>
      </c>
      <c r="M375" s="12" t="str">
        <f t="shared" si="15"/>
        <v/>
      </c>
      <c r="N375" s="12" t="str">
        <f>IF('Calculation sheet'!AQ375="","",IF(OR(I375="Motorway link",I375="Exit diverge",I375="Entrance merge",I375="Motorway diverge",I375="Motorway merge",I375="Motorway weaving",I375="Service area"),'Calculation sheet'!AN375*'Calculation sheet'!J375*'Calculation sheet'!K375*'Calculation sheet'!L375*'Calculation sheet'!N375*'Calculation sheet'!P375*'Calculation sheet'!R375*'Calculation sheet'!S375*'Calculation sheet'!V375*'Calculation sheet'!Y375*'Calculation sheet'!Z375*'Calculation sheet'!AB375*'Calculation sheet'!AD375*'Calculation sheet'!AH375*'Calculation sheet'!AJ375,'Calculation sheet'!AN375*'Calculation sheet'!J375*'Calculation sheet'!K375*'Calculation sheet'!L375*'Calculation sheet'!N375*'Calculation sheet'!P375*'Calculation sheet'!R375*'Calculation sheet'!S375*'Calculation sheet'!V375*'Calculation sheet'!Y375*'Calculation sheet'!Z375*'Calculation sheet'!AB375*'Calculation sheet'!AD375*'Calculation sheet'!AH375*'Calculation sheet'!AJ375*0.7672))</f>
        <v/>
      </c>
      <c r="O375" s="12" t="str">
        <f>IF('Calculation sheet'!AQ375="","",IF(OR(I375="Motorway link",I375="Exit diverge",I375="Entrance merge",I375="Motorway diverge",I375="Motorway merge",I375="Motorway weaving",I375="Service area"),'Calculation sheet'!AO375*'Calculation sheet'!J375*'Calculation sheet'!K375*'Calculation sheet'!L375*'Calculation sheet'!N375*'Calculation sheet'!P375*'Calculation sheet'!R375*'Calculation sheet'!S375*'Calculation sheet'!W375*'Calculation sheet'!Y375*'Calculation sheet'!Z375*'Calculation sheet'!AB375*'Calculation sheet'!AD375*'Calculation sheet'!AH375*'Calculation sheet'!AJ375,'Calculation sheet'!AO375*'Calculation sheet'!J375*'Calculation sheet'!K375*'Calculation sheet'!L375*'Calculation sheet'!N375*'Calculation sheet'!P375*'Calculation sheet'!R375*'Calculation sheet'!S375*'Calculation sheet'!W375*'Calculation sheet'!Y375*'Calculation sheet'!Z375*'Calculation sheet'!AB375*'Calculation sheet'!AD375*'Calculation sheet'!AH375*'Calculation sheet'!AJ375*0.7672))</f>
        <v/>
      </c>
      <c r="P375" s="12" t="str">
        <f>IF('Calculation sheet'!AQ375="","",IF(OR(I375="Motorway link",I375="Exit diverge",I375="Entrance merge",I375="Motorway diverge",I375="Motorway merge",I375="Motorway weaving",I375="Service area"),'Calculation sheet'!AP375*'Calculation sheet'!J375*'Calculation sheet'!K375*'Calculation sheet'!L375*'Calculation sheet'!N375*'Calculation sheet'!P375*'Calculation sheet'!R375*'Calculation sheet'!S375*'Calculation sheet'!X375*'Calculation sheet'!Y375*'Calculation sheet'!Z375*'Calculation sheet'!AB375*'Calculation sheet'!AD375*'Calculation sheet'!AI375*'Calculation sheet'!AJ375,'Calculation sheet'!AP375*'Calculation sheet'!J375*'Calculation sheet'!K375*'Calculation sheet'!L375*'Calculation sheet'!N375*'Calculation sheet'!P375*'Calculation sheet'!R375*'Calculation sheet'!S375*'Calculation sheet'!X375*'Calculation sheet'!Y375*'Calculation sheet'!Z375*'Calculation sheet'!AB375*'Calculation sheet'!AD375*'Calculation sheet'!AI375*'Calculation sheet'!AJ375*0.7672))</f>
        <v/>
      </c>
      <c r="Q375" s="12" t="str">
        <f t="shared" si="16"/>
        <v/>
      </c>
      <c r="R375" s="14" t="str">
        <f t="shared" si="17"/>
        <v/>
      </c>
    </row>
    <row r="376" spans="1:18" x14ac:dyDescent="0.3">
      <c r="A376" s="4" t="str">
        <f>IF('Input data'!A391="","",'Input data'!A391)</f>
        <v/>
      </c>
      <c r="B376" s="4" t="str">
        <f>IF('Input data'!B391="","",'Input data'!B391)</f>
        <v/>
      </c>
      <c r="C376" s="4" t="str">
        <f>IF('Input data'!C391="","",'Input data'!C391)</f>
        <v/>
      </c>
      <c r="D376" s="4" t="str">
        <f>IF('Input data'!D391="","",'Input data'!D391)</f>
        <v/>
      </c>
      <c r="E376" s="4" t="str">
        <f>IF('Input data'!E391="","",'Input data'!E391)</f>
        <v/>
      </c>
      <c r="F376" s="4" t="str">
        <f>IF('Input data'!F391="","",'Input data'!F391)</f>
        <v/>
      </c>
      <c r="G376" s="4">
        <f>IF('Input data'!G391="","",'Input data'!G391)</f>
        <v>0</v>
      </c>
      <c r="H376" s="4" t="str">
        <f>IF('Input data'!H391&gt;0.5,'Input data'!H391,"")</f>
        <v/>
      </c>
      <c r="I376" s="4" t="str">
        <f>IF('Input data'!I391="","",'Input data'!I391)</f>
        <v/>
      </c>
      <c r="J376" s="12" t="str">
        <f>IF('Calculation sheet'!AQ376="","",IF(OR(I376="Motorway link",I376="Exit diverge",I376="Entrance merge",I376="Motorway diverge",I376="Motorway merge",I376="Motorway weaving",I376="Service area"),'Calculation sheet'!AK376*'Calculation sheet'!J376*'Calculation sheet'!K376*'Calculation sheet'!L376*'Calculation sheet'!N376*'Calculation sheet'!P376*'Calculation sheet'!R376*'Calculation sheet'!S376*'Calculation sheet'!T376*'Calculation sheet'!Y376*'Calculation sheet'!Z376*'Calculation sheet'!AB376*'Calculation sheet'!AD376*'Calculation sheet'!AF376*'Calculation sheet'!AJ376,'Calculation sheet'!AK376*'Calculation sheet'!J376*'Calculation sheet'!K376*'Calculation sheet'!L376*'Calculation sheet'!N376*'Calculation sheet'!P376*'Calculation sheet'!R376*'Calculation sheet'!S376*'Calculation sheet'!T376*'Calculation sheet'!Y376*'Calculation sheet'!Z376*'Calculation sheet'!AB376*'Calculation sheet'!AD376*'Calculation sheet'!AF376*'Calculation sheet'!AJ376*0.7672))</f>
        <v/>
      </c>
      <c r="K376" s="12" t="str">
        <f>IF('Calculation sheet'!AQ376="","",IF(OR(I376="Motorway link",I376="Exit diverge",I376="Entrance merge",I376="Motorway diverge",I376="Motorway merge",I376="Motorway weaving",I376="Service area"),'Calculation sheet'!AL376*'Calculation sheet'!J376*'Calculation sheet'!K376*'Calculation sheet'!M376*'Calculation sheet'!O376*'Calculation sheet'!P376*'Calculation sheet'!Q376*'Calculation sheet'!R376*'Calculation sheet'!S376*'Calculation sheet'!T376*'Calculation sheet'!Y376*'Calculation sheet'!AA376*'Calculation sheet'!AC376*'Calculation sheet'!AE376*'Calculation sheet'!AG376*'Calculation sheet'!AJ376,'Calculation sheet'!AL376*'Calculation sheet'!J376*'Calculation sheet'!K376*'Calculation sheet'!M376*'Calculation sheet'!O376*'Calculation sheet'!P376*'Calculation sheet'!Q376*'Calculation sheet'!R376*'Calculation sheet'!S376*'Calculation sheet'!T376*'Calculation sheet'!Y376*'Calculation sheet'!AA376*'Calculation sheet'!AC376*'Calculation sheet'!AE376*'Calculation sheet'!AG376*'Calculation sheet'!AJ376*0.8833))</f>
        <v/>
      </c>
      <c r="L376" s="12" t="str">
        <f>IF('Calculation sheet'!AQ376="","",IF(OR(I376="Motorway link",I376="Exit diverge",I376="Entrance merge",I376="Motorway diverge",I376="Motorway merge",I376="Motorway weaving",I376="Service area"),'Calculation sheet'!AM376*'Calculation sheet'!J376*'Calculation sheet'!K376*'Calculation sheet'!M376*'Calculation sheet'!O376*'Calculation sheet'!P376*'Calculation sheet'!Q376*'Calculation sheet'!R376*'Calculation sheet'!S376*'Calculation sheet'!U376*'Calculation sheet'!Y376*'Calculation sheet'!AA376*'Calculation sheet'!AC376*'Calculation sheet'!AE376*'Calculation sheet'!AG376*'Calculation sheet'!AJ376,'Calculation sheet'!AM376*'Calculation sheet'!J376*'Calculation sheet'!K376*'Calculation sheet'!M376*'Calculation sheet'!O376*'Calculation sheet'!P376*'Calculation sheet'!Q376*'Calculation sheet'!R376*'Calculation sheet'!S376*'Calculation sheet'!U376*'Calculation sheet'!Y376*'Calculation sheet'!AA376*'Calculation sheet'!AC376*'Calculation sheet'!AE376*'Calculation sheet'!AG376*'Calculation sheet'!AJ376*1.1176))</f>
        <v/>
      </c>
      <c r="M376" s="12" t="str">
        <f t="shared" si="15"/>
        <v/>
      </c>
      <c r="N376" s="12" t="str">
        <f>IF('Calculation sheet'!AQ376="","",IF(OR(I376="Motorway link",I376="Exit diverge",I376="Entrance merge",I376="Motorway diverge",I376="Motorway merge",I376="Motorway weaving",I376="Service area"),'Calculation sheet'!AN376*'Calculation sheet'!J376*'Calculation sheet'!K376*'Calculation sheet'!L376*'Calculation sheet'!N376*'Calculation sheet'!P376*'Calculation sheet'!R376*'Calculation sheet'!S376*'Calculation sheet'!V376*'Calculation sheet'!Y376*'Calculation sheet'!Z376*'Calculation sheet'!AB376*'Calculation sheet'!AD376*'Calculation sheet'!AH376*'Calculation sheet'!AJ376,'Calculation sheet'!AN376*'Calculation sheet'!J376*'Calculation sheet'!K376*'Calculation sheet'!L376*'Calculation sheet'!N376*'Calculation sheet'!P376*'Calculation sheet'!R376*'Calculation sheet'!S376*'Calculation sheet'!V376*'Calculation sheet'!Y376*'Calculation sheet'!Z376*'Calculation sheet'!AB376*'Calculation sheet'!AD376*'Calculation sheet'!AH376*'Calculation sheet'!AJ376*0.7672))</f>
        <v/>
      </c>
      <c r="O376" s="12" t="str">
        <f>IF('Calculation sheet'!AQ376="","",IF(OR(I376="Motorway link",I376="Exit diverge",I376="Entrance merge",I376="Motorway diverge",I376="Motorway merge",I376="Motorway weaving",I376="Service area"),'Calculation sheet'!AO376*'Calculation sheet'!J376*'Calculation sheet'!K376*'Calculation sheet'!L376*'Calculation sheet'!N376*'Calculation sheet'!P376*'Calculation sheet'!R376*'Calculation sheet'!S376*'Calculation sheet'!W376*'Calculation sheet'!Y376*'Calculation sheet'!Z376*'Calculation sheet'!AB376*'Calculation sheet'!AD376*'Calculation sheet'!AH376*'Calculation sheet'!AJ376,'Calculation sheet'!AO376*'Calculation sheet'!J376*'Calculation sheet'!K376*'Calculation sheet'!L376*'Calculation sheet'!N376*'Calculation sheet'!P376*'Calculation sheet'!R376*'Calculation sheet'!S376*'Calculation sheet'!W376*'Calculation sheet'!Y376*'Calculation sheet'!Z376*'Calculation sheet'!AB376*'Calculation sheet'!AD376*'Calculation sheet'!AH376*'Calculation sheet'!AJ376*0.7672))</f>
        <v/>
      </c>
      <c r="P376" s="12" t="str">
        <f>IF('Calculation sheet'!AQ376="","",IF(OR(I376="Motorway link",I376="Exit diverge",I376="Entrance merge",I376="Motorway diverge",I376="Motorway merge",I376="Motorway weaving",I376="Service area"),'Calculation sheet'!AP376*'Calculation sheet'!J376*'Calculation sheet'!K376*'Calculation sheet'!L376*'Calculation sheet'!N376*'Calculation sheet'!P376*'Calculation sheet'!R376*'Calculation sheet'!S376*'Calculation sheet'!X376*'Calculation sheet'!Y376*'Calculation sheet'!Z376*'Calculation sheet'!AB376*'Calculation sheet'!AD376*'Calculation sheet'!AI376*'Calculation sheet'!AJ376,'Calculation sheet'!AP376*'Calculation sheet'!J376*'Calculation sheet'!K376*'Calculation sheet'!L376*'Calculation sheet'!N376*'Calculation sheet'!P376*'Calculation sheet'!R376*'Calculation sheet'!S376*'Calculation sheet'!X376*'Calculation sheet'!Y376*'Calculation sheet'!Z376*'Calculation sheet'!AB376*'Calculation sheet'!AD376*'Calculation sheet'!AI376*'Calculation sheet'!AJ376*0.7672))</f>
        <v/>
      </c>
      <c r="Q376" s="12" t="str">
        <f t="shared" si="16"/>
        <v/>
      </c>
      <c r="R376" s="14" t="str">
        <f t="shared" si="17"/>
        <v/>
      </c>
    </row>
    <row r="377" spans="1:18" x14ac:dyDescent="0.3">
      <c r="A377" s="4" t="str">
        <f>IF('Input data'!A392="","",'Input data'!A392)</f>
        <v/>
      </c>
      <c r="B377" s="4" t="str">
        <f>IF('Input data'!B392="","",'Input data'!B392)</f>
        <v/>
      </c>
      <c r="C377" s="4" t="str">
        <f>IF('Input data'!C392="","",'Input data'!C392)</f>
        <v/>
      </c>
      <c r="D377" s="4" t="str">
        <f>IF('Input data'!D392="","",'Input data'!D392)</f>
        <v/>
      </c>
      <c r="E377" s="4" t="str">
        <f>IF('Input data'!E392="","",'Input data'!E392)</f>
        <v/>
      </c>
      <c r="F377" s="4" t="str">
        <f>IF('Input data'!F392="","",'Input data'!F392)</f>
        <v/>
      </c>
      <c r="G377" s="4">
        <f>IF('Input data'!G392="","",'Input data'!G392)</f>
        <v>0</v>
      </c>
      <c r="H377" s="4" t="str">
        <f>IF('Input data'!H392&gt;0.5,'Input data'!H392,"")</f>
        <v/>
      </c>
      <c r="I377" s="4" t="str">
        <f>IF('Input data'!I392="","",'Input data'!I392)</f>
        <v/>
      </c>
      <c r="J377" s="12" t="str">
        <f>IF('Calculation sheet'!AQ377="","",IF(OR(I377="Motorway link",I377="Exit diverge",I377="Entrance merge",I377="Motorway diverge",I377="Motorway merge",I377="Motorway weaving",I377="Service area"),'Calculation sheet'!AK377*'Calculation sheet'!J377*'Calculation sheet'!K377*'Calculation sheet'!L377*'Calculation sheet'!N377*'Calculation sheet'!P377*'Calculation sheet'!R377*'Calculation sheet'!S377*'Calculation sheet'!T377*'Calculation sheet'!Y377*'Calculation sheet'!Z377*'Calculation sheet'!AB377*'Calculation sheet'!AD377*'Calculation sheet'!AF377*'Calculation sheet'!AJ377,'Calculation sheet'!AK377*'Calculation sheet'!J377*'Calculation sheet'!K377*'Calculation sheet'!L377*'Calculation sheet'!N377*'Calculation sheet'!P377*'Calculation sheet'!R377*'Calculation sheet'!S377*'Calculation sheet'!T377*'Calculation sheet'!Y377*'Calculation sheet'!Z377*'Calculation sheet'!AB377*'Calculation sheet'!AD377*'Calculation sheet'!AF377*'Calculation sheet'!AJ377*0.7672))</f>
        <v/>
      </c>
      <c r="K377" s="12" t="str">
        <f>IF('Calculation sheet'!AQ377="","",IF(OR(I377="Motorway link",I377="Exit diverge",I377="Entrance merge",I377="Motorway diverge",I377="Motorway merge",I377="Motorway weaving",I377="Service area"),'Calculation sheet'!AL377*'Calculation sheet'!J377*'Calculation sheet'!K377*'Calculation sheet'!M377*'Calculation sheet'!O377*'Calculation sheet'!P377*'Calculation sheet'!Q377*'Calculation sheet'!R377*'Calculation sheet'!S377*'Calculation sheet'!T377*'Calculation sheet'!Y377*'Calculation sheet'!AA377*'Calculation sheet'!AC377*'Calculation sheet'!AE377*'Calculation sheet'!AG377*'Calculation sheet'!AJ377,'Calculation sheet'!AL377*'Calculation sheet'!J377*'Calculation sheet'!K377*'Calculation sheet'!M377*'Calculation sheet'!O377*'Calculation sheet'!P377*'Calculation sheet'!Q377*'Calculation sheet'!R377*'Calculation sheet'!S377*'Calculation sheet'!T377*'Calculation sheet'!Y377*'Calculation sheet'!AA377*'Calculation sheet'!AC377*'Calculation sheet'!AE377*'Calculation sheet'!AG377*'Calculation sheet'!AJ377*0.8833))</f>
        <v/>
      </c>
      <c r="L377" s="12" t="str">
        <f>IF('Calculation sheet'!AQ377="","",IF(OR(I377="Motorway link",I377="Exit diverge",I377="Entrance merge",I377="Motorway diverge",I377="Motorway merge",I377="Motorway weaving",I377="Service area"),'Calculation sheet'!AM377*'Calculation sheet'!J377*'Calculation sheet'!K377*'Calculation sheet'!M377*'Calculation sheet'!O377*'Calculation sheet'!P377*'Calculation sheet'!Q377*'Calculation sheet'!R377*'Calculation sheet'!S377*'Calculation sheet'!U377*'Calculation sheet'!Y377*'Calculation sheet'!AA377*'Calculation sheet'!AC377*'Calculation sheet'!AE377*'Calculation sheet'!AG377*'Calculation sheet'!AJ377,'Calculation sheet'!AM377*'Calculation sheet'!J377*'Calculation sheet'!K377*'Calculation sheet'!M377*'Calculation sheet'!O377*'Calculation sheet'!P377*'Calculation sheet'!Q377*'Calculation sheet'!R377*'Calculation sheet'!S377*'Calculation sheet'!U377*'Calculation sheet'!Y377*'Calculation sheet'!AA377*'Calculation sheet'!AC377*'Calculation sheet'!AE377*'Calculation sheet'!AG377*'Calculation sheet'!AJ377*1.1176))</f>
        <v/>
      </c>
      <c r="M377" s="12" t="str">
        <f t="shared" si="15"/>
        <v/>
      </c>
      <c r="N377" s="12" t="str">
        <f>IF('Calculation sheet'!AQ377="","",IF(OR(I377="Motorway link",I377="Exit diverge",I377="Entrance merge",I377="Motorway diverge",I377="Motorway merge",I377="Motorway weaving",I377="Service area"),'Calculation sheet'!AN377*'Calculation sheet'!J377*'Calculation sheet'!K377*'Calculation sheet'!L377*'Calculation sheet'!N377*'Calculation sheet'!P377*'Calculation sheet'!R377*'Calculation sheet'!S377*'Calculation sheet'!V377*'Calculation sheet'!Y377*'Calculation sheet'!Z377*'Calculation sheet'!AB377*'Calculation sheet'!AD377*'Calculation sheet'!AH377*'Calculation sheet'!AJ377,'Calculation sheet'!AN377*'Calculation sheet'!J377*'Calculation sheet'!K377*'Calculation sheet'!L377*'Calculation sheet'!N377*'Calculation sheet'!P377*'Calculation sheet'!R377*'Calculation sheet'!S377*'Calculation sheet'!V377*'Calculation sheet'!Y377*'Calculation sheet'!Z377*'Calculation sheet'!AB377*'Calculation sheet'!AD377*'Calculation sheet'!AH377*'Calculation sheet'!AJ377*0.7672))</f>
        <v/>
      </c>
      <c r="O377" s="12" t="str">
        <f>IF('Calculation sheet'!AQ377="","",IF(OR(I377="Motorway link",I377="Exit diverge",I377="Entrance merge",I377="Motorway diverge",I377="Motorway merge",I377="Motorway weaving",I377="Service area"),'Calculation sheet'!AO377*'Calculation sheet'!J377*'Calculation sheet'!K377*'Calculation sheet'!L377*'Calculation sheet'!N377*'Calculation sheet'!P377*'Calculation sheet'!R377*'Calculation sheet'!S377*'Calculation sheet'!W377*'Calculation sheet'!Y377*'Calculation sheet'!Z377*'Calculation sheet'!AB377*'Calculation sheet'!AD377*'Calculation sheet'!AH377*'Calculation sheet'!AJ377,'Calculation sheet'!AO377*'Calculation sheet'!J377*'Calculation sheet'!K377*'Calculation sheet'!L377*'Calculation sheet'!N377*'Calculation sheet'!P377*'Calculation sheet'!R377*'Calculation sheet'!S377*'Calculation sheet'!W377*'Calculation sheet'!Y377*'Calculation sheet'!Z377*'Calculation sheet'!AB377*'Calculation sheet'!AD377*'Calculation sheet'!AH377*'Calculation sheet'!AJ377*0.7672))</f>
        <v/>
      </c>
      <c r="P377" s="12" t="str">
        <f>IF('Calculation sheet'!AQ377="","",IF(OR(I377="Motorway link",I377="Exit diverge",I377="Entrance merge",I377="Motorway diverge",I377="Motorway merge",I377="Motorway weaving",I377="Service area"),'Calculation sheet'!AP377*'Calculation sheet'!J377*'Calculation sheet'!K377*'Calculation sheet'!L377*'Calculation sheet'!N377*'Calculation sheet'!P377*'Calculation sheet'!R377*'Calculation sheet'!S377*'Calculation sheet'!X377*'Calculation sheet'!Y377*'Calculation sheet'!Z377*'Calculation sheet'!AB377*'Calculation sheet'!AD377*'Calculation sheet'!AI377*'Calculation sheet'!AJ377,'Calculation sheet'!AP377*'Calculation sheet'!J377*'Calculation sheet'!K377*'Calculation sheet'!L377*'Calculation sheet'!N377*'Calculation sheet'!P377*'Calculation sheet'!R377*'Calculation sheet'!S377*'Calculation sheet'!X377*'Calculation sheet'!Y377*'Calculation sheet'!Z377*'Calculation sheet'!AB377*'Calculation sheet'!AD377*'Calculation sheet'!AI377*'Calculation sheet'!AJ377*0.7672))</f>
        <v/>
      </c>
      <c r="Q377" s="12" t="str">
        <f t="shared" si="16"/>
        <v/>
      </c>
      <c r="R377" s="14" t="str">
        <f t="shared" si="17"/>
        <v/>
      </c>
    </row>
    <row r="378" spans="1:18" x14ac:dyDescent="0.3">
      <c r="A378" s="4" t="str">
        <f>IF('Input data'!A393="","",'Input data'!A393)</f>
        <v/>
      </c>
      <c r="B378" s="4" t="str">
        <f>IF('Input data'!B393="","",'Input data'!B393)</f>
        <v/>
      </c>
      <c r="C378" s="4" t="str">
        <f>IF('Input data'!C393="","",'Input data'!C393)</f>
        <v/>
      </c>
      <c r="D378" s="4" t="str">
        <f>IF('Input data'!D393="","",'Input data'!D393)</f>
        <v/>
      </c>
      <c r="E378" s="4" t="str">
        <f>IF('Input data'!E393="","",'Input data'!E393)</f>
        <v/>
      </c>
      <c r="F378" s="4" t="str">
        <f>IF('Input data'!F393="","",'Input data'!F393)</f>
        <v/>
      </c>
      <c r="G378" s="4">
        <f>IF('Input data'!G393="","",'Input data'!G393)</f>
        <v>0</v>
      </c>
      <c r="H378" s="4" t="str">
        <f>IF('Input data'!H393&gt;0.5,'Input data'!H393,"")</f>
        <v/>
      </c>
      <c r="I378" s="4" t="str">
        <f>IF('Input data'!I393="","",'Input data'!I393)</f>
        <v/>
      </c>
      <c r="J378" s="12" t="str">
        <f>IF('Calculation sheet'!AQ378="","",IF(OR(I378="Motorway link",I378="Exit diverge",I378="Entrance merge",I378="Motorway diverge",I378="Motorway merge",I378="Motorway weaving",I378="Service area"),'Calculation sheet'!AK378*'Calculation sheet'!J378*'Calculation sheet'!K378*'Calculation sheet'!L378*'Calculation sheet'!N378*'Calculation sheet'!P378*'Calculation sheet'!R378*'Calculation sheet'!S378*'Calculation sheet'!T378*'Calculation sheet'!Y378*'Calculation sheet'!Z378*'Calculation sheet'!AB378*'Calculation sheet'!AD378*'Calculation sheet'!AF378*'Calculation sheet'!AJ378,'Calculation sheet'!AK378*'Calculation sheet'!J378*'Calculation sheet'!K378*'Calculation sheet'!L378*'Calculation sheet'!N378*'Calculation sheet'!P378*'Calculation sheet'!R378*'Calculation sheet'!S378*'Calculation sheet'!T378*'Calculation sheet'!Y378*'Calculation sheet'!Z378*'Calculation sheet'!AB378*'Calculation sheet'!AD378*'Calculation sheet'!AF378*'Calculation sheet'!AJ378*0.7672))</f>
        <v/>
      </c>
      <c r="K378" s="12" t="str">
        <f>IF('Calculation sheet'!AQ378="","",IF(OR(I378="Motorway link",I378="Exit diverge",I378="Entrance merge",I378="Motorway diverge",I378="Motorway merge",I378="Motorway weaving",I378="Service area"),'Calculation sheet'!AL378*'Calculation sheet'!J378*'Calculation sheet'!K378*'Calculation sheet'!M378*'Calculation sheet'!O378*'Calculation sheet'!P378*'Calculation sheet'!Q378*'Calculation sheet'!R378*'Calculation sheet'!S378*'Calculation sheet'!T378*'Calculation sheet'!Y378*'Calculation sheet'!AA378*'Calculation sheet'!AC378*'Calculation sheet'!AE378*'Calculation sheet'!AG378*'Calculation sheet'!AJ378,'Calculation sheet'!AL378*'Calculation sheet'!J378*'Calculation sheet'!K378*'Calculation sheet'!M378*'Calculation sheet'!O378*'Calculation sheet'!P378*'Calculation sheet'!Q378*'Calculation sheet'!R378*'Calculation sheet'!S378*'Calculation sheet'!T378*'Calculation sheet'!Y378*'Calculation sheet'!AA378*'Calculation sheet'!AC378*'Calculation sheet'!AE378*'Calculation sheet'!AG378*'Calculation sheet'!AJ378*0.8833))</f>
        <v/>
      </c>
      <c r="L378" s="12" t="str">
        <f>IF('Calculation sheet'!AQ378="","",IF(OR(I378="Motorway link",I378="Exit diverge",I378="Entrance merge",I378="Motorway diverge",I378="Motorway merge",I378="Motorway weaving",I378="Service area"),'Calculation sheet'!AM378*'Calculation sheet'!J378*'Calculation sheet'!K378*'Calculation sheet'!M378*'Calculation sheet'!O378*'Calculation sheet'!P378*'Calculation sheet'!Q378*'Calculation sheet'!R378*'Calculation sheet'!S378*'Calculation sheet'!U378*'Calculation sheet'!Y378*'Calculation sheet'!AA378*'Calculation sheet'!AC378*'Calculation sheet'!AE378*'Calculation sheet'!AG378*'Calculation sheet'!AJ378,'Calculation sheet'!AM378*'Calculation sheet'!J378*'Calculation sheet'!K378*'Calculation sheet'!M378*'Calculation sheet'!O378*'Calculation sheet'!P378*'Calculation sheet'!Q378*'Calculation sheet'!R378*'Calculation sheet'!S378*'Calculation sheet'!U378*'Calculation sheet'!Y378*'Calculation sheet'!AA378*'Calculation sheet'!AC378*'Calculation sheet'!AE378*'Calculation sheet'!AG378*'Calculation sheet'!AJ378*1.1176))</f>
        <v/>
      </c>
      <c r="M378" s="12" t="str">
        <f t="shared" si="15"/>
        <v/>
      </c>
      <c r="N378" s="12" t="str">
        <f>IF('Calculation sheet'!AQ378="","",IF(OR(I378="Motorway link",I378="Exit diverge",I378="Entrance merge",I378="Motorway diverge",I378="Motorway merge",I378="Motorway weaving",I378="Service area"),'Calculation sheet'!AN378*'Calculation sheet'!J378*'Calculation sheet'!K378*'Calculation sheet'!L378*'Calculation sheet'!N378*'Calculation sheet'!P378*'Calculation sheet'!R378*'Calculation sheet'!S378*'Calculation sheet'!V378*'Calculation sheet'!Y378*'Calculation sheet'!Z378*'Calculation sheet'!AB378*'Calculation sheet'!AD378*'Calculation sheet'!AH378*'Calculation sheet'!AJ378,'Calculation sheet'!AN378*'Calculation sheet'!J378*'Calculation sheet'!K378*'Calculation sheet'!L378*'Calculation sheet'!N378*'Calculation sheet'!P378*'Calculation sheet'!R378*'Calculation sheet'!S378*'Calculation sheet'!V378*'Calculation sheet'!Y378*'Calculation sheet'!Z378*'Calculation sheet'!AB378*'Calculation sheet'!AD378*'Calculation sheet'!AH378*'Calculation sheet'!AJ378*0.7672))</f>
        <v/>
      </c>
      <c r="O378" s="12" t="str">
        <f>IF('Calculation sheet'!AQ378="","",IF(OR(I378="Motorway link",I378="Exit diverge",I378="Entrance merge",I378="Motorway diverge",I378="Motorway merge",I378="Motorway weaving",I378="Service area"),'Calculation sheet'!AO378*'Calculation sheet'!J378*'Calculation sheet'!K378*'Calculation sheet'!L378*'Calculation sheet'!N378*'Calculation sheet'!P378*'Calculation sheet'!R378*'Calculation sheet'!S378*'Calculation sheet'!W378*'Calculation sheet'!Y378*'Calculation sheet'!Z378*'Calculation sheet'!AB378*'Calculation sheet'!AD378*'Calculation sheet'!AH378*'Calculation sheet'!AJ378,'Calculation sheet'!AO378*'Calculation sheet'!J378*'Calculation sheet'!K378*'Calculation sheet'!L378*'Calculation sheet'!N378*'Calculation sheet'!P378*'Calculation sheet'!R378*'Calculation sheet'!S378*'Calculation sheet'!W378*'Calculation sheet'!Y378*'Calculation sheet'!Z378*'Calculation sheet'!AB378*'Calculation sheet'!AD378*'Calculation sheet'!AH378*'Calculation sheet'!AJ378*0.7672))</f>
        <v/>
      </c>
      <c r="P378" s="12" t="str">
        <f>IF('Calculation sheet'!AQ378="","",IF(OR(I378="Motorway link",I378="Exit diverge",I378="Entrance merge",I378="Motorway diverge",I378="Motorway merge",I378="Motorway weaving",I378="Service area"),'Calculation sheet'!AP378*'Calculation sheet'!J378*'Calculation sheet'!K378*'Calculation sheet'!L378*'Calculation sheet'!N378*'Calculation sheet'!P378*'Calculation sheet'!R378*'Calculation sheet'!S378*'Calculation sheet'!X378*'Calculation sheet'!Y378*'Calculation sheet'!Z378*'Calculation sheet'!AB378*'Calculation sheet'!AD378*'Calculation sheet'!AI378*'Calculation sheet'!AJ378,'Calculation sheet'!AP378*'Calculation sheet'!J378*'Calculation sheet'!K378*'Calculation sheet'!L378*'Calculation sheet'!N378*'Calculation sheet'!P378*'Calculation sheet'!R378*'Calculation sheet'!S378*'Calculation sheet'!X378*'Calculation sheet'!Y378*'Calculation sheet'!Z378*'Calculation sheet'!AB378*'Calculation sheet'!AD378*'Calculation sheet'!AI378*'Calculation sheet'!AJ378*0.7672))</f>
        <v/>
      </c>
      <c r="Q378" s="12" t="str">
        <f t="shared" si="16"/>
        <v/>
      </c>
      <c r="R378" s="14" t="str">
        <f t="shared" si="17"/>
        <v/>
      </c>
    </row>
    <row r="379" spans="1:18" x14ac:dyDescent="0.3">
      <c r="A379" s="4" t="str">
        <f>IF('Input data'!A394="","",'Input data'!A394)</f>
        <v/>
      </c>
      <c r="B379" s="4" t="str">
        <f>IF('Input data'!B394="","",'Input data'!B394)</f>
        <v/>
      </c>
      <c r="C379" s="4" t="str">
        <f>IF('Input data'!C394="","",'Input data'!C394)</f>
        <v/>
      </c>
      <c r="D379" s="4" t="str">
        <f>IF('Input data'!D394="","",'Input data'!D394)</f>
        <v/>
      </c>
      <c r="E379" s="4" t="str">
        <f>IF('Input data'!E394="","",'Input data'!E394)</f>
        <v/>
      </c>
      <c r="F379" s="4" t="str">
        <f>IF('Input data'!F394="","",'Input data'!F394)</f>
        <v/>
      </c>
      <c r="G379" s="4">
        <f>IF('Input data'!G394="","",'Input data'!G394)</f>
        <v>0</v>
      </c>
      <c r="H379" s="4" t="str">
        <f>IF('Input data'!H394&gt;0.5,'Input data'!H394,"")</f>
        <v/>
      </c>
      <c r="I379" s="4" t="str">
        <f>IF('Input data'!I394="","",'Input data'!I394)</f>
        <v/>
      </c>
      <c r="J379" s="12" t="str">
        <f>IF('Calculation sheet'!AQ379="","",IF(OR(I379="Motorway link",I379="Exit diverge",I379="Entrance merge",I379="Motorway diverge",I379="Motorway merge",I379="Motorway weaving",I379="Service area"),'Calculation sheet'!AK379*'Calculation sheet'!J379*'Calculation sheet'!K379*'Calculation sheet'!L379*'Calculation sheet'!N379*'Calculation sheet'!P379*'Calculation sheet'!R379*'Calculation sheet'!S379*'Calculation sheet'!T379*'Calculation sheet'!Y379*'Calculation sheet'!Z379*'Calculation sheet'!AB379*'Calculation sheet'!AD379*'Calculation sheet'!AF379*'Calculation sheet'!AJ379,'Calculation sheet'!AK379*'Calculation sheet'!J379*'Calculation sheet'!K379*'Calculation sheet'!L379*'Calculation sheet'!N379*'Calculation sheet'!P379*'Calculation sheet'!R379*'Calculation sheet'!S379*'Calculation sheet'!T379*'Calculation sheet'!Y379*'Calculation sheet'!Z379*'Calculation sheet'!AB379*'Calculation sheet'!AD379*'Calculation sheet'!AF379*'Calculation sheet'!AJ379*0.7672))</f>
        <v/>
      </c>
      <c r="K379" s="12" t="str">
        <f>IF('Calculation sheet'!AQ379="","",IF(OR(I379="Motorway link",I379="Exit diverge",I379="Entrance merge",I379="Motorway diverge",I379="Motorway merge",I379="Motorway weaving",I379="Service area"),'Calculation sheet'!AL379*'Calculation sheet'!J379*'Calculation sheet'!K379*'Calculation sheet'!M379*'Calculation sheet'!O379*'Calculation sheet'!P379*'Calculation sheet'!Q379*'Calculation sheet'!R379*'Calculation sheet'!S379*'Calculation sheet'!T379*'Calculation sheet'!Y379*'Calculation sheet'!AA379*'Calculation sheet'!AC379*'Calculation sheet'!AE379*'Calculation sheet'!AG379*'Calculation sheet'!AJ379,'Calculation sheet'!AL379*'Calculation sheet'!J379*'Calculation sheet'!K379*'Calculation sheet'!M379*'Calculation sheet'!O379*'Calculation sheet'!P379*'Calculation sheet'!Q379*'Calculation sheet'!R379*'Calculation sheet'!S379*'Calculation sheet'!T379*'Calculation sheet'!Y379*'Calculation sheet'!AA379*'Calculation sheet'!AC379*'Calculation sheet'!AE379*'Calculation sheet'!AG379*'Calculation sheet'!AJ379*0.8833))</f>
        <v/>
      </c>
      <c r="L379" s="12" t="str">
        <f>IF('Calculation sheet'!AQ379="","",IF(OR(I379="Motorway link",I379="Exit diverge",I379="Entrance merge",I379="Motorway diverge",I379="Motorway merge",I379="Motorway weaving",I379="Service area"),'Calculation sheet'!AM379*'Calculation sheet'!J379*'Calculation sheet'!K379*'Calculation sheet'!M379*'Calculation sheet'!O379*'Calculation sheet'!P379*'Calculation sheet'!Q379*'Calculation sheet'!R379*'Calculation sheet'!S379*'Calculation sheet'!U379*'Calculation sheet'!Y379*'Calculation sheet'!AA379*'Calculation sheet'!AC379*'Calculation sheet'!AE379*'Calculation sheet'!AG379*'Calculation sheet'!AJ379,'Calculation sheet'!AM379*'Calculation sheet'!J379*'Calculation sheet'!K379*'Calculation sheet'!M379*'Calculation sheet'!O379*'Calculation sheet'!P379*'Calculation sheet'!Q379*'Calculation sheet'!R379*'Calculation sheet'!S379*'Calculation sheet'!U379*'Calculation sheet'!Y379*'Calculation sheet'!AA379*'Calculation sheet'!AC379*'Calculation sheet'!AE379*'Calculation sheet'!AG379*'Calculation sheet'!AJ379*1.1176))</f>
        <v/>
      </c>
      <c r="M379" s="12" t="str">
        <f t="shared" si="15"/>
        <v/>
      </c>
      <c r="N379" s="12" t="str">
        <f>IF('Calculation sheet'!AQ379="","",IF(OR(I379="Motorway link",I379="Exit diverge",I379="Entrance merge",I379="Motorway diverge",I379="Motorway merge",I379="Motorway weaving",I379="Service area"),'Calculation sheet'!AN379*'Calculation sheet'!J379*'Calculation sheet'!K379*'Calculation sheet'!L379*'Calculation sheet'!N379*'Calculation sheet'!P379*'Calculation sheet'!R379*'Calculation sheet'!S379*'Calculation sheet'!V379*'Calculation sheet'!Y379*'Calculation sheet'!Z379*'Calculation sheet'!AB379*'Calculation sheet'!AD379*'Calculation sheet'!AH379*'Calculation sheet'!AJ379,'Calculation sheet'!AN379*'Calculation sheet'!J379*'Calculation sheet'!K379*'Calculation sheet'!L379*'Calculation sheet'!N379*'Calculation sheet'!P379*'Calculation sheet'!R379*'Calculation sheet'!S379*'Calculation sheet'!V379*'Calculation sheet'!Y379*'Calculation sheet'!Z379*'Calculation sheet'!AB379*'Calculation sheet'!AD379*'Calculation sheet'!AH379*'Calculation sheet'!AJ379*0.7672))</f>
        <v/>
      </c>
      <c r="O379" s="12" t="str">
        <f>IF('Calculation sheet'!AQ379="","",IF(OR(I379="Motorway link",I379="Exit diverge",I379="Entrance merge",I379="Motorway diverge",I379="Motorway merge",I379="Motorway weaving",I379="Service area"),'Calculation sheet'!AO379*'Calculation sheet'!J379*'Calculation sheet'!K379*'Calculation sheet'!L379*'Calculation sheet'!N379*'Calculation sheet'!P379*'Calculation sheet'!R379*'Calculation sheet'!S379*'Calculation sheet'!W379*'Calculation sheet'!Y379*'Calculation sheet'!Z379*'Calculation sheet'!AB379*'Calculation sheet'!AD379*'Calculation sheet'!AH379*'Calculation sheet'!AJ379,'Calculation sheet'!AO379*'Calculation sheet'!J379*'Calculation sheet'!K379*'Calculation sheet'!L379*'Calculation sheet'!N379*'Calculation sheet'!P379*'Calculation sheet'!R379*'Calculation sheet'!S379*'Calculation sheet'!W379*'Calculation sheet'!Y379*'Calculation sheet'!Z379*'Calculation sheet'!AB379*'Calculation sheet'!AD379*'Calculation sheet'!AH379*'Calculation sheet'!AJ379*0.7672))</f>
        <v/>
      </c>
      <c r="P379" s="12" t="str">
        <f>IF('Calculation sheet'!AQ379="","",IF(OR(I379="Motorway link",I379="Exit diverge",I379="Entrance merge",I379="Motorway diverge",I379="Motorway merge",I379="Motorway weaving",I379="Service area"),'Calculation sheet'!AP379*'Calculation sheet'!J379*'Calculation sheet'!K379*'Calculation sheet'!L379*'Calculation sheet'!N379*'Calculation sheet'!P379*'Calculation sheet'!R379*'Calculation sheet'!S379*'Calculation sheet'!X379*'Calculation sheet'!Y379*'Calculation sheet'!Z379*'Calculation sheet'!AB379*'Calculation sheet'!AD379*'Calculation sheet'!AI379*'Calculation sheet'!AJ379,'Calculation sheet'!AP379*'Calculation sheet'!J379*'Calculation sheet'!K379*'Calculation sheet'!L379*'Calculation sheet'!N379*'Calculation sheet'!P379*'Calculation sheet'!R379*'Calculation sheet'!S379*'Calculation sheet'!X379*'Calculation sheet'!Y379*'Calculation sheet'!Z379*'Calculation sheet'!AB379*'Calculation sheet'!AD379*'Calculation sheet'!AI379*'Calculation sheet'!AJ379*0.7672))</f>
        <v/>
      </c>
      <c r="Q379" s="12" t="str">
        <f t="shared" si="16"/>
        <v/>
      </c>
      <c r="R379" s="14" t="str">
        <f t="shared" si="17"/>
        <v/>
      </c>
    </row>
    <row r="380" spans="1:18" x14ac:dyDescent="0.3">
      <c r="A380" s="4" t="str">
        <f>IF('Input data'!A395="","",'Input data'!A395)</f>
        <v/>
      </c>
      <c r="B380" s="4" t="str">
        <f>IF('Input data'!B395="","",'Input data'!B395)</f>
        <v/>
      </c>
      <c r="C380" s="4" t="str">
        <f>IF('Input data'!C395="","",'Input data'!C395)</f>
        <v/>
      </c>
      <c r="D380" s="4" t="str">
        <f>IF('Input data'!D395="","",'Input data'!D395)</f>
        <v/>
      </c>
      <c r="E380" s="4" t="str">
        <f>IF('Input data'!E395="","",'Input data'!E395)</f>
        <v/>
      </c>
      <c r="F380" s="4" t="str">
        <f>IF('Input data'!F395="","",'Input data'!F395)</f>
        <v/>
      </c>
      <c r="G380" s="4">
        <f>IF('Input data'!G395="","",'Input data'!G395)</f>
        <v>0</v>
      </c>
      <c r="H380" s="4" t="str">
        <f>IF('Input data'!H395&gt;0.5,'Input data'!H395,"")</f>
        <v/>
      </c>
      <c r="I380" s="4" t="str">
        <f>IF('Input data'!I395="","",'Input data'!I395)</f>
        <v/>
      </c>
      <c r="J380" s="12" t="str">
        <f>IF('Calculation sheet'!AQ380="","",IF(OR(I380="Motorway link",I380="Exit diverge",I380="Entrance merge",I380="Motorway diverge",I380="Motorway merge",I380="Motorway weaving",I380="Service area"),'Calculation sheet'!AK380*'Calculation sheet'!J380*'Calculation sheet'!K380*'Calculation sheet'!L380*'Calculation sheet'!N380*'Calculation sheet'!P380*'Calculation sheet'!R380*'Calculation sheet'!S380*'Calculation sheet'!T380*'Calculation sheet'!Y380*'Calculation sheet'!Z380*'Calculation sheet'!AB380*'Calculation sheet'!AD380*'Calculation sheet'!AF380*'Calculation sheet'!AJ380,'Calculation sheet'!AK380*'Calculation sheet'!J380*'Calculation sheet'!K380*'Calculation sheet'!L380*'Calculation sheet'!N380*'Calculation sheet'!P380*'Calculation sheet'!R380*'Calculation sheet'!S380*'Calculation sheet'!T380*'Calculation sheet'!Y380*'Calculation sheet'!Z380*'Calculation sheet'!AB380*'Calculation sheet'!AD380*'Calculation sheet'!AF380*'Calculation sheet'!AJ380*0.7672))</f>
        <v/>
      </c>
      <c r="K380" s="12" t="str">
        <f>IF('Calculation sheet'!AQ380="","",IF(OR(I380="Motorway link",I380="Exit diverge",I380="Entrance merge",I380="Motorway diverge",I380="Motorway merge",I380="Motorway weaving",I380="Service area"),'Calculation sheet'!AL380*'Calculation sheet'!J380*'Calculation sheet'!K380*'Calculation sheet'!M380*'Calculation sheet'!O380*'Calculation sheet'!P380*'Calculation sheet'!Q380*'Calculation sheet'!R380*'Calculation sheet'!S380*'Calculation sheet'!T380*'Calculation sheet'!Y380*'Calculation sheet'!AA380*'Calculation sheet'!AC380*'Calculation sheet'!AE380*'Calculation sheet'!AG380*'Calculation sheet'!AJ380,'Calculation sheet'!AL380*'Calculation sheet'!J380*'Calculation sheet'!K380*'Calculation sheet'!M380*'Calculation sheet'!O380*'Calculation sheet'!P380*'Calculation sheet'!Q380*'Calculation sheet'!R380*'Calculation sheet'!S380*'Calculation sheet'!T380*'Calculation sheet'!Y380*'Calculation sheet'!AA380*'Calculation sheet'!AC380*'Calculation sheet'!AE380*'Calculation sheet'!AG380*'Calculation sheet'!AJ380*0.8833))</f>
        <v/>
      </c>
      <c r="L380" s="12" t="str">
        <f>IF('Calculation sheet'!AQ380="","",IF(OR(I380="Motorway link",I380="Exit diverge",I380="Entrance merge",I380="Motorway diverge",I380="Motorway merge",I380="Motorway weaving",I380="Service area"),'Calculation sheet'!AM380*'Calculation sheet'!J380*'Calculation sheet'!K380*'Calculation sheet'!M380*'Calculation sheet'!O380*'Calculation sheet'!P380*'Calculation sheet'!Q380*'Calculation sheet'!R380*'Calculation sheet'!S380*'Calculation sheet'!U380*'Calculation sheet'!Y380*'Calculation sheet'!AA380*'Calculation sheet'!AC380*'Calculation sheet'!AE380*'Calculation sheet'!AG380*'Calculation sheet'!AJ380,'Calculation sheet'!AM380*'Calculation sheet'!J380*'Calculation sheet'!K380*'Calculation sheet'!M380*'Calculation sheet'!O380*'Calculation sheet'!P380*'Calculation sheet'!Q380*'Calculation sheet'!R380*'Calculation sheet'!S380*'Calculation sheet'!U380*'Calculation sheet'!Y380*'Calculation sheet'!AA380*'Calculation sheet'!AC380*'Calculation sheet'!AE380*'Calculation sheet'!AG380*'Calculation sheet'!AJ380*1.1176))</f>
        <v/>
      </c>
      <c r="M380" s="12" t="str">
        <f t="shared" si="15"/>
        <v/>
      </c>
      <c r="N380" s="12" t="str">
        <f>IF('Calculation sheet'!AQ380="","",IF(OR(I380="Motorway link",I380="Exit diverge",I380="Entrance merge",I380="Motorway diverge",I380="Motorway merge",I380="Motorway weaving",I380="Service area"),'Calculation sheet'!AN380*'Calculation sheet'!J380*'Calculation sheet'!K380*'Calculation sheet'!L380*'Calculation sheet'!N380*'Calculation sheet'!P380*'Calculation sheet'!R380*'Calculation sheet'!S380*'Calculation sheet'!V380*'Calculation sheet'!Y380*'Calculation sheet'!Z380*'Calculation sheet'!AB380*'Calculation sheet'!AD380*'Calculation sheet'!AH380*'Calculation sheet'!AJ380,'Calculation sheet'!AN380*'Calculation sheet'!J380*'Calculation sheet'!K380*'Calculation sheet'!L380*'Calculation sheet'!N380*'Calculation sheet'!P380*'Calculation sheet'!R380*'Calculation sheet'!S380*'Calculation sheet'!V380*'Calculation sheet'!Y380*'Calculation sheet'!Z380*'Calculation sheet'!AB380*'Calculation sheet'!AD380*'Calculation sheet'!AH380*'Calculation sheet'!AJ380*0.7672))</f>
        <v/>
      </c>
      <c r="O380" s="12" t="str">
        <f>IF('Calculation sheet'!AQ380="","",IF(OR(I380="Motorway link",I380="Exit diverge",I380="Entrance merge",I380="Motorway diverge",I380="Motorway merge",I380="Motorway weaving",I380="Service area"),'Calculation sheet'!AO380*'Calculation sheet'!J380*'Calculation sheet'!K380*'Calculation sheet'!L380*'Calculation sheet'!N380*'Calculation sheet'!P380*'Calculation sheet'!R380*'Calculation sheet'!S380*'Calculation sheet'!W380*'Calculation sheet'!Y380*'Calculation sheet'!Z380*'Calculation sheet'!AB380*'Calculation sheet'!AD380*'Calculation sheet'!AH380*'Calculation sheet'!AJ380,'Calculation sheet'!AO380*'Calculation sheet'!J380*'Calculation sheet'!K380*'Calculation sheet'!L380*'Calculation sheet'!N380*'Calculation sheet'!P380*'Calculation sheet'!R380*'Calculation sheet'!S380*'Calculation sheet'!W380*'Calculation sheet'!Y380*'Calculation sheet'!Z380*'Calculation sheet'!AB380*'Calculation sheet'!AD380*'Calculation sheet'!AH380*'Calculation sheet'!AJ380*0.7672))</f>
        <v/>
      </c>
      <c r="P380" s="12" t="str">
        <f>IF('Calculation sheet'!AQ380="","",IF(OR(I380="Motorway link",I380="Exit diverge",I380="Entrance merge",I380="Motorway diverge",I380="Motorway merge",I380="Motorway weaving",I380="Service area"),'Calculation sheet'!AP380*'Calculation sheet'!J380*'Calculation sheet'!K380*'Calculation sheet'!L380*'Calculation sheet'!N380*'Calculation sheet'!P380*'Calculation sheet'!R380*'Calculation sheet'!S380*'Calculation sheet'!X380*'Calculation sheet'!Y380*'Calculation sheet'!Z380*'Calculation sheet'!AB380*'Calculation sheet'!AD380*'Calculation sheet'!AI380*'Calculation sheet'!AJ380,'Calculation sheet'!AP380*'Calculation sheet'!J380*'Calculation sheet'!K380*'Calculation sheet'!L380*'Calculation sheet'!N380*'Calculation sheet'!P380*'Calculation sheet'!R380*'Calculation sheet'!S380*'Calculation sheet'!X380*'Calculation sheet'!Y380*'Calculation sheet'!Z380*'Calculation sheet'!AB380*'Calculation sheet'!AD380*'Calculation sheet'!AI380*'Calculation sheet'!AJ380*0.7672))</f>
        <v/>
      </c>
      <c r="Q380" s="12" t="str">
        <f t="shared" si="16"/>
        <v/>
      </c>
      <c r="R380" s="14" t="str">
        <f t="shared" si="17"/>
        <v/>
      </c>
    </row>
    <row r="381" spans="1:18" x14ac:dyDescent="0.3">
      <c r="A381" s="4" t="str">
        <f>IF('Input data'!A396="","",'Input data'!A396)</f>
        <v/>
      </c>
      <c r="B381" s="4" t="str">
        <f>IF('Input data'!B396="","",'Input data'!B396)</f>
        <v/>
      </c>
      <c r="C381" s="4" t="str">
        <f>IF('Input data'!C396="","",'Input data'!C396)</f>
        <v/>
      </c>
      <c r="D381" s="4" t="str">
        <f>IF('Input data'!D396="","",'Input data'!D396)</f>
        <v/>
      </c>
      <c r="E381" s="4" t="str">
        <f>IF('Input data'!E396="","",'Input data'!E396)</f>
        <v/>
      </c>
      <c r="F381" s="4" t="str">
        <f>IF('Input data'!F396="","",'Input data'!F396)</f>
        <v/>
      </c>
      <c r="G381" s="4">
        <f>IF('Input data'!G396="","",'Input data'!G396)</f>
        <v>0</v>
      </c>
      <c r="H381" s="4" t="str">
        <f>IF('Input data'!H396&gt;0.5,'Input data'!H396,"")</f>
        <v/>
      </c>
      <c r="I381" s="4" t="str">
        <f>IF('Input data'!I396="","",'Input data'!I396)</f>
        <v/>
      </c>
      <c r="J381" s="12" t="str">
        <f>IF('Calculation sheet'!AQ381="","",IF(OR(I381="Motorway link",I381="Exit diverge",I381="Entrance merge",I381="Motorway diverge",I381="Motorway merge",I381="Motorway weaving",I381="Service area"),'Calculation sheet'!AK381*'Calculation sheet'!J381*'Calculation sheet'!K381*'Calculation sheet'!L381*'Calculation sheet'!N381*'Calculation sheet'!P381*'Calculation sheet'!R381*'Calculation sheet'!S381*'Calculation sheet'!T381*'Calculation sheet'!Y381*'Calculation sheet'!Z381*'Calculation sheet'!AB381*'Calculation sheet'!AD381*'Calculation sheet'!AF381*'Calculation sheet'!AJ381,'Calculation sheet'!AK381*'Calculation sheet'!J381*'Calculation sheet'!K381*'Calculation sheet'!L381*'Calculation sheet'!N381*'Calculation sheet'!P381*'Calculation sheet'!R381*'Calculation sheet'!S381*'Calculation sheet'!T381*'Calculation sheet'!Y381*'Calculation sheet'!Z381*'Calculation sheet'!AB381*'Calculation sheet'!AD381*'Calculation sheet'!AF381*'Calculation sheet'!AJ381*0.7672))</f>
        <v/>
      </c>
      <c r="K381" s="12" t="str">
        <f>IF('Calculation sheet'!AQ381="","",IF(OR(I381="Motorway link",I381="Exit diverge",I381="Entrance merge",I381="Motorway diverge",I381="Motorway merge",I381="Motorway weaving",I381="Service area"),'Calculation sheet'!AL381*'Calculation sheet'!J381*'Calculation sheet'!K381*'Calculation sheet'!M381*'Calculation sheet'!O381*'Calculation sheet'!P381*'Calculation sheet'!Q381*'Calculation sheet'!R381*'Calculation sheet'!S381*'Calculation sheet'!T381*'Calculation sheet'!Y381*'Calculation sheet'!AA381*'Calculation sheet'!AC381*'Calculation sheet'!AE381*'Calculation sheet'!AG381*'Calculation sheet'!AJ381,'Calculation sheet'!AL381*'Calculation sheet'!J381*'Calculation sheet'!K381*'Calculation sheet'!M381*'Calculation sheet'!O381*'Calculation sheet'!P381*'Calculation sheet'!Q381*'Calculation sheet'!R381*'Calculation sheet'!S381*'Calculation sheet'!T381*'Calculation sheet'!Y381*'Calculation sheet'!AA381*'Calculation sheet'!AC381*'Calculation sheet'!AE381*'Calculation sheet'!AG381*'Calculation sheet'!AJ381*0.8833))</f>
        <v/>
      </c>
      <c r="L381" s="12" t="str">
        <f>IF('Calculation sheet'!AQ381="","",IF(OR(I381="Motorway link",I381="Exit diverge",I381="Entrance merge",I381="Motorway diverge",I381="Motorway merge",I381="Motorway weaving",I381="Service area"),'Calculation sheet'!AM381*'Calculation sheet'!J381*'Calculation sheet'!K381*'Calculation sheet'!M381*'Calculation sheet'!O381*'Calculation sheet'!P381*'Calculation sheet'!Q381*'Calculation sheet'!R381*'Calculation sheet'!S381*'Calculation sheet'!U381*'Calculation sheet'!Y381*'Calculation sheet'!AA381*'Calculation sheet'!AC381*'Calculation sheet'!AE381*'Calculation sheet'!AG381*'Calculation sheet'!AJ381,'Calculation sheet'!AM381*'Calculation sheet'!J381*'Calculation sheet'!K381*'Calculation sheet'!M381*'Calculation sheet'!O381*'Calculation sheet'!P381*'Calculation sheet'!Q381*'Calculation sheet'!R381*'Calculation sheet'!S381*'Calculation sheet'!U381*'Calculation sheet'!Y381*'Calculation sheet'!AA381*'Calculation sheet'!AC381*'Calculation sheet'!AE381*'Calculation sheet'!AG381*'Calculation sheet'!AJ381*1.1176))</f>
        <v/>
      </c>
      <c r="M381" s="12" t="str">
        <f t="shared" si="15"/>
        <v/>
      </c>
      <c r="N381" s="12" t="str">
        <f>IF('Calculation sheet'!AQ381="","",IF(OR(I381="Motorway link",I381="Exit diverge",I381="Entrance merge",I381="Motorway diverge",I381="Motorway merge",I381="Motorway weaving",I381="Service area"),'Calculation sheet'!AN381*'Calculation sheet'!J381*'Calculation sheet'!K381*'Calculation sheet'!L381*'Calculation sheet'!N381*'Calculation sheet'!P381*'Calculation sheet'!R381*'Calculation sheet'!S381*'Calculation sheet'!V381*'Calculation sheet'!Y381*'Calculation sheet'!Z381*'Calculation sheet'!AB381*'Calculation sheet'!AD381*'Calculation sheet'!AH381*'Calculation sheet'!AJ381,'Calculation sheet'!AN381*'Calculation sheet'!J381*'Calculation sheet'!K381*'Calculation sheet'!L381*'Calculation sheet'!N381*'Calculation sheet'!P381*'Calculation sheet'!R381*'Calculation sheet'!S381*'Calculation sheet'!V381*'Calculation sheet'!Y381*'Calculation sheet'!Z381*'Calculation sheet'!AB381*'Calculation sheet'!AD381*'Calculation sheet'!AH381*'Calculation sheet'!AJ381*0.7672))</f>
        <v/>
      </c>
      <c r="O381" s="12" t="str">
        <f>IF('Calculation sheet'!AQ381="","",IF(OR(I381="Motorway link",I381="Exit diverge",I381="Entrance merge",I381="Motorway diverge",I381="Motorway merge",I381="Motorway weaving",I381="Service area"),'Calculation sheet'!AO381*'Calculation sheet'!J381*'Calculation sheet'!K381*'Calculation sheet'!L381*'Calculation sheet'!N381*'Calculation sheet'!P381*'Calculation sheet'!R381*'Calculation sheet'!S381*'Calculation sheet'!W381*'Calculation sheet'!Y381*'Calculation sheet'!Z381*'Calculation sheet'!AB381*'Calculation sheet'!AD381*'Calculation sheet'!AH381*'Calculation sheet'!AJ381,'Calculation sheet'!AO381*'Calculation sheet'!J381*'Calculation sheet'!K381*'Calculation sheet'!L381*'Calculation sheet'!N381*'Calculation sheet'!P381*'Calculation sheet'!R381*'Calculation sheet'!S381*'Calculation sheet'!W381*'Calculation sheet'!Y381*'Calculation sheet'!Z381*'Calculation sheet'!AB381*'Calculation sheet'!AD381*'Calculation sheet'!AH381*'Calculation sheet'!AJ381*0.7672))</f>
        <v/>
      </c>
      <c r="P381" s="12" t="str">
        <f>IF('Calculation sheet'!AQ381="","",IF(OR(I381="Motorway link",I381="Exit diverge",I381="Entrance merge",I381="Motorway diverge",I381="Motorway merge",I381="Motorway weaving",I381="Service area"),'Calculation sheet'!AP381*'Calculation sheet'!J381*'Calculation sheet'!K381*'Calculation sheet'!L381*'Calculation sheet'!N381*'Calculation sheet'!P381*'Calculation sheet'!R381*'Calculation sheet'!S381*'Calculation sheet'!X381*'Calculation sheet'!Y381*'Calculation sheet'!Z381*'Calculation sheet'!AB381*'Calculation sheet'!AD381*'Calculation sheet'!AI381*'Calculation sheet'!AJ381,'Calculation sheet'!AP381*'Calculation sheet'!J381*'Calculation sheet'!K381*'Calculation sheet'!L381*'Calculation sheet'!N381*'Calculation sheet'!P381*'Calculation sheet'!R381*'Calculation sheet'!S381*'Calculation sheet'!X381*'Calculation sheet'!Y381*'Calculation sheet'!Z381*'Calculation sheet'!AB381*'Calculation sheet'!AD381*'Calculation sheet'!AI381*'Calculation sheet'!AJ381*0.7672))</f>
        <v/>
      </c>
      <c r="Q381" s="12" t="str">
        <f t="shared" si="16"/>
        <v/>
      </c>
      <c r="R381" s="14" t="str">
        <f t="shared" si="17"/>
        <v/>
      </c>
    </row>
    <row r="382" spans="1:18" x14ac:dyDescent="0.3">
      <c r="A382" s="4" t="str">
        <f>IF('Input data'!A397="","",'Input data'!A397)</f>
        <v/>
      </c>
      <c r="B382" s="4" t="str">
        <f>IF('Input data'!B397="","",'Input data'!B397)</f>
        <v/>
      </c>
      <c r="C382" s="4" t="str">
        <f>IF('Input data'!C397="","",'Input data'!C397)</f>
        <v/>
      </c>
      <c r="D382" s="4" t="str">
        <f>IF('Input data'!D397="","",'Input data'!D397)</f>
        <v/>
      </c>
      <c r="E382" s="4" t="str">
        <f>IF('Input data'!E397="","",'Input data'!E397)</f>
        <v/>
      </c>
      <c r="F382" s="4" t="str">
        <f>IF('Input data'!F397="","",'Input data'!F397)</f>
        <v/>
      </c>
      <c r="G382" s="4">
        <f>IF('Input data'!G397="","",'Input data'!G397)</f>
        <v>0</v>
      </c>
      <c r="H382" s="4" t="str">
        <f>IF('Input data'!H397&gt;0.5,'Input data'!H397,"")</f>
        <v/>
      </c>
      <c r="I382" s="4" t="str">
        <f>IF('Input data'!I397="","",'Input data'!I397)</f>
        <v/>
      </c>
      <c r="J382" s="12" t="str">
        <f>IF('Calculation sheet'!AQ382="","",IF(OR(I382="Motorway link",I382="Exit diverge",I382="Entrance merge",I382="Motorway diverge",I382="Motorway merge",I382="Motorway weaving",I382="Service area"),'Calculation sheet'!AK382*'Calculation sheet'!J382*'Calculation sheet'!K382*'Calculation sheet'!L382*'Calculation sheet'!N382*'Calculation sheet'!P382*'Calculation sheet'!R382*'Calculation sheet'!S382*'Calculation sheet'!T382*'Calculation sheet'!Y382*'Calculation sheet'!Z382*'Calculation sheet'!AB382*'Calculation sheet'!AD382*'Calculation sheet'!AF382*'Calculation sheet'!AJ382,'Calculation sheet'!AK382*'Calculation sheet'!J382*'Calculation sheet'!K382*'Calculation sheet'!L382*'Calculation sheet'!N382*'Calculation sheet'!P382*'Calculation sheet'!R382*'Calculation sheet'!S382*'Calculation sheet'!T382*'Calculation sheet'!Y382*'Calculation sheet'!Z382*'Calculation sheet'!AB382*'Calculation sheet'!AD382*'Calculation sheet'!AF382*'Calculation sheet'!AJ382*0.7672))</f>
        <v/>
      </c>
      <c r="K382" s="12" t="str">
        <f>IF('Calculation sheet'!AQ382="","",IF(OR(I382="Motorway link",I382="Exit diverge",I382="Entrance merge",I382="Motorway diverge",I382="Motorway merge",I382="Motorway weaving",I382="Service area"),'Calculation sheet'!AL382*'Calculation sheet'!J382*'Calculation sheet'!K382*'Calculation sheet'!M382*'Calculation sheet'!O382*'Calculation sheet'!P382*'Calculation sheet'!Q382*'Calculation sheet'!R382*'Calculation sheet'!S382*'Calculation sheet'!T382*'Calculation sheet'!Y382*'Calculation sheet'!AA382*'Calculation sheet'!AC382*'Calculation sheet'!AE382*'Calculation sheet'!AG382*'Calculation sheet'!AJ382,'Calculation sheet'!AL382*'Calculation sheet'!J382*'Calculation sheet'!K382*'Calculation sheet'!M382*'Calculation sheet'!O382*'Calculation sheet'!P382*'Calculation sheet'!Q382*'Calculation sheet'!R382*'Calculation sheet'!S382*'Calculation sheet'!T382*'Calculation sheet'!Y382*'Calculation sheet'!AA382*'Calculation sheet'!AC382*'Calculation sheet'!AE382*'Calculation sheet'!AG382*'Calculation sheet'!AJ382*0.8833))</f>
        <v/>
      </c>
      <c r="L382" s="12" t="str">
        <f>IF('Calculation sheet'!AQ382="","",IF(OR(I382="Motorway link",I382="Exit diverge",I382="Entrance merge",I382="Motorway diverge",I382="Motorway merge",I382="Motorway weaving",I382="Service area"),'Calculation sheet'!AM382*'Calculation sheet'!J382*'Calculation sheet'!K382*'Calculation sheet'!M382*'Calculation sheet'!O382*'Calculation sheet'!P382*'Calculation sheet'!Q382*'Calculation sheet'!R382*'Calculation sheet'!S382*'Calculation sheet'!U382*'Calculation sheet'!Y382*'Calculation sheet'!AA382*'Calculation sheet'!AC382*'Calculation sheet'!AE382*'Calculation sheet'!AG382*'Calculation sheet'!AJ382,'Calculation sheet'!AM382*'Calculation sheet'!J382*'Calculation sheet'!K382*'Calculation sheet'!M382*'Calculation sheet'!O382*'Calculation sheet'!P382*'Calculation sheet'!Q382*'Calculation sheet'!R382*'Calculation sheet'!S382*'Calculation sheet'!U382*'Calculation sheet'!Y382*'Calculation sheet'!AA382*'Calculation sheet'!AC382*'Calculation sheet'!AE382*'Calculation sheet'!AG382*'Calculation sheet'!AJ382*1.1176))</f>
        <v/>
      </c>
      <c r="M382" s="12" t="str">
        <f t="shared" si="15"/>
        <v/>
      </c>
      <c r="N382" s="12" t="str">
        <f>IF('Calculation sheet'!AQ382="","",IF(OR(I382="Motorway link",I382="Exit diverge",I382="Entrance merge",I382="Motorway diverge",I382="Motorway merge",I382="Motorway weaving",I382="Service area"),'Calculation sheet'!AN382*'Calculation sheet'!J382*'Calculation sheet'!K382*'Calculation sheet'!L382*'Calculation sheet'!N382*'Calculation sheet'!P382*'Calculation sheet'!R382*'Calculation sheet'!S382*'Calculation sheet'!V382*'Calculation sheet'!Y382*'Calculation sheet'!Z382*'Calculation sheet'!AB382*'Calculation sheet'!AD382*'Calculation sheet'!AH382*'Calculation sheet'!AJ382,'Calculation sheet'!AN382*'Calculation sheet'!J382*'Calculation sheet'!K382*'Calculation sheet'!L382*'Calculation sheet'!N382*'Calculation sheet'!P382*'Calculation sheet'!R382*'Calculation sheet'!S382*'Calculation sheet'!V382*'Calculation sheet'!Y382*'Calculation sheet'!Z382*'Calculation sheet'!AB382*'Calculation sheet'!AD382*'Calculation sheet'!AH382*'Calculation sheet'!AJ382*0.7672))</f>
        <v/>
      </c>
      <c r="O382" s="12" t="str">
        <f>IF('Calculation sheet'!AQ382="","",IF(OR(I382="Motorway link",I382="Exit diverge",I382="Entrance merge",I382="Motorway diverge",I382="Motorway merge",I382="Motorway weaving",I382="Service area"),'Calculation sheet'!AO382*'Calculation sheet'!J382*'Calculation sheet'!K382*'Calculation sheet'!L382*'Calculation sheet'!N382*'Calculation sheet'!P382*'Calculation sheet'!R382*'Calculation sheet'!S382*'Calculation sheet'!W382*'Calculation sheet'!Y382*'Calculation sheet'!Z382*'Calculation sheet'!AB382*'Calculation sheet'!AD382*'Calculation sheet'!AH382*'Calculation sheet'!AJ382,'Calculation sheet'!AO382*'Calculation sheet'!J382*'Calculation sheet'!K382*'Calculation sheet'!L382*'Calculation sheet'!N382*'Calculation sheet'!P382*'Calculation sheet'!R382*'Calculation sheet'!S382*'Calculation sheet'!W382*'Calculation sheet'!Y382*'Calculation sheet'!Z382*'Calculation sheet'!AB382*'Calculation sheet'!AD382*'Calculation sheet'!AH382*'Calculation sheet'!AJ382*0.7672))</f>
        <v/>
      </c>
      <c r="P382" s="12" t="str">
        <f>IF('Calculation sheet'!AQ382="","",IF(OR(I382="Motorway link",I382="Exit diverge",I382="Entrance merge",I382="Motorway diverge",I382="Motorway merge",I382="Motorway weaving",I382="Service area"),'Calculation sheet'!AP382*'Calculation sheet'!J382*'Calculation sheet'!K382*'Calculation sheet'!L382*'Calculation sheet'!N382*'Calculation sheet'!P382*'Calculation sheet'!R382*'Calculation sheet'!S382*'Calculation sheet'!X382*'Calculation sheet'!Y382*'Calculation sheet'!Z382*'Calculation sheet'!AB382*'Calculation sheet'!AD382*'Calculation sheet'!AI382*'Calculation sheet'!AJ382,'Calculation sheet'!AP382*'Calculation sheet'!J382*'Calculation sheet'!K382*'Calculation sheet'!L382*'Calculation sheet'!N382*'Calculation sheet'!P382*'Calculation sheet'!R382*'Calculation sheet'!S382*'Calculation sheet'!X382*'Calculation sheet'!Y382*'Calculation sheet'!Z382*'Calculation sheet'!AB382*'Calculation sheet'!AD382*'Calculation sheet'!AI382*'Calculation sheet'!AJ382*0.7672))</f>
        <v/>
      </c>
      <c r="Q382" s="12" t="str">
        <f t="shared" si="16"/>
        <v/>
      </c>
      <c r="R382" s="14" t="str">
        <f t="shared" si="17"/>
        <v/>
      </c>
    </row>
    <row r="383" spans="1:18" x14ac:dyDescent="0.3">
      <c r="A383" s="4" t="str">
        <f>IF('Input data'!A398="","",'Input data'!A398)</f>
        <v/>
      </c>
      <c r="B383" s="4" t="str">
        <f>IF('Input data'!B398="","",'Input data'!B398)</f>
        <v/>
      </c>
      <c r="C383" s="4" t="str">
        <f>IF('Input data'!C398="","",'Input data'!C398)</f>
        <v/>
      </c>
      <c r="D383" s="4" t="str">
        <f>IF('Input data'!D398="","",'Input data'!D398)</f>
        <v/>
      </c>
      <c r="E383" s="4" t="str">
        <f>IF('Input data'!E398="","",'Input data'!E398)</f>
        <v/>
      </c>
      <c r="F383" s="4" t="str">
        <f>IF('Input data'!F398="","",'Input data'!F398)</f>
        <v/>
      </c>
      <c r="G383" s="4">
        <f>IF('Input data'!G398="","",'Input data'!G398)</f>
        <v>0</v>
      </c>
      <c r="H383" s="4" t="str">
        <f>IF('Input data'!H398&gt;0.5,'Input data'!H398,"")</f>
        <v/>
      </c>
      <c r="I383" s="4" t="str">
        <f>IF('Input data'!I398="","",'Input data'!I398)</f>
        <v/>
      </c>
      <c r="J383" s="12" t="str">
        <f>IF('Calculation sheet'!AQ383="","",IF(OR(I383="Motorway link",I383="Exit diverge",I383="Entrance merge",I383="Motorway diverge",I383="Motorway merge",I383="Motorway weaving",I383="Service area"),'Calculation sheet'!AK383*'Calculation sheet'!J383*'Calculation sheet'!K383*'Calculation sheet'!L383*'Calculation sheet'!N383*'Calculation sheet'!P383*'Calculation sheet'!R383*'Calculation sheet'!S383*'Calculation sheet'!T383*'Calculation sheet'!Y383*'Calculation sheet'!Z383*'Calculation sheet'!AB383*'Calculation sheet'!AD383*'Calculation sheet'!AF383*'Calculation sheet'!AJ383,'Calculation sheet'!AK383*'Calculation sheet'!J383*'Calculation sheet'!K383*'Calculation sheet'!L383*'Calculation sheet'!N383*'Calculation sheet'!P383*'Calculation sheet'!R383*'Calculation sheet'!S383*'Calculation sheet'!T383*'Calculation sheet'!Y383*'Calculation sheet'!Z383*'Calculation sheet'!AB383*'Calculation sheet'!AD383*'Calculation sheet'!AF383*'Calculation sheet'!AJ383*0.7672))</f>
        <v/>
      </c>
      <c r="K383" s="12" t="str">
        <f>IF('Calculation sheet'!AQ383="","",IF(OR(I383="Motorway link",I383="Exit diverge",I383="Entrance merge",I383="Motorway diverge",I383="Motorway merge",I383="Motorway weaving",I383="Service area"),'Calculation sheet'!AL383*'Calculation sheet'!J383*'Calculation sheet'!K383*'Calculation sheet'!M383*'Calculation sheet'!O383*'Calculation sheet'!P383*'Calculation sheet'!Q383*'Calculation sheet'!R383*'Calculation sheet'!S383*'Calculation sheet'!T383*'Calculation sheet'!Y383*'Calculation sheet'!AA383*'Calculation sheet'!AC383*'Calculation sheet'!AE383*'Calculation sheet'!AG383*'Calculation sheet'!AJ383,'Calculation sheet'!AL383*'Calculation sheet'!J383*'Calculation sheet'!K383*'Calculation sheet'!M383*'Calculation sheet'!O383*'Calculation sheet'!P383*'Calculation sheet'!Q383*'Calculation sheet'!R383*'Calculation sheet'!S383*'Calculation sheet'!T383*'Calculation sheet'!Y383*'Calculation sheet'!AA383*'Calculation sheet'!AC383*'Calculation sheet'!AE383*'Calculation sheet'!AG383*'Calculation sheet'!AJ383*0.8833))</f>
        <v/>
      </c>
      <c r="L383" s="12" t="str">
        <f>IF('Calculation sheet'!AQ383="","",IF(OR(I383="Motorway link",I383="Exit diverge",I383="Entrance merge",I383="Motorway diverge",I383="Motorway merge",I383="Motorway weaving",I383="Service area"),'Calculation sheet'!AM383*'Calculation sheet'!J383*'Calculation sheet'!K383*'Calculation sheet'!M383*'Calculation sheet'!O383*'Calculation sheet'!P383*'Calculation sheet'!Q383*'Calculation sheet'!R383*'Calculation sheet'!S383*'Calculation sheet'!U383*'Calculation sheet'!Y383*'Calculation sheet'!AA383*'Calculation sheet'!AC383*'Calculation sheet'!AE383*'Calculation sheet'!AG383*'Calculation sheet'!AJ383,'Calculation sheet'!AM383*'Calculation sheet'!J383*'Calculation sheet'!K383*'Calculation sheet'!M383*'Calculation sheet'!O383*'Calculation sheet'!P383*'Calculation sheet'!Q383*'Calculation sheet'!R383*'Calculation sheet'!S383*'Calculation sheet'!U383*'Calculation sheet'!Y383*'Calculation sheet'!AA383*'Calculation sheet'!AC383*'Calculation sheet'!AE383*'Calculation sheet'!AG383*'Calculation sheet'!AJ383*1.1176))</f>
        <v/>
      </c>
      <c r="M383" s="12" t="str">
        <f t="shared" si="15"/>
        <v/>
      </c>
      <c r="N383" s="12" t="str">
        <f>IF('Calculation sheet'!AQ383="","",IF(OR(I383="Motorway link",I383="Exit diverge",I383="Entrance merge",I383="Motorway diverge",I383="Motorway merge",I383="Motorway weaving",I383="Service area"),'Calculation sheet'!AN383*'Calculation sheet'!J383*'Calculation sheet'!K383*'Calculation sheet'!L383*'Calculation sheet'!N383*'Calculation sheet'!P383*'Calculation sheet'!R383*'Calculation sheet'!S383*'Calculation sheet'!V383*'Calculation sheet'!Y383*'Calculation sheet'!Z383*'Calculation sheet'!AB383*'Calculation sheet'!AD383*'Calculation sheet'!AH383*'Calculation sheet'!AJ383,'Calculation sheet'!AN383*'Calculation sheet'!J383*'Calculation sheet'!K383*'Calculation sheet'!L383*'Calculation sheet'!N383*'Calculation sheet'!P383*'Calculation sheet'!R383*'Calculation sheet'!S383*'Calculation sheet'!V383*'Calculation sheet'!Y383*'Calculation sheet'!Z383*'Calculation sheet'!AB383*'Calculation sheet'!AD383*'Calculation sheet'!AH383*'Calculation sheet'!AJ383*0.7672))</f>
        <v/>
      </c>
      <c r="O383" s="12" t="str">
        <f>IF('Calculation sheet'!AQ383="","",IF(OR(I383="Motorway link",I383="Exit diverge",I383="Entrance merge",I383="Motorway diverge",I383="Motorway merge",I383="Motorway weaving",I383="Service area"),'Calculation sheet'!AO383*'Calculation sheet'!J383*'Calculation sheet'!K383*'Calculation sheet'!L383*'Calculation sheet'!N383*'Calculation sheet'!P383*'Calculation sheet'!R383*'Calculation sheet'!S383*'Calculation sheet'!W383*'Calculation sheet'!Y383*'Calculation sheet'!Z383*'Calculation sheet'!AB383*'Calculation sheet'!AD383*'Calculation sheet'!AH383*'Calculation sheet'!AJ383,'Calculation sheet'!AO383*'Calculation sheet'!J383*'Calculation sheet'!K383*'Calculation sheet'!L383*'Calculation sheet'!N383*'Calculation sheet'!P383*'Calculation sheet'!R383*'Calculation sheet'!S383*'Calculation sheet'!W383*'Calculation sheet'!Y383*'Calculation sheet'!Z383*'Calculation sheet'!AB383*'Calculation sheet'!AD383*'Calculation sheet'!AH383*'Calculation sheet'!AJ383*0.7672))</f>
        <v/>
      </c>
      <c r="P383" s="12" t="str">
        <f>IF('Calculation sheet'!AQ383="","",IF(OR(I383="Motorway link",I383="Exit diverge",I383="Entrance merge",I383="Motorway diverge",I383="Motorway merge",I383="Motorway weaving",I383="Service area"),'Calculation sheet'!AP383*'Calculation sheet'!J383*'Calculation sheet'!K383*'Calculation sheet'!L383*'Calculation sheet'!N383*'Calculation sheet'!P383*'Calculation sheet'!R383*'Calculation sheet'!S383*'Calculation sheet'!X383*'Calculation sheet'!Y383*'Calculation sheet'!Z383*'Calculation sheet'!AB383*'Calculation sheet'!AD383*'Calculation sheet'!AI383*'Calculation sheet'!AJ383,'Calculation sheet'!AP383*'Calculation sheet'!J383*'Calculation sheet'!K383*'Calculation sheet'!L383*'Calculation sheet'!N383*'Calculation sheet'!P383*'Calculation sheet'!R383*'Calculation sheet'!S383*'Calculation sheet'!X383*'Calculation sheet'!Y383*'Calculation sheet'!Z383*'Calculation sheet'!AB383*'Calculation sheet'!AD383*'Calculation sheet'!AI383*'Calculation sheet'!AJ383*0.7672))</f>
        <v/>
      </c>
      <c r="Q383" s="12" t="str">
        <f t="shared" si="16"/>
        <v/>
      </c>
      <c r="R383" s="14" t="str">
        <f t="shared" si="17"/>
        <v/>
      </c>
    </row>
    <row r="384" spans="1:18" x14ac:dyDescent="0.3">
      <c r="A384" s="4" t="str">
        <f>IF('Input data'!A399="","",'Input data'!A399)</f>
        <v/>
      </c>
      <c r="B384" s="4" t="str">
        <f>IF('Input data'!B399="","",'Input data'!B399)</f>
        <v/>
      </c>
      <c r="C384" s="4" t="str">
        <f>IF('Input data'!C399="","",'Input data'!C399)</f>
        <v/>
      </c>
      <c r="D384" s="4" t="str">
        <f>IF('Input data'!D399="","",'Input data'!D399)</f>
        <v/>
      </c>
      <c r="E384" s="4" t="str">
        <f>IF('Input data'!E399="","",'Input data'!E399)</f>
        <v/>
      </c>
      <c r="F384" s="4" t="str">
        <f>IF('Input data'!F399="","",'Input data'!F399)</f>
        <v/>
      </c>
      <c r="G384" s="4">
        <f>IF('Input data'!G399="","",'Input data'!G399)</f>
        <v>0</v>
      </c>
      <c r="H384" s="4" t="str">
        <f>IF('Input data'!H399&gt;0.5,'Input data'!H399,"")</f>
        <v/>
      </c>
      <c r="I384" s="4" t="str">
        <f>IF('Input data'!I399="","",'Input data'!I399)</f>
        <v/>
      </c>
      <c r="J384" s="12" t="str">
        <f>IF('Calculation sheet'!AQ384="","",IF(OR(I384="Motorway link",I384="Exit diverge",I384="Entrance merge",I384="Motorway diverge",I384="Motorway merge",I384="Motorway weaving",I384="Service area"),'Calculation sheet'!AK384*'Calculation sheet'!J384*'Calculation sheet'!K384*'Calculation sheet'!L384*'Calculation sheet'!N384*'Calculation sheet'!P384*'Calculation sheet'!R384*'Calculation sheet'!S384*'Calculation sheet'!T384*'Calculation sheet'!Y384*'Calculation sheet'!Z384*'Calculation sheet'!AB384*'Calculation sheet'!AD384*'Calculation sheet'!AF384*'Calculation sheet'!AJ384,'Calculation sheet'!AK384*'Calculation sheet'!J384*'Calculation sheet'!K384*'Calculation sheet'!L384*'Calculation sheet'!N384*'Calculation sheet'!P384*'Calculation sheet'!R384*'Calculation sheet'!S384*'Calculation sheet'!T384*'Calculation sheet'!Y384*'Calculation sheet'!Z384*'Calculation sheet'!AB384*'Calculation sheet'!AD384*'Calculation sheet'!AF384*'Calculation sheet'!AJ384*0.7672))</f>
        <v/>
      </c>
      <c r="K384" s="12" t="str">
        <f>IF('Calculation sheet'!AQ384="","",IF(OR(I384="Motorway link",I384="Exit diverge",I384="Entrance merge",I384="Motorway diverge",I384="Motorway merge",I384="Motorway weaving",I384="Service area"),'Calculation sheet'!AL384*'Calculation sheet'!J384*'Calculation sheet'!K384*'Calculation sheet'!M384*'Calculation sheet'!O384*'Calculation sheet'!P384*'Calculation sheet'!Q384*'Calculation sheet'!R384*'Calculation sheet'!S384*'Calculation sheet'!T384*'Calculation sheet'!Y384*'Calculation sheet'!AA384*'Calculation sheet'!AC384*'Calculation sheet'!AE384*'Calculation sheet'!AG384*'Calculation sheet'!AJ384,'Calculation sheet'!AL384*'Calculation sheet'!J384*'Calculation sheet'!K384*'Calculation sheet'!M384*'Calculation sheet'!O384*'Calculation sheet'!P384*'Calculation sheet'!Q384*'Calculation sheet'!R384*'Calculation sheet'!S384*'Calculation sheet'!T384*'Calculation sheet'!Y384*'Calculation sheet'!AA384*'Calculation sheet'!AC384*'Calculation sheet'!AE384*'Calculation sheet'!AG384*'Calculation sheet'!AJ384*0.8833))</f>
        <v/>
      </c>
      <c r="L384" s="12" t="str">
        <f>IF('Calculation sheet'!AQ384="","",IF(OR(I384="Motorway link",I384="Exit diverge",I384="Entrance merge",I384="Motorway diverge",I384="Motorway merge",I384="Motorway weaving",I384="Service area"),'Calculation sheet'!AM384*'Calculation sheet'!J384*'Calculation sheet'!K384*'Calculation sheet'!M384*'Calculation sheet'!O384*'Calculation sheet'!P384*'Calculation sheet'!Q384*'Calculation sheet'!R384*'Calculation sheet'!S384*'Calculation sheet'!U384*'Calculation sheet'!Y384*'Calculation sheet'!AA384*'Calculation sheet'!AC384*'Calculation sheet'!AE384*'Calculation sheet'!AG384*'Calculation sheet'!AJ384,'Calculation sheet'!AM384*'Calculation sheet'!J384*'Calculation sheet'!K384*'Calculation sheet'!M384*'Calculation sheet'!O384*'Calculation sheet'!P384*'Calculation sheet'!Q384*'Calculation sheet'!R384*'Calculation sheet'!S384*'Calculation sheet'!U384*'Calculation sheet'!Y384*'Calculation sheet'!AA384*'Calculation sheet'!AC384*'Calculation sheet'!AE384*'Calculation sheet'!AG384*'Calculation sheet'!AJ384*1.1176))</f>
        <v/>
      </c>
      <c r="M384" s="12" t="str">
        <f t="shared" si="15"/>
        <v/>
      </c>
      <c r="N384" s="12" t="str">
        <f>IF('Calculation sheet'!AQ384="","",IF(OR(I384="Motorway link",I384="Exit diverge",I384="Entrance merge",I384="Motorway diverge",I384="Motorway merge",I384="Motorway weaving",I384="Service area"),'Calculation sheet'!AN384*'Calculation sheet'!J384*'Calculation sheet'!K384*'Calculation sheet'!L384*'Calculation sheet'!N384*'Calculation sheet'!P384*'Calculation sheet'!R384*'Calculation sheet'!S384*'Calculation sheet'!V384*'Calculation sheet'!Y384*'Calculation sheet'!Z384*'Calculation sheet'!AB384*'Calculation sheet'!AD384*'Calculation sheet'!AH384*'Calculation sheet'!AJ384,'Calculation sheet'!AN384*'Calculation sheet'!J384*'Calculation sheet'!K384*'Calculation sheet'!L384*'Calculation sheet'!N384*'Calculation sheet'!P384*'Calculation sheet'!R384*'Calculation sheet'!S384*'Calculation sheet'!V384*'Calculation sheet'!Y384*'Calculation sheet'!Z384*'Calculation sheet'!AB384*'Calculation sheet'!AD384*'Calculation sheet'!AH384*'Calculation sheet'!AJ384*0.7672))</f>
        <v/>
      </c>
      <c r="O384" s="12" t="str">
        <f>IF('Calculation sheet'!AQ384="","",IF(OR(I384="Motorway link",I384="Exit diverge",I384="Entrance merge",I384="Motorway diverge",I384="Motorway merge",I384="Motorway weaving",I384="Service area"),'Calculation sheet'!AO384*'Calculation sheet'!J384*'Calculation sheet'!K384*'Calculation sheet'!L384*'Calculation sheet'!N384*'Calculation sheet'!P384*'Calculation sheet'!R384*'Calculation sheet'!S384*'Calculation sheet'!W384*'Calculation sheet'!Y384*'Calculation sheet'!Z384*'Calculation sheet'!AB384*'Calculation sheet'!AD384*'Calculation sheet'!AH384*'Calculation sheet'!AJ384,'Calculation sheet'!AO384*'Calculation sheet'!J384*'Calculation sheet'!K384*'Calculation sheet'!L384*'Calculation sheet'!N384*'Calculation sheet'!P384*'Calculation sheet'!R384*'Calculation sheet'!S384*'Calculation sheet'!W384*'Calculation sheet'!Y384*'Calculation sheet'!Z384*'Calculation sheet'!AB384*'Calculation sheet'!AD384*'Calculation sheet'!AH384*'Calculation sheet'!AJ384*0.7672))</f>
        <v/>
      </c>
      <c r="P384" s="12" t="str">
        <f>IF('Calculation sheet'!AQ384="","",IF(OR(I384="Motorway link",I384="Exit diverge",I384="Entrance merge",I384="Motorway diverge",I384="Motorway merge",I384="Motorway weaving",I384="Service area"),'Calculation sheet'!AP384*'Calculation sheet'!J384*'Calculation sheet'!K384*'Calculation sheet'!L384*'Calculation sheet'!N384*'Calculation sheet'!P384*'Calculation sheet'!R384*'Calculation sheet'!S384*'Calculation sheet'!X384*'Calculation sheet'!Y384*'Calculation sheet'!Z384*'Calculation sheet'!AB384*'Calculation sheet'!AD384*'Calculation sheet'!AI384*'Calculation sheet'!AJ384,'Calculation sheet'!AP384*'Calculation sheet'!J384*'Calculation sheet'!K384*'Calculation sheet'!L384*'Calculation sheet'!N384*'Calculation sheet'!P384*'Calculation sheet'!R384*'Calculation sheet'!S384*'Calculation sheet'!X384*'Calculation sheet'!Y384*'Calculation sheet'!Z384*'Calculation sheet'!AB384*'Calculation sheet'!AD384*'Calculation sheet'!AI384*'Calculation sheet'!AJ384*0.7672))</f>
        <v/>
      </c>
      <c r="Q384" s="12" t="str">
        <f t="shared" si="16"/>
        <v/>
      </c>
      <c r="R384" s="14" t="str">
        <f t="shared" si="17"/>
        <v/>
      </c>
    </row>
    <row r="385" spans="1:18" x14ac:dyDescent="0.3">
      <c r="A385" s="4" t="str">
        <f>IF('Input data'!A400="","",'Input data'!A400)</f>
        <v/>
      </c>
      <c r="B385" s="4" t="str">
        <f>IF('Input data'!B400="","",'Input data'!B400)</f>
        <v/>
      </c>
      <c r="C385" s="4" t="str">
        <f>IF('Input data'!C400="","",'Input data'!C400)</f>
        <v/>
      </c>
      <c r="D385" s="4" t="str">
        <f>IF('Input data'!D400="","",'Input data'!D400)</f>
        <v/>
      </c>
      <c r="E385" s="4" t="str">
        <f>IF('Input data'!E400="","",'Input data'!E400)</f>
        <v/>
      </c>
      <c r="F385" s="4" t="str">
        <f>IF('Input data'!F400="","",'Input data'!F400)</f>
        <v/>
      </c>
      <c r="G385" s="4">
        <f>IF('Input data'!G400="","",'Input data'!G400)</f>
        <v>0</v>
      </c>
      <c r="H385" s="4" t="str">
        <f>IF('Input data'!H400&gt;0.5,'Input data'!H400,"")</f>
        <v/>
      </c>
      <c r="I385" s="4" t="str">
        <f>IF('Input data'!I400="","",'Input data'!I400)</f>
        <v/>
      </c>
      <c r="J385" s="12" t="str">
        <f>IF('Calculation sheet'!AQ385="","",IF(OR(I385="Motorway link",I385="Exit diverge",I385="Entrance merge",I385="Motorway diverge",I385="Motorway merge",I385="Motorway weaving",I385="Service area"),'Calculation sheet'!AK385*'Calculation sheet'!J385*'Calculation sheet'!K385*'Calculation sheet'!L385*'Calculation sheet'!N385*'Calculation sheet'!P385*'Calculation sheet'!R385*'Calculation sheet'!S385*'Calculation sheet'!T385*'Calculation sheet'!Y385*'Calculation sheet'!Z385*'Calculation sheet'!AB385*'Calculation sheet'!AD385*'Calculation sheet'!AF385*'Calculation sheet'!AJ385,'Calculation sheet'!AK385*'Calculation sheet'!J385*'Calculation sheet'!K385*'Calculation sheet'!L385*'Calculation sheet'!N385*'Calculation sheet'!P385*'Calculation sheet'!R385*'Calculation sheet'!S385*'Calculation sheet'!T385*'Calculation sheet'!Y385*'Calculation sheet'!Z385*'Calculation sheet'!AB385*'Calculation sheet'!AD385*'Calculation sheet'!AF385*'Calculation sheet'!AJ385*0.7672))</f>
        <v/>
      </c>
      <c r="K385" s="12" t="str">
        <f>IF('Calculation sheet'!AQ385="","",IF(OR(I385="Motorway link",I385="Exit diverge",I385="Entrance merge",I385="Motorway diverge",I385="Motorway merge",I385="Motorway weaving",I385="Service area"),'Calculation sheet'!AL385*'Calculation sheet'!J385*'Calculation sheet'!K385*'Calculation sheet'!M385*'Calculation sheet'!O385*'Calculation sheet'!P385*'Calculation sheet'!Q385*'Calculation sheet'!R385*'Calculation sheet'!S385*'Calculation sheet'!T385*'Calculation sheet'!Y385*'Calculation sheet'!AA385*'Calculation sheet'!AC385*'Calculation sheet'!AE385*'Calculation sheet'!AG385*'Calculation sheet'!AJ385,'Calculation sheet'!AL385*'Calculation sheet'!J385*'Calculation sheet'!K385*'Calculation sheet'!M385*'Calculation sheet'!O385*'Calculation sheet'!P385*'Calculation sheet'!Q385*'Calculation sheet'!R385*'Calculation sheet'!S385*'Calculation sheet'!T385*'Calculation sheet'!Y385*'Calculation sheet'!AA385*'Calculation sheet'!AC385*'Calculation sheet'!AE385*'Calculation sheet'!AG385*'Calculation sheet'!AJ385*0.8833))</f>
        <v/>
      </c>
      <c r="L385" s="12" t="str">
        <f>IF('Calculation sheet'!AQ385="","",IF(OR(I385="Motorway link",I385="Exit diverge",I385="Entrance merge",I385="Motorway diverge",I385="Motorway merge",I385="Motorway weaving",I385="Service area"),'Calculation sheet'!AM385*'Calculation sheet'!J385*'Calculation sheet'!K385*'Calculation sheet'!M385*'Calculation sheet'!O385*'Calculation sheet'!P385*'Calculation sheet'!Q385*'Calculation sheet'!R385*'Calculation sheet'!S385*'Calculation sheet'!U385*'Calculation sheet'!Y385*'Calculation sheet'!AA385*'Calculation sheet'!AC385*'Calculation sheet'!AE385*'Calculation sheet'!AG385*'Calculation sheet'!AJ385,'Calculation sheet'!AM385*'Calculation sheet'!J385*'Calculation sheet'!K385*'Calculation sheet'!M385*'Calculation sheet'!O385*'Calculation sheet'!P385*'Calculation sheet'!Q385*'Calculation sheet'!R385*'Calculation sheet'!S385*'Calculation sheet'!U385*'Calculation sheet'!Y385*'Calculation sheet'!AA385*'Calculation sheet'!AC385*'Calculation sheet'!AE385*'Calculation sheet'!AG385*'Calculation sheet'!AJ385*1.1176))</f>
        <v/>
      </c>
      <c r="M385" s="12" t="str">
        <f t="shared" si="15"/>
        <v/>
      </c>
      <c r="N385" s="12" t="str">
        <f>IF('Calculation sheet'!AQ385="","",IF(OR(I385="Motorway link",I385="Exit diverge",I385="Entrance merge",I385="Motorway diverge",I385="Motorway merge",I385="Motorway weaving",I385="Service area"),'Calculation sheet'!AN385*'Calculation sheet'!J385*'Calculation sheet'!K385*'Calculation sheet'!L385*'Calculation sheet'!N385*'Calculation sheet'!P385*'Calculation sheet'!R385*'Calculation sheet'!S385*'Calculation sheet'!V385*'Calculation sheet'!Y385*'Calculation sheet'!Z385*'Calculation sheet'!AB385*'Calculation sheet'!AD385*'Calculation sheet'!AH385*'Calculation sheet'!AJ385,'Calculation sheet'!AN385*'Calculation sheet'!J385*'Calculation sheet'!K385*'Calculation sheet'!L385*'Calculation sheet'!N385*'Calculation sheet'!P385*'Calculation sheet'!R385*'Calculation sheet'!S385*'Calculation sheet'!V385*'Calculation sheet'!Y385*'Calculation sheet'!Z385*'Calculation sheet'!AB385*'Calculation sheet'!AD385*'Calculation sheet'!AH385*'Calculation sheet'!AJ385*0.7672))</f>
        <v/>
      </c>
      <c r="O385" s="12" t="str">
        <f>IF('Calculation sheet'!AQ385="","",IF(OR(I385="Motorway link",I385="Exit diverge",I385="Entrance merge",I385="Motorway diverge",I385="Motorway merge",I385="Motorway weaving",I385="Service area"),'Calculation sheet'!AO385*'Calculation sheet'!J385*'Calculation sheet'!K385*'Calculation sheet'!L385*'Calculation sheet'!N385*'Calculation sheet'!P385*'Calculation sheet'!R385*'Calculation sheet'!S385*'Calculation sheet'!W385*'Calculation sheet'!Y385*'Calculation sheet'!Z385*'Calculation sheet'!AB385*'Calculation sheet'!AD385*'Calculation sheet'!AH385*'Calculation sheet'!AJ385,'Calculation sheet'!AO385*'Calculation sheet'!J385*'Calculation sheet'!K385*'Calculation sheet'!L385*'Calculation sheet'!N385*'Calculation sheet'!P385*'Calculation sheet'!R385*'Calculation sheet'!S385*'Calculation sheet'!W385*'Calculation sheet'!Y385*'Calculation sheet'!Z385*'Calculation sheet'!AB385*'Calculation sheet'!AD385*'Calculation sheet'!AH385*'Calculation sheet'!AJ385*0.7672))</f>
        <v/>
      </c>
      <c r="P385" s="12" t="str">
        <f>IF('Calculation sheet'!AQ385="","",IF(OR(I385="Motorway link",I385="Exit diverge",I385="Entrance merge",I385="Motorway diverge",I385="Motorway merge",I385="Motorway weaving",I385="Service area"),'Calculation sheet'!AP385*'Calculation sheet'!J385*'Calculation sheet'!K385*'Calculation sheet'!L385*'Calculation sheet'!N385*'Calculation sheet'!P385*'Calculation sheet'!R385*'Calculation sheet'!S385*'Calculation sheet'!X385*'Calculation sheet'!Y385*'Calculation sheet'!Z385*'Calculation sheet'!AB385*'Calculation sheet'!AD385*'Calculation sheet'!AI385*'Calculation sheet'!AJ385,'Calculation sheet'!AP385*'Calculation sheet'!J385*'Calculation sheet'!K385*'Calculation sheet'!L385*'Calculation sheet'!N385*'Calculation sheet'!P385*'Calculation sheet'!R385*'Calculation sheet'!S385*'Calculation sheet'!X385*'Calculation sheet'!Y385*'Calculation sheet'!Z385*'Calculation sheet'!AB385*'Calculation sheet'!AD385*'Calculation sheet'!AI385*'Calculation sheet'!AJ385*0.7672))</f>
        <v/>
      </c>
      <c r="Q385" s="12" t="str">
        <f t="shared" si="16"/>
        <v/>
      </c>
      <c r="R385" s="14" t="str">
        <f t="shared" si="17"/>
        <v/>
      </c>
    </row>
    <row r="386" spans="1:18" x14ac:dyDescent="0.3">
      <c r="A386" s="4" t="str">
        <f>IF('Input data'!A401="","",'Input data'!A401)</f>
        <v/>
      </c>
      <c r="B386" s="4" t="str">
        <f>IF('Input data'!B401="","",'Input data'!B401)</f>
        <v/>
      </c>
      <c r="C386" s="4" t="str">
        <f>IF('Input data'!C401="","",'Input data'!C401)</f>
        <v/>
      </c>
      <c r="D386" s="4" t="str">
        <f>IF('Input data'!D401="","",'Input data'!D401)</f>
        <v/>
      </c>
      <c r="E386" s="4" t="str">
        <f>IF('Input data'!E401="","",'Input data'!E401)</f>
        <v/>
      </c>
      <c r="F386" s="4" t="str">
        <f>IF('Input data'!F401="","",'Input data'!F401)</f>
        <v/>
      </c>
      <c r="G386" s="4">
        <f>IF('Input data'!G401="","",'Input data'!G401)</f>
        <v>0</v>
      </c>
      <c r="H386" s="4" t="str">
        <f>IF('Input data'!H401&gt;0.5,'Input data'!H401,"")</f>
        <v/>
      </c>
      <c r="I386" s="4" t="str">
        <f>IF('Input data'!I401="","",'Input data'!I401)</f>
        <v/>
      </c>
      <c r="J386" s="12" t="str">
        <f>IF('Calculation sheet'!AQ386="","",IF(OR(I386="Motorway link",I386="Exit diverge",I386="Entrance merge",I386="Motorway diverge",I386="Motorway merge",I386="Motorway weaving",I386="Service area"),'Calculation sheet'!AK386*'Calculation sheet'!J386*'Calculation sheet'!K386*'Calculation sheet'!L386*'Calculation sheet'!N386*'Calculation sheet'!P386*'Calculation sheet'!R386*'Calculation sheet'!S386*'Calculation sheet'!T386*'Calculation sheet'!Y386*'Calculation sheet'!Z386*'Calculation sheet'!AB386*'Calculation sheet'!AD386*'Calculation sheet'!AF386*'Calculation sheet'!AJ386,'Calculation sheet'!AK386*'Calculation sheet'!J386*'Calculation sheet'!K386*'Calculation sheet'!L386*'Calculation sheet'!N386*'Calculation sheet'!P386*'Calculation sheet'!R386*'Calculation sheet'!S386*'Calculation sheet'!T386*'Calculation sheet'!Y386*'Calculation sheet'!Z386*'Calculation sheet'!AB386*'Calculation sheet'!AD386*'Calculation sheet'!AF386*'Calculation sheet'!AJ386*0.7672))</f>
        <v/>
      </c>
      <c r="K386" s="12" t="str">
        <f>IF('Calculation sheet'!AQ386="","",IF(OR(I386="Motorway link",I386="Exit diverge",I386="Entrance merge",I386="Motorway diverge",I386="Motorway merge",I386="Motorway weaving",I386="Service area"),'Calculation sheet'!AL386*'Calculation sheet'!J386*'Calculation sheet'!K386*'Calculation sheet'!M386*'Calculation sheet'!O386*'Calculation sheet'!P386*'Calculation sheet'!Q386*'Calculation sheet'!R386*'Calculation sheet'!S386*'Calculation sheet'!T386*'Calculation sheet'!Y386*'Calculation sheet'!AA386*'Calculation sheet'!AC386*'Calculation sheet'!AE386*'Calculation sheet'!AG386*'Calculation sheet'!AJ386,'Calculation sheet'!AL386*'Calculation sheet'!J386*'Calculation sheet'!K386*'Calculation sheet'!M386*'Calculation sheet'!O386*'Calculation sheet'!P386*'Calculation sheet'!Q386*'Calculation sheet'!R386*'Calculation sheet'!S386*'Calculation sheet'!T386*'Calculation sheet'!Y386*'Calculation sheet'!AA386*'Calculation sheet'!AC386*'Calculation sheet'!AE386*'Calculation sheet'!AG386*'Calculation sheet'!AJ386*0.8833))</f>
        <v/>
      </c>
      <c r="L386" s="12" t="str">
        <f>IF('Calculation sheet'!AQ386="","",IF(OR(I386="Motorway link",I386="Exit diverge",I386="Entrance merge",I386="Motorway diverge",I386="Motorway merge",I386="Motorway weaving",I386="Service area"),'Calculation sheet'!AM386*'Calculation sheet'!J386*'Calculation sheet'!K386*'Calculation sheet'!M386*'Calculation sheet'!O386*'Calculation sheet'!P386*'Calculation sheet'!Q386*'Calculation sheet'!R386*'Calculation sheet'!S386*'Calculation sheet'!U386*'Calculation sheet'!Y386*'Calculation sheet'!AA386*'Calculation sheet'!AC386*'Calculation sheet'!AE386*'Calculation sheet'!AG386*'Calculation sheet'!AJ386,'Calculation sheet'!AM386*'Calculation sheet'!J386*'Calculation sheet'!K386*'Calculation sheet'!M386*'Calculation sheet'!O386*'Calculation sheet'!P386*'Calculation sheet'!Q386*'Calculation sheet'!R386*'Calculation sheet'!S386*'Calculation sheet'!U386*'Calculation sheet'!Y386*'Calculation sheet'!AA386*'Calculation sheet'!AC386*'Calculation sheet'!AE386*'Calculation sheet'!AG386*'Calculation sheet'!AJ386*1.1176))</f>
        <v/>
      </c>
      <c r="M386" s="12" t="str">
        <f t="shared" si="15"/>
        <v/>
      </c>
      <c r="N386" s="12" t="str">
        <f>IF('Calculation sheet'!AQ386="","",IF(OR(I386="Motorway link",I386="Exit diverge",I386="Entrance merge",I386="Motorway diverge",I386="Motorway merge",I386="Motorway weaving",I386="Service area"),'Calculation sheet'!AN386*'Calculation sheet'!J386*'Calculation sheet'!K386*'Calculation sheet'!L386*'Calculation sheet'!N386*'Calculation sheet'!P386*'Calculation sheet'!R386*'Calculation sheet'!S386*'Calculation sheet'!V386*'Calculation sheet'!Y386*'Calculation sheet'!Z386*'Calculation sheet'!AB386*'Calculation sheet'!AD386*'Calculation sheet'!AH386*'Calculation sheet'!AJ386,'Calculation sheet'!AN386*'Calculation sheet'!J386*'Calculation sheet'!K386*'Calculation sheet'!L386*'Calculation sheet'!N386*'Calculation sheet'!P386*'Calculation sheet'!R386*'Calculation sheet'!S386*'Calculation sheet'!V386*'Calculation sheet'!Y386*'Calculation sheet'!Z386*'Calculation sheet'!AB386*'Calculation sheet'!AD386*'Calculation sheet'!AH386*'Calculation sheet'!AJ386*0.7672))</f>
        <v/>
      </c>
      <c r="O386" s="12" t="str">
        <f>IF('Calculation sheet'!AQ386="","",IF(OR(I386="Motorway link",I386="Exit diverge",I386="Entrance merge",I386="Motorway diverge",I386="Motorway merge",I386="Motorway weaving",I386="Service area"),'Calculation sheet'!AO386*'Calculation sheet'!J386*'Calculation sheet'!K386*'Calculation sheet'!L386*'Calculation sheet'!N386*'Calculation sheet'!P386*'Calculation sheet'!R386*'Calculation sheet'!S386*'Calculation sheet'!W386*'Calculation sheet'!Y386*'Calculation sheet'!Z386*'Calculation sheet'!AB386*'Calculation sheet'!AD386*'Calculation sheet'!AH386*'Calculation sheet'!AJ386,'Calculation sheet'!AO386*'Calculation sheet'!J386*'Calculation sheet'!K386*'Calculation sheet'!L386*'Calculation sheet'!N386*'Calculation sheet'!P386*'Calculation sheet'!R386*'Calculation sheet'!S386*'Calculation sheet'!W386*'Calculation sheet'!Y386*'Calculation sheet'!Z386*'Calculation sheet'!AB386*'Calculation sheet'!AD386*'Calculation sheet'!AH386*'Calculation sheet'!AJ386*0.7672))</f>
        <v/>
      </c>
      <c r="P386" s="12" t="str">
        <f>IF('Calculation sheet'!AQ386="","",IF(OR(I386="Motorway link",I386="Exit diverge",I386="Entrance merge",I386="Motorway diverge",I386="Motorway merge",I386="Motorway weaving",I386="Service area"),'Calculation sheet'!AP386*'Calculation sheet'!J386*'Calculation sheet'!K386*'Calculation sheet'!L386*'Calculation sheet'!N386*'Calculation sheet'!P386*'Calculation sheet'!R386*'Calculation sheet'!S386*'Calculation sheet'!X386*'Calculation sheet'!Y386*'Calculation sheet'!Z386*'Calculation sheet'!AB386*'Calculation sheet'!AD386*'Calculation sheet'!AI386*'Calculation sheet'!AJ386,'Calculation sheet'!AP386*'Calculation sheet'!J386*'Calculation sheet'!K386*'Calculation sheet'!L386*'Calculation sheet'!N386*'Calculation sheet'!P386*'Calculation sheet'!R386*'Calculation sheet'!S386*'Calculation sheet'!X386*'Calculation sheet'!Y386*'Calculation sheet'!Z386*'Calculation sheet'!AB386*'Calculation sheet'!AD386*'Calculation sheet'!AI386*'Calculation sheet'!AJ386*0.7672))</f>
        <v/>
      </c>
      <c r="Q386" s="12" t="str">
        <f t="shared" si="16"/>
        <v/>
      </c>
      <c r="R386" s="14" t="str">
        <f t="shared" si="17"/>
        <v/>
      </c>
    </row>
    <row r="387" spans="1:18" x14ac:dyDescent="0.3">
      <c r="A387" s="4" t="str">
        <f>IF('Input data'!A402="","",'Input data'!A402)</f>
        <v/>
      </c>
      <c r="B387" s="4" t="str">
        <f>IF('Input data'!B402="","",'Input data'!B402)</f>
        <v/>
      </c>
      <c r="C387" s="4" t="str">
        <f>IF('Input data'!C402="","",'Input data'!C402)</f>
        <v/>
      </c>
      <c r="D387" s="4" t="str">
        <f>IF('Input data'!D402="","",'Input data'!D402)</f>
        <v/>
      </c>
      <c r="E387" s="4" t="str">
        <f>IF('Input data'!E402="","",'Input data'!E402)</f>
        <v/>
      </c>
      <c r="F387" s="4" t="str">
        <f>IF('Input data'!F402="","",'Input data'!F402)</f>
        <v/>
      </c>
      <c r="G387" s="4">
        <f>IF('Input data'!G402="","",'Input data'!G402)</f>
        <v>0</v>
      </c>
      <c r="H387" s="4" t="str">
        <f>IF('Input data'!H402&gt;0.5,'Input data'!H402,"")</f>
        <v/>
      </c>
      <c r="I387" s="4" t="str">
        <f>IF('Input data'!I402="","",'Input data'!I402)</f>
        <v/>
      </c>
      <c r="J387" s="12" t="str">
        <f>IF('Calculation sheet'!AQ387="","",IF(OR(I387="Motorway link",I387="Exit diverge",I387="Entrance merge",I387="Motorway diverge",I387="Motorway merge",I387="Motorway weaving",I387="Service area"),'Calculation sheet'!AK387*'Calculation sheet'!J387*'Calculation sheet'!K387*'Calculation sheet'!L387*'Calculation sheet'!N387*'Calculation sheet'!P387*'Calculation sheet'!R387*'Calculation sheet'!S387*'Calculation sheet'!T387*'Calculation sheet'!Y387*'Calculation sheet'!Z387*'Calculation sheet'!AB387*'Calculation sheet'!AD387*'Calculation sheet'!AF387*'Calculation sheet'!AJ387,'Calculation sheet'!AK387*'Calculation sheet'!J387*'Calculation sheet'!K387*'Calculation sheet'!L387*'Calculation sheet'!N387*'Calculation sheet'!P387*'Calculation sheet'!R387*'Calculation sheet'!S387*'Calculation sheet'!T387*'Calculation sheet'!Y387*'Calculation sheet'!Z387*'Calculation sheet'!AB387*'Calculation sheet'!AD387*'Calculation sheet'!AF387*'Calculation sheet'!AJ387*0.7672))</f>
        <v/>
      </c>
      <c r="K387" s="12" t="str">
        <f>IF('Calculation sheet'!AQ387="","",IF(OR(I387="Motorway link",I387="Exit diverge",I387="Entrance merge",I387="Motorway diverge",I387="Motorway merge",I387="Motorway weaving",I387="Service area"),'Calculation sheet'!AL387*'Calculation sheet'!J387*'Calculation sheet'!K387*'Calculation sheet'!M387*'Calculation sheet'!O387*'Calculation sheet'!P387*'Calculation sheet'!Q387*'Calculation sheet'!R387*'Calculation sheet'!S387*'Calculation sheet'!T387*'Calculation sheet'!Y387*'Calculation sheet'!AA387*'Calculation sheet'!AC387*'Calculation sheet'!AE387*'Calculation sheet'!AG387*'Calculation sheet'!AJ387,'Calculation sheet'!AL387*'Calculation sheet'!J387*'Calculation sheet'!K387*'Calculation sheet'!M387*'Calculation sheet'!O387*'Calculation sheet'!P387*'Calculation sheet'!Q387*'Calculation sheet'!R387*'Calculation sheet'!S387*'Calculation sheet'!T387*'Calculation sheet'!Y387*'Calculation sheet'!AA387*'Calculation sheet'!AC387*'Calculation sheet'!AE387*'Calculation sheet'!AG387*'Calculation sheet'!AJ387*0.8833))</f>
        <v/>
      </c>
      <c r="L387" s="12" t="str">
        <f>IF('Calculation sheet'!AQ387="","",IF(OR(I387="Motorway link",I387="Exit diverge",I387="Entrance merge",I387="Motorway diverge",I387="Motorway merge",I387="Motorway weaving",I387="Service area"),'Calculation sheet'!AM387*'Calculation sheet'!J387*'Calculation sheet'!K387*'Calculation sheet'!M387*'Calculation sheet'!O387*'Calculation sheet'!P387*'Calculation sheet'!Q387*'Calculation sheet'!R387*'Calculation sheet'!S387*'Calculation sheet'!U387*'Calculation sheet'!Y387*'Calculation sheet'!AA387*'Calculation sheet'!AC387*'Calculation sheet'!AE387*'Calculation sheet'!AG387*'Calculation sheet'!AJ387,'Calculation sheet'!AM387*'Calculation sheet'!J387*'Calculation sheet'!K387*'Calculation sheet'!M387*'Calculation sheet'!O387*'Calculation sheet'!P387*'Calculation sheet'!Q387*'Calculation sheet'!R387*'Calculation sheet'!S387*'Calculation sheet'!U387*'Calculation sheet'!Y387*'Calculation sheet'!AA387*'Calculation sheet'!AC387*'Calculation sheet'!AE387*'Calculation sheet'!AG387*'Calculation sheet'!AJ387*1.1176))</f>
        <v/>
      </c>
      <c r="M387" s="12" t="str">
        <f t="shared" si="15"/>
        <v/>
      </c>
      <c r="N387" s="12" t="str">
        <f>IF('Calculation sheet'!AQ387="","",IF(OR(I387="Motorway link",I387="Exit diverge",I387="Entrance merge",I387="Motorway diverge",I387="Motorway merge",I387="Motorway weaving",I387="Service area"),'Calculation sheet'!AN387*'Calculation sheet'!J387*'Calculation sheet'!K387*'Calculation sheet'!L387*'Calculation sheet'!N387*'Calculation sheet'!P387*'Calculation sheet'!R387*'Calculation sheet'!S387*'Calculation sheet'!V387*'Calculation sheet'!Y387*'Calculation sheet'!Z387*'Calculation sheet'!AB387*'Calculation sheet'!AD387*'Calculation sheet'!AH387*'Calculation sheet'!AJ387,'Calculation sheet'!AN387*'Calculation sheet'!J387*'Calculation sheet'!K387*'Calculation sheet'!L387*'Calculation sheet'!N387*'Calculation sheet'!P387*'Calculation sheet'!R387*'Calculation sheet'!S387*'Calculation sheet'!V387*'Calculation sheet'!Y387*'Calculation sheet'!Z387*'Calculation sheet'!AB387*'Calculation sheet'!AD387*'Calculation sheet'!AH387*'Calculation sheet'!AJ387*0.7672))</f>
        <v/>
      </c>
      <c r="O387" s="12" t="str">
        <f>IF('Calculation sheet'!AQ387="","",IF(OR(I387="Motorway link",I387="Exit diverge",I387="Entrance merge",I387="Motorway diverge",I387="Motorway merge",I387="Motorway weaving",I387="Service area"),'Calculation sheet'!AO387*'Calculation sheet'!J387*'Calculation sheet'!K387*'Calculation sheet'!L387*'Calculation sheet'!N387*'Calculation sheet'!P387*'Calculation sheet'!R387*'Calculation sheet'!S387*'Calculation sheet'!W387*'Calculation sheet'!Y387*'Calculation sheet'!Z387*'Calculation sheet'!AB387*'Calculation sheet'!AD387*'Calculation sheet'!AH387*'Calculation sheet'!AJ387,'Calculation sheet'!AO387*'Calculation sheet'!J387*'Calculation sheet'!K387*'Calculation sheet'!L387*'Calculation sheet'!N387*'Calculation sheet'!P387*'Calculation sheet'!R387*'Calculation sheet'!S387*'Calculation sheet'!W387*'Calculation sheet'!Y387*'Calculation sheet'!Z387*'Calculation sheet'!AB387*'Calculation sheet'!AD387*'Calculation sheet'!AH387*'Calculation sheet'!AJ387*0.7672))</f>
        <v/>
      </c>
      <c r="P387" s="12" t="str">
        <f>IF('Calculation sheet'!AQ387="","",IF(OR(I387="Motorway link",I387="Exit diverge",I387="Entrance merge",I387="Motorway diverge",I387="Motorway merge",I387="Motorway weaving",I387="Service area"),'Calculation sheet'!AP387*'Calculation sheet'!J387*'Calculation sheet'!K387*'Calculation sheet'!L387*'Calculation sheet'!N387*'Calculation sheet'!P387*'Calculation sheet'!R387*'Calculation sheet'!S387*'Calculation sheet'!X387*'Calculation sheet'!Y387*'Calculation sheet'!Z387*'Calculation sheet'!AB387*'Calculation sheet'!AD387*'Calculation sheet'!AI387*'Calculation sheet'!AJ387,'Calculation sheet'!AP387*'Calculation sheet'!J387*'Calculation sheet'!K387*'Calculation sheet'!L387*'Calculation sheet'!N387*'Calculation sheet'!P387*'Calculation sheet'!R387*'Calculation sheet'!S387*'Calculation sheet'!X387*'Calculation sheet'!Y387*'Calculation sheet'!Z387*'Calculation sheet'!AB387*'Calculation sheet'!AD387*'Calculation sheet'!AI387*'Calculation sheet'!AJ387*0.7672))</f>
        <v/>
      </c>
      <c r="Q387" s="12" t="str">
        <f t="shared" si="16"/>
        <v/>
      </c>
      <c r="R387" s="14" t="str">
        <f t="shared" si="17"/>
        <v/>
      </c>
    </row>
    <row r="388" spans="1:18" x14ac:dyDescent="0.3">
      <c r="A388" s="4" t="str">
        <f>IF('Input data'!A403="","",'Input data'!A403)</f>
        <v/>
      </c>
      <c r="B388" s="4" t="str">
        <f>IF('Input data'!B403="","",'Input data'!B403)</f>
        <v/>
      </c>
      <c r="C388" s="4" t="str">
        <f>IF('Input data'!C403="","",'Input data'!C403)</f>
        <v/>
      </c>
      <c r="D388" s="4" t="str">
        <f>IF('Input data'!D403="","",'Input data'!D403)</f>
        <v/>
      </c>
      <c r="E388" s="4" t="str">
        <f>IF('Input data'!E403="","",'Input data'!E403)</f>
        <v/>
      </c>
      <c r="F388" s="4" t="str">
        <f>IF('Input data'!F403="","",'Input data'!F403)</f>
        <v/>
      </c>
      <c r="G388" s="4">
        <f>IF('Input data'!G403="","",'Input data'!G403)</f>
        <v>0</v>
      </c>
      <c r="H388" s="4" t="str">
        <f>IF('Input data'!H403&gt;0.5,'Input data'!H403,"")</f>
        <v/>
      </c>
      <c r="I388" s="4" t="str">
        <f>IF('Input data'!I403="","",'Input data'!I403)</f>
        <v/>
      </c>
      <c r="J388" s="12" t="str">
        <f>IF('Calculation sheet'!AQ388="","",IF(OR(I388="Motorway link",I388="Exit diverge",I388="Entrance merge",I388="Motorway diverge",I388="Motorway merge",I388="Motorway weaving",I388="Service area"),'Calculation sheet'!AK388*'Calculation sheet'!J388*'Calculation sheet'!K388*'Calculation sheet'!L388*'Calculation sheet'!N388*'Calculation sheet'!P388*'Calculation sheet'!R388*'Calculation sheet'!S388*'Calculation sheet'!T388*'Calculation sheet'!Y388*'Calculation sheet'!Z388*'Calculation sheet'!AB388*'Calculation sheet'!AD388*'Calculation sheet'!AF388*'Calculation sheet'!AJ388,'Calculation sheet'!AK388*'Calculation sheet'!J388*'Calculation sheet'!K388*'Calculation sheet'!L388*'Calculation sheet'!N388*'Calculation sheet'!P388*'Calculation sheet'!R388*'Calculation sheet'!S388*'Calculation sheet'!T388*'Calculation sheet'!Y388*'Calculation sheet'!Z388*'Calculation sheet'!AB388*'Calculation sheet'!AD388*'Calculation sheet'!AF388*'Calculation sheet'!AJ388*0.7672))</f>
        <v/>
      </c>
      <c r="K388" s="12" t="str">
        <f>IF('Calculation sheet'!AQ388="","",IF(OR(I388="Motorway link",I388="Exit diverge",I388="Entrance merge",I388="Motorway diverge",I388="Motorway merge",I388="Motorway weaving",I388="Service area"),'Calculation sheet'!AL388*'Calculation sheet'!J388*'Calculation sheet'!K388*'Calculation sheet'!M388*'Calculation sheet'!O388*'Calculation sheet'!P388*'Calculation sheet'!Q388*'Calculation sheet'!R388*'Calculation sheet'!S388*'Calculation sheet'!T388*'Calculation sheet'!Y388*'Calculation sheet'!AA388*'Calculation sheet'!AC388*'Calculation sheet'!AE388*'Calculation sheet'!AG388*'Calculation sheet'!AJ388,'Calculation sheet'!AL388*'Calculation sheet'!J388*'Calculation sheet'!K388*'Calculation sheet'!M388*'Calculation sheet'!O388*'Calculation sheet'!P388*'Calculation sheet'!Q388*'Calculation sheet'!R388*'Calculation sheet'!S388*'Calculation sheet'!T388*'Calculation sheet'!Y388*'Calculation sheet'!AA388*'Calculation sheet'!AC388*'Calculation sheet'!AE388*'Calculation sheet'!AG388*'Calculation sheet'!AJ388*0.8833))</f>
        <v/>
      </c>
      <c r="L388" s="12" t="str">
        <f>IF('Calculation sheet'!AQ388="","",IF(OR(I388="Motorway link",I388="Exit diverge",I388="Entrance merge",I388="Motorway diverge",I388="Motorway merge",I388="Motorway weaving",I388="Service area"),'Calculation sheet'!AM388*'Calculation sheet'!J388*'Calculation sheet'!K388*'Calculation sheet'!M388*'Calculation sheet'!O388*'Calculation sheet'!P388*'Calculation sheet'!Q388*'Calculation sheet'!R388*'Calculation sheet'!S388*'Calculation sheet'!U388*'Calculation sheet'!Y388*'Calculation sheet'!AA388*'Calculation sheet'!AC388*'Calculation sheet'!AE388*'Calculation sheet'!AG388*'Calculation sheet'!AJ388,'Calculation sheet'!AM388*'Calculation sheet'!J388*'Calculation sheet'!K388*'Calculation sheet'!M388*'Calculation sheet'!O388*'Calculation sheet'!P388*'Calculation sheet'!Q388*'Calculation sheet'!R388*'Calculation sheet'!S388*'Calculation sheet'!U388*'Calculation sheet'!Y388*'Calculation sheet'!AA388*'Calculation sheet'!AC388*'Calculation sheet'!AE388*'Calculation sheet'!AG388*'Calculation sheet'!AJ388*1.1176))</f>
        <v/>
      </c>
      <c r="M388" s="12" t="str">
        <f t="shared" si="15"/>
        <v/>
      </c>
      <c r="N388" s="12" t="str">
        <f>IF('Calculation sheet'!AQ388="","",IF(OR(I388="Motorway link",I388="Exit diverge",I388="Entrance merge",I388="Motorway diverge",I388="Motorway merge",I388="Motorway weaving",I388="Service area"),'Calculation sheet'!AN388*'Calculation sheet'!J388*'Calculation sheet'!K388*'Calculation sheet'!L388*'Calculation sheet'!N388*'Calculation sheet'!P388*'Calculation sheet'!R388*'Calculation sheet'!S388*'Calculation sheet'!V388*'Calculation sheet'!Y388*'Calculation sheet'!Z388*'Calculation sheet'!AB388*'Calculation sheet'!AD388*'Calculation sheet'!AH388*'Calculation sheet'!AJ388,'Calculation sheet'!AN388*'Calculation sheet'!J388*'Calculation sheet'!K388*'Calculation sheet'!L388*'Calculation sheet'!N388*'Calculation sheet'!P388*'Calculation sheet'!R388*'Calculation sheet'!S388*'Calculation sheet'!V388*'Calculation sheet'!Y388*'Calculation sheet'!Z388*'Calculation sheet'!AB388*'Calculation sheet'!AD388*'Calculation sheet'!AH388*'Calculation sheet'!AJ388*0.7672))</f>
        <v/>
      </c>
      <c r="O388" s="12" t="str">
        <f>IF('Calculation sheet'!AQ388="","",IF(OR(I388="Motorway link",I388="Exit diverge",I388="Entrance merge",I388="Motorway diverge",I388="Motorway merge",I388="Motorway weaving",I388="Service area"),'Calculation sheet'!AO388*'Calculation sheet'!J388*'Calculation sheet'!K388*'Calculation sheet'!L388*'Calculation sheet'!N388*'Calculation sheet'!P388*'Calculation sheet'!R388*'Calculation sheet'!S388*'Calculation sheet'!W388*'Calculation sheet'!Y388*'Calculation sheet'!Z388*'Calculation sheet'!AB388*'Calculation sheet'!AD388*'Calculation sheet'!AH388*'Calculation sheet'!AJ388,'Calculation sheet'!AO388*'Calculation sheet'!J388*'Calculation sheet'!K388*'Calculation sheet'!L388*'Calculation sheet'!N388*'Calculation sheet'!P388*'Calculation sheet'!R388*'Calculation sheet'!S388*'Calculation sheet'!W388*'Calculation sheet'!Y388*'Calculation sheet'!Z388*'Calculation sheet'!AB388*'Calculation sheet'!AD388*'Calculation sheet'!AH388*'Calculation sheet'!AJ388*0.7672))</f>
        <v/>
      </c>
      <c r="P388" s="12" t="str">
        <f>IF('Calculation sheet'!AQ388="","",IF(OR(I388="Motorway link",I388="Exit diverge",I388="Entrance merge",I388="Motorway diverge",I388="Motorway merge",I388="Motorway weaving",I388="Service area"),'Calculation sheet'!AP388*'Calculation sheet'!J388*'Calculation sheet'!K388*'Calculation sheet'!L388*'Calculation sheet'!N388*'Calculation sheet'!P388*'Calculation sheet'!R388*'Calculation sheet'!S388*'Calculation sheet'!X388*'Calculation sheet'!Y388*'Calculation sheet'!Z388*'Calculation sheet'!AB388*'Calculation sheet'!AD388*'Calculation sheet'!AI388*'Calculation sheet'!AJ388,'Calculation sheet'!AP388*'Calculation sheet'!J388*'Calculation sheet'!K388*'Calculation sheet'!L388*'Calculation sheet'!N388*'Calculation sheet'!P388*'Calculation sheet'!R388*'Calculation sheet'!S388*'Calculation sheet'!X388*'Calculation sheet'!Y388*'Calculation sheet'!Z388*'Calculation sheet'!AB388*'Calculation sheet'!AD388*'Calculation sheet'!AI388*'Calculation sheet'!AJ388*0.7672))</f>
        <v/>
      </c>
      <c r="Q388" s="12" t="str">
        <f t="shared" si="16"/>
        <v/>
      </c>
      <c r="R388" s="14" t="str">
        <f t="shared" si="17"/>
        <v/>
      </c>
    </row>
    <row r="389" spans="1:18" x14ac:dyDescent="0.3">
      <c r="A389" s="4" t="str">
        <f>IF('Input data'!A404="","",'Input data'!A404)</f>
        <v/>
      </c>
      <c r="B389" s="4" t="str">
        <f>IF('Input data'!B404="","",'Input data'!B404)</f>
        <v/>
      </c>
      <c r="C389" s="4" t="str">
        <f>IF('Input data'!C404="","",'Input data'!C404)</f>
        <v/>
      </c>
      <c r="D389" s="4" t="str">
        <f>IF('Input data'!D404="","",'Input data'!D404)</f>
        <v/>
      </c>
      <c r="E389" s="4" t="str">
        <f>IF('Input data'!E404="","",'Input data'!E404)</f>
        <v/>
      </c>
      <c r="F389" s="4" t="str">
        <f>IF('Input data'!F404="","",'Input data'!F404)</f>
        <v/>
      </c>
      <c r="G389" s="4">
        <f>IF('Input data'!G404="","",'Input data'!G404)</f>
        <v>0</v>
      </c>
      <c r="H389" s="4" t="str">
        <f>IF('Input data'!H404&gt;0.5,'Input data'!H404,"")</f>
        <v/>
      </c>
      <c r="I389" s="4" t="str">
        <f>IF('Input data'!I404="","",'Input data'!I404)</f>
        <v/>
      </c>
      <c r="J389" s="12" t="str">
        <f>IF('Calculation sheet'!AQ389="","",IF(OR(I389="Motorway link",I389="Exit diverge",I389="Entrance merge",I389="Motorway diverge",I389="Motorway merge",I389="Motorway weaving",I389="Service area"),'Calculation sheet'!AK389*'Calculation sheet'!J389*'Calculation sheet'!K389*'Calculation sheet'!L389*'Calculation sheet'!N389*'Calculation sheet'!P389*'Calculation sheet'!R389*'Calculation sheet'!S389*'Calculation sheet'!T389*'Calculation sheet'!Y389*'Calculation sheet'!Z389*'Calculation sheet'!AB389*'Calculation sheet'!AD389*'Calculation sheet'!AF389*'Calculation sheet'!AJ389,'Calculation sheet'!AK389*'Calculation sheet'!J389*'Calculation sheet'!K389*'Calculation sheet'!L389*'Calculation sheet'!N389*'Calculation sheet'!P389*'Calculation sheet'!R389*'Calculation sheet'!S389*'Calculation sheet'!T389*'Calculation sheet'!Y389*'Calculation sheet'!Z389*'Calculation sheet'!AB389*'Calculation sheet'!AD389*'Calculation sheet'!AF389*'Calculation sheet'!AJ389*0.7672))</f>
        <v/>
      </c>
      <c r="K389" s="12" t="str">
        <f>IF('Calculation sheet'!AQ389="","",IF(OR(I389="Motorway link",I389="Exit diverge",I389="Entrance merge",I389="Motorway diverge",I389="Motorway merge",I389="Motorway weaving",I389="Service area"),'Calculation sheet'!AL389*'Calculation sheet'!J389*'Calculation sheet'!K389*'Calculation sheet'!M389*'Calculation sheet'!O389*'Calculation sheet'!P389*'Calculation sheet'!Q389*'Calculation sheet'!R389*'Calculation sheet'!S389*'Calculation sheet'!T389*'Calculation sheet'!Y389*'Calculation sheet'!AA389*'Calculation sheet'!AC389*'Calculation sheet'!AE389*'Calculation sheet'!AG389*'Calculation sheet'!AJ389,'Calculation sheet'!AL389*'Calculation sheet'!J389*'Calculation sheet'!K389*'Calculation sheet'!M389*'Calculation sheet'!O389*'Calculation sheet'!P389*'Calculation sheet'!Q389*'Calculation sheet'!R389*'Calculation sheet'!S389*'Calculation sheet'!T389*'Calculation sheet'!Y389*'Calculation sheet'!AA389*'Calculation sheet'!AC389*'Calculation sheet'!AE389*'Calculation sheet'!AG389*'Calculation sheet'!AJ389*0.8833))</f>
        <v/>
      </c>
      <c r="L389" s="12" t="str">
        <f>IF('Calculation sheet'!AQ389="","",IF(OR(I389="Motorway link",I389="Exit diverge",I389="Entrance merge",I389="Motorway diverge",I389="Motorway merge",I389="Motorway weaving",I389="Service area"),'Calculation sheet'!AM389*'Calculation sheet'!J389*'Calculation sheet'!K389*'Calculation sheet'!M389*'Calculation sheet'!O389*'Calculation sheet'!P389*'Calculation sheet'!Q389*'Calculation sheet'!R389*'Calculation sheet'!S389*'Calculation sheet'!U389*'Calculation sheet'!Y389*'Calculation sheet'!AA389*'Calculation sheet'!AC389*'Calculation sheet'!AE389*'Calculation sheet'!AG389*'Calculation sheet'!AJ389,'Calculation sheet'!AM389*'Calculation sheet'!J389*'Calculation sheet'!K389*'Calculation sheet'!M389*'Calculation sheet'!O389*'Calculation sheet'!P389*'Calculation sheet'!Q389*'Calculation sheet'!R389*'Calculation sheet'!S389*'Calculation sheet'!U389*'Calculation sheet'!Y389*'Calculation sheet'!AA389*'Calculation sheet'!AC389*'Calculation sheet'!AE389*'Calculation sheet'!AG389*'Calculation sheet'!AJ389*1.1176))</f>
        <v/>
      </c>
      <c r="M389" s="12" t="str">
        <f t="shared" si="15"/>
        <v/>
      </c>
      <c r="N389" s="12" t="str">
        <f>IF('Calculation sheet'!AQ389="","",IF(OR(I389="Motorway link",I389="Exit diverge",I389="Entrance merge",I389="Motorway diverge",I389="Motorway merge",I389="Motorway weaving",I389="Service area"),'Calculation sheet'!AN389*'Calculation sheet'!J389*'Calculation sheet'!K389*'Calculation sheet'!L389*'Calculation sheet'!N389*'Calculation sheet'!P389*'Calculation sheet'!R389*'Calculation sheet'!S389*'Calculation sheet'!V389*'Calculation sheet'!Y389*'Calculation sheet'!Z389*'Calculation sheet'!AB389*'Calculation sheet'!AD389*'Calculation sheet'!AH389*'Calculation sheet'!AJ389,'Calculation sheet'!AN389*'Calculation sheet'!J389*'Calculation sheet'!K389*'Calculation sheet'!L389*'Calculation sheet'!N389*'Calculation sheet'!P389*'Calculation sheet'!R389*'Calculation sheet'!S389*'Calculation sheet'!V389*'Calculation sheet'!Y389*'Calculation sheet'!Z389*'Calculation sheet'!AB389*'Calculation sheet'!AD389*'Calculation sheet'!AH389*'Calculation sheet'!AJ389*0.7672))</f>
        <v/>
      </c>
      <c r="O389" s="12" t="str">
        <f>IF('Calculation sheet'!AQ389="","",IF(OR(I389="Motorway link",I389="Exit diverge",I389="Entrance merge",I389="Motorway diverge",I389="Motorway merge",I389="Motorway weaving",I389="Service area"),'Calculation sheet'!AO389*'Calculation sheet'!J389*'Calculation sheet'!K389*'Calculation sheet'!L389*'Calculation sheet'!N389*'Calculation sheet'!P389*'Calculation sheet'!R389*'Calculation sheet'!S389*'Calculation sheet'!W389*'Calculation sheet'!Y389*'Calculation sheet'!Z389*'Calculation sheet'!AB389*'Calculation sheet'!AD389*'Calculation sheet'!AH389*'Calculation sheet'!AJ389,'Calculation sheet'!AO389*'Calculation sheet'!J389*'Calculation sheet'!K389*'Calculation sheet'!L389*'Calculation sheet'!N389*'Calculation sheet'!P389*'Calculation sheet'!R389*'Calculation sheet'!S389*'Calculation sheet'!W389*'Calculation sheet'!Y389*'Calculation sheet'!Z389*'Calculation sheet'!AB389*'Calculation sheet'!AD389*'Calculation sheet'!AH389*'Calculation sheet'!AJ389*0.7672))</f>
        <v/>
      </c>
      <c r="P389" s="12" t="str">
        <f>IF('Calculation sheet'!AQ389="","",IF(OR(I389="Motorway link",I389="Exit diverge",I389="Entrance merge",I389="Motorway diverge",I389="Motorway merge",I389="Motorway weaving",I389="Service area"),'Calculation sheet'!AP389*'Calculation sheet'!J389*'Calculation sheet'!K389*'Calculation sheet'!L389*'Calculation sheet'!N389*'Calculation sheet'!P389*'Calculation sheet'!R389*'Calculation sheet'!S389*'Calculation sheet'!X389*'Calculation sheet'!Y389*'Calculation sheet'!Z389*'Calculation sheet'!AB389*'Calculation sheet'!AD389*'Calculation sheet'!AI389*'Calculation sheet'!AJ389,'Calculation sheet'!AP389*'Calculation sheet'!J389*'Calculation sheet'!K389*'Calculation sheet'!L389*'Calculation sheet'!N389*'Calculation sheet'!P389*'Calculation sheet'!R389*'Calculation sheet'!S389*'Calculation sheet'!X389*'Calculation sheet'!Y389*'Calculation sheet'!Z389*'Calculation sheet'!AB389*'Calculation sheet'!AD389*'Calculation sheet'!AI389*'Calculation sheet'!AJ389*0.7672))</f>
        <v/>
      </c>
      <c r="Q389" s="12" t="str">
        <f t="shared" si="16"/>
        <v/>
      </c>
      <c r="R389" s="14" t="str">
        <f t="shared" si="17"/>
        <v/>
      </c>
    </row>
    <row r="390" spans="1:18" x14ac:dyDescent="0.3">
      <c r="A390" s="4" t="str">
        <f>IF('Input data'!A405="","",'Input data'!A405)</f>
        <v/>
      </c>
      <c r="B390" s="4" t="str">
        <f>IF('Input data'!B405="","",'Input data'!B405)</f>
        <v/>
      </c>
      <c r="C390" s="4" t="str">
        <f>IF('Input data'!C405="","",'Input data'!C405)</f>
        <v/>
      </c>
      <c r="D390" s="4" t="str">
        <f>IF('Input data'!D405="","",'Input data'!D405)</f>
        <v/>
      </c>
      <c r="E390" s="4" t="str">
        <f>IF('Input data'!E405="","",'Input data'!E405)</f>
        <v/>
      </c>
      <c r="F390" s="4" t="str">
        <f>IF('Input data'!F405="","",'Input data'!F405)</f>
        <v/>
      </c>
      <c r="G390" s="4">
        <f>IF('Input data'!G405="","",'Input data'!G405)</f>
        <v>0</v>
      </c>
      <c r="H390" s="4" t="str">
        <f>IF('Input data'!H405&gt;0.5,'Input data'!H405,"")</f>
        <v/>
      </c>
      <c r="I390" s="4" t="str">
        <f>IF('Input data'!I405="","",'Input data'!I405)</f>
        <v/>
      </c>
      <c r="J390" s="12" t="str">
        <f>IF('Calculation sheet'!AQ390="","",IF(OR(I390="Motorway link",I390="Exit diverge",I390="Entrance merge",I390="Motorway diverge",I390="Motorway merge",I390="Motorway weaving",I390="Service area"),'Calculation sheet'!AK390*'Calculation sheet'!J390*'Calculation sheet'!K390*'Calculation sheet'!L390*'Calculation sheet'!N390*'Calculation sheet'!P390*'Calculation sheet'!R390*'Calculation sheet'!S390*'Calculation sheet'!T390*'Calculation sheet'!Y390*'Calculation sheet'!Z390*'Calculation sheet'!AB390*'Calculation sheet'!AD390*'Calculation sheet'!AF390*'Calculation sheet'!AJ390,'Calculation sheet'!AK390*'Calculation sheet'!J390*'Calculation sheet'!K390*'Calculation sheet'!L390*'Calculation sheet'!N390*'Calculation sheet'!P390*'Calculation sheet'!R390*'Calculation sheet'!S390*'Calculation sheet'!T390*'Calculation sheet'!Y390*'Calculation sheet'!Z390*'Calculation sheet'!AB390*'Calculation sheet'!AD390*'Calculation sheet'!AF390*'Calculation sheet'!AJ390*0.7672))</f>
        <v/>
      </c>
      <c r="K390" s="12" t="str">
        <f>IF('Calculation sheet'!AQ390="","",IF(OR(I390="Motorway link",I390="Exit diverge",I390="Entrance merge",I390="Motorway diverge",I390="Motorway merge",I390="Motorway weaving",I390="Service area"),'Calculation sheet'!AL390*'Calculation sheet'!J390*'Calculation sheet'!K390*'Calculation sheet'!M390*'Calculation sheet'!O390*'Calculation sheet'!P390*'Calculation sheet'!Q390*'Calculation sheet'!R390*'Calculation sheet'!S390*'Calculation sheet'!T390*'Calculation sheet'!Y390*'Calculation sheet'!AA390*'Calculation sheet'!AC390*'Calculation sheet'!AE390*'Calculation sheet'!AG390*'Calculation sheet'!AJ390,'Calculation sheet'!AL390*'Calculation sheet'!J390*'Calculation sheet'!K390*'Calculation sheet'!M390*'Calculation sheet'!O390*'Calculation sheet'!P390*'Calculation sheet'!Q390*'Calculation sheet'!R390*'Calculation sheet'!S390*'Calculation sheet'!T390*'Calculation sheet'!Y390*'Calculation sheet'!AA390*'Calculation sheet'!AC390*'Calculation sheet'!AE390*'Calculation sheet'!AG390*'Calculation sheet'!AJ390*0.8833))</f>
        <v/>
      </c>
      <c r="L390" s="12" t="str">
        <f>IF('Calculation sheet'!AQ390="","",IF(OR(I390="Motorway link",I390="Exit diverge",I390="Entrance merge",I390="Motorway diverge",I390="Motorway merge",I390="Motorway weaving",I390="Service area"),'Calculation sheet'!AM390*'Calculation sheet'!J390*'Calculation sheet'!K390*'Calculation sheet'!M390*'Calculation sheet'!O390*'Calculation sheet'!P390*'Calculation sheet'!Q390*'Calculation sheet'!R390*'Calculation sheet'!S390*'Calculation sheet'!U390*'Calculation sheet'!Y390*'Calculation sheet'!AA390*'Calculation sheet'!AC390*'Calculation sheet'!AE390*'Calculation sheet'!AG390*'Calculation sheet'!AJ390,'Calculation sheet'!AM390*'Calculation sheet'!J390*'Calculation sheet'!K390*'Calculation sheet'!M390*'Calculation sheet'!O390*'Calculation sheet'!P390*'Calculation sheet'!Q390*'Calculation sheet'!R390*'Calculation sheet'!S390*'Calculation sheet'!U390*'Calculation sheet'!Y390*'Calculation sheet'!AA390*'Calculation sheet'!AC390*'Calculation sheet'!AE390*'Calculation sheet'!AG390*'Calculation sheet'!AJ390*1.1176))</f>
        <v/>
      </c>
      <c r="M390" s="12" t="str">
        <f t="shared" si="15"/>
        <v/>
      </c>
      <c r="N390" s="12" t="str">
        <f>IF('Calculation sheet'!AQ390="","",IF(OR(I390="Motorway link",I390="Exit diverge",I390="Entrance merge",I390="Motorway diverge",I390="Motorway merge",I390="Motorway weaving",I390="Service area"),'Calculation sheet'!AN390*'Calculation sheet'!J390*'Calculation sheet'!K390*'Calculation sheet'!L390*'Calculation sheet'!N390*'Calculation sheet'!P390*'Calculation sheet'!R390*'Calculation sheet'!S390*'Calculation sheet'!V390*'Calculation sheet'!Y390*'Calculation sheet'!Z390*'Calculation sheet'!AB390*'Calculation sheet'!AD390*'Calculation sheet'!AH390*'Calculation sheet'!AJ390,'Calculation sheet'!AN390*'Calculation sheet'!J390*'Calculation sheet'!K390*'Calculation sheet'!L390*'Calculation sheet'!N390*'Calculation sheet'!P390*'Calculation sheet'!R390*'Calculation sheet'!S390*'Calculation sheet'!V390*'Calculation sheet'!Y390*'Calculation sheet'!Z390*'Calculation sheet'!AB390*'Calculation sheet'!AD390*'Calculation sheet'!AH390*'Calculation sheet'!AJ390*0.7672))</f>
        <v/>
      </c>
      <c r="O390" s="12" t="str">
        <f>IF('Calculation sheet'!AQ390="","",IF(OR(I390="Motorway link",I390="Exit diverge",I390="Entrance merge",I390="Motorway diverge",I390="Motorway merge",I390="Motorway weaving",I390="Service area"),'Calculation sheet'!AO390*'Calculation sheet'!J390*'Calculation sheet'!K390*'Calculation sheet'!L390*'Calculation sheet'!N390*'Calculation sheet'!P390*'Calculation sheet'!R390*'Calculation sheet'!S390*'Calculation sheet'!W390*'Calculation sheet'!Y390*'Calculation sheet'!Z390*'Calculation sheet'!AB390*'Calculation sheet'!AD390*'Calculation sheet'!AH390*'Calculation sheet'!AJ390,'Calculation sheet'!AO390*'Calculation sheet'!J390*'Calculation sheet'!K390*'Calculation sheet'!L390*'Calculation sheet'!N390*'Calculation sheet'!P390*'Calculation sheet'!R390*'Calculation sheet'!S390*'Calculation sheet'!W390*'Calculation sheet'!Y390*'Calculation sheet'!Z390*'Calculation sheet'!AB390*'Calculation sheet'!AD390*'Calculation sheet'!AH390*'Calculation sheet'!AJ390*0.7672))</f>
        <v/>
      </c>
      <c r="P390" s="12" t="str">
        <f>IF('Calculation sheet'!AQ390="","",IF(OR(I390="Motorway link",I390="Exit diverge",I390="Entrance merge",I390="Motorway diverge",I390="Motorway merge",I390="Motorway weaving",I390="Service area"),'Calculation sheet'!AP390*'Calculation sheet'!J390*'Calculation sheet'!K390*'Calculation sheet'!L390*'Calculation sheet'!N390*'Calculation sheet'!P390*'Calculation sheet'!R390*'Calculation sheet'!S390*'Calculation sheet'!X390*'Calculation sheet'!Y390*'Calculation sheet'!Z390*'Calculation sheet'!AB390*'Calculation sheet'!AD390*'Calculation sheet'!AI390*'Calculation sheet'!AJ390,'Calculation sheet'!AP390*'Calculation sheet'!J390*'Calculation sheet'!K390*'Calculation sheet'!L390*'Calculation sheet'!N390*'Calculation sheet'!P390*'Calculation sheet'!R390*'Calculation sheet'!S390*'Calculation sheet'!X390*'Calculation sheet'!Y390*'Calculation sheet'!Z390*'Calculation sheet'!AB390*'Calculation sheet'!AD390*'Calculation sheet'!AI390*'Calculation sheet'!AJ390*0.7672))</f>
        <v/>
      </c>
      <c r="Q390" s="12" t="str">
        <f t="shared" si="16"/>
        <v/>
      </c>
      <c r="R390" s="14" t="str">
        <f t="shared" si="17"/>
        <v/>
      </c>
    </row>
    <row r="391" spans="1:18" x14ac:dyDescent="0.3">
      <c r="A391" s="4" t="str">
        <f>IF('Input data'!A406="","",'Input data'!A406)</f>
        <v/>
      </c>
      <c r="B391" s="4" t="str">
        <f>IF('Input data'!B406="","",'Input data'!B406)</f>
        <v/>
      </c>
      <c r="C391" s="4" t="str">
        <f>IF('Input data'!C406="","",'Input data'!C406)</f>
        <v/>
      </c>
      <c r="D391" s="4" t="str">
        <f>IF('Input data'!D406="","",'Input data'!D406)</f>
        <v/>
      </c>
      <c r="E391" s="4" t="str">
        <f>IF('Input data'!E406="","",'Input data'!E406)</f>
        <v/>
      </c>
      <c r="F391" s="4" t="str">
        <f>IF('Input data'!F406="","",'Input data'!F406)</f>
        <v/>
      </c>
      <c r="G391" s="4">
        <f>IF('Input data'!G406="","",'Input data'!G406)</f>
        <v>0</v>
      </c>
      <c r="H391" s="4" t="str">
        <f>IF('Input data'!H406&gt;0.5,'Input data'!H406,"")</f>
        <v/>
      </c>
      <c r="I391" s="4" t="str">
        <f>IF('Input data'!I406="","",'Input data'!I406)</f>
        <v/>
      </c>
      <c r="J391" s="12" t="str">
        <f>IF('Calculation sheet'!AQ391="","",IF(OR(I391="Motorway link",I391="Exit diverge",I391="Entrance merge",I391="Motorway diverge",I391="Motorway merge",I391="Motorway weaving",I391="Service area"),'Calculation sheet'!AK391*'Calculation sheet'!J391*'Calculation sheet'!K391*'Calculation sheet'!L391*'Calculation sheet'!N391*'Calculation sheet'!P391*'Calculation sheet'!R391*'Calculation sheet'!S391*'Calculation sheet'!T391*'Calculation sheet'!Y391*'Calculation sheet'!Z391*'Calculation sheet'!AB391*'Calculation sheet'!AD391*'Calculation sheet'!AF391*'Calculation sheet'!AJ391,'Calculation sheet'!AK391*'Calculation sheet'!J391*'Calculation sheet'!K391*'Calculation sheet'!L391*'Calculation sheet'!N391*'Calculation sheet'!P391*'Calculation sheet'!R391*'Calculation sheet'!S391*'Calculation sheet'!T391*'Calculation sheet'!Y391*'Calculation sheet'!Z391*'Calculation sheet'!AB391*'Calculation sheet'!AD391*'Calculation sheet'!AF391*'Calculation sheet'!AJ391*0.7672))</f>
        <v/>
      </c>
      <c r="K391" s="12" t="str">
        <f>IF('Calculation sheet'!AQ391="","",IF(OR(I391="Motorway link",I391="Exit diverge",I391="Entrance merge",I391="Motorway diverge",I391="Motorway merge",I391="Motorway weaving",I391="Service area"),'Calculation sheet'!AL391*'Calculation sheet'!J391*'Calculation sheet'!K391*'Calculation sheet'!M391*'Calculation sheet'!O391*'Calculation sheet'!P391*'Calculation sheet'!Q391*'Calculation sheet'!R391*'Calculation sheet'!S391*'Calculation sheet'!T391*'Calculation sheet'!Y391*'Calculation sheet'!AA391*'Calculation sheet'!AC391*'Calculation sheet'!AE391*'Calculation sheet'!AG391*'Calculation sheet'!AJ391,'Calculation sheet'!AL391*'Calculation sheet'!J391*'Calculation sheet'!K391*'Calculation sheet'!M391*'Calculation sheet'!O391*'Calculation sheet'!P391*'Calculation sheet'!Q391*'Calculation sheet'!R391*'Calculation sheet'!S391*'Calculation sheet'!T391*'Calculation sheet'!Y391*'Calculation sheet'!AA391*'Calculation sheet'!AC391*'Calculation sheet'!AE391*'Calculation sheet'!AG391*'Calculation sheet'!AJ391*0.8833))</f>
        <v/>
      </c>
      <c r="L391" s="12" t="str">
        <f>IF('Calculation sheet'!AQ391="","",IF(OR(I391="Motorway link",I391="Exit diverge",I391="Entrance merge",I391="Motorway diverge",I391="Motorway merge",I391="Motorway weaving",I391="Service area"),'Calculation sheet'!AM391*'Calculation sheet'!J391*'Calculation sheet'!K391*'Calculation sheet'!M391*'Calculation sheet'!O391*'Calculation sheet'!P391*'Calculation sheet'!Q391*'Calculation sheet'!R391*'Calculation sheet'!S391*'Calculation sheet'!U391*'Calculation sheet'!Y391*'Calculation sheet'!AA391*'Calculation sheet'!AC391*'Calculation sheet'!AE391*'Calculation sheet'!AG391*'Calculation sheet'!AJ391,'Calculation sheet'!AM391*'Calculation sheet'!J391*'Calculation sheet'!K391*'Calculation sheet'!M391*'Calculation sheet'!O391*'Calculation sheet'!P391*'Calculation sheet'!Q391*'Calculation sheet'!R391*'Calculation sheet'!S391*'Calculation sheet'!U391*'Calculation sheet'!Y391*'Calculation sheet'!AA391*'Calculation sheet'!AC391*'Calculation sheet'!AE391*'Calculation sheet'!AG391*'Calculation sheet'!AJ391*1.1176))</f>
        <v/>
      </c>
      <c r="M391" s="12" t="str">
        <f t="shared" ref="M391:M454" si="18">IF(SUM(J391:L391)&gt;0,SUM(J391:L391),"")</f>
        <v/>
      </c>
      <c r="N391" s="12" t="str">
        <f>IF('Calculation sheet'!AQ391="","",IF(OR(I391="Motorway link",I391="Exit diverge",I391="Entrance merge",I391="Motorway diverge",I391="Motorway merge",I391="Motorway weaving",I391="Service area"),'Calculation sheet'!AN391*'Calculation sheet'!J391*'Calculation sheet'!K391*'Calculation sheet'!L391*'Calculation sheet'!N391*'Calculation sheet'!P391*'Calculation sheet'!R391*'Calculation sheet'!S391*'Calculation sheet'!V391*'Calculation sheet'!Y391*'Calculation sheet'!Z391*'Calculation sheet'!AB391*'Calculation sheet'!AD391*'Calculation sheet'!AH391*'Calculation sheet'!AJ391,'Calculation sheet'!AN391*'Calculation sheet'!J391*'Calculation sheet'!K391*'Calculation sheet'!L391*'Calculation sheet'!N391*'Calculation sheet'!P391*'Calculation sheet'!R391*'Calculation sheet'!S391*'Calculation sheet'!V391*'Calculation sheet'!Y391*'Calculation sheet'!Z391*'Calculation sheet'!AB391*'Calculation sheet'!AD391*'Calculation sheet'!AH391*'Calculation sheet'!AJ391*0.7672))</f>
        <v/>
      </c>
      <c r="O391" s="12" t="str">
        <f>IF('Calculation sheet'!AQ391="","",IF(OR(I391="Motorway link",I391="Exit diverge",I391="Entrance merge",I391="Motorway diverge",I391="Motorway merge",I391="Motorway weaving",I391="Service area"),'Calculation sheet'!AO391*'Calculation sheet'!J391*'Calculation sheet'!K391*'Calculation sheet'!L391*'Calculation sheet'!N391*'Calculation sheet'!P391*'Calculation sheet'!R391*'Calculation sheet'!S391*'Calculation sheet'!W391*'Calculation sheet'!Y391*'Calculation sheet'!Z391*'Calculation sheet'!AB391*'Calculation sheet'!AD391*'Calculation sheet'!AH391*'Calculation sheet'!AJ391,'Calculation sheet'!AO391*'Calculation sheet'!J391*'Calculation sheet'!K391*'Calculation sheet'!L391*'Calculation sheet'!N391*'Calculation sheet'!P391*'Calculation sheet'!R391*'Calculation sheet'!S391*'Calculation sheet'!W391*'Calculation sheet'!Y391*'Calculation sheet'!Z391*'Calculation sheet'!AB391*'Calculation sheet'!AD391*'Calculation sheet'!AH391*'Calculation sheet'!AJ391*0.7672))</f>
        <v/>
      </c>
      <c r="P391" s="12" t="str">
        <f>IF('Calculation sheet'!AQ391="","",IF(OR(I391="Motorway link",I391="Exit diverge",I391="Entrance merge",I391="Motorway diverge",I391="Motorway merge",I391="Motorway weaving",I391="Service area"),'Calculation sheet'!AP391*'Calculation sheet'!J391*'Calculation sheet'!K391*'Calculation sheet'!L391*'Calculation sheet'!N391*'Calculation sheet'!P391*'Calculation sheet'!R391*'Calculation sheet'!S391*'Calculation sheet'!X391*'Calculation sheet'!Y391*'Calculation sheet'!Z391*'Calculation sheet'!AB391*'Calculation sheet'!AD391*'Calculation sheet'!AI391*'Calculation sheet'!AJ391,'Calculation sheet'!AP391*'Calculation sheet'!J391*'Calculation sheet'!K391*'Calculation sheet'!L391*'Calculation sheet'!N391*'Calculation sheet'!P391*'Calculation sheet'!R391*'Calculation sheet'!S391*'Calculation sheet'!X391*'Calculation sheet'!Y391*'Calculation sheet'!Z391*'Calculation sheet'!AB391*'Calculation sheet'!AD391*'Calculation sheet'!AI391*'Calculation sheet'!AJ391*0.7672))</f>
        <v/>
      </c>
      <c r="Q391" s="12" t="str">
        <f t="shared" ref="Q391:Q454" si="19">IF(SUM(N391:P391)&gt;0,SUM(N391:P391),"")</f>
        <v/>
      </c>
      <c r="R391" s="14" t="str">
        <f t="shared" ref="R391:R454" si="20">IF(M391="","",18609867*N391+3188341*O391+480261*P391+697929*(J391+K391))</f>
        <v/>
      </c>
    </row>
    <row r="392" spans="1:18" x14ac:dyDescent="0.3">
      <c r="A392" s="4" t="str">
        <f>IF('Input data'!A407="","",'Input data'!A407)</f>
        <v/>
      </c>
      <c r="B392" s="4" t="str">
        <f>IF('Input data'!B407="","",'Input data'!B407)</f>
        <v/>
      </c>
      <c r="C392" s="4" t="str">
        <f>IF('Input data'!C407="","",'Input data'!C407)</f>
        <v/>
      </c>
      <c r="D392" s="4" t="str">
        <f>IF('Input data'!D407="","",'Input data'!D407)</f>
        <v/>
      </c>
      <c r="E392" s="4" t="str">
        <f>IF('Input data'!E407="","",'Input data'!E407)</f>
        <v/>
      </c>
      <c r="F392" s="4" t="str">
        <f>IF('Input data'!F407="","",'Input data'!F407)</f>
        <v/>
      </c>
      <c r="G392" s="4">
        <f>IF('Input data'!G407="","",'Input data'!G407)</f>
        <v>0</v>
      </c>
      <c r="H392" s="4" t="str">
        <f>IF('Input data'!H407&gt;0.5,'Input data'!H407,"")</f>
        <v/>
      </c>
      <c r="I392" s="4" t="str">
        <f>IF('Input data'!I407="","",'Input data'!I407)</f>
        <v/>
      </c>
      <c r="J392" s="12" t="str">
        <f>IF('Calculation sheet'!AQ392="","",IF(OR(I392="Motorway link",I392="Exit diverge",I392="Entrance merge",I392="Motorway diverge",I392="Motorway merge",I392="Motorway weaving",I392="Service area"),'Calculation sheet'!AK392*'Calculation sheet'!J392*'Calculation sheet'!K392*'Calculation sheet'!L392*'Calculation sheet'!N392*'Calculation sheet'!P392*'Calculation sheet'!R392*'Calculation sheet'!S392*'Calculation sheet'!T392*'Calculation sheet'!Y392*'Calculation sheet'!Z392*'Calculation sheet'!AB392*'Calculation sheet'!AD392*'Calculation sheet'!AF392*'Calculation sheet'!AJ392,'Calculation sheet'!AK392*'Calculation sheet'!J392*'Calculation sheet'!K392*'Calculation sheet'!L392*'Calculation sheet'!N392*'Calculation sheet'!P392*'Calculation sheet'!R392*'Calculation sheet'!S392*'Calculation sheet'!T392*'Calculation sheet'!Y392*'Calculation sheet'!Z392*'Calculation sheet'!AB392*'Calculation sheet'!AD392*'Calculation sheet'!AF392*'Calculation sheet'!AJ392*0.7672))</f>
        <v/>
      </c>
      <c r="K392" s="12" t="str">
        <f>IF('Calculation sheet'!AQ392="","",IF(OR(I392="Motorway link",I392="Exit diverge",I392="Entrance merge",I392="Motorway diverge",I392="Motorway merge",I392="Motorway weaving",I392="Service area"),'Calculation sheet'!AL392*'Calculation sheet'!J392*'Calculation sheet'!K392*'Calculation sheet'!M392*'Calculation sheet'!O392*'Calculation sheet'!P392*'Calculation sheet'!Q392*'Calculation sheet'!R392*'Calculation sheet'!S392*'Calculation sheet'!T392*'Calculation sheet'!Y392*'Calculation sheet'!AA392*'Calculation sheet'!AC392*'Calculation sheet'!AE392*'Calculation sheet'!AG392*'Calculation sheet'!AJ392,'Calculation sheet'!AL392*'Calculation sheet'!J392*'Calculation sheet'!K392*'Calculation sheet'!M392*'Calculation sheet'!O392*'Calculation sheet'!P392*'Calculation sheet'!Q392*'Calculation sheet'!R392*'Calculation sheet'!S392*'Calculation sheet'!T392*'Calculation sheet'!Y392*'Calculation sheet'!AA392*'Calculation sheet'!AC392*'Calculation sheet'!AE392*'Calculation sheet'!AG392*'Calculation sheet'!AJ392*0.8833))</f>
        <v/>
      </c>
      <c r="L392" s="12" t="str">
        <f>IF('Calculation sheet'!AQ392="","",IF(OR(I392="Motorway link",I392="Exit diverge",I392="Entrance merge",I392="Motorway diverge",I392="Motorway merge",I392="Motorway weaving",I392="Service area"),'Calculation sheet'!AM392*'Calculation sheet'!J392*'Calculation sheet'!K392*'Calculation sheet'!M392*'Calculation sheet'!O392*'Calculation sheet'!P392*'Calculation sheet'!Q392*'Calculation sheet'!R392*'Calculation sheet'!S392*'Calculation sheet'!U392*'Calculation sheet'!Y392*'Calculation sheet'!AA392*'Calculation sheet'!AC392*'Calculation sheet'!AE392*'Calculation sheet'!AG392*'Calculation sheet'!AJ392,'Calculation sheet'!AM392*'Calculation sheet'!J392*'Calculation sheet'!K392*'Calculation sheet'!M392*'Calculation sheet'!O392*'Calculation sheet'!P392*'Calculation sheet'!Q392*'Calculation sheet'!R392*'Calculation sheet'!S392*'Calculation sheet'!U392*'Calculation sheet'!Y392*'Calculation sheet'!AA392*'Calculation sheet'!AC392*'Calculation sheet'!AE392*'Calculation sheet'!AG392*'Calculation sheet'!AJ392*1.1176))</f>
        <v/>
      </c>
      <c r="M392" s="12" t="str">
        <f t="shared" si="18"/>
        <v/>
      </c>
      <c r="N392" s="12" t="str">
        <f>IF('Calculation sheet'!AQ392="","",IF(OR(I392="Motorway link",I392="Exit diverge",I392="Entrance merge",I392="Motorway diverge",I392="Motorway merge",I392="Motorway weaving",I392="Service area"),'Calculation sheet'!AN392*'Calculation sheet'!J392*'Calculation sheet'!K392*'Calculation sheet'!L392*'Calculation sheet'!N392*'Calculation sheet'!P392*'Calculation sheet'!R392*'Calculation sheet'!S392*'Calculation sheet'!V392*'Calculation sheet'!Y392*'Calculation sheet'!Z392*'Calculation sheet'!AB392*'Calculation sheet'!AD392*'Calculation sheet'!AH392*'Calculation sheet'!AJ392,'Calculation sheet'!AN392*'Calculation sheet'!J392*'Calculation sheet'!K392*'Calculation sheet'!L392*'Calculation sheet'!N392*'Calculation sheet'!P392*'Calculation sheet'!R392*'Calculation sheet'!S392*'Calculation sheet'!V392*'Calculation sheet'!Y392*'Calculation sheet'!Z392*'Calculation sheet'!AB392*'Calculation sheet'!AD392*'Calculation sheet'!AH392*'Calculation sheet'!AJ392*0.7672))</f>
        <v/>
      </c>
      <c r="O392" s="12" t="str">
        <f>IF('Calculation sheet'!AQ392="","",IF(OR(I392="Motorway link",I392="Exit diverge",I392="Entrance merge",I392="Motorway diverge",I392="Motorway merge",I392="Motorway weaving",I392="Service area"),'Calculation sheet'!AO392*'Calculation sheet'!J392*'Calculation sheet'!K392*'Calculation sheet'!L392*'Calculation sheet'!N392*'Calculation sheet'!P392*'Calculation sheet'!R392*'Calculation sheet'!S392*'Calculation sheet'!W392*'Calculation sheet'!Y392*'Calculation sheet'!Z392*'Calculation sheet'!AB392*'Calculation sheet'!AD392*'Calculation sheet'!AH392*'Calculation sheet'!AJ392,'Calculation sheet'!AO392*'Calculation sheet'!J392*'Calculation sheet'!K392*'Calculation sheet'!L392*'Calculation sheet'!N392*'Calculation sheet'!P392*'Calculation sheet'!R392*'Calculation sheet'!S392*'Calculation sheet'!W392*'Calculation sheet'!Y392*'Calculation sheet'!Z392*'Calculation sheet'!AB392*'Calculation sheet'!AD392*'Calculation sheet'!AH392*'Calculation sheet'!AJ392*0.7672))</f>
        <v/>
      </c>
      <c r="P392" s="12" t="str">
        <f>IF('Calculation sheet'!AQ392="","",IF(OR(I392="Motorway link",I392="Exit diverge",I392="Entrance merge",I392="Motorway diverge",I392="Motorway merge",I392="Motorway weaving",I392="Service area"),'Calculation sheet'!AP392*'Calculation sheet'!J392*'Calculation sheet'!K392*'Calculation sheet'!L392*'Calculation sheet'!N392*'Calculation sheet'!P392*'Calculation sheet'!R392*'Calculation sheet'!S392*'Calculation sheet'!X392*'Calculation sheet'!Y392*'Calculation sheet'!Z392*'Calculation sheet'!AB392*'Calculation sheet'!AD392*'Calculation sheet'!AI392*'Calculation sheet'!AJ392,'Calculation sheet'!AP392*'Calculation sheet'!J392*'Calculation sheet'!K392*'Calculation sheet'!L392*'Calculation sheet'!N392*'Calculation sheet'!P392*'Calculation sheet'!R392*'Calculation sheet'!S392*'Calculation sheet'!X392*'Calculation sheet'!Y392*'Calculation sheet'!Z392*'Calculation sheet'!AB392*'Calculation sheet'!AD392*'Calculation sheet'!AI392*'Calculation sheet'!AJ392*0.7672))</f>
        <v/>
      </c>
      <c r="Q392" s="12" t="str">
        <f t="shared" si="19"/>
        <v/>
      </c>
      <c r="R392" s="14" t="str">
        <f t="shared" si="20"/>
        <v/>
      </c>
    </row>
    <row r="393" spans="1:18" x14ac:dyDescent="0.3">
      <c r="A393" s="4" t="str">
        <f>IF('Input data'!A408="","",'Input data'!A408)</f>
        <v/>
      </c>
      <c r="B393" s="4" t="str">
        <f>IF('Input data'!B408="","",'Input data'!B408)</f>
        <v/>
      </c>
      <c r="C393" s="4" t="str">
        <f>IF('Input data'!C408="","",'Input data'!C408)</f>
        <v/>
      </c>
      <c r="D393" s="4" t="str">
        <f>IF('Input data'!D408="","",'Input data'!D408)</f>
        <v/>
      </c>
      <c r="E393" s="4" t="str">
        <f>IF('Input data'!E408="","",'Input data'!E408)</f>
        <v/>
      </c>
      <c r="F393" s="4" t="str">
        <f>IF('Input data'!F408="","",'Input data'!F408)</f>
        <v/>
      </c>
      <c r="G393" s="4">
        <f>IF('Input data'!G408="","",'Input data'!G408)</f>
        <v>0</v>
      </c>
      <c r="H393" s="4" t="str">
        <f>IF('Input data'!H408&gt;0.5,'Input data'!H408,"")</f>
        <v/>
      </c>
      <c r="I393" s="4" t="str">
        <f>IF('Input data'!I408="","",'Input data'!I408)</f>
        <v/>
      </c>
      <c r="J393" s="12" t="str">
        <f>IF('Calculation sheet'!AQ393="","",IF(OR(I393="Motorway link",I393="Exit diverge",I393="Entrance merge",I393="Motorway diverge",I393="Motorway merge",I393="Motorway weaving",I393="Service area"),'Calculation sheet'!AK393*'Calculation sheet'!J393*'Calculation sheet'!K393*'Calculation sheet'!L393*'Calculation sheet'!N393*'Calculation sheet'!P393*'Calculation sheet'!R393*'Calculation sheet'!S393*'Calculation sheet'!T393*'Calculation sheet'!Y393*'Calculation sheet'!Z393*'Calculation sheet'!AB393*'Calculation sheet'!AD393*'Calculation sheet'!AF393*'Calculation sheet'!AJ393,'Calculation sheet'!AK393*'Calculation sheet'!J393*'Calculation sheet'!K393*'Calculation sheet'!L393*'Calculation sheet'!N393*'Calculation sheet'!P393*'Calculation sheet'!R393*'Calculation sheet'!S393*'Calculation sheet'!T393*'Calculation sheet'!Y393*'Calculation sheet'!Z393*'Calculation sheet'!AB393*'Calculation sheet'!AD393*'Calculation sheet'!AF393*'Calculation sheet'!AJ393*0.7672))</f>
        <v/>
      </c>
      <c r="K393" s="12" t="str">
        <f>IF('Calculation sheet'!AQ393="","",IF(OR(I393="Motorway link",I393="Exit diverge",I393="Entrance merge",I393="Motorway diverge",I393="Motorway merge",I393="Motorway weaving",I393="Service area"),'Calculation sheet'!AL393*'Calculation sheet'!J393*'Calculation sheet'!K393*'Calculation sheet'!M393*'Calculation sheet'!O393*'Calculation sheet'!P393*'Calculation sheet'!Q393*'Calculation sheet'!R393*'Calculation sheet'!S393*'Calculation sheet'!T393*'Calculation sheet'!Y393*'Calculation sheet'!AA393*'Calculation sheet'!AC393*'Calculation sheet'!AE393*'Calculation sheet'!AG393*'Calculation sheet'!AJ393,'Calculation sheet'!AL393*'Calculation sheet'!J393*'Calculation sheet'!K393*'Calculation sheet'!M393*'Calculation sheet'!O393*'Calculation sheet'!P393*'Calculation sheet'!Q393*'Calculation sheet'!R393*'Calculation sheet'!S393*'Calculation sheet'!T393*'Calculation sheet'!Y393*'Calculation sheet'!AA393*'Calculation sheet'!AC393*'Calculation sheet'!AE393*'Calculation sheet'!AG393*'Calculation sheet'!AJ393*0.8833))</f>
        <v/>
      </c>
      <c r="L393" s="12" t="str">
        <f>IF('Calculation sheet'!AQ393="","",IF(OR(I393="Motorway link",I393="Exit diverge",I393="Entrance merge",I393="Motorway diverge",I393="Motorway merge",I393="Motorway weaving",I393="Service area"),'Calculation sheet'!AM393*'Calculation sheet'!J393*'Calculation sheet'!K393*'Calculation sheet'!M393*'Calculation sheet'!O393*'Calculation sheet'!P393*'Calculation sheet'!Q393*'Calculation sheet'!R393*'Calculation sheet'!S393*'Calculation sheet'!U393*'Calculation sheet'!Y393*'Calculation sheet'!AA393*'Calculation sheet'!AC393*'Calculation sheet'!AE393*'Calculation sheet'!AG393*'Calculation sheet'!AJ393,'Calculation sheet'!AM393*'Calculation sheet'!J393*'Calculation sheet'!K393*'Calculation sheet'!M393*'Calculation sheet'!O393*'Calculation sheet'!P393*'Calculation sheet'!Q393*'Calculation sheet'!R393*'Calculation sheet'!S393*'Calculation sheet'!U393*'Calculation sheet'!Y393*'Calculation sheet'!AA393*'Calculation sheet'!AC393*'Calculation sheet'!AE393*'Calculation sheet'!AG393*'Calculation sheet'!AJ393*1.1176))</f>
        <v/>
      </c>
      <c r="M393" s="12" t="str">
        <f t="shared" si="18"/>
        <v/>
      </c>
      <c r="N393" s="12" t="str">
        <f>IF('Calculation sheet'!AQ393="","",IF(OR(I393="Motorway link",I393="Exit diverge",I393="Entrance merge",I393="Motorway diverge",I393="Motorway merge",I393="Motorway weaving",I393="Service area"),'Calculation sheet'!AN393*'Calculation sheet'!J393*'Calculation sheet'!K393*'Calculation sheet'!L393*'Calculation sheet'!N393*'Calculation sheet'!P393*'Calculation sheet'!R393*'Calculation sheet'!S393*'Calculation sheet'!V393*'Calculation sheet'!Y393*'Calculation sheet'!Z393*'Calculation sheet'!AB393*'Calculation sheet'!AD393*'Calculation sheet'!AH393*'Calculation sheet'!AJ393,'Calculation sheet'!AN393*'Calculation sheet'!J393*'Calculation sheet'!K393*'Calculation sheet'!L393*'Calculation sheet'!N393*'Calculation sheet'!P393*'Calculation sheet'!R393*'Calculation sheet'!S393*'Calculation sheet'!V393*'Calculation sheet'!Y393*'Calculation sheet'!Z393*'Calculation sheet'!AB393*'Calculation sheet'!AD393*'Calculation sheet'!AH393*'Calculation sheet'!AJ393*0.7672))</f>
        <v/>
      </c>
      <c r="O393" s="12" t="str">
        <f>IF('Calculation sheet'!AQ393="","",IF(OR(I393="Motorway link",I393="Exit diverge",I393="Entrance merge",I393="Motorway diverge",I393="Motorway merge",I393="Motorway weaving",I393="Service area"),'Calculation sheet'!AO393*'Calculation sheet'!J393*'Calculation sheet'!K393*'Calculation sheet'!L393*'Calculation sheet'!N393*'Calculation sheet'!P393*'Calculation sheet'!R393*'Calculation sheet'!S393*'Calculation sheet'!W393*'Calculation sheet'!Y393*'Calculation sheet'!Z393*'Calculation sheet'!AB393*'Calculation sheet'!AD393*'Calculation sheet'!AH393*'Calculation sheet'!AJ393,'Calculation sheet'!AO393*'Calculation sheet'!J393*'Calculation sheet'!K393*'Calculation sheet'!L393*'Calculation sheet'!N393*'Calculation sheet'!P393*'Calculation sheet'!R393*'Calculation sheet'!S393*'Calculation sheet'!W393*'Calculation sheet'!Y393*'Calculation sheet'!Z393*'Calculation sheet'!AB393*'Calculation sheet'!AD393*'Calculation sheet'!AH393*'Calculation sheet'!AJ393*0.7672))</f>
        <v/>
      </c>
      <c r="P393" s="12" t="str">
        <f>IF('Calculation sheet'!AQ393="","",IF(OR(I393="Motorway link",I393="Exit diverge",I393="Entrance merge",I393="Motorway diverge",I393="Motorway merge",I393="Motorway weaving",I393="Service area"),'Calculation sheet'!AP393*'Calculation sheet'!J393*'Calculation sheet'!K393*'Calculation sheet'!L393*'Calculation sheet'!N393*'Calculation sheet'!P393*'Calculation sheet'!R393*'Calculation sheet'!S393*'Calculation sheet'!X393*'Calculation sheet'!Y393*'Calculation sheet'!Z393*'Calculation sheet'!AB393*'Calculation sheet'!AD393*'Calculation sheet'!AI393*'Calculation sheet'!AJ393,'Calculation sheet'!AP393*'Calculation sheet'!J393*'Calculation sheet'!K393*'Calculation sheet'!L393*'Calculation sheet'!N393*'Calculation sheet'!P393*'Calculation sheet'!R393*'Calculation sheet'!S393*'Calculation sheet'!X393*'Calculation sheet'!Y393*'Calculation sheet'!Z393*'Calculation sheet'!AB393*'Calculation sheet'!AD393*'Calculation sheet'!AI393*'Calculation sheet'!AJ393*0.7672))</f>
        <v/>
      </c>
      <c r="Q393" s="12" t="str">
        <f t="shared" si="19"/>
        <v/>
      </c>
      <c r="R393" s="14" t="str">
        <f t="shared" si="20"/>
        <v/>
      </c>
    </row>
    <row r="394" spans="1:18" x14ac:dyDescent="0.3">
      <c r="A394" s="4" t="str">
        <f>IF('Input data'!A409="","",'Input data'!A409)</f>
        <v/>
      </c>
      <c r="B394" s="4" t="str">
        <f>IF('Input data'!B409="","",'Input data'!B409)</f>
        <v/>
      </c>
      <c r="C394" s="4" t="str">
        <f>IF('Input data'!C409="","",'Input data'!C409)</f>
        <v/>
      </c>
      <c r="D394" s="4" t="str">
        <f>IF('Input data'!D409="","",'Input data'!D409)</f>
        <v/>
      </c>
      <c r="E394" s="4" t="str">
        <f>IF('Input data'!E409="","",'Input data'!E409)</f>
        <v/>
      </c>
      <c r="F394" s="4" t="str">
        <f>IF('Input data'!F409="","",'Input data'!F409)</f>
        <v/>
      </c>
      <c r="G394" s="4">
        <f>IF('Input data'!G409="","",'Input data'!G409)</f>
        <v>0</v>
      </c>
      <c r="H394" s="4" t="str">
        <f>IF('Input data'!H409&gt;0.5,'Input data'!H409,"")</f>
        <v/>
      </c>
      <c r="I394" s="4" t="str">
        <f>IF('Input data'!I409="","",'Input data'!I409)</f>
        <v/>
      </c>
      <c r="J394" s="12" t="str">
        <f>IF('Calculation sheet'!AQ394="","",IF(OR(I394="Motorway link",I394="Exit diverge",I394="Entrance merge",I394="Motorway diverge",I394="Motorway merge",I394="Motorway weaving",I394="Service area"),'Calculation sheet'!AK394*'Calculation sheet'!J394*'Calculation sheet'!K394*'Calculation sheet'!L394*'Calculation sheet'!N394*'Calculation sheet'!P394*'Calculation sheet'!R394*'Calculation sheet'!S394*'Calculation sheet'!T394*'Calculation sheet'!Y394*'Calculation sheet'!Z394*'Calculation sheet'!AB394*'Calculation sheet'!AD394*'Calculation sheet'!AF394*'Calculation sheet'!AJ394,'Calculation sheet'!AK394*'Calculation sheet'!J394*'Calculation sheet'!K394*'Calculation sheet'!L394*'Calculation sheet'!N394*'Calculation sheet'!P394*'Calculation sheet'!R394*'Calculation sheet'!S394*'Calculation sheet'!T394*'Calculation sheet'!Y394*'Calculation sheet'!Z394*'Calculation sheet'!AB394*'Calculation sheet'!AD394*'Calculation sheet'!AF394*'Calculation sheet'!AJ394*0.7672))</f>
        <v/>
      </c>
      <c r="K394" s="12" t="str">
        <f>IF('Calculation sheet'!AQ394="","",IF(OR(I394="Motorway link",I394="Exit diverge",I394="Entrance merge",I394="Motorway diverge",I394="Motorway merge",I394="Motorway weaving",I394="Service area"),'Calculation sheet'!AL394*'Calculation sheet'!J394*'Calculation sheet'!K394*'Calculation sheet'!M394*'Calculation sheet'!O394*'Calculation sheet'!P394*'Calculation sheet'!Q394*'Calculation sheet'!R394*'Calculation sheet'!S394*'Calculation sheet'!T394*'Calculation sheet'!Y394*'Calculation sheet'!AA394*'Calculation sheet'!AC394*'Calculation sheet'!AE394*'Calculation sheet'!AG394*'Calculation sheet'!AJ394,'Calculation sheet'!AL394*'Calculation sheet'!J394*'Calculation sheet'!K394*'Calculation sheet'!M394*'Calculation sheet'!O394*'Calculation sheet'!P394*'Calculation sheet'!Q394*'Calculation sheet'!R394*'Calculation sheet'!S394*'Calculation sheet'!T394*'Calculation sheet'!Y394*'Calculation sheet'!AA394*'Calculation sheet'!AC394*'Calculation sheet'!AE394*'Calculation sheet'!AG394*'Calculation sheet'!AJ394*0.8833))</f>
        <v/>
      </c>
      <c r="L394" s="12" t="str">
        <f>IF('Calculation sheet'!AQ394="","",IF(OR(I394="Motorway link",I394="Exit diverge",I394="Entrance merge",I394="Motorway diverge",I394="Motorway merge",I394="Motorway weaving",I394="Service area"),'Calculation sheet'!AM394*'Calculation sheet'!J394*'Calculation sheet'!K394*'Calculation sheet'!M394*'Calculation sheet'!O394*'Calculation sheet'!P394*'Calculation sheet'!Q394*'Calculation sheet'!R394*'Calculation sheet'!S394*'Calculation sheet'!U394*'Calculation sheet'!Y394*'Calculation sheet'!AA394*'Calculation sheet'!AC394*'Calculation sheet'!AE394*'Calculation sheet'!AG394*'Calculation sheet'!AJ394,'Calculation sheet'!AM394*'Calculation sheet'!J394*'Calculation sheet'!K394*'Calculation sheet'!M394*'Calculation sheet'!O394*'Calculation sheet'!P394*'Calculation sheet'!Q394*'Calculation sheet'!R394*'Calculation sheet'!S394*'Calculation sheet'!U394*'Calculation sheet'!Y394*'Calculation sheet'!AA394*'Calculation sheet'!AC394*'Calculation sheet'!AE394*'Calculation sheet'!AG394*'Calculation sheet'!AJ394*1.1176))</f>
        <v/>
      </c>
      <c r="M394" s="12" t="str">
        <f t="shared" si="18"/>
        <v/>
      </c>
      <c r="N394" s="12" t="str">
        <f>IF('Calculation sheet'!AQ394="","",IF(OR(I394="Motorway link",I394="Exit diverge",I394="Entrance merge",I394="Motorway diverge",I394="Motorway merge",I394="Motorway weaving",I394="Service area"),'Calculation sheet'!AN394*'Calculation sheet'!J394*'Calculation sheet'!K394*'Calculation sheet'!L394*'Calculation sheet'!N394*'Calculation sheet'!P394*'Calculation sheet'!R394*'Calculation sheet'!S394*'Calculation sheet'!V394*'Calculation sheet'!Y394*'Calculation sheet'!Z394*'Calculation sheet'!AB394*'Calculation sheet'!AD394*'Calculation sheet'!AH394*'Calculation sheet'!AJ394,'Calculation sheet'!AN394*'Calculation sheet'!J394*'Calculation sheet'!K394*'Calculation sheet'!L394*'Calculation sheet'!N394*'Calculation sheet'!P394*'Calculation sheet'!R394*'Calculation sheet'!S394*'Calculation sheet'!V394*'Calculation sheet'!Y394*'Calculation sheet'!Z394*'Calculation sheet'!AB394*'Calculation sheet'!AD394*'Calculation sheet'!AH394*'Calculation sheet'!AJ394*0.7672))</f>
        <v/>
      </c>
      <c r="O394" s="12" t="str">
        <f>IF('Calculation sheet'!AQ394="","",IF(OR(I394="Motorway link",I394="Exit diverge",I394="Entrance merge",I394="Motorway diverge",I394="Motorway merge",I394="Motorway weaving",I394="Service area"),'Calculation sheet'!AO394*'Calculation sheet'!J394*'Calculation sheet'!K394*'Calculation sheet'!L394*'Calculation sheet'!N394*'Calculation sheet'!P394*'Calculation sheet'!R394*'Calculation sheet'!S394*'Calculation sheet'!W394*'Calculation sheet'!Y394*'Calculation sheet'!Z394*'Calculation sheet'!AB394*'Calculation sheet'!AD394*'Calculation sheet'!AH394*'Calculation sheet'!AJ394,'Calculation sheet'!AO394*'Calculation sheet'!J394*'Calculation sheet'!K394*'Calculation sheet'!L394*'Calculation sheet'!N394*'Calculation sheet'!P394*'Calculation sheet'!R394*'Calculation sheet'!S394*'Calculation sheet'!W394*'Calculation sheet'!Y394*'Calculation sheet'!Z394*'Calculation sheet'!AB394*'Calculation sheet'!AD394*'Calculation sheet'!AH394*'Calculation sheet'!AJ394*0.7672))</f>
        <v/>
      </c>
      <c r="P394" s="12" t="str">
        <f>IF('Calculation sheet'!AQ394="","",IF(OR(I394="Motorway link",I394="Exit diverge",I394="Entrance merge",I394="Motorway diverge",I394="Motorway merge",I394="Motorway weaving",I394="Service area"),'Calculation sheet'!AP394*'Calculation sheet'!J394*'Calculation sheet'!K394*'Calculation sheet'!L394*'Calculation sheet'!N394*'Calculation sheet'!P394*'Calculation sheet'!R394*'Calculation sheet'!S394*'Calculation sheet'!X394*'Calculation sheet'!Y394*'Calculation sheet'!Z394*'Calculation sheet'!AB394*'Calculation sheet'!AD394*'Calculation sheet'!AI394*'Calculation sheet'!AJ394,'Calculation sheet'!AP394*'Calculation sheet'!J394*'Calculation sheet'!K394*'Calculation sheet'!L394*'Calculation sheet'!N394*'Calculation sheet'!P394*'Calculation sheet'!R394*'Calculation sheet'!S394*'Calculation sheet'!X394*'Calculation sheet'!Y394*'Calculation sheet'!Z394*'Calculation sheet'!AB394*'Calculation sheet'!AD394*'Calculation sheet'!AI394*'Calculation sheet'!AJ394*0.7672))</f>
        <v/>
      </c>
      <c r="Q394" s="12" t="str">
        <f t="shared" si="19"/>
        <v/>
      </c>
      <c r="R394" s="14" t="str">
        <f t="shared" si="20"/>
        <v/>
      </c>
    </row>
    <row r="395" spans="1:18" x14ac:dyDescent="0.3">
      <c r="A395" s="4" t="str">
        <f>IF('Input data'!A410="","",'Input data'!A410)</f>
        <v/>
      </c>
      <c r="B395" s="4" t="str">
        <f>IF('Input data'!B410="","",'Input data'!B410)</f>
        <v/>
      </c>
      <c r="C395" s="4" t="str">
        <f>IF('Input data'!C410="","",'Input data'!C410)</f>
        <v/>
      </c>
      <c r="D395" s="4" t="str">
        <f>IF('Input data'!D410="","",'Input data'!D410)</f>
        <v/>
      </c>
      <c r="E395" s="4" t="str">
        <f>IF('Input data'!E410="","",'Input data'!E410)</f>
        <v/>
      </c>
      <c r="F395" s="4" t="str">
        <f>IF('Input data'!F410="","",'Input data'!F410)</f>
        <v/>
      </c>
      <c r="G395" s="4">
        <f>IF('Input data'!G410="","",'Input data'!G410)</f>
        <v>0</v>
      </c>
      <c r="H395" s="4" t="str">
        <f>IF('Input data'!H410&gt;0.5,'Input data'!H410,"")</f>
        <v/>
      </c>
      <c r="I395" s="4" t="str">
        <f>IF('Input data'!I410="","",'Input data'!I410)</f>
        <v/>
      </c>
      <c r="J395" s="12" t="str">
        <f>IF('Calculation sheet'!AQ395="","",IF(OR(I395="Motorway link",I395="Exit diverge",I395="Entrance merge",I395="Motorway diverge",I395="Motorway merge",I395="Motorway weaving",I395="Service area"),'Calculation sheet'!AK395*'Calculation sheet'!J395*'Calculation sheet'!K395*'Calculation sheet'!L395*'Calculation sheet'!N395*'Calculation sheet'!P395*'Calculation sheet'!R395*'Calculation sheet'!S395*'Calculation sheet'!T395*'Calculation sheet'!Y395*'Calculation sheet'!Z395*'Calculation sheet'!AB395*'Calculation sheet'!AD395*'Calculation sheet'!AF395*'Calculation sheet'!AJ395,'Calculation sheet'!AK395*'Calculation sheet'!J395*'Calculation sheet'!K395*'Calculation sheet'!L395*'Calculation sheet'!N395*'Calculation sheet'!P395*'Calculation sheet'!R395*'Calculation sheet'!S395*'Calculation sheet'!T395*'Calculation sheet'!Y395*'Calculation sheet'!Z395*'Calculation sheet'!AB395*'Calculation sheet'!AD395*'Calculation sheet'!AF395*'Calculation sheet'!AJ395*0.7672))</f>
        <v/>
      </c>
      <c r="K395" s="12" t="str">
        <f>IF('Calculation sheet'!AQ395="","",IF(OR(I395="Motorway link",I395="Exit diverge",I395="Entrance merge",I395="Motorway diverge",I395="Motorway merge",I395="Motorway weaving",I395="Service area"),'Calculation sheet'!AL395*'Calculation sheet'!J395*'Calculation sheet'!K395*'Calculation sheet'!M395*'Calculation sheet'!O395*'Calculation sheet'!P395*'Calculation sheet'!Q395*'Calculation sheet'!R395*'Calculation sheet'!S395*'Calculation sheet'!T395*'Calculation sheet'!Y395*'Calculation sheet'!AA395*'Calculation sheet'!AC395*'Calculation sheet'!AE395*'Calculation sheet'!AG395*'Calculation sheet'!AJ395,'Calculation sheet'!AL395*'Calculation sheet'!J395*'Calculation sheet'!K395*'Calculation sheet'!M395*'Calculation sheet'!O395*'Calculation sheet'!P395*'Calculation sheet'!Q395*'Calculation sheet'!R395*'Calculation sheet'!S395*'Calculation sheet'!T395*'Calculation sheet'!Y395*'Calculation sheet'!AA395*'Calculation sheet'!AC395*'Calculation sheet'!AE395*'Calculation sheet'!AG395*'Calculation sheet'!AJ395*0.8833))</f>
        <v/>
      </c>
      <c r="L395" s="12" t="str">
        <f>IF('Calculation sheet'!AQ395="","",IF(OR(I395="Motorway link",I395="Exit diverge",I395="Entrance merge",I395="Motorway diverge",I395="Motorway merge",I395="Motorway weaving",I395="Service area"),'Calculation sheet'!AM395*'Calculation sheet'!J395*'Calculation sheet'!K395*'Calculation sheet'!M395*'Calculation sheet'!O395*'Calculation sheet'!P395*'Calculation sheet'!Q395*'Calculation sheet'!R395*'Calculation sheet'!S395*'Calculation sheet'!U395*'Calculation sheet'!Y395*'Calculation sheet'!AA395*'Calculation sheet'!AC395*'Calculation sheet'!AE395*'Calculation sheet'!AG395*'Calculation sheet'!AJ395,'Calculation sheet'!AM395*'Calculation sheet'!J395*'Calculation sheet'!K395*'Calculation sheet'!M395*'Calculation sheet'!O395*'Calculation sheet'!P395*'Calculation sheet'!Q395*'Calculation sheet'!R395*'Calculation sheet'!S395*'Calculation sheet'!U395*'Calculation sheet'!Y395*'Calculation sheet'!AA395*'Calculation sheet'!AC395*'Calculation sheet'!AE395*'Calculation sheet'!AG395*'Calculation sheet'!AJ395*1.1176))</f>
        <v/>
      </c>
      <c r="M395" s="12" t="str">
        <f t="shared" si="18"/>
        <v/>
      </c>
      <c r="N395" s="12" t="str">
        <f>IF('Calculation sheet'!AQ395="","",IF(OR(I395="Motorway link",I395="Exit diverge",I395="Entrance merge",I395="Motorway diverge",I395="Motorway merge",I395="Motorway weaving",I395="Service area"),'Calculation sheet'!AN395*'Calculation sheet'!J395*'Calculation sheet'!K395*'Calculation sheet'!L395*'Calculation sheet'!N395*'Calculation sheet'!P395*'Calculation sheet'!R395*'Calculation sheet'!S395*'Calculation sheet'!V395*'Calculation sheet'!Y395*'Calculation sheet'!Z395*'Calculation sheet'!AB395*'Calculation sheet'!AD395*'Calculation sheet'!AH395*'Calculation sheet'!AJ395,'Calculation sheet'!AN395*'Calculation sheet'!J395*'Calculation sheet'!K395*'Calculation sheet'!L395*'Calculation sheet'!N395*'Calculation sheet'!P395*'Calculation sheet'!R395*'Calculation sheet'!S395*'Calculation sheet'!V395*'Calculation sheet'!Y395*'Calculation sheet'!Z395*'Calculation sheet'!AB395*'Calculation sheet'!AD395*'Calculation sheet'!AH395*'Calculation sheet'!AJ395*0.7672))</f>
        <v/>
      </c>
      <c r="O395" s="12" t="str">
        <f>IF('Calculation sheet'!AQ395="","",IF(OR(I395="Motorway link",I395="Exit diverge",I395="Entrance merge",I395="Motorway diverge",I395="Motorway merge",I395="Motorway weaving",I395="Service area"),'Calculation sheet'!AO395*'Calculation sheet'!J395*'Calculation sheet'!K395*'Calculation sheet'!L395*'Calculation sheet'!N395*'Calculation sheet'!P395*'Calculation sheet'!R395*'Calculation sheet'!S395*'Calculation sheet'!W395*'Calculation sheet'!Y395*'Calculation sheet'!Z395*'Calculation sheet'!AB395*'Calculation sheet'!AD395*'Calculation sheet'!AH395*'Calculation sheet'!AJ395,'Calculation sheet'!AO395*'Calculation sheet'!J395*'Calculation sheet'!K395*'Calculation sheet'!L395*'Calculation sheet'!N395*'Calculation sheet'!P395*'Calculation sheet'!R395*'Calculation sheet'!S395*'Calculation sheet'!W395*'Calculation sheet'!Y395*'Calculation sheet'!Z395*'Calculation sheet'!AB395*'Calculation sheet'!AD395*'Calculation sheet'!AH395*'Calculation sheet'!AJ395*0.7672))</f>
        <v/>
      </c>
      <c r="P395" s="12" t="str">
        <f>IF('Calculation sheet'!AQ395="","",IF(OR(I395="Motorway link",I395="Exit diverge",I395="Entrance merge",I395="Motorway diverge",I395="Motorway merge",I395="Motorway weaving",I395="Service area"),'Calculation sheet'!AP395*'Calculation sheet'!J395*'Calculation sheet'!K395*'Calculation sheet'!L395*'Calculation sheet'!N395*'Calculation sheet'!P395*'Calculation sheet'!R395*'Calculation sheet'!S395*'Calculation sheet'!X395*'Calculation sheet'!Y395*'Calculation sheet'!Z395*'Calculation sheet'!AB395*'Calculation sheet'!AD395*'Calculation sheet'!AI395*'Calculation sheet'!AJ395,'Calculation sheet'!AP395*'Calculation sheet'!J395*'Calculation sheet'!K395*'Calculation sheet'!L395*'Calculation sheet'!N395*'Calculation sheet'!P395*'Calculation sheet'!R395*'Calculation sheet'!S395*'Calculation sheet'!X395*'Calculation sheet'!Y395*'Calculation sheet'!Z395*'Calculation sheet'!AB395*'Calculation sheet'!AD395*'Calculation sheet'!AI395*'Calculation sheet'!AJ395*0.7672))</f>
        <v/>
      </c>
      <c r="Q395" s="12" t="str">
        <f t="shared" si="19"/>
        <v/>
      </c>
      <c r="R395" s="14" t="str">
        <f t="shared" si="20"/>
        <v/>
      </c>
    </row>
    <row r="396" spans="1:18" x14ac:dyDescent="0.3">
      <c r="A396" s="4" t="str">
        <f>IF('Input data'!A411="","",'Input data'!A411)</f>
        <v/>
      </c>
      <c r="B396" s="4" t="str">
        <f>IF('Input data'!B411="","",'Input data'!B411)</f>
        <v/>
      </c>
      <c r="C396" s="4" t="str">
        <f>IF('Input data'!C411="","",'Input data'!C411)</f>
        <v/>
      </c>
      <c r="D396" s="4" t="str">
        <f>IF('Input data'!D411="","",'Input data'!D411)</f>
        <v/>
      </c>
      <c r="E396" s="4" t="str">
        <f>IF('Input data'!E411="","",'Input data'!E411)</f>
        <v/>
      </c>
      <c r="F396" s="4" t="str">
        <f>IF('Input data'!F411="","",'Input data'!F411)</f>
        <v/>
      </c>
      <c r="G396" s="4">
        <f>IF('Input data'!G411="","",'Input data'!G411)</f>
        <v>0</v>
      </c>
      <c r="H396" s="4" t="str">
        <f>IF('Input data'!H411&gt;0.5,'Input data'!H411,"")</f>
        <v/>
      </c>
      <c r="I396" s="4" t="str">
        <f>IF('Input data'!I411="","",'Input data'!I411)</f>
        <v/>
      </c>
      <c r="J396" s="12" t="str">
        <f>IF('Calculation sheet'!AQ396="","",IF(OR(I396="Motorway link",I396="Exit diverge",I396="Entrance merge",I396="Motorway diverge",I396="Motorway merge",I396="Motorway weaving",I396="Service area"),'Calculation sheet'!AK396*'Calculation sheet'!J396*'Calculation sheet'!K396*'Calculation sheet'!L396*'Calculation sheet'!N396*'Calculation sheet'!P396*'Calculation sheet'!R396*'Calculation sheet'!S396*'Calculation sheet'!T396*'Calculation sheet'!Y396*'Calculation sheet'!Z396*'Calculation sheet'!AB396*'Calculation sheet'!AD396*'Calculation sheet'!AF396*'Calculation sheet'!AJ396,'Calculation sheet'!AK396*'Calculation sheet'!J396*'Calculation sheet'!K396*'Calculation sheet'!L396*'Calculation sheet'!N396*'Calculation sheet'!P396*'Calculation sheet'!R396*'Calculation sheet'!S396*'Calculation sheet'!T396*'Calculation sheet'!Y396*'Calculation sheet'!Z396*'Calculation sheet'!AB396*'Calculation sheet'!AD396*'Calculation sheet'!AF396*'Calculation sheet'!AJ396*0.7672))</f>
        <v/>
      </c>
      <c r="K396" s="12" t="str">
        <f>IF('Calculation sheet'!AQ396="","",IF(OR(I396="Motorway link",I396="Exit diverge",I396="Entrance merge",I396="Motorway diverge",I396="Motorway merge",I396="Motorway weaving",I396="Service area"),'Calculation sheet'!AL396*'Calculation sheet'!J396*'Calculation sheet'!K396*'Calculation sheet'!M396*'Calculation sheet'!O396*'Calculation sheet'!P396*'Calculation sheet'!Q396*'Calculation sheet'!R396*'Calculation sheet'!S396*'Calculation sheet'!T396*'Calculation sheet'!Y396*'Calculation sheet'!AA396*'Calculation sheet'!AC396*'Calculation sheet'!AE396*'Calculation sheet'!AG396*'Calculation sheet'!AJ396,'Calculation sheet'!AL396*'Calculation sheet'!J396*'Calculation sheet'!K396*'Calculation sheet'!M396*'Calculation sheet'!O396*'Calculation sheet'!P396*'Calculation sheet'!Q396*'Calculation sheet'!R396*'Calculation sheet'!S396*'Calculation sheet'!T396*'Calculation sheet'!Y396*'Calculation sheet'!AA396*'Calculation sheet'!AC396*'Calculation sheet'!AE396*'Calculation sheet'!AG396*'Calculation sheet'!AJ396*0.8833))</f>
        <v/>
      </c>
      <c r="L396" s="12" t="str">
        <f>IF('Calculation sheet'!AQ396="","",IF(OR(I396="Motorway link",I396="Exit diverge",I396="Entrance merge",I396="Motorway diverge",I396="Motorway merge",I396="Motorway weaving",I396="Service area"),'Calculation sheet'!AM396*'Calculation sheet'!J396*'Calculation sheet'!K396*'Calculation sheet'!M396*'Calculation sheet'!O396*'Calculation sheet'!P396*'Calculation sheet'!Q396*'Calculation sheet'!R396*'Calculation sheet'!S396*'Calculation sheet'!U396*'Calculation sheet'!Y396*'Calculation sheet'!AA396*'Calculation sheet'!AC396*'Calculation sheet'!AE396*'Calculation sheet'!AG396*'Calculation sheet'!AJ396,'Calculation sheet'!AM396*'Calculation sheet'!J396*'Calculation sheet'!K396*'Calculation sheet'!M396*'Calculation sheet'!O396*'Calculation sheet'!P396*'Calculation sheet'!Q396*'Calculation sheet'!R396*'Calculation sheet'!S396*'Calculation sheet'!U396*'Calculation sheet'!Y396*'Calculation sheet'!AA396*'Calculation sheet'!AC396*'Calculation sheet'!AE396*'Calculation sheet'!AG396*'Calculation sheet'!AJ396*1.1176))</f>
        <v/>
      </c>
      <c r="M396" s="12" t="str">
        <f t="shared" si="18"/>
        <v/>
      </c>
      <c r="N396" s="12" t="str">
        <f>IF('Calculation sheet'!AQ396="","",IF(OR(I396="Motorway link",I396="Exit diverge",I396="Entrance merge",I396="Motorway diverge",I396="Motorway merge",I396="Motorway weaving",I396="Service area"),'Calculation sheet'!AN396*'Calculation sheet'!J396*'Calculation sheet'!K396*'Calculation sheet'!L396*'Calculation sheet'!N396*'Calculation sheet'!P396*'Calculation sheet'!R396*'Calculation sheet'!S396*'Calculation sheet'!V396*'Calculation sheet'!Y396*'Calculation sheet'!Z396*'Calculation sheet'!AB396*'Calculation sheet'!AD396*'Calculation sheet'!AH396*'Calculation sheet'!AJ396,'Calculation sheet'!AN396*'Calculation sheet'!J396*'Calculation sheet'!K396*'Calculation sheet'!L396*'Calculation sheet'!N396*'Calculation sheet'!P396*'Calculation sheet'!R396*'Calculation sheet'!S396*'Calculation sheet'!V396*'Calculation sheet'!Y396*'Calculation sheet'!Z396*'Calculation sheet'!AB396*'Calculation sheet'!AD396*'Calculation sheet'!AH396*'Calculation sheet'!AJ396*0.7672))</f>
        <v/>
      </c>
      <c r="O396" s="12" t="str">
        <f>IF('Calculation sheet'!AQ396="","",IF(OR(I396="Motorway link",I396="Exit diverge",I396="Entrance merge",I396="Motorway diverge",I396="Motorway merge",I396="Motorway weaving",I396="Service area"),'Calculation sheet'!AO396*'Calculation sheet'!J396*'Calculation sheet'!K396*'Calculation sheet'!L396*'Calculation sheet'!N396*'Calculation sheet'!P396*'Calculation sheet'!R396*'Calculation sheet'!S396*'Calculation sheet'!W396*'Calculation sheet'!Y396*'Calculation sheet'!Z396*'Calculation sheet'!AB396*'Calculation sheet'!AD396*'Calculation sheet'!AH396*'Calculation sheet'!AJ396,'Calculation sheet'!AO396*'Calculation sheet'!J396*'Calculation sheet'!K396*'Calculation sheet'!L396*'Calculation sheet'!N396*'Calculation sheet'!P396*'Calculation sheet'!R396*'Calculation sheet'!S396*'Calculation sheet'!W396*'Calculation sheet'!Y396*'Calculation sheet'!Z396*'Calculation sheet'!AB396*'Calculation sheet'!AD396*'Calculation sheet'!AH396*'Calculation sheet'!AJ396*0.7672))</f>
        <v/>
      </c>
      <c r="P396" s="12" t="str">
        <f>IF('Calculation sheet'!AQ396="","",IF(OR(I396="Motorway link",I396="Exit diverge",I396="Entrance merge",I396="Motorway diverge",I396="Motorway merge",I396="Motorway weaving",I396="Service area"),'Calculation sheet'!AP396*'Calculation sheet'!J396*'Calculation sheet'!K396*'Calculation sheet'!L396*'Calculation sheet'!N396*'Calculation sheet'!P396*'Calculation sheet'!R396*'Calculation sheet'!S396*'Calculation sheet'!X396*'Calculation sheet'!Y396*'Calculation sheet'!Z396*'Calculation sheet'!AB396*'Calculation sheet'!AD396*'Calculation sheet'!AI396*'Calculation sheet'!AJ396,'Calculation sheet'!AP396*'Calculation sheet'!J396*'Calculation sheet'!K396*'Calculation sheet'!L396*'Calculation sheet'!N396*'Calculation sheet'!P396*'Calculation sheet'!R396*'Calculation sheet'!S396*'Calculation sheet'!X396*'Calculation sheet'!Y396*'Calculation sheet'!Z396*'Calculation sheet'!AB396*'Calculation sheet'!AD396*'Calculation sheet'!AI396*'Calculation sheet'!AJ396*0.7672))</f>
        <v/>
      </c>
      <c r="Q396" s="12" t="str">
        <f t="shared" si="19"/>
        <v/>
      </c>
      <c r="R396" s="14" t="str">
        <f t="shared" si="20"/>
        <v/>
      </c>
    </row>
    <row r="397" spans="1:18" x14ac:dyDescent="0.3">
      <c r="A397" s="4" t="str">
        <f>IF('Input data'!A412="","",'Input data'!A412)</f>
        <v/>
      </c>
      <c r="B397" s="4" t="str">
        <f>IF('Input data'!B412="","",'Input data'!B412)</f>
        <v/>
      </c>
      <c r="C397" s="4" t="str">
        <f>IF('Input data'!C412="","",'Input data'!C412)</f>
        <v/>
      </c>
      <c r="D397" s="4" t="str">
        <f>IF('Input data'!D412="","",'Input data'!D412)</f>
        <v/>
      </c>
      <c r="E397" s="4" t="str">
        <f>IF('Input data'!E412="","",'Input data'!E412)</f>
        <v/>
      </c>
      <c r="F397" s="4" t="str">
        <f>IF('Input data'!F412="","",'Input data'!F412)</f>
        <v/>
      </c>
      <c r="G397" s="4">
        <f>IF('Input data'!G412="","",'Input data'!G412)</f>
        <v>0</v>
      </c>
      <c r="H397" s="4" t="str">
        <f>IF('Input data'!H412&gt;0.5,'Input data'!H412,"")</f>
        <v/>
      </c>
      <c r="I397" s="4" t="str">
        <f>IF('Input data'!I412="","",'Input data'!I412)</f>
        <v/>
      </c>
      <c r="J397" s="12" t="str">
        <f>IF('Calculation sheet'!AQ397="","",IF(OR(I397="Motorway link",I397="Exit diverge",I397="Entrance merge",I397="Motorway diverge",I397="Motorway merge",I397="Motorway weaving",I397="Service area"),'Calculation sheet'!AK397*'Calculation sheet'!J397*'Calculation sheet'!K397*'Calculation sheet'!L397*'Calculation sheet'!N397*'Calculation sheet'!P397*'Calculation sheet'!R397*'Calculation sheet'!S397*'Calculation sheet'!T397*'Calculation sheet'!Y397*'Calculation sheet'!Z397*'Calculation sheet'!AB397*'Calculation sheet'!AD397*'Calculation sheet'!AF397*'Calculation sheet'!AJ397,'Calculation sheet'!AK397*'Calculation sheet'!J397*'Calculation sheet'!K397*'Calculation sheet'!L397*'Calculation sheet'!N397*'Calculation sheet'!P397*'Calculation sheet'!R397*'Calculation sheet'!S397*'Calculation sheet'!T397*'Calculation sheet'!Y397*'Calculation sheet'!Z397*'Calculation sheet'!AB397*'Calculation sheet'!AD397*'Calculation sheet'!AF397*'Calculation sheet'!AJ397*0.7672))</f>
        <v/>
      </c>
      <c r="K397" s="12" t="str">
        <f>IF('Calculation sheet'!AQ397="","",IF(OR(I397="Motorway link",I397="Exit diverge",I397="Entrance merge",I397="Motorway diverge",I397="Motorway merge",I397="Motorway weaving",I397="Service area"),'Calculation sheet'!AL397*'Calculation sheet'!J397*'Calculation sheet'!K397*'Calculation sheet'!M397*'Calculation sheet'!O397*'Calculation sheet'!P397*'Calculation sheet'!Q397*'Calculation sheet'!R397*'Calculation sheet'!S397*'Calculation sheet'!T397*'Calculation sheet'!Y397*'Calculation sheet'!AA397*'Calculation sheet'!AC397*'Calculation sheet'!AE397*'Calculation sheet'!AG397*'Calculation sheet'!AJ397,'Calculation sheet'!AL397*'Calculation sheet'!J397*'Calculation sheet'!K397*'Calculation sheet'!M397*'Calculation sheet'!O397*'Calculation sheet'!P397*'Calculation sheet'!Q397*'Calculation sheet'!R397*'Calculation sheet'!S397*'Calculation sheet'!T397*'Calculation sheet'!Y397*'Calculation sheet'!AA397*'Calculation sheet'!AC397*'Calculation sheet'!AE397*'Calculation sheet'!AG397*'Calculation sheet'!AJ397*0.8833))</f>
        <v/>
      </c>
      <c r="L397" s="12" t="str">
        <f>IF('Calculation sheet'!AQ397="","",IF(OR(I397="Motorway link",I397="Exit diverge",I397="Entrance merge",I397="Motorway diverge",I397="Motorway merge",I397="Motorway weaving",I397="Service area"),'Calculation sheet'!AM397*'Calculation sheet'!J397*'Calculation sheet'!K397*'Calculation sheet'!M397*'Calculation sheet'!O397*'Calculation sheet'!P397*'Calculation sheet'!Q397*'Calculation sheet'!R397*'Calculation sheet'!S397*'Calculation sheet'!U397*'Calculation sheet'!Y397*'Calculation sheet'!AA397*'Calculation sheet'!AC397*'Calculation sheet'!AE397*'Calculation sheet'!AG397*'Calculation sheet'!AJ397,'Calculation sheet'!AM397*'Calculation sheet'!J397*'Calculation sheet'!K397*'Calculation sheet'!M397*'Calculation sheet'!O397*'Calculation sheet'!P397*'Calculation sheet'!Q397*'Calculation sheet'!R397*'Calculation sheet'!S397*'Calculation sheet'!U397*'Calculation sheet'!Y397*'Calculation sheet'!AA397*'Calculation sheet'!AC397*'Calculation sheet'!AE397*'Calculation sheet'!AG397*'Calculation sheet'!AJ397*1.1176))</f>
        <v/>
      </c>
      <c r="M397" s="12" t="str">
        <f t="shared" si="18"/>
        <v/>
      </c>
      <c r="N397" s="12" t="str">
        <f>IF('Calculation sheet'!AQ397="","",IF(OR(I397="Motorway link",I397="Exit diverge",I397="Entrance merge",I397="Motorway diverge",I397="Motorway merge",I397="Motorway weaving",I397="Service area"),'Calculation sheet'!AN397*'Calculation sheet'!J397*'Calculation sheet'!K397*'Calculation sheet'!L397*'Calculation sheet'!N397*'Calculation sheet'!P397*'Calculation sheet'!R397*'Calculation sheet'!S397*'Calculation sheet'!V397*'Calculation sheet'!Y397*'Calculation sheet'!Z397*'Calculation sheet'!AB397*'Calculation sheet'!AD397*'Calculation sheet'!AH397*'Calculation sheet'!AJ397,'Calculation sheet'!AN397*'Calculation sheet'!J397*'Calculation sheet'!K397*'Calculation sheet'!L397*'Calculation sheet'!N397*'Calculation sheet'!P397*'Calculation sheet'!R397*'Calculation sheet'!S397*'Calculation sheet'!V397*'Calculation sheet'!Y397*'Calculation sheet'!Z397*'Calculation sheet'!AB397*'Calculation sheet'!AD397*'Calculation sheet'!AH397*'Calculation sheet'!AJ397*0.7672))</f>
        <v/>
      </c>
      <c r="O397" s="12" t="str">
        <f>IF('Calculation sheet'!AQ397="","",IF(OR(I397="Motorway link",I397="Exit diverge",I397="Entrance merge",I397="Motorway diverge",I397="Motorway merge",I397="Motorway weaving",I397="Service area"),'Calculation sheet'!AO397*'Calculation sheet'!J397*'Calculation sheet'!K397*'Calculation sheet'!L397*'Calculation sheet'!N397*'Calculation sheet'!P397*'Calculation sheet'!R397*'Calculation sheet'!S397*'Calculation sheet'!W397*'Calculation sheet'!Y397*'Calculation sheet'!Z397*'Calculation sheet'!AB397*'Calculation sheet'!AD397*'Calculation sheet'!AH397*'Calculation sheet'!AJ397,'Calculation sheet'!AO397*'Calculation sheet'!J397*'Calculation sheet'!K397*'Calculation sheet'!L397*'Calculation sheet'!N397*'Calculation sheet'!P397*'Calculation sheet'!R397*'Calculation sheet'!S397*'Calculation sheet'!W397*'Calculation sheet'!Y397*'Calculation sheet'!Z397*'Calculation sheet'!AB397*'Calculation sheet'!AD397*'Calculation sheet'!AH397*'Calculation sheet'!AJ397*0.7672))</f>
        <v/>
      </c>
      <c r="P397" s="12" t="str">
        <f>IF('Calculation sheet'!AQ397="","",IF(OR(I397="Motorway link",I397="Exit diverge",I397="Entrance merge",I397="Motorway diverge",I397="Motorway merge",I397="Motorway weaving",I397="Service area"),'Calculation sheet'!AP397*'Calculation sheet'!J397*'Calculation sheet'!K397*'Calculation sheet'!L397*'Calculation sheet'!N397*'Calculation sheet'!P397*'Calculation sheet'!R397*'Calculation sheet'!S397*'Calculation sheet'!X397*'Calculation sheet'!Y397*'Calculation sheet'!Z397*'Calculation sheet'!AB397*'Calculation sheet'!AD397*'Calculation sheet'!AI397*'Calculation sheet'!AJ397,'Calculation sheet'!AP397*'Calculation sheet'!J397*'Calculation sheet'!K397*'Calculation sheet'!L397*'Calculation sheet'!N397*'Calculation sheet'!P397*'Calculation sheet'!R397*'Calculation sheet'!S397*'Calculation sheet'!X397*'Calculation sheet'!Y397*'Calculation sheet'!Z397*'Calculation sheet'!AB397*'Calculation sheet'!AD397*'Calculation sheet'!AI397*'Calculation sheet'!AJ397*0.7672))</f>
        <v/>
      </c>
      <c r="Q397" s="12" t="str">
        <f t="shared" si="19"/>
        <v/>
      </c>
      <c r="R397" s="14" t="str">
        <f t="shared" si="20"/>
        <v/>
      </c>
    </row>
    <row r="398" spans="1:18" x14ac:dyDescent="0.3">
      <c r="A398" s="4" t="str">
        <f>IF('Input data'!A413="","",'Input data'!A413)</f>
        <v/>
      </c>
      <c r="B398" s="4" t="str">
        <f>IF('Input data'!B413="","",'Input data'!B413)</f>
        <v/>
      </c>
      <c r="C398" s="4" t="str">
        <f>IF('Input data'!C413="","",'Input data'!C413)</f>
        <v/>
      </c>
      <c r="D398" s="4" t="str">
        <f>IF('Input data'!D413="","",'Input data'!D413)</f>
        <v/>
      </c>
      <c r="E398" s="4" t="str">
        <f>IF('Input data'!E413="","",'Input data'!E413)</f>
        <v/>
      </c>
      <c r="F398" s="4" t="str">
        <f>IF('Input data'!F413="","",'Input data'!F413)</f>
        <v/>
      </c>
      <c r="G398" s="4">
        <f>IF('Input data'!G413="","",'Input data'!G413)</f>
        <v>0</v>
      </c>
      <c r="H398" s="4" t="str">
        <f>IF('Input data'!H413&gt;0.5,'Input data'!H413,"")</f>
        <v/>
      </c>
      <c r="I398" s="4" t="str">
        <f>IF('Input data'!I413="","",'Input data'!I413)</f>
        <v/>
      </c>
      <c r="J398" s="12" t="str">
        <f>IF('Calculation sheet'!AQ398="","",IF(OR(I398="Motorway link",I398="Exit diverge",I398="Entrance merge",I398="Motorway diverge",I398="Motorway merge",I398="Motorway weaving",I398="Service area"),'Calculation sheet'!AK398*'Calculation sheet'!J398*'Calculation sheet'!K398*'Calculation sheet'!L398*'Calculation sheet'!N398*'Calculation sheet'!P398*'Calculation sheet'!R398*'Calculation sheet'!S398*'Calculation sheet'!T398*'Calculation sheet'!Y398*'Calculation sheet'!Z398*'Calculation sheet'!AB398*'Calculation sheet'!AD398*'Calculation sheet'!AF398*'Calculation sheet'!AJ398,'Calculation sheet'!AK398*'Calculation sheet'!J398*'Calculation sheet'!K398*'Calculation sheet'!L398*'Calculation sheet'!N398*'Calculation sheet'!P398*'Calculation sheet'!R398*'Calculation sheet'!S398*'Calculation sheet'!T398*'Calculation sheet'!Y398*'Calculation sheet'!Z398*'Calculation sheet'!AB398*'Calculation sheet'!AD398*'Calculation sheet'!AF398*'Calculation sheet'!AJ398*0.7672))</f>
        <v/>
      </c>
      <c r="K398" s="12" t="str">
        <f>IF('Calculation sheet'!AQ398="","",IF(OR(I398="Motorway link",I398="Exit diverge",I398="Entrance merge",I398="Motorway diverge",I398="Motorway merge",I398="Motorway weaving",I398="Service area"),'Calculation sheet'!AL398*'Calculation sheet'!J398*'Calculation sheet'!K398*'Calculation sheet'!M398*'Calculation sheet'!O398*'Calculation sheet'!P398*'Calculation sheet'!Q398*'Calculation sheet'!R398*'Calculation sheet'!S398*'Calculation sheet'!T398*'Calculation sheet'!Y398*'Calculation sheet'!AA398*'Calculation sheet'!AC398*'Calculation sheet'!AE398*'Calculation sheet'!AG398*'Calculation sheet'!AJ398,'Calculation sheet'!AL398*'Calculation sheet'!J398*'Calculation sheet'!K398*'Calculation sheet'!M398*'Calculation sheet'!O398*'Calculation sheet'!P398*'Calculation sheet'!Q398*'Calculation sheet'!R398*'Calculation sheet'!S398*'Calculation sheet'!T398*'Calculation sheet'!Y398*'Calculation sheet'!AA398*'Calculation sheet'!AC398*'Calculation sheet'!AE398*'Calculation sheet'!AG398*'Calculation sheet'!AJ398*0.8833))</f>
        <v/>
      </c>
      <c r="L398" s="12" t="str">
        <f>IF('Calculation sheet'!AQ398="","",IF(OR(I398="Motorway link",I398="Exit diverge",I398="Entrance merge",I398="Motorway diverge",I398="Motorway merge",I398="Motorway weaving",I398="Service area"),'Calculation sheet'!AM398*'Calculation sheet'!J398*'Calculation sheet'!K398*'Calculation sheet'!M398*'Calculation sheet'!O398*'Calculation sheet'!P398*'Calculation sheet'!Q398*'Calculation sheet'!R398*'Calculation sheet'!S398*'Calculation sheet'!U398*'Calculation sheet'!Y398*'Calculation sheet'!AA398*'Calculation sheet'!AC398*'Calculation sheet'!AE398*'Calculation sheet'!AG398*'Calculation sheet'!AJ398,'Calculation sheet'!AM398*'Calculation sheet'!J398*'Calculation sheet'!K398*'Calculation sheet'!M398*'Calculation sheet'!O398*'Calculation sheet'!P398*'Calculation sheet'!Q398*'Calculation sheet'!R398*'Calculation sheet'!S398*'Calculation sheet'!U398*'Calculation sheet'!Y398*'Calculation sheet'!AA398*'Calculation sheet'!AC398*'Calculation sheet'!AE398*'Calculation sheet'!AG398*'Calculation sheet'!AJ398*1.1176))</f>
        <v/>
      </c>
      <c r="M398" s="12" t="str">
        <f t="shared" si="18"/>
        <v/>
      </c>
      <c r="N398" s="12" t="str">
        <f>IF('Calculation sheet'!AQ398="","",IF(OR(I398="Motorway link",I398="Exit diverge",I398="Entrance merge",I398="Motorway diverge",I398="Motorway merge",I398="Motorway weaving",I398="Service area"),'Calculation sheet'!AN398*'Calculation sheet'!J398*'Calculation sheet'!K398*'Calculation sheet'!L398*'Calculation sheet'!N398*'Calculation sheet'!P398*'Calculation sheet'!R398*'Calculation sheet'!S398*'Calculation sheet'!V398*'Calculation sheet'!Y398*'Calculation sheet'!Z398*'Calculation sheet'!AB398*'Calculation sheet'!AD398*'Calculation sheet'!AH398*'Calculation sheet'!AJ398,'Calculation sheet'!AN398*'Calculation sheet'!J398*'Calculation sheet'!K398*'Calculation sheet'!L398*'Calculation sheet'!N398*'Calculation sheet'!P398*'Calculation sheet'!R398*'Calculation sheet'!S398*'Calculation sheet'!V398*'Calculation sheet'!Y398*'Calculation sheet'!Z398*'Calculation sheet'!AB398*'Calculation sheet'!AD398*'Calculation sheet'!AH398*'Calculation sheet'!AJ398*0.7672))</f>
        <v/>
      </c>
      <c r="O398" s="12" t="str">
        <f>IF('Calculation sheet'!AQ398="","",IF(OR(I398="Motorway link",I398="Exit diverge",I398="Entrance merge",I398="Motorway diverge",I398="Motorway merge",I398="Motorway weaving",I398="Service area"),'Calculation sheet'!AO398*'Calculation sheet'!J398*'Calculation sheet'!K398*'Calculation sheet'!L398*'Calculation sheet'!N398*'Calculation sheet'!P398*'Calculation sheet'!R398*'Calculation sheet'!S398*'Calculation sheet'!W398*'Calculation sheet'!Y398*'Calculation sheet'!Z398*'Calculation sheet'!AB398*'Calculation sheet'!AD398*'Calculation sheet'!AH398*'Calculation sheet'!AJ398,'Calculation sheet'!AO398*'Calculation sheet'!J398*'Calculation sheet'!K398*'Calculation sheet'!L398*'Calculation sheet'!N398*'Calculation sheet'!P398*'Calculation sheet'!R398*'Calculation sheet'!S398*'Calculation sheet'!W398*'Calculation sheet'!Y398*'Calculation sheet'!Z398*'Calculation sheet'!AB398*'Calculation sheet'!AD398*'Calculation sheet'!AH398*'Calculation sheet'!AJ398*0.7672))</f>
        <v/>
      </c>
      <c r="P398" s="12" t="str">
        <f>IF('Calculation sheet'!AQ398="","",IF(OR(I398="Motorway link",I398="Exit diverge",I398="Entrance merge",I398="Motorway diverge",I398="Motorway merge",I398="Motorway weaving",I398="Service area"),'Calculation sheet'!AP398*'Calculation sheet'!J398*'Calculation sheet'!K398*'Calculation sheet'!L398*'Calculation sheet'!N398*'Calculation sheet'!P398*'Calculation sheet'!R398*'Calculation sheet'!S398*'Calculation sheet'!X398*'Calculation sheet'!Y398*'Calculation sheet'!Z398*'Calculation sheet'!AB398*'Calculation sheet'!AD398*'Calculation sheet'!AI398*'Calculation sheet'!AJ398,'Calculation sheet'!AP398*'Calculation sheet'!J398*'Calculation sheet'!K398*'Calculation sheet'!L398*'Calculation sheet'!N398*'Calculation sheet'!P398*'Calculation sheet'!R398*'Calculation sheet'!S398*'Calculation sheet'!X398*'Calculation sheet'!Y398*'Calculation sheet'!Z398*'Calculation sheet'!AB398*'Calculation sheet'!AD398*'Calculation sheet'!AI398*'Calculation sheet'!AJ398*0.7672))</f>
        <v/>
      </c>
      <c r="Q398" s="12" t="str">
        <f t="shared" si="19"/>
        <v/>
      </c>
      <c r="R398" s="14" t="str">
        <f t="shared" si="20"/>
        <v/>
      </c>
    </row>
    <row r="399" spans="1:18" x14ac:dyDescent="0.3">
      <c r="A399" s="4" t="str">
        <f>IF('Input data'!A414="","",'Input data'!A414)</f>
        <v/>
      </c>
      <c r="B399" s="4" t="str">
        <f>IF('Input data'!B414="","",'Input data'!B414)</f>
        <v/>
      </c>
      <c r="C399" s="4" t="str">
        <f>IF('Input data'!C414="","",'Input data'!C414)</f>
        <v/>
      </c>
      <c r="D399" s="4" t="str">
        <f>IF('Input data'!D414="","",'Input data'!D414)</f>
        <v/>
      </c>
      <c r="E399" s="4" t="str">
        <f>IF('Input data'!E414="","",'Input data'!E414)</f>
        <v/>
      </c>
      <c r="F399" s="4" t="str">
        <f>IF('Input data'!F414="","",'Input data'!F414)</f>
        <v/>
      </c>
      <c r="G399" s="4">
        <f>IF('Input data'!G414="","",'Input data'!G414)</f>
        <v>0</v>
      </c>
      <c r="H399" s="4" t="str">
        <f>IF('Input data'!H414&gt;0.5,'Input data'!H414,"")</f>
        <v/>
      </c>
      <c r="I399" s="4" t="str">
        <f>IF('Input data'!I414="","",'Input data'!I414)</f>
        <v/>
      </c>
      <c r="J399" s="12" t="str">
        <f>IF('Calculation sheet'!AQ399="","",IF(OR(I399="Motorway link",I399="Exit diverge",I399="Entrance merge",I399="Motorway diverge",I399="Motorway merge",I399="Motorway weaving",I399="Service area"),'Calculation sheet'!AK399*'Calculation sheet'!J399*'Calculation sheet'!K399*'Calculation sheet'!L399*'Calculation sheet'!N399*'Calculation sheet'!P399*'Calculation sheet'!R399*'Calculation sheet'!S399*'Calculation sheet'!T399*'Calculation sheet'!Y399*'Calculation sheet'!Z399*'Calculation sheet'!AB399*'Calculation sheet'!AD399*'Calculation sheet'!AF399*'Calculation sheet'!AJ399,'Calculation sheet'!AK399*'Calculation sheet'!J399*'Calculation sheet'!K399*'Calculation sheet'!L399*'Calculation sheet'!N399*'Calculation sheet'!P399*'Calculation sheet'!R399*'Calculation sheet'!S399*'Calculation sheet'!T399*'Calculation sheet'!Y399*'Calculation sheet'!Z399*'Calculation sheet'!AB399*'Calculation sheet'!AD399*'Calculation sheet'!AF399*'Calculation sheet'!AJ399*0.7672))</f>
        <v/>
      </c>
      <c r="K399" s="12" t="str">
        <f>IF('Calculation sheet'!AQ399="","",IF(OR(I399="Motorway link",I399="Exit diverge",I399="Entrance merge",I399="Motorway diverge",I399="Motorway merge",I399="Motorway weaving",I399="Service area"),'Calculation sheet'!AL399*'Calculation sheet'!J399*'Calculation sheet'!K399*'Calculation sheet'!M399*'Calculation sheet'!O399*'Calculation sheet'!P399*'Calculation sheet'!Q399*'Calculation sheet'!R399*'Calculation sheet'!S399*'Calculation sheet'!T399*'Calculation sheet'!Y399*'Calculation sheet'!AA399*'Calculation sheet'!AC399*'Calculation sheet'!AE399*'Calculation sheet'!AG399*'Calculation sheet'!AJ399,'Calculation sheet'!AL399*'Calculation sheet'!J399*'Calculation sheet'!K399*'Calculation sheet'!M399*'Calculation sheet'!O399*'Calculation sheet'!P399*'Calculation sheet'!Q399*'Calculation sheet'!R399*'Calculation sheet'!S399*'Calculation sheet'!T399*'Calculation sheet'!Y399*'Calculation sheet'!AA399*'Calculation sheet'!AC399*'Calculation sheet'!AE399*'Calculation sheet'!AG399*'Calculation sheet'!AJ399*0.8833))</f>
        <v/>
      </c>
      <c r="L399" s="12" t="str">
        <f>IF('Calculation sheet'!AQ399="","",IF(OR(I399="Motorway link",I399="Exit diverge",I399="Entrance merge",I399="Motorway diverge",I399="Motorway merge",I399="Motorway weaving",I399="Service area"),'Calculation sheet'!AM399*'Calculation sheet'!J399*'Calculation sheet'!K399*'Calculation sheet'!M399*'Calculation sheet'!O399*'Calculation sheet'!P399*'Calculation sheet'!Q399*'Calculation sheet'!R399*'Calculation sheet'!S399*'Calculation sheet'!U399*'Calculation sheet'!Y399*'Calculation sheet'!AA399*'Calculation sheet'!AC399*'Calculation sheet'!AE399*'Calculation sheet'!AG399*'Calculation sheet'!AJ399,'Calculation sheet'!AM399*'Calculation sheet'!J399*'Calculation sheet'!K399*'Calculation sheet'!M399*'Calculation sheet'!O399*'Calculation sheet'!P399*'Calculation sheet'!Q399*'Calculation sheet'!R399*'Calculation sheet'!S399*'Calculation sheet'!U399*'Calculation sheet'!Y399*'Calculation sheet'!AA399*'Calculation sheet'!AC399*'Calculation sheet'!AE399*'Calculation sheet'!AG399*'Calculation sheet'!AJ399*1.1176))</f>
        <v/>
      </c>
      <c r="M399" s="12" t="str">
        <f t="shared" si="18"/>
        <v/>
      </c>
      <c r="N399" s="12" t="str">
        <f>IF('Calculation sheet'!AQ399="","",IF(OR(I399="Motorway link",I399="Exit diverge",I399="Entrance merge",I399="Motorway diverge",I399="Motorway merge",I399="Motorway weaving",I399="Service area"),'Calculation sheet'!AN399*'Calculation sheet'!J399*'Calculation sheet'!K399*'Calculation sheet'!L399*'Calculation sheet'!N399*'Calculation sheet'!P399*'Calculation sheet'!R399*'Calculation sheet'!S399*'Calculation sheet'!V399*'Calculation sheet'!Y399*'Calculation sheet'!Z399*'Calculation sheet'!AB399*'Calculation sheet'!AD399*'Calculation sheet'!AH399*'Calculation sheet'!AJ399,'Calculation sheet'!AN399*'Calculation sheet'!J399*'Calculation sheet'!K399*'Calculation sheet'!L399*'Calculation sheet'!N399*'Calculation sheet'!P399*'Calculation sheet'!R399*'Calculation sheet'!S399*'Calculation sheet'!V399*'Calculation sheet'!Y399*'Calculation sheet'!Z399*'Calculation sheet'!AB399*'Calculation sheet'!AD399*'Calculation sheet'!AH399*'Calculation sheet'!AJ399*0.7672))</f>
        <v/>
      </c>
      <c r="O399" s="12" t="str">
        <f>IF('Calculation sheet'!AQ399="","",IF(OR(I399="Motorway link",I399="Exit diverge",I399="Entrance merge",I399="Motorway diverge",I399="Motorway merge",I399="Motorway weaving",I399="Service area"),'Calculation sheet'!AO399*'Calculation sheet'!J399*'Calculation sheet'!K399*'Calculation sheet'!L399*'Calculation sheet'!N399*'Calculation sheet'!P399*'Calculation sheet'!R399*'Calculation sheet'!S399*'Calculation sheet'!W399*'Calculation sheet'!Y399*'Calculation sheet'!Z399*'Calculation sheet'!AB399*'Calculation sheet'!AD399*'Calculation sheet'!AH399*'Calculation sheet'!AJ399,'Calculation sheet'!AO399*'Calculation sheet'!J399*'Calculation sheet'!K399*'Calculation sheet'!L399*'Calculation sheet'!N399*'Calculation sheet'!P399*'Calculation sheet'!R399*'Calculation sheet'!S399*'Calculation sheet'!W399*'Calculation sheet'!Y399*'Calculation sheet'!Z399*'Calculation sheet'!AB399*'Calculation sheet'!AD399*'Calculation sheet'!AH399*'Calculation sheet'!AJ399*0.7672))</f>
        <v/>
      </c>
      <c r="P399" s="12" t="str">
        <f>IF('Calculation sheet'!AQ399="","",IF(OR(I399="Motorway link",I399="Exit diverge",I399="Entrance merge",I399="Motorway diverge",I399="Motorway merge",I399="Motorway weaving",I399="Service area"),'Calculation sheet'!AP399*'Calculation sheet'!J399*'Calculation sheet'!K399*'Calculation sheet'!L399*'Calculation sheet'!N399*'Calculation sheet'!P399*'Calculation sheet'!R399*'Calculation sheet'!S399*'Calculation sheet'!X399*'Calculation sheet'!Y399*'Calculation sheet'!Z399*'Calculation sheet'!AB399*'Calculation sheet'!AD399*'Calculation sheet'!AI399*'Calculation sheet'!AJ399,'Calculation sheet'!AP399*'Calculation sheet'!J399*'Calculation sheet'!K399*'Calculation sheet'!L399*'Calculation sheet'!N399*'Calculation sheet'!P399*'Calculation sheet'!R399*'Calculation sheet'!S399*'Calculation sheet'!X399*'Calculation sheet'!Y399*'Calculation sheet'!Z399*'Calculation sheet'!AB399*'Calculation sheet'!AD399*'Calculation sheet'!AI399*'Calculation sheet'!AJ399*0.7672))</f>
        <v/>
      </c>
      <c r="Q399" s="12" t="str">
        <f t="shared" si="19"/>
        <v/>
      </c>
      <c r="R399" s="14" t="str">
        <f t="shared" si="20"/>
        <v/>
      </c>
    </row>
    <row r="400" spans="1:18" x14ac:dyDescent="0.3">
      <c r="A400" s="4" t="str">
        <f>IF('Input data'!A415="","",'Input data'!A415)</f>
        <v/>
      </c>
      <c r="B400" s="4" t="str">
        <f>IF('Input data'!B415="","",'Input data'!B415)</f>
        <v/>
      </c>
      <c r="C400" s="4" t="str">
        <f>IF('Input data'!C415="","",'Input data'!C415)</f>
        <v/>
      </c>
      <c r="D400" s="4" t="str">
        <f>IF('Input data'!D415="","",'Input data'!D415)</f>
        <v/>
      </c>
      <c r="E400" s="4" t="str">
        <f>IF('Input data'!E415="","",'Input data'!E415)</f>
        <v/>
      </c>
      <c r="F400" s="4" t="str">
        <f>IF('Input data'!F415="","",'Input data'!F415)</f>
        <v/>
      </c>
      <c r="G400" s="4">
        <f>IF('Input data'!G415="","",'Input data'!G415)</f>
        <v>0</v>
      </c>
      <c r="H400" s="4" t="str">
        <f>IF('Input data'!H415&gt;0.5,'Input data'!H415,"")</f>
        <v/>
      </c>
      <c r="I400" s="4" t="str">
        <f>IF('Input data'!I415="","",'Input data'!I415)</f>
        <v/>
      </c>
      <c r="J400" s="12" t="str">
        <f>IF('Calculation sheet'!AQ400="","",IF(OR(I400="Motorway link",I400="Exit diverge",I400="Entrance merge",I400="Motorway diverge",I400="Motorway merge",I400="Motorway weaving",I400="Service area"),'Calculation sheet'!AK400*'Calculation sheet'!J400*'Calculation sheet'!K400*'Calculation sheet'!L400*'Calculation sheet'!N400*'Calculation sheet'!P400*'Calculation sheet'!R400*'Calculation sheet'!S400*'Calculation sheet'!T400*'Calculation sheet'!Y400*'Calculation sheet'!Z400*'Calculation sheet'!AB400*'Calculation sheet'!AD400*'Calculation sheet'!AF400*'Calculation sheet'!AJ400,'Calculation sheet'!AK400*'Calculation sheet'!J400*'Calculation sheet'!K400*'Calculation sheet'!L400*'Calculation sheet'!N400*'Calculation sheet'!P400*'Calculation sheet'!R400*'Calculation sheet'!S400*'Calculation sheet'!T400*'Calculation sheet'!Y400*'Calculation sheet'!Z400*'Calculation sheet'!AB400*'Calculation sheet'!AD400*'Calculation sheet'!AF400*'Calculation sheet'!AJ400*0.7672))</f>
        <v/>
      </c>
      <c r="K400" s="12" t="str">
        <f>IF('Calculation sheet'!AQ400="","",IF(OR(I400="Motorway link",I400="Exit diverge",I400="Entrance merge",I400="Motorway diverge",I400="Motorway merge",I400="Motorway weaving",I400="Service area"),'Calculation sheet'!AL400*'Calculation sheet'!J400*'Calculation sheet'!K400*'Calculation sheet'!M400*'Calculation sheet'!O400*'Calculation sheet'!P400*'Calculation sheet'!Q400*'Calculation sheet'!R400*'Calculation sheet'!S400*'Calculation sheet'!T400*'Calculation sheet'!Y400*'Calculation sheet'!AA400*'Calculation sheet'!AC400*'Calculation sheet'!AE400*'Calculation sheet'!AG400*'Calculation sheet'!AJ400,'Calculation sheet'!AL400*'Calculation sheet'!J400*'Calculation sheet'!K400*'Calculation sheet'!M400*'Calculation sheet'!O400*'Calculation sheet'!P400*'Calculation sheet'!Q400*'Calculation sheet'!R400*'Calculation sheet'!S400*'Calculation sheet'!T400*'Calculation sheet'!Y400*'Calculation sheet'!AA400*'Calculation sheet'!AC400*'Calculation sheet'!AE400*'Calculation sheet'!AG400*'Calculation sheet'!AJ400*0.8833))</f>
        <v/>
      </c>
      <c r="L400" s="12" t="str">
        <f>IF('Calculation sheet'!AQ400="","",IF(OR(I400="Motorway link",I400="Exit diverge",I400="Entrance merge",I400="Motorway diverge",I400="Motorway merge",I400="Motorway weaving",I400="Service area"),'Calculation sheet'!AM400*'Calculation sheet'!J400*'Calculation sheet'!K400*'Calculation sheet'!M400*'Calculation sheet'!O400*'Calculation sheet'!P400*'Calculation sheet'!Q400*'Calculation sheet'!R400*'Calculation sheet'!S400*'Calculation sheet'!U400*'Calculation sheet'!Y400*'Calculation sheet'!AA400*'Calculation sheet'!AC400*'Calculation sheet'!AE400*'Calculation sheet'!AG400*'Calculation sheet'!AJ400,'Calculation sheet'!AM400*'Calculation sheet'!J400*'Calculation sheet'!K400*'Calculation sheet'!M400*'Calculation sheet'!O400*'Calculation sheet'!P400*'Calculation sheet'!Q400*'Calculation sheet'!R400*'Calculation sheet'!S400*'Calculation sheet'!U400*'Calculation sheet'!Y400*'Calculation sheet'!AA400*'Calculation sheet'!AC400*'Calculation sheet'!AE400*'Calculation sheet'!AG400*'Calculation sheet'!AJ400*1.1176))</f>
        <v/>
      </c>
      <c r="M400" s="12" t="str">
        <f t="shared" si="18"/>
        <v/>
      </c>
      <c r="N400" s="12" t="str">
        <f>IF('Calculation sheet'!AQ400="","",IF(OR(I400="Motorway link",I400="Exit diverge",I400="Entrance merge",I400="Motorway diverge",I400="Motorway merge",I400="Motorway weaving",I400="Service area"),'Calculation sheet'!AN400*'Calculation sheet'!J400*'Calculation sheet'!K400*'Calculation sheet'!L400*'Calculation sheet'!N400*'Calculation sheet'!P400*'Calculation sheet'!R400*'Calculation sheet'!S400*'Calculation sheet'!V400*'Calculation sheet'!Y400*'Calculation sheet'!Z400*'Calculation sheet'!AB400*'Calculation sheet'!AD400*'Calculation sheet'!AH400*'Calculation sheet'!AJ400,'Calculation sheet'!AN400*'Calculation sheet'!J400*'Calculation sheet'!K400*'Calculation sheet'!L400*'Calculation sheet'!N400*'Calculation sheet'!P400*'Calculation sheet'!R400*'Calculation sheet'!S400*'Calculation sheet'!V400*'Calculation sheet'!Y400*'Calculation sheet'!Z400*'Calculation sheet'!AB400*'Calculation sheet'!AD400*'Calculation sheet'!AH400*'Calculation sheet'!AJ400*0.7672))</f>
        <v/>
      </c>
      <c r="O400" s="12" t="str">
        <f>IF('Calculation sheet'!AQ400="","",IF(OR(I400="Motorway link",I400="Exit diverge",I400="Entrance merge",I400="Motorway diverge",I400="Motorway merge",I400="Motorway weaving",I400="Service area"),'Calculation sheet'!AO400*'Calculation sheet'!J400*'Calculation sheet'!K400*'Calculation sheet'!L400*'Calculation sheet'!N400*'Calculation sheet'!P400*'Calculation sheet'!R400*'Calculation sheet'!S400*'Calculation sheet'!W400*'Calculation sheet'!Y400*'Calculation sheet'!Z400*'Calculation sheet'!AB400*'Calculation sheet'!AD400*'Calculation sheet'!AH400*'Calculation sheet'!AJ400,'Calculation sheet'!AO400*'Calculation sheet'!J400*'Calculation sheet'!K400*'Calculation sheet'!L400*'Calculation sheet'!N400*'Calculation sheet'!P400*'Calculation sheet'!R400*'Calculation sheet'!S400*'Calculation sheet'!W400*'Calculation sheet'!Y400*'Calculation sheet'!Z400*'Calculation sheet'!AB400*'Calculation sheet'!AD400*'Calculation sheet'!AH400*'Calculation sheet'!AJ400*0.7672))</f>
        <v/>
      </c>
      <c r="P400" s="12" t="str">
        <f>IF('Calculation sheet'!AQ400="","",IF(OR(I400="Motorway link",I400="Exit diverge",I400="Entrance merge",I400="Motorway diverge",I400="Motorway merge",I400="Motorway weaving",I400="Service area"),'Calculation sheet'!AP400*'Calculation sheet'!J400*'Calculation sheet'!K400*'Calculation sheet'!L400*'Calculation sheet'!N400*'Calculation sheet'!P400*'Calculation sheet'!R400*'Calculation sheet'!S400*'Calculation sheet'!X400*'Calculation sheet'!Y400*'Calculation sheet'!Z400*'Calculation sheet'!AB400*'Calculation sheet'!AD400*'Calculation sheet'!AI400*'Calculation sheet'!AJ400,'Calculation sheet'!AP400*'Calculation sheet'!J400*'Calculation sheet'!K400*'Calculation sheet'!L400*'Calculation sheet'!N400*'Calculation sheet'!P400*'Calculation sheet'!R400*'Calculation sheet'!S400*'Calculation sheet'!X400*'Calculation sheet'!Y400*'Calculation sheet'!Z400*'Calculation sheet'!AB400*'Calculation sheet'!AD400*'Calculation sheet'!AI400*'Calculation sheet'!AJ400*0.7672))</f>
        <v/>
      </c>
      <c r="Q400" s="12" t="str">
        <f t="shared" si="19"/>
        <v/>
      </c>
      <c r="R400" s="14" t="str">
        <f t="shared" si="20"/>
        <v/>
      </c>
    </row>
    <row r="401" spans="1:18" x14ac:dyDescent="0.3">
      <c r="A401" s="4" t="str">
        <f>IF('Input data'!A416="","",'Input data'!A416)</f>
        <v/>
      </c>
      <c r="B401" s="4" t="str">
        <f>IF('Input data'!B416="","",'Input data'!B416)</f>
        <v/>
      </c>
      <c r="C401" s="4" t="str">
        <f>IF('Input data'!C416="","",'Input data'!C416)</f>
        <v/>
      </c>
      <c r="D401" s="4" t="str">
        <f>IF('Input data'!D416="","",'Input data'!D416)</f>
        <v/>
      </c>
      <c r="E401" s="4" t="str">
        <f>IF('Input data'!E416="","",'Input data'!E416)</f>
        <v/>
      </c>
      <c r="F401" s="4" t="str">
        <f>IF('Input data'!F416="","",'Input data'!F416)</f>
        <v/>
      </c>
      <c r="G401" s="4">
        <f>IF('Input data'!G416="","",'Input data'!G416)</f>
        <v>0</v>
      </c>
      <c r="H401" s="4" t="str">
        <f>IF('Input data'!H416&gt;0.5,'Input data'!H416,"")</f>
        <v/>
      </c>
      <c r="I401" s="4" t="str">
        <f>IF('Input data'!I416="","",'Input data'!I416)</f>
        <v/>
      </c>
      <c r="J401" s="12" t="str">
        <f>IF('Calculation sheet'!AQ401="","",IF(OR(I401="Motorway link",I401="Exit diverge",I401="Entrance merge",I401="Motorway diverge",I401="Motorway merge",I401="Motorway weaving",I401="Service area"),'Calculation sheet'!AK401*'Calculation sheet'!J401*'Calculation sheet'!K401*'Calculation sheet'!L401*'Calculation sheet'!N401*'Calculation sheet'!P401*'Calculation sheet'!R401*'Calculation sheet'!S401*'Calculation sheet'!T401*'Calculation sheet'!Y401*'Calculation sheet'!Z401*'Calculation sheet'!AB401*'Calculation sheet'!AD401*'Calculation sheet'!AF401*'Calculation sheet'!AJ401,'Calculation sheet'!AK401*'Calculation sheet'!J401*'Calculation sheet'!K401*'Calculation sheet'!L401*'Calculation sheet'!N401*'Calculation sheet'!P401*'Calculation sheet'!R401*'Calculation sheet'!S401*'Calculation sheet'!T401*'Calculation sheet'!Y401*'Calculation sheet'!Z401*'Calculation sheet'!AB401*'Calculation sheet'!AD401*'Calculation sheet'!AF401*'Calculation sheet'!AJ401*0.7672))</f>
        <v/>
      </c>
      <c r="K401" s="12" t="str">
        <f>IF('Calculation sheet'!AQ401="","",IF(OR(I401="Motorway link",I401="Exit diverge",I401="Entrance merge",I401="Motorway diverge",I401="Motorway merge",I401="Motorway weaving",I401="Service area"),'Calculation sheet'!AL401*'Calculation sheet'!J401*'Calculation sheet'!K401*'Calculation sheet'!M401*'Calculation sheet'!O401*'Calculation sheet'!P401*'Calculation sheet'!Q401*'Calculation sheet'!R401*'Calculation sheet'!S401*'Calculation sheet'!T401*'Calculation sheet'!Y401*'Calculation sheet'!AA401*'Calculation sheet'!AC401*'Calculation sheet'!AE401*'Calculation sheet'!AG401*'Calculation sheet'!AJ401,'Calculation sheet'!AL401*'Calculation sheet'!J401*'Calculation sheet'!K401*'Calculation sheet'!M401*'Calculation sheet'!O401*'Calculation sheet'!P401*'Calculation sheet'!Q401*'Calculation sheet'!R401*'Calculation sheet'!S401*'Calculation sheet'!T401*'Calculation sheet'!Y401*'Calculation sheet'!AA401*'Calculation sheet'!AC401*'Calculation sheet'!AE401*'Calculation sheet'!AG401*'Calculation sheet'!AJ401*0.8833))</f>
        <v/>
      </c>
      <c r="L401" s="12" t="str">
        <f>IF('Calculation sheet'!AQ401="","",IF(OR(I401="Motorway link",I401="Exit diverge",I401="Entrance merge",I401="Motorway diverge",I401="Motorway merge",I401="Motorway weaving",I401="Service area"),'Calculation sheet'!AM401*'Calculation sheet'!J401*'Calculation sheet'!K401*'Calculation sheet'!M401*'Calculation sheet'!O401*'Calculation sheet'!P401*'Calculation sheet'!Q401*'Calculation sheet'!R401*'Calculation sheet'!S401*'Calculation sheet'!U401*'Calculation sheet'!Y401*'Calculation sheet'!AA401*'Calculation sheet'!AC401*'Calculation sheet'!AE401*'Calculation sheet'!AG401*'Calculation sheet'!AJ401,'Calculation sheet'!AM401*'Calculation sheet'!J401*'Calculation sheet'!K401*'Calculation sheet'!M401*'Calculation sheet'!O401*'Calculation sheet'!P401*'Calculation sheet'!Q401*'Calculation sheet'!R401*'Calculation sheet'!S401*'Calculation sheet'!U401*'Calculation sheet'!Y401*'Calculation sheet'!AA401*'Calculation sheet'!AC401*'Calculation sheet'!AE401*'Calculation sheet'!AG401*'Calculation sheet'!AJ401*1.1176))</f>
        <v/>
      </c>
      <c r="M401" s="12" t="str">
        <f t="shared" si="18"/>
        <v/>
      </c>
      <c r="N401" s="12" t="str">
        <f>IF('Calculation sheet'!AQ401="","",IF(OR(I401="Motorway link",I401="Exit diverge",I401="Entrance merge",I401="Motorway diverge",I401="Motorway merge",I401="Motorway weaving",I401="Service area"),'Calculation sheet'!AN401*'Calculation sheet'!J401*'Calculation sheet'!K401*'Calculation sheet'!L401*'Calculation sheet'!N401*'Calculation sheet'!P401*'Calculation sheet'!R401*'Calculation sheet'!S401*'Calculation sheet'!V401*'Calculation sheet'!Y401*'Calculation sheet'!Z401*'Calculation sheet'!AB401*'Calculation sheet'!AD401*'Calculation sheet'!AH401*'Calculation sheet'!AJ401,'Calculation sheet'!AN401*'Calculation sheet'!J401*'Calculation sheet'!K401*'Calculation sheet'!L401*'Calculation sheet'!N401*'Calculation sheet'!P401*'Calculation sheet'!R401*'Calculation sheet'!S401*'Calculation sheet'!V401*'Calculation sheet'!Y401*'Calculation sheet'!Z401*'Calculation sheet'!AB401*'Calculation sheet'!AD401*'Calculation sheet'!AH401*'Calculation sheet'!AJ401*0.7672))</f>
        <v/>
      </c>
      <c r="O401" s="12" t="str">
        <f>IF('Calculation sheet'!AQ401="","",IF(OR(I401="Motorway link",I401="Exit diverge",I401="Entrance merge",I401="Motorway diverge",I401="Motorway merge",I401="Motorway weaving",I401="Service area"),'Calculation sheet'!AO401*'Calculation sheet'!J401*'Calculation sheet'!K401*'Calculation sheet'!L401*'Calculation sheet'!N401*'Calculation sheet'!P401*'Calculation sheet'!R401*'Calculation sheet'!S401*'Calculation sheet'!W401*'Calculation sheet'!Y401*'Calculation sheet'!Z401*'Calculation sheet'!AB401*'Calculation sheet'!AD401*'Calculation sheet'!AH401*'Calculation sheet'!AJ401,'Calculation sheet'!AO401*'Calculation sheet'!J401*'Calculation sheet'!K401*'Calculation sheet'!L401*'Calculation sheet'!N401*'Calculation sheet'!P401*'Calculation sheet'!R401*'Calculation sheet'!S401*'Calculation sheet'!W401*'Calculation sheet'!Y401*'Calculation sheet'!Z401*'Calculation sheet'!AB401*'Calculation sheet'!AD401*'Calculation sheet'!AH401*'Calculation sheet'!AJ401*0.7672))</f>
        <v/>
      </c>
      <c r="P401" s="12" t="str">
        <f>IF('Calculation sheet'!AQ401="","",IF(OR(I401="Motorway link",I401="Exit diverge",I401="Entrance merge",I401="Motorway diverge",I401="Motorway merge",I401="Motorway weaving",I401="Service area"),'Calculation sheet'!AP401*'Calculation sheet'!J401*'Calculation sheet'!K401*'Calculation sheet'!L401*'Calculation sheet'!N401*'Calculation sheet'!P401*'Calculation sheet'!R401*'Calculation sheet'!S401*'Calculation sheet'!X401*'Calculation sheet'!Y401*'Calculation sheet'!Z401*'Calculation sheet'!AB401*'Calculation sheet'!AD401*'Calculation sheet'!AI401*'Calculation sheet'!AJ401,'Calculation sheet'!AP401*'Calculation sheet'!J401*'Calculation sheet'!K401*'Calculation sheet'!L401*'Calculation sheet'!N401*'Calculation sheet'!P401*'Calculation sheet'!R401*'Calculation sheet'!S401*'Calculation sheet'!X401*'Calculation sheet'!Y401*'Calculation sheet'!Z401*'Calculation sheet'!AB401*'Calculation sheet'!AD401*'Calculation sheet'!AI401*'Calculation sheet'!AJ401*0.7672))</f>
        <v/>
      </c>
      <c r="Q401" s="12" t="str">
        <f t="shared" si="19"/>
        <v/>
      </c>
      <c r="R401" s="14" t="str">
        <f t="shared" si="20"/>
        <v/>
      </c>
    </row>
    <row r="402" spans="1:18" x14ac:dyDescent="0.3">
      <c r="A402" s="4" t="str">
        <f>IF('Input data'!A417="","",'Input data'!A417)</f>
        <v/>
      </c>
      <c r="B402" s="4" t="str">
        <f>IF('Input data'!B417="","",'Input data'!B417)</f>
        <v/>
      </c>
      <c r="C402" s="4" t="str">
        <f>IF('Input data'!C417="","",'Input data'!C417)</f>
        <v/>
      </c>
      <c r="D402" s="4" t="str">
        <f>IF('Input data'!D417="","",'Input data'!D417)</f>
        <v/>
      </c>
      <c r="E402" s="4" t="str">
        <f>IF('Input data'!E417="","",'Input data'!E417)</f>
        <v/>
      </c>
      <c r="F402" s="4" t="str">
        <f>IF('Input data'!F417="","",'Input data'!F417)</f>
        <v/>
      </c>
      <c r="G402" s="4">
        <f>IF('Input data'!G417="","",'Input data'!G417)</f>
        <v>0</v>
      </c>
      <c r="H402" s="4" t="str">
        <f>IF('Input data'!H417&gt;0.5,'Input data'!H417,"")</f>
        <v/>
      </c>
      <c r="I402" s="4" t="str">
        <f>IF('Input data'!I417="","",'Input data'!I417)</f>
        <v/>
      </c>
      <c r="J402" s="12" t="str">
        <f>IF('Calculation sheet'!AQ402="","",IF(OR(I402="Motorway link",I402="Exit diverge",I402="Entrance merge",I402="Motorway diverge",I402="Motorway merge",I402="Motorway weaving",I402="Service area"),'Calculation sheet'!AK402*'Calculation sheet'!J402*'Calculation sheet'!K402*'Calculation sheet'!L402*'Calculation sheet'!N402*'Calculation sheet'!P402*'Calculation sheet'!R402*'Calculation sheet'!S402*'Calculation sheet'!T402*'Calculation sheet'!Y402*'Calculation sheet'!Z402*'Calculation sheet'!AB402*'Calculation sheet'!AD402*'Calculation sheet'!AF402*'Calculation sheet'!AJ402,'Calculation sheet'!AK402*'Calculation sheet'!J402*'Calculation sheet'!K402*'Calculation sheet'!L402*'Calculation sheet'!N402*'Calculation sheet'!P402*'Calculation sheet'!R402*'Calculation sheet'!S402*'Calculation sheet'!T402*'Calculation sheet'!Y402*'Calculation sheet'!Z402*'Calculation sheet'!AB402*'Calculation sheet'!AD402*'Calculation sheet'!AF402*'Calculation sheet'!AJ402*0.7672))</f>
        <v/>
      </c>
      <c r="K402" s="12" t="str">
        <f>IF('Calculation sheet'!AQ402="","",IF(OR(I402="Motorway link",I402="Exit diverge",I402="Entrance merge",I402="Motorway diverge",I402="Motorway merge",I402="Motorway weaving",I402="Service area"),'Calculation sheet'!AL402*'Calculation sheet'!J402*'Calculation sheet'!K402*'Calculation sheet'!M402*'Calculation sheet'!O402*'Calculation sheet'!P402*'Calculation sheet'!Q402*'Calculation sheet'!R402*'Calculation sheet'!S402*'Calculation sheet'!T402*'Calculation sheet'!Y402*'Calculation sheet'!AA402*'Calculation sheet'!AC402*'Calculation sheet'!AE402*'Calculation sheet'!AG402*'Calculation sheet'!AJ402,'Calculation sheet'!AL402*'Calculation sheet'!J402*'Calculation sheet'!K402*'Calculation sheet'!M402*'Calculation sheet'!O402*'Calculation sheet'!P402*'Calculation sheet'!Q402*'Calculation sheet'!R402*'Calculation sheet'!S402*'Calculation sheet'!T402*'Calculation sheet'!Y402*'Calculation sheet'!AA402*'Calculation sheet'!AC402*'Calculation sheet'!AE402*'Calculation sheet'!AG402*'Calculation sheet'!AJ402*0.8833))</f>
        <v/>
      </c>
      <c r="L402" s="12" t="str">
        <f>IF('Calculation sheet'!AQ402="","",IF(OR(I402="Motorway link",I402="Exit diverge",I402="Entrance merge",I402="Motorway diverge",I402="Motorway merge",I402="Motorway weaving",I402="Service area"),'Calculation sheet'!AM402*'Calculation sheet'!J402*'Calculation sheet'!K402*'Calculation sheet'!M402*'Calculation sheet'!O402*'Calculation sheet'!P402*'Calculation sheet'!Q402*'Calculation sheet'!R402*'Calculation sheet'!S402*'Calculation sheet'!U402*'Calculation sheet'!Y402*'Calculation sheet'!AA402*'Calculation sheet'!AC402*'Calculation sheet'!AE402*'Calculation sheet'!AG402*'Calculation sheet'!AJ402,'Calculation sheet'!AM402*'Calculation sheet'!J402*'Calculation sheet'!K402*'Calculation sheet'!M402*'Calculation sheet'!O402*'Calculation sheet'!P402*'Calculation sheet'!Q402*'Calculation sheet'!R402*'Calculation sheet'!S402*'Calculation sheet'!U402*'Calculation sheet'!Y402*'Calculation sheet'!AA402*'Calculation sheet'!AC402*'Calculation sheet'!AE402*'Calculation sheet'!AG402*'Calculation sheet'!AJ402*1.1176))</f>
        <v/>
      </c>
      <c r="M402" s="12" t="str">
        <f t="shared" si="18"/>
        <v/>
      </c>
      <c r="N402" s="12" t="str">
        <f>IF('Calculation sheet'!AQ402="","",IF(OR(I402="Motorway link",I402="Exit diverge",I402="Entrance merge",I402="Motorway diverge",I402="Motorway merge",I402="Motorway weaving",I402="Service area"),'Calculation sheet'!AN402*'Calculation sheet'!J402*'Calculation sheet'!K402*'Calculation sheet'!L402*'Calculation sheet'!N402*'Calculation sheet'!P402*'Calculation sheet'!R402*'Calculation sheet'!S402*'Calculation sheet'!V402*'Calculation sheet'!Y402*'Calculation sheet'!Z402*'Calculation sheet'!AB402*'Calculation sheet'!AD402*'Calculation sheet'!AH402*'Calculation sheet'!AJ402,'Calculation sheet'!AN402*'Calculation sheet'!J402*'Calculation sheet'!K402*'Calculation sheet'!L402*'Calculation sheet'!N402*'Calculation sheet'!P402*'Calculation sheet'!R402*'Calculation sheet'!S402*'Calculation sheet'!V402*'Calculation sheet'!Y402*'Calculation sheet'!Z402*'Calculation sheet'!AB402*'Calculation sheet'!AD402*'Calculation sheet'!AH402*'Calculation sheet'!AJ402*0.7672))</f>
        <v/>
      </c>
      <c r="O402" s="12" t="str">
        <f>IF('Calculation sheet'!AQ402="","",IF(OR(I402="Motorway link",I402="Exit diverge",I402="Entrance merge",I402="Motorway diverge",I402="Motorway merge",I402="Motorway weaving",I402="Service area"),'Calculation sheet'!AO402*'Calculation sheet'!J402*'Calculation sheet'!K402*'Calculation sheet'!L402*'Calculation sheet'!N402*'Calculation sheet'!P402*'Calculation sheet'!R402*'Calculation sheet'!S402*'Calculation sheet'!W402*'Calculation sheet'!Y402*'Calculation sheet'!Z402*'Calculation sheet'!AB402*'Calculation sheet'!AD402*'Calculation sheet'!AH402*'Calculation sheet'!AJ402,'Calculation sheet'!AO402*'Calculation sheet'!J402*'Calculation sheet'!K402*'Calculation sheet'!L402*'Calculation sheet'!N402*'Calculation sheet'!P402*'Calculation sheet'!R402*'Calculation sheet'!S402*'Calculation sheet'!W402*'Calculation sheet'!Y402*'Calculation sheet'!Z402*'Calculation sheet'!AB402*'Calculation sheet'!AD402*'Calculation sheet'!AH402*'Calculation sheet'!AJ402*0.7672))</f>
        <v/>
      </c>
      <c r="P402" s="12" t="str">
        <f>IF('Calculation sheet'!AQ402="","",IF(OR(I402="Motorway link",I402="Exit diverge",I402="Entrance merge",I402="Motorway diverge",I402="Motorway merge",I402="Motorway weaving",I402="Service area"),'Calculation sheet'!AP402*'Calculation sheet'!J402*'Calculation sheet'!K402*'Calculation sheet'!L402*'Calculation sheet'!N402*'Calculation sheet'!P402*'Calculation sheet'!R402*'Calculation sheet'!S402*'Calculation sheet'!X402*'Calculation sheet'!Y402*'Calculation sheet'!Z402*'Calculation sheet'!AB402*'Calculation sheet'!AD402*'Calculation sheet'!AI402*'Calculation sheet'!AJ402,'Calculation sheet'!AP402*'Calculation sheet'!J402*'Calculation sheet'!K402*'Calculation sheet'!L402*'Calculation sheet'!N402*'Calculation sheet'!P402*'Calculation sheet'!R402*'Calculation sheet'!S402*'Calculation sheet'!X402*'Calculation sheet'!Y402*'Calculation sheet'!Z402*'Calculation sheet'!AB402*'Calculation sheet'!AD402*'Calculation sheet'!AI402*'Calculation sheet'!AJ402*0.7672))</f>
        <v/>
      </c>
      <c r="Q402" s="12" t="str">
        <f t="shared" si="19"/>
        <v/>
      </c>
      <c r="R402" s="14" t="str">
        <f t="shared" si="20"/>
        <v/>
      </c>
    </row>
    <row r="403" spans="1:18" x14ac:dyDescent="0.3">
      <c r="A403" s="4" t="str">
        <f>IF('Input data'!A418="","",'Input data'!A418)</f>
        <v/>
      </c>
      <c r="B403" s="4" t="str">
        <f>IF('Input data'!B418="","",'Input data'!B418)</f>
        <v/>
      </c>
      <c r="C403" s="4" t="str">
        <f>IF('Input data'!C418="","",'Input data'!C418)</f>
        <v/>
      </c>
      <c r="D403" s="4" t="str">
        <f>IF('Input data'!D418="","",'Input data'!D418)</f>
        <v/>
      </c>
      <c r="E403" s="4" t="str">
        <f>IF('Input data'!E418="","",'Input data'!E418)</f>
        <v/>
      </c>
      <c r="F403" s="4" t="str">
        <f>IF('Input data'!F418="","",'Input data'!F418)</f>
        <v/>
      </c>
      <c r="G403" s="4">
        <f>IF('Input data'!G418="","",'Input data'!G418)</f>
        <v>0</v>
      </c>
      <c r="H403" s="4" t="str">
        <f>IF('Input data'!H418&gt;0.5,'Input data'!H418,"")</f>
        <v/>
      </c>
      <c r="I403" s="4" t="str">
        <f>IF('Input data'!I418="","",'Input data'!I418)</f>
        <v/>
      </c>
      <c r="J403" s="12" t="str">
        <f>IF('Calculation sheet'!AQ403="","",IF(OR(I403="Motorway link",I403="Exit diverge",I403="Entrance merge",I403="Motorway diverge",I403="Motorway merge",I403="Motorway weaving",I403="Service area"),'Calculation sheet'!AK403*'Calculation sheet'!J403*'Calculation sheet'!K403*'Calculation sheet'!L403*'Calculation sheet'!N403*'Calculation sheet'!P403*'Calculation sheet'!R403*'Calculation sheet'!S403*'Calculation sheet'!T403*'Calculation sheet'!Y403*'Calculation sheet'!Z403*'Calculation sheet'!AB403*'Calculation sheet'!AD403*'Calculation sheet'!AF403*'Calculation sheet'!AJ403,'Calculation sheet'!AK403*'Calculation sheet'!J403*'Calculation sheet'!K403*'Calculation sheet'!L403*'Calculation sheet'!N403*'Calculation sheet'!P403*'Calculation sheet'!R403*'Calculation sheet'!S403*'Calculation sheet'!T403*'Calculation sheet'!Y403*'Calculation sheet'!Z403*'Calculation sheet'!AB403*'Calculation sheet'!AD403*'Calculation sheet'!AF403*'Calculation sheet'!AJ403*0.7672))</f>
        <v/>
      </c>
      <c r="K403" s="12" t="str">
        <f>IF('Calculation sheet'!AQ403="","",IF(OR(I403="Motorway link",I403="Exit diverge",I403="Entrance merge",I403="Motorway diverge",I403="Motorway merge",I403="Motorway weaving",I403="Service area"),'Calculation sheet'!AL403*'Calculation sheet'!J403*'Calculation sheet'!K403*'Calculation sheet'!M403*'Calculation sheet'!O403*'Calculation sheet'!P403*'Calculation sheet'!Q403*'Calculation sheet'!R403*'Calculation sheet'!S403*'Calculation sheet'!T403*'Calculation sheet'!Y403*'Calculation sheet'!AA403*'Calculation sheet'!AC403*'Calculation sheet'!AE403*'Calculation sheet'!AG403*'Calculation sheet'!AJ403,'Calculation sheet'!AL403*'Calculation sheet'!J403*'Calculation sheet'!K403*'Calculation sheet'!M403*'Calculation sheet'!O403*'Calculation sheet'!P403*'Calculation sheet'!Q403*'Calculation sheet'!R403*'Calculation sheet'!S403*'Calculation sheet'!T403*'Calculation sheet'!Y403*'Calculation sheet'!AA403*'Calculation sheet'!AC403*'Calculation sheet'!AE403*'Calculation sheet'!AG403*'Calculation sheet'!AJ403*0.8833))</f>
        <v/>
      </c>
      <c r="L403" s="12" t="str">
        <f>IF('Calculation sheet'!AQ403="","",IF(OR(I403="Motorway link",I403="Exit diverge",I403="Entrance merge",I403="Motorway diverge",I403="Motorway merge",I403="Motorway weaving",I403="Service area"),'Calculation sheet'!AM403*'Calculation sheet'!J403*'Calculation sheet'!K403*'Calculation sheet'!M403*'Calculation sheet'!O403*'Calculation sheet'!P403*'Calculation sheet'!Q403*'Calculation sheet'!R403*'Calculation sheet'!S403*'Calculation sheet'!U403*'Calculation sheet'!Y403*'Calculation sheet'!AA403*'Calculation sheet'!AC403*'Calculation sheet'!AE403*'Calculation sheet'!AG403*'Calculation sheet'!AJ403,'Calculation sheet'!AM403*'Calculation sheet'!J403*'Calculation sheet'!K403*'Calculation sheet'!M403*'Calculation sheet'!O403*'Calculation sheet'!P403*'Calculation sheet'!Q403*'Calculation sheet'!R403*'Calculation sheet'!S403*'Calculation sheet'!U403*'Calculation sheet'!Y403*'Calculation sheet'!AA403*'Calculation sheet'!AC403*'Calculation sheet'!AE403*'Calculation sheet'!AG403*'Calculation sheet'!AJ403*1.1176))</f>
        <v/>
      </c>
      <c r="M403" s="12" t="str">
        <f t="shared" si="18"/>
        <v/>
      </c>
      <c r="N403" s="12" t="str">
        <f>IF('Calculation sheet'!AQ403="","",IF(OR(I403="Motorway link",I403="Exit diverge",I403="Entrance merge",I403="Motorway diverge",I403="Motorway merge",I403="Motorway weaving",I403="Service area"),'Calculation sheet'!AN403*'Calculation sheet'!J403*'Calculation sheet'!K403*'Calculation sheet'!L403*'Calculation sheet'!N403*'Calculation sheet'!P403*'Calculation sheet'!R403*'Calculation sheet'!S403*'Calculation sheet'!V403*'Calculation sheet'!Y403*'Calculation sheet'!Z403*'Calculation sheet'!AB403*'Calculation sheet'!AD403*'Calculation sheet'!AH403*'Calculation sheet'!AJ403,'Calculation sheet'!AN403*'Calculation sheet'!J403*'Calculation sheet'!K403*'Calculation sheet'!L403*'Calculation sheet'!N403*'Calculation sheet'!P403*'Calculation sheet'!R403*'Calculation sheet'!S403*'Calculation sheet'!V403*'Calculation sheet'!Y403*'Calculation sheet'!Z403*'Calculation sheet'!AB403*'Calculation sheet'!AD403*'Calculation sheet'!AH403*'Calculation sheet'!AJ403*0.7672))</f>
        <v/>
      </c>
      <c r="O403" s="12" t="str">
        <f>IF('Calculation sheet'!AQ403="","",IF(OR(I403="Motorway link",I403="Exit diverge",I403="Entrance merge",I403="Motorway diverge",I403="Motorway merge",I403="Motorway weaving",I403="Service area"),'Calculation sheet'!AO403*'Calculation sheet'!J403*'Calculation sheet'!K403*'Calculation sheet'!L403*'Calculation sheet'!N403*'Calculation sheet'!P403*'Calculation sheet'!R403*'Calculation sheet'!S403*'Calculation sheet'!W403*'Calculation sheet'!Y403*'Calculation sheet'!Z403*'Calculation sheet'!AB403*'Calculation sheet'!AD403*'Calculation sheet'!AH403*'Calculation sheet'!AJ403,'Calculation sheet'!AO403*'Calculation sheet'!J403*'Calculation sheet'!K403*'Calculation sheet'!L403*'Calculation sheet'!N403*'Calculation sheet'!P403*'Calculation sheet'!R403*'Calculation sheet'!S403*'Calculation sheet'!W403*'Calculation sheet'!Y403*'Calculation sheet'!Z403*'Calculation sheet'!AB403*'Calculation sheet'!AD403*'Calculation sheet'!AH403*'Calculation sheet'!AJ403*0.7672))</f>
        <v/>
      </c>
      <c r="P403" s="12" t="str">
        <f>IF('Calculation sheet'!AQ403="","",IF(OR(I403="Motorway link",I403="Exit diverge",I403="Entrance merge",I403="Motorway diverge",I403="Motorway merge",I403="Motorway weaving",I403="Service area"),'Calculation sheet'!AP403*'Calculation sheet'!J403*'Calculation sheet'!K403*'Calculation sheet'!L403*'Calculation sheet'!N403*'Calculation sheet'!P403*'Calculation sheet'!R403*'Calculation sheet'!S403*'Calculation sheet'!X403*'Calculation sheet'!Y403*'Calculation sheet'!Z403*'Calculation sheet'!AB403*'Calculation sheet'!AD403*'Calculation sheet'!AI403*'Calculation sheet'!AJ403,'Calculation sheet'!AP403*'Calculation sheet'!J403*'Calculation sheet'!K403*'Calculation sheet'!L403*'Calculation sheet'!N403*'Calculation sheet'!P403*'Calculation sheet'!R403*'Calculation sheet'!S403*'Calculation sheet'!X403*'Calculation sheet'!Y403*'Calculation sheet'!Z403*'Calculation sheet'!AB403*'Calculation sheet'!AD403*'Calculation sheet'!AI403*'Calculation sheet'!AJ403*0.7672))</f>
        <v/>
      </c>
      <c r="Q403" s="12" t="str">
        <f t="shared" si="19"/>
        <v/>
      </c>
      <c r="R403" s="14" t="str">
        <f t="shared" si="20"/>
        <v/>
      </c>
    </row>
    <row r="404" spans="1:18" x14ac:dyDescent="0.3">
      <c r="A404" s="4" t="str">
        <f>IF('Input data'!A419="","",'Input data'!A419)</f>
        <v/>
      </c>
      <c r="B404" s="4" t="str">
        <f>IF('Input data'!B419="","",'Input data'!B419)</f>
        <v/>
      </c>
      <c r="C404" s="4" t="str">
        <f>IF('Input data'!C419="","",'Input data'!C419)</f>
        <v/>
      </c>
      <c r="D404" s="4" t="str">
        <f>IF('Input data'!D419="","",'Input data'!D419)</f>
        <v/>
      </c>
      <c r="E404" s="4" t="str">
        <f>IF('Input data'!E419="","",'Input data'!E419)</f>
        <v/>
      </c>
      <c r="F404" s="4" t="str">
        <f>IF('Input data'!F419="","",'Input data'!F419)</f>
        <v/>
      </c>
      <c r="G404" s="4">
        <f>IF('Input data'!G419="","",'Input data'!G419)</f>
        <v>0</v>
      </c>
      <c r="H404" s="4" t="str">
        <f>IF('Input data'!H419&gt;0.5,'Input data'!H419,"")</f>
        <v/>
      </c>
      <c r="I404" s="4" t="str">
        <f>IF('Input data'!I419="","",'Input data'!I419)</f>
        <v/>
      </c>
      <c r="J404" s="12" t="str">
        <f>IF('Calculation sheet'!AQ404="","",IF(OR(I404="Motorway link",I404="Exit diverge",I404="Entrance merge",I404="Motorway diverge",I404="Motorway merge",I404="Motorway weaving",I404="Service area"),'Calculation sheet'!AK404*'Calculation sheet'!J404*'Calculation sheet'!K404*'Calculation sheet'!L404*'Calculation sheet'!N404*'Calculation sheet'!P404*'Calculation sheet'!R404*'Calculation sheet'!S404*'Calculation sheet'!T404*'Calculation sheet'!Y404*'Calculation sheet'!Z404*'Calculation sheet'!AB404*'Calculation sheet'!AD404*'Calculation sheet'!AF404*'Calculation sheet'!AJ404,'Calculation sheet'!AK404*'Calculation sheet'!J404*'Calculation sheet'!K404*'Calculation sheet'!L404*'Calculation sheet'!N404*'Calculation sheet'!P404*'Calculation sheet'!R404*'Calculation sheet'!S404*'Calculation sheet'!T404*'Calculation sheet'!Y404*'Calculation sheet'!Z404*'Calculation sheet'!AB404*'Calculation sheet'!AD404*'Calculation sheet'!AF404*'Calculation sheet'!AJ404*0.7672))</f>
        <v/>
      </c>
      <c r="K404" s="12" t="str">
        <f>IF('Calculation sheet'!AQ404="","",IF(OR(I404="Motorway link",I404="Exit diverge",I404="Entrance merge",I404="Motorway diverge",I404="Motorway merge",I404="Motorway weaving",I404="Service area"),'Calculation sheet'!AL404*'Calculation sheet'!J404*'Calculation sheet'!K404*'Calculation sheet'!M404*'Calculation sheet'!O404*'Calculation sheet'!P404*'Calculation sheet'!Q404*'Calculation sheet'!R404*'Calculation sheet'!S404*'Calculation sheet'!T404*'Calculation sheet'!Y404*'Calculation sheet'!AA404*'Calculation sheet'!AC404*'Calculation sheet'!AE404*'Calculation sheet'!AG404*'Calculation sheet'!AJ404,'Calculation sheet'!AL404*'Calculation sheet'!J404*'Calculation sheet'!K404*'Calculation sheet'!M404*'Calculation sheet'!O404*'Calculation sheet'!P404*'Calculation sheet'!Q404*'Calculation sheet'!R404*'Calculation sheet'!S404*'Calculation sheet'!T404*'Calculation sheet'!Y404*'Calculation sheet'!AA404*'Calculation sheet'!AC404*'Calculation sheet'!AE404*'Calculation sheet'!AG404*'Calculation sheet'!AJ404*0.8833))</f>
        <v/>
      </c>
      <c r="L404" s="12" t="str">
        <f>IF('Calculation sheet'!AQ404="","",IF(OR(I404="Motorway link",I404="Exit diverge",I404="Entrance merge",I404="Motorway diverge",I404="Motorway merge",I404="Motorway weaving",I404="Service area"),'Calculation sheet'!AM404*'Calculation sheet'!J404*'Calculation sheet'!K404*'Calculation sheet'!M404*'Calculation sheet'!O404*'Calculation sheet'!P404*'Calculation sheet'!Q404*'Calculation sheet'!R404*'Calculation sheet'!S404*'Calculation sheet'!U404*'Calculation sheet'!Y404*'Calculation sheet'!AA404*'Calculation sheet'!AC404*'Calculation sheet'!AE404*'Calculation sheet'!AG404*'Calculation sheet'!AJ404,'Calculation sheet'!AM404*'Calculation sheet'!J404*'Calculation sheet'!K404*'Calculation sheet'!M404*'Calculation sheet'!O404*'Calculation sheet'!P404*'Calculation sheet'!Q404*'Calculation sheet'!R404*'Calculation sheet'!S404*'Calculation sheet'!U404*'Calculation sheet'!Y404*'Calculation sheet'!AA404*'Calculation sheet'!AC404*'Calculation sheet'!AE404*'Calculation sheet'!AG404*'Calculation sheet'!AJ404*1.1176))</f>
        <v/>
      </c>
      <c r="M404" s="12" t="str">
        <f t="shared" si="18"/>
        <v/>
      </c>
      <c r="N404" s="12" t="str">
        <f>IF('Calculation sheet'!AQ404="","",IF(OR(I404="Motorway link",I404="Exit diverge",I404="Entrance merge",I404="Motorway diverge",I404="Motorway merge",I404="Motorway weaving",I404="Service area"),'Calculation sheet'!AN404*'Calculation sheet'!J404*'Calculation sheet'!K404*'Calculation sheet'!L404*'Calculation sheet'!N404*'Calculation sheet'!P404*'Calculation sheet'!R404*'Calculation sheet'!S404*'Calculation sheet'!V404*'Calculation sheet'!Y404*'Calculation sheet'!Z404*'Calculation sheet'!AB404*'Calculation sheet'!AD404*'Calculation sheet'!AH404*'Calculation sheet'!AJ404,'Calculation sheet'!AN404*'Calculation sheet'!J404*'Calculation sheet'!K404*'Calculation sheet'!L404*'Calculation sheet'!N404*'Calculation sheet'!P404*'Calculation sheet'!R404*'Calculation sheet'!S404*'Calculation sheet'!V404*'Calculation sheet'!Y404*'Calculation sheet'!Z404*'Calculation sheet'!AB404*'Calculation sheet'!AD404*'Calculation sheet'!AH404*'Calculation sheet'!AJ404*0.7672))</f>
        <v/>
      </c>
      <c r="O404" s="12" t="str">
        <f>IF('Calculation sheet'!AQ404="","",IF(OR(I404="Motorway link",I404="Exit diverge",I404="Entrance merge",I404="Motorway diverge",I404="Motorway merge",I404="Motorway weaving",I404="Service area"),'Calculation sheet'!AO404*'Calculation sheet'!J404*'Calculation sheet'!K404*'Calculation sheet'!L404*'Calculation sheet'!N404*'Calculation sheet'!P404*'Calculation sheet'!R404*'Calculation sheet'!S404*'Calculation sheet'!W404*'Calculation sheet'!Y404*'Calculation sheet'!Z404*'Calculation sheet'!AB404*'Calculation sheet'!AD404*'Calculation sheet'!AH404*'Calculation sheet'!AJ404,'Calculation sheet'!AO404*'Calculation sheet'!J404*'Calculation sheet'!K404*'Calculation sheet'!L404*'Calculation sheet'!N404*'Calculation sheet'!P404*'Calculation sheet'!R404*'Calculation sheet'!S404*'Calculation sheet'!W404*'Calculation sheet'!Y404*'Calculation sheet'!Z404*'Calculation sheet'!AB404*'Calculation sheet'!AD404*'Calculation sheet'!AH404*'Calculation sheet'!AJ404*0.7672))</f>
        <v/>
      </c>
      <c r="P404" s="12" t="str">
        <f>IF('Calculation sheet'!AQ404="","",IF(OR(I404="Motorway link",I404="Exit diverge",I404="Entrance merge",I404="Motorway diverge",I404="Motorway merge",I404="Motorway weaving",I404="Service area"),'Calculation sheet'!AP404*'Calculation sheet'!J404*'Calculation sheet'!K404*'Calculation sheet'!L404*'Calculation sheet'!N404*'Calculation sheet'!P404*'Calculation sheet'!R404*'Calculation sheet'!S404*'Calculation sheet'!X404*'Calculation sheet'!Y404*'Calculation sheet'!Z404*'Calculation sheet'!AB404*'Calculation sheet'!AD404*'Calculation sheet'!AI404*'Calculation sheet'!AJ404,'Calculation sheet'!AP404*'Calculation sheet'!J404*'Calculation sheet'!K404*'Calculation sheet'!L404*'Calculation sheet'!N404*'Calculation sheet'!P404*'Calculation sheet'!R404*'Calculation sheet'!S404*'Calculation sheet'!X404*'Calculation sheet'!Y404*'Calculation sheet'!Z404*'Calculation sheet'!AB404*'Calculation sheet'!AD404*'Calculation sheet'!AI404*'Calculation sheet'!AJ404*0.7672))</f>
        <v/>
      </c>
      <c r="Q404" s="12" t="str">
        <f t="shared" si="19"/>
        <v/>
      </c>
      <c r="R404" s="14" t="str">
        <f t="shared" si="20"/>
        <v/>
      </c>
    </row>
    <row r="405" spans="1:18" x14ac:dyDescent="0.3">
      <c r="A405" s="4" t="str">
        <f>IF('Input data'!A420="","",'Input data'!A420)</f>
        <v/>
      </c>
      <c r="B405" s="4" t="str">
        <f>IF('Input data'!B420="","",'Input data'!B420)</f>
        <v/>
      </c>
      <c r="C405" s="4" t="str">
        <f>IF('Input data'!C420="","",'Input data'!C420)</f>
        <v/>
      </c>
      <c r="D405" s="4" t="str">
        <f>IF('Input data'!D420="","",'Input data'!D420)</f>
        <v/>
      </c>
      <c r="E405" s="4" t="str">
        <f>IF('Input data'!E420="","",'Input data'!E420)</f>
        <v/>
      </c>
      <c r="F405" s="4" t="str">
        <f>IF('Input data'!F420="","",'Input data'!F420)</f>
        <v/>
      </c>
      <c r="G405" s="4">
        <f>IF('Input data'!G420="","",'Input data'!G420)</f>
        <v>0</v>
      </c>
      <c r="H405" s="4" t="str">
        <f>IF('Input data'!H420&gt;0.5,'Input data'!H420,"")</f>
        <v/>
      </c>
      <c r="I405" s="4" t="str">
        <f>IF('Input data'!I420="","",'Input data'!I420)</f>
        <v/>
      </c>
      <c r="J405" s="12" t="str">
        <f>IF('Calculation sheet'!AQ405="","",IF(OR(I405="Motorway link",I405="Exit diverge",I405="Entrance merge",I405="Motorway diverge",I405="Motorway merge",I405="Motorway weaving",I405="Service area"),'Calculation sheet'!AK405*'Calculation sheet'!J405*'Calculation sheet'!K405*'Calculation sheet'!L405*'Calculation sheet'!N405*'Calculation sheet'!P405*'Calculation sheet'!R405*'Calculation sheet'!S405*'Calculation sheet'!T405*'Calculation sheet'!Y405*'Calculation sheet'!Z405*'Calculation sheet'!AB405*'Calculation sheet'!AD405*'Calculation sheet'!AF405*'Calculation sheet'!AJ405,'Calculation sheet'!AK405*'Calculation sheet'!J405*'Calculation sheet'!K405*'Calculation sheet'!L405*'Calculation sheet'!N405*'Calculation sheet'!P405*'Calculation sheet'!R405*'Calculation sheet'!S405*'Calculation sheet'!T405*'Calculation sheet'!Y405*'Calculation sheet'!Z405*'Calculation sheet'!AB405*'Calculation sheet'!AD405*'Calculation sheet'!AF405*'Calculation sheet'!AJ405*0.7672))</f>
        <v/>
      </c>
      <c r="K405" s="12" t="str">
        <f>IF('Calculation sheet'!AQ405="","",IF(OR(I405="Motorway link",I405="Exit diverge",I405="Entrance merge",I405="Motorway diverge",I405="Motorway merge",I405="Motorway weaving",I405="Service area"),'Calculation sheet'!AL405*'Calculation sheet'!J405*'Calculation sheet'!K405*'Calculation sheet'!M405*'Calculation sheet'!O405*'Calculation sheet'!P405*'Calculation sheet'!Q405*'Calculation sheet'!R405*'Calculation sheet'!S405*'Calculation sheet'!T405*'Calculation sheet'!Y405*'Calculation sheet'!AA405*'Calculation sheet'!AC405*'Calculation sheet'!AE405*'Calculation sheet'!AG405*'Calculation sheet'!AJ405,'Calculation sheet'!AL405*'Calculation sheet'!J405*'Calculation sheet'!K405*'Calculation sheet'!M405*'Calculation sheet'!O405*'Calculation sheet'!P405*'Calculation sheet'!Q405*'Calculation sheet'!R405*'Calculation sheet'!S405*'Calculation sheet'!T405*'Calculation sheet'!Y405*'Calculation sheet'!AA405*'Calculation sheet'!AC405*'Calculation sheet'!AE405*'Calculation sheet'!AG405*'Calculation sheet'!AJ405*0.8833))</f>
        <v/>
      </c>
      <c r="L405" s="12" t="str">
        <f>IF('Calculation sheet'!AQ405="","",IF(OR(I405="Motorway link",I405="Exit diverge",I405="Entrance merge",I405="Motorway diverge",I405="Motorway merge",I405="Motorway weaving",I405="Service area"),'Calculation sheet'!AM405*'Calculation sheet'!J405*'Calculation sheet'!K405*'Calculation sheet'!M405*'Calculation sheet'!O405*'Calculation sheet'!P405*'Calculation sheet'!Q405*'Calculation sheet'!R405*'Calculation sheet'!S405*'Calculation sheet'!U405*'Calculation sheet'!Y405*'Calculation sheet'!AA405*'Calculation sheet'!AC405*'Calculation sheet'!AE405*'Calculation sheet'!AG405*'Calculation sheet'!AJ405,'Calculation sheet'!AM405*'Calculation sheet'!J405*'Calculation sheet'!K405*'Calculation sheet'!M405*'Calculation sheet'!O405*'Calculation sheet'!P405*'Calculation sheet'!Q405*'Calculation sheet'!R405*'Calculation sheet'!S405*'Calculation sheet'!U405*'Calculation sheet'!Y405*'Calculation sheet'!AA405*'Calculation sheet'!AC405*'Calculation sheet'!AE405*'Calculation sheet'!AG405*'Calculation sheet'!AJ405*1.1176))</f>
        <v/>
      </c>
      <c r="M405" s="12" t="str">
        <f t="shared" si="18"/>
        <v/>
      </c>
      <c r="N405" s="12" t="str">
        <f>IF('Calculation sheet'!AQ405="","",IF(OR(I405="Motorway link",I405="Exit diverge",I405="Entrance merge",I405="Motorway diverge",I405="Motorway merge",I405="Motorway weaving",I405="Service area"),'Calculation sheet'!AN405*'Calculation sheet'!J405*'Calculation sheet'!K405*'Calculation sheet'!L405*'Calculation sheet'!N405*'Calculation sheet'!P405*'Calculation sheet'!R405*'Calculation sheet'!S405*'Calculation sheet'!V405*'Calculation sheet'!Y405*'Calculation sheet'!Z405*'Calculation sheet'!AB405*'Calculation sheet'!AD405*'Calculation sheet'!AH405*'Calculation sheet'!AJ405,'Calculation sheet'!AN405*'Calculation sheet'!J405*'Calculation sheet'!K405*'Calculation sheet'!L405*'Calculation sheet'!N405*'Calculation sheet'!P405*'Calculation sheet'!R405*'Calculation sheet'!S405*'Calculation sheet'!V405*'Calculation sheet'!Y405*'Calculation sheet'!Z405*'Calculation sheet'!AB405*'Calculation sheet'!AD405*'Calculation sheet'!AH405*'Calculation sheet'!AJ405*0.7672))</f>
        <v/>
      </c>
      <c r="O405" s="12" t="str">
        <f>IF('Calculation sheet'!AQ405="","",IF(OR(I405="Motorway link",I405="Exit diverge",I405="Entrance merge",I405="Motorway diverge",I405="Motorway merge",I405="Motorway weaving",I405="Service area"),'Calculation sheet'!AO405*'Calculation sheet'!J405*'Calculation sheet'!K405*'Calculation sheet'!L405*'Calculation sheet'!N405*'Calculation sheet'!P405*'Calculation sheet'!R405*'Calculation sheet'!S405*'Calculation sheet'!W405*'Calculation sheet'!Y405*'Calculation sheet'!Z405*'Calculation sheet'!AB405*'Calculation sheet'!AD405*'Calculation sheet'!AH405*'Calculation sheet'!AJ405,'Calculation sheet'!AO405*'Calculation sheet'!J405*'Calculation sheet'!K405*'Calculation sheet'!L405*'Calculation sheet'!N405*'Calculation sheet'!P405*'Calculation sheet'!R405*'Calculation sheet'!S405*'Calculation sheet'!W405*'Calculation sheet'!Y405*'Calculation sheet'!Z405*'Calculation sheet'!AB405*'Calculation sheet'!AD405*'Calculation sheet'!AH405*'Calculation sheet'!AJ405*0.7672))</f>
        <v/>
      </c>
      <c r="P405" s="12" t="str">
        <f>IF('Calculation sheet'!AQ405="","",IF(OR(I405="Motorway link",I405="Exit diverge",I405="Entrance merge",I405="Motorway diverge",I405="Motorway merge",I405="Motorway weaving",I405="Service area"),'Calculation sheet'!AP405*'Calculation sheet'!J405*'Calculation sheet'!K405*'Calculation sheet'!L405*'Calculation sheet'!N405*'Calculation sheet'!P405*'Calculation sheet'!R405*'Calculation sheet'!S405*'Calculation sheet'!X405*'Calculation sheet'!Y405*'Calculation sheet'!Z405*'Calculation sheet'!AB405*'Calculation sheet'!AD405*'Calculation sheet'!AI405*'Calculation sheet'!AJ405,'Calculation sheet'!AP405*'Calculation sheet'!J405*'Calculation sheet'!K405*'Calculation sheet'!L405*'Calculation sheet'!N405*'Calculation sheet'!P405*'Calculation sheet'!R405*'Calculation sheet'!S405*'Calculation sheet'!X405*'Calculation sheet'!Y405*'Calculation sheet'!Z405*'Calculation sheet'!AB405*'Calculation sheet'!AD405*'Calculation sheet'!AI405*'Calculation sheet'!AJ405*0.7672))</f>
        <v/>
      </c>
      <c r="Q405" s="12" t="str">
        <f t="shared" si="19"/>
        <v/>
      </c>
      <c r="R405" s="14" t="str">
        <f t="shared" si="20"/>
        <v/>
      </c>
    </row>
    <row r="406" spans="1:18" x14ac:dyDescent="0.3">
      <c r="A406" s="4" t="str">
        <f>IF('Input data'!A421="","",'Input data'!A421)</f>
        <v/>
      </c>
      <c r="B406" s="4" t="str">
        <f>IF('Input data'!B421="","",'Input data'!B421)</f>
        <v/>
      </c>
      <c r="C406" s="4" t="str">
        <f>IF('Input data'!C421="","",'Input data'!C421)</f>
        <v/>
      </c>
      <c r="D406" s="4" t="str">
        <f>IF('Input data'!D421="","",'Input data'!D421)</f>
        <v/>
      </c>
      <c r="E406" s="4" t="str">
        <f>IF('Input data'!E421="","",'Input data'!E421)</f>
        <v/>
      </c>
      <c r="F406" s="4" t="str">
        <f>IF('Input data'!F421="","",'Input data'!F421)</f>
        <v/>
      </c>
      <c r="G406" s="4">
        <f>IF('Input data'!G421="","",'Input data'!G421)</f>
        <v>0</v>
      </c>
      <c r="H406" s="4" t="str">
        <f>IF('Input data'!H421&gt;0.5,'Input data'!H421,"")</f>
        <v/>
      </c>
      <c r="I406" s="4" t="str">
        <f>IF('Input data'!I421="","",'Input data'!I421)</f>
        <v/>
      </c>
      <c r="J406" s="12" t="str">
        <f>IF('Calculation sheet'!AQ406="","",IF(OR(I406="Motorway link",I406="Exit diverge",I406="Entrance merge",I406="Motorway diverge",I406="Motorway merge",I406="Motorway weaving",I406="Service area"),'Calculation sheet'!AK406*'Calculation sheet'!J406*'Calculation sheet'!K406*'Calculation sheet'!L406*'Calculation sheet'!N406*'Calculation sheet'!P406*'Calculation sheet'!R406*'Calculation sheet'!S406*'Calculation sheet'!T406*'Calculation sheet'!Y406*'Calculation sheet'!Z406*'Calculation sheet'!AB406*'Calculation sheet'!AD406*'Calculation sheet'!AF406*'Calculation sheet'!AJ406,'Calculation sheet'!AK406*'Calculation sheet'!J406*'Calculation sheet'!K406*'Calculation sheet'!L406*'Calculation sheet'!N406*'Calculation sheet'!P406*'Calculation sheet'!R406*'Calculation sheet'!S406*'Calculation sheet'!T406*'Calculation sheet'!Y406*'Calculation sheet'!Z406*'Calculation sheet'!AB406*'Calculation sheet'!AD406*'Calculation sheet'!AF406*'Calculation sheet'!AJ406*0.7672))</f>
        <v/>
      </c>
      <c r="K406" s="12" t="str">
        <f>IF('Calculation sheet'!AQ406="","",IF(OR(I406="Motorway link",I406="Exit diverge",I406="Entrance merge",I406="Motorway diverge",I406="Motorway merge",I406="Motorway weaving",I406="Service area"),'Calculation sheet'!AL406*'Calculation sheet'!J406*'Calculation sheet'!K406*'Calculation sheet'!M406*'Calculation sheet'!O406*'Calculation sheet'!P406*'Calculation sheet'!Q406*'Calculation sheet'!R406*'Calculation sheet'!S406*'Calculation sheet'!T406*'Calculation sheet'!Y406*'Calculation sheet'!AA406*'Calculation sheet'!AC406*'Calculation sheet'!AE406*'Calculation sheet'!AG406*'Calculation sheet'!AJ406,'Calculation sheet'!AL406*'Calculation sheet'!J406*'Calculation sheet'!K406*'Calculation sheet'!M406*'Calculation sheet'!O406*'Calculation sheet'!P406*'Calculation sheet'!Q406*'Calculation sheet'!R406*'Calculation sheet'!S406*'Calculation sheet'!T406*'Calculation sheet'!Y406*'Calculation sheet'!AA406*'Calculation sheet'!AC406*'Calculation sheet'!AE406*'Calculation sheet'!AG406*'Calculation sheet'!AJ406*0.8833))</f>
        <v/>
      </c>
      <c r="L406" s="12" t="str">
        <f>IF('Calculation sheet'!AQ406="","",IF(OR(I406="Motorway link",I406="Exit diverge",I406="Entrance merge",I406="Motorway diverge",I406="Motorway merge",I406="Motorway weaving",I406="Service area"),'Calculation sheet'!AM406*'Calculation sheet'!J406*'Calculation sheet'!K406*'Calculation sheet'!M406*'Calculation sheet'!O406*'Calculation sheet'!P406*'Calculation sheet'!Q406*'Calculation sheet'!R406*'Calculation sheet'!S406*'Calculation sheet'!U406*'Calculation sheet'!Y406*'Calculation sheet'!AA406*'Calculation sheet'!AC406*'Calculation sheet'!AE406*'Calculation sheet'!AG406*'Calculation sheet'!AJ406,'Calculation sheet'!AM406*'Calculation sheet'!J406*'Calculation sheet'!K406*'Calculation sheet'!M406*'Calculation sheet'!O406*'Calculation sheet'!P406*'Calculation sheet'!Q406*'Calculation sheet'!R406*'Calculation sheet'!S406*'Calculation sheet'!U406*'Calculation sheet'!Y406*'Calculation sheet'!AA406*'Calculation sheet'!AC406*'Calculation sheet'!AE406*'Calculation sheet'!AG406*'Calculation sheet'!AJ406*1.1176))</f>
        <v/>
      </c>
      <c r="M406" s="12" t="str">
        <f t="shared" si="18"/>
        <v/>
      </c>
      <c r="N406" s="12" t="str">
        <f>IF('Calculation sheet'!AQ406="","",IF(OR(I406="Motorway link",I406="Exit diverge",I406="Entrance merge",I406="Motorway diverge",I406="Motorway merge",I406="Motorway weaving",I406="Service area"),'Calculation sheet'!AN406*'Calculation sheet'!J406*'Calculation sheet'!K406*'Calculation sheet'!L406*'Calculation sheet'!N406*'Calculation sheet'!P406*'Calculation sheet'!R406*'Calculation sheet'!S406*'Calculation sheet'!V406*'Calculation sheet'!Y406*'Calculation sheet'!Z406*'Calculation sheet'!AB406*'Calculation sheet'!AD406*'Calculation sheet'!AH406*'Calculation sheet'!AJ406,'Calculation sheet'!AN406*'Calculation sheet'!J406*'Calculation sheet'!K406*'Calculation sheet'!L406*'Calculation sheet'!N406*'Calculation sheet'!P406*'Calculation sheet'!R406*'Calculation sheet'!S406*'Calculation sheet'!V406*'Calculation sheet'!Y406*'Calculation sheet'!Z406*'Calculation sheet'!AB406*'Calculation sheet'!AD406*'Calculation sheet'!AH406*'Calculation sheet'!AJ406*0.7672))</f>
        <v/>
      </c>
      <c r="O406" s="12" t="str">
        <f>IF('Calculation sheet'!AQ406="","",IF(OR(I406="Motorway link",I406="Exit diverge",I406="Entrance merge",I406="Motorway diverge",I406="Motorway merge",I406="Motorway weaving",I406="Service area"),'Calculation sheet'!AO406*'Calculation sheet'!J406*'Calculation sheet'!K406*'Calculation sheet'!L406*'Calculation sheet'!N406*'Calculation sheet'!P406*'Calculation sheet'!R406*'Calculation sheet'!S406*'Calculation sheet'!W406*'Calculation sheet'!Y406*'Calculation sheet'!Z406*'Calculation sheet'!AB406*'Calculation sheet'!AD406*'Calculation sheet'!AH406*'Calculation sheet'!AJ406,'Calculation sheet'!AO406*'Calculation sheet'!J406*'Calculation sheet'!K406*'Calculation sheet'!L406*'Calculation sheet'!N406*'Calculation sheet'!P406*'Calculation sheet'!R406*'Calculation sheet'!S406*'Calculation sheet'!W406*'Calculation sheet'!Y406*'Calculation sheet'!Z406*'Calculation sheet'!AB406*'Calculation sheet'!AD406*'Calculation sheet'!AH406*'Calculation sheet'!AJ406*0.7672))</f>
        <v/>
      </c>
      <c r="P406" s="12" t="str">
        <f>IF('Calculation sheet'!AQ406="","",IF(OR(I406="Motorway link",I406="Exit diverge",I406="Entrance merge",I406="Motorway diverge",I406="Motorway merge",I406="Motorway weaving",I406="Service area"),'Calculation sheet'!AP406*'Calculation sheet'!J406*'Calculation sheet'!K406*'Calculation sheet'!L406*'Calculation sheet'!N406*'Calculation sheet'!P406*'Calculation sheet'!R406*'Calculation sheet'!S406*'Calculation sheet'!X406*'Calculation sheet'!Y406*'Calculation sheet'!Z406*'Calculation sheet'!AB406*'Calculation sheet'!AD406*'Calculation sheet'!AI406*'Calculation sheet'!AJ406,'Calculation sheet'!AP406*'Calculation sheet'!J406*'Calculation sheet'!K406*'Calculation sheet'!L406*'Calculation sheet'!N406*'Calculation sheet'!P406*'Calculation sheet'!R406*'Calculation sheet'!S406*'Calculation sheet'!X406*'Calculation sheet'!Y406*'Calculation sheet'!Z406*'Calculation sheet'!AB406*'Calculation sheet'!AD406*'Calculation sheet'!AI406*'Calculation sheet'!AJ406*0.7672))</f>
        <v/>
      </c>
      <c r="Q406" s="12" t="str">
        <f t="shared" si="19"/>
        <v/>
      </c>
      <c r="R406" s="14" t="str">
        <f t="shared" si="20"/>
        <v/>
      </c>
    </row>
    <row r="407" spans="1:18" x14ac:dyDescent="0.3">
      <c r="A407" s="4" t="str">
        <f>IF('Input data'!A422="","",'Input data'!A422)</f>
        <v/>
      </c>
      <c r="B407" s="4" t="str">
        <f>IF('Input data'!B422="","",'Input data'!B422)</f>
        <v/>
      </c>
      <c r="C407" s="4" t="str">
        <f>IF('Input data'!C422="","",'Input data'!C422)</f>
        <v/>
      </c>
      <c r="D407" s="4" t="str">
        <f>IF('Input data'!D422="","",'Input data'!D422)</f>
        <v/>
      </c>
      <c r="E407" s="4" t="str">
        <f>IF('Input data'!E422="","",'Input data'!E422)</f>
        <v/>
      </c>
      <c r="F407" s="4" t="str">
        <f>IF('Input data'!F422="","",'Input data'!F422)</f>
        <v/>
      </c>
      <c r="G407" s="4">
        <f>IF('Input data'!G422="","",'Input data'!G422)</f>
        <v>0</v>
      </c>
      <c r="H407" s="4" t="str">
        <f>IF('Input data'!H422&gt;0.5,'Input data'!H422,"")</f>
        <v/>
      </c>
      <c r="I407" s="4" t="str">
        <f>IF('Input data'!I422="","",'Input data'!I422)</f>
        <v/>
      </c>
      <c r="J407" s="12" t="str">
        <f>IF('Calculation sheet'!AQ407="","",IF(OR(I407="Motorway link",I407="Exit diverge",I407="Entrance merge",I407="Motorway diverge",I407="Motorway merge",I407="Motorway weaving",I407="Service area"),'Calculation sheet'!AK407*'Calculation sheet'!J407*'Calculation sheet'!K407*'Calculation sheet'!L407*'Calculation sheet'!N407*'Calculation sheet'!P407*'Calculation sheet'!R407*'Calculation sheet'!S407*'Calculation sheet'!T407*'Calculation sheet'!Y407*'Calculation sheet'!Z407*'Calculation sheet'!AB407*'Calculation sheet'!AD407*'Calculation sheet'!AF407*'Calculation sheet'!AJ407,'Calculation sheet'!AK407*'Calculation sheet'!J407*'Calculation sheet'!K407*'Calculation sheet'!L407*'Calculation sheet'!N407*'Calculation sheet'!P407*'Calculation sheet'!R407*'Calculation sheet'!S407*'Calculation sheet'!T407*'Calculation sheet'!Y407*'Calculation sheet'!Z407*'Calculation sheet'!AB407*'Calculation sheet'!AD407*'Calculation sheet'!AF407*'Calculation sheet'!AJ407*0.7672))</f>
        <v/>
      </c>
      <c r="K407" s="12" t="str">
        <f>IF('Calculation sheet'!AQ407="","",IF(OR(I407="Motorway link",I407="Exit diverge",I407="Entrance merge",I407="Motorway diverge",I407="Motorway merge",I407="Motorway weaving",I407="Service area"),'Calculation sheet'!AL407*'Calculation sheet'!J407*'Calculation sheet'!K407*'Calculation sheet'!M407*'Calculation sheet'!O407*'Calculation sheet'!P407*'Calculation sheet'!Q407*'Calculation sheet'!R407*'Calculation sheet'!S407*'Calculation sheet'!T407*'Calculation sheet'!Y407*'Calculation sheet'!AA407*'Calculation sheet'!AC407*'Calculation sheet'!AE407*'Calculation sheet'!AG407*'Calculation sheet'!AJ407,'Calculation sheet'!AL407*'Calculation sheet'!J407*'Calculation sheet'!K407*'Calculation sheet'!M407*'Calculation sheet'!O407*'Calculation sheet'!P407*'Calculation sheet'!Q407*'Calculation sheet'!R407*'Calculation sheet'!S407*'Calculation sheet'!T407*'Calculation sheet'!Y407*'Calculation sheet'!AA407*'Calculation sheet'!AC407*'Calculation sheet'!AE407*'Calculation sheet'!AG407*'Calculation sheet'!AJ407*0.8833))</f>
        <v/>
      </c>
      <c r="L407" s="12" t="str">
        <f>IF('Calculation sheet'!AQ407="","",IF(OR(I407="Motorway link",I407="Exit diverge",I407="Entrance merge",I407="Motorway diverge",I407="Motorway merge",I407="Motorway weaving",I407="Service area"),'Calculation sheet'!AM407*'Calculation sheet'!J407*'Calculation sheet'!K407*'Calculation sheet'!M407*'Calculation sheet'!O407*'Calculation sheet'!P407*'Calculation sheet'!Q407*'Calculation sheet'!R407*'Calculation sheet'!S407*'Calculation sheet'!U407*'Calculation sheet'!Y407*'Calculation sheet'!AA407*'Calculation sheet'!AC407*'Calculation sheet'!AE407*'Calculation sheet'!AG407*'Calculation sheet'!AJ407,'Calculation sheet'!AM407*'Calculation sheet'!J407*'Calculation sheet'!K407*'Calculation sheet'!M407*'Calculation sheet'!O407*'Calculation sheet'!P407*'Calculation sheet'!Q407*'Calculation sheet'!R407*'Calculation sheet'!S407*'Calculation sheet'!U407*'Calculation sheet'!Y407*'Calculation sheet'!AA407*'Calculation sheet'!AC407*'Calculation sheet'!AE407*'Calculation sheet'!AG407*'Calculation sheet'!AJ407*1.1176))</f>
        <v/>
      </c>
      <c r="M407" s="12" t="str">
        <f t="shared" si="18"/>
        <v/>
      </c>
      <c r="N407" s="12" t="str">
        <f>IF('Calculation sheet'!AQ407="","",IF(OR(I407="Motorway link",I407="Exit diverge",I407="Entrance merge",I407="Motorway diverge",I407="Motorway merge",I407="Motorway weaving",I407="Service area"),'Calculation sheet'!AN407*'Calculation sheet'!J407*'Calculation sheet'!K407*'Calculation sheet'!L407*'Calculation sheet'!N407*'Calculation sheet'!P407*'Calculation sheet'!R407*'Calculation sheet'!S407*'Calculation sheet'!V407*'Calculation sheet'!Y407*'Calculation sheet'!Z407*'Calculation sheet'!AB407*'Calculation sheet'!AD407*'Calculation sheet'!AH407*'Calculation sheet'!AJ407,'Calculation sheet'!AN407*'Calculation sheet'!J407*'Calculation sheet'!K407*'Calculation sheet'!L407*'Calculation sheet'!N407*'Calculation sheet'!P407*'Calculation sheet'!R407*'Calculation sheet'!S407*'Calculation sheet'!V407*'Calculation sheet'!Y407*'Calculation sheet'!Z407*'Calculation sheet'!AB407*'Calculation sheet'!AD407*'Calculation sheet'!AH407*'Calculation sheet'!AJ407*0.7672))</f>
        <v/>
      </c>
      <c r="O407" s="12" t="str">
        <f>IF('Calculation sheet'!AQ407="","",IF(OR(I407="Motorway link",I407="Exit diverge",I407="Entrance merge",I407="Motorway diverge",I407="Motorway merge",I407="Motorway weaving",I407="Service area"),'Calculation sheet'!AO407*'Calculation sheet'!J407*'Calculation sheet'!K407*'Calculation sheet'!L407*'Calculation sheet'!N407*'Calculation sheet'!P407*'Calculation sheet'!R407*'Calculation sheet'!S407*'Calculation sheet'!W407*'Calculation sheet'!Y407*'Calculation sheet'!Z407*'Calculation sheet'!AB407*'Calculation sheet'!AD407*'Calculation sheet'!AH407*'Calculation sheet'!AJ407,'Calculation sheet'!AO407*'Calculation sheet'!J407*'Calculation sheet'!K407*'Calculation sheet'!L407*'Calculation sheet'!N407*'Calculation sheet'!P407*'Calculation sheet'!R407*'Calculation sheet'!S407*'Calculation sheet'!W407*'Calculation sheet'!Y407*'Calculation sheet'!Z407*'Calculation sheet'!AB407*'Calculation sheet'!AD407*'Calculation sheet'!AH407*'Calculation sheet'!AJ407*0.7672))</f>
        <v/>
      </c>
      <c r="P407" s="12" t="str">
        <f>IF('Calculation sheet'!AQ407="","",IF(OR(I407="Motorway link",I407="Exit diverge",I407="Entrance merge",I407="Motorway diverge",I407="Motorway merge",I407="Motorway weaving",I407="Service area"),'Calculation sheet'!AP407*'Calculation sheet'!J407*'Calculation sheet'!K407*'Calculation sheet'!L407*'Calculation sheet'!N407*'Calculation sheet'!P407*'Calculation sheet'!R407*'Calculation sheet'!S407*'Calculation sheet'!X407*'Calculation sheet'!Y407*'Calculation sheet'!Z407*'Calculation sheet'!AB407*'Calculation sheet'!AD407*'Calculation sheet'!AI407*'Calculation sheet'!AJ407,'Calculation sheet'!AP407*'Calculation sheet'!J407*'Calculation sheet'!K407*'Calculation sheet'!L407*'Calculation sheet'!N407*'Calculation sheet'!P407*'Calculation sheet'!R407*'Calculation sheet'!S407*'Calculation sheet'!X407*'Calculation sheet'!Y407*'Calculation sheet'!Z407*'Calculation sheet'!AB407*'Calculation sheet'!AD407*'Calculation sheet'!AI407*'Calculation sheet'!AJ407*0.7672))</f>
        <v/>
      </c>
      <c r="Q407" s="12" t="str">
        <f t="shared" si="19"/>
        <v/>
      </c>
      <c r="R407" s="14" t="str">
        <f t="shared" si="20"/>
        <v/>
      </c>
    </row>
    <row r="408" spans="1:18" x14ac:dyDescent="0.3">
      <c r="A408" s="4" t="str">
        <f>IF('Input data'!A423="","",'Input data'!A423)</f>
        <v/>
      </c>
      <c r="B408" s="4" t="str">
        <f>IF('Input data'!B423="","",'Input data'!B423)</f>
        <v/>
      </c>
      <c r="C408" s="4" t="str">
        <f>IF('Input data'!C423="","",'Input data'!C423)</f>
        <v/>
      </c>
      <c r="D408" s="4" t="str">
        <f>IF('Input data'!D423="","",'Input data'!D423)</f>
        <v/>
      </c>
      <c r="E408" s="4" t="str">
        <f>IF('Input data'!E423="","",'Input data'!E423)</f>
        <v/>
      </c>
      <c r="F408" s="4" t="str">
        <f>IF('Input data'!F423="","",'Input data'!F423)</f>
        <v/>
      </c>
      <c r="G408" s="4">
        <f>IF('Input data'!G423="","",'Input data'!G423)</f>
        <v>0</v>
      </c>
      <c r="H408" s="4" t="str">
        <f>IF('Input data'!H423&gt;0.5,'Input data'!H423,"")</f>
        <v/>
      </c>
      <c r="I408" s="4" t="str">
        <f>IF('Input data'!I423="","",'Input data'!I423)</f>
        <v/>
      </c>
      <c r="J408" s="12" t="str">
        <f>IF('Calculation sheet'!AQ408="","",IF(OR(I408="Motorway link",I408="Exit diverge",I408="Entrance merge",I408="Motorway diverge",I408="Motorway merge",I408="Motorway weaving",I408="Service area"),'Calculation sheet'!AK408*'Calculation sheet'!J408*'Calculation sheet'!K408*'Calculation sheet'!L408*'Calculation sheet'!N408*'Calculation sheet'!P408*'Calculation sheet'!R408*'Calculation sheet'!S408*'Calculation sheet'!T408*'Calculation sheet'!Y408*'Calculation sheet'!Z408*'Calculation sheet'!AB408*'Calculation sheet'!AD408*'Calculation sheet'!AF408*'Calculation sheet'!AJ408,'Calculation sheet'!AK408*'Calculation sheet'!J408*'Calculation sheet'!K408*'Calculation sheet'!L408*'Calculation sheet'!N408*'Calculation sheet'!P408*'Calculation sheet'!R408*'Calculation sheet'!S408*'Calculation sheet'!T408*'Calculation sheet'!Y408*'Calculation sheet'!Z408*'Calculation sheet'!AB408*'Calculation sheet'!AD408*'Calculation sheet'!AF408*'Calculation sheet'!AJ408*0.7672))</f>
        <v/>
      </c>
      <c r="K408" s="12" t="str">
        <f>IF('Calculation sheet'!AQ408="","",IF(OR(I408="Motorway link",I408="Exit diverge",I408="Entrance merge",I408="Motorway diverge",I408="Motorway merge",I408="Motorway weaving",I408="Service area"),'Calculation sheet'!AL408*'Calculation sheet'!J408*'Calculation sheet'!K408*'Calculation sheet'!M408*'Calculation sheet'!O408*'Calculation sheet'!P408*'Calculation sheet'!Q408*'Calculation sheet'!R408*'Calculation sheet'!S408*'Calculation sheet'!T408*'Calculation sheet'!Y408*'Calculation sheet'!AA408*'Calculation sheet'!AC408*'Calculation sheet'!AE408*'Calculation sheet'!AG408*'Calculation sheet'!AJ408,'Calculation sheet'!AL408*'Calculation sheet'!J408*'Calculation sheet'!K408*'Calculation sheet'!M408*'Calculation sheet'!O408*'Calculation sheet'!P408*'Calculation sheet'!Q408*'Calculation sheet'!R408*'Calculation sheet'!S408*'Calculation sheet'!T408*'Calculation sheet'!Y408*'Calculation sheet'!AA408*'Calculation sheet'!AC408*'Calculation sheet'!AE408*'Calculation sheet'!AG408*'Calculation sheet'!AJ408*0.8833))</f>
        <v/>
      </c>
      <c r="L408" s="12" t="str">
        <f>IF('Calculation sheet'!AQ408="","",IF(OR(I408="Motorway link",I408="Exit diverge",I408="Entrance merge",I408="Motorway diverge",I408="Motorway merge",I408="Motorway weaving",I408="Service area"),'Calculation sheet'!AM408*'Calculation sheet'!J408*'Calculation sheet'!K408*'Calculation sheet'!M408*'Calculation sheet'!O408*'Calculation sheet'!P408*'Calculation sheet'!Q408*'Calculation sheet'!R408*'Calculation sheet'!S408*'Calculation sheet'!U408*'Calculation sheet'!Y408*'Calculation sheet'!AA408*'Calculation sheet'!AC408*'Calculation sheet'!AE408*'Calculation sheet'!AG408*'Calculation sheet'!AJ408,'Calculation sheet'!AM408*'Calculation sheet'!J408*'Calculation sheet'!K408*'Calculation sheet'!M408*'Calculation sheet'!O408*'Calculation sheet'!P408*'Calculation sheet'!Q408*'Calculation sheet'!R408*'Calculation sheet'!S408*'Calculation sheet'!U408*'Calculation sheet'!Y408*'Calculation sheet'!AA408*'Calculation sheet'!AC408*'Calculation sheet'!AE408*'Calculation sheet'!AG408*'Calculation sheet'!AJ408*1.1176))</f>
        <v/>
      </c>
      <c r="M408" s="12" t="str">
        <f t="shared" si="18"/>
        <v/>
      </c>
      <c r="N408" s="12" t="str">
        <f>IF('Calculation sheet'!AQ408="","",IF(OR(I408="Motorway link",I408="Exit diverge",I408="Entrance merge",I408="Motorway diverge",I408="Motorway merge",I408="Motorway weaving",I408="Service area"),'Calculation sheet'!AN408*'Calculation sheet'!J408*'Calculation sheet'!K408*'Calculation sheet'!L408*'Calculation sheet'!N408*'Calculation sheet'!P408*'Calculation sheet'!R408*'Calculation sheet'!S408*'Calculation sheet'!V408*'Calculation sheet'!Y408*'Calculation sheet'!Z408*'Calculation sheet'!AB408*'Calculation sheet'!AD408*'Calculation sheet'!AH408*'Calculation sheet'!AJ408,'Calculation sheet'!AN408*'Calculation sheet'!J408*'Calculation sheet'!K408*'Calculation sheet'!L408*'Calculation sheet'!N408*'Calculation sheet'!P408*'Calculation sheet'!R408*'Calculation sheet'!S408*'Calculation sheet'!V408*'Calculation sheet'!Y408*'Calculation sheet'!Z408*'Calculation sheet'!AB408*'Calculation sheet'!AD408*'Calculation sheet'!AH408*'Calculation sheet'!AJ408*0.7672))</f>
        <v/>
      </c>
      <c r="O408" s="12" t="str">
        <f>IF('Calculation sheet'!AQ408="","",IF(OR(I408="Motorway link",I408="Exit diverge",I408="Entrance merge",I408="Motorway diverge",I408="Motorway merge",I408="Motorway weaving",I408="Service area"),'Calculation sheet'!AO408*'Calculation sheet'!J408*'Calculation sheet'!K408*'Calculation sheet'!L408*'Calculation sheet'!N408*'Calculation sheet'!P408*'Calculation sheet'!R408*'Calculation sheet'!S408*'Calculation sheet'!W408*'Calculation sheet'!Y408*'Calculation sheet'!Z408*'Calculation sheet'!AB408*'Calculation sheet'!AD408*'Calculation sheet'!AH408*'Calculation sheet'!AJ408,'Calculation sheet'!AO408*'Calculation sheet'!J408*'Calculation sheet'!K408*'Calculation sheet'!L408*'Calculation sheet'!N408*'Calculation sheet'!P408*'Calculation sheet'!R408*'Calculation sheet'!S408*'Calculation sheet'!W408*'Calculation sheet'!Y408*'Calculation sheet'!Z408*'Calculation sheet'!AB408*'Calculation sheet'!AD408*'Calculation sheet'!AH408*'Calculation sheet'!AJ408*0.7672))</f>
        <v/>
      </c>
      <c r="P408" s="12" t="str">
        <f>IF('Calculation sheet'!AQ408="","",IF(OR(I408="Motorway link",I408="Exit diverge",I408="Entrance merge",I408="Motorway diverge",I408="Motorway merge",I408="Motorway weaving",I408="Service area"),'Calculation sheet'!AP408*'Calculation sheet'!J408*'Calculation sheet'!K408*'Calculation sheet'!L408*'Calculation sheet'!N408*'Calculation sheet'!P408*'Calculation sheet'!R408*'Calculation sheet'!S408*'Calculation sheet'!X408*'Calculation sheet'!Y408*'Calculation sheet'!Z408*'Calculation sheet'!AB408*'Calculation sheet'!AD408*'Calculation sheet'!AI408*'Calculation sheet'!AJ408,'Calculation sheet'!AP408*'Calculation sheet'!J408*'Calculation sheet'!K408*'Calculation sheet'!L408*'Calculation sheet'!N408*'Calculation sheet'!P408*'Calculation sheet'!R408*'Calculation sheet'!S408*'Calculation sheet'!X408*'Calculation sheet'!Y408*'Calculation sheet'!Z408*'Calculation sheet'!AB408*'Calculation sheet'!AD408*'Calculation sheet'!AI408*'Calculation sheet'!AJ408*0.7672))</f>
        <v/>
      </c>
      <c r="Q408" s="12" t="str">
        <f t="shared" si="19"/>
        <v/>
      </c>
      <c r="R408" s="14" t="str">
        <f t="shared" si="20"/>
        <v/>
      </c>
    </row>
    <row r="409" spans="1:18" x14ac:dyDescent="0.3">
      <c r="A409" s="4" t="str">
        <f>IF('Input data'!A424="","",'Input data'!A424)</f>
        <v/>
      </c>
      <c r="B409" s="4" t="str">
        <f>IF('Input data'!B424="","",'Input data'!B424)</f>
        <v/>
      </c>
      <c r="C409" s="4" t="str">
        <f>IF('Input data'!C424="","",'Input data'!C424)</f>
        <v/>
      </c>
      <c r="D409" s="4" t="str">
        <f>IF('Input data'!D424="","",'Input data'!D424)</f>
        <v/>
      </c>
      <c r="E409" s="4" t="str">
        <f>IF('Input data'!E424="","",'Input data'!E424)</f>
        <v/>
      </c>
      <c r="F409" s="4" t="str">
        <f>IF('Input data'!F424="","",'Input data'!F424)</f>
        <v/>
      </c>
      <c r="G409" s="4">
        <f>IF('Input data'!G424="","",'Input data'!G424)</f>
        <v>0</v>
      </c>
      <c r="H409" s="4" t="str">
        <f>IF('Input data'!H424&gt;0.5,'Input data'!H424,"")</f>
        <v/>
      </c>
      <c r="I409" s="4" t="str">
        <f>IF('Input data'!I424="","",'Input data'!I424)</f>
        <v/>
      </c>
      <c r="J409" s="12" t="str">
        <f>IF('Calculation sheet'!AQ409="","",IF(OR(I409="Motorway link",I409="Exit diverge",I409="Entrance merge",I409="Motorway diverge",I409="Motorway merge",I409="Motorway weaving",I409="Service area"),'Calculation sheet'!AK409*'Calculation sheet'!J409*'Calculation sheet'!K409*'Calculation sheet'!L409*'Calculation sheet'!N409*'Calculation sheet'!P409*'Calculation sheet'!R409*'Calculation sheet'!S409*'Calculation sheet'!T409*'Calculation sheet'!Y409*'Calculation sheet'!Z409*'Calculation sheet'!AB409*'Calculation sheet'!AD409*'Calculation sheet'!AF409*'Calculation sheet'!AJ409,'Calculation sheet'!AK409*'Calculation sheet'!J409*'Calculation sheet'!K409*'Calculation sheet'!L409*'Calculation sheet'!N409*'Calculation sheet'!P409*'Calculation sheet'!R409*'Calculation sheet'!S409*'Calculation sheet'!T409*'Calculation sheet'!Y409*'Calculation sheet'!Z409*'Calculation sheet'!AB409*'Calculation sheet'!AD409*'Calculation sheet'!AF409*'Calculation sheet'!AJ409*0.7672))</f>
        <v/>
      </c>
      <c r="K409" s="12" t="str">
        <f>IF('Calculation sheet'!AQ409="","",IF(OR(I409="Motorway link",I409="Exit diverge",I409="Entrance merge",I409="Motorway diverge",I409="Motorway merge",I409="Motorway weaving",I409="Service area"),'Calculation sheet'!AL409*'Calculation sheet'!J409*'Calculation sheet'!K409*'Calculation sheet'!M409*'Calculation sheet'!O409*'Calculation sheet'!P409*'Calculation sheet'!Q409*'Calculation sheet'!R409*'Calculation sheet'!S409*'Calculation sheet'!T409*'Calculation sheet'!Y409*'Calculation sheet'!AA409*'Calculation sheet'!AC409*'Calculation sheet'!AE409*'Calculation sheet'!AG409*'Calculation sheet'!AJ409,'Calculation sheet'!AL409*'Calculation sheet'!J409*'Calculation sheet'!K409*'Calculation sheet'!M409*'Calculation sheet'!O409*'Calculation sheet'!P409*'Calculation sheet'!Q409*'Calculation sheet'!R409*'Calculation sheet'!S409*'Calculation sheet'!T409*'Calculation sheet'!Y409*'Calculation sheet'!AA409*'Calculation sheet'!AC409*'Calculation sheet'!AE409*'Calculation sheet'!AG409*'Calculation sheet'!AJ409*0.8833))</f>
        <v/>
      </c>
      <c r="L409" s="12" t="str">
        <f>IF('Calculation sheet'!AQ409="","",IF(OR(I409="Motorway link",I409="Exit diverge",I409="Entrance merge",I409="Motorway diverge",I409="Motorway merge",I409="Motorway weaving",I409="Service area"),'Calculation sheet'!AM409*'Calculation sheet'!J409*'Calculation sheet'!K409*'Calculation sheet'!M409*'Calculation sheet'!O409*'Calculation sheet'!P409*'Calculation sheet'!Q409*'Calculation sheet'!R409*'Calculation sheet'!S409*'Calculation sheet'!U409*'Calculation sheet'!Y409*'Calculation sheet'!AA409*'Calculation sheet'!AC409*'Calculation sheet'!AE409*'Calculation sheet'!AG409*'Calculation sheet'!AJ409,'Calculation sheet'!AM409*'Calculation sheet'!J409*'Calculation sheet'!K409*'Calculation sheet'!M409*'Calculation sheet'!O409*'Calculation sheet'!P409*'Calculation sheet'!Q409*'Calculation sheet'!R409*'Calculation sheet'!S409*'Calculation sheet'!U409*'Calculation sheet'!Y409*'Calculation sheet'!AA409*'Calculation sheet'!AC409*'Calculation sheet'!AE409*'Calculation sheet'!AG409*'Calculation sheet'!AJ409*1.1176))</f>
        <v/>
      </c>
      <c r="M409" s="12" t="str">
        <f t="shared" si="18"/>
        <v/>
      </c>
      <c r="N409" s="12" t="str">
        <f>IF('Calculation sheet'!AQ409="","",IF(OR(I409="Motorway link",I409="Exit diverge",I409="Entrance merge",I409="Motorway diverge",I409="Motorway merge",I409="Motorway weaving",I409="Service area"),'Calculation sheet'!AN409*'Calculation sheet'!J409*'Calculation sheet'!K409*'Calculation sheet'!L409*'Calculation sheet'!N409*'Calculation sheet'!P409*'Calculation sheet'!R409*'Calculation sheet'!S409*'Calculation sheet'!V409*'Calculation sheet'!Y409*'Calculation sheet'!Z409*'Calculation sheet'!AB409*'Calculation sheet'!AD409*'Calculation sheet'!AH409*'Calculation sheet'!AJ409,'Calculation sheet'!AN409*'Calculation sheet'!J409*'Calculation sheet'!K409*'Calculation sheet'!L409*'Calculation sheet'!N409*'Calculation sheet'!P409*'Calculation sheet'!R409*'Calculation sheet'!S409*'Calculation sheet'!V409*'Calculation sheet'!Y409*'Calculation sheet'!Z409*'Calculation sheet'!AB409*'Calculation sheet'!AD409*'Calculation sheet'!AH409*'Calculation sheet'!AJ409*0.7672))</f>
        <v/>
      </c>
      <c r="O409" s="12" t="str">
        <f>IF('Calculation sheet'!AQ409="","",IF(OR(I409="Motorway link",I409="Exit diverge",I409="Entrance merge",I409="Motorway diverge",I409="Motorway merge",I409="Motorway weaving",I409="Service area"),'Calculation sheet'!AO409*'Calculation sheet'!J409*'Calculation sheet'!K409*'Calculation sheet'!L409*'Calculation sheet'!N409*'Calculation sheet'!P409*'Calculation sheet'!R409*'Calculation sheet'!S409*'Calculation sheet'!W409*'Calculation sheet'!Y409*'Calculation sheet'!Z409*'Calculation sheet'!AB409*'Calculation sheet'!AD409*'Calculation sheet'!AH409*'Calculation sheet'!AJ409,'Calculation sheet'!AO409*'Calculation sheet'!J409*'Calculation sheet'!K409*'Calculation sheet'!L409*'Calculation sheet'!N409*'Calculation sheet'!P409*'Calculation sheet'!R409*'Calculation sheet'!S409*'Calculation sheet'!W409*'Calculation sheet'!Y409*'Calculation sheet'!Z409*'Calculation sheet'!AB409*'Calculation sheet'!AD409*'Calculation sheet'!AH409*'Calculation sheet'!AJ409*0.7672))</f>
        <v/>
      </c>
      <c r="P409" s="12" t="str">
        <f>IF('Calculation sheet'!AQ409="","",IF(OR(I409="Motorway link",I409="Exit diverge",I409="Entrance merge",I409="Motorway diverge",I409="Motorway merge",I409="Motorway weaving",I409="Service area"),'Calculation sheet'!AP409*'Calculation sheet'!J409*'Calculation sheet'!K409*'Calculation sheet'!L409*'Calculation sheet'!N409*'Calculation sheet'!P409*'Calculation sheet'!R409*'Calculation sheet'!S409*'Calculation sheet'!X409*'Calculation sheet'!Y409*'Calculation sheet'!Z409*'Calculation sheet'!AB409*'Calculation sheet'!AD409*'Calculation sheet'!AI409*'Calculation sheet'!AJ409,'Calculation sheet'!AP409*'Calculation sheet'!J409*'Calculation sheet'!K409*'Calculation sheet'!L409*'Calculation sheet'!N409*'Calculation sheet'!P409*'Calculation sheet'!R409*'Calculation sheet'!S409*'Calculation sheet'!X409*'Calculation sheet'!Y409*'Calculation sheet'!Z409*'Calculation sheet'!AB409*'Calculation sheet'!AD409*'Calculation sheet'!AI409*'Calculation sheet'!AJ409*0.7672))</f>
        <v/>
      </c>
      <c r="Q409" s="12" t="str">
        <f t="shared" si="19"/>
        <v/>
      </c>
      <c r="R409" s="14" t="str">
        <f t="shared" si="20"/>
        <v/>
      </c>
    </row>
    <row r="410" spans="1:18" x14ac:dyDescent="0.3">
      <c r="A410" s="4" t="str">
        <f>IF('Input data'!A425="","",'Input data'!A425)</f>
        <v/>
      </c>
      <c r="B410" s="4" t="str">
        <f>IF('Input data'!B425="","",'Input data'!B425)</f>
        <v/>
      </c>
      <c r="C410" s="4" t="str">
        <f>IF('Input data'!C425="","",'Input data'!C425)</f>
        <v/>
      </c>
      <c r="D410" s="4" t="str">
        <f>IF('Input data'!D425="","",'Input data'!D425)</f>
        <v/>
      </c>
      <c r="E410" s="4" t="str">
        <f>IF('Input data'!E425="","",'Input data'!E425)</f>
        <v/>
      </c>
      <c r="F410" s="4" t="str">
        <f>IF('Input data'!F425="","",'Input data'!F425)</f>
        <v/>
      </c>
      <c r="G410" s="4">
        <f>IF('Input data'!G425="","",'Input data'!G425)</f>
        <v>0</v>
      </c>
      <c r="H410" s="4" t="str">
        <f>IF('Input data'!H425&gt;0.5,'Input data'!H425,"")</f>
        <v/>
      </c>
      <c r="I410" s="4" t="str">
        <f>IF('Input data'!I425="","",'Input data'!I425)</f>
        <v/>
      </c>
      <c r="J410" s="12" t="str">
        <f>IF('Calculation sheet'!AQ410="","",IF(OR(I410="Motorway link",I410="Exit diverge",I410="Entrance merge",I410="Motorway diverge",I410="Motorway merge",I410="Motorway weaving",I410="Service area"),'Calculation sheet'!AK410*'Calculation sheet'!J410*'Calculation sheet'!K410*'Calculation sheet'!L410*'Calculation sheet'!N410*'Calculation sheet'!P410*'Calculation sheet'!R410*'Calculation sheet'!S410*'Calculation sheet'!T410*'Calculation sheet'!Y410*'Calculation sheet'!Z410*'Calculation sheet'!AB410*'Calculation sheet'!AD410*'Calculation sheet'!AF410*'Calculation sheet'!AJ410,'Calculation sheet'!AK410*'Calculation sheet'!J410*'Calculation sheet'!K410*'Calculation sheet'!L410*'Calculation sheet'!N410*'Calculation sheet'!P410*'Calculation sheet'!R410*'Calculation sheet'!S410*'Calculation sheet'!T410*'Calculation sheet'!Y410*'Calculation sheet'!Z410*'Calculation sheet'!AB410*'Calculation sheet'!AD410*'Calculation sheet'!AF410*'Calculation sheet'!AJ410*0.7672))</f>
        <v/>
      </c>
      <c r="K410" s="12" t="str">
        <f>IF('Calculation sheet'!AQ410="","",IF(OR(I410="Motorway link",I410="Exit diverge",I410="Entrance merge",I410="Motorway diverge",I410="Motorway merge",I410="Motorway weaving",I410="Service area"),'Calculation sheet'!AL410*'Calculation sheet'!J410*'Calculation sheet'!K410*'Calculation sheet'!M410*'Calculation sheet'!O410*'Calculation sheet'!P410*'Calculation sheet'!Q410*'Calculation sheet'!R410*'Calculation sheet'!S410*'Calculation sheet'!T410*'Calculation sheet'!Y410*'Calculation sheet'!AA410*'Calculation sheet'!AC410*'Calculation sheet'!AE410*'Calculation sheet'!AG410*'Calculation sheet'!AJ410,'Calculation sheet'!AL410*'Calculation sheet'!J410*'Calculation sheet'!K410*'Calculation sheet'!M410*'Calculation sheet'!O410*'Calculation sheet'!P410*'Calculation sheet'!Q410*'Calculation sheet'!R410*'Calculation sheet'!S410*'Calculation sheet'!T410*'Calculation sheet'!Y410*'Calculation sheet'!AA410*'Calculation sheet'!AC410*'Calculation sheet'!AE410*'Calculation sheet'!AG410*'Calculation sheet'!AJ410*0.8833))</f>
        <v/>
      </c>
      <c r="L410" s="12" t="str">
        <f>IF('Calculation sheet'!AQ410="","",IF(OR(I410="Motorway link",I410="Exit diverge",I410="Entrance merge",I410="Motorway diverge",I410="Motorway merge",I410="Motorway weaving",I410="Service area"),'Calculation sheet'!AM410*'Calculation sheet'!J410*'Calculation sheet'!K410*'Calculation sheet'!M410*'Calculation sheet'!O410*'Calculation sheet'!P410*'Calculation sheet'!Q410*'Calculation sheet'!R410*'Calculation sheet'!S410*'Calculation sheet'!U410*'Calculation sheet'!Y410*'Calculation sheet'!AA410*'Calculation sheet'!AC410*'Calculation sheet'!AE410*'Calculation sheet'!AG410*'Calculation sheet'!AJ410,'Calculation sheet'!AM410*'Calculation sheet'!J410*'Calculation sheet'!K410*'Calculation sheet'!M410*'Calculation sheet'!O410*'Calculation sheet'!P410*'Calculation sheet'!Q410*'Calculation sheet'!R410*'Calculation sheet'!S410*'Calculation sheet'!U410*'Calculation sheet'!Y410*'Calculation sheet'!AA410*'Calculation sheet'!AC410*'Calculation sheet'!AE410*'Calculation sheet'!AG410*'Calculation sheet'!AJ410*1.1176))</f>
        <v/>
      </c>
      <c r="M410" s="12" t="str">
        <f t="shared" si="18"/>
        <v/>
      </c>
      <c r="N410" s="12" t="str">
        <f>IF('Calculation sheet'!AQ410="","",IF(OR(I410="Motorway link",I410="Exit diverge",I410="Entrance merge",I410="Motorway diverge",I410="Motorway merge",I410="Motorway weaving",I410="Service area"),'Calculation sheet'!AN410*'Calculation sheet'!J410*'Calculation sheet'!K410*'Calculation sheet'!L410*'Calculation sheet'!N410*'Calculation sheet'!P410*'Calculation sheet'!R410*'Calculation sheet'!S410*'Calculation sheet'!V410*'Calculation sheet'!Y410*'Calculation sheet'!Z410*'Calculation sheet'!AB410*'Calculation sheet'!AD410*'Calculation sheet'!AH410*'Calculation sheet'!AJ410,'Calculation sheet'!AN410*'Calculation sheet'!J410*'Calculation sheet'!K410*'Calculation sheet'!L410*'Calculation sheet'!N410*'Calculation sheet'!P410*'Calculation sheet'!R410*'Calculation sheet'!S410*'Calculation sheet'!V410*'Calculation sheet'!Y410*'Calculation sheet'!Z410*'Calculation sheet'!AB410*'Calculation sheet'!AD410*'Calculation sheet'!AH410*'Calculation sheet'!AJ410*0.7672))</f>
        <v/>
      </c>
      <c r="O410" s="12" t="str">
        <f>IF('Calculation sheet'!AQ410="","",IF(OR(I410="Motorway link",I410="Exit diverge",I410="Entrance merge",I410="Motorway diverge",I410="Motorway merge",I410="Motorway weaving",I410="Service area"),'Calculation sheet'!AO410*'Calculation sheet'!J410*'Calculation sheet'!K410*'Calculation sheet'!L410*'Calculation sheet'!N410*'Calculation sheet'!P410*'Calculation sheet'!R410*'Calculation sheet'!S410*'Calculation sheet'!W410*'Calculation sheet'!Y410*'Calculation sheet'!Z410*'Calculation sheet'!AB410*'Calculation sheet'!AD410*'Calculation sheet'!AH410*'Calculation sheet'!AJ410,'Calculation sheet'!AO410*'Calculation sheet'!J410*'Calculation sheet'!K410*'Calculation sheet'!L410*'Calculation sheet'!N410*'Calculation sheet'!P410*'Calculation sheet'!R410*'Calculation sheet'!S410*'Calculation sheet'!W410*'Calculation sheet'!Y410*'Calculation sheet'!Z410*'Calculation sheet'!AB410*'Calculation sheet'!AD410*'Calculation sheet'!AH410*'Calculation sheet'!AJ410*0.7672))</f>
        <v/>
      </c>
      <c r="P410" s="12" t="str">
        <f>IF('Calculation sheet'!AQ410="","",IF(OR(I410="Motorway link",I410="Exit diverge",I410="Entrance merge",I410="Motorway diverge",I410="Motorway merge",I410="Motorway weaving",I410="Service area"),'Calculation sheet'!AP410*'Calculation sheet'!J410*'Calculation sheet'!K410*'Calculation sheet'!L410*'Calculation sheet'!N410*'Calculation sheet'!P410*'Calculation sheet'!R410*'Calculation sheet'!S410*'Calculation sheet'!X410*'Calculation sheet'!Y410*'Calculation sheet'!Z410*'Calculation sheet'!AB410*'Calculation sheet'!AD410*'Calculation sheet'!AI410*'Calculation sheet'!AJ410,'Calculation sheet'!AP410*'Calculation sheet'!J410*'Calculation sheet'!K410*'Calculation sheet'!L410*'Calculation sheet'!N410*'Calculation sheet'!P410*'Calculation sheet'!R410*'Calculation sheet'!S410*'Calculation sheet'!X410*'Calculation sheet'!Y410*'Calculation sheet'!Z410*'Calculation sheet'!AB410*'Calculation sheet'!AD410*'Calculation sheet'!AI410*'Calculation sheet'!AJ410*0.7672))</f>
        <v/>
      </c>
      <c r="Q410" s="12" t="str">
        <f t="shared" si="19"/>
        <v/>
      </c>
      <c r="R410" s="14" t="str">
        <f t="shared" si="20"/>
        <v/>
      </c>
    </row>
    <row r="411" spans="1:18" x14ac:dyDescent="0.3">
      <c r="A411" s="4" t="str">
        <f>IF('Input data'!A426="","",'Input data'!A426)</f>
        <v/>
      </c>
      <c r="B411" s="4" t="str">
        <f>IF('Input data'!B426="","",'Input data'!B426)</f>
        <v/>
      </c>
      <c r="C411" s="4" t="str">
        <f>IF('Input data'!C426="","",'Input data'!C426)</f>
        <v/>
      </c>
      <c r="D411" s="4" t="str">
        <f>IF('Input data'!D426="","",'Input data'!D426)</f>
        <v/>
      </c>
      <c r="E411" s="4" t="str">
        <f>IF('Input data'!E426="","",'Input data'!E426)</f>
        <v/>
      </c>
      <c r="F411" s="4" t="str">
        <f>IF('Input data'!F426="","",'Input data'!F426)</f>
        <v/>
      </c>
      <c r="G411" s="4">
        <f>IF('Input data'!G426="","",'Input data'!G426)</f>
        <v>0</v>
      </c>
      <c r="H411" s="4" t="str">
        <f>IF('Input data'!H426&gt;0.5,'Input data'!H426,"")</f>
        <v/>
      </c>
      <c r="I411" s="4" t="str">
        <f>IF('Input data'!I426="","",'Input data'!I426)</f>
        <v/>
      </c>
      <c r="J411" s="12" t="str">
        <f>IF('Calculation sheet'!AQ411="","",IF(OR(I411="Motorway link",I411="Exit diverge",I411="Entrance merge",I411="Motorway diverge",I411="Motorway merge",I411="Motorway weaving",I411="Service area"),'Calculation sheet'!AK411*'Calculation sheet'!J411*'Calculation sheet'!K411*'Calculation sheet'!L411*'Calculation sheet'!N411*'Calculation sheet'!P411*'Calculation sheet'!R411*'Calculation sheet'!S411*'Calculation sheet'!T411*'Calculation sheet'!Y411*'Calculation sheet'!Z411*'Calculation sheet'!AB411*'Calculation sheet'!AD411*'Calculation sheet'!AF411*'Calculation sheet'!AJ411,'Calculation sheet'!AK411*'Calculation sheet'!J411*'Calculation sheet'!K411*'Calculation sheet'!L411*'Calculation sheet'!N411*'Calculation sheet'!P411*'Calculation sheet'!R411*'Calculation sheet'!S411*'Calculation sheet'!T411*'Calculation sheet'!Y411*'Calculation sheet'!Z411*'Calculation sheet'!AB411*'Calculation sheet'!AD411*'Calculation sheet'!AF411*'Calculation sheet'!AJ411*0.7672))</f>
        <v/>
      </c>
      <c r="K411" s="12" t="str">
        <f>IF('Calculation sheet'!AQ411="","",IF(OR(I411="Motorway link",I411="Exit diverge",I411="Entrance merge",I411="Motorway diverge",I411="Motorway merge",I411="Motorway weaving",I411="Service area"),'Calculation sheet'!AL411*'Calculation sheet'!J411*'Calculation sheet'!K411*'Calculation sheet'!M411*'Calculation sheet'!O411*'Calculation sheet'!P411*'Calculation sheet'!Q411*'Calculation sheet'!R411*'Calculation sheet'!S411*'Calculation sheet'!T411*'Calculation sheet'!Y411*'Calculation sheet'!AA411*'Calculation sheet'!AC411*'Calculation sheet'!AE411*'Calculation sheet'!AG411*'Calculation sheet'!AJ411,'Calculation sheet'!AL411*'Calculation sheet'!J411*'Calculation sheet'!K411*'Calculation sheet'!M411*'Calculation sheet'!O411*'Calculation sheet'!P411*'Calculation sheet'!Q411*'Calculation sheet'!R411*'Calculation sheet'!S411*'Calculation sheet'!T411*'Calculation sheet'!Y411*'Calculation sheet'!AA411*'Calculation sheet'!AC411*'Calculation sheet'!AE411*'Calculation sheet'!AG411*'Calculation sheet'!AJ411*0.8833))</f>
        <v/>
      </c>
      <c r="L411" s="12" t="str">
        <f>IF('Calculation sheet'!AQ411="","",IF(OR(I411="Motorway link",I411="Exit diverge",I411="Entrance merge",I411="Motorway diverge",I411="Motorway merge",I411="Motorway weaving",I411="Service area"),'Calculation sheet'!AM411*'Calculation sheet'!J411*'Calculation sheet'!K411*'Calculation sheet'!M411*'Calculation sheet'!O411*'Calculation sheet'!P411*'Calculation sheet'!Q411*'Calculation sheet'!R411*'Calculation sheet'!S411*'Calculation sheet'!U411*'Calculation sheet'!Y411*'Calculation sheet'!AA411*'Calculation sheet'!AC411*'Calculation sheet'!AE411*'Calculation sheet'!AG411*'Calculation sheet'!AJ411,'Calculation sheet'!AM411*'Calculation sheet'!J411*'Calculation sheet'!K411*'Calculation sheet'!M411*'Calculation sheet'!O411*'Calculation sheet'!P411*'Calculation sheet'!Q411*'Calculation sheet'!R411*'Calculation sheet'!S411*'Calculation sheet'!U411*'Calculation sheet'!Y411*'Calculation sheet'!AA411*'Calculation sheet'!AC411*'Calculation sheet'!AE411*'Calculation sheet'!AG411*'Calculation sheet'!AJ411*1.1176))</f>
        <v/>
      </c>
      <c r="M411" s="12" t="str">
        <f t="shared" si="18"/>
        <v/>
      </c>
      <c r="N411" s="12" t="str">
        <f>IF('Calculation sheet'!AQ411="","",IF(OR(I411="Motorway link",I411="Exit diverge",I411="Entrance merge",I411="Motorway diverge",I411="Motorway merge",I411="Motorway weaving",I411="Service area"),'Calculation sheet'!AN411*'Calculation sheet'!J411*'Calculation sheet'!K411*'Calculation sheet'!L411*'Calculation sheet'!N411*'Calculation sheet'!P411*'Calculation sheet'!R411*'Calculation sheet'!S411*'Calculation sheet'!V411*'Calculation sheet'!Y411*'Calculation sheet'!Z411*'Calculation sheet'!AB411*'Calculation sheet'!AD411*'Calculation sheet'!AH411*'Calculation sheet'!AJ411,'Calculation sheet'!AN411*'Calculation sheet'!J411*'Calculation sheet'!K411*'Calculation sheet'!L411*'Calculation sheet'!N411*'Calculation sheet'!P411*'Calculation sheet'!R411*'Calculation sheet'!S411*'Calculation sheet'!V411*'Calculation sheet'!Y411*'Calculation sheet'!Z411*'Calculation sheet'!AB411*'Calculation sheet'!AD411*'Calculation sheet'!AH411*'Calculation sheet'!AJ411*0.7672))</f>
        <v/>
      </c>
      <c r="O411" s="12" t="str">
        <f>IF('Calculation sheet'!AQ411="","",IF(OR(I411="Motorway link",I411="Exit diverge",I411="Entrance merge",I411="Motorway diverge",I411="Motorway merge",I411="Motorway weaving",I411="Service area"),'Calculation sheet'!AO411*'Calculation sheet'!J411*'Calculation sheet'!K411*'Calculation sheet'!L411*'Calculation sheet'!N411*'Calculation sheet'!P411*'Calculation sheet'!R411*'Calculation sheet'!S411*'Calculation sheet'!W411*'Calculation sheet'!Y411*'Calculation sheet'!Z411*'Calculation sheet'!AB411*'Calculation sheet'!AD411*'Calculation sheet'!AH411*'Calculation sheet'!AJ411,'Calculation sheet'!AO411*'Calculation sheet'!J411*'Calculation sheet'!K411*'Calculation sheet'!L411*'Calculation sheet'!N411*'Calculation sheet'!P411*'Calculation sheet'!R411*'Calculation sheet'!S411*'Calculation sheet'!W411*'Calculation sheet'!Y411*'Calculation sheet'!Z411*'Calculation sheet'!AB411*'Calculation sheet'!AD411*'Calculation sheet'!AH411*'Calculation sheet'!AJ411*0.7672))</f>
        <v/>
      </c>
      <c r="P411" s="12" t="str">
        <f>IF('Calculation sheet'!AQ411="","",IF(OR(I411="Motorway link",I411="Exit diverge",I411="Entrance merge",I411="Motorway diverge",I411="Motorway merge",I411="Motorway weaving",I411="Service area"),'Calculation sheet'!AP411*'Calculation sheet'!J411*'Calculation sheet'!K411*'Calculation sheet'!L411*'Calculation sheet'!N411*'Calculation sheet'!P411*'Calculation sheet'!R411*'Calculation sheet'!S411*'Calculation sheet'!X411*'Calculation sheet'!Y411*'Calculation sheet'!Z411*'Calculation sheet'!AB411*'Calculation sheet'!AD411*'Calculation sheet'!AI411*'Calculation sheet'!AJ411,'Calculation sheet'!AP411*'Calculation sheet'!J411*'Calculation sheet'!K411*'Calculation sheet'!L411*'Calculation sheet'!N411*'Calculation sheet'!P411*'Calculation sheet'!R411*'Calculation sheet'!S411*'Calculation sheet'!X411*'Calculation sheet'!Y411*'Calculation sheet'!Z411*'Calculation sheet'!AB411*'Calculation sheet'!AD411*'Calculation sheet'!AI411*'Calculation sheet'!AJ411*0.7672))</f>
        <v/>
      </c>
      <c r="Q411" s="12" t="str">
        <f t="shared" si="19"/>
        <v/>
      </c>
      <c r="R411" s="14" t="str">
        <f t="shared" si="20"/>
        <v/>
      </c>
    </row>
    <row r="412" spans="1:18" x14ac:dyDescent="0.3">
      <c r="A412" s="4" t="str">
        <f>IF('Input data'!A427="","",'Input data'!A427)</f>
        <v/>
      </c>
      <c r="B412" s="4" t="str">
        <f>IF('Input data'!B427="","",'Input data'!B427)</f>
        <v/>
      </c>
      <c r="C412" s="4" t="str">
        <f>IF('Input data'!C427="","",'Input data'!C427)</f>
        <v/>
      </c>
      <c r="D412" s="4" t="str">
        <f>IF('Input data'!D427="","",'Input data'!D427)</f>
        <v/>
      </c>
      <c r="E412" s="4" t="str">
        <f>IF('Input data'!E427="","",'Input data'!E427)</f>
        <v/>
      </c>
      <c r="F412" s="4" t="str">
        <f>IF('Input data'!F427="","",'Input data'!F427)</f>
        <v/>
      </c>
      <c r="G412" s="4">
        <f>IF('Input data'!G427="","",'Input data'!G427)</f>
        <v>0</v>
      </c>
      <c r="H412" s="4" t="str">
        <f>IF('Input data'!H427&gt;0.5,'Input data'!H427,"")</f>
        <v/>
      </c>
      <c r="I412" s="4" t="str">
        <f>IF('Input data'!I427="","",'Input data'!I427)</f>
        <v/>
      </c>
      <c r="J412" s="12" t="str">
        <f>IF('Calculation sheet'!AQ412="","",IF(OR(I412="Motorway link",I412="Exit diverge",I412="Entrance merge",I412="Motorway diverge",I412="Motorway merge",I412="Motorway weaving",I412="Service area"),'Calculation sheet'!AK412*'Calculation sheet'!J412*'Calculation sheet'!K412*'Calculation sheet'!L412*'Calculation sheet'!N412*'Calculation sheet'!P412*'Calculation sheet'!R412*'Calculation sheet'!S412*'Calculation sheet'!T412*'Calculation sheet'!Y412*'Calculation sheet'!Z412*'Calculation sheet'!AB412*'Calculation sheet'!AD412*'Calculation sheet'!AF412*'Calculation sheet'!AJ412,'Calculation sheet'!AK412*'Calculation sheet'!J412*'Calculation sheet'!K412*'Calculation sheet'!L412*'Calculation sheet'!N412*'Calculation sheet'!P412*'Calculation sheet'!R412*'Calculation sheet'!S412*'Calculation sheet'!T412*'Calculation sheet'!Y412*'Calculation sheet'!Z412*'Calculation sheet'!AB412*'Calculation sheet'!AD412*'Calculation sheet'!AF412*'Calculation sheet'!AJ412*0.7672))</f>
        <v/>
      </c>
      <c r="K412" s="12" t="str">
        <f>IF('Calculation sheet'!AQ412="","",IF(OR(I412="Motorway link",I412="Exit diverge",I412="Entrance merge",I412="Motorway diverge",I412="Motorway merge",I412="Motorway weaving",I412="Service area"),'Calculation sheet'!AL412*'Calculation sheet'!J412*'Calculation sheet'!K412*'Calculation sheet'!M412*'Calculation sheet'!O412*'Calculation sheet'!P412*'Calculation sheet'!Q412*'Calculation sheet'!R412*'Calculation sheet'!S412*'Calculation sheet'!T412*'Calculation sheet'!Y412*'Calculation sheet'!AA412*'Calculation sheet'!AC412*'Calculation sheet'!AE412*'Calculation sheet'!AG412*'Calculation sheet'!AJ412,'Calculation sheet'!AL412*'Calculation sheet'!J412*'Calculation sheet'!K412*'Calculation sheet'!M412*'Calculation sheet'!O412*'Calculation sheet'!P412*'Calculation sheet'!Q412*'Calculation sheet'!R412*'Calculation sheet'!S412*'Calculation sheet'!T412*'Calculation sheet'!Y412*'Calculation sheet'!AA412*'Calculation sheet'!AC412*'Calculation sheet'!AE412*'Calculation sheet'!AG412*'Calculation sheet'!AJ412*0.8833))</f>
        <v/>
      </c>
      <c r="L412" s="12" t="str">
        <f>IF('Calculation sheet'!AQ412="","",IF(OR(I412="Motorway link",I412="Exit diverge",I412="Entrance merge",I412="Motorway diverge",I412="Motorway merge",I412="Motorway weaving",I412="Service area"),'Calculation sheet'!AM412*'Calculation sheet'!J412*'Calculation sheet'!K412*'Calculation sheet'!M412*'Calculation sheet'!O412*'Calculation sheet'!P412*'Calculation sheet'!Q412*'Calculation sheet'!R412*'Calculation sheet'!S412*'Calculation sheet'!U412*'Calculation sheet'!Y412*'Calculation sheet'!AA412*'Calculation sheet'!AC412*'Calculation sheet'!AE412*'Calculation sheet'!AG412*'Calculation sheet'!AJ412,'Calculation sheet'!AM412*'Calculation sheet'!J412*'Calculation sheet'!K412*'Calculation sheet'!M412*'Calculation sheet'!O412*'Calculation sheet'!P412*'Calculation sheet'!Q412*'Calculation sheet'!R412*'Calculation sheet'!S412*'Calculation sheet'!U412*'Calculation sheet'!Y412*'Calculation sheet'!AA412*'Calculation sheet'!AC412*'Calculation sheet'!AE412*'Calculation sheet'!AG412*'Calculation sheet'!AJ412*1.1176))</f>
        <v/>
      </c>
      <c r="M412" s="12" t="str">
        <f t="shared" si="18"/>
        <v/>
      </c>
      <c r="N412" s="12" t="str">
        <f>IF('Calculation sheet'!AQ412="","",IF(OR(I412="Motorway link",I412="Exit diverge",I412="Entrance merge",I412="Motorway diverge",I412="Motorway merge",I412="Motorway weaving",I412="Service area"),'Calculation sheet'!AN412*'Calculation sheet'!J412*'Calculation sheet'!K412*'Calculation sheet'!L412*'Calculation sheet'!N412*'Calculation sheet'!P412*'Calculation sheet'!R412*'Calculation sheet'!S412*'Calculation sheet'!V412*'Calculation sheet'!Y412*'Calculation sheet'!Z412*'Calculation sheet'!AB412*'Calculation sheet'!AD412*'Calculation sheet'!AH412*'Calculation sheet'!AJ412,'Calculation sheet'!AN412*'Calculation sheet'!J412*'Calculation sheet'!K412*'Calculation sheet'!L412*'Calculation sheet'!N412*'Calculation sheet'!P412*'Calculation sheet'!R412*'Calculation sheet'!S412*'Calculation sheet'!V412*'Calculation sheet'!Y412*'Calculation sheet'!Z412*'Calculation sheet'!AB412*'Calculation sheet'!AD412*'Calculation sheet'!AH412*'Calculation sheet'!AJ412*0.7672))</f>
        <v/>
      </c>
      <c r="O412" s="12" t="str">
        <f>IF('Calculation sheet'!AQ412="","",IF(OR(I412="Motorway link",I412="Exit diverge",I412="Entrance merge",I412="Motorway diverge",I412="Motorway merge",I412="Motorway weaving",I412="Service area"),'Calculation sheet'!AO412*'Calculation sheet'!J412*'Calculation sheet'!K412*'Calculation sheet'!L412*'Calculation sheet'!N412*'Calculation sheet'!P412*'Calculation sheet'!R412*'Calculation sheet'!S412*'Calculation sheet'!W412*'Calculation sheet'!Y412*'Calculation sheet'!Z412*'Calculation sheet'!AB412*'Calculation sheet'!AD412*'Calculation sheet'!AH412*'Calculation sheet'!AJ412,'Calculation sheet'!AO412*'Calculation sheet'!J412*'Calculation sheet'!K412*'Calculation sheet'!L412*'Calculation sheet'!N412*'Calculation sheet'!P412*'Calculation sheet'!R412*'Calculation sheet'!S412*'Calculation sheet'!W412*'Calculation sheet'!Y412*'Calculation sheet'!Z412*'Calculation sheet'!AB412*'Calculation sheet'!AD412*'Calculation sheet'!AH412*'Calculation sheet'!AJ412*0.7672))</f>
        <v/>
      </c>
      <c r="P412" s="12" t="str">
        <f>IF('Calculation sheet'!AQ412="","",IF(OR(I412="Motorway link",I412="Exit diverge",I412="Entrance merge",I412="Motorway diverge",I412="Motorway merge",I412="Motorway weaving",I412="Service area"),'Calculation sheet'!AP412*'Calculation sheet'!J412*'Calculation sheet'!K412*'Calculation sheet'!L412*'Calculation sheet'!N412*'Calculation sheet'!P412*'Calculation sheet'!R412*'Calculation sheet'!S412*'Calculation sheet'!X412*'Calculation sheet'!Y412*'Calculation sheet'!Z412*'Calculation sheet'!AB412*'Calculation sheet'!AD412*'Calculation sheet'!AI412*'Calculation sheet'!AJ412,'Calculation sheet'!AP412*'Calculation sheet'!J412*'Calculation sheet'!K412*'Calculation sheet'!L412*'Calculation sheet'!N412*'Calculation sheet'!P412*'Calculation sheet'!R412*'Calculation sheet'!S412*'Calculation sheet'!X412*'Calculation sheet'!Y412*'Calculation sheet'!Z412*'Calculation sheet'!AB412*'Calculation sheet'!AD412*'Calculation sheet'!AI412*'Calculation sheet'!AJ412*0.7672))</f>
        <v/>
      </c>
      <c r="Q412" s="12" t="str">
        <f t="shared" si="19"/>
        <v/>
      </c>
      <c r="R412" s="14" t="str">
        <f t="shared" si="20"/>
        <v/>
      </c>
    </row>
    <row r="413" spans="1:18" x14ac:dyDescent="0.3">
      <c r="A413" s="4" t="str">
        <f>IF('Input data'!A428="","",'Input data'!A428)</f>
        <v/>
      </c>
      <c r="B413" s="4" t="str">
        <f>IF('Input data'!B428="","",'Input data'!B428)</f>
        <v/>
      </c>
      <c r="C413" s="4" t="str">
        <f>IF('Input data'!C428="","",'Input data'!C428)</f>
        <v/>
      </c>
      <c r="D413" s="4" t="str">
        <f>IF('Input data'!D428="","",'Input data'!D428)</f>
        <v/>
      </c>
      <c r="E413" s="4" t="str">
        <f>IF('Input data'!E428="","",'Input data'!E428)</f>
        <v/>
      </c>
      <c r="F413" s="4" t="str">
        <f>IF('Input data'!F428="","",'Input data'!F428)</f>
        <v/>
      </c>
      <c r="G413" s="4">
        <f>IF('Input data'!G428="","",'Input data'!G428)</f>
        <v>0</v>
      </c>
      <c r="H413" s="4" t="str">
        <f>IF('Input data'!H428&gt;0.5,'Input data'!H428,"")</f>
        <v/>
      </c>
      <c r="I413" s="4" t="str">
        <f>IF('Input data'!I428="","",'Input data'!I428)</f>
        <v/>
      </c>
      <c r="J413" s="12" t="str">
        <f>IF('Calculation sheet'!AQ413="","",IF(OR(I413="Motorway link",I413="Exit diverge",I413="Entrance merge",I413="Motorway diverge",I413="Motorway merge",I413="Motorway weaving",I413="Service area"),'Calculation sheet'!AK413*'Calculation sheet'!J413*'Calculation sheet'!K413*'Calculation sheet'!L413*'Calculation sheet'!N413*'Calculation sheet'!P413*'Calculation sheet'!R413*'Calculation sheet'!S413*'Calculation sheet'!T413*'Calculation sheet'!Y413*'Calculation sheet'!Z413*'Calculation sheet'!AB413*'Calculation sheet'!AD413*'Calculation sheet'!AF413*'Calculation sheet'!AJ413,'Calculation sheet'!AK413*'Calculation sheet'!J413*'Calculation sheet'!K413*'Calculation sheet'!L413*'Calculation sheet'!N413*'Calculation sheet'!P413*'Calculation sheet'!R413*'Calculation sheet'!S413*'Calculation sheet'!T413*'Calculation sheet'!Y413*'Calculation sheet'!Z413*'Calculation sheet'!AB413*'Calculation sheet'!AD413*'Calculation sheet'!AF413*'Calculation sheet'!AJ413*0.7672))</f>
        <v/>
      </c>
      <c r="K413" s="12" t="str">
        <f>IF('Calculation sheet'!AQ413="","",IF(OR(I413="Motorway link",I413="Exit diverge",I413="Entrance merge",I413="Motorway diverge",I413="Motorway merge",I413="Motorway weaving",I413="Service area"),'Calculation sheet'!AL413*'Calculation sheet'!J413*'Calculation sheet'!K413*'Calculation sheet'!M413*'Calculation sheet'!O413*'Calculation sheet'!P413*'Calculation sheet'!Q413*'Calculation sheet'!R413*'Calculation sheet'!S413*'Calculation sheet'!T413*'Calculation sheet'!Y413*'Calculation sheet'!AA413*'Calculation sheet'!AC413*'Calculation sheet'!AE413*'Calculation sheet'!AG413*'Calculation sheet'!AJ413,'Calculation sheet'!AL413*'Calculation sheet'!J413*'Calculation sheet'!K413*'Calculation sheet'!M413*'Calculation sheet'!O413*'Calculation sheet'!P413*'Calculation sheet'!Q413*'Calculation sheet'!R413*'Calculation sheet'!S413*'Calculation sheet'!T413*'Calculation sheet'!Y413*'Calculation sheet'!AA413*'Calculation sheet'!AC413*'Calculation sheet'!AE413*'Calculation sheet'!AG413*'Calculation sheet'!AJ413*0.8833))</f>
        <v/>
      </c>
      <c r="L413" s="12" t="str">
        <f>IF('Calculation sheet'!AQ413="","",IF(OR(I413="Motorway link",I413="Exit diverge",I413="Entrance merge",I413="Motorway diverge",I413="Motorway merge",I413="Motorway weaving",I413="Service area"),'Calculation sheet'!AM413*'Calculation sheet'!J413*'Calculation sheet'!K413*'Calculation sheet'!M413*'Calculation sheet'!O413*'Calculation sheet'!P413*'Calculation sheet'!Q413*'Calculation sheet'!R413*'Calculation sheet'!S413*'Calculation sheet'!U413*'Calculation sheet'!Y413*'Calculation sheet'!AA413*'Calculation sheet'!AC413*'Calculation sheet'!AE413*'Calculation sheet'!AG413*'Calculation sheet'!AJ413,'Calculation sheet'!AM413*'Calculation sheet'!J413*'Calculation sheet'!K413*'Calculation sheet'!M413*'Calculation sheet'!O413*'Calculation sheet'!P413*'Calculation sheet'!Q413*'Calculation sheet'!R413*'Calculation sheet'!S413*'Calculation sheet'!U413*'Calculation sheet'!Y413*'Calculation sheet'!AA413*'Calculation sheet'!AC413*'Calculation sheet'!AE413*'Calculation sheet'!AG413*'Calculation sheet'!AJ413*1.1176))</f>
        <v/>
      </c>
      <c r="M413" s="12" t="str">
        <f t="shared" si="18"/>
        <v/>
      </c>
      <c r="N413" s="12" t="str">
        <f>IF('Calculation sheet'!AQ413="","",IF(OR(I413="Motorway link",I413="Exit diverge",I413="Entrance merge",I413="Motorway diverge",I413="Motorway merge",I413="Motorway weaving",I413="Service area"),'Calculation sheet'!AN413*'Calculation sheet'!J413*'Calculation sheet'!K413*'Calculation sheet'!L413*'Calculation sheet'!N413*'Calculation sheet'!P413*'Calculation sheet'!R413*'Calculation sheet'!S413*'Calculation sheet'!V413*'Calculation sheet'!Y413*'Calculation sheet'!Z413*'Calculation sheet'!AB413*'Calculation sheet'!AD413*'Calculation sheet'!AH413*'Calculation sheet'!AJ413,'Calculation sheet'!AN413*'Calculation sheet'!J413*'Calculation sheet'!K413*'Calculation sheet'!L413*'Calculation sheet'!N413*'Calculation sheet'!P413*'Calculation sheet'!R413*'Calculation sheet'!S413*'Calculation sheet'!V413*'Calculation sheet'!Y413*'Calculation sheet'!Z413*'Calculation sheet'!AB413*'Calculation sheet'!AD413*'Calculation sheet'!AH413*'Calculation sheet'!AJ413*0.7672))</f>
        <v/>
      </c>
      <c r="O413" s="12" t="str">
        <f>IF('Calculation sheet'!AQ413="","",IF(OR(I413="Motorway link",I413="Exit diverge",I413="Entrance merge",I413="Motorway diverge",I413="Motorway merge",I413="Motorway weaving",I413="Service area"),'Calculation sheet'!AO413*'Calculation sheet'!J413*'Calculation sheet'!K413*'Calculation sheet'!L413*'Calculation sheet'!N413*'Calculation sheet'!P413*'Calculation sheet'!R413*'Calculation sheet'!S413*'Calculation sheet'!W413*'Calculation sheet'!Y413*'Calculation sheet'!Z413*'Calculation sheet'!AB413*'Calculation sheet'!AD413*'Calculation sheet'!AH413*'Calculation sheet'!AJ413,'Calculation sheet'!AO413*'Calculation sheet'!J413*'Calculation sheet'!K413*'Calculation sheet'!L413*'Calculation sheet'!N413*'Calculation sheet'!P413*'Calculation sheet'!R413*'Calculation sheet'!S413*'Calculation sheet'!W413*'Calculation sheet'!Y413*'Calculation sheet'!Z413*'Calculation sheet'!AB413*'Calculation sheet'!AD413*'Calculation sheet'!AH413*'Calculation sheet'!AJ413*0.7672))</f>
        <v/>
      </c>
      <c r="P413" s="12" t="str">
        <f>IF('Calculation sheet'!AQ413="","",IF(OR(I413="Motorway link",I413="Exit diverge",I413="Entrance merge",I413="Motorway diverge",I413="Motorway merge",I413="Motorway weaving",I413="Service area"),'Calculation sheet'!AP413*'Calculation sheet'!J413*'Calculation sheet'!K413*'Calculation sheet'!L413*'Calculation sheet'!N413*'Calculation sheet'!P413*'Calculation sheet'!R413*'Calculation sheet'!S413*'Calculation sheet'!X413*'Calculation sheet'!Y413*'Calculation sheet'!Z413*'Calculation sheet'!AB413*'Calculation sheet'!AD413*'Calculation sheet'!AI413*'Calculation sheet'!AJ413,'Calculation sheet'!AP413*'Calculation sheet'!J413*'Calculation sheet'!K413*'Calculation sheet'!L413*'Calculation sheet'!N413*'Calculation sheet'!P413*'Calculation sheet'!R413*'Calculation sheet'!S413*'Calculation sheet'!X413*'Calculation sheet'!Y413*'Calculation sheet'!Z413*'Calculation sheet'!AB413*'Calculation sheet'!AD413*'Calculation sheet'!AI413*'Calculation sheet'!AJ413*0.7672))</f>
        <v/>
      </c>
      <c r="Q413" s="12" t="str">
        <f t="shared" si="19"/>
        <v/>
      </c>
      <c r="R413" s="14" t="str">
        <f t="shared" si="20"/>
        <v/>
      </c>
    </row>
    <row r="414" spans="1:18" x14ac:dyDescent="0.3">
      <c r="A414" s="4" t="str">
        <f>IF('Input data'!A429="","",'Input data'!A429)</f>
        <v/>
      </c>
      <c r="B414" s="4" t="str">
        <f>IF('Input data'!B429="","",'Input data'!B429)</f>
        <v/>
      </c>
      <c r="C414" s="4" t="str">
        <f>IF('Input data'!C429="","",'Input data'!C429)</f>
        <v/>
      </c>
      <c r="D414" s="4" t="str">
        <f>IF('Input data'!D429="","",'Input data'!D429)</f>
        <v/>
      </c>
      <c r="E414" s="4" t="str">
        <f>IF('Input data'!E429="","",'Input data'!E429)</f>
        <v/>
      </c>
      <c r="F414" s="4" t="str">
        <f>IF('Input data'!F429="","",'Input data'!F429)</f>
        <v/>
      </c>
      <c r="G414" s="4">
        <f>IF('Input data'!G429="","",'Input data'!G429)</f>
        <v>0</v>
      </c>
      <c r="H414" s="4" t="str">
        <f>IF('Input data'!H429&gt;0.5,'Input data'!H429,"")</f>
        <v/>
      </c>
      <c r="I414" s="4" t="str">
        <f>IF('Input data'!I429="","",'Input data'!I429)</f>
        <v/>
      </c>
      <c r="J414" s="12" t="str">
        <f>IF('Calculation sheet'!AQ414="","",IF(OR(I414="Motorway link",I414="Exit diverge",I414="Entrance merge",I414="Motorway diverge",I414="Motorway merge",I414="Motorway weaving",I414="Service area"),'Calculation sheet'!AK414*'Calculation sheet'!J414*'Calculation sheet'!K414*'Calculation sheet'!L414*'Calculation sheet'!N414*'Calculation sheet'!P414*'Calculation sheet'!R414*'Calculation sheet'!S414*'Calculation sheet'!T414*'Calculation sheet'!Y414*'Calculation sheet'!Z414*'Calculation sheet'!AB414*'Calculation sheet'!AD414*'Calculation sheet'!AF414*'Calculation sheet'!AJ414,'Calculation sheet'!AK414*'Calculation sheet'!J414*'Calculation sheet'!K414*'Calculation sheet'!L414*'Calculation sheet'!N414*'Calculation sheet'!P414*'Calculation sheet'!R414*'Calculation sheet'!S414*'Calculation sheet'!T414*'Calculation sheet'!Y414*'Calculation sheet'!Z414*'Calculation sheet'!AB414*'Calculation sheet'!AD414*'Calculation sheet'!AF414*'Calculation sheet'!AJ414*0.7672))</f>
        <v/>
      </c>
      <c r="K414" s="12" t="str">
        <f>IF('Calculation sheet'!AQ414="","",IF(OR(I414="Motorway link",I414="Exit diverge",I414="Entrance merge",I414="Motorway diverge",I414="Motorway merge",I414="Motorway weaving",I414="Service area"),'Calculation sheet'!AL414*'Calculation sheet'!J414*'Calculation sheet'!K414*'Calculation sheet'!M414*'Calculation sheet'!O414*'Calculation sheet'!P414*'Calculation sheet'!Q414*'Calculation sheet'!R414*'Calculation sheet'!S414*'Calculation sheet'!T414*'Calculation sheet'!Y414*'Calculation sheet'!AA414*'Calculation sheet'!AC414*'Calculation sheet'!AE414*'Calculation sheet'!AG414*'Calculation sheet'!AJ414,'Calculation sheet'!AL414*'Calculation sheet'!J414*'Calculation sheet'!K414*'Calculation sheet'!M414*'Calculation sheet'!O414*'Calculation sheet'!P414*'Calculation sheet'!Q414*'Calculation sheet'!R414*'Calculation sheet'!S414*'Calculation sheet'!T414*'Calculation sheet'!Y414*'Calculation sheet'!AA414*'Calculation sheet'!AC414*'Calculation sheet'!AE414*'Calculation sheet'!AG414*'Calculation sheet'!AJ414*0.8833))</f>
        <v/>
      </c>
      <c r="L414" s="12" t="str">
        <f>IF('Calculation sheet'!AQ414="","",IF(OR(I414="Motorway link",I414="Exit diverge",I414="Entrance merge",I414="Motorway diverge",I414="Motorway merge",I414="Motorway weaving",I414="Service area"),'Calculation sheet'!AM414*'Calculation sheet'!J414*'Calculation sheet'!K414*'Calculation sheet'!M414*'Calculation sheet'!O414*'Calculation sheet'!P414*'Calculation sheet'!Q414*'Calculation sheet'!R414*'Calculation sheet'!S414*'Calculation sheet'!U414*'Calculation sheet'!Y414*'Calculation sheet'!AA414*'Calculation sheet'!AC414*'Calculation sheet'!AE414*'Calculation sheet'!AG414*'Calculation sheet'!AJ414,'Calculation sheet'!AM414*'Calculation sheet'!J414*'Calculation sheet'!K414*'Calculation sheet'!M414*'Calculation sheet'!O414*'Calculation sheet'!P414*'Calculation sheet'!Q414*'Calculation sheet'!R414*'Calculation sheet'!S414*'Calculation sheet'!U414*'Calculation sheet'!Y414*'Calculation sheet'!AA414*'Calculation sheet'!AC414*'Calculation sheet'!AE414*'Calculation sheet'!AG414*'Calculation sheet'!AJ414*1.1176))</f>
        <v/>
      </c>
      <c r="M414" s="12" t="str">
        <f t="shared" si="18"/>
        <v/>
      </c>
      <c r="N414" s="12" t="str">
        <f>IF('Calculation sheet'!AQ414="","",IF(OR(I414="Motorway link",I414="Exit diverge",I414="Entrance merge",I414="Motorway diverge",I414="Motorway merge",I414="Motorway weaving",I414="Service area"),'Calculation sheet'!AN414*'Calculation sheet'!J414*'Calculation sheet'!K414*'Calculation sheet'!L414*'Calculation sheet'!N414*'Calculation sheet'!P414*'Calculation sheet'!R414*'Calculation sheet'!S414*'Calculation sheet'!V414*'Calculation sheet'!Y414*'Calculation sheet'!Z414*'Calculation sheet'!AB414*'Calculation sheet'!AD414*'Calculation sheet'!AH414*'Calculation sheet'!AJ414,'Calculation sheet'!AN414*'Calculation sheet'!J414*'Calculation sheet'!K414*'Calculation sheet'!L414*'Calculation sheet'!N414*'Calculation sheet'!P414*'Calculation sheet'!R414*'Calculation sheet'!S414*'Calculation sheet'!V414*'Calculation sheet'!Y414*'Calculation sheet'!Z414*'Calculation sheet'!AB414*'Calculation sheet'!AD414*'Calculation sheet'!AH414*'Calculation sheet'!AJ414*0.7672))</f>
        <v/>
      </c>
      <c r="O414" s="12" t="str">
        <f>IF('Calculation sheet'!AQ414="","",IF(OR(I414="Motorway link",I414="Exit diverge",I414="Entrance merge",I414="Motorway diverge",I414="Motorway merge",I414="Motorway weaving",I414="Service area"),'Calculation sheet'!AO414*'Calculation sheet'!J414*'Calculation sheet'!K414*'Calculation sheet'!L414*'Calculation sheet'!N414*'Calculation sheet'!P414*'Calculation sheet'!R414*'Calculation sheet'!S414*'Calculation sheet'!W414*'Calculation sheet'!Y414*'Calculation sheet'!Z414*'Calculation sheet'!AB414*'Calculation sheet'!AD414*'Calculation sheet'!AH414*'Calculation sheet'!AJ414,'Calculation sheet'!AO414*'Calculation sheet'!J414*'Calculation sheet'!K414*'Calculation sheet'!L414*'Calculation sheet'!N414*'Calculation sheet'!P414*'Calculation sheet'!R414*'Calculation sheet'!S414*'Calculation sheet'!W414*'Calculation sheet'!Y414*'Calculation sheet'!Z414*'Calculation sheet'!AB414*'Calculation sheet'!AD414*'Calculation sheet'!AH414*'Calculation sheet'!AJ414*0.7672))</f>
        <v/>
      </c>
      <c r="P414" s="12" t="str">
        <f>IF('Calculation sheet'!AQ414="","",IF(OR(I414="Motorway link",I414="Exit diverge",I414="Entrance merge",I414="Motorway diverge",I414="Motorway merge",I414="Motorway weaving",I414="Service area"),'Calculation sheet'!AP414*'Calculation sheet'!J414*'Calculation sheet'!K414*'Calculation sheet'!L414*'Calculation sheet'!N414*'Calculation sheet'!P414*'Calculation sheet'!R414*'Calculation sheet'!S414*'Calculation sheet'!X414*'Calculation sheet'!Y414*'Calculation sheet'!Z414*'Calculation sheet'!AB414*'Calculation sheet'!AD414*'Calculation sheet'!AI414*'Calculation sheet'!AJ414,'Calculation sheet'!AP414*'Calculation sheet'!J414*'Calculation sheet'!K414*'Calculation sheet'!L414*'Calculation sheet'!N414*'Calculation sheet'!P414*'Calculation sheet'!R414*'Calculation sheet'!S414*'Calculation sheet'!X414*'Calculation sheet'!Y414*'Calculation sheet'!Z414*'Calculation sheet'!AB414*'Calculation sheet'!AD414*'Calculation sheet'!AI414*'Calculation sheet'!AJ414*0.7672))</f>
        <v/>
      </c>
      <c r="Q414" s="12" t="str">
        <f t="shared" si="19"/>
        <v/>
      </c>
      <c r="R414" s="14" t="str">
        <f t="shared" si="20"/>
        <v/>
      </c>
    </row>
    <row r="415" spans="1:18" x14ac:dyDescent="0.3">
      <c r="A415" s="4" t="str">
        <f>IF('Input data'!A430="","",'Input data'!A430)</f>
        <v/>
      </c>
      <c r="B415" s="4" t="str">
        <f>IF('Input data'!B430="","",'Input data'!B430)</f>
        <v/>
      </c>
      <c r="C415" s="4" t="str">
        <f>IF('Input data'!C430="","",'Input data'!C430)</f>
        <v/>
      </c>
      <c r="D415" s="4" t="str">
        <f>IF('Input data'!D430="","",'Input data'!D430)</f>
        <v/>
      </c>
      <c r="E415" s="4" t="str">
        <f>IF('Input data'!E430="","",'Input data'!E430)</f>
        <v/>
      </c>
      <c r="F415" s="4" t="str">
        <f>IF('Input data'!F430="","",'Input data'!F430)</f>
        <v/>
      </c>
      <c r="G415" s="4">
        <f>IF('Input data'!G430="","",'Input data'!G430)</f>
        <v>0</v>
      </c>
      <c r="H415" s="4" t="str">
        <f>IF('Input data'!H430&gt;0.5,'Input data'!H430,"")</f>
        <v/>
      </c>
      <c r="I415" s="4" t="str">
        <f>IF('Input data'!I430="","",'Input data'!I430)</f>
        <v/>
      </c>
      <c r="J415" s="12" t="str">
        <f>IF('Calculation sheet'!AQ415="","",IF(OR(I415="Motorway link",I415="Exit diverge",I415="Entrance merge",I415="Motorway diverge",I415="Motorway merge",I415="Motorway weaving",I415="Service area"),'Calculation sheet'!AK415*'Calculation sheet'!J415*'Calculation sheet'!K415*'Calculation sheet'!L415*'Calculation sheet'!N415*'Calculation sheet'!P415*'Calculation sheet'!R415*'Calculation sheet'!S415*'Calculation sheet'!T415*'Calculation sheet'!Y415*'Calculation sheet'!Z415*'Calculation sheet'!AB415*'Calculation sheet'!AD415*'Calculation sheet'!AF415*'Calculation sheet'!AJ415,'Calculation sheet'!AK415*'Calculation sheet'!J415*'Calculation sheet'!K415*'Calculation sheet'!L415*'Calculation sheet'!N415*'Calculation sheet'!P415*'Calculation sheet'!R415*'Calculation sheet'!S415*'Calculation sheet'!T415*'Calculation sheet'!Y415*'Calculation sheet'!Z415*'Calculation sheet'!AB415*'Calculation sheet'!AD415*'Calculation sheet'!AF415*'Calculation sheet'!AJ415*0.7672))</f>
        <v/>
      </c>
      <c r="K415" s="12" t="str">
        <f>IF('Calculation sheet'!AQ415="","",IF(OR(I415="Motorway link",I415="Exit diverge",I415="Entrance merge",I415="Motorway diverge",I415="Motorway merge",I415="Motorway weaving",I415="Service area"),'Calculation sheet'!AL415*'Calculation sheet'!J415*'Calculation sheet'!K415*'Calculation sheet'!M415*'Calculation sheet'!O415*'Calculation sheet'!P415*'Calculation sheet'!Q415*'Calculation sheet'!R415*'Calculation sheet'!S415*'Calculation sheet'!T415*'Calculation sheet'!Y415*'Calculation sheet'!AA415*'Calculation sheet'!AC415*'Calculation sheet'!AE415*'Calculation sheet'!AG415*'Calculation sheet'!AJ415,'Calculation sheet'!AL415*'Calculation sheet'!J415*'Calculation sheet'!K415*'Calculation sheet'!M415*'Calculation sheet'!O415*'Calculation sheet'!P415*'Calculation sheet'!Q415*'Calculation sheet'!R415*'Calculation sheet'!S415*'Calculation sheet'!T415*'Calculation sheet'!Y415*'Calculation sheet'!AA415*'Calculation sheet'!AC415*'Calculation sheet'!AE415*'Calculation sheet'!AG415*'Calculation sheet'!AJ415*0.8833))</f>
        <v/>
      </c>
      <c r="L415" s="12" t="str">
        <f>IF('Calculation sheet'!AQ415="","",IF(OR(I415="Motorway link",I415="Exit diverge",I415="Entrance merge",I415="Motorway diverge",I415="Motorway merge",I415="Motorway weaving",I415="Service area"),'Calculation sheet'!AM415*'Calculation sheet'!J415*'Calculation sheet'!K415*'Calculation sheet'!M415*'Calculation sheet'!O415*'Calculation sheet'!P415*'Calculation sheet'!Q415*'Calculation sheet'!R415*'Calculation sheet'!S415*'Calculation sheet'!U415*'Calculation sheet'!Y415*'Calculation sheet'!AA415*'Calculation sheet'!AC415*'Calculation sheet'!AE415*'Calculation sheet'!AG415*'Calculation sheet'!AJ415,'Calculation sheet'!AM415*'Calculation sheet'!J415*'Calculation sheet'!K415*'Calculation sheet'!M415*'Calculation sheet'!O415*'Calculation sheet'!P415*'Calculation sheet'!Q415*'Calculation sheet'!R415*'Calculation sheet'!S415*'Calculation sheet'!U415*'Calculation sheet'!Y415*'Calculation sheet'!AA415*'Calculation sheet'!AC415*'Calculation sheet'!AE415*'Calculation sheet'!AG415*'Calculation sheet'!AJ415*1.1176))</f>
        <v/>
      </c>
      <c r="M415" s="12" t="str">
        <f t="shared" si="18"/>
        <v/>
      </c>
      <c r="N415" s="12" t="str">
        <f>IF('Calculation sheet'!AQ415="","",IF(OR(I415="Motorway link",I415="Exit diverge",I415="Entrance merge",I415="Motorway diverge",I415="Motorway merge",I415="Motorway weaving",I415="Service area"),'Calculation sheet'!AN415*'Calculation sheet'!J415*'Calculation sheet'!K415*'Calculation sheet'!L415*'Calculation sheet'!N415*'Calculation sheet'!P415*'Calculation sheet'!R415*'Calculation sheet'!S415*'Calculation sheet'!V415*'Calculation sheet'!Y415*'Calculation sheet'!Z415*'Calculation sheet'!AB415*'Calculation sheet'!AD415*'Calculation sheet'!AH415*'Calculation sheet'!AJ415,'Calculation sheet'!AN415*'Calculation sheet'!J415*'Calculation sheet'!K415*'Calculation sheet'!L415*'Calculation sheet'!N415*'Calculation sheet'!P415*'Calculation sheet'!R415*'Calculation sheet'!S415*'Calculation sheet'!V415*'Calculation sheet'!Y415*'Calculation sheet'!Z415*'Calculation sheet'!AB415*'Calculation sheet'!AD415*'Calculation sheet'!AH415*'Calculation sheet'!AJ415*0.7672))</f>
        <v/>
      </c>
      <c r="O415" s="12" t="str">
        <f>IF('Calculation sheet'!AQ415="","",IF(OR(I415="Motorway link",I415="Exit diverge",I415="Entrance merge",I415="Motorway diverge",I415="Motorway merge",I415="Motorway weaving",I415="Service area"),'Calculation sheet'!AO415*'Calculation sheet'!J415*'Calculation sheet'!K415*'Calculation sheet'!L415*'Calculation sheet'!N415*'Calculation sheet'!P415*'Calculation sheet'!R415*'Calculation sheet'!S415*'Calculation sheet'!W415*'Calculation sheet'!Y415*'Calculation sheet'!Z415*'Calculation sheet'!AB415*'Calculation sheet'!AD415*'Calculation sheet'!AH415*'Calculation sheet'!AJ415,'Calculation sheet'!AO415*'Calculation sheet'!J415*'Calculation sheet'!K415*'Calculation sheet'!L415*'Calculation sheet'!N415*'Calculation sheet'!P415*'Calculation sheet'!R415*'Calculation sheet'!S415*'Calculation sheet'!W415*'Calculation sheet'!Y415*'Calculation sheet'!Z415*'Calculation sheet'!AB415*'Calculation sheet'!AD415*'Calculation sheet'!AH415*'Calculation sheet'!AJ415*0.7672))</f>
        <v/>
      </c>
      <c r="P415" s="12" t="str">
        <f>IF('Calculation sheet'!AQ415="","",IF(OR(I415="Motorway link",I415="Exit diverge",I415="Entrance merge",I415="Motorway diverge",I415="Motorway merge",I415="Motorway weaving",I415="Service area"),'Calculation sheet'!AP415*'Calculation sheet'!J415*'Calculation sheet'!K415*'Calculation sheet'!L415*'Calculation sheet'!N415*'Calculation sheet'!P415*'Calculation sheet'!R415*'Calculation sheet'!S415*'Calculation sheet'!X415*'Calculation sheet'!Y415*'Calculation sheet'!Z415*'Calculation sheet'!AB415*'Calculation sheet'!AD415*'Calculation sheet'!AI415*'Calculation sheet'!AJ415,'Calculation sheet'!AP415*'Calculation sheet'!J415*'Calculation sheet'!K415*'Calculation sheet'!L415*'Calculation sheet'!N415*'Calculation sheet'!P415*'Calculation sheet'!R415*'Calculation sheet'!S415*'Calculation sheet'!X415*'Calculation sheet'!Y415*'Calculation sheet'!Z415*'Calculation sheet'!AB415*'Calculation sheet'!AD415*'Calculation sheet'!AI415*'Calculation sheet'!AJ415*0.7672))</f>
        <v/>
      </c>
      <c r="Q415" s="12" t="str">
        <f t="shared" si="19"/>
        <v/>
      </c>
      <c r="R415" s="14" t="str">
        <f t="shared" si="20"/>
        <v/>
      </c>
    </row>
    <row r="416" spans="1:18" x14ac:dyDescent="0.3">
      <c r="A416" s="4" t="str">
        <f>IF('Input data'!A431="","",'Input data'!A431)</f>
        <v/>
      </c>
      <c r="B416" s="4" t="str">
        <f>IF('Input data'!B431="","",'Input data'!B431)</f>
        <v/>
      </c>
      <c r="C416" s="4" t="str">
        <f>IF('Input data'!C431="","",'Input data'!C431)</f>
        <v/>
      </c>
      <c r="D416" s="4" t="str">
        <f>IF('Input data'!D431="","",'Input data'!D431)</f>
        <v/>
      </c>
      <c r="E416" s="4" t="str">
        <f>IF('Input data'!E431="","",'Input data'!E431)</f>
        <v/>
      </c>
      <c r="F416" s="4" t="str">
        <f>IF('Input data'!F431="","",'Input data'!F431)</f>
        <v/>
      </c>
      <c r="G416" s="4">
        <f>IF('Input data'!G431="","",'Input data'!G431)</f>
        <v>0</v>
      </c>
      <c r="H416" s="4" t="str">
        <f>IF('Input data'!H431&gt;0.5,'Input data'!H431,"")</f>
        <v/>
      </c>
      <c r="I416" s="4" t="str">
        <f>IF('Input data'!I431="","",'Input data'!I431)</f>
        <v/>
      </c>
      <c r="J416" s="12" t="str">
        <f>IF('Calculation sheet'!AQ416="","",IF(OR(I416="Motorway link",I416="Exit diverge",I416="Entrance merge",I416="Motorway diverge",I416="Motorway merge",I416="Motorway weaving",I416="Service area"),'Calculation sheet'!AK416*'Calculation sheet'!J416*'Calculation sheet'!K416*'Calculation sheet'!L416*'Calculation sheet'!N416*'Calculation sheet'!P416*'Calculation sheet'!R416*'Calculation sheet'!S416*'Calculation sheet'!T416*'Calculation sheet'!Y416*'Calculation sheet'!Z416*'Calculation sheet'!AB416*'Calculation sheet'!AD416*'Calculation sheet'!AF416*'Calculation sheet'!AJ416,'Calculation sheet'!AK416*'Calculation sheet'!J416*'Calculation sheet'!K416*'Calculation sheet'!L416*'Calculation sheet'!N416*'Calculation sheet'!P416*'Calculation sheet'!R416*'Calculation sheet'!S416*'Calculation sheet'!T416*'Calculation sheet'!Y416*'Calculation sheet'!Z416*'Calculation sheet'!AB416*'Calculation sheet'!AD416*'Calculation sheet'!AF416*'Calculation sheet'!AJ416*0.7672))</f>
        <v/>
      </c>
      <c r="K416" s="12" t="str">
        <f>IF('Calculation sheet'!AQ416="","",IF(OR(I416="Motorway link",I416="Exit diverge",I416="Entrance merge",I416="Motorway diverge",I416="Motorway merge",I416="Motorway weaving",I416="Service area"),'Calculation sheet'!AL416*'Calculation sheet'!J416*'Calculation sheet'!K416*'Calculation sheet'!M416*'Calculation sheet'!O416*'Calculation sheet'!P416*'Calculation sheet'!Q416*'Calculation sheet'!R416*'Calculation sheet'!S416*'Calculation sheet'!T416*'Calculation sheet'!Y416*'Calculation sheet'!AA416*'Calculation sheet'!AC416*'Calculation sheet'!AE416*'Calculation sheet'!AG416*'Calculation sheet'!AJ416,'Calculation sheet'!AL416*'Calculation sheet'!J416*'Calculation sheet'!K416*'Calculation sheet'!M416*'Calculation sheet'!O416*'Calculation sheet'!P416*'Calculation sheet'!Q416*'Calculation sheet'!R416*'Calculation sheet'!S416*'Calculation sheet'!T416*'Calculation sheet'!Y416*'Calculation sheet'!AA416*'Calculation sheet'!AC416*'Calculation sheet'!AE416*'Calculation sheet'!AG416*'Calculation sheet'!AJ416*0.8833))</f>
        <v/>
      </c>
      <c r="L416" s="12" t="str">
        <f>IF('Calculation sheet'!AQ416="","",IF(OR(I416="Motorway link",I416="Exit diverge",I416="Entrance merge",I416="Motorway diverge",I416="Motorway merge",I416="Motorway weaving",I416="Service area"),'Calculation sheet'!AM416*'Calculation sheet'!J416*'Calculation sheet'!K416*'Calculation sheet'!M416*'Calculation sheet'!O416*'Calculation sheet'!P416*'Calculation sheet'!Q416*'Calculation sheet'!R416*'Calculation sheet'!S416*'Calculation sheet'!U416*'Calculation sheet'!Y416*'Calculation sheet'!AA416*'Calculation sheet'!AC416*'Calculation sheet'!AE416*'Calculation sheet'!AG416*'Calculation sheet'!AJ416,'Calculation sheet'!AM416*'Calculation sheet'!J416*'Calculation sheet'!K416*'Calculation sheet'!M416*'Calculation sheet'!O416*'Calculation sheet'!P416*'Calculation sheet'!Q416*'Calculation sheet'!R416*'Calculation sheet'!S416*'Calculation sheet'!U416*'Calculation sheet'!Y416*'Calculation sheet'!AA416*'Calculation sheet'!AC416*'Calculation sheet'!AE416*'Calculation sheet'!AG416*'Calculation sheet'!AJ416*1.1176))</f>
        <v/>
      </c>
      <c r="M416" s="12" t="str">
        <f t="shared" si="18"/>
        <v/>
      </c>
      <c r="N416" s="12" t="str">
        <f>IF('Calculation sheet'!AQ416="","",IF(OR(I416="Motorway link",I416="Exit diverge",I416="Entrance merge",I416="Motorway diverge",I416="Motorway merge",I416="Motorway weaving",I416="Service area"),'Calculation sheet'!AN416*'Calculation sheet'!J416*'Calculation sheet'!K416*'Calculation sheet'!L416*'Calculation sheet'!N416*'Calculation sheet'!P416*'Calculation sheet'!R416*'Calculation sheet'!S416*'Calculation sheet'!V416*'Calculation sheet'!Y416*'Calculation sheet'!Z416*'Calculation sheet'!AB416*'Calculation sheet'!AD416*'Calculation sheet'!AH416*'Calculation sheet'!AJ416,'Calculation sheet'!AN416*'Calculation sheet'!J416*'Calculation sheet'!K416*'Calculation sheet'!L416*'Calculation sheet'!N416*'Calculation sheet'!P416*'Calculation sheet'!R416*'Calculation sheet'!S416*'Calculation sheet'!V416*'Calculation sheet'!Y416*'Calculation sheet'!Z416*'Calculation sheet'!AB416*'Calculation sheet'!AD416*'Calculation sheet'!AH416*'Calculation sheet'!AJ416*0.7672))</f>
        <v/>
      </c>
      <c r="O416" s="12" t="str">
        <f>IF('Calculation sheet'!AQ416="","",IF(OR(I416="Motorway link",I416="Exit diverge",I416="Entrance merge",I416="Motorway diverge",I416="Motorway merge",I416="Motorway weaving",I416="Service area"),'Calculation sheet'!AO416*'Calculation sheet'!J416*'Calculation sheet'!K416*'Calculation sheet'!L416*'Calculation sheet'!N416*'Calculation sheet'!P416*'Calculation sheet'!R416*'Calculation sheet'!S416*'Calculation sheet'!W416*'Calculation sheet'!Y416*'Calculation sheet'!Z416*'Calculation sheet'!AB416*'Calculation sheet'!AD416*'Calculation sheet'!AH416*'Calculation sheet'!AJ416,'Calculation sheet'!AO416*'Calculation sheet'!J416*'Calculation sheet'!K416*'Calculation sheet'!L416*'Calculation sheet'!N416*'Calculation sheet'!P416*'Calculation sheet'!R416*'Calculation sheet'!S416*'Calculation sheet'!W416*'Calculation sheet'!Y416*'Calculation sheet'!Z416*'Calculation sheet'!AB416*'Calculation sheet'!AD416*'Calculation sheet'!AH416*'Calculation sheet'!AJ416*0.7672))</f>
        <v/>
      </c>
      <c r="P416" s="12" t="str">
        <f>IF('Calculation sheet'!AQ416="","",IF(OR(I416="Motorway link",I416="Exit diverge",I416="Entrance merge",I416="Motorway diverge",I416="Motorway merge",I416="Motorway weaving",I416="Service area"),'Calculation sheet'!AP416*'Calculation sheet'!J416*'Calculation sheet'!K416*'Calculation sheet'!L416*'Calculation sheet'!N416*'Calculation sheet'!P416*'Calculation sheet'!R416*'Calculation sheet'!S416*'Calculation sheet'!X416*'Calculation sheet'!Y416*'Calculation sheet'!Z416*'Calculation sheet'!AB416*'Calculation sheet'!AD416*'Calculation sheet'!AI416*'Calculation sheet'!AJ416,'Calculation sheet'!AP416*'Calculation sheet'!J416*'Calculation sheet'!K416*'Calculation sheet'!L416*'Calculation sheet'!N416*'Calculation sheet'!P416*'Calculation sheet'!R416*'Calculation sheet'!S416*'Calculation sheet'!X416*'Calculation sheet'!Y416*'Calculation sheet'!Z416*'Calculation sheet'!AB416*'Calculation sheet'!AD416*'Calculation sheet'!AI416*'Calculation sheet'!AJ416*0.7672))</f>
        <v/>
      </c>
      <c r="Q416" s="12" t="str">
        <f t="shared" si="19"/>
        <v/>
      </c>
      <c r="R416" s="14" t="str">
        <f t="shared" si="20"/>
        <v/>
      </c>
    </row>
    <row r="417" spans="1:18" x14ac:dyDescent="0.3">
      <c r="A417" s="4" t="str">
        <f>IF('Input data'!A432="","",'Input data'!A432)</f>
        <v/>
      </c>
      <c r="B417" s="4" t="str">
        <f>IF('Input data'!B432="","",'Input data'!B432)</f>
        <v/>
      </c>
      <c r="C417" s="4" t="str">
        <f>IF('Input data'!C432="","",'Input data'!C432)</f>
        <v/>
      </c>
      <c r="D417" s="4" t="str">
        <f>IF('Input data'!D432="","",'Input data'!D432)</f>
        <v/>
      </c>
      <c r="E417" s="4" t="str">
        <f>IF('Input data'!E432="","",'Input data'!E432)</f>
        <v/>
      </c>
      <c r="F417" s="4" t="str">
        <f>IF('Input data'!F432="","",'Input data'!F432)</f>
        <v/>
      </c>
      <c r="G417" s="4">
        <f>IF('Input data'!G432="","",'Input data'!G432)</f>
        <v>0</v>
      </c>
      <c r="H417" s="4" t="str">
        <f>IF('Input data'!H432&gt;0.5,'Input data'!H432,"")</f>
        <v/>
      </c>
      <c r="I417" s="4" t="str">
        <f>IF('Input data'!I432="","",'Input data'!I432)</f>
        <v/>
      </c>
      <c r="J417" s="12" t="str">
        <f>IF('Calculation sheet'!AQ417="","",IF(OR(I417="Motorway link",I417="Exit diverge",I417="Entrance merge",I417="Motorway diverge",I417="Motorway merge",I417="Motorway weaving",I417="Service area"),'Calculation sheet'!AK417*'Calculation sheet'!J417*'Calculation sheet'!K417*'Calculation sheet'!L417*'Calculation sheet'!N417*'Calculation sheet'!P417*'Calculation sheet'!R417*'Calculation sheet'!S417*'Calculation sheet'!T417*'Calculation sheet'!Y417*'Calculation sheet'!Z417*'Calculation sheet'!AB417*'Calculation sheet'!AD417*'Calculation sheet'!AF417*'Calculation sheet'!AJ417,'Calculation sheet'!AK417*'Calculation sheet'!J417*'Calculation sheet'!K417*'Calculation sheet'!L417*'Calculation sheet'!N417*'Calculation sheet'!P417*'Calculation sheet'!R417*'Calculation sheet'!S417*'Calculation sheet'!T417*'Calculation sheet'!Y417*'Calculation sheet'!Z417*'Calculation sheet'!AB417*'Calculation sheet'!AD417*'Calculation sheet'!AF417*'Calculation sheet'!AJ417*0.7672))</f>
        <v/>
      </c>
      <c r="K417" s="12" t="str">
        <f>IF('Calculation sheet'!AQ417="","",IF(OR(I417="Motorway link",I417="Exit diverge",I417="Entrance merge",I417="Motorway diverge",I417="Motorway merge",I417="Motorway weaving",I417="Service area"),'Calculation sheet'!AL417*'Calculation sheet'!J417*'Calculation sheet'!K417*'Calculation sheet'!M417*'Calculation sheet'!O417*'Calculation sheet'!P417*'Calculation sheet'!Q417*'Calculation sheet'!R417*'Calculation sheet'!S417*'Calculation sheet'!T417*'Calculation sheet'!Y417*'Calculation sheet'!AA417*'Calculation sheet'!AC417*'Calculation sheet'!AE417*'Calculation sheet'!AG417*'Calculation sheet'!AJ417,'Calculation sheet'!AL417*'Calculation sheet'!J417*'Calculation sheet'!K417*'Calculation sheet'!M417*'Calculation sheet'!O417*'Calculation sheet'!P417*'Calculation sheet'!Q417*'Calculation sheet'!R417*'Calculation sheet'!S417*'Calculation sheet'!T417*'Calculation sheet'!Y417*'Calculation sheet'!AA417*'Calculation sheet'!AC417*'Calculation sheet'!AE417*'Calculation sheet'!AG417*'Calculation sheet'!AJ417*0.8833))</f>
        <v/>
      </c>
      <c r="L417" s="12" t="str">
        <f>IF('Calculation sheet'!AQ417="","",IF(OR(I417="Motorway link",I417="Exit diverge",I417="Entrance merge",I417="Motorway diverge",I417="Motorway merge",I417="Motorway weaving",I417="Service area"),'Calculation sheet'!AM417*'Calculation sheet'!J417*'Calculation sheet'!K417*'Calculation sheet'!M417*'Calculation sheet'!O417*'Calculation sheet'!P417*'Calculation sheet'!Q417*'Calculation sheet'!R417*'Calculation sheet'!S417*'Calculation sheet'!U417*'Calculation sheet'!Y417*'Calculation sheet'!AA417*'Calculation sheet'!AC417*'Calculation sheet'!AE417*'Calculation sheet'!AG417*'Calculation sheet'!AJ417,'Calculation sheet'!AM417*'Calculation sheet'!J417*'Calculation sheet'!K417*'Calculation sheet'!M417*'Calculation sheet'!O417*'Calculation sheet'!P417*'Calculation sheet'!Q417*'Calculation sheet'!R417*'Calculation sheet'!S417*'Calculation sheet'!U417*'Calculation sheet'!Y417*'Calculation sheet'!AA417*'Calculation sheet'!AC417*'Calculation sheet'!AE417*'Calculation sheet'!AG417*'Calculation sheet'!AJ417*1.1176))</f>
        <v/>
      </c>
      <c r="M417" s="12" t="str">
        <f t="shared" si="18"/>
        <v/>
      </c>
      <c r="N417" s="12" t="str">
        <f>IF('Calculation sheet'!AQ417="","",IF(OR(I417="Motorway link",I417="Exit diverge",I417="Entrance merge",I417="Motorway diverge",I417="Motorway merge",I417="Motorway weaving",I417="Service area"),'Calculation sheet'!AN417*'Calculation sheet'!J417*'Calculation sheet'!K417*'Calculation sheet'!L417*'Calculation sheet'!N417*'Calculation sheet'!P417*'Calculation sheet'!R417*'Calculation sheet'!S417*'Calculation sheet'!V417*'Calculation sheet'!Y417*'Calculation sheet'!Z417*'Calculation sheet'!AB417*'Calculation sheet'!AD417*'Calculation sheet'!AH417*'Calculation sheet'!AJ417,'Calculation sheet'!AN417*'Calculation sheet'!J417*'Calculation sheet'!K417*'Calculation sheet'!L417*'Calculation sheet'!N417*'Calculation sheet'!P417*'Calculation sheet'!R417*'Calculation sheet'!S417*'Calculation sheet'!V417*'Calculation sheet'!Y417*'Calculation sheet'!Z417*'Calculation sheet'!AB417*'Calculation sheet'!AD417*'Calculation sheet'!AH417*'Calculation sheet'!AJ417*0.7672))</f>
        <v/>
      </c>
      <c r="O417" s="12" t="str">
        <f>IF('Calculation sheet'!AQ417="","",IF(OR(I417="Motorway link",I417="Exit diverge",I417="Entrance merge",I417="Motorway diverge",I417="Motorway merge",I417="Motorway weaving",I417="Service area"),'Calculation sheet'!AO417*'Calculation sheet'!J417*'Calculation sheet'!K417*'Calculation sheet'!L417*'Calculation sheet'!N417*'Calculation sheet'!P417*'Calculation sheet'!R417*'Calculation sheet'!S417*'Calculation sheet'!W417*'Calculation sheet'!Y417*'Calculation sheet'!Z417*'Calculation sheet'!AB417*'Calculation sheet'!AD417*'Calculation sheet'!AH417*'Calculation sheet'!AJ417,'Calculation sheet'!AO417*'Calculation sheet'!J417*'Calculation sheet'!K417*'Calculation sheet'!L417*'Calculation sheet'!N417*'Calculation sheet'!P417*'Calculation sheet'!R417*'Calculation sheet'!S417*'Calculation sheet'!W417*'Calculation sheet'!Y417*'Calculation sheet'!Z417*'Calculation sheet'!AB417*'Calculation sheet'!AD417*'Calculation sheet'!AH417*'Calculation sheet'!AJ417*0.7672))</f>
        <v/>
      </c>
      <c r="P417" s="12" t="str">
        <f>IF('Calculation sheet'!AQ417="","",IF(OR(I417="Motorway link",I417="Exit diverge",I417="Entrance merge",I417="Motorway diverge",I417="Motorway merge",I417="Motorway weaving",I417="Service area"),'Calculation sheet'!AP417*'Calculation sheet'!J417*'Calculation sheet'!K417*'Calculation sheet'!L417*'Calculation sheet'!N417*'Calculation sheet'!P417*'Calculation sheet'!R417*'Calculation sheet'!S417*'Calculation sheet'!X417*'Calculation sheet'!Y417*'Calculation sheet'!Z417*'Calculation sheet'!AB417*'Calculation sheet'!AD417*'Calculation sheet'!AI417*'Calculation sheet'!AJ417,'Calculation sheet'!AP417*'Calculation sheet'!J417*'Calculation sheet'!K417*'Calculation sheet'!L417*'Calculation sheet'!N417*'Calculation sheet'!P417*'Calculation sheet'!R417*'Calculation sheet'!S417*'Calculation sheet'!X417*'Calculation sheet'!Y417*'Calculation sheet'!Z417*'Calculation sheet'!AB417*'Calculation sheet'!AD417*'Calculation sheet'!AI417*'Calculation sheet'!AJ417*0.7672))</f>
        <v/>
      </c>
      <c r="Q417" s="12" t="str">
        <f t="shared" si="19"/>
        <v/>
      </c>
      <c r="R417" s="14" t="str">
        <f t="shared" si="20"/>
        <v/>
      </c>
    </row>
    <row r="418" spans="1:18" x14ac:dyDescent="0.3">
      <c r="A418" s="4" t="str">
        <f>IF('Input data'!A433="","",'Input data'!A433)</f>
        <v/>
      </c>
      <c r="B418" s="4" t="str">
        <f>IF('Input data'!B433="","",'Input data'!B433)</f>
        <v/>
      </c>
      <c r="C418" s="4" t="str">
        <f>IF('Input data'!C433="","",'Input data'!C433)</f>
        <v/>
      </c>
      <c r="D418" s="4" t="str">
        <f>IF('Input data'!D433="","",'Input data'!D433)</f>
        <v/>
      </c>
      <c r="E418" s="4" t="str">
        <f>IF('Input data'!E433="","",'Input data'!E433)</f>
        <v/>
      </c>
      <c r="F418" s="4" t="str">
        <f>IF('Input data'!F433="","",'Input data'!F433)</f>
        <v/>
      </c>
      <c r="G418" s="4">
        <f>IF('Input data'!G433="","",'Input data'!G433)</f>
        <v>0</v>
      </c>
      <c r="H418" s="4" t="str">
        <f>IF('Input data'!H433&gt;0.5,'Input data'!H433,"")</f>
        <v/>
      </c>
      <c r="I418" s="4" t="str">
        <f>IF('Input data'!I433="","",'Input data'!I433)</f>
        <v/>
      </c>
      <c r="J418" s="12" t="str">
        <f>IF('Calculation sheet'!AQ418="","",IF(OR(I418="Motorway link",I418="Exit diverge",I418="Entrance merge",I418="Motorway diverge",I418="Motorway merge",I418="Motorway weaving",I418="Service area"),'Calculation sheet'!AK418*'Calculation sheet'!J418*'Calculation sheet'!K418*'Calculation sheet'!L418*'Calculation sheet'!N418*'Calculation sheet'!P418*'Calculation sheet'!R418*'Calculation sheet'!S418*'Calculation sheet'!T418*'Calculation sheet'!Y418*'Calculation sheet'!Z418*'Calculation sheet'!AB418*'Calculation sheet'!AD418*'Calculation sheet'!AF418*'Calculation sheet'!AJ418,'Calculation sheet'!AK418*'Calculation sheet'!J418*'Calculation sheet'!K418*'Calculation sheet'!L418*'Calculation sheet'!N418*'Calculation sheet'!P418*'Calculation sheet'!R418*'Calculation sheet'!S418*'Calculation sheet'!T418*'Calculation sheet'!Y418*'Calculation sheet'!Z418*'Calculation sheet'!AB418*'Calculation sheet'!AD418*'Calculation sheet'!AF418*'Calculation sheet'!AJ418*0.7672))</f>
        <v/>
      </c>
      <c r="K418" s="12" t="str">
        <f>IF('Calculation sheet'!AQ418="","",IF(OR(I418="Motorway link",I418="Exit diverge",I418="Entrance merge",I418="Motorway diverge",I418="Motorway merge",I418="Motorway weaving",I418="Service area"),'Calculation sheet'!AL418*'Calculation sheet'!J418*'Calculation sheet'!K418*'Calculation sheet'!M418*'Calculation sheet'!O418*'Calculation sheet'!P418*'Calculation sheet'!Q418*'Calculation sheet'!R418*'Calculation sheet'!S418*'Calculation sheet'!T418*'Calculation sheet'!Y418*'Calculation sheet'!AA418*'Calculation sheet'!AC418*'Calculation sheet'!AE418*'Calculation sheet'!AG418*'Calculation sheet'!AJ418,'Calculation sheet'!AL418*'Calculation sheet'!J418*'Calculation sheet'!K418*'Calculation sheet'!M418*'Calculation sheet'!O418*'Calculation sheet'!P418*'Calculation sheet'!Q418*'Calculation sheet'!R418*'Calculation sheet'!S418*'Calculation sheet'!T418*'Calculation sheet'!Y418*'Calculation sheet'!AA418*'Calculation sheet'!AC418*'Calculation sheet'!AE418*'Calculation sheet'!AG418*'Calculation sheet'!AJ418*0.8833))</f>
        <v/>
      </c>
      <c r="L418" s="12" t="str">
        <f>IF('Calculation sheet'!AQ418="","",IF(OR(I418="Motorway link",I418="Exit diverge",I418="Entrance merge",I418="Motorway diverge",I418="Motorway merge",I418="Motorway weaving",I418="Service area"),'Calculation sheet'!AM418*'Calculation sheet'!J418*'Calculation sheet'!K418*'Calculation sheet'!M418*'Calculation sheet'!O418*'Calculation sheet'!P418*'Calculation sheet'!Q418*'Calculation sheet'!R418*'Calculation sheet'!S418*'Calculation sheet'!U418*'Calculation sheet'!Y418*'Calculation sheet'!AA418*'Calculation sheet'!AC418*'Calculation sheet'!AE418*'Calculation sheet'!AG418*'Calculation sheet'!AJ418,'Calculation sheet'!AM418*'Calculation sheet'!J418*'Calculation sheet'!K418*'Calculation sheet'!M418*'Calculation sheet'!O418*'Calculation sheet'!P418*'Calculation sheet'!Q418*'Calculation sheet'!R418*'Calculation sheet'!S418*'Calculation sheet'!U418*'Calculation sheet'!Y418*'Calculation sheet'!AA418*'Calculation sheet'!AC418*'Calculation sheet'!AE418*'Calculation sheet'!AG418*'Calculation sheet'!AJ418*1.1176))</f>
        <v/>
      </c>
      <c r="M418" s="12" t="str">
        <f t="shared" si="18"/>
        <v/>
      </c>
      <c r="N418" s="12" t="str">
        <f>IF('Calculation sheet'!AQ418="","",IF(OR(I418="Motorway link",I418="Exit diverge",I418="Entrance merge",I418="Motorway diverge",I418="Motorway merge",I418="Motorway weaving",I418="Service area"),'Calculation sheet'!AN418*'Calculation sheet'!J418*'Calculation sheet'!K418*'Calculation sheet'!L418*'Calculation sheet'!N418*'Calculation sheet'!P418*'Calculation sheet'!R418*'Calculation sheet'!S418*'Calculation sheet'!V418*'Calculation sheet'!Y418*'Calculation sheet'!Z418*'Calculation sheet'!AB418*'Calculation sheet'!AD418*'Calculation sheet'!AH418*'Calculation sheet'!AJ418,'Calculation sheet'!AN418*'Calculation sheet'!J418*'Calculation sheet'!K418*'Calculation sheet'!L418*'Calculation sheet'!N418*'Calculation sheet'!P418*'Calculation sheet'!R418*'Calculation sheet'!S418*'Calculation sheet'!V418*'Calculation sheet'!Y418*'Calculation sheet'!Z418*'Calculation sheet'!AB418*'Calculation sheet'!AD418*'Calculation sheet'!AH418*'Calculation sheet'!AJ418*0.7672))</f>
        <v/>
      </c>
      <c r="O418" s="12" t="str">
        <f>IF('Calculation sheet'!AQ418="","",IF(OR(I418="Motorway link",I418="Exit diverge",I418="Entrance merge",I418="Motorway diverge",I418="Motorway merge",I418="Motorway weaving",I418="Service area"),'Calculation sheet'!AO418*'Calculation sheet'!J418*'Calculation sheet'!K418*'Calculation sheet'!L418*'Calculation sheet'!N418*'Calculation sheet'!P418*'Calculation sheet'!R418*'Calculation sheet'!S418*'Calculation sheet'!W418*'Calculation sheet'!Y418*'Calculation sheet'!Z418*'Calculation sheet'!AB418*'Calculation sheet'!AD418*'Calculation sheet'!AH418*'Calculation sheet'!AJ418,'Calculation sheet'!AO418*'Calculation sheet'!J418*'Calculation sheet'!K418*'Calculation sheet'!L418*'Calculation sheet'!N418*'Calculation sheet'!P418*'Calculation sheet'!R418*'Calculation sheet'!S418*'Calculation sheet'!W418*'Calculation sheet'!Y418*'Calculation sheet'!Z418*'Calculation sheet'!AB418*'Calculation sheet'!AD418*'Calculation sheet'!AH418*'Calculation sheet'!AJ418*0.7672))</f>
        <v/>
      </c>
      <c r="P418" s="12" t="str">
        <f>IF('Calculation sheet'!AQ418="","",IF(OR(I418="Motorway link",I418="Exit diverge",I418="Entrance merge",I418="Motorway diverge",I418="Motorway merge",I418="Motorway weaving",I418="Service area"),'Calculation sheet'!AP418*'Calculation sheet'!J418*'Calculation sheet'!K418*'Calculation sheet'!L418*'Calculation sheet'!N418*'Calculation sheet'!P418*'Calculation sheet'!R418*'Calculation sheet'!S418*'Calculation sheet'!X418*'Calculation sheet'!Y418*'Calculation sheet'!Z418*'Calculation sheet'!AB418*'Calculation sheet'!AD418*'Calculation sheet'!AI418*'Calculation sheet'!AJ418,'Calculation sheet'!AP418*'Calculation sheet'!J418*'Calculation sheet'!K418*'Calculation sheet'!L418*'Calculation sheet'!N418*'Calculation sheet'!P418*'Calculation sheet'!R418*'Calculation sheet'!S418*'Calculation sheet'!X418*'Calculation sheet'!Y418*'Calculation sheet'!Z418*'Calculation sheet'!AB418*'Calculation sheet'!AD418*'Calculation sheet'!AI418*'Calculation sheet'!AJ418*0.7672))</f>
        <v/>
      </c>
      <c r="Q418" s="12" t="str">
        <f t="shared" si="19"/>
        <v/>
      </c>
      <c r="R418" s="14" t="str">
        <f t="shared" si="20"/>
        <v/>
      </c>
    </row>
    <row r="419" spans="1:18" x14ac:dyDescent="0.3">
      <c r="A419" s="4" t="str">
        <f>IF('Input data'!A434="","",'Input data'!A434)</f>
        <v/>
      </c>
      <c r="B419" s="4" t="str">
        <f>IF('Input data'!B434="","",'Input data'!B434)</f>
        <v/>
      </c>
      <c r="C419" s="4" t="str">
        <f>IF('Input data'!C434="","",'Input data'!C434)</f>
        <v/>
      </c>
      <c r="D419" s="4" t="str">
        <f>IF('Input data'!D434="","",'Input data'!D434)</f>
        <v/>
      </c>
      <c r="E419" s="4" t="str">
        <f>IF('Input data'!E434="","",'Input data'!E434)</f>
        <v/>
      </c>
      <c r="F419" s="4" t="str">
        <f>IF('Input data'!F434="","",'Input data'!F434)</f>
        <v/>
      </c>
      <c r="G419" s="4">
        <f>IF('Input data'!G434="","",'Input data'!G434)</f>
        <v>0</v>
      </c>
      <c r="H419" s="4" t="str">
        <f>IF('Input data'!H434&gt;0.5,'Input data'!H434,"")</f>
        <v/>
      </c>
      <c r="I419" s="4" t="str">
        <f>IF('Input data'!I434="","",'Input data'!I434)</f>
        <v/>
      </c>
      <c r="J419" s="12" t="str">
        <f>IF('Calculation sheet'!AQ419="","",IF(OR(I419="Motorway link",I419="Exit diverge",I419="Entrance merge",I419="Motorway diverge",I419="Motorway merge",I419="Motorway weaving",I419="Service area"),'Calculation sheet'!AK419*'Calculation sheet'!J419*'Calculation sheet'!K419*'Calculation sheet'!L419*'Calculation sheet'!N419*'Calculation sheet'!P419*'Calculation sheet'!R419*'Calculation sheet'!S419*'Calculation sheet'!T419*'Calculation sheet'!Y419*'Calculation sheet'!Z419*'Calculation sheet'!AB419*'Calculation sheet'!AD419*'Calculation sheet'!AF419*'Calculation sheet'!AJ419,'Calculation sheet'!AK419*'Calculation sheet'!J419*'Calculation sheet'!K419*'Calculation sheet'!L419*'Calculation sheet'!N419*'Calculation sheet'!P419*'Calculation sheet'!R419*'Calculation sheet'!S419*'Calculation sheet'!T419*'Calculation sheet'!Y419*'Calculation sheet'!Z419*'Calculation sheet'!AB419*'Calculation sheet'!AD419*'Calculation sheet'!AF419*'Calculation sheet'!AJ419*0.7672))</f>
        <v/>
      </c>
      <c r="K419" s="12" t="str">
        <f>IF('Calculation sheet'!AQ419="","",IF(OR(I419="Motorway link",I419="Exit diverge",I419="Entrance merge",I419="Motorway diverge",I419="Motorway merge",I419="Motorway weaving",I419="Service area"),'Calculation sheet'!AL419*'Calculation sheet'!J419*'Calculation sheet'!K419*'Calculation sheet'!M419*'Calculation sheet'!O419*'Calculation sheet'!P419*'Calculation sheet'!Q419*'Calculation sheet'!R419*'Calculation sheet'!S419*'Calculation sheet'!T419*'Calculation sheet'!Y419*'Calculation sheet'!AA419*'Calculation sheet'!AC419*'Calculation sheet'!AE419*'Calculation sheet'!AG419*'Calculation sheet'!AJ419,'Calculation sheet'!AL419*'Calculation sheet'!J419*'Calculation sheet'!K419*'Calculation sheet'!M419*'Calculation sheet'!O419*'Calculation sheet'!P419*'Calculation sheet'!Q419*'Calculation sheet'!R419*'Calculation sheet'!S419*'Calculation sheet'!T419*'Calculation sheet'!Y419*'Calculation sheet'!AA419*'Calculation sheet'!AC419*'Calculation sheet'!AE419*'Calculation sheet'!AG419*'Calculation sheet'!AJ419*0.8833))</f>
        <v/>
      </c>
      <c r="L419" s="12" t="str">
        <f>IF('Calculation sheet'!AQ419="","",IF(OR(I419="Motorway link",I419="Exit diverge",I419="Entrance merge",I419="Motorway diverge",I419="Motorway merge",I419="Motorway weaving",I419="Service area"),'Calculation sheet'!AM419*'Calculation sheet'!J419*'Calculation sheet'!K419*'Calculation sheet'!M419*'Calculation sheet'!O419*'Calculation sheet'!P419*'Calculation sheet'!Q419*'Calculation sheet'!R419*'Calculation sheet'!S419*'Calculation sheet'!U419*'Calculation sheet'!Y419*'Calculation sheet'!AA419*'Calculation sheet'!AC419*'Calculation sheet'!AE419*'Calculation sheet'!AG419*'Calculation sheet'!AJ419,'Calculation sheet'!AM419*'Calculation sheet'!J419*'Calculation sheet'!K419*'Calculation sheet'!M419*'Calculation sheet'!O419*'Calculation sheet'!P419*'Calculation sheet'!Q419*'Calculation sheet'!R419*'Calculation sheet'!S419*'Calculation sheet'!U419*'Calculation sheet'!Y419*'Calculation sheet'!AA419*'Calculation sheet'!AC419*'Calculation sheet'!AE419*'Calculation sheet'!AG419*'Calculation sheet'!AJ419*1.1176))</f>
        <v/>
      </c>
      <c r="M419" s="12" t="str">
        <f t="shared" si="18"/>
        <v/>
      </c>
      <c r="N419" s="12" t="str">
        <f>IF('Calculation sheet'!AQ419="","",IF(OR(I419="Motorway link",I419="Exit diverge",I419="Entrance merge",I419="Motorway diverge",I419="Motorway merge",I419="Motorway weaving",I419="Service area"),'Calculation sheet'!AN419*'Calculation sheet'!J419*'Calculation sheet'!K419*'Calculation sheet'!L419*'Calculation sheet'!N419*'Calculation sheet'!P419*'Calculation sheet'!R419*'Calculation sheet'!S419*'Calculation sheet'!V419*'Calculation sheet'!Y419*'Calculation sheet'!Z419*'Calculation sheet'!AB419*'Calculation sheet'!AD419*'Calculation sheet'!AH419*'Calculation sheet'!AJ419,'Calculation sheet'!AN419*'Calculation sheet'!J419*'Calculation sheet'!K419*'Calculation sheet'!L419*'Calculation sheet'!N419*'Calculation sheet'!P419*'Calculation sheet'!R419*'Calculation sheet'!S419*'Calculation sheet'!V419*'Calculation sheet'!Y419*'Calculation sheet'!Z419*'Calculation sheet'!AB419*'Calculation sheet'!AD419*'Calculation sheet'!AH419*'Calculation sheet'!AJ419*0.7672))</f>
        <v/>
      </c>
      <c r="O419" s="12" t="str">
        <f>IF('Calculation sheet'!AQ419="","",IF(OR(I419="Motorway link",I419="Exit diverge",I419="Entrance merge",I419="Motorway diverge",I419="Motorway merge",I419="Motorway weaving",I419="Service area"),'Calculation sheet'!AO419*'Calculation sheet'!J419*'Calculation sheet'!K419*'Calculation sheet'!L419*'Calculation sheet'!N419*'Calculation sheet'!P419*'Calculation sheet'!R419*'Calculation sheet'!S419*'Calculation sheet'!W419*'Calculation sheet'!Y419*'Calculation sheet'!Z419*'Calculation sheet'!AB419*'Calculation sheet'!AD419*'Calculation sheet'!AH419*'Calculation sheet'!AJ419,'Calculation sheet'!AO419*'Calculation sheet'!J419*'Calculation sheet'!K419*'Calculation sheet'!L419*'Calculation sheet'!N419*'Calculation sheet'!P419*'Calculation sheet'!R419*'Calculation sheet'!S419*'Calculation sheet'!W419*'Calculation sheet'!Y419*'Calculation sheet'!Z419*'Calculation sheet'!AB419*'Calculation sheet'!AD419*'Calculation sheet'!AH419*'Calculation sheet'!AJ419*0.7672))</f>
        <v/>
      </c>
      <c r="P419" s="12" t="str">
        <f>IF('Calculation sheet'!AQ419="","",IF(OR(I419="Motorway link",I419="Exit diverge",I419="Entrance merge",I419="Motorway diverge",I419="Motorway merge",I419="Motorway weaving",I419="Service area"),'Calculation sheet'!AP419*'Calculation sheet'!J419*'Calculation sheet'!K419*'Calculation sheet'!L419*'Calculation sheet'!N419*'Calculation sheet'!P419*'Calculation sheet'!R419*'Calculation sheet'!S419*'Calculation sheet'!X419*'Calculation sheet'!Y419*'Calculation sheet'!Z419*'Calculation sheet'!AB419*'Calculation sheet'!AD419*'Calculation sheet'!AI419*'Calculation sheet'!AJ419,'Calculation sheet'!AP419*'Calculation sheet'!J419*'Calculation sheet'!K419*'Calculation sheet'!L419*'Calculation sheet'!N419*'Calculation sheet'!P419*'Calculation sheet'!R419*'Calculation sheet'!S419*'Calculation sheet'!X419*'Calculation sheet'!Y419*'Calculation sheet'!Z419*'Calculation sheet'!AB419*'Calculation sheet'!AD419*'Calculation sheet'!AI419*'Calculation sheet'!AJ419*0.7672))</f>
        <v/>
      </c>
      <c r="Q419" s="12" t="str">
        <f t="shared" si="19"/>
        <v/>
      </c>
      <c r="R419" s="14" t="str">
        <f t="shared" si="20"/>
        <v/>
      </c>
    </row>
    <row r="420" spans="1:18" x14ac:dyDescent="0.3">
      <c r="A420" s="4" t="str">
        <f>IF('Input data'!A435="","",'Input data'!A435)</f>
        <v/>
      </c>
      <c r="B420" s="4" t="str">
        <f>IF('Input data'!B435="","",'Input data'!B435)</f>
        <v/>
      </c>
      <c r="C420" s="4" t="str">
        <f>IF('Input data'!C435="","",'Input data'!C435)</f>
        <v/>
      </c>
      <c r="D420" s="4" t="str">
        <f>IF('Input data'!D435="","",'Input data'!D435)</f>
        <v/>
      </c>
      <c r="E420" s="4" t="str">
        <f>IF('Input data'!E435="","",'Input data'!E435)</f>
        <v/>
      </c>
      <c r="F420" s="4" t="str">
        <f>IF('Input data'!F435="","",'Input data'!F435)</f>
        <v/>
      </c>
      <c r="G420" s="4">
        <f>IF('Input data'!G435="","",'Input data'!G435)</f>
        <v>0</v>
      </c>
      <c r="H420" s="4" t="str">
        <f>IF('Input data'!H435&gt;0.5,'Input data'!H435,"")</f>
        <v/>
      </c>
      <c r="I420" s="4" t="str">
        <f>IF('Input data'!I435="","",'Input data'!I435)</f>
        <v/>
      </c>
      <c r="J420" s="12" t="str">
        <f>IF('Calculation sheet'!AQ420="","",IF(OR(I420="Motorway link",I420="Exit diverge",I420="Entrance merge",I420="Motorway diverge",I420="Motorway merge",I420="Motorway weaving",I420="Service area"),'Calculation sheet'!AK420*'Calculation sheet'!J420*'Calculation sheet'!K420*'Calculation sheet'!L420*'Calculation sheet'!N420*'Calculation sheet'!P420*'Calculation sheet'!R420*'Calculation sheet'!S420*'Calculation sheet'!T420*'Calculation sheet'!Y420*'Calculation sheet'!Z420*'Calculation sheet'!AB420*'Calculation sheet'!AD420*'Calculation sheet'!AF420*'Calculation sheet'!AJ420,'Calculation sheet'!AK420*'Calculation sheet'!J420*'Calculation sheet'!K420*'Calculation sheet'!L420*'Calculation sheet'!N420*'Calculation sheet'!P420*'Calculation sheet'!R420*'Calculation sheet'!S420*'Calculation sheet'!T420*'Calculation sheet'!Y420*'Calculation sheet'!Z420*'Calculation sheet'!AB420*'Calculation sheet'!AD420*'Calculation sheet'!AF420*'Calculation sheet'!AJ420*0.7672))</f>
        <v/>
      </c>
      <c r="K420" s="12" t="str">
        <f>IF('Calculation sheet'!AQ420="","",IF(OR(I420="Motorway link",I420="Exit diverge",I420="Entrance merge",I420="Motorway diverge",I420="Motorway merge",I420="Motorway weaving",I420="Service area"),'Calculation sheet'!AL420*'Calculation sheet'!J420*'Calculation sheet'!K420*'Calculation sheet'!M420*'Calculation sheet'!O420*'Calculation sheet'!P420*'Calculation sheet'!Q420*'Calculation sheet'!R420*'Calculation sheet'!S420*'Calculation sheet'!T420*'Calculation sheet'!Y420*'Calculation sheet'!AA420*'Calculation sheet'!AC420*'Calculation sheet'!AE420*'Calculation sheet'!AG420*'Calculation sheet'!AJ420,'Calculation sheet'!AL420*'Calculation sheet'!J420*'Calculation sheet'!K420*'Calculation sheet'!M420*'Calculation sheet'!O420*'Calculation sheet'!P420*'Calculation sheet'!Q420*'Calculation sheet'!R420*'Calculation sheet'!S420*'Calculation sheet'!T420*'Calculation sheet'!Y420*'Calculation sheet'!AA420*'Calculation sheet'!AC420*'Calculation sheet'!AE420*'Calculation sheet'!AG420*'Calculation sheet'!AJ420*0.8833))</f>
        <v/>
      </c>
      <c r="L420" s="12" t="str">
        <f>IF('Calculation sheet'!AQ420="","",IF(OR(I420="Motorway link",I420="Exit diverge",I420="Entrance merge",I420="Motorway diverge",I420="Motorway merge",I420="Motorway weaving",I420="Service area"),'Calculation sheet'!AM420*'Calculation sheet'!J420*'Calculation sheet'!K420*'Calculation sheet'!M420*'Calculation sheet'!O420*'Calculation sheet'!P420*'Calculation sheet'!Q420*'Calculation sheet'!R420*'Calculation sheet'!S420*'Calculation sheet'!U420*'Calculation sheet'!Y420*'Calculation sheet'!AA420*'Calculation sheet'!AC420*'Calculation sheet'!AE420*'Calculation sheet'!AG420*'Calculation sheet'!AJ420,'Calculation sheet'!AM420*'Calculation sheet'!J420*'Calculation sheet'!K420*'Calculation sheet'!M420*'Calculation sheet'!O420*'Calculation sheet'!P420*'Calculation sheet'!Q420*'Calculation sheet'!R420*'Calculation sheet'!S420*'Calculation sheet'!U420*'Calculation sheet'!Y420*'Calculation sheet'!AA420*'Calculation sheet'!AC420*'Calculation sheet'!AE420*'Calculation sheet'!AG420*'Calculation sheet'!AJ420*1.1176))</f>
        <v/>
      </c>
      <c r="M420" s="12" t="str">
        <f t="shared" si="18"/>
        <v/>
      </c>
      <c r="N420" s="12" t="str">
        <f>IF('Calculation sheet'!AQ420="","",IF(OR(I420="Motorway link",I420="Exit diverge",I420="Entrance merge",I420="Motorway diverge",I420="Motorway merge",I420="Motorway weaving",I420="Service area"),'Calculation sheet'!AN420*'Calculation sheet'!J420*'Calculation sheet'!K420*'Calculation sheet'!L420*'Calculation sheet'!N420*'Calculation sheet'!P420*'Calculation sheet'!R420*'Calculation sheet'!S420*'Calculation sheet'!V420*'Calculation sheet'!Y420*'Calculation sheet'!Z420*'Calculation sheet'!AB420*'Calculation sheet'!AD420*'Calculation sheet'!AH420*'Calculation sheet'!AJ420,'Calculation sheet'!AN420*'Calculation sheet'!J420*'Calculation sheet'!K420*'Calculation sheet'!L420*'Calculation sheet'!N420*'Calculation sheet'!P420*'Calculation sheet'!R420*'Calculation sheet'!S420*'Calculation sheet'!V420*'Calculation sheet'!Y420*'Calculation sheet'!Z420*'Calculation sheet'!AB420*'Calculation sheet'!AD420*'Calculation sheet'!AH420*'Calculation sheet'!AJ420*0.7672))</f>
        <v/>
      </c>
      <c r="O420" s="12" t="str">
        <f>IF('Calculation sheet'!AQ420="","",IF(OR(I420="Motorway link",I420="Exit diverge",I420="Entrance merge",I420="Motorway diverge",I420="Motorway merge",I420="Motorway weaving",I420="Service area"),'Calculation sheet'!AO420*'Calculation sheet'!J420*'Calculation sheet'!K420*'Calculation sheet'!L420*'Calculation sheet'!N420*'Calculation sheet'!P420*'Calculation sheet'!R420*'Calculation sheet'!S420*'Calculation sheet'!W420*'Calculation sheet'!Y420*'Calculation sheet'!Z420*'Calculation sheet'!AB420*'Calculation sheet'!AD420*'Calculation sheet'!AH420*'Calculation sheet'!AJ420,'Calculation sheet'!AO420*'Calculation sheet'!J420*'Calculation sheet'!K420*'Calculation sheet'!L420*'Calculation sheet'!N420*'Calculation sheet'!P420*'Calculation sheet'!R420*'Calculation sheet'!S420*'Calculation sheet'!W420*'Calculation sheet'!Y420*'Calculation sheet'!Z420*'Calculation sheet'!AB420*'Calculation sheet'!AD420*'Calculation sheet'!AH420*'Calculation sheet'!AJ420*0.7672))</f>
        <v/>
      </c>
      <c r="P420" s="12" t="str">
        <f>IF('Calculation sheet'!AQ420="","",IF(OR(I420="Motorway link",I420="Exit diverge",I420="Entrance merge",I420="Motorway diverge",I420="Motorway merge",I420="Motorway weaving",I420="Service area"),'Calculation sheet'!AP420*'Calculation sheet'!J420*'Calculation sheet'!K420*'Calculation sheet'!L420*'Calculation sheet'!N420*'Calculation sheet'!P420*'Calculation sheet'!R420*'Calculation sheet'!S420*'Calculation sheet'!X420*'Calculation sheet'!Y420*'Calculation sheet'!Z420*'Calculation sheet'!AB420*'Calculation sheet'!AD420*'Calculation sheet'!AI420*'Calculation sheet'!AJ420,'Calculation sheet'!AP420*'Calculation sheet'!J420*'Calculation sheet'!K420*'Calculation sheet'!L420*'Calculation sheet'!N420*'Calculation sheet'!P420*'Calculation sheet'!R420*'Calculation sheet'!S420*'Calculation sheet'!X420*'Calculation sheet'!Y420*'Calculation sheet'!Z420*'Calculation sheet'!AB420*'Calculation sheet'!AD420*'Calculation sheet'!AI420*'Calculation sheet'!AJ420*0.7672))</f>
        <v/>
      </c>
      <c r="Q420" s="12" t="str">
        <f t="shared" si="19"/>
        <v/>
      </c>
      <c r="R420" s="14" t="str">
        <f t="shared" si="20"/>
        <v/>
      </c>
    </row>
    <row r="421" spans="1:18" x14ac:dyDescent="0.3">
      <c r="A421" s="4" t="str">
        <f>IF('Input data'!A436="","",'Input data'!A436)</f>
        <v/>
      </c>
      <c r="B421" s="4" t="str">
        <f>IF('Input data'!B436="","",'Input data'!B436)</f>
        <v/>
      </c>
      <c r="C421" s="4" t="str">
        <f>IF('Input data'!C436="","",'Input data'!C436)</f>
        <v/>
      </c>
      <c r="D421" s="4" t="str">
        <f>IF('Input data'!D436="","",'Input data'!D436)</f>
        <v/>
      </c>
      <c r="E421" s="4" t="str">
        <f>IF('Input data'!E436="","",'Input data'!E436)</f>
        <v/>
      </c>
      <c r="F421" s="4" t="str">
        <f>IF('Input data'!F436="","",'Input data'!F436)</f>
        <v/>
      </c>
      <c r="G421" s="4">
        <f>IF('Input data'!G436="","",'Input data'!G436)</f>
        <v>0</v>
      </c>
      <c r="H421" s="4" t="str">
        <f>IF('Input data'!H436&gt;0.5,'Input data'!H436,"")</f>
        <v/>
      </c>
      <c r="I421" s="4" t="str">
        <f>IF('Input data'!I436="","",'Input data'!I436)</f>
        <v/>
      </c>
      <c r="J421" s="12" t="str">
        <f>IF('Calculation sheet'!AQ421="","",IF(OR(I421="Motorway link",I421="Exit diverge",I421="Entrance merge",I421="Motorway diverge",I421="Motorway merge",I421="Motorway weaving",I421="Service area"),'Calculation sheet'!AK421*'Calculation sheet'!J421*'Calculation sheet'!K421*'Calculation sheet'!L421*'Calculation sheet'!N421*'Calculation sheet'!P421*'Calculation sheet'!R421*'Calculation sheet'!S421*'Calculation sheet'!T421*'Calculation sheet'!Y421*'Calculation sheet'!Z421*'Calculation sheet'!AB421*'Calculation sheet'!AD421*'Calculation sheet'!AF421*'Calculation sheet'!AJ421,'Calculation sheet'!AK421*'Calculation sheet'!J421*'Calculation sheet'!K421*'Calculation sheet'!L421*'Calculation sheet'!N421*'Calculation sheet'!P421*'Calculation sheet'!R421*'Calculation sheet'!S421*'Calculation sheet'!T421*'Calculation sheet'!Y421*'Calculation sheet'!Z421*'Calculation sheet'!AB421*'Calculation sheet'!AD421*'Calculation sheet'!AF421*'Calculation sheet'!AJ421*0.7672))</f>
        <v/>
      </c>
      <c r="K421" s="12" t="str">
        <f>IF('Calculation sheet'!AQ421="","",IF(OR(I421="Motorway link",I421="Exit diverge",I421="Entrance merge",I421="Motorway diverge",I421="Motorway merge",I421="Motorway weaving",I421="Service area"),'Calculation sheet'!AL421*'Calculation sheet'!J421*'Calculation sheet'!K421*'Calculation sheet'!M421*'Calculation sheet'!O421*'Calculation sheet'!P421*'Calculation sheet'!Q421*'Calculation sheet'!R421*'Calculation sheet'!S421*'Calculation sheet'!T421*'Calculation sheet'!Y421*'Calculation sheet'!AA421*'Calculation sheet'!AC421*'Calculation sheet'!AE421*'Calculation sheet'!AG421*'Calculation sheet'!AJ421,'Calculation sheet'!AL421*'Calculation sheet'!J421*'Calculation sheet'!K421*'Calculation sheet'!M421*'Calculation sheet'!O421*'Calculation sheet'!P421*'Calculation sheet'!Q421*'Calculation sheet'!R421*'Calculation sheet'!S421*'Calculation sheet'!T421*'Calculation sheet'!Y421*'Calculation sheet'!AA421*'Calculation sheet'!AC421*'Calculation sheet'!AE421*'Calculation sheet'!AG421*'Calculation sheet'!AJ421*0.8833))</f>
        <v/>
      </c>
      <c r="L421" s="12" t="str">
        <f>IF('Calculation sheet'!AQ421="","",IF(OR(I421="Motorway link",I421="Exit diverge",I421="Entrance merge",I421="Motorway diverge",I421="Motorway merge",I421="Motorway weaving",I421="Service area"),'Calculation sheet'!AM421*'Calculation sheet'!J421*'Calculation sheet'!K421*'Calculation sheet'!M421*'Calculation sheet'!O421*'Calculation sheet'!P421*'Calculation sheet'!Q421*'Calculation sheet'!R421*'Calculation sheet'!S421*'Calculation sheet'!U421*'Calculation sheet'!Y421*'Calculation sheet'!AA421*'Calculation sheet'!AC421*'Calculation sheet'!AE421*'Calculation sheet'!AG421*'Calculation sheet'!AJ421,'Calculation sheet'!AM421*'Calculation sheet'!J421*'Calculation sheet'!K421*'Calculation sheet'!M421*'Calculation sheet'!O421*'Calculation sheet'!P421*'Calculation sheet'!Q421*'Calculation sheet'!R421*'Calculation sheet'!S421*'Calculation sheet'!U421*'Calculation sheet'!Y421*'Calculation sheet'!AA421*'Calculation sheet'!AC421*'Calculation sheet'!AE421*'Calculation sheet'!AG421*'Calculation sheet'!AJ421*1.1176))</f>
        <v/>
      </c>
      <c r="M421" s="12" t="str">
        <f t="shared" si="18"/>
        <v/>
      </c>
      <c r="N421" s="12" t="str">
        <f>IF('Calculation sheet'!AQ421="","",IF(OR(I421="Motorway link",I421="Exit diverge",I421="Entrance merge",I421="Motorway diverge",I421="Motorway merge",I421="Motorway weaving",I421="Service area"),'Calculation sheet'!AN421*'Calculation sheet'!J421*'Calculation sheet'!K421*'Calculation sheet'!L421*'Calculation sheet'!N421*'Calculation sheet'!P421*'Calculation sheet'!R421*'Calculation sheet'!S421*'Calculation sheet'!V421*'Calculation sheet'!Y421*'Calculation sheet'!Z421*'Calculation sheet'!AB421*'Calculation sheet'!AD421*'Calculation sheet'!AH421*'Calculation sheet'!AJ421,'Calculation sheet'!AN421*'Calculation sheet'!J421*'Calculation sheet'!K421*'Calculation sheet'!L421*'Calculation sheet'!N421*'Calculation sheet'!P421*'Calculation sheet'!R421*'Calculation sheet'!S421*'Calculation sheet'!V421*'Calculation sheet'!Y421*'Calculation sheet'!Z421*'Calculation sheet'!AB421*'Calculation sheet'!AD421*'Calculation sheet'!AH421*'Calculation sheet'!AJ421*0.7672))</f>
        <v/>
      </c>
      <c r="O421" s="12" t="str">
        <f>IF('Calculation sheet'!AQ421="","",IF(OR(I421="Motorway link",I421="Exit diverge",I421="Entrance merge",I421="Motorway diverge",I421="Motorway merge",I421="Motorway weaving",I421="Service area"),'Calculation sheet'!AO421*'Calculation sheet'!J421*'Calculation sheet'!K421*'Calculation sheet'!L421*'Calculation sheet'!N421*'Calculation sheet'!P421*'Calculation sheet'!R421*'Calculation sheet'!S421*'Calculation sheet'!W421*'Calculation sheet'!Y421*'Calculation sheet'!Z421*'Calculation sheet'!AB421*'Calculation sheet'!AD421*'Calculation sheet'!AH421*'Calculation sheet'!AJ421,'Calculation sheet'!AO421*'Calculation sheet'!J421*'Calculation sheet'!K421*'Calculation sheet'!L421*'Calculation sheet'!N421*'Calculation sheet'!P421*'Calculation sheet'!R421*'Calculation sheet'!S421*'Calculation sheet'!W421*'Calculation sheet'!Y421*'Calculation sheet'!Z421*'Calculation sheet'!AB421*'Calculation sheet'!AD421*'Calculation sheet'!AH421*'Calculation sheet'!AJ421*0.7672))</f>
        <v/>
      </c>
      <c r="P421" s="12" t="str">
        <f>IF('Calculation sheet'!AQ421="","",IF(OR(I421="Motorway link",I421="Exit diverge",I421="Entrance merge",I421="Motorway diverge",I421="Motorway merge",I421="Motorway weaving",I421="Service area"),'Calculation sheet'!AP421*'Calculation sheet'!J421*'Calculation sheet'!K421*'Calculation sheet'!L421*'Calculation sheet'!N421*'Calculation sheet'!P421*'Calculation sheet'!R421*'Calculation sheet'!S421*'Calculation sheet'!X421*'Calculation sheet'!Y421*'Calculation sheet'!Z421*'Calculation sheet'!AB421*'Calculation sheet'!AD421*'Calculation sheet'!AI421*'Calculation sheet'!AJ421,'Calculation sheet'!AP421*'Calculation sheet'!J421*'Calculation sheet'!K421*'Calculation sheet'!L421*'Calculation sheet'!N421*'Calculation sheet'!P421*'Calculation sheet'!R421*'Calculation sheet'!S421*'Calculation sheet'!X421*'Calculation sheet'!Y421*'Calculation sheet'!Z421*'Calculation sheet'!AB421*'Calculation sheet'!AD421*'Calculation sheet'!AI421*'Calculation sheet'!AJ421*0.7672))</f>
        <v/>
      </c>
      <c r="Q421" s="12" t="str">
        <f t="shared" si="19"/>
        <v/>
      </c>
      <c r="R421" s="14" t="str">
        <f t="shared" si="20"/>
        <v/>
      </c>
    </row>
    <row r="422" spans="1:18" x14ac:dyDescent="0.3">
      <c r="A422" s="4" t="str">
        <f>IF('Input data'!A437="","",'Input data'!A437)</f>
        <v/>
      </c>
      <c r="B422" s="4" t="str">
        <f>IF('Input data'!B437="","",'Input data'!B437)</f>
        <v/>
      </c>
      <c r="C422" s="4" t="str">
        <f>IF('Input data'!C437="","",'Input data'!C437)</f>
        <v/>
      </c>
      <c r="D422" s="4" t="str">
        <f>IF('Input data'!D437="","",'Input data'!D437)</f>
        <v/>
      </c>
      <c r="E422" s="4" t="str">
        <f>IF('Input data'!E437="","",'Input data'!E437)</f>
        <v/>
      </c>
      <c r="F422" s="4" t="str">
        <f>IF('Input data'!F437="","",'Input data'!F437)</f>
        <v/>
      </c>
      <c r="G422" s="4">
        <f>IF('Input data'!G437="","",'Input data'!G437)</f>
        <v>0</v>
      </c>
      <c r="H422" s="4" t="str">
        <f>IF('Input data'!H437&gt;0.5,'Input data'!H437,"")</f>
        <v/>
      </c>
      <c r="I422" s="4" t="str">
        <f>IF('Input data'!I437="","",'Input data'!I437)</f>
        <v/>
      </c>
      <c r="J422" s="12" t="str">
        <f>IF('Calculation sheet'!AQ422="","",IF(OR(I422="Motorway link",I422="Exit diverge",I422="Entrance merge",I422="Motorway diverge",I422="Motorway merge",I422="Motorway weaving",I422="Service area"),'Calculation sheet'!AK422*'Calculation sheet'!J422*'Calculation sheet'!K422*'Calculation sheet'!L422*'Calculation sheet'!N422*'Calculation sheet'!P422*'Calculation sheet'!R422*'Calculation sheet'!S422*'Calculation sheet'!T422*'Calculation sheet'!Y422*'Calculation sheet'!Z422*'Calculation sheet'!AB422*'Calculation sheet'!AD422*'Calculation sheet'!AF422*'Calculation sheet'!AJ422,'Calculation sheet'!AK422*'Calculation sheet'!J422*'Calculation sheet'!K422*'Calculation sheet'!L422*'Calculation sheet'!N422*'Calculation sheet'!P422*'Calculation sheet'!R422*'Calculation sheet'!S422*'Calculation sheet'!T422*'Calculation sheet'!Y422*'Calculation sheet'!Z422*'Calculation sheet'!AB422*'Calculation sheet'!AD422*'Calculation sheet'!AF422*'Calculation sheet'!AJ422*0.7672))</f>
        <v/>
      </c>
      <c r="K422" s="12" t="str">
        <f>IF('Calculation sheet'!AQ422="","",IF(OR(I422="Motorway link",I422="Exit diverge",I422="Entrance merge",I422="Motorway diverge",I422="Motorway merge",I422="Motorway weaving",I422="Service area"),'Calculation sheet'!AL422*'Calculation sheet'!J422*'Calculation sheet'!K422*'Calculation sheet'!M422*'Calculation sheet'!O422*'Calculation sheet'!P422*'Calculation sheet'!Q422*'Calculation sheet'!R422*'Calculation sheet'!S422*'Calculation sheet'!T422*'Calculation sheet'!Y422*'Calculation sheet'!AA422*'Calculation sheet'!AC422*'Calculation sheet'!AE422*'Calculation sheet'!AG422*'Calculation sheet'!AJ422,'Calculation sheet'!AL422*'Calculation sheet'!J422*'Calculation sheet'!K422*'Calculation sheet'!M422*'Calculation sheet'!O422*'Calculation sheet'!P422*'Calculation sheet'!Q422*'Calculation sheet'!R422*'Calculation sheet'!S422*'Calculation sheet'!T422*'Calculation sheet'!Y422*'Calculation sheet'!AA422*'Calculation sheet'!AC422*'Calculation sheet'!AE422*'Calculation sheet'!AG422*'Calculation sheet'!AJ422*0.8833))</f>
        <v/>
      </c>
      <c r="L422" s="12" t="str">
        <f>IF('Calculation sheet'!AQ422="","",IF(OR(I422="Motorway link",I422="Exit diverge",I422="Entrance merge",I422="Motorway diverge",I422="Motorway merge",I422="Motorway weaving",I422="Service area"),'Calculation sheet'!AM422*'Calculation sheet'!J422*'Calculation sheet'!K422*'Calculation sheet'!M422*'Calculation sheet'!O422*'Calculation sheet'!P422*'Calculation sheet'!Q422*'Calculation sheet'!R422*'Calculation sheet'!S422*'Calculation sheet'!U422*'Calculation sheet'!Y422*'Calculation sheet'!AA422*'Calculation sheet'!AC422*'Calculation sheet'!AE422*'Calculation sheet'!AG422*'Calculation sheet'!AJ422,'Calculation sheet'!AM422*'Calculation sheet'!J422*'Calculation sheet'!K422*'Calculation sheet'!M422*'Calculation sheet'!O422*'Calculation sheet'!P422*'Calculation sheet'!Q422*'Calculation sheet'!R422*'Calculation sheet'!S422*'Calculation sheet'!U422*'Calculation sheet'!Y422*'Calculation sheet'!AA422*'Calculation sheet'!AC422*'Calculation sheet'!AE422*'Calculation sheet'!AG422*'Calculation sheet'!AJ422*1.1176))</f>
        <v/>
      </c>
      <c r="M422" s="12" t="str">
        <f t="shared" si="18"/>
        <v/>
      </c>
      <c r="N422" s="12" t="str">
        <f>IF('Calculation sheet'!AQ422="","",IF(OR(I422="Motorway link",I422="Exit diverge",I422="Entrance merge",I422="Motorway diverge",I422="Motorway merge",I422="Motorway weaving",I422="Service area"),'Calculation sheet'!AN422*'Calculation sheet'!J422*'Calculation sheet'!K422*'Calculation sheet'!L422*'Calculation sheet'!N422*'Calculation sheet'!P422*'Calculation sheet'!R422*'Calculation sheet'!S422*'Calculation sheet'!V422*'Calculation sheet'!Y422*'Calculation sheet'!Z422*'Calculation sheet'!AB422*'Calculation sheet'!AD422*'Calculation sheet'!AH422*'Calculation sheet'!AJ422,'Calculation sheet'!AN422*'Calculation sheet'!J422*'Calculation sheet'!K422*'Calculation sheet'!L422*'Calculation sheet'!N422*'Calculation sheet'!P422*'Calculation sheet'!R422*'Calculation sheet'!S422*'Calculation sheet'!V422*'Calculation sheet'!Y422*'Calculation sheet'!Z422*'Calculation sheet'!AB422*'Calculation sheet'!AD422*'Calculation sheet'!AH422*'Calculation sheet'!AJ422*0.7672))</f>
        <v/>
      </c>
      <c r="O422" s="12" t="str">
        <f>IF('Calculation sheet'!AQ422="","",IF(OR(I422="Motorway link",I422="Exit diverge",I422="Entrance merge",I422="Motorway diverge",I422="Motorway merge",I422="Motorway weaving",I422="Service area"),'Calculation sheet'!AO422*'Calculation sheet'!J422*'Calculation sheet'!K422*'Calculation sheet'!L422*'Calculation sheet'!N422*'Calculation sheet'!P422*'Calculation sheet'!R422*'Calculation sheet'!S422*'Calculation sheet'!W422*'Calculation sheet'!Y422*'Calculation sheet'!Z422*'Calculation sheet'!AB422*'Calculation sheet'!AD422*'Calculation sheet'!AH422*'Calculation sheet'!AJ422,'Calculation sheet'!AO422*'Calculation sheet'!J422*'Calculation sheet'!K422*'Calculation sheet'!L422*'Calculation sheet'!N422*'Calculation sheet'!P422*'Calculation sheet'!R422*'Calculation sheet'!S422*'Calculation sheet'!W422*'Calculation sheet'!Y422*'Calculation sheet'!Z422*'Calculation sheet'!AB422*'Calculation sheet'!AD422*'Calculation sheet'!AH422*'Calculation sheet'!AJ422*0.7672))</f>
        <v/>
      </c>
      <c r="P422" s="12" t="str">
        <f>IF('Calculation sheet'!AQ422="","",IF(OR(I422="Motorway link",I422="Exit diverge",I422="Entrance merge",I422="Motorway diverge",I422="Motorway merge",I422="Motorway weaving",I422="Service area"),'Calculation sheet'!AP422*'Calculation sheet'!J422*'Calculation sheet'!K422*'Calculation sheet'!L422*'Calculation sheet'!N422*'Calculation sheet'!P422*'Calculation sheet'!R422*'Calculation sheet'!S422*'Calculation sheet'!X422*'Calculation sheet'!Y422*'Calculation sheet'!Z422*'Calculation sheet'!AB422*'Calculation sheet'!AD422*'Calculation sheet'!AI422*'Calculation sheet'!AJ422,'Calculation sheet'!AP422*'Calculation sheet'!J422*'Calculation sheet'!K422*'Calculation sheet'!L422*'Calculation sheet'!N422*'Calculation sheet'!P422*'Calculation sheet'!R422*'Calculation sheet'!S422*'Calculation sheet'!X422*'Calculation sheet'!Y422*'Calculation sheet'!Z422*'Calculation sheet'!AB422*'Calculation sheet'!AD422*'Calculation sheet'!AI422*'Calculation sheet'!AJ422*0.7672))</f>
        <v/>
      </c>
      <c r="Q422" s="12" t="str">
        <f t="shared" si="19"/>
        <v/>
      </c>
      <c r="R422" s="14" t="str">
        <f t="shared" si="20"/>
        <v/>
      </c>
    </row>
    <row r="423" spans="1:18" x14ac:dyDescent="0.3">
      <c r="A423" s="4" t="str">
        <f>IF('Input data'!A438="","",'Input data'!A438)</f>
        <v/>
      </c>
      <c r="B423" s="4" t="str">
        <f>IF('Input data'!B438="","",'Input data'!B438)</f>
        <v/>
      </c>
      <c r="C423" s="4" t="str">
        <f>IF('Input data'!C438="","",'Input data'!C438)</f>
        <v/>
      </c>
      <c r="D423" s="4" t="str">
        <f>IF('Input data'!D438="","",'Input data'!D438)</f>
        <v/>
      </c>
      <c r="E423" s="4" t="str">
        <f>IF('Input data'!E438="","",'Input data'!E438)</f>
        <v/>
      </c>
      <c r="F423" s="4" t="str">
        <f>IF('Input data'!F438="","",'Input data'!F438)</f>
        <v/>
      </c>
      <c r="G423" s="4">
        <f>IF('Input data'!G438="","",'Input data'!G438)</f>
        <v>0</v>
      </c>
      <c r="H423" s="4" t="str">
        <f>IF('Input data'!H438&gt;0.5,'Input data'!H438,"")</f>
        <v/>
      </c>
      <c r="I423" s="4" t="str">
        <f>IF('Input data'!I438="","",'Input data'!I438)</f>
        <v/>
      </c>
      <c r="J423" s="12" t="str">
        <f>IF('Calculation sheet'!AQ423="","",IF(OR(I423="Motorway link",I423="Exit diverge",I423="Entrance merge",I423="Motorway diverge",I423="Motorway merge",I423="Motorway weaving",I423="Service area"),'Calculation sheet'!AK423*'Calculation sheet'!J423*'Calculation sheet'!K423*'Calculation sheet'!L423*'Calculation sheet'!N423*'Calculation sheet'!P423*'Calculation sheet'!R423*'Calculation sheet'!S423*'Calculation sheet'!T423*'Calculation sheet'!Y423*'Calculation sheet'!Z423*'Calculation sheet'!AB423*'Calculation sheet'!AD423*'Calculation sheet'!AF423*'Calculation sheet'!AJ423,'Calculation sheet'!AK423*'Calculation sheet'!J423*'Calculation sheet'!K423*'Calculation sheet'!L423*'Calculation sheet'!N423*'Calculation sheet'!P423*'Calculation sheet'!R423*'Calculation sheet'!S423*'Calculation sheet'!T423*'Calculation sheet'!Y423*'Calculation sheet'!Z423*'Calculation sheet'!AB423*'Calculation sheet'!AD423*'Calculation sheet'!AF423*'Calculation sheet'!AJ423*0.7672))</f>
        <v/>
      </c>
      <c r="K423" s="12" t="str">
        <f>IF('Calculation sheet'!AQ423="","",IF(OR(I423="Motorway link",I423="Exit diverge",I423="Entrance merge",I423="Motorway diverge",I423="Motorway merge",I423="Motorway weaving",I423="Service area"),'Calculation sheet'!AL423*'Calculation sheet'!J423*'Calculation sheet'!K423*'Calculation sheet'!M423*'Calculation sheet'!O423*'Calculation sheet'!P423*'Calculation sheet'!Q423*'Calculation sheet'!R423*'Calculation sheet'!S423*'Calculation sheet'!T423*'Calculation sheet'!Y423*'Calculation sheet'!AA423*'Calculation sheet'!AC423*'Calculation sheet'!AE423*'Calculation sheet'!AG423*'Calculation sheet'!AJ423,'Calculation sheet'!AL423*'Calculation sheet'!J423*'Calculation sheet'!K423*'Calculation sheet'!M423*'Calculation sheet'!O423*'Calculation sheet'!P423*'Calculation sheet'!Q423*'Calculation sheet'!R423*'Calculation sheet'!S423*'Calculation sheet'!T423*'Calculation sheet'!Y423*'Calculation sheet'!AA423*'Calculation sheet'!AC423*'Calculation sheet'!AE423*'Calculation sheet'!AG423*'Calculation sheet'!AJ423*0.8833))</f>
        <v/>
      </c>
      <c r="L423" s="12" t="str">
        <f>IF('Calculation sheet'!AQ423="","",IF(OR(I423="Motorway link",I423="Exit diverge",I423="Entrance merge",I423="Motorway diverge",I423="Motorway merge",I423="Motorway weaving",I423="Service area"),'Calculation sheet'!AM423*'Calculation sheet'!J423*'Calculation sheet'!K423*'Calculation sheet'!M423*'Calculation sheet'!O423*'Calculation sheet'!P423*'Calculation sheet'!Q423*'Calculation sheet'!R423*'Calculation sheet'!S423*'Calculation sheet'!U423*'Calculation sheet'!Y423*'Calculation sheet'!AA423*'Calculation sheet'!AC423*'Calculation sheet'!AE423*'Calculation sheet'!AG423*'Calculation sheet'!AJ423,'Calculation sheet'!AM423*'Calculation sheet'!J423*'Calculation sheet'!K423*'Calculation sheet'!M423*'Calculation sheet'!O423*'Calculation sheet'!P423*'Calculation sheet'!Q423*'Calculation sheet'!R423*'Calculation sheet'!S423*'Calculation sheet'!U423*'Calculation sheet'!Y423*'Calculation sheet'!AA423*'Calculation sheet'!AC423*'Calculation sheet'!AE423*'Calculation sheet'!AG423*'Calculation sheet'!AJ423*1.1176))</f>
        <v/>
      </c>
      <c r="M423" s="12" t="str">
        <f t="shared" si="18"/>
        <v/>
      </c>
      <c r="N423" s="12" t="str">
        <f>IF('Calculation sheet'!AQ423="","",IF(OR(I423="Motorway link",I423="Exit diverge",I423="Entrance merge",I423="Motorway diverge",I423="Motorway merge",I423="Motorway weaving",I423="Service area"),'Calculation sheet'!AN423*'Calculation sheet'!J423*'Calculation sheet'!K423*'Calculation sheet'!L423*'Calculation sheet'!N423*'Calculation sheet'!P423*'Calculation sheet'!R423*'Calculation sheet'!S423*'Calculation sheet'!V423*'Calculation sheet'!Y423*'Calculation sheet'!Z423*'Calculation sheet'!AB423*'Calculation sheet'!AD423*'Calculation sheet'!AH423*'Calculation sheet'!AJ423,'Calculation sheet'!AN423*'Calculation sheet'!J423*'Calculation sheet'!K423*'Calculation sheet'!L423*'Calculation sheet'!N423*'Calculation sheet'!P423*'Calculation sheet'!R423*'Calculation sheet'!S423*'Calculation sheet'!V423*'Calculation sheet'!Y423*'Calculation sheet'!Z423*'Calculation sheet'!AB423*'Calculation sheet'!AD423*'Calculation sheet'!AH423*'Calculation sheet'!AJ423*0.7672))</f>
        <v/>
      </c>
      <c r="O423" s="12" t="str">
        <f>IF('Calculation sheet'!AQ423="","",IF(OR(I423="Motorway link",I423="Exit diverge",I423="Entrance merge",I423="Motorway diverge",I423="Motorway merge",I423="Motorway weaving",I423="Service area"),'Calculation sheet'!AO423*'Calculation sheet'!J423*'Calculation sheet'!K423*'Calculation sheet'!L423*'Calculation sheet'!N423*'Calculation sheet'!P423*'Calculation sheet'!R423*'Calculation sheet'!S423*'Calculation sheet'!W423*'Calculation sheet'!Y423*'Calculation sheet'!Z423*'Calculation sheet'!AB423*'Calculation sheet'!AD423*'Calculation sheet'!AH423*'Calculation sheet'!AJ423,'Calculation sheet'!AO423*'Calculation sheet'!J423*'Calculation sheet'!K423*'Calculation sheet'!L423*'Calculation sheet'!N423*'Calculation sheet'!P423*'Calculation sheet'!R423*'Calculation sheet'!S423*'Calculation sheet'!W423*'Calculation sheet'!Y423*'Calculation sheet'!Z423*'Calculation sheet'!AB423*'Calculation sheet'!AD423*'Calculation sheet'!AH423*'Calculation sheet'!AJ423*0.7672))</f>
        <v/>
      </c>
      <c r="P423" s="12" t="str">
        <f>IF('Calculation sheet'!AQ423="","",IF(OR(I423="Motorway link",I423="Exit diverge",I423="Entrance merge",I423="Motorway diverge",I423="Motorway merge",I423="Motorway weaving",I423="Service area"),'Calculation sheet'!AP423*'Calculation sheet'!J423*'Calculation sheet'!K423*'Calculation sheet'!L423*'Calculation sheet'!N423*'Calculation sheet'!P423*'Calculation sheet'!R423*'Calculation sheet'!S423*'Calculation sheet'!X423*'Calculation sheet'!Y423*'Calculation sheet'!Z423*'Calculation sheet'!AB423*'Calculation sheet'!AD423*'Calculation sheet'!AI423*'Calculation sheet'!AJ423,'Calculation sheet'!AP423*'Calculation sheet'!J423*'Calculation sheet'!K423*'Calculation sheet'!L423*'Calculation sheet'!N423*'Calculation sheet'!P423*'Calculation sheet'!R423*'Calculation sheet'!S423*'Calculation sheet'!X423*'Calculation sheet'!Y423*'Calculation sheet'!Z423*'Calculation sheet'!AB423*'Calculation sheet'!AD423*'Calculation sheet'!AI423*'Calculation sheet'!AJ423*0.7672))</f>
        <v/>
      </c>
      <c r="Q423" s="12" t="str">
        <f t="shared" si="19"/>
        <v/>
      </c>
      <c r="R423" s="14" t="str">
        <f t="shared" si="20"/>
        <v/>
      </c>
    </row>
    <row r="424" spans="1:18" x14ac:dyDescent="0.3">
      <c r="A424" s="4" t="str">
        <f>IF('Input data'!A439="","",'Input data'!A439)</f>
        <v/>
      </c>
      <c r="B424" s="4" t="str">
        <f>IF('Input data'!B439="","",'Input data'!B439)</f>
        <v/>
      </c>
      <c r="C424" s="4" t="str">
        <f>IF('Input data'!C439="","",'Input data'!C439)</f>
        <v/>
      </c>
      <c r="D424" s="4" t="str">
        <f>IF('Input data'!D439="","",'Input data'!D439)</f>
        <v/>
      </c>
      <c r="E424" s="4" t="str">
        <f>IF('Input data'!E439="","",'Input data'!E439)</f>
        <v/>
      </c>
      <c r="F424" s="4" t="str">
        <f>IF('Input data'!F439="","",'Input data'!F439)</f>
        <v/>
      </c>
      <c r="G424" s="4">
        <f>IF('Input data'!G439="","",'Input data'!G439)</f>
        <v>0</v>
      </c>
      <c r="H424" s="4" t="str">
        <f>IF('Input data'!H439&gt;0.5,'Input data'!H439,"")</f>
        <v/>
      </c>
      <c r="I424" s="4" t="str">
        <f>IF('Input data'!I439="","",'Input data'!I439)</f>
        <v/>
      </c>
      <c r="J424" s="12" t="str">
        <f>IF('Calculation sheet'!AQ424="","",IF(OR(I424="Motorway link",I424="Exit diverge",I424="Entrance merge",I424="Motorway diverge",I424="Motorway merge",I424="Motorway weaving",I424="Service area"),'Calculation sheet'!AK424*'Calculation sheet'!J424*'Calculation sheet'!K424*'Calculation sheet'!L424*'Calculation sheet'!N424*'Calculation sheet'!P424*'Calculation sheet'!R424*'Calculation sheet'!S424*'Calculation sheet'!T424*'Calculation sheet'!Y424*'Calculation sheet'!Z424*'Calculation sheet'!AB424*'Calculation sheet'!AD424*'Calculation sheet'!AF424*'Calculation sheet'!AJ424,'Calculation sheet'!AK424*'Calculation sheet'!J424*'Calculation sheet'!K424*'Calculation sheet'!L424*'Calculation sheet'!N424*'Calculation sheet'!P424*'Calculation sheet'!R424*'Calculation sheet'!S424*'Calculation sheet'!T424*'Calculation sheet'!Y424*'Calculation sheet'!Z424*'Calculation sheet'!AB424*'Calculation sheet'!AD424*'Calculation sheet'!AF424*'Calculation sheet'!AJ424*0.7672))</f>
        <v/>
      </c>
      <c r="K424" s="12" t="str">
        <f>IF('Calculation sheet'!AQ424="","",IF(OR(I424="Motorway link",I424="Exit diverge",I424="Entrance merge",I424="Motorway diverge",I424="Motorway merge",I424="Motorway weaving",I424="Service area"),'Calculation sheet'!AL424*'Calculation sheet'!J424*'Calculation sheet'!K424*'Calculation sheet'!M424*'Calculation sheet'!O424*'Calculation sheet'!P424*'Calculation sheet'!Q424*'Calculation sheet'!R424*'Calculation sheet'!S424*'Calculation sheet'!T424*'Calculation sheet'!Y424*'Calculation sheet'!AA424*'Calculation sheet'!AC424*'Calculation sheet'!AE424*'Calculation sheet'!AG424*'Calculation sheet'!AJ424,'Calculation sheet'!AL424*'Calculation sheet'!J424*'Calculation sheet'!K424*'Calculation sheet'!M424*'Calculation sheet'!O424*'Calculation sheet'!P424*'Calculation sheet'!Q424*'Calculation sheet'!R424*'Calculation sheet'!S424*'Calculation sheet'!T424*'Calculation sheet'!Y424*'Calculation sheet'!AA424*'Calculation sheet'!AC424*'Calculation sheet'!AE424*'Calculation sheet'!AG424*'Calculation sheet'!AJ424*0.8833))</f>
        <v/>
      </c>
      <c r="L424" s="12" t="str">
        <f>IF('Calculation sheet'!AQ424="","",IF(OR(I424="Motorway link",I424="Exit diverge",I424="Entrance merge",I424="Motorway diverge",I424="Motorway merge",I424="Motorway weaving",I424="Service area"),'Calculation sheet'!AM424*'Calculation sheet'!J424*'Calculation sheet'!K424*'Calculation sheet'!M424*'Calculation sheet'!O424*'Calculation sheet'!P424*'Calculation sheet'!Q424*'Calculation sheet'!R424*'Calculation sheet'!S424*'Calculation sheet'!U424*'Calculation sheet'!Y424*'Calculation sheet'!AA424*'Calculation sheet'!AC424*'Calculation sheet'!AE424*'Calculation sheet'!AG424*'Calculation sheet'!AJ424,'Calculation sheet'!AM424*'Calculation sheet'!J424*'Calculation sheet'!K424*'Calculation sheet'!M424*'Calculation sheet'!O424*'Calculation sheet'!P424*'Calculation sheet'!Q424*'Calculation sheet'!R424*'Calculation sheet'!S424*'Calculation sheet'!U424*'Calculation sheet'!Y424*'Calculation sheet'!AA424*'Calculation sheet'!AC424*'Calculation sheet'!AE424*'Calculation sheet'!AG424*'Calculation sheet'!AJ424*1.1176))</f>
        <v/>
      </c>
      <c r="M424" s="12" t="str">
        <f t="shared" si="18"/>
        <v/>
      </c>
      <c r="N424" s="12" t="str">
        <f>IF('Calculation sheet'!AQ424="","",IF(OR(I424="Motorway link",I424="Exit diverge",I424="Entrance merge",I424="Motorway diverge",I424="Motorway merge",I424="Motorway weaving",I424="Service area"),'Calculation sheet'!AN424*'Calculation sheet'!J424*'Calculation sheet'!K424*'Calculation sheet'!L424*'Calculation sheet'!N424*'Calculation sheet'!P424*'Calculation sheet'!R424*'Calculation sheet'!S424*'Calculation sheet'!V424*'Calculation sheet'!Y424*'Calculation sheet'!Z424*'Calculation sheet'!AB424*'Calculation sheet'!AD424*'Calculation sheet'!AH424*'Calculation sheet'!AJ424,'Calculation sheet'!AN424*'Calculation sheet'!J424*'Calculation sheet'!K424*'Calculation sheet'!L424*'Calculation sheet'!N424*'Calculation sheet'!P424*'Calculation sheet'!R424*'Calculation sheet'!S424*'Calculation sheet'!V424*'Calculation sheet'!Y424*'Calculation sheet'!Z424*'Calculation sheet'!AB424*'Calculation sheet'!AD424*'Calculation sheet'!AH424*'Calculation sheet'!AJ424*0.7672))</f>
        <v/>
      </c>
      <c r="O424" s="12" t="str">
        <f>IF('Calculation sheet'!AQ424="","",IF(OR(I424="Motorway link",I424="Exit diverge",I424="Entrance merge",I424="Motorway diverge",I424="Motorway merge",I424="Motorway weaving",I424="Service area"),'Calculation sheet'!AO424*'Calculation sheet'!J424*'Calculation sheet'!K424*'Calculation sheet'!L424*'Calculation sheet'!N424*'Calculation sheet'!P424*'Calculation sheet'!R424*'Calculation sheet'!S424*'Calculation sheet'!W424*'Calculation sheet'!Y424*'Calculation sheet'!Z424*'Calculation sheet'!AB424*'Calculation sheet'!AD424*'Calculation sheet'!AH424*'Calculation sheet'!AJ424,'Calculation sheet'!AO424*'Calculation sheet'!J424*'Calculation sheet'!K424*'Calculation sheet'!L424*'Calculation sheet'!N424*'Calculation sheet'!P424*'Calculation sheet'!R424*'Calculation sheet'!S424*'Calculation sheet'!W424*'Calculation sheet'!Y424*'Calculation sheet'!Z424*'Calculation sheet'!AB424*'Calculation sheet'!AD424*'Calculation sheet'!AH424*'Calculation sheet'!AJ424*0.7672))</f>
        <v/>
      </c>
      <c r="P424" s="12" t="str">
        <f>IF('Calculation sheet'!AQ424="","",IF(OR(I424="Motorway link",I424="Exit diverge",I424="Entrance merge",I424="Motorway diverge",I424="Motorway merge",I424="Motorway weaving",I424="Service area"),'Calculation sheet'!AP424*'Calculation sheet'!J424*'Calculation sheet'!K424*'Calculation sheet'!L424*'Calculation sheet'!N424*'Calculation sheet'!P424*'Calculation sheet'!R424*'Calculation sheet'!S424*'Calculation sheet'!X424*'Calculation sheet'!Y424*'Calculation sheet'!Z424*'Calculation sheet'!AB424*'Calculation sheet'!AD424*'Calculation sheet'!AI424*'Calculation sheet'!AJ424,'Calculation sheet'!AP424*'Calculation sheet'!J424*'Calculation sheet'!K424*'Calculation sheet'!L424*'Calculation sheet'!N424*'Calculation sheet'!P424*'Calculation sheet'!R424*'Calculation sheet'!S424*'Calculation sheet'!X424*'Calculation sheet'!Y424*'Calculation sheet'!Z424*'Calculation sheet'!AB424*'Calculation sheet'!AD424*'Calculation sheet'!AI424*'Calculation sheet'!AJ424*0.7672))</f>
        <v/>
      </c>
      <c r="Q424" s="12" t="str">
        <f t="shared" si="19"/>
        <v/>
      </c>
      <c r="R424" s="14" t="str">
        <f t="shared" si="20"/>
        <v/>
      </c>
    </row>
    <row r="425" spans="1:18" x14ac:dyDescent="0.3">
      <c r="A425" s="4" t="str">
        <f>IF('Input data'!A440="","",'Input data'!A440)</f>
        <v/>
      </c>
      <c r="B425" s="4" t="str">
        <f>IF('Input data'!B440="","",'Input data'!B440)</f>
        <v/>
      </c>
      <c r="C425" s="4" t="str">
        <f>IF('Input data'!C440="","",'Input data'!C440)</f>
        <v/>
      </c>
      <c r="D425" s="4" t="str">
        <f>IF('Input data'!D440="","",'Input data'!D440)</f>
        <v/>
      </c>
      <c r="E425" s="4" t="str">
        <f>IF('Input data'!E440="","",'Input data'!E440)</f>
        <v/>
      </c>
      <c r="F425" s="4" t="str">
        <f>IF('Input data'!F440="","",'Input data'!F440)</f>
        <v/>
      </c>
      <c r="G425" s="4">
        <f>IF('Input data'!G440="","",'Input data'!G440)</f>
        <v>0</v>
      </c>
      <c r="H425" s="4" t="str">
        <f>IF('Input data'!H440&gt;0.5,'Input data'!H440,"")</f>
        <v/>
      </c>
      <c r="I425" s="4" t="str">
        <f>IF('Input data'!I440="","",'Input data'!I440)</f>
        <v/>
      </c>
      <c r="J425" s="12" t="str">
        <f>IF('Calculation sheet'!AQ425="","",IF(OR(I425="Motorway link",I425="Exit diverge",I425="Entrance merge",I425="Motorway diverge",I425="Motorway merge",I425="Motorway weaving",I425="Service area"),'Calculation sheet'!AK425*'Calculation sheet'!J425*'Calculation sheet'!K425*'Calculation sheet'!L425*'Calculation sheet'!N425*'Calculation sheet'!P425*'Calculation sheet'!R425*'Calculation sheet'!S425*'Calculation sheet'!T425*'Calculation sheet'!Y425*'Calculation sheet'!Z425*'Calculation sheet'!AB425*'Calculation sheet'!AD425*'Calculation sheet'!AF425*'Calculation sheet'!AJ425,'Calculation sheet'!AK425*'Calculation sheet'!J425*'Calculation sheet'!K425*'Calculation sheet'!L425*'Calculation sheet'!N425*'Calculation sheet'!P425*'Calculation sheet'!R425*'Calculation sheet'!S425*'Calculation sheet'!T425*'Calculation sheet'!Y425*'Calculation sheet'!Z425*'Calculation sheet'!AB425*'Calculation sheet'!AD425*'Calculation sheet'!AF425*'Calculation sheet'!AJ425*0.7672))</f>
        <v/>
      </c>
      <c r="K425" s="12" t="str">
        <f>IF('Calculation sheet'!AQ425="","",IF(OR(I425="Motorway link",I425="Exit diverge",I425="Entrance merge",I425="Motorway diverge",I425="Motorway merge",I425="Motorway weaving",I425="Service area"),'Calculation sheet'!AL425*'Calculation sheet'!J425*'Calculation sheet'!K425*'Calculation sheet'!M425*'Calculation sheet'!O425*'Calculation sheet'!P425*'Calculation sheet'!Q425*'Calculation sheet'!R425*'Calculation sheet'!S425*'Calculation sheet'!T425*'Calculation sheet'!Y425*'Calculation sheet'!AA425*'Calculation sheet'!AC425*'Calculation sheet'!AE425*'Calculation sheet'!AG425*'Calculation sheet'!AJ425,'Calculation sheet'!AL425*'Calculation sheet'!J425*'Calculation sheet'!K425*'Calculation sheet'!M425*'Calculation sheet'!O425*'Calculation sheet'!P425*'Calculation sheet'!Q425*'Calculation sheet'!R425*'Calculation sheet'!S425*'Calculation sheet'!T425*'Calculation sheet'!Y425*'Calculation sheet'!AA425*'Calculation sheet'!AC425*'Calculation sheet'!AE425*'Calculation sheet'!AG425*'Calculation sheet'!AJ425*0.8833))</f>
        <v/>
      </c>
      <c r="L425" s="12" t="str">
        <f>IF('Calculation sheet'!AQ425="","",IF(OR(I425="Motorway link",I425="Exit diverge",I425="Entrance merge",I425="Motorway diverge",I425="Motorway merge",I425="Motorway weaving",I425="Service area"),'Calculation sheet'!AM425*'Calculation sheet'!J425*'Calculation sheet'!K425*'Calculation sheet'!M425*'Calculation sheet'!O425*'Calculation sheet'!P425*'Calculation sheet'!Q425*'Calculation sheet'!R425*'Calculation sheet'!S425*'Calculation sheet'!U425*'Calculation sheet'!Y425*'Calculation sheet'!AA425*'Calculation sheet'!AC425*'Calculation sheet'!AE425*'Calculation sheet'!AG425*'Calculation sheet'!AJ425,'Calculation sheet'!AM425*'Calculation sheet'!J425*'Calculation sheet'!K425*'Calculation sheet'!M425*'Calculation sheet'!O425*'Calculation sheet'!P425*'Calculation sheet'!Q425*'Calculation sheet'!R425*'Calculation sheet'!S425*'Calculation sheet'!U425*'Calculation sheet'!Y425*'Calculation sheet'!AA425*'Calculation sheet'!AC425*'Calculation sheet'!AE425*'Calculation sheet'!AG425*'Calculation sheet'!AJ425*1.1176))</f>
        <v/>
      </c>
      <c r="M425" s="12" t="str">
        <f t="shared" si="18"/>
        <v/>
      </c>
      <c r="N425" s="12" t="str">
        <f>IF('Calculation sheet'!AQ425="","",IF(OR(I425="Motorway link",I425="Exit diverge",I425="Entrance merge",I425="Motorway diverge",I425="Motorway merge",I425="Motorway weaving",I425="Service area"),'Calculation sheet'!AN425*'Calculation sheet'!J425*'Calculation sheet'!K425*'Calculation sheet'!L425*'Calculation sheet'!N425*'Calculation sheet'!P425*'Calculation sheet'!R425*'Calculation sheet'!S425*'Calculation sheet'!V425*'Calculation sheet'!Y425*'Calculation sheet'!Z425*'Calculation sheet'!AB425*'Calculation sheet'!AD425*'Calculation sheet'!AH425*'Calculation sheet'!AJ425,'Calculation sheet'!AN425*'Calculation sheet'!J425*'Calculation sheet'!K425*'Calculation sheet'!L425*'Calculation sheet'!N425*'Calculation sheet'!P425*'Calculation sheet'!R425*'Calculation sheet'!S425*'Calculation sheet'!V425*'Calculation sheet'!Y425*'Calculation sheet'!Z425*'Calculation sheet'!AB425*'Calculation sheet'!AD425*'Calculation sheet'!AH425*'Calculation sheet'!AJ425*0.7672))</f>
        <v/>
      </c>
      <c r="O425" s="12" t="str">
        <f>IF('Calculation sheet'!AQ425="","",IF(OR(I425="Motorway link",I425="Exit diverge",I425="Entrance merge",I425="Motorway diverge",I425="Motorway merge",I425="Motorway weaving",I425="Service area"),'Calculation sheet'!AO425*'Calculation sheet'!J425*'Calculation sheet'!K425*'Calculation sheet'!L425*'Calculation sheet'!N425*'Calculation sheet'!P425*'Calculation sheet'!R425*'Calculation sheet'!S425*'Calculation sheet'!W425*'Calculation sheet'!Y425*'Calculation sheet'!Z425*'Calculation sheet'!AB425*'Calculation sheet'!AD425*'Calculation sheet'!AH425*'Calculation sheet'!AJ425,'Calculation sheet'!AO425*'Calculation sheet'!J425*'Calculation sheet'!K425*'Calculation sheet'!L425*'Calculation sheet'!N425*'Calculation sheet'!P425*'Calculation sheet'!R425*'Calculation sheet'!S425*'Calculation sheet'!W425*'Calculation sheet'!Y425*'Calculation sheet'!Z425*'Calculation sheet'!AB425*'Calculation sheet'!AD425*'Calculation sheet'!AH425*'Calculation sheet'!AJ425*0.7672))</f>
        <v/>
      </c>
      <c r="P425" s="12" t="str">
        <f>IF('Calculation sheet'!AQ425="","",IF(OR(I425="Motorway link",I425="Exit diverge",I425="Entrance merge",I425="Motorway diverge",I425="Motorway merge",I425="Motorway weaving",I425="Service area"),'Calculation sheet'!AP425*'Calculation sheet'!J425*'Calculation sheet'!K425*'Calculation sheet'!L425*'Calculation sheet'!N425*'Calculation sheet'!P425*'Calculation sheet'!R425*'Calculation sheet'!S425*'Calculation sheet'!X425*'Calculation sheet'!Y425*'Calculation sheet'!Z425*'Calculation sheet'!AB425*'Calculation sheet'!AD425*'Calculation sheet'!AI425*'Calculation sheet'!AJ425,'Calculation sheet'!AP425*'Calculation sheet'!J425*'Calculation sheet'!K425*'Calculation sheet'!L425*'Calculation sheet'!N425*'Calculation sheet'!P425*'Calculation sheet'!R425*'Calculation sheet'!S425*'Calculation sheet'!X425*'Calculation sheet'!Y425*'Calculation sheet'!Z425*'Calculation sheet'!AB425*'Calculation sheet'!AD425*'Calculation sheet'!AI425*'Calculation sheet'!AJ425*0.7672))</f>
        <v/>
      </c>
      <c r="Q425" s="12" t="str">
        <f t="shared" si="19"/>
        <v/>
      </c>
      <c r="R425" s="14" t="str">
        <f t="shared" si="20"/>
        <v/>
      </c>
    </row>
    <row r="426" spans="1:18" x14ac:dyDescent="0.3">
      <c r="A426" s="4" t="str">
        <f>IF('Input data'!A441="","",'Input data'!A441)</f>
        <v/>
      </c>
      <c r="B426" s="4" t="str">
        <f>IF('Input data'!B441="","",'Input data'!B441)</f>
        <v/>
      </c>
      <c r="C426" s="4" t="str">
        <f>IF('Input data'!C441="","",'Input data'!C441)</f>
        <v/>
      </c>
      <c r="D426" s="4" t="str">
        <f>IF('Input data'!D441="","",'Input data'!D441)</f>
        <v/>
      </c>
      <c r="E426" s="4" t="str">
        <f>IF('Input data'!E441="","",'Input data'!E441)</f>
        <v/>
      </c>
      <c r="F426" s="4" t="str">
        <f>IF('Input data'!F441="","",'Input data'!F441)</f>
        <v/>
      </c>
      <c r="G426" s="4">
        <f>IF('Input data'!G441="","",'Input data'!G441)</f>
        <v>0</v>
      </c>
      <c r="H426" s="4" t="str">
        <f>IF('Input data'!H441&gt;0.5,'Input data'!H441,"")</f>
        <v/>
      </c>
      <c r="I426" s="4" t="str">
        <f>IF('Input data'!I441="","",'Input data'!I441)</f>
        <v/>
      </c>
      <c r="J426" s="12" t="str">
        <f>IF('Calculation sheet'!AQ426="","",IF(OR(I426="Motorway link",I426="Exit diverge",I426="Entrance merge",I426="Motorway diverge",I426="Motorway merge",I426="Motorway weaving",I426="Service area"),'Calculation sheet'!AK426*'Calculation sheet'!J426*'Calculation sheet'!K426*'Calculation sheet'!L426*'Calculation sheet'!N426*'Calculation sheet'!P426*'Calculation sheet'!R426*'Calculation sheet'!S426*'Calculation sheet'!T426*'Calculation sheet'!Y426*'Calculation sheet'!Z426*'Calculation sheet'!AB426*'Calculation sheet'!AD426*'Calculation sheet'!AF426*'Calculation sheet'!AJ426,'Calculation sheet'!AK426*'Calculation sheet'!J426*'Calculation sheet'!K426*'Calculation sheet'!L426*'Calculation sheet'!N426*'Calculation sheet'!P426*'Calculation sheet'!R426*'Calculation sheet'!S426*'Calculation sheet'!T426*'Calculation sheet'!Y426*'Calculation sheet'!Z426*'Calculation sheet'!AB426*'Calculation sheet'!AD426*'Calculation sheet'!AF426*'Calculation sheet'!AJ426*0.7672))</f>
        <v/>
      </c>
      <c r="K426" s="12" t="str">
        <f>IF('Calculation sheet'!AQ426="","",IF(OR(I426="Motorway link",I426="Exit diverge",I426="Entrance merge",I426="Motorway diverge",I426="Motorway merge",I426="Motorway weaving",I426="Service area"),'Calculation sheet'!AL426*'Calculation sheet'!J426*'Calculation sheet'!K426*'Calculation sheet'!M426*'Calculation sheet'!O426*'Calculation sheet'!P426*'Calculation sheet'!Q426*'Calculation sheet'!R426*'Calculation sheet'!S426*'Calculation sheet'!T426*'Calculation sheet'!Y426*'Calculation sheet'!AA426*'Calculation sheet'!AC426*'Calculation sheet'!AE426*'Calculation sheet'!AG426*'Calculation sheet'!AJ426,'Calculation sheet'!AL426*'Calculation sheet'!J426*'Calculation sheet'!K426*'Calculation sheet'!M426*'Calculation sheet'!O426*'Calculation sheet'!P426*'Calculation sheet'!Q426*'Calculation sheet'!R426*'Calculation sheet'!S426*'Calculation sheet'!T426*'Calculation sheet'!Y426*'Calculation sheet'!AA426*'Calculation sheet'!AC426*'Calculation sheet'!AE426*'Calculation sheet'!AG426*'Calculation sheet'!AJ426*0.8833))</f>
        <v/>
      </c>
      <c r="L426" s="12" t="str">
        <f>IF('Calculation sheet'!AQ426="","",IF(OR(I426="Motorway link",I426="Exit diverge",I426="Entrance merge",I426="Motorway diverge",I426="Motorway merge",I426="Motorway weaving",I426="Service area"),'Calculation sheet'!AM426*'Calculation sheet'!J426*'Calculation sheet'!K426*'Calculation sheet'!M426*'Calculation sheet'!O426*'Calculation sheet'!P426*'Calculation sheet'!Q426*'Calculation sheet'!R426*'Calculation sheet'!S426*'Calculation sheet'!U426*'Calculation sheet'!Y426*'Calculation sheet'!AA426*'Calculation sheet'!AC426*'Calculation sheet'!AE426*'Calculation sheet'!AG426*'Calculation sheet'!AJ426,'Calculation sheet'!AM426*'Calculation sheet'!J426*'Calculation sheet'!K426*'Calculation sheet'!M426*'Calculation sheet'!O426*'Calculation sheet'!P426*'Calculation sheet'!Q426*'Calculation sheet'!R426*'Calculation sheet'!S426*'Calculation sheet'!U426*'Calculation sheet'!Y426*'Calculation sheet'!AA426*'Calculation sheet'!AC426*'Calculation sheet'!AE426*'Calculation sheet'!AG426*'Calculation sheet'!AJ426*1.1176))</f>
        <v/>
      </c>
      <c r="M426" s="12" t="str">
        <f t="shared" si="18"/>
        <v/>
      </c>
      <c r="N426" s="12" t="str">
        <f>IF('Calculation sheet'!AQ426="","",IF(OR(I426="Motorway link",I426="Exit diverge",I426="Entrance merge",I426="Motorway diverge",I426="Motorway merge",I426="Motorway weaving",I426="Service area"),'Calculation sheet'!AN426*'Calculation sheet'!J426*'Calculation sheet'!K426*'Calculation sheet'!L426*'Calculation sheet'!N426*'Calculation sheet'!P426*'Calculation sheet'!R426*'Calculation sheet'!S426*'Calculation sheet'!V426*'Calculation sheet'!Y426*'Calculation sheet'!Z426*'Calculation sheet'!AB426*'Calculation sheet'!AD426*'Calculation sheet'!AH426*'Calculation sheet'!AJ426,'Calculation sheet'!AN426*'Calculation sheet'!J426*'Calculation sheet'!K426*'Calculation sheet'!L426*'Calculation sheet'!N426*'Calculation sheet'!P426*'Calculation sheet'!R426*'Calculation sheet'!S426*'Calculation sheet'!V426*'Calculation sheet'!Y426*'Calculation sheet'!Z426*'Calculation sheet'!AB426*'Calculation sheet'!AD426*'Calculation sheet'!AH426*'Calculation sheet'!AJ426*0.7672))</f>
        <v/>
      </c>
      <c r="O426" s="12" t="str">
        <f>IF('Calculation sheet'!AQ426="","",IF(OR(I426="Motorway link",I426="Exit diverge",I426="Entrance merge",I426="Motorway diverge",I426="Motorway merge",I426="Motorway weaving",I426="Service area"),'Calculation sheet'!AO426*'Calculation sheet'!J426*'Calculation sheet'!K426*'Calculation sheet'!L426*'Calculation sheet'!N426*'Calculation sheet'!P426*'Calculation sheet'!R426*'Calculation sheet'!S426*'Calculation sheet'!W426*'Calculation sheet'!Y426*'Calculation sheet'!Z426*'Calculation sheet'!AB426*'Calculation sheet'!AD426*'Calculation sheet'!AH426*'Calculation sheet'!AJ426,'Calculation sheet'!AO426*'Calculation sheet'!J426*'Calculation sheet'!K426*'Calculation sheet'!L426*'Calculation sheet'!N426*'Calculation sheet'!P426*'Calculation sheet'!R426*'Calculation sheet'!S426*'Calculation sheet'!W426*'Calculation sheet'!Y426*'Calculation sheet'!Z426*'Calculation sheet'!AB426*'Calculation sheet'!AD426*'Calculation sheet'!AH426*'Calculation sheet'!AJ426*0.7672))</f>
        <v/>
      </c>
      <c r="P426" s="12" t="str">
        <f>IF('Calculation sheet'!AQ426="","",IF(OR(I426="Motorway link",I426="Exit diverge",I426="Entrance merge",I426="Motorway diverge",I426="Motorway merge",I426="Motorway weaving",I426="Service area"),'Calculation sheet'!AP426*'Calculation sheet'!J426*'Calculation sheet'!K426*'Calculation sheet'!L426*'Calculation sheet'!N426*'Calculation sheet'!P426*'Calculation sheet'!R426*'Calculation sheet'!S426*'Calculation sheet'!X426*'Calculation sheet'!Y426*'Calculation sheet'!Z426*'Calculation sheet'!AB426*'Calculation sheet'!AD426*'Calculation sheet'!AI426*'Calculation sheet'!AJ426,'Calculation sheet'!AP426*'Calculation sheet'!J426*'Calculation sheet'!K426*'Calculation sheet'!L426*'Calculation sheet'!N426*'Calculation sheet'!P426*'Calculation sheet'!R426*'Calculation sheet'!S426*'Calculation sheet'!X426*'Calculation sheet'!Y426*'Calculation sheet'!Z426*'Calculation sheet'!AB426*'Calculation sheet'!AD426*'Calculation sheet'!AI426*'Calculation sheet'!AJ426*0.7672))</f>
        <v/>
      </c>
      <c r="Q426" s="12" t="str">
        <f t="shared" si="19"/>
        <v/>
      </c>
      <c r="R426" s="14" t="str">
        <f t="shared" si="20"/>
        <v/>
      </c>
    </row>
    <row r="427" spans="1:18" x14ac:dyDescent="0.3">
      <c r="A427" s="4" t="str">
        <f>IF('Input data'!A442="","",'Input data'!A442)</f>
        <v/>
      </c>
      <c r="B427" s="4" t="str">
        <f>IF('Input data'!B442="","",'Input data'!B442)</f>
        <v/>
      </c>
      <c r="C427" s="4" t="str">
        <f>IF('Input data'!C442="","",'Input data'!C442)</f>
        <v/>
      </c>
      <c r="D427" s="4" t="str">
        <f>IF('Input data'!D442="","",'Input data'!D442)</f>
        <v/>
      </c>
      <c r="E427" s="4" t="str">
        <f>IF('Input data'!E442="","",'Input data'!E442)</f>
        <v/>
      </c>
      <c r="F427" s="4" t="str">
        <f>IF('Input data'!F442="","",'Input data'!F442)</f>
        <v/>
      </c>
      <c r="G427" s="4">
        <f>IF('Input data'!G442="","",'Input data'!G442)</f>
        <v>0</v>
      </c>
      <c r="H427" s="4" t="str">
        <f>IF('Input data'!H442&gt;0.5,'Input data'!H442,"")</f>
        <v/>
      </c>
      <c r="I427" s="4" t="str">
        <f>IF('Input data'!I442="","",'Input data'!I442)</f>
        <v/>
      </c>
      <c r="J427" s="12" t="str">
        <f>IF('Calculation sheet'!AQ427="","",IF(OR(I427="Motorway link",I427="Exit diverge",I427="Entrance merge",I427="Motorway diverge",I427="Motorway merge",I427="Motorway weaving",I427="Service area"),'Calculation sheet'!AK427*'Calculation sheet'!J427*'Calculation sheet'!K427*'Calculation sheet'!L427*'Calculation sheet'!N427*'Calculation sheet'!P427*'Calculation sheet'!R427*'Calculation sheet'!S427*'Calculation sheet'!T427*'Calculation sheet'!Y427*'Calculation sheet'!Z427*'Calculation sheet'!AB427*'Calculation sheet'!AD427*'Calculation sheet'!AF427*'Calculation sheet'!AJ427,'Calculation sheet'!AK427*'Calculation sheet'!J427*'Calculation sheet'!K427*'Calculation sheet'!L427*'Calculation sheet'!N427*'Calculation sheet'!P427*'Calculation sheet'!R427*'Calculation sheet'!S427*'Calculation sheet'!T427*'Calculation sheet'!Y427*'Calculation sheet'!Z427*'Calculation sheet'!AB427*'Calculation sheet'!AD427*'Calculation sheet'!AF427*'Calculation sheet'!AJ427*0.7672))</f>
        <v/>
      </c>
      <c r="K427" s="12" t="str">
        <f>IF('Calculation sheet'!AQ427="","",IF(OR(I427="Motorway link",I427="Exit diverge",I427="Entrance merge",I427="Motorway diverge",I427="Motorway merge",I427="Motorway weaving",I427="Service area"),'Calculation sheet'!AL427*'Calculation sheet'!J427*'Calculation sheet'!K427*'Calculation sheet'!M427*'Calculation sheet'!O427*'Calculation sheet'!P427*'Calculation sheet'!Q427*'Calculation sheet'!R427*'Calculation sheet'!S427*'Calculation sheet'!T427*'Calculation sheet'!Y427*'Calculation sheet'!AA427*'Calculation sheet'!AC427*'Calculation sheet'!AE427*'Calculation sheet'!AG427*'Calculation sheet'!AJ427,'Calculation sheet'!AL427*'Calculation sheet'!J427*'Calculation sheet'!K427*'Calculation sheet'!M427*'Calculation sheet'!O427*'Calculation sheet'!P427*'Calculation sheet'!Q427*'Calculation sheet'!R427*'Calculation sheet'!S427*'Calculation sheet'!T427*'Calculation sheet'!Y427*'Calculation sheet'!AA427*'Calculation sheet'!AC427*'Calculation sheet'!AE427*'Calculation sheet'!AG427*'Calculation sheet'!AJ427*0.8833))</f>
        <v/>
      </c>
      <c r="L427" s="12" t="str">
        <f>IF('Calculation sheet'!AQ427="","",IF(OR(I427="Motorway link",I427="Exit diverge",I427="Entrance merge",I427="Motorway diverge",I427="Motorway merge",I427="Motorway weaving",I427="Service area"),'Calculation sheet'!AM427*'Calculation sheet'!J427*'Calculation sheet'!K427*'Calculation sheet'!M427*'Calculation sheet'!O427*'Calculation sheet'!P427*'Calculation sheet'!Q427*'Calculation sheet'!R427*'Calculation sheet'!S427*'Calculation sheet'!U427*'Calculation sheet'!Y427*'Calculation sheet'!AA427*'Calculation sheet'!AC427*'Calculation sheet'!AE427*'Calculation sheet'!AG427*'Calculation sheet'!AJ427,'Calculation sheet'!AM427*'Calculation sheet'!J427*'Calculation sheet'!K427*'Calculation sheet'!M427*'Calculation sheet'!O427*'Calculation sheet'!P427*'Calculation sheet'!Q427*'Calculation sheet'!R427*'Calculation sheet'!S427*'Calculation sheet'!U427*'Calculation sheet'!Y427*'Calculation sheet'!AA427*'Calculation sheet'!AC427*'Calculation sheet'!AE427*'Calculation sheet'!AG427*'Calculation sheet'!AJ427*1.1176))</f>
        <v/>
      </c>
      <c r="M427" s="12" t="str">
        <f t="shared" si="18"/>
        <v/>
      </c>
      <c r="N427" s="12" t="str">
        <f>IF('Calculation sheet'!AQ427="","",IF(OR(I427="Motorway link",I427="Exit diverge",I427="Entrance merge",I427="Motorway diverge",I427="Motorway merge",I427="Motorway weaving",I427="Service area"),'Calculation sheet'!AN427*'Calculation sheet'!J427*'Calculation sheet'!K427*'Calculation sheet'!L427*'Calculation sheet'!N427*'Calculation sheet'!P427*'Calculation sheet'!R427*'Calculation sheet'!S427*'Calculation sheet'!V427*'Calculation sheet'!Y427*'Calculation sheet'!Z427*'Calculation sheet'!AB427*'Calculation sheet'!AD427*'Calculation sheet'!AH427*'Calculation sheet'!AJ427,'Calculation sheet'!AN427*'Calculation sheet'!J427*'Calculation sheet'!K427*'Calculation sheet'!L427*'Calculation sheet'!N427*'Calculation sheet'!P427*'Calculation sheet'!R427*'Calculation sheet'!S427*'Calculation sheet'!V427*'Calculation sheet'!Y427*'Calculation sheet'!Z427*'Calculation sheet'!AB427*'Calculation sheet'!AD427*'Calculation sheet'!AH427*'Calculation sheet'!AJ427*0.7672))</f>
        <v/>
      </c>
      <c r="O427" s="12" t="str">
        <f>IF('Calculation sheet'!AQ427="","",IF(OR(I427="Motorway link",I427="Exit diverge",I427="Entrance merge",I427="Motorway diverge",I427="Motorway merge",I427="Motorway weaving",I427="Service area"),'Calculation sheet'!AO427*'Calculation sheet'!J427*'Calculation sheet'!K427*'Calculation sheet'!L427*'Calculation sheet'!N427*'Calculation sheet'!P427*'Calculation sheet'!R427*'Calculation sheet'!S427*'Calculation sheet'!W427*'Calculation sheet'!Y427*'Calculation sheet'!Z427*'Calculation sheet'!AB427*'Calculation sheet'!AD427*'Calculation sheet'!AH427*'Calculation sheet'!AJ427,'Calculation sheet'!AO427*'Calculation sheet'!J427*'Calculation sheet'!K427*'Calculation sheet'!L427*'Calculation sheet'!N427*'Calculation sheet'!P427*'Calculation sheet'!R427*'Calculation sheet'!S427*'Calculation sheet'!W427*'Calculation sheet'!Y427*'Calculation sheet'!Z427*'Calculation sheet'!AB427*'Calculation sheet'!AD427*'Calculation sheet'!AH427*'Calculation sheet'!AJ427*0.7672))</f>
        <v/>
      </c>
      <c r="P427" s="12" t="str">
        <f>IF('Calculation sheet'!AQ427="","",IF(OR(I427="Motorway link",I427="Exit diverge",I427="Entrance merge",I427="Motorway diverge",I427="Motorway merge",I427="Motorway weaving",I427="Service area"),'Calculation sheet'!AP427*'Calculation sheet'!J427*'Calculation sheet'!K427*'Calculation sheet'!L427*'Calculation sheet'!N427*'Calculation sheet'!P427*'Calculation sheet'!R427*'Calculation sheet'!S427*'Calculation sheet'!X427*'Calculation sheet'!Y427*'Calculation sheet'!Z427*'Calculation sheet'!AB427*'Calculation sheet'!AD427*'Calculation sheet'!AI427*'Calculation sheet'!AJ427,'Calculation sheet'!AP427*'Calculation sheet'!J427*'Calculation sheet'!K427*'Calculation sheet'!L427*'Calculation sheet'!N427*'Calculation sheet'!P427*'Calculation sheet'!R427*'Calculation sheet'!S427*'Calculation sheet'!X427*'Calculation sheet'!Y427*'Calculation sheet'!Z427*'Calculation sheet'!AB427*'Calculation sheet'!AD427*'Calculation sheet'!AI427*'Calculation sheet'!AJ427*0.7672))</f>
        <v/>
      </c>
      <c r="Q427" s="12" t="str">
        <f t="shared" si="19"/>
        <v/>
      </c>
      <c r="R427" s="14" t="str">
        <f t="shared" si="20"/>
        <v/>
      </c>
    </row>
    <row r="428" spans="1:18" x14ac:dyDescent="0.3">
      <c r="A428" s="4" t="str">
        <f>IF('Input data'!A443="","",'Input data'!A443)</f>
        <v/>
      </c>
      <c r="B428" s="4" t="str">
        <f>IF('Input data'!B443="","",'Input data'!B443)</f>
        <v/>
      </c>
      <c r="C428" s="4" t="str">
        <f>IF('Input data'!C443="","",'Input data'!C443)</f>
        <v/>
      </c>
      <c r="D428" s="4" t="str">
        <f>IF('Input data'!D443="","",'Input data'!D443)</f>
        <v/>
      </c>
      <c r="E428" s="4" t="str">
        <f>IF('Input data'!E443="","",'Input data'!E443)</f>
        <v/>
      </c>
      <c r="F428" s="4" t="str">
        <f>IF('Input data'!F443="","",'Input data'!F443)</f>
        <v/>
      </c>
      <c r="G428" s="4">
        <f>IF('Input data'!G443="","",'Input data'!G443)</f>
        <v>0</v>
      </c>
      <c r="H428" s="4" t="str">
        <f>IF('Input data'!H443&gt;0.5,'Input data'!H443,"")</f>
        <v/>
      </c>
      <c r="I428" s="4" t="str">
        <f>IF('Input data'!I443="","",'Input data'!I443)</f>
        <v/>
      </c>
      <c r="J428" s="12" t="str">
        <f>IF('Calculation sheet'!AQ428="","",IF(OR(I428="Motorway link",I428="Exit diverge",I428="Entrance merge",I428="Motorway diverge",I428="Motorway merge",I428="Motorway weaving",I428="Service area"),'Calculation sheet'!AK428*'Calculation sheet'!J428*'Calculation sheet'!K428*'Calculation sheet'!L428*'Calculation sheet'!N428*'Calculation sheet'!P428*'Calculation sheet'!R428*'Calculation sheet'!S428*'Calculation sheet'!T428*'Calculation sheet'!Y428*'Calculation sheet'!Z428*'Calculation sheet'!AB428*'Calculation sheet'!AD428*'Calculation sheet'!AF428*'Calculation sheet'!AJ428,'Calculation sheet'!AK428*'Calculation sheet'!J428*'Calculation sheet'!K428*'Calculation sheet'!L428*'Calculation sheet'!N428*'Calculation sheet'!P428*'Calculation sheet'!R428*'Calculation sheet'!S428*'Calculation sheet'!T428*'Calculation sheet'!Y428*'Calculation sheet'!Z428*'Calculation sheet'!AB428*'Calculation sheet'!AD428*'Calculation sheet'!AF428*'Calculation sheet'!AJ428*0.7672))</f>
        <v/>
      </c>
      <c r="K428" s="12" t="str">
        <f>IF('Calculation sheet'!AQ428="","",IF(OR(I428="Motorway link",I428="Exit diverge",I428="Entrance merge",I428="Motorway diverge",I428="Motorway merge",I428="Motorway weaving",I428="Service area"),'Calculation sheet'!AL428*'Calculation sheet'!J428*'Calculation sheet'!K428*'Calculation sheet'!M428*'Calculation sheet'!O428*'Calculation sheet'!P428*'Calculation sheet'!Q428*'Calculation sheet'!R428*'Calculation sheet'!S428*'Calculation sheet'!T428*'Calculation sheet'!Y428*'Calculation sheet'!AA428*'Calculation sheet'!AC428*'Calculation sheet'!AE428*'Calculation sheet'!AG428*'Calculation sheet'!AJ428,'Calculation sheet'!AL428*'Calculation sheet'!J428*'Calculation sheet'!K428*'Calculation sheet'!M428*'Calculation sheet'!O428*'Calculation sheet'!P428*'Calculation sheet'!Q428*'Calculation sheet'!R428*'Calculation sheet'!S428*'Calculation sheet'!T428*'Calculation sheet'!Y428*'Calculation sheet'!AA428*'Calculation sheet'!AC428*'Calculation sheet'!AE428*'Calculation sheet'!AG428*'Calculation sheet'!AJ428*0.8833))</f>
        <v/>
      </c>
      <c r="L428" s="12" t="str">
        <f>IF('Calculation sheet'!AQ428="","",IF(OR(I428="Motorway link",I428="Exit diverge",I428="Entrance merge",I428="Motorway diverge",I428="Motorway merge",I428="Motorway weaving",I428="Service area"),'Calculation sheet'!AM428*'Calculation sheet'!J428*'Calculation sheet'!K428*'Calculation sheet'!M428*'Calculation sheet'!O428*'Calculation sheet'!P428*'Calculation sheet'!Q428*'Calculation sheet'!R428*'Calculation sheet'!S428*'Calculation sheet'!U428*'Calculation sheet'!Y428*'Calculation sheet'!AA428*'Calculation sheet'!AC428*'Calculation sheet'!AE428*'Calculation sheet'!AG428*'Calculation sheet'!AJ428,'Calculation sheet'!AM428*'Calculation sheet'!J428*'Calculation sheet'!K428*'Calculation sheet'!M428*'Calculation sheet'!O428*'Calculation sheet'!P428*'Calculation sheet'!Q428*'Calculation sheet'!R428*'Calculation sheet'!S428*'Calculation sheet'!U428*'Calculation sheet'!Y428*'Calculation sheet'!AA428*'Calculation sheet'!AC428*'Calculation sheet'!AE428*'Calculation sheet'!AG428*'Calculation sheet'!AJ428*1.1176))</f>
        <v/>
      </c>
      <c r="M428" s="12" t="str">
        <f t="shared" si="18"/>
        <v/>
      </c>
      <c r="N428" s="12" t="str">
        <f>IF('Calculation sheet'!AQ428="","",IF(OR(I428="Motorway link",I428="Exit diverge",I428="Entrance merge",I428="Motorway diverge",I428="Motorway merge",I428="Motorway weaving",I428="Service area"),'Calculation sheet'!AN428*'Calculation sheet'!J428*'Calculation sheet'!K428*'Calculation sheet'!L428*'Calculation sheet'!N428*'Calculation sheet'!P428*'Calculation sheet'!R428*'Calculation sheet'!S428*'Calculation sheet'!V428*'Calculation sheet'!Y428*'Calculation sheet'!Z428*'Calculation sheet'!AB428*'Calculation sheet'!AD428*'Calculation sheet'!AH428*'Calculation sheet'!AJ428,'Calculation sheet'!AN428*'Calculation sheet'!J428*'Calculation sheet'!K428*'Calculation sheet'!L428*'Calculation sheet'!N428*'Calculation sheet'!P428*'Calculation sheet'!R428*'Calculation sheet'!S428*'Calculation sheet'!V428*'Calculation sheet'!Y428*'Calculation sheet'!Z428*'Calculation sheet'!AB428*'Calculation sheet'!AD428*'Calculation sheet'!AH428*'Calculation sheet'!AJ428*0.7672))</f>
        <v/>
      </c>
      <c r="O428" s="12" t="str">
        <f>IF('Calculation sheet'!AQ428="","",IF(OR(I428="Motorway link",I428="Exit diverge",I428="Entrance merge",I428="Motorway diverge",I428="Motorway merge",I428="Motorway weaving",I428="Service area"),'Calculation sheet'!AO428*'Calculation sheet'!J428*'Calculation sheet'!K428*'Calculation sheet'!L428*'Calculation sheet'!N428*'Calculation sheet'!P428*'Calculation sheet'!R428*'Calculation sheet'!S428*'Calculation sheet'!W428*'Calculation sheet'!Y428*'Calculation sheet'!Z428*'Calculation sheet'!AB428*'Calculation sheet'!AD428*'Calculation sheet'!AH428*'Calculation sheet'!AJ428,'Calculation sheet'!AO428*'Calculation sheet'!J428*'Calculation sheet'!K428*'Calculation sheet'!L428*'Calculation sheet'!N428*'Calculation sheet'!P428*'Calculation sheet'!R428*'Calculation sheet'!S428*'Calculation sheet'!W428*'Calculation sheet'!Y428*'Calculation sheet'!Z428*'Calculation sheet'!AB428*'Calculation sheet'!AD428*'Calculation sheet'!AH428*'Calculation sheet'!AJ428*0.7672))</f>
        <v/>
      </c>
      <c r="P428" s="12" t="str">
        <f>IF('Calculation sheet'!AQ428="","",IF(OR(I428="Motorway link",I428="Exit diverge",I428="Entrance merge",I428="Motorway diverge",I428="Motorway merge",I428="Motorway weaving",I428="Service area"),'Calculation sheet'!AP428*'Calculation sheet'!J428*'Calculation sheet'!K428*'Calculation sheet'!L428*'Calculation sheet'!N428*'Calculation sheet'!P428*'Calculation sheet'!R428*'Calculation sheet'!S428*'Calculation sheet'!X428*'Calculation sheet'!Y428*'Calculation sheet'!Z428*'Calculation sheet'!AB428*'Calculation sheet'!AD428*'Calculation sheet'!AI428*'Calculation sheet'!AJ428,'Calculation sheet'!AP428*'Calculation sheet'!J428*'Calculation sheet'!K428*'Calculation sheet'!L428*'Calculation sheet'!N428*'Calculation sheet'!P428*'Calculation sheet'!R428*'Calculation sheet'!S428*'Calculation sheet'!X428*'Calculation sheet'!Y428*'Calculation sheet'!Z428*'Calculation sheet'!AB428*'Calculation sheet'!AD428*'Calculation sheet'!AI428*'Calculation sheet'!AJ428*0.7672))</f>
        <v/>
      </c>
      <c r="Q428" s="12" t="str">
        <f t="shared" si="19"/>
        <v/>
      </c>
      <c r="R428" s="14" t="str">
        <f t="shared" si="20"/>
        <v/>
      </c>
    </row>
    <row r="429" spans="1:18" x14ac:dyDescent="0.3">
      <c r="A429" s="4" t="str">
        <f>IF('Input data'!A444="","",'Input data'!A444)</f>
        <v/>
      </c>
      <c r="B429" s="4" t="str">
        <f>IF('Input data'!B444="","",'Input data'!B444)</f>
        <v/>
      </c>
      <c r="C429" s="4" t="str">
        <f>IF('Input data'!C444="","",'Input data'!C444)</f>
        <v/>
      </c>
      <c r="D429" s="4" t="str">
        <f>IF('Input data'!D444="","",'Input data'!D444)</f>
        <v/>
      </c>
      <c r="E429" s="4" t="str">
        <f>IF('Input data'!E444="","",'Input data'!E444)</f>
        <v/>
      </c>
      <c r="F429" s="4" t="str">
        <f>IF('Input data'!F444="","",'Input data'!F444)</f>
        <v/>
      </c>
      <c r="G429" s="4">
        <f>IF('Input data'!G444="","",'Input data'!G444)</f>
        <v>0</v>
      </c>
      <c r="H429" s="4" t="str">
        <f>IF('Input data'!H444&gt;0.5,'Input data'!H444,"")</f>
        <v/>
      </c>
      <c r="I429" s="4" t="str">
        <f>IF('Input data'!I444="","",'Input data'!I444)</f>
        <v/>
      </c>
      <c r="J429" s="12" t="str">
        <f>IF('Calculation sheet'!AQ429="","",IF(OR(I429="Motorway link",I429="Exit diverge",I429="Entrance merge",I429="Motorway diverge",I429="Motorway merge",I429="Motorway weaving",I429="Service area"),'Calculation sheet'!AK429*'Calculation sheet'!J429*'Calculation sheet'!K429*'Calculation sheet'!L429*'Calculation sheet'!N429*'Calculation sheet'!P429*'Calculation sheet'!R429*'Calculation sheet'!S429*'Calculation sheet'!T429*'Calculation sheet'!Y429*'Calculation sheet'!Z429*'Calculation sheet'!AB429*'Calculation sheet'!AD429*'Calculation sheet'!AF429*'Calculation sheet'!AJ429,'Calculation sheet'!AK429*'Calculation sheet'!J429*'Calculation sheet'!K429*'Calculation sheet'!L429*'Calculation sheet'!N429*'Calculation sheet'!P429*'Calculation sheet'!R429*'Calculation sheet'!S429*'Calculation sheet'!T429*'Calculation sheet'!Y429*'Calculation sheet'!Z429*'Calculation sheet'!AB429*'Calculation sheet'!AD429*'Calculation sheet'!AF429*'Calculation sheet'!AJ429*0.7672))</f>
        <v/>
      </c>
      <c r="K429" s="12" t="str">
        <f>IF('Calculation sheet'!AQ429="","",IF(OR(I429="Motorway link",I429="Exit diverge",I429="Entrance merge",I429="Motorway diverge",I429="Motorway merge",I429="Motorway weaving",I429="Service area"),'Calculation sheet'!AL429*'Calculation sheet'!J429*'Calculation sheet'!K429*'Calculation sheet'!M429*'Calculation sheet'!O429*'Calculation sheet'!P429*'Calculation sheet'!Q429*'Calculation sheet'!R429*'Calculation sheet'!S429*'Calculation sheet'!T429*'Calculation sheet'!Y429*'Calculation sheet'!AA429*'Calculation sheet'!AC429*'Calculation sheet'!AE429*'Calculation sheet'!AG429*'Calculation sheet'!AJ429,'Calculation sheet'!AL429*'Calculation sheet'!J429*'Calculation sheet'!K429*'Calculation sheet'!M429*'Calculation sheet'!O429*'Calculation sheet'!P429*'Calculation sheet'!Q429*'Calculation sheet'!R429*'Calculation sheet'!S429*'Calculation sheet'!T429*'Calculation sheet'!Y429*'Calculation sheet'!AA429*'Calculation sheet'!AC429*'Calculation sheet'!AE429*'Calculation sheet'!AG429*'Calculation sheet'!AJ429*0.8833))</f>
        <v/>
      </c>
      <c r="L429" s="12" t="str">
        <f>IF('Calculation sheet'!AQ429="","",IF(OR(I429="Motorway link",I429="Exit diverge",I429="Entrance merge",I429="Motorway diverge",I429="Motorway merge",I429="Motorway weaving",I429="Service area"),'Calculation sheet'!AM429*'Calculation sheet'!J429*'Calculation sheet'!K429*'Calculation sheet'!M429*'Calculation sheet'!O429*'Calculation sheet'!P429*'Calculation sheet'!Q429*'Calculation sheet'!R429*'Calculation sheet'!S429*'Calculation sheet'!U429*'Calculation sheet'!Y429*'Calculation sheet'!AA429*'Calculation sheet'!AC429*'Calculation sheet'!AE429*'Calculation sheet'!AG429*'Calculation sheet'!AJ429,'Calculation sheet'!AM429*'Calculation sheet'!J429*'Calculation sheet'!K429*'Calculation sheet'!M429*'Calculation sheet'!O429*'Calculation sheet'!P429*'Calculation sheet'!Q429*'Calculation sheet'!R429*'Calculation sheet'!S429*'Calculation sheet'!U429*'Calculation sheet'!Y429*'Calculation sheet'!AA429*'Calculation sheet'!AC429*'Calculation sheet'!AE429*'Calculation sheet'!AG429*'Calculation sheet'!AJ429*1.1176))</f>
        <v/>
      </c>
      <c r="M429" s="12" t="str">
        <f t="shared" si="18"/>
        <v/>
      </c>
      <c r="N429" s="12" t="str">
        <f>IF('Calculation sheet'!AQ429="","",IF(OR(I429="Motorway link",I429="Exit diverge",I429="Entrance merge",I429="Motorway diverge",I429="Motorway merge",I429="Motorway weaving",I429="Service area"),'Calculation sheet'!AN429*'Calculation sheet'!J429*'Calculation sheet'!K429*'Calculation sheet'!L429*'Calculation sheet'!N429*'Calculation sheet'!P429*'Calculation sheet'!R429*'Calculation sheet'!S429*'Calculation sheet'!V429*'Calculation sheet'!Y429*'Calculation sheet'!Z429*'Calculation sheet'!AB429*'Calculation sheet'!AD429*'Calculation sheet'!AH429*'Calculation sheet'!AJ429,'Calculation sheet'!AN429*'Calculation sheet'!J429*'Calculation sheet'!K429*'Calculation sheet'!L429*'Calculation sheet'!N429*'Calculation sheet'!P429*'Calculation sheet'!R429*'Calculation sheet'!S429*'Calculation sheet'!V429*'Calculation sheet'!Y429*'Calculation sheet'!Z429*'Calculation sheet'!AB429*'Calculation sheet'!AD429*'Calculation sheet'!AH429*'Calculation sheet'!AJ429*0.7672))</f>
        <v/>
      </c>
      <c r="O429" s="12" t="str">
        <f>IF('Calculation sheet'!AQ429="","",IF(OR(I429="Motorway link",I429="Exit diverge",I429="Entrance merge",I429="Motorway diverge",I429="Motorway merge",I429="Motorway weaving",I429="Service area"),'Calculation sheet'!AO429*'Calculation sheet'!J429*'Calculation sheet'!K429*'Calculation sheet'!L429*'Calculation sheet'!N429*'Calculation sheet'!P429*'Calculation sheet'!R429*'Calculation sheet'!S429*'Calculation sheet'!W429*'Calculation sheet'!Y429*'Calculation sheet'!Z429*'Calculation sheet'!AB429*'Calculation sheet'!AD429*'Calculation sheet'!AH429*'Calculation sheet'!AJ429,'Calculation sheet'!AO429*'Calculation sheet'!J429*'Calculation sheet'!K429*'Calculation sheet'!L429*'Calculation sheet'!N429*'Calculation sheet'!P429*'Calculation sheet'!R429*'Calculation sheet'!S429*'Calculation sheet'!W429*'Calculation sheet'!Y429*'Calculation sheet'!Z429*'Calculation sheet'!AB429*'Calculation sheet'!AD429*'Calculation sheet'!AH429*'Calculation sheet'!AJ429*0.7672))</f>
        <v/>
      </c>
      <c r="P429" s="12" t="str">
        <f>IF('Calculation sheet'!AQ429="","",IF(OR(I429="Motorway link",I429="Exit diverge",I429="Entrance merge",I429="Motorway diverge",I429="Motorway merge",I429="Motorway weaving",I429="Service area"),'Calculation sheet'!AP429*'Calculation sheet'!J429*'Calculation sheet'!K429*'Calculation sheet'!L429*'Calculation sheet'!N429*'Calculation sheet'!P429*'Calculation sheet'!R429*'Calculation sheet'!S429*'Calculation sheet'!X429*'Calculation sheet'!Y429*'Calculation sheet'!Z429*'Calculation sheet'!AB429*'Calculation sheet'!AD429*'Calculation sheet'!AI429*'Calculation sheet'!AJ429,'Calculation sheet'!AP429*'Calculation sheet'!J429*'Calculation sheet'!K429*'Calculation sheet'!L429*'Calculation sheet'!N429*'Calculation sheet'!P429*'Calculation sheet'!R429*'Calculation sheet'!S429*'Calculation sheet'!X429*'Calculation sheet'!Y429*'Calculation sheet'!Z429*'Calculation sheet'!AB429*'Calculation sheet'!AD429*'Calculation sheet'!AI429*'Calculation sheet'!AJ429*0.7672))</f>
        <v/>
      </c>
      <c r="Q429" s="12" t="str">
        <f t="shared" si="19"/>
        <v/>
      </c>
      <c r="R429" s="14" t="str">
        <f t="shared" si="20"/>
        <v/>
      </c>
    </row>
    <row r="430" spans="1:18" x14ac:dyDescent="0.3">
      <c r="A430" s="4" t="str">
        <f>IF('Input data'!A445="","",'Input data'!A445)</f>
        <v/>
      </c>
      <c r="B430" s="4" t="str">
        <f>IF('Input data'!B445="","",'Input data'!B445)</f>
        <v/>
      </c>
      <c r="C430" s="4" t="str">
        <f>IF('Input data'!C445="","",'Input data'!C445)</f>
        <v/>
      </c>
      <c r="D430" s="4" t="str">
        <f>IF('Input data'!D445="","",'Input data'!D445)</f>
        <v/>
      </c>
      <c r="E430" s="4" t="str">
        <f>IF('Input data'!E445="","",'Input data'!E445)</f>
        <v/>
      </c>
      <c r="F430" s="4" t="str">
        <f>IF('Input data'!F445="","",'Input data'!F445)</f>
        <v/>
      </c>
      <c r="G430" s="4">
        <f>IF('Input data'!G445="","",'Input data'!G445)</f>
        <v>0</v>
      </c>
      <c r="H430" s="4" t="str">
        <f>IF('Input data'!H445&gt;0.5,'Input data'!H445,"")</f>
        <v/>
      </c>
      <c r="I430" s="4" t="str">
        <f>IF('Input data'!I445="","",'Input data'!I445)</f>
        <v/>
      </c>
      <c r="J430" s="12" t="str">
        <f>IF('Calculation sheet'!AQ430="","",IF(OR(I430="Motorway link",I430="Exit diverge",I430="Entrance merge",I430="Motorway diverge",I430="Motorway merge",I430="Motorway weaving",I430="Service area"),'Calculation sheet'!AK430*'Calculation sheet'!J430*'Calculation sheet'!K430*'Calculation sheet'!L430*'Calculation sheet'!N430*'Calculation sheet'!P430*'Calculation sheet'!R430*'Calculation sheet'!S430*'Calculation sheet'!T430*'Calculation sheet'!Y430*'Calculation sheet'!Z430*'Calculation sheet'!AB430*'Calculation sheet'!AD430*'Calculation sheet'!AF430*'Calculation sheet'!AJ430,'Calculation sheet'!AK430*'Calculation sheet'!J430*'Calculation sheet'!K430*'Calculation sheet'!L430*'Calculation sheet'!N430*'Calculation sheet'!P430*'Calculation sheet'!R430*'Calculation sheet'!S430*'Calculation sheet'!T430*'Calculation sheet'!Y430*'Calculation sheet'!Z430*'Calculation sheet'!AB430*'Calculation sheet'!AD430*'Calculation sheet'!AF430*'Calculation sheet'!AJ430*0.7672))</f>
        <v/>
      </c>
      <c r="K430" s="12" t="str">
        <f>IF('Calculation sheet'!AQ430="","",IF(OR(I430="Motorway link",I430="Exit diverge",I430="Entrance merge",I430="Motorway diverge",I430="Motorway merge",I430="Motorway weaving",I430="Service area"),'Calculation sheet'!AL430*'Calculation sheet'!J430*'Calculation sheet'!K430*'Calculation sheet'!M430*'Calculation sheet'!O430*'Calculation sheet'!P430*'Calculation sheet'!Q430*'Calculation sheet'!R430*'Calculation sheet'!S430*'Calculation sheet'!T430*'Calculation sheet'!Y430*'Calculation sheet'!AA430*'Calculation sheet'!AC430*'Calculation sheet'!AE430*'Calculation sheet'!AG430*'Calculation sheet'!AJ430,'Calculation sheet'!AL430*'Calculation sheet'!J430*'Calculation sheet'!K430*'Calculation sheet'!M430*'Calculation sheet'!O430*'Calculation sheet'!P430*'Calculation sheet'!Q430*'Calculation sheet'!R430*'Calculation sheet'!S430*'Calculation sheet'!T430*'Calculation sheet'!Y430*'Calculation sheet'!AA430*'Calculation sheet'!AC430*'Calculation sheet'!AE430*'Calculation sheet'!AG430*'Calculation sheet'!AJ430*0.8833))</f>
        <v/>
      </c>
      <c r="L430" s="12" t="str">
        <f>IF('Calculation sheet'!AQ430="","",IF(OR(I430="Motorway link",I430="Exit diverge",I430="Entrance merge",I430="Motorway diverge",I430="Motorway merge",I430="Motorway weaving",I430="Service area"),'Calculation sheet'!AM430*'Calculation sheet'!J430*'Calculation sheet'!K430*'Calculation sheet'!M430*'Calculation sheet'!O430*'Calculation sheet'!P430*'Calculation sheet'!Q430*'Calculation sheet'!R430*'Calculation sheet'!S430*'Calculation sheet'!U430*'Calculation sheet'!Y430*'Calculation sheet'!AA430*'Calculation sheet'!AC430*'Calculation sheet'!AE430*'Calculation sheet'!AG430*'Calculation sheet'!AJ430,'Calculation sheet'!AM430*'Calculation sheet'!J430*'Calculation sheet'!K430*'Calculation sheet'!M430*'Calculation sheet'!O430*'Calculation sheet'!P430*'Calculation sheet'!Q430*'Calculation sheet'!R430*'Calculation sheet'!S430*'Calculation sheet'!U430*'Calculation sheet'!Y430*'Calculation sheet'!AA430*'Calculation sheet'!AC430*'Calculation sheet'!AE430*'Calculation sheet'!AG430*'Calculation sheet'!AJ430*1.1176))</f>
        <v/>
      </c>
      <c r="M430" s="12" t="str">
        <f t="shared" si="18"/>
        <v/>
      </c>
      <c r="N430" s="12" t="str">
        <f>IF('Calculation sheet'!AQ430="","",IF(OR(I430="Motorway link",I430="Exit diverge",I430="Entrance merge",I430="Motorway diverge",I430="Motorway merge",I430="Motorway weaving",I430="Service area"),'Calculation sheet'!AN430*'Calculation sheet'!J430*'Calculation sheet'!K430*'Calculation sheet'!L430*'Calculation sheet'!N430*'Calculation sheet'!P430*'Calculation sheet'!R430*'Calculation sheet'!S430*'Calculation sheet'!V430*'Calculation sheet'!Y430*'Calculation sheet'!Z430*'Calculation sheet'!AB430*'Calculation sheet'!AD430*'Calculation sheet'!AH430*'Calculation sheet'!AJ430,'Calculation sheet'!AN430*'Calculation sheet'!J430*'Calculation sheet'!K430*'Calculation sheet'!L430*'Calculation sheet'!N430*'Calculation sheet'!P430*'Calculation sheet'!R430*'Calculation sheet'!S430*'Calculation sheet'!V430*'Calculation sheet'!Y430*'Calculation sheet'!Z430*'Calculation sheet'!AB430*'Calculation sheet'!AD430*'Calculation sheet'!AH430*'Calculation sheet'!AJ430*0.7672))</f>
        <v/>
      </c>
      <c r="O430" s="12" t="str">
        <f>IF('Calculation sheet'!AQ430="","",IF(OR(I430="Motorway link",I430="Exit diverge",I430="Entrance merge",I430="Motorway diverge",I430="Motorway merge",I430="Motorway weaving",I430="Service area"),'Calculation sheet'!AO430*'Calculation sheet'!J430*'Calculation sheet'!K430*'Calculation sheet'!L430*'Calculation sheet'!N430*'Calculation sheet'!P430*'Calculation sheet'!R430*'Calculation sheet'!S430*'Calculation sheet'!W430*'Calculation sheet'!Y430*'Calculation sheet'!Z430*'Calculation sheet'!AB430*'Calculation sheet'!AD430*'Calculation sheet'!AH430*'Calculation sheet'!AJ430,'Calculation sheet'!AO430*'Calculation sheet'!J430*'Calculation sheet'!K430*'Calculation sheet'!L430*'Calculation sheet'!N430*'Calculation sheet'!P430*'Calculation sheet'!R430*'Calculation sheet'!S430*'Calculation sheet'!W430*'Calculation sheet'!Y430*'Calculation sheet'!Z430*'Calculation sheet'!AB430*'Calculation sheet'!AD430*'Calculation sheet'!AH430*'Calculation sheet'!AJ430*0.7672))</f>
        <v/>
      </c>
      <c r="P430" s="12" t="str">
        <f>IF('Calculation sheet'!AQ430="","",IF(OR(I430="Motorway link",I430="Exit diverge",I430="Entrance merge",I430="Motorway diverge",I430="Motorway merge",I430="Motorway weaving",I430="Service area"),'Calculation sheet'!AP430*'Calculation sheet'!J430*'Calculation sheet'!K430*'Calculation sheet'!L430*'Calculation sheet'!N430*'Calculation sheet'!P430*'Calculation sheet'!R430*'Calculation sheet'!S430*'Calculation sheet'!X430*'Calculation sheet'!Y430*'Calculation sheet'!Z430*'Calculation sheet'!AB430*'Calculation sheet'!AD430*'Calculation sheet'!AI430*'Calculation sheet'!AJ430,'Calculation sheet'!AP430*'Calculation sheet'!J430*'Calculation sheet'!K430*'Calculation sheet'!L430*'Calculation sheet'!N430*'Calculation sheet'!P430*'Calculation sheet'!R430*'Calculation sheet'!S430*'Calculation sheet'!X430*'Calculation sheet'!Y430*'Calculation sheet'!Z430*'Calculation sheet'!AB430*'Calculation sheet'!AD430*'Calculation sheet'!AI430*'Calculation sheet'!AJ430*0.7672))</f>
        <v/>
      </c>
      <c r="Q430" s="12" t="str">
        <f t="shared" si="19"/>
        <v/>
      </c>
      <c r="R430" s="14" t="str">
        <f t="shared" si="20"/>
        <v/>
      </c>
    </row>
    <row r="431" spans="1:18" x14ac:dyDescent="0.3">
      <c r="A431" s="4" t="str">
        <f>IF('Input data'!A446="","",'Input data'!A446)</f>
        <v/>
      </c>
      <c r="B431" s="4" t="str">
        <f>IF('Input data'!B446="","",'Input data'!B446)</f>
        <v/>
      </c>
      <c r="C431" s="4" t="str">
        <f>IF('Input data'!C446="","",'Input data'!C446)</f>
        <v/>
      </c>
      <c r="D431" s="4" t="str">
        <f>IF('Input data'!D446="","",'Input data'!D446)</f>
        <v/>
      </c>
      <c r="E431" s="4" t="str">
        <f>IF('Input data'!E446="","",'Input data'!E446)</f>
        <v/>
      </c>
      <c r="F431" s="4" t="str">
        <f>IF('Input data'!F446="","",'Input data'!F446)</f>
        <v/>
      </c>
      <c r="G431" s="4">
        <f>IF('Input data'!G446="","",'Input data'!G446)</f>
        <v>0</v>
      </c>
      <c r="H431" s="4" t="str">
        <f>IF('Input data'!H446&gt;0.5,'Input data'!H446,"")</f>
        <v/>
      </c>
      <c r="I431" s="4" t="str">
        <f>IF('Input data'!I446="","",'Input data'!I446)</f>
        <v/>
      </c>
      <c r="J431" s="12" t="str">
        <f>IF('Calculation sheet'!AQ431="","",IF(OR(I431="Motorway link",I431="Exit diverge",I431="Entrance merge",I431="Motorway diverge",I431="Motorway merge",I431="Motorway weaving",I431="Service area"),'Calculation sheet'!AK431*'Calculation sheet'!J431*'Calculation sheet'!K431*'Calculation sheet'!L431*'Calculation sheet'!N431*'Calculation sheet'!P431*'Calculation sheet'!R431*'Calculation sheet'!S431*'Calculation sheet'!T431*'Calculation sheet'!Y431*'Calculation sheet'!Z431*'Calculation sheet'!AB431*'Calculation sheet'!AD431*'Calculation sheet'!AF431*'Calculation sheet'!AJ431,'Calculation sheet'!AK431*'Calculation sheet'!J431*'Calculation sheet'!K431*'Calculation sheet'!L431*'Calculation sheet'!N431*'Calculation sheet'!P431*'Calculation sheet'!R431*'Calculation sheet'!S431*'Calculation sheet'!T431*'Calculation sheet'!Y431*'Calculation sheet'!Z431*'Calculation sheet'!AB431*'Calculation sheet'!AD431*'Calculation sheet'!AF431*'Calculation sheet'!AJ431*0.7672))</f>
        <v/>
      </c>
      <c r="K431" s="12" t="str">
        <f>IF('Calculation sheet'!AQ431="","",IF(OR(I431="Motorway link",I431="Exit diverge",I431="Entrance merge",I431="Motorway diverge",I431="Motorway merge",I431="Motorway weaving",I431="Service area"),'Calculation sheet'!AL431*'Calculation sheet'!J431*'Calculation sheet'!K431*'Calculation sheet'!M431*'Calculation sheet'!O431*'Calculation sheet'!P431*'Calculation sheet'!Q431*'Calculation sheet'!R431*'Calculation sheet'!S431*'Calculation sheet'!T431*'Calculation sheet'!Y431*'Calculation sheet'!AA431*'Calculation sheet'!AC431*'Calculation sheet'!AE431*'Calculation sheet'!AG431*'Calculation sheet'!AJ431,'Calculation sheet'!AL431*'Calculation sheet'!J431*'Calculation sheet'!K431*'Calculation sheet'!M431*'Calculation sheet'!O431*'Calculation sheet'!P431*'Calculation sheet'!Q431*'Calculation sheet'!R431*'Calculation sheet'!S431*'Calculation sheet'!T431*'Calculation sheet'!Y431*'Calculation sheet'!AA431*'Calculation sheet'!AC431*'Calculation sheet'!AE431*'Calculation sheet'!AG431*'Calculation sheet'!AJ431*0.8833))</f>
        <v/>
      </c>
      <c r="L431" s="12" t="str">
        <f>IF('Calculation sheet'!AQ431="","",IF(OR(I431="Motorway link",I431="Exit diverge",I431="Entrance merge",I431="Motorway diverge",I431="Motorway merge",I431="Motorway weaving",I431="Service area"),'Calculation sheet'!AM431*'Calculation sheet'!J431*'Calculation sheet'!K431*'Calculation sheet'!M431*'Calculation sheet'!O431*'Calculation sheet'!P431*'Calculation sheet'!Q431*'Calculation sheet'!R431*'Calculation sheet'!S431*'Calculation sheet'!U431*'Calculation sheet'!Y431*'Calculation sheet'!AA431*'Calculation sheet'!AC431*'Calculation sheet'!AE431*'Calculation sheet'!AG431*'Calculation sheet'!AJ431,'Calculation sheet'!AM431*'Calculation sheet'!J431*'Calculation sheet'!K431*'Calculation sheet'!M431*'Calculation sheet'!O431*'Calculation sheet'!P431*'Calculation sheet'!Q431*'Calculation sheet'!R431*'Calculation sheet'!S431*'Calculation sheet'!U431*'Calculation sheet'!Y431*'Calculation sheet'!AA431*'Calculation sheet'!AC431*'Calculation sheet'!AE431*'Calculation sheet'!AG431*'Calculation sheet'!AJ431*1.1176))</f>
        <v/>
      </c>
      <c r="M431" s="12" t="str">
        <f t="shared" si="18"/>
        <v/>
      </c>
      <c r="N431" s="12" t="str">
        <f>IF('Calculation sheet'!AQ431="","",IF(OR(I431="Motorway link",I431="Exit diverge",I431="Entrance merge",I431="Motorway diverge",I431="Motorway merge",I431="Motorway weaving",I431="Service area"),'Calculation sheet'!AN431*'Calculation sheet'!J431*'Calculation sheet'!K431*'Calculation sheet'!L431*'Calculation sheet'!N431*'Calculation sheet'!P431*'Calculation sheet'!R431*'Calculation sheet'!S431*'Calculation sheet'!V431*'Calculation sheet'!Y431*'Calculation sheet'!Z431*'Calculation sheet'!AB431*'Calculation sheet'!AD431*'Calculation sheet'!AH431*'Calculation sheet'!AJ431,'Calculation sheet'!AN431*'Calculation sheet'!J431*'Calculation sheet'!K431*'Calculation sheet'!L431*'Calculation sheet'!N431*'Calculation sheet'!P431*'Calculation sheet'!R431*'Calculation sheet'!S431*'Calculation sheet'!V431*'Calculation sheet'!Y431*'Calculation sheet'!Z431*'Calculation sheet'!AB431*'Calculation sheet'!AD431*'Calculation sheet'!AH431*'Calculation sheet'!AJ431*0.7672))</f>
        <v/>
      </c>
      <c r="O431" s="12" t="str">
        <f>IF('Calculation sheet'!AQ431="","",IF(OR(I431="Motorway link",I431="Exit diverge",I431="Entrance merge",I431="Motorway diverge",I431="Motorway merge",I431="Motorway weaving",I431="Service area"),'Calculation sheet'!AO431*'Calculation sheet'!J431*'Calculation sheet'!K431*'Calculation sheet'!L431*'Calculation sheet'!N431*'Calculation sheet'!P431*'Calculation sheet'!R431*'Calculation sheet'!S431*'Calculation sheet'!W431*'Calculation sheet'!Y431*'Calculation sheet'!Z431*'Calculation sheet'!AB431*'Calculation sheet'!AD431*'Calculation sheet'!AH431*'Calculation sheet'!AJ431,'Calculation sheet'!AO431*'Calculation sheet'!J431*'Calculation sheet'!K431*'Calculation sheet'!L431*'Calculation sheet'!N431*'Calculation sheet'!P431*'Calculation sheet'!R431*'Calculation sheet'!S431*'Calculation sheet'!W431*'Calculation sheet'!Y431*'Calculation sheet'!Z431*'Calculation sheet'!AB431*'Calculation sheet'!AD431*'Calculation sheet'!AH431*'Calculation sheet'!AJ431*0.7672))</f>
        <v/>
      </c>
      <c r="P431" s="12" t="str">
        <f>IF('Calculation sheet'!AQ431="","",IF(OR(I431="Motorway link",I431="Exit diverge",I431="Entrance merge",I431="Motorway diverge",I431="Motorway merge",I431="Motorway weaving",I431="Service area"),'Calculation sheet'!AP431*'Calculation sheet'!J431*'Calculation sheet'!K431*'Calculation sheet'!L431*'Calculation sheet'!N431*'Calculation sheet'!P431*'Calculation sheet'!R431*'Calculation sheet'!S431*'Calculation sheet'!X431*'Calculation sheet'!Y431*'Calculation sheet'!Z431*'Calculation sheet'!AB431*'Calculation sheet'!AD431*'Calculation sheet'!AI431*'Calculation sheet'!AJ431,'Calculation sheet'!AP431*'Calculation sheet'!J431*'Calculation sheet'!K431*'Calculation sheet'!L431*'Calculation sheet'!N431*'Calculation sheet'!P431*'Calculation sheet'!R431*'Calculation sheet'!S431*'Calculation sheet'!X431*'Calculation sheet'!Y431*'Calculation sheet'!Z431*'Calculation sheet'!AB431*'Calculation sheet'!AD431*'Calculation sheet'!AI431*'Calculation sheet'!AJ431*0.7672))</f>
        <v/>
      </c>
      <c r="Q431" s="12" t="str">
        <f t="shared" si="19"/>
        <v/>
      </c>
      <c r="R431" s="14" t="str">
        <f t="shared" si="20"/>
        <v/>
      </c>
    </row>
    <row r="432" spans="1:18" x14ac:dyDescent="0.3">
      <c r="A432" s="4" t="str">
        <f>IF('Input data'!A447="","",'Input data'!A447)</f>
        <v/>
      </c>
      <c r="B432" s="4" t="str">
        <f>IF('Input data'!B447="","",'Input data'!B447)</f>
        <v/>
      </c>
      <c r="C432" s="4" t="str">
        <f>IF('Input data'!C447="","",'Input data'!C447)</f>
        <v/>
      </c>
      <c r="D432" s="4" t="str">
        <f>IF('Input data'!D447="","",'Input data'!D447)</f>
        <v/>
      </c>
      <c r="E432" s="4" t="str">
        <f>IF('Input data'!E447="","",'Input data'!E447)</f>
        <v/>
      </c>
      <c r="F432" s="4" t="str">
        <f>IF('Input data'!F447="","",'Input data'!F447)</f>
        <v/>
      </c>
      <c r="G432" s="4">
        <f>IF('Input data'!G447="","",'Input data'!G447)</f>
        <v>0</v>
      </c>
      <c r="H432" s="4" t="str">
        <f>IF('Input data'!H447&gt;0.5,'Input data'!H447,"")</f>
        <v/>
      </c>
      <c r="I432" s="4" t="str">
        <f>IF('Input data'!I447="","",'Input data'!I447)</f>
        <v/>
      </c>
      <c r="J432" s="12" t="str">
        <f>IF('Calculation sheet'!AQ432="","",IF(OR(I432="Motorway link",I432="Exit diverge",I432="Entrance merge",I432="Motorway diverge",I432="Motorway merge",I432="Motorway weaving",I432="Service area"),'Calculation sheet'!AK432*'Calculation sheet'!J432*'Calculation sheet'!K432*'Calculation sheet'!L432*'Calculation sheet'!N432*'Calculation sheet'!P432*'Calculation sheet'!R432*'Calculation sheet'!S432*'Calculation sheet'!T432*'Calculation sheet'!Y432*'Calculation sheet'!Z432*'Calculation sheet'!AB432*'Calculation sheet'!AD432*'Calculation sheet'!AF432*'Calculation sheet'!AJ432,'Calculation sheet'!AK432*'Calculation sheet'!J432*'Calculation sheet'!K432*'Calculation sheet'!L432*'Calculation sheet'!N432*'Calculation sheet'!P432*'Calculation sheet'!R432*'Calculation sheet'!S432*'Calculation sheet'!T432*'Calculation sheet'!Y432*'Calculation sheet'!Z432*'Calculation sheet'!AB432*'Calculation sheet'!AD432*'Calculation sheet'!AF432*'Calculation sheet'!AJ432*0.7672))</f>
        <v/>
      </c>
      <c r="K432" s="12" t="str">
        <f>IF('Calculation sheet'!AQ432="","",IF(OR(I432="Motorway link",I432="Exit diverge",I432="Entrance merge",I432="Motorway diverge",I432="Motorway merge",I432="Motorway weaving",I432="Service area"),'Calculation sheet'!AL432*'Calculation sheet'!J432*'Calculation sheet'!K432*'Calculation sheet'!M432*'Calculation sheet'!O432*'Calculation sheet'!P432*'Calculation sheet'!Q432*'Calculation sheet'!R432*'Calculation sheet'!S432*'Calculation sheet'!T432*'Calculation sheet'!Y432*'Calculation sheet'!AA432*'Calculation sheet'!AC432*'Calculation sheet'!AE432*'Calculation sheet'!AG432*'Calculation sheet'!AJ432,'Calculation sheet'!AL432*'Calculation sheet'!J432*'Calculation sheet'!K432*'Calculation sheet'!M432*'Calculation sheet'!O432*'Calculation sheet'!P432*'Calculation sheet'!Q432*'Calculation sheet'!R432*'Calculation sheet'!S432*'Calculation sheet'!T432*'Calculation sheet'!Y432*'Calculation sheet'!AA432*'Calculation sheet'!AC432*'Calculation sheet'!AE432*'Calculation sheet'!AG432*'Calculation sheet'!AJ432*0.8833))</f>
        <v/>
      </c>
      <c r="L432" s="12" t="str">
        <f>IF('Calculation sheet'!AQ432="","",IF(OR(I432="Motorway link",I432="Exit diverge",I432="Entrance merge",I432="Motorway diverge",I432="Motorway merge",I432="Motorway weaving",I432="Service area"),'Calculation sheet'!AM432*'Calculation sheet'!J432*'Calculation sheet'!K432*'Calculation sheet'!M432*'Calculation sheet'!O432*'Calculation sheet'!P432*'Calculation sheet'!Q432*'Calculation sheet'!R432*'Calculation sheet'!S432*'Calculation sheet'!U432*'Calculation sheet'!Y432*'Calculation sheet'!AA432*'Calculation sheet'!AC432*'Calculation sheet'!AE432*'Calculation sheet'!AG432*'Calculation sheet'!AJ432,'Calculation sheet'!AM432*'Calculation sheet'!J432*'Calculation sheet'!K432*'Calculation sheet'!M432*'Calculation sheet'!O432*'Calculation sheet'!P432*'Calculation sheet'!Q432*'Calculation sheet'!R432*'Calculation sheet'!S432*'Calculation sheet'!U432*'Calculation sheet'!Y432*'Calculation sheet'!AA432*'Calculation sheet'!AC432*'Calculation sheet'!AE432*'Calculation sheet'!AG432*'Calculation sheet'!AJ432*1.1176))</f>
        <v/>
      </c>
      <c r="M432" s="12" t="str">
        <f t="shared" si="18"/>
        <v/>
      </c>
      <c r="N432" s="12" t="str">
        <f>IF('Calculation sheet'!AQ432="","",IF(OR(I432="Motorway link",I432="Exit diverge",I432="Entrance merge",I432="Motorway diverge",I432="Motorway merge",I432="Motorway weaving",I432="Service area"),'Calculation sheet'!AN432*'Calculation sheet'!J432*'Calculation sheet'!K432*'Calculation sheet'!L432*'Calculation sheet'!N432*'Calculation sheet'!P432*'Calculation sheet'!R432*'Calculation sheet'!S432*'Calculation sheet'!V432*'Calculation sheet'!Y432*'Calculation sheet'!Z432*'Calculation sheet'!AB432*'Calculation sheet'!AD432*'Calculation sheet'!AH432*'Calculation sheet'!AJ432,'Calculation sheet'!AN432*'Calculation sheet'!J432*'Calculation sheet'!K432*'Calculation sheet'!L432*'Calculation sheet'!N432*'Calculation sheet'!P432*'Calculation sheet'!R432*'Calculation sheet'!S432*'Calculation sheet'!V432*'Calculation sheet'!Y432*'Calculation sheet'!Z432*'Calculation sheet'!AB432*'Calculation sheet'!AD432*'Calculation sheet'!AH432*'Calculation sheet'!AJ432*0.7672))</f>
        <v/>
      </c>
      <c r="O432" s="12" t="str">
        <f>IF('Calculation sheet'!AQ432="","",IF(OR(I432="Motorway link",I432="Exit diverge",I432="Entrance merge",I432="Motorway diverge",I432="Motorway merge",I432="Motorway weaving",I432="Service area"),'Calculation sheet'!AO432*'Calculation sheet'!J432*'Calculation sheet'!K432*'Calculation sheet'!L432*'Calculation sheet'!N432*'Calculation sheet'!P432*'Calculation sheet'!R432*'Calculation sheet'!S432*'Calculation sheet'!W432*'Calculation sheet'!Y432*'Calculation sheet'!Z432*'Calculation sheet'!AB432*'Calculation sheet'!AD432*'Calculation sheet'!AH432*'Calculation sheet'!AJ432,'Calculation sheet'!AO432*'Calculation sheet'!J432*'Calculation sheet'!K432*'Calculation sheet'!L432*'Calculation sheet'!N432*'Calculation sheet'!P432*'Calculation sheet'!R432*'Calculation sheet'!S432*'Calculation sheet'!W432*'Calculation sheet'!Y432*'Calculation sheet'!Z432*'Calculation sheet'!AB432*'Calculation sheet'!AD432*'Calculation sheet'!AH432*'Calculation sheet'!AJ432*0.7672))</f>
        <v/>
      </c>
      <c r="P432" s="12" t="str">
        <f>IF('Calculation sheet'!AQ432="","",IF(OR(I432="Motorway link",I432="Exit diverge",I432="Entrance merge",I432="Motorway diverge",I432="Motorway merge",I432="Motorway weaving",I432="Service area"),'Calculation sheet'!AP432*'Calculation sheet'!J432*'Calculation sheet'!K432*'Calculation sheet'!L432*'Calculation sheet'!N432*'Calculation sheet'!P432*'Calculation sheet'!R432*'Calculation sheet'!S432*'Calculation sheet'!X432*'Calculation sheet'!Y432*'Calculation sheet'!Z432*'Calculation sheet'!AB432*'Calculation sheet'!AD432*'Calculation sheet'!AI432*'Calculation sheet'!AJ432,'Calculation sheet'!AP432*'Calculation sheet'!J432*'Calculation sheet'!K432*'Calculation sheet'!L432*'Calculation sheet'!N432*'Calculation sheet'!P432*'Calculation sheet'!R432*'Calculation sheet'!S432*'Calculation sheet'!X432*'Calculation sheet'!Y432*'Calculation sheet'!Z432*'Calculation sheet'!AB432*'Calculation sheet'!AD432*'Calculation sheet'!AI432*'Calculation sheet'!AJ432*0.7672))</f>
        <v/>
      </c>
      <c r="Q432" s="12" t="str">
        <f t="shared" si="19"/>
        <v/>
      </c>
      <c r="R432" s="14" t="str">
        <f t="shared" si="20"/>
        <v/>
      </c>
    </row>
    <row r="433" spans="1:18" x14ac:dyDescent="0.3">
      <c r="A433" s="4" t="str">
        <f>IF('Input data'!A448="","",'Input data'!A448)</f>
        <v/>
      </c>
      <c r="B433" s="4" t="str">
        <f>IF('Input data'!B448="","",'Input data'!B448)</f>
        <v/>
      </c>
      <c r="C433" s="4" t="str">
        <f>IF('Input data'!C448="","",'Input data'!C448)</f>
        <v/>
      </c>
      <c r="D433" s="4" t="str">
        <f>IF('Input data'!D448="","",'Input data'!D448)</f>
        <v/>
      </c>
      <c r="E433" s="4" t="str">
        <f>IF('Input data'!E448="","",'Input data'!E448)</f>
        <v/>
      </c>
      <c r="F433" s="4" t="str">
        <f>IF('Input data'!F448="","",'Input data'!F448)</f>
        <v/>
      </c>
      <c r="G433" s="4">
        <f>IF('Input data'!G448="","",'Input data'!G448)</f>
        <v>0</v>
      </c>
      <c r="H433" s="4" t="str">
        <f>IF('Input data'!H448&gt;0.5,'Input data'!H448,"")</f>
        <v/>
      </c>
      <c r="I433" s="4" t="str">
        <f>IF('Input data'!I448="","",'Input data'!I448)</f>
        <v/>
      </c>
      <c r="J433" s="12" t="str">
        <f>IF('Calculation sheet'!AQ433="","",IF(OR(I433="Motorway link",I433="Exit diverge",I433="Entrance merge",I433="Motorway diverge",I433="Motorway merge",I433="Motorway weaving",I433="Service area"),'Calculation sheet'!AK433*'Calculation sheet'!J433*'Calculation sheet'!K433*'Calculation sheet'!L433*'Calculation sheet'!N433*'Calculation sheet'!P433*'Calculation sheet'!R433*'Calculation sheet'!S433*'Calculation sheet'!T433*'Calculation sheet'!Y433*'Calculation sheet'!Z433*'Calculation sheet'!AB433*'Calculation sheet'!AD433*'Calculation sheet'!AF433*'Calculation sheet'!AJ433,'Calculation sheet'!AK433*'Calculation sheet'!J433*'Calculation sheet'!K433*'Calculation sheet'!L433*'Calculation sheet'!N433*'Calculation sheet'!P433*'Calculation sheet'!R433*'Calculation sheet'!S433*'Calculation sheet'!T433*'Calculation sheet'!Y433*'Calculation sheet'!Z433*'Calculation sheet'!AB433*'Calculation sheet'!AD433*'Calculation sheet'!AF433*'Calculation sheet'!AJ433*0.7672))</f>
        <v/>
      </c>
      <c r="K433" s="12" t="str">
        <f>IF('Calculation sheet'!AQ433="","",IF(OR(I433="Motorway link",I433="Exit diverge",I433="Entrance merge",I433="Motorway diverge",I433="Motorway merge",I433="Motorway weaving",I433="Service area"),'Calculation sheet'!AL433*'Calculation sheet'!J433*'Calculation sheet'!K433*'Calculation sheet'!M433*'Calculation sheet'!O433*'Calculation sheet'!P433*'Calculation sheet'!Q433*'Calculation sheet'!R433*'Calculation sheet'!S433*'Calculation sheet'!T433*'Calculation sheet'!Y433*'Calculation sheet'!AA433*'Calculation sheet'!AC433*'Calculation sheet'!AE433*'Calculation sheet'!AG433*'Calculation sheet'!AJ433,'Calculation sheet'!AL433*'Calculation sheet'!J433*'Calculation sheet'!K433*'Calculation sheet'!M433*'Calculation sheet'!O433*'Calculation sheet'!P433*'Calculation sheet'!Q433*'Calculation sheet'!R433*'Calculation sheet'!S433*'Calculation sheet'!T433*'Calculation sheet'!Y433*'Calculation sheet'!AA433*'Calculation sheet'!AC433*'Calculation sheet'!AE433*'Calculation sheet'!AG433*'Calculation sheet'!AJ433*0.8833))</f>
        <v/>
      </c>
      <c r="L433" s="12" t="str">
        <f>IF('Calculation sheet'!AQ433="","",IF(OR(I433="Motorway link",I433="Exit diverge",I433="Entrance merge",I433="Motorway diverge",I433="Motorway merge",I433="Motorway weaving",I433="Service area"),'Calculation sheet'!AM433*'Calculation sheet'!J433*'Calculation sheet'!K433*'Calculation sheet'!M433*'Calculation sheet'!O433*'Calculation sheet'!P433*'Calculation sheet'!Q433*'Calculation sheet'!R433*'Calculation sheet'!S433*'Calculation sheet'!U433*'Calculation sheet'!Y433*'Calculation sheet'!AA433*'Calculation sheet'!AC433*'Calculation sheet'!AE433*'Calculation sheet'!AG433*'Calculation sheet'!AJ433,'Calculation sheet'!AM433*'Calculation sheet'!J433*'Calculation sheet'!K433*'Calculation sheet'!M433*'Calculation sheet'!O433*'Calculation sheet'!P433*'Calculation sheet'!Q433*'Calculation sheet'!R433*'Calculation sheet'!S433*'Calculation sheet'!U433*'Calculation sheet'!Y433*'Calculation sheet'!AA433*'Calculation sheet'!AC433*'Calculation sheet'!AE433*'Calculation sheet'!AG433*'Calculation sheet'!AJ433*1.1176))</f>
        <v/>
      </c>
      <c r="M433" s="12" t="str">
        <f t="shared" si="18"/>
        <v/>
      </c>
      <c r="N433" s="12" t="str">
        <f>IF('Calculation sheet'!AQ433="","",IF(OR(I433="Motorway link",I433="Exit diverge",I433="Entrance merge",I433="Motorway diverge",I433="Motorway merge",I433="Motorway weaving",I433="Service area"),'Calculation sheet'!AN433*'Calculation sheet'!J433*'Calculation sheet'!K433*'Calculation sheet'!L433*'Calculation sheet'!N433*'Calculation sheet'!P433*'Calculation sheet'!R433*'Calculation sheet'!S433*'Calculation sheet'!V433*'Calculation sheet'!Y433*'Calculation sheet'!Z433*'Calculation sheet'!AB433*'Calculation sheet'!AD433*'Calculation sheet'!AH433*'Calculation sheet'!AJ433,'Calculation sheet'!AN433*'Calculation sheet'!J433*'Calculation sheet'!K433*'Calculation sheet'!L433*'Calculation sheet'!N433*'Calculation sheet'!P433*'Calculation sheet'!R433*'Calculation sheet'!S433*'Calculation sheet'!V433*'Calculation sheet'!Y433*'Calculation sheet'!Z433*'Calculation sheet'!AB433*'Calculation sheet'!AD433*'Calculation sheet'!AH433*'Calculation sheet'!AJ433*0.7672))</f>
        <v/>
      </c>
      <c r="O433" s="12" t="str">
        <f>IF('Calculation sheet'!AQ433="","",IF(OR(I433="Motorway link",I433="Exit diverge",I433="Entrance merge",I433="Motorway diverge",I433="Motorway merge",I433="Motorway weaving",I433="Service area"),'Calculation sheet'!AO433*'Calculation sheet'!J433*'Calculation sheet'!K433*'Calculation sheet'!L433*'Calculation sheet'!N433*'Calculation sheet'!P433*'Calculation sheet'!R433*'Calculation sheet'!S433*'Calculation sheet'!W433*'Calculation sheet'!Y433*'Calculation sheet'!Z433*'Calculation sheet'!AB433*'Calculation sheet'!AD433*'Calculation sheet'!AH433*'Calculation sheet'!AJ433,'Calculation sheet'!AO433*'Calculation sheet'!J433*'Calculation sheet'!K433*'Calculation sheet'!L433*'Calculation sheet'!N433*'Calculation sheet'!P433*'Calculation sheet'!R433*'Calculation sheet'!S433*'Calculation sheet'!W433*'Calculation sheet'!Y433*'Calculation sheet'!Z433*'Calculation sheet'!AB433*'Calculation sheet'!AD433*'Calculation sheet'!AH433*'Calculation sheet'!AJ433*0.7672))</f>
        <v/>
      </c>
      <c r="P433" s="12" t="str">
        <f>IF('Calculation sheet'!AQ433="","",IF(OR(I433="Motorway link",I433="Exit diverge",I433="Entrance merge",I433="Motorway diverge",I433="Motorway merge",I433="Motorway weaving",I433="Service area"),'Calculation sheet'!AP433*'Calculation sheet'!J433*'Calculation sheet'!K433*'Calculation sheet'!L433*'Calculation sheet'!N433*'Calculation sheet'!P433*'Calculation sheet'!R433*'Calculation sheet'!S433*'Calculation sheet'!X433*'Calculation sheet'!Y433*'Calculation sheet'!Z433*'Calculation sheet'!AB433*'Calculation sheet'!AD433*'Calculation sheet'!AI433*'Calculation sheet'!AJ433,'Calculation sheet'!AP433*'Calculation sheet'!J433*'Calculation sheet'!K433*'Calculation sheet'!L433*'Calculation sheet'!N433*'Calculation sheet'!P433*'Calculation sheet'!R433*'Calculation sheet'!S433*'Calculation sheet'!X433*'Calculation sheet'!Y433*'Calculation sheet'!Z433*'Calculation sheet'!AB433*'Calculation sheet'!AD433*'Calculation sheet'!AI433*'Calculation sheet'!AJ433*0.7672))</f>
        <v/>
      </c>
      <c r="Q433" s="12" t="str">
        <f t="shared" si="19"/>
        <v/>
      </c>
      <c r="R433" s="14" t="str">
        <f t="shared" si="20"/>
        <v/>
      </c>
    </row>
    <row r="434" spans="1:18" x14ac:dyDescent="0.3">
      <c r="A434" s="4" t="str">
        <f>IF('Input data'!A449="","",'Input data'!A449)</f>
        <v/>
      </c>
      <c r="B434" s="4" t="str">
        <f>IF('Input data'!B449="","",'Input data'!B449)</f>
        <v/>
      </c>
      <c r="C434" s="4" t="str">
        <f>IF('Input data'!C449="","",'Input data'!C449)</f>
        <v/>
      </c>
      <c r="D434" s="4" t="str">
        <f>IF('Input data'!D449="","",'Input data'!D449)</f>
        <v/>
      </c>
      <c r="E434" s="4" t="str">
        <f>IF('Input data'!E449="","",'Input data'!E449)</f>
        <v/>
      </c>
      <c r="F434" s="4" t="str">
        <f>IF('Input data'!F449="","",'Input data'!F449)</f>
        <v/>
      </c>
      <c r="G434" s="4">
        <f>IF('Input data'!G449="","",'Input data'!G449)</f>
        <v>0</v>
      </c>
      <c r="H434" s="4" t="str">
        <f>IF('Input data'!H449&gt;0.5,'Input data'!H449,"")</f>
        <v/>
      </c>
      <c r="I434" s="4" t="str">
        <f>IF('Input data'!I449="","",'Input data'!I449)</f>
        <v/>
      </c>
      <c r="J434" s="12" t="str">
        <f>IF('Calculation sheet'!AQ434="","",IF(OR(I434="Motorway link",I434="Exit diverge",I434="Entrance merge",I434="Motorway diverge",I434="Motorway merge",I434="Motorway weaving",I434="Service area"),'Calculation sheet'!AK434*'Calculation sheet'!J434*'Calculation sheet'!K434*'Calculation sheet'!L434*'Calculation sheet'!N434*'Calculation sheet'!P434*'Calculation sheet'!R434*'Calculation sheet'!S434*'Calculation sheet'!T434*'Calculation sheet'!Y434*'Calculation sheet'!Z434*'Calculation sheet'!AB434*'Calculation sheet'!AD434*'Calculation sheet'!AF434*'Calculation sheet'!AJ434,'Calculation sheet'!AK434*'Calculation sheet'!J434*'Calculation sheet'!K434*'Calculation sheet'!L434*'Calculation sheet'!N434*'Calculation sheet'!P434*'Calculation sheet'!R434*'Calculation sheet'!S434*'Calculation sheet'!T434*'Calculation sheet'!Y434*'Calculation sheet'!Z434*'Calculation sheet'!AB434*'Calculation sheet'!AD434*'Calculation sheet'!AF434*'Calculation sheet'!AJ434*0.7672))</f>
        <v/>
      </c>
      <c r="K434" s="12" t="str">
        <f>IF('Calculation sheet'!AQ434="","",IF(OR(I434="Motorway link",I434="Exit diverge",I434="Entrance merge",I434="Motorway diverge",I434="Motorway merge",I434="Motorway weaving",I434="Service area"),'Calculation sheet'!AL434*'Calculation sheet'!J434*'Calculation sheet'!K434*'Calculation sheet'!M434*'Calculation sheet'!O434*'Calculation sheet'!P434*'Calculation sheet'!Q434*'Calculation sheet'!R434*'Calculation sheet'!S434*'Calculation sheet'!T434*'Calculation sheet'!Y434*'Calculation sheet'!AA434*'Calculation sheet'!AC434*'Calculation sheet'!AE434*'Calculation sheet'!AG434*'Calculation sheet'!AJ434,'Calculation sheet'!AL434*'Calculation sheet'!J434*'Calculation sheet'!K434*'Calculation sheet'!M434*'Calculation sheet'!O434*'Calculation sheet'!P434*'Calculation sheet'!Q434*'Calculation sheet'!R434*'Calculation sheet'!S434*'Calculation sheet'!T434*'Calculation sheet'!Y434*'Calculation sheet'!AA434*'Calculation sheet'!AC434*'Calculation sheet'!AE434*'Calculation sheet'!AG434*'Calculation sheet'!AJ434*0.8833))</f>
        <v/>
      </c>
      <c r="L434" s="12" t="str">
        <f>IF('Calculation sheet'!AQ434="","",IF(OR(I434="Motorway link",I434="Exit diverge",I434="Entrance merge",I434="Motorway diverge",I434="Motorway merge",I434="Motorway weaving",I434="Service area"),'Calculation sheet'!AM434*'Calculation sheet'!J434*'Calculation sheet'!K434*'Calculation sheet'!M434*'Calculation sheet'!O434*'Calculation sheet'!P434*'Calculation sheet'!Q434*'Calculation sheet'!R434*'Calculation sheet'!S434*'Calculation sheet'!U434*'Calculation sheet'!Y434*'Calculation sheet'!AA434*'Calculation sheet'!AC434*'Calculation sheet'!AE434*'Calculation sheet'!AG434*'Calculation sheet'!AJ434,'Calculation sheet'!AM434*'Calculation sheet'!J434*'Calculation sheet'!K434*'Calculation sheet'!M434*'Calculation sheet'!O434*'Calculation sheet'!P434*'Calculation sheet'!Q434*'Calculation sheet'!R434*'Calculation sheet'!S434*'Calculation sheet'!U434*'Calculation sheet'!Y434*'Calculation sheet'!AA434*'Calculation sheet'!AC434*'Calculation sheet'!AE434*'Calculation sheet'!AG434*'Calculation sheet'!AJ434*1.1176))</f>
        <v/>
      </c>
      <c r="M434" s="12" t="str">
        <f t="shared" si="18"/>
        <v/>
      </c>
      <c r="N434" s="12" t="str">
        <f>IF('Calculation sheet'!AQ434="","",IF(OR(I434="Motorway link",I434="Exit diverge",I434="Entrance merge",I434="Motorway diverge",I434="Motorway merge",I434="Motorway weaving",I434="Service area"),'Calculation sheet'!AN434*'Calculation sheet'!J434*'Calculation sheet'!K434*'Calculation sheet'!L434*'Calculation sheet'!N434*'Calculation sheet'!P434*'Calculation sheet'!R434*'Calculation sheet'!S434*'Calculation sheet'!V434*'Calculation sheet'!Y434*'Calculation sheet'!Z434*'Calculation sheet'!AB434*'Calculation sheet'!AD434*'Calculation sheet'!AH434*'Calculation sheet'!AJ434,'Calculation sheet'!AN434*'Calculation sheet'!J434*'Calculation sheet'!K434*'Calculation sheet'!L434*'Calculation sheet'!N434*'Calculation sheet'!P434*'Calculation sheet'!R434*'Calculation sheet'!S434*'Calculation sheet'!V434*'Calculation sheet'!Y434*'Calculation sheet'!Z434*'Calculation sheet'!AB434*'Calculation sheet'!AD434*'Calculation sheet'!AH434*'Calculation sheet'!AJ434*0.7672))</f>
        <v/>
      </c>
      <c r="O434" s="12" t="str">
        <f>IF('Calculation sheet'!AQ434="","",IF(OR(I434="Motorway link",I434="Exit diverge",I434="Entrance merge",I434="Motorway diverge",I434="Motorway merge",I434="Motorway weaving",I434="Service area"),'Calculation sheet'!AO434*'Calculation sheet'!J434*'Calculation sheet'!K434*'Calculation sheet'!L434*'Calculation sheet'!N434*'Calculation sheet'!P434*'Calculation sheet'!R434*'Calculation sheet'!S434*'Calculation sheet'!W434*'Calculation sheet'!Y434*'Calculation sheet'!Z434*'Calculation sheet'!AB434*'Calculation sheet'!AD434*'Calculation sheet'!AH434*'Calculation sheet'!AJ434,'Calculation sheet'!AO434*'Calculation sheet'!J434*'Calculation sheet'!K434*'Calculation sheet'!L434*'Calculation sheet'!N434*'Calculation sheet'!P434*'Calculation sheet'!R434*'Calculation sheet'!S434*'Calculation sheet'!W434*'Calculation sheet'!Y434*'Calculation sheet'!Z434*'Calculation sheet'!AB434*'Calculation sheet'!AD434*'Calculation sheet'!AH434*'Calculation sheet'!AJ434*0.7672))</f>
        <v/>
      </c>
      <c r="P434" s="12" t="str">
        <f>IF('Calculation sheet'!AQ434="","",IF(OR(I434="Motorway link",I434="Exit diverge",I434="Entrance merge",I434="Motorway diverge",I434="Motorway merge",I434="Motorway weaving",I434="Service area"),'Calculation sheet'!AP434*'Calculation sheet'!J434*'Calculation sheet'!K434*'Calculation sheet'!L434*'Calculation sheet'!N434*'Calculation sheet'!P434*'Calculation sheet'!R434*'Calculation sheet'!S434*'Calculation sheet'!X434*'Calculation sheet'!Y434*'Calculation sheet'!Z434*'Calculation sheet'!AB434*'Calculation sheet'!AD434*'Calculation sheet'!AI434*'Calculation sheet'!AJ434,'Calculation sheet'!AP434*'Calculation sheet'!J434*'Calculation sheet'!K434*'Calculation sheet'!L434*'Calculation sheet'!N434*'Calculation sheet'!P434*'Calculation sheet'!R434*'Calculation sheet'!S434*'Calculation sheet'!X434*'Calculation sheet'!Y434*'Calculation sheet'!Z434*'Calculation sheet'!AB434*'Calculation sheet'!AD434*'Calculation sheet'!AI434*'Calculation sheet'!AJ434*0.7672))</f>
        <v/>
      </c>
      <c r="Q434" s="12" t="str">
        <f t="shared" si="19"/>
        <v/>
      </c>
      <c r="R434" s="14" t="str">
        <f t="shared" si="20"/>
        <v/>
      </c>
    </row>
    <row r="435" spans="1:18" x14ac:dyDescent="0.3">
      <c r="A435" s="4" t="str">
        <f>IF('Input data'!A450="","",'Input data'!A450)</f>
        <v/>
      </c>
      <c r="B435" s="4" t="str">
        <f>IF('Input data'!B450="","",'Input data'!B450)</f>
        <v/>
      </c>
      <c r="C435" s="4" t="str">
        <f>IF('Input data'!C450="","",'Input data'!C450)</f>
        <v/>
      </c>
      <c r="D435" s="4" t="str">
        <f>IF('Input data'!D450="","",'Input data'!D450)</f>
        <v/>
      </c>
      <c r="E435" s="4" t="str">
        <f>IF('Input data'!E450="","",'Input data'!E450)</f>
        <v/>
      </c>
      <c r="F435" s="4" t="str">
        <f>IF('Input data'!F450="","",'Input data'!F450)</f>
        <v/>
      </c>
      <c r="G435" s="4">
        <f>IF('Input data'!G450="","",'Input data'!G450)</f>
        <v>0</v>
      </c>
      <c r="H435" s="4" t="str">
        <f>IF('Input data'!H450&gt;0.5,'Input data'!H450,"")</f>
        <v/>
      </c>
      <c r="I435" s="4" t="str">
        <f>IF('Input data'!I450="","",'Input data'!I450)</f>
        <v/>
      </c>
      <c r="J435" s="12" t="str">
        <f>IF('Calculation sheet'!AQ435="","",IF(OR(I435="Motorway link",I435="Exit diverge",I435="Entrance merge",I435="Motorway diverge",I435="Motorway merge",I435="Motorway weaving",I435="Service area"),'Calculation sheet'!AK435*'Calculation sheet'!J435*'Calculation sheet'!K435*'Calculation sheet'!L435*'Calculation sheet'!N435*'Calculation sheet'!P435*'Calculation sheet'!R435*'Calculation sheet'!S435*'Calculation sheet'!T435*'Calculation sheet'!Y435*'Calculation sheet'!Z435*'Calculation sheet'!AB435*'Calculation sheet'!AD435*'Calculation sheet'!AF435*'Calculation sheet'!AJ435,'Calculation sheet'!AK435*'Calculation sheet'!J435*'Calculation sheet'!K435*'Calculation sheet'!L435*'Calculation sheet'!N435*'Calculation sheet'!P435*'Calculation sheet'!R435*'Calculation sheet'!S435*'Calculation sheet'!T435*'Calculation sheet'!Y435*'Calculation sheet'!Z435*'Calculation sheet'!AB435*'Calculation sheet'!AD435*'Calculation sheet'!AF435*'Calculation sheet'!AJ435*0.7672))</f>
        <v/>
      </c>
      <c r="K435" s="12" t="str">
        <f>IF('Calculation sheet'!AQ435="","",IF(OR(I435="Motorway link",I435="Exit diverge",I435="Entrance merge",I435="Motorway diverge",I435="Motorway merge",I435="Motorway weaving",I435="Service area"),'Calculation sheet'!AL435*'Calculation sheet'!J435*'Calculation sheet'!K435*'Calculation sheet'!M435*'Calculation sheet'!O435*'Calculation sheet'!P435*'Calculation sheet'!Q435*'Calculation sheet'!R435*'Calculation sheet'!S435*'Calculation sheet'!T435*'Calculation sheet'!Y435*'Calculation sheet'!AA435*'Calculation sheet'!AC435*'Calculation sheet'!AE435*'Calculation sheet'!AG435*'Calculation sheet'!AJ435,'Calculation sheet'!AL435*'Calculation sheet'!J435*'Calculation sheet'!K435*'Calculation sheet'!M435*'Calculation sheet'!O435*'Calculation sheet'!P435*'Calculation sheet'!Q435*'Calculation sheet'!R435*'Calculation sheet'!S435*'Calculation sheet'!T435*'Calculation sheet'!Y435*'Calculation sheet'!AA435*'Calculation sheet'!AC435*'Calculation sheet'!AE435*'Calculation sheet'!AG435*'Calculation sheet'!AJ435*0.8833))</f>
        <v/>
      </c>
      <c r="L435" s="12" t="str">
        <f>IF('Calculation sheet'!AQ435="","",IF(OR(I435="Motorway link",I435="Exit diverge",I435="Entrance merge",I435="Motorway diverge",I435="Motorway merge",I435="Motorway weaving",I435="Service area"),'Calculation sheet'!AM435*'Calculation sheet'!J435*'Calculation sheet'!K435*'Calculation sheet'!M435*'Calculation sheet'!O435*'Calculation sheet'!P435*'Calculation sheet'!Q435*'Calculation sheet'!R435*'Calculation sheet'!S435*'Calculation sheet'!U435*'Calculation sheet'!Y435*'Calculation sheet'!AA435*'Calculation sheet'!AC435*'Calculation sheet'!AE435*'Calculation sheet'!AG435*'Calculation sheet'!AJ435,'Calculation sheet'!AM435*'Calculation sheet'!J435*'Calculation sheet'!K435*'Calculation sheet'!M435*'Calculation sheet'!O435*'Calculation sheet'!P435*'Calculation sheet'!Q435*'Calculation sheet'!R435*'Calculation sheet'!S435*'Calculation sheet'!U435*'Calculation sheet'!Y435*'Calculation sheet'!AA435*'Calculation sheet'!AC435*'Calculation sheet'!AE435*'Calculation sheet'!AG435*'Calculation sheet'!AJ435*1.1176))</f>
        <v/>
      </c>
      <c r="M435" s="12" t="str">
        <f t="shared" si="18"/>
        <v/>
      </c>
      <c r="N435" s="12" t="str">
        <f>IF('Calculation sheet'!AQ435="","",IF(OR(I435="Motorway link",I435="Exit diverge",I435="Entrance merge",I435="Motorway diverge",I435="Motorway merge",I435="Motorway weaving",I435="Service area"),'Calculation sheet'!AN435*'Calculation sheet'!J435*'Calculation sheet'!K435*'Calculation sheet'!L435*'Calculation sheet'!N435*'Calculation sheet'!P435*'Calculation sheet'!R435*'Calculation sheet'!S435*'Calculation sheet'!V435*'Calculation sheet'!Y435*'Calculation sheet'!Z435*'Calculation sheet'!AB435*'Calculation sheet'!AD435*'Calculation sheet'!AH435*'Calculation sheet'!AJ435,'Calculation sheet'!AN435*'Calculation sheet'!J435*'Calculation sheet'!K435*'Calculation sheet'!L435*'Calculation sheet'!N435*'Calculation sheet'!P435*'Calculation sheet'!R435*'Calculation sheet'!S435*'Calculation sheet'!V435*'Calculation sheet'!Y435*'Calculation sheet'!Z435*'Calculation sheet'!AB435*'Calculation sheet'!AD435*'Calculation sheet'!AH435*'Calculation sheet'!AJ435*0.7672))</f>
        <v/>
      </c>
      <c r="O435" s="12" t="str">
        <f>IF('Calculation sheet'!AQ435="","",IF(OR(I435="Motorway link",I435="Exit diverge",I435="Entrance merge",I435="Motorway diverge",I435="Motorway merge",I435="Motorway weaving",I435="Service area"),'Calculation sheet'!AO435*'Calculation sheet'!J435*'Calculation sheet'!K435*'Calculation sheet'!L435*'Calculation sheet'!N435*'Calculation sheet'!P435*'Calculation sheet'!R435*'Calculation sheet'!S435*'Calculation sheet'!W435*'Calculation sheet'!Y435*'Calculation sheet'!Z435*'Calculation sheet'!AB435*'Calculation sheet'!AD435*'Calculation sheet'!AH435*'Calculation sheet'!AJ435,'Calculation sheet'!AO435*'Calculation sheet'!J435*'Calculation sheet'!K435*'Calculation sheet'!L435*'Calculation sheet'!N435*'Calculation sheet'!P435*'Calculation sheet'!R435*'Calculation sheet'!S435*'Calculation sheet'!W435*'Calculation sheet'!Y435*'Calculation sheet'!Z435*'Calculation sheet'!AB435*'Calculation sheet'!AD435*'Calculation sheet'!AH435*'Calculation sheet'!AJ435*0.7672))</f>
        <v/>
      </c>
      <c r="P435" s="12" t="str">
        <f>IF('Calculation sheet'!AQ435="","",IF(OR(I435="Motorway link",I435="Exit diverge",I435="Entrance merge",I435="Motorway diverge",I435="Motorway merge",I435="Motorway weaving",I435="Service area"),'Calculation sheet'!AP435*'Calculation sheet'!J435*'Calculation sheet'!K435*'Calculation sheet'!L435*'Calculation sheet'!N435*'Calculation sheet'!P435*'Calculation sheet'!R435*'Calculation sheet'!S435*'Calculation sheet'!X435*'Calculation sheet'!Y435*'Calculation sheet'!Z435*'Calculation sheet'!AB435*'Calculation sheet'!AD435*'Calculation sheet'!AI435*'Calculation sheet'!AJ435,'Calculation sheet'!AP435*'Calculation sheet'!J435*'Calculation sheet'!K435*'Calculation sheet'!L435*'Calculation sheet'!N435*'Calculation sheet'!P435*'Calculation sheet'!R435*'Calculation sheet'!S435*'Calculation sheet'!X435*'Calculation sheet'!Y435*'Calculation sheet'!Z435*'Calculation sheet'!AB435*'Calculation sheet'!AD435*'Calculation sheet'!AI435*'Calculation sheet'!AJ435*0.7672))</f>
        <v/>
      </c>
      <c r="Q435" s="12" t="str">
        <f t="shared" si="19"/>
        <v/>
      </c>
      <c r="R435" s="14" t="str">
        <f t="shared" si="20"/>
        <v/>
      </c>
    </row>
    <row r="436" spans="1:18" x14ac:dyDescent="0.3">
      <c r="A436" s="4" t="str">
        <f>IF('Input data'!A451="","",'Input data'!A451)</f>
        <v/>
      </c>
      <c r="B436" s="4" t="str">
        <f>IF('Input data'!B451="","",'Input data'!B451)</f>
        <v/>
      </c>
      <c r="C436" s="4" t="str">
        <f>IF('Input data'!C451="","",'Input data'!C451)</f>
        <v/>
      </c>
      <c r="D436" s="4" t="str">
        <f>IF('Input data'!D451="","",'Input data'!D451)</f>
        <v/>
      </c>
      <c r="E436" s="4" t="str">
        <f>IF('Input data'!E451="","",'Input data'!E451)</f>
        <v/>
      </c>
      <c r="F436" s="4" t="str">
        <f>IF('Input data'!F451="","",'Input data'!F451)</f>
        <v/>
      </c>
      <c r="G436" s="4">
        <f>IF('Input data'!G451="","",'Input data'!G451)</f>
        <v>0</v>
      </c>
      <c r="H436" s="4" t="str">
        <f>IF('Input data'!H451&gt;0.5,'Input data'!H451,"")</f>
        <v/>
      </c>
      <c r="I436" s="4" t="str">
        <f>IF('Input data'!I451="","",'Input data'!I451)</f>
        <v/>
      </c>
      <c r="J436" s="12" t="str">
        <f>IF('Calculation sheet'!AQ436="","",IF(OR(I436="Motorway link",I436="Exit diverge",I436="Entrance merge",I436="Motorway diverge",I436="Motorway merge",I436="Motorway weaving",I436="Service area"),'Calculation sheet'!AK436*'Calculation sheet'!J436*'Calculation sheet'!K436*'Calculation sheet'!L436*'Calculation sheet'!N436*'Calculation sheet'!P436*'Calculation sheet'!R436*'Calculation sheet'!S436*'Calculation sheet'!T436*'Calculation sheet'!Y436*'Calculation sheet'!Z436*'Calculation sheet'!AB436*'Calculation sheet'!AD436*'Calculation sheet'!AF436*'Calculation sheet'!AJ436,'Calculation sheet'!AK436*'Calculation sheet'!J436*'Calculation sheet'!K436*'Calculation sheet'!L436*'Calculation sheet'!N436*'Calculation sheet'!P436*'Calculation sheet'!R436*'Calculation sheet'!S436*'Calculation sheet'!T436*'Calculation sheet'!Y436*'Calculation sheet'!Z436*'Calculation sheet'!AB436*'Calculation sheet'!AD436*'Calculation sheet'!AF436*'Calculation sheet'!AJ436*0.7672))</f>
        <v/>
      </c>
      <c r="K436" s="12" t="str">
        <f>IF('Calculation sheet'!AQ436="","",IF(OR(I436="Motorway link",I436="Exit diverge",I436="Entrance merge",I436="Motorway diverge",I436="Motorway merge",I436="Motorway weaving",I436="Service area"),'Calculation sheet'!AL436*'Calculation sheet'!J436*'Calculation sheet'!K436*'Calculation sheet'!M436*'Calculation sheet'!O436*'Calculation sheet'!P436*'Calculation sheet'!Q436*'Calculation sheet'!R436*'Calculation sheet'!S436*'Calculation sheet'!T436*'Calculation sheet'!Y436*'Calculation sheet'!AA436*'Calculation sheet'!AC436*'Calculation sheet'!AE436*'Calculation sheet'!AG436*'Calculation sheet'!AJ436,'Calculation sheet'!AL436*'Calculation sheet'!J436*'Calculation sheet'!K436*'Calculation sheet'!M436*'Calculation sheet'!O436*'Calculation sheet'!P436*'Calculation sheet'!Q436*'Calculation sheet'!R436*'Calculation sheet'!S436*'Calculation sheet'!T436*'Calculation sheet'!Y436*'Calculation sheet'!AA436*'Calculation sheet'!AC436*'Calculation sheet'!AE436*'Calculation sheet'!AG436*'Calculation sheet'!AJ436*0.8833))</f>
        <v/>
      </c>
      <c r="L436" s="12" t="str">
        <f>IF('Calculation sheet'!AQ436="","",IF(OR(I436="Motorway link",I436="Exit diverge",I436="Entrance merge",I436="Motorway diverge",I436="Motorway merge",I436="Motorway weaving",I436="Service area"),'Calculation sheet'!AM436*'Calculation sheet'!J436*'Calculation sheet'!K436*'Calculation sheet'!M436*'Calculation sheet'!O436*'Calculation sheet'!P436*'Calculation sheet'!Q436*'Calculation sheet'!R436*'Calculation sheet'!S436*'Calculation sheet'!U436*'Calculation sheet'!Y436*'Calculation sheet'!AA436*'Calculation sheet'!AC436*'Calculation sheet'!AE436*'Calculation sheet'!AG436*'Calculation sheet'!AJ436,'Calculation sheet'!AM436*'Calculation sheet'!J436*'Calculation sheet'!K436*'Calculation sheet'!M436*'Calculation sheet'!O436*'Calculation sheet'!P436*'Calculation sheet'!Q436*'Calculation sheet'!R436*'Calculation sheet'!S436*'Calculation sheet'!U436*'Calculation sheet'!Y436*'Calculation sheet'!AA436*'Calculation sheet'!AC436*'Calculation sheet'!AE436*'Calculation sheet'!AG436*'Calculation sheet'!AJ436*1.1176))</f>
        <v/>
      </c>
      <c r="M436" s="12" t="str">
        <f t="shared" si="18"/>
        <v/>
      </c>
      <c r="N436" s="12" t="str">
        <f>IF('Calculation sheet'!AQ436="","",IF(OR(I436="Motorway link",I436="Exit diverge",I436="Entrance merge",I436="Motorway diverge",I436="Motorway merge",I436="Motorway weaving",I436="Service area"),'Calculation sheet'!AN436*'Calculation sheet'!J436*'Calculation sheet'!K436*'Calculation sheet'!L436*'Calculation sheet'!N436*'Calculation sheet'!P436*'Calculation sheet'!R436*'Calculation sheet'!S436*'Calculation sheet'!V436*'Calculation sheet'!Y436*'Calculation sheet'!Z436*'Calculation sheet'!AB436*'Calculation sheet'!AD436*'Calculation sheet'!AH436*'Calculation sheet'!AJ436,'Calculation sheet'!AN436*'Calculation sheet'!J436*'Calculation sheet'!K436*'Calculation sheet'!L436*'Calculation sheet'!N436*'Calculation sheet'!P436*'Calculation sheet'!R436*'Calculation sheet'!S436*'Calculation sheet'!V436*'Calculation sheet'!Y436*'Calculation sheet'!Z436*'Calculation sheet'!AB436*'Calculation sheet'!AD436*'Calculation sheet'!AH436*'Calculation sheet'!AJ436*0.7672))</f>
        <v/>
      </c>
      <c r="O436" s="12" t="str">
        <f>IF('Calculation sheet'!AQ436="","",IF(OR(I436="Motorway link",I436="Exit diverge",I436="Entrance merge",I436="Motorway diverge",I436="Motorway merge",I436="Motorway weaving",I436="Service area"),'Calculation sheet'!AO436*'Calculation sheet'!J436*'Calculation sheet'!K436*'Calculation sheet'!L436*'Calculation sheet'!N436*'Calculation sheet'!P436*'Calculation sheet'!R436*'Calculation sheet'!S436*'Calculation sheet'!W436*'Calculation sheet'!Y436*'Calculation sheet'!Z436*'Calculation sheet'!AB436*'Calculation sheet'!AD436*'Calculation sheet'!AH436*'Calculation sheet'!AJ436,'Calculation sheet'!AO436*'Calculation sheet'!J436*'Calculation sheet'!K436*'Calculation sheet'!L436*'Calculation sheet'!N436*'Calculation sheet'!P436*'Calculation sheet'!R436*'Calculation sheet'!S436*'Calculation sheet'!W436*'Calculation sheet'!Y436*'Calculation sheet'!Z436*'Calculation sheet'!AB436*'Calculation sheet'!AD436*'Calculation sheet'!AH436*'Calculation sheet'!AJ436*0.7672))</f>
        <v/>
      </c>
      <c r="P436" s="12" t="str">
        <f>IF('Calculation sheet'!AQ436="","",IF(OR(I436="Motorway link",I436="Exit diverge",I436="Entrance merge",I436="Motorway diverge",I436="Motorway merge",I436="Motorway weaving",I436="Service area"),'Calculation sheet'!AP436*'Calculation sheet'!J436*'Calculation sheet'!K436*'Calculation sheet'!L436*'Calculation sheet'!N436*'Calculation sheet'!P436*'Calculation sheet'!R436*'Calculation sheet'!S436*'Calculation sheet'!X436*'Calculation sheet'!Y436*'Calculation sheet'!Z436*'Calculation sheet'!AB436*'Calculation sheet'!AD436*'Calculation sheet'!AI436*'Calculation sheet'!AJ436,'Calculation sheet'!AP436*'Calculation sheet'!J436*'Calculation sheet'!K436*'Calculation sheet'!L436*'Calculation sheet'!N436*'Calculation sheet'!P436*'Calculation sheet'!R436*'Calculation sheet'!S436*'Calculation sheet'!X436*'Calculation sheet'!Y436*'Calculation sheet'!Z436*'Calculation sheet'!AB436*'Calculation sheet'!AD436*'Calculation sheet'!AI436*'Calculation sheet'!AJ436*0.7672))</f>
        <v/>
      </c>
      <c r="Q436" s="12" t="str">
        <f t="shared" si="19"/>
        <v/>
      </c>
      <c r="R436" s="14" t="str">
        <f t="shared" si="20"/>
        <v/>
      </c>
    </row>
    <row r="437" spans="1:18" x14ac:dyDescent="0.3">
      <c r="A437" s="4" t="str">
        <f>IF('Input data'!A452="","",'Input data'!A452)</f>
        <v/>
      </c>
      <c r="B437" s="4" t="str">
        <f>IF('Input data'!B452="","",'Input data'!B452)</f>
        <v/>
      </c>
      <c r="C437" s="4" t="str">
        <f>IF('Input data'!C452="","",'Input data'!C452)</f>
        <v/>
      </c>
      <c r="D437" s="4" t="str">
        <f>IF('Input data'!D452="","",'Input data'!D452)</f>
        <v/>
      </c>
      <c r="E437" s="4" t="str">
        <f>IF('Input data'!E452="","",'Input data'!E452)</f>
        <v/>
      </c>
      <c r="F437" s="4" t="str">
        <f>IF('Input data'!F452="","",'Input data'!F452)</f>
        <v/>
      </c>
      <c r="G437" s="4">
        <f>IF('Input data'!G452="","",'Input data'!G452)</f>
        <v>0</v>
      </c>
      <c r="H437" s="4" t="str">
        <f>IF('Input data'!H452&gt;0.5,'Input data'!H452,"")</f>
        <v/>
      </c>
      <c r="I437" s="4" t="str">
        <f>IF('Input data'!I452="","",'Input data'!I452)</f>
        <v/>
      </c>
      <c r="J437" s="12" t="str">
        <f>IF('Calculation sheet'!AQ437="","",IF(OR(I437="Motorway link",I437="Exit diverge",I437="Entrance merge",I437="Motorway diverge",I437="Motorway merge",I437="Motorway weaving",I437="Service area"),'Calculation sheet'!AK437*'Calculation sheet'!J437*'Calculation sheet'!K437*'Calculation sheet'!L437*'Calculation sheet'!N437*'Calculation sheet'!P437*'Calculation sheet'!R437*'Calculation sheet'!S437*'Calculation sheet'!T437*'Calculation sheet'!Y437*'Calculation sheet'!Z437*'Calculation sheet'!AB437*'Calculation sheet'!AD437*'Calculation sheet'!AF437*'Calculation sheet'!AJ437,'Calculation sheet'!AK437*'Calculation sheet'!J437*'Calculation sheet'!K437*'Calculation sheet'!L437*'Calculation sheet'!N437*'Calculation sheet'!P437*'Calculation sheet'!R437*'Calculation sheet'!S437*'Calculation sheet'!T437*'Calculation sheet'!Y437*'Calculation sheet'!Z437*'Calculation sheet'!AB437*'Calculation sheet'!AD437*'Calculation sheet'!AF437*'Calculation sheet'!AJ437*0.7672))</f>
        <v/>
      </c>
      <c r="K437" s="12" t="str">
        <f>IF('Calculation sheet'!AQ437="","",IF(OR(I437="Motorway link",I437="Exit diverge",I437="Entrance merge",I437="Motorway diverge",I437="Motorway merge",I437="Motorway weaving",I437="Service area"),'Calculation sheet'!AL437*'Calculation sheet'!J437*'Calculation sheet'!K437*'Calculation sheet'!M437*'Calculation sheet'!O437*'Calculation sheet'!P437*'Calculation sheet'!Q437*'Calculation sheet'!R437*'Calculation sheet'!S437*'Calculation sheet'!T437*'Calculation sheet'!Y437*'Calculation sheet'!AA437*'Calculation sheet'!AC437*'Calculation sheet'!AE437*'Calculation sheet'!AG437*'Calculation sheet'!AJ437,'Calculation sheet'!AL437*'Calculation sheet'!J437*'Calculation sheet'!K437*'Calculation sheet'!M437*'Calculation sheet'!O437*'Calculation sheet'!P437*'Calculation sheet'!Q437*'Calculation sheet'!R437*'Calculation sheet'!S437*'Calculation sheet'!T437*'Calculation sheet'!Y437*'Calculation sheet'!AA437*'Calculation sheet'!AC437*'Calculation sheet'!AE437*'Calculation sheet'!AG437*'Calculation sheet'!AJ437*0.8833))</f>
        <v/>
      </c>
      <c r="L437" s="12" t="str">
        <f>IF('Calculation sheet'!AQ437="","",IF(OR(I437="Motorway link",I437="Exit diverge",I437="Entrance merge",I437="Motorway diverge",I437="Motorway merge",I437="Motorway weaving",I437="Service area"),'Calculation sheet'!AM437*'Calculation sheet'!J437*'Calculation sheet'!K437*'Calculation sheet'!M437*'Calculation sheet'!O437*'Calculation sheet'!P437*'Calculation sheet'!Q437*'Calculation sheet'!R437*'Calculation sheet'!S437*'Calculation sheet'!U437*'Calculation sheet'!Y437*'Calculation sheet'!AA437*'Calculation sheet'!AC437*'Calculation sheet'!AE437*'Calculation sheet'!AG437*'Calculation sheet'!AJ437,'Calculation sheet'!AM437*'Calculation sheet'!J437*'Calculation sheet'!K437*'Calculation sheet'!M437*'Calculation sheet'!O437*'Calculation sheet'!P437*'Calculation sheet'!Q437*'Calculation sheet'!R437*'Calculation sheet'!S437*'Calculation sheet'!U437*'Calculation sheet'!Y437*'Calculation sheet'!AA437*'Calculation sheet'!AC437*'Calculation sheet'!AE437*'Calculation sheet'!AG437*'Calculation sheet'!AJ437*1.1176))</f>
        <v/>
      </c>
      <c r="M437" s="12" t="str">
        <f t="shared" si="18"/>
        <v/>
      </c>
      <c r="N437" s="12" t="str">
        <f>IF('Calculation sheet'!AQ437="","",IF(OR(I437="Motorway link",I437="Exit diverge",I437="Entrance merge",I437="Motorway diverge",I437="Motorway merge",I437="Motorway weaving",I437="Service area"),'Calculation sheet'!AN437*'Calculation sheet'!J437*'Calculation sheet'!K437*'Calculation sheet'!L437*'Calculation sheet'!N437*'Calculation sheet'!P437*'Calculation sheet'!R437*'Calculation sheet'!S437*'Calculation sheet'!V437*'Calculation sheet'!Y437*'Calculation sheet'!Z437*'Calculation sheet'!AB437*'Calculation sheet'!AD437*'Calculation sheet'!AH437*'Calculation sheet'!AJ437,'Calculation sheet'!AN437*'Calculation sheet'!J437*'Calculation sheet'!K437*'Calculation sheet'!L437*'Calculation sheet'!N437*'Calculation sheet'!P437*'Calculation sheet'!R437*'Calculation sheet'!S437*'Calculation sheet'!V437*'Calculation sheet'!Y437*'Calculation sheet'!Z437*'Calculation sheet'!AB437*'Calculation sheet'!AD437*'Calculation sheet'!AH437*'Calculation sheet'!AJ437*0.7672))</f>
        <v/>
      </c>
      <c r="O437" s="12" t="str">
        <f>IF('Calculation sheet'!AQ437="","",IF(OR(I437="Motorway link",I437="Exit diverge",I437="Entrance merge",I437="Motorway diverge",I437="Motorway merge",I437="Motorway weaving",I437="Service area"),'Calculation sheet'!AO437*'Calculation sheet'!J437*'Calculation sheet'!K437*'Calculation sheet'!L437*'Calculation sheet'!N437*'Calculation sheet'!P437*'Calculation sheet'!R437*'Calculation sheet'!S437*'Calculation sheet'!W437*'Calculation sheet'!Y437*'Calculation sheet'!Z437*'Calculation sheet'!AB437*'Calculation sheet'!AD437*'Calculation sheet'!AH437*'Calculation sheet'!AJ437,'Calculation sheet'!AO437*'Calculation sheet'!J437*'Calculation sheet'!K437*'Calculation sheet'!L437*'Calculation sheet'!N437*'Calculation sheet'!P437*'Calculation sheet'!R437*'Calculation sheet'!S437*'Calculation sheet'!W437*'Calculation sheet'!Y437*'Calculation sheet'!Z437*'Calculation sheet'!AB437*'Calculation sheet'!AD437*'Calculation sheet'!AH437*'Calculation sheet'!AJ437*0.7672))</f>
        <v/>
      </c>
      <c r="P437" s="12" t="str">
        <f>IF('Calculation sheet'!AQ437="","",IF(OR(I437="Motorway link",I437="Exit diverge",I437="Entrance merge",I437="Motorway diverge",I437="Motorway merge",I437="Motorway weaving",I437="Service area"),'Calculation sheet'!AP437*'Calculation sheet'!J437*'Calculation sheet'!K437*'Calculation sheet'!L437*'Calculation sheet'!N437*'Calculation sheet'!P437*'Calculation sheet'!R437*'Calculation sheet'!S437*'Calculation sheet'!X437*'Calculation sheet'!Y437*'Calculation sheet'!Z437*'Calculation sheet'!AB437*'Calculation sheet'!AD437*'Calculation sheet'!AI437*'Calculation sheet'!AJ437,'Calculation sheet'!AP437*'Calculation sheet'!J437*'Calculation sheet'!K437*'Calculation sheet'!L437*'Calculation sheet'!N437*'Calculation sheet'!P437*'Calculation sheet'!R437*'Calculation sheet'!S437*'Calculation sheet'!X437*'Calculation sheet'!Y437*'Calculation sheet'!Z437*'Calculation sheet'!AB437*'Calculation sheet'!AD437*'Calculation sheet'!AI437*'Calculation sheet'!AJ437*0.7672))</f>
        <v/>
      </c>
      <c r="Q437" s="12" t="str">
        <f t="shared" si="19"/>
        <v/>
      </c>
      <c r="R437" s="14" t="str">
        <f t="shared" si="20"/>
        <v/>
      </c>
    </row>
    <row r="438" spans="1:18" x14ac:dyDescent="0.3">
      <c r="A438" s="4" t="str">
        <f>IF('Input data'!A453="","",'Input data'!A453)</f>
        <v/>
      </c>
      <c r="B438" s="4" t="str">
        <f>IF('Input data'!B453="","",'Input data'!B453)</f>
        <v/>
      </c>
      <c r="C438" s="4" t="str">
        <f>IF('Input data'!C453="","",'Input data'!C453)</f>
        <v/>
      </c>
      <c r="D438" s="4" t="str">
        <f>IF('Input data'!D453="","",'Input data'!D453)</f>
        <v/>
      </c>
      <c r="E438" s="4" t="str">
        <f>IF('Input data'!E453="","",'Input data'!E453)</f>
        <v/>
      </c>
      <c r="F438" s="4" t="str">
        <f>IF('Input data'!F453="","",'Input data'!F453)</f>
        <v/>
      </c>
      <c r="G438" s="4">
        <f>IF('Input data'!G453="","",'Input data'!G453)</f>
        <v>0</v>
      </c>
      <c r="H438" s="4" t="str">
        <f>IF('Input data'!H453&gt;0.5,'Input data'!H453,"")</f>
        <v/>
      </c>
      <c r="I438" s="4" t="str">
        <f>IF('Input data'!I453="","",'Input data'!I453)</f>
        <v/>
      </c>
      <c r="J438" s="12" t="str">
        <f>IF('Calculation sheet'!AQ438="","",IF(OR(I438="Motorway link",I438="Exit diverge",I438="Entrance merge",I438="Motorway diverge",I438="Motorway merge",I438="Motorway weaving",I438="Service area"),'Calculation sheet'!AK438*'Calculation sheet'!J438*'Calculation sheet'!K438*'Calculation sheet'!L438*'Calculation sheet'!N438*'Calculation sheet'!P438*'Calculation sheet'!R438*'Calculation sheet'!S438*'Calculation sheet'!T438*'Calculation sheet'!Y438*'Calculation sheet'!Z438*'Calculation sheet'!AB438*'Calculation sheet'!AD438*'Calculation sheet'!AF438*'Calculation sheet'!AJ438,'Calculation sheet'!AK438*'Calculation sheet'!J438*'Calculation sheet'!K438*'Calculation sheet'!L438*'Calculation sheet'!N438*'Calculation sheet'!P438*'Calculation sheet'!R438*'Calculation sheet'!S438*'Calculation sheet'!T438*'Calculation sheet'!Y438*'Calculation sheet'!Z438*'Calculation sheet'!AB438*'Calculation sheet'!AD438*'Calculation sheet'!AF438*'Calculation sheet'!AJ438*0.7672))</f>
        <v/>
      </c>
      <c r="K438" s="12" t="str">
        <f>IF('Calculation sheet'!AQ438="","",IF(OR(I438="Motorway link",I438="Exit diverge",I438="Entrance merge",I438="Motorway diverge",I438="Motorway merge",I438="Motorway weaving",I438="Service area"),'Calculation sheet'!AL438*'Calculation sheet'!J438*'Calculation sheet'!K438*'Calculation sheet'!M438*'Calculation sheet'!O438*'Calculation sheet'!P438*'Calculation sheet'!Q438*'Calculation sheet'!R438*'Calculation sheet'!S438*'Calculation sheet'!T438*'Calculation sheet'!Y438*'Calculation sheet'!AA438*'Calculation sheet'!AC438*'Calculation sheet'!AE438*'Calculation sheet'!AG438*'Calculation sheet'!AJ438,'Calculation sheet'!AL438*'Calculation sheet'!J438*'Calculation sheet'!K438*'Calculation sheet'!M438*'Calculation sheet'!O438*'Calculation sheet'!P438*'Calculation sheet'!Q438*'Calculation sheet'!R438*'Calculation sheet'!S438*'Calculation sheet'!T438*'Calculation sheet'!Y438*'Calculation sheet'!AA438*'Calculation sheet'!AC438*'Calculation sheet'!AE438*'Calculation sheet'!AG438*'Calculation sheet'!AJ438*0.8833))</f>
        <v/>
      </c>
      <c r="L438" s="12" t="str">
        <f>IF('Calculation sheet'!AQ438="","",IF(OR(I438="Motorway link",I438="Exit diverge",I438="Entrance merge",I438="Motorway diverge",I438="Motorway merge",I438="Motorway weaving",I438="Service area"),'Calculation sheet'!AM438*'Calculation sheet'!J438*'Calculation sheet'!K438*'Calculation sheet'!M438*'Calculation sheet'!O438*'Calculation sheet'!P438*'Calculation sheet'!Q438*'Calculation sheet'!R438*'Calculation sheet'!S438*'Calculation sheet'!U438*'Calculation sheet'!Y438*'Calculation sheet'!AA438*'Calculation sheet'!AC438*'Calculation sheet'!AE438*'Calculation sheet'!AG438*'Calculation sheet'!AJ438,'Calculation sheet'!AM438*'Calculation sheet'!J438*'Calculation sheet'!K438*'Calculation sheet'!M438*'Calculation sheet'!O438*'Calculation sheet'!P438*'Calculation sheet'!Q438*'Calculation sheet'!R438*'Calculation sheet'!S438*'Calculation sheet'!U438*'Calculation sheet'!Y438*'Calculation sheet'!AA438*'Calculation sheet'!AC438*'Calculation sheet'!AE438*'Calculation sheet'!AG438*'Calculation sheet'!AJ438*1.1176))</f>
        <v/>
      </c>
      <c r="M438" s="12" t="str">
        <f t="shared" si="18"/>
        <v/>
      </c>
      <c r="N438" s="12" t="str">
        <f>IF('Calculation sheet'!AQ438="","",IF(OR(I438="Motorway link",I438="Exit diverge",I438="Entrance merge",I438="Motorway diverge",I438="Motorway merge",I438="Motorway weaving",I438="Service area"),'Calculation sheet'!AN438*'Calculation sheet'!J438*'Calculation sheet'!K438*'Calculation sheet'!L438*'Calculation sheet'!N438*'Calculation sheet'!P438*'Calculation sheet'!R438*'Calculation sheet'!S438*'Calculation sheet'!V438*'Calculation sheet'!Y438*'Calculation sheet'!Z438*'Calculation sheet'!AB438*'Calculation sheet'!AD438*'Calculation sheet'!AH438*'Calculation sheet'!AJ438,'Calculation sheet'!AN438*'Calculation sheet'!J438*'Calculation sheet'!K438*'Calculation sheet'!L438*'Calculation sheet'!N438*'Calculation sheet'!P438*'Calculation sheet'!R438*'Calculation sheet'!S438*'Calculation sheet'!V438*'Calculation sheet'!Y438*'Calculation sheet'!Z438*'Calculation sheet'!AB438*'Calculation sheet'!AD438*'Calculation sheet'!AH438*'Calculation sheet'!AJ438*0.7672))</f>
        <v/>
      </c>
      <c r="O438" s="12" t="str">
        <f>IF('Calculation sheet'!AQ438="","",IF(OR(I438="Motorway link",I438="Exit diverge",I438="Entrance merge",I438="Motorway diverge",I438="Motorway merge",I438="Motorway weaving",I438="Service area"),'Calculation sheet'!AO438*'Calculation sheet'!J438*'Calculation sheet'!K438*'Calculation sheet'!L438*'Calculation sheet'!N438*'Calculation sheet'!P438*'Calculation sheet'!R438*'Calculation sheet'!S438*'Calculation sheet'!W438*'Calculation sheet'!Y438*'Calculation sheet'!Z438*'Calculation sheet'!AB438*'Calculation sheet'!AD438*'Calculation sheet'!AH438*'Calculation sheet'!AJ438,'Calculation sheet'!AO438*'Calculation sheet'!J438*'Calculation sheet'!K438*'Calculation sheet'!L438*'Calculation sheet'!N438*'Calculation sheet'!P438*'Calculation sheet'!R438*'Calculation sheet'!S438*'Calculation sheet'!W438*'Calculation sheet'!Y438*'Calculation sheet'!Z438*'Calculation sheet'!AB438*'Calculation sheet'!AD438*'Calculation sheet'!AH438*'Calculation sheet'!AJ438*0.7672))</f>
        <v/>
      </c>
      <c r="P438" s="12" t="str">
        <f>IF('Calculation sheet'!AQ438="","",IF(OR(I438="Motorway link",I438="Exit diverge",I438="Entrance merge",I438="Motorway diverge",I438="Motorway merge",I438="Motorway weaving",I438="Service area"),'Calculation sheet'!AP438*'Calculation sheet'!J438*'Calculation sheet'!K438*'Calculation sheet'!L438*'Calculation sheet'!N438*'Calculation sheet'!P438*'Calculation sheet'!R438*'Calculation sheet'!S438*'Calculation sheet'!X438*'Calculation sheet'!Y438*'Calculation sheet'!Z438*'Calculation sheet'!AB438*'Calculation sheet'!AD438*'Calculation sheet'!AI438*'Calculation sheet'!AJ438,'Calculation sheet'!AP438*'Calculation sheet'!J438*'Calculation sheet'!K438*'Calculation sheet'!L438*'Calculation sheet'!N438*'Calculation sheet'!P438*'Calculation sheet'!R438*'Calculation sheet'!S438*'Calculation sheet'!X438*'Calculation sheet'!Y438*'Calculation sheet'!Z438*'Calculation sheet'!AB438*'Calculation sheet'!AD438*'Calculation sheet'!AI438*'Calculation sheet'!AJ438*0.7672))</f>
        <v/>
      </c>
      <c r="Q438" s="12" t="str">
        <f t="shared" si="19"/>
        <v/>
      </c>
      <c r="R438" s="14" t="str">
        <f t="shared" si="20"/>
        <v/>
      </c>
    </row>
    <row r="439" spans="1:18" x14ac:dyDescent="0.3">
      <c r="A439" s="4" t="str">
        <f>IF('Input data'!A454="","",'Input data'!A454)</f>
        <v/>
      </c>
      <c r="B439" s="4" t="str">
        <f>IF('Input data'!B454="","",'Input data'!B454)</f>
        <v/>
      </c>
      <c r="C439" s="4" t="str">
        <f>IF('Input data'!C454="","",'Input data'!C454)</f>
        <v/>
      </c>
      <c r="D439" s="4" t="str">
        <f>IF('Input data'!D454="","",'Input data'!D454)</f>
        <v/>
      </c>
      <c r="E439" s="4" t="str">
        <f>IF('Input data'!E454="","",'Input data'!E454)</f>
        <v/>
      </c>
      <c r="F439" s="4" t="str">
        <f>IF('Input data'!F454="","",'Input data'!F454)</f>
        <v/>
      </c>
      <c r="G439" s="4">
        <f>IF('Input data'!G454="","",'Input data'!G454)</f>
        <v>0</v>
      </c>
      <c r="H439" s="4" t="str">
        <f>IF('Input data'!H454&gt;0.5,'Input data'!H454,"")</f>
        <v/>
      </c>
      <c r="I439" s="4" t="str">
        <f>IF('Input data'!I454="","",'Input data'!I454)</f>
        <v/>
      </c>
      <c r="J439" s="12" t="str">
        <f>IF('Calculation sheet'!AQ439="","",IF(OR(I439="Motorway link",I439="Exit diverge",I439="Entrance merge",I439="Motorway diverge",I439="Motorway merge",I439="Motorway weaving",I439="Service area"),'Calculation sheet'!AK439*'Calculation sheet'!J439*'Calculation sheet'!K439*'Calculation sheet'!L439*'Calculation sheet'!N439*'Calculation sheet'!P439*'Calculation sheet'!R439*'Calculation sheet'!S439*'Calculation sheet'!T439*'Calculation sheet'!Y439*'Calculation sheet'!Z439*'Calculation sheet'!AB439*'Calculation sheet'!AD439*'Calculation sheet'!AF439*'Calculation sheet'!AJ439,'Calculation sheet'!AK439*'Calculation sheet'!J439*'Calculation sheet'!K439*'Calculation sheet'!L439*'Calculation sheet'!N439*'Calculation sheet'!P439*'Calculation sheet'!R439*'Calculation sheet'!S439*'Calculation sheet'!T439*'Calculation sheet'!Y439*'Calculation sheet'!Z439*'Calculation sheet'!AB439*'Calculation sheet'!AD439*'Calculation sheet'!AF439*'Calculation sheet'!AJ439*0.7672))</f>
        <v/>
      </c>
      <c r="K439" s="12" t="str">
        <f>IF('Calculation sheet'!AQ439="","",IF(OR(I439="Motorway link",I439="Exit diverge",I439="Entrance merge",I439="Motorway diverge",I439="Motorway merge",I439="Motorway weaving",I439="Service area"),'Calculation sheet'!AL439*'Calculation sheet'!J439*'Calculation sheet'!K439*'Calculation sheet'!M439*'Calculation sheet'!O439*'Calculation sheet'!P439*'Calculation sheet'!Q439*'Calculation sheet'!R439*'Calculation sheet'!S439*'Calculation sheet'!T439*'Calculation sheet'!Y439*'Calculation sheet'!AA439*'Calculation sheet'!AC439*'Calculation sheet'!AE439*'Calculation sheet'!AG439*'Calculation sheet'!AJ439,'Calculation sheet'!AL439*'Calculation sheet'!J439*'Calculation sheet'!K439*'Calculation sheet'!M439*'Calculation sheet'!O439*'Calculation sheet'!P439*'Calculation sheet'!Q439*'Calculation sheet'!R439*'Calculation sheet'!S439*'Calculation sheet'!T439*'Calculation sheet'!Y439*'Calculation sheet'!AA439*'Calculation sheet'!AC439*'Calculation sheet'!AE439*'Calculation sheet'!AG439*'Calculation sheet'!AJ439*0.8833))</f>
        <v/>
      </c>
      <c r="L439" s="12" t="str">
        <f>IF('Calculation sheet'!AQ439="","",IF(OR(I439="Motorway link",I439="Exit diverge",I439="Entrance merge",I439="Motorway diverge",I439="Motorway merge",I439="Motorway weaving",I439="Service area"),'Calculation sheet'!AM439*'Calculation sheet'!J439*'Calculation sheet'!K439*'Calculation sheet'!M439*'Calculation sheet'!O439*'Calculation sheet'!P439*'Calculation sheet'!Q439*'Calculation sheet'!R439*'Calculation sheet'!S439*'Calculation sheet'!U439*'Calculation sheet'!Y439*'Calculation sheet'!AA439*'Calculation sheet'!AC439*'Calculation sheet'!AE439*'Calculation sheet'!AG439*'Calculation sheet'!AJ439,'Calculation sheet'!AM439*'Calculation sheet'!J439*'Calculation sheet'!K439*'Calculation sheet'!M439*'Calculation sheet'!O439*'Calculation sheet'!P439*'Calculation sheet'!Q439*'Calculation sheet'!R439*'Calculation sheet'!S439*'Calculation sheet'!U439*'Calculation sheet'!Y439*'Calculation sheet'!AA439*'Calculation sheet'!AC439*'Calculation sheet'!AE439*'Calculation sheet'!AG439*'Calculation sheet'!AJ439*1.1176))</f>
        <v/>
      </c>
      <c r="M439" s="12" t="str">
        <f t="shared" si="18"/>
        <v/>
      </c>
      <c r="N439" s="12" t="str">
        <f>IF('Calculation sheet'!AQ439="","",IF(OR(I439="Motorway link",I439="Exit diverge",I439="Entrance merge",I439="Motorway diverge",I439="Motorway merge",I439="Motorway weaving",I439="Service area"),'Calculation sheet'!AN439*'Calculation sheet'!J439*'Calculation sheet'!K439*'Calculation sheet'!L439*'Calculation sheet'!N439*'Calculation sheet'!P439*'Calculation sheet'!R439*'Calculation sheet'!S439*'Calculation sheet'!V439*'Calculation sheet'!Y439*'Calculation sheet'!Z439*'Calculation sheet'!AB439*'Calculation sheet'!AD439*'Calculation sheet'!AH439*'Calculation sheet'!AJ439,'Calculation sheet'!AN439*'Calculation sheet'!J439*'Calculation sheet'!K439*'Calculation sheet'!L439*'Calculation sheet'!N439*'Calculation sheet'!P439*'Calculation sheet'!R439*'Calculation sheet'!S439*'Calculation sheet'!V439*'Calculation sheet'!Y439*'Calculation sheet'!Z439*'Calculation sheet'!AB439*'Calculation sheet'!AD439*'Calculation sheet'!AH439*'Calculation sheet'!AJ439*0.7672))</f>
        <v/>
      </c>
      <c r="O439" s="12" t="str">
        <f>IF('Calculation sheet'!AQ439="","",IF(OR(I439="Motorway link",I439="Exit diverge",I439="Entrance merge",I439="Motorway diverge",I439="Motorway merge",I439="Motorway weaving",I439="Service area"),'Calculation sheet'!AO439*'Calculation sheet'!J439*'Calculation sheet'!K439*'Calculation sheet'!L439*'Calculation sheet'!N439*'Calculation sheet'!P439*'Calculation sheet'!R439*'Calculation sheet'!S439*'Calculation sheet'!W439*'Calculation sheet'!Y439*'Calculation sheet'!Z439*'Calculation sheet'!AB439*'Calculation sheet'!AD439*'Calculation sheet'!AH439*'Calculation sheet'!AJ439,'Calculation sheet'!AO439*'Calculation sheet'!J439*'Calculation sheet'!K439*'Calculation sheet'!L439*'Calculation sheet'!N439*'Calculation sheet'!P439*'Calculation sheet'!R439*'Calculation sheet'!S439*'Calculation sheet'!W439*'Calculation sheet'!Y439*'Calculation sheet'!Z439*'Calculation sheet'!AB439*'Calculation sheet'!AD439*'Calculation sheet'!AH439*'Calculation sheet'!AJ439*0.7672))</f>
        <v/>
      </c>
      <c r="P439" s="12" t="str">
        <f>IF('Calculation sheet'!AQ439="","",IF(OR(I439="Motorway link",I439="Exit diverge",I439="Entrance merge",I439="Motorway diverge",I439="Motorway merge",I439="Motorway weaving",I439="Service area"),'Calculation sheet'!AP439*'Calculation sheet'!J439*'Calculation sheet'!K439*'Calculation sheet'!L439*'Calculation sheet'!N439*'Calculation sheet'!P439*'Calculation sheet'!R439*'Calculation sheet'!S439*'Calculation sheet'!X439*'Calculation sheet'!Y439*'Calculation sheet'!Z439*'Calculation sheet'!AB439*'Calculation sheet'!AD439*'Calculation sheet'!AI439*'Calculation sheet'!AJ439,'Calculation sheet'!AP439*'Calculation sheet'!J439*'Calculation sheet'!K439*'Calculation sheet'!L439*'Calculation sheet'!N439*'Calculation sheet'!P439*'Calculation sheet'!R439*'Calculation sheet'!S439*'Calculation sheet'!X439*'Calculation sheet'!Y439*'Calculation sheet'!Z439*'Calculation sheet'!AB439*'Calculation sheet'!AD439*'Calculation sheet'!AI439*'Calculation sheet'!AJ439*0.7672))</f>
        <v/>
      </c>
      <c r="Q439" s="12" t="str">
        <f t="shared" si="19"/>
        <v/>
      </c>
      <c r="R439" s="14" t="str">
        <f t="shared" si="20"/>
        <v/>
      </c>
    </row>
    <row r="440" spans="1:18" x14ac:dyDescent="0.3">
      <c r="A440" s="4" t="str">
        <f>IF('Input data'!A455="","",'Input data'!A455)</f>
        <v/>
      </c>
      <c r="B440" s="4" t="str">
        <f>IF('Input data'!B455="","",'Input data'!B455)</f>
        <v/>
      </c>
      <c r="C440" s="4" t="str">
        <f>IF('Input data'!C455="","",'Input data'!C455)</f>
        <v/>
      </c>
      <c r="D440" s="4" t="str">
        <f>IF('Input data'!D455="","",'Input data'!D455)</f>
        <v/>
      </c>
      <c r="E440" s="4" t="str">
        <f>IF('Input data'!E455="","",'Input data'!E455)</f>
        <v/>
      </c>
      <c r="F440" s="4" t="str">
        <f>IF('Input data'!F455="","",'Input data'!F455)</f>
        <v/>
      </c>
      <c r="G440" s="4">
        <f>IF('Input data'!G455="","",'Input data'!G455)</f>
        <v>0</v>
      </c>
      <c r="H440" s="4" t="str">
        <f>IF('Input data'!H455&gt;0.5,'Input data'!H455,"")</f>
        <v/>
      </c>
      <c r="I440" s="4" t="str">
        <f>IF('Input data'!I455="","",'Input data'!I455)</f>
        <v/>
      </c>
      <c r="J440" s="12" t="str">
        <f>IF('Calculation sheet'!AQ440="","",IF(OR(I440="Motorway link",I440="Exit diverge",I440="Entrance merge",I440="Motorway diverge",I440="Motorway merge",I440="Motorway weaving",I440="Service area"),'Calculation sheet'!AK440*'Calculation sheet'!J440*'Calculation sheet'!K440*'Calculation sheet'!L440*'Calculation sheet'!N440*'Calculation sheet'!P440*'Calculation sheet'!R440*'Calculation sheet'!S440*'Calculation sheet'!T440*'Calculation sheet'!Y440*'Calculation sheet'!Z440*'Calculation sheet'!AB440*'Calculation sheet'!AD440*'Calculation sheet'!AF440*'Calculation sheet'!AJ440,'Calculation sheet'!AK440*'Calculation sheet'!J440*'Calculation sheet'!K440*'Calculation sheet'!L440*'Calculation sheet'!N440*'Calculation sheet'!P440*'Calculation sheet'!R440*'Calculation sheet'!S440*'Calculation sheet'!T440*'Calculation sheet'!Y440*'Calculation sheet'!Z440*'Calculation sheet'!AB440*'Calculation sheet'!AD440*'Calculation sheet'!AF440*'Calculation sheet'!AJ440*0.7672))</f>
        <v/>
      </c>
      <c r="K440" s="12" t="str">
        <f>IF('Calculation sheet'!AQ440="","",IF(OR(I440="Motorway link",I440="Exit diverge",I440="Entrance merge",I440="Motorway diverge",I440="Motorway merge",I440="Motorway weaving",I440="Service area"),'Calculation sheet'!AL440*'Calculation sheet'!J440*'Calculation sheet'!K440*'Calculation sheet'!M440*'Calculation sheet'!O440*'Calculation sheet'!P440*'Calculation sheet'!Q440*'Calculation sheet'!R440*'Calculation sheet'!S440*'Calculation sheet'!T440*'Calculation sheet'!Y440*'Calculation sheet'!AA440*'Calculation sheet'!AC440*'Calculation sheet'!AE440*'Calculation sheet'!AG440*'Calculation sheet'!AJ440,'Calculation sheet'!AL440*'Calculation sheet'!J440*'Calculation sheet'!K440*'Calculation sheet'!M440*'Calculation sheet'!O440*'Calculation sheet'!P440*'Calculation sheet'!Q440*'Calculation sheet'!R440*'Calculation sheet'!S440*'Calculation sheet'!T440*'Calculation sheet'!Y440*'Calculation sheet'!AA440*'Calculation sheet'!AC440*'Calculation sheet'!AE440*'Calculation sheet'!AG440*'Calculation sheet'!AJ440*0.8833))</f>
        <v/>
      </c>
      <c r="L440" s="12" t="str">
        <f>IF('Calculation sheet'!AQ440="","",IF(OR(I440="Motorway link",I440="Exit diverge",I440="Entrance merge",I440="Motorway diverge",I440="Motorway merge",I440="Motorway weaving",I440="Service area"),'Calculation sheet'!AM440*'Calculation sheet'!J440*'Calculation sheet'!K440*'Calculation sheet'!M440*'Calculation sheet'!O440*'Calculation sheet'!P440*'Calculation sheet'!Q440*'Calculation sheet'!R440*'Calculation sheet'!S440*'Calculation sheet'!U440*'Calculation sheet'!Y440*'Calculation sheet'!AA440*'Calculation sheet'!AC440*'Calculation sheet'!AE440*'Calculation sheet'!AG440*'Calculation sheet'!AJ440,'Calculation sheet'!AM440*'Calculation sheet'!J440*'Calculation sheet'!K440*'Calculation sheet'!M440*'Calculation sheet'!O440*'Calculation sheet'!P440*'Calculation sheet'!Q440*'Calculation sheet'!R440*'Calculation sheet'!S440*'Calculation sheet'!U440*'Calculation sheet'!Y440*'Calculation sheet'!AA440*'Calculation sheet'!AC440*'Calculation sheet'!AE440*'Calculation sheet'!AG440*'Calculation sheet'!AJ440*1.1176))</f>
        <v/>
      </c>
      <c r="M440" s="12" t="str">
        <f t="shared" si="18"/>
        <v/>
      </c>
      <c r="N440" s="12" t="str">
        <f>IF('Calculation sheet'!AQ440="","",IF(OR(I440="Motorway link",I440="Exit diverge",I440="Entrance merge",I440="Motorway diverge",I440="Motorway merge",I440="Motorway weaving",I440="Service area"),'Calculation sheet'!AN440*'Calculation sheet'!J440*'Calculation sheet'!K440*'Calculation sheet'!L440*'Calculation sheet'!N440*'Calculation sheet'!P440*'Calculation sheet'!R440*'Calculation sheet'!S440*'Calculation sheet'!V440*'Calculation sheet'!Y440*'Calculation sheet'!Z440*'Calculation sheet'!AB440*'Calculation sheet'!AD440*'Calculation sheet'!AH440*'Calculation sheet'!AJ440,'Calculation sheet'!AN440*'Calculation sheet'!J440*'Calculation sheet'!K440*'Calculation sheet'!L440*'Calculation sheet'!N440*'Calculation sheet'!P440*'Calculation sheet'!R440*'Calculation sheet'!S440*'Calculation sheet'!V440*'Calculation sheet'!Y440*'Calculation sheet'!Z440*'Calculation sheet'!AB440*'Calculation sheet'!AD440*'Calculation sheet'!AH440*'Calculation sheet'!AJ440*0.7672))</f>
        <v/>
      </c>
      <c r="O440" s="12" t="str">
        <f>IF('Calculation sheet'!AQ440="","",IF(OR(I440="Motorway link",I440="Exit diverge",I440="Entrance merge",I440="Motorway diverge",I440="Motorway merge",I440="Motorway weaving",I440="Service area"),'Calculation sheet'!AO440*'Calculation sheet'!J440*'Calculation sheet'!K440*'Calculation sheet'!L440*'Calculation sheet'!N440*'Calculation sheet'!P440*'Calculation sheet'!R440*'Calculation sheet'!S440*'Calculation sheet'!W440*'Calculation sheet'!Y440*'Calculation sheet'!Z440*'Calculation sheet'!AB440*'Calculation sheet'!AD440*'Calculation sheet'!AH440*'Calculation sheet'!AJ440,'Calculation sheet'!AO440*'Calculation sheet'!J440*'Calculation sheet'!K440*'Calculation sheet'!L440*'Calculation sheet'!N440*'Calculation sheet'!P440*'Calculation sheet'!R440*'Calculation sheet'!S440*'Calculation sheet'!W440*'Calculation sheet'!Y440*'Calculation sheet'!Z440*'Calculation sheet'!AB440*'Calculation sheet'!AD440*'Calculation sheet'!AH440*'Calculation sheet'!AJ440*0.7672))</f>
        <v/>
      </c>
      <c r="P440" s="12" t="str">
        <f>IF('Calculation sheet'!AQ440="","",IF(OR(I440="Motorway link",I440="Exit diverge",I440="Entrance merge",I440="Motorway diverge",I440="Motorway merge",I440="Motorway weaving",I440="Service area"),'Calculation sheet'!AP440*'Calculation sheet'!J440*'Calculation sheet'!K440*'Calculation sheet'!L440*'Calculation sheet'!N440*'Calculation sheet'!P440*'Calculation sheet'!R440*'Calculation sheet'!S440*'Calculation sheet'!X440*'Calculation sheet'!Y440*'Calculation sheet'!Z440*'Calculation sheet'!AB440*'Calculation sheet'!AD440*'Calculation sheet'!AI440*'Calculation sheet'!AJ440,'Calculation sheet'!AP440*'Calculation sheet'!J440*'Calculation sheet'!K440*'Calculation sheet'!L440*'Calculation sheet'!N440*'Calculation sheet'!P440*'Calculation sheet'!R440*'Calculation sheet'!S440*'Calculation sheet'!X440*'Calculation sheet'!Y440*'Calculation sheet'!Z440*'Calculation sheet'!AB440*'Calculation sheet'!AD440*'Calculation sheet'!AI440*'Calculation sheet'!AJ440*0.7672))</f>
        <v/>
      </c>
      <c r="Q440" s="12" t="str">
        <f t="shared" si="19"/>
        <v/>
      </c>
      <c r="R440" s="14" t="str">
        <f t="shared" si="20"/>
        <v/>
      </c>
    </row>
    <row r="441" spans="1:18" x14ac:dyDescent="0.3">
      <c r="A441" s="4" t="str">
        <f>IF('Input data'!A456="","",'Input data'!A456)</f>
        <v/>
      </c>
      <c r="B441" s="4" t="str">
        <f>IF('Input data'!B456="","",'Input data'!B456)</f>
        <v/>
      </c>
      <c r="C441" s="4" t="str">
        <f>IF('Input data'!C456="","",'Input data'!C456)</f>
        <v/>
      </c>
      <c r="D441" s="4" t="str">
        <f>IF('Input data'!D456="","",'Input data'!D456)</f>
        <v/>
      </c>
      <c r="E441" s="4" t="str">
        <f>IF('Input data'!E456="","",'Input data'!E456)</f>
        <v/>
      </c>
      <c r="F441" s="4" t="str">
        <f>IF('Input data'!F456="","",'Input data'!F456)</f>
        <v/>
      </c>
      <c r="G441" s="4">
        <f>IF('Input data'!G456="","",'Input data'!G456)</f>
        <v>0</v>
      </c>
      <c r="H441" s="4" t="str">
        <f>IF('Input data'!H456&gt;0.5,'Input data'!H456,"")</f>
        <v/>
      </c>
      <c r="I441" s="4" t="str">
        <f>IF('Input data'!I456="","",'Input data'!I456)</f>
        <v/>
      </c>
      <c r="J441" s="12" t="str">
        <f>IF('Calculation sheet'!AQ441="","",IF(OR(I441="Motorway link",I441="Exit diverge",I441="Entrance merge",I441="Motorway diverge",I441="Motorway merge",I441="Motorway weaving",I441="Service area"),'Calculation sheet'!AK441*'Calculation sheet'!J441*'Calculation sheet'!K441*'Calculation sheet'!L441*'Calculation sheet'!N441*'Calculation sheet'!P441*'Calculation sheet'!R441*'Calculation sheet'!S441*'Calculation sheet'!T441*'Calculation sheet'!Y441*'Calculation sheet'!Z441*'Calculation sheet'!AB441*'Calculation sheet'!AD441*'Calculation sheet'!AF441*'Calculation sheet'!AJ441,'Calculation sheet'!AK441*'Calculation sheet'!J441*'Calculation sheet'!K441*'Calculation sheet'!L441*'Calculation sheet'!N441*'Calculation sheet'!P441*'Calculation sheet'!R441*'Calculation sheet'!S441*'Calculation sheet'!T441*'Calculation sheet'!Y441*'Calculation sheet'!Z441*'Calculation sheet'!AB441*'Calculation sheet'!AD441*'Calculation sheet'!AF441*'Calculation sheet'!AJ441*0.7672))</f>
        <v/>
      </c>
      <c r="K441" s="12" t="str">
        <f>IF('Calculation sheet'!AQ441="","",IF(OR(I441="Motorway link",I441="Exit diverge",I441="Entrance merge",I441="Motorway diverge",I441="Motorway merge",I441="Motorway weaving",I441="Service area"),'Calculation sheet'!AL441*'Calculation sheet'!J441*'Calculation sheet'!K441*'Calculation sheet'!M441*'Calculation sheet'!O441*'Calculation sheet'!P441*'Calculation sheet'!Q441*'Calculation sheet'!R441*'Calculation sheet'!S441*'Calculation sheet'!T441*'Calculation sheet'!Y441*'Calculation sheet'!AA441*'Calculation sheet'!AC441*'Calculation sheet'!AE441*'Calculation sheet'!AG441*'Calculation sheet'!AJ441,'Calculation sheet'!AL441*'Calculation sheet'!J441*'Calculation sheet'!K441*'Calculation sheet'!M441*'Calculation sheet'!O441*'Calculation sheet'!P441*'Calculation sheet'!Q441*'Calculation sheet'!R441*'Calculation sheet'!S441*'Calculation sheet'!T441*'Calculation sheet'!Y441*'Calculation sheet'!AA441*'Calculation sheet'!AC441*'Calculation sheet'!AE441*'Calculation sheet'!AG441*'Calculation sheet'!AJ441*0.8833))</f>
        <v/>
      </c>
      <c r="L441" s="12" t="str">
        <f>IF('Calculation sheet'!AQ441="","",IF(OR(I441="Motorway link",I441="Exit diverge",I441="Entrance merge",I441="Motorway diverge",I441="Motorway merge",I441="Motorway weaving",I441="Service area"),'Calculation sheet'!AM441*'Calculation sheet'!J441*'Calculation sheet'!K441*'Calculation sheet'!M441*'Calculation sheet'!O441*'Calculation sheet'!P441*'Calculation sheet'!Q441*'Calculation sheet'!R441*'Calculation sheet'!S441*'Calculation sheet'!U441*'Calculation sheet'!Y441*'Calculation sheet'!AA441*'Calculation sheet'!AC441*'Calculation sheet'!AE441*'Calculation sheet'!AG441*'Calculation sheet'!AJ441,'Calculation sheet'!AM441*'Calculation sheet'!J441*'Calculation sheet'!K441*'Calculation sheet'!M441*'Calculation sheet'!O441*'Calculation sheet'!P441*'Calculation sheet'!Q441*'Calculation sheet'!R441*'Calculation sheet'!S441*'Calculation sheet'!U441*'Calculation sheet'!Y441*'Calculation sheet'!AA441*'Calculation sheet'!AC441*'Calculation sheet'!AE441*'Calculation sheet'!AG441*'Calculation sheet'!AJ441*1.1176))</f>
        <v/>
      </c>
      <c r="M441" s="12" t="str">
        <f t="shared" si="18"/>
        <v/>
      </c>
      <c r="N441" s="12" t="str">
        <f>IF('Calculation sheet'!AQ441="","",IF(OR(I441="Motorway link",I441="Exit diverge",I441="Entrance merge",I441="Motorway diverge",I441="Motorway merge",I441="Motorway weaving",I441="Service area"),'Calculation sheet'!AN441*'Calculation sheet'!J441*'Calculation sheet'!K441*'Calculation sheet'!L441*'Calculation sheet'!N441*'Calculation sheet'!P441*'Calculation sheet'!R441*'Calculation sheet'!S441*'Calculation sheet'!V441*'Calculation sheet'!Y441*'Calculation sheet'!Z441*'Calculation sheet'!AB441*'Calculation sheet'!AD441*'Calculation sheet'!AH441*'Calculation sheet'!AJ441,'Calculation sheet'!AN441*'Calculation sheet'!J441*'Calculation sheet'!K441*'Calculation sheet'!L441*'Calculation sheet'!N441*'Calculation sheet'!P441*'Calculation sheet'!R441*'Calculation sheet'!S441*'Calculation sheet'!V441*'Calculation sheet'!Y441*'Calculation sheet'!Z441*'Calculation sheet'!AB441*'Calculation sheet'!AD441*'Calculation sheet'!AH441*'Calculation sheet'!AJ441*0.7672))</f>
        <v/>
      </c>
      <c r="O441" s="12" t="str">
        <f>IF('Calculation sheet'!AQ441="","",IF(OR(I441="Motorway link",I441="Exit diverge",I441="Entrance merge",I441="Motorway diverge",I441="Motorway merge",I441="Motorway weaving",I441="Service area"),'Calculation sheet'!AO441*'Calculation sheet'!J441*'Calculation sheet'!K441*'Calculation sheet'!L441*'Calculation sheet'!N441*'Calculation sheet'!P441*'Calculation sheet'!R441*'Calculation sheet'!S441*'Calculation sheet'!W441*'Calculation sheet'!Y441*'Calculation sheet'!Z441*'Calculation sheet'!AB441*'Calculation sheet'!AD441*'Calculation sheet'!AH441*'Calculation sheet'!AJ441,'Calculation sheet'!AO441*'Calculation sheet'!J441*'Calculation sheet'!K441*'Calculation sheet'!L441*'Calculation sheet'!N441*'Calculation sheet'!P441*'Calculation sheet'!R441*'Calculation sheet'!S441*'Calculation sheet'!W441*'Calculation sheet'!Y441*'Calculation sheet'!Z441*'Calculation sheet'!AB441*'Calculation sheet'!AD441*'Calculation sheet'!AH441*'Calculation sheet'!AJ441*0.7672))</f>
        <v/>
      </c>
      <c r="P441" s="12" t="str">
        <f>IF('Calculation sheet'!AQ441="","",IF(OR(I441="Motorway link",I441="Exit diverge",I441="Entrance merge",I441="Motorway diverge",I441="Motorway merge",I441="Motorway weaving",I441="Service area"),'Calculation sheet'!AP441*'Calculation sheet'!J441*'Calculation sheet'!K441*'Calculation sheet'!L441*'Calculation sheet'!N441*'Calculation sheet'!P441*'Calculation sheet'!R441*'Calculation sheet'!S441*'Calculation sheet'!X441*'Calculation sheet'!Y441*'Calculation sheet'!Z441*'Calculation sheet'!AB441*'Calculation sheet'!AD441*'Calculation sheet'!AI441*'Calculation sheet'!AJ441,'Calculation sheet'!AP441*'Calculation sheet'!J441*'Calculation sheet'!K441*'Calculation sheet'!L441*'Calculation sheet'!N441*'Calculation sheet'!P441*'Calculation sheet'!R441*'Calculation sheet'!S441*'Calculation sheet'!X441*'Calculation sheet'!Y441*'Calculation sheet'!Z441*'Calculation sheet'!AB441*'Calculation sheet'!AD441*'Calculation sheet'!AI441*'Calculation sheet'!AJ441*0.7672))</f>
        <v/>
      </c>
      <c r="Q441" s="12" t="str">
        <f t="shared" si="19"/>
        <v/>
      </c>
      <c r="R441" s="14" t="str">
        <f t="shared" si="20"/>
        <v/>
      </c>
    </row>
    <row r="442" spans="1:18" x14ac:dyDescent="0.3">
      <c r="A442" s="4" t="str">
        <f>IF('Input data'!A457="","",'Input data'!A457)</f>
        <v/>
      </c>
      <c r="B442" s="4" t="str">
        <f>IF('Input data'!B457="","",'Input data'!B457)</f>
        <v/>
      </c>
      <c r="C442" s="4" t="str">
        <f>IF('Input data'!C457="","",'Input data'!C457)</f>
        <v/>
      </c>
      <c r="D442" s="4" t="str">
        <f>IF('Input data'!D457="","",'Input data'!D457)</f>
        <v/>
      </c>
      <c r="E442" s="4" t="str">
        <f>IF('Input data'!E457="","",'Input data'!E457)</f>
        <v/>
      </c>
      <c r="F442" s="4" t="str">
        <f>IF('Input data'!F457="","",'Input data'!F457)</f>
        <v/>
      </c>
      <c r="G442" s="4">
        <f>IF('Input data'!G457="","",'Input data'!G457)</f>
        <v>0</v>
      </c>
      <c r="H442" s="4" t="str">
        <f>IF('Input data'!H457&gt;0.5,'Input data'!H457,"")</f>
        <v/>
      </c>
      <c r="I442" s="4" t="str">
        <f>IF('Input data'!I457="","",'Input data'!I457)</f>
        <v/>
      </c>
      <c r="J442" s="12" t="str">
        <f>IF('Calculation sheet'!AQ442="","",IF(OR(I442="Motorway link",I442="Exit diverge",I442="Entrance merge",I442="Motorway diverge",I442="Motorway merge",I442="Motorway weaving",I442="Service area"),'Calculation sheet'!AK442*'Calculation sheet'!J442*'Calculation sheet'!K442*'Calculation sheet'!L442*'Calculation sheet'!N442*'Calculation sheet'!P442*'Calculation sheet'!R442*'Calculation sheet'!S442*'Calculation sheet'!T442*'Calculation sheet'!Y442*'Calculation sheet'!Z442*'Calculation sheet'!AB442*'Calculation sheet'!AD442*'Calculation sheet'!AF442*'Calculation sheet'!AJ442,'Calculation sheet'!AK442*'Calculation sheet'!J442*'Calculation sheet'!K442*'Calculation sheet'!L442*'Calculation sheet'!N442*'Calculation sheet'!P442*'Calculation sheet'!R442*'Calculation sheet'!S442*'Calculation sheet'!T442*'Calculation sheet'!Y442*'Calculation sheet'!Z442*'Calculation sheet'!AB442*'Calculation sheet'!AD442*'Calculation sheet'!AF442*'Calculation sheet'!AJ442*0.7672))</f>
        <v/>
      </c>
      <c r="K442" s="12" t="str">
        <f>IF('Calculation sheet'!AQ442="","",IF(OR(I442="Motorway link",I442="Exit diverge",I442="Entrance merge",I442="Motorway diverge",I442="Motorway merge",I442="Motorway weaving",I442="Service area"),'Calculation sheet'!AL442*'Calculation sheet'!J442*'Calculation sheet'!K442*'Calculation sheet'!M442*'Calculation sheet'!O442*'Calculation sheet'!P442*'Calculation sheet'!Q442*'Calculation sheet'!R442*'Calculation sheet'!S442*'Calculation sheet'!T442*'Calculation sheet'!Y442*'Calculation sheet'!AA442*'Calculation sheet'!AC442*'Calculation sheet'!AE442*'Calculation sheet'!AG442*'Calculation sheet'!AJ442,'Calculation sheet'!AL442*'Calculation sheet'!J442*'Calculation sheet'!K442*'Calculation sheet'!M442*'Calculation sheet'!O442*'Calculation sheet'!P442*'Calculation sheet'!Q442*'Calculation sheet'!R442*'Calculation sheet'!S442*'Calculation sheet'!T442*'Calculation sheet'!Y442*'Calculation sheet'!AA442*'Calculation sheet'!AC442*'Calculation sheet'!AE442*'Calculation sheet'!AG442*'Calculation sheet'!AJ442*0.8833))</f>
        <v/>
      </c>
      <c r="L442" s="12" t="str">
        <f>IF('Calculation sheet'!AQ442="","",IF(OR(I442="Motorway link",I442="Exit diverge",I442="Entrance merge",I442="Motorway diverge",I442="Motorway merge",I442="Motorway weaving",I442="Service area"),'Calculation sheet'!AM442*'Calculation sheet'!J442*'Calculation sheet'!K442*'Calculation sheet'!M442*'Calculation sheet'!O442*'Calculation sheet'!P442*'Calculation sheet'!Q442*'Calculation sheet'!R442*'Calculation sheet'!S442*'Calculation sheet'!U442*'Calculation sheet'!Y442*'Calculation sheet'!AA442*'Calculation sheet'!AC442*'Calculation sheet'!AE442*'Calculation sheet'!AG442*'Calculation sheet'!AJ442,'Calculation sheet'!AM442*'Calculation sheet'!J442*'Calculation sheet'!K442*'Calculation sheet'!M442*'Calculation sheet'!O442*'Calculation sheet'!P442*'Calculation sheet'!Q442*'Calculation sheet'!R442*'Calculation sheet'!S442*'Calculation sheet'!U442*'Calculation sheet'!Y442*'Calculation sheet'!AA442*'Calculation sheet'!AC442*'Calculation sheet'!AE442*'Calculation sheet'!AG442*'Calculation sheet'!AJ442*1.1176))</f>
        <v/>
      </c>
      <c r="M442" s="12" t="str">
        <f t="shared" si="18"/>
        <v/>
      </c>
      <c r="N442" s="12" t="str">
        <f>IF('Calculation sheet'!AQ442="","",IF(OR(I442="Motorway link",I442="Exit diverge",I442="Entrance merge",I442="Motorway diverge",I442="Motorway merge",I442="Motorway weaving",I442="Service area"),'Calculation sheet'!AN442*'Calculation sheet'!J442*'Calculation sheet'!K442*'Calculation sheet'!L442*'Calculation sheet'!N442*'Calculation sheet'!P442*'Calculation sheet'!R442*'Calculation sheet'!S442*'Calculation sheet'!V442*'Calculation sheet'!Y442*'Calculation sheet'!Z442*'Calculation sheet'!AB442*'Calculation sheet'!AD442*'Calculation sheet'!AH442*'Calculation sheet'!AJ442,'Calculation sheet'!AN442*'Calculation sheet'!J442*'Calculation sheet'!K442*'Calculation sheet'!L442*'Calculation sheet'!N442*'Calculation sheet'!P442*'Calculation sheet'!R442*'Calculation sheet'!S442*'Calculation sheet'!V442*'Calculation sheet'!Y442*'Calculation sheet'!Z442*'Calculation sheet'!AB442*'Calculation sheet'!AD442*'Calculation sheet'!AH442*'Calculation sheet'!AJ442*0.7672))</f>
        <v/>
      </c>
      <c r="O442" s="12" t="str">
        <f>IF('Calculation sheet'!AQ442="","",IF(OR(I442="Motorway link",I442="Exit diverge",I442="Entrance merge",I442="Motorway diverge",I442="Motorway merge",I442="Motorway weaving",I442="Service area"),'Calculation sheet'!AO442*'Calculation sheet'!J442*'Calculation sheet'!K442*'Calculation sheet'!L442*'Calculation sheet'!N442*'Calculation sheet'!P442*'Calculation sheet'!R442*'Calculation sheet'!S442*'Calculation sheet'!W442*'Calculation sheet'!Y442*'Calculation sheet'!Z442*'Calculation sheet'!AB442*'Calculation sheet'!AD442*'Calculation sheet'!AH442*'Calculation sheet'!AJ442,'Calculation sheet'!AO442*'Calculation sheet'!J442*'Calculation sheet'!K442*'Calculation sheet'!L442*'Calculation sheet'!N442*'Calculation sheet'!P442*'Calculation sheet'!R442*'Calculation sheet'!S442*'Calculation sheet'!W442*'Calculation sheet'!Y442*'Calculation sheet'!Z442*'Calculation sheet'!AB442*'Calculation sheet'!AD442*'Calculation sheet'!AH442*'Calculation sheet'!AJ442*0.7672))</f>
        <v/>
      </c>
      <c r="P442" s="12" t="str">
        <f>IF('Calculation sheet'!AQ442="","",IF(OR(I442="Motorway link",I442="Exit diverge",I442="Entrance merge",I442="Motorway diverge",I442="Motorway merge",I442="Motorway weaving",I442="Service area"),'Calculation sheet'!AP442*'Calculation sheet'!J442*'Calculation sheet'!K442*'Calculation sheet'!L442*'Calculation sheet'!N442*'Calculation sheet'!P442*'Calculation sheet'!R442*'Calculation sheet'!S442*'Calculation sheet'!X442*'Calculation sheet'!Y442*'Calculation sheet'!Z442*'Calculation sheet'!AB442*'Calculation sheet'!AD442*'Calculation sheet'!AI442*'Calculation sheet'!AJ442,'Calculation sheet'!AP442*'Calculation sheet'!J442*'Calculation sheet'!K442*'Calculation sheet'!L442*'Calculation sheet'!N442*'Calculation sheet'!P442*'Calculation sheet'!R442*'Calculation sheet'!S442*'Calculation sheet'!X442*'Calculation sheet'!Y442*'Calculation sheet'!Z442*'Calculation sheet'!AB442*'Calculation sheet'!AD442*'Calculation sheet'!AI442*'Calculation sheet'!AJ442*0.7672))</f>
        <v/>
      </c>
      <c r="Q442" s="12" t="str">
        <f t="shared" si="19"/>
        <v/>
      </c>
      <c r="R442" s="14" t="str">
        <f t="shared" si="20"/>
        <v/>
      </c>
    </row>
    <row r="443" spans="1:18" x14ac:dyDescent="0.3">
      <c r="A443" s="4" t="str">
        <f>IF('Input data'!A458="","",'Input data'!A458)</f>
        <v/>
      </c>
      <c r="B443" s="4" t="str">
        <f>IF('Input data'!B458="","",'Input data'!B458)</f>
        <v/>
      </c>
      <c r="C443" s="4" t="str">
        <f>IF('Input data'!C458="","",'Input data'!C458)</f>
        <v/>
      </c>
      <c r="D443" s="4" t="str">
        <f>IF('Input data'!D458="","",'Input data'!D458)</f>
        <v/>
      </c>
      <c r="E443" s="4" t="str">
        <f>IF('Input data'!E458="","",'Input data'!E458)</f>
        <v/>
      </c>
      <c r="F443" s="4" t="str">
        <f>IF('Input data'!F458="","",'Input data'!F458)</f>
        <v/>
      </c>
      <c r="G443" s="4">
        <f>IF('Input data'!G458="","",'Input data'!G458)</f>
        <v>0</v>
      </c>
      <c r="H443" s="4" t="str">
        <f>IF('Input data'!H458&gt;0.5,'Input data'!H458,"")</f>
        <v/>
      </c>
      <c r="I443" s="4" t="str">
        <f>IF('Input data'!I458="","",'Input data'!I458)</f>
        <v/>
      </c>
      <c r="J443" s="12" t="str">
        <f>IF('Calculation sheet'!AQ443="","",IF(OR(I443="Motorway link",I443="Exit diverge",I443="Entrance merge",I443="Motorway diverge",I443="Motorway merge",I443="Motorway weaving",I443="Service area"),'Calculation sheet'!AK443*'Calculation sheet'!J443*'Calculation sheet'!K443*'Calculation sheet'!L443*'Calculation sheet'!N443*'Calculation sheet'!P443*'Calculation sheet'!R443*'Calculation sheet'!S443*'Calculation sheet'!T443*'Calculation sheet'!Y443*'Calculation sheet'!Z443*'Calculation sheet'!AB443*'Calculation sheet'!AD443*'Calculation sheet'!AF443*'Calculation sheet'!AJ443,'Calculation sheet'!AK443*'Calculation sheet'!J443*'Calculation sheet'!K443*'Calculation sheet'!L443*'Calculation sheet'!N443*'Calculation sheet'!P443*'Calculation sheet'!R443*'Calculation sheet'!S443*'Calculation sheet'!T443*'Calculation sheet'!Y443*'Calculation sheet'!Z443*'Calculation sheet'!AB443*'Calculation sheet'!AD443*'Calculation sheet'!AF443*'Calculation sheet'!AJ443*0.7672))</f>
        <v/>
      </c>
      <c r="K443" s="12" t="str">
        <f>IF('Calculation sheet'!AQ443="","",IF(OR(I443="Motorway link",I443="Exit diverge",I443="Entrance merge",I443="Motorway diverge",I443="Motorway merge",I443="Motorway weaving",I443="Service area"),'Calculation sheet'!AL443*'Calculation sheet'!J443*'Calculation sheet'!K443*'Calculation sheet'!M443*'Calculation sheet'!O443*'Calculation sheet'!P443*'Calculation sheet'!Q443*'Calculation sheet'!R443*'Calculation sheet'!S443*'Calculation sheet'!T443*'Calculation sheet'!Y443*'Calculation sheet'!AA443*'Calculation sheet'!AC443*'Calculation sheet'!AE443*'Calculation sheet'!AG443*'Calculation sheet'!AJ443,'Calculation sheet'!AL443*'Calculation sheet'!J443*'Calculation sheet'!K443*'Calculation sheet'!M443*'Calculation sheet'!O443*'Calculation sheet'!P443*'Calculation sheet'!Q443*'Calculation sheet'!R443*'Calculation sheet'!S443*'Calculation sheet'!T443*'Calculation sheet'!Y443*'Calculation sheet'!AA443*'Calculation sheet'!AC443*'Calculation sheet'!AE443*'Calculation sheet'!AG443*'Calculation sheet'!AJ443*0.8833))</f>
        <v/>
      </c>
      <c r="L443" s="12" t="str">
        <f>IF('Calculation sheet'!AQ443="","",IF(OR(I443="Motorway link",I443="Exit diverge",I443="Entrance merge",I443="Motorway diverge",I443="Motorway merge",I443="Motorway weaving",I443="Service area"),'Calculation sheet'!AM443*'Calculation sheet'!J443*'Calculation sheet'!K443*'Calculation sheet'!M443*'Calculation sheet'!O443*'Calculation sheet'!P443*'Calculation sheet'!Q443*'Calculation sheet'!R443*'Calculation sheet'!S443*'Calculation sheet'!U443*'Calculation sheet'!Y443*'Calculation sheet'!AA443*'Calculation sheet'!AC443*'Calculation sheet'!AE443*'Calculation sheet'!AG443*'Calculation sheet'!AJ443,'Calculation sheet'!AM443*'Calculation sheet'!J443*'Calculation sheet'!K443*'Calculation sheet'!M443*'Calculation sheet'!O443*'Calculation sheet'!P443*'Calculation sheet'!Q443*'Calculation sheet'!R443*'Calculation sheet'!S443*'Calculation sheet'!U443*'Calculation sheet'!Y443*'Calculation sheet'!AA443*'Calculation sheet'!AC443*'Calculation sheet'!AE443*'Calculation sheet'!AG443*'Calculation sheet'!AJ443*1.1176))</f>
        <v/>
      </c>
      <c r="M443" s="12" t="str">
        <f t="shared" si="18"/>
        <v/>
      </c>
      <c r="N443" s="12" t="str">
        <f>IF('Calculation sheet'!AQ443="","",IF(OR(I443="Motorway link",I443="Exit diverge",I443="Entrance merge",I443="Motorway diverge",I443="Motorway merge",I443="Motorway weaving",I443="Service area"),'Calculation sheet'!AN443*'Calculation sheet'!J443*'Calculation sheet'!K443*'Calculation sheet'!L443*'Calculation sheet'!N443*'Calculation sheet'!P443*'Calculation sheet'!R443*'Calculation sheet'!S443*'Calculation sheet'!V443*'Calculation sheet'!Y443*'Calculation sheet'!Z443*'Calculation sheet'!AB443*'Calculation sheet'!AD443*'Calculation sheet'!AH443*'Calculation sheet'!AJ443,'Calculation sheet'!AN443*'Calculation sheet'!J443*'Calculation sheet'!K443*'Calculation sheet'!L443*'Calculation sheet'!N443*'Calculation sheet'!P443*'Calculation sheet'!R443*'Calculation sheet'!S443*'Calculation sheet'!V443*'Calculation sheet'!Y443*'Calculation sheet'!Z443*'Calculation sheet'!AB443*'Calculation sheet'!AD443*'Calculation sheet'!AH443*'Calculation sheet'!AJ443*0.7672))</f>
        <v/>
      </c>
      <c r="O443" s="12" t="str">
        <f>IF('Calculation sheet'!AQ443="","",IF(OR(I443="Motorway link",I443="Exit diverge",I443="Entrance merge",I443="Motorway diverge",I443="Motorway merge",I443="Motorway weaving",I443="Service area"),'Calculation sheet'!AO443*'Calculation sheet'!J443*'Calculation sheet'!K443*'Calculation sheet'!L443*'Calculation sheet'!N443*'Calculation sheet'!P443*'Calculation sheet'!R443*'Calculation sheet'!S443*'Calculation sheet'!W443*'Calculation sheet'!Y443*'Calculation sheet'!Z443*'Calculation sheet'!AB443*'Calculation sheet'!AD443*'Calculation sheet'!AH443*'Calculation sheet'!AJ443,'Calculation sheet'!AO443*'Calculation sheet'!J443*'Calculation sheet'!K443*'Calculation sheet'!L443*'Calculation sheet'!N443*'Calculation sheet'!P443*'Calculation sheet'!R443*'Calculation sheet'!S443*'Calculation sheet'!W443*'Calculation sheet'!Y443*'Calculation sheet'!Z443*'Calculation sheet'!AB443*'Calculation sheet'!AD443*'Calculation sheet'!AH443*'Calculation sheet'!AJ443*0.7672))</f>
        <v/>
      </c>
      <c r="P443" s="12" t="str">
        <f>IF('Calculation sheet'!AQ443="","",IF(OR(I443="Motorway link",I443="Exit diverge",I443="Entrance merge",I443="Motorway diverge",I443="Motorway merge",I443="Motorway weaving",I443="Service area"),'Calculation sheet'!AP443*'Calculation sheet'!J443*'Calculation sheet'!K443*'Calculation sheet'!L443*'Calculation sheet'!N443*'Calculation sheet'!P443*'Calculation sheet'!R443*'Calculation sheet'!S443*'Calculation sheet'!X443*'Calculation sheet'!Y443*'Calculation sheet'!Z443*'Calculation sheet'!AB443*'Calculation sheet'!AD443*'Calculation sheet'!AI443*'Calculation sheet'!AJ443,'Calculation sheet'!AP443*'Calculation sheet'!J443*'Calculation sheet'!K443*'Calculation sheet'!L443*'Calculation sheet'!N443*'Calculation sheet'!P443*'Calculation sheet'!R443*'Calculation sheet'!S443*'Calculation sheet'!X443*'Calculation sheet'!Y443*'Calculation sheet'!Z443*'Calculation sheet'!AB443*'Calculation sheet'!AD443*'Calculation sheet'!AI443*'Calculation sheet'!AJ443*0.7672))</f>
        <v/>
      </c>
      <c r="Q443" s="12" t="str">
        <f t="shared" si="19"/>
        <v/>
      </c>
      <c r="R443" s="14" t="str">
        <f t="shared" si="20"/>
        <v/>
      </c>
    </row>
    <row r="444" spans="1:18" x14ac:dyDescent="0.3">
      <c r="A444" s="4" t="str">
        <f>IF('Input data'!A459="","",'Input data'!A459)</f>
        <v/>
      </c>
      <c r="B444" s="4" t="str">
        <f>IF('Input data'!B459="","",'Input data'!B459)</f>
        <v/>
      </c>
      <c r="C444" s="4" t="str">
        <f>IF('Input data'!C459="","",'Input data'!C459)</f>
        <v/>
      </c>
      <c r="D444" s="4" t="str">
        <f>IF('Input data'!D459="","",'Input data'!D459)</f>
        <v/>
      </c>
      <c r="E444" s="4" t="str">
        <f>IF('Input data'!E459="","",'Input data'!E459)</f>
        <v/>
      </c>
      <c r="F444" s="4" t="str">
        <f>IF('Input data'!F459="","",'Input data'!F459)</f>
        <v/>
      </c>
      <c r="G444" s="4">
        <f>IF('Input data'!G459="","",'Input data'!G459)</f>
        <v>0</v>
      </c>
      <c r="H444" s="4" t="str">
        <f>IF('Input data'!H459&gt;0.5,'Input data'!H459,"")</f>
        <v/>
      </c>
      <c r="I444" s="4" t="str">
        <f>IF('Input data'!I459="","",'Input data'!I459)</f>
        <v/>
      </c>
      <c r="J444" s="12" t="str">
        <f>IF('Calculation sheet'!AQ444="","",IF(OR(I444="Motorway link",I444="Exit diverge",I444="Entrance merge",I444="Motorway diverge",I444="Motorway merge",I444="Motorway weaving",I444="Service area"),'Calculation sheet'!AK444*'Calculation sheet'!J444*'Calculation sheet'!K444*'Calculation sheet'!L444*'Calculation sheet'!N444*'Calculation sheet'!P444*'Calculation sheet'!R444*'Calculation sheet'!S444*'Calculation sheet'!T444*'Calculation sheet'!Y444*'Calculation sheet'!Z444*'Calculation sheet'!AB444*'Calculation sheet'!AD444*'Calculation sheet'!AF444*'Calculation sheet'!AJ444,'Calculation sheet'!AK444*'Calculation sheet'!J444*'Calculation sheet'!K444*'Calculation sheet'!L444*'Calculation sheet'!N444*'Calculation sheet'!P444*'Calculation sheet'!R444*'Calculation sheet'!S444*'Calculation sheet'!T444*'Calculation sheet'!Y444*'Calculation sheet'!Z444*'Calculation sheet'!AB444*'Calculation sheet'!AD444*'Calculation sheet'!AF444*'Calculation sheet'!AJ444*0.7672))</f>
        <v/>
      </c>
      <c r="K444" s="12" t="str">
        <f>IF('Calculation sheet'!AQ444="","",IF(OR(I444="Motorway link",I444="Exit diverge",I444="Entrance merge",I444="Motorway diverge",I444="Motorway merge",I444="Motorway weaving",I444="Service area"),'Calculation sheet'!AL444*'Calculation sheet'!J444*'Calculation sheet'!K444*'Calculation sheet'!M444*'Calculation sheet'!O444*'Calculation sheet'!P444*'Calculation sheet'!Q444*'Calculation sheet'!R444*'Calculation sheet'!S444*'Calculation sheet'!T444*'Calculation sheet'!Y444*'Calculation sheet'!AA444*'Calculation sheet'!AC444*'Calculation sheet'!AE444*'Calculation sheet'!AG444*'Calculation sheet'!AJ444,'Calculation sheet'!AL444*'Calculation sheet'!J444*'Calculation sheet'!K444*'Calculation sheet'!M444*'Calculation sheet'!O444*'Calculation sheet'!P444*'Calculation sheet'!Q444*'Calculation sheet'!R444*'Calculation sheet'!S444*'Calculation sheet'!T444*'Calculation sheet'!Y444*'Calculation sheet'!AA444*'Calculation sheet'!AC444*'Calculation sheet'!AE444*'Calculation sheet'!AG444*'Calculation sheet'!AJ444*0.8833))</f>
        <v/>
      </c>
      <c r="L444" s="12" t="str">
        <f>IF('Calculation sheet'!AQ444="","",IF(OR(I444="Motorway link",I444="Exit diverge",I444="Entrance merge",I444="Motorway diverge",I444="Motorway merge",I444="Motorway weaving",I444="Service area"),'Calculation sheet'!AM444*'Calculation sheet'!J444*'Calculation sheet'!K444*'Calculation sheet'!M444*'Calculation sheet'!O444*'Calculation sheet'!P444*'Calculation sheet'!Q444*'Calculation sheet'!R444*'Calculation sheet'!S444*'Calculation sheet'!U444*'Calculation sheet'!Y444*'Calculation sheet'!AA444*'Calculation sheet'!AC444*'Calculation sheet'!AE444*'Calculation sheet'!AG444*'Calculation sheet'!AJ444,'Calculation sheet'!AM444*'Calculation sheet'!J444*'Calculation sheet'!K444*'Calculation sheet'!M444*'Calculation sheet'!O444*'Calculation sheet'!P444*'Calculation sheet'!Q444*'Calculation sheet'!R444*'Calculation sheet'!S444*'Calculation sheet'!U444*'Calculation sheet'!Y444*'Calculation sheet'!AA444*'Calculation sheet'!AC444*'Calculation sheet'!AE444*'Calculation sheet'!AG444*'Calculation sheet'!AJ444*1.1176))</f>
        <v/>
      </c>
      <c r="M444" s="12" t="str">
        <f t="shared" si="18"/>
        <v/>
      </c>
      <c r="N444" s="12" t="str">
        <f>IF('Calculation sheet'!AQ444="","",IF(OR(I444="Motorway link",I444="Exit diverge",I444="Entrance merge",I444="Motorway diverge",I444="Motorway merge",I444="Motorway weaving",I444="Service area"),'Calculation sheet'!AN444*'Calculation sheet'!J444*'Calculation sheet'!K444*'Calculation sheet'!L444*'Calculation sheet'!N444*'Calculation sheet'!P444*'Calculation sheet'!R444*'Calculation sheet'!S444*'Calculation sheet'!V444*'Calculation sheet'!Y444*'Calculation sheet'!Z444*'Calculation sheet'!AB444*'Calculation sheet'!AD444*'Calculation sheet'!AH444*'Calculation sheet'!AJ444,'Calculation sheet'!AN444*'Calculation sheet'!J444*'Calculation sheet'!K444*'Calculation sheet'!L444*'Calculation sheet'!N444*'Calculation sheet'!P444*'Calculation sheet'!R444*'Calculation sheet'!S444*'Calculation sheet'!V444*'Calculation sheet'!Y444*'Calculation sheet'!Z444*'Calculation sheet'!AB444*'Calculation sheet'!AD444*'Calculation sheet'!AH444*'Calculation sheet'!AJ444*0.7672))</f>
        <v/>
      </c>
      <c r="O444" s="12" t="str">
        <f>IF('Calculation sheet'!AQ444="","",IF(OR(I444="Motorway link",I444="Exit diverge",I444="Entrance merge",I444="Motorway diverge",I444="Motorway merge",I444="Motorway weaving",I444="Service area"),'Calculation sheet'!AO444*'Calculation sheet'!J444*'Calculation sheet'!K444*'Calculation sheet'!L444*'Calculation sheet'!N444*'Calculation sheet'!P444*'Calculation sheet'!R444*'Calculation sheet'!S444*'Calculation sheet'!W444*'Calculation sheet'!Y444*'Calculation sheet'!Z444*'Calculation sheet'!AB444*'Calculation sheet'!AD444*'Calculation sheet'!AH444*'Calculation sheet'!AJ444,'Calculation sheet'!AO444*'Calculation sheet'!J444*'Calculation sheet'!K444*'Calculation sheet'!L444*'Calculation sheet'!N444*'Calculation sheet'!P444*'Calculation sheet'!R444*'Calculation sheet'!S444*'Calculation sheet'!W444*'Calculation sheet'!Y444*'Calculation sheet'!Z444*'Calculation sheet'!AB444*'Calculation sheet'!AD444*'Calculation sheet'!AH444*'Calculation sheet'!AJ444*0.7672))</f>
        <v/>
      </c>
      <c r="P444" s="12" t="str">
        <f>IF('Calculation sheet'!AQ444="","",IF(OR(I444="Motorway link",I444="Exit diverge",I444="Entrance merge",I444="Motorway diverge",I444="Motorway merge",I444="Motorway weaving",I444="Service area"),'Calculation sheet'!AP444*'Calculation sheet'!J444*'Calculation sheet'!K444*'Calculation sheet'!L444*'Calculation sheet'!N444*'Calculation sheet'!P444*'Calculation sheet'!R444*'Calculation sheet'!S444*'Calculation sheet'!X444*'Calculation sheet'!Y444*'Calculation sheet'!Z444*'Calculation sheet'!AB444*'Calculation sheet'!AD444*'Calculation sheet'!AI444*'Calculation sheet'!AJ444,'Calculation sheet'!AP444*'Calculation sheet'!J444*'Calculation sheet'!K444*'Calculation sheet'!L444*'Calculation sheet'!N444*'Calculation sheet'!P444*'Calculation sheet'!R444*'Calculation sheet'!S444*'Calculation sheet'!X444*'Calculation sheet'!Y444*'Calculation sheet'!Z444*'Calculation sheet'!AB444*'Calculation sheet'!AD444*'Calculation sheet'!AI444*'Calculation sheet'!AJ444*0.7672))</f>
        <v/>
      </c>
      <c r="Q444" s="12" t="str">
        <f t="shared" si="19"/>
        <v/>
      </c>
      <c r="R444" s="14" t="str">
        <f t="shared" si="20"/>
        <v/>
      </c>
    </row>
    <row r="445" spans="1:18" x14ac:dyDescent="0.3">
      <c r="A445" s="4" t="str">
        <f>IF('Input data'!A460="","",'Input data'!A460)</f>
        <v/>
      </c>
      <c r="B445" s="4" t="str">
        <f>IF('Input data'!B460="","",'Input data'!B460)</f>
        <v/>
      </c>
      <c r="C445" s="4" t="str">
        <f>IF('Input data'!C460="","",'Input data'!C460)</f>
        <v/>
      </c>
      <c r="D445" s="4" t="str">
        <f>IF('Input data'!D460="","",'Input data'!D460)</f>
        <v/>
      </c>
      <c r="E445" s="4" t="str">
        <f>IF('Input data'!E460="","",'Input data'!E460)</f>
        <v/>
      </c>
      <c r="F445" s="4" t="str">
        <f>IF('Input data'!F460="","",'Input data'!F460)</f>
        <v/>
      </c>
      <c r="G445" s="4">
        <f>IF('Input data'!G460="","",'Input data'!G460)</f>
        <v>0</v>
      </c>
      <c r="H445" s="4" t="str">
        <f>IF('Input data'!H460&gt;0.5,'Input data'!H460,"")</f>
        <v/>
      </c>
      <c r="I445" s="4" t="str">
        <f>IF('Input data'!I460="","",'Input data'!I460)</f>
        <v/>
      </c>
      <c r="J445" s="12" t="str">
        <f>IF('Calculation sheet'!AQ445="","",IF(OR(I445="Motorway link",I445="Exit diverge",I445="Entrance merge",I445="Motorway diverge",I445="Motorway merge",I445="Motorway weaving",I445="Service area"),'Calculation sheet'!AK445*'Calculation sheet'!J445*'Calculation sheet'!K445*'Calculation sheet'!L445*'Calculation sheet'!N445*'Calculation sheet'!P445*'Calculation sheet'!R445*'Calculation sheet'!S445*'Calculation sheet'!T445*'Calculation sheet'!Y445*'Calculation sheet'!Z445*'Calculation sheet'!AB445*'Calculation sheet'!AD445*'Calculation sheet'!AF445*'Calculation sheet'!AJ445,'Calculation sheet'!AK445*'Calculation sheet'!J445*'Calculation sheet'!K445*'Calculation sheet'!L445*'Calculation sheet'!N445*'Calculation sheet'!P445*'Calculation sheet'!R445*'Calculation sheet'!S445*'Calculation sheet'!T445*'Calculation sheet'!Y445*'Calculation sheet'!Z445*'Calculation sheet'!AB445*'Calculation sheet'!AD445*'Calculation sheet'!AF445*'Calculation sheet'!AJ445*0.7672))</f>
        <v/>
      </c>
      <c r="K445" s="12" t="str">
        <f>IF('Calculation sheet'!AQ445="","",IF(OR(I445="Motorway link",I445="Exit diverge",I445="Entrance merge",I445="Motorway diverge",I445="Motorway merge",I445="Motorway weaving",I445="Service area"),'Calculation sheet'!AL445*'Calculation sheet'!J445*'Calculation sheet'!K445*'Calculation sheet'!M445*'Calculation sheet'!O445*'Calculation sheet'!P445*'Calculation sheet'!Q445*'Calculation sheet'!R445*'Calculation sheet'!S445*'Calculation sheet'!T445*'Calculation sheet'!Y445*'Calculation sheet'!AA445*'Calculation sheet'!AC445*'Calculation sheet'!AE445*'Calculation sheet'!AG445*'Calculation sheet'!AJ445,'Calculation sheet'!AL445*'Calculation sheet'!J445*'Calculation sheet'!K445*'Calculation sheet'!M445*'Calculation sheet'!O445*'Calculation sheet'!P445*'Calculation sheet'!Q445*'Calculation sheet'!R445*'Calculation sheet'!S445*'Calculation sheet'!T445*'Calculation sheet'!Y445*'Calculation sheet'!AA445*'Calculation sheet'!AC445*'Calculation sheet'!AE445*'Calculation sheet'!AG445*'Calculation sheet'!AJ445*0.8833))</f>
        <v/>
      </c>
      <c r="L445" s="12" t="str">
        <f>IF('Calculation sheet'!AQ445="","",IF(OR(I445="Motorway link",I445="Exit diverge",I445="Entrance merge",I445="Motorway diverge",I445="Motorway merge",I445="Motorway weaving",I445="Service area"),'Calculation sheet'!AM445*'Calculation sheet'!J445*'Calculation sheet'!K445*'Calculation sheet'!M445*'Calculation sheet'!O445*'Calculation sheet'!P445*'Calculation sheet'!Q445*'Calculation sheet'!R445*'Calculation sheet'!S445*'Calculation sheet'!U445*'Calculation sheet'!Y445*'Calculation sheet'!AA445*'Calculation sheet'!AC445*'Calculation sheet'!AE445*'Calculation sheet'!AG445*'Calculation sheet'!AJ445,'Calculation sheet'!AM445*'Calculation sheet'!J445*'Calculation sheet'!K445*'Calculation sheet'!M445*'Calculation sheet'!O445*'Calculation sheet'!P445*'Calculation sheet'!Q445*'Calculation sheet'!R445*'Calculation sheet'!S445*'Calculation sheet'!U445*'Calculation sheet'!Y445*'Calculation sheet'!AA445*'Calculation sheet'!AC445*'Calculation sheet'!AE445*'Calculation sheet'!AG445*'Calculation sheet'!AJ445*1.1176))</f>
        <v/>
      </c>
      <c r="M445" s="12" t="str">
        <f t="shared" si="18"/>
        <v/>
      </c>
      <c r="N445" s="12" t="str">
        <f>IF('Calculation sheet'!AQ445="","",IF(OR(I445="Motorway link",I445="Exit diverge",I445="Entrance merge",I445="Motorway diverge",I445="Motorway merge",I445="Motorway weaving",I445="Service area"),'Calculation sheet'!AN445*'Calculation sheet'!J445*'Calculation sheet'!K445*'Calculation sheet'!L445*'Calculation sheet'!N445*'Calculation sheet'!P445*'Calculation sheet'!R445*'Calculation sheet'!S445*'Calculation sheet'!V445*'Calculation sheet'!Y445*'Calculation sheet'!Z445*'Calculation sheet'!AB445*'Calculation sheet'!AD445*'Calculation sheet'!AH445*'Calculation sheet'!AJ445,'Calculation sheet'!AN445*'Calculation sheet'!J445*'Calculation sheet'!K445*'Calculation sheet'!L445*'Calculation sheet'!N445*'Calculation sheet'!P445*'Calculation sheet'!R445*'Calculation sheet'!S445*'Calculation sheet'!V445*'Calculation sheet'!Y445*'Calculation sheet'!Z445*'Calculation sheet'!AB445*'Calculation sheet'!AD445*'Calculation sheet'!AH445*'Calculation sheet'!AJ445*0.7672))</f>
        <v/>
      </c>
      <c r="O445" s="12" t="str">
        <f>IF('Calculation sheet'!AQ445="","",IF(OR(I445="Motorway link",I445="Exit diverge",I445="Entrance merge",I445="Motorway diverge",I445="Motorway merge",I445="Motorway weaving",I445="Service area"),'Calculation sheet'!AO445*'Calculation sheet'!J445*'Calculation sheet'!K445*'Calculation sheet'!L445*'Calculation sheet'!N445*'Calculation sheet'!P445*'Calculation sheet'!R445*'Calculation sheet'!S445*'Calculation sheet'!W445*'Calculation sheet'!Y445*'Calculation sheet'!Z445*'Calculation sheet'!AB445*'Calculation sheet'!AD445*'Calculation sheet'!AH445*'Calculation sheet'!AJ445,'Calculation sheet'!AO445*'Calculation sheet'!J445*'Calculation sheet'!K445*'Calculation sheet'!L445*'Calculation sheet'!N445*'Calculation sheet'!P445*'Calculation sheet'!R445*'Calculation sheet'!S445*'Calculation sheet'!W445*'Calculation sheet'!Y445*'Calculation sheet'!Z445*'Calculation sheet'!AB445*'Calculation sheet'!AD445*'Calculation sheet'!AH445*'Calculation sheet'!AJ445*0.7672))</f>
        <v/>
      </c>
      <c r="P445" s="12" t="str">
        <f>IF('Calculation sheet'!AQ445="","",IF(OR(I445="Motorway link",I445="Exit diverge",I445="Entrance merge",I445="Motorway diverge",I445="Motorway merge",I445="Motorway weaving",I445="Service area"),'Calculation sheet'!AP445*'Calculation sheet'!J445*'Calculation sheet'!K445*'Calculation sheet'!L445*'Calculation sheet'!N445*'Calculation sheet'!P445*'Calculation sheet'!R445*'Calculation sheet'!S445*'Calculation sheet'!X445*'Calculation sheet'!Y445*'Calculation sheet'!Z445*'Calculation sheet'!AB445*'Calculation sheet'!AD445*'Calculation sheet'!AI445*'Calculation sheet'!AJ445,'Calculation sheet'!AP445*'Calculation sheet'!J445*'Calculation sheet'!K445*'Calculation sheet'!L445*'Calculation sheet'!N445*'Calculation sheet'!P445*'Calculation sheet'!R445*'Calculation sheet'!S445*'Calculation sheet'!X445*'Calculation sheet'!Y445*'Calculation sheet'!Z445*'Calculation sheet'!AB445*'Calculation sheet'!AD445*'Calculation sheet'!AI445*'Calculation sheet'!AJ445*0.7672))</f>
        <v/>
      </c>
      <c r="Q445" s="12" t="str">
        <f t="shared" si="19"/>
        <v/>
      </c>
      <c r="R445" s="14" t="str">
        <f t="shared" si="20"/>
        <v/>
      </c>
    </row>
    <row r="446" spans="1:18" x14ac:dyDescent="0.3">
      <c r="A446" s="4" t="str">
        <f>IF('Input data'!A461="","",'Input data'!A461)</f>
        <v/>
      </c>
      <c r="B446" s="4" t="str">
        <f>IF('Input data'!B461="","",'Input data'!B461)</f>
        <v/>
      </c>
      <c r="C446" s="4" t="str">
        <f>IF('Input data'!C461="","",'Input data'!C461)</f>
        <v/>
      </c>
      <c r="D446" s="4" t="str">
        <f>IF('Input data'!D461="","",'Input data'!D461)</f>
        <v/>
      </c>
      <c r="E446" s="4" t="str">
        <f>IF('Input data'!E461="","",'Input data'!E461)</f>
        <v/>
      </c>
      <c r="F446" s="4" t="str">
        <f>IF('Input data'!F461="","",'Input data'!F461)</f>
        <v/>
      </c>
      <c r="G446" s="4">
        <f>IF('Input data'!G461="","",'Input data'!G461)</f>
        <v>0</v>
      </c>
      <c r="H446" s="4" t="str">
        <f>IF('Input data'!H461&gt;0.5,'Input data'!H461,"")</f>
        <v/>
      </c>
      <c r="I446" s="4" t="str">
        <f>IF('Input data'!I461="","",'Input data'!I461)</f>
        <v/>
      </c>
      <c r="J446" s="12" t="str">
        <f>IF('Calculation sheet'!AQ446="","",IF(OR(I446="Motorway link",I446="Exit diverge",I446="Entrance merge",I446="Motorway diverge",I446="Motorway merge",I446="Motorway weaving",I446="Service area"),'Calculation sheet'!AK446*'Calculation sheet'!J446*'Calculation sheet'!K446*'Calculation sheet'!L446*'Calculation sheet'!N446*'Calculation sheet'!P446*'Calculation sheet'!R446*'Calculation sheet'!S446*'Calculation sheet'!T446*'Calculation sheet'!Y446*'Calculation sheet'!Z446*'Calculation sheet'!AB446*'Calculation sheet'!AD446*'Calculation sheet'!AF446*'Calculation sheet'!AJ446,'Calculation sheet'!AK446*'Calculation sheet'!J446*'Calculation sheet'!K446*'Calculation sheet'!L446*'Calculation sheet'!N446*'Calculation sheet'!P446*'Calculation sheet'!R446*'Calculation sheet'!S446*'Calculation sheet'!T446*'Calculation sheet'!Y446*'Calculation sheet'!Z446*'Calculation sheet'!AB446*'Calculation sheet'!AD446*'Calculation sheet'!AF446*'Calculation sheet'!AJ446*0.7672))</f>
        <v/>
      </c>
      <c r="K446" s="12" t="str">
        <f>IF('Calculation sheet'!AQ446="","",IF(OR(I446="Motorway link",I446="Exit diverge",I446="Entrance merge",I446="Motorway diverge",I446="Motorway merge",I446="Motorway weaving",I446="Service area"),'Calculation sheet'!AL446*'Calculation sheet'!J446*'Calculation sheet'!K446*'Calculation sheet'!M446*'Calculation sheet'!O446*'Calculation sheet'!P446*'Calculation sheet'!Q446*'Calculation sheet'!R446*'Calculation sheet'!S446*'Calculation sheet'!T446*'Calculation sheet'!Y446*'Calculation sheet'!AA446*'Calculation sheet'!AC446*'Calculation sheet'!AE446*'Calculation sheet'!AG446*'Calculation sheet'!AJ446,'Calculation sheet'!AL446*'Calculation sheet'!J446*'Calculation sheet'!K446*'Calculation sheet'!M446*'Calculation sheet'!O446*'Calculation sheet'!P446*'Calculation sheet'!Q446*'Calculation sheet'!R446*'Calculation sheet'!S446*'Calculation sheet'!T446*'Calculation sheet'!Y446*'Calculation sheet'!AA446*'Calculation sheet'!AC446*'Calculation sheet'!AE446*'Calculation sheet'!AG446*'Calculation sheet'!AJ446*0.8833))</f>
        <v/>
      </c>
      <c r="L446" s="12" t="str">
        <f>IF('Calculation sheet'!AQ446="","",IF(OR(I446="Motorway link",I446="Exit diverge",I446="Entrance merge",I446="Motorway diverge",I446="Motorway merge",I446="Motorway weaving",I446="Service area"),'Calculation sheet'!AM446*'Calculation sheet'!J446*'Calculation sheet'!K446*'Calculation sheet'!M446*'Calculation sheet'!O446*'Calculation sheet'!P446*'Calculation sheet'!Q446*'Calculation sheet'!R446*'Calculation sheet'!S446*'Calculation sheet'!U446*'Calculation sheet'!Y446*'Calculation sheet'!AA446*'Calculation sheet'!AC446*'Calculation sheet'!AE446*'Calculation sheet'!AG446*'Calculation sheet'!AJ446,'Calculation sheet'!AM446*'Calculation sheet'!J446*'Calculation sheet'!K446*'Calculation sheet'!M446*'Calculation sheet'!O446*'Calculation sheet'!P446*'Calculation sheet'!Q446*'Calculation sheet'!R446*'Calculation sheet'!S446*'Calculation sheet'!U446*'Calculation sheet'!Y446*'Calculation sheet'!AA446*'Calculation sheet'!AC446*'Calculation sheet'!AE446*'Calculation sheet'!AG446*'Calculation sheet'!AJ446*1.1176))</f>
        <v/>
      </c>
      <c r="M446" s="12" t="str">
        <f t="shared" si="18"/>
        <v/>
      </c>
      <c r="N446" s="12" t="str">
        <f>IF('Calculation sheet'!AQ446="","",IF(OR(I446="Motorway link",I446="Exit diverge",I446="Entrance merge",I446="Motorway diverge",I446="Motorway merge",I446="Motorway weaving",I446="Service area"),'Calculation sheet'!AN446*'Calculation sheet'!J446*'Calculation sheet'!K446*'Calculation sheet'!L446*'Calculation sheet'!N446*'Calculation sheet'!P446*'Calculation sheet'!R446*'Calculation sheet'!S446*'Calculation sheet'!V446*'Calculation sheet'!Y446*'Calculation sheet'!Z446*'Calculation sheet'!AB446*'Calculation sheet'!AD446*'Calculation sheet'!AH446*'Calculation sheet'!AJ446,'Calculation sheet'!AN446*'Calculation sheet'!J446*'Calculation sheet'!K446*'Calculation sheet'!L446*'Calculation sheet'!N446*'Calculation sheet'!P446*'Calculation sheet'!R446*'Calculation sheet'!S446*'Calculation sheet'!V446*'Calculation sheet'!Y446*'Calculation sheet'!Z446*'Calculation sheet'!AB446*'Calculation sheet'!AD446*'Calculation sheet'!AH446*'Calculation sheet'!AJ446*0.7672))</f>
        <v/>
      </c>
      <c r="O446" s="12" t="str">
        <f>IF('Calculation sheet'!AQ446="","",IF(OR(I446="Motorway link",I446="Exit diverge",I446="Entrance merge",I446="Motorway diverge",I446="Motorway merge",I446="Motorway weaving",I446="Service area"),'Calculation sheet'!AO446*'Calculation sheet'!J446*'Calculation sheet'!K446*'Calculation sheet'!L446*'Calculation sheet'!N446*'Calculation sheet'!P446*'Calculation sheet'!R446*'Calculation sheet'!S446*'Calculation sheet'!W446*'Calculation sheet'!Y446*'Calculation sheet'!Z446*'Calculation sheet'!AB446*'Calculation sheet'!AD446*'Calculation sheet'!AH446*'Calculation sheet'!AJ446,'Calculation sheet'!AO446*'Calculation sheet'!J446*'Calculation sheet'!K446*'Calculation sheet'!L446*'Calculation sheet'!N446*'Calculation sheet'!P446*'Calculation sheet'!R446*'Calculation sheet'!S446*'Calculation sheet'!W446*'Calculation sheet'!Y446*'Calculation sheet'!Z446*'Calculation sheet'!AB446*'Calculation sheet'!AD446*'Calculation sheet'!AH446*'Calculation sheet'!AJ446*0.7672))</f>
        <v/>
      </c>
      <c r="P446" s="12" t="str">
        <f>IF('Calculation sheet'!AQ446="","",IF(OR(I446="Motorway link",I446="Exit diverge",I446="Entrance merge",I446="Motorway diverge",I446="Motorway merge",I446="Motorway weaving",I446="Service area"),'Calculation sheet'!AP446*'Calculation sheet'!J446*'Calculation sheet'!K446*'Calculation sheet'!L446*'Calculation sheet'!N446*'Calculation sheet'!P446*'Calculation sheet'!R446*'Calculation sheet'!S446*'Calculation sheet'!X446*'Calculation sheet'!Y446*'Calculation sheet'!Z446*'Calculation sheet'!AB446*'Calculation sheet'!AD446*'Calculation sheet'!AI446*'Calculation sheet'!AJ446,'Calculation sheet'!AP446*'Calculation sheet'!J446*'Calculation sheet'!K446*'Calculation sheet'!L446*'Calculation sheet'!N446*'Calculation sheet'!P446*'Calculation sheet'!R446*'Calculation sheet'!S446*'Calculation sheet'!X446*'Calculation sheet'!Y446*'Calculation sheet'!Z446*'Calculation sheet'!AB446*'Calculation sheet'!AD446*'Calculation sheet'!AI446*'Calculation sheet'!AJ446*0.7672))</f>
        <v/>
      </c>
      <c r="Q446" s="12" t="str">
        <f t="shared" si="19"/>
        <v/>
      </c>
      <c r="R446" s="14" t="str">
        <f t="shared" si="20"/>
        <v/>
      </c>
    </row>
    <row r="447" spans="1:18" x14ac:dyDescent="0.3">
      <c r="A447" s="4" t="str">
        <f>IF('Input data'!A462="","",'Input data'!A462)</f>
        <v/>
      </c>
      <c r="B447" s="4" t="str">
        <f>IF('Input data'!B462="","",'Input data'!B462)</f>
        <v/>
      </c>
      <c r="C447" s="4" t="str">
        <f>IF('Input data'!C462="","",'Input data'!C462)</f>
        <v/>
      </c>
      <c r="D447" s="4" t="str">
        <f>IF('Input data'!D462="","",'Input data'!D462)</f>
        <v/>
      </c>
      <c r="E447" s="4" t="str">
        <f>IF('Input data'!E462="","",'Input data'!E462)</f>
        <v/>
      </c>
      <c r="F447" s="4" t="str">
        <f>IF('Input data'!F462="","",'Input data'!F462)</f>
        <v/>
      </c>
      <c r="G447" s="4">
        <f>IF('Input data'!G462="","",'Input data'!G462)</f>
        <v>0</v>
      </c>
      <c r="H447" s="4" t="str">
        <f>IF('Input data'!H462&gt;0.5,'Input data'!H462,"")</f>
        <v/>
      </c>
      <c r="I447" s="4" t="str">
        <f>IF('Input data'!I462="","",'Input data'!I462)</f>
        <v/>
      </c>
      <c r="J447" s="12" t="str">
        <f>IF('Calculation sheet'!AQ447="","",IF(OR(I447="Motorway link",I447="Exit diverge",I447="Entrance merge",I447="Motorway diverge",I447="Motorway merge",I447="Motorway weaving",I447="Service area"),'Calculation sheet'!AK447*'Calculation sheet'!J447*'Calculation sheet'!K447*'Calculation sheet'!L447*'Calculation sheet'!N447*'Calculation sheet'!P447*'Calculation sheet'!R447*'Calculation sheet'!S447*'Calculation sheet'!T447*'Calculation sheet'!Y447*'Calculation sheet'!Z447*'Calculation sheet'!AB447*'Calculation sheet'!AD447*'Calculation sheet'!AF447*'Calculation sheet'!AJ447,'Calculation sheet'!AK447*'Calculation sheet'!J447*'Calculation sheet'!K447*'Calculation sheet'!L447*'Calculation sheet'!N447*'Calculation sheet'!P447*'Calculation sheet'!R447*'Calculation sheet'!S447*'Calculation sheet'!T447*'Calculation sheet'!Y447*'Calculation sheet'!Z447*'Calculation sheet'!AB447*'Calculation sheet'!AD447*'Calculation sheet'!AF447*'Calculation sheet'!AJ447*0.7672))</f>
        <v/>
      </c>
      <c r="K447" s="12" t="str">
        <f>IF('Calculation sheet'!AQ447="","",IF(OR(I447="Motorway link",I447="Exit diverge",I447="Entrance merge",I447="Motorway diverge",I447="Motorway merge",I447="Motorway weaving",I447="Service area"),'Calculation sheet'!AL447*'Calculation sheet'!J447*'Calculation sheet'!K447*'Calculation sheet'!M447*'Calculation sheet'!O447*'Calculation sheet'!P447*'Calculation sheet'!Q447*'Calculation sheet'!R447*'Calculation sheet'!S447*'Calculation sheet'!T447*'Calculation sheet'!Y447*'Calculation sheet'!AA447*'Calculation sheet'!AC447*'Calculation sheet'!AE447*'Calculation sheet'!AG447*'Calculation sheet'!AJ447,'Calculation sheet'!AL447*'Calculation sheet'!J447*'Calculation sheet'!K447*'Calculation sheet'!M447*'Calculation sheet'!O447*'Calculation sheet'!P447*'Calculation sheet'!Q447*'Calculation sheet'!R447*'Calculation sheet'!S447*'Calculation sheet'!T447*'Calculation sheet'!Y447*'Calculation sheet'!AA447*'Calculation sheet'!AC447*'Calculation sheet'!AE447*'Calculation sheet'!AG447*'Calculation sheet'!AJ447*0.8833))</f>
        <v/>
      </c>
      <c r="L447" s="12" t="str">
        <f>IF('Calculation sheet'!AQ447="","",IF(OR(I447="Motorway link",I447="Exit diverge",I447="Entrance merge",I447="Motorway diverge",I447="Motorway merge",I447="Motorway weaving",I447="Service area"),'Calculation sheet'!AM447*'Calculation sheet'!J447*'Calculation sheet'!K447*'Calculation sheet'!M447*'Calculation sheet'!O447*'Calculation sheet'!P447*'Calculation sheet'!Q447*'Calculation sheet'!R447*'Calculation sheet'!S447*'Calculation sheet'!U447*'Calculation sheet'!Y447*'Calculation sheet'!AA447*'Calculation sheet'!AC447*'Calculation sheet'!AE447*'Calculation sheet'!AG447*'Calculation sheet'!AJ447,'Calculation sheet'!AM447*'Calculation sheet'!J447*'Calculation sheet'!K447*'Calculation sheet'!M447*'Calculation sheet'!O447*'Calculation sheet'!P447*'Calculation sheet'!Q447*'Calculation sheet'!R447*'Calculation sheet'!S447*'Calculation sheet'!U447*'Calculation sheet'!Y447*'Calculation sheet'!AA447*'Calculation sheet'!AC447*'Calculation sheet'!AE447*'Calculation sheet'!AG447*'Calculation sheet'!AJ447*1.1176))</f>
        <v/>
      </c>
      <c r="M447" s="12" t="str">
        <f t="shared" si="18"/>
        <v/>
      </c>
      <c r="N447" s="12" t="str">
        <f>IF('Calculation sheet'!AQ447="","",IF(OR(I447="Motorway link",I447="Exit diverge",I447="Entrance merge",I447="Motorway diverge",I447="Motorway merge",I447="Motorway weaving",I447="Service area"),'Calculation sheet'!AN447*'Calculation sheet'!J447*'Calculation sheet'!K447*'Calculation sheet'!L447*'Calculation sheet'!N447*'Calculation sheet'!P447*'Calculation sheet'!R447*'Calculation sheet'!S447*'Calculation sheet'!V447*'Calculation sheet'!Y447*'Calculation sheet'!Z447*'Calculation sheet'!AB447*'Calculation sheet'!AD447*'Calculation sheet'!AH447*'Calculation sheet'!AJ447,'Calculation sheet'!AN447*'Calculation sheet'!J447*'Calculation sheet'!K447*'Calculation sheet'!L447*'Calculation sheet'!N447*'Calculation sheet'!P447*'Calculation sheet'!R447*'Calculation sheet'!S447*'Calculation sheet'!V447*'Calculation sheet'!Y447*'Calculation sheet'!Z447*'Calculation sheet'!AB447*'Calculation sheet'!AD447*'Calculation sheet'!AH447*'Calculation sheet'!AJ447*0.7672))</f>
        <v/>
      </c>
      <c r="O447" s="12" t="str">
        <f>IF('Calculation sheet'!AQ447="","",IF(OR(I447="Motorway link",I447="Exit diverge",I447="Entrance merge",I447="Motorway diverge",I447="Motorway merge",I447="Motorway weaving",I447="Service area"),'Calculation sheet'!AO447*'Calculation sheet'!J447*'Calculation sheet'!K447*'Calculation sheet'!L447*'Calculation sheet'!N447*'Calculation sheet'!P447*'Calculation sheet'!R447*'Calculation sheet'!S447*'Calculation sheet'!W447*'Calculation sheet'!Y447*'Calculation sheet'!Z447*'Calculation sheet'!AB447*'Calculation sheet'!AD447*'Calculation sheet'!AH447*'Calculation sheet'!AJ447,'Calculation sheet'!AO447*'Calculation sheet'!J447*'Calculation sheet'!K447*'Calculation sheet'!L447*'Calculation sheet'!N447*'Calculation sheet'!P447*'Calculation sheet'!R447*'Calculation sheet'!S447*'Calculation sheet'!W447*'Calculation sheet'!Y447*'Calculation sheet'!Z447*'Calculation sheet'!AB447*'Calculation sheet'!AD447*'Calculation sheet'!AH447*'Calculation sheet'!AJ447*0.7672))</f>
        <v/>
      </c>
      <c r="P447" s="12" t="str">
        <f>IF('Calculation sheet'!AQ447="","",IF(OR(I447="Motorway link",I447="Exit diverge",I447="Entrance merge",I447="Motorway diverge",I447="Motorway merge",I447="Motorway weaving",I447="Service area"),'Calculation sheet'!AP447*'Calculation sheet'!J447*'Calculation sheet'!K447*'Calculation sheet'!L447*'Calculation sheet'!N447*'Calculation sheet'!P447*'Calculation sheet'!R447*'Calculation sheet'!S447*'Calculation sheet'!X447*'Calculation sheet'!Y447*'Calculation sheet'!Z447*'Calculation sheet'!AB447*'Calculation sheet'!AD447*'Calculation sheet'!AI447*'Calculation sheet'!AJ447,'Calculation sheet'!AP447*'Calculation sheet'!J447*'Calculation sheet'!K447*'Calculation sheet'!L447*'Calculation sheet'!N447*'Calculation sheet'!P447*'Calculation sheet'!R447*'Calculation sheet'!S447*'Calculation sheet'!X447*'Calculation sheet'!Y447*'Calculation sheet'!Z447*'Calculation sheet'!AB447*'Calculation sheet'!AD447*'Calculation sheet'!AI447*'Calculation sheet'!AJ447*0.7672))</f>
        <v/>
      </c>
      <c r="Q447" s="12" t="str">
        <f t="shared" si="19"/>
        <v/>
      </c>
      <c r="R447" s="14" t="str">
        <f t="shared" si="20"/>
        <v/>
      </c>
    </row>
    <row r="448" spans="1:18" x14ac:dyDescent="0.3">
      <c r="A448" s="4" t="str">
        <f>IF('Input data'!A463="","",'Input data'!A463)</f>
        <v/>
      </c>
      <c r="B448" s="4" t="str">
        <f>IF('Input data'!B463="","",'Input data'!B463)</f>
        <v/>
      </c>
      <c r="C448" s="4" t="str">
        <f>IF('Input data'!C463="","",'Input data'!C463)</f>
        <v/>
      </c>
      <c r="D448" s="4" t="str">
        <f>IF('Input data'!D463="","",'Input data'!D463)</f>
        <v/>
      </c>
      <c r="E448" s="4" t="str">
        <f>IF('Input data'!E463="","",'Input data'!E463)</f>
        <v/>
      </c>
      <c r="F448" s="4" t="str">
        <f>IF('Input data'!F463="","",'Input data'!F463)</f>
        <v/>
      </c>
      <c r="G448" s="4">
        <f>IF('Input data'!G463="","",'Input data'!G463)</f>
        <v>0</v>
      </c>
      <c r="H448" s="4" t="str">
        <f>IF('Input data'!H463&gt;0.5,'Input data'!H463,"")</f>
        <v/>
      </c>
      <c r="I448" s="4" t="str">
        <f>IF('Input data'!I463="","",'Input data'!I463)</f>
        <v/>
      </c>
      <c r="J448" s="12" t="str">
        <f>IF('Calculation sheet'!AQ448="","",IF(OR(I448="Motorway link",I448="Exit diverge",I448="Entrance merge",I448="Motorway diverge",I448="Motorway merge",I448="Motorway weaving",I448="Service area"),'Calculation sheet'!AK448*'Calculation sheet'!J448*'Calculation sheet'!K448*'Calculation sheet'!L448*'Calculation sheet'!N448*'Calculation sheet'!P448*'Calculation sheet'!R448*'Calculation sheet'!S448*'Calculation sheet'!T448*'Calculation sheet'!Y448*'Calculation sheet'!Z448*'Calculation sheet'!AB448*'Calculation sheet'!AD448*'Calculation sheet'!AF448*'Calculation sheet'!AJ448,'Calculation sheet'!AK448*'Calculation sheet'!J448*'Calculation sheet'!K448*'Calculation sheet'!L448*'Calculation sheet'!N448*'Calculation sheet'!P448*'Calculation sheet'!R448*'Calculation sheet'!S448*'Calculation sheet'!T448*'Calculation sheet'!Y448*'Calculation sheet'!Z448*'Calculation sheet'!AB448*'Calculation sheet'!AD448*'Calculation sheet'!AF448*'Calculation sheet'!AJ448*0.7672))</f>
        <v/>
      </c>
      <c r="K448" s="12" t="str">
        <f>IF('Calculation sheet'!AQ448="","",IF(OR(I448="Motorway link",I448="Exit diverge",I448="Entrance merge",I448="Motorway diverge",I448="Motorway merge",I448="Motorway weaving",I448="Service area"),'Calculation sheet'!AL448*'Calculation sheet'!J448*'Calculation sheet'!K448*'Calculation sheet'!M448*'Calculation sheet'!O448*'Calculation sheet'!P448*'Calculation sheet'!Q448*'Calculation sheet'!R448*'Calculation sheet'!S448*'Calculation sheet'!T448*'Calculation sheet'!Y448*'Calculation sheet'!AA448*'Calculation sheet'!AC448*'Calculation sheet'!AE448*'Calculation sheet'!AG448*'Calculation sheet'!AJ448,'Calculation sheet'!AL448*'Calculation sheet'!J448*'Calculation sheet'!K448*'Calculation sheet'!M448*'Calculation sheet'!O448*'Calculation sheet'!P448*'Calculation sheet'!Q448*'Calculation sheet'!R448*'Calculation sheet'!S448*'Calculation sheet'!T448*'Calculation sheet'!Y448*'Calculation sheet'!AA448*'Calculation sheet'!AC448*'Calculation sheet'!AE448*'Calculation sheet'!AG448*'Calculation sheet'!AJ448*0.8833))</f>
        <v/>
      </c>
      <c r="L448" s="12" t="str">
        <f>IF('Calculation sheet'!AQ448="","",IF(OR(I448="Motorway link",I448="Exit diverge",I448="Entrance merge",I448="Motorway diverge",I448="Motorway merge",I448="Motorway weaving",I448="Service area"),'Calculation sheet'!AM448*'Calculation sheet'!J448*'Calculation sheet'!K448*'Calculation sheet'!M448*'Calculation sheet'!O448*'Calculation sheet'!P448*'Calculation sheet'!Q448*'Calculation sheet'!R448*'Calculation sheet'!S448*'Calculation sheet'!U448*'Calculation sheet'!Y448*'Calculation sheet'!AA448*'Calculation sheet'!AC448*'Calculation sheet'!AE448*'Calculation sheet'!AG448*'Calculation sheet'!AJ448,'Calculation sheet'!AM448*'Calculation sheet'!J448*'Calculation sheet'!K448*'Calculation sheet'!M448*'Calculation sheet'!O448*'Calculation sheet'!P448*'Calculation sheet'!Q448*'Calculation sheet'!R448*'Calculation sheet'!S448*'Calculation sheet'!U448*'Calculation sheet'!Y448*'Calculation sheet'!AA448*'Calculation sheet'!AC448*'Calculation sheet'!AE448*'Calculation sheet'!AG448*'Calculation sheet'!AJ448*1.1176))</f>
        <v/>
      </c>
      <c r="M448" s="12" t="str">
        <f t="shared" si="18"/>
        <v/>
      </c>
      <c r="N448" s="12" t="str">
        <f>IF('Calculation sheet'!AQ448="","",IF(OR(I448="Motorway link",I448="Exit diverge",I448="Entrance merge",I448="Motorway diverge",I448="Motorway merge",I448="Motorway weaving",I448="Service area"),'Calculation sheet'!AN448*'Calculation sheet'!J448*'Calculation sheet'!K448*'Calculation sheet'!L448*'Calculation sheet'!N448*'Calculation sheet'!P448*'Calculation sheet'!R448*'Calculation sheet'!S448*'Calculation sheet'!V448*'Calculation sheet'!Y448*'Calculation sheet'!Z448*'Calculation sheet'!AB448*'Calculation sheet'!AD448*'Calculation sheet'!AH448*'Calculation sheet'!AJ448,'Calculation sheet'!AN448*'Calculation sheet'!J448*'Calculation sheet'!K448*'Calculation sheet'!L448*'Calculation sheet'!N448*'Calculation sheet'!P448*'Calculation sheet'!R448*'Calculation sheet'!S448*'Calculation sheet'!V448*'Calculation sheet'!Y448*'Calculation sheet'!Z448*'Calculation sheet'!AB448*'Calculation sheet'!AD448*'Calculation sheet'!AH448*'Calculation sheet'!AJ448*0.7672))</f>
        <v/>
      </c>
      <c r="O448" s="12" t="str">
        <f>IF('Calculation sheet'!AQ448="","",IF(OR(I448="Motorway link",I448="Exit diverge",I448="Entrance merge",I448="Motorway diverge",I448="Motorway merge",I448="Motorway weaving",I448="Service area"),'Calculation sheet'!AO448*'Calculation sheet'!J448*'Calculation sheet'!K448*'Calculation sheet'!L448*'Calculation sheet'!N448*'Calculation sheet'!P448*'Calculation sheet'!R448*'Calculation sheet'!S448*'Calculation sheet'!W448*'Calculation sheet'!Y448*'Calculation sheet'!Z448*'Calculation sheet'!AB448*'Calculation sheet'!AD448*'Calculation sheet'!AH448*'Calculation sheet'!AJ448,'Calculation sheet'!AO448*'Calculation sheet'!J448*'Calculation sheet'!K448*'Calculation sheet'!L448*'Calculation sheet'!N448*'Calculation sheet'!P448*'Calculation sheet'!R448*'Calculation sheet'!S448*'Calculation sheet'!W448*'Calculation sheet'!Y448*'Calculation sheet'!Z448*'Calculation sheet'!AB448*'Calculation sheet'!AD448*'Calculation sheet'!AH448*'Calculation sheet'!AJ448*0.7672))</f>
        <v/>
      </c>
      <c r="P448" s="12" t="str">
        <f>IF('Calculation sheet'!AQ448="","",IF(OR(I448="Motorway link",I448="Exit diverge",I448="Entrance merge",I448="Motorway diverge",I448="Motorway merge",I448="Motorway weaving",I448="Service area"),'Calculation sheet'!AP448*'Calculation sheet'!J448*'Calculation sheet'!K448*'Calculation sheet'!L448*'Calculation sheet'!N448*'Calculation sheet'!P448*'Calculation sheet'!R448*'Calculation sheet'!S448*'Calculation sheet'!X448*'Calculation sheet'!Y448*'Calculation sheet'!Z448*'Calculation sheet'!AB448*'Calculation sheet'!AD448*'Calculation sheet'!AI448*'Calculation sheet'!AJ448,'Calculation sheet'!AP448*'Calculation sheet'!J448*'Calculation sheet'!K448*'Calculation sheet'!L448*'Calculation sheet'!N448*'Calculation sheet'!P448*'Calculation sheet'!R448*'Calculation sheet'!S448*'Calculation sheet'!X448*'Calculation sheet'!Y448*'Calculation sheet'!Z448*'Calculation sheet'!AB448*'Calculation sheet'!AD448*'Calculation sheet'!AI448*'Calculation sheet'!AJ448*0.7672))</f>
        <v/>
      </c>
      <c r="Q448" s="12" t="str">
        <f t="shared" si="19"/>
        <v/>
      </c>
      <c r="R448" s="14" t="str">
        <f t="shared" si="20"/>
        <v/>
      </c>
    </row>
    <row r="449" spans="1:18" x14ac:dyDescent="0.3">
      <c r="A449" s="4" t="str">
        <f>IF('Input data'!A464="","",'Input data'!A464)</f>
        <v/>
      </c>
      <c r="B449" s="4" t="str">
        <f>IF('Input data'!B464="","",'Input data'!B464)</f>
        <v/>
      </c>
      <c r="C449" s="4" t="str">
        <f>IF('Input data'!C464="","",'Input data'!C464)</f>
        <v/>
      </c>
      <c r="D449" s="4" t="str">
        <f>IF('Input data'!D464="","",'Input data'!D464)</f>
        <v/>
      </c>
      <c r="E449" s="4" t="str">
        <f>IF('Input data'!E464="","",'Input data'!E464)</f>
        <v/>
      </c>
      <c r="F449" s="4" t="str">
        <f>IF('Input data'!F464="","",'Input data'!F464)</f>
        <v/>
      </c>
      <c r="G449" s="4">
        <f>IF('Input data'!G464="","",'Input data'!G464)</f>
        <v>0</v>
      </c>
      <c r="H449" s="4" t="str">
        <f>IF('Input data'!H464&gt;0.5,'Input data'!H464,"")</f>
        <v/>
      </c>
      <c r="I449" s="4" t="str">
        <f>IF('Input data'!I464="","",'Input data'!I464)</f>
        <v/>
      </c>
      <c r="J449" s="12" t="str">
        <f>IF('Calculation sheet'!AQ449="","",IF(OR(I449="Motorway link",I449="Exit diverge",I449="Entrance merge",I449="Motorway diverge",I449="Motorway merge",I449="Motorway weaving",I449="Service area"),'Calculation sheet'!AK449*'Calculation sheet'!J449*'Calculation sheet'!K449*'Calculation sheet'!L449*'Calculation sheet'!N449*'Calculation sheet'!P449*'Calculation sheet'!R449*'Calculation sheet'!S449*'Calculation sheet'!T449*'Calculation sheet'!Y449*'Calculation sheet'!Z449*'Calculation sheet'!AB449*'Calculation sheet'!AD449*'Calculation sheet'!AF449*'Calculation sheet'!AJ449,'Calculation sheet'!AK449*'Calculation sheet'!J449*'Calculation sheet'!K449*'Calculation sheet'!L449*'Calculation sheet'!N449*'Calculation sheet'!P449*'Calculation sheet'!R449*'Calculation sheet'!S449*'Calculation sheet'!T449*'Calculation sheet'!Y449*'Calculation sheet'!Z449*'Calculation sheet'!AB449*'Calculation sheet'!AD449*'Calculation sheet'!AF449*'Calculation sheet'!AJ449*0.7672))</f>
        <v/>
      </c>
      <c r="K449" s="12" t="str">
        <f>IF('Calculation sheet'!AQ449="","",IF(OR(I449="Motorway link",I449="Exit diverge",I449="Entrance merge",I449="Motorway diverge",I449="Motorway merge",I449="Motorway weaving",I449="Service area"),'Calculation sheet'!AL449*'Calculation sheet'!J449*'Calculation sheet'!K449*'Calculation sheet'!M449*'Calculation sheet'!O449*'Calculation sheet'!P449*'Calculation sheet'!Q449*'Calculation sheet'!R449*'Calculation sheet'!S449*'Calculation sheet'!T449*'Calculation sheet'!Y449*'Calculation sheet'!AA449*'Calculation sheet'!AC449*'Calculation sheet'!AE449*'Calculation sheet'!AG449*'Calculation sheet'!AJ449,'Calculation sheet'!AL449*'Calculation sheet'!J449*'Calculation sheet'!K449*'Calculation sheet'!M449*'Calculation sheet'!O449*'Calculation sheet'!P449*'Calculation sheet'!Q449*'Calculation sheet'!R449*'Calculation sheet'!S449*'Calculation sheet'!T449*'Calculation sheet'!Y449*'Calculation sheet'!AA449*'Calculation sheet'!AC449*'Calculation sheet'!AE449*'Calculation sheet'!AG449*'Calculation sheet'!AJ449*0.8833))</f>
        <v/>
      </c>
      <c r="L449" s="12" t="str">
        <f>IF('Calculation sheet'!AQ449="","",IF(OR(I449="Motorway link",I449="Exit diverge",I449="Entrance merge",I449="Motorway diverge",I449="Motorway merge",I449="Motorway weaving",I449="Service area"),'Calculation sheet'!AM449*'Calculation sheet'!J449*'Calculation sheet'!K449*'Calculation sheet'!M449*'Calculation sheet'!O449*'Calculation sheet'!P449*'Calculation sheet'!Q449*'Calculation sheet'!R449*'Calculation sheet'!S449*'Calculation sheet'!U449*'Calculation sheet'!Y449*'Calculation sheet'!AA449*'Calculation sheet'!AC449*'Calculation sheet'!AE449*'Calculation sheet'!AG449*'Calculation sheet'!AJ449,'Calculation sheet'!AM449*'Calculation sheet'!J449*'Calculation sheet'!K449*'Calculation sheet'!M449*'Calculation sheet'!O449*'Calculation sheet'!P449*'Calculation sheet'!Q449*'Calculation sheet'!R449*'Calculation sheet'!S449*'Calculation sheet'!U449*'Calculation sheet'!Y449*'Calculation sheet'!AA449*'Calculation sheet'!AC449*'Calculation sheet'!AE449*'Calculation sheet'!AG449*'Calculation sheet'!AJ449*1.1176))</f>
        <v/>
      </c>
      <c r="M449" s="12" t="str">
        <f t="shared" si="18"/>
        <v/>
      </c>
      <c r="N449" s="12" t="str">
        <f>IF('Calculation sheet'!AQ449="","",IF(OR(I449="Motorway link",I449="Exit diverge",I449="Entrance merge",I449="Motorway diverge",I449="Motorway merge",I449="Motorway weaving",I449="Service area"),'Calculation sheet'!AN449*'Calculation sheet'!J449*'Calculation sheet'!K449*'Calculation sheet'!L449*'Calculation sheet'!N449*'Calculation sheet'!P449*'Calculation sheet'!R449*'Calculation sheet'!S449*'Calculation sheet'!V449*'Calculation sheet'!Y449*'Calculation sheet'!Z449*'Calculation sheet'!AB449*'Calculation sheet'!AD449*'Calculation sheet'!AH449*'Calculation sheet'!AJ449,'Calculation sheet'!AN449*'Calculation sheet'!J449*'Calculation sheet'!K449*'Calculation sheet'!L449*'Calculation sheet'!N449*'Calculation sheet'!P449*'Calculation sheet'!R449*'Calculation sheet'!S449*'Calculation sheet'!V449*'Calculation sheet'!Y449*'Calculation sheet'!Z449*'Calculation sheet'!AB449*'Calculation sheet'!AD449*'Calculation sheet'!AH449*'Calculation sheet'!AJ449*0.7672))</f>
        <v/>
      </c>
      <c r="O449" s="12" t="str">
        <f>IF('Calculation sheet'!AQ449="","",IF(OR(I449="Motorway link",I449="Exit diverge",I449="Entrance merge",I449="Motorway diverge",I449="Motorway merge",I449="Motorway weaving",I449="Service area"),'Calculation sheet'!AO449*'Calculation sheet'!J449*'Calculation sheet'!K449*'Calculation sheet'!L449*'Calculation sheet'!N449*'Calculation sheet'!P449*'Calculation sheet'!R449*'Calculation sheet'!S449*'Calculation sheet'!W449*'Calculation sheet'!Y449*'Calculation sheet'!Z449*'Calculation sheet'!AB449*'Calculation sheet'!AD449*'Calculation sheet'!AH449*'Calculation sheet'!AJ449,'Calculation sheet'!AO449*'Calculation sheet'!J449*'Calculation sheet'!K449*'Calculation sheet'!L449*'Calculation sheet'!N449*'Calculation sheet'!P449*'Calculation sheet'!R449*'Calculation sheet'!S449*'Calculation sheet'!W449*'Calculation sheet'!Y449*'Calculation sheet'!Z449*'Calculation sheet'!AB449*'Calculation sheet'!AD449*'Calculation sheet'!AH449*'Calculation sheet'!AJ449*0.7672))</f>
        <v/>
      </c>
      <c r="P449" s="12" t="str">
        <f>IF('Calculation sheet'!AQ449="","",IF(OR(I449="Motorway link",I449="Exit diverge",I449="Entrance merge",I449="Motorway diverge",I449="Motorway merge",I449="Motorway weaving",I449="Service area"),'Calculation sheet'!AP449*'Calculation sheet'!J449*'Calculation sheet'!K449*'Calculation sheet'!L449*'Calculation sheet'!N449*'Calculation sheet'!P449*'Calculation sheet'!R449*'Calculation sheet'!S449*'Calculation sheet'!X449*'Calculation sheet'!Y449*'Calculation sheet'!Z449*'Calculation sheet'!AB449*'Calculation sheet'!AD449*'Calculation sheet'!AI449*'Calculation sheet'!AJ449,'Calculation sheet'!AP449*'Calculation sheet'!J449*'Calculation sheet'!K449*'Calculation sheet'!L449*'Calculation sheet'!N449*'Calculation sheet'!P449*'Calculation sheet'!R449*'Calculation sheet'!S449*'Calculation sheet'!X449*'Calculation sheet'!Y449*'Calculation sheet'!Z449*'Calculation sheet'!AB449*'Calculation sheet'!AD449*'Calculation sheet'!AI449*'Calculation sheet'!AJ449*0.7672))</f>
        <v/>
      </c>
      <c r="Q449" s="12" t="str">
        <f t="shared" si="19"/>
        <v/>
      </c>
      <c r="R449" s="14" t="str">
        <f t="shared" si="20"/>
        <v/>
      </c>
    </row>
    <row r="450" spans="1:18" x14ac:dyDescent="0.3">
      <c r="A450" s="4" t="str">
        <f>IF('Input data'!A465="","",'Input data'!A465)</f>
        <v/>
      </c>
      <c r="B450" s="4" t="str">
        <f>IF('Input data'!B465="","",'Input data'!B465)</f>
        <v/>
      </c>
      <c r="C450" s="4" t="str">
        <f>IF('Input data'!C465="","",'Input data'!C465)</f>
        <v/>
      </c>
      <c r="D450" s="4" t="str">
        <f>IF('Input data'!D465="","",'Input data'!D465)</f>
        <v/>
      </c>
      <c r="E450" s="4" t="str">
        <f>IF('Input data'!E465="","",'Input data'!E465)</f>
        <v/>
      </c>
      <c r="F450" s="4" t="str">
        <f>IF('Input data'!F465="","",'Input data'!F465)</f>
        <v/>
      </c>
      <c r="G450" s="4">
        <f>IF('Input data'!G465="","",'Input data'!G465)</f>
        <v>0</v>
      </c>
      <c r="H450" s="4" t="str">
        <f>IF('Input data'!H465&gt;0.5,'Input data'!H465,"")</f>
        <v/>
      </c>
      <c r="I450" s="4" t="str">
        <f>IF('Input data'!I465="","",'Input data'!I465)</f>
        <v/>
      </c>
      <c r="J450" s="12" t="str">
        <f>IF('Calculation sheet'!AQ450="","",IF(OR(I450="Motorway link",I450="Exit diverge",I450="Entrance merge",I450="Motorway diverge",I450="Motorway merge",I450="Motorway weaving",I450="Service area"),'Calculation sheet'!AK450*'Calculation sheet'!J450*'Calculation sheet'!K450*'Calculation sheet'!L450*'Calculation sheet'!N450*'Calculation sheet'!P450*'Calculation sheet'!R450*'Calculation sheet'!S450*'Calculation sheet'!T450*'Calculation sheet'!Y450*'Calculation sheet'!Z450*'Calculation sheet'!AB450*'Calculation sheet'!AD450*'Calculation sheet'!AF450*'Calculation sheet'!AJ450,'Calculation sheet'!AK450*'Calculation sheet'!J450*'Calculation sheet'!K450*'Calculation sheet'!L450*'Calculation sheet'!N450*'Calculation sheet'!P450*'Calculation sheet'!R450*'Calculation sheet'!S450*'Calculation sheet'!T450*'Calculation sheet'!Y450*'Calculation sheet'!Z450*'Calculation sheet'!AB450*'Calculation sheet'!AD450*'Calculation sheet'!AF450*'Calculation sheet'!AJ450*0.7672))</f>
        <v/>
      </c>
      <c r="K450" s="12" t="str">
        <f>IF('Calculation sheet'!AQ450="","",IF(OR(I450="Motorway link",I450="Exit diverge",I450="Entrance merge",I450="Motorway diverge",I450="Motorway merge",I450="Motorway weaving",I450="Service area"),'Calculation sheet'!AL450*'Calculation sheet'!J450*'Calculation sheet'!K450*'Calculation sheet'!M450*'Calculation sheet'!O450*'Calculation sheet'!P450*'Calculation sheet'!Q450*'Calculation sheet'!R450*'Calculation sheet'!S450*'Calculation sheet'!T450*'Calculation sheet'!Y450*'Calculation sheet'!AA450*'Calculation sheet'!AC450*'Calculation sheet'!AE450*'Calculation sheet'!AG450*'Calculation sheet'!AJ450,'Calculation sheet'!AL450*'Calculation sheet'!J450*'Calculation sheet'!K450*'Calculation sheet'!M450*'Calculation sheet'!O450*'Calculation sheet'!P450*'Calculation sheet'!Q450*'Calculation sheet'!R450*'Calculation sheet'!S450*'Calculation sheet'!T450*'Calculation sheet'!Y450*'Calculation sheet'!AA450*'Calculation sheet'!AC450*'Calculation sheet'!AE450*'Calculation sheet'!AG450*'Calculation sheet'!AJ450*0.8833))</f>
        <v/>
      </c>
      <c r="L450" s="12" t="str">
        <f>IF('Calculation sheet'!AQ450="","",IF(OR(I450="Motorway link",I450="Exit diverge",I450="Entrance merge",I450="Motorway diverge",I450="Motorway merge",I450="Motorway weaving",I450="Service area"),'Calculation sheet'!AM450*'Calculation sheet'!J450*'Calculation sheet'!K450*'Calculation sheet'!M450*'Calculation sheet'!O450*'Calculation sheet'!P450*'Calculation sheet'!Q450*'Calculation sheet'!R450*'Calculation sheet'!S450*'Calculation sheet'!U450*'Calculation sheet'!Y450*'Calculation sheet'!AA450*'Calculation sheet'!AC450*'Calculation sheet'!AE450*'Calculation sheet'!AG450*'Calculation sheet'!AJ450,'Calculation sheet'!AM450*'Calculation sheet'!J450*'Calculation sheet'!K450*'Calculation sheet'!M450*'Calculation sheet'!O450*'Calculation sheet'!P450*'Calculation sheet'!Q450*'Calculation sheet'!R450*'Calculation sheet'!S450*'Calculation sheet'!U450*'Calculation sheet'!Y450*'Calculation sheet'!AA450*'Calculation sheet'!AC450*'Calculation sheet'!AE450*'Calculation sheet'!AG450*'Calculation sheet'!AJ450*1.1176))</f>
        <v/>
      </c>
      <c r="M450" s="12" t="str">
        <f t="shared" si="18"/>
        <v/>
      </c>
      <c r="N450" s="12" t="str">
        <f>IF('Calculation sheet'!AQ450="","",IF(OR(I450="Motorway link",I450="Exit diverge",I450="Entrance merge",I450="Motorway diverge",I450="Motorway merge",I450="Motorway weaving",I450="Service area"),'Calculation sheet'!AN450*'Calculation sheet'!J450*'Calculation sheet'!K450*'Calculation sheet'!L450*'Calculation sheet'!N450*'Calculation sheet'!P450*'Calculation sheet'!R450*'Calculation sheet'!S450*'Calculation sheet'!V450*'Calculation sheet'!Y450*'Calculation sheet'!Z450*'Calculation sheet'!AB450*'Calculation sheet'!AD450*'Calculation sheet'!AH450*'Calculation sheet'!AJ450,'Calculation sheet'!AN450*'Calculation sheet'!J450*'Calculation sheet'!K450*'Calculation sheet'!L450*'Calculation sheet'!N450*'Calculation sheet'!P450*'Calculation sheet'!R450*'Calculation sheet'!S450*'Calculation sheet'!V450*'Calculation sheet'!Y450*'Calculation sheet'!Z450*'Calculation sheet'!AB450*'Calculation sheet'!AD450*'Calculation sheet'!AH450*'Calculation sheet'!AJ450*0.7672))</f>
        <v/>
      </c>
      <c r="O450" s="12" t="str">
        <f>IF('Calculation sheet'!AQ450="","",IF(OR(I450="Motorway link",I450="Exit diverge",I450="Entrance merge",I450="Motorway diverge",I450="Motorway merge",I450="Motorway weaving",I450="Service area"),'Calculation sheet'!AO450*'Calculation sheet'!J450*'Calculation sheet'!K450*'Calculation sheet'!L450*'Calculation sheet'!N450*'Calculation sheet'!P450*'Calculation sheet'!R450*'Calculation sheet'!S450*'Calculation sheet'!W450*'Calculation sheet'!Y450*'Calculation sheet'!Z450*'Calculation sheet'!AB450*'Calculation sheet'!AD450*'Calculation sheet'!AH450*'Calculation sheet'!AJ450,'Calculation sheet'!AO450*'Calculation sheet'!J450*'Calculation sheet'!K450*'Calculation sheet'!L450*'Calculation sheet'!N450*'Calculation sheet'!P450*'Calculation sheet'!R450*'Calculation sheet'!S450*'Calculation sheet'!W450*'Calculation sheet'!Y450*'Calculation sheet'!Z450*'Calculation sheet'!AB450*'Calculation sheet'!AD450*'Calculation sheet'!AH450*'Calculation sheet'!AJ450*0.7672))</f>
        <v/>
      </c>
      <c r="P450" s="12" t="str">
        <f>IF('Calculation sheet'!AQ450="","",IF(OR(I450="Motorway link",I450="Exit diverge",I450="Entrance merge",I450="Motorway diverge",I450="Motorway merge",I450="Motorway weaving",I450="Service area"),'Calculation sheet'!AP450*'Calculation sheet'!J450*'Calculation sheet'!K450*'Calculation sheet'!L450*'Calculation sheet'!N450*'Calculation sheet'!P450*'Calculation sheet'!R450*'Calculation sheet'!S450*'Calculation sheet'!X450*'Calculation sheet'!Y450*'Calculation sheet'!Z450*'Calculation sheet'!AB450*'Calculation sheet'!AD450*'Calculation sheet'!AI450*'Calculation sheet'!AJ450,'Calculation sheet'!AP450*'Calculation sheet'!J450*'Calculation sheet'!K450*'Calculation sheet'!L450*'Calculation sheet'!N450*'Calculation sheet'!P450*'Calculation sheet'!R450*'Calculation sheet'!S450*'Calculation sheet'!X450*'Calculation sheet'!Y450*'Calculation sheet'!Z450*'Calculation sheet'!AB450*'Calculation sheet'!AD450*'Calculation sheet'!AI450*'Calculation sheet'!AJ450*0.7672))</f>
        <v/>
      </c>
      <c r="Q450" s="12" t="str">
        <f t="shared" si="19"/>
        <v/>
      </c>
      <c r="R450" s="14" t="str">
        <f t="shared" si="20"/>
        <v/>
      </c>
    </row>
    <row r="451" spans="1:18" x14ac:dyDescent="0.3">
      <c r="A451" s="4" t="str">
        <f>IF('Input data'!A466="","",'Input data'!A466)</f>
        <v/>
      </c>
      <c r="B451" s="4" t="str">
        <f>IF('Input data'!B466="","",'Input data'!B466)</f>
        <v/>
      </c>
      <c r="C451" s="4" t="str">
        <f>IF('Input data'!C466="","",'Input data'!C466)</f>
        <v/>
      </c>
      <c r="D451" s="4" t="str">
        <f>IF('Input data'!D466="","",'Input data'!D466)</f>
        <v/>
      </c>
      <c r="E451" s="4" t="str">
        <f>IF('Input data'!E466="","",'Input data'!E466)</f>
        <v/>
      </c>
      <c r="F451" s="4" t="str">
        <f>IF('Input data'!F466="","",'Input data'!F466)</f>
        <v/>
      </c>
      <c r="G451" s="4">
        <f>IF('Input data'!G466="","",'Input data'!G466)</f>
        <v>0</v>
      </c>
      <c r="H451" s="4" t="str">
        <f>IF('Input data'!H466&gt;0.5,'Input data'!H466,"")</f>
        <v/>
      </c>
      <c r="I451" s="4" t="str">
        <f>IF('Input data'!I466="","",'Input data'!I466)</f>
        <v/>
      </c>
      <c r="J451" s="12" t="str">
        <f>IF('Calculation sheet'!AQ451="","",IF(OR(I451="Motorway link",I451="Exit diverge",I451="Entrance merge",I451="Motorway diverge",I451="Motorway merge",I451="Motorway weaving",I451="Service area"),'Calculation sheet'!AK451*'Calculation sheet'!J451*'Calculation sheet'!K451*'Calculation sheet'!L451*'Calculation sheet'!N451*'Calculation sheet'!P451*'Calculation sheet'!R451*'Calculation sheet'!S451*'Calculation sheet'!T451*'Calculation sheet'!Y451*'Calculation sheet'!Z451*'Calculation sheet'!AB451*'Calculation sheet'!AD451*'Calculation sheet'!AF451*'Calculation sheet'!AJ451,'Calculation sheet'!AK451*'Calculation sheet'!J451*'Calculation sheet'!K451*'Calculation sheet'!L451*'Calculation sheet'!N451*'Calculation sheet'!P451*'Calculation sheet'!R451*'Calculation sheet'!S451*'Calculation sheet'!T451*'Calculation sheet'!Y451*'Calculation sheet'!Z451*'Calculation sheet'!AB451*'Calculation sheet'!AD451*'Calculation sheet'!AF451*'Calculation sheet'!AJ451*0.7672))</f>
        <v/>
      </c>
      <c r="K451" s="12" t="str">
        <f>IF('Calculation sheet'!AQ451="","",IF(OR(I451="Motorway link",I451="Exit diverge",I451="Entrance merge",I451="Motorway diverge",I451="Motorway merge",I451="Motorway weaving",I451="Service area"),'Calculation sheet'!AL451*'Calculation sheet'!J451*'Calculation sheet'!K451*'Calculation sheet'!M451*'Calculation sheet'!O451*'Calculation sheet'!P451*'Calculation sheet'!Q451*'Calculation sheet'!R451*'Calculation sheet'!S451*'Calculation sheet'!T451*'Calculation sheet'!Y451*'Calculation sheet'!AA451*'Calculation sheet'!AC451*'Calculation sheet'!AE451*'Calculation sheet'!AG451*'Calculation sheet'!AJ451,'Calculation sheet'!AL451*'Calculation sheet'!J451*'Calculation sheet'!K451*'Calculation sheet'!M451*'Calculation sheet'!O451*'Calculation sheet'!P451*'Calculation sheet'!Q451*'Calculation sheet'!R451*'Calculation sheet'!S451*'Calculation sheet'!T451*'Calculation sheet'!Y451*'Calculation sheet'!AA451*'Calculation sheet'!AC451*'Calculation sheet'!AE451*'Calculation sheet'!AG451*'Calculation sheet'!AJ451*0.8833))</f>
        <v/>
      </c>
      <c r="L451" s="12" t="str">
        <f>IF('Calculation sheet'!AQ451="","",IF(OR(I451="Motorway link",I451="Exit diverge",I451="Entrance merge",I451="Motorway diverge",I451="Motorway merge",I451="Motorway weaving",I451="Service area"),'Calculation sheet'!AM451*'Calculation sheet'!J451*'Calculation sheet'!K451*'Calculation sheet'!M451*'Calculation sheet'!O451*'Calculation sheet'!P451*'Calculation sheet'!Q451*'Calculation sheet'!R451*'Calculation sheet'!S451*'Calculation sheet'!U451*'Calculation sheet'!Y451*'Calculation sheet'!AA451*'Calculation sheet'!AC451*'Calculation sheet'!AE451*'Calculation sheet'!AG451*'Calculation sheet'!AJ451,'Calculation sheet'!AM451*'Calculation sheet'!J451*'Calculation sheet'!K451*'Calculation sheet'!M451*'Calculation sheet'!O451*'Calculation sheet'!P451*'Calculation sheet'!Q451*'Calculation sheet'!R451*'Calculation sheet'!S451*'Calculation sheet'!U451*'Calculation sheet'!Y451*'Calculation sheet'!AA451*'Calculation sheet'!AC451*'Calculation sheet'!AE451*'Calculation sheet'!AG451*'Calculation sheet'!AJ451*1.1176))</f>
        <v/>
      </c>
      <c r="M451" s="12" t="str">
        <f t="shared" si="18"/>
        <v/>
      </c>
      <c r="N451" s="12" t="str">
        <f>IF('Calculation sheet'!AQ451="","",IF(OR(I451="Motorway link",I451="Exit diverge",I451="Entrance merge",I451="Motorway diverge",I451="Motorway merge",I451="Motorway weaving",I451="Service area"),'Calculation sheet'!AN451*'Calculation sheet'!J451*'Calculation sheet'!K451*'Calculation sheet'!L451*'Calculation sheet'!N451*'Calculation sheet'!P451*'Calculation sheet'!R451*'Calculation sheet'!S451*'Calculation sheet'!V451*'Calculation sheet'!Y451*'Calculation sheet'!Z451*'Calculation sheet'!AB451*'Calculation sheet'!AD451*'Calculation sheet'!AH451*'Calculation sheet'!AJ451,'Calculation sheet'!AN451*'Calculation sheet'!J451*'Calculation sheet'!K451*'Calculation sheet'!L451*'Calculation sheet'!N451*'Calculation sheet'!P451*'Calculation sheet'!R451*'Calculation sheet'!S451*'Calculation sheet'!V451*'Calculation sheet'!Y451*'Calculation sheet'!Z451*'Calculation sheet'!AB451*'Calculation sheet'!AD451*'Calculation sheet'!AH451*'Calculation sheet'!AJ451*0.7672))</f>
        <v/>
      </c>
      <c r="O451" s="12" t="str">
        <f>IF('Calculation sheet'!AQ451="","",IF(OR(I451="Motorway link",I451="Exit diverge",I451="Entrance merge",I451="Motorway diverge",I451="Motorway merge",I451="Motorway weaving",I451="Service area"),'Calculation sheet'!AO451*'Calculation sheet'!J451*'Calculation sheet'!K451*'Calculation sheet'!L451*'Calculation sheet'!N451*'Calculation sheet'!P451*'Calculation sheet'!R451*'Calculation sheet'!S451*'Calculation sheet'!W451*'Calculation sheet'!Y451*'Calculation sheet'!Z451*'Calculation sheet'!AB451*'Calculation sheet'!AD451*'Calculation sheet'!AH451*'Calculation sheet'!AJ451,'Calculation sheet'!AO451*'Calculation sheet'!J451*'Calculation sheet'!K451*'Calculation sheet'!L451*'Calculation sheet'!N451*'Calculation sheet'!P451*'Calculation sheet'!R451*'Calculation sheet'!S451*'Calculation sheet'!W451*'Calculation sheet'!Y451*'Calculation sheet'!Z451*'Calculation sheet'!AB451*'Calculation sheet'!AD451*'Calculation sheet'!AH451*'Calculation sheet'!AJ451*0.7672))</f>
        <v/>
      </c>
      <c r="P451" s="12" t="str">
        <f>IF('Calculation sheet'!AQ451="","",IF(OR(I451="Motorway link",I451="Exit diverge",I451="Entrance merge",I451="Motorway diverge",I451="Motorway merge",I451="Motorway weaving",I451="Service area"),'Calculation sheet'!AP451*'Calculation sheet'!J451*'Calculation sheet'!K451*'Calculation sheet'!L451*'Calculation sheet'!N451*'Calculation sheet'!P451*'Calculation sheet'!R451*'Calculation sheet'!S451*'Calculation sheet'!X451*'Calculation sheet'!Y451*'Calculation sheet'!Z451*'Calculation sheet'!AB451*'Calculation sheet'!AD451*'Calculation sheet'!AI451*'Calculation sheet'!AJ451,'Calculation sheet'!AP451*'Calculation sheet'!J451*'Calculation sheet'!K451*'Calculation sheet'!L451*'Calculation sheet'!N451*'Calculation sheet'!P451*'Calculation sheet'!R451*'Calculation sheet'!S451*'Calculation sheet'!X451*'Calculation sheet'!Y451*'Calculation sheet'!Z451*'Calculation sheet'!AB451*'Calculation sheet'!AD451*'Calculation sheet'!AI451*'Calculation sheet'!AJ451*0.7672))</f>
        <v/>
      </c>
      <c r="Q451" s="12" t="str">
        <f t="shared" si="19"/>
        <v/>
      </c>
      <c r="R451" s="14" t="str">
        <f t="shared" si="20"/>
        <v/>
      </c>
    </row>
    <row r="452" spans="1:18" x14ac:dyDescent="0.3">
      <c r="A452" s="4" t="str">
        <f>IF('Input data'!A467="","",'Input data'!A467)</f>
        <v/>
      </c>
      <c r="B452" s="4" t="str">
        <f>IF('Input data'!B467="","",'Input data'!B467)</f>
        <v/>
      </c>
      <c r="C452" s="4" t="str">
        <f>IF('Input data'!C467="","",'Input data'!C467)</f>
        <v/>
      </c>
      <c r="D452" s="4" t="str">
        <f>IF('Input data'!D467="","",'Input data'!D467)</f>
        <v/>
      </c>
      <c r="E452" s="4" t="str">
        <f>IF('Input data'!E467="","",'Input data'!E467)</f>
        <v/>
      </c>
      <c r="F452" s="4" t="str">
        <f>IF('Input data'!F467="","",'Input data'!F467)</f>
        <v/>
      </c>
      <c r="G452" s="4">
        <f>IF('Input data'!G467="","",'Input data'!G467)</f>
        <v>0</v>
      </c>
      <c r="H452" s="4" t="str">
        <f>IF('Input data'!H467&gt;0.5,'Input data'!H467,"")</f>
        <v/>
      </c>
      <c r="I452" s="4" t="str">
        <f>IF('Input data'!I467="","",'Input data'!I467)</f>
        <v/>
      </c>
      <c r="J452" s="12" t="str">
        <f>IF('Calculation sheet'!AQ452="","",IF(OR(I452="Motorway link",I452="Exit diverge",I452="Entrance merge",I452="Motorway diverge",I452="Motorway merge",I452="Motorway weaving",I452="Service area"),'Calculation sheet'!AK452*'Calculation sheet'!J452*'Calculation sheet'!K452*'Calculation sheet'!L452*'Calculation sheet'!N452*'Calculation sheet'!P452*'Calculation sheet'!R452*'Calculation sheet'!S452*'Calculation sheet'!T452*'Calculation sheet'!Y452*'Calculation sheet'!Z452*'Calculation sheet'!AB452*'Calculation sheet'!AD452*'Calculation sheet'!AF452*'Calculation sheet'!AJ452,'Calculation sheet'!AK452*'Calculation sheet'!J452*'Calculation sheet'!K452*'Calculation sheet'!L452*'Calculation sheet'!N452*'Calculation sheet'!P452*'Calculation sheet'!R452*'Calculation sheet'!S452*'Calculation sheet'!T452*'Calculation sheet'!Y452*'Calculation sheet'!Z452*'Calculation sheet'!AB452*'Calculation sheet'!AD452*'Calculation sheet'!AF452*'Calculation sheet'!AJ452*0.7672))</f>
        <v/>
      </c>
      <c r="K452" s="12" t="str">
        <f>IF('Calculation sheet'!AQ452="","",IF(OR(I452="Motorway link",I452="Exit diverge",I452="Entrance merge",I452="Motorway diverge",I452="Motorway merge",I452="Motorway weaving",I452="Service area"),'Calculation sheet'!AL452*'Calculation sheet'!J452*'Calculation sheet'!K452*'Calculation sheet'!M452*'Calculation sheet'!O452*'Calculation sheet'!P452*'Calculation sheet'!Q452*'Calculation sheet'!R452*'Calculation sheet'!S452*'Calculation sheet'!T452*'Calculation sheet'!Y452*'Calculation sheet'!AA452*'Calculation sheet'!AC452*'Calculation sheet'!AE452*'Calculation sheet'!AG452*'Calculation sheet'!AJ452,'Calculation sheet'!AL452*'Calculation sheet'!J452*'Calculation sheet'!K452*'Calculation sheet'!M452*'Calculation sheet'!O452*'Calculation sheet'!P452*'Calculation sheet'!Q452*'Calculation sheet'!R452*'Calculation sheet'!S452*'Calculation sheet'!T452*'Calculation sheet'!Y452*'Calculation sheet'!AA452*'Calculation sheet'!AC452*'Calculation sheet'!AE452*'Calculation sheet'!AG452*'Calculation sheet'!AJ452*0.8833))</f>
        <v/>
      </c>
      <c r="L452" s="12" t="str">
        <f>IF('Calculation sheet'!AQ452="","",IF(OR(I452="Motorway link",I452="Exit diverge",I452="Entrance merge",I452="Motorway diverge",I452="Motorway merge",I452="Motorway weaving",I452="Service area"),'Calculation sheet'!AM452*'Calculation sheet'!J452*'Calculation sheet'!K452*'Calculation sheet'!M452*'Calculation sheet'!O452*'Calculation sheet'!P452*'Calculation sheet'!Q452*'Calculation sheet'!R452*'Calculation sheet'!S452*'Calculation sheet'!U452*'Calculation sheet'!Y452*'Calculation sheet'!AA452*'Calculation sheet'!AC452*'Calculation sheet'!AE452*'Calculation sheet'!AG452*'Calculation sheet'!AJ452,'Calculation sheet'!AM452*'Calculation sheet'!J452*'Calculation sheet'!K452*'Calculation sheet'!M452*'Calculation sheet'!O452*'Calculation sheet'!P452*'Calculation sheet'!Q452*'Calculation sheet'!R452*'Calculation sheet'!S452*'Calculation sheet'!U452*'Calculation sheet'!Y452*'Calculation sheet'!AA452*'Calculation sheet'!AC452*'Calculation sheet'!AE452*'Calculation sheet'!AG452*'Calculation sheet'!AJ452*1.1176))</f>
        <v/>
      </c>
      <c r="M452" s="12" t="str">
        <f t="shared" si="18"/>
        <v/>
      </c>
      <c r="N452" s="12" t="str">
        <f>IF('Calculation sheet'!AQ452="","",IF(OR(I452="Motorway link",I452="Exit diverge",I452="Entrance merge",I452="Motorway diverge",I452="Motorway merge",I452="Motorway weaving",I452="Service area"),'Calculation sheet'!AN452*'Calculation sheet'!J452*'Calculation sheet'!K452*'Calculation sheet'!L452*'Calculation sheet'!N452*'Calculation sheet'!P452*'Calculation sheet'!R452*'Calculation sheet'!S452*'Calculation sheet'!V452*'Calculation sheet'!Y452*'Calculation sheet'!Z452*'Calculation sheet'!AB452*'Calculation sheet'!AD452*'Calculation sheet'!AH452*'Calculation sheet'!AJ452,'Calculation sheet'!AN452*'Calculation sheet'!J452*'Calculation sheet'!K452*'Calculation sheet'!L452*'Calculation sheet'!N452*'Calculation sheet'!P452*'Calculation sheet'!R452*'Calculation sheet'!S452*'Calculation sheet'!V452*'Calculation sheet'!Y452*'Calculation sheet'!Z452*'Calculation sheet'!AB452*'Calculation sheet'!AD452*'Calculation sheet'!AH452*'Calculation sheet'!AJ452*0.7672))</f>
        <v/>
      </c>
      <c r="O452" s="12" t="str">
        <f>IF('Calculation sheet'!AQ452="","",IF(OR(I452="Motorway link",I452="Exit diverge",I452="Entrance merge",I452="Motorway diverge",I452="Motorway merge",I452="Motorway weaving",I452="Service area"),'Calculation sheet'!AO452*'Calculation sheet'!J452*'Calculation sheet'!K452*'Calculation sheet'!L452*'Calculation sheet'!N452*'Calculation sheet'!P452*'Calculation sheet'!R452*'Calculation sheet'!S452*'Calculation sheet'!W452*'Calculation sheet'!Y452*'Calculation sheet'!Z452*'Calculation sheet'!AB452*'Calculation sheet'!AD452*'Calculation sheet'!AH452*'Calculation sheet'!AJ452,'Calculation sheet'!AO452*'Calculation sheet'!J452*'Calculation sheet'!K452*'Calculation sheet'!L452*'Calculation sheet'!N452*'Calculation sheet'!P452*'Calculation sheet'!R452*'Calculation sheet'!S452*'Calculation sheet'!W452*'Calculation sheet'!Y452*'Calculation sheet'!Z452*'Calculation sheet'!AB452*'Calculation sheet'!AD452*'Calculation sheet'!AH452*'Calculation sheet'!AJ452*0.7672))</f>
        <v/>
      </c>
      <c r="P452" s="12" t="str">
        <f>IF('Calculation sheet'!AQ452="","",IF(OR(I452="Motorway link",I452="Exit diverge",I452="Entrance merge",I452="Motorway diverge",I452="Motorway merge",I452="Motorway weaving",I452="Service area"),'Calculation sheet'!AP452*'Calculation sheet'!J452*'Calculation sheet'!K452*'Calculation sheet'!L452*'Calculation sheet'!N452*'Calculation sheet'!P452*'Calculation sheet'!R452*'Calculation sheet'!S452*'Calculation sheet'!X452*'Calculation sheet'!Y452*'Calculation sheet'!Z452*'Calculation sheet'!AB452*'Calculation sheet'!AD452*'Calculation sheet'!AI452*'Calculation sheet'!AJ452,'Calculation sheet'!AP452*'Calculation sheet'!J452*'Calculation sheet'!K452*'Calculation sheet'!L452*'Calculation sheet'!N452*'Calculation sheet'!P452*'Calculation sheet'!R452*'Calculation sheet'!S452*'Calculation sheet'!X452*'Calculation sheet'!Y452*'Calculation sheet'!Z452*'Calculation sheet'!AB452*'Calculation sheet'!AD452*'Calculation sheet'!AI452*'Calculation sheet'!AJ452*0.7672))</f>
        <v/>
      </c>
      <c r="Q452" s="12" t="str">
        <f t="shared" si="19"/>
        <v/>
      </c>
      <c r="R452" s="14" t="str">
        <f t="shared" si="20"/>
        <v/>
      </c>
    </row>
    <row r="453" spans="1:18" x14ac:dyDescent="0.3">
      <c r="A453" s="4" t="str">
        <f>IF('Input data'!A468="","",'Input data'!A468)</f>
        <v/>
      </c>
      <c r="B453" s="4" t="str">
        <f>IF('Input data'!B468="","",'Input data'!B468)</f>
        <v/>
      </c>
      <c r="C453" s="4" t="str">
        <f>IF('Input data'!C468="","",'Input data'!C468)</f>
        <v/>
      </c>
      <c r="D453" s="4" t="str">
        <f>IF('Input data'!D468="","",'Input data'!D468)</f>
        <v/>
      </c>
      <c r="E453" s="4" t="str">
        <f>IF('Input data'!E468="","",'Input data'!E468)</f>
        <v/>
      </c>
      <c r="F453" s="4" t="str">
        <f>IF('Input data'!F468="","",'Input data'!F468)</f>
        <v/>
      </c>
      <c r="G453" s="4">
        <f>IF('Input data'!G468="","",'Input data'!G468)</f>
        <v>0</v>
      </c>
      <c r="H453" s="4" t="str">
        <f>IF('Input data'!H468&gt;0.5,'Input data'!H468,"")</f>
        <v/>
      </c>
      <c r="I453" s="4" t="str">
        <f>IF('Input data'!I468="","",'Input data'!I468)</f>
        <v/>
      </c>
      <c r="J453" s="12" t="str">
        <f>IF('Calculation sheet'!AQ453="","",IF(OR(I453="Motorway link",I453="Exit diverge",I453="Entrance merge",I453="Motorway diverge",I453="Motorway merge",I453="Motorway weaving",I453="Service area"),'Calculation sheet'!AK453*'Calculation sheet'!J453*'Calculation sheet'!K453*'Calculation sheet'!L453*'Calculation sheet'!N453*'Calculation sheet'!P453*'Calculation sheet'!R453*'Calculation sheet'!S453*'Calculation sheet'!T453*'Calculation sheet'!Y453*'Calculation sheet'!Z453*'Calculation sheet'!AB453*'Calculation sheet'!AD453*'Calculation sheet'!AF453*'Calculation sheet'!AJ453,'Calculation sheet'!AK453*'Calculation sheet'!J453*'Calculation sheet'!K453*'Calculation sheet'!L453*'Calculation sheet'!N453*'Calculation sheet'!P453*'Calculation sheet'!R453*'Calculation sheet'!S453*'Calculation sheet'!T453*'Calculation sheet'!Y453*'Calculation sheet'!Z453*'Calculation sheet'!AB453*'Calculation sheet'!AD453*'Calculation sheet'!AF453*'Calculation sheet'!AJ453*0.7672))</f>
        <v/>
      </c>
      <c r="K453" s="12" t="str">
        <f>IF('Calculation sheet'!AQ453="","",IF(OR(I453="Motorway link",I453="Exit diverge",I453="Entrance merge",I453="Motorway diverge",I453="Motorway merge",I453="Motorway weaving",I453="Service area"),'Calculation sheet'!AL453*'Calculation sheet'!J453*'Calculation sheet'!K453*'Calculation sheet'!M453*'Calculation sheet'!O453*'Calculation sheet'!P453*'Calculation sheet'!Q453*'Calculation sheet'!R453*'Calculation sheet'!S453*'Calculation sheet'!T453*'Calculation sheet'!Y453*'Calculation sheet'!AA453*'Calculation sheet'!AC453*'Calculation sheet'!AE453*'Calculation sheet'!AG453*'Calculation sheet'!AJ453,'Calculation sheet'!AL453*'Calculation sheet'!J453*'Calculation sheet'!K453*'Calculation sheet'!M453*'Calculation sheet'!O453*'Calculation sheet'!P453*'Calculation sheet'!Q453*'Calculation sheet'!R453*'Calculation sheet'!S453*'Calculation sheet'!T453*'Calculation sheet'!Y453*'Calculation sheet'!AA453*'Calculation sheet'!AC453*'Calculation sheet'!AE453*'Calculation sheet'!AG453*'Calculation sheet'!AJ453*0.8833))</f>
        <v/>
      </c>
      <c r="L453" s="12" t="str">
        <f>IF('Calculation sheet'!AQ453="","",IF(OR(I453="Motorway link",I453="Exit diverge",I453="Entrance merge",I453="Motorway diverge",I453="Motorway merge",I453="Motorway weaving",I453="Service area"),'Calculation sheet'!AM453*'Calculation sheet'!J453*'Calculation sheet'!K453*'Calculation sheet'!M453*'Calculation sheet'!O453*'Calculation sheet'!P453*'Calculation sheet'!Q453*'Calculation sheet'!R453*'Calculation sheet'!S453*'Calculation sheet'!U453*'Calculation sheet'!Y453*'Calculation sheet'!AA453*'Calculation sheet'!AC453*'Calculation sheet'!AE453*'Calculation sheet'!AG453*'Calculation sheet'!AJ453,'Calculation sheet'!AM453*'Calculation sheet'!J453*'Calculation sheet'!K453*'Calculation sheet'!M453*'Calculation sheet'!O453*'Calculation sheet'!P453*'Calculation sheet'!Q453*'Calculation sheet'!R453*'Calculation sheet'!S453*'Calculation sheet'!U453*'Calculation sheet'!Y453*'Calculation sheet'!AA453*'Calculation sheet'!AC453*'Calculation sheet'!AE453*'Calculation sheet'!AG453*'Calculation sheet'!AJ453*1.1176))</f>
        <v/>
      </c>
      <c r="M453" s="12" t="str">
        <f t="shared" si="18"/>
        <v/>
      </c>
      <c r="N453" s="12" t="str">
        <f>IF('Calculation sheet'!AQ453="","",IF(OR(I453="Motorway link",I453="Exit diverge",I453="Entrance merge",I453="Motorway diverge",I453="Motorway merge",I453="Motorway weaving",I453="Service area"),'Calculation sheet'!AN453*'Calculation sheet'!J453*'Calculation sheet'!K453*'Calculation sheet'!L453*'Calculation sheet'!N453*'Calculation sheet'!P453*'Calculation sheet'!R453*'Calculation sheet'!S453*'Calculation sheet'!V453*'Calculation sheet'!Y453*'Calculation sheet'!Z453*'Calculation sheet'!AB453*'Calculation sheet'!AD453*'Calculation sheet'!AH453*'Calculation sheet'!AJ453,'Calculation sheet'!AN453*'Calculation sheet'!J453*'Calculation sheet'!K453*'Calculation sheet'!L453*'Calculation sheet'!N453*'Calculation sheet'!P453*'Calculation sheet'!R453*'Calculation sheet'!S453*'Calculation sheet'!V453*'Calculation sheet'!Y453*'Calculation sheet'!Z453*'Calculation sheet'!AB453*'Calculation sheet'!AD453*'Calculation sheet'!AH453*'Calculation sheet'!AJ453*0.7672))</f>
        <v/>
      </c>
      <c r="O453" s="12" t="str">
        <f>IF('Calculation sheet'!AQ453="","",IF(OR(I453="Motorway link",I453="Exit diverge",I453="Entrance merge",I453="Motorway diverge",I453="Motorway merge",I453="Motorway weaving",I453="Service area"),'Calculation sheet'!AO453*'Calculation sheet'!J453*'Calculation sheet'!K453*'Calculation sheet'!L453*'Calculation sheet'!N453*'Calculation sheet'!P453*'Calculation sheet'!R453*'Calculation sheet'!S453*'Calculation sheet'!W453*'Calculation sheet'!Y453*'Calculation sheet'!Z453*'Calculation sheet'!AB453*'Calculation sheet'!AD453*'Calculation sheet'!AH453*'Calculation sheet'!AJ453,'Calculation sheet'!AO453*'Calculation sheet'!J453*'Calculation sheet'!K453*'Calculation sheet'!L453*'Calculation sheet'!N453*'Calculation sheet'!P453*'Calculation sheet'!R453*'Calculation sheet'!S453*'Calculation sheet'!W453*'Calculation sheet'!Y453*'Calculation sheet'!Z453*'Calculation sheet'!AB453*'Calculation sheet'!AD453*'Calculation sheet'!AH453*'Calculation sheet'!AJ453*0.7672))</f>
        <v/>
      </c>
      <c r="P453" s="12" t="str">
        <f>IF('Calculation sheet'!AQ453="","",IF(OR(I453="Motorway link",I453="Exit diverge",I453="Entrance merge",I453="Motorway diverge",I453="Motorway merge",I453="Motorway weaving",I453="Service area"),'Calculation sheet'!AP453*'Calculation sheet'!J453*'Calculation sheet'!K453*'Calculation sheet'!L453*'Calculation sheet'!N453*'Calculation sheet'!P453*'Calculation sheet'!R453*'Calculation sheet'!S453*'Calculation sheet'!X453*'Calculation sheet'!Y453*'Calculation sheet'!Z453*'Calculation sheet'!AB453*'Calculation sheet'!AD453*'Calculation sheet'!AI453*'Calculation sheet'!AJ453,'Calculation sheet'!AP453*'Calculation sheet'!J453*'Calculation sheet'!K453*'Calculation sheet'!L453*'Calculation sheet'!N453*'Calculation sheet'!P453*'Calculation sheet'!R453*'Calculation sheet'!S453*'Calculation sheet'!X453*'Calculation sheet'!Y453*'Calculation sheet'!Z453*'Calculation sheet'!AB453*'Calculation sheet'!AD453*'Calculation sheet'!AI453*'Calculation sheet'!AJ453*0.7672))</f>
        <v/>
      </c>
      <c r="Q453" s="12" t="str">
        <f t="shared" si="19"/>
        <v/>
      </c>
      <c r="R453" s="14" t="str">
        <f t="shared" si="20"/>
        <v/>
      </c>
    </row>
    <row r="454" spans="1:18" x14ac:dyDescent="0.3">
      <c r="A454" s="4" t="str">
        <f>IF('Input data'!A469="","",'Input data'!A469)</f>
        <v/>
      </c>
      <c r="B454" s="4" t="str">
        <f>IF('Input data'!B469="","",'Input data'!B469)</f>
        <v/>
      </c>
      <c r="C454" s="4" t="str">
        <f>IF('Input data'!C469="","",'Input data'!C469)</f>
        <v/>
      </c>
      <c r="D454" s="4" t="str">
        <f>IF('Input data'!D469="","",'Input data'!D469)</f>
        <v/>
      </c>
      <c r="E454" s="4" t="str">
        <f>IF('Input data'!E469="","",'Input data'!E469)</f>
        <v/>
      </c>
      <c r="F454" s="4" t="str">
        <f>IF('Input data'!F469="","",'Input data'!F469)</f>
        <v/>
      </c>
      <c r="G454" s="4">
        <f>IF('Input data'!G469="","",'Input data'!G469)</f>
        <v>0</v>
      </c>
      <c r="H454" s="4" t="str">
        <f>IF('Input data'!H469&gt;0.5,'Input data'!H469,"")</f>
        <v/>
      </c>
      <c r="I454" s="4" t="str">
        <f>IF('Input data'!I469="","",'Input data'!I469)</f>
        <v/>
      </c>
      <c r="J454" s="12" t="str">
        <f>IF('Calculation sheet'!AQ454="","",IF(OR(I454="Motorway link",I454="Exit diverge",I454="Entrance merge",I454="Motorway diverge",I454="Motorway merge",I454="Motorway weaving",I454="Service area"),'Calculation sheet'!AK454*'Calculation sheet'!J454*'Calculation sheet'!K454*'Calculation sheet'!L454*'Calculation sheet'!N454*'Calculation sheet'!P454*'Calculation sheet'!R454*'Calculation sheet'!S454*'Calculation sheet'!T454*'Calculation sheet'!Y454*'Calculation sheet'!Z454*'Calculation sheet'!AB454*'Calculation sheet'!AD454*'Calculation sheet'!AF454*'Calculation sheet'!AJ454,'Calculation sheet'!AK454*'Calculation sheet'!J454*'Calculation sheet'!K454*'Calculation sheet'!L454*'Calculation sheet'!N454*'Calculation sheet'!P454*'Calculation sheet'!R454*'Calculation sheet'!S454*'Calculation sheet'!T454*'Calculation sheet'!Y454*'Calculation sheet'!Z454*'Calculation sheet'!AB454*'Calculation sheet'!AD454*'Calculation sheet'!AF454*'Calculation sheet'!AJ454*0.7672))</f>
        <v/>
      </c>
      <c r="K454" s="12" t="str">
        <f>IF('Calculation sheet'!AQ454="","",IF(OR(I454="Motorway link",I454="Exit diverge",I454="Entrance merge",I454="Motorway diverge",I454="Motorway merge",I454="Motorway weaving",I454="Service area"),'Calculation sheet'!AL454*'Calculation sheet'!J454*'Calculation sheet'!K454*'Calculation sheet'!M454*'Calculation sheet'!O454*'Calculation sheet'!P454*'Calculation sheet'!Q454*'Calculation sheet'!R454*'Calculation sheet'!S454*'Calculation sheet'!T454*'Calculation sheet'!Y454*'Calculation sheet'!AA454*'Calculation sheet'!AC454*'Calculation sheet'!AE454*'Calculation sheet'!AG454*'Calculation sheet'!AJ454,'Calculation sheet'!AL454*'Calculation sheet'!J454*'Calculation sheet'!K454*'Calculation sheet'!M454*'Calculation sheet'!O454*'Calculation sheet'!P454*'Calculation sheet'!Q454*'Calculation sheet'!R454*'Calculation sheet'!S454*'Calculation sheet'!T454*'Calculation sheet'!Y454*'Calculation sheet'!AA454*'Calculation sheet'!AC454*'Calculation sheet'!AE454*'Calculation sheet'!AG454*'Calculation sheet'!AJ454*0.8833))</f>
        <v/>
      </c>
      <c r="L454" s="12" t="str">
        <f>IF('Calculation sheet'!AQ454="","",IF(OR(I454="Motorway link",I454="Exit diverge",I454="Entrance merge",I454="Motorway diverge",I454="Motorway merge",I454="Motorway weaving",I454="Service area"),'Calculation sheet'!AM454*'Calculation sheet'!J454*'Calculation sheet'!K454*'Calculation sheet'!M454*'Calculation sheet'!O454*'Calculation sheet'!P454*'Calculation sheet'!Q454*'Calculation sheet'!R454*'Calculation sheet'!S454*'Calculation sheet'!U454*'Calculation sheet'!Y454*'Calculation sheet'!AA454*'Calculation sheet'!AC454*'Calculation sheet'!AE454*'Calculation sheet'!AG454*'Calculation sheet'!AJ454,'Calculation sheet'!AM454*'Calculation sheet'!J454*'Calculation sheet'!K454*'Calculation sheet'!M454*'Calculation sheet'!O454*'Calculation sheet'!P454*'Calculation sheet'!Q454*'Calculation sheet'!R454*'Calculation sheet'!S454*'Calculation sheet'!U454*'Calculation sheet'!Y454*'Calculation sheet'!AA454*'Calculation sheet'!AC454*'Calculation sheet'!AE454*'Calculation sheet'!AG454*'Calculation sheet'!AJ454*1.1176))</f>
        <v/>
      </c>
      <c r="M454" s="12" t="str">
        <f t="shared" si="18"/>
        <v/>
      </c>
      <c r="N454" s="12" t="str">
        <f>IF('Calculation sheet'!AQ454="","",IF(OR(I454="Motorway link",I454="Exit diverge",I454="Entrance merge",I454="Motorway diverge",I454="Motorway merge",I454="Motorway weaving",I454="Service area"),'Calculation sheet'!AN454*'Calculation sheet'!J454*'Calculation sheet'!K454*'Calculation sheet'!L454*'Calculation sheet'!N454*'Calculation sheet'!P454*'Calculation sheet'!R454*'Calculation sheet'!S454*'Calculation sheet'!V454*'Calculation sheet'!Y454*'Calculation sheet'!Z454*'Calculation sheet'!AB454*'Calculation sheet'!AD454*'Calculation sheet'!AH454*'Calculation sheet'!AJ454,'Calculation sheet'!AN454*'Calculation sheet'!J454*'Calculation sheet'!K454*'Calculation sheet'!L454*'Calculation sheet'!N454*'Calculation sheet'!P454*'Calculation sheet'!R454*'Calculation sheet'!S454*'Calculation sheet'!V454*'Calculation sheet'!Y454*'Calculation sheet'!Z454*'Calculation sheet'!AB454*'Calculation sheet'!AD454*'Calculation sheet'!AH454*'Calculation sheet'!AJ454*0.7672))</f>
        <v/>
      </c>
      <c r="O454" s="12" t="str">
        <f>IF('Calculation sheet'!AQ454="","",IF(OR(I454="Motorway link",I454="Exit diverge",I454="Entrance merge",I454="Motorway diverge",I454="Motorway merge",I454="Motorway weaving",I454="Service area"),'Calculation sheet'!AO454*'Calculation sheet'!J454*'Calculation sheet'!K454*'Calculation sheet'!L454*'Calculation sheet'!N454*'Calculation sheet'!P454*'Calculation sheet'!R454*'Calculation sheet'!S454*'Calculation sheet'!W454*'Calculation sheet'!Y454*'Calculation sheet'!Z454*'Calculation sheet'!AB454*'Calculation sheet'!AD454*'Calculation sheet'!AH454*'Calculation sheet'!AJ454,'Calculation sheet'!AO454*'Calculation sheet'!J454*'Calculation sheet'!K454*'Calculation sheet'!L454*'Calculation sheet'!N454*'Calculation sheet'!P454*'Calculation sheet'!R454*'Calculation sheet'!S454*'Calculation sheet'!W454*'Calculation sheet'!Y454*'Calculation sheet'!Z454*'Calculation sheet'!AB454*'Calculation sheet'!AD454*'Calculation sheet'!AH454*'Calculation sheet'!AJ454*0.7672))</f>
        <v/>
      </c>
      <c r="P454" s="12" t="str">
        <f>IF('Calculation sheet'!AQ454="","",IF(OR(I454="Motorway link",I454="Exit diverge",I454="Entrance merge",I454="Motorway diverge",I454="Motorway merge",I454="Motorway weaving",I454="Service area"),'Calculation sheet'!AP454*'Calculation sheet'!J454*'Calculation sheet'!K454*'Calculation sheet'!L454*'Calculation sheet'!N454*'Calculation sheet'!P454*'Calculation sheet'!R454*'Calculation sheet'!S454*'Calculation sheet'!X454*'Calculation sheet'!Y454*'Calculation sheet'!Z454*'Calculation sheet'!AB454*'Calculation sheet'!AD454*'Calculation sheet'!AI454*'Calculation sheet'!AJ454,'Calculation sheet'!AP454*'Calculation sheet'!J454*'Calculation sheet'!K454*'Calculation sheet'!L454*'Calculation sheet'!N454*'Calculation sheet'!P454*'Calculation sheet'!R454*'Calculation sheet'!S454*'Calculation sheet'!X454*'Calculation sheet'!Y454*'Calculation sheet'!Z454*'Calculation sheet'!AB454*'Calculation sheet'!AD454*'Calculation sheet'!AI454*'Calculation sheet'!AJ454*0.7672))</f>
        <v/>
      </c>
      <c r="Q454" s="12" t="str">
        <f t="shared" si="19"/>
        <v/>
      </c>
      <c r="R454" s="14" t="str">
        <f t="shared" si="20"/>
        <v/>
      </c>
    </row>
    <row r="455" spans="1:18" x14ac:dyDescent="0.3">
      <c r="A455" s="4" t="str">
        <f>IF('Input data'!A470="","",'Input data'!A470)</f>
        <v/>
      </c>
      <c r="B455" s="4" t="str">
        <f>IF('Input data'!B470="","",'Input data'!B470)</f>
        <v/>
      </c>
      <c r="C455" s="4" t="str">
        <f>IF('Input data'!C470="","",'Input data'!C470)</f>
        <v/>
      </c>
      <c r="D455" s="4" t="str">
        <f>IF('Input data'!D470="","",'Input data'!D470)</f>
        <v/>
      </c>
      <c r="E455" s="4" t="str">
        <f>IF('Input data'!E470="","",'Input data'!E470)</f>
        <v/>
      </c>
      <c r="F455" s="4" t="str">
        <f>IF('Input data'!F470="","",'Input data'!F470)</f>
        <v/>
      </c>
      <c r="G455" s="4">
        <f>IF('Input data'!G470="","",'Input data'!G470)</f>
        <v>0</v>
      </c>
      <c r="H455" s="4" t="str">
        <f>IF('Input data'!H470&gt;0.5,'Input data'!H470,"")</f>
        <v/>
      </c>
      <c r="I455" s="4" t="str">
        <f>IF('Input data'!I470="","",'Input data'!I470)</f>
        <v/>
      </c>
      <c r="J455" s="12" t="str">
        <f>IF('Calculation sheet'!AQ455="","",IF(OR(I455="Motorway link",I455="Exit diverge",I455="Entrance merge",I455="Motorway diverge",I455="Motorway merge",I455="Motorway weaving",I455="Service area"),'Calculation sheet'!AK455*'Calculation sheet'!J455*'Calculation sheet'!K455*'Calculation sheet'!L455*'Calculation sheet'!N455*'Calculation sheet'!P455*'Calculation sheet'!R455*'Calculation sheet'!S455*'Calculation sheet'!T455*'Calculation sheet'!Y455*'Calculation sheet'!Z455*'Calculation sheet'!AB455*'Calculation sheet'!AD455*'Calculation sheet'!AF455*'Calculation sheet'!AJ455,'Calculation sheet'!AK455*'Calculation sheet'!J455*'Calculation sheet'!K455*'Calculation sheet'!L455*'Calculation sheet'!N455*'Calculation sheet'!P455*'Calculation sheet'!R455*'Calculation sheet'!S455*'Calculation sheet'!T455*'Calculation sheet'!Y455*'Calculation sheet'!Z455*'Calculation sheet'!AB455*'Calculation sheet'!AD455*'Calculation sheet'!AF455*'Calculation sheet'!AJ455*0.7672))</f>
        <v/>
      </c>
      <c r="K455" s="12" t="str">
        <f>IF('Calculation sheet'!AQ455="","",IF(OR(I455="Motorway link",I455="Exit diverge",I455="Entrance merge",I455="Motorway diverge",I455="Motorway merge",I455="Motorway weaving",I455="Service area"),'Calculation sheet'!AL455*'Calculation sheet'!J455*'Calculation sheet'!K455*'Calculation sheet'!M455*'Calculation sheet'!O455*'Calculation sheet'!P455*'Calculation sheet'!Q455*'Calculation sheet'!R455*'Calculation sheet'!S455*'Calculation sheet'!T455*'Calculation sheet'!Y455*'Calculation sheet'!AA455*'Calculation sheet'!AC455*'Calculation sheet'!AE455*'Calculation sheet'!AG455*'Calculation sheet'!AJ455,'Calculation sheet'!AL455*'Calculation sheet'!J455*'Calculation sheet'!K455*'Calculation sheet'!M455*'Calculation sheet'!O455*'Calculation sheet'!P455*'Calculation sheet'!Q455*'Calculation sheet'!R455*'Calculation sheet'!S455*'Calculation sheet'!T455*'Calculation sheet'!Y455*'Calculation sheet'!AA455*'Calculation sheet'!AC455*'Calculation sheet'!AE455*'Calculation sheet'!AG455*'Calculation sheet'!AJ455*0.8833))</f>
        <v/>
      </c>
      <c r="L455" s="12" t="str">
        <f>IF('Calculation sheet'!AQ455="","",IF(OR(I455="Motorway link",I455="Exit diverge",I455="Entrance merge",I455="Motorway diverge",I455="Motorway merge",I455="Motorway weaving",I455="Service area"),'Calculation sheet'!AM455*'Calculation sheet'!J455*'Calculation sheet'!K455*'Calculation sheet'!M455*'Calculation sheet'!O455*'Calculation sheet'!P455*'Calculation sheet'!Q455*'Calculation sheet'!R455*'Calculation sheet'!S455*'Calculation sheet'!U455*'Calculation sheet'!Y455*'Calculation sheet'!AA455*'Calculation sheet'!AC455*'Calculation sheet'!AE455*'Calculation sheet'!AG455*'Calculation sheet'!AJ455,'Calculation sheet'!AM455*'Calculation sheet'!J455*'Calculation sheet'!K455*'Calculation sheet'!M455*'Calculation sheet'!O455*'Calculation sheet'!P455*'Calculation sheet'!Q455*'Calculation sheet'!R455*'Calculation sheet'!S455*'Calculation sheet'!U455*'Calculation sheet'!Y455*'Calculation sheet'!AA455*'Calculation sheet'!AC455*'Calculation sheet'!AE455*'Calculation sheet'!AG455*'Calculation sheet'!AJ455*1.1176))</f>
        <v/>
      </c>
      <c r="M455" s="12" t="str">
        <f t="shared" ref="M455:M505" si="21">IF(SUM(J455:L455)&gt;0,SUM(J455:L455),"")</f>
        <v/>
      </c>
      <c r="N455" s="12" t="str">
        <f>IF('Calculation sheet'!AQ455="","",IF(OR(I455="Motorway link",I455="Exit diverge",I455="Entrance merge",I455="Motorway diverge",I455="Motorway merge",I455="Motorway weaving",I455="Service area"),'Calculation sheet'!AN455*'Calculation sheet'!J455*'Calculation sheet'!K455*'Calculation sheet'!L455*'Calculation sheet'!N455*'Calculation sheet'!P455*'Calculation sheet'!R455*'Calculation sheet'!S455*'Calculation sheet'!V455*'Calculation sheet'!Y455*'Calculation sheet'!Z455*'Calculation sheet'!AB455*'Calculation sheet'!AD455*'Calculation sheet'!AH455*'Calculation sheet'!AJ455,'Calculation sheet'!AN455*'Calculation sheet'!J455*'Calculation sheet'!K455*'Calculation sheet'!L455*'Calculation sheet'!N455*'Calculation sheet'!P455*'Calculation sheet'!R455*'Calculation sheet'!S455*'Calculation sheet'!V455*'Calculation sheet'!Y455*'Calculation sheet'!Z455*'Calculation sheet'!AB455*'Calculation sheet'!AD455*'Calculation sheet'!AH455*'Calculation sheet'!AJ455*0.7672))</f>
        <v/>
      </c>
      <c r="O455" s="12" t="str">
        <f>IF('Calculation sheet'!AQ455="","",IF(OR(I455="Motorway link",I455="Exit diverge",I455="Entrance merge",I455="Motorway diverge",I455="Motorway merge",I455="Motorway weaving",I455="Service area"),'Calculation sheet'!AO455*'Calculation sheet'!J455*'Calculation sheet'!K455*'Calculation sheet'!L455*'Calculation sheet'!N455*'Calculation sheet'!P455*'Calculation sheet'!R455*'Calculation sheet'!S455*'Calculation sheet'!W455*'Calculation sheet'!Y455*'Calculation sheet'!Z455*'Calculation sheet'!AB455*'Calculation sheet'!AD455*'Calculation sheet'!AH455*'Calculation sheet'!AJ455,'Calculation sheet'!AO455*'Calculation sheet'!J455*'Calculation sheet'!K455*'Calculation sheet'!L455*'Calculation sheet'!N455*'Calculation sheet'!P455*'Calculation sheet'!R455*'Calculation sheet'!S455*'Calculation sheet'!W455*'Calculation sheet'!Y455*'Calculation sheet'!Z455*'Calculation sheet'!AB455*'Calculation sheet'!AD455*'Calculation sheet'!AH455*'Calculation sheet'!AJ455*0.7672))</f>
        <v/>
      </c>
      <c r="P455" s="12" t="str">
        <f>IF('Calculation sheet'!AQ455="","",IF(OR(I455="Motorway link",I455="Exit diverge",I455="Entrance merge",I455="Motorway diverge",I455="Motorway merge",I455="Motorway weaving",I455="Service area"),'Calculation sheet'!AP455*'Calculation sheet'!J455*'Calculation sheet'!K455*'Calculation sheet'!L455*'Calculation sheet'!N455*'Calculation sheet'!P455*'Calculation sheet'!R455*'Calculation sheet'!S455*'Calculation sheet'!X455*'Calculation sheet'!Y455*'Calculation sheet'!Z455*'Calculation sheet'!AB455*'Calculation sheet'!AD455*'Calculation sheet'!AI455*'Calculation sheet'!AJ455,'Calculation sheet'!AP455*'Calculation sheet'!J455*'Calculation sheet'!K455*'Calculation sheet'!L455*'Calculation sheet'!N455*'Calculation sheet'!P455*'Calculation sheet'!R455*'Calculation sheet'!S455*'Calculation sheet'!X455*'Calculation sheet'!Y455*'Calculation sheet'!Z455*'Calculation sheet'!AB455*'Calculation sheet'!AD455*'Calculation sheet'!AI455*'Calculation sheet'!AJ455*0.7672))</f>
        <v/>
      </c>
      <c r="Q455" s="12" t="str">
        <f t="shared" ref="Q455:Q505" si="22">IF(SUM(N455:P455)&gt;0,SUM(N455:P455),"")</f>
        <v/>
      </c>
      <c r="R455" s="14" t="str">
        <f t="shared" ref="R455:R505" si="23">IF(M455="","",18609867*N455+3188341*O455+480261*P455+697929*(J455+K455))</f>
        <v/>
      </c>
    </row>
    <row r="456" spans="1:18" x14ac:dyDescent="0.3">
      <c r="A456" s="4" t="str">
        <f>IF('Input data'!A471="","",'Input data'!A471)</f>
        <v/>
      </c>
      <c r="B456" s="4" t="str">
        <f>IF('Input data'!B471="","",'Input data'!B471)</f>
        <v/>
      </c>
      <c r="C456" s="4" t="str">
        <f>IF('Input data'!C471="","",'Input data'!C471)</f>
        <v/>
      </c>
      <c r="D456" s="4" t="str">
        <f>IF('Input data'!D471="","",'Input data'!D471)</f>
        <v/>
      </c>
      <c r="E456" s="4" t="str">
        <f>IF('Input data'!E471="","",'Input data'!E471)</f>
        <v/>
      </c>
      <c r="F456" s="4" t="str">
        <f>IF('Input data'!F471="","",'Input data'!F471)</f>
        <v/>
      </c>
      <c r="G456" s="4">
        <f>IF('Input data'!G471="","",'Input data'!G471)</f>
        <v>0</v>
      </c>
      <c r="H456" s="4" t="str">
        <f>IF('Input data'!H471&gt;0.5,'Input data'!H471,"")</f>
        <v/>
      </c>
      <c r="I456" s="4" t="str">
        <f>IF('Input data'!I471="","",'Input data'!I471)</f>
        <v/>
      </c>
      <c r="J456" s="12" t="str">
        <f>IF('Calculation sheet'!AQ456="","",IF(OR(I456="Motorway link",I456="Exit diverge",I456="Entrance merge",I456="Motorway diverge",I456="Motorway merge",I456="Motorway weaving",I456="Service area"),'Calculation sheet'!AK456*'Calculation sheet'!J456*'Calculation sheet'!K456*'Calculation sheet'!L456*'Calculation sheet'!N456*'Calculation sheet'!P456*'Calculation sheet'!R456*'Calculation sheet'!S456*'Calculation sheet'!T456*'Calculation sheet'!Y456*'Calculation sheet'!Z456*'Calculation sheet'!AB456*'Calculation sheet'!AD456*'Calculation sheet'!AF456*'Calculation sheet'!AJ456,'Calculation sheet'!AK456*'Calculation sheet'!J456*'Calculation sheet'!K456*'Calculation sheet'!L456*'Calculation sheet'!N456*'Calculation sheet'!P456*'Calculation sheet'!R456*'Calculation sheet'!S456*'Calculation sheet'!T456*'Calculation sheet'!Y456*'Calculation sheet'!Z456*'Calculation sheet'!AB456*'Calculation sheet'!AD456*'Calculation sheet'!AF456*'Calculation sheet'!AJ456*0.7672))</f>
        <v/>
      </c>
      <c r="K456" s="12" t="str">
        <f>IF('Calculation sheet'!AQ456="","",IF(OR(I456="Motorway link",I456="Exit diverge",I456="Entrance merge",I456="Motorway diverge",I456="Motorway merge",I456="Motorway weaving",I456="Service area"),'Calculation sheet'!AL456*'Calculation sheet'!J456*'Calculation sheet'!K456*'Calculation sheet'!M456*'Calculation sheet'!O456*'Calculation sheet'!P456*'Calculation sheet'!Q456*'Calculation sheet'!R456*'Calculation sheet'!S456*'Calculation sheet'!T456*'Calculation sheet'!Y456*'Calculation sheet'!AA456*'Calculation sheet'!AC456*'Calculation sheet'!AE456*'Calculation sheet'!AG456*'Calculation sheet'!AJ456,'Calculation sheet'!AL456*'Calculation sheet'!J456*'Calculation sheet'!K456*'Calculation sheet'!M456*'Calculation sheet'!O456*'Calculation sheet'!P456*'Calculation sheet'!Q456*'Calculation sheet'!R456*'Calculation sheet'!S456*'Calculation sheet'!T456*'Calculation sheet'!Y456*'Calculation sheet'!AA456*'Calculation sheet'!AC456*'Calculation sheet'!AE456*'Calculation sheet'!AG456*'Calculation sheet'!AJ456*0.8833))</f>
        <v/>
      </c>
      <c r="L456" s="12" t="str">
        <f>IF('Calculation sheet'!AQ456="","",IF(OR(I456="Motorway link",I456="Exit diverge",I456="Entrance merge",I456="Motorway diverge",I456="Motorway merge",I456="Motorway weaving",I456="Service area"),'Calculation sheet'!AM456*'Calculation sheet'!J456*'Calculation sheet'!K456*'Calculation sheet'!M456*'Calculation sheet'!O456*'Calculation sheet'!P456*'Calculation sheet'!Q456*'Calculation sheet'!R456*'Calculation sheet'!S456*'Calculation sheet'!U456*'Calculation sheet'!Y456*'Calculation sheet'!AA456*'Calculation sheet'!AC456*'Calculation sheet'!AE456*'Calculation sheet'!AG456*'Calculation sheet'!AJ456,'Calculation sheet'!AM456*'Calculation sheet'!J456*'Calculation sheet'!K456*'Calculation sheet'!M456*'Calculation sheet'!O456*'Calculation sheet'!P456*'Calculation sheet'!Q456*'Calculation sheet'!R456*'Calculation sheet'!S456*'Calculation sheet'!U456*'Calculation sheet'!Y456*'Calculation sheet'!AA456*'Calculation sheet'!AC456*'Calculation sheet'!AE456*'Calculation sheet'!AG456*'Calculation sheet'!AJ456*1.1176))</f>
        <v/>
      </c>
      <c r="M456" s="12" t="str">
        <f t="shared" si="21"/>
        <v/>
      </c>
      <c r="N456" s="12" t="str">
        <f>IF('Calculation sheet'!AQ456="","",IF(OR(I456="Motorway link",I456="Exit diverge",I456="Entrance merge",I456="Motorway diverge",I456="Motorway merge",I456="Motorway weaving",I456="Service area"),'Calculation sheet'!AN456*'Calculation sheet'!J456*'Calculation sheet'!K456*'Calculation sheet'!L456*'Calculation sheet'!N456*'Calculation sheet'!P456*'Calculation sheet'!R456*'Calculation sheet'!S456*'Calculation sheet'!V456*'Calculation sheet'!Y456*'Calculation sheet'!Z456*'Calculation sheet'!AB456*'Calculation sheet'!AD456*'Calculation sheet'!AH456*'Calculation sheet'!AJ456,'Calculation sheet'!AN456*'Calculation sheet'!J456*'Calculation sheet'!K456*'Calculation sheet'!L456*'Calculation sheet'!N456*'Calculation sheet'!P456*'Calculation sheet'!R456*'Calculation sheet'!S456*'Calculation sheet'!V456*'Calculation sheet'!Y456*'Calculation sheet'!Z456*'Calculation sheet'!AB456*'Calculation sheet'!AD456*'Calculation sheet'!AH456*'Calculation sheet'!AJ456*0.7672))</f>
        <v/>
      </c>
      <c r="O456" s="12" t="str">
        <f>IF('Calculation sheet'!AQ456="","",IF(OR(I456="Motorway link",I456="Exit diverge",I456="Entrance merge",I456="Motorway diverge",I456="Motorway merge",I456="Motorway weaving",I456="Service area"),'Calculation sheet'!AO456*'Calculation sheet'!J456*'Calculation sheet'!K456*'Calculation sheet'!L456*'Calculation sheet'!N456*'Calculation sheet'!P456*'Calculation sheet'!R456*'Calculation sheet'!S456*'Calculation sheet'!W456*'Calculation sheet'!Y456*'Calculation sheet'!Z456*'Calculation sheet'!AB456*'Calculation sheet'!AD456*'Calculation sheet'!AH456*'Calculation sheet'!AJ456,'Calculation sheet'!AO456*'Calculation sheet'!J456*'Calculation sheet'!K456*'Calculation sheet'!L456*'Calculation sheet'!N456*'Calculation sheet'!P456*'Calculation sheet'!R456*'Calculation sheet'!S456*'Calculation sheet'!W456*'Calculation sheet'!Y456*'Calculation sheet'!Z456*'Calculation sheet'!AB456*'Calculation sheet'!AD456*'Calculation sheet'!AH456*'Calculation sheet'!AJ456*0.7672))</f>
        <v/>
      </c>
      <c r="P456" s="12" t="str">
        <f>IF('Calculation sheet'!AQ456="","",IF(OR(I456="Motorway link",I456="Exit diverge",I456="Entrance merge",I456="Motorway diverge",I456="Motorway merge",I456="Motorway weaving",I456="Service area"),'Calculation sheet'!AP456*'Calculation sheet'!J456*'Calculation sheet'!K456*'Calculation sheet'!L456*'Calculation sheet'!N456*'Calculation sheet'!P456*'Calculation sheet'!R456*'Calculation sheet'!S456*'Calculation sheet'!X456*'Calculation sheet'!Y456*'Calculation sheet'!Z456*'Calculation sheet'!AB456*'Calculation sheet'!AD456*'Calculation sheet'!AI456*'Calculation sheet'!AJ456,'Calculation sheet'!AP456*'Calculation sheet'!J456*'Calculation sheet'!K456*'Calculation sheet'!L456*'Calculation sheet'!N456*'Calculation sheet'!P456*'Calculation sheet'!R456*'Calculation sheet'!S456*'Calculation sheet'!X456*'Calculation sheet'!Y456*'Calculation sheet'!Z456*'Calculation sheet'!AB456*'Calculation sheet'!AD456*'Calculation sheet'!AI456*'Calculation sheet'!AJ456*0.7672))</f>
        <v/>
      </c>
      <c r="Q456" s="12" t="str">
        <f t="shared" si="22"/>
        <v/>
      </c>
      <c r="R456" s="14" t="str">
        <f t="shared" si="23"/>
        <v/>
      </c>
    </row>
    <row r="457" spans="1:18" x14ac:dyDescent="0.3">
      <c r="A457" s="4" t="str">
        <f>IF('Input data'!A472="","",'Input data'!A472)</f>
        <v/>
      </c>
      <c r="B457" s="4" t="str">
        <f>IF('Input data'!B472="","",'Input data'!B472)</f>
        <v/>
      </c>
      <c r="C457" s="4" t="str">
        <f>IF('Input data'!C472="","",'Input data'!C472)</f>
        <v/>
      </c>
      <c r="D457" s="4" t="str">
        <f>IF('Input data'!D472="","",'Input data'!D472)</f>
        <v/>
      </c>
      <c r="E457" s="4" t="str">
        <f>IF('Input data'!E472="","",'Input data'!E472)</f>
        <v/>
      </c>
      <c r="F457" s="4" t="str">
        <f>IF('Input data'!F472="","",'Input data'!F472)</f>
        <v/>
      </c>
      <c r="G457" s="4">
        <f>IF('Input data'!G472="","",'Input data'!G472)</f>
        <v>0</v>
      </c>
      <c r="H457" s="4" t="str">
        <f>IF('Input data'!H472&gt;0.5,'Input data'!H472,"")</f>
        <v/>
      </c>
      <c r="I457" s="4" t="str">
        <f>IF('Input data'!I472="","",'Input data'!I472)</f>
        <v/>
      </c>
      <c r="J457" s="12" t="str">
        <f>IF('Calculation sheet'!AQ457="","",IF(OR(I457="Motorway link",I457="Exit diverge",I457="Entrance merge",I457="Motorway diverge",I457="Motorway merge",I457="Motorway weaving",I457="Service area"),'Calculation sheet'!AK457*'Calculation sheet'!J457*'Calculation sheet'!K457*'Calculation sheet'!L457*'Calculation sheet'!N457*'Calculation sheet'!P457*'Calculation sheet'!R457*'Calculation sheet'!S457*'Calculation sheet'!T457*'Calculation sheet'!Y457*'Calculation sheet'!Z457*'Calculation sheet'!AB457*'Calculation sheet'!AD457*'Calculation sheet'!AF457*'Calculation sheet'!AJ457,'Calculation sheet'!AK457*'Calculation sheet'!J457*'Calculation sheet'!K457*'Calculation sheet'!L457*'Calculation sheet'!N457*'Calculation sheet'!P457*'Calculation sheet'!R457*'Calculation sheet'!S457*'Calculation sheet'!T457*'Calculation sheet'!Y457*'Calculation sheet'!Z457*'Calculation sheet'!AB457*'Calculation sheet'!AD457*'Calculation sheet'!AF457*'Calculation sheet'!AJ457*0.7672))</f>
        <v/>
      </c>
      <c r="K457" s="12" t="str">
        <f>IF('Calculation sheet'!AQ457="","",IF(OR(I457="Motorway link",I457="Exit diverge",I457="Entrance merge",I457="Motorway diverge",I457="Motorway merge",I457="Motorway weaving",I457="Service area"),'Calculation sheet'!AL457*'Calculation sheet'!J457*'Calculation sheet'!K457*'Calculation sheet'!M457*'Calculation sheet'!O457*'Calculation sheet'!P457*'Calculation sheet'!Q457*'Calculation sheet'!R457*'Calculation sheet'!S457*'Calculation sheet'!T457*'Calculation sheet'!Y457*'Calculation sheet'!AA457*'Calculation sheet'!AC457*'Calculation sheet'!AE457*'Calculation sheet'!AG457*'Calculation sheet'!AJ457,'Calculation sheet'!AL457*'Calculation sheet'!J457*'Calculation sheet'!K457*'Calculation sheet'!M457*'Calculation sheet'!O457*'Calculation sheet'!P457*'Calculation sheet'!Q457*'Calculation sheet'!R457*'Calculation sheet'!S457*'Calculation sheet'!T457*'Calculation sheet'!Y457*'Calculation sheet'!AA457*'Calculation sheet'!AC457*'Calculation sheet'!AE457*'Calculation sheet'!AG457*'Calculation sheet'!AJ457*0.8833))</f>
        <v/>
      </c>
      <c r="L457" s="12" t="str">
        <f>IF('Calculation sheet'!AQ457="","",IF(OR(I457="Motorway link",I457="Exit diverge",I457="Entrance merge",I457="Motorway diverge",I457="Motorway merge",I457="Motorway weaving",I457="Service area"),'Calculation sheet'!AM457*'Calculation sheet'!J457*'Calculation sheet'!K457*'Calculation sheet'!M457*'Calculation sheet'!O457*'Calculation sheet'!P457*'Calculation sheet'!Q457*'Calculation sheet'!R457*'Calculation sheet'!S457*'Calculation sheet'!U457*'Calculation sheet'!Y457*'Calculation sheet'!AA457*'Calculation sheet'!AC457*'Calculation sheet'!AE457*'Calculation sheet'!AG457*'Calculation sheet'!AJ457,'Calculation sheet'!AM457*'Calculation sheet'!J457*'Calculation sheet'!K457*'Calculation sheet'!M457*'Calculation sheet'!O457*'Calculation sheet'!P457*'Calculation sheet'!Q457*'Calculation sheet'!R457*'Calculation sheet'!S457*'Calculation sheet'!U457*'Calculation sheet'!Y457*'Calculation sheet'!AA457*'Calculation sheet'!AC457*'Calculation sheet'!AE457*'Calculation sheet'!AG457*'Calculation sheet'!AJ457*1.1176))</f>
        <v/>
      </c>
      <c r="M457" s="12" t="str">
        <f t="shared" si="21"/>
        <v/>
      </c>
      <c r="N457" s="12" t="str">
        <f>IF('Calculation sheet'!AQ457="","",IF(OR(I457="Motorway link",I457="Exit diverge",I457="Entrance merge",I457="Motorway diverge",I457="Motorway merge",I457="Motorway weaving",I457="Service area"),'Calculation sheet'!AN457*'Calculation sheet'!J457*'Calculation sheet'!K457*'Calculation sheet'!L457*'Calculation sheet'!N457*'Calculation sheet'!P457*'Calculation sheet'!R457*'Calculation sheet'!S457*'Calculation sheet'!V457*'Calculation sheet'!Y457*'Calculation sheet'!Z457*'Calculation sheet'!AB457*'Calculation sheet'!AD457*'Calculation sheet'!AH457*'Calculation sheet'!AJ457,'Calculation sheet'!AN457*'Calculation sheet'!J457*'Calculation sheet'!K457*'Calculation sheet'!L457*'Calculation sheet'!N457*'Calculation sheet'!P457*'Calculation sheet'!R457*'Calculation sheet'!S457*'Calculation sheet'!V457*'Calculation sheet'!Y457*'Calculation sheet'!Z457*'Calculation sheet'!AB457*'Calculation sheet'!AD457*'Calculation sheet'!AH457*'Calculation sheet'!AJ457*0.7672))</f>
        <v/>
      </c>
      <c r="O457" s="12" t="str">
        <f>IF('Calculation sheet'!AQ457="","",IF(OR(I457="Motorway link",I457="Exit diverge",I457="Entrance merge",I457="Motorway diverge",I457="Motorway merge",I457="Motorway weaving",I457="Service area"),'Calculation sheet'!AO457*'Calculation sheet'!J457*'Calculation sheet'!K457*'Calculation sheet'!L457*'Calculation sheet'!N457*'Calculation sheet'!P457*'Calculation sheet'!R457*'Calculation sheet'!S457*'Calculation sheet'!W457*'Calculation sheet'!Y457*'Calculation sheet'!Z457*'Calculation sheet'!AB457*'Calculation sheet'!AD457*'Calculation sheet'!AH457*'Calculation sheet'!AJ457,'Calculation sheet'!AO457*'Calculation sheet'!J457*'Calculation sheet'!K457*'Calculation sheet'!L457*'Calculation sheet'!N457*'Calculation sheet'!P457*'Calculation sheet'!R457*'Calculation sheet'!S457*'Calculation sheet'!W457*'Calculation sheet'!Y457*'Calculation sheet'!Z457*'Calculation sheet'!AB457*'Calculation sheet'!AD457*'Calculation sheet'!AH457*'Calculation sheet'!AJ457*0.7672))</f>
        <v/>
      </c>
      <c r="P457" s="12" t="str">
        <f>IF('Calculation sheet'!AQ457="","",IF(OR(I457="Motorway link",I457="Exit diverge",I457="Entrance merge",I457="Motorway diverge",I457="Motorway merge",I457="Motorway weaving",I457="Service area"),'Calculation sheet'!AP457*'Calculation sheet'!J457*'Calculation sheet'!K457*'Calculation sheet'!L457*'Calculation sheet'!N457*'Calculation sheet'!P457*'Calculation sheet'!R457*'Calculation sheet'!S457*'Calculation sheet'!X457*'Calculation sheet'!Y457*'Calculation sheet'!Z457*'Calculation sheet'!AB457*'Calculation sheet'!AD457*'Calculation sheet'!AI457*'Calculation sheet'!AJ457,'Calculation sheet'!AP457*'Calculation sheet'!J457*'Calculation sheet'!K457*'Calculation sheet'!L457*'Calculation sheet'!N457*'Calculation sheet'!P457*'Calculation sheet'!R457*'Calculation sheet'!S457*'Calculation sheet'!X457*'Calculation sheet'!Y457*'Calculation sheet'!Z457*'Calculation sheet'!AB457*'Calculation sheet'!AD457*'Calculation sheet'!AI457*'Calculation sheet'!AJ457*0.7672))</f>
        <v/>
      </c>
      <c r="Q457" s="12" t="str">
        <f t="shared" si="22"/>
        <v/>
      </c>
      <c r="R457" s="14" t="str">
        <f t="shared" si="23"/>
        <v/>
      </c>
    </row>
    <row r="458" spans="1:18" x14ac:dyDescent="0.3">
      <c r="A458" s="4" t="str">
        <f>IF('Input data'!A473="","",'Input data'!A473)</f>
        <v/>
      </c>
      <c r="B458" s="4" t="str">
        <f>IF('Input data'!B473="","",'Input data'!B473)</f>
        <v/>
      </c>
      <c r="C458" s="4" t="str">
        <f>IF('Input data'!C473="","",'Input data'!C473)</f>
        <v/>
      </c>
      <c r="D458" s="4" t="str">
        <f>IF('Input data'!D473="","",'Input data'!D473)</f>
        <v/>
      </c>
      <c r="E458" s="4" t="str">
        <f>IF('Input data'!E473="","",'Input data'!E473)</f>
        <v/>
      </c>
      <c r="F458" s="4" t="str">
        <f>IF('Input data'!F473="","",'Input data'!F473)</f>
        <v/>
      </c>
      <c r="G458" s="4">
        <f>IF('Input data'!G473="","",'Input data'!G473)</f>
        <v>0</v>
      </c>
      <c r="H458" s="4" t="str">
        <f>IF('Input data'!H473&gt;0.5,'Input data'!H473,"")</f>
        <v/>
      </c>
      <c r="I458" s="4" t="str">
        <f>IF('Input data'!I473="","",'Input data'!I473)</f>
        <v/>
      </c>
      <c r="J458" s="12" t="str">
        <f>IF('Calculation sheet'!AQ458="","",IF(OR(I458="Motorway link",I458="Exit diverge",I458="Entrance merge",I458="Motorway diverge",I458="Motorway merge",I458="Motorway weaving",I458="Service area"),'Calculation sheet'!AK458*'Calculation sheet'!J458*'Calculation sheet'!K458*'Calculation sheet'!L458*'Calculation sheet'!N458*'Calculation sheet'!P458*'Calculation sheet'!R458*'Calculation sheet'!S458*'Calculation sheet'!T458*'Calculation sheet'!Y458*'Calculation sheet'!Z458*'Calculation sheet'!AB458*'Calculation sheet'!AD458*'Calculation sheet'!AF458*'Calculation sheet'!AJ458,'Calculation sheet'!AK458*'Calculation sheet'!J458*'Calculation sheet'!K458*'Calculation sheet'!L458*'Calculation sheet'!N458*'Calculation sheet'!P458*'Calculation sheet'!R458*'Calculation sheet'!S458*'Calculation sheet'!T458*'Calculation sheet'!Y458*'Calculation sheet'!Z458*'Calculation sheet'!AB458*'Calculation sheet'!AD458*'Calculation sheet'!AF458*'Calculation sheet'!AJ458*0.7672))</f>
        <v/>
      </c>
      <c r="K458" s="12" t="str">
        <f>IF('Calculation sheet'!AQ458="","",IF(OR(I458="Motorway link",I458="Exit diverge",I458="Entrance merge",I458="Motorway diverge",I458="Motorway merge",I458="Motorway weaving",I458="Service area"),'Calculation sheet'!AL458*'Calculation sheet'!J458*'Calculation sheet'!K458*'Calculation sheet'!M458*'Calculation sheet'!O458*'Calculation sheet'!P458*'Calculation sheet'!Q458*'Calculation sheet'!R458*'Calculation sheet'!S458*'Calculation sheet'!T458*'Calculation sheet'!Y458*'Calculation sheet'!AA458*'Calculation sheet'!AC458*'Calculation sheet'!AE458*'Calculation sheet'!AG458*'Calculation sheet'!AJ458,'Calculation sheet'!AL458*'Calculation sheet'!J458*'Calculation sheet'!K458*'Calculation sheet'!M458*'Calculation sheet'!O458*'Calculation sheet'!P458*'Calculation sheet'!Q458*'Calculation sheet'!R458*'Calculation sheet'!S458*'Calculation sheet'!T458*'Calculation sheet'!Y458*'Calculation sheet'!AA458*'Calculation sheet'!AC458*'Calculation sheet'!AE458*'Calculation sheet'!AG458*'Calculation sheet'!AJ458*0.8833))</f>
        <v/>
      </c>
      <c r="L458" s="12" t="str">
        <f>IF('Calculation sheet'!AQ458="","",IF(OR(I458="Motorway link",I458="Exit diverge",I458="Entrance merge",I458="Motorway diverge",I458="Motorway merge",I458="Motorway weaving",I458="Service area"),'Calculation sheet'!AM458*'Calculation sheet'!J458*'Calculation sheet'!K458*'Calculation sheet'!M458*'Calculation sheet'!O458*'Calculation sheet'!P458*'Calculation sheet'!Q458*'Calculation sheet'!R458*'Calculation sheet'!S458*'Calculation sheet'!U458*'Calculation sheet'!Y458*'Calculation sheet'!AA458*'Calculation sheet'!AC458*'Calculation sheet'!AE458*'Calculation sheet'!AG458*'Calculation sheet'!AJ458,'Calculation sheet'!AM458*'Calculation sheet'!J458*'Calculation sheet'!K458*'Calculation sheet'!M458*'Calculation sheet'!O458*'Calculation sheet'!P458*'Calculation sheet'!Q458*'Calculation sheet'!R458*'Calculation sheet'!S458*'Calculation sheet'!U458*'Calculation sheet'!Y458*'Calculation sheet'!AA458*'Calculation sheet'!AC458*'Calculation sheet'!AE458*'Calculation sheet'!AG458*'Calculation sheet'!AJ458*1.1176))</f>
        <v/>
      </c>
      <c r="M458" s="12" t="str">
        <f t="shared" si="21"/>
        <v/>
      </c>
      <c r="N458" s="12" t="str">
        <f>IF('Calculation sheet'!AQ458="","",IF(OR(I458="Motorway link",I458="Exit diverge",I458="Entrance merge",I458="Motorway diverge",I458="Motorway merge",I458="Motorway weaving",I458="Service area"),'Calculation sheet'!AN458*'Calculation sheet'!J458*'Calculation sheet'!K458*'Calculation sheet'!L458*'Calculation sheet'!N458*'Calculation sheet'!P458*'Calculation sheet'!R458*'Calculation sheet'!S458*'Calculation sheet'!V458*'Calculation sheet'!Y458*'Calculation sheet'!Z458*'Calculation sheet'!AB458*'Calculation sheet'!AD458*'Calculation sheet'!AH458*'Calculation sheet'!AJ458,'Calculation sheet'!AN458*'Calculation sheet'!J458*'Calculation sheet'!K458*'Calculation sheet'!L458*'Calculation sheet'!N458*'Calculation sheet'!P458*'Calculation sheet'!R458*'Calculation sheet'!S458*'Calculation sheet'!V458*'Calculation sheet'!Y458*'Calculation sheet'!Z458*'Calculation sheet'!AB458*'Calculation sheet'!AD458*'Calculation sheet'!AH458*'Calculation sheet'!AJ458*0.7672))</f>
        <v/>
      </c>
      <c r="O458" s="12" t="str">
        <f>IF('Calculation sheet'!AQ458="","",IF(OR(I458="Motorway link",I458="Exit diverge",I458="Entrance merge",I458="Motorway diverge",I458="Motorway merge",I458="Motorway weaving",I458="Service area"),'Calculation sheet'!AO458*'Calculation sheet'!J458*'Calculation sheet'!K458*'Calculation sheet'!L458*'Calculation sheet'!N458*'Calculation sheet'!P458*'Calculation sheet'!R458*'Calculation sheet'!S458*'Calculation sheet'!W458*'Calculation sheet'!Y458*'Calculation sheet'!Z458*'Calculation sheet'!AB458*'Calculation sheet'!AD458*'Calculation sheet'!AH458*'Calculation sheet'!AJ458,'Calculation sheet'!AO458*'Calculation sheet'!J458*'Calculation sheet'!K458*'Calculation sheet'!L458*'Calculation sheet'!N458*'Calculation sheet'!P458*'Calculation sheet'!R458*'Calculation sheet'!S458*'Calculation sheet'!W458*'Calculation sheet'!Y458*'Calculation sheet'!Z458*'Calculation sheet'!AB458*'Calculation sheet'!AD458*'Calculation sheet'!AH458*'Calculation sheet'!AJ458*0.7672))</f>
        <v/>
      </c>
      <c r="P458" s="12" t="str">
        <f>IF('Calculation sheet'!AQ458="","",IF(OR(I458="Motorway link",I458="Exit diverge",I458="Entrance merge",I458="Motorway diverge",I458="Motorway merge",I458="Motorway weaving",I458="Service area"),'Calculation sheet'!AP458*'Calculation sheet'!J458*'Calculation sheet'!K458*'Calculation sheet'!L458*'Calculation sheet'!N458*'Calculation sheet'!P458*'Calculation sheet'!R458*'Calculation sheet'!S458*'Calculation sheet'!X458*'Calculation sheet'!Y458*'Calculation sheet'!Z458*'Calculation sheet'!AB458*'Calculation sheet'!AD458*'Calculation sheet'!AI458*'Calculation sheet'!AJ458,'Calculation sheet'!AP458*'Calculation sheet'!J458*'Calculation sheet'!K458*'Calculation sheet'!L458*'Calculation sheet'!N458*'Calculation sheet'!P458*'Calculation sheet'!R458*'Calculation sheet'!S458*'Calculation sheet'!X458*'Calculation sheet'!Y458*'Calculation sheet'!Z458*'Calculation sheet'!AB458*'Calculation sheet'!AD458*'Calculation sheet'!AI458*'Calculation sheet'!AJ458*0.7672))</f>
        <v/>
      </c>
      <c r="Q458" s="12" t="str">
        <f t="shared" si="22"/>
        <v/>
      </c>
      <c r="R458" s="14" t="str">
        <f t="shared" si="23"/>
        <v/>
      </c>
    </row>
    <row r="459" spans="1:18" x14ac:dyDescent="0.3">
      <c r="A459" s="4" t="str">
        <f>IF('Input data'!A474="","",'Input data'!A474)</f>
        <v/>
      </c>
      <c r="B459" s="4" t="str">
        <f>IF('Input data'!B474="","",'Input data'!B474)</f>
        <v/>
      </c>
      <c r="C459" s="4" t="str">
        <f>IF('Input data'!C474="","",'Input data'!C474)</f>
        <v/>
      </c>
      <c r="D459" s="4" t="str">
        <f>IF('Input data'!D474="","",'Input data'!D474)</f>
        <v/>
      </c>
      <c r="E459" s="4" t="str">
        <f>IF('Input data'!E474="","",'Input data'!E474)</f>
        <v/>
      </c>
      <c r="F459" s="4" t="str">
        <f>IF('Input data'!F474="","",'Input data'!F474)</f>
        <v/>
      </c>
      <c r="G459" s="4">
        <f>IF('Input data'!G474="","",'Input data'!G474)</f>
        <v>0</v>
      </c>
      <c r="H459" s="4" t="str">
        <f>IF('Input data'!H474&gt;0.5,'Input data'!H474,"")</f>
        <v/>
      </c>
      <c r="I459" s="4" t="str">
        <f>IF('Input data'!I474="","",'Input data'!I474)</f>
        <v/>
      </c>
      <c r="J459" s="12" t="str">
        <f>IF('Calculation sheet'!AQ459="","",IF(OR(I459="Motorway link",I459="Exit diverge",I459="Entrance merge",I459="Motorway diverge",I459="Motorway merge",I459="Motorway weaving",I459="Service area"),'Calculation sheet'!AK459*'Calculation sheet'!J459*'Calculation sheet'!K459*'Calculation sheet'!L459*'Calculation sheet'!N459*'Calculation sheet'!P459*'Calculation sheet'!R459*'Calculation sheet'!S459*'Calculation sheet'!T459*'Calculation sheet'!Y459*'Calculation sheet'!Z459*'Calculation sheet'!AB459*'Calculation sheet'!AD459*'Calculation sheet'!AF459*'Calculation sheet'!AJ459,'Calculation sheet'!AK459*'Calculation sheet'!J459*'Calculation sheet'!K459*'Calculation sheet'!L459*'Calculation sheet'!N459*'Calculation sheet'!P459*'Calculation sheet'!R459*'Calculation sheet'!S459*'Calculation sheet'!T459*'Calculation sheet'!Y459*'Calculation sheet'!Z459*'Calculation sheet'!AB459*'Calculation sheet'!AD459*'Calculation sheet'!AF459*'Calculation sheet'!AJ459*0.7672))</f>
        <v/>
      </c>
      <c r="K459" s="12" t="str">
        <f>IF('Calculation sheet'!AQ459="","",IF(OR(I459="Motorway link",I459="Exit diverge",I459="Entrance merge",I459="Motorway diverge",I459="Motorway merge",I459="Motorway weaving",I459="Service area"),'Calculation sheet'!AL459*'Calculation sheet'!J459*'Calculation sheet'!K459*'Calculation sheet'!M459*'Calculation sheet'!O459*'Calculation sheet'!P459*'Calculation sheet'!Q459*'Calculation sheet'!R459*'Calculation sheet'!S459*'Calculation sheet'!T459*'Calculation sheet'!Y459*'Calculation sheet'!AA459*'Calculation sheet'!AC459*'Calculation sheet'!AE459*'Calculation sheet'!AG459*'Calculation sheet'!AJ459,'Calculation sheet'!AL459*'Calculation sheet'!J459*'Calculation sheet'!K459*'Calculation sheet'!M459*'Calculation sheet'!O459*'Calculation sheet'!P459*'Calculation sheet'!Q459*'Calculation sheet'!R459*'Calculation sheet'!S459*'Calculation sheet'!T459*'Calculation sheet'!Y459*'Calculation sheet'!AA459*'Calculation sheet'!AC459*'Calculation sheet'!AE459*'Calculation sheet'!AG459*'Calculation sheet'!AJ459*0.8833))</f>
        <v/>
      </c>
      <c r="L459" s="12" t="str">
        <f>IF('Calculation sheet'!AQ459="","",IF(OR(I459="Motorway link",I459="Exit diverge",I459="Entrance merge",I459="Motorway diverge",I459="Motorway merge",I459="Motorway weaving",I459="Service area"),'Calculation sheet'!AM459*'Calculation sheet'!J459*'Calculation sheet'!K459*'Calculation sheet'!M459*'Calculation sheet'!O459*'Calculation sheet'!P459*'Calculation sheet'!Q459*'Calculation sheet'!R459*'Calculation sheet'!S459*'Calculation sheet'!U459*'Calculation sheet'!Y459*'Calculation sheet'!AA459*'Calculation sheet'!AC459*'Calculation sheet'!AE459*'Calculation sheet'!AG459*'Calculation sheet'!AJ459,'Calculation sheet'!AM459*'Calculation sheet'!J459*'Calculation sheet'!K459*'Calculation sheet'!M459*'Calculation sheet'!O459*'Calculation sheet'!P459*'Calculation sheet'!Q459*'Calculation sheet'!R459*'Calculation sheet'!S459*'Calculation sheet'!U459*'Calculation sheet'!Y459*'Calculation sheet'!AA459*'Calculation sheet'!AC459*'Calculation sheet'!AE459*'Calculation sheet'!AG459*'Calculation sheet'!AJ459*1.1176))</f>
        <v/>
      </c>
      <c r="M459" s="12" t="str">
        <f t="shared" si="21"/>
        <v/>
      </c>
      <c r="N459" s="12" t="str">
        <f>IF('Calculation sheet'!AQ459="","",IF(OR(I459="Motorway link",I459="Exit diverge",I459="Entrance merge",I459="Motorway diverge",I459="Motorway merge",I459="Motorway weaving",I459="Service area"),'Calculation sheet'!AN459*'Calculation sheet'!J459*'Calculation sheet'!K459*'Calculation sheet'!L459*'Calculation sheet'!N459*'Calculation sheet'!P459*'Calculation sheet'!R459*'Calculation sheet'!S459*'Calculation sheet'!V459*'Calculation sheet'!Y459*'Calculation sheet'!Z459*'Calculation sheet'!AB459*'Calculation sheet'!AD459*'Calculation sheet'!AH459*'Calculation sheet'!AJ459,'Calculation sheet'!AN459*'Calculation sheet'!J459*'Calculation sheet'!K459*'Calculation sheet'!L459*'Calculation sheet'!N459*'Calculation sheet'!P459*'Calculation sheet'!R459*'Calculation sheet'!S459*'Calculation sheet'!V459*'Calculation sheet'!Y459*'Calculation sheet'!Z459*'Calculation sheet'!AB459*'Calculation sheet'!AD459*'Calculation sheet'!AH459*'Calculation sheet'!AJ459*0.7672))</f>
        <v/>
      </c>
      <c r="O459" s="12" t="str">
        <f>IF('Calculation sheet'!AQ459="","",IF(OR(I459="Motorway link",I459="Exit diverge",I459="Entrance merge",I459="Motorway diverge",I459="Motorway merge",I459="Motorway weaving",I459="Service area"),'Calculation sheet'!AO459*'Calculation sheet'!J459*'Calculation sheet'!K459*'Calculation sheet'!L459*'Calculation sheet'!N459*'Calculation sheet'!P459*'Calculation sheet'!R459*'Calculation sheet'!S459*'Calculation sheet'!W459*'Calculation sheet'!Y459*'Calculation sheet'!Z459*'Calculation sheet'!AB459*'Calculation sheet'!AD459*'Calculation sheet'!AH459*'Calculation sheet'!AJ459,'Calculation sheet'!AO459*'Calculation sheet'!J459*'Calculation sheet'!K459*'Calculation sheet'!L459*'Calculation sheet'!N459*'Calculation sheet'!P459*'Calculation sheet'!R459*'Calculation sheet'!S459*'Calculation sheet'!W459*'Calculation sheet'!Y459*'Calculation sheet'!Z459*'Calculation sheet'!AB459*'Calculation sheet'!AD459*'Calculation sheet'!AH459*'Calculation sheet'!AJ459*0.7672))</f>
        <v/>
      </c>
      <c r="P459" s="12" t="str">
        <f>IF('Calculation sheet'!AQ459="","",IF(OR(I459="Motorway link",I459="Exit diverge",I459="Entrance merge",I459="Motorway diverge",I459="Motorway merge",I459="Motorway weaving",I459="Service area"),'Calculation sheet'!AP459*'Calculation sheet'!J459*'Calculation sheet'!K459*'Calculation sheet'!L459*'Calculation sheet'!N459*'Calculation sheet'!P459*'Calculation sheet'!R459*'Calculation sheet'!S459*'Calculation sheet'!X459*'Calculation sheet'!Y459*'Calculation sheet'!Z459*'Calculation sheet'!AB459*'Calculation sheet'!AD459*'Calculation sheet'!AI459*'Calculation sheet'!AJ459,'Calculation sheet'!AP459*'Calculation sheet'!J459*'Calculation sheet'!K459*'Calculation sheet'!L459*'Calculation sheet'!N459*'Calculation sheet'!P459*'Calculation sheet'!R459*'Calculation sheet'!S459*'Calculation sheet'!X459*'Calculation sheet'!Y459*'Calculation sheet'!Z459*'Calculation sheet'!AB459*'Calculation sheet'!AD459*'Calculation sheet'!AI459*'Calculation sheet'!AJ459*0.7672))</f>
        <v/>
      </c>
      <c r="Q459" s="12" t="str">
        <f t="shared" si="22"/>
        <v/>
      </c>
      <c r="R459" s="14" t="str">
        <f t="shared" si="23"/>
        <v/>
      </c>
    </row>
    <row r="460" spans="1:18" x14ac:dyDescent="0.3">
      <c r="A460" s="4" t="str">
        <f>IF('Input data'!A475="","",'Input data'!A475)</f>
        <v/>
      </c>
      <c r="B460" s="4" t="str">
        <f>IF('Input data'!B475="","",'Input data'!B475)</f>
        <v/>
      </c>
      <c r="C460" s="4" t="str">
        <f>IF('Input data'!C475="","",'Input data'!C475)</f>
        <v/>
      </c>
      <c r="D460" s="4" t="str">
        <f>IF('Input data'!D475="","",'Input data'!D475)</f>
        <v/>
      </c>
      <c r="E460" s="4" t="str">
        <f>IF('Input data'!E475="","",'Input data'!E475)</f>
        <v/>
      </c>
      <c r="F460" s="4" t="str">
        <f>IF('Input data'!F475="","",'Input data'!F475)</f>
        <v/>
      </c>
      <c r="G460" s="4">
        <f>IF('Input data'!G475="","",'Input data'!G475)</f>
        <v>0</v>
      </c>
      <c r="H460" s="4" t="str">
        <f>IF('Input data'!H475&gt;0.5,'Input data'!H475,"")</f>
        <v/>
      </c>
      <c r="I460" s="4" t="str">
        <f>IF('Input data'!I475="","",'Input data'!I475)</f>
        <v/>
      </c>
      <c r="J460" s="12" t="str">
        <f>IF('Calculation sheet'!AQ460="","",IF(OR(I460="Motorway link",I460="Exit diverge",I460="Entrance merge",I460="Motorway diverge",I460="Motorway merge",I460="Motorway weaving",I460="Service area"),'Calculation sheet'!AK460*'Calculation sheet'!J460*'Calculation sheet'!K460*'Calculation sheet'!L460*'Calculation sheet'!N460*'Calculation sheet'!P460*'Calculation sheet'!R460*'Calculation sheet'!S460*'Calculation sheet'!T460*'Calculation sheet'!Y460*'Calculation sheet'!Z460*'Calculation sheet'!AB460*'Calculation sheet'!AD460*'Calculation sheet'!AF460*'Calculation sheet'!AJ460,'Calculation sheet'!AK460*'Calculation sheet'!J460*'Calculation sheet'!K460*'Calculation sheet'!L460*'Calculation sheet'!N460*'Calculation sheet'!P460*'Calculation sheet'!R460*'Calculation sheet'!S460*'Calculation sheet'!T460*'Calculation sheet'!Y460*'Calculation sheet'!Z460*'Calculation sheet'!AB460*'Calculation sheet'!AD460*'Calculation sheet'!AF460*'Calculation sheet'!AJ460*0.7672))</f>
        <v/>
      </c>
      <c r="K460" s="12" t="str">
        <f>IF('Calculation sheet'!AQ460="","",IF(OR(I460="Motorway link",I460="Exit diverge",I460="Entrance merge",I460="Motorway diverge",I460="Motorway merge",I460="Motorway weaving",I460="Service area"),'Calculation sheet'!AL460*'Calculation sheet'!J460*'Calculation sheet'!K460*'Calculation sheet'!M460*'Calculation sheet'!O460*'Calculation sheet'!P460*'Calculation sheet'!Q460*'Calculation sheet'!R460*'Calculation sheet'!S460*'Calculation sheet'!T460*'Calculation sheet'!Y460*'Calculation sheet'!AA460*'Calculation sheet'!AC460*'Calculation sheet'!AE460*'Calculation sheet'!AG460*'Calculation sheet'!AJ460,'Calculation sheet'!AL460*'Calculation sheet'!J460*'Calculation sheet'!K460*'Calculation sheet'!M460*'Calculation sheet'!O460*'Calculation sheet'!P460*'Calculation sheet'!Q460*'Calculation sheet'!R460*'Calculation sheet'!S460*'Calculation sheet'!T460*'Calculation sheet'!Y460*'Calculation sheet'!AA460*'Calculation sheet'!AC460*'Calculation sheet'!AE460*'Calculation sheet'!AG460*'Calculation sheet'!AJ460*0.8833))</f>
        <v/>
      </c>
      <c r="L460" s="12" t="str">
        <f>IF('Calculation sheet'!AQ460="","",IF(OR(I460="Motorway link",I460="Exit diverge",I460="Entrance merge",I460="Motorway diverge",I460="Motorway merge",I460="Motorway weaving",I460="Service area"),'Calculation sheet'!AM460*'Calculation sheet'!J460*'Calculation sheet'!K460*'Calculation sheet'!M460*'Calculation sheet'!O460*'Calculation sheet'!P460*'Calculation sheet'!Q460*'Calculation sheet'!R460*'Calculation sheet'!S460*'Calculation sheet'!U460*'Calculation sheet'!Y460*'Calculation sheet'!AA460*'Calculation sheet'!AC460*'Calculation sheet'!AE460*'Calculation sheet'!AG460*'Calculation sheet'!AJ460,'Calculation sheet'!AM460*'Calculation sheet'!J460*'Calculation sheet'!K460*'Calculation sheet'!M460*'Calculation sheet'!O460*'Calculation sheet'!P460*'Calculation sheet'!Q460*'Calculation sheet'!R460*'Calculation sheet'!S460*'Calculation sheet'!U460*'Calculation sheet'!Y460*'Calculation sheet'!AA460*'Calculation sheet'!AC460*'Calculation sheet'!AE460*'Calculation sheet'!AG460*'Calculation sheet'!AJ460*1.1176))</f>
        <v/>
      </c>
      <c r="M460" s="12" t="str">
        <f t="shared" si="21"/>
        <v/>
      </c>
      <c r="N460" s="12" t="str">
        <f>IF('Calculation sheet'!AQ460="","",IF(OR(I460="Motorway link",I460="Exit diverge",I460="Entrance merge",I460="Motorway diverge",I460="Motorway merge",I460="Motorway weaving",I460="Service area"),'Calculation sheet'!AN460*'Calculation sheet'!J460*'Calculation sheet'!K460*'Calculation sheet'!L460*'Calculation sheet'!N460*'Calculation sheet'!P460*'Calculation sheet'!R460*'Calculation sheet'!S460*'Calculation sheet'!V460*'Calculation sheet'!Y460*'Calculation sheet'!Z460*'Calculation sheet'!AB460*'Calculation sheet'!AD460*'Calculation sheet'!AH460*'Calculation sheet'!AJ460,'Calculation sheet'!AN460*'Calculation sheet'!J460*'Calculation sheet'!K460*'Calculation sheet'!L460*'Calculation sheet'!N460*'Calculation sheet'!P460*'Calculation sheet'!R460*'Calculation sheet'!S460*'Calculation sheet'!V460*'Calculation sheet'!Y460*'Calculation sheet'!Z460*'Calculation sheet'!AB460*'Calculation sheet'!AD460*'Calculation sheet'!AH460*'Calculation sheet'!AJ460*0.7672))</f>
        <v/>
      </c>
      <c r="O460" s="12" t="str">
        <f>IF('Calculation sheet'!AQ460="","",IF(OR(I460="Motorway link",I460="Exit diverge",I460="Entrance merge",I460="Motorway diverge",I460="Motorway merge",I460="Motorway weaving",I460="Service area"),'Calculation sheet'!AO460*'Calculation sheet'!J460*'Calculation sheet'!K460*'Calculation sheet'!L460*'Calculation sheet'!N460*'Calculation sheet'!P460*'Calculation sheet'!R460*'Calculation sheet'!S460*'Calculation sheet'!W460*'Calculation sheet'!Y460*'Calculation sheet'!Z460*'Calculation sheet'!AB460*'Calculation sheet'!AD460*'Calculation sheet'!AH460*'Calculation sheet'!AJ460,'Calculation sheet'!AO460*'Calculation sheet'!J460*'Calculation sheet'!K460*'Calculation sheet'!L460*'Calculation sheet'!N460*'Calculation sheet'!P460*'Calculation sheet'!R460*'Calculation sheet'!S460*'Calculation sheet'!W460*'Calculation sheet'!Y460*'Calculation sheet'!Z460*'Calculation sheet'!AB460*'Calculation sheet'!AD460*'Calculation sheet'!AH460*'Calculation sheet'!AJ460*0.7672))</f>
        <v/>
      </c>
      <c r="P460" s="12" t="str">
        <f>IF('Calculation sheet'!AQ460="","",IF(OR(I460="Motorway link",I460="Exit diverge",I460="Entrance merge",I460="Motorway diverge",I460="Motorway merge",I460="Motorway weaving",I460="Service area"),'Calculation sheet'!AP460*'Calculation sheet'!J460*'Calculation sheet'!K460*'Calculation sheet'!L460*'Calculation sheet'!N460*'Calculation sheet'!P460*'Calculation sheet'!R460*'Calculation sheet'!S460*'Calculation sheet'!X460*'Calculation sheet'!Y460*'Calculation sheet'!Z460*'Calculation sheet'!AB460*'Calculation sheet'!AD460*'Calculation sheet'!AI460*'Calculation sheet'!AJ460,'Calculation sheet'!AP460*'Calculation sheet'!J460*'Calculation sheet'!K460*'Calculation sheet'!L460*'Calculation sheet'!N460*'Calculation sheet'!P460*'Calculation sheet'!R460*'Calculation sheet'!S460*'Calculation sheet'!X460*'Calculation sheet'!Y460*'Calculation sheet'!Z460*'Calculation sheet'!AB460*'Calculation sheet'!AD460*'Calculation sheet'!AI460*'Calculation sheet'!AJ460*0.7672))</f>
        <v/>
      </c>
      <c r="Q460" s="12" t="str">
        <f t="shared" si="22"/>
        <v/>
      </c>
      <c r="R460" s="14" t="str">
        <f t="shared" si="23"/>
        <v/>
      </c>
    </row>
    <row r="461" spans="1:18" x14ac:dyDescent="0.3">
      <c r="A461" s="4" t="str">
        <f>IF('Input data'!A476="","",'Input data'!A476)</f>
        <v/>
      </c>
      <c r="B461" s="4" t="str">
        <f>IF('Input data'!B476="","",'Input data'!B476)</f>
        <v/>
      </c>
      <c r="C461" s="4" t="str">
        <f>IF('Input data'!C476="","",'Input data'!C476)</f>
        <v/>
      </c>
      <c r="D461" s="4" t="str">
        <f>IF('Input data'!D476="","",'Input data'!D476)</f>
        <v/>
      </c>
      <c r="E461" s="4" t="str">
        <f>IF('Input data'!E476="","",'Input data'!E476)</f>
        <v/>
      </c>
      <c r="F461" s="4" t="str">
        <f>IF('Input data'!F476="","",'Input data'!F476)</f>
        <v/>
      </c>
      <c r="G461" s="4">
        <f>IF('Input data'!G476="","",'Input data'!G476)</f>
        <v>0</v>
      </c>
      <c r="H461" s="4" t="str">
        <f>IF('Input data'!H476&gt;0.5,'Input data'!H476,"")</f>
        <v/>
      </c>
      <c r="I461" s="4" t="str">
        <f>IF('Input data'!I476="","",'Input data'!I476)</f>
        <v/>
      </c>
      <c r="J461" s="12" t="str">
        <f>IF('Calculation sheet'!AQ461="","",IF(OR(I461="Motorway link",I461="Exit diverge",I461="Entrance merge",I461="Motorway diverge",I461="Motorway merge",I461="Motorway weaving",I461="Service area"),'Calculation sheet'!AK461*'Calculation sheet'!J461*'Calculation sheet'!K461*'Calculation sheet'!L461*'Calculation sheet'!N461*'Calculation sheet'!P461*'Calculation sheet'!R461*'Calculation sheet'!S461*'Calculation sheet'!T461*'Calculation sheet'!Y461*'Calculation sheet'!Z461*'Calculation sheet'!AB461*'Calculation sheet'!AD461*'Calculation sheet'!AF461*'Calculation sheet'!AJ461,'Calculation sheet'!AK461*'Calculation sheet'!J461*'Calculation sheet'!K461*'Calculation sheet'!L461*'Calculation sheet'!N461*'Calculation sheet'!P461*'Calculation sheet'!R461*'Calculation sheet'!S461*'Calculation sheet'!T461*'Calculation sheet'!Y461*'Calculation sheet'!Z461*'Calculation sheet'!AB461*'Calculation sheet'!AD461*'Calculation sheet'!AF461*'Calculation sheet'!AJ461*0.7672))</f>
        <v/>
      </c>
      <c r="K461" s="12" t="str">
        <f>IF('Calculation sheet'!AQ461="","",IF(OR(I461="Motorway link",I461="Exit diverge",I461="Entrance merge",I461="Motorway diverge",I461="Motorway merge",I461="Motorway weaving",I461="Service area"),'Calculation sheet'!AL461*'Calculation sheet'!J461*'Calculation sheet'!K461*'Calculation sheet'!M461*'Calculation sheet'!O461*'Calculation sheet'!P461*'Calculation sheet'!Q461*'Calculation sheet'!R461*'Calculation sheet'!S461*'Calculation sheet'!T461*'Calculation sheet'!Y461*'Calculation sheet'!AA461*'Calculation sheet'!AC461*'Calculation sheet'!AE461*'Calculation sheet'!AG461*'Calculation sheet'!AJ461,'Calculation sheet'!AL461*'Calculation sheet'!J461*'Calculation sheet'!K461*'Calculation sheet'!M461*'Calculation sheet'!O461*'Calculation sheet'!P461*'Calculation sheet'!Q461*'Calculation sheet'!R461*'Calculation sheet'!S461*'Calculation sheet'!T461*'Calculation sheet'!Y461*'Calculation sheet'!AA461*'Calculation sheet'!AC461*'Calculation sheet'!AE461*'Calculation sheet'!AG461*'Calculation sheet'!AJ461*0.8833))</f>
        <v/>
      </c>
      <c r="L461" s="12" t="str">
        <f>IF('Calculation sheet'!AQ461="","",IF(OR(I461="Motorway link",I461="Exit diverge",I461="Entrance merge",I461="Motorway diverge",I461="Motorway merge",I461="Motorway weaving",I461="Service area"),'Calculation sheet'!AM461*'Calculation sheet'!J461*'Calculation sheet'!K461*'Calculation sheet'!M461*'Calculation sheet'!O461*'Calculation sheet'!P461*'Calculation sheet'!Q461*'Calculation sheet'!R461*'Calculation sheet'!S461*'Calculation sheet'!U461*'Calculation sheet'!Y461*'Calculation sheet'!AA461*'Calculation sheet'!AC461*'Calculation sheet'!AE461*'Calculation sheet'!AG461*'Calculation sheet'!AJ461,'Calculation sheet'!AM461*'Calculation sheet'!J461*'Calculation sheet'!K461*'Calculation sheet'!M461*'Calculation sheet'!O461*'Calculation sheet'!P461*'Calculation sheet'!Q461*'Calculation sheet'!R461*'Calculation sheet'!S461*'Calculation sheet'!U461*'Calculation sheet'!Y461*'Calculation sheet'!AA461*'Calculation sheet'!AC461*'Calculation sheet'!AE461*'Calculation sheet'!AG461*'Calculation sheet'!AJ461*1.1176))</f>
        <v/>
      </c>
      <c r="M461" s="12" t="str">
        <f t="shared" si="21"/>
        <v/>
      </c>
      <c r="N461" s="12" t="str">
        <f>IF('Calculation sheet'!AQ461="","",IF(OR(I461="Motorway link",I461="Exit diverge",I461="Entrance merge",I461="Motorway diverge",I461="Motorway merge",I461="Motorway weaving",I461="Service area"),'Calculation sheet'!AN461*'Calculation sheet'!J461*'Calculation sheet'!K461*'Calculation sheet'!L461*'Calculation sheet'!N461*'Calculation sheet'!P461*'Calculation sheet'!R461*'Calculation sheet'!S461*'Calculation sheet'!V461*'Calculation sheet'!Y461*'Calculation sheet'!Z461*'Calculation sheet'!AB461*'Calculation sheet'!AD461*'Calculation sheet'!AH461*'Calculation sheet'!AJ461,'Calculation sheet'!AN461*'Calculation sheet'!J461*'Calculation sheet'!K461*'Calculation sheet'!L461*'Calculation sheet'!N461*'Calculation sheet'!P461*'Calculation sheet'!R461*'Calculation sheet'!S461*'Calculation sheet'!V461*'Calculation sheet'!Y461*'Calculation sheet'!Z461*'Calculation sheet'!AB461*'Calculation sheet'!AD461*'Calculation sheet'!AH461*'Calculation sheet'!AJ461*0.7672))</f>
        <v/>
      </c>
      <c r="O461" s="12" t="str">
        <f>IF('Calculation sheet'!AQ461="","",IF(OR(I461="Motorway link",I461="Exit diverge",I461="Entrance merge",I461="Motorway diverge",I461="Motorway merge",I461="Motorway weaving",I461="Service area"),'Calculation sheet'!AO461*'Calculation sheet'!J461*'Calculation sheet'!K461*'Calculation sheet'!L461*'Calculation sheet'!N461*'Calculation sheet'!P461*'Calculation sheet'!R461*'Calculation sheet'!S461*'Calculation sheet'!W461*'Calculation sheet'!Y461*'Calculation sheet'!Z461*'Calculation sheet'!AB461*'Calculation sheet'!AD461*'Calculation sheet'!AH461*'Calculation sheet'!AJ461,'Calculation sheet'!AO461*'Calculation sheet'!J461*'Calculation sheet'!K461*'Calculation sheet'!L461*'Calculation sheet'!N461*'Calculation sheet'!P461*'Calculation sheet'!R461*'Calculation sheet'!S461*'Calculation sheet'!W461*'Calculation sheet'!Y461*'Calculation sheet'!Z461*'Calculation sheet'!AB461*'Calculation sheet'!AD461*'Calculation sheet'!AH461*'Calculation sheet'!AJ461*0.7672))</f>
        <v/>
      </c>
      <c r="P461" s="12" t="str">
        <f>IF('Calculation sheet'!AQ461="","",IF(OR(I461="Motorway link",I461="Exit diverge",I461="Entrance merge",I461="Motorway diverge",I461="Motorway merge",I461="Motorway weaving",I461="Service area"),'Calculation sheet'!AP461*'Calculation sheet'!J461*'Calculation sheet'!K461*'Calculation sheet'!L461*'Calculation sheet'!N461*'Calculation sheet'!P461*'Calculation sheet'!R461*'Calculation sheet'!S461*'Calculation sheet'!X461*'Calculation sheet'!Y461*'Calculation sheet'!Z461*'Calculation sheet'!AB461*'Calculation sheet'!AD461*'Calculation sheet'!AI461*'Calculation sheet'!AJ461,'Calculation sheet'!AP461*'Calculation sheet'!J461*'Calculation sheet'!K461*'Calculation sheet'!L461*'Calculation sheet'!N461*'Calculation sheet'!P461*'Calculation sheet'!R461*'Calculation sheet'!S461*'Calculation sheet'!X461*'Calculation sheet'!Y461*'Calculation sheet'!Z461*'Calculation sheet'!AB461*'Calculation sheet'!AD461*'Calculation sheet'!AI461*'Calculation sheet'!AJ461*0.7672))</f>
        <v/>
      </c>
      <c r="Q461" s="12" t="str">
        <f t="shared" si="22"/>
        <v/>
      </c>
      <c r="R461" s="14" t="str">
        <f t="shared" si="23"/>
        <v/>
      </c>
    </row>
    <row r="462" spans="1:18" x14ac:dyDescent="0.3">
      <c r="A462" s="4" t="str">
        <f>IF('Input data'!A477="","",'Input data'!A477)</f>
        <v/>
      </c>
      <c r="B462" s="4" t="str">
        <f>IF('Input data'!B477="","",'Input data'!B477)</f>
        <v/>
      </c>
      <c r="C462" s="4" t="str">
        <f>IF('Input data'!C477="","",'Input data'!C477)</f>
        <v/>
      </c>
      <c r="D462" s="4" t="str">
        <f>IF('Input data'!D477="","",'Input data'!D477)</f>
        <v/>
      </c>
      <c r="E462" s="4" t="str">
        <f>IF('Input data'!E477="","",'Input data'!E477)</f>
        <v/>
      </c>
      <c r="F462" s="4" t="str">
        <f>IF('Input data'!F477="","",'Input data'!F477)</f>
        <v/>
      </c>
      <c r="G462" s="4">
        <f>IF('Input data'!G477="","",'Input data'!G477)</f>
        <v>0</v>
      </c>
      <c r="H462" s="4" t="str">
        <f>IF('Input data'!H477&gt;0.5,'Input data'!H477,"")</f>
        <v/>
      </c>
      <c r="I462" s="4" t="str">
        <f>IF('Input data'!I477="","",'Input data'!I477)</f>
        <v/>
      </c>
      <c r="J462" s="12" t="str">
        <f>IF('Calculation sheet'!AQ462="","",IF(OR(I462="Motorway link",I462="Exit diverge",I462="Entrance merge",I462="Motorway diverge",I462="Motorway merge",I462="Motorway weaving",I462="Service area"),'Calculation sheet'!AK462*'Calculation sheet'!J462*'Calculation sheet'!K462*'Calculation sheet'!L462*'Calculation sheet'!N462*'Calculation sheet'!P462*'Calculation sheet'!R462*'Calculation sheet'!S462*'Calculation sheet'!T462*'Calculation sheet'!Y462*'Calculation sheet'!Z462*'Calculation sheet'!AB462*'Calculation sheet'!AD462*'Calculation sheet'!AF462*'Calculation sheet'!AJ462,'Calculation sheet'!AK462*'Calculation sheet'!J462*'Calculation sheet'!K462*'Calculation sheet'!L462*'Calculation sheet'!N462*'Calculation sheet'!P462*'Calculation sheet'!R462*'Calculation sheet'!S462*'Calculation sheet'!T462*'Calculation sheet'!Y462*'Calculation sheet'!Z462*'Calculation sheet'!AB462*'Calculation sheet'!AD462*'Calculation sheet'!AF462*'Calculation sheet'!AJ462*0.7672))</f>
        <v/>
      </c>
      <c r="K462" s="12" t="str">
        <f>IF('Calculation sheet'!AQ462="","",IF(OR(I462="Motorway link",I462="Exit diverge",I462="Entrance merge",I462="Motorway diverge",I462="Motorway merge",I462="Motorway weaving",I462="Service area"),'Calculation sheet'!AL462*'Calculation sheet'!J462*'Calculation sheet'!K462*'Calculation sheet'!M462*'Calculation sheet'!O462*'Calculation sheet'!P462*'Calculation sheet'!Q462*'Calculation sheet'!R462*'Calculation sheet'!S462*'Calculation sheet'!T462*'Calculation sheet'!Y462*'Calculation sheet'!AA462*'Calculation sheet'!AC462*'Calculation sheet'!AE462*'Calculation sheet'!AG462*'Calculation sheet'!AJ462,'Calculation sheet'!AL462*'Calculation sheet'!J462*'Calculation sheet'!K462*'Calculation sheet'!M462*'Calculation sheet'!O462*'Calculation sheet'!P462*'Calculation sheet'!Q462*'Calculation sheet'!R462*'Calculation sheet'!S462*'Calculation sheet'!T462*'Calculation sheet'!Y462*'Calculation sheet'!AA462*'Calculation sheet'!AC462*'Calculation sheet'!AE462*'Calculation sheet'!AG462*'Calculation sheet'!AJ462*0.8833))</f>
        <v/>
      </c>
      <c r="L462" s="12" t="str">
        <f>IF('Calculation sheet'!AQ462="","",IF(OR(I462="Motorway link",I462="Exit diverge",I462="Entrance merge",I462="Motorway diverge",I462="Motorway merge",I462="Motorway weaving",I462="Service area"),'Calculation sheet'!AM462*'Calculation sheet'!J462*'Calculation sheet'!K462*'Calculation sheet'!M462*'Calculation sheet'!O462*'Calculation sheet'!P462*'Calculation sheet'!Q462*'Calculation sheet'!R462*'Calculation sheet'!S462*'Calculation sheet'!U462*'Calculation sheet'!Y462*'Calculation sheet'!AA462*'Calculation sheet'!AC462*'Calculation sheet'!AE462*'Calculation sheet'!AG462*'Calculation sheet'!AJ462,'Calculation sheet'!AM462*'Calculation sheet'!J462*'Calculation sheet'!K462*'Calculation sheet'!M462*'Calculation sheet'!O462*'Calculation sheet'!P462*'Calculation sheet'!Q462*'Calculation sheet'!R462*'Calculation sheet'!S462*'Calculation sheet'!U462*'Calculation sheet'!Y462*'Calculation sheet'!AA462*'Calculation sheet'!AC462*'Calculation sheet'!AE462*'Calculation sheet'!AG462*'Calculation sheet'!AJ462*1.1176))</f>
        <v/>
      </c>
      <c r="M462" s="12" t="str">
        <f t="shared" si="21"/>
        <v/>
      </c>
      <c r="N462" s="12" t="str">
        <f>IF('Calculation sheet'!AQ462="","",IF(OR(I462="Motorway link",I462="Exit diverge",I462="Entrance merge",I462="Motorway diverge",I462="Motorway merge",I462="Motorway weaving",I462="Service area"),'Calculation sheet'!AN462*'Calculation sheet'!J462*'Calculation sheet'!K462*'Calculation sheet'!L462*'Calculation sheet'!N462*'Calculation sheet'!P462*'Calculation sheet'!R462*'Calculation sheet'!S462*'Calculation sheet'!V462*'Calculation sheet'!Y462*'Calculation sheet'!Z462*'Calculation sheet'!AB462*'Calculation sheet'!AD462*'Calculation sheet'!AH462*'Calculation sheet'!AJ462,'Calculation sheet'!AN462*'Calculation sheet'!J462*'Calculation sheet'!K462*'Calculation sheet'!L462*'Calculation sheet'!N462*'Calculation sheet'!P462*'Calculation sheet'!R462*'Calculation sheet'!S462*'Calculation sheet'!V462*'Calculation sheet'!Y462*'Calculation sheet'!Z462*'Calculation sheet'!AB462*'Calculation sheet'!AD462*'Calculation sheet'!AH462*'Calculation sheet'!AJ462*0.7672))</f>
        <v/>
      </c>
      <c r="O462" s="12" t="str">
        <f>IF('Calculation sheet'!AQ462="","",IF(OR(I462="Motorway link",I462="Exit diverge",I462="Entrance merge",I462="Motorway diverge",I462="Motorway merge",I462="Motorway weaving",I462="Service area"),'Calculation sheet'!AO462*'Calculation sheet'!J462*'Calculation sheet'!K462*'Calculation sheet'!L462*'Calculation sheet'!N462*'Calculation sheet'!P462*'Calculation sheet'!R462*'Calculation sheet'!S462*'Calculation sheet'!W462*'Calculation sheet'!Y462*'Calculation sheet'!Z462*'Calculation sheet'!AB462*'Calculation sheet'!AD462*'Calculation sheet'!AH462*'Calculation sheet'!AJ462,'Calculation sheet'!AO462*'Calculation sheet'!J462*'Calculation sheet'!K462*'Calculation sheet'!L462*'Calculation sheet'!N462*'Calculation sheet'!P462*'Calculation sheet'!R462*'Calculation sheet'!S462*'Calculation sheet'!W462*'Calculation sheet'!Y462*'Calculation sheet'!Z462*'Calculation sheet'!AB462*'Calculation sheet'!AD462*'Calculation sheet'!AH462*'Calculation sheet'!AJ462*0.7672))</f>
        <v/>
      </c>
      <c r="P462" s="12" t="str">
        <f>IF('Calculation sheet'!AQ462="","",IF(OR(I462="Motorway link",I462="Exit diverge",I462="Entrance merge",I462="Motorway diverge",I462="Motorway merge",I462="Motorway weaving",I462="Service area"),'Calculation sheet'!AP462*'Calculation sheet'!J462*'Calculation sheet'!K462*'Calculation sheet'!L462*'Calculation sheet'!N462*'Calculation sheet'!P462*'Calculation sheet'!R462*'Calculation sheet'!S462*'Calculation sheet'!X462*'Calculation sheet'!Y462*'Calculation sheet'!Z462*'Calculation sheet'!AB462*'Calculation sheet'!AD462*'Calculation sheet'!AI462*'Calculation sheet'!AJ462,'Calculation sheet'!AP462*'Calculation sheet'!J462*'Calculation sheet'!K462*'Calculation sheet'!L462*'Calculation sheet'!N462*'Calculation sheet'!P462*'Calculation sheet'!R462*'Calculation sheet'!S462*'Calculation sheet'!X462*'Calculation sheet'!Y462*'Calculation sheet'!Z462*'Calculation sheet'!AB462*'Calculation sheet'!AD462*'Calculation sheet'!AI462*'Calculation sheet'!AJ462*0.7672))</f>
        <v/>
      </c>
      <c r="Q462" s="12" t="str">
        <f t="shared" si="22"/>
        <v/>
      </c>
      <c r="R462" s="14" t="str">
        <f t="shared" si="23"/>
        <v/>
      </c>
    </row>
    <row r="463" spans="1:18" x14ac:dyDescent="0.3">
      <c r="A463" s="4" t="str">
        <f>IF('Input data'!A478="","",'Input data'!A478)</f>
        <v/>
      </c>
      <c r="B463" s="4" t="str">
        <f>IF('Input data'!B478="","",'Input data'!B478)</f>
        <v/>
      </c>
      <c r="C463" s="4" t="str">
        <f>IF('Input data'!C478="","",'Input data'!C478)</f>
        <v/>
      </c>
      <c r="D463" s="4" t="str">
        <f>IF('Input data'!D478="","",'Input data'!D478)</f>
        <v/>
      </c>
      <c r="E463" s="4" t="str">
        <f>IF('Input data'!E478="","",'Input data'!E478)</f>
        <v/>
      </c>
      <c r="F463" s="4" t="str">
        <f>IF('Input data'!F478="","",'Input data'!F478)</f>
        <v/>
      </c>
      <c r="G463" s="4">
        <f>IF('Input data'!G478="","",'Input data'!G478)</f>
        <v>0</v>
      </c>
      <c r="H463" s="4" t="str">
        <f>IF('Input data'!H478&gt;0.5,'Input data'!H478,"")</f>
        <v/>
      </c>
      <c r="I463" s="4" t="str">
        <f>IF('Input data'!I478="","",'Input data'!I478)</f>
        <v/>
      </c>
      <c r="J463" s="12" t="str">
        <f>IF('Calculation sheet'!AQ463="","",IF(OR(I463="Motorway link",I463="Exit diverge",I463="Entrance merge",I463="Motorway diverge",I463="Motorway merge",I463="Motorway weaving",I463="Service area"),'Calculation sheet'!AK463*'Calculation sheet'!J463*'Calculation sheet'!K463*'Calculation sheet'!L463*'Calculation sheet'!N463*'Calculation sheet'!P463*'Calculation sheet'!R463*'Calculation sheet'!S463*'Calculation sheet'!T463*'Calculation sheet'!Y463*'Calculation sheet'!Z463*'Calculation sheet'!AB463*'Calculation sheet'!AD463*'Calculation sheet'!AF463*'Calculation sheet'!AJ463,'Calculation sheet'!AK463*'Calculation sheet'!J463*'Calculation sheet'!K463*'Calculation sheet'!L463*'Calculation sheet'!N463*'Calculation sheet'!P463*'Calculation sheet'!R463*'Calculation sheet'!S463*'Calculation sheet'!T463*'Calculation sheet'!Y463*'Calculation sheet'!Z463*'Calculation sheet'!AB463*'Calculation sheet'!AD463*'Calculation sheet'!AF463*'Calculation sheet'!AJ463*0.7672))</f>
        <v/>
      </c>
      <c r="K463" s="12" t="str">
        <f>IF('Calculation sheet'!AQ463="","",IF(OR(I463="Motorway link",I463="Exit diverge",I463="Entrance merge",I463="Motorway diverge",I463="Motorway merge",I463="Motorway weaving",I463="Service area"),'Calculation sheet'!AL463*'Calculation sheet'!J463*'Calculation sheet'!K463*'Calculation sheet'!M463*'Calculation sheet'!O463*'Calculation sheet'!P463*'Calculation sheet'!Q463*'Calculation sheet'!R463*'Calculation sheet'!S463*'Calculation sheet'!T463*'Calculation sheet'!Y463*'Calculation sheet'!AA463*'Calculation sheet'!AC463*'Calculation sheet'!AE463*'Calculation sheet'!AG463*'Calculation sheet'!AJ463,'Calculation sheet'!AL463*'Calculation sheet'!J463*'Calculation sheet'!K463*'Calculation sheet'!M463*'Calculation sheet'!O463*'Calculation sheet'!P463*'Calculation sheet'!Q463*'Calculation sheet'!R463*'Calculation sheet'!S463*'Calculation sheet'!T463*'Calculation sheet'!Y463*'Calculation sheet'!AA463*'Calculation sheet'!AC463*'Calculation sheet'!AE463*'Calculation sheet'!AG463*'Calculation sheet'!AJ463*0.8833))</f>
        <v/>
      </c>
      <c r="L463" s="12" t="str">
        <f>IF('Calculation sheet'!AQ463="","",IF(OR(I463="Motorway link",I463="Exit diverge",I463="Entrance merge",I463="Motorway diverge",I463="Motorway merge",I463="Motorway weaving",I463="Service area"),'Calculation sheet'!AM463*'Calculation sheet'!J463*'Calculation sheet'!K463*'Calculation sheet'!M463*'Calculation sheet'!O463*'Calculation sheet'!P463*'Calculation sheet'!Q463*'Calculation sheet'!R463*'Calculation sheet'!S463*'Calculation sheet'!U463*'Calculation sheet'!Y463*'Calculation sheet'!AA463*'Calculation sheet'!AC463*'Calculation sheet'!AE463*'Calculation sheet'!AG463*'Calculation sheet'!AJ463,'Calculation sheet'!AM463*'Calculation sheet'!J463*'Calculation sheet'!K463*'Calculation sheet'!M463*'Calculation sheet'!O463*'Calculation sheet'!P463*'Calculation sheet'!Q463*'Calculation sheet'!R463*'Calculation sheet'!S463*'Calculation sheet'!U463*'Calculation sheet'!Y463*'Calculation sheet'!AA463*'Calculation sheet'!AC463*'Calculation sheet'!AE463*'Calculation sheet'!AG463*'Calculation sheet'!AJ463*1.1176))</f>
        <v/>
      </c>
      <c r="M463" s="12" t="str">
        <f t="shared" si="21"/>
        <v/>
      </c>
      <c r="N463" s="12" t="str">
        <f>IF('Calculation sheet'!AQ463="","",IF(OR(I463="Motorway link",I463="Exit diverge",I463="Entrance merge",I463="Motorway diverge",I463="Motorway merge",I463="Motorway weaving",I463="Service area"),'Calculation sheet'!AN463*'Calculation sheet'!J463*'Calculation sheet'!K463*'Calculation sheet'!L463*'Calculation sheet'!N463*'Calculation sheet'!P463*'Calculation sheet'!R463*'Calculation sheet'!S463*'Calculation sheet'!V463*'Calculation sheet'!Y463*'Calculation sheet'!Z463*'Calculation sheet'!AB463*'Calculation sheet'!AD463*'Calculation sheet'!AH463*'Calculation sheet'!AJ463,'Calculation sheet'!AN463*'Calculation sheet'!J463*'Calculation sheet'!K463*'Calculation sheet'!L463*'Calculation sheet'!N463*'Calculation sheet'!P463*'Calculation sheet'!R463*'Calculation sheet'!S463*'Calculation sheet'!V463*'Calculation sheet'!Y463*'Calculation sheet'!Z463*'Calculation sheet'!AB463*'Calculation sheet'!AD463*'Calculation sheet'!AH463*'Calculation sheet'!AJ463*0.7672))</f>
        <v/>
      </c>
      <c r="O463" s="12" t="str">
        <f>IF('Calculation sheet'!AQ463="","",IF(OR(I463="Motorway link",I463="Exit diverge",I463="Entrance merge",I463="Motorway diverge",I463="Motorway merge",I463="Motorway weaving",I463="Service area"),'Calculation sheet'!AO463*'Calculation sheet'!J463*'Calculation sheet'!K463*'Calculation sheet'!L463*'Calculation sheet'!N463*'Calculation sheet'!P463*'Calculation sheet'!R463*'Calculation sheet'!S463*'Calculation sheet'!W463*'Calculation sheet'!Y463*'Calculation sheet'!Z463*'Calculation sheet'!AB463*'Calculation sheet'!AD463*'Calculation sheet'!AH463*'Calculation sheet'!AJ463,'Calculation sheet'!AO463*'Calculation sheet'!J463*'Calculation sheet'!K463*'Calculation sheet'!L463*'Calculation sheet'!N463*'Calculation sheet'!P463*'Calculation sheet'!R463*'Calculation sheet'!S463*'Calculation sheet'!W463*'Calculation sheet'!Y463*'Calculation sheet'!Z463*'Calculation sheet'!AB463*'Calculation sheet'!AD463*'Calculation sheet'!AH463*'Calculation sheet'!AJ463*0.7672))</f>
        <v/>
      </c>
      <c r="P463" s="12" t="str">
        <f>IF('Calculation sheet'!AQ463="","",IF(OR(I463="Motorway link",I463="Exit diverge",I463="Entrance merge",I463="Motorway diverge",I463="Motorway merge",I463="Motorway weaving",I463="Service area"),'Calculation sheet'!AP463*'Calculation sheet'!J463*'Calculation sheet'!K463*'Calculation sheet'!L463*'Calculation sheet'!N463*'Calculation sheet'!P463*'Calculation sheet'!R463*'Calculation sheet'!S463*'Calculation sheet'!X463*'Calculation sheet'!Y463*'Calculation sheet'!Z463*'Calculation sheet'!AB463*'Calculation sheet'!AD463*'Calculation sheet'!AI463*'Calculation sheet'!AJ463,'Calculation sheet'!AP463*'Calculation sheet'!J463*'Calculation sheet'!K463*'Calculation sheet'!L463*'Calculation sheet'!N463*'Calculation sheet'!P463*'Calculation sheet'!R463*'Calculation sheet'!S463*'Calculation sheet'!X463*'Calculation sheet'!Y463*'Calculation sheet'!Z463*'Calculation sheet'!AB463*'Calculation sheet'!AD463*'Calculation sheet'!AI463*'Calculation sheet'!AJ463*0.7672))</f>
        <v/>
      </c>
      <c r="Q463" s="12" t="str">
        <f t="shared" si="22"/>
        <v/>
      </c>
      <c r="R463" s="14" t="str">
        <f t="shared" si="23"/>
        <v/>
      </c>
    </row>
    <row r="464" spans="1:18" x14ac:dyDescent="0.3">
      <c r="A464" s="4" t="str">
        <f>IF('Input data'!A479="","",'Input data'!A479)</f>
        <v/>
      </c>
      <c r="B464" s="4" t="str">
        <f>IF('Input data'!B479="","",'Input data'!B479)</f>
        <v/>
      </c>
      <c r="C464" s="4" t="str">
        <f>IF('Input data'!C479="","",'Input data'!C479)</f>
        <v/>
      </c>
      <c r="D464" s="4" t="str">
        <f>IF('Input data'!D479="","",'Input data'!D479)</f>
        <v/>
      </c>
      <c r="E464" s="4" t="str">
        <f>IF('Input data'!E479="","",'Input data'!E479)</f>
        <v/>
      </c>
      <c r="F464" s="4" t="str">
        <f>IF('Input data'!F479="","",'Input data'!F479)</f>
        <v/>
      </c>
      <c r="G464" s="4">
        <f>IF('Input data'!G479="","",'Input data'!G479)</f>
        <v>0</v>
      </c>
      <c r="H464" s="4" t="str">
        <f>IF('Input data'!H479&gt;0.5,'Input data'!H479,"")</f>
        <v/>
      </c>
      <c r="I464" s="4" t="str">
        <f>IF('Input data'!I479="","",'Input data'!I479)</f>
        <v/>
      </c>
      <c r="J464" s="12" t="str">
        <f>IF('Calculation sheet'!AQ464="","",IF(OR(I464="Motorway link",I464="Exit diverge",I464="Entrance merge",I464="Motorway diverge",I464="Motorway merge",I464="Motorway weaving",I464="Service area"),'Calculation sheet'!AK464*'Calculation sheet'!J464*'Calculation sheet'!K464*'Calculation sheet'!L464*'Calculation sheet'!N464*'Calculation sheet'!P464*'Calculation sheet'!R464*'Calculation sheet'!S464*'Calculation sheet'!T464*'Calculation sheet'!Y464*'Calculation sheet'!Z464*'Calculation sheet'!AB464*'Calculation sheet'!AD464*'Calculation sheet'!AF464*'Calculation sheet'!AJ464,'Calculation sheet'!AK464*'Calculation sheet'!J464*'Calculation sheet'!K464*'Calculation sheet'!L464*'Calculation sheet'!N464*'Calculation sheet'!P464*'Calculation sheet'!R464*'Calculation sheet'!S464*'Calculation sheet'!T464*'Calculation sheet'!Y464*'Calculation sheet'!Z464*'Calculation sheet'!AB464*'Calculation sheet'!AD464*'Calculation sheet'!AF464*'Calculation sheet'!AJ464*0.7672))</f>
        <v/>
      </c>
      <c r="K464" s="12" t="str">
        <f>IF('Calculation sheet'!AQ464="","",IF(OR(I464="Motorway link",I464="Exit diverge",I464="Entrance merge",I464="Motorway diverge",I464="Motorway merge",I464="Motorway weaving",I464="Service area"),'Calculation sheet'!AL464*'Calculation sheet'!J464*'Calculation sheet'!K464*'Calculation sheet'!M464*'Calculation sheet'!O464*'Calculation sheet'!P464*'Calculation sheet'!Q464*'Calculation sheet'!R464*'Calculation sheet'!S464*'Calculation sheet'!T464*'Calculation sheet'!Y464*'Calculation sheet'!AA464*'Calculation sheet'!AC464*'Calculation sheet'!AE464*'Calculation sheet'!AG464*'Calculation sheet'!AJ464,'Calculation sheet'!AL464*'Calculation sheet'!J464*'Calculation sheet'!K464*'Calculation sheet'!M464*'Calculation sheet'!O464*'Calculation sheet'!P464*'Calculation sheet'!Q464*'Calculation sheet'!R464*'Calculation sheet'!S464*'Calculation sheet'!T464*'Calculation sheet'!Y464*'Calculation sheet'!AA464*'Calculation sheet'!AC464*'Calculation sheet'!AE464*'Calculation sheet'!AG464*'Calculation sheet'!AJ464*0.8833))</f>
        <v/>
      </c>
      <c r="L464" s="12" t="str">
        <f>IF('Calculation sheet'!AQ464="","",IF(OR(I464="Motorway link",I464="Exit diverge",I464="Entrance merge",I464="Motorway diverge",I464="Motorway merge",I464="Motorway weaving",I464="Service area"),'Calculation sheet'!AM464*'Calculation sheet'!J464*'Calculation sheet'!K464*'Calculation sheet'!M464*'Calculation sheet'!O464*'Calculation sheet'!P464*'Calculation sheet'!Q464*'Calculation sheet'!R464*'Calculation sheet'!S464*'Calculation sheet'!U464*'Calculation sheet'!Y464*'Calculation sheet'!AA464*'Calculation sheet'!AC464*'Calculation sheet'!AE464*'Calculation sheet'!AG464*'Calculation sheet'!AJ464,'Calculation sheet'!AM464*'Calculation sheet'!J464*'Calculation sheet'!K464*'Calculation sheet'!M464*'Calculation sheet'!O464*'Calculation sheet'!P464*'Calculation sheet'!Q464*'Calculation sheet'!R464*'Calculation sheet'!S464*'Calculation sheet'!U464*'Calculation sheet'!Y464*'Calculation sheet'!AA464*'Calculation sheet'!AC464*'Calculation sheet'!AE464*'Calculation sheet'!AG464*'Calculation sheet'!AJ464*1.1176))</f>
        <v/>
      </c>
      <c r="M464" s="12" t="str">
        <f t="shared" si="21"/>
        <v/>
      </c>
      <c r="N464" s="12" t="str">
        <f>IF('Calculation sheet'!AQ464="","",IF(OR(I464="Motorway link",I464="Exit diverge",I464="Entrance merge",I464="Motorway diverge",I464="Motorway merge",I464="Motorway weaving",I464="Service area"),'Calculation sheet'!AN464*'Calculation sheet'!J464*'Calculation sheet'!K464*'Calculation sheet'!L464*'Calculation sheet'!N464*'Calculation sheet'!P464*'Calculation sheet'!R464*'Calculation sheet'!S464*'Calculation sheet'!V464*'Calculation sheet'!Y464*'Calculation sheet'!Z464*'Calculation sheet'!AB464*'Calculation sheet'!AD464*'Calculation sheet'!AH464*'Calculation sheet'!AJ464,'Calculation sheet'!AN464*'Calculation sheet'!J464*'Calculation sheet'!K464*'Calculation sheet'!L464*'Calculation sheet'!N464*'Calculation sheet'!P464*'Calculation sheet'!R464*'Calculation sheet'!S464*'Calculation sheet'!V464*'Calculation sheet'!Y464*'Calculation sheet'!Z464*'Calculation sheet'!AB464*'Calculation sheet'!AD464*'Calculation sheet'!AH464*'Calculation sheet'!AJ464*0.7672))</f>
        <v/>
      </c>
      <c r="O464" s="12" t="str">
        <f>IF('Calculation sheet'!AQ464="","",IF(OR(I464="Motorway link",I464="Exit diverge",I464="Entrance merge",I464="Motorway diverge",I464="Motorway merge",I464="Motorway weaving",I464="Service area"),'Calculation sheet'!AO464*'Calculation sheet'!J464*'Calculation sheet'!K464*'Calculation sheet'!L464*'Calculation sheet'!N464*'Calculation sheet'!P464*'Calculation sheet'!R464*'Calculation sheet'!S464*'Calculation sheet'!W464*'Calculation sheet'!Y464*'Calculation sheet'!Z464*'Calculation sheet'!AB464*'Calculation sheet'!AD464*'Calculation sheet'!AH464*'Calculation sheet'!AJ464,'Calculation sheet'!AO464*'Calculation sheet'!J464*'Calculation sheet'!K464*'Calculation sheet'!L464*'Calculation sheet'!N464*'Calculation sheet'!P464*'Calculation sheet'!R464*'Calculation sheet'!S464*'Calculation sheet'!W464*'Calculation sheet'!Y464*'Calculation sheet'!Z464*'Calculation sheet'!AB464*'Calculation sheet'!AD464*'Calculation sheet'!AH464*'Calculation sheet'!AJ464*0.7672))</f>
        <v/>
      </c>
      <c r="P464" s="12" t="str">
        <f>IF('Calculation sheet'!AQ464="","",IF(OR(I464="Motorway link",I464="Exit diverge",I464="Entrance merge",I464="Motorway diverge",I464="Motorway merge",I464="Motorway weaving",I464="Service area"),'Calculation sheet'!AP464*'Calculation sheet'!J464*'Calculation sheet'!K464*'Calculation sheet'!L464*'Calculation sheet'!N464*'Calculation sheet'!P464*'Calculation sheet'!R464*'Calculation sheet'!S464*'Calculation sheet'!X464*'Calculation sheet'!Y464*'Calculation sheet'!Z464*'Calculation sheet'!AB464*'Calculation sheet'!AD464*'Calculation sheet'!AI464*'Calculation sheet'!AJ464,'Calculation sheet'!AP464*'Calculation sheet'!J464*'Calculation sheet'!K464*'Calculation sheet'!L464*'Calculation sheet'!N464*'Calculation sheet'!P464*'Calculation sheet'!R464*'Calculation sheet'!S464*'Calculation sheet'!X464*'Calculation sheet'!Y464*'Calculation sheet'!Z464*'Calculation sheet'!AB464*'Calculation sheet'!AD464*'Calculation sheet'!AI464*'Calculation sheet'!AJ464*0.7672))</f>
        <v/>
      </c>
      <c r="Q464" s="12" t="str">
        <f t="shared" si="22"/>
        <v/>
      </c>
      <c r="R464" s="14" t="str">
        <f t="shared" si="23"/>
        <v/>
      </c>
    </row>
    <row r="465" spans="1:18" x14ac:dyDescent="0.3">
      <c r="A465" s="4" t="str">
        <f>IF('Input data'!A480="","",'Input data'!A480)</f>
        <v/>
      </c>
      <c r="B465" s="4" t="str">
        <f>IF('Input data'!B480="","",'Input data'!B480)</f>
        <v/>
      </c>
      <c r="C465" s="4" t="str">
        <f>IF('Input data'!C480="","",'Input data'!C480)</f>
        <v/>
      </c>
      <c r="D465" s="4" t="str">
        <f>IF('Input data'!D480="","",'Input data'!D480)</f>
        <v/>
      </c>
      <c r="E465" s="4" t="str">
        <f>IF('Input data'!E480="","",'Input data'!E480)</f>
        <v/>
      </c>
      <c r="F465" s="4" t="str">
        <f>IF('Input data'!F480="","",'Input data'!F480)</f>
        <v/>
      </c>
      <c r="G465" s="4">
        <f>IF('Input data'!G480="","",'Input data'!G480)</f>
        <v>0</v>
      </c>
      <c r="H465" s="4" t="str">
        <f>IF('Input data'!H480&gt;0.5,'Input data'!H480,"")</f>
        <v/>
      </c>
      <c r="I465" s="4" t="str">
        <f>IF('Input data'!I480="","",'Input data'!I480)</f>
        <v/>
      </c>
      <c r="J465" s="12" t="str">
        <f>IF('Calculation sheet'!AQ465="","",IF(OR(I465="Motorway link",I465="Exit diverge",I465="Entrance merge",I465="Motorway diverge",I465="Motorway merge",I465="Motorway weaving",I465="Service area"),'Calculation sheet'!AK465*'Calculation sheet'!J465*'Calculation sheet'!K465*'Calculation sheet'!L465*'Calculation sheet'!N465*'Calculation sheet'!P465*'Calculation sheet'!R465*'Calculation sheet'!S465*'Calculation sheet'!T465*'Calculation sheet'!Y465*'Calculation sheet'!Z465*'Calculation sheet'!AB465*'Calculation sheet'!AD465*'Calculation sheet'!AF465*'Calculation sheet'!AJ465,'Calculation sheet'!AK465*'Calculation sheet'!J465*'Calculation sheet'!K465*'Calculation sheet'!L465*'Calculation sheet'!N465*'Calculation sheet'!P465*'Calculation sheet'!R465*'Calculation sheet'!S465*'Calculation sheet'!T465*'Calculation sheet'!Y465*'Calculation sheet'!Z465*'Calculation sheet'!AB465*'Calculation sheet'!AD465*'Calculation sheet'!AF465*'Calculation sheet'!AJ465*0.7672))</f>
        <v/>
      </c>
      <c r="K465" s="12" t="str">
        <f>IF('Calculation sheet'!AQ465="","",IF(OR(I465="Motorway link",I465="Exit diverge",I465="Entrance merge",I465="Motorway diverge",I465="Motorway merge",I465="Motorway weaving",I465="Service area"),'Calculation sheet'!AL465*'Calculation sheet'!J465*'Calculation sheet'!K465*'Calculation sheet'!M465*'Calculation sheet'!O465*'Calculation sheet'!P465*'Calculation sheet'!Q465*'Calculation sheet'!R465*'Calculation sheet'!S465*'Calculation sheet'!T465*'Calculation sheet'!Y465*'Calculation sheet'!AA465*'Calculation sheet'!AC465*'Calculation sheet'!AE465*'Calculation sheet'!AG465*'Calculation sheet'!AJ465,'Calculation sheet'!AL465*'Calculation sheet'!J465*'Calculation sheet'!K465*'Calculation sheet'!M465*'Calculation sheet'!O465*'Calculation sheet'!P465*'Calculation sheet'!Q465*'Calculation sheet'!R465*'Calculation sheet'!S465*'Calculation sheet'!T465*'Calculation sheet'!Y465*'Calculation sheet'!AA465*'Calculation sheet'!AC465*'Calculation sheet'!AE465*'Calculation sheet'!AG465*'Calculation sheet'!AJ465*0.8833))</f>
        <v/>
      </c>
      <c r="L465" s="12" t="str">
        <f>IF('Calculation sheet'!AQ465="","",IF(OR(I465="Motorway link",I465="Exit diverge",I465="Entrance merge",I465="Motorway diverge",I465="Motorway merge",I465="Motorway weaving",I465="Service area"),'Calculation sheet'!AM465*'Calculation sheet'!J465*'Calculation sheet'!K465*'Calculation sheet'!M465*'Calculation sheet'!O465*'Calculation sheet'!P465*'Calculation sheet'!Q465*'Calculation sheet'!R465*'Calculation sheet'!S465*'Calculation sheet'!U465*'Calculation sheet'!Y465*'Calculation sheet'!AA465*'Calculation sheet'!AC465*'Calculation sheet'!AE465*'Calculation sheet'!AG465*'Calculation sheet'!AJ465,'Calculation sheet'!AM465*'Calculation sheet'!J465*'Calculation sheet'!K465*'Calculation sheet'!M465*'Calculation sheet'!O465*'Calculation sheet'!P465*'Calculation sheet'!Q465*'Calculation sheet'!R465*'Calculation sheet'!S465*'Calculation sheet'!U465*'Calculation sheet'!Y465*'Calculation sheet'!AA465*'Calculation sheet'!AC465*'Calculation sheet'!AE465*'Calculation sheet'!AG465*'Calculation sheet'!AJ465*1.1176))</f>
        <v/>
      </c>
      <c r="M465" s="12" t="str">
        <f t="shared" si="21"/>
        <v/>
      </c>
      <c r="N465" s="12" t="str">
        <f>IF('Calculation sheet'!AQ465="","",IF(OR(I465="Motorway link",I465="Exit diverge",I465="Entrance merge",I465="Motorway diverge",I465="Motorway merge",I465="Motorway weaving",I465="Service area"),'Calculation sheet'!AN465*'Calculation sheet'!J465*'Calculation sheet'!K465*'Calculation sheet'!L465*'Calculation sheet'!N465*'Calculation sheet'!P465*'Calculation sheet'!R465*'Calculation sheet'!S465*'Calculation sheet'!V465*'Calculation sheet'!Y465*'Calculation sheet'!Z465*'Calculation sheet'!AB465*'Calculation sheet'!AD465*'Calculation sheet'!AH465*'Calculation sheet'!AJ465,'Calculation sheet'!AN465*'Calculation sheet'!J465*'Calculation sheet'!K465*'Calculation sheet'!L465*'Calculation sheet'!N465*'Calculation sheet'!P465*'Calculation sheet'!R465*'Calculation sheet'!S465*'Calculation sheet'!V465*'Calculation sheet'!Y465*'Calculation sheet'!Z465*'Calculation sheet'!AB465*'Calculation sheet'!AD465*'Calculation sheet'!AH465*'Calculation sheet'!AJ465*0.7672))</f>
        <v/>
      </c>
      <c r="O465" s="12" t="str">
        <f>IF('Calculation sheet'!AQ465="","",IF(OR(I465="Motorway link",I465="Exit diverge",I465="Entrance merge",I465="Motorway diverge",I465="Motorway merge",I465="Motorway weaving",I465="Service area"),'Calculation sheet'!AO465*'Calculation sheet'!J465*'Calculation sheet'!K465*'Calculation sheet'!L465*'Calculation sheet'!N465*'Calculation sheet'!P465*'Calculation sheet'!R465*'Calculation sheet'!S465*'Calculation sheet'!W465*'Calculation sheet'!Y465*'Calculation sheet'!Z465*'Calculation sheet'!AB465*'Calculation sheet'!AD465*'Calculation sheet'!AH465*'Calculation sheet'!AJ465,'Calculation sheet'!AO465*'Calculation sheet'!J465*'Calculation sheet'!K465*'Calculation sheet'!L465*'Calculation sheet'!N465*'Calculation sheet'!P465*'Calculation sheet'!R465*'Calculation sheet'!S465*'Calculation sheet'!W465*'Calculation sheet'!Y465*'Calculation sheet'!Z465*'Calculation sheet'!AB465*'Calculation sheet'!AD465*'Calculation sheet'!AH465*'Calculation sheet'!AJ465*0.7672))</f>
        <v/>
      </c>
      <c r="P465" s="12" t="str">
        <f>IF('Calculation sheet'!AQ465="","",IF(OR(I465="Motorway link",I465="Exit diverge",I465="Entrance merge",I465="Motorway diverge",I465="Motorway merge",I465="Motorway weaving",I465="Service area"),'Calculation sheet'!AP465*'Calculation sheet'!J465*'Calculation sheet'!K465*'Calculation sheet'!L465*'Calculation sheet'!N465*'Calculation sheet'!P465*'Calculation sheet'!R465*'Calculation sheet'!S465*'Calculation sheet'!X465*'Calculation sheet'!Y465*'Calculation sheet'!Z465*'Calculation sheet'!AB465*'Calculation sheet'!AD465*'Calculation sheet'!AI465*'Calculation sheet'!AJ465,'Calculation sheet'!AP465*'Calculation sheet'!J465*'Calculation sheet'!K465*'Calculation sheet'!L465*'Calculation sheet'!N465*'Calculation sheet'!P465*'Calculation sheet'!R465*'Calculation sheet'!S465*'Calculation sheet'!X465*'Calculation sheet'!Y465*'Calculation sheet'!Z465*'Calculation sheet'!AB465*'Calculation sheet'!AD465*'Calculation sheet'!AI465*'Calculation sheet'!AJ465*0.7672))</f>
        <v/>
      </c>
      <c r="Q465" s="12" t="str">
        <f t="shared" si="22"/>
        <v/>
      </c>
      <c r="R465" s="14" t="str">
        <f t="shared" si="23"/>
        <v/>
      </c>
    </row>
    <row r="466" spans="1:18" x14ac:dyDescent="0.3">
      <c r="A466" s="4" t="str">
        <f>IF('Input data'!A481="","",'Input data'!A481)</f>
        <v/>
      </c>
      <c r="B466" s="4" t="str">
        <f>IF('Input data'!B481="","",'Input data'!B481)</f>
        <v/>
      </c>
      <c r="C466" s="4" t="str">
        <f>IF('Input data'!C481="","",'Input data'!C481)</f>
        <v/>
      </c>
      <c r="D466" s="4" t="str">
        <f>IF('Input data'!D481="","",'Input data'!D481)</f>
        <v/>
      </c>
      <c r="E466" s="4" t="str">
        <f>IF('Input data'!E481="","",'Input data'!E481)</f>
        <v/>
      </c>
      <c r="F466" s="4" t="str">
        <f>IF('Input data'!F481="","",'Input data'!F481)</f>
        <v/>
      </c>
      <c r="G466" s="4">
        <f>IF('Input data'!G481="","",'Input data'!G481)</f>
        <v>0</v>
      </c>
      <c r="H466" s="4" t="str">
        <f>IF('Input data'!H481&gt;0.5,'Input data'!H481,"")</f>
        <v/>
      </c>
      <c r="I466" s="4" t="str">
        <f>IF('Input data'!I481="","",'Input data'!I481)</f>
        <v/>
      </c>
      <c r="J466" s="12" t="str">
        <f>IF('Calculation sheet'!AQ466="","",IF(OR(I466="Motorway link",I466="Exit diverge",I466="Entrance merge",I466="Motorway diverge",I466="Motorway merge",I466="Motorway weaving",I466="Service area"),'Calculation sheet'!AK466*'Calculation sheet'!J466*'Calculation sheet'!K466*'Calculation sheet'!L466*'Calculation sheet'!N466*'Calculation sheet'!P466*'Calculation sheet'!R466*'Calculation sheet'!S466*'Calculation sheet'!T466*'Calculation sheet'!Y466*'Calculation sheet'!Z466*'Calculation sheet'!AB466*'Calculation sheet'!AD466*'Calculation sheet'!AF466*'Calculation sheet'!AJ466,'Calculation sheet'!AK466*'Calculation sheet'!J466*'Calculation sheet'!K466*'Calculation sheet'!L466*'Calculation sheet'!N466*'Calculation sheet'!P466*'Calculation sheet'!R466*'Calculation sheet'!S466*'Calculation sheet'!T466*'Calculation sheet'!Y466*'Calculation sheet'!Z466*'Calculation sheet'!AB466*'Calculation sheet'!AD466*'Calculation sheet'!AF466*'Calculation sheet'!AJ466*0.7672))</f>
        <v/>
      </c>
      <c r="K466" s="12" t="str">
        <f>IF('Calculation sheet'!AQ466="","",IF(OR(I466="Motorway link",I466="Exit diverge",I466="Entrance merge",I466="Motorway diverge",I466="Motorway merge",I466="Motorway weaving",I466="Service area"),'Calculation sheet'!AL466*'Calculation sheet'!J466*'Calculation sheet'!K466*'Calculation sheet'!M466*'Calculation sheet'!O466*'Calculation sheet'!P466*'Calculation sheet'!Q466*'Calculation sheet'!R466*'Calculation sheet'!S466*'Calculation sheet'!T466*'Calculation sheet'!Y466*'Calculation sheet'!AA466*'Calculation sheet'!AC466*'Calculation sheet'!AE466*'Calculation sheet'!AG466*'Calculation sheet'!AJ466,'Calculation sheet'!AL466*'Calculation sheet'!J466*'Calculation sheet'!K466*'Calculation sheet'!M466*'Calculation sheet'!O466*'Calculation sheet'!P466*'Calculation sheet'!Q466*'Calculation sheet'!R466*'Calculation sheet'!S466*'Calculation sheet'!T466*'Calculation sheet'!Y466*'Calculation sheet'!AA466*'Calculation sheet'!AC466*'Calculation sheet'!AE466*'Calculation sheet'!AG466*'Calculation sheet'!AJ466*0.8833))</f>
        <v/>
      </c>
      <c r="L466" s="12" t="str">
        <f>IF('Calculation sheet'!AQ466="","",IF(OR(I466="Motorway link",I466="Exit diverge",I466="Entrance merge",I466="Motorway diverge",I466="Motorway merge",I466="Motorway weaving",I466="Service area"),'Calculation sheet'!AM466*'Calculation sheet'!J466*'Calculation sheet'!K466*'Calculation sheet'!M466*'Calculation sheet'!O466*'Calculation sheet'!P466*'Calculation sheet'!Q466*'Calculation sheet'!R466*'Calculation sheet'!S466*'Calculation sheet'!U466*'Calculation sheet'!Y466*'Calculation sheet'!AA466*'Calculation sheet'!AC466*'Calculation sheet'!AE466*'Calculation sheet'!AG466*'Calculation sheet'!AJ466,'Calculation sheet'!AM466*'Calculation sheet'!J466*'Calculation sheet'!K466*'Calculation sheet'!M466*'Calculation sheet'!O466*'Calculation sheet'!P466*'Calculation sheet'!Q466*'Calculation sheet'!R466*'Calculation sheet'!S466*'Calculation sheet'!U466*'Calculation sheet'!Y466*'Calculation sheet'!AA466*'Calculation sheet'!AC466*'Calculation sheet'!AE466*'Calculation sheet'!AG466*'Calculation sheet'!AJ466*1.1176))</f>
        <v/>
      </c>
      <c r="M466" s="12" t="str">
        <f t="shared" si="21"/>
        <v/>
      </c>
      <c r="N466" s="12" t="str">
        <f>IF('Calculation sheet'!AQ466="","",IF(OR(I466="Motorway link",I466="Exit diverge",I466="Entrance merge",I466="Motorway diverge",I466="Motorway merge",I466="Motorway weaving",I466="Service area"),'Calculation sheet'!AN466*'Calculation sheet'!J466*'Calculation sheet'!K466*'Calculation sheet'!L466*'Calculation sheet'!N466*'Calculation sheet'!P466*'Calculation sheet'!R466*'Calculation sheet'!S466*'Calculation sheet'!V466*'Calculation sheet'!Y466*'Calculation sheet'!Z466*'Calculation sheet'!AB466*'Calculation sheet'!AD466*'Calculation sheet'!AH466*'Calculation sheet'!AJ466,'Calculation sheet'!AN466*'Calculation sheet'!J466*'Calculation sheet'!K466*'Calculation sheet'!L466*'Calculation sheet'!N466*'Calculation sheet'!P466*'Calculation sheet'!R466*'Calculation sheet'!S466*'Calculation sheet'!V466*'Calculation sheet'!Y466*'Calculation sheet'!Z466*'Calculation sheet'!AB466*'Calculation sheet'!AD466*'Calculation sheet'!AH466*'Calculation sheet'!AJ466*0.7672))</f>
        <v/>
      </c>
      <c r="O466" s="12" t="str">
        <f>IF('Calculation sheet'!AQ466="","",IF(OR(I466="Motorway link",I466="Exit diverge",I466="Entrance merge",I466="Motorway diverge",I466="Motorway merge",I466="Motorway weaving",I466="Service area"),'Calculation sheet'!AO466*'Calculation sheet'!J466*'Calculation sheet'!K466*'Calculation sheet'!L466*'Calculation sheet'!N466*'Calculation sheet'!P466*'Calculation sheet'!R466*'Calculation sheet'!S466*'Calculation sheet'!W466*'Calculation sheet'!Y466*'Calculation sheet'!Z466*'Calculation sheet'!AB466*'Calculation sheet'!AD466*'Calculation sheet'!AH466*'Calculation sheet'!AJ466,'Calculation sheet'!AO466*'Calculation sheet'!J466*'Calculation sheet'!K466*'Calculation sheet'!L466*'Calculation sheet'!N466*'Calculation sheet'!P466*'Calculation sheet'!R466*'Calculation sheet'!S466*'Calculation sheet'!W466*'Calculation sheet'!Y466*'Calculation sheet'!Z466*'Calculation sheet'!AB466*'Calculation sheet'!AD466*'Calculation sheet'!AH466*'Calculation sheet'!AJ466*0.7672))</f>
        <v/>
      </c>
      <c r="P466" s="12" t="str">
        <f>IF('Calculation sheet'!AQ466="","",IF(OR(I466="Motorway link",I466="Exit diverge",I466="Entrance merge",I466="Motorway diverge",I466="Motorway merge",I466="Motorway weaving",I466="Service area"),'Calculation sheet'!AP466*'Calculation sheet'!J466*'Calculation sheet'!K466*'Calculation sheet'!L466*'Calculation sheet'!N466*'Calculation sheet'!P466*'Calculation sheet'!R466*'Calculation sheet'!S466*'Calculation sheet'!X466*'Calculation sheet'!Y466*'Calculation sheet'!Z466*'Calculation sheet'!AB466*'Calculation sheet'!AD466*'Calculation sheet'!AI466*'Calculation sheet'!AJ466,'Calculation sheet'!AP466*'Calculation sheet'!J466*'Calculation sheet'!K466*'Calculation sheet'!L466*'Calculation sheet'!N466*'Calculation sheet'!P466*'Calculation sheet'!R466*'Calculation sheet'!S466*'Calculation sheet'!X466*'Calculation sheet'!Y466*'Calculation sheet'!Z466*'Calculation sheet'!AB466*'Calculation sheet'!AD466*'Calculation sheet'!AI466*'Calculation sheet'!AJ466*0.7672))</f>
        <v/>
      </c>
      <c r="Q466" s="12" t="str">
        <f t="shared" si="22"/>
        <v/>
      </c>
      <c r="R466" s="14" t="str">
        <f t="shared" si="23"/>
        <v/>
      </c>
    </row>
    <row r="467" spans="1:18" x14ac:dyDescent="0.3">
      <c r="A467" s="4" t="str">
        <f>IF('Input data'!A482="","",'Input data'!A482)</f>
        <v/>
      </c>
      <c r="B467" s="4" t="str">
        <f>IF('Input data'!B482="","",'Input data'!B482)</f>
        <v/>
      </c>
      <c r="C467" s="4" t="str">
        <f>IF('Input data'!C482="","",'Input data'!C482)</f>
        <v/>
      </c>
      <c r="D467" s="4" t="str">
        <f>IF('Input data'!D482="","",'Input data'!D482)</f>
        <v/>
      </c>
      <c r="E467" s="4" t="str">
        <f>IF('Input data'!E482="","",'Input data'!E482)</f>
        <v/>
      </c>
      <c r="F467" s="4" t="str">
        <f>IF('Input data'!F482="","",'Input data'!F482)</f>
        <v/>
      </c>
      <c r="G467" s="4">
        <f>IF('Input data'!G482="","",'Input data'!G482)</f>
        <v>0</v>
      </c>
      <c r="H467" s="4" t="str">
        <f>IF('Input data'!H482&gt;0.5,'Input data'!H482,"")</f>
        <v/>
      </c>
      <c r="I467" s="4" t="str">
        <f>IF('Input data'!I482="","",'Input data'!I482)</f>
        <v/>
      </c>
      <c r="J467" s="12" t="str">
        <f>IF('Calculation sheet'!AQ467="","",IF(OR(I467="Motorway link",I467="Exit diverge",I467="Entrance merge",I467="Motorway diverge",I467="Motorway merge",I467="Motorway weaving",I467="Service area"),'Calculation sheet'!AK467*'Calculation sheet'!J467*'Calculation sheet'!K467*'Calculation sheet'!L467*'Calculation sheet'!N467*'Calculation sheet'!P467*'Calculation sheet'!R467*'Calculation sheet'!S467*'Calculation sheet'!T467*'Calculation sheet'!Y467*'Calculation sheet'!Z467*'Calculation sheet'!AB467*'Calculation sheet'!AD467*'Calculation sheet'!AF467*'Calculation sheet'!AJ467,'Calculation sheet'!AK467*'Calculation sheet'!J467*'Calculation sheet'!K467*'Calculation sheet'!L467*'Calculation sheet'!N467*'Calculation sheet'!P467*'Calculation sheet'!R467*'Calculation sheet'!S467*'Calculation sheet'!T467*'Calculation sheet'!Y467*'Calculation sheet'!Z467*'Calculation sheet'!AB467*'Calculation sheet'!AD467*'Calculation sheet'!AF467*'Calculation sheet'!AJ467*0.7672))</f>
        <v/>
      </c>
      <c r="K467" s="12" t="str">
        <f>IF('Calculation sheet'!AQ467="","",IF(OR(I467="Motorway link",I467="Exit diverge",I467="Entrance merge",I467="Motorway diverge",I467="Motorway merge",I467="Motorway weaving",I467="Service area"),'Calculation sheet'!AL467*'Calculation sheet'!J467*'Calculation sheet'!K467*'Calculation sheet'!M467*'Calculation sheet'!O467*'Calculation sheet'!P467*'Calculation sheet'!Q467*'Calculation sheet'!R467*'Calculation sheet'!S467*'Calculation sheet'!T467*'Calculation sheet'!Y467*'Calculation sheet'!AA467*'Calculation sheet'!AC467*'Calculation sheet'!AE467*'Calculation sheet'!AG467*'Calculation sheet'!AJ467,'Calculation sheet'!AL467*'Calculation sheet'!J467*'Calculation sheet'!K467*'Calculation sheet'!M467*'Calculation sheet'!O467*'Calculation sheet'!P467*'Calculation sheet'!Q467*'Calculation sheet'!R467*'Calculation sheet'!S467*'Calculation sheet'!T467*'Calculation sheet'!Y467*'Calculation sheet'!AA467*'Calculation sheet'!AC467*'Calculation sheet'!AE467*'Calculation sheet'!AG467*'Calculation sheet'!AJ467*0.8833))</f>
        <v/>
      </c>
      <c r="L467" s="12" t="str">
        <f>IF('Calculation sheet'!AQ467="","",IF(OR(I467="Motorway link",I467="Exit diverge",I467="Entrance merge",I467="Motorway diverge",I467="Motorway merge",I467="Motorway weaving",I467="Service area"),'Calculation sheet'!AM467*'Calculation sheet'!J467*'Calculation sheet'!K467*'Calculation sheet'!M467*'Calculation sheet'!O467*'Calculation sheet'!P467*'Calculation sheet'!Q467*'Calculation sheet'!R467*'Calculation sheet'!S467*'Calculation sheet'!U467*'Calculation sheet'!Y467*'Calculation sheet'!AA467*'Calculation sheet'!AC467*'Calculation sheet'!AE467*'Calculation sheet'!AG467*'Calculation sheet'!AJ467,'Calculation sheet'!AM467*'Calculation sheet'!J467*'Calculation sheet'!K467*'Calculation sheet'!M467*'Calculation sheet'!O467*'Calculation sheet'!P467*'Calculation sheet'!Q467*'Calculation sheet'!R467*'Calculation sheet'!S467*'Calculation sheet'!U467*'Calculation sheet'!Y467*'Calculation sheet'!AA467*'Calculation sheet'!AC467*'Calculation sheet'!AE467*'Calculation sheet'!AG467*'Calculation sheet'!AJ467*1.1176))</f>
        <v/>
      </c>
      <c r="M467" s="12" t="str">
        <f t="shared" si="21"/>
        <v/>
      </c>
      <c r="N467" s="12" t="str">
        <f>IF('Calculation sheet'!AQ467="","",IF(OR(I467="Motorway link",I467="Exit diverge",I467="Entrance merge",I467="Motorway diverge",I467="Motorway merge",I467="Motorway weaving",I467="Service area"),'Calculation sheet'!AN467*'Calculation sheet'!J467*'Calculation sheet'!K467*'Calculation sheet'!L467*'Calculation sheet'!N467*'Calculation sheet'!P467*'Calculation sheet'!R467*'Calculation sheet'!S467*'Calculation sheet'!V467*'Calculation sheet'!Y467*'Calculation sheet'!Z467*'Calculation sheet'!AB467*'Calculation sheet'!AD467*'Calculation sheet'!AH467*'Calculation sheet'!AJ467,'Calculation sheet'!AN467*'Calculation sheet'!J467*'Calculation sheet'!K467*'Calculation sheet'!L467*'Calculation sheet'!N467*'Calculation sheet'!P467*'Calculation sheet'!R467*'Calculation sheet'!S467*'Calculation sheet'!V467*'Calculation sheet'!Y467*'Calculation sheet'!Z467*'Calculation sheet'!AB467*'Calculation sheet'!AD467*'Calculation sheet'!AH467*'Calculation sheet'!AJ467*0.7672))</f>
        <v/>
      </c>
      <c r="O467" s="12" t="str">
        <f>IF('Calculation sheet'!AQ467="","",IF(OR(I467="Motorway link",I467="Exit diverge",I467="Entrance merge",I467="Motorway diverge",I467="Motorway merge",I467="Motorway weaving",I467="Service area"),'Calculation sheet'!AO467*'Calculation sheet'!J467*'Calculation sheet'!K467*'Calculation sheet'!L467*'Calculation sheet'!N467*'Calculation sheet'!P467*'Calculation sheet'!R467*'Calculation sheet'!S467*'Calculation sheet'!W467*'Calculation sheet'!Y467*'Calculation sheet'!Z467*'Calculation sheet'!AB467*'Calculation sheet'!AD467*'Calculation sheet'!AH467*'Calculation sheet'!AJ467,'Calculation sheet'!AO467*'Calculation sheet'!J467*'Calculation sheet'!K467*'Calculation sheet'!L467*'Calculation sheet'!N467*'Calculation sheet'!P467*'Calculation sheet'!R467*'Calculation sheet'!S467*'Calculation sheet'!W467*'Calculation sheet'!Y467*'Calculation sheet'!Z467*'Calculation sheet'!AB467*'Calculation sheet'!AD467*'Calculation sheet'!AH467*'Calculation sheet'!AJ467*0.7672))</f>
        <v/>
      </c>
      <c r="P467" s="12" t="str">
        <f>IF('Calculation sheet'!AQ467="","",IF(OR(I467="Motorway link",I467="Exit diverge",I467="Entrance merge",I467="Motorway diverge",I467="Motorway merge",I467="Motorway weaving",I467="Service area"),'Calculation sheet'!AP467*'Calculation sheet'!J467*'Calculation sheet'!K467*'Calculation sheet'!L467*'Calculation sheet'!N467*'Calculation sheet'!P467*'Calculation sheet'!R467*'Calculation sheet'!S467*'Calculation sheet'!X467*'Calculation sheet'!Y467*'Calculation sheet'!Z467*'Calculation sheet'!AB467*'Calculation sheet'!AD467*'Calculation sheet'!AI467*'Calculation sheet'!AJ467,'Calculation sheet'!AP467*'Calculation sheet'!J467*'Calculation sheet'!K467*'Calculation sheet'!L467*'Calculation sheet'!N467*'Calculation sheet'!P467*'Calculation sheet'!R467*'Calculation sheet'!S467*'Calculation sheet'!X467*'Calculation sheet'!Y467*'Calculation sheet'!Z467*'Calculation sheet'!AB467*'Calculation sheet'!AD467*'Calculation sheet'!AI467*'Calculation sheet'!AJ467*0.7672))</f>
        <v/>
      </c>
      <c r="Q467" s="12" t="str">
        <f t="shared" si="22"/>
        <v/>
      </c>
      <c r="R467" s="14" t="str">
        <f t="shared" si="23"/>
        <v/>
      </c>
    </row>
    <row r="468" spans="1:18" x14ac:dyDescent="0.3">
      <c r="A468" s="4" t="str">
        <f>IF('Input data'!A483="","",'Input data'!A483)</f>
        <v/>
      </c>
      <c r="B468" s="4" t="str">
        <f>IF('Input data'!B483="","",'Input data'!B483)</f>
        <v/>
      </c>
      <c r="C468" s="4" t="str">
        <f>IF('Input data'!C483="","",'Input data'!C483)</f>
        <v/>
      </c>
      <c r="D468" s="4" t="str">
        <f>IF('Input data'!D483="","",'Input data'!D483)</f>
        <v/>
      </c>
      <c r="E468" s="4" t="str">
        <f>IF('Input data'!E483="","",'Input data'!E483)</f>
        <v/>
      </c>
      <c r="F468" s="4" t="str">
        <f>IF('Input data'!F483="","",'Input data'!F483)</f>
        <v/>
      </c>
      <c r="G468" s="4">
        <f>IF('Input data'!G483="","",'Input data'!G483)</f>
        <v>0</v>
      </c>
      <c r="H468" s="4" t="str">
        <f>IF('Input data'!H483&gt;0.5,'Input data'!H483,"")</f>
        <v/>
      </c>
      <c r="I468" s="4" t="str">
        <f>IF('Input data'!I483="","",'Input data'!I483)</f>
        <v/>
      </c>
      <c r="J468" s="12" t="str">
        <f>IF('Calculation sheet'!AQ468="","",IF(OR(I468="Motorway link",I468="Exit diverge",I468="Entrance merge",I468="Motorway diverge",I468="Motorway merge",I468="Motorway weaving",I468="Service area"),'Calculation sheet'!AK468*'Calculation sheet'!J468*'Calculation sheet'!K468*'Calculation sheet'!L468*'Calculation sheet'!N468*'Calculation sheet'!P468*'Calculation sheet'!R468*'Calculation sheet'!S468*'Calculation sheet'!T468*'Calculation sheet'!Y468*'Calculation sheet'!Z468*'Calculation sheet'!AB468*'Calculation sheet'!AD468*'Calculation sheet'!AF468*'Calculation sheet'!AJ468,'Calculation sheet'!AK468*'Calculation sheet'!J468*'Calculation sheet'!K468*'Calculation sheet'!L468*'Calculation sheet'!N468*'Calculation sheet'!P468*'Calculation sheet'!R468*'Calculation sheet'!S468*'Calculation sheet'!T468*'Calculation sheet'!Y468*'Calculation sheet'!Z468*'Calculation sheet'!AB468*'Calculation sheet'!AD468*'Calculation sheet'!AF468*'Calculation sheet'!AJ468*0.7672))</f>
        <v/>
      </c>
      <c r="K468" s="12" t="str">
        <f>IF('Calculation sheet'!AQ468="","",IF(OR(I468="Motorway link",I468="Exit diverge",I468="Entrance merge",I468="Motorway diverge",I468="Motorway merge",I468="Motorway weaving",I468="Service area"),'Calculation sheet'!AL468*'Calculation sheet'!J468*'Calculation sheet'!K468*'Calculation sheet'!M468*'Calculation sheet'!O468*'Calculation sheet'!P468*'Calculation sheet'!Q468*'Calculation sheet'!R468*'Calculation sheet'!S468*'Calculation sheet'!T468*'Calculation sheet'!Y468*'Calculation sheet'!AA468*'Calculation sheet'!AC468*'Calculation sheet'!AE468*'Calculation sheet'!AG468*'Calculation sheet'!AJ468,'Calculation sheet'!AL468*'Calculation sheet'!J468*'Calculation sheet'!K468*'Calculation sheet'!M468*'Calculation sheet'!O468*'Calculation sheet'!P468*'Calculation sheet'!Q468*'Calculation sheet'!R468*'Calculation sheet'!S468*'Calculation sheet'!T468*'Calculation sheet'!Y468*'Calculation sheet'!AA468*'Calculation sheet'!AC468*'Calculation sheet'!AE468*'Calculation sheet'!AG468*'Calculation sheet'!AJ468*0.8833))</f>
        <v/>
      </c>
      <c r="L468" s="12" t="str">
        <f>IF('Calculation sheet'!AQ468="","",IF(OR(I468="Motorway link",I468="Exit diverge",I468="Entrance merge",I468="Motorway diverge",I468="Motorway merge",I468="Motorway weaving",I468="Service area"),'Calculation sheet'!AM468*'Calculation sheet'!J468*'Calculation sheet'!K468*'Calculation sheet'!M468*'Calculation sheet'!O468*'Calculation sheet'!P468*'Calculation sheet'!Q468*'Calculation sheet'!R468*'Calculation sheet'!S468*'Calculation sheet'!U468*'Calculation sheet'!Y468*'Calculation sheet'!AA468*'Calculation sheet'!AC468*'Calculation sheet'!AE468*'Calculation sheet'!AG468*'Calculation sheet'!AJ468,'Calculation sheet'!AM468*'Calculation sheet'!J468*'Calculation sheet'!K468*'Calculation sheet'!M468*'Calculation sheet'!O468*'Calculation sheet'!P468*'Calculation sheet'!Q468*'Calculation sheet'!R468*'Calculation sheet'!S468*'Calculation sheet'!U468*'Calculation sheet'!Y468*'Calculation sheet'!AA468*'Calculation sheet'!AC468*'Calculation sheet'!AE468*'Calculation sheet'!AG468*'Calculation sheet'!AJ468*1.1176))</f>
        <v/>
      </c>
      <c r="M468" s="12" t="str">
        <f t="shared" si="21"/>
        <v/>
      </c>
      <c r="N468" s="12" t="str">
        <f>IF('Calculation sheet'!AQ468="","",IF(OR(I468="Motorway link",I468="Exit diverge",I468="Entrance merge",I468="Motorway diverge",I468="Motorway merge",I468="Motorway weaving",I468="Service area"),'Calculation sheet'!AN468*'Calculation sheet'!J468*'Calculation sheet'!K468*'Calculation sheet'!L468*'Calculation sheet'!N468*'Calculation sheet'!P468*'Calculation sheet'!R468*'Calculation sheet'!S468*'Calculation sheet'!V468*'Calculation sheet'!Y468*'Calculation sheet'!Z468*'Calculation sheet'!AB468*'Calculation sheet'!AD468*'Calculation sheet'!AH468*'Calculation sheet'!AJ468,'Calculation sheet'!AN468*'Calculation sheet'!J468*'Calculation sheet'!K468*'Calculation sheet'!L468*'Calculation sheet'!N468*'Calculation sheet'!P468*'Calculation sheet'!R468*'Calculation sheet'!S468*'Calculation sheet'!V468*'Calculation sheet'!Y468*'Calculation sheet'!Z468*'Calculation sheet'!AB468*'Calculation sheet'!AD468*'Calculation sheet'!AH468*'Calculation sheet'!AJ468*0.7672))</f>
        <v/>
      </c>
      <c r="O468" s="12" t="str">
        <f>IF('Calculation sheet'!AQ468="","",IF(OR(I468="Motorway link",I468="Exit diverge",I468="Entrance merge",I468="Motorway diverge",I468="Motorway merge",I468="Motorway weaving",I468="Service area"),'Calculation sheet'!AO468*'Calculation sheet'!J468*'Calculation sheet'!K468*'Calculation sheet'!L468*'Calculation sheet'!N468*'Calculation sheet'!P468*'Calculation sheet'!R468*'Calculation sheet'!S468*'Calculation sheet'!W468*'Calculation sheet'!Y468*'Calculation sheet'!Z468*'Calculation sheet'!AB468*'Calculation sheet'!AD468*'Calculation sheet'!AH468*'Calculation sheet'!AJ468,'Calculation sheet'!AO468*'Calculation sheet'!J468*'Calculation sheet'!K468*'Calculation sheet'!L468*'Calculation sheet'!N468*'Calculation sheet'!P468*'Calculation sheet'!R468*'Calculation sheet'!S468*'Calculation sheet'!W468*'Calculation sheet'!Y468*'Calculation sheet'!Z468*'Calculation sheet'!AB468*'Calculation sheet'!AD468*'Calculation sheet'!AH468*'Calculation sheet'!AJ468*0.7672))</f>
        <v/>
      </c>
      <c r="P468" s="12" t="str">
        <f>IF('Calculation sheet'!AQ468="","",IF(OR(I468="Motorway link",I468="Exit diverge",I468="Entrance merge",I468="Motorway diverge",I468="Motorway merge",I468="Motorway weaving",I468="Service area"),'Calculation sheet'!AP468*'Calculation sheet'!J468*'Calculation sheet'!K468*'Calculation sheet'!L468*'Calculation sheet'!N468*'Calculation sheet'!P468*'Calculation sheet'!R468*'Calculation sheet'!S468*'Calculation sheet'!X468*'Calculation sheet'!Y468*'Calculation sheet'!Z468*'Calculation sheet'!AB468*'Calculation sheet'!AD468*'Calculation sheet'!AI468*'Calculation sheet'!AJ468,'Calculation sheet'!AP468*'Calculation sheet'!J468*'Calculation sheet'!K468*'Calculation sheet'!L468*'Calculation sheet'!N468*'Calculation sheet'!P468*'Calculation sheet'!R468*'Calculation sheet'!S468*'Calculation sheet'!X468*'Calculation sheet'!Y468*'Calculation sheet'!Z468*'Calculation sheet'!AB468*'Calculation sheet'!AD468*'Calculation sheet'!AI468*'Calculation sheet'!AJ468*0.7672))</f>
        <v/>
      </c>
      <c r="Q468" s="12" t="str">
        <f t="shared" si="22"/>
        <v/>
      </c>
      <c r="R468" s="14" t="str">
        <f t="shared" si="23"/>
        <v/>
      </c>
    </row>
    <row r="469" spans="1:18" x14ac:dyDescent="0.3">
      <c r="A469" s="4" t="str">
        <f>IF('Input data'!A484="","",'Input data'!A484)</f>
        <v/>
      </c>
      <c r="B469" s="4" t="str">
        <f>IF('Input data'!B484="","",'Input data'!B484)</f>
        <v/>
      </c>
      <c r="C469" s="4" t="str">
        <f>IF('Input data'!C484="","",'Input data'!C484)</f>
        <v/>
      </c>
      <c r="D469" s="4" t="str">
        <f>IF('Input data'!D484="","",'Input data'!D484)</f>
        <v/>
      </c>
      <c r="E469" s="4" t="str">
        <f>IF('Input data'!E484="","",'Input data'!E484)</f>
        <v/>
      </c>
      <c r="F469" s="4" t="str">
        <f>IF('Input data'!F484="","",'Input data'!F484)</f>
        <v/>
      </c>
      <c r="G469" s="4">
        <f>IF('Input data'!G484="","",'Input data'!G484)</f>
        <v>0</v>
      </c>
      <c r="H469" s="4" t="str">
        <f>IF('Input data'!H484&gt;0.5,'Input data'!H484,"")</f>
        <v/>
      </c>
      <c r="I469" s="4" t="str">
        <f>IF('Input data'!I484="","",'Input data'!I484)</f>
        <v/>
      </c>
      <c r="J469" s="12" t="str">
        <f>IF('Calculation sheet'!AQ469="","",IF(OR(I469="Motorway link",I469="Exit diverge",I469="Entrance merge",I469="Motorway diverge",I469="Motorway merge",I469="Motorway weaving",I469="Service area"),'Calculation sheet'!AK469*'Calculation sheet'!J469*'Calculation sheet'!K469*'Calculation sheet'!L469*'Calculation sheet'!N469*'Calculation sheet'!P469*'Calculation sheet'!R469*'Calculation sheet'!S469*'Calculation sheet'!T469*'Calculation sheet'!Y469*'Calculation sheet'!Z469*'Calculation sheet'!AB469*'Calculation sheet'!AD469*'Calculation sheet'!AF469*'Calculation sheet'!AJ469,'Calculation sheet'!AK469*'Calculation sheet'!J469*'Calculation sheet'!K469*'Calculation sheet'!L469*'Calculation sheet'!N469*'Calculation sheet'!P469*'Calculation sheet'!R469*'Calculation sheet'!S469*'Calculation sheet'!T469*'Calculation sheet'!Y469*'Calculation sheet'!Z469*'Calculation sheet'!AB469*'Calculation sheet'!AD469*'Calculation sheet'!AF469*'Calculation sheet'!AJ469*0.7672))</f>
        <v/>
      </c>
      <c r="K469" s="12" t="str">
        <f>IF('Calculation sheet'!AQ469="","",IF(OR(I469="Motorway link",I469="Exit diverge",I469="Entrance merge",I469="Motorway diverge",I469="Motorway merge",I469="Motorway weaving",I469="Service area"),'Calculation sheet'!AL469*'Calculation sheet'!J469*'Calculation sheet'!K469*'Calculation sheet'!M469*'Calculation sheet'!O469*'Calculation sheet'!P469*'Calculation sheet'!Q469*'Calculation sheet'!R469*'Calculation sheet'!S469*'Calculation sheet'!T469*'Calculation sheet'!Y469*'Calculation sheet'!AA469*'Calculation sheet'!AC469*'Calculation sheet'!AE469*'Calculation sheet'!AG469*'Calculation sheet'!AJ469,'Calculation sheet'!AL469*'Calculation sheet'!J469*'Calculation sheet'!K469*'Calculation sheet'!M469*'Calculation sheet'!O469*'Calculation sheet'!P469*'Calculation sheet'!Q469*'Calculation sheet'!R469*'Calculation sheet'!S469*'Calculation sheet'!T469*'Calculation sheet'!Y469*'Calculation sheet'!AA469*'Calculation sheet'!AC469*'Calculation sheet'!AE469*'Calculation sheet'!AG469*'Calculation sheet'!AJ469*0.8833))</f>
        <v/>
      </c>
      <c r="L469" s="12" t="str">
        <f>IF('Calculation sheet'!AQ469="","",IF(OR(I469="Motorway link",I469="Exit diverge",I469="Entrance merge",I469="Motorway diverge",I469="Motorway merge",I469="Motorway weaving",I469="Service area"),'Calculation sheet'!AM469*'Calculation sheet'!J469*'Calculation sheet'!K469*'Calculation sheet'!M469*'Calculation sheet'!O469*'Calculation sheet'!P469*'Calculation sheet'!Q469*'Calculation sheet'!R469*'Calculation sheet'!S469*'Calculation sheet'!U469*'Calculation sheet'!Y469*'Calculation sheet'!AA469*'Calculation sheet'!AC469*'Calculation sheet'!AE469*'Calculation sheet'!AG469*'Calculation sheet'!AJ469,'Calculation sheet'!AM469*'Calculation sheet'!J469*'Calculation sheet'!K469*'Calculation sheet'!M469*'Calculation sheet'!O469*'Calculation sheet'!P469*'Calculation sheet'!Q469*'Calculation sheet'!R469*'Calculation sheet'!S469*'Calculation sheet'!U469*'Calculation sheet'!Y469*'Calculation sheet'!AA469*'Calculation sheet'!AC469*'Calculation sheet'!AE469*'Calculation sheet'!AG469*'Calculation sheet'!AJ469*1.1176))</f>
        <v/>
      </c>
      <c r="M469" s="12" t="str">
        <f t="shared" si="21"/>
        <v/>
      </c>
      <c r="N469" s="12" t="str">
        <f>IF('Calculation sheet'!AQ469="","",IF(OR(I469="Motorway link",I469="Exit diverge",I469="Entrance merge",I469="Motorway diverge",I469="Motorway merge",I469="Motorway weaving",I469="Service area"),'Calculation sheet'!AN469*'Calculation sheet'!J469*'Calculation sheet'!K469*'Calculation sheet'!L469*'Calculation sheet'!N469*'Calculation sheet'!P469*'Calculation sheet'!R469*'Calculation sheet'!S469*'Calculation sheet'!V469*'Calculation sheet'!Y469*'Calculation sheet'!Z469*'Calculation sheet'!AB469*'Calculation sheet'!AD469*'Calculation sheet'!AH469*'Calculation sheet'!AJ469,'Calculation sheet'!AN469*'Calculation sheet'!J469*'Calculation sheet'!K469*'Calculation sheet'!L469*'Calculation sheet'!N469*'Calculation sheet'!P469*'Calculation sheet'!R469*'Calculation sheet'!S469*'Calculation sheet'!V469*'Calculation sheet'!Y469*'Calculation sheet'!Z469*'Calculation sheet'!AB469*'Calculation sheet'!AD469*'Calculation sheet'!AH469*'Calculation sheet'!AJ469*0.7672))</f>
        <v/>
      </c>
      <c r="O469" s="12" t="str">
        <f>IF('Calculation sheet'!AQ469="","",IF(OR(I469="Motorway link",I469="Exit diverge",I469="Entrance merge",I469="Motorway diverge",I469="Motorway merge",I469="Motorway weaving",I469="Service area"),'Calculation sheet'!AO469*'Calculation sheet'!J469*'Calculation sheet'!K469*'Calculation sheet'!L469*'Calculation sheet'!N469*'Calculation sheet'!P469*'Calculation sheet'!R469*'Calculation sheet'!S469*'Calculation sheet'!W469*'Calculation sheet'!Y469*'Calculation sheet'!Z469*'Calculation sheet'!AB469*'Calculation sheet'!AD469*'Calculation sheet'!AH469*'Calculation sheet'!AJ469,'Calculation sheet'!AO469*'Calculation sheet'!J469*'Calculation sheet'!K469*'Calculation sheet'!L469*'Calculation sheet'!N469*'Calculation sheet'!P469*'Calculation sheet'!R469*'Calculation sheet'!S469*'Calculation sheet'!W469*'Calculation sheet'!Y469*'Calculation sheet'!Z469*'Calculation sheet'!AB469*'Calculation sheet'!AD469*'Calculation sheet'!AH469*'Calculation sheet'!AJ469*0.7672))</f>
        <v/>
      </c>
      <c r="P469" s="12" t="str">
        <f>IF('Calculation sheet'!AQ469="","",IF(OR(I469="Motorway link",I469="Exit diverge",I469="Entrance merge",I469="Motorway diverge",I469="Motorway merge",I469="Motorway weaving",I469="Service area"),'Calculation sheet'!AP469*'Calculation sheet'!J469*'Calculation sheet'!K469*'Calculation sheet'!L469*'Calculation sheet'!N469*'Calculation sheet'!P469*'Calculation sheet'!R469*'Calculation sheet'!S469*'Calculation sheet'!X469*'Calculation sheet'!Y469*'Calculation sheet'!Z469*'Calculation sheet'!AB469*'Calculation sheet'!AD469*'Calculation sheet'!AI469*'Calculation sheet'!AJ469,'Calculation sheet'!AP469*'Calculation sheet'!J469*'Calculation sheet'!K469*'Calculation sheet'!L469*'Calculation sheet'!N469*'Calculation sheet'!P469*'Calculation sheet'!R469*'Calculation sheet'!S469*'Calculation sheet'!X469*'Calculation sheet'!Y469*'Calculation sheet'!Z469*'Calculation sheet'!AB469*'Calculation sheet'!AD469*'Calculation sheet'!AI469*'Calculation sheet'!AJ469*0.7672))</f>
        <v/>
      </c>
      <c r="Q469" s="12" t="str">
        <f t="shared" si="22"/>
        <v/>
      </c>
      <c r="R469" s="14" t="str">
        <f t="shared" si="23"/>
        <v/>
      </c>
    </row>
    <row r="470" spans="1:18" x14ac:dyDescent="0.3">
      <c r="A470" s="4" t="str">
        <f>IF('Input data'!A485="","",'Input data'!A485)</f>
        <v/>
      </c>
      <c r="B470" s="4" t="str">
        <f>IF('Input data'!B485="","",'Input data'!B485)</f>
        <v/>
      </c>
      <c r="C470" s="4" t="str">
        <f>IF('Input data'!C485="","",'Input data'!C485)</f>
        <v/>
      </c>
      <c r="D470" s="4" t="str">
        <f>IF('Input data'!D485="","",'Input data'!D485)</f>
        <v/>
      </c>
      <c r="E470" s="4" t="str">
        <f>IF('Input data'!E485="","",'Input data'!E485)</f>
        <v/>
      </c>
      <c r="F470" s="4" t="str">
        <f>IF('Input data'!F485="","",'Input data'!F485)</f>
        <v/>
      </c>
      <c r="G470" s="4">
        <f>IF('Input data'!G485="","",'Input data'!G485)</f>
        <v>0</v>
      </c>
      <c r="H470" s="4" t="str">
        <f>IF('Input data'!H485&gt;0.5,'Input data'!H485,"")</f>
        <v/>
      </c>
      <c r="I470" s="4" t="str">
        <f>IF('Input data'!I485="","",'Input data'!I485)</f>
        <v/>
      </c>
      <c r="J470" s="12" t="str">
        <f>IF('Calculation sheet'!AQ470="","",IF(OR(I470="Motorway link",I470="Exit diverge",I470="Entrance merge",I470="Motorway diverge",I470="Motorway merge",I470="Motorway weaving",I470="Service area"),'Calculation sheet'!AK470*'Calculation sheet'!J470*'Calculation sheet'!K470*'Calculation sheet'!L470*'Calculation sheet'!N470*'Calculation sheet'!P470*'Calculation sheet'!R470*'Calculation sheet'!S470*'Calculation sheet'!T470*'Calculation sheet'!Y470*'Calculation sheet'!Z470*'Calculation sheet'!AB470*'Calculation sheet'!AD470*'Calculation sheet'!AF470*'Calculation sheet'!AJ470,'Calculation sheet'!AK470*'Calculation sheet'!J470*'Calculation sheet'!K470*'Calculation sheet'!L470*'Calculation sheet'!N470*'Calculation sheet'!P470*'Calculation sheet'!R470*'Calculation sheet'!S470*'Calculation sheet'!T470*'Calculation sheet'!Y470*'Calculation sheet'!Z470*'Calculation sheet'!AB470*'Calculation sheet'!AD470*'Calculation sheet'!AF470*'Calculation sheet'!AJ470*0.7672))</f>
        <v/>
      </c>
      <c r="K470" s="12" t="str">
        <f>IF('Calculation sheet'!AQ470="","",IF(OR(I470="Motorway link",I470="Exit diverge",I470="Entrance merge",I470="Motorway diverge",I470="Motorway merge",I470="Motorway weaving",I470="Service area"),'Calculation sheet'!AL470*'Calculation sheet'!J470*'Calculation sheet'!K470*'Calculation sheet'!M470*'Calculation sheet'!O470*'Calculation sheet'!P470*'Calculation sheet'!Q470*'Calculation sheet'!R470*'Calculation sheet'!S470*'Calculation sheet'!T470*'Calculation sheet'!Y470*'Calculation sheet'!AA470*'Calculation sheet'!AC470*'Calculation sheet'!AE470*'Calculation sheet'!AG470*'Calculation sheet'!AJ470,'Calculation sheet'!AL470*'Calculation sheet'!J470*'Calculation sheet'!K470*'Calculation sheet'!M470*'Calculation sheet'!O470*'Calculation sheet'!P470*'Calculation sheet'!Q470*'Calculation sheet'!R470*'Calculation sheet'!S470*'Calculation sheet'!T470*'Calculation sheet'!Y470*'Calculation sheet'!AA470*'Calculation sheet'!AC470*'Calculation sheet'!AE470*'Calculation sheet'!AG470*'Calculation sheet'!AJ470*0.8833))</f>
        <v/>
      </c>
      <c r="L470" s="12" t="str">
        <f>IF('Calculation sheet'!AQ470="","",IF(OR(I470="Motorway link",I470="Exit diverge",I470="Entrance merge",I470="Motorway diverge",I470="Motorway merge",I470="Motorway weaving",I470="Service area"),'Calculation sheet'!AM470*'Calculation sheet'!J470*'Calculation sheet'!K470*'Calculation sheet'!M470*'Calculation sheet'!O470*'Calculation sheet'!P470*'Calculation sheet'!Q470*'Calculation sheet'!R470*'Calculation sheet'!S470*'Calculation sheet'!U470*'Calculation sheet'!Y470*'Calculation sheet'!AA470*'Calculation sheet'!AC470*'Calculation sheet'!AE470*'Calculation sheet'!AG470*'Calculation sheet'!AJ470,'Calculation sheet'!AM470*'Calculation sheet'!J470*'Calculation sheet'!K470*'Calculation sheet'!M470*'Calculation sheet'!O470*'Calculation sheet'!P470*'Calculation sheet'!Q470*'Calculation sheet'!R470*'Calculation sheet'!S470*'Calculation sheet'!U470*'Calculation sheet'!Y470*'Calculation sheet'!AA470*'Calculation sheet'!AC470*'Calculation sheet'!AE470*'Calculation sheet'!AG470*'Calculation sheet'!AJ470*1.1176))</f>
        <v/>
      </c>
      <c r="M470" s="12" t="str">
        <f t="shared" si="21"/>
        <v/>
      </c>
      <c r="N470" s="12" t="str">
        <f>IF('Calculation sheet'!AQ470="","",IF(OR(I470="Motorway link",I470="Exit diverge",I470="Entrance merge",I470="Motorway diverge",I470="Motorway merge",I470="Motorway weaving",I470="Service area"),'Calculation sheet'!AN470*'Calculation sheet'!J470*'Calculation sheet'!K470*'Calculation sheet'!L470*'Calculation sheet'!N470*'Calculation sheet'!P470*'Calculation sheet'!R470*'Calculation sheet'!S470*'Calculation sheet'!V470*'Calculation sheet'!Y470*'Calculation sheet'!Z470*'Calculation sheet'!AB470*'Calculation sheet'!AD470*'Calculation sheet'!AH470*'Calculation sheet'!AJ470,'Calculation sheet'!AN470*'Calculation sheet'!J470*'Calculation sheet'!K470*'Calculation sheet'!L470*'Calculation sheet'!N470*'Calculation sheet'!P470*'Calculation sheet'!R470*'Calculation sheet'!S470*'Calculation sheet'!V470*'Calculation sheet'!Y470*'Calculation sheet'!Z470*'Calculation sheet'!AB470*'Calculation sheet'!AD470*'Calculation sheet'!AH470*'Calculation sheet'!AJ470*0.7672))</f>
        <v/>
      </c>
      <c r="O470" s="12" t="str">
        <f>IF('Calculation sheet'!AQ470="","",IF(OR(I470="Motorway link",I470="Exit diverge",I470="Entrance merge",I470="Motorway diverge",I470="Motorway merge",I470="Motorway weaving",I470="Service area"),'Calculation sheet'!AO470*'Calculation sheet'!J470*'Calculation sheet'!K470*'Calculation sheet'!L470*'Calculation sheet'!N470*'Calculation sheet'!P470*'Calculation sheet'!R470*'Calculation sheet'!S470*'Calculation sheet'!W470*'Calculation sheet'!Y470*'Calculation sheet'!Z470*'Calculation sheet'!AB470*'Calculation sheet'!AD470*'Calculation sheet'!AH470*'Calculation sheet'!AJ470,'Calculation sheet'!AO470*'Calculation sheet'!J470*'Calculation sheet'!K470*'Calculation sheet'!L470*'Calculation sheet'!N470*'Calculation sheet'!P470*'Calculation sheet'!R470*'Calculation sheet'!S470*'Calculation sheet'!W470*'Calculation sheet'!Y470*'Calculation sheet'!Z470*'Calculation sheet'!AB470*'Calculation sheet'!AD470*'Calculation sheet'!AH470*'Calculation sheet'!AJ470*0.7672))</f>
        <v/>
      </c>
      <c r="P470" s="12" t="str">
        <f>IF('Calculation sheet'!AQ470="","",IF(OR(I470="Motorway link",I470="Exit diverge",I470="Entrance merge",I470="Motorway diverge",I470="Motorway merge",I470="Motorway weaving",I470="Service area"),'Calculation sheet'!AP470*'Calculation sheet'!J470*'Calculation sheet'!K470*'Calculation sheet'!L470*'Calculation sheet'!N470*'Calculation sheet'!P470*'Calculation sheet'!R470*'Calculation sheet'!S470*'Calculation sheet'!X470*'Calculation sheet'!Y470*'Calculation sheet'!Z470*'Calculation sheet'!AB470*'Calculation sheet'!AD470*'Calculation sheet'!AI470*'Calculation sheet'!AJ470,'Calculation sheet'!AP470*'Calculation sheet'!J470*'Calculation sheet'!K470*'Calculation sheet'!L470*'Calculation sheet'!N470*'Calculation sheet'!P470*'Calculation sheet'!R470*'Calculation sheet'!S470*'Calculation sheet'!X470*'Calculation sheet'!Y470*'Calculation sheet'!Z470*'Calculation sheet'!AB470*'Calculation sheet'!AD470*'Calculation sheet'!AI470*'Calculation sheet'!AJ470*0.7672))</f>
        <v/>
      </c>
      <c r="Q470" s="12" t="str">
        <f t="shared" si="22"/>
        <v/>
      </c>
      <c r="R470" s="14" t="str">
        <f t="shared" si="23"/>
        <v/>
      </c>
    </row>
    <row r="471" spans="1:18" x14ac:dyDescent="0.3">
      <c r="A471" s="4" t="str">
        <f>IF('Input data'!A486="","",'Input data'!A486)</f>
        <v/>
      </c>
      <c r="B471" s="4" t="str">
        <f>IF('Input data'!B486="","",'Input data'!B486)</f>
        <v/>
      </c>
      <c r="C471" s="4" t="str">
        <f>IF('Input data'!C486="","",'Input data'!C486)</f>
        <v/>
      </c>
      <c r="D471" s="4" t="str">
        <f>IF('Input data'!D486="","",'Input data'!D486)</f>
        <v/>
      </c>
      <c r="E471" s="4" t="str">
        <f>IF('Input data'!E486="","",'Input data'!E486)</f>
        <v/>
      </c>
      <c r="F471" s="4" t="str">
        <f>IF('Input data'!F486="","",'Input data'!F486)</f>
        <v/>
      </c>
      <c r="G471" s="4">
        <f>IF('Input data'!G486="","",'Input data'!G486)</f>
        <v>0</v>
      </c>
      <c r="H471" s="4" t="str">
        <f>IF('Input data'!H486&gt;0.5,'Input data'!H486,"")</f>
        <v/>
      </c>
      <c r="I471" s="4" t="str">
        <f>IF('Input data'!I486="","",'Input data'!I486)</f>
        <v/>
      </c>
      <c r="J471" s="12" t="str">
        <f>IF('Calculation sheet'!AQ471="","",IF(OR(I471="Motorway link",I471="Exit diverge",I471="Entrance merge",I471="Motorway diverge",I471="Motorway merge",I471="Motorway weaving",I471="Service area"),'Calculation sheet'!AK471*'Calculation sheet'!J471*'Calculation sheet'!K471*'Calculation sheet'!L471*'Calculation sheet'!N471*'Calculation sheet'!P471*'Calculation sheet'!R471*'Calculation sheet'!S471*'Calculation sheet'!T471*'Calculation sheet'!Y471*'Calculation sheet'!Z471*'Calculation sheet'!AB471*'Calculation sheet'!AD471*'Calculation sheet'!AF471*'Calculation sheet'!AJ471,'Calculation sheet'!AK471*'Calculation sheet'!J471*'Calculation sheet'!K471*'Calculation sheet'!L471*'Calculation sheet'!N471*'Calculation sheet'!P471*'Calculation sheet'!R471*'Calculation sheet'!S471*'Calculation sheet'!T471*'Calculation sheet'!Y471*'Calculation sheet'!Z471*'Calculation sheet'!AB471*'Calculation sheet'!AD471*'Calculation sheet'!AF471*'Calculation sheet'!AJ471*0.7672))</f>
        <v/>
      </c>
      <c r="K471" s="12" t="str">
        <f>IF('Calculation sheet'!AQ471="","",IF(OR(I471="Motorway link",I471="Exit diverge",I471="Entrance merge",I471="Motorway diverge",I471="Motorway merge",I471="Motorway weaving",I471="Service area"),'Calculation sheet'!AL471*'Calculation sheet'!J471*'Calculation sheet'!K471*'Calculation sheet'!M471*'Calculation sheet'!O471*'Calculation sheet'!P471*'Calculation sheet'!Q471*'Calculation sheet'!R471*'Calculation sheet'!S471*'Calculation sheet'!T471*'Calculation sheet'!Y471*'Calculation sheet'!AA471*'Calculation sheet'!AC471*'Calculation sheet'!AE471*'Calculation sheet'!AG471*'Calculation sheet'!AJ471,'Calculation sheet'!AL471*'Calculation sheet'!J471*'Calculation sheet'!K471*'Calculation sheet'!M471*'Calculation sheet'!O471*'Calculation sheet'!P471*'Calculation sheet'!Q471*'Calculation sheet'!R471*'Calculation sheet'!S471*'Calculation sheet'!T471*'Calculation sheet'!Y471*'Calculation sheet'!AA471*'Calculation sheet'!AC471*'Calculation sheet'!AE471*'Calculation sheet'!AG471*'Calculation sheet'!AJ471*0.8833))</f>
        <v/>
      </c>
      <c r="L471" s="12" t="str">
        <f>IF('Calculation sheet'!AQ471="","",IF(OR(I471="Motorway link",I471="Exit diverge",I471="Entrance merge",I471="Motorway diverge",I471="Motorway merge",I471="Motorway weaving",I471="Service area"),'Calculation sheet'!AM471*'Calculation sheet'!J471*'Calculation sheet'!K471*'Calculation sheet'!M471*'Calculation sheet'!O471*'Calculation sheet'!P471*'Calculation sheet'!Q471*'Calculation sheet'!R471*'Calculation sheet'!S471*'Calculation sheet'!U471*'Calculation sheet'!Y471*'Calculation sheet'!AA471*'Calculation sheet'!AC471*'Calculation sheet'!AE471*'Calculation sheet'!AG471*'Calculation sheet'!AJ471,'Calculation sheet'!AM471*'Calculation sheet'!J471*'Calculation sheet'!K471*'Calculation sheet'!M471*'Calculation sheet'!O471*'Calculation sheet'!P471*'Calculation sheet'!Q471*'Calculation sheet'!R471*'Calculation sheet'!S471*'Calculation sheet'!U471*'Calculation sheet'!Y471*'Calculation sheet'!AA471*'Calculation sheet'!AC471*'Calculation sheet'!AE471*'Calculation sheet'!AG471*'Calculation sheet'!AJ471*1.1176))</f>
        <v/>
      </c>
      <c r="M471" s="12" t="str">
        <f t="shared" si="21"/>
        <v/>
      </c>
      <c r="N471" s="12" t="str">
        <f>IF('Calculation sheet'!AQ471="","",IF(OR(I471="Motorway link",I471="Exit diverge",I471="Entrance merge",I471="Motorway diverge",I471="Motorway merge",I471="Motorway weaving",I471="Service area"),'Calculation sheet'!AN471*'Calculation sheet'!J471*'Calculation sheet'!K471*'Calculation sheet'!L471*'Calculation sheet'!N471*'Calculation sheet'!P471*'Calculation sheet'!R471*'Calculation sheet'!S471*'Calculation sheet'!V471*'Calculation sheet'!Y471*'Calculation sheet'!Z471*'Calculation sheet'!AB471*'Calculation sheet'!AD471*'Calculation sheet'!AH471*'Calculation sheet'!AJ471,'Calculation sheet'!AN471*'Calculation sheet'!J471*'Calculation sheet'!K471*'Calculation sheet'!L471*'Calculation sheet'!N471*'Calculation sheet'!P471*'Calculation sheet'!R471*'Calculation sheet'!S471*'Calculation sheet'!V471*'Calculation sheet'!Y471*'Calculation sheet'!Z471*'Calculation sheet'!AB471*'Calculation sheet'!AD471*'Calculation sheet'!AH471*'Calculation sheet'!AJ471*0.7672))</f>
        <v/>
      </c>
      <c r="O471" s="12" t="str">
        <f>IF('Calculation sheet'!AQ471="","",IF(OR(I471="Motorway link",I471="Exit diverge",I471="Entrance merge",I471="Motorway diverge",I471="Motorway merge",I471="Motorway weaving",I471="Service area"),'Calculation sheet'!AO471*'Calculation sheet'!J471*'Calculation sheet'!K471*'Calculation sheet'!L471*'Calculation sheet'!N471*'Calculation sheet'!P471*'Calculation sheet'!R471*'Calculation sheet'!S471*'Calculation sheet'!W471*'Calculation sheet'!Y471*'Calculation sheet'!Z471*'Calculation sheet'!AB471*'Calculation sheet'!AD471*'Calculation sheet'!AH471*'Calculation sheet'!AJ471,'Calculation sheet'!AO471*'Calculation sheet'!J471*'Calculation sheet'!K471*'Calculation sheet'!L471*'Calculation sheet'!N471*'Calculation sheet'!P471*'Calculation sheet'!R471*'Calculation sheet'!S471*'Calculation sheet'!W471*'Calculation sheet'!Y471*'Calculation sheet'!Z471*'Calculation sheet'!AB471*'Calculation sheet'!AD471*'Calculation sheet'!AH471*'Calculation sheet'!AJ471*0.7672))</f>
        <v/>
      </c>
      <c r="P471" s="12" t="str">
        <f>IF('Calculation sheet'!AQ471="","",IF(OR(I471="Motorway link",I471="Exit diverge",I471="Entrance merge",I471="Motorway diverge",I471="Motorway merge",I471="Motorway weaving",I471="Service area"),'Calculation sheet'!AP471*'Calculation sheet'!J471*'Calculation sheet'!K471*'Calculation sheet'!L471*'Calculation sheet'!N471*'Calculation sheet'!P471*'Calculation sheet'!R471*'Calculation sheet'!S471*'Calculation sheet'!X471*'Calculation sheet'!Y471*'Calculation sheet'!Z471*'Calculation sheet'!AB471*'Calculation sheet'!AD471*'Calculation sheet'!AI471*'Calculation sheet'!AJ471,'Calculation sheet'!AP471*'Calculation sheet'!J471*'Calculation sheet'!K471*'Calculation sheet'!L471*'Calculation sheet'!N471*'Calculation sheet'!P471*'Calculation sheet'!R471*'Calculation sheet'!S471*'Calculation sheet'!X471*'Calculation sheet'!Y471*'Calculation sheet'!Z471*'Calculation sheet'!AB471*'Calculation sheet'!AD471*'Calculation sheet'!AI471*'Calculation sheet'!AJ471*0.7672))</f>
        <v/>
      </c>
      <c r="Q471" s="12" t="str">
        <f t="shared" si="22"/>
        <v/>
      </c>
      <c r="R471" s="14" t="str">
        <f t="shared" si="23"/>
        <v/>
      </c>
    </row>
    <row r="472" spans="1:18" x14ac:dyDescent="0.3">
      <c r="A472" s="4" t="str">
        <f>IF('Input data'!A487="","",'Input data'!A487)</f>
        <v/>
      </c>
      <c r="B472" s="4" t="str">
        <f>IF('Input data'!B487="","",'Input data'!B487)</f>
        <v/>
      </c>
      <c r="C472" s="4" t="str">
        <f>IF('Input data'!C487="","",'Input data'!C487)</f>
        <v/>
      </c>
      <c r="D472" s="4" t="str">
        <f>IF('Input data'!D487="","",'Input data'!D487)</f>
        <v/>
      </c>
      <c r="E472" s="4" t="str">
        <f>IF('Input data'!E487="","",'Input data'!E487)</f>
        <v/>
      </c>
      <c r="F472" s="4" t="str">
        <f>IF('Input data'!F487="","",'Input data'!F487)</f>
        <v/>
      </c>
      <c r="G472" s="4">
        <f>IF('Input data'!G487="","",'Input data'!G487)</f>
        <v>0</v>
      </c>
      <c r="H472" s="4" t="str">
        <f>IF('Input data'!H487&gt;0.5,'Input data'!H487,"")</f>
        <v/>
      </c>
      <c r="I472" s="4" t="str">
        <f>IF('Input data'!I487="","",'Input data'!I487)</f>
        <v/>
      </c>
      <c r="J472" s="12" t="str">
        <f>IF('Calculation sheet'!AQ472="","",IF(OR(I472="Motorway link",I472="Exit diverge",I472="Entrance merge",I472="Motorway diverge",I472="Motorway merge",I472="Motorway weaving",I472="Service area"),'Calculation sheet'!AK472*'Calculation sheet'!J472*'Calculation sheet'!K472*'Calculation sheet'!L472*'Calculation sheet'!N472*'Calculation sheet'!P472*'Calculation sheet'!R472*'Calculation sheet'!S472*'Calculation sheet'!T472*'Calculation sheet'!Y472*'Calculation sheet'!Z472*'Calculation sheet'!AB472*'Calculation sheet'!AD472*'Calculation sheet'!AF472*'Calculation sheet'!AJ472,'Calculation sheet'!AK472*'Calculation sheet'!J472*'Calculation sheet'!K472*'Calculation sheet'!L472*'Calculation sheet'!N472*'Calculation sheet'!P472*'Calculation sheet'!R472*'Calculation sheet'!S472*'Calculation sheet'!T472*'Calculation sheet'!Y472*'Calculation sheet'!Z472*'Calculation sheet'!AB472*'Calculation sheet'!AD472*'Calculation sheet'!AF472*'Calculation sheet'!AJ472*0.7672))</f>
        <v/>
      </c>
      <c r="K472" s="12" t="str">
        <f>IF('Calculation sheet'!AQ472="","",IF(OR(I472="Motorway link",I472="Exit diverge",I472="Entrance merge",I472="Motorway diverge",I472="Motorway merge",I472="Motorway weaving",I472="Service area"),'Calculation sheet'!AL472*'Calculation sheet'!J472*'Calculation sheet'!K472*'Calculation sheet'!M472*'Calculation sheet'!O472*'Calculation sheet'!P472*'Calculation sheet'!Q472*'Calculation sheet'!R472*'Calculation sheet'!S472*'Calculation sheet'!T472*'Calculation sheet'!Y472*'Calculation sheet'!AA472*'Calculation sheet'!AC472*'Calculation sheet'!AE472*'Calculation sheet'!AG472*'Calculation sheet'!AJ472,'Calculation sheet'!AL472*'Calculation sheet'!J472*'Calculation sheet'!K472*'Calculation sheet'!M472*'Calculation sheet'!O472*'Calculation sheet'!P472*'Calculation sheet'!Q472*'Calculation sheet'!R472*'Calculation sheet'!S472*'Calculation sheet'!T472*'Calculation sheet'!Y472*'Calculation sheet'!AA472*'Calculation sheet'!AC472*'Calculation sheet'!AE472*'Calculation sheet'!AG472*'Calculation sheet'!AJ472*0.8833))</f>
        <v/>
      </c>
      <c r="L472" s="12" t="str">
        <f>IF('Calculation sheet'!AQ472="","",IF(OR(I472="Motorway link",I472="Exit diverge",I472="Entrance merge",I472="Motorway diverge",I472="Motorway merge",I472="Motorway weaving",I472="Service area"),'Calculation sheet'!AM472*'Calculation sheet'!J472*'Calculation sheet'!K472*'Calculation sheet'!M472*'Calculation sheet'!O472*'Calculation sheet'!P472*'Calculation sheet'!Q472*'Calculation sheet'!R472*'Calculation sheet'!S472*'Calculation sheet'!U472*'Calculation sheet'!Y472*'Calculation sheet'!AA472*'Calculation sheet'!AC472*'Calculation sheet'!AE472*'Calculation sheet'!AG472*'Calculation sheet'!AJ472,'Calculation sheet'!AM472*'Calculation sheet'!J472*'Calculation sheet'!K472*'Calculation sheet'!M472*'Calculation sheet'!O472*'Calculation sheet'!P472*'Calculation sheet'!Q472*'Calculation sheet'!R472*'Calculation sheet'!S472*'Calculation sheet'!U472*'Calculation sheet'!Y472*'Calculation sheet'!AA472*'Calculation sheet'!AC472*'Calculation sheet'!AE472*'Calculation sheet'!AG472*'Calculation sheet'!AJ472*1.1176))</f>
        <v/>
      </c>
      <c r="M472" s="12" t="str">
        <f t="shared" si="21"/>
        <v/>
      </c>
      <c r="N472" s="12" t="str">
        <f>IF('Calculation sheet'!AQ472="","",IF(OR(I472="Motorway link",I472="Exit diverge",I472="Entrance merge",I472="Motorway diverge",I472="Motorway merge",I472="Motorway weaving",I472="Service area"),'Calculation sheet'!AN472*'Calculation sheet'!J472*'Calculation sheet'!K472*'Calculation sheet'!L472*'Calculation sheet'!N472*'Calculation sheet'!P472*'Calculation sheet'!R472*'Calculation sheet'!S472*'Calculation sheet'!V472*'Calculation sheet'!Y472*'Calculation sheet'!Z472*'Calculation sheet'!AB472*'Calculation sheet'!AD472*'Calculation sheet'!AH472*'Calculation sheet'!AJ472,'Calculation sheet'!AN472*'Calculation sheet'!J472*'Calculation sheet'!K472*'Calculation sheet'!L472*'Calculation sheet'!N472*'Calculation sheet'!P472*'Calculation sheet'!R472*'Calculation sheet'!S472*'Calculation sheet'!V472*'Calculation sheet'!Y472*'Calculation sheet'!Z472*'Calculation sheet'!AB472*'Calculation sheet'!AD472*'Calculation sheet'!AH472*'Calculation sheet'!AJ472*0.7672))</f>
        <v/>
      </c>
      <c r="O472" s="12" t="str">
        <f>IF('Calculation sheet'!AQ472="","",IF(OR(I472="Motorway link",I472="Exit diverge",I472="Entrance merge",I472="Motorway diverge",I472="Motorway merge",I472="Motorway weaving",I472="Service area"),'Calculation sheet'!AO472*'Calculation sheet'!J472*'Calculation sheet'!K472*'Calculation sheet'!L472*'Calculation sheet'!N472*'Calculation sheet'!P472*'Calculation sheet'!R472*'Calculation sheet'!S472*'Calculation sheet'!W472*'Calculation sheet'!Y472*'Calculation sheet'!Z472*'Calculation sheet'!AB472*'Calculation sheet'!AD472*'Calculation sheet'!AH472*'Calculation sheet'!AJ472,'Calculation sheet'!AO472*'Calculation sheet'!J472*'Calculation sheet'!K472*'Calculation sheet'!L472*'Calculation sheet'!N472*'Calculation sheet'!P472*'Calculation sheet'!R472*'Calculation sheet'!S472*'Calculation sheet'!W472*'Calculation sheet'!Y472*'Calculation sheet'!Z472*'Calculation sheet'!AB472*'Calculation sheet'!AD472*'Calculation sheet'!AH472*'Calculation sheet'!AJ472*0.7672))</f>
        <v/>
      </c>
      <c r="P472" s="12" t="str">
        <f>IF('Calculation sheet'!AQ472="","",IF(OR(I472="Motorway link",I472="Exit diverge",I472="Entrance merge",I472="Motorway diverge",I472="Motorway merge",I472="Motorway weaving",I472="Service area"),'Calculation sheet'!AP472*'Calculation sheet'!J472*'Calculation sheet'!K472*'Calculation sheet'!L472*'Calculation sheet'!N472*'Calculation sheet'!P472*'Calculation sheet'!R472*'Calculation sheet'!S472*'Calculation sheet'!X472*'Calculation sheet'!Y472*'Calculation sheet'!Z472*'Calculation sheet'!AB472*'Calculation sheet'!AD472*'Calculation sheet'!AI472*'Calculation sheet'!AJ472,'Calculation sheet'!AP472*'Calculation sheet'!J472*'Calculation sheet'!K472*'Calculation sheet'!L472*'Calculation sheet'!N472*'Calculation sheet'!P472*'Calculation sheet'!R472*'Calculation sheet'!S472*'Calculation sheet'!X472*'Calculation sheet'!Y472*'Calculation sheet'!Z472*'Calculation sheet'!AB472*'Calculation sheet'!AD472*'Calculation sheet'!AI472*'Calculation sheet'!AJ472*0.7672))</f>
        <v/>
      </c>
      <c r="Q472" s="12" t="str">
        <f t="shared" si="22"/>
        <v/>
      </c>
      <c r="R472" s="14" t="str">
        <f t="shared" si="23"/>
        <v/>
      </c>
    </row>
    <row r="473" spans="1:18" x14ac:dyDescent="0.3">
      <c r="A473" s="4" t="str">
        <f>IF('Input data'!A488="","",'Input data'!A488)</f>
        <v/>
      </c>
      <c r="B473" s="4" t="str">
        <f>IF('Input data'!B488="","",'Input data'!B488)</f>
        <v/>
      </c>
      <c r="C473" s="4" t="str">
        <f>IF('Input data'!C488="","",'Input data'!C488)</f>
        <v/>
      </c>
      <c r="D473" s="4" t="str">
        <f>IF('Input data'!D488="","",'Input data'!D488)</f>
        <v/>
      </c>
      <c r="E473" s="4" t="str">
        <f>IF('Input data'!E488="","",'Input data'!E488)</f>
        <v/>
      </c>
      <c r="F473" s="4" t="str">
        <f>IF('Input data'!F488="","",'Input data'!F488)</f>
        <v/>
      </c>
      <c r="G473" s="4">
        <f>IF('Input data'!G488="","",'Input data'!G488)</f>
        <v>0</v>
      </c>
      <c r="H473" s="4" t="str">
        <f>IF('Input data'!H488&gt;0.5,'Input data'!H488,"")</f>
        <v/>
      </c>
      <c r="I473" s="4" t="str">
        <f>IF('Input data'!I488="","",'Input data'!I488)</f>
        <v/>
      </c>
      <c r="J473" s="12" t="str">
        <f>IF('Calculation sheet'!AQ473="","",IF(OR(I473="Motorway link",I473="Exit diverge",I473="Entrance merge",I473="Motorway diverge",I473="Motorway merge",I473="Motorway weaving",I473="Service area"),'Calculation sheet'!AK473*'Calculation sheet'!J473*'Calculation sheet'!K473*'Calculation sheet'!L473*'Calculation sheet'!N473*'Calculation sheet'!P473*'Calculation sheet'!R473*'Calculation sheet'!S473*'Calculation sheet'!T473*'Calculation sheet'!Y473*'Calculation sheet'!Z473*'Calculation sheet'!AB473*'Calculation sheet'!AD473*'Calculation sheet'!AF473*'Calculation sheet'!AJ473,'Calculation sheet'!AK473*'Calculation sheet'!J473*'Calculation sheet'!K473*'Calculation sheet'!L473*'Calculation sheet'!N473*'Calculation sheet'!P473*'Calculation sheet'!R473*'Calculation sheet'!S473*'Calculation sheet'!T473*'Calculation sheet'!Y473*'Calculation sheet'!Z473*'Calculation sheet'!AB473*'Calculation sheet'!AD473*'Calculation sheet'!AF473*'Calculation sheet'!AJ473*0.7672))</f>
        <v/>
      </c>
      <c r="K473" s="12" t="str">
        <f>IF('Calculation sheet'!AQ473="","",IF(OR(I473="Motorway link",I473="Exit diverge",I473="Entrance merge",I473="Motorway diverge",I473="Motorway merge",I473="Motorway weaving",I473="Service area"),'Calculation sheet'!AL473*'Calculation sheet'!J473*'Calculation sheet'!K473*'Calculation sheet'!M473*'Calculation sheet'!O473*'Calculation sheet'!P473*'Calculation sheet'!Q473*'Calculation sheet'!R473*'Calculation sheet'!S473*'Calculation sheet'!T473*'Calculation sheet'!Y473*'Calculation sheet'!AA473*'Calculation sheet'!AC473*'Calculation sheet'!AE473*'Calculation sheet'!AG473*'Calculation sheet'!AJ473,'Calculation sheet'!AL473*'Calculation sheet'!J473*'Calculation sheet'!K473*'Calculation sheet'!M473*'Calculation sheet'!O473*'Calculation sheet'!P473*'Calculation sheet'!Q473*'Calculation sheet'!R473*'Calculation sheet'!S473*'Calculation sheet'!T473*'Calculation sheet'!Y473*'Calculation sheet'!AA473*'Calculation sheet'!AC473*'Calculation sheet'!AE473*'Calculation sheet'!AG473*'Calculation sheet'!AJ473*0.8833))</f>
        <v/>
      </c>
      <c r="L473" s="12" t="str">
        <f>IF('Calculation sheet'!AQ473="","",IF(OR(I473="Motorway link",I473="Exit diverge",I473="Entrance merge",I473="Motorway diverge",I473="Motorway merge",I473="Motorway weaving",I473="Service area"),'Calculation sheet'!AM473*'Calculation sheet'!J473*'Calculation sheet'!K473*'Calculation sheet'!M473*'Calculation sheet'!O473*'Calculation sheet'!P473*'Calculation sheet'!Q473*'Calculation sheet'!R473*'Calculation sheet'!S473*'Calculation sheet'!U473*'Calculation sheet'!Y473*'Calculation sheet'!AA473*'Calculation sheet'!AC473*'Calculation sheet'!AE473*'Calculation sheet'!AG473*'Calculation sheet'!AJ473,'Calculation sheet'!AM473*'Calculation sheet'!J473*'Calculation sheet'!K473*'Calculation sheet'!M473*'Calculation sheet'!O473*'Calculation sheet'!P473*'Calculation sheet'!Q473*'Calculation sheet'!R473*'Calculation sheet'!S473*'Calculation sheet'!U473*'Calculation sheet'!Y473*'Calculation sheet'!AA473*'Calculation sheet'!AC473*'Calculation sheet'!AE473*'Calculation sheet'!AG473*'Calculation sheet'!AJ473*1.1176))</f>
        <v/>
      </c>
      <c r="M473" s="12" t="str">
        <f t="shared" si="21"/>
        <v/>
      </c>
      <c r="N473" s="12" t="str">
        <f>IF('Calculation sheet'!AQ473="","",IF(OR(I473="Motorway link",I473="Exit diverge",I473="Entrance merge",I473="Motorway diverge",I473="Motorway merge",I473="Motorway weaving",I473="Service area"),'Calculation sheet'!AN473*'Calculation sheet'!J473*'Calculation sheet'!K473*'Calculation sheet'!L473*'Calculation sheet'!N473*'Calculation sheet'!P473*'Calculation sheet'!R473*'Calculation sheet'!S473*'Calculation sheet'!V473*'Calculation sheet'!Y473*'Calculation sheet'!Z473*'Calculation sheet'!AB473*'Calculation sheet'!AD473*'Calculation sheet'!AH473*'Calculation sheet'!AJ473,'Calculation sheet'!AN473*'Calculation sheet'!J473*'Calculation sheet'!K473*'Calculation sheet'!L473*'Calculation sheet'!N473*'Calculation sheet'!P473*'Calculation sheet'!R473*'Calculation sheet'!S473*'Calculation sheet'!V473*'Calculation sheet'!Y473*'Calculation sheet'!Z473*'Calculation sheet'!AB473*'Calculation sheet'!AD473*'Calculation sheet'!AH473*'Calculation sheet'!AJ473*0.7672))</f>
        <v/>
      </c>
      <c r="O473" s="12" t="str">
        <f>IF('Calculation sheet'!AQ473="","",IF(OR(I473="Motorway link",I473="Exit diverge",I473="Entrance merge",I473="Motorway diverge",I473="Motorway merge",I473="Motorway weaving",I473="Service area"),'Calculation sheet'!AO473*'Calculation sheet'!J473*'Calculation sheet'!K473*'Calculation sheet'!L473*'Calculation sheet'!N473*'Calculation sheet'!P473*'Calculation sheet'!R473*'Calculation sheet'!S473*'Calculation sheet'!W473*'Calculation sheet'!Y473*'Calculation sheet'!Z473*'Calculation sheet'!AB473*'Calculation sheet'!AD473*'Calculation sheet'!AH473*'Calculation sheet'!AJ473,'Calculation sheet'!AO473*'Calculation sheet'!J473*'Calculation sheet'!K473*'Calculation sheet'!L473*'Calculation sheet'!N473*'Calculation sheet'!P473*'Calculation sheet'!R473*'Calculation sheet'!S473*'Calculation sheet'!W473*'Calculation sheet'!Y473*'Calculation sheet'!Z473*'Calculation sheet'!AB473*'Calculation sheet'!AD473*'Calculation sheet'!AH473*'Calculation sheet'!AJ473*0.7672))</f>
        <v/>
      </c>
      <c r="P473" s="12" t="str">
        <f>IF('Calculation sheet'!AQ473="","",IF(OR(I473="Motorway link",I473="Exit diverge",I473="Entrance merge",I473="Motorway diverge",I473="Motorway merge",I473="Motorway weaving",I473="Service area"),'Calculation sheet'!AP473*'Calculation sheet'!J473*'Calculation sheet'!K473*'Calculation sheet'!L473*'Calculation sheet'!N473*'Calculation sheet'!P473*'Calculation sheet'!R473*'Calculation sheet'!S473*'Calculation sheet'!X473*'Calculation sheet'!Y473*'Calculation sheet'!Z473*'Calculation sheet'!AB473*'Calculation sheet'!AD473*'Calculation sheet'!AI473*'Calculation sheet'!AJ473,'Calculation sheet'!AP473*'Calculation sheet'!J473*'Calculation sheet'!K473*'Calculation sheet'!L473*'Calculation sheet'!N473*'Calculation sheet'!P473*'Calculation sheet'!R473*'Calculation sheet'!S473*'Calculation sheet'!X473*'Calculation sheet'!Y473*'Calculation sheet'!Z473*'Calculation sheet'!AB473*'Calculation sheet'!AD473*'Calculation sheet'!AI473*'Calculation sheet'!AJ473*0.7672))</f>
        <v/>
      </c>
      <c r="Q473" s="12" t="str">
        <f t="shared" si="22"/>
        <v/>
      </c>
      <c r="R473" s="14" t="str">
        <f t="shared" si="23"/>
        <v/>
      </c>
    </row>
    <row r="474" spans="1:18" x14ac:dyDescent="0.3">
      <c r="A474" s="4" t="str">
        <f>IF('Input data'!A489="","",'Input data'!A489)</f>
        <v/>
      </c>
      <c r="B474" s="4" t="str">
        <f>IF('Input data'!B489="","",'Input data'!B489)</f>
        <v/>
      </c>
      <c r="C474" s="4" t="str">
        <f>IF('Input data'!C489="","",'Input data'!C489)</f>
        <v/>
      </c>
      <c r="D474" s="4" t="str">
        <f>IF('Input data'!D489="","",'Input data'!D489)</f>
        <v/>
      </c>
      <c r="E474" s="4" t="str">
        <f>IF('Input data'!E489="","",'Input data'!E489)</f>
        <v/>
      </c>
      <c r="F474" s="4" t="str">
        <f>IF('Input data'!F489="","",'Input data'!F489)</f>
        <v/>
      </c>
      <c r="G474" s="4">
        <f>IF('Input data'!G489="","",'Input data'!G489)</f>
        <v>0</v>
      </c>
      <c r="H474" s="4" t="str">
        <f>IF('Input data'!H489&gt;0.5,'Input data'!H489,"")</f>
        <v/>
      </c>
      <c r="I474" s="4" t="str">
        <f>IF('Input data'!I489="","",'Input data'!I489)</f>
        <v/>
      </c>
      <c r="J474" s="12" t="str">
        <f>IF('Calculation sheet'!AQ474="","",IF(OR(I474="Motorway link",I474="Exit diverge",I474="Entrance merge",I474="Motorway diverge",I474="Motorway merge",I474="Motorway weaving",I474="Service area"),'Calculation sheet'!AK474*'Calculation sheet'!J474*'Calculation sheet'!K474*'Calculation sheet'!L474*'Calculation sheet'!N474*'Calculation sheet'!P474*'Calculation sheet'!R474*'Calculation sheet'!S474*'Calculation sheet'!T474*'Calculation sheet'!Y474*'Calculation sheet'!Z474*'Calculation sheet'!AB474*'Calculation sheet'!AD474*'Calculation sheet'!AF474*'Calculation sheet'!AJ474,'Calculation sheet'!AK474*'Calculation sheet'!J474*'Calculation sheet'!K474*'Calculation sheet'!L474*'Calculation sheet'!N474*'Calculation sheet'!P474*'Calculation sheet'!R474*'Calculation sheet'!S474*'Calculation sheet'!T474*'Calculation sheet'!Y474*'Calculation sheet'!Z474*'Calculation sheet'!AB474*'Calculation sheet'!AD474*'Calculation sheet'!AF474*'Calculation sheet'!AJ474*0.7672))</f>
        <v/>
      </c>
      <c r="K474" s="12" t="str">
        <f>IF('Calculation sheet'!AQ474="","",IF(OR(I474="Motorway link",I474="Exit diverge",I474="Entrance merge",I474="Motorway diverge",I474="Motorway merge",I474="Motorway weaving",I474="Service area"),'Calculation sheet'!AL474*'Calculation sheet'!J474*'Calculation sheet'!K474*'Calculation sheet'!M474*'Calculation sheet'!O474*'Calculation sheet'!P474*'Calculation sheet'!Q474*'Calculation sheet'!R474*'Calculation sheet'!S474*'Calculation sheet'!T474*'Calculation sheet'!Y474*'Calculation sheet'!AA474*'Calculation sheet'!AC474*'Calculation sheet'!AE474*'Calculation sheet'!AG474*'Calculation sheet'!AJ474,'Calculation sheet'!AL474*'Calculation sheet'!J474*'Calculation sheet'!K474*'Calculation sheet'!M474*'Calculation sheet'!O474*'Calculation sheet'!P474*'Calculation sheet'!Q474*'Calculation sheet'!R474*'Calculation sheet'!S474*'Calculation sheet'!T474*'Calculation sheet'!Y474*'Calculation sheet'!AA474*'Calculation sheet'!AC474*'Calculation sheet'!AE474*'Calculation sheet'!AG474*'Calculation sheet'!AJ474*0.8833))</f>
        <v/>
      </c>
      <c r="L474" s="12" t="str">
        <f>IF('Calculation sheet'!AQ474="","",IF(OR(I474="Motorway link",I474="Exit diverge",I474="Entrance merge",I474="Motorway diverge",I474="Motorway merge",I474="Motorway weaving",I474="Service area"),'Calculation sheet'!AM474*'Calculation sheet'!J474*'Calculation sheet'!K474*'Calculation sheet'!M474*'Calculation sheet'!O474*'Calculation sheet'!P474*'Calculation sheet'!Q474*'Calculation sheet'!R474*'Calculation sheet'!S474*'Calculation sheet'!U474*'Calculation sheet'!Y474*'Calculation sheet'!AA474*'Calculation sheet'!AC474*'Calculation sheet'!AE474*'Calculation sheet'!AG474*'Calculation sheet'!AJ474,'Calculation sheet'!AM474*'Calculation sheet'!J474*'Calculation sheet'!K474*'Calculation sheet'!M474*'Calculation sheet'!O474*'Calculation sheet'!P474*'Calculation sheet'!Q474*'Calculation sheet'!R474*'Calculation sheet'!S474*'Calculation sheet'!U474*'Calculation sheet'!Y474*'Calculation sheet'!AA474*'Calculation sheet'!AC474*'Calculation sheet'!AE474*'Calculation sheet'!AG474*'Calculation sheet'!AJ474*1.1176))</f>
        <v/>
      </c>
      <c r="M474" s="12" t="str">
        <f t="shared" si="21"/>
        <v/>
      </c>
      <c r="N474" s="12" t="str">
        <f>IF('Calculation sheet'!AQ474="","",IF(OR(I474="Motorway link",I474="Exit diverge",I474="Entrance merge",I474="Motorway diverge",I474="Motorway merge",I474="Motorway weaving",I474="Service area"),'Calculation sheet'!AN474*'Calculation sheet'!J474*'Calculation sheet'!K474*'Calculation sheet'!L474*'Calculation sheet'!N474*'Calculation sheet'!P474*'Calculation sheet'!R474*'Calculation sheet'!S474*'Calculation sheet'!V474*'Calculation sheet'!Y474*'Calculation sheet'!Z474*'Calculation sheet'!AB474*'Calculation sheet'!AD474*'Calculation sheet'!AH474*'Calculation sheet'!AJ474,'Calculation sheet'!AN474*'Calculation sheet'!J474*'Calculation sheet'!K474*'Calculation sheet'!L474*'Calculation sheet'!N474*'Calculation sheet'!P474*'Calculation sheet'!R474*'Calculation sheet'!S474*'Calculation sheet'!V474*'Calculation sheet'!Y474*'Calculation sheet'!Z474*'Calculation sheet'!AB474*'Calculation sheet'!AD474*'Calculation sheet'!AH474*'Calculation sheet'!AJ474*0.7672))</f>
        <v/>
      </c>
      <c r="O474" s="12" t="str">
        <f>IF('Calculation sheet'!AQ474="","",IF(OR(I474="Motorway link",I474="Exit diverge",I474="Entrance merge",I474="Motorway diverge",I474="Motorway merge",I474="Motorway weaving",I474="Service area"),'Calculation sheet'!AO474*'Calculation sheet'!J474*'Calculation sheet'!K474*'Calculation sheet'!L474*'Calculation sheet'!N474*'Calculation sheet'!P474*'Calculation sheet'!R474*'Calculation sheet'!S474*'Calculation sheet'!W474*'Calculation sheet'!Y474*'Calculation sheet'!Z474*'Calculation sheet'!AB474*'Calculation sheet'!AD474*'Calculation sheet'!AH474*'Calculation sheet'!AJ474,'Calculation sheet'!AO474*'Calculation sheet'!J474*'Calculation sheet'!K474*'Calculation sheet'!L474*'Calculation sheet'!N474*'Calculation sheet'!P474*'Calculation sheet'!R474*'Calculation sheet'!S474*'Calculation sheet'!W474*'Calculation sheet'!Y474*'Calculation sheet'!Z474*'Calculation sheet'!AB474*'Calculation sheet'!AD474*'Calculation sheet'!AH474*'Calculation sheet'!AJ474*0.7672))</f>
        <v/>
      </c>
      <c r="P474" s="12" t="str">
        <f>IF('Calculation sheet'!AQ474="","",IF(OR(I474="Motorway link",I474="Exit diverge",I474="Entrance merge",I474="Motorway diverge",I474="Motorway merge",I474="Motorway weaving",I474="Service area"),'Calculation sheet'!AP474*'Calculation sheet'!J474*'Calculation sheet'!K474*'Calculation sheet'!L474*'Calculation sheet'!N474*'Calculation sheet'!P474*'Calculation sheet'!R474*'Calculation sheet'!S474*'Calculation sheet'!X474*'Calculation sheet'!Y474*'Calculation sheet'!Z474*'Calculation sheet'!AB474*'Calculation sheet'!AD474*'Calculation sheet'!AI474*'Calculation sheet'!AJ474,'Calculation sheet'!AP474*'Calculation sheet'!J474*'Calculation sheet'!K474*'Calculation sheet'!L474*'Calculation sheet'!N474*'Calculation sheet'!P474*'Calculation sheet'!R474*'Calculation sheet'!S474*'Calculation sheet'!X474*'Calculation sheet'!Y474*'Calculation sheet'!Z474*'Calculation sheet'!AB474*'Calculation sheet'!AD474*'Calculation sheet'!AI474*'Calculation sheet'!AJ474*0.7672))</f>
        <v/>
      </c>
      <c r="Q474" s="12" t="str">
        <f t="shared" si="22"/>
        <v/>
      </c>
      <c r="R474" s="14" t="str">
        <f t="shared" si="23"/>
        <v/>
      </c>
    </row>
    <row r="475" spans="1:18" x14ac:dyDescent="0.3">
      <c r="A475" s="4" t="str">
        <f>IF('Input data'!A490="","",'Input data'!A490)</f>
        <v/>
      </c>
      <c r="B475" s="4" t="str">
        <f>IF('Input data'!B490="","",'Input data'!B490)</f>
        <v/>
      </c>
      <c r="C475" s="4" t="str">
        <f>IF('Input data'!C490="","",'Input data'!C490)</f>
        <v/>
      </c>
      <c r="D475" s="4" t="str">
        <f>IF('Input data'!D490="","",'Input data'!D490)</f>
        <v/>
      </c>
      <c r="E475" s="4" t="str">
        <f>IF('Input data'!E490="","",'Input data'!E490)</f>
        <v/>
      </c>
      <c r="F475" s="4" t="str">
        <f>IF('Input data'!F490="","",'Input data'!F490)</f>
        <v/>
      </c>
      <c r="G475" s="4">
        <f>IF('Input data'!G490="","",'Input data'!G490)</f>
        <v>0</v>
      </c>
      <c r="H475" s="4" t="str">
        <f>IF('Input data'!H490&gt;0.5,'Input data'!H490,"")</f>
        <v/>
      </c>
      <c r="I475" s="4" t="str">
        <f>IF('Input data'!I490="","",'Input data'!I490)</f>
        <v/>
      </c>
      <c r="J475" s="12" t="str">
        <f>IF('Calculation sheet'!AQ475="","",IF(OR(I475="Motorway link",I475="Exit diverge",I475="Entrance merge",I475="Motorway diverge",I475="Motorway merge",I475="Motorway weaving",I475="Service area"),'Calculation sheet'!AK475*'Calculation sheet'!J475*'Calculation sheet'!K475*'Calculation sheet'!L475*'Calculation sheet'!N475*'Calculation sheet'!P475*'Calculation sheet'!R475*'Calculation sheet'!S475*'Calculation sheet'!T475*'Calculation sheet'!Y475*'Calculation sheet'!Z475*'Calculation sheet'!AB475*'Calculation sheet'!AD475*'Calculation sheet'!AF475*'Calculation sheet'!AJ475,'Calculation sheet'!AK475*'Calculation sheet'!J475*'Calculation sheet'!K475*'Calculation sheet'!L475*'Calculation sheet'!N475*'Calculation sheet'!P475*'Calculation sheet'!R475*'Calculation sheet'!S475*'Calculation sheet'!T475*'Calculation sheet'!Y475*'Calculation sheet'!Z475*'Calculation sheet'!AB475*'Calculation sheet'!AD475*'Calculation sheet'!AF475*'Calculation sheet'!AJ475*0.7672))</f>
        <v/>
      </c>
      <c r="K475" s="12" t="str">
        <f>IF('Calculation sheet'!AQ475="","",IF(OR(I475="Motorway link",I475="Exit diverge",I475="Entrance merge",I475="Motorway diverge",I475="Motorway merge",I475="Motorway weaving",I475="Service area"),'Calculation sheet'!AL475*'Calculation sheet'!J475*'Calculation sheet'!K475*'Calculation sheet'!M475*'Calculation sheet'!O475*'Calculation sheet'!P475*'Calculation sheet'!Q475*'Calculation sheet'!R475*'Calculation sheet'!S475*'Calculation sheet'!T475*'Calculation sheet'!Y475*'Calculation sheet'!AA475*'Calculation sheet'!AC475*'Calculation sheet'!AE475*'Calculation sheet'!AG475*'Calculation sheet'!AJ475,'Calculation sheet'!AL475*'Calculation sheet'!J475*'Calculation sheet'!K475*'Calculation sheet'!M475*'Calculation sheet'!O475*'Calculation sheet'!P475*'Calculation sheet'!Q475*'Calculation sheet'!R475*'Calculation sheet'!S475*'Calculation sheet'!T475*'Calculation sheet'!Y475*'Calculation sheet'!AA475*'Calculation sheet'!AC475*'Calculation sheet'!AE475*'Calculation sheet'!AG475*'Calculation sheet'!AJ475*0.8833))</f>
        <v/>
      </c>
      <c r="L475" s="12" t="str">
        <f>IF('Calculation sheet'!AQ475="","",IF(OR(I475="Motorway link",I475="Exit diverge",I475="Entrance merge",I475="Motorway diverge",I475="Motorway merge",I475="Motorway weaving",I475="Service area"),'Calculation sheet'!AM475*'Calculation sheet'!J475*'Calculation sheet'!K475*'Calculation sheet'!M475*'Calculation sheet'!O475*'Calculation sheet'!P475*'Calculation sheet'!Q475*'Calculation sheet'!R475*'Calculation sheet'!S475*'Calculation sheet'!U475*'Calculation sheet'!Y475*'Calculation sheet'!AA475*'Calculation sheet'!AC475*'Calculation sheet'!AE475*'Calculation sheet'!AG475*'Calculation sheet'!AJ475,'Calculation sheet'!AM475*'Calculation sheet'!J475*'Calculation sheet'!K475*'Calculation sheet'!M475*'Calculation sheet'!O475*'Calculation sheet'!P475*'Calculation sheet'!Q475*'Calculation sheet'!R475*'Calculation sheet'!S475*'Calculation sheet'!U475*'Calculation sheet'!Y475*'Calculation sheet'!AA475*'Calculation sheet'!AC475*'Calculation sheet'!AE475*'Calculation sheet'!AG475*'Calculation sheet'!AJ475*1.1176))</f>
        <v/>
      </c>
      <c r="M475" s="12" t="str">
        <f t="shared" si="21"/>
        <v/>
      </c>
      <c r="N475" s="12" t="str">
        <f>IF('Calculation sheet'!AQ475="","",IF(OR(I475="Motorway link",I475="Exit diverge",I475="Entrance merge",I475="Motorway diverge",I475="Motorway merge",I475="Motorway weaving",I475="Service area"),'Calculation sheet'!AN475*'Calculation sheet'!J475*'Calculation sheet'!K475*'Calculation sheet'!L475*'Calculation sheet'!N475*'Calculation sheet'!P475*'Calculation sheet'!R475*'Calculation sheet'!S475*'Calculation sheet'!V475*'Calculation sheet'!Y475*'Calculation sheet'!Z475*'Calculation sheet'!AB475*'Calculation sheet'!AD475*'Calculation sheet'!AH475*'Calculation sheet'!AJ475,'Calculation sheet'!AN475*'Calculation sheet'!J475*'Calculation sheet'!K475*'Calculation sheet'!L475*'Calculation sheet'!N475*'Calculation sheet'!P475*'Calculation sheet'!R475*'Calculation sheet'!S475*'Calculation sheet'!V475*'Calculation sheet'!Y475*'Calculation sheet'!Z475*'Calculation sheet'!AB475*'Calculation sheet'!AD475*'Calculation sheet'!AH475*'Calculation sheet'!AJ475*0.7672))</f>
        <v/>
      </c>
      <c r="O475" s="12" t="str">
        <f>IF('Calculation sheet'!AQ475="","",IF(OR(I475="Motorway link",I475="Exit diverge",I475="Entrance merge",I475="Motorway diverge",I475="Motorway merge",I475="Motorway weaving",I475="Service area"),'Calculation sheet'!AO475*'Calculation sheet'!J475*'Calculation sheet'!K475*'Calculation sheet'!L475*'Calculation sheet'!N475*'Calculation sheet'!P475*'Calculation sheet'!R475*'Calculation sheet'!S475*'Calculation sheet'!W475*'Calculation sheet'!Y475*'Calculation sheet'!Z475*'Calculation sheet'!AB475*'Calculation sheet'!AD475*'Calculation sheet'!AH475*'Calculation sheet'!AJ475,'Calculation sheet'!AO475*'Calculation sheet'!J475*'Calculation sheet'!K475*'Calculation sheet'!L475*'Calculation sheet'!N475*'Calculation sheet'!P475*'Calculation sheet'!R475*'Calculation sheet'!S475*'Calculation sheet'!W475*'Calculation sheet'!Y475*'Calculation sheet'!Z475*'Calculation sheet'!AB475*'Calculation sheet'!AD475*'Calculation sheet'!AH475*'Calculation sheet'!AJ475*0.7672))</f>
        <v/>
      </c>
      <c r="P475" s="12" t="str">
        <f>IF('Calculation sheet'!AQ475="","",IF(OR(I475="Motorway link",I475="Exit diverge",I475="Entrance merge",I475="Motorway diverge",I475="Motorway merge",I475="Motorway weaving",I475="Service area"),'Calculation sheet'!AP475*'Calculation sheet'!J475*'Calculation sheet'!K475*'Calculation sheet'!L475*'Calculation sheet'!N475*'Calculation sheet'!P475*'Calculation sheet'!R475*'Calculation sheet'!S475*'Calculation sheet'!X475*'Calculation sheet'!Y475*'Calculation sheet'!Z475*'Calculation sheet'!AB475*'Calculation sheet'!AD475*'Calculation sheet'!AI475*'Calculation sheet'!AJ475,'Calculation sheet'!AP475*'Calculation sheet'!J475*'Calculation sheet'!K475*'Calculation sheet'!L475*'Calculation sheet'!N475*'Calculation sheet'!P475*'Calculation sheet'!R475*'Calculation sheet'!S475*'Calculation sheet'!X475*'Calculation sheet'!Y475*'Calculation sheet'!Z475*'Calculation sheet'!AB475*'Calculation sheet'!AD475*'Calculation sheet'!AI475*'Calculation sheet'!AJ475*0.7672))</f>
        <v/>
      </c>
      <c r="Q475" s="12" t="str">
        <f t="shared" si="22"/>
        <v/>
      </c>
      <c r="R475" s="14" t="str">
        <f t="shared" si="23"/>
        <v/>
      </c>
    </row>
    <row r="476" spans="1:18" x14ac:dyDescent="0.3">
      <c r="A476" s="4" t="str">
        <f>IF('Input data'!A491="","",'Input data'!A491)</f>
        <v/>
      </c>
      <c r="B476" s="4" t="str">
        <f>IF('Input data'!B491="","",'Input data'!B491)</f>
        <v/>
      </c>
      <c r="C476" s="4" t="str">
        <f>IF('Input data'!C491="","",'Input data'!C491)</f>
        <v/>
      </c>
      <c r="D476" s="4" t="str">
        <f>IF('Input data'!D491="","",'Input data'!D491)</f>
        <v/>
      </c>
      <c r="E476" s="4" t="str">
        <f>IF('Input data'!E491="","",'Input data'!E491)</f>
        <v/>
      </c>
      <c r="F476" s="4" t="str">
        <f>IF('Input data'!F491="","",'Input data'!F491)</f>
        <v/>
      </c>
      <c r="G476" s="4">
        <f>IF('Input data'!G491="","",'Input data'!G491)</f>
        <v>0</v>
      </c>
      <c r="H476" s="4" t="str">
        <f>IF('Input data'!H491&gt;0.5,'Input data'!H491,"")</f>
        <v/>
      </c>
      <c r="I476" s="4" t="str">
        <f>IF('Input data'!I491="","",'Input data'!I491)</f>
        <v/>
      </c>
      <c r="J476" s="12" t="str">
        <f>IF('Calculation sheet'!AQ476="","",IF(OR(I476="Motorway link",I476="Exit diverge",I476="Entrance merge",I476="Motorway diverge",I476="Motorway merge",I476="Motorway weaving",I476="Service area"),'Calculation sheet'!AK476*'Calculation sheet'!J476*'Calculation sheet'!K476*'Calculation sheet'!L476*'Calculation sheet'!N476*'Calculation sheet'!P476*'Calculation sheet'!R476*'Calculation sheet'!S476*'Calculation sheet'!T476*'Calculation sheet'!Y476*'Calculation sheet'!Z476*'Calculation sheet'!AB476*'Calculation sheet'!AD476*'Calculation sheet'!AF476*'Calculation sheet'!AJ476,'Calculation sheet'!AK476*'Calculation sheet'!J476*'Calculation sheet'!K476*'Calculation sheet'!L476*'Calculation sheet'!N476*'Calculation sheet'!P476*'Calculation sheet'!R476*'Calculation sheet'!S476*'Calculation sheet'!T476*'Calculation sheet'!Y476*'Calculation sheet'!Z476*'Calculation sheet'!AB476*'Calculation sheet'!AD476*'Calculation sheet'!AF476*'Calculation sheet'!AJ476*0.7672))</f>
        <v/>
      </c>
      <c r="K476" s="12" t="str">
        <f>IF('Calculation sheet'!AQ476="","",IF(OR(I476="Motorway link",I476="Exit diverge",I476="Entrance merge",I476="Motorway diverge",I476="Motorway merge",I476="Motorway weaving",I476="Service area"),'Calculation sheet'!AL476*'Calculation sheet'!J476*'Calculation sheet'!K476*'Calculation sheet'!M476*'Calculation sheet'!O476*'Calculation sheet'!P476*'Calculation sheet'!Q476*'Calculation sheet'!R476*'Calculation sheet'!S476*'Calculation sheet'!T476*'Calculation sheet'!Y476*'Calculation sheet'!AA476*'Calculation sheet'!AC476*'Calculation sheet'!AE476*'Calculation sheet'!AG476*'Calculation sheet'!AJ476,'Calculation sheet'!AL476*'Calculation sheet'!J476*'Calculation sheet'!K476*'Calculation sheet'!M476*'Calculation sheet'!O476*'Calculation sheet'!P476*'Calculation sheet'!Q476*'Calculation sheet'!R476*'Calculation sheet'!S476*'Calculation sheet'!T476*'Calculation sheet'!Y476*'Calculation sheet'!AA476*'Calculation sheet'!AC476*'Calculation sheet'!AE476*'Calculation sheet'!AG476*'Calculation sheet'!AJ476*0.8833))</f>
        <v/>
      </c>
      <c r="L476" s="12" t="str">
        <f>IF('Calculation sheet'!AQ476="","",IF(OR(I476="Motorway link",I476="Exit diverge",I476="Entrance merge",I476="Motorway diverge",I476="Motorway merge",I476="Motorway weaving",I476="Service area"),'Calculation sheet'!AM476*'Calculation sheet'!J476*'Calculation sheet'!K476*'Calculation sheet'!M476*'Calculation sheet'!O476*'Calculation sheet'!P476*'Calculation sheet'!Q476*'Calculation sheet'!R476*'Calculation sheet'!S476*'Calculation sheet'!U476*'Calculation sheet'!Y476*'Calculation sheet'!AA476*'Calculation sheet'!AC476*'Calculation sheet'!AE476*'Calculation sheet'!AG476*'Calculation sheet'!AJ476,'Calculation sheet'!AM476*'Calculation sheet'!J476*'Calculation sheet'!K476*'Calculation sheet'!M476*'Calculation sheet'!O476*'Calculation sheet'!P476*'Calculation sheet'!Q476*'Calculation sheet'!R476*'Calculation sheet'!S476*'Calculation sheet'!U476*'Calculation sheet'!Y476*'Calculation sheet'!AA476*'Calculation sheet'!AC476*'Calculation sheet'!AE476*'Calculation sheet'!AG476*'Calculation sheet'!AJ476*1.1176))</f>
        <v/>
      </c>
      <c r="M476" s="12" t="str">
        <f t="shared" si="21"/>
        <v/>
      </c>
      <c r="N476" s="12" t="str">
        <f>IF('Calculation sheet'!AQ476="","",IF(OR(I476="Motorway link",I476="Exit diverge",I476="Entrance merge",I476="Motorway diverge",I476="Motorway merge",I476="Motorway weaving",I476="Service area"),'Calculation sheet'!AN476*'Calculation sheet'!J476*'Calculation sheet'!K476*'Calculation sheet'!L476*'Calculation sheet'!N476*'Calculation sheet'!P476*'Calculation sheet'!R476*'Calculation sheet'!S476*'Calculation sheet'!V476*'Calculation sheet'!Y476*'Calculation sheet'!Z476*'Calculation sheet'!AB476*'Calculation sheet'!AD476*'Calculation sheet'!AH476*'Calculation sheet'!AJ476,'Calculation sheet'!AN476*'Calculation sheet'!J476*'Calculation sheet'!K476*'Calculation sheet'!L476*'Calculation sheet'!N476*'Calculation sheet'!P476*'Calculation sheet'!R476*'Calculation sheet'!S476*'Calculation sheet'!V476*'Calculation sheet'!Y476*'Calculation sheet'!Z476*'Calculation sheet'!AB476*'Calculation sheet'!AD476*'Calculation sheet'!AH476*'Calculation sheet'!AJ476*0.7672))</f>
        <v/>
      </c>
      <c r="O476" s="12" t="str">
        <f>IF('Calculation sheet'!AQ476="","",IF(OR(I476="Motorway link",I476="Exit diverge",I476="Entrance merge",I476="Motorway diverge",I476="Motorway merge",I476="Motorway weaving",I476="Service area"),'Calculation sheet'!AO476*'Calculation sheet'!J476*'Calculation sheet'!K476*'Calculation sheet'!L476*'Calculation sheet'!N476*'Calculation sheet'!P476*'Calculation sheet'!R476*'Calculation sheet'!S476*'Calculation sheet'!W476*'Calculation sheet'!Y476*'Calculation sheet'!Z476*'Calculation sheet'!AB476*'Calculation sheet'!AD476*'Calculation sheet'!AH476*'Calculation sheet'!AJ476,'Calculation sheet'!AO476*'Calculation sheet'!J476*'Calculation sheet'!K476*'Calculation sheet'!L476*'Calculation sheet'!N476*'Calculation sheet'!P476*'Calculation sheet'!R476*'Calculation sheet'!S476*'Calculation sheet'!W476*'Calculation sheet'!Y476*'Calculation sheet'!Z476*'Calculation sheet'!AB476*'Calculation sheet'!AD476*'Calculation sheet'!AH476*'Calculation sheet'!AJ476*0.7672))</f>
        <v/>
      </c>
      <c r="P476" s="12" t="str">
        <f>IF('Calculation sheet'!AQ476="","",IF(OR(I476="Motorway link",I476="Exit diverge",I476="Entrance merge",I476="Motorway diverge",I476="Motorway merge",I476="Motorway weaving",I476="Service area"),'Calculation sheet'!AP476*'Calculation sheet'!J476*'Calculation sheet'!K476*'Calculation sheet'!L476*'Calculation sheet'!N476*'Calculation sheet'!P476*'Calculation sheet'!R476*'Calculation sheet'!S476*'Calculation sheet'!X476*'Calculation sheet'!Y476*'Calculation sheet'!Z476*'Calculation sheet'!AB476*'Calculation sheet'!AD476*'Calculation sheet'!AI476*'Calculation sheet'!AJ476,'Calculation sheet'!AP476*'Calculation sheet'!J476*'Calculation sheet'!K476*'Calculation sheet'!L476*'Calculation sheet'!N476*'Calculation sheet'!P476*'Calculation sheet'!R476*'Calculation sheet'!S476*'Calculation sheet'!X476*'Calculation sheet'!Y476*'Calculation sheet'!Z476*'Calculation sheet'!AB476*'Calculation sheet'!AD476*'Calculation sheet'!AI476*'Calculation sheet'!AJ476*0.7672))</f>
        <v/>
      </c>
      <c r="Q476" s="12" t="str">
        <f t="shared" si="22"/>
        <v/>
      </c>
      <c r="R476" s="14" t="str">
        <f t="shared" si="23"/>
        <v/>
      </c>
    </row>
    <row r="477" spans="1:18" x14ac:dyDescent="0.3">
      <c r="A477" s="4" t="str">
        <f>IF('Input data'!A492="","",'Input data'!A492)</f>
        <v/>
      </c>
      <c r="B477" s="4" t="str">
        <f>IF('Input data'!B492="","",'Input data'!B492)</f>
        <v/>
      </c>
      <c r="C477" s="4" t="str">
        <f>IF('Input data'!C492="","",'Input data'!C492)</f>
        <v/>
      </c>
      <c r="D477" s="4" t="str">
        <f>IF('Input data'!D492="","",'Input data'!D492)</f>
        <v/>
      </c>
      <c r="E477" s="4" t="str">
        <f>IF('Input data'!E492="","",'Input data'!E492)</f>
        <v/>
      </c>
      <c r="F477" s="4" t="str">
        <f>IF('Input data'!F492="","",'Input data'!F492)</f>
        <v/>
      </c>
      <c r="G477" s="4">
        <f>IF('Input data'!G492="","",'Input data'!G492)</f>
        <v>0</v>
      </c>
      <c r="H477" s="4" t="str">
        <f>IF('Input data'!H492&gt;0.5,'Input data'!H492,"")</f>
        <v/>
      </c>
      <c r="I477" s="4" t="str">
        <f>IF('Input data'!I492="","",'Input data'!I492)</f>
        <v/>
      </c>
      <c r="J477" s="12" t="str">
        <f>IF('Calculation sheet'!AQ477="","",IF(OR(I477="Motorway link",I477="Exit diverge",I477="Entrance merge",I477="Motorway diverge",I477="Motorway merge",I477="Motorway weaving",I477="Service area"),'Calculation sheet'!AK477*'Calculation sheet'!J477*'Calculation sheet'!K477*'Calculation sheet'!L477*'Calculation sheet'!N477*'Calculation sheet'!P477*'Calculation sheet'!R477*'Calculation sheet'!S477*'Calculation sheet'!T477*'Calculation sheet'!Y477*'Calculation sheet'!Z477*'Calculation sheet'!AB477*'Calculation sheet'!AD477*'Calculation sheet'!AF477*'Calculation sheet'!AJ477,'Calculation sheet'!AK477*'Calculation sheet'!J477*'Calculation sheet'!K477*'Calculation sheet'!L477*'Calculation sheet'!N477*'Calculation sheet'!P477*'Calculation sheet'!R477*'Calculation sheet'!S477*'Calculation sheet'!T477*'Calculation sheet'!Y477*'Calculation sheet'!Z477*'Calculation sheet'!AB477*'Calculation sheet'!AD477*'Calculation sheet'!AF477*'Calculation sheet'!AJ477*0.7672))</f>
        <v/>
      </c>
      <c r="K477" s="12" t="str">
        <f>IF('Calculation sheet'!AQ477="","",IF(OR(I477="Motorway link",I477="Exit diverge",I477="Entrance merge",I477="Motorway diverge",I477="Motorway merge",I477="Motorway weaving",I477="Service area"),'Calculation sheet'!AL477*'Calculation sheet'!J477*'Calculation sheet'!K477*'Calculation sheet'!M477*'Calculation sheet'!O477*'Calculation sheet'!P477*'Calculation sheet'!Q477*'Calculation sheet'!R477*'Calculation sheet'!S477*'Calculation sheet'!T477*'Calculation sheet'!Y477*'Calculation sheet'!AA477*'Calculation sheet'!AC477*'Calculation sheet'!AE477*'Calculation sheet'!AG477*'Calculation sheet'!AJ477,'Calculation sheet'!AL477*'Calculation sheet'!J477*'Calculation sheet'!K477*'Calculation sheet'!M477*'Calculation sheet'!O477*'Calculation sheet'!P477*'Calculation sheet'!Q477*'Calculation sheet'!R477*'Calculation sheet'!S477*'Calculation sheet'!T477*'Calculation sheet'!Y477*'Calculation sheet'!AA477*'Calculation sheet'!AC477*'Calculation sheet'!AE477*'Calculation sheet'!AG477*'Calculation sheet'!AJ477*0.8833))</f>
        <v/>
      </c>
      <c r="L477" s="12" t="str">
        <f>IF('Calculation sheet'!AQ477="","",IF(OR(I477="Motorway link",I477="Exit diverge",I477="Entrance merge",I477="Motorway diverge",I477="Motorway merge",I477="Motorway weaving",I477="Service area"),'Calculation sheet'!AM477*'Calculation sheet'!J477*'Calculation sheet'!K477*'Calculation sheet'!M477*'Calculation sheet'!O477*'Calculation sheet'!P477*'Calculation sheet'!Q477*'Calculation sheet'!R477*'Calculation sheet'!S477*'Calculation sheet'!U477*'Calculation sheet'!Y477*'Calculation sheet'!AA477*'Calculation sheet'!AC477*'Calculation sheet'!AE477*'Calculation sheet'!AG477*'Calculation sheet'!AJ477,'Calculation sheet'!AM477*'Calculation sheet'!J477*'Calculation sheet'!K477*'Calculation sheet'!M477*'Calculation sheet'!O477*'Calculation sheet'!P477*'Calculation sheet'!Q477*'Calculation sheet'!R477*'Calculation sheet'!S477*'Calculation sheet'!U477*'Calculation sheet'!Y477*'Calculation sheet'!AA477*'Calculation sheet'!AC477*'Calculation sheet'!AE477*'Calculation sheet'!AG477*'Calculation sheet'!AJ477*1.1176))</f>
        <v/>
      </c>
      <c r="M477" s="12" t="str">
        <f t="shared" si="21"/>
        <v/>
      </c>
      <c r="N477" s="12" t="str">
        <f>IF('Calculation sheet'!AQ477="","",IF(OR(I477="Motorway link",I477="Exit diverge",I477="Entrance merge",I477="Motorway diverge",I477="Motorway merge",I477="Motorway weaving",I477="Service area"),'Calculation sheet'!AN477*'Calculation sheet'!J477*'Calculation sheet'!K477*'Calculation sheet'!L477*'Calculation sheet'!N477*'Calculation sheet'!P477*'Calculation sheet'!R477*'Calculation sheet'!S477*'Calculation sheet'!V477*'Calculation sheet'!Y477*'Calculation sheet'!Z477*'Calculation sheet'!AB477*'Calculation sheet'!AD477*'Calculation sheet'!AH477*'Calculation sheet'!AJ477,'Calculation sheet'!AN477*'Calculation sheet'!J477*'Calculation sheet'!K477*'Calculation sheet'!L477*'Calculation sheet'!N477*'Calculation sheet'!P477*'Calculation sheet'!R477*'Calculation sheet'!S477*'Calculation sheet'!V477*'Calculation sheet'!Y477*'Calculation sheet'!Z477*'Calculation sheet'!AB477*'Calculation sheet'!AD477*'Calculation sheet'!AH477*'Calculation sheet'!AJ477*0.7672))</f>
        <v/>
      </c>
      <c r="O477" s="12" t="str">
        <f>IF('Calculation sheet'!AQ477="","",IF(OR(I477="Motorway link",I477="Exit diverge",I477="Entrance merge",I477="Motorway diverge",I477="Motorway merge",I477="Motorway weaving",I477="Service area"),'Calculation sheet'!AO477*'Calculation sheet'!J477*'Calculation sheet'!K477*'Calculation sheet'!L477*'Calculation sheet'!N477*'Calculation sheet'!P477*'Calculation sheet'!R477*'Calculation sheet'!S477*'Calculation sheet'!W477*'Calculation sheet'!Y477*'Calculation sheet'!Z477*'Calculation sheet'!AB477*'Calculation sheet'!AD477*'Calculation sheet'!AH477*'Calculation sheet'!AJ477,'Calculation sheet'!AO477*'Calculation sheet'!J477*'Calculation sheet'!K477*'Calculation sheet'!L477*'Calculation sheet'!N477*'Calculation sheet'!P477*'Calculation sheet'!R477*'Calculation sheet'!S477*'Calculation sheet'!W477*'Calculation sheet'!Y477*'Calculation sheet'!Z477*'Calculation sheet'!AB477*'Calculation sheet'!AD477*'Calculation sheet'!AH477*'Calculation sheet'!AJ477*0.7672))</f>
        <v/>
      </c>
      <c r="P477" s="12" t="str">
        <f>IF('Calculation sheet'!AQ477="","",IF(OR(I477="Motorway link",I477="Exit diverge",I477="Entrance merge",I477="Motorway diverge",I477="Motorway merge",I477="Motorway weaving",I477="Service area"),'Calculation sheet'!AP477*'Calculation sheet'!J477*'Calculation sheet'!K477*'Calculation sheet'!L477*'Calculation sheet'!N477*'Calculation sheet'!P477*'Calculation sheet'!R477*'Calculation sheet'!S477*'Calculation sheet'!X477*'Calculation sheet'!Y477*'Calculation sheet'!Z477*'Calculation sheet'!AB477*'Calculation sheet'!AD477*'Calculation sheet'!AI477*'Calculation sheet'!AJ477,'Calculation sheet'!AP477*'Calculation sheet'!J477*'Calculation sheet'!K477*'Calculation sheet'!L477*'Calculation sheet'!N477*'Calculation sheet'!P477*'Calculation sheet'!R477*'Calculation sheet'!S477*'Calculation sheet'!X477*'Calculation sheet'!Y477*'Calculation sheet'!Z477*'Calculation sheet'!AB477*'Calculation sheet'!AD477*'Calculation sheet'!AI477*'Calculation sheet'!AJ477*0.7672))</f>
        <v/>
      </c>
      <c r="Q477" s="12" t="str">
        <f t="shared" si="22"/>
        <v/>
      </c>
      <c r="R477" s="14" t="str">
        <f t="shared" si="23"/>
        <v/>
      </c>
    </row>
    <row r="478" spans="1:18" x14ac:dyDescent="0.3">
      <c r="A478" s="4" t="str">
        <f>IF('Input data'!A493="","",'Input data'!A493)</f>
        <v/>
      </c>
      <c r="B478" s="4" t="str">
        <f>IF('Input data'!B493="","",'Input data'!B493)</f>
        <v/>
      </c>
      <c r="C478" s="4" t="str">
        <f>IF('Input data'!C493="","",'Input data'!C493)</f>
        <v/>
      </c>
      <c r="D478" s="4" t="str">
        <f>IF('Input data'!D493="","",'Input data'!D493)</f>
        <v/>
      </c>
      <c r="E478" s="4" t="str">
        <f>IF('Input data'!E493="","",'Input data'!E493)</f>
        <v/>
      </c>
      <c r="F478" s="4" t="str">
        <f>IF('Input data'!F493="","",'Input data'!F493)</f>
        <v/>
      </c>
      <c r="G478" s="4">
        <f>IF('Input data'!G493="","",'Input data'!G493)</f>
        <v>0</v>
      </c>
      <c r="H478" s="4" t="str">
        <f>IF('Input data'!H493&gt;0.5,'Input data'!H493,"")</f>
        <v/>
      </c>
      <c r="I478" s="4" t="str">
        <f>IF('Input data'!I493="","",'Input data'!I493)</f>
        <v/>
      </c>
      <c r="J478" s="12" t="str">
        <f>IF('Calculation sheet'!AQ478="","",IF(OR(I478="Motorway link",I478="Exit diverge",I478="Entrance merge",I478="Motorway diverge",I478="Motorway merge",I478="Motorway weaving",I478="Service area"),'Calculation sheet'!AK478*'Calculation sheet'!J478*'Calculation sheet'!K478*'Calculation sheet'!L478*'Calculation sheet'!N478*'Calculation sheet'!P478*'Calculation sheet'!R478*'Calculation sheet'!S478*'Calculation sheet'!T478*'Calculation sheet'!Y478*'Calculation sheet'!Z478*'Calculation sheet'!AB478*'Calculation sheet'!AD478*'Calculation sheet'!AF478*'Calculation sheet'!AJ478,'Calculation sheet'!AK478*'Calculation sheet'!J478*'Calculation sheet'!K478*'Calculation sheet'!L478*'Calculation sheet'!N478*'Calculation sheet'!P478*'Calculation sheet'!R478*'Calculation sheet'!S478*'Calculation sheet'!T478*'Calculation sheet'!Y478*'Calculation sheet'!Z478*'Calculation sheet'!AB478*'Calculation sheet'!AD478*'Calculation sheet'!AF478*'Calculation sheet'!AJ478*0.7672))</f>
        <v/>
      </c>
      <c r="K478" s="12" t="str">
        <f>IF('Calculation sheet'!AQ478="","",IF(OR(I478="Motorway link",I478="Exit diverge",I478="Entrance merge",I478="Motorway diverge",I478="Motorway merge",I478="Motorway weaving",I478="Service area"),'Calculation sheet'!AL478*'Calculation sheet'!J478*'Calculation sheet'!K478*'Calculation sheet'!M478*'Calculation sheet'!O478*'Calculation sheet'!P478*'Calculation sheet'!Q478*'Calculation sheet'!R478*'Calculation sheet'!S478*'Calculation sheet'!T478*'Calculation sheet'!Y478*'Calculation sheet'!AA478*'Calculation sheet'!AC478*'Calculation sheet'!AE478*'Calculation sheet'!AG478*'Calculation sheet'!AJ478,'Calculation sheet'!AL478*'Calculation sheet'!J478*'Calculation sheet'!K478*'Calculation sheet'!M478*'Calculation sheet'!O478*'Calculation sheet'!P478*'Calculation sheet'!Q478*'Calculation sheet'!R478*'Calculation sheet'!S478*'Calculation sheet'!T478*'Calculation sheet'!Y478*'Calculation sheet'!AA478*'Calculation sheet'!AC478*'Calculation sheet'!AE478*'Calculation sheet'!AG478*'Calculation sheet'!AJ478*0.8833))</f>
        <v/>
      </c>
      <c r="L478" s="12" t="str">
        <f>IF('Calculation sheet'!AQ478="","",IF(OR(I478="Motorway link",I478="Exit diverge",I478="Entrance merge",I478="Motorway diverge",I478="Motorway merge",I478="Motorway weaving",I478="Service area"),'Calculation sheet'!AM478*'Calculation sheet'!J478*'Calculation sheet'!K478*'Calculation sheet'!M478*'Calculation sheet'!O478*'Calculation sheet'!P478*'Calculation sheet'!Q478*'Calculation sheet'!R478*'Calculation sheet'!S478*'Calculation sheet'!U478*'Calculation sheet'!Y478*'Calculation sheet'!AA478*'Calculation sheet'!AC478*'Calculation sheet'!AE478*'Calculation sheet'!AG478*'Calculation sheet'!AJ478,'Calculation sheet'!AM478*'Calculation sheet'!J478*'Calculation sheet'!K478*'Calculation sheet'!M478*'Calculation sheet'!O478*'Calculation sheet'!P478*'Calculation sheet'!Q478*'Calculation sheet'!R478*'Calculation sheet'!S478*'Calculation sheet'!U478*'Calculation sheet'!Y478*'Calculation sheet'!AA478*'Calculation sheet'!AC478*'Calculation sheet'!AE478*'Calculation sheet'!AG478*'Calculation sheet'!AJ478*1.1176))</f>
        <v/>
      </c>
      <c r="M478" s="12" t="str">
        <f t="shared" si="21"/>
        <v/>
      </c>
      <c r="N478" s="12" t="str">
        <f>IF('Calculation sheet'!AQ478="","",IF(OR(I478="Motorway link",I478="Exit diverge",I478="Entrance merge",I478="Motorway diverge",I478="Motorway merge",I478="Motorway weaving",I478="Service area"),'Calculation sheet'!AN478*'Calculation sheet'!J478*'Calculation sheet'!K478*'Calculation sheet'!L478*'Calculation sheet'!N478*'Calculation sheet'!P478*'Calculation sheet'!R478*'Calculation sheet'!S478*'Calculation sheet'!V478*'Calculation sheet'!Y478*'Calculation sheet'!Z478*'Calculation sheet'!AB478*'Calculation sheet'!AD478*'Calculation sheet'!AH478*'Calculation sheet'!AJ478,'Calculation sheet'!AN478*'Calculation sheet'!J478*'Calculation sheet'!K478*'Calculation sheet'!L478*'Calculation sheet'!N478*'Calculation sheet'!P478*'Calculation sheet'!R478*'Calculation sheet'!S478*'Calculation sheet'!V478*'Calculation sheet'!Y478*'Calculation sheet'!Z478*'Calculation sheet'!AB478*'Calculation sheet'!AD478*'Calculation sheet'!AH478*'Calculation sheet'!AJ478*0.7672))</f>
        <v/>
      </c>
      <c r="O478" s="12" t="str">
        <f>IF('Calculation sheet'!AQ478="","",IF(OR(I478="Motorway link",I478="Exit diverge",I478="Entrance merge",I478="Motorway diverge",I478="Motorway merge",I478="Motorway weaving",I478="Service area"),'Calculation sheet'!AO478*'Calculation sheet'!J478*'Calculation sheet'!K478*'Calculation sheet'!L478*'Calculation sheet'!N478*'Calculation sheet'!P478*'Calculation sheet'!R478*'Calculation sheet'!S478*'Calculation sheet'!W478*'Calculation sheet'!Y478*'Calculation sheet'!Z478*'Calculation sheet'!AB478*'Calculation sheet'!AD478*'Calculation sheet'!AH478*'Calculation sheet'!AJ478,'Calculation sheet'!AO478*'Calculation sheet'!J478*'Calculation sheet'!K478*'Calculation sheet'!L478*'Calculation sheet'!N478*'Calculation sheet'!P478*'Calculation sheet'!R478*'Calculation sheet'!S478*'Calculation sheet'!W478*'Calculation sheet'!Y478*'Calculation sheet'!Z478*'Calculation sheet'!AB478*'Calculation sheet'!AD478*'Calculation sheet'!AH478*'Calculation sheet'!AJ478*0.7672))</f>
        <v/>
      </c>
      <c r="P478" s="12" t="str">
        <f>IF('Calculation sheet'!AQ478="","",IF(OR(I478="Motorway link",I478="Exit diverge",I478="Entrance merge",I478="Motorway diverge",I478="Motorway merge",I478="Motorway weaving",I478="Service area"),'Calculation sheet'!AP478*'Calculation sheet'!J478*'Calculation sheet'!K478*'Calculation sheet'!L478*'Calculation sheet'!N478*'Calculation sheet'!P478*'Calculation sheet'!R478*'Calculation sheet'!S478*'Calculation sheet'!X478*'Calculation sheet'!Y478*'Calculation sheet'!Z478*'Calculation sheet'!AB478*'Calculation sheet'!AD478*'Calculation sheet'!AI478*'Calculation sheet'!AJ478,'Calculation sheet'!AP478*'Calculation sheet'!J478*'Calculation sheet'!K478*'Calculation sheet'!L478*'Calculation sheet'!N478*'Calculation sheet'!P478*'Calculation sheet'!R478*'Calculation sheet'!S478*'Calculation sheet'!X478*'Calculation sheet'!Y478*'Calculation sheet'!Z478*'Calculation sheet'!AB478*'Calculation sheet'!AD478*'Calculation sheet'!AI478*'Calculation sheet'!AJ478*0.7672))</f>
        <v/>
      </c>
      <c r="Q478" s="12" t="str">
        <f t="shared" si="22"/>
        <v/>
      </c>
      <c r="R478" s="14" t="str">
        <f t="shared" si="23"/>
        <v/>
      </c>
    </row>
    <row r="479" spans="1:18" x14ac:dyDescent="0.3">
      <c r="A479" s="4" t="str">
        <f>IF('Input data'!A494="","",'Input data'!A494)</f>
        <v/>
      </c>
      <c r="B479" s="4" t="str">
        <f>IF('Input data'!B494="","",'Input data'!B494)</f>
        <v/>
      </c>
      <c r="C479" s="4" t="str">
        <f>IF('Input data'!C494="","",'Input data'!C494)</f>
        <v/>
      </c>
      <c r="D479" s="4" t="str">
        <f>IF('Input data'!D494="","",'Input data'!D494)</f>
        <v/>
      </c>
      <c r="E479" s="4" t="str">
        <f>IF('Input data'!E494="","",'Input data'!E494)</f>
        <v/>
      </c>
      <c r="F479" s="4" t="str">
        <f>IF('Input data'!F494="","",'Input data'!F494)</f>
        <v/>
      </c>
      <c r="G479" s="4">
        <f>IF('Input data'!G494="","",'Input data'!G494)</f>
        <v>0</v>
      </c>
      <c r="H479" s="4" t="str">
        <f>IF('Input data'!H494&gt;0.5,'Input data'!H494,"")</f>
        <v/>
      </c>
      <c r="I479" s="4" t="str">
        <f>IF('Input data'!I494="","",'Input data'!I494)</f>
        <v/>
      </c>
      <c r="J479" s="12" t="str">
        <f>IF('Calculation sheet'!AQ479="","",IF(OR(I479="Motorway link",I479="Exit diverge",I479="Entrance merge",I479="Motorway diverge",I479="Motorway merge",I479="Motorway weaving",I479="Service area"),'Calculation sheet'!AK479*'Calculation sheet'!J479*'Calculation sheet'!K479*'Calculation sheet'!L479*'Calculation sheet'!N479*'Calculation sheet'!P479*'Calculation sheet'!R479*'Calculation sheet'!S479*'Calculation sheet'!T479*'Calculation sheet'!Y479*'Calculation sheet'!Z479*'Calculation sheet'!AB479*'Calculation sheet'!AD479*'Calculation sheet'!AF479*'Calculation sheet'!AJ479,'Calculation sheet'!AK479*'Calculation sheet'!J479*'Calculation sheet'!K479*'Calculation sheet'!L479*'Calculation sheet'!N479*'Calculation sheet'!P479*'Calculation sheet'!R479*'Calculation sheet'!S479*'Calculation sheet'!T479*'Calculation sheet'!Y479*'Calculation sheet'!Z479*'Calculation sheet'!AB479*'Calculation sheet'!AD479*'Calculation sheet'!AF479*'Calculation sheet'!AJ479*0.7672))</f>
        <v/>
      </c>
      <c r="K479" s="12" t="str">
        <f>IF('Calculation sheet'!AQ479="","",IF(OR(I479="Motorway link",I479="Exit diverge",I479="Entrance merge",I479="Motorway diverge",I479="Motorway merge",I479="Motorway weaving",I479="Service area"),'Calculation sheet'!AL479*'Calculation sheet'!J479*'Calculation sheet'!K479*'Calculation sheet'!M479*'Calculation sheet'!O479*'Calculation sheet'!P479*'Calculation sheet'!Q479*'Calculation sheet'!R479*'Calculation sheet'!S479*'Calculation sheet'!T479*'Calculation sheet'!Y479*'Calculation sheet'!AA479*'Calculation sheet'!AC479*'Calculation sheet'!AE479*'Calculation sheet'!AG479*'Calculation sheet'!AJ479,'Calculation sheet'!AL479*'Calculation sheet'!J479*'Calculation sheet'!K479*'Calculation sheet'!M479*'Calculation sheet'!O479*'Calculation sheet'!P479*'Calculation sheet'!Q479*'Calculation sheet'!R479*'Calculation sheet'!S479*'Calculation sheet'!T479*'Calculation sheet'!Y479*'Calculation sheet'!AA479*'Calculation sheet'!AC479*'Calculation sheet'!AE479*'Calculation sheet'!AG479*'Calculation sheet'!AJ479*0.8833))</f>
        <v/>
      </c>
      <c r="L479" s="12" t="str">
        <f>IF('Calculation sheet'!AQ479="","",IF(OR(I479="Motorway link",I479="Exit diverge",I479="Entrance merge",I479="Motorway diverge",I479="Motorway merge",I479="Motorway weaving",I479="Service area"),'Calculation sheet'!AM479*'Calculation sheet'!J479*'Calculation sheet'!K479*'Calculation sheet'!M479*'Calculation sheet'!O479*'Calculation sheet'!P479*'Calculation sheet'!Q479*'Calculation sheet'!R479*'Calculation sheet'!S479*'Calculation sheet'!U479*'Calculation sheet'!Y479*'Calculation sheet'!AA479*'Calculation sheet'!AC479*'Calculation sheet'!AE479*'Calculation sheet'!AG479*'Calculation sheet'!AJ479,'Calculation sheet'!AM479*'Calculation sheet'!J479*'Calculation sheet'!K479*'Calculation sheet'!M479*'Calculation sheet'!O479*'Calculation sheet'!P479*'Calculation sheet'!Q479*'Calculation sheet'!R479*'Calculation sheet'!S479*'Calculation sheet'!U479*'Calculation sheet'!Y479*'Calculation sheet'!AA479*'Calculation sheet'!AC479*'Calculation sheet'!AE479*'Calculation sheet'!AG479*'Calculation sheet'!AJ479*1.1176))</f>
        <v/>
      </c>
      <c r="M479" s="12" t="str">
        <f t="shared" si="21"/>
        <v/>
      </c>
      <c r="N479" s="12" t="str">
        <f>IF('Calculation sheet'!AQ479="","",IF(OR(I479="Motorway link",I479="Exit diverge",I479="Entrance merge",I479="Motorway diverge",I479="Motorway merge",I479="Motorway weaving",I479="Service area"),'Calculation sheet'!AN479*'Calculation sheet'!J479*'Calculation sheet'!K479*'Calculation sheet'!L479*'Calculation sheet'!N479*'Calculation sheet'!P479*'Calculation sheet'!R479*'Calculation sheet'!S479*'Calculation sheet'!V479*'Calculation sheet'!Y479*'Calculation sheet'!Z479*'Calculation sheet'!AB479*'Calculation sheet'!AD479*'Calculation sheet'!AH479*'Calculation sheet'!AJ479,'Calculation sheet'!AN479*'Calculation sheet'!J479*'Calculation sheet'!K479*'Calculation sheet'!L479*'Calculation sheet'!N479*'Calculation sheet'!P479*'Calculation sheet'!R479*'Calculation sheet'!S479*'Calculation sheet'!V479*'Calculation sheet'!Y479*'Calculation sheet'!Z479*'Calculation sheet'!AB479*'Calculation sheet'!AD479*'Calculation sheet'!AH479*'Calculation sheet'!AJ479*0.7672))</f>
        <v/>
      </c>
      <c r="O479" s="12" t="str">
        <f>IF('Calculation sheet'!AQ479="","",IF(OR(I479="Motorway link",I479="Exit diverge",I479="Entrance merge",I479="Motorway diverge",I479="Motorway merge",I479="Motorway weaving",I479="Service area"),'Calculation sheet'!AO479*'Calculation sheet'!J479*'Calculation sheet'!K479*'Calculation sheet'!L479*'Calculation sheet'!N479*'Calculation sheet'!P479*'Calculation sheet'!R479*'Calculation sheet'!S479*'Calculation sheet'!W479*'Calculation sheet'!Y479*'Calculation sheet'!Z479*'Calculation sheet'!AB479*'Calculation sheet'!AD479*'Calculation sheet'!AH479*'Calculation sheet'!AJ479,'Calculation sheet'!AO479*'Calculation sheet'!J479*'Calculation sheet'!K479*'Calculation sheet'!L479*'Calculation sheet'!N479*'Calculation sheet'!P479*'Calculation sheet'!R479*'Calculation sheet'!S479*'Calculation sheet'!W479*'Calculation sheet'!Y479*'Calculation sheet'!Z479*'Calculation sheet'!AB479*'Calculation sheet'!AD479*'Calculation sheet'!AH479*'Calculation sheet'!AJ479*0.7672))</f>
        <v/>
      </c>
      <c r="P479" s="12" t="str">
        <f>IF('Calculation sheet'!AQ479="","",IF(OR(I479="Motorway link",I479="Exit diverge",I479="Entrance merge",I479="Motorway diverge",I479="Motorway merge",I479="Motorway weaving",I479="Service area"),'Calculation sheet'!AP479*'Calculation sheet'!J479*'Calculation sheet'!K479*'Calculation sheet'!L479*'Calculation sheet'!N479*'Calculation sheet'!P479*'Calculation sheet'!R479*'Calculation sheet'!S479*'Calculation sheet'!X479*'Calculation sheet'!Y479*'Calculation sheet'!Z479*'Calculation sheet'!AB479*'Calculation sheet'!AD479*'Calculation sheet'!AI479*'Calculation sheet'!AJ479,'Calculation sheet'!AP479*'Calculation sheet'!J479*'Calculation sheet'!K479*'Calculation sheet'!L479*'Calculation sheet'!N479*'Calculation sheet'!P479*'Calculation sheet'!R479*'Calculation sheet'!S479*'Calculation sheet'!X479*'Calculation sheet'!Y479*'Calculation sheet'!Z479*'Calculation sheet'!AB479*'Calculation sheet'!AD479*'Calculation sheet'!AI479*'Calculation sheet'!AJ479*0.7672))</f>
        <v/>
      </c>
      <c r="Q479" s="12" t="str">
        <f t="shared" si="22"/>
        <v/>
      </c>
      <c r="R479" s="14" t="str">
        <f t="shared" si="23"/>
        <v/>
      </c>
    </row>
    <row r="480" spans="1:18" x14ac:dyDescent="0.3">
      <c r="A480" s="4" t="str">
        <f>IF('Input data'!A495="","",'Input data'!A495)</f>
        <v/>
      </c>
      <c r="B480" s="4" t="str">
        <f>IF('Input data'!B495="","",'Input data'!B495)</f>
        <v/>
      </c>
      <c r="C480" s="4" t="str">
        <f>IF('Input data'!C495="","",'Input data'!C495)</f>
        <v/>
      </c>
      <c r="D480" s="4" t="str">
        <f>IF('Input data'!D495="","",'Input data'!D495)</f>
        <v/>
      </c>
      <c r="E480" s="4" t="str">
        <f>IF('Input data'!E495="","",'Input data'!E495)</f>
        <v/>
      </c>
      <c r="F480" s="4" t="str">
        <f>IF('Input data'!F495="","",'Input data'!F495)</f>
        <v/>
      </c>
      <c r="G480" s="4">
        <f>IF('Input data'!G495="","",'Input data'!G495)</f>
        <v>0</v>
      </c>
      <c r="H480" s="4" t="str">
        <f>IF('Input data'!H495&gt;0.5,'Input data'!H495,"")</f>
        <v/>
      </c>
      <c r="I480" s="4" t="str">
        <f>IF('Input data'!I495="","",'Input data'!I495)</f>
        <v/>
      </c>
      <c r="J480" s="12" t="str">
        <f>IF('Calculation sheet'!AQ480="","",IF(OR(I480="Motorway link",I480="Exit diverge",I480="Entrance merge",I480="Motorway diverge",I480="Motorway merge",I480="Motorway weaving",I480="Service area"),'Calculation sheet'!AK480*'Calculation sheet'!J480*'Calculation sheet'!K480*'Calculation sheet'!L480*'Calculation sheet'!N480*'Calculation sheet'!P480*'Calculation sheet'!R480*'Calculation sheet'!S480*'Calculation sheet'!T480*'Calculation sheet'!Y480*'Calculation sheet'!Z480*'Calculation sheet'!AB480*'Calculation sheet'!AD480*'Calculation sheet'!AF480*'Calculation sheet'!AJ480,'Calculation sheet'!AK480*'Calculation sheet'!J480*'Calculation sheet'!K480*'Calculation sheet'!L480*'Calculation sheet'!N480*'Calculation sheet'!P480*'Calculation sheet'!R480*'Calculation sheet'!S480*'Calculation sheet'!T480*'Calculation sheet'!Y480*'Calculation sheet'!Z480*'Calculation sheet'!AB480*'Calculation sheet'!AD480*'Calculation sheet'!AF480*'Calculation sheet'!AJ480*0.7672))</f>
        <v/>
      </c>
      <c r="K480" s="12" t="str">
        <f>IF('Calculation sheet'!AQ480="","",IF(OR(I480="Motorway link",I480="Exit diverge",I480="Entrance merge",I480="Motorway diverge",I480="Motorway merge",I480="Motorway weaving",I480="Service area"),'Calculation sheet'!AL480*'Calculation sheet'!J480*'Calculation sheet'!K480*'Calculation sheet'!M480*'Calculation sheet'!O480*'Calculation sheet'!P480*'Calculation sheet'!Q480*'Calculation sheet'!R480*'Calculation sheet'!S480*'Calculation sheet'!T480*'Calculation sheet'!Y480*'Calculation sheet'!AA480*'Calculation sheet'!AC480*'Calculation sheet'!AE480*'Calculation sheet'!AG480*'Calculation sheet'!AJ480,'Calculation sheet'!AL480*'Calculation sheet'!J480*'Calculation sheet'!K480*'Calculation sheet'!M480*'Calculation sheet'!O480*'Calculation sheet'!P480*'Calculation sheet'!Q480*'Calculation sheet'!R480*'Calculation sheet'!S480*'Calculation sheet'!T480*'Calculation sheet'!Y480*'Calculation sheet'!AA480*'Calculation sheet'!AC480*'Calculation sheet'!AE480*'Calculation sheet'!AG480*'Calculation sheet'!AJ480*0.8833))</f>
        <v/>
      </c>
      <c r="L480" s="12" t="str">
        <f>IF('Calculation sheet'!AQ480="","",IF(OR(I480="Motorway link",I480="Exit diverge",I480="Entrance merge",I480="Motorway diverge",I480="Motorway merge",I480="Motorway weaving",I480="Service area"),'Calculation sheet'!AM480*'Calculation sheet'!J480*'Calculation sheet'!K480*'Calculation sheet'!M480*'Calculation sheet'!O480*'Calculation sheet'!P480*'Calculation sheet'!Q480*'Calculation sheet'!R480*'Calculation sheet'!S480*'Calculation sheet'!U480*'Calculation sheet'!Y480*'Calculation sheet'!AA480*'Calculation sheet'!AC480*'Calculation sheet'!AE480*'Calculation sheet'!AG480*'Calculation sheet'!AJ480,'Calculation sheet'!AM480*'Calculation sheet'!J480*'Calculation sheet'!K480*'Calculation sheet'!M480*'Calculation sheet'!O480*'Calculation sheet'!P480*'Calculation sheet'!Q480*'Calculation sheet'!R480*'Calculation sheet'!S480*'Calculation sheet'!U480*'Calculation sheet'!Y480*'Calculation sheet'!AA480*'Calculation sheet'!AC480*'Calculation sheet'!AE480*'Calculation sheet'!AG480*'Calculation sheet'!AJ480*1.1176))</f>
        <v/>
      </c>
      <c r="M480" s="12" t="str">
        <f t="shared" si="21"/>
        <v/>
      </c>
      <c r="N480" s="12" t="str">
        <f>IF('Calculation sheet'!AQ480="","",IF(OR(I480="Motorway link",I480="Exit diverge",I480="Entrance merge",I480="Motorway diverge",I480="Motorway merge",I480="Motorway weaving",I480="Service area"),'Calculation sheet'!AN480*'Calculation sheet'!J480*'Calculation sheet'!K480*'Calculation sheet'!L480*'Calculation sheet'!N480*'Calculation sheet'!P480*'Calculation sheet'!R480*'Calculation sheet'!S480*'Calculation sheet'!V480*'Calculation sheet'!Y480*'Calculation sheet'!Z480*'Calculation sheet'!AB480*'Calculation sheet'!AD480*'Calculation sheet'!AH480*'Calculation sheet'!AJ480,'Calculation sheet'!AN480*'Calculation sheet'!J480*'Calculation sheet'!K480*'Calculation sheet'!L480*'Calculation sheet'!N480*'Calculation sheet'!P480*'Calculation sheet'!R480*'Calculation sheet'!S480*'Calculation sheet'!V480*'Calculation sheet'!Y480*'Calculation sheet'!Z480*'Calculation sheet'!AB480*'Calculation sheet'!AD480*'Calculation sheet'!AH480*'Calculation sheet'!AJ480*0.7672))</f>
        <v/>
      </c>
      <c r="O480" s="12" t="str">
        <f>IF('Calculation sheet'!AQ480="","",IF(OR(I480="Motorway link",I480="Exit diverge",I480="Entrance merge",I480="Motorway diverge",I480="Motorway merge",I480="Motorway weaving",I480="Service area"),'Calculation sheet'!AO480*'Calculation sheet'!J480*'Calculation sheet'!K480*'Calculation sheet'!L480*'Calculation sheet'!N480*'Calculation sheet'!P480*'Calculation sheet'!R480*'Calculation sheet'!S480*'Calculation sheet'!W480*'Calculation sheet'!Y480*'Calculation sheet'!Z480*'Calculation sheet'!AB480*'Calculation sheet'!AD480*'Calculation sheet'!AH480*'Calculation sheet'!AJ480,'Calculation sheet'!AO480*'Calculation sheet'!J480*'Calculation sheet'!K480*'Calculation sheet'!L480*'Calculation sheet'!N480*'Calculation sheet'!P480*'Calculation sheet'!R480*'Calculation sheet'!S480*'Calculation sheet'!W480*'Calculation sheet'!Y480*'Calculation sheet'!Z480*'Calculation sheet'!AB480*'Calculation sheet'!AD480*'Calculation sheet'!AH480*'Calculation sheet'!AJ480*0.7672))</f>
        <v/>
      </c>
      <c r="P480" s="12" t="str">
        <f>IF('Calculation sheet'!AQ480="","",IF(OR(I480="Motorway link",I480="Exit diverge",I480="Entrance merge",I480="Motorway diverge",I480="Motorway merge",I480="Motorway weaving",I480="Service area"),'Calculation sheet'!AP480*'Calculation sheet'!J480*'Calculation sheet'!K480*'Calculation sheet'!L480*'Calculation sheet'!N480*'Calculation sheet'!P480*'Calculation sheet'!R480*'Calculation sheet'!S480*'Calculation sheet'!X480*'Calculation sheet'!Y480*'Calculation sheet'!Z480*'Calculation sheet'!AB480*'Calculation sheet'!AD480*'Calculation sheet'!AI480*'Calculation sheet'!AJ480,'Calculation sheet'!AP480*'Calculation sheet'!J480*'Calculation sheet'!K480*'Calculation sheet'!L480*'Calculation sheet'!N480*'Calculation sheet'!P480*'Calculation sheet'!R480*'Calculation sheet'!S480*'Calculation sheet'!X480*'Calculation sheet'!Y480*'Calculation sheet'!Z480*'Calculation sheet'!AB480*'Calculation sheet'!AD480*'Calculation sheet'!AI480*'Calculation sheet'!AJ480*0.7672))</f>
        <v/>
      </c>
      <c r="Q480" s="12" t="str">
        <f t="shared" si="22"/>
        <v/>
      </c>
      <c r="R480" s="14" t="str">
        <f t="shared" si="23"/>
        <v/>
      </c>
    </row>
    <row r="481" spans="1:18" x14ac:dyDescent="0.3">
      <c r="A481" s="4" t="str">
        <f>IF('Input data'!A496="","",'Input data'!A496)</f>
        <v/>
      </c>
      <c r="B481" s="4" t="str">
        <f>IF('Input data'!B496="","",'Input data'!B496)</f>
        <v/>
      </c>
      <c r="C481" s="4" t="str">
        <f>IF('Input data'!C496="","",'Input data'!C496)</f>
        <v/>
      </c>
      <c r="D481" s="4" t="str">
        <f>IF('Input data'!D496="","",'Input data'!D496)</f>
        <v/>
      </c>
      <c r="E481" s="4" t="str">
        <f>IF('Input data'!E496="","",'Input data'!E496)</f>
        <v/>
      </c>
      <c r="F481" s="4" t="str">
        <f>IF('Input data'!F496="","",'Input data'!F496)</f>
        <v/>
      </c>
      <c r="G481" s="4">
        <f>IF('Input data'!G496="","",'Input data'!G496)</f>
        <v>0</v>
      </c>
      <c r="H481" s="4" t="str">
        <f>IF('Input data'!H496&gt;0.5,'Input data'!H496,"")</f>
        <v/>
      </c>
      <c r="I481" s="4" t="str">
        <f>IF('Input data'!I496="","",'Input data'!I496)</f>
        <v/>
      </c>
      <c r="J481" s="12" t="str">
        <f>IF('Calculation sheet'!AQ481="","",IF(OR(I481="Motorway link",I481="Exit diverge",I481="Entrance merge",I481="Motorway diverge",I481="Motorway merge",I481="Motorway weaving",I481="Service area"),'Calculation sheet'!AK481*'Calculation sheet'!J481*'Calculation sheet'!K481*'Calculation sheet'!L481*'Calculation sheet'!N481*'Calculation sheet'!P481*'Calculation sheet'!R481*'Calculation sheet'!S481*'Calculation sheet'!T481*'Calculation sheet'!Y481*'Calculation sheet'!Z481*'Calculation sheet'!AB481*'Calculation sheet'!AD481*'Calculation sheet'!AF481*'Calculation sheet'!AJ481,'Calculation sheet'!AK481*'Calculation sheet'!J481*'Calculation sheet'!K481*'Calculation sheet'!L481*'Calculation sheet'!N481*'Calculation sheet'!P481*'Calculation sheet'!R481*'Calculation sheet'!S481*'Calculation sheet'!T481*'Calculation sheet'!Y481*'Calculation sheet'!Z481*'Calculation sheet'!AB481*'Calculation sheet'!AD481*'Calculation sheet'!AF481*'Calculation sheet'!AJ481*0.7672))</f>
        <v/>
      </c>
      <c r="K481" s="12" t="str">
        <f>IF('Calculation sheet'!AQ481="","",IF(OR(I481="Motorway link",I481="Exit diverge",I481="Entrance merge",I481="Motorway diverge",I481="Motorway merge",I481="Motorway weaving",I481="Service area"),'Calculation sheet'!AL481*'Calculation sheet'!J481*'Calculation sheet'!K481*'Calculation sheet'!M481*'Calculation sheet'!O481*'Calculation sheet'!P481*'Calculation sheet'!Q481*'Calculation sheet'!R481*'Calculation sheet'!S481*'Calculation sheet'!T481*'Calculation sheet'!Y481*'Calculation sheet'!AA481*'Calculation sheet'!AC481*'Calculation sheet'!AE481*'Calculation sheet'!AG481*'Calculation sheet'!AJ481,'Calculation sheet'!AL481*'Calculation sheet'!J481*'Calculation sheet'!K481*'Calculation sheet'!M481*'Calculation sheet'!O481*'Calculation sheet'!P481*'Calculation sheet'!Q481*'Calculation sheet'!R481*'Calculation sheet'!S481*'Calculation sheet'!T481*'Calculation sheet'!Y481*'Calculation sheet'!AA481*'Calculation sheet'!AC481*'Calculation sheet'!AE481*'Calculation sheet'!AG481*'Calculation sheet'!AJ481*0.8833))</f>
        <v/>
      </c>
      <c r="L481" s="12" t="str">
        <f>IF('Calculation sheet'!AQ481="","",IF(OR(I481="Motorway link",I481="Exit diverge",I481="Entrance merge",I481="Motorway diverge",I481="Motorway merge",I481="Motorway weaving",I481="Service area"),'Calculation sheet'!AM481*'Calculation sheet'!J481*'Calculation sheet'!K481*'Calculation sheet'!M481*'Calculation sheet'!O481*'Calculation sheet'!P481*'Calculation sheet'!Q481*'Calculation sheet'!R481*'Calculation sheet'!S481*'Calculation sheet'!U481*'Calculation sheet'!Y481*'Calculation sheet'!AA481*'Calculation sheet'!AC481*'Calculation sheet'!AE481*'Calculation sheet'!AG481*'Calculation sheet'!AJ481,'Calculation sheet'!AM481*'Calculation sheet'!J481*'Calculation sheet'!K481*'Calculation sheet'!M481*'Calculation sheet'!O481*'Calculation sheet'!P481*'Calculation sheet'!Q481*'Calculation sheet'!R481*'Calculation sheet'!S481*'Calculation sheet'!U481*'Calculation sheet'!Y481*'Calculation sheet'!AA481*'Calculation sheet'!AC481*'Calculation sheet'!AE481*'Calculation sheet'!AG481*'Calculation sheet'!AJ481*1.1176))</f>
        <v/>
      </c>
      <c r="M481" s="12" t="str">
        <f t="shared" si="21"/>
        <v/>
      </c>
      <c r="N481" s="12" t="str">
        <f>IF('Calculation sheet'!AQ481="","",IF(OR(I481="Motorway link",I481="Exit diverge",I481="Entrance merge",I481="Motorway diverge",I481="Motorway merge",I481="Motorway weaving",I481="Service area"),'Calculation sheet'!AN481*'Calculation sheet'!J481*'Calculation sheet'!K481*'Calculation sheet'!L481*'Calculation sheet'!N481*'Calculation sheet'!P481*'Calculation sheet'!R481*'Calculation sheet'!S481*'Calculation sheet'!V481*'Calculation sheet'!Y481*'Calculation sheet'!Z481*'Calculation sheet'!AB481*'Calculation sheet'!AD481*'Calculation sheet'!AH481*'Calculation sheet'!AJ481,'Calculation sheet'!AN481*'Calculation sheet'!J481*'Calculation sheet'!K481*'Calculation sheet'!L481*'Calculation sheet'!N481*'Calculation sheet'!P481*'Calculation sheet'!R481*'Calculation sheet'!S481*'Calculation sheet'!V481*'Calculation sheet'!Y481*'Calculation sheet'!Z481*'Calculation sheet'!AB481*'Calculation sheet'!AD481*'Calculation sheet'!AH481*'Calculation sheet'!AJ481*0.7672))</f>
        <v/>
      </c>
      <c r="O481" s="12" t="str">
        <f>IF('Calculation sheet'!AQ481="","",IF(OR(I481="Motorway link",I481="Exit diverge",I481="Entrance merge",I481="Motorway diverge",I481="Motorway merge",I481="Motorway weaving",I481="Service area"),'Calculation sheet'!AO481*'Calculation sheet'!J481*'Calculation sheet'!K481*'Calculation sheet'!L481*'Calculation sheet'!N481*'Calculation sheet'!P481*'Calculation sheet'!R481*'Calculation sheet'!S481*'Calculation sheet'!W481*'Calculation sheet'!Y481*'Calculation sheet'!Z481*'Calculation sheet'!AB481*'Calculation sheet'!AD481*'Calculation sheet'!AH481*'Calculation sheet'!AJ481,'Calculation sheet'!AO481*'Calculation sheet'!J481*'Calculation sheet'!K481*'Calculation sheet'!L481*'Calculation sheet'!N481*'Calculation sheet'!P481*'Calculation sheet'!R481*'Calculation sheet'!S481*'Calculation sheet'!W481*'Calculation sheet'!Y481*'Calculation sheet'!Z481*'Calculation sheet'!AB481*'Calculation sheet'!AD481*'Calculation sheet'!AH481*'Calculation sheet'!AJ481*0.7672))</f>
        <v/>
      </c>
      <c r="P481" s="12" t="str">
        <f>IF('Calculation sheet'!AQ481="","",IF(OR(I481="Motorway link",I481="Exit diverge",I481="Entrance merge",I481="Motorway diverge",I481="Motorway merge",I481="Motorway weaving",I481="Service area"),'Calculation sheet'!AP481*'Calculation sheet'!J481*'Calculation sheet'!K481*'Calculation sheet'!L481*'Calculation sheet'!N481*'Calculation sheet'!P481*'Calculation sheet'!R481*'Calculation sheet'!S481*'Calculation sheet'!X481*'Calculation sheet'!Y481*'Calculation sheet'!Z481*'Calculation sheet'!AB481*'Calculation sheet'!AD481*'Calculation sheet'!AI481*'Calculation sheet'!AJ481,'Calculation sheet'!AP481*'Calculation sheet'!J481*'Calculation sheet'!K481*'Calculation sheet'!L481*'Calculation sheet'!N481*'Calculation sheet'!P481*'Calculation sheet'!R481*'Calculation sheet'!S481*'Calculation sheet'!X481*'Calculation sheet'!Y481*'Calculation sheet'!Z481*'Calculation sheet'!AB481*'Calculation sheet'!AD481*'Calculation sheet'!AI481*'Calculation sheet'!AJ481*0.7672))</f>
        <v/>
      </c>
      <c r="Q481" s="12" t="str">
        <f t="shared" si="22"/>
        <v/>
      </c>
      <c r="R481" s="14" t="str">
        <f t="shared" si="23"/>
        <v/>
      </c>
    </row>
    <row r="482" spans="1:18" x14ac:dyDescent="0.3">
      <c r="A482" s="4" t="str">
        <f>IF('Input data'!A497="","",'Input data'!A497)</f>
        <v/>
      </c>
      <c r="B482" s="4" t="str">
        <f>IF('Input data'!B497="","",'Input data'!B497)</f>
        <v/>
      </c>
      <c r="C482" s="4" t="str">
        <f>IF('Input data'!C497="","",'Input data'!C497)</f>
        <v/>
      </c>
      <c r="D482" s="4" t="str">
        <f>IF('Input data'!D497="","",'Input data'!D497)</f>
        <v/>
      </c>
      <c r="E482" s="4" t="str">
        <f>IF('Input data'!E497="","",'Input data'!E497)</f>
        <v/>
      </c>
      <c r="F482" s="4" t="str">
        <f>IF('Input data'!F497="","",'Input data'!F497)</f>
        <v/>
      </c>
      <c r="G482" s="4">
        <f>IF('Input data'!G497="","",'Input data'!G497)</f>
        <v>0</v>
      </c>
      <c r="H482" s="4" t="str">
        <f>IF('Input data'!H497&gt;0.5,'Input data'!H497,"")</f>
        <v/>
      </c>
      <c r="I482" s="4" t="str">
        <f>IF('Input data'!I497="","",'Input data'!I497)</f>
        <v/>
      </c>
      <c r="J482" s="12" t="str">
        <f>IF('Calculation sheet'!AQ482="","",IF(OR(I482="Motorway link",I482="Exit diverge",I482="Entrance merge",I482="Motorway diverge",I482="Motorway merge",I482="Motorway weaving",I482="Service area"),'Calculation sheet'!AK482*'Calculation sheet'!J482*'Calculation sheet'!K482*'Calculation sheet'!L482*'Calculation sheet'!N482*'Calculation sheet'!P482*'Calculation sheet'!R482*'Calculation sheet'!S482*'Calculation sheet'!T482*'Calculation sheet'!Y482*'Calculation sheet'!Z482*'Calculation sheet'!AB482*'Calculation sheet'!AD482*'Calculation sheet'!AF482*'Calculation sheet'!AJ482,'Calculation sheet'!AK482*'Calculation sheet'!J482*'Calculation sheet'!K482*'Calculation sheet'!L482*'Calculation sheet'!N482*'Calculation sheet'!P482*'Calculation sheet'!R482*'Calculation sheet'!S482*'Calculation sheet'!T482*'Calculation sheet'!Y482*'Calculation sheet'!Z482*'Calculation sheet'!AB482*'Calculation sheet'!AD482*'Calculation sheet'!AF482*'Calculation sheet'!AJ482*0.7672))</f>
        <v/>
      </c>
      <c r="K482" s="12" t="str">
        <f>IF('Calculation sheet'!AQ482="","",IF(OR(I482="Motorway link",I482="Exit diverge",I482="Entrance merge",I482="Motorway diverge",I482="Motorway merge",I482="Motorway weaving",I482="Service area"),'Calculation sheet'!AL482*'Calculation sheet'!J482*'Calculation sheet'!K482*'Calculation sheet'!M482*'Calculation sheet'!O482*'Calculation sheet'!P482*'Calculation sheet'!Q482*'Calculation sheet'!R482*'Calculation sheet'!S482*'Calculation sheet'!T482*'Calculation sheet'!Y482*'Calculation sheet'!AA482*'Calculation sheet'!AC482*'Calculation sheet'!AE482*'Calculation sheet'!AG482*'Calculation sheet'!AJ482,'Calculation sheet'!AL482*'Calculation sheet'!J482*'Calculation sheet'!K482*'Calculation sheet'!M482*'Calculation sheet'!O482*'Calculation sheet'!P482*'Calculation sheet'!Q482*'Calculation sheet'!R482*'Calculation sheet'!S482*'Calculation sheet'!T482*'Calculation sheet'!Y482*'Calculation sheet'!AA482*'Calculation sheet'!AC482*'Calculation sheet'!AE482*'Calculation sheet'!AG482*'Calculation sheet'!AJ482*0.8833))</f>
        <v/>
      </c>
      <c r="L482" s="12" t="str">
        <f>IF('Calculation sheet'!AQ482="","",IF(OR(I482="Motorway link",I482="Exit diverge",I482="Entrance merge",I482="Motorway diverge",I482="Motorway merge",I482="Motorway weaving",I482="Service area"),'Calculation sheet'!AM482*'Calculation sheet'!J482*'Calculation sheet'!K482*'Calculation sheet'!M482*'Calculation sheet'!O482*'Calculation sheet'!P482*'Calculation sheet'!Q482*'Calculation sheet'!R482*'Calculation sheet'!S482*'Calculation sheet'!U482*'Calculation sheet'!Y482*'Calculation sheet'!AA482*'Calculation sheet'!AC482*'Calculation sheet'!AE482*'Calculation sheet'!AG482*'Calculation sheet'!AJ482,'Calculation sheet'!AM482*'Calculation sheet'!J482*'Calculation sheet'!K482*'Calculation sheet'!M482*'Calculation sheet'!O482*'Calculation sheet'!P482*'Calculation sheet'!Q482*'Calculation sheet'!R482*'Calculation sheet'!S482*'Calculation sheet'!U482*'Calculation sheet'!Y482*'Calculation sheet'!AA482*'Calculation sheet'!AC482*'Calculation sheet'!AE482*'Calculation sheet'!AG482*'Calculation sheet'!AJ482*1.1176))</f>
        <v/>
      </c>
      <c r="M482" s="12" t="str">
        <f t="shared" si="21"/>
        <v/>
      </c>
      <c r="N482" s="12" t="str">
        <f>IF('Calculation sheet'!AQ482="","",IF(OR(I482="Motorway link",I482="Exit diverge",I482="Entrance merge",I482="Motorway diverge",I482="Motorway merge",I482="Motorway weaving",I482="Service area"),'Calculation sheet'!AN482*'Calculation sheet'!J482*'Calculation sheet'!K482*'Calculation sheet'!L482*'Calculation sheet'!N482*'Calculation sheet'!P482*'Calculation sheet'!R482*'Calculation sheet'!S482*'Calculation sheet'!V482*'Calculation sheet'!Y482*'Calculation sheet'!Z482*'Calculation sheet'!AB482*'Calculation sheet'!AD482*'Calculation sheet'!AH482*'Calculation sheet'!AJ482,'Calculation sheet'!AN482*'Calculation sheet'!J482*'Calculation sheet'!K482*'Calculation sheet'!L482*'Calculation sheet'!N482*'Calculation sheet'!P482*'Calculation sheet'!R482*'Calculation sheet'!S482*'Calculation sheet'!V482*'Calculation sheet'!Y482*'Calculation sheet'!Z482*'Calculation sheet'!AB482*'Calculation sheet'!AD482*'Calculation sheet'!AH482*'Calculation sheet'!AJ482*0.7672))</f>
        <v/>
      </c>
      <c r="O482" s="12" t="str">
        <f>IF('Calculation sheet'!AQ482="","",IF(OR(I482="Motorway link",I482="Exit diverge",I482="Entrance merge",I482="Motorway diverge",I482="Motorway merge",I482="Motorway weaving",I482="Service area"),'Calculation sheet'!AO482*'Calculation sheet'!J482*'Calculation sheet'!K482*'Calculation sheet'!L482*'Calculation sheet'!N482*'Calculation sheet'!P482*'Calculation sheet'!R482*'Calculation sheet'!S482*'Calculation sheet'!W482*'Calculation sheet'!Y482*'Calculation sheet'!Z482*'Calculation sheet'!AB482*'Calculation sheet'!AD482*'Calculation sheet'!AH482*'Calculation sheet'!AJ482,'Calculation sheet'!AO482*'Calculation sheet'!J482*'Calculation sheet'!K482*'Calculation sheet'!L482*'Calculation sheet'!N482*'Calculation sheet'!P482*'Calculation sheet'!R482*'Calculation sheet'!S482*'Calculation sheet'!W482*'Calculation sheet'!Y482*'Calculation sheet'!Z482*'Calculation sheet'!AB482*'Calculation sheet'!AD482*'Calculation sheet'!AH482*'Calculation sheet'!AJ482*0.7672))</f>
        <v/>
      </c>
      <c r="P482" s="12" t="str">
        <f>IF('Calculation sheet'!AQ482="","",IF(OR(I482="Motorway link",I482="Exit diverge",I482="Entrance merge",I482="Motorway diverge",I482="Motorway merge",I482="Motorway weaving",I482="Service area"),'Calculation sheet'!AP482*'Calculation sheet'!J482*'Calculation sheet'!K482*'Calculation sheet'!L482*'Calculation sheet'!N482*'Calculation sheet'!P482*'Calculation sheet'!R482*'Calculation sheet'!S482*'Calculation sheet'!X482*'Calculation sheet'!Y482*'Calculation sheet'!Z482*'Calculation sheet'!AB482*'Calculation sheet'!AD482*'Calculation sheet'!AI482*'Calculation sheet'!AJ482,'Calculation sheet'!AP482*'Calculation sheet'!J482*'Calculation sheet'!K482*'Calculation sheet'!L482*'Calculation sheet'!N482*'Calculation sheet'!P482*'Calculation sheet'!R482*'Calculation sheet'!S482*'Calculation sheet'!X482*'Calculation sheet'!Y482*'Calculation sheet'!Z482*'Calculation sheet'!AB482*'Calculation sheet'!AD482*'Calculation sheet'!AI482*'Calculation sheet'!AJ482*0.7672))</f>
        <v/>
      </c>
      <c r="Q482" s="12" t="str">
        <f t="shared" si="22"/>
        <v/>
      </c>
      <c r="R482" s="14" t="str">
        <f t="shared" si="23"/>
        <v/>
      </c>
    </row>
    <row r="483" spans="1:18" x14ac:dyDescent="0.3">
      <c r="A483" s="4" t="str">
        <f>IF('Input data'!A498="","",'Input data'!A498)</f>
        <v/>
      </c>
      <c r="B483" s="4" t="str">
        <f>IF('Input data'!B498="","",'Input data'!B498)</f>
        <v/>
      </c>
      <c r="C483" s="4" t="str">
        <f>IF('Input data'!C498="","",'Input data'!C498)</f>
        <v/>
      </c>
      <c r="D483" s="4" t="str">
        <f>IF('Input data'!D498="","",'Input data'!D498)</f>
        <v/>
      </c>
      <c r="E483" s="4" t="str">
        <f>IF('Input data'!E498="","",'Input data'!E498)</f>
        <v/>
      </c>
      <c r="F483" s="4" t="str">
        <f>IF('Input data'!F498="","",'Input data'!F498)</f>
        <v/>
      </c>
      <c r="G483" s="4">
        <f>IF('Input data'!G498="","",'Input data'!G498)</f>
        <v>0</v>
      </c>
      <c r="H483" s="4" t="str">
        <f>IF('Input data'!H498&gt;0.5,'Input data'!H498,"")</f>
        <v/>
      </c>
      <c r="I483" s="4" t="str">
        <f>IF('Input data'!I498="","",'Input data'!I498)</f>
        <v/>
      </c>
      <c r="J483" s="12" t="str">
        <f>IF('Calculation sheet'!AQ483="","",IF(OR(I483="Motorway link",I483="Exit diverge",I483="Entrance merge",I483="Motorway diverge",I483="Motorway merge",I483="Motorway weaving",I483="Service area"),'Calculation sheet'!AK483*'Calculation sheet'!J483*'Calculation sheet'!K483*'Calculation sheet'!L483*'Calculation sheet'!N483*'Calculation sheet'!P483*'Calculation sheet'!R483*'Calculation sheet'!S483*'Calculation sheet'!T483*'Calculation sheet'!Y483*'Calculation sheet'!Z483*'Calculation sheet'!AB483*'Calculation sheet'!AD483*'Calculation sheet'!AF483*'Calculation sheet'!AJ483,'Calculation sheet'!AK483*'Calculation sheet'!J483*'Calculation sheet'!K483*'Calculation sheet'!L483*'Calculation sheet'!N483*'Calculation sheet'!P483*'Calculation sheet'!R483*'Calculation sheet'!S483*'Calculation sheet'!T483*'Calculation sheet'!Y483*'Calculation sheet'!Z483*'Calculation sheet'!AB483*'Calculation sheet'!AD483*'Calculation sheet'!AF483*'Calculation sheet'!AJ483*0.7672))</f>
        <v/>
      </c>
      <c r="K483" s="12" t="str">
        <f>IF('Calculation sheet'!AQ483="","",IF(OR(I483="Motorway link",I483="Exit diverge",I483="Entrance merge",I483="Motorway diverge",I483="Motorway merge",I483="Motorway weaving",I483="Service area"),'Calculation sheet'!AL483*'Calculation sheet'!J483*'Calculation sheet'!K483*'Calculation sheet'!M483*'Calculation sheet'!O483*'Calculation sheet'!P483*'Calculation sheet'!Q483*'Calculation sheet'!R483*'Calculation sheet'!S483*'Calculation sheet'!T483*'Calculation sheet'!Y483*'Calculation sheet'!AA483*'Calculation sheet'!AC483*'Calculation sheet'!AE483*'Calculation sheet'!AG483*'Calculation sheet'!AJ483,'Calculation sheet'!AL483*'Calculation sheet'!J483*'Calculation sheet'!K483*'Calculation sheet'!M483*'Calculation sheet'!O483*'Calculation sheet'!P483*'Calculation sheet'!Q483*'Calculation sheet'!R483*'Calculation sheet'!S483*'Calculation sheet'!T483*'Calculation sheet'!Y483*'Calculation sheet'!AA483*'Calculation sheet'!AC483*'Calculation sheet'!AE483*'Calculation sheet'!AG483*'Calculation sheet'!AJ483*0.8833))</f>
        <v/>
      </c>
      <c r="L483" s="12" t="str">
        <f>IF('Calculation sheet'!AQ483="","",IF(OR(I483="Motorway link",I483="Exit diverge",I483="Entrance merge",I483="Motorway diverge",I483="Motorway merge",I483="Motorway weaving",I483="Service area"),'Calculation sheet'!AM483*'Calculation sheet'!J483*'Calculation sheet'!K483*'Calculation sheet'!M483*'Calculation sheet'!O483*'Calculation sheet'!P483*'Calculation sheet'!Q483*'Calculation sheet'!R483*'Calculation sheet'!S483*'Calculation sheet'!U483*'Calculation sheet'!Y483*'Calculation sheet'!AA483*'Calculation sheet'!AC483*'Calculation sheet'!AE483*'Calculation sheet'!AG483*'Calculation sheet'!AJ483,'Calculation sheet'!AM483*'Calculation sheet'!J483*'Calculation sheet'!K483*'Calculation sheet'!M483*'Calculation sheet'!O483*'Calculation sheet'!P483*'Calculation sheet'!Q483*'Calculation sheet'!R483*'Calculation sheet'!S483*'Calculation sheet'!U483*'Calculation sheet'!Y483*'Calculation sheet'!AA483*'Calculation sheet'!AC483*'Calculation sheet'!AE483*'Calculation sheet'!AG483*'Calculation sheet'!AJ483*1.1176))</f>
        <v/>
      </c>
      <c r="M483" s="12" t="str">
        <f t="shared" si="21"/>
        <v/>
      </c>
      <c r="N483" s="12" t="str">
        <f>IF('Calculation sheet'!AQ483="","",IF(OR(I483="Motorway link",I483="Exit diverge",I483="Entrance merge",I483="Motorway diverge",I483="Motorway merge",I483="Motorway weaving",I483="Service area"),'Calculation sheet'!AN483*'Calculation sheet'!J483*'Calculation sheet'!K483*'Calculation sheet'!L483*'Calculation sheet'!N483*'Calculation sheet'!P483*'Calculation sheet'!R483*'Calculation sheet'!S483*'Calculation sheet'!V483*'Calculation sheet'!Y483*'Calculation sheet'!Z483*'Calculation sheet'!AB483*'Calculation sheet'!AD483*'Calculation sheet'!AH483*'Calculation sheet'!AJ483,'Calculation sheet'!AN483*'Calculation sheet'!J483*'Calculation sheet'!K483*'Calculation sheet'!L483*'Calculation sheet'!N483*'Calculation sheet'!P483*'Calculation sheet'!R483*'Calculation sheet'!S483*'Calculation sheet'!V483*'Calculation sheet'!Y483*'Calculation sheet'!Z483*'Calculation sheet'!AB483*'Calculation sheet'!AD483*'Calculation sheet'!AH483*'Calculation sheet'!AJ483*0.7672))</f>
        <v/>
      </c>
      <c r="O483" s="12" t="str">
        <f>IF('Calculation sheet'!AQ483="","",IF(OR(I483="Motorway link",I483="Exit diverge",I483="Entrance merge",I483="Motorway diverge",I483="Motorway merge",I483="Motorway weaving",I483="Service area"),'Calculation sheet'!AO483*'Calculation sheet'!J483*'Calculation sheet'!K483*'Calculation sheet'!L483*'Calculation sheet'!N483*'Calculation sheet'!P483*'Calculation sheet'!R483*'Calculation sheet'!S483*'Calculation sheet'!W483*'Calculation sheet'!Y483*'Calculation sheet'!Z483*'Calculation sheet'!AB483*'Calculation sheet'!AD483*'Calculation sheet'!AH483*'Calculation sheet'!AJ483,'Calculation sheet'!AO483*'Calculation sheet'!J483*'Calculation sheet'!K483*'Calculation sheet'!L483*'Calculation sheet'!N483*'Calculation sheet'!P483*'Calculation sheet'!R483*'Calculation sheet'!S483*'Calculation sheet'!W483*'Calculation sheet'!Y483*'Calculation sheet'!Z483*'Calculation sheet'!AB483*'Calculation sheet'!AD483*'Calculation sheet'!AH483*'Calculation sheet'!AJ483*0.7672))</f>
        <v/>
      </c>
      <c r="P483" s="12" t="str">
        <f>IF('Calculation sheet'!AQ483="","",IF(OR(I483="Motorway link",I483="Exit diverge",I483="Entrance merge",I483="Motorway diverge",I483="Motorway merge",I483="Motorway weaving",I483="Service area"),'Calculation sheet'!AP483*'Calculation sheet'!J483*'Calculation sheet'!K483*'Calculation sheet'!L483*'Calculation sheet'!N483*'Calculation sheet'!P483*'Calculation sheet'!R483*'Calculation sheet'!S483*'Calculation sheet'!X483*'Calculation sheet'!Y483*'Calculation sheet'!Z483*'Calculation sheet'!AB483*'Calculation sheet'!AD483*'Calculation sheet'!AI483*'Calculation sheet'!AJ483,'Calculation sheet'!AP483*'Calculation sheet'!J483*'Calculation sheet'!K483*'Calculation sheet'!L483*'Calculation sheet'!N483*'Calculation sheet'!P483*'Calculation sheet'!R483*'Calculation sheet'!S483*'Calculation sheet'!X483*'Calculation sheet'!Y483*'Calculation sheet'!Z483*'Calculation sheet'!AB483*'Calculation sheet'!AD483*'Calculation sheet'!AI483*'Calculation sheet'!AJ483*0.7672))</f>
        <v/>
      </c>
      <c r="Q483" s="12" t="str">
        <f t="shared" si="22"/>
        <v/>
      </c>
      <c r="R483" s="14" t="str">
        <f t="shared" si="23"/>
        <v/>
      </c>
    </row>
    <row r="484" spans="1:18" x14ac:dyDescent="0.3">
      <c r="A484" s="4" t="str">
        <f>IF('Input data'!A499="","",'Input data'!A499)</f>
        <v/>
      </c>
      <c r="B484" s="4" t="str">
        <f>IF('Input data'!B499="","",'Input data'!B499)</f>
        <v/>
      </c>
      <c r="C484" s="4" t="str">
        <f>IF('Input data'!C499="","",'Input data'!C499)</f>
        <v/>
      </c>
      <c r="D484" s="4" t="str">
        <f>IF('Input data'!D499="","",'Input data'!D499)</f>
        <v/>
      </c>
      <c r="E484" s="4" t="str">
        <f>IF('Input data'!E499="","",'Input data'!E499)</f>
        <v/>
      </c>
      <c r="F484" s="4" t="str">
        <f>IF('Input data'!F499="","",'Input data'!F499)</f>
        <v/>
      </c>
      <c r="G484" s="4">
        <f>IF('Input data'!G499="","",'Input data'!G499)</f>
        <v>0</v>
      </c>
      <c r="H484" s="4" t="str">
        <f>IF('Input data'!H499&gt;0.5,'Input data'!H499,"")</f>
        <v/>
      </c>
      <c r="I484" s="4" t="str">
        <f>IF('Input data'!I499="","",'Input data'!I499)</f>
        <v/>
      </c>
      <c r="J484" s="12" t="str">
        <f>IF('Calculation sheet'!AQ484="","",IF(OR(I484="Motorway link",I484="Exit diverge",I484="Entrance merge",I484="Motorway diverge",I484="Motorway merge",I484="Motorway weaving",I484="Service area"),'Calculation sheet'!AK484*'Calculation sheet'!J484*'Calculation sheet'!K484*'Calculation sheet'!L484*'Calculation sheet'!N484*'Calculation sheet'!P484*'Calculation sheet'!R484*'Calculation sheet'!S484*'Calculation sheet'!T484*'Calculation sheet'!Y484*'Calculation sheet'!Z484*'Calculation sheet'!AB484*'Calculation sheet'!AD484*'Calculation sheet'!AF484*'Calculation sheet'!AJ484,'Calculation sheet'!AK484*'Calculation sheet'!J484*'Calculation sheet'!K484*'Calculation sheet'!L484*'Calculation sheet'!N484*'Calculation sheet'!P484*'Calculation sheet'!R484*'Calculation sheet'!S484*'Calculation sheet'!T484*'Calculation sheet'!Y484*'Calculation sheet'!Z484*'Calculation sheet'!AB484*'Calculation sheet'!AD484*'Calculation sheet'!AF484*'Calculation sheet'!AJ484*0.7672))</f>
        <v/>
      </c>
      <c r="K484" s="12" t="str">
        <f>IF('Calculation sheet'!AQ484="","",IF(OR(I484="Motorway link",I484="Exit diverge",I484="Entrance merge",I484="Motorway diverge",I484="Motorway merge",I484="Motorway weaving",I484="Service area"),'Calculation sheet'!AL484*'Calculation sheet'!J484*'Calculation sheet'!K484*'Calculation sheet'!M484*'Calculation sheet'!O484*'Calculation sheet'!P484*'Calculation sheet'!Q484*'Calculation sheet'!R484*'Calculation sheet'!S484*'Calculation sheet'!T484*'Calculation sheet'!Y484*'Calculation sheet'!AA484*'Calculation sheet'!AC484*'Calculation sheet'!AE484*'Calculation sheet'!AG484*'Calculation sheet'!AJ484,'Calculation sheet'!AL484*'Calculation sheet'!J484*'Calculation sheet'!K484*'Calculation sheet'!M484*'Calculation sheet'!O484*'Calculation sheet'!P484*'Calculation sheet'!Q484*'Calculation sheet'!R484*'Calculation sheet'!S484*'Calculation sheet'!T484*'Calculation sheet'!Y484*'Calculation sheet'!AA484*'Calculation sheet'!AC484*'Calculation sheet'!AE484*'Calculation sheet'!AG484*'Calculation sheet'!AJ484*0.8833))</f>
        <v/>
      </c>
      <c r="L484" s="12" t="str">
        <f>IF('Calculation sheet'!AQ484="","",IF(OR(I484="Motorway link",I484="Exit diverge",I484="Entrance merge",I484="Motorway diverge",I484="Motorway merge",I484="Motorway weaving",I484="Service area"),'Calculation sheet'!AM484*'Calculation sheet'!J484*'Calculation sheet'!K484*'Calculation sheet'!M484*'Calculation sheet'!O484*'Calculation sheet'!P484*'Calculation sheet'!Q484*'Calculation sheet'!R484*'Calculation sheet'!S484*'Calculation sheet'!U484*'Calculation sheet'!Y484*'Calculation sheet'!AA484*'Calculation sheet'!AC484*'Calculation sheet'!AE484*'Calculation sheet'!AG484*'Calculation sheet'!AJ484,'Calculation sheet'!AM484*'Calculation sheet'!J484*'Calculation sheet'!K484*'Calculation sheet'!M484*'Calculation sheet'!O484*'Calculation sheet'!P484*'Calculation sheet'!Q484*'Calculation sheet'!R484*'Calculation sheet'!S484*'Calculation sheet'!U484*'Calculation sheet'!Y484*'Calculation sheet'!AA484*'Calculation sheet'!AC484*'Calculation sheet'!AE484*'Calculation sheet'!AG484*'Calculation sheet'!AJ484*1.1176))</f>
        <v/>
      </c>
      <c r="M484" s="12" t="str">
        <f t="shared" si="21"/>
        <v/>
      </c>
      <c r="N484" s="12" t="str">
        <f>IF('Calculation sheet'!AQ484="","",IF(OR(I484="Motorway link",I484="Exit diverge",I484="Entrance merge",I484="Motorway diverge",I484="Motorway merge",I484="Motorway weaving",I484="Service area"),'Calculation sheet'!AN484*'Calculation sheet'!J484*'Calculation sheet'!K484*'Calculation sheet'!L484*'Calculation sheet'!N484*'Calculation sheet'!P484*'Calculation sheet'!R484*'Calculation sheet'!S484*'Calculation sheet'!V484*'Calculation sheet'!Y484*'Calculation sheet'!Z484*'Calculation sheet'!AB484*'Calculation sheet'!AD484*'Calculation sheet'!AH484*'Calculation sheet'!AJ484,'Calculation sheet'!AN484*'Calculation sheet'!J484*'Calculation sheet'!K484*'Calculation sheet'!L484*'Calculation sheet'!N484*'Calculation sheet'!P484*'Calculation sheet'!R484*'Calculation sheet'!S484*'Calculation sheet'!V484*'Calculation sheet'!Y484*'Calculation sheet'!Z484*'Calculation sheet'!AB484*'Calculation sheet'!AD484*'Calculation sheet'!AH484*'Calculation sheet'!AJ484*0.7672))</f>
        <v/>
      </c>
      <c r="O484" s="12" t="str">
        <f>IF('Calculation sheet'!AQ484="","",IF(OR(I484="Motorway link",I484="Exit diverge",I484="Entrance merge",I484="Motorway diverge",I484="Motorway merge",I484="Motorway weaving",I484="Service area"),'Calculation sheet'!AO484*'Calculation sheet'!J484*'Calculation sheet'!K484*'Calculation sheet'!L484*'Calculation sheet'!N484*'Calculation sheet'!P484*'Calculation sheet'!R484*'Calculation sheet'!S484*'Calculation sheet'!W484*'Calculation sheet'!Y484*'Calculation sheet'!Z484*'Calculation sheet'!AB484*'Calculation sheet'!AD484*'Calculation sheet'!AH484*'Calculation sheet'!AJ484,'Calculation sheet'!AO484*'Calculation sheet'!J484*'Calculation sheet'!K484*'Calculation sheet'!L484*'Calculation sheet'!N484*'Calculation sheet'!P484*'Calculation sheet'!R484*'Calculation sheet'!S484*'Calculation sheet'!W484*'Calculation sheet'!Y484*'Calculation sheet'!Z484*'Calculation sheet'!AB484*'Calculation sheet'!AD484*'Calculation sheet'!AH484*'Calculation sheet'!AJ484*0.7672))</f>
        <v/>
      </c>
      <c r="P484" s="12" t="str">
        <f>IF('Calculation sheet'!AQ484="","",IF(OR(I484="Motorway link",I484="Exit diverge",I484="Entrance merge",I484="Motorway diverge",I484="Motorway merge",I484="Motorway weaving",I484="Service area"),'Calculation sheet'!AP484*'Calculation sheet'!J484*'Calculation sheet'!K484*'Calculation sheet'!L484*'Calculation sheet'!N484*'Calculation sheet'!P484*'Calculation sheet'!R484*'Calculation sheet'!S484*'Calculation sheet'!X484*'Calculation sheet'!Y484*'Calculation sheet'!Z484*'Calculation sheet'!AB484*'Calculation sheet'!AD484*'Calculation sheet'!AI484*'Calculation sheet'!AJ484,'Calculation sheet'!AP484*'Calculation sheet'!J484*'Calculation sheet'!K484*'Calculation sheet'!L484*'Calculation sheet'!N484*'Calculation sheet'!P484*'Calculation sheet'!R484*'Calculation sheet'!S484*'Calculation sheet'!X484*'Calculation sheet'!Y484*'Calculation sheet'!Z484*'Calculation sheet'!AB484*'Calculation sheet'!AD484*'Calculation sheet'!AI484*'Calculation sheet'!AJ484*0.7672))</f>
        <v/>
      </c>
      <c r="Q484" s="12" t="str">
        <f t="shared" si="22"/>
        <v/>
      </c>
      <c r="R484" s="14" t="str">
        <f t="shared" si="23"/>
        <v/>
      </c>
    </row>
    <row r="485" spans="1:18" x14ac:dyDescent="0.3">
      <c r="A485" s="4" t="str">
        <f>IF('Input data'!A500="","",'Input data'!A500)</f>
        <v/>
      </c>
      <c r="B485" s="4" t="str">
        <f>IF('Input data'!B500="","",'Input data'!B500)</f>
        <v/>
      </c>
      <c r="C485" s="4" t="str">
        <f>IF('Input data'!C500="","",'Input data'!C500)</f>
        <v/>
      </c>
      <c r="D485" s="4" t="str">
        <f>IF('Input data'!D500="","",'Input data'!D500)</f>
        <v/>
      </c>
      <c r="E485" s="4" t="str">
        <f>IF('Input data'!E500="","",'Input data'!E500)</f>
        <v/>
      </c>
      <c r="F485" s="4" t="str">
        <f>IF('Input data'!F500="","",'Input data'!F500)</f>
        <v/>
      </c>
      <c r="G485" s="4">
        <f>IF('Input data'!G500="","",'Input data'!G500)</f>
        <v>0</v>
      </c>
      <c r="H485" s="4" t="str">
        <f>IF('Input data'!H500&gt;0.5,'Input data'!H500,"")</f>
        <v/>
      </c>
      <c r="I485" s="4" t="str">
        <f>IF('Input data'!I500="","",'Input data'!I500)</f>
        <v/>
      </c>
      <c r="J485" s="12" t="str">
        <f>IF('Calculation sheet'!AQ485="","",IF(OR(I485="Motorway link",I485="Exit diverge",I485="Entrance merge",I485="Motorway diverge",I485="Motorway merge",I485="Motorway weaving",I485="Service area"),'Calculation sheet'!AK485*'Calculation sheet'!J485*'Calculation sheet'!K485*'Calculation sheet'!L485*'Calculation sheet'!N485*'Calculation sheet'!P485*'Calculation sheet'!R485*'Calculation sheet'!S485*'Calculation sheet'!T485*'Calculation sheet'!Y485*'Calculation sheet'!Z485*'Calculation sheet'!AB485*'Calculation sheet'!AD485*'Calculation sheet'!AF485*'Calculation sheet'!AJ485,'Calculation sheet'!AK485*'Calculation sheet'!J485*'Calculation sheet'!K485*'Calculation sheet'!L485*'Calculation sheet'!N485*'Calculation sheet'!P485*'Calculation sheet'!R485*'Calculation sheet'!S485*'Calculation sheet'!T485*'Calculation sheet'!Y485*'Calculation sheet'!Z485*'Calculation sheet'!AB485*'Calculation sheet'!AD485*'Calculation sheet'!AF485*'Calculation sheet'!AJ485*0.7672))</f>
        <v/>
      </c>
      <c r="K485" s="12" t="str">
        <f>IF('Calculation sheet'!AQ485="","",IF(OR(I485="Motorway link",I485="Exit diverge",I485="Entrance merge",I485="Motorway diverge",I485="Motorway merge",I485="Motorway weaving",I485="Service area"),'Calculation sheet'!AL485*'Calculation sheet'!J485*'Calculation sheet'!K485*'Calculation sheet'!M485*'Calculation sheet'!O485*'Calculation sheet'!P485*'Calculation sheet'!Q485*'Calculation sheet'!R485*'Calculation sheet'!S485*'Calculation sheet'!T485*'Calculation sheet'!Y485*'Calculation sheet'!AA485*'Calculation sheet'!AC485*'Calculation sheet'!AE485*'Calculation sheet'!AG485*'Calculation sheet'!AJ485,'Calculation sheet'!AL485*'Calculation sheet'!J485*'Calculation sheet'!K485*'Calculation sheet'!M485*'Calculation sheet'!O485*'Calculation sheet'!P485*'Calculation sheet'!Q485*'Calculation sheet'!R485*'Calculation sheet'!S485*'Calculation sheet'!T485*'Calculation sheet'!Y485*'Calculation sheet'!AA485*'Calculation sheet'!AC485*'Calculation sheet'!AE485*'Calculation sheet'!AG485*'Calculation sheet'!AJ485*0.8833))</f>
        <v/>
      </c>
      <c r="L485" s="12" t="str">
        <f>IF('Calculation sheet'!AQ485="","",IF(OR(I485="Motorway link",I485="Exit diverge",I485="Entrance merge",I485="Motorway diverge",I485="Motorway merge",I485="Motorway weaving",I485="Service area"),'Calculation sheet'!AM485*'Calculation sheet'!J485*'Calculation sheet'!K485*'Calculation sheet'!M485*'Calculation sheet'!O485*'Calculation sheet'!P485*'Calculation sheet'!Q485*'Calculation sheet'!R485*'Calculation sheet'!S485*'Calculation sheet'!U485*'Calculation sheet'!Y485*'Calculation sheet'!AA485*'Calculation sheet'!AC485*'Calculation sheet'!AE485*'Calculation sheet'!AG485*'Calculation sheet'!AJ485,'Calculation sheet'!AM485*'Calculation sheet'!J485*'Calculation sheet'!K485*'Calculation sheet'!M485*'Calculation sheet'!O485*'Calculation sheet'!P485*'Calculation sheet'!Q485*'Calculation sheet'!R485*'Calculation sheet'!S485*'Calculation sheet'!U485*'Calculation sheet'!Y485*'Calculation sheet'!AA485*'Calculation sheet'!AC485*'Calculation sheet'!AE485*'Calculation sheet'!AG485*'Calculation sheet'!AJ485*1.1176))</f>
        <v/>
      </c>
      <c r="M485" s="12" t="str">
        <f t="shared" si="21"/>
        <v/>
      </c>
      <c r="N485" s="12" t="str">
        <f>IF('Calculation sheet'!AQ485="","",IF(OR(I485="Motorway link",I485="Exit diverge",I485="Entrance merge",I485="Motorway diverge",I485="Motorway merge",I485="Motorway weaving",I485="Service area"),'Calculation sheet'!AN485*'Calculation sheet'!J485*'Calculation sheet'!K485*'Calculation sheet'!L485*'Calculation sheet'!N485*'Calculation sheet'!P485*'Calculation sheet'!R485*'Calculation sheet'!S485*'Calculation sheet'!V485*'Calculation sheet'!Y485*'Calculation sheet'!Z485*'Calculation sheet'!AB485*'Calculation sheet'!AD485*'Calculation sheet'!AH485*'Calculation sheet'!AJ485,'Calculation sheet'!AN485*'Calculation sheet'!J485*'Calculation sheet'!K485*'Calculation sheet'!L485*'Calculation sheet'!N485*'Calculation sheet'!P485*'Calculation sheet'!R485*'Calculation sheet'!S485*'Calculation sheet'!V485*'Calculation sheet'!Y485*'Calculation sheet'!Z485*'Calculation sheet'!AB485*'Calculation sheet'!AD485*'Calculation sheet'!AH485*'Calculation sheet'!AJ485*0.7672))</f>
        <v/>
      </c>
      <c r="O485" s="12" t="str">
        <f>IF('Calculation sheet'!AQ485="","",IF(OR(I485="Motorway link",I485="Exit diverge",I485="Entrance merge",I485="Motorway diverge",I485="Motorway merge",I485="Motorway weaving",I485="Service area"),'Calculation sheet'!AO485*'Calculation sheet'!J485*'Calculation sheet'!K485*'Calculation sheet'!L485*'Calculation sheet'!N485*'Calculation sheet'!P485*'Calculation sheet'!R485*'Calculation sheet'!S485*'Calculation sheet'!W485*'Calculation sheet'!Y485*'Calculation sheet'!Z485*'Calculation sheet'!AB485*'Calculation sheet'!AD485*'Calculation sheet'!AH485*'Calculation sheet'!AJ485,'Calculation sheet'!AO485*'Calculation sheet'!J485*'Calculation sheet'!K485*'Calculation sheet'!L485*'Calculation sheet'!N485*'Calculation sheet'!P485*'Calculation sheet'!R485*'Calculation sheet'!S485*'Calculation sheet'!W485*'Calculation sheet'!Y485*'Calculation sheet'!Z485*'Calculation sheet'!AB485*'Calculation sheet'!AD485*'Calculation sheet'!AH485*'Calculation sheet'!AJ485*0.7672))</f>
        <v/>
      </c>
      <c r="P485" s="12" t="str">
        <f>IF('Calculation sheet'!AQ485="","",IF(OR(I485="Motorway link",I485="Exit diverge",I485="Entrance merge",I485="Motorway diverge",I485="Motorway merge",I485="Motorway weaving",I485="Service area"),'Calculation sheet'!AP485*'Calculation sheet'!J485*'Calculation sheet'!K485*'Calculation sheet'!L485*'Calculation sheet'!N485*'Calculation sheet'!P485*'Calculation sheet'!R485*'Calculation sheet'!S485*'Calculation sheet'!X485*'Calculation sheet'!Y485*'Calculation sheet'!Z485*'Calculation sheet'!AB485*'Calculation sheet'!AD485*'Calculation sheet'!AI485*'Calculation sheet'!AJ485,'Calculation sheet'!AP485*'Calculation sheet'!J485*'Calculation sheet'!K485*'Calculation sheet'!L485*'Calculation sheet'!N485*'Calculation sheet'!P485*'Calculation sheet'!R485*'Calculation sheet'!S485*'Calculation sheet'!X485*'Calculation sheet'!Y485*'Calculation sheet'!Z485*'Calculation sheet'!AB485*'Calculation sheet'!AD485*'Calculation sheet'!AI485*'Calculation sheet'!AJ485*0.7672))</f>
        <v/>
      </c>
      <c r="Q485" s="12" t="str">
        <f t="shared" si="22"/>
        <v/>
      </c>
      <c r="R485" s="14" t="str">
        <f t="shared" si="23"/>
        <v/>
      </c>
    </row>
    <row r="486" spans="1:18" x14ac:dyDescent="0.3">
      <c r="A486" s="4" t="str">
        <f>IF('Input data'!A501="","",'Input data'!A501)</f>
        <v/>
      </c>
      <c r="B486" s="4" t="str">
        <f>IF('Input data'!B501="","",'Input data'!B501)</f>
        <v/>
      </c>
      <c r="C486" s="4" t="str">
        <f>IF('Input data'!C501="","",'Input data'!C501)</f>
        <v/>
      </c>
      <c r="D486" s="4" t="str">
        <f>IF('Input data'!D501="","",'Input data'!D501)</f>
        <v/>
      </c>
      <c r="E486" s="4" t="str">
        <f>IF('Input data'!E501="","",'Input data'!E501)</f>
        <v/>
      </c>
      <c r="F486" s="4" t="str">
        <f>IF('Input data'!F501="","",'Input data'!F501)</f>
        <v/>
      </c>
      <c r="G486" s="4">
        <f>IF('Input data'!G501="","",'Input data'!G501)</f>
        <v>0</v>
      </c>
      <c r="H486" s="4" t="str">
        <f>IF('Input data'!H501&gt;0.5,'Input data'!H501,"")</f>
        <v/>
      </c>
      <c r="I486" s="4" t="str">
        <f>IF('Input data'!I501="","",'Input data'!I501)</f>
        <v/>
      </c>
      <c r="J486" s="12" t="str">
        <f>IF('Calculation sheet'!AQ486="","",IF(OR(I486="Motorway link",I486="Exit diverge",I486="Entrance merge",I486="Motorway diverge",I486="Motorway merge",I486="Motorway weaving",I486="Service area"),'Calculation sheet'!AK486*'Calculation sheet'!J486*'Calculation sheet'!K486*'Calculation sheet'!L486*'Calculation sheet'!N486*'Calculation sheet'!P486*'Calculation sheet'!R486*'Calculation sheet'!S486*'Calculation sheet'!T486*'Calculation sheet'!Y486*'Calculation sheet'!Z486*'Calculation sheet'!AB486*'Calculation sheet'!AD486*'Calculation sheet'!AF486*'Calculation sheet'!AJ486,'Calculation sheet'!AK486*'Calculation sheet'!J486*'Calculation sheet'!K486*'Calculation sheet'!L486*'Calculation sheet'!N486*'Calculation sheet'!P486*'Calculation sheet'!R486*'Calculation sheet'!S486*'Calculation sheet'!T486*'Calculation sheet'!Y486*'Calculation sheet'!Z486*'Calculation sheet'!AB486*'Calculation sheet'!AD486*'Calculation sheet'!AF486*'Calculation sheet'!AJ486*0.7672))</f>
        <v/>
      </c>
      <c r="K486" s="12" t="str">
        <f>IF('Calculation sheet'!AQ486="","",IF(OR(I486="Motorway link",I486="Exit diverge",I486="Entrance merge",I486="Motorway diverge",I486="Motorway merge",I486="Motorway weaving",I486="Service area"),'Calculation sheet'!AL486*'Calculation sheet'!J486*'Calculation sheet'!K486*'Calculation sheet'!M486*'Calculation sheet'!O486*'Calculation sheet'!P486*'Calculation sheet'!Q486*'Calculation sheet'!R486*'Calculation sheet'!S486*'Calculation sheet'!T486*'Calculation sheet'!Y486*'Calculation sheet'!AA486*'Calculation sheet'!AC486*'Calculation sheet'!AE486*'Calculation sheet'!AG486*'Calculation sheet'!AJ486,'Calculation sheet'!AL486*'Calculation sheet'!J486*'Calculation sheet'!K486*'Calculation sheet'!M486*'Calculation sheet'!O486*'Calculation sheet'!P486*'Calculation sheet'!Q486*'Calculation sheet'!R486*'Calculation sheet'!S486*'Calculation sheet'!T486*'Calculation sheet'!Y486*'Calculation sheet'!AA486*'Calculation sheet'!AC486*'Calculation sheet'!AE486*'Calculation sheet'!AG486*'Calculation sheet'!AJ486*0.8833))</f>
        <v/>
      </c>
      <c r="L486" s="12" t="str">
        <f>IF('Calculation sheet'!AQ486="","",IF(OR(I486="Motorway link",I486="Exit diverge",I486="Entrance merge",I486="Motorway diverge",I486="Motorway merge",I486="Motorway weaving",I486="Service area"),'Calculation sheet'!AM486*'Calculation sheet'!J486*'Calculation sheet'!K486*'Calculation sheet'!M486*'Calculation sheet'!O486*'Calculation sheet'!P486*'Calculation sheet'!Q486*'Calculation sheet'!R486*'Calculation sheet'!S486*'Calculation sheet'!U486*'Calculation sheet'!Y486*'Calculation sheet'!AA486*'Calculation sheet'!AC486*'Calculation sheet'!AE486*'Calculation sheet'!AG486*'Calculation sheet'!AJ486,'Calculation sheet'!AM486*'Calculation sheet'!J486*'Calculation sheet'!K486*'Calculation sheet'!M486*'Calculation sheet'!O486*'Calculation sheet'!P486*'Calculation sheet'!Q486*'Calculation sheet'!R486*'Calculation sheet'!S486*'Calculation sheet'!U486*'Calculation sheet'!Y486*'Calculation sheet'!AA486*'Calculation sheet'!AC486*'Calculation sheet'!AE486*'Calculation sheet'!AG486*'Calculation sheet'!AJ486*1.1176))</f>
        <v/>
      </c>
      <c r="M486" s="12" t="str">
        <f t="shared" si="21"/>
        <v/>
      </c>
      <c r="N486" s="12" t="str">
        <f>IF('Calculation sheet'!AQ486="","",IF(OR(I486="Motorway link",I486="Exit diverge",I486="Entrance merge",I486="Motorway diverge",I486="Motorway merge",I486="Motorway weaving",I486="Service area"),'Calculation sheet'!AN486*'Calculation sheet'!J486*'Calculation sheet'!K486*'Calculation sheet'!L486*'Calculation sheet'!N486*'Calculation sheet'!P486*'Calculation sheet'!R486*'Calculation sheet'!S486*'Calculation sheet'!V486*'Calculation sheet'!Y486*'Calculation sheet'!Z486*'Calculation sheet'!AB486*'Calculation sheet'!AD486*'Calculation sheet'!AH486*'Calculation sheet'!AJ486,'Calculation sheet'!AN486*'Calculation sheet'!J486*'Calculation sheet'!K486*'Calculation sheet'!L486*'Calculation sheet'!N486*'Calculation sheet'!P486*'Calculation sheet'!R486*'Calculation sheet'!S486*'Calculation sheet'!V486*'Calculation sheet'!Y486*'Calculation sheet'!Z486*'Calculation sheet'!AB486*'Calculation sheet'!AD486*'Calculation sheet'!AH486*'Calculation sheet'!AJ486*0.7672))</f>
        <v/>
      </c>
      <c r="O486" s="12" t="str">
        <f>IF('Calculation sheet'!AQ486="","",IF(OR(I486="Motorway link",I486="Exit diverge",I486="Entrance merge",I486="Motorway diverge",I486="Motorway merge",I486="Motorway weaving",I486="Service area"),'Calculation sheet'!AO486*'Calculation sheet'!J486*'Calculation sheet'!K486*'Calculation sheet'!L486*'Calculation sheet'!N486*'Calculation sheet'!P486*'Calculation sheet'!R486*'Calculation sheet'!S486*'Calculation sheet'!W486*'Calculation sheet'!Y486*'Calculation sheet'!Z486*'Calculation sheet'!AB486*'Calculation sheet'!AD486*'Calculation sheet'!AH486*'Calculation sheet'!AJ486,'Calculation sheet'!AO486*'Calculation sheet'!J486*'Calculation sheet'!K486*'Calculation sheet'!L486*'Calculation sheet'!N486*'Calculation sheet'!P486*'Calculation sheet'!R486*'Calculation sheet'!S486*'Calculation sheet'!W486*'Calculation sheet'!Y486*'Calculation sheet'!Z486*'Calculation sheet'!AB486*'Calculation sheet'!AD486*'Calculation sheet'!AH486*'Calculation sheet'!AJ486*0.7672))</f>
        <v/>
      </c>
      <c r="P486" s="12" t="str">
        <f>IF('Calculation sheet'!AQ486="","",IF(OR(I486="Motorway link",I486="Exit diverge",I486="Entrance merge",I486="Motorway diverge",I486="Motorway merge",I486="Motorway weaving",I486="Service area"),'Calculation sheet'!AP486*'Calculation sheet'!J486*'Calculation sheet'!K486*'Calculation sheet'!L486*'Calculation sheet'!N486*'Calculation sheet'!P486*'Calculation sheet'!R486*'Calculation sheet'!S486*'Calculation sheet'!X486*'Calculation sheet'!Y486*'Calculation sheet'!Z486*'Calculation sheet'!AB486*'Calculation sheet'!AD486*'Calculation sheet'!AI486*'Calculation sheet'!AJ486,'Calculation sheet'!AP486*'Calculation sheet'!J486*'Calculation sheet'!K486*'Calculation sheet'!L486*'Calculation sheet'!N486*'Calculation sheet'!P486*'Calculation sheet'!R486*'Calculation sheet'!S486*'Calculation sheet'!X486*'Calculation sheet'!Y486*'Calculation sheet'!Z486*'Calculation sheet'!AB486*'Calculation sheet'!AD486*'Calculation sheet'!AI486*'Calculation sheet'!AJ486*0.7672))</f>
        <v/>
      </c>
      <c r="Q486" s="12" t="str">
        <f t="shared" si="22"/>
        <v/>
      </c>
      <c r="R486" s="14" t="str">
        <f t="shared" si="23"/>
        <v/>
      </c>
    </row>
    <row r="487" spans="1:18" x14ac:dyDescent="0.3">
      <c r="A487" s="4" t="str">
        <f>IF('Input data'!A502="","",'Input data'!A502)</f>
        <v/>
      </c>
      <c r="B487" s="4" t="str">
        <f>IF('Input data'!B502="","",'Input data'!B502)</f>
        <v/>
      </c>
      <c r="C487" s="4" t="str">
        <f>IF('Input data'!C502="","",'Input data'!C502)</f>
        <v/>
      </c>
      <c r="D487" s="4" t="str">
        <f>IF('Input data'!D502="","",'Input data'!D502)</f>
        <v/>
      </c>
      <c r="E487" s="4" t="str">
        <f>IF('Input data'!E502="","",'Input data'!E502)</f>
        <v/>
      </c>
      <c r="F487" s="4" t="str">
        <f>IF('Input data'!F502="","",'Input data'!F502)</f>
        <v/>
      </c>
      <c r="G487" s="4">
        <f>IF('Input data'!G502="","",'Input data'!G502)</f>
        <v>0</v>
      </c>
      <c r="H487" s="4" t="str">
        <f>IF('Input data'!H502&gt;0.5,'Input data'!H502,"")</f>
        <v/>
      </c>
      <c r="I487" s="4" t="str">
        <f>IF('Input data'!I502="","",'Input data'!I502)</f>
        <v/>
      </c>
      <c r="J487" s="12" t="str">
        <f>IF('Calculation sheet'!AQ487="","",IF(OR(I487="Motorway link",I487="Exit diverge",I487="Entrance merge",I487="Motorway diverge",I487="Motorway merge",I487="Motorway weaving",I487="Service area"),'Calculation sheet'!AK487*'Calculation sheet'!J487*'Calculation sheet'!K487*'Calculation sheet'!L487*'Calculation sheet'!N487*'Calculation sheet'!P487*'Calculation sheet'!R487*'Calculation sheet'!S487*'Calculation sheet'!T487*'Calculation sheet'!Y487*'Calculation sheet'!Z487*'Calculation sheet'!AB487*'Calculation sheet'!AD487*'Calculation sheet'!AF487*'Calculation sheet'!AJ487,'Calculation sheet'!AK487*'Calculation sheet'!J487*'Calculation sheet'!K487*'Calculation sheet'!L487*'Calculation sheet'!N487*'Calculation sheet'!P487*'Calculation sheet'!R487*'Calculation sheet'!S487*'Calculation sheet'!T487*'Calculation sheet'!Y487*'Calculation sheet'!Z487*'Calculation sheet'!AB487*'Calculation sheet'!AD487*'Calculation sheet'!AF487*'Calculation sheet'!AJ487*0.7672))</f>
        <v/>
      </c>
      <c r="K487" s="12" t="str">
        <f>IF('Calculation sheet'!AQ487="","",IF(OR(I487="Motorway link",I487="Exit diverge",I487="Entrance merge",I487="Motorway diverge",I487="Motorway merge",I487="Motorway weaving",I487="Service area"),'Calculation sheet'!AL487*'Calculation sheet'!J487*'Calculation sheet'!K487*'Calculation sheet'!M487*'Calculation sheet'!O487*'Calculation sheet'!P487*'Calculation sheet'!Q487*'Calculation sheet'!R487*'Calculation sheet'!S487*'Calculation sheet'!T487*'Calculation sheet'!Y487*'Calculation sheet'!AA487*'Calculation sheet'!AC487*'Calculation sheet'!AE487*'Calculation sheet'!AG487*'Calculation sheet'!AJ487,'Calculation sheet'!AL487*'Calculation sheet'!J487*'Calculation sheet'!K487*'Calculation sheet'!M487*'Calculation sheet'!O487*'Calculation sheet'!P487*'Calculation sheet'!Q487*'Calculation sheet'!R487*'Calculation sheet'!S487*'Calculation sheet'!T487*'Calculation sheet'!Y487*'Calculation sheet'!AA487*'Calculation sheet'!AC487*'Calculation sheet'!AE487*'Calculation sheet'!AG487*'Calculation sheet'!AJ487*0.8833))</f>
        <v/>
      </c>
      <c r="L487" s="12" t="str">
        <f>IF('Calculation sheet'!AQ487="","",IF(OR(I487="Motorway link",I487="Exit diverge",I487="Entrance merge",I487="Motorway diverge",I487="Motorway merge",I487="Motorway weaving",I487="Service area"),'Calculation sheet'!AM487*'Calculation sheet'!J487*'Calculation sheet'!K487*'Calculation sheet'!M487*'Calculation sheet'!O487*'Calculation sheet'!P487*'Calculation sheet'!Q487*'Calculation sheet'!R487*'Calculation sheet'!S487*'Calculation sheet'!U487*'Calculation sheet'!Y487*'Calculation sheet'!AA487*'Calculation sheet'!AC487*'Calculation sheet'!AE487*'Calculation sheet'!AG487*'Calculation sheet'!AJ487,'Calculation sheet'!AM487*'Calculation sheet'!J487*'Calculation sheet'!K487*'Calculation sheet'!M487*'Calculation sheet'!O487*'Calculation sheet'!P487*'Calculation sheet'!Q487*'Calculation sheet'!R487*'Calculation sheet'!S487*'Calculation sheet'!U487*'Calculation sheet'!Y487*'Calculation sheet'!AA487*'Calculation sheet'!AC487*'Calculation sheet'!AE487*'Calculation sheet'!AG487*'Calculation sheet'!AJ487*1.1176))</f>
        <v/>
      </c>
      <c r="M487" s="12" t="str">
        <f t="shared" si="21"/>
        <v/>
      </c>
      <c r="N487" s="12" t="str">
        <f>IF('Calculation sheet'!AQ487="","",IF(OR(I487="Motorway link",I487="Exit diverge",I487="Entrance merge",I487="Motorway diverge",I487="Motorway merge",I487="Motorway weaving",I487="Service area"),'Calculation sheet'!AN487*'Calculation sheet'!J487*'Calculation sheet'!K487*'Calculation sheet'!L487*'Calculation sheet'!N487*'Calculation sheet'!P487*'Calculation sheet'!R487*'Calculation sheet'!S487*'Calculation sheet'!V487*'Calculation sheet'!Y487*'Calculation sheet'!Z487*'Calculation sheet'!AB487*'Calculation sheet'!AD487*'Calculation sheet'!AH487*'Calculation sheet'!AJ487,'Calculation sheet'!AN487*'Calculation sheet'!J487*'Calculation sheet'!K487*'Calculation sheet'!L487*'Calculation sheet'!N487*'Calculation sheet'!P487*'Calculation sheet'!R487*'Calculation sheet'!S487*'Calculation sheet'!V487*'Calculation sheet'!Y487*'Calculation sheet'!Z487*'Calculation sheet'!AB487*'Calculation sheet'!AD487*'Calculation sheet'!AH487*'Calculation sheet'!AJ487*0.7672))</f>
        <v/>
      </c>
      <c r="O487" s="12" t="str">
        <f>IF('Calculation sheet'!AQ487="","",IF(OR(I487="Motorway link",I487="Exit diverge",I487="Entrance merge",I487="Motorway diverge",I487="Motorway merge",I487="Motorway weaving",I487="Service area"),'Calculation sheet'!AO487*'Calculation sheet'!J487*'Calculation sheet'!K487*'Calculation sheet'!L487*'Calculation sheet'!N487*'Calculation sheet'!P487*'Calculation sheet'!R487*'Calculation sheet'!S487*'Calculation sheet'!W487*'Calculation sheet'!Y487*'Calculation sheet'!Z487*'Calculation sheet'!AB487*'Calculation sheet'!AD487*'Calculation sheet'!AH487*'Calculation sheet'!AJ487,'Calculation sheet'!AO487*'Calculation sheet'!J487*'Calculation sheet'!K487*'Calculation sheet'!L487*'Calculation sheet'!N487*'Calculation sheet'!P487*'Calculation sheet'!R487*'Calculation sheet'!S487*'Calculation sheet'!W487*'Calculation sheet'!Y487*'Calculation sheet'!Z487*'Calculation sheet'!AB487*'Calculation sheet'!AD487*'Calculation sheet'!AH487*'Calculation sheet'!AJ487*0.7672))</f>
        <v/>
      </c>
      <c r="P487" s="12" t="str">
        <f>IF('Calculation sheet'!AQ487="","",IF(OR(I487="Motorway link",I487="Exit diverge",I487="Entrance merge",I487="Motorway diverge",I487="Motorway merge",I487="Motorway weaving",I487="Service area"),'Calculation sheet'!AP487*'Calculation sheet'!J487*'Calculation sheet'!K487*'Calculation sheet'!L487*'Calculation sheet'!N487*'Calculation sheet'!P487*'Calculation sheet'!R487*'Calculation sheet'!S487*'Calculation sheet'!X487*'Calculation sheet'!Y487*'Calculation sheet'!Z487*'Calculation sheet'!AB487*'Calculation sheet'!AD487*'Calculation sheet'!AI487*'Calculation sheet'!AJ487,'Calculation sheet'!AP487*'Calculation sheet'!J487*'Calculation sheet'!K487*'Calculation sheet'!L487*'Calculation sheet'!N487*'Calculation sheet'!P487*'Calculation sheet'!R487*'Calculation sheet'!S487*'Calculation sheet'!X487*'Calculation sheet'!Y487*'Calculation sheet'!Z487*'Calculation sheet'!AB487*'Calculation sheet'!AD487*'Calculation sheet'!AI487*'Calculation sheet'!AJ487*0.7672))</f>
        <v/>
      </c>
      <c r="Q487" s="12" t="str">
        <f t="shared" si="22"/>
        <v/>
      </c>
      <c r="R487" s="14" t="str">
        <f t="shared" si="23"/>
        <v/>
      </c>
    </row>
    <row r="488" spans="1:18" x14ac:dyDescent="0.3">
      <c r="A488" s="4" t="str">
        <f>IF('Input data'!A503="","",'Input data'!A503)</f>
        <v/>
      </c>
      <c r="B488" s="4" t="str">
        <f>IF('Input data'!B503="","",'Input data'!B503)</f>
        <v/>
      </c>
      <c r="C488" s="4" t="str">
        <f>IF('Input data'!C503="","",'Input data'!C503)</f>
        <v/>
      </c>
      <c r="D488" s="4" t="str">
        <f>IF('Input data'!D503="","",'Input data'!D503)</f>
        <v/>
      </c>
      <c r="E488" s="4" t="str">
        <f>IF('Input data'!E503="","",'Input data'!E503)</f>
        <v/>
      </c>
      <c r="F488" s="4" t="str">
        <f>IF('Input data'!F503="","",'Input data'!F503)</f>
        <v/>
      </c>
      <c r="G488" s="4">
        <f>IF('Input data'!G503="","",'Input data'!G503)</f>
        <v>0</v>
      </c>
      <c r="H488" s="4" t="str">
        <f>IF('Input data'!H503&gt;0.5,'Input data'!H503,"")</f>
        <v/>
      </c>
      <c r="I488" s="4" t="str">
        <f>IF('Input data'!I503="","",'Input data'!I503)</f>
        <v/>
      </c>
      <c r="J488" s="12" t="str">
        <f>IF('Calculation sheet'!AQ488="","",IF(OR(I488="Motorway link",I488="Exit diverge",I488="Entrance merge",I488="Motorway diverge",I488="Motorway merge",I488="Motorway weaving",I488="Service area"),'Calculation sheet'!AK488*'Calculation sheet'!J488*'Calculation sheet'!K488*'Calculation sheet'!L488*'Calculation sheet'!N488*'Calculation sheet'!P488*'Calculation sheet'!R488*'Calculation sheet'!S488*'Calculation sheet'!T488*'Calculation sheet'!Y488*'Calculation sheet'!Z488*'Calculation sheet'!AB488*'Calculation sheet'!AD488*'Calculation sheet'!AF488*'Calculation sheet'!AJ488,'Calculation sheet'!AK488*'Calculation sheet'!J488*'Calculation sheet'!K488*'Calculation sheet'!L488*'Calculation sheet'!N488*'Calculation sheet'!P488*'Calculation sheet'!R488*'Calculation sheet'!S488*'Calculation sheet'!T488*'Calculation sheet'!Y488*'Calculation sheet'!Z488*'Calculation sheet'!AB488*'Calculation sheet'!AD488*'Calculation sheet'!AF488*'Calculation sheet'!AJ488*0.7672))</f>
        <v/>
      </c>
      <c r="K488" s="12" t="str">
        <f>IF('Calculation sheet'!AQ488="","",IF(OR(I488="Motorway link",I488="Exit diverge",I488="Entrance merge",I488="Motorway diverge",I488="Motorway merge",I488="Motorway weaving",I488="Service area"),'Calculation sheet'!AL488*'Calculation sheet'!J488*'Calculation sheet'!K488*'Calculation sheet'!M488*'Calculation sheet'!O488*'Calculation sheet'!P488*'Calculation sheet'!Q488*'Calculation sheet'!R488*'Calculation sheet'!S488*'Calculation sheet'!T488*'Calculation sheet'!Y488*'Calculation sheet'!AA488*'Calculation sheet'!AC488*'Calculation sheet'!AE488*'Calculation sheet'!AG488*'Calculation sheet'!AJ488,'Calculation sheet'!AL488*'Calculation sheet'!J488*'Calculation sheet'!K488*'Calculation sheet'!M488*'Calculation sheet'!O488*'Calculation sheet'!P488*'Calculation sheet'!Q488*'Calculation sheet'!R488*'Calculation sheet'!S488*'Calculation sheet'!T488*'Calculation sheet'!Y488*'Calculation sheet'!AA488*'Calculation sheet'!AC488*'Calculation sheet'!AE488*'Calculation sheet'!AG488*'Calculation sheet'!AJ488*0.8833))</f>
        <v/>
      </c>
      <c r="L488" s="12" t="str">
        <f>IF('Calculation sheet'!AQ488="","",IF(OR(I488="Motorway link",I488="Exit diverge",I488="Entrance merge",I488="Motorway diverge",I488="Motorway merge",I488="Motorway weaving",I488="Service area"),'Calculation sheet'!AM488*'Calculation sheet'!J488*'Calculation sheet'!K488*'Calculation sheet'!M488*'Calculation sheet'!O488*'Calculation sheet'!P488*'Calculation sheet'!Q488*'Calculation sheet'!R488*'Calculation sheet'!S488*'Calculation sheet'!U488*'Calculation sheet'!Y488*'Calculation sheet'!AA488*'Calculation sheet'!AC488*'Calculation sheet'!AE488*'Calculation sheet'!AG488*'Calculation sheet'!AJ488,'Calculation sheet'!AM488*'Calculation sheet'!J488*'Calculation sheet'!K488*'Calculation sheet'!M488*'Calculation sheet'!O488*'Calculation sheet'!P488*'Calculation sheet'!Q488*'Calculation sheet'!R488*'Calculation sheet'!S488*'Calculation sheet'!U488*'Calculation sheet'!Y488*'Calculation sheet'!AA488*'Calculation sheet'!AC488*'Calculation sheet'!AE488*'Calculation sheet'!AG488*'Calculation sheet'!AJ488*1.1176))</f>
        <v/>
      </c>
      <c r="M488" s="12" t="str">
        <f t="shared" si="21"/>
        <v/>
      </c>
      <c r="N488" s="12" t="str">
        <f>IF('Calculation sheet'!AQ488="","",IF(OR(I488="Motorway link",I488="Exit diverge",I488="Entrance merge",I488="Motorway diverge",I488="Motorway merge",I488="Motorway weaving",I488="Service area"),'Calculation sheet'!AN488*'Calculation sheet'!J488*'Calculation sheet'!K488*'Calculation sheet'!L488*'Calculation sheet'!N488*'Calculation sheet'!P488*'Calculation sheet'!R488*'Calculation sheet'!S488*'Calculation sheet'!V488*'Calculation sheet'!Y488*'Calculation sheet'!Z488*'Calculation sheet'!AB488*'Calculation sheet'!AD488*'Calculation sheet'!AH488*'Calculation sheet'!AJ488,'Calculation sheet'!AN488*'Calculation sheet'!J488*'Calculation sheet'!K488*'Calculation sheet'!L488*'Calculation sheet'!N488*'Calculation sheet'!P488*'Calculation sheet'!R488*'Calculation sheet'!S488*'Calculation sheet'!V488*'Calculation sheet'!Y488*'Calculation sheet'!Z488*'Calculation sheet'!AB488*'Calculation sheet'!AD488*'Calculation sheet'!AH488*'Calculation sheet'!AJ488*0.7672))</f>
        <v/>
      </c>
      <c r="O488" s="12" t="str">
        <f>IF('Calculation sheet'!AQ488="","",IF(OR(I488="Motorway link",I488="Exit diverge",I488="Entrance merge",I488="Motorway diverge",I488="Motorway merge",I488="Motorway weaving",I488="Service area"),'Calculation sheet'!AO488*'Calculation sheet'!J488*'Calculation sheet'!K488*'Calculation sheet'!L488*'Calculation sheet'!N488*'Calculation sheet'!P488*'Calculation sheet'!R488*'Calculation sheet'!S488*'Calculation sheet'!W488*'Calculation sheet'!Y488*'Calculation sheet'!Z488*'Calculation sheet'!AB488*'Calculation sheet'!AD488*'Calculation sheet'!AH488*'Calculation sheet'!AJ488,'Calculation sheet'!AO488*'Calculation sheet'!J488*'Calculation sheet'!K488*'Calculation sheet'!L488*'Calculation sheet'!N488*'Calculation sheet'!P488*'Calculation sheet'!R488*'Calculation sheet'!S488*'Calculation sheet'!W488*'Calculation sheet'!Y488*'Calculation sheet'!Z488*'Calculation sheet'!AB488*'Calculation sheet'!AD488*'Calculation sheet'!AH488*'Calculation sheet'!AJ488*0.7672))</f>
        <v/>
      </c>
      <c r="P488" s="12" t="str">
        <f>IF('Calculation sheet'!AQ488="","",IF(OR(I488="Motorway link",I488="Exit diverge",I488="Entrance merge",I488="Motorway diverge",I488="Motorway merge",I488="Motorway weaving",I488="Service area"),'Calculation sheet'!AP488*'Calculation sheet'!J488*'Calculation sheet'!K488*'Calculation sheet'!L488*'Calculation sheet'!N488*'Calculation sheet'!P488*'Calculation sheet'!R488*'Calculation sheet'!S488*'Calculation sheet'!X488*'Calculation sheet'!Y488*'Calculation sheet'!Z488*'Calculation sheet'!AB488*'Calculation sheet'!AD488*'Calculation sheet'!AI488*'Calculation sheet'!AJ488,'Calculation sheet'!AP488*'Calculation sheet'!J488*'Calculation sheet'!K488*'Calculation sheet'!L488*'Calculation sheet'!N488*'Calculation sheet'!P488*'Calculation sheet'!R488*'Calculation sheet'!S488*'Calculation sheet'!X488*'Calculation sheet'!Y488*'Calculation sheet'!Z488*'Calculation sheet'!AB488*'Calculation sheet'!AD488*'Calculation sheet'!AI488*'Calculation sheet'!AJ488*0.7672))</f>
        <v/>
      </c>
      <c r="Q488" s="12" t="str">
        <f t="shared" si="22"/>
        <v/>
      </c>
      <c r="R488" s="14" t="str">
        <f t="shared" si="23"/>
        <v/>
      </c>
    </row>
    <row r="489" spans="1:18" x14ac:dyDescent="0.3">
      <c r="A489" s="4" t="str">
        <f>IF('Input data'!A504="","",'Input data'!A504)</f>
        <v/>
      </c>
      <c r="B489" s="4" t="str">
        <f>IF('Input data'!B504="","",'Input data'!B504)</f>
        <v/>
      </c>
      <c r="C489" s="4" t="str">
        <f>IF('Input data'!C504="","",'Input data'!C504)</f>
        <v/>
      </c>
      <c r="D489" s="4" t="str">
        <f>IF('Input data'!D504="","",'Input data'!D504)</f>
        <v/>
      </c>
      <c r="E489" s="4" t="str">
        <f>IF('Input data'!E504="","",'Input data'!E504)</f>
        <v/>
      </c>
      <c r="F489" s="4" t="str">
        <f>IF('Input data'!F504="","",'Input data'!F504)</f>
        <v/>
      </c>
      <c r="G489" s="4">
        <f>IF('Input data'!G504="","",'Input data'!G504)</f>
        <v>0</v>
      </c>
      <c r="H489" s="4" t="str">
        <f>IF('Input data'!H504&gt;0.5,'Input data'!H504,"")</f>
        <v/>
      </c>
      <c r="I489" s="4" t="str">
        <f>IF('Input data'!I504="","",'Input data'!I504)</f>
        <v/>
      </c>
      <c r="J489" s="12" t="str">
        <f>IF('Calculation sheet'!AQ489="","",IF(OR(I489="Motorway link",I489="Exit diverge",I489="Entrance merge",I489="Motorway diverge",I489="Motorway merge",I489="Motorway weaving",I489="Service area"),'Calculation sheet'!AK489*'Calculation sheet'!J489*'Calculation sheet'!K489*'Calculation sheet'!L489*'Calculation sheet'!N489*'Calculation sheet'!P489*'Calculation sheet'!R489*'Calculation sheet'!S489*'Calculation sheet'!T489*'Calculation sheet'!Y489*'Calculation sheet'!Z489*'Calculation sheet'!AB489*'Calculation sheet'!AD489*'Calculation sheet'!AF489*'Calculation sheet'!AJ489,'Calculation sheet'!AK489*'Calculation sheet'!J489*'Calculation sheet'!K489*'Calculation sheet'!L489*'Calculation sheet'!N489*'Calculation sheet'!P489*'Calculation sheet'!R489*'Calculation sheet'!S489*'Calculation sheet'!T489*'Calculation sheet'!Y489*'Calculation sheet'!Z489*'Calculation sheet'!AB489*'Calculation sheet'!AD489*'Calculation sheet'!AF489*'Calculation sheet'!AJ489*0.7672))</f>
        <v/>
      </c>
      <c r="K489" s="12" t="str">
        <f>IF('Calculation sheet'!AQ489="","",IF(OR(I489="Motorway link",I489="Exit diverge",I489="Entrance merge",I489="Motorway diverge",I489="Motorway merge",I489="Motorway weaving",I489="Service area"),'Calculation sheet'!AL489*'Calculation sheet'!J489*'Calculation sheet'!K489*'Calculation sheet'!M489*'Calculation sheet'!O489*'Calculation sheet'!P489*'Calculation sheet'!Q489*'Calculation sheet'!R489*'Calculation sheet'!S489*'Calculation sheet'!T489*'Calculation sheet'!Y489*'Calculation sheet'!AA489*'Calculation sheet'!AC489*'Calculation sheet'!AE489*'Calculation sheet'!AG489*'Calculation sheet'!AJ489,'Calculation sheet'!AL489*'Calculation sheet'!J489*'Calculation sheet'!K489*'Calculation sheet'!M489*'Calculation sheet'!O489*'Calculation sheet'!P489*'Calculation sheet'!Q489*'Calculation sheet'!R489*'Calculation sheet'!S489*'Calculation sheet'!T489*'Calculation sheet'!Y489*'Calculation sheet'!AA489*'Calculation sheet'!AC489*'Calculation sheet'!AE489*'Calculation sheet'!AG489*'Calculation sheet'!AJ489*0.8833))</f>
        <v/>
      </c>
      <c r="L489" s="12" t="str">
        <f>IF('Calculation sheet'!AQ489="","",IF(OR(I489="Motorway link",I489="Exit diverge",I489="Entrance merge",I489="Motorway diverge",I489="Motorway merge",I489="Motorway weaving",I489="Service area"),'Calculation sheet'!AM489*'Calculation sheet'!J489*'Calculation sheet'!K489*'Calculation sheet'!M489*'Calculation sheet'!O489*'Calculation sheet'!P489*'Calculation sheet'!Q489*'Calculation sheet'!R489*'Calculation sheet'!S489*'Calculation sheet'!U489*'Calculation sheet'!Y489*'Calculation sheet'!AA489*'Calculation sheet'!AC489*'Calculation sheet'!AE489*'Calculation sheet'!AG489*'Calculation sheet'!AJ489,'Calculation sheet'!AM489*'Calculation sheet'!J489*'Calculation sheet'!K489*'Calculation sheet'!M489*'Calculation sheet'!O489*'Calculation sheet'!P489*'Calculation sheet'!Q489*'Calculation sheet'!R489*'Calculation sheet'!S489*'Calculation sheet'!U489*'Calculation sheet'!Y489*'Calculation sheet'!AA489*'Calculation sheet'!AC489*'Calculation sheet'!AE489*'Calculation sheet'!AG489*'Calculation sheet'!AJ489*1.1176))</f>
        <v/>
      </c>
      <c r="M489" s="12" t="str">
        <f t="shared" si="21"/>
        <v/>
      </c>
      <c r="N489" s="12" t="str">
        <f>IF('Calculation sheet'!AQ489="","",IF(OR(I489="Motorway link",I489="Exit diverge",I489="Entrance merge",I489="Motorway diverge",I489="Motorway merge",I489="Motorway weaving",I489="Service area"),'Calculation sheet'!AN489*'Calculation sheet'!J489*'Calculation sheet'!K489*'Calculation sheet'!L489*'Calculation sheet'!N489*'Calculation sheet'!P489*'Calculation sheet'!R489*'Calculation sheet'!S489*'Calculation sheet'!V489*'Calculation sheet'!Y489*'Calculation sheet'!Z489*'Calculation sheet'!AB489*'Calculation sheet'!AD489*'Calculation sheet'!AH489*'Calculation sheet'!AJ489,'Calculation sheet'!AN489*'Calculation sheet'!J489*'Calculation sheet'!K489*'Calculation sheet'!L489*'Calculation sheet'!N489*'Calculation sheet'!P489*'Calculation sheet'!R489*'Calculation sheet'!S489*'Calculation sheet'!V489*'Calculation sheet'!Y489*'Calculation sheet'!Z489*'Calculation sheet'!AB489*'Calculation sheet'!AD489*'Calculation sheet'!AH489*'Calculation sheet'!AJ489*0.7672))</f>
        <v/>
      </c>
      <c r="O489" s="12" t="str">
        <f>IF('Calculation sheet'!AQ489="","",IF(OR(I489="Motorway link",I489="Exit diverge",I489="Entrance merge",I489="Motorway diverge",I489="Motorway merge",I489="Motorway weaving",I489="Service area"),'Calculation sheet'!AO489*'Calculation sheet'!J489*'Calculation sheet'!K489*'Calculation sheet'!L489*'Calculation sheet'!N489*'Calculation sheet'!P489*'Calculation sheet'!R489*'Calculation sheet'!S489*'Calculation sheet'!W489*'Calculation sheet'!Y489*'Calculation sheet'!Z489*'Calculation sheet'!AB489*'Calculation sheet'!AD489*'Calculation sheet'!AH489*'Calculation sheet'!AJ489,'Calculation sheet'!AO489*'Calculation sheet'!J489*'Calculation sheet'!K489*'Calculation sheet'!L489*'Calculation sheet'!N489*'Calculation sheet'!P489*'Calculation sheet'!R489*'Calculation sheet'!S489*'Calculation sheet'!W489*'Calculation sheet'!Y489*'Calculation sheet'!Z489*'Calculation sheet'!AB489*'Calculation sheet'!AD489*'Calculation sheet'!AH489*'Calculation sheet'!AJ489*0.7672))</f>
        <v/>
      </c>
      <c r="P489" s="12" t="str">
        <f>IF('Calculation sheet'!AQ489="","",IF(OR(I489="Motorway link",I489="Exit diverge",I489="Entrance merge",I489="Motorway diverge",I489="Motorway merge",I489="Motorway weaving",I489="Service area"),'Calculation sheet'!AP489*'Calculation sheet'!J489*'Calculation sheet'!K489*'Calculation sheet'!L489*'Calculation sheet'!N489*'Calculation sheet'!P489*'Calculation sheet'!R489*'Calculation sheet'!S489*'Calculation sheet'!X489*'Calculation sheet'!Y489*'Calculation sheet'!Z489*'Calculation sheet'!AB489*'Calculation sheet'!AD489*'Calculation sheet'!AI489*'Calculation sheet'!AJ489,'Calculation sheet'!AP489*'Calculation sheet'!J489*'Calculation sheet'!K489*'Calculation sheet'!L489*'Calculation sheet'!N489*'Calculation sheet'!P489*'Calculation sheet'!R489*'Calculation sheet'!S489*'Calculation sheet'!X489*'Calculation sheet'!Y489*'Calculation sheet'!Z489*'Calculation sheet'!AB489*'Calculation sheet'!AD489*'Calculation sheet'!AI489*'Calculation sheet'!AJ489*0.7672))</f>
        <v/>
      </c>
      <c r="Q489" s="12" t="str">
        <f t="shared" si="22"/>
        <v/>
      </c>
      <c r="R489" s="14" t="str">
        <f t="shared" si="23"/>
        <v/>
      </c>
    </row>
    <row r="490" spans="1:18" x14ac:dyDescent="0.3">
      <c r="A490" s="4" t="str">
        <f>IF('Input data'!A505="","",'Input data'!A505)</f>
        <v/>
      </c>
      <c r="B490" s="4" t="str">
        <f>IF('Input data'!B505="","",'Input data'!B505)</f>
        <v/>
      </c>
      <c r="C490" s="4" t="str">
        <f>IF('Input data'!C505="","",'Input data'!C505)</f>
        <v/>
      </c>
      <c r="D490" s="4" t="str">
        <f>IF('Input data'!D505="","",'Input data'!D505)</f>
        <v/>
      </c>
      <c r="E490" s="4" t="str">
        <f>IF('Input data'!E505="","",'Input data'!E505)</f>
        <v/>
      </c>
      <c r="F490" s="4" t="str">
        <f>IF('Input data'!F505="","",'Input data'!F505)</f>
        <v/>
      </c>
      <c r="G490" s="4">
        <f>IF('Input data'!G505="","",'Input data'!G505)</f>
        <v>0</v>
      </c>
      <c r="H490" s="4" t="str">
        <f>IF('Input data'!H505&gt;0.5,'Input data'!H505,"")</f>
        <v/>
      </c>
      <c r="I490" s="4" t="str">
        <f>IF('Input data'!I505="","",'Input data'!I505)</f>
        <v/>
      </c>
      <c r="J490" s="12" t="str">
        <f>IF('Calculation sheet'!AQ490="","",IF(OR(I490="Motorway link",I490="Exit diverge",I490="Entrance merge",I490="Motorway diverge",I490="Motorway merge",I490="Motorway weaving",I490="Service area"),'Calculation sheet'!AK490*'Calculation sheet'!J490*'Calculation sheet'!K490*'Calculation sheet'!L490*'Calculation sheet'!N490*'Calculation sheet'!P490*'Calculation sheet'!R490*'Calculation sheet'!S490*'Calculation sheet'!T490*'Calculation sheet'!Y490*'Calculation sheet'!Z490*'Calculation sheet'!AB490*'Calculation sheet'!AD490*'Calculation sheet'!AF490*'Calculation sheet'!AJ490,'Calculation sheet'!AK490*'Calculation sheet'!J490*'Calculation sheet'!K490*'Calculation sheet'!L490*'Calculation sheet'!N490*'Calculation sheet'!P490*'Calculation sheet'!R490*'Calculation sheet'!S490*'Calculation sheet'!T490*'Calculation sheet'!Y490*'Calculation sheet'!Z490*'Calculation sheet'!AB490*'Calculation sheet'!AD490*'Calculation sheet'!AF490*'Calculation sheet'!AJ490*0.7672))</f>
        <v/>
      </c>
      <c r="K490" s="12" t="str">
        <f>IF('Calculation sheet'!AQ490="","",IF(OR(I490="Motorway link",I490="Exit diverge",I490="Entrance merge",I490="Motorway diverge",I490="Motorway merge",I490="Motorway weaving",I490="Service area"),'Calculation sheet'!AL490*'Calculation sheet'!J490*'Calculation sheet'!K490*'Calculation sheet'!M490*'Calculation sheet'!O490*'Calculation sheet'!P490*'Calculation sheet'!Q490*'Calculation sheet'!R490*'Calculation sheet'!S490*'Calculation sheet'!T490*'Calculation sheet'!Y490*'Calculation sheet'!AA490*'Calculation sheet'!AC490*'Calculation sheet'!AE490*'Calculation sheet'!AG490*'Calculation sheet'!AJ490,'Calculation sheet'!AL490*'Calculation sheet'!J490*'Calculation sheet'!K490*'Calculation sheet'!M490*'Calculation sheet'!O490*'Calculation sheet'!P490*'Calculation sheet'!Q490*'Calculation sheet'!R490*'Calculation sheet'!S490*'Calculation sheet'!T490*'Calculation sheet'!Y490*'Calculation sheet'!AA490*'Calculation sheet'!AC490*'Calculation sheet'!AE490*'Calculation sheet'!AG490*'Calculation sheet'!AJ490*0.8833))</f>
        <v/>
      </c>
      <c r="L490" s="12" t="str">
        <f>IF('Calculation sheet'!AQ490="","",IF(OR(I490="Motorway link",I490="Exit diverge",I490="Entrance merge",I490="Motorway diverge",I490="Motorway merge",I490="Motorway weaving",I490="Service area"),'Calculation sheet'!AM490*'Calculation sheet'!J490*'Calculation sheet'!K490*'Calculation sheet'!M490*'Calculation sheet'!O490*'Calculation sheet'!P490*'Calculation sheet'!Q490*'Calculation sheet'!R490*'Calculation sheet'!S490*'Calculation sheet'!U490*'Calculation sheet'!Y490*'Calculation sheet'!AA490*'Calculation sheet'!AC490*'Calculation sheet'!AE490*'Calculation sheet'!AG490*'Calculation sheet'!AJ490,'Calculation sheet'!AM490*'Calculation sheet'!J490*'Calculation sheet'!K490*'Calculation sheet'!M490*'Calculation sheet'!O490*'Calculation sheet'!P490*'Calculation sheet'!Q490*'Calculation sheet'!R490*'Calculation sheet'!S490*'Calculation sheet'!U490*'Calculation sheet'!Y490*'Calculation sheet'!AA490*'Calculation sheet'!AC490*'Calculation sheet'!AE490*'Calculation sheet'!AG490*'Calculation sheet'!AJ490*1.1176))</f>
        <v/>
      </c>
      <c r="M490" s="12" t="str">
        <f t="shared" si="21"/>
        <v/>
      </c>
      <c r="N490" s="12" t="str">
        <f>IF('Calculation sheet'!AQ490="","",IF(OR(I490="Motorway link",I490="Exit diverge",I490="Entrance merge",I490="Motorway diverge",I490="Motorway merge",I490="Motorway weaving",I490="Service area"),'Calculation sheet'!AN490*'Calculation sheet'!J490*'Calculation sheet'!K490*'Calculation sheet'!L490*'Calculation sheet'!N490*'Calculation sheet'!P490*'Calculation sheet'!R490*'Calculation sheet'!S490*'Calculation sheet'!V490*'Calculation sheet'!Y490*'Calculation sheet'!Z490*'Calculation sheet'!AB490*'Calculation sheet'!AD490*'Calculation sheet'!AH490*'Calculation sheet'!AJ490,'Calculation sheet'!AN490*'Calculation sheet'!J490*'Calculation sheet'!K490*'Calculation sheet'!L490*'Calculation sheet'!N490*'Calculation sheet'!P490*'Calculation sheet'!R490*'Calculation sheet'!S490*'Calculation sheet'!V490*'Calculation sheet'!Y490*'Calculation sheet'!Z490*'Calculation sheet'!AB490*'Calculation sheet'!AD490*'Calculation sheet'!AH490*'Calculation sheet'!AJ490*0.7672))</f>
        <v/>
      </c>
      <c r="O490" s="12" t="str">
        <f>IF('Calculation sheet'!AQ490="","",IF(OR(I490="Motorway link",I490="Exit diverge",I490="Entrance merge",I490="Motorway diverge",I490="Motorway merge",I490="Motorway weaving",I490="Service area"),'Calculation sheet'!AO490*'Calculation sheet'!J490*'Calculation sheet'!K490*'Calculation sheet'!L490*'Calculation sheet'!N490*'Calculation sheet'!P490*'Calculation sheet'!R490*'Calculation sheet'!S490*'Calculation sheet'!W490*'Calculation sheet'!Y490*'Calculation sheet'!Z490*'Calculation sheet'!AB490*'Calculation sheet'!AD490*'Calculation sheet'!AH490*'Calculation sheet'!AJ490,'Calculation sheet'!AO490*'Calculation sheet'!J490*'Calculation sheet'!K490*'Calculation sheet'!L490*'Calculation sheet'!N490*'Calculation sheet'!P490*'Calculation sheet'!R490*'Calculation sheet'!S490*'Calculation sheet'!W490*'Calculation sheet'!Y490*'Calculation sheet'!Z490*'Calculation sheet'!AB490*'Calculation sheet'!AD490*'Calculation sheet'!AH490*'Calculation sheet'!AJ490*0.7672))</f>
        <v/>
      </c>
      <c r="P490" s="12" t="str">
        <f>IF('Calculation sheet'!AQ490="","",IF(OR(I490="Motorway link",I490="Exit diverge",I490="Entrance merge",I490="Motorway diverge",I490="Motorway merge",I490="Motorway weaving",I490="Service area"),'Calculation sheet'!AP490*'Calculation sheet'!J490*'Calculation sheet'!K490*'Calculation sheet'!L490*'Calculation sheet'!N490*'Calculation sheet'!P490*'Calculation sheet'!R490*'Calculation sheet'!S490*'Calculation sheet'!X490*'Calculation sheet'!Y490*'Calculation sheet'!Z490*'Calculation sheet'!AB490*'Calculation sheet'!AD490*'Calculation sheet'!AI490*'Calculation sheet'!AJ490,'Calculation sheet'!AP490*'Calculation sheet'!J490*'Calculation sheet'!K490*'Calculation sheet'!L490*'Calculation sheet'!N490*'Calculation sheet'!P490*'Calculation sheet'!R490*'Calculation sheet'!S490*'Calculation sheet'!X490*'Calculation sheet'!Y490*'Calculation sheet'!Z490*'Calculation sheet'!AB490*'Calculation sheet'!AD490*'Calculation sheet'!AI490*'Calculation sheet'!AJ490*0.7672))</f>
        <v/>
      </c>
      <c r="Q490" s="12" t="str">
        <f t="shared" si="22"/>
        <v/>
      </c>
      <c r="R490" s="14" t="str">
        <f t="shared" si="23"/>
        <v/>
      </c>
    </row>
    <row r="491" spans="1:18" x14ac:dyDescent="0.3">
      <c r="A491" s="4" t="str">
        <f>IF('Input data'!A506="","",'Input data'!A506)</f>
        <v/>
      </c>
      <c r="B491" s="4" t="str">
        <f>IF('Input data'!B506="","",'Input data'!B506)</f>
        <v/>
      </c>
      <c r="C491" s="4" t="str">
        <f>IF('Input data'!C506="","",'Input data'!C506)</f>
        <v/>
      </c>
      <c r="D491" s="4" t="str">
        <f>IF('Input data'!D506="","",'Input data'!D506)</f>
        <v/>
      </c>
      <c r="E491" s="4" t="str">
        <f>IF('Input data'!E506="","",'Input data'!E506)</f>
        <v/>
      </c>
      <c r="F491" s="4" t="str">
        <f>IF('Input data'!F506="","",'Input data'!F506)</f>
        <v/>
      </c>
      <c r="G491" s="4">
        <f>IF('Input data'!G506="","",'Input data'!G506)</f>
        <v>0</v>
      </c>
      <c r="H491" s="4" t="str">
        <f>IF('Input data'!H506&gt;0.5,'Input data'!H506,"")</f>
        <v/>
      </c>
      <c r="I491" s="4" t="str">
        <f>IF('Input data'!I506="","",'Input data'!I506)</f>
        <v/>
      </c>
      <c r="J491" s="12" t="str">
        <f>IF('Calculation sheet'!AQ491="","",IF(OR(I491="Motorway link",I491="Exit diverge",I491="Entrance merge",I491="Motorway diverge",I491="Motorway merge",I491="Motorway weaving",I491="Service area"),'Calculation sheet'!AK491*'Calculation sheet'!J491*'Calculation sheet'!K491*'Calculation sheet'!L491*'Calculation sheet'!N491*'Calculation sheet'!P491*'Calculation sheet'!R491*'Calculation sheet'!S491*'Calculation sheet'!T491*'Calculation sheet'!Y491*'Calculation sheet'!Z491*'Calculation sheet'!AB491*'Calculation sheet'!AD491*'Calculation sheet'!AF491*'Calculation sheet'!AJ491,'Calculation sheet'!AK491*'Calculation sheet'!J491*'Calculation sheet'!K491*'Calculation sheet'!L491*'Calculation sheet'!N491*'Calculation sheet'!P491*'Calculation sheet'!R491*'Calculation sheet'!S491*'Calculation sheet'!T491*'Calculation sheet'!Y491*'Calculation sheet'!Z491*'Calculation sheet'!AB491*'Calculation sheet'!AD491*'Calculation sheet'!AF491*'Calculation sheet'!AJ491*0.7672))</f>
        <v/>
      </c>
      <c r="K491" s="12" t="str">
        <f>IF('Calculation sheet'!AQ491="","",IF(OR(I491="Motorway link",I491="Exit diverge",I491="Entrance merge",I491="Motorway diverge",I491="Motorway merge",I491="Motorway weaving",I491="Service area"),'Calculation sheet'!AL491*'Calculation sheet'!J491*'Calculation sheet'!K491*'Calculation sheet'!M491*'Calculation sheet'!O491*'Calculation sheet'!P491*'Calculation sheet'!Q491*'Calculation sheet'!R491*'Calculation sheet'!S491*'Calculation sheet'!T491*'Calculation sheet'!Y491*'Calculation sheet'!AA491*'Calculation sheet'!AC491*'Calculation sheet'!AE491*'Calculation sheet'!AG491*'Calculation sheet'!AJ491,'Calculation sheet'!AL491*'Calculation sheet'!J491*'Calculation sheet'!K491*'Calculation sheet'!M491*'Calculation sheet'!O491*'Calculation sheet'!P491*'Calculation sheet'!Q491*'Calculation sheet'!R491*'Calculation sheet'!S491*'Calculation sheet'!T491*'Calculation sheet'!Y491*'Calculation sheet'!AA491*'Calculation sheet'!AC491*'Calculation sheet'!AE491*'Calculation sheet'!AG491*'Calculation sheet'!AJ491*0.8833))</f>
        <v/>
      </c>
      <c r="L491" s="12" t="str">
        <f>IF('Calculation sheet'!AQ491="","",IF(OR(I491="Motorway link",I491="Exit diverge",I491="Entrance merge",I491="Motorway diverge",I491="Motorway merge",I491="Motorway weaving",I491="Service area"),'Calculation sheet'!AM491*'Calculation sheet'!J491*'Calculation sheet'!K491*'Calculation sheet'!M491*'Calculation sheet'!O491*'Calculation sheet'!P491*'Calculation sheet'!Q491*'Calculation sheet'!R491*'Calculation sheet'!S491*'Calculation sheet'!U491*'Calculation sheet'!Y491*'Calculation sheet'!AA491*'Calculation sheet'!AC491*'Calculation sheet'!AE491*'Calculation sheet'!AG491*'Calculation sheet'!AJ491,'Calculation sheet'!AM491*'Calculation sheet'!J491*'Calculation sheet'!K491*'Calculation sheet'!M491*'Calculation sheet'!O491*'Calculation sheet'!P491*'Calculation sheet'!Q491*'Calculation sheet'!R491*'Calculation sheet'!S491*'Calculation sheet'!U491*'Calculation sheet'!Y491*'Calculation sheet'!AA491*'Calculation sheet'!AC491*'Calculation sheet'!AE491*'Calculation sheet'!AG491*'Calculation sheet'!AJ491*1.1176))</f>
        <v/>
      </c>
      <c r="M491" s="12" t="str">
        <f t="shared" si="21"/>
        <v/>
      </c>
      <c r="N491" s="12" t="str">
        <f>IF('Calculation sheet'!AQ491="","",IF(OR(I491="Motorway link",I491="Exit diverge",I491="Entrance merge",I491="Motorway diverge",I491="Motorway merge",I491="Motorway weaving",I491="Service area"),'Calculation sheet'!AN491*'Calculation sheet'!J491*'Calculation sheet'!K491*'Calculation sheet'!L491*'Calculation sheet'!N491*'Calculation sheet'!P491*'Calculation sheet'!R491*'Calculation sheet'!S491*'Calculation sheet'!V491*'Calculation sheet'!Y491*'Calculation sheet'!Z491*'Calculation sheet'!AB491*'Calculation sheet'!AD491*'Calculation sheet'!AH491*'Calculation sheet'!AJ491,'Calculation sheet'!AN491*'Calculation sheet'!J491*'Calculation sheet'!K491*'Calculation sheet'!L491*'Calculation sheet'!N491*'Calculation sheet'!P491*'Calculation sheet'!R491*'Calculation sheet'!S491*'Calculation sheet'!V491*'Calculation sheet'!Y491*'Calculation sheet'!Z491*'Calculation sheet'!AB491*'Calculation sheet'!AD491*'Calculation sheet'!AH491*'Calculation sheet'!AJ491*0.7672))</f>
        <v/>
      </c>
      <c r="O491" s="12" t="str">
        <f>IF('Calculation sheet'!AQ491="","",IF(OR(I491="Motorway link",I491="Exit diverge",I491="Entrance merge",I491="Motorway diverge",I491="Motorway merge",I491="Motorway weaving",I491="Service area"),'Calculation sheet'!AO491*'Calculation sheet'!J491*'Calculation sheet'!K491*'Calculation sheet'!L491*'Calculation sheet'!N491*'Calculation sheet'!P491*'Calculation sheet'!R491*'Calculation sheet'!S491*'Calculation sheet'!W491*'Calculation sheet'!Y491*'Calculation sheet'!Z491*'Calculation sheet'!AB491*'Calculation sheet'!AD491*'Calculation sheet'!AH491*'Calculation sheet'!AJ491,'Calculation sheet'!AO491*'Calculation sheet'!J491*'Calculation sheet'!K491*'Calculation sheet'!L491*'Calculation sheet'!N491*'Calculation sheet'!P491*'Calculation sheet'!R491*'Calculation sheet'!S491*'Calculation sheet'!W491*'Calculation sheet'!Y491*'Calculation sheet'!Z491*'Calculation sheet'!AB491*'Calculation sheet'!AD491*'Calculation sheet'!AH491*'Calculation sheet'!AJ491*0.7672))</f>
        <v/>
      </c>
      <c r="P491" s="12" t="str">
        <f>IF('Calculation sheet'!AQ491="","",IF(OR(I491="Motorway link",I491="Exit diverge",I491="Entrance merge",I491="Motorway diverge",I491="Motorway merge",I491="Motorway weaving",I491="Service area"),'Calculation sheet'!AP491*'Calculation sheet'!J491*'Calculation sheet'!K491*'Calculation sheet'!L491*'Calculation sheet'!N491*'Calculation sheet'!P491*'Calculation sheet'!R491*'Calculation sheet'!S491*'Calculation sheet'!X491*'Calculation sheet'!Y491*'Calculation sheet'!Z491*'Calculation sheet'!AB491*'Calculation sheet'!AD491*'Calculation sheet'!AI491*'Calculation sheet'!AJ491,'Calculation sheet'!AP491*'Calculation sheet'!J491*'Calculation sheet'!K491*'Calculation sheet'!L491*'Calculation sheet'!N491*'Calculation sheet'!P491*'Calculation sheet'!R491*'Calculation sheet'!S491*'Calculation sheet'!X491*'Calculation sheet'!Y491*'Calculation sheet'!Z491*'Calculation sheet'!AB491*'Calculation sheet'!AD491*'Calculation sheet'!AI491*'Calculation sheet'!AJ491*0.7672))</f>
        <v/>
      </c>
      <c r="Q491" s="12" t="str">
        <f t="shared" si="22"/>
        <v/>
      </c>
      <c r="R491" s="14" t="str">
        <f t="shared" si="23"/>
        <v/>
      </c>
    </row>
    <row r="492" spans="1:18" x14ac:dyDescent="0.3">
      <c r="A492" s="4" t="str">
        <f>IF('Input data'!A507="","",'Input data'!A507)</f>
        <v/>
      </c>
      <c r="B492" s="4" t="str">
        <f>IF('Input data'!B507="","",'Input data'!B507)</f>
        <v/>
      </c>
      <c r="C492" s="4" t="str">
        <f>IF('Input data'!C507="","",'Input data'!C507)</f>
        <v/>
      </c>
      <c r="D492" s="4" t="str">
        <f>IF('Input data'!D507="","",'Input data'!D507)</f>
        <v/>
      </c>
      <c r="E492" s="4" t="str">
        <f>IF('Input data'!E507="","",'Input data'!E507)</f>
        <v/>
      </c>
      <c r="F492" s="4" t="str">
        <f>IF('Input data'!F507="","",'Input data'!F507)</f>
        <v/>
      </c>
      <c r="G492" s="4">
        <f>IF('Input data'!G507="","",'Input data'!G507)</f>
        <v>0</v>
      </c>
      <c r="H492" s="4" t="str">
        <f>IF('Input data'!H507&gt;0.5,'Input data'!H507,"")</f>
        <v/>
      </c>
      <c r="I492" s="4" t="str">
        <f>IF('Input data'!I507="","",'Input data'!I507)</f>
        <v/>
      </c>
      <c r="J492" s="12" t="str">
        <f>IF('Calculation sheet'!AQ492="","",IF(OR(I492="Motorway link",I492="Exit diverge",I492="Entrance merge",I492="Motorway diverge",I492="Motorway merge",I492="Motorway weaving",I492="Service area"),'Calculation sheet'!AK492*'Calculation sheet'!J492*'Calculation sheet'!K492*'Calculation sheet'!L492*'Calculation sheet'!N492*'Calculation sheet'!P492*'Calculation sheet'!R492*'Calculation sheet'!S492*'Calculation sheet'!T492*'Calculation sheet'!Y492*'Calculation sheet'!Z492*'Calculation sheet'!AB492*'Calculation sheet'!AD492*'Calculation sheet'!AF492*'Calculation sheet'!AJ492,'Calculation sheet'!AK492*'Calculation sheet'!J492*'Calculation sheet'!K492*'Calculation sheet'!L492*'Calculation sheet'!N492*'Calculation sheet'!P492*'Calculation sheet'!R492*'Calculation sheet'!S492*'Calculation sheet'!T492*'Calculation sheet'!Y492*'Calculation sheet'!Z492*'Calculation sheet'!AB492*'Calculation sheet'!AD492*'Calculation sheet'!AF492*'Calculation sheet'!AJ492*0.7672))</f>
        <v/>
      </c>
      <c r="K492" s="12" t="str">
        <f>IF('Calculation sheet'!AQ492="","",IF(OR(I492="Motorway link",I492="Exit diverge",I492="Entrance merge",I492="Motorway diverge",I492="Motorway merge",I492="Motorway weaving",I492="Service area"),'Calculation sheet'!AL492*'Calculation sheet'!J492*'Calculation sheet'!K492*'Calculation sheet'!M492*'Calculation sheet'!O492*'Calculation sheet'!P492*'Calculation sheet'!Q492*'Calculation sheet'!R492*'Calculation sheet'!S492*'Calculation sheet'!T492*'Calculation sheet'!Y492*'Calculation sheet'!AA492*'Calculation sheet'!AC492*'Calculation sheet'!AE492*'Calculation sheet'!AG492*'Calculation sheet'!AJ492,'Calculation sheet'!AL492*'Calculation sheet'!J492*'Calculation sheet'!K492*'Calculation sheet'!M492*'Calculation sheet'!O492*'Calculation sheet'!P492*'Calculation sheet'!Q492*'Calculation sheet'!R492*'Calculation sheet'!S492*'Calculation sheet'!T492*'Calculation sheet'!Y492*'Calculation sheet'!AA492*'Calculation sheet'!AC492*'Calculation sheet'!AE492*'Calculation sheet'!AG492*'Calculation sheet'!AJ492*0.8833))</f>
        <v/>
      </c>
      <c r="L492" s="12" t="str">
        <f>IF('Calculation sheet'!AQ492="","",IF(OR(I492="Motorway link",I492="Exit diverge",I492="Entrance merge",I492="Motorway diverge",I492="Motorway merge",I492="Motorway weaving",I492="Service area"),'Calculation sheet'!AM492*'Calculation sheet'!J492*'Calculation sheet'!K492*'Calculation sheet'!M492*'Calculation sheet'!O492*'Calculation sheet'!P492*'Calculation sheet'!Q492*'Calculation sheet'!R492*'Calculation sheet'!S492*'Calculation sheet'!U492*'Calculation sheet'!Y492*'Calculation sheet'!AA492*'Calculation sheet'!AC492*'Calculation sheet'!AE492*'Calculation sheet'!AG492*'Calculation sheet'!AJ492,'Calculation sheet'!AM492*'Calculation sheet'!J492*'Calculation sheet'!K492*'Calculation sheet'!M492*'Calculation sheet'!O492*'Calculation sheet'!P492*'Calculation sheet'!Q492*'Calculation sheet'!R492*'Calculation sheet'!S492*'Calculation sheet'!U492*'Calculation sheet'!Y492*'Calculation sheet'!AA492*'Calculation sheet'!AC492*'Calculation sheet'!AE492*'Calculation sheet'!AG492*'Calculation sheet'!AJ492*1.1176))</f>
        <v/>
      </c>
      <c r="M492" s="12" t="str">
        <f t="shared" si="21"/>
        <v/>
      </c>
      <c r="N492" s="12" t="str">
        <f>IF('Calculation sheet'!AQ492="","",IF(OR(I492="Motorway link",I492="Exit diverge",I492="Entrance merge",I492="Motorway diverge",I492="Motorway merge",I492="Motorway weaving",I492="Service area"),'Calculation sheet'!AN492*'Calculation sheet'!J492*'Calculation sheet'!K492*'Calculation sheet'!L492*'Calculation sheet'!N492*'Calculation sheet'!P492*'Calculation sheet'!R492*'Calculation sheet'!S492*'Calculation sheet'!V492*'Calculation sheet'!Y492*'Calculation sheet'!Z492*'Calculation sheet'!AB492*'Calculation sheet'!AD492*'Calculation sheet'!AH492*'Calculation sheet'!AJ492,'Calculation sheet'!AN492*'Calculation sheet'!J492*'Calculation sheet'!K492*'Calculation sheet'!L492*'Calculation sheet'!N492*'Calculation sheet'!P492*'Calculation sheet'!R492*'Calculation sheet'!S492*'Calculation sheet'!V492*'Calculation sheet'!Y492*'Calculation sheet'!Z492*'Calculation sheet'!AB492*'Calculation sheet'!AD492*'Calculation sheet'!AH492*'Calculation sheet'!AJ492*0.7672))</f>
        <v/>
      </c>
      <c r="O492" s="12" t="str">
        <f>IF('Calculation sheet'!AQ492="","",IF(OR(I492="Motorway link",I492="Exit diverge",I492="Entrance merge",I492="Motorway diverge",I492="Motorway merge",I492="Motorway weaving",I492="Service area"),'Calculation sheet'!AO492*'Calculation sheet'!J492*'Calculation sheet'!K492*'Calculation sheet'!L492*'Calculation sheet'!N492*'Calculation sheet'!P492*'Calculation sheet'!R492*'Calculation sheet'!S492*'Calculation sheet'!W492*'Calculation sheet'!Y492*'Calculation sheet'!Z492*'Calculation sheet'!AB492*'Calculation sheet'!AD492*'Calculation sheet'!AH492*'Calculation sheet'!AJ492,'Calculation sheet'!AO492*'Calculation sheet'!J492*'Calculation sheet'!K492*'Calculation sheet'!L492*'Calculation sheet'!N492*'Calculation sheet'!P492*'Calculation sheet'!R492*'Calculation sheet'!S492*'Calculation sheet'!W492*'Calculation sheet'!Y492*'Calculation sheet'!Z492*'Calculation sheet'!AB492*'Calculation sheet'!AD492*'Calculation sheet'!AH492*'Calculation sheet'!AJ492*0.7672))</f>
        <v/>
      </c>
      <c r="P492" s="12" t="str">
        <f>IF('Calculation sheet'!AQ492="","",IF(OR(I492="Motorway link",I492="Exit diverge",I492="Entrance merge",I492="Motorway diverge",I492="Motorway merge",I492="Motorway weaving",I492="Service area"),'Calculation sheet'!AP492*'Calculation sheet'!J492*'Calculation sheet'!K492*'Calculation sheet'!L492*'Calculation sheet'!N492*'Calculation sheet'!P492*'Calculation sheet'!R492*'Calculation sheet'!S492*'Calculation sheet'!X492*'Calculation sheet'!Y492*'Calculation sheet'!Z492*'Calculation sheet'!AB492*'Calculation sheet'!AD492*'Calculation sheet'!AI492*'Calculation sheet'!AJ492,'Calculation sheet'!AP492*'Calculation sheet'!J492*'Calculation sheet'!K492*'Calculation sheet'!L492*'Calculation sheet'!N492*'Calculation sheet'!P492*'Calculation sheet'!R492*'Calculation sheet'!S492*'Calculation sheet'!X492*'Calculation sheet'!Y492*'Calculation sheet'!Z492*'Calculation sheet'!AB492*'Calculation sheet'!AD492*'Calculation sheet'!AI492*'Calculation sheet'!AJ492*0.7672))</f>
        <v/>
      </c>
      <c r="Q492" s="12" t="str">
        <f t="shared" si="22"/>
        <v/>
      </c>
      <c r="R492" s="14" t="str">
        <f t="shared" si="23"/>
        <v/>
      </c>
    </row>
    <row r="493" spans="1:18" x14ac:dyDescent="0.3">
      <c r="A493" s="4" t="str">
        <f>IF('Input data'!A508="","",'Input data'!A508)</f>
        <v/>
      </c>
      <c r="B493" s="4" t="str">
        <f>IF('Input data'!B508="","",'Input data'!B508)</f>
        <v/>
      </c>
      <c r="C493" s="4" t="str">
        <f>IF('Input data'!C508="","",'Input data'!C508)</f>
        <v/>
      </c>
      <c r="D493" s="4" t="str">
        <f>IF('Input data'!D508="","",'Input data'!D508)</f>
        <v/>
      </c>
      <c r="E493" s="4" t="str">
        <f>IF('Input data'!E508="","",'Input data'!E508)</f>
        <v/>
      </c>
      <c r="F493" s="4" t="str">
        <f>IF('Input data'!F508="","",'Input data'!F508)</f>
        <v/>
      </c>
      <c r="G493" s="4">
        <f>IF('Input data'!G508="","",'Input data'!G508)</f>
        <v>0</v>
      </c>
      <c r="H493" s="4" t="str">
        <f>IF('Input data'!H508&gt;0.5,'Input data'!H508,"")</f>
        <v/>
      </c>
      <c r="I493" s="4" t="str">
        <f>IF('Input data'!I508="","",'Input data'!I508)</f>
        <v/>
      </c>
      <c r="J493" s="12" t="str">
        <f>IF('Calculation sheet'!AQ493="","",IF(OR(I493="Motorway link",I493="Exit diverge",I493="Entrance merge",I493="Motorway diverge",I493="Motorway merge",I493="Motorway weaving",I493="Service area"),'Calculation sheet'!AK493*'Calculation sheet'!J493*'Calculation sheet'!K493*'Calculation sheet'!L493*'Calculation sheet'!N493*'Calculation sheet'!P493*'Calculation sheet'!R493*'Calculation sheet'!S493*'Calculation sheet'!T493*'Calculation sheet'!Y493*'Calculation sheet'!Z493*'Calculation sheet'!AB493*'Calculation sheet'!AD493*'Calculation sheet'!AF493*'Calculation sheet'!AJ493,'Calculation sheet'!AK493*'Calculation sheet'!J493*'Calculation sheet'!K493*'Calculation sheet'!L493*'Calculation sheet'!N493*'Calculation sheet'!P493*'Calculation sheet'!R493*'Calculation sheet'!S493*'Calculation sheet'!T493*'Calculation sheet'!Y493*'Calculation sheet'!Z493*'Calculation sheet'!AB493*'Calculation sheet'!AD493*'Calculation sheet'!AF493*'Calculation sheet'!AJ493*0.7672))</f>
        <v/>
      </c>
      <c r="K493" s="12" t="str">
        <f>IF('Calculation sheet'!AQ493="","",IF(OR(I493="Motorway link",I493="Exit diverge",I493="Entrance merge",I493="Motorway diverge",I493="Motorway merge",I493="Motorway weaving",I493="Service area"),'Calculation sheet'!AL493*'Calculation sheet'!J493*'Calculation sheet'!K493*'Calculation sheet'!M493*'Calculation sheet'!O493*'Calculation sheet'!P493*'Calculation sheet'!Q493*'Calculation sheet'!R493*'Calculation sheet'!S493*'Calculation sheet'!T493*'Calculation sheet'!Y493*'Calculation sheet'!AA493*'Calculation sheet'!AC493*'Calculation sheet'!AE493*'Calculation sheet'!AG493*'Calculation sheet'!AJ493,'Calculation sheet'!AL493*'Calculation sheet'!J493*'Calculation sheet'!K493*'Calculation sheet'!M493*'Calculation sheet'!O493*'Calculation sheet'!P493*'Calculation sheet'!Q493*'Calculation sheet'!R493*'Calculation sheet'!S493*'Calculation sheet'!T493*'Calculation sheet'!Y493*'Calculation sheet'!AA493*'Calculation sheet'!AC493*'Calculation sheet'!AE493*'Calculation sheet'!AG493*'Calculation sheet'!AJ493*0.8833))</f>
        <v/>
      </c>
      <c r="L493" s="12" t="str">
        <f>IF('Calculation sheet'!AQ493="","",IF(OR(I493="Motorway link",I493="Exit diverge",I493="Entrance merge",I493="Motorway diverge",I493="Motorway merge",I493="Motorway weaving",I493="Service area"),'Calculation sheet'!AM493*'Calculation sheet'!J493*'Calculation sheet'!K493*'Calculation sheet'!M493*'Calculation sheet'!O493*'Calculation sheet'!P493*'Calculation sheet'!Q493*'Calculation sheet'!R493*'Calculation sheet'!S493*'Calculation sheet'!U493*'Calculation sheet'!Y493*'Calculation sheet'!AA493*'Calculation sheet'!AC493*'Calculation sheet'!AE493*'Calculation sheet'!AG493*'Calculation sheet'!AJ493,'Calculation sheet'!AM493*'Calculation sheet'!J493*'Calculation sheet'!K493*'Calculation sheet'!M493*'Calculation sheet'!O493*'Calculation sheet'!P493*'Calculation sheet'!Q493*'Calculation sheet'!R493*'Calculation sheet'!S493*'Calculation sheet'!U493*'Calculation sheet'!Y493*'Calculation sheet'!AA493*'Calculation sheet'!AC493*'Calculation sheet'!AE493*'Calculation sheet'!AG493*'Calculation sheet'!AJ493*1.1176))</f>
        <v/>
      </c>
      <c r="M493" s="12" t="str">
        <f t="shared" si="21"/>
        <v/>
      </c>
      <c r="N493" s="12" t="str">
        <f>IF('Calculation sheet'!AQ493="","",IF(OR(I493="Motorway link",I493="Exit diverge",I493="Entrance merge",I493="Motorway diverge",I493="Motorway merge",I493="Motorway weaving",I493="Service area"),'Calculation sheet'!AN493*'Calculation sheet'!J493*'Calculation sheet'!K493*'Calculation sheet'!L493*'Calculation sheet'!N493*'Calculation sheet'!P493*'Calculation sheet'!R493*'Calculation sheet'!S493*'Calculation sheet'!V493*'Calculation sheet'!Y493*'Calculation sheet'!Z493*'Calculation sheet'!AB493*'Calculation sheet'!AD493*'Calculation sheet'!AH493*'Calculation sheet'!AJ493,'Calculation sheet'!AN493*'Calculation sheet'!J493*'Calculation sheet'!K493*'Calculation sheet'!L493*'Calculation sheet'!N493*'Calculation sheet'!P493*'Calculation sheet'!R493*'Calculation sheet'!S493*'Calculation sheet'!V493*'Calculation sheet'!Y493*'Calculation sheet'!Z493*'Calculation sheet'!AB493*'Calculation sheet'!AD493*'Calculation sheet'!AH493*'Calculation sheet'!AJ493*0.7672))</f>
        <v/>
      </c>
      <c r="O493" s="12" t="str">
        <f>IF('Calculation sheet'!AQ493="","",IF(OR(I493="Motorway link",I493="Exit diverge",I493="Entrance merge",I493="Motorway diverge",I493="Motorway merge",I493="Motorway weaving",I493="Service area"),'Calculation sheet'!AO493*'Calculation sheet'!J493*'Calculation sheet'!K493*'Calculation sheet'!L493*'Calculation sheet'!N493*'Calculation sheet'!P493*'Calculation sheet'!R493*'Calculation sheet'!S493*'Calculation sheet'!W493*'Calculation sheet'!Y493*'Calculation sheet'!Z493*'Calculation sheet'!AB493*'Calculation sheet'!AD493*'Calculation sheet'!AH493*'Calculation sheet'!AJ493,'Calculation sheet'!AO493*'Calculation sheet'!J493*'Calculation sheet'!K493*'Calculation sheet'!L493*'Calculation sheet'!N493*'Calculation sheet'!P493*'Calculation sheet'!R493*'Calculation sheet'!S493*'Calculation sheet'!W493*'Calculation sheet'!Y493*'Calculation sheet'!Z493*'Calculation sheet'!AB493*'Calculation sheet'!AD493*'Calculation sheet'!AH493*'Calculation sheet'!AJ493*0.7672))</f>
        <v/>
      </c>
      <c r="P493" s="12" t="str">
        <f>IF('Calculation sheet'!AQ493="","",IF(OR(I493="Motorway link",I493="Exit diverge",I493="Entrance merge",I493="Motorway diverge",I493="Motorway merge",I493="Motorway weaving",I493="Service area"),'Calculation sheet'!AP493*'Calculation sheet'!J493*'Calculation sheet'!K493*'Calculation sheet'!L493*'Calculation sheet'!N493*'Calculation sheet'!P493*'Calculation sheet'!R493*'Calculation sheet'!S493*'Calculation sheet'!X493*'Calculation sheet'!Y493*'Calculation sheet'!Z493*'Calculation sheet'!AB493*'Calculation sheet'!AD493*'Calculation sheet'!AI493*'Calculation sheet'!AJ493,'Calculation sheet'!AP493*'Calculation sheet'!J493*'Calculation sheet'!K493*'Calculation sheet'!L493*'Calculation sheet'!N493*'Calculation sheet'!P493*'Calculation sheet'!R493*'Calculation sheet'!S493*'Calculation sheet'!X493*'Calculation sheet'!Y493*'Calculation sheet'!Z493*'Calculation sheet'!AB493*'Calculation sheet'!AD493*'Calculation sheet'!AI493*'Calculation sheet'!AJ493*0.7672))</f>
        <v/>
      </c>
      <c r="Q493" s="12" t="str">
        <f t="shared" si="22"/>
        <v/>
      </c>
      <c r="R493" s="14" t="str">
        <f t="shared" si="23"/>
        <v/>
      </c>
    </row>
    <row r="494" spans="1:18" x14ac:dyDescent="0.3">
      <c r="A494" s="4" t="str">
        <f>IF('Input data'!A509="","",'Input data'!A509)</f>
        <v/>
      </c>
      <c r="B494" s="4" t="str">
        <f>IF('Input data'!B509="","",'Input data'!B509)</f>
        <v/>
      </c>
      <c r="C494" s="4" t="str">
        <f>IF('Input data'!C509="","",'Input data'!C509)</f>
        <v/>
      </c>
      <c r="D494" s="4" t="str">
        <f>IF('Input data'!D509="","",'Input data'!D509)</f>
        <v/>
      </c>
      <c r="E494" s="4" t="str">
        <f>IF('Input data'!E509="","",'Input data'!E509)</f>
        <v/>
      </c>
      <c r="F494" s="4" t="str">
        <f>IF('Input data'!F509="","",'Input data'!F509)</f>
        <v/>
      </c>
      <c r="G494" s="4">
        <f>IF('Input data'!G509="","",'Input data'!G509)</f>
        <v>0</v>
      </c>
      <c r="H494" s="4" t="str">
        <f>IF('Input data'!H509&gt;0.5,'Input data'!H509,"")</f>
        <v/>
      </c>
      <c r="I494" s="4" t="str">
        <f>IF('Input data'!I509="","",'Input data'!I509)</f>
        <v/>
      </c>
      <c r="J494" s="12" t="str">
        <f>IF('Calculation sheet'!AQ494="","",IF(OR(I494="Motorway link",I494="Exit diverge",I494="Entrance merge",I494="Motorway diverge",I494="Motorway merge",I494="Motorway weaving",I494="Service area"),'Calculation sheet'!AK494*'Calculation sheet'!J494*'Calculation sheet'!K494*'Calculation sheet'!L494*'Calculation sheet'!N494*'Calculation sheet'!P494*'Calculation sheet'!R494*'Calculation sheet'!S494*'Calculation sheet'!T494*'Calculation sheet'!Y494*'Calculation sheet'!Z494*'Calculation sheet'!AB494*'Calculation sheet'!AD494*'Calculation sheet'!AF494*'Calculation sheet'!AJ494,'Calculation sheet'!AK494*'Calculation sheet'!J494*'Calculation sheet'!K494*'Calculation sheet'!L494*'Calculation sheet'!N494*'Calculation sheet'!P494*'Calculation sheet'!R494*'Calculation sheet'!S494*'Calculation sheet'!T494*'Calculation sheet'!Y494*'Calculation sheet'!Z494*'Calculation sheet'!AB494*'Calculation sheet'!AD494*'Calculation sheet'!AF494*'Calculation sheet'!AJ494*0.7672))</f>
        <v/>
      </c>
      <c r="K494" s="12" t="str">
        <f>IF('Calculation sheet'!AQ494="","",IF(OR(I494="Motorway link",I494="Exit diverge",I494="Entrance merge",I494="Motorway diverge",I494="Motorway merge",I494="Motorway weaving",I494="Service area"),'Calculation sheet'!AL494*'Calculation sheet'!J494*'Calculation sheet'!K494*'Calculation sheet'!M494*'Calculation sheet'!O494*'Calculation sheet'!P494*'Calculation sheet'!Q494*'Calculation sheet'!R494*'Calculation sheet'!S494*'Calculation sheet'!T494*'Calculation sheet'!Y494*'Calculation sheet'!AA494*'Calculation sheet'!AC494*'Calculation sheet'!AE494*'Calculation sheet'!AG494*'Calculation sheet'!AJ494,'Calculation sheet'!AL494*'Calculation sheet'!J494*'Calculation sheet'!K494*'Calculation sheet'!M494*'Calculation sheet'!O494*'Calculation sheet'!P494*'Calculation sheet'!Q494*'Calculation sheet'!R494*'Calculation sheet'!S494*'Calculation sheet'!T494*'Calculation sheet'!Y494*'Calculation sheet'!AA494*'Calculation sheet'!AC494*'Calculation sheet'!AE494*'Calculation sheet'!AG494*'Calculation sheet'!AJ494*0.8833))</f>
        <v/>
      </c>
      <c r="L494" s="12" t="str">
        <f>IF('Calculation sheet'!AQ494="","",IF(OR(I494="Motorway link",I494="Exit diverge",I494="Entrance merge",I494="Motorway diverge",I494="Motorway merge",I494="Motorway weaving",I494="Service area"),'Calculation sheet'!AM494*'Calculation sheet'!J494*'Calculation sheet'!K494*'Calculation sheet'!M494*'Calculation sheet'!O494*'Calculation sheet'!P494*'Calculation sheet'!Q494*'Calculation sheet'!R494*'Calculation sheet'!S494*'Calculation sheet'!U494*'Calculation sheet'!Y494*'Calculation sheet'!AA494*'Calculation sheet'!AC494*'Calculation sheet'!AE494*'Calculation sheet'!AG494*'Calculation sheet'!AJ494,'Calculation sheet'!AM494*'Calculation sheet'!J494*'Calculation sheet'!K494*'Calculation sheet'!M494*'Calculation sheet'!O494*'Calculation sheet'!P494*'Calculation sheet'!Q494*'Calculation sheet'!R494*'Calculation sheet'!S494*'Calculation sheet'!U494*'Calculation sheet'!Y494*'Calculation sheet'!AA494*'Calculation sheet'!AC494*'Calculation sheet'!AE494*'Calculation sheet'!AG494*'Calculation sheet'!AJ494*1.1176))</f>
        <v/>
      </c>
      <c r="M494" s="12" t="str">
        <f t="shared" si="21"/>
        <v/>
      </c>
      <c r="N494" s="12" t="str">
        <f>IF('Calculation sheet'!AQ494="","",IF(OR(I494="Motorway link",I494="Exit diverge",I494="Entrance merge",I494="Motorway diverge",I494="Motorway merge",I494="Motorway weaving",I494="Service area"),'Calculation sheet'!AN494*'Calculation sheet'!J494*'Calculation sheet'!K494*'Calculation sheet'!L494*'Calculation sheet'!N494*'Calculation sheet'!P494*'Calculation sheet'!R494*'Calculation sheet'!S494*'Calculation sheet'!V494*'Calculation sheet'!Y494*'Calculation sheet'!Z494*'Calculation sheet'!AB494*'Calculation sheet'!AD494*'Calculation sheet'!AH494*'Calculation sheet'!AJ494,'Calculation sheet'!AN494*'Calculation sheet'!J494*'Calculation sheet'!K494*'Calculation sheet'!L494*'Calculation sheet'!N494*'Calculation sheet'!P494*'Calculation sheet'!R494*'Calculation sheet'!S494*'Calculation sheet'!V494*'Calculation sheet'!Y494*'Calculation sheet'!Z494*'Calculation sheet'!AB494*'Calculation sheet'!AD494*'Calculation sheet'!AH494*'Calculation sheet'!AJ494*0.7672))</f>
        <v/>
      </c>
      <c r="O494" s="12" t="str">
        <f>IF('Calculation sheet'!AQ494="","",IF(OR(I494="Motorway link",I494="Exit diverge",I494="Entrance merge",I494="Motorway diverge",I494="Motorway merge",I494="Motorway weaving",I494="Service area"),'Calculation sheet'!AO494*'Calculation sheet'!J494*'Calculation sheet'!K494*'Calculation sheet'!L494*'Calculation sheet'!N494*'Calculation sheet'!P494*'Calculation sheet'!R494*'Calculation sheet'!S494*'Calculation sheet'!W494*'Calculation sheet'!Y494*'Calculation sheet'!Z494*'Calculation sheet'!AB494*'Calculation sheet'!AD494*'Calculation sheet'!AH494*'Calculation sheet'!AJ494,'Calculation sheet'!AO494*'Calculation sheet'!J494*'Calculation sheet'!K494*'Calculation sheet'!L494*'Calculation sheet'!N494*'Calculation sheet'!P494*'Calculation sheet'!R494*'Calculation sheet'!S494*'Calculation sheet'!W494*'Calculation sheet'!Y494*'Calculation sheet'!Z494*'Calculation sheet'!AB494*'Calculation sheet'!AD494*'Calculation sheet'!AH494*'Calculation sheet'!AJ494*0.7672))</f>
        <v/>
      </c>
      <c r="P494" s="12" t="str">
        <f>IF('Calculation sheet'!AQ494="","",IF(OR(I494="Motorway link",I494="Exit diverge",I494="Entrance merge",I494="Motorway diverge",I494="Motorway merge",I494="Motorway weaving",I494="Service area"),'Calculation sheet'!AP494*'Calculation sheet'!J494*'Calculation sheet'!K494*'Calculation sheet'!L494*'Calculation sheet'!N494*'Calculation sheet'!P494*'Calculation sheet'!R494*'Calculation sheet'!S494*'Calculation sheet'!X494*'Calculation sheet'!Y494*'Calculation sheet'!Z494*'Calculation sheet'!AB494*'Calculation sheet'!AD494*'Calculation sheet'!AI494*'Calculation sheet'!AJ494,'Calculation sheet'!AP494*'Calculation sheet'!J494*'Calculation sheet'!K494*'Calculation sheet'!L494*'Calculation sheet'!N494*'Calculation sheet'!P494*'Calculation sheet'!R494*'Calculation sheet'!S494*'Calculation sheet'!X494*'Calculation sheet'!Y494*'Calculation sheet'!Z494*'Calculation sheet'!AB494*'Calculation sheet'!AD494*'Calculation sheet'!AI494*'Calculation sheet'!AJ494*0.7672))</f>
        <v/>
      </c>
      <c r="Q494" s="12" t="str">
        <f t="shared" si="22"/>
        <v/>
      </c>
      <c r="R494" s="14" t="str">
        <f t="shared" si="23"/>
        <v/>
      </c>
    </row>
    <row r="495" spans="1:18" x14ac:dyDescent="0.3">
      <c r="A495" s="4" t="str">
        <f>IF('Input data'!A510="","",'Input data'!A510)</f>
        <v/>
      </c>
      <c r="B495" s="4" t="str">
        <f>IF('Input data'!B510="","",'Input data'!B510)</f>
        <v/>
      </c>
      <c r="C495" s="4" t="str">
        <f>IF('Input data'!C510="","",'Input data'!C510)</f>
        <v/>
      </c>
      <c r="D495" s="4" t="str">
        <f>IF('Input data'!D510="","",'Input data'!D510)</f>
        <v/>
      </c>
      <c r="E495" s="4" t="str">
        <f>IF('Input data'!E510="","",'Input data'!E510)</f>
        <v/>
      </c>
      <c r="F495" s="4" t="str">
        <f>IF('Input data'!F510="","",'Input data'!F510)</f>
        <v/>
      </c>
      <c r="G495" s="4">
        <f>IF('Input data'!G510="","",'Input data'!G510)</f>
        <v>0</v>
      </c>
      <c r="H495" s="4" t="str">
        <f>IF('Input data'!H510&gt;0.5,'Input data'!H510,"")</f>
        <v/>
      </c>
      <c r="I495" s="4" t="str">
        <f>IF('Input data'!I510="","",'Input data'!I510)</f>
        <v/>
      </c>
      <c r="J495" s="12" t="str">
        <f>IF('Calculation sheet'!AQ495="","",IF(OR(I495="Motorway link",I495="Exit diverge",I495="Entrance merge",I495="Motorway diverge",I495="Motorway merge",I495="Motorway weaving",I495="Service area"),'Calculation sheet'!AK495*'Calculation sheet'!J495*'Calculation sheet'!K495*'Calculation sheet'!L495*'Calculation sheet'!N495*'Calculation sheet'!P495*'Calculation sheet'!R495*'Calculation sheet'!S495*'Calculation sheet'!T495*'Calculation sheet'!Y495*'Calculation sheet'!Z495*'Calculation sheet'!AB495*'Calculation sheet'!AD495*'Calculation sheet'!AF495*'Calculation sheet'!AJ495,'Calculation sheet'!AK495*'Calculation sheet'!J495*'Calculation sheet'!K495*'Calculation sheet'!L495*'Calculation sheet'!N495*'Calculation sheet'!P495*'Calculation sheet'!R495*'Calculation sheet'!S495*'Calculation sheet'!T495*'Calculation sheet'!Y495*'Calculation sheet'!Z495*'Calculation sheet'!AB495*'Calculation sheet'!AD495*'Calculation sheet'!AF495*'Calculation sheet'!AJ495*0.7672))</f>
        <v/>
      </c>
      <c r="K495" s="12" t="str">
        <f>IF('Calculation sheet'!AQ495="","",IF(OR(I495="Motorway link",I495="Exit diverge",I495="Entrance merge",I495="Motorway diverge",I495="Motorway merge",I495="Motorway weaving",I495="Service area"),'Calculation sheet'!AL495*'Calculation sheet'!J495*'Calculation sheet'!K495*'Calculation sheet'!M495*'Calculation sheet'!O495*'Calculation sheet'!P495*'Calculation sheet'!Q495*'Calculation sheet'!R495*'Calculation sheet'!S495*'Calculation sheet'!T495*'Calculation sheet'!Y495*'Calculation sheet'!AA495*'Calculation sheet'!AC495*'Calculation sheet'!AE495*'Calculation sheet'!AG495*'Calculation sheet'!AJ495,'Calculation sheet'!AL495*'Calculation sheet'!J495*'Calculation sheet'!K495*'Calculation sheet'!M495*'Calculation sheet'!O495*'Calculation sheet'!P495*'Calculation sheet'!Q495*'Calculation sheet'!R495*'Calculation sheet'!S495*'Calculation sheet'!T495*'Calculation sheet'!Y495*'Calculation sheet'!AA495*'Calculation sheet'!AC495*'Calculation sheet'!AE495*'Calculation sheet'!AG495*'Calculation sheet'!AJ495*0.8833))</f>
        <v/>
      </c>
      <c r="L495" s="12" t="str">
        <f>IF('Calculation sheet'!AQ495="","",IF(OR(I495="Motorway link",I495="Exit diverge",I495="Entrance merge",I495="Motorway diverge",I495="Motorway merge",I495="Motorway weaving",I495="Service area"),'Calculation sheet'!AM495*'Calculation sheet'!J495*'Calculation sheet'!K495*'Calculation sheet'!M495*'Calculation sheet'!O495*'Calculation sheet'!P495*'Calculation sheet'!Q495*'Calculation sheet'!R495*'Calculation sheet'!S495*'Calculation sheet'!U495*'Calculation sheet'!Y495*'Calculation sheet'!AA495*'Calculation sheet'!AC495*'Calculation sheet'!AE495*'Calculation sheet'!AG495*'Calculation sheet'!AJ495,'Calculation sheet'!AM495*'Calculation sheet'!J495*'Calculation sheet'!K495*'Calculation sheet'!M495*'Calculation sheet'!O495*'Calculation sheet'!P495*'Calculation sheet'!Q495*'Calculation sheet'!R495*'Calculation sheet'!S495*'Calculation sheet'!U495*'Calculation sheet'!Y495*'Calculation sheet'!AA495*'Calculation sheet'!AC495*'Calculation sheet'!AE495*'Calculation sheet'!AG495*'Calculation sheet'!AJ495*1.1176))</f>
        <v/>
      </c>
      <c r="M495" s="12" t="str">
        <f t="shared" si="21"/>
        <v/>
      </c>
      <c r="N495" s="12" t="str">
        <f>IF('Calculation sheet'!AQ495="","",IF(OR(I495="Motorway link",I495="Exit diverge",I495="Entrance merge",I495="Motorway diverge",I495="Motorway merge",I495="Motorway weaving",I495="Service area"),'Calculation sheet'!AN495*'Calculation sheet'!J495*'Calculation sheet'!K495*'Calculation sheet'!L495*'Calculation sheet'!N495*'Calculation sheet'!P495*'Calculation sheet'!R495*'Calculation sheet'!S495*'Calculation sheet'!V495*'Calculation sheet'!Y495*'Calculation sheet'!Z495*'Calculation sheet'!AB495*'Calculation sheet'!AD495*'Calculation sheet'!AH495*'Calculation sheet'!AJ495,'Calculation sheet'!AN495*'Calculation sheet'!J495*'Calculation sheet'!K495*'Calculation sheet'!L495*'Calculation sheet'!N495*'Calculation sheet'!P495*'Calculation sheet'!R495*'Calculation sheet'!S495*'Calculation sheet'!V495*'Calculation sheet'!Y495*'Calculation sheet'!Z495*'Calculation sheet'!AB495*'Calculation sheet'!AD495*'Calculation sheet'!AH495*'Calculation sheet'!AJ495*0.7672))</f>
        <v/>
      </c>
      <c r="O495" s="12" t="str">
        <f>IF('Calculation sheet'!AQ495="","",IF(OR(I495="Motorway link",I495="Exit diverge",I495="Entrance merge",I495="Motorway diverge",I495="Motorway merge",I495="Motorway weaving",I495="Service area"),'Calculation sheet'!AO495*'Calculation sheet'!J495*'Calculation sheet'!K495*'Calculation sheet'!L495*'Calculation sheet'!N495*'Calculation sheet'!P495*'Calculation sheet'!R495*'Calculation sheet'!S495*'Calculation sheet'!W495*'Calculation sheet'!Y495*'Calculation sheet'!Z495*'Calculation sheet'!AB495*'Calculation sheet'!AD495*'Calculation sheet'!AH495*'Calculation sheet'!AJ495,'Calculation sheet'!AO495*'Calculation sheet'!J495*'Calculation sheet'!K495*'Calculation sheet'!L495*'Calculation sheet'!N495*'Calculation sheet'!P495*'Calculation sheet'!R495*'Calculation sheet'!S495*'Calculation sheet'!W495*'Calculation sheet'!Y495*'Calculation sheet'!Z495*'Calculation sheet'!AB495*'Calculation sheet'!AD495*'Calculation sheet'!AH495*'Calculation sheet'!AJ495*0.7672))</f>
        <v/>
      </c>
      <c r="P495" s="12" t="str">
        <f>IF('Calculation sheet'!AQ495="","",IF(OR(I495="Motorway link",I495="Exit diverge",I495="Entrance merge",I495="Motorway diverge",I495="Motorway merge",I495="Motorway weaving",I495="Service area"),'Calculation sheet'!AP495*'Calculation sheet'!J495*'Calculation sheet'!K495*'Calculation sheet'!L495*'Calculation sheet'!N495*'Calculation sheet'!P495*'Calculation sheet'!R495*'Calculation sheet'!S495*'Calculation sheet'!X495*'Calculation sheet'!Y495*'Calculation sheet'!Z495*'Calculation sheet'!AB495*'Calculation sheet'!AD495*'Calculation sheet'!AI495*'Calculation sheet'!AJ495,'Calculation sheet'!AP495*'Calculation sheet'!J495*'Calculation sheet'!K495*'Calculation sheet'!L495*'Calculation sheet'!N495*'Calculation sheet'!P495*'Calculation sheet'!R495*'Calculation sheet'!S495*'Calculation sheet'!X495*'Calculation sheet'!Y495*'Calculation sheet'!Z495*'Calculation sheet'!AB495*'Calculation sheet'!AD495*'Calculation sheet'!AI495*'Calculation sheet'!AJ495*0.7672))</f>
        <v/>
      </c>
      <c r="Q495" s="12" t="str">
        <f t="shared" si="22"/>
        <v/>
      </c>
      <c r="R495" s="14" t="str">
        <f t="shared" si="23"/>
        <v/>
      </c>
    </row>
    <row r="496" spans="1:18" x14ac:dyDescent="0.3">
      <c r="A496" s="4" t="str">
        <f>IF('Input data'!A511="","",'Input data'!A511)</f>
        <v/>
      </c>
      <c r="B496" s="4" t="str">
        <f>IF('Input data'!B511="","",'Input data'!B511)</f>
        <v/>
      </c>
      <c r="C496" s="4" t="str">
        <f>IF('Input data'!C511="","",'Input data'!C511)</f>
        <v/>
      </c>
      <c r="D496" s="4" t="str">
        <f>IF('Input data'!D511="","",'Input data'!D511)</f>
        <v/>
      </c>
      <c r="E496" s="4" t="str">
        <f>IF('Input data'!E511="","",'Input data'!E511)</f>
        <v/>
      </c>
      <c r="F496" s="4" t="str">
        <f>IF('Input data'!F511="","",'Input data'!F511)</f>
        <v/>
      </c>
      <c r="G496" s="4">
        <f>IF('Input data'!G511="","",'Input data'!G511)</f>
        <v>0</v>
      </c>
      <c r="H496" s="4" t="str">
        <f>IF('Input data'!H511&gt;0.5,'Input data'!H511,"")</f>
        <v/>
      </c>
      <c r="I496" s="4" t="str">
        <f>IF('Input data'!I511="","",'Input data'!I511)</f>
        <v/>
      </c>
      <c r="J496" s="12" t="str">
        <f>IF('Calculation sheet'!AQ496="","",IF(OR(I496="Motorway link",I496="Exit diverge",I496="Entrance merge",I496="Motorway diverge",I496="Motorway merge",I496="Motorway weaving",I496="Service area"),'Calculation sheet'!AK496*'Calculation sheet'!J496*'Calculation sheet'!K496*'Calculation sheet'!L496*'Calculation sheet'!N496*'Calculation sheet'!P496*'Calculation sheet'!R496*'Calculation sheet'!S496*'Calculation sheet'!T496*'Calculation sheet'!Y496*'Calculation sheet'!Z496*'Calculation sheet'!AB496*'Calculation sheet'!AD496*'Calculation sheet'!AF496*'Calculation sheet'!AJ496,'Calculation sheet'!AK496*'Calculation sheet'!J496*'Calculation sheet'!K496*'Calculation sheet'!L496*'Calculation sheet'!N496*'Calculation sheet'!P496*'Calculation sheet'!R496*'Calculation sheet'!S496*'Calculation sheet'!T496*'Calculation sheet'!Y496*'Calculation sheet'!Z496*'Calculation sheet'!AB496*'Calculation sheet'!AD496*'Calculation sheet'!AF496*'Calculation sheet'!AJ496*0.7672))</f>
        <v/>
      </c>
      <c r="K496" s="12" t="str">
        <f>IF('Calculation sheet'!AQ496="","",IF(OR(I496="Motorway link",I496="Exit diverge",I496="Entrance merge",I496="Motorway diverge",I496="Motorway merge",I496="Motorway weaving",I496="Service area"),'Calculation sheet'!AL496*'Calculation sheet'!J496*'Calculation sheet'!K496*'Calculation sheet'!M496*'Calculation sheet'!O496*'Calculation sheet'!P496*'Calculation sheet'!Q496*'Calculation sheet'!R496*'Calculation sheet'!S496*'Calculation sheet'!T496*'Calculation sheet'!Y496*'Calculation sheet'!AA496*'Calculation sheet'!AC496*'Calculation sheet'!AE496*'Calculation sheet'!AG496*'Calculation sheet'!AJ496,'Calculation sheet'!AL496*'Calculation sheet'!J496*'Calculation sheet'!K496*'Calculation sheet'!M496*'Calculation sheet'!O496*'Calculation sheet'!P496*'Calculation sheet'!Q496*'Calculation sheet'!R496*'Calculation sheet'!S496*'Calculation sheet'!T496*'Calculation sheet'!Y496*'Calculation sheet'!AA496*'Calculation sheet'!AC496*'Calculation sheet'!AE496*'Calculation sheet'!AG496*'Calculation sheet'!AJ496*0.8833))</f>
        <v/>
      </c>
      <c r="L496" s="12" t="str">
        <f>IF('Calculation sheet'!AQ496="","",IF(OR(I496="Motorway link",I496="Exit diverge",I496="Entrance merge",I496="Motorway diverge",I496="Motorway merge",I496="Motorway weaving",I496="Service area"),'Calculation sheet'!AM496*'Calculation sheet'!J496*'Calculation sheet'!K496*'Calculation sheet'!M496*'Calculation sheet'!O496*'Calculation sheet'!P496*'Calculation sheet'!Q496*'Calculation sheet'!R496*'Calculation sheet'!S496*'Calculation sheet'!U496*'Calculation sheet'!Y496*'Calculation sheet'!AA496*'Calculation sheet'!AC496*'Calculation sheet'!AE496*'Calculation sheet'!AG496*'Calculation sheet'!AJ496,'Calculation sheet'!AM496*'Calculation sheet'!J496*'Calculation sheet'!K496*'Calculation sheet'!M496*'Calculation sheet'!O496*'Calculation sheet'!P496*'Calculation sheet'!Q496*'Calculation sheet'!R496*'Calculation sheet'!S496*'Calculation sheet'!U496*'Calculation sheet'!Y496*'Calculation sheet'!AA496*'Calculation sheet'!AC496*'Calculation sheet'!AE496*'Calculation sheet'!AG496*'Calculation sheet'!AJ496*1.1176))</f>
        <v/>
      </c>
      <c r="M496" s="12" t="str">
        <f t="shared" si="21"/>
        <v/>
      </c>
      <c r="N496" s="12" t="str">
        <f>IF('Calculation sheet'!AQ496="","",IF(OR(I496="Motorway link",I496="Exit diverge",I496="Entrance merge",I496="Motorway diverge",I496="Motorway merge",I496="Motorway weaving",I496="Service area"),'Calculation sheet'!AN496*'Calculation sheet'!J496*'Calculation sheet'!K496*'Calculation sheet'!L496*'Calculation sheet'!N496*'Calculation sheet'!P496*'Calculation sheet'!R496*'Calculation sheet'!S496*'Calculation sheet'!V496*'Calculation sheet'!Y496*'Calculation sheet'!Z496*'Calculation sheet'!AB496*'Calculation sheet'!AD496*'Calculation sheet'!AH496*'Calculation sheet'!AJ496,'Calculation sheet'!AN496*'Calculation sheet'!J496*'Calculation sheet'!K496*'Calculation sheet'!L496*'Calculation sheet'!N496*'Calculation sheet'!P496*'Calculation sheet'!R496*'Calculation sheet'!S496*'Calculation sheet'!V496*'Calculation sheet'!Y496*'Calculation sheet'!Z496*'Calculation sheet'!AB496*'Calculation sheet'!AD496*'Calculation sheet'!AH496*'Calculation sheet'!AJ496*0.7672))</f>
        <v/>
      </c>
      <c r="O496" s="12" t="str">
        <f>IF('Calculation sheet'!AQ496="","",IF(OR(I496="Motorway link",I496="Exit diverge",I496="Entrance merge",I496="Motorway diverge",I496="Motorway merge",I496="Motorway weaving",I496="Service area"),'Calculation sheet'!AO496*'Calculation sheet'!J496*'Calculation sheet'!K496*'Calculation sheet'!L496*'Calculation sheet'!N496*'Calculation sheet'!P496*'Calculation sheet'!R496*'Calculation sheet'!S496*'Calculation sheet'!W496*'Calculation sheet'!Y496*'Calculation sheet'!Z496*'Calculation sheet'!AB496*'Calculation sheet'!AD496*'Calculation sheet'!AH496*'Calculation sheet'!AJ496,'Calculation sheet'!AO496*'Calculation sheet'!J496*'Calculation sheet'!K496*'Calculation sheet'!L496*'Calculation sheet'!N496*'Calculation sheet'!P496*'Calculation sheet'!R496*'Calculation sheet'!S496*'Calculation sheet'!W496*'Calculation sheet'!Y496*'Calculation sheet'!Z496*'Calculation sheet'!AB496*'Calculation sheet'!AD496*'Calculation sheet'!AH496*'Calculation sheet'!AJ496*0.7672))</f>
        <v/>
      </c>
      <c r="P496" s="12" t="str">
        <f>IF('Calculation sheet'!AQ496="","",IF(OR(I496="Motorway link",I496="Exit diverge",I496="Entrance merge",I496="Motorway diverge",I496="Motorway merge",I496="Motorway weaving",I496="Service area"),'Calculation sheet'!AP496*'Calculation sheet'!J496*'Calculation sheet'!K496*'Calculation sheet'!L496*'Calculation sheet'!N496*'Calculation sheet'!P496*'Calculation sheet'!R496*'Calculation sheet'!S496*'Calculation sheet'!X496*'Calculation sheet'!Y496*'Calculation sheet'!Z496*'Calculation sheet'!AB496*'Calculation sheet'!AD496*'Calculation sheet'!AI496*'Calculation sheet'!AJ496,'Calculation sheet'!AP496*'Calculation sheet'!J496*'Calculation sheet'!K496*'Calculation sheet'!L496*'Calculation sheet'!N496*'Calculation sheet'!P496*'Calculation sheet'!R496*'Calculation sheet'!S496*'Calculation sheet'!X496*'Calculation sheet'!Y496*'Calculation sheet'!Z496*'Calculation sheet'!AB496*'Calculation sheet'!AD496*'Calculation sheet'!AI496*'Calculation sheet'!AJ496*0.7672))</f>
        <v/>
      </c>
      <c r="Q496" s="12" t="str">
        <f t="shared" si="22"/>
        <v/>
      </c>
      <c r="R496" s="14" t="str">
        <f t="shared" si="23"/>
        <v/>
      </c>
    </row>
    <row r="497" spans="1:18" x14ac:dyDescent="0.3">
      <c r="A497" s="4" t="str">
        <f>IF('Input data'!A512="","",'Input data'!A512)</f>
        <v/>
      </c>
      <c r="B497" s="4" t="str">
        <f>IF('Input data'!B512="","",'Input data'!B512)</f>
        <v/>
      </c>
      <c r="C497" s="4" t="str">
        <f>IF('Input data'!C512="","",'Input data'!C512)</f>
        <v/>
      </c>
      <c r="D497" s="4" t="str">
        <f>IF('Input data'!D512="","",'Input data'!D512)</f>
        <v/>
      </c>
      <c r="E497" s="4" t="str">
        <f>IF('Input data'!E512="","",'Input data'!E512)</f>
        <v/>
      </c>
      <c r="F497" s="4" t="str">
        <f>IF('Input data'!F512="","",'Input data'!F512)</f>
        <v/>
      </c>
      <c r="G497" s="4">
        <f>IF('Input data'!G512="","",'Input data'!G512)</f>
        <v>0</v>
      </c>
      <c r="H497" s="4" t="str">
        <f>IF('Input data'!H512&gt;0.5,'Input data'!H512,"")</f>
        <v/>
      </c>
      <c r="I497" s="4" t="str">
        <f>IF('Input data'!I512="","",'Input data'!I512)</f>
        <v/>
      </c>
      <c r="J497" s="12" t="str">
        <f>IF('Calculation sheet'!AQ497="","",IF(OR(I497="Motorway link",I497="Exit diverge",I497="Entrance merge",I497="Motorway diverge",I497="Motorway merge",I497="Motorway weaving",I497="Service area"),'Calculation sheet'!AK497*'Calculation sheet'!J497*'Calculation sheet'!K497*'Calculation sheet'!L497*'Calculation sheet'!N497*'Calculation sheet'!P497*'Calculation sheet'!R497*'Calculation sheet'!S497*'Calculation sheet'!T497*'Calculation sheet'!Y497*'Calculation sheet'!Z497*'Calculation sheet'!AB497*'Calculation sheet'!AD497*'Calculation sheet'!AF497*'Calculation sheet'!AJ497,'Calculation sheet'!AK497*'Calculation sheet'!J497*'Calculation sheet'!K497*'Calculation sheet'!L497*'Calculation sheet'!N497*'Calculation sheet'!P497*'Calculation sheet'!R497*'Calculation sheet'!S497*'Calculation sheet'!T497*'Calculation sheet'!Y497*'Calculation sheet'!Z497*'Calculation sheet'!AB497*'Calculation sheet'!AD497*'Calculation sheet'!AF497*'Calculation sheet'!AJ497*0.7672))</f>
        <v/>
      </c>
      <c r="K497" s="12" t="str">
        <f>IF('Calculation sheet'!AQ497="","",IF(OR(I497="Motorway link",I497="Exit diverge",I497="Entrance merge",I497="Motorway diverge",I497="Motorway merge",I497="Motorway weaving",I497="Service area"),'Calculation sheet'!AL497*'Calculation sheet'!J497*'Calculation sheet'!K497*'Calculation sheet'!M497*'Calculation sheet'!O497*'Calculation sheet'!P497*'Calculation sheet'!Q497*'Calculation sheet'!R497*'Calculation sheet'!S497*'Calculation sheet'!T497*'Calculation sheet'!Y497*'Calculation sheet'!AA497*'Calculation sheet'!AC497*'Calculation sheet'!AE497*'Calculation sheet'!AG497*'Calculation sheet'!AJ497,'Calculation sheet'!AL497*'Calculation sheet'!J497*'Calculation sheet'!K497*'Calculation sheet'!M497*'Calculation sheet'!O497*'Calculation sheet'!P497*'Calculation sheet'!Q497*'Calculation sheet'!R497*'Calculation sheet'!S497*'Calculation sheet'!T497*'Calculation sheet'!Y497*'Calculation sheet'!AA497*'Calculation sheet'!AC497*'Calculation sheet'!AE497*'Calculation sheet'!AG497*'Calculation sheet'!AJ497*0.8833))</f>
        <v/>
      </c>
      <c r="L497" s="12" t="str">
        <f>IF('Calculation sheet'!AQ497="","",IF(OR(I497="Motorway link",I497="Exit diverge",I497="Entrance merge",I497="Motorway diverge",I497="Motorway merge",I497="Motorway weaving",I497="Service area"),'Calculation sheet'!AM497*'Calculation sheet'!J497*'Calculation sheet'!K497*'Calculation sheet'!M497*'Calculation sheet'!O497*'Calculation sheet'!P497*'Calculation sheet'!Q497*'Calculation sheet'!R497*'Calculation sheet'!S497*'Calculation sheet'!U497*'Calculation sheet'!Y497*'Calculation sheet'!AA497*'Calculation sheet'!AC497*'Calculation sheet'!AE497*'Calculation sheet'!AG497*'Calculation sheet'!AJ497,'Calculation sheet'!AM497*'Calculation sheet'!J497*'Calculation sheet'!K497*'Calculation sheet'!M497*'Calculation sheet'!O497*'Calculation sheet'!P497*'Calculation sheet'!Q497*'Calculation sheet'!R497*'Calculation sheet'!S497*'Calculation sheet'!U497*'Calculation sheet'!Y497*'Calculation sheet'!AA497*'Calculation sheet'!AC497*'Calculation sheet'!AE497*'Calculation sheet'!AG497*'Calculation sheet'!AJ497*1.1176))</f>
        <v/>
      </c>
      <c r="M497" s="12" t="str">
        <f t="shared" si="21"/>
        <v/>
      </c>
      <c r="N497" s="12" t="str">
        <f>IF('Calculation sheet'!AQ497="","",IF(OR(I497="Motorway link",I497="Exit diverge",I497="Entrance merge",I497="Motorway diverge",I497="Motorway merge",I497="Motorway weaving",I497="Service area"),'Calculation sheet'!AN497*'Calculation sheet'!J497*'Calculation sheet'!K497*'Calculation sheet'!L497*'Calculation sheet'!N497*'Calculation sheet'!P497*'Calculation sheet'!R497*'Calculation sheet'!S497*'Calculation sheet'!V497*'Calculation sheet'!Y497*'Calculation sheet'!Z497*'Calculation sheet'!AB497*'Calculation sheet'!AD497*'Calculation sheet'!AH497*'Calculation sheet'!AJ497,'Calculation sheet'!AN497*'Calculation sheet'!J497*'Calculation sheet'!K497*'Calculation sheet'!L497*'Calculation sheet'!N497*'Calculation sheet'!P497*'Calculation sheet'!R497*'Calculation sheet'!S497*'Calculation sheet'!V497*'Calculation sheet'!Y497*'Calculation sheet'!Z497*'Calculation sheet'!AB497*'Calculation sheet'!AD497*'Calculation sheet'!AH497*'Calculation sheet'!AJ497*0.7672))</f>
        <v/>
      </c>
      <c r="O497" s="12" t="str">
        <f>IF('Calculation sheet'!AQ497="","",IF(OR(I497="Motorway link",I497="Exit diverge",I497="Entrance merge",I497="Motorway diverge",I497="Motorway merge",I497="Motorway weaving",I497="Service area"),'Calculation sheet'!AO497*'Calculation sheet'!J497*'Calculation sheet'!K497*'Calculation sheet'!L497*'Calculation sheet'!N497*'Calculation sheet'!P497*'Calculation sheet'!R497*'Calculation sheet'!S497*'Calculation sheet'!W497*'Calculation sheet'!Y497*'Calculation sheet'!Z497*'Calculation sheet'!AB497*'Calculation sheet'!AD497*'Calculation sheet'!AH497*'Calculation sheet'!AJ497,'Calculation sheet'!AO497*'Calculation sheet'!J497*'Calculation sheet'!K497*'Calculation sheet'!L497*'Calculation sheet'!N497*'Calculation sheet'!P497*'Calculation sheet'!R497*'Calculation sheet'!S497*'Calculation sheet'!W497*'Calculation sheet'!Y497*'Calculation sheet'!Z497*'Calculation sheet'!AB497*'Calculation sheet'!AD497*'Calculation sheet'!AH497*'Calculation sheet'!AJ497*0.7672))</f>
        <v/>
      </c>
      <c r="P497" s="12" t="str">
        <f>IF('Calculation sheet'!AQ497="","",IF(OR(I497="Motorway link",I497="Exit diverge",I497="Entrance merge",I497="Motorway diverge",I497="Motorway merge",I497="Motorway weaving",I497="Service area"),'Calculation sheet'!AP497*'Calculation sheet'!J497*'Calculation sheet'!K497*'Calculation sheet'!L497*'Calculation sheet'!N497*'Calculation sheet'!P497*'Calculation sheet'!R497*'Calculation sheet'!S497*'Calculation sheet'!X497*'Calculation sheet'!Y497*'Calculation sheet'!Z497*'Calculation sheet'!AB497*'Calculation sheet'!AD497*'Calculation sheet'!AI497*'Calculation sheet'!AJ497,'Calculation sheet'!AP497*'Calculation sheet'!J497*'Calculation sheet'!K497*'Calculation sheet'!L497*'Calculation sheet'!N497*'Calculation sheet'!P497*'Calculation sheet'!R497*'Calculation sheet'!S497*'Calculation sheet'!X497*'Calculation sheet'!Y497*'Calculation sheet'!Z497*'Calculation sheet'!AB497*'Calculation sheet'!AD497*'Calculation sheet'!AI497*'Calculation sheet'!AJ497*0.7672))</f>
        <v/>
      </c>
      <c r="Q497" s="12" t="str">
        <f t="shared" si="22"/>
        <v/>
      </c>
      <c r="R497" s="14" t="str">
        <f t="shared" si="23"/>
        <v/>
      </c>
    </row>
    <row r="498" spans="1:18" x14ac:dyDescent="0.3">
      <c r="A498" s="4" t="str">
        <f>IF('Input data'!A513="","",'Input data'!A513)</f>
        <v/>
      </c>
      <c r="B498" s="4" t="str">
        <f>IF('Input data'!B513="","",'Input data'!B513)</f>
        <v/>
      </c>
      <c r="C498" s="4" t="str">
        <f>IF('Input data'!C513="","",'Input data'!C513)</f>
        <v/>
      </c>
      <c r="D498" s="4" t="str">
        <f>IF('Input data'!D513="","",'Input data'!D513)</f>
        <v/>
      </c>
      <c r="E498" s="4" t="str">
        <f>IF('Input data'!E513="","",'Input data'!E513)</f>
        <v/>
      </c>
      <c r="F498" s="4" t="str">
        <f>IF('Input data'!F513="","",'Input data'!F513)</f>
        <v/>
      </c>
      <c r="G498" s="4">
        <f>IF('Input data'!G513="","",'Input data'!G513)</f>
        <v>0</v>
      </c>
      <c r="H498" s="4" t="str">
        <f>IF('Input data'!H513&gt;0.5,'Input data'!H513,"")</f>
        <v/>
      </c>
      <c r="I498" s="4" t="str">
        <f>IF('Input data'!I513="","",'Input data'!I513)</f>
        <v/>
      </c>
      <c r="J498" s="12" t="str">
        <f>IF('Calculation sheet'!AQ498="","",IF(OR(I498="Motorway link",I498="Exit diverge",I498="Entrance merge",I498="Motorway diverge",I498="Motorway merge",I498="Motorway weaving",I498="Service area"),'Calculation sheet'!AK498*'Calculation sheet'!J498*'Calculation sheet'!K498*'Calculation sheet'!L498*'Calculation sheet'!N498*'Calculation sheet'!P498*'Calculation sheet'!R498*'Calculation sheet'!S498*'Calculation sheet'!T498*'Calculation sheet'!Y498*'Calculation sheet'!Z498*'Calculation sheet'!AB498*'Calculation sheet'!AD498*'Calculation sheet'!AF498*'Calculation sheet'!AJ498,'Calculation sheet'!AK498*'Calculation sheet'!J498*'Calculation sheet'!K498*'Calculation sheet'!L498*'Calculation sheet'!N498*'Calculation sheet'!P498*'Calculation sheet'!R498*'Calculation sheet'!S498*'Calculation sheet'!T498*'Calculation sheet'!Y498*'Calculation sheet'!Z498*'Calculation sheet'!AB498*'Calculation sheet'!AD498*'Calculation sheet'!AF498*'Calculation sheet'!AJ498*0.7672))</f>
        <v/>
      </c>
      <c r="K498" s="12" t="str">
        <f>IF('Calculation sheet'!AQ498="","",IF(OR(I498="Motorway link",I498="Exit diverge",I498="Entrance merge",I498="Motorway diverge",I498="Motorway merge",I498="Motorway weaving",I498="Service area"),'Calculation sheet'!AL498*'Calculation sheet'!J498*'Calculation sheet'!K498*'Calculation sheet'!M498*'Calculation sheet'!O498*'Calculation sheet'!P498*'Calculation sheet'!Q498*'Calculation sheet'!R498*'Calculation sheet'!S498*'Calculation sheet'!T498*'Calculation sheet'!Y498*'Calculation sheet'!AA498*'Calculation sheet'!AC498*'Calculation sheet'!AE498*'Calculation sheet'!AG498*'Calculation sheet'!AJ498,'Calculation sheet'!AL498*'Calculation sheet'!J498*'Calculation sheet'!K498*'Calculation sheet'!M498*'Calculation sheet'!O498*'Calculation sheet'!P498*'Calculation sheet'!Q498*'Calculation sheet'!R498*'Calculation sheet'!S498*'Calculation sheet'!T498*'Calculation sheet'!Y498*'Calculation sheet'!AA498*'Calculation sheet'!AC498*'Calculation sheet'!AE498*'Calculation sheet'!AG498*'Calculation sheet'!AJ498*0.8833))</f>
        <v/>
      </c>
      <c r="L498" s="12" t="str">
        <f>IF('Calculation sheet'!AQ498="","",IF(OR(I498="Motorway link",I498="Exit diverge",I498="Entrance merge",I498="Motorway diverge",I498="Motorway merge",I498="Motorway weaving",I498="Service area"),'Calculation sheet'!AM498*'Calculation sheet'!J498*'Calculation sheet'!K498*'Calculation sheet'!M498*'Calculation sheet'!O498*'Calculation sheet'!P498*'Calculation sheet'!Q498*'Calculation sheet'!R498*'Calculation sheet'!S498*'Calculation sheet'!U498*'Calculation sheet'!Y498*'Calculation sheet'!AA498*'Calculation sheet'!AC498*'Calculation sheet'!AE498*'Calculation sheet'!AG498*'Calculation sheet'!AJ498,'Calculation sheet'!AM498*'Calculation sheet'!J498*'Calculation sheet'!K498*'Calculation sheet'!M498*'Calculation sheet'!O498*'Calculation sheet'!P498*'Calculation sheet'!Q498*'Calculation sheet'!R498*'Calculation sheet'!S498*'Calculation sheet'!U498*'Calculation sheet'!Y498*'Calculation sheet'!AA498*'Calculation sheet'!AC498*'Calculation sheet'!AE498*'Calculation sheet'!AG498*'Calculation sheet'!AJ498*1.1176))</f>
        <v/>
      </c>
      <c r="M498" s="12" t="str">
        <f t="shared" si="21"/>
        <v/>
      </c>
      <c r="N498" s="12" t="str">
        <f>IF('Calculation sheet'!AQ498="","",IF(OR(I498="Motorway link",I498="Exit diverge",I498="Entrance merge",I498="Motorway diverge",I498="Motorway merge",I498="Motorway weaving",I498="Service area"),'Calculation sheet'!AN498*'Calculation sheet'!J498*'Calculation sheet'!K498*'Calculation sheet'!L498*'Calculation sheet'!N498*'Calculation sheet'!P498*'Calculation sheet'!R498*'Calculation sheet'!S498*'Calculation sheet'!V498*'Calculation sheet'!Y498*'Calculation sheet'!Z498*'Calculation sheet'!AB498*'Calculation sheet'!AD498*'Calculation sheet'!AH498*'Calculation sheet'!AJ498,'Calculation sheet'!AN498*'Calculation sheet'!J498*'Calculation sheet'!K498*'Calculation sheet'!L498*'Calculation sheet'!N498*'Calculation sheet'!P498*'Calculation sheet'!R498*'Calculation sheet'!S498*'Calculation sheet'!V498*'Calculation sheet'!Y498*'Calculation sheet'!Z498*'Calculation sheet'!AB498*'Calculation sheet'!AD498*'Calculation sheet'!AH498*'Calculation sheet'!AJ498*0.7672))</f>
        <v/>
      </c>
      <c r="O498" s="12" t="str">
        <f>IF('Calculation sheet'!AQ498="","",IF(OR(I498="Motorway link",I498="Exit diverge",I498="Entrance merge",I498="Motorway diverge",I498="Motorway merge",I498="Motorway weaving",I498="Service area"),'Calculation sheet'!AO498*'Calculation sheet'!J498*'Calculation sheet'!K498*'Calculation sheet'!L498*'Calculation sheet'!N498*'Calculation sheet'!P498*'Calculation sheet'!R498*'Calculation sheet'!S498*'Calculation sheet'!W498*'Calculation sheet'!Y498*'Calculation sheet'!Z498*'Calculation sheet'!AB498*'Calculation sheet'!AD498*'Calculation sheet'!AH498*'Calculation sheet'!AJ498,'Calculation sheet'!AO498*'Calculation sheet'!J498*'Calculation sheet'!K498*'Calculation sheet'!L498*'Calculation sheet'!N498*'Calculation sheet'!P498*'Calculation sheet'!R498*'Calculation sheet'!S498*'Calculation sheet'!W498*'Calculation sheet'!Y498*'Calculation sheet'!Z498*'Calculation sheet'!AB498*'Calculation sheet'!AD498*'Calculation sheet'!AH498*'Calculation sheet'!AJ498*0.7672))</f>
        <v/>
      </c>
      <c r="P498" s="12" t="str">
        <f>IF('Calculation sheet'!AQ498="","",IF(OR(I498="Motorway link",I498="Exit diverge",I498="Entrance merge",I498="Motorway diverge",I498="Motorway merge",I498="Motorway weaving",I498="Service area"),'Calculation sheet'!AP498*'Calculation sheet'!J498*'Calculation sheet'!K498*'Calculation sheet'!L498*'Calculation sheet'!N498*'Calculation sheet'!P498*'Calculation sheet'!R498*'Calculation sheet'!S498*'Calculation sheet'!X498*'Calculation sheet'!Y498*'Calculation sheet'!Z498*'Calculation sheet'!AB498*'Calculation sheet'!AD498*'Calculation sheet'!AI498*'Calculation sheet'!AJ498,'Calculation sheet'!AP498*'Calculation sheet'!J498*'Calculation sheet'!K498*'Calculation sheet'!L498*'Calculation sheet'!N498*'Calculation sheet'!P498*'Calculation sheet'!R498*'Calculation sheet'!S498*'Calculation sheet'!X498*'Calculation sheet'!Y498*'Calculation sheet'!Z498*'Calculation sheet'!AB498*'Calculation sheet'!AD498*'Calculation sheet'!AI498*'Calculation sheet'!AJ498*0.7672))</f>
        <v/>
      </c>
      <c r="Q498" s="12" t="str">
        <f t="shared" si="22"/>
        <v/>
      </c>
      <c r="R498" s="14" t="str">
        <f t="shared" si="23"/>
        <v/>
      </c>
    </row>
    <row r="499" spans="1:18" x14ac:dyDescent="0.3">
      <c r="A499" s="4" t="str">
        <f>IF('Input data'!A514="","",'Input data'!A514)</f>
        <v/>
      </c>
      <c r="B499" s="4" t="str">
        <f>IF('Input data'!B514="","",'Input data'!B514)</f>
        <v/>
      </c>
      <c r="C499" s="4" t="str">
        <f>IF('Input data'!C514="","",'Input data'!C514)</f>
        <v/>
      </c>
      <c r="D499" s="4" t="str">
        <f>IF('Input data'!D514="","",'Input data'!D514)</f>
        <v/>
      </c>
      <c r="E499" s="4" t="str">
        <f>IF('Input data'!E514="","",'Input data'!E514)</f>
        <v/>
      </c>
      <c r="F499" s="4" t="str">
        <f>IF('Input data'!F514="","",'Input data'!F514)</f>
        <v/>
      </c>
      <c r="G499" s="4">
        <f>IF('Input data'!G514="","",'Input data'!G514)</f>
        <v>0</v>
      </c>
      <c r="H499" s="4" t="str">
        <f>IF('Input data'!H514&gt;0.5,'Input data'!H514,"")</f>
        <v/>
      </c>
      <c r="I499" s="4" t="str">
        <f>IF('Input data'!I514="","",'Input data'!I514)</f>
        <v/>
      </c>
      <c r="J499" s="12" t="str">
        <f>IF('Calculation sheet'!AQ499="","",IF(OR(I499="Motorway link",I499="Exit diverge",I499="Entrance merge",I499="Motorway diverge",I499="Motorway merge",I499="Motorway weaving",I499="Service area"),'Calculation sheet'!AK499*'Calculation sheet'!J499*'Calculation sheet'!K499*'Calculation sheet'!L499*'Calculation sheet'!N499*'Calculation sheet'!P499*'Calculation sheet'!R499*'Calculation sheet'!S499*'Calculation sheet'!T499*'Calculation sheet'!Y499*'Calculation sheet'!Z499*'Calculation sheet'!AB499*'Calculation sheet'!AD499*'Calculation sheet'!AF499*'Calculation sheet'!AJ499,'Calculation sheet'!AK499*'Calculation sheet'!J499*'Calculation sheet'!K499*'Calculation sheet'!L499*'Calculation sheet'!N499*'Calculation sheet'!P499*'Calculation sheet'!R499*'Calculation sheet'!S499*'Calculation sheet'!T499*'Calculation sheet'!Y499*'Calculation sheet'!Z499*'Calculation sheet'!AB499*'Calculation sheet'!AD499*'Calculation sheet'!AF499*'Calculation sheet'!AJ499*0.7672))</f>
        <v/>
      </c>
      <c r="K499" s="12" t="str">
        <f>IF('Calculation sheet'!AQ499="","",IF(OR(I499="Motorway link",I499="Exit diverge",I499="Entrance merge",I499="Motorway diverge",I499="Motorway merge",I499="Motorway weaving",I499="Service area"),'Calculation sheet'!AL499*'Calculation sheet'!J499*'Calculation sheet'!K499*'Calculation sheet'!M499*'Calculation sheet'!O499*'Calculation sheet'!P499*'Calculation sheet'!Q499*'Calculation sheet'!R499*'Calculation sheet'!S499*'Calculation sheet'!T499*'Calculation sheet'!Y499*'Calculation sheet'!AA499*'Calculation sheet'!AC499*'Calculation sheet'!AE499*'Calculation sheet'!AG499*'Calculation sheet'!AJ499,'Calculation sheet'!AL499*'Calculation sheet'!J499*'Calculation sheet'!K499*'Calculation sheet'!M499*'Calculation sheet'!O499*'Calculation sheet'!P499*'Calculation sheet'!Q499*'Calculation sheet'!R499*'Calculation sheet'!S499*'Calculation sheet'!T499*'Calculation sheet'!Y499*'Calculation sheet'!AA499*'Calculation sheet'!AC499*'Calculation sheet'!AE499*'Calculation sheet'!AG499*'Calculation sheet'!AJ499*0.8833))</f>
        <v/>
      </c>
      <c r="L499" s="12" t="str">
        <f>IF('Calculation sheet'!AQ499="","",IF(OR(I499="Motorway link",I499="Exit diverge",I499="Entrance merge",I499="Motorway diverge",I499="Motorway merge",I499="Motorway weaving",I499="Service area"),'Calculation sheet'!AM499*'Calculation sheet'!J499*'Calculation sheet'!K499*'Calculation sheet'!M499*'Calculation sheet'!O499*'Calculation sheet'!P499*'Calculation sheet'!Q499*'Calculation sheet'!R499*'Calculation sheet'!S499*'Calculation sheet'!U499*'Calculation sheet'!Y499*'Calculation sheet'!AA499*'Calculation sheet'!AC499*'Calculation sheet'!AE499*'Calculation sheet'!AG499*'Calculation sheet'!AJ499,'Calculation sheet'!AM499*'Calculation sheet'!J499*'Calculation sheet'!K499*'Calculation sheet'!M499*'Calculation sheet'!O499*'Calculation sheet'!P499*'Calculation sheet'!Q499*'Calculation sheet'!R499*'Calculation sheet'!S499*'Calculation sheet'!U499*'Calculation sheet'!Y499*'Calculation sheet'!AA499*'Calculation sheet'!AC499*'Calculation sheet'!AE499*'Calculation sheet'!AG499*'Calculation sheet'!AJ499*1.1176))</f>
        <v/>
      </c>
      <c r="M499" s="12" t="str">
        <f t="shared" si="21"/>
        <v/>
      </c>
      <c r="N499" s="12" t="str">
        <f>IF('Calculation sheet'!AQ499="","",IF(OR(I499="Motorway link",I499="Exit diverge",I499="Entrance merge",I499="Motorway diverge",I499="Motorway merge",I499="Motorway weaving",I499="Service area"),'Calculation sheet'!AN499*'Calculation sheet'!J499*'Calculation sheet'!K499*'Calculation sheet'!L499*'Calculation sheet'!N499*'Calculation sheet'!P499*'Calculation sheet'!R499*'Calculation sheet'!S499*'Calculation sheet'!V499*'Calculation sheet'!Y499*'Calculation sheet'!Z499*'Calculation sheet'!AB499*'Calculation sheet'!AD499*'Calculation sheet'!AH499*'Calculation sheet'!AJ499,'Calculation sheet'!AN499*'Calculation sheet'!J499*'Calculation sheet'!K499*'Calculation sheet'!L499*'Calculation sheet'!N499*'Calculation sheet'!P499*'Calculation sheet'!R499*'Calculation sheet'!S499*'Calculation sheet'!V499*'Calculation sheet'!Y499*'Calculation sheet'!Z499*'Calculation sheet'!AB499*'Calculation sheet'!AD499*'Calculation sheet'!AH499*'Calculation sheet'!AJ499*0.7672))</f>
        <v/>
      </c>
      <c r="O499" s="12" t="str">
        <f>IF('Calculation sheet'!AQ499="","",IF(OR(I499="Motorway link",I499="Exit diverge",I499="Entrance merge",I499="Motorway diverge",I499="Motorway merge",I499="Motorway weaving",I499="Service area"),'Calculation sheet'!AO499*'Calculation sheet'!J499*'Calculation sheet'!K499*'Calculation sheet'!L499*'Calculation sheet'!N499*'Calculation sheet'!P499*'Calculation sheet'!R499*'Calculation sheet'!S499*'Calculation sheet'!W499*'Calculation sheet'!Y499*'Calculation sheet'!Z499*'Calculation sheet'!AB499*'Calculation sheet'!AD499*'Calculation sheet'!AH499*'Calculation sheet'!AJ499,'Calculation sheet'!AO499*'Calculation sheet'!J499*'Calculation sheet'!K499*'Calculation sheet'!L499*'Calculation sheet'!N499*'Calculation sheet'!P499*'Calculation sheet'!R499*'Calculation sheet'!S499*'Calculation sheet'!W499*'Calculation sheet'!Y499*'Calculation sheet'!Z499*'Calculation sheet'!AB499*'Calculation sheet'!AD499*'Calculation sheet'!AH499*'Calculation sheet'!AJ499*0.7672))</f>
        <v/>
      </c>
      <c r="P499" s="12" t="str">
        <f>IF('Calculation sheet'!AQ499="","",IF(OR(I499="Motorway link",I499="Exit diverge",I499="Entrance merge",I499="Motorway diverge",I499="Motorway merge",I499="Motorway weaving",I499="Service area"),'Calculation sheet'!AP499*'Calculation sheet'!J499*'Calculation sheet'!K499*'Calculation sheet'!L499*'Calculation sheet'!N499*'Calculation sheet'!P499*'Calculation sheet'!R499*'Calculation sheet'!S499*'Calculation sheet'!X499*'Calculation sheet'!Y499*'Calculation sheet'!Z499*'Calculation sheet'!AB499*'Calculation sheet'!AD499*'Calculation sheet'!AI499*'Calculation sheet'!AJ499,'Calculation sheet'!AP499*'Calculation sheet'!J499*'Calculation sheet'!K499*'Calculation sheet'!L499*'Calculation sheet'!N499*'Calculation sheet'!P499*'Calculation sheet'!R499*'Calculation sheet'!S499*'Calculation sheet'!X499*'Calculation sheet'!Y499*'Calculation sheet'!Z499*'Calculation sheet'!AB499*'Calculation sheet'!AD499*'Calculation sheet'!AI499*'Calculation sheet'!AJ499*0.7672))</f>
        <v/>
      </c>
      <c r="Q499" s="12" t="str">
        <f t="shared" si="22"/>
        <v/>
      </c>
      <c r="R499" s="14" t="str">
        <f t="shared" si="23"/>
        <v/>
      </c>
    </row>
    <row r="500" spans="1:18" x14ac:dyDescent="0.3">
      <c r="A500" s="4" t="str">
        <f>IF('Input data'!A515="","",'Input data'!A515)</f>
        <v/>
      </c>
      <c r="B500" s="4" t="str">
        <f>IF('Input data'!B515="","",'Input data'!B515)</f>
        <v/>
      </c>
      <c r="C500" s="4" t="str">
        <f>IF('Input data'!C515="","",'Input data'!C515)</f>
        <v/>
      </c>
      <c r="D500" s="4" t="str">
        <f>IF('Input data'!D515="","",'Input data'!D515)</f>
        <v/>
      </c>
      <c r="E500" s="4" t="str">
        <f>IF('Input data'!E515="","",'Input data'!E515)</f>
        <v/>
      </c>
      <c r="F500" s="4" t="str">
        <f>IF('Input data'!F515="","",'Input data'!F515)</f>
        <v/>
      </c>
      <c r="G500" s="4">
        <f>IF('Input data'!G515="","",'Input data'!G515)</f>
        <v>0</v>
      </c>
      <c r="H500" s="4" t="str">
        <f>IF('Input data'!H515&gt;0.5,'Input data'!H515,"")</f>
        <v/>
      </c>
      <c r="I500" s="4" t="str">
        <f>IF('Input data'!I515="","",'Input data'!I515)</f>
        <v/>
      </c>
      <c r="J500" s="12" t="str">
        <f>IF('Calculation sheet'!AQ500="","",IF(OR(I500="Motorway link",I500="Exit diverge",I500="Entrance merge",I500="Motorway diverge",I500="Motorway merge",I500="Motorway weaving",I500="Service area"),'Calculation sheet'!AK500*'Calculation sheet'!J500*'Calculation sheet'!K500*'Calculation sheet'!L500*'Calculation sheet'!N500*'Calculation sheet'!P500*'Calculation sheet'!R500*'Calculation sheet'!S500*'Calculation sheet'!T500*'Calculation sheet'!Y500*'Calculation sheet'!Z500*'Calculation sheet'!AB500*'Calculation sheet'!AD500*'Calculation sheet'!AF500*'Calculation sheet'!AJ500,'Calculation sheet'!AK500*'Calculation sheet'!J500*'Calculation sheet'!K500*'Calculation sheet'!L500*'Calculation sheet'!N500*'Calculation sheet'!P500*'Calculation sheet'!R500*'Calculation sheet'!S500*'Calculation sheet'!T500*'Calculation sheet'!Y500*'Calculation sheet'!Z500*'Calculation sheet'!AB500*'Calculation sheet'!AD500*'Calculation sheet'!AF500*'Calculation sheet'!AJ500*0.7672))</f>
        <v/>
      </c>
      <c r="K500" s="12" t="str">
        <f>IF('Calculation sheet'!AQ500="","",IF(OR(I500="Motorway link",I500="Exit diverge",I500="Entrance merge",I500="Motorway diverge",I500="Motorway merge",I500="Motorway weaving",I500="Service area"),'Calculation sheet'!AL500*'Calculation sheet'!J500*'Calculation sheet'!K500*'Calculation sheet'!M500*'Calculation sheet'!O500*'Calculation sheet'!P500*'Calculation sheet'!Q500*'Calculation sheet'!R500*'Calculation sheet'!S500*'Calculation sheet'!T500*'Calculation sheet'!Y500*'Calculation sheet'!AA500*'Calculation sheet'!AC500*'Calculation sheet'!AE500*'Calculation sheet'!AG500*'Calculation sheet'!AJ500,'Calculation sheet'!AL500*'Calculation sheet'!J500*'Calculation sheet'!K500*'Calculation sheet'!M500*'Calculation sheet'!O500*'Calculation sheet'!P500*'Calculation sheet'!Q500*'Calculation sheet'!R500*'Calculation sheet'!S500*'Calculation sheet'!T500*'Calculation sheet'!Y500*'Calculation sheet'!AA500*'Calculation sheet'!AC500*'Calculation sheet'!AE500*'Calculation sheet'!AG500*'Calculation sheet'!AJ500*0.8833))</f>
        <v/>
      </c>
      <c r="L500" s="12" t="str">
        <f>IF('Calculation sheet'!AQ500="","",IF(OR(I500="Motorway link",I500="Exit diverge",I500="Entrance merge",I500="Motorway diverge",I500="Motorway merge",I500="Motorway weaving",I500="Service area"),'Calculation sheet'!AM500*'Calculation sheet'!J500*'Calculation sheet'!K500*'Calculation sheet'!M500*'Calculation sheet'!O500*'Calculation sheet'!P500*'Calculation sheet'!Q500*'Calculation sheet'!R500*'Calculation sheet'!S500*'Calculation sheet'!U500*'Calculation sheet'!Y500*'Calculation sheet'!AA500*'Calculation sheet'!AC500*'Calculation sheet'!AE500*'Calculation sheet'!AG500*'Calculation sheet'!AJ500,'Calculation sheet'!AM500*'Calculation sheet'!J500*'Calculation sheet'!K500*'Calculation sheet'!M500*'Calculation sheet'!O500*'Calculation sheet'!P500*'Calculation sheet'!Q500*'Calculation sheet'!R500*'Calculation sheet'!S500*'Calculation sheet'!U500*'Calculation sheet'!Y500*'Calculation sheet'!AA500*'Calculation sheet'!AC500*'Calculation sheet'!AE500*'Calculation sheet'!AG500*'Calculation sheet'!AJ500*1.1176))</f>
        <v/>
      </c>
      <c r="M500" s="12" t="str">
        <f t="shared" si="21"/>
        <v/>
      </c>
      <c r="N500" s="12" t="str">
        <f>IF('Calculation sheet'!AQ500="","",IF(OR(I500="Motorway link",I500="Exit diverge",I500="Entrance merge",I500="Motorway diverge",I500="Motorway merge",I500="Motorway weaving",I500="Service area"),'Calculation sheet'!AN500*'Calculation sheet'!J500*'Calculation sheet'!K500*'Calculation sheet'!L500*'Calculation sheet'!N500*'Calculation sheet'!P500*'Calculation sheet'!R500*'Calculation sheet'!S500*'Calculation sheet'!V500*'Calculation sheet'!Y500*'Calculation sheet'!Z500*'Calculation sheet'!AB500*'Calculation sheet'!AD500*'Calculation sheet'!AH500*'Calculation sheet'!AJ500,'Calculation sheet'!AN500*'Calculation sheet'!J500*'Calculation sheet'!K500*'Calculation sheet'!L500*'Calculation sheet'!N500*'Calculation sheet'!P500*'Calculation sheet'!R500*'Calculation sheet'!S500*'Calculation sheet'!V500*'Calculation sheet'!Y500*'Calculation sheet'!Z500*'Calculation sheet'!AB500*'Calculation sheet'!AD500*'Calculation sheet'!AH500*'Calculation sheet'!AJ500*0.7672))</f>
        <v/>
      </c>
      <c r="O500" s="12" t="str">
        <f>IF('Calculation sheet'!AQ500="","",IF(OR(I500="Motorway link",I500="Exit diverge",I500="Entrance merge",I500="Motorway diverge",I500="Motorway merge",I500="Motorway weaving",I500="Service area"),'Calculation sheet'!AO500*'Calculation sheet'!J500*'Calculation sheet'!K500*'Calculation sheet'!L500*'Calculation sheet'!N500*'Calculation sheet'!P500*'Calculation sheet'!R500*'Calculation sheet'!S500*'Calculation sheet'!W500*'Calculation sheet'!Y500*'Calculation sheet'!Z500*'Calculation sheet'!AB500*'Calculation sheet'!AD500*'Calculation sheet'!AH500*'Calculation sheet'!AJ500,'Calculation sheet'!AO500*'Calculation sheet'!J500*'Calculation sheet'!K500*'Calculation sheet'!L500*'Calculation sheet'!N500*'Calculation sheet'!P500*'Calculation sheet'!R500*'Calculation sheet'!S500*'Calculation sheet'!W500*'Calculation sheet'!Y500*'Calculation sheet'!Z500*'Calculation sheet'!AB500*'Calculation sheet'!AD500*'Calculation sheet'!AH500*'Calculation sheet'!AJ500*0.7672))</f>
        <v/>
      </c>
      <c r="P500" s="12" t="str">
        <f>IF('Calculation sheet'!AQ500="","",IF(OR(I500="Motorway link",I500="Exit diverge",I500="Entrance merge",I500="Motorway diverge",I500="Motorway merge",I500="Motorway weaving",I500="Service area"),'Calculation sheet'!AP500*'Calculation sheet'!J500*'Calculation sheet'!K500*'Calculation sheet'!L500*'Calculation sheet'!N500*'Calculation sheet'!P500*'Calculation sheet'!R500*'Calculation sheet'!S500*'Calculation sheet'!X500*'Calculation sheet'!Y500*'Calculation sheet'!Z500*'Calculation sheet'!AB500*'Calculation sheet'!AD500*'Calculation sheet'!AI500*'Calculation sheet'!AJ500,'Calculation sheet'!AP500*'Calculation sheet'!J500*'Calculation sheet'!K500*'Calculation sheet'!L500*'Calculation sheet'!N500*'Calculation sheet'!P500*'Calculation sheet'!R500*'Calculation sheet'!S500*'Calculation sheet'!X500*'Calculation sheet'!Y500*'Calculation sheet'!Z500*'Calculation sheet'!AB500*'Calculation sheet'!AD500*'Calculation sheet'!AI500*'Calculation sheet'!AJ500*0.7672))</f>
        <v/>
      </c>
      <c r="Q500" s="12" t="str">
        <f t="shared" si="22"/>
        <v/>
      </c>
      <c r="R500" s="14" t="str">
        <f t="shared" si="23"/>
        <v/>
      </c>
    </row>
    <row r="501" spans="1:18" x14ac:dyDescent="0.3">
      <c r="A501" s="4" t="str">
        <f>IF('Input data'!A516="","",'Input data'!A516)</f>
        <v/>
      </c>
      <c r="B501" s="4" t="str">
        <f>IF('Input data'!B516="","",'Input data'!B516)</f>
        <v/>
      </c>
      <c r="C501" s="4" t="str">
        <f>IF('Input data'!C516="","",'Input data'!C516)</f>
        <v/>
      </c>
      <c r="D501" s="4" t="str">
        <f>IF('Input data'!D516="","",'Input data'!D516)</f>
        <v/>
      </c>
      <c r="E501" s="4" t="str">
        <f>IF('Input data'!E516="","",'Input data'!E516)</f>
        <v/>
      </c>
      <c r="F501" s="4" t="str">
        <f>IF('Input data'!F516="","",'Input data'!F516)</f>
        <v/>
      </c>
      <c r="G501" s="4">
        <f>IF('Input data'!G516="","",'Input data'!G516)</f>
        <v>0</v>
      </c>
      <c r="H501" s="4" t="str">
        <f>IF('Input data'!H516&gt;0.5,'Input data'!H516,"")</f>
        <v/>
      </c>
      <c r="I501" s="4" t="str">
        <f>IF('Input data'!I516="","",'Input data'!I516)</f>
        <v/>
      </c>
      <c r="J501" s="12" t="str">
        <f>IF('Calculation sheet'!AQ501="","",IF(OR(I501="Motorway link",I501="Exit diverge",I501="Entrance merge",I501="Motorway diverge",I501="Motorway merge",I501="Motorway weaving",I501="Service area"),'Calculation sheet'!AK501*'Calculation sheet'!J501*'Calculation sheet'!K501*'Calculation sheet'!L501*'Calculation sheet'!N501*'Calculation sheet'!P501*'Calculation sheet'!R501*'Calculation sheet'!S501*'Calculation sheet'!T501*'Calculation sheet'!Y501*'Calculation sheet'!Z501*'Calculation sheet'!AB501*'Calculation sheet'!AD501*'Calculation sheet'!AF501*'Calculation sheet'!AJ501,'Calculation sheet'!AK501*'Calculation sheet'!J501*'Calculation sheet'!K501*'Calculation sheet'!L501*'Calculation sheet'!N501*'Calculation sheet'!P501*'Calculation sheet'!R501*'Calculation sheet'!S501*'Calculation sheet'!T501*'Calculation sheet'!Y501*'Calculation sheet'!Z501*'Calculation sheet'!AB501*'Calculation sheet'!AD501*'Calculation sheet'!AF501*'Calculation sheet'!AJ501*0.7672))</f>
        <v/>
      </c>
      <c r="K501" s="12" t="str">
        <f>IF('Calculation sheet'!AQ501="","",IF(OR(I501="Motorway link",I501="Exit diverge",I501="Entrance merge",I501="Motorway diverge",I501="Motorway merge",I501="Motorway weaving",I501="Service area"),'Calculation sheet'!AL501*'Calculation sheet'!J501*'Calculation sheet'!K501*'Calculation sheet'!M501*'Calculation sheet'!O501*'Calculation sheet'!P501*'Calculation sheet'!Q501*'Calculation sheet'!R501*'Calculation sheet'!S501*'Calculation sheet'!T501*'Calculation sheet'!Y501*'Calculation sheet'!AA501*'Calculation sheet'!AC501*'Calculation sheet'!AE501*'Calculation sheet'!AG501*'Calculation sheet'!AJ501,'Calculation sheet'!AL501*'Calculation sheet'!J501*'Calculation sheet'!K501*'Calculation sheet'!M501*'Calculation sheet'!O501*'Calculation sheet'!P501*'Calculation sheet'!Q501*'Calculation sheet'!R501*'Calculation sheet'!S501*'Calculation sheet'!T501*'Calculation sheet'!Y501*'Calculation sheet'!AA501*'Calculation sheet'!AC501*'Calculation sheet'!AE501*'Calculation sheet'!AG501*'Calculation sheet'!AJ501*0.8833))</f>
        <v/>
      </c>
      <c r="L501" s="12" t="str">
        <f>IF('Calculation sheet'!AQ501="","",IF(OR(I501="Motorway link",I501="Exit diverge",I501="Entrance merge",I501="Motorway diverge",I501="Motorway merge",I501="Motorway weaving",I501="Service area"),'Calculation sheet'!AM501*'Calculation sheet'!J501*'Calculation sheet'!K501*'Calculation sheet'!M501*'Calculation sheet'!O501*'Calculation sheet'!P501*'Calculation sheet'!Q501*'Calculation sheet'!R501*'Calculation sheet'!S501*'Calculation sheet'!U501*'Calculation sheet'!Y501*'Calculation sheet'!AA501*'Calculation sheet'!AC501*'Calculation sheet'!AE501*'Calculation sheet'!AG501*'Calculation sheet'!AJ501,'Calculation sheet'!AM501*'Calculation sheet'!J501*'Calculation sheet'!K501*'Calculation sheet'!M501*'Calculation sheet'!O501*'Calculation sheet'!P501*'Calculation sheet'!Q501*'Calculation sheet'!R501*'Calculation sheet'!S501*'Calculation sheet'!U501*'Calculation sheet'!Y501*'Calculation sheet'!AA501*'Calculation sheet'!AC501*'Calculation sheet'!AE501*'Calculation sheet'!AG501*'Calculation sheet'!AJ501*1.1176))</f>
        <v/>
      </c>
      <c r="M501" s="12" t="str">
        <f t="shared" si="21"/>
        <v/>
      </c>
      <c r="N501" s="12" t="str">
        <f>IF('Calculation sheet'!AQ501="","",IF(OR(I501="Motorway link",I501="Exit diverge",I501="Entrance merge",I501="Motorway diverge",I501="Motorway merge",I501="Motorway weaving",I501="Service area"),'Calculation sheet'!AN501*'Calculation sheet'!J501*'Calculation sheet'!K501*'Calculation sheet'!L501*'Calculation sheet'!N501*'Calculation sheet'!P501*'Calculation sheet'!R501*'Calculation sheet'!S501*'Calculation sheet'!V501*'Calculation sheet'!Y501*'Calculation sheet'!Z501*'Calculation sheet'!AB501*'Calculation sheet'!AD501*'Calculation sheet'!AH501*'Calculation sheet'!AJ501,'Calculation sheet'!AN501*'Calculation sheet'!J501*'Calculation sheet'!K501*'Calculation sheet'!L501*'Calculation sheet'!N501*'Calculation sheet'!P501*'Calculation sheet'!R501*'Calculation sheet'!S501*'Calculation sheet'!V501*'Calculation sheet'!Y501*'Calculation sheet'!Z501*'Calculation sheet'!AB501*'Calculation sheet'!AD501*'Calculation sheet'!AH501*'Calculation sheet'!AJ501*0.7672))</f>
        <v/>
      </c>
      <c r="O501" s="12" t="str">
        <f>IF('Calculation sheet'!AQ501="","",IF(OR(I501="Motorway link",I501="Exit diverge",I501="Entrance merge",I501="Motorway diverge",I501="Motorway merge",I501="Motorway weaving",I501="Service area"),'Calculation sheet'!AO501*'Calculation sheet'!J501*'Calculation sheet'!K501*'Calculation sheet'!L501*'Calculation sheet'!N501*'Calculation sheet'!P501*'Calculation sheet'!R501*'Calculation sheet'!S501*'Calculation sheet'!W501*'Calculation sheet'!Y501*'Calculation sheet'!Z501*'Calculation sheet'!AB501*'Calculation sheet'!AD501*'Calculation sheet'!AH501*'Calculation sheet'!AJ501,'Calculation sheet'!AO501*'Calculation sheet'!J501*'Calculation sheet'!K501*'Calculation sheet'!L501*'Calculation sheet'!N501*'Calculation sheet'!P501*'Calculation sheet'!R501*'Calculation sheet'!S501*'Calculation sheet'!W501*'Calculation sheet'!Y501*'Calculation sheet'!Z501*'Calculation sheet'!AB501*'Calculation sheet'!AD501*'Calculation sheet'!AH501*'Calculation sheet'!AJ501*0.7672))</f>
        <v/>
      </c>
      <c r="P501" s="12" t="str">
        <f>IF('Calculation sheet'!AQ501="","",IF(OR(I501="Motorway link",I501="Exit diverge",I501="Entrance merge",I501="Motorway diverge",I501="Motorway merge",I501="Motorway weaving",I501="Service area"),'Calculation sheet'!AP501*'Calculation sheet'!J501*'Calculation sheet'!K501*'Calculation sheet'!L501*'Calculation sheet'!N501*'Calculation sheet'!P501*'Calculation sheet'!R501*'Calculation sheet'!S501*'Calculation sheet'!X501*'Calculation sheet'!Y501*'Calculation sheet'!Z501*'Calculation sheet'!AB501*'Calculation sheet'!AD501*'Calculation sheet'!AI501*'Calculation sheet'!AJ501,'Calculation sheet'!AP501*'Calculation sheet'!J501*'Calculation sheet'!K501*'Calculation sheet'!L501*'Calculation sheet'!N501*'Calculation sheet'!P501*'Calculation sheet'!R501*'Calculation sheet'!S501*'Calculation sheet'!X501*'Calculation sheet'!Y501*'Calculation sheet'!Z501*'Calculation sheet'!AB501*'Calculation sheet'!AD501*'Calculation sheet'!AI501*'Calculation sheet'!AJ501*0.7672))</f>
        <v/>
      </c>
      <c r="Q501" s="12" t="str">
        <f t="shared" si="22"/>
        <v/>
      </c>
      <c r="R501" s="14" t="str">
        <f t="shared" si="23"/>
        <v/>
      </c>
    </row>
    <row r="502" spans="1:18" x14ac:dyDescent="0.3">
      <c r="A502" s="4" t="str">
        <f>IF('Input data'!A517="","",'Input data'!A517)</f>
        <v/>
      </c>
      <c r="B502" s="4" t="str">
        <f>IF('Input data'!B517="","",'Input data'!B517)</f>
        <v/>
      </c>
      <c r="C502" s="4" t="str">
        <f>IF('Input data'!C517="","",'Input data'!C517)</f>
        <v/>
      </c>
      <c r="D502" s="4" t="str">
        <f>IF('Input data'!D517="","",'Input data'!D517)</f>
        <v/>
      </c>
      <c r="E502" s="4" t="str">
        <f>IF('Input data'!E517="","",'Input data'!E517)</f>
        <v/>
      </c>
      <c r="F502" s="4" t="str">
        <f>IF('Input data'!F517="","",'Input data'!F517)</f>
        <v/>
      </c>
      <c r="G502" s="4">
        <f>IF('Input data'!G517="","",'Input data'!G517)</f>
        <v>0</v>
      </c>
      <c r="H502" s="4" t="str">
        <f>IF('Input data'!H517&gt;0.5,'Input data'!H517,"")</f>
        <v/>
      </c>
      <c r="I502" s="4" t="str">
        <f>IF('Input data'!I517="","",'Input data'!I517)</f>
        <v/>
      </c>
      <c r="J502" s="12" t="str">
        <f>IF('Calculation sheet'!AQ502="","",IF(OR(I502="Motorway link",I502="Exit diverge",I502="Entrance merge",I502="Motorway diverge",I502="Motorway merge",I502="Motorway weaving",I502="Service area"),'Calculation sheet'!AK502*'Calculation sheet'!J502*'Calculation sheet'!K502*'Calculation sheet'!L502*'Calculation sheet'!N502*'Calculation sheet'!P502*'Calculation sheet'!R502*'Calculation sheet'!S502*'Calculation sheet'!T502*'Calculation sheet'!Y502*'Calculation sheet'!Z502*'Calculation sheet'!AB502*'Calculation sheet'!AD502*'Calculation sheet'!AF502*'Calculation sheet'!AJ502,'Calculation sheet'!AK502*'Calculation sheet'!J502*'Calculation sheet'!K502*'Calculation sheet'!L502*'Calculation sheet'!N502*'Calculation sheet'!P502*'Calculation sheet'!R502*'Calculation sheet'!S502*'Calculation sheet'!T502*'Calculation sheet'!Y502*'Calculation sheet'!Z502*'Calculation sheet'!AB502*'Calculation sheet'!AD502*'Calculation sheet'!AF502*'Calculation sheet'!AJ502*0.7672))</f>
        <v/>
      </c>
      <c r="K502" s="12" t="str">
        <f>IF('Calculation sheet'!AQ502="","",IF(OR(I502="Motorway link",I502="Exit diverge",I502="Entrance merge",I502="Motorway diverge",I502="Motorway merge",I502="Motorway weaving",I502="Service area"),'Calculation sheet'!AL502*'Calculation sheet'!J502*'Calculation sheet'!K502*'Calculation sheet'!M502*'Calculation sheet'!O502*'Calculation sheet'!P502*'Calculation sheet'!Q502*'Calculation sheet'!R502*'Calculation sheet'!S502*'Calculation sheet'!T502*'Calculation sheet'!Y502*'Calculation sheet'!AA502*'Calculation sheet'!AC502*'Calculation sheet'!AE502*'Calculation sheet'!AG502*'Calculation sheet'!AJ502,'Calculation sheet'!AL502*'Calculation sheet'!J502*'Calculation sheet'!K502*'Calculation sheet'!M502*'Calculation sheet'!O502*'Calculation sheet'!P502*'Calculation sheet'!Q502*'Calculation sheet'!R502*'Calculation sheet'!S502*'Calculation sheet'!T502*'Calculation sheet'!Y502*'Calculation sheet'!AA502*'Calculation sheet'!AC502*'Calculation sheet'!AE502*'Calculation sheet'!AG502*'Calculation sheet'!AJ502*0.8833))</f>
        <v/>
      </c>
      <c r="L502" s="12" t="str">
        <f>IF('Calculation sheet'!AQ502="","",IF(OR(I502="Motorway link",I502="Exit diverge",I502="Entrance merge",I502="Motorway diverge",I502="Motorway merge",I502="Motorway weaving",I502="Service area"),'Calculation sheet'!AM502*'Calculation sheet'!J502*'Calculation sheet'!K502*'Calculation sheet'!M502*'Calculation sheet'!O502*'Calculation sheet'!P502*'Calculation sheet'!Q502*'Calculation sheet'!R502*'Calculation sheet'!S502*'Calculation sheet'!U502*'Calculation sheet'!Y502*'Calculation sheet'!AA502*'Calculation sheet'!AC502*'Calculation sheet'!AE502*'Calculation sheet'!AG502*'Calculation sheet'!AJ502,'Calculation sheet'!AM502*'Calculation sheet'!J502*'Calculation sheet'!K502*'Calculation sheet'!M502*'Calculation sheet'!O502*'Calculation sheet'!P502*'Calculation sheet'!Q502*'Calculation sheet'!R502*'Calculation sheet'!S502*'Calculation sheet'!U502*'Calculation sheet'!Y502*'Calculation sheet'!AA502*'Calculation sheet'!AC502*'Calculation sheet'!AE502*'Calculation sheet'!AG502*'Calculation sheet'!AJ502*1.1176))</f>
        <v/>
      </c>
      <c r="M502" s="12" t="str">
        <f t="shared" si="21"/>
        <v/>
      </c>
      <c r="N502" s="12" t="str">
        <f>IF('Calculation sheet'!AQ502="","",IF(OR(I502="Motorway link",I502="Exit diverge",I502="Entrance merge",I502="Motorway diverge",I502="Motorway merge",I502="Motorway weaving",I502="Service area"),'Calculation sheet'!AN502*'Calculation sheet'!J502*'Calculation sheet'!K502*'Calculation sheet'!L502*'Calculation sheet'!N502*'Calculation sheet'!P502*'Calculation sheet'!R502*'Calculation sheet'!S502*'Calculation sheet'!V502*'Calculation sheet'!Y502*'Calculation sheet'!Z502*'Calculation sheet'!AB502*'Calculation sheet'!AD502*'Calculation sheet'!AH502*'Calculation sheet'!AJ502,'Calculation sheet'!AN502*'Calculation sheet'!J502*'Calculation sheet'!K502*'Calculation sheet'!L502*'Calculation sheet'!N502*'Calculation sheet'!P502*'Calculation sheet'!R502*'Calculation sheet'!S502*'Calculation sheet'!V502*'Calculation sheet'!Y502*'Calculation sheet'!Z502*'Calculation sheet'!AB502*'Calculation sheet'!AD502*'Calculation sheet'!AH502*'Calculation sheet'!AJ502*0.7672))</f>
        <v/>
      </c>
      <c r="O502" s="12" t="str">
        <f>IF('Calculation sheet'!AQ502="","",IF(OR(I502="Motorway link",I502="Exit diverge",I502="Entrance merge",I502="Motorway diverge",I502="Motorway merge",I502="Motorway weaving",I502="Service area"),'Calculation sheet'!AO502*'Calculation sheet'!J502*'Calculation sheet'!K502*'Calculation sheet'!L502*'Calculation sheet'!N502*'Calculation sheet'!P502*'Calculation sheet'!R502*'Calculation sheet'!S502*'Calculation sheet'!W502*'Calculation sheet'!Y502*'Calculation sheet'!Z502*'Calculation sheet'!AB502*'Calculation sheet'!AD502*'Calculation sheet'!AH502*'Calculation sheet'!AJ502,'Calculation sheet'!AO502*'Calculation sheet'!J502*'Calculation sheet'!K502*'Calculation sheet'!L502*'Calculation sheet'!N502*'Calculation sheet'!P502*'Calculation sheet'!R502*'Calculation sheet'!S502*'Calculation sheet'!W502*'Calculation sheet'!Y502*'Calculation sheet'!Z502*'Calculation sheet'!AB502*'Calculation sheet'!AD502*'Calculation sheet'!AH502*'Calculation sheet'!AJ502*0.7672))</f>
        <v/>
      </c>
      <c r="P502" s="12" t="str">
        <f>IF('Calculation sheet'!AQ502="","",IF(OR(I502="Motorway link",I502="Exit diverge",I502="Entrance merge",I502="Motorway diverge",I502="Motorway merge",I502="Motorway weaving",I502="Service area"),'Calculation sheet'!AP502*'Calculation sheet'!J502*'Calculation sheet'!K502*'Calculation sheet'!L502*'Calculation sheet'!N502*'Calculation sheet'!P502*'Calculation sheet'!R502*'Calculation sheet'!S502*'Calculation sheet'!X502*'Calculation sheet'!Y502*'Calculation sheet'!Z502*'Calculation sheet'!AB502*'Calculation sheet'!AD502*'Calculation sheet'!AI502*'Calculation sheet'!AJ502,'Calculation sheet'!AP502*'Calculation sheet'!J502*'Calculation sheet'!K502*'Calculation sheet'!L502*'Calculation sheet'!N502*'Calculation sheet'!P502*'Calculation sheet'!R502*'Calculation sheet'!S502*'Calculation sheet'!X502*'Calculation sheet'!Y502*'Calculation sheet'!Z502*'Calculation sheet'!AB502*'Calculation sheet'!AD502*'Calculation sheet'!AI502*'Calculation sheet'!AJ502*0.7672))</f>
        <v/>
      </c>
      <c r="Q502" s="12" t="str">
        <f t="shared" si="22"/>
        <v/>
      </c>
      <c r="R502" s="14" t="str">
        <f t="shared" si="23"/>
        <v/>
      </c>
    </row>
    <row r="503" spans="1:18" x14ac:dyDescent="0.3">
      <c r="A503" s="4" t="str">
        <f>IF('Input data'!A518="","",'Input data'!A518)</f>
        <v/>
      </c>
      <c r="B503" s="4" t="str">
        <f>IF('Input data'!B518="","",'Input data'!B518)</f>
        <v/>
      </c>
      <c r="C503" s="4" t="str">
        <f>IF('Input data'!C518="","",'Input data'!C518)</f>
        <v/>
      </c>
      <c r="D503" s="4" t="str">
        <f>IF('Input data'!D518="","",'Input data'!D518)</f>
        <v/>
      </c>
      <c r="E503" s="4" t="str">
        <f>IF('Input data'!E518="","",'Input data'!E518)</f>
        <v/>
      </c>
      <c r="F503" s="4" t="str">
        <f>IF('Input data'!F518="","",'Input data'!F518)</f>
        <v/>
      </c>
      <c r="G503" s="4">
        <f>IF('Input data'!G518="","",'Input data'!G518)</f>
        <v>0</v>
      </c>
      <c r="H503" s="4" t="str">
        <f>IF('Input data'!H518&gt;0.5,'Input data'!H518,"")</f>
        <v/>
      </c>
      <c r="I503" s="4" t="str">
        <f>IF('Input data'!I518="","",'Input data'!I518)</f>
        <v/>
      </c>
      <c r="J503" s="12" t="str">
        <f>IF('Calculation sheet'!AQ503="","",IF(OR(I503="Motorway link",I503="Exit diverge",I503="Entrance merge",I503="Motorway diverge",I503="Motorway merge",I503="Motorway weaving",I503="Service area"),'Calculation sheet'!AK503*'Calculation sheet'!J503*'Calculation sheet'!K503*'Calculation sheet'!L503*'Calculation sheet'!N503*'Calculation sheet'!P503*'Calculation sheet'!R503*'Calculation sheet'!S503*'Calculation sheet'!T503*'Calculation sheet'!Y503*'Calculation sheet'!Z503*'Calculation sheet'!AB503*'Calculation sheet'!AD503*'Calculation sheet'!AF503*'Calculation sheet'!AJ503,'Calculation sheet'!AK503*'Calculation sheet'!J503*'Calculation sheet'!K503*'Calculation sheet'!L503*'Calculation sheet'!N503*'Calculation sheet'!P503*'Calculation sheet'!R503*'Calculation sheet'!S503*'Calculation sheet'!T503*'Calculation sheet'!Y503*'Calculation sheet'!Z503*'Calculation sheet'!AB503*'Calculation sheet'!AD503*'Calculation sheet'!AF503*'Calculation sheet'!AJ503*0.7672))</f>
        <v/>
      </c>
      <c r="K503" s="12" t="str">
        <f>IF('Calculation sheet'!AQ503="","",IF(OR(I503="Motorway link",I503="Exit diverge",I503="Entrance merge",I503="Motorway diverge",I503="Motorway merge",I503="Motorway weaving",I503="Service area"),'Calculation sheet'!AL503*'Calculation sheet'!J503*'Calculation sheet'!K503*'Calculation sheet'!M503*'Calculation sheet'!O503*'Calculation sheet'!P503*'Calculation sheet'!Q503*'Calculation sheet'!R503*'Calculation sheet'!S503*'Calculation sheet'!T503*'Calculation sheet'!Y503*'Calculation sheet'!AA503*'Calculation sheet'!AC503*'Calculation sheet'!AE503*'Calculation sheet'!AG503*'Calculation sheet'!AJ503,'Calculation sheet'!AL503*'Calculation sheet'!J503*'Calculation sheet'!K503*'Calculation sheet'!M503*'Calculation sheet'!O503*'Calculation sheet'!P503*'Calculation sheet'!Q503*'Calculation sheet'!R503*'Calculation sheet'!S503*'Calculation sheet'!T503*'Calculation sheet'!Y503*'Calculation sheet'!AA503*'Calculation sheet'!AC503*'Calculation sheet'!AE503*'Calculation sheet'!AG503*'Calculation sheet'!AJ503*0.8833))</f>
        <v/>
      </c>
      <c r="L503" s="12" t="str">
        <f>IF('Calculation sheet'!AQ503="","",IF(OR(I503="Motorway link",I503="Exit diverge",I503="Entrance merge",I503="Motorway diverge",I503="Motorway merge",I503="Motorway weaving",I503="Service area"),'Calculation sheet'!AM503*'Calculation sheet'!J503*'Calculation sheet'!K503*'Calculation sheet'!M503*'Calculation sheet'!O503*'Calculation sheet'!P503*'Calculation sheet'!Q503*'Calculation sheet'!R503*'Calculation sheet'!S503*'Calculation sheet'!U503*'Calculation sheet'!Y503*'Calculation sheet'!AA503*'Calculation sheet'!AC503*'Calculation sheet'!AE503*'Calculation sheet'!AG503*'Calculation sheet'!AJ503,'Calculation sheet'!AM503*'Calculation sheet'!J503*'Calculation sheet'!K503*'Calculation sheet'!M503*'Calculation sheet'!O503*'Calculation sheet'!P503*'Calculation sheet'!Q503*'Calculation sheet'!R503*'Calculation sheet'!S503*'Calculation sheet'!U503*'Calculation sheet'!Y503*'Calculation sheet'!AA503*'Calculation sheet'!AC503*'Calculation sheet'!AE503*'Calculation sheet'!AG503*'Calculation sheet'!AJ503*1.1176))</f>
        <v/>
      </c>
      <c r="M503" s="12" t="str">
        <f t="shared" si="21"/>
        <v/>
      </c>
      <c r="N503" s="12" t="str">
        <f>IF('Calculation sheet'!AQ503="","",IF(OR(I503="Motorway link",I503="Exit diverge",I503="Entrance merge",I503="Motorway diverge",I503="Motorway merge",I503="Motorway weaving",I503="Service area"),'Calculation sheet'!AN503*'Calculation sheet'!J503*'Calculation sheet'!K503*'Calculation sheet'!L503*'Calculation sheet'!N503*'Calculation sheet'!P503*'Calculation sheet'!R503*'Calculation sheet'!S503*'Calculation sheet'!V503*'Calculation sheet'!Y503*'Calculation sheet'!Z503*'Calculation sheet'!AB503*'Calculation sheet'!AD503*'Calculation sheet'!AH503*'Calculation sheet'!AJ503,'Calculation sheet'!AN503*'Calculation sheet'!J503*'Calculation sheet'!K503*'Calculation sheet'!L503*'Calculation sheet'!N503*'Calculation sheet'!P503*'Calculation sheet'!R503*'Calculation sheet'!S503*'Calculation sheet'!V503*'Calculation sheet'!Y503*'Calculation sheet'!Z503*'Calculation sheet'!AB503*'Calculation sheet'!AD503*'Calculation sheet'!AH503*'Calculation sheet'!AJ503*0.7672))</f>
        <v/>
      </c>
      <c r="O503" s="12" t="str">
        <f>IF('Calculation sheet'!AQ503="","",IF(OR(I503="Motorway link",I503="Exit diverge",I503="Entrance merge",I503="Motorway diverge",I503="Motorway merge",I503="Motorway weaving",I503="Service area"),'Calculation sheet'!AO503*'Calculation sheet'!J503*'Calculation sheet'!K503*'Calculation sheet'!L503*'Calculation sheet'!N503*'Calculation sheet'!P503*'Calculation sheet'!R503*'Calculation sheet'!S503*'Calculation sheet'!W503*'Calculation sheet'!Y503*'Calculation sheet'!Z503*'Calculation sheet'!AB503*'Calculation sheet'!AD503*'Calculation sheet'!AH503*'Calculation sheet'!AJ503,'Calculation sheet'!AO503*'Calculation sheet'!J503*'Calculation sheet'!K503*'Calculation sheet'!L503*'Calculation sheet'!N503*'Calculation sheet'!P503*'Calculation sheet'!R503*'Calculation sheet'!S503*'Calculation sheet'!W503*'Calculation sheet'!Y503*'Calculation sheet'!Z503*'Calculation sheet'!AB503*'Calculation sheet'!AD503*'Calculation sheet'!AH503*'Calculation sheet'!AJ503*0.7672))</f>
        <v/>
      </c>
      <c r="P503" s="12" t="str">
        <f>IF('Calculation sheet'!AQ503="","",IF(OR(I503="Motorway link",I503="Exit diverge",I503="Entrance merge",I503="Motorway diverge",I503="Motorway merge",I503="Motorway weaving",I503="Service area"),'Calculation sheet'!AP503*'Calculation sheet'!J503*'Calculation sheet'!K503*'Calculation sheet'!L503*'Calculation sheet'!N503*'Calculation sheet'!P503*'Calculation sheet'!R503*'Calculation sheet'!S503*'Calculation sheet'!X503*'Calculation sheet'!Y503*'Calculation sheet'!Z503*'Calculation sheet'!AB503*'Calculation sheet'!AD503*'Calculation sheet'!AI503*'Calculation sheet'!AJ503,'Calculation sheet'!AP503*'Calculation sheet'!J503*'Calculation sheet'!K503*'Calculation sheet'!L503*'Calculation sheet'!N503*'Calculation sheet'!P503*'Calculation sheet'!R503*'Calculation sheet'!S503*'Calculation sheet'!X503*'Calculation sheet'!Y503*'Calculation sheet'!Z503*'Calculation sheet'!AB503*'Calculation sheet'!AD503*'Calculation sheet'!AI503*'Calculation sheet'!AJ503*0.7672))</f>
        <v/>
      </c>
      <c r="Q503" s="12" t="str">
        <f t="shared" si="22"/>
        <v/>
      </c>
      <c r="R503" s="14" t="str">
        <f t="shared" si="23"/>
        <v/>
      </c>
    </row>
    <row r="504" spans="1:18" x14ac:dyDescent="0.3">
      <c r="A504" s="4" t="str">
        <f>IF('Input data'!A519="","",'Input data'!A519)</f>
        <v/>
      </c>
      <c r="B504" s="4" t="str">
        <f>IF('Input data'!B519="","",'Input data'!B519)</f>
        <v/>
      </c>
      <c r="C504" s="4" t="str">
        <f>IF('Input data'!C519="","",'Input data'!C519)</f>
        <v/>
      </c>
      <c r="D504" s="4" t="str">
        <f>IF('Input data'!D519="","",'Input data'!D519)</f>
        <v/>
      </c>
      <c r="E504" s="4" t="str">
        <f>IF('Input data'!E519="","",'Input data'!E519)</f>
        <v/>
      </c>
      <c r="F504" s="4" t="str">
        <f>IF('Input data'!F519="","",'Input data'!F519)</f>
        <v/>
      </c>
      <c r="G504" s="4">
        <f>IF('Input data'!G519="","",'Input data'!G519)</f>
        <v>0</v>
      </c>
      <c r="H504" s="4" t="str">
        <f>IF('Input data'!H519&gt;0.5,'Input data'!H519,"")</f>
        <v/>
      </c>
      <c r="I504" s="4" t="str">
        <f>IF('Input data'!I519="","",'Input data'!I519)</f>
        <v/>
      </c>
      <c r="J504" s="12" t="str">
        <f>IF('Calculation sheet'!AQ504="","",IF(OR(I504="Motorway link",I504="Exit diverge",I504="Entrance merge",I504="Motorway diverge",I504="Motorway merge",I504="Motorway weaving",I504="Service area"),'Calculation sheet'!AK504*'Calculation sheet'!J504*'Calculation sheet'!K504*'Calculation sheet'!L504*'Calculation sheet'!N504*'Calculation sheet'!P504*'Calculation sheet'!R504*'Calculation sheet'!S504*'Calculation sheet'!T504*'Calculation sheet'!Y504*'Calculation sheet'!Z504*'Calculation sheet'!AB504*'Calculation sheet'!AD504*'Calculation sheet'!AF504*'Calculation sheet'!AJ504,'Calculation sheet'!AK504*'Calculation sheet'!J504*'Calculation sheet'!K504*'Calculation sheet'!L504*'Calculation sheet'!N504*'Calculation sheet'!P504*'Calculation sheet'!R504*'Calculation sheet'!S504*'Calculation sheet'!T504*'Calculation sheet'!Y504*'Calculation sheet'!Z504*'Calculation sheet'!AB504*'Calculation sheet'!AD504*'Calculation sheet'!AF504*'Calculation sheet'!AJ504*0.7672))</f>
        <v/>
      </c>
      <c r="K504" s="12" t="str">
        <f>IF('Calculation sheet'!AQ504="","",IF(OR(I504="Motorway link",I504="Exit diverge",I504="Entrance merge",I504="Motorway diverge",I504="Motorway merge",I504="Motorway weaving",I504="Service area"),'Calculation sheet'!AL504*'Calculation sheet'!J504*'Calculation sheet'!K504*'Calculation sheet'!M504*'Calculation sheet'!O504*'Calculation sheet'!P504*'Calculation sheet'!Q504*'Calculation sheet'!R504*'Calculation sheet'!S504*'Calculation sheet'!T504*'Calculation sheet'!Y504*'Calculation sheet'!AA504*'Calculation sheet'!AC504*'Calculation sheet'!AE504*'Calculation sheet'!AG504*'Calculation sheet'!AJ504,'Calculation sheet'!AL504*'Calculation sheet'!J504*'Calculation sheet'!K504*'Calculation sheet'!M504*'Calculation sheet'!O504*'Calculation sheet'!P504*'Calculation sheet'!Q504*'Calculation sheet'!R504*'Calculation sheet'!S504*'Calculation sheet'!T504*'Calculation sheet'!Y504*'Calculation sheet'!AA504*'Calculation sheet'!AC504*'Calculation sheet'!AE504*'Calculation sheet'!AG504*'Calculation sheet'!AJ504*0.8833))</f>
        <v/>
      </c>
      <c r="L504" s="12" t="str">
        <f>IF('Calculation sheet'!AQ504="","",IF(OR(I504="Motorway link",I504="Exit diverge",I504="Entrance merge",I504="Motorway diverge",I504="Motorway merge",I504="Motorway weaving",I504="Service area"),'Calculation sheet'!AM504*'Calculation sheet'!J504*'Calculation sheet'!K504*'Calculation sheet'!M504*'Calculation sheet'!O504*'Calculation sheet'!P504*'Calculation sheet'!Q504*'Calculation sheet'!R504*'Calculation sheet'!S504*'Calculation sheet'!U504*'Calculation sheet'!Y504*'Calculation sheet'!AA504*'Calculation sheet'!AC504*'Calculation sheet'!AE504*'Calculation sheet'!AG504*'Calculation sheet'!AJ504,'Calculation sheet'!AM504*'Calculation sheet'!J504*'Calculation sheet'!K504*'Calculation sheet'!M504*'Calculation sheet'!O504*'Calculation sheet'!P504*'Calculation sheet'!Q504*'Calculation sheet'!R504*'Calculation sheet'!S504*'Calculation sheet'!U504*'Calculation sheet'!Y504*'Calculation sheet'!AA504*'Calculation sheet'!AC504*'Calculation sheet'!AE504*'Calculation sheet'!AG504*'Calculation sheet'!AJ504*1.1176))</f>
        <v/>
      </c>
      <c r="M504" s="12" t="str">
        <f t="shared" si="21"/>
        <v/>
      </c>
      <c r="N504" s="12" t="str">
        <f>IF('Calculation sheet'!AQ504="","",IF(OR(I504="Motorway link",I504="Exit diverge",I504="Entrance merge",I504="Motorway diverge",I504="Motorway merge",I504="Motorway weaving",I504="Service area"),'Calculation sheet'!AN504*'Calculation sheet'!J504*'Calculation sheet'!K504*'Calculation sheet'!L504*'Calculation sheet'!N504*'Calculation sheet'!P504*'Calculation sheet'!R504*'Calculation sheet'!S504*'Calculation sheet'!V504*'Calculation sheet'!Y504*'Calculation sheet'!Z504*'Calculation sheet'!AB504*'Calculation sheet'!AD504*'Calculation sheet'!AH504*'Calculation sheet'!AJ504,'Calculation sheet'!AN504*'Calculation sheet'!J504*'Calculation sheet'!K504*'Calculation sheet'!L504*'Calculation sheet'!N504*'Calculation sheet'!P504*'Calculation sheet'!R504*'Calculation sheet'!S504*'Calculation sheet'!V504*'Calculation sheet'!Y504*'Calculation sheet'!Z504*'Calculation sheet'!AB504*'Calculation sheet'!AD504*'Calculation sheet'!AH504*'Calculation sheet'!AJ504*0.7672))</f>
        <v/>
      </c>
      <c r="O504" s="12" t="str">
        <f>IF('Calculation sheet'!AQ504="","",IF(OR(I504="Motorway link",I504="Exit diverge",I504="Entrance merge",I504="Motorway diverge",I504="Motorway merge",I504="Motorway weaving",I504="Service area"),'Calculation sheet'!AO504*'Calculation sheet'!J504*'Calculation sheet'!K504*'Calculation sheet'!L504*'Calculation sheet'!N504*'Calculation sheet'!P504*'Calculation sheet'!R504*'Calculation sheet'!S504*'Calculation sheet'!W504*'Calculation sheet'!Y504*'Calculation sheet'!Z504*'Calculation sheet'!AB504*'Calculation sheet'!AD504*'Calculation sheet'!AH504*'Calculation sheet'!AJ504,'Calculation sheet'!AO504*'Calculation sheet'!J504*'Calculation sheet'!K504*'Calculation sheet'!L504*'Calculation sheet'!N504*'Calculation sheet'!P504*'Calculation sheet'!R504*'Calculation sheet'!S504*'Calculation sheet'!W504*'Calculation sheet'!Y504*'Calculation sheet'!Z504*'Calculation sheet'!AB504*'Calculation sheet'!AD504*'Calculation sheet'!AH504*'Calculation sheet'!AJ504*0.7672))</f>
        <v/>
      </c>
      <c r="P504" s="12" t="str">
        <f>IF('Calculation sheet'!AQ504="","",IF(OR(I504="Motorway link",I504="Exit diverge",I504="Entrance merge",I504="Motorway diverge",I504="Motorway merge",I504="Motorway weaving",I504="Service area"),'Calculation sheet'!AP504*'Calculation sheet'!J504*'Calculation sheet'!K504*'Calculation sheet'!L504*'Calculation sheet'!N504*'Calculation sheet'!P504*'Calculation sheet'!R504*'Calculation sheet'!S504*'Calculation sheet'!X504*'Calculation sheet'!Y504*'Calculation sheet'!Z504*'Calculation sheet'!AB504*'Calculation sheet'!AD504*'Calculation sheet'!AI504*'Calculation sheet'!AJ504,'Calculation sheet'!AP504*'Calculation sheet'!J504*'Calculation sheet'!K504*'Calculation sheet'!L504*'Calculation sheet'!N504*'Calculation sheet'!P504*'Calculation sheet'!R504*'Calculation sheet'!S504*'Calculation sheet'!X504*'Calculation sheet'!Y504*'Calculation sheet'!Z504*'Calculation sheet'!AB504*'Calculation sheet'!AD504*'Calculation sheet'!AI504*'Calculation sheet'!AJ504*0.7672))</f>
        <v/>
      </c>
      <c r="Q504" s="12" t="str">
        <f t="shared" si="22"/>
        <v/>
      </c>
      <c r="R504" s="14" t="str">
        <f t="shared" si="23"/>
        <v/>
      </c>
    </row>
    <row r="505" spans="1:18" x14ac:dyDescent="0.3">
      <c r="A505" s="4" t="str">
        <f>IF('Input data'!A520="","",'Input data'!A520)</f>
        <v/>
      </c>
      <c r="B505" s="4" t="str">
        <f>IF('Input data'!B520="","",'Input data'!B520)</f>
        <v/>
      </c>
      <c r="C505" s="4" t="str">
        <f>IF('Input data'!C520="","",'Input data'!C520)</f>
        <v/>
      </c>
      <c r="D505" s="4" t="str">
        <f>IF('Input data'!D520="","",'Input data'!D520)</f>
        <v/>
      </c>
      <c r="E505" s="4" t="str">
        <f>IF('Input data'!E520="","",'Input data'!E520)</f>
        <v/>
      </c>
      <c r="F505" s="4" t="str">
        <f>IF('Input data'!F520="","",'Input data'!F520)</f>
        <v/>
      </c>
      <c r="G505" s="4">
        <f>IF('Input data'!G520="","",'Input data'!G520)</f>
        <v>0</v>
      </c>
      <c r="H505" s="4" t="str">
        <f>IF('Input data'!H520&gt;0.5,'Input data'!H520,"")</f>
        <v/>
      </c>
      <c r="I505" s="4" t="str">
        <f>IF('Input data'!I520="","",'Input data'!I520)</f>
        <v/>
      </c>
      <c r="J505" s="12" t="str">
        <f>IF('Calculation sheet'!AQ505="","",IF(OR(I505="Motorway link",I505="Exit diverge",I505="Entrance merge",I505="Motorway diverge",I505="Motorway merge",I505="Motorway weaving",I505="Service area"),'Calculation sheet'!AK505*'Calculation sheet'!J505*'Calculation sheet'!K505*'Calculation sheet'!L505*'Calculation sheet'!N505*'Calculation sheet'!P505*'Calculation sheet'!R505*'Calculation sheet'!S505*'Calculation sheet'!T505*'Calculation sheet'!Y505*'Calculation sheet'!Z505*'Calculation sheet'!AB505*'Calculation sheet'!AD505*'Calculation sheet'!AF505*'Calculation sheet'!AJ505,'Calculation sheet'!AK505*'Calculation sheet'!J505*'Calculation sheet'!K505*'Calculation sheet'!L505*'Calculation sheet'!N505*'Calculation sheet'!P505*'Calculation sheet'!R505*'Calculation sheet'!S505*'Calculation sheet'!T505*'Calculation sheet'!Y505*'Calculation sheet'!Z505*'Calculation sheet'!AB505*'Calculation sheet'!AD505*'Calculation sheet'!AF505*'Calculation sheet'!AJ505*0.7672))</f>
        <v/>
      </c>
      <c r="K505" s="12" t="str">
        <f>IF('Calculation sheet'!AQ505="","",IF(OR(I505="Motorway link",I505="Exit diverge",I505="Entrance merge",I505="Motorway diverge",I505="Motorway merge",I505="Motorway weaving",I505="Service area"),'Calculation sheet'!AL505*'Calculation sheet'!J505*'Calculation sheet'!K505*'Calculation sheet'!M505*'Calculation sheet'!O505*'Calculation sheet'!P505*'Calculation sheet'!Q505*'Calculation sheet'!R505*'Calculation sheet'!S505*'Calculation sheet'!T505*'Calculation sheet'!Y505*'Calculation sheet'!AA505*'Calculation sheet'!AC505*'Calculation sheet'!AE505*'Calculation sheet'!AG505*'Calculation sheet'!AJ505,'Calculation sheet'!AL505*'Calculation sheet'!J505*'Calculation sheet'!K505*'Calculation sheet'!M505*'Calculation sheet'!O505*'Calculation sheet'!P505*'Calculation sheet'!Q505*'Calculation sheet'!R505*'Calculation sheet'!S505*'Calculation sheet'!T505*'Calculation sheet'!Y505*'Calculation sheet'!AA505*'Calculation sheet'!AC505*'Calculation sheet'!AE505*'Calculation sheet'!AG505*'Calculation sheet'!AJ505*0.8833))</f>
        <v/>
      </c>
      <c r="L505" s="12" t="str">
        <f>IF('Calculation sheet'!AQ505="","",IF(OR(I505="Motorway link",I505="Exit diverge",I505="Entrance merge",I505="Motorway diverge",I505="Motorway merge",I505="Motorway weaving",I505="Service area"),'Calculation sheet'!AM505*'Calculation sheet'!J505*'Calculation sheet'!K505*'Calculation sheet'!M505*'Calculation sheet'!O505*'Calculation sheet'!P505*'Calculation sheet'!Q505*'Calculation sheet'!R505*'Calculation sheet'!S505*'Calculation sheet'!U505*'Calculation sheet'!Y505*'Calculation sheet'!AA505*'Calculation sheet'!AC505*'Calculation sheet'!AE505*'Calculation sheet'!AG505*'Calculation sheet'!AJ505,'Calculation sheet'!AM505*'Calculation sheet'!J505*'Calculation sheet'!K505*'Calculation sheet'!M505*'Calculation sheet'!O505*'Calculation sheet'!P505*'Calculation sheet'!Q505*'Calculation sheet'!R505*'Calculation sheet'!S505*'Calculation sheet'!U505*'Calculation sheet'!Y505*'Calculation sheet'!AA505*'Calculation sheet'!AC505*'Calculation sheet'!AE505*'Calculation sheet'!AG505*'Calculation sheet'!AJ505*1.1176))</f>
        <v/>
      </c>
      <c r="M505" s="12" t="str">
        <f t="shared" si="21"/>
        <v/>
      </c>
      <c r="N505" s="12" t="str">
        <f>IF('Calculation sheet'!AQ505="","",IF(OR(I505="Motorway link",I505="Exit diverge",I505="Entrance merge",I505="Motorway diverge",I505="Motorway merge",I505="Motorway weaving",I505="Service area"),'Calculation sheet'!AN505*'Calculation sheet'!J505*'Calculation sheet'!K505*'Calculation sheet'!L505*'Calculation sheet'!N505*'Calculation sheet'!P505*'Calculation sheet'!R505*'Calculation sheet'!S505*'Calculation sheet'!V505*'Calculation sheet'!Y505*'Calculation sheet'!Z505*'Calculation sheet'!AB505*'Calculation sheet'!AD505*'Calculation sheet'!AH505*'Calculation sheet'!AJ505,'Calculation sheet'!AN505*'Calculation sheet'!J505*'Calculation sheet'!K505*'Calculation sheet'!L505*'Calculation sheet'!N505*'Calculation sheet'!P505*'Calculation sheet'!R505*'Calculation sheet'!S505*'Calculation sheet'!V505*'Calculation sheet'!Y505*'Calculation sheet'!Z505*'Calculation sheet'!AB505*'Calculation sheet'!AD505*'Calculation sheet'!AH505*'Calculation sheet'!AJ505*0.7672))</f>
        <v/>
      </c>
      <c r="O505" s="12" t="str">
        <f>IF('Calculation sheet'!AQ505="","",IF(OR(I505="Motorway link",I505="Exit diverge",I505="Entrance merge",I505="Motorway diverge",I505="Motorway merge",I505="Motorway weaving",I505="Service area"),'Calculation sheet'!AO505*'Calculation sheet'!J505*'Calculation sheet'!K505*'Calculation sheet'!L505*'Calculation sheet'!N505*'Calculation sheet'!P505*'Calculation sheet'!R505*'Calculation sheet'!S505*'Calculation sheet'!W505*'Calculation sheet'!Y505*'Calculation sheet'!Z505*'Calculation sheet'!AB505*'Calculation sheet'!AD505*'Calculation sheet'!AH505*'Calculation sheet'!AJ505,'Calculation sheet'!AO505*'Calculation sheet'!J505*'Calculation sheet'!K505*'Calculation sheet'!L505*'Calculation sheet'!N505*'Calculation sheet'!P505*'Calculation sheet'!R505*'Calculation sheet'!S505*'Calculation sheet'!W505*'Calculation sheet'!Y505*'Calculation sheet'!Z505*'Calculation sheet'!AB505*'Calculation sheet'!AD505*'Calculation sheet'!AH505*'Calculation sheet'!AJ505*0.7672))</f>
        <v/>
      </c>
      <c r="P505" s="12" t="str">
        <f>IF('Calculation sheet'!AQ505="","",IF(OR(I505="Motorway link",I505="Exit diverge",I505="Entrance merge",I505="Motorway diverge",I505="Motorway merge",I505="Motorway weaving",I505="Service area"),'Calculation sheet'!AP505*'Calculation sheet'!J505*'Calculation sheet'!K505*'Calculation sheet'!L505*'Calculation sheet'!N505*'Calculation sheet'!P505*'Calculation sheet'!R505*'Calculation sheet'!S505*'Calculation sheet'!X505*'Calculation sheet'!Y505*'Calculation sheet'!Z505*'Calculation sheet'!AB505*'Calculation sheet'!AD505*'Calculation sheet'!AI505*'Calculation sheet'!AJ505,'Calculation sheet'!AP505*'Calculation sheet'!J505*'Calculation sheet'!K505*'Calculation sheet'!L505*'Calculation sheet'!N505*'Calculation sheet'!P505*'Calculation sheet'!R505*'Calculation sheet'!S505*'Calculation sheet'!X505*'Calculation sheet'!Y505*'Calculation sheet'!Z505*'Calculation sheet'!AB505*'Calculation sheet'!AD505*'Calculation sheet'!AI505*'Calculation sheet'!AJ505*0.7672))</f>
        <v/>
      </c>
      <c r="Q505" s="12" t="str">
        <f t="shared" si="22"/>
        <v/>
      </c>
      <c r="R505" s="14" t="str">
        <f t="shared" si="23"/>
        <v/>
      </c>
    </row>
  </sheetData>
  <sheetProtection sheet="1" objects="1" scenarios="1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U505"/>
  <sheetViews>
    <sheetView workbookViewId="0">
      <pane xSplit="9" ySplit="5" topLeftCell="J6" activePane="bottomRight" state="frozenSplit"/>
      <selection activeCell="F1" sqref="F1"/>
      <selection pane="topRight" activeCell="J1" sqref="J1"/>
      <selection pane="bottomLeft" activeCell="A6" sqref="A6"/>
      <selection pane="bottomRight" activeCell="M1" sqref="M1"/>
    </sheetView>
  </sheetViews>
  <sheetFormatPr defaultColWidth="0" defaultRowHeight="14.4" zeroHeight="1" x14ac:dyDescent="0.3"/>
  <cols>
    <col min="1" max="1" width="9.77734375" style="4" customWidth="1"/>
    <col min="2" max="2" width="12.77734375" style="4" customWidth="1"/>
    <col min="3" max="4" width="8.77734375" style="4" customWidth="1"/>
    <col min="5" max="6" width="7.77734375" style="4" customWidth="1"/>
    <col min="7" max="7" width="6.77734375" style="4" customWidth="1"/>
    <col min="8" max="8" width="13.77734375" style="4" customWidth="1"/>
    <col min="9" max="9" width="19.77734375" style="4" customWidth="1"/>
    <col min="10" max="13" width="13.77734375" style="4" customWidth="1"/>
    <col min="14" max="17" width="12.77734375" style="4" customWidth="1"/>
    <col min="18" max="18" width="15.77734375" style="4" customWidth="1"/>
    <col min="19" max="22" width="9.109375" style="4" hidden="1" customWidth="1"/>
    <col min="23" max="23" width="25.109375" style="4" hidden="1" customWidth="1"/>
    <col min="24" max="16384" width="9.109375" style="4" hidden="1"/>
  </cols>
  <sheetData>
    <row r="1" spans="1:47" x14ac:dyDescent="0.3">
      <c r="A1" s="1" t="s">
        <v>12</v>
      </c>
      <c r="B1" s="2" t="s">
        <v>19</v>
      </c>
      <c r="C1" s="1" t="s">
        <v>23</v>
      </c>
      <c r="D1" s="1"/>
      <c r="E1" s="2" t="s">
        <v>24</v>
      </c>
      <c r="F1" s="2"/>
      <c r="G1" s="1" t="s">
        <v>13</v>
      </c>
      <c r="H1" s="2" t="s">
        <v>14</v>
      </c>
      <c r="I1" s="1" t="s">
        <v>17</v>
      </c>
      <c r="J1" s="15" t="s">
        <v>74</v>
      </c>
      <c r="K1" s="3"/>
      <c r="L1" s="16" t="s">
        <v>72</v>
      </c>
      <c r="M1" s="17">
        <v>2009</v>
      </c>
      <c r="N1" s="15" t="s">
        <v>73</v>
      </c>
      <c r="O1" s="3"/>
      <c r="P1" s="3"/>
      <c r="Q1" s="3"/>
      <c r="R1" s="1" t="s">
        <v>62</v>
      </c>
    </row>
    <row r="2" spans="1:47" x14ac:dyDescent="0.3">
      <c r="A2" s="1"/>
      <c r="B2" s="2"/>
      <c r="C2" s="1"/>
      <c r="D2" s="1"/>
      <c r="E2" s="2"/>
      <c r="F2" s="2"/>
      <c r="G2" s="1"/>
      <c r="H2" s="2" t="s">
        <v>15</v>
      </c>
      <c r="I2" s="1"/>
      <c r="J2" s="3"/>
      <c r="K2" s="3"/>
      <c r="L2" s="3"/>
      <c r="M2" s="3"/>
      <c r="N2" s="3"/>
      <c r="O2" s="3"/>
      <c r="P2" s="3"/>
      <c r="Q2" s="3"/>
      <c r="R2" s="1"/>
    </row>
    <row r="3" spans="1:47" x14ac:dyDescent="0.3">
      <c r="A3" s="1"/>
      <c r="B3" s="2"/>
      <c r="C3" s="1"/>
      <c r="D3" s="1"/>
      <c r="E3" s="2"/>
      <c r="F3" s="2"/>
      <c r="G3" s="1"/>
      <c r="H3" s="2" t="s">
        <v>16</v>
      </c>
      <c r="I3" s="1"/>
      <c r="J3" s="3"/>
      <c r="K3" s="3"/>
      <c r="L3" s="3"/>
      <c r="M3" s="3"/>
      <c r="N3" s="3"/>
      <c r="O3" s="3"/>
      <c r="P3" s="3"/>
      <c r="Q3" s="3"/>
      <c r="R3" s="1"/>
    </row>
    <row r="4" spans="1:47" x14ac:dyDescent="0.3">
      <c r="A4" s="1"/>
      <c r="B4" s="2"/>
      <c r="C4" s="1"/>
      <c r="D4" s="1"/>
      <c r="E4" s="2"/>
      <c r="F4" s="2"/>
      <c r="G4" s="1"/>
      <c r="H4" s="2"/>
      <c r="I4" s="1"/>
      <c r="J4" s="3"/>
      <c r="K4" s="13" t="s">
        <v>71</v>
      </c>
      <c r="L4" s="3" t="s">
        <v>71</v>
      </c>
      <c r="M4" s="13"/>
      <c r="N4" s="3"/>
      <c r="O4" s="13"/>
      <c r="P4" s="3"/>
      <c r="Q4" s="13"/>
      <c r="R4" s="1" t="s">
        <v>63</v>
      </c>
    </row>
    <row r="5" spans="1:47" x14ac:dyDescent="0.3">
      <c r="A5" s="1"/>
      <c r="B5" s="2"/>
      <c r="C5" s="1" t="s">
        <v>0</v>
      </c>
      <c r="D5" s="1" t="s">
        <v>1</v>
      </c>
      <c r="E5" s="2" t="s">
        <v>0</v>
      </c>
      <c r="F5" s="2" t="s">
        <v>1</v>
      </c>
      <c r="G5" s="1" t="s">
        <v>2</v>
      </c>
      <c r="H5" s="2"/>
      <c r="I5" s="1"/>
      <c r="J5" s="3" t="s">
        <v>65</v>
      </c>
      <c r="K5" s="13" t="s">
        <v>92</v>
      </c>
      <c r="L5" s="3" t="s">
        <v>93</v>
      </c>
      <c r="M5" s="13" t="s">
        <v>66</v>
      </c>
      <c r="N5" s="3" t="s">
        <v>67</v>
      </c>
      <c r="O5" s="13" t="s">
        <v>69</v>
      </c>
      <c r="P5" s="3" t="s">
        <v>68</v>
      </c>
      <c r="Q5" s="13" t="s">
        <v>70</v>
      </c>
      <c r="R5" s="1" t="s">
        <v>64</v>
      </c>
      <c r="W5" s="4" t="s">
        <v>10</v>
      </c>
    </row>
    <row r="6" spans="1:47" x14ac:dyDescent="0.3">
      <c r="A6" s="4" t="str">
        <f>IF('Input data'!A21="","",'Input data'!A21)</f>
        <v/>
      </c>
      <c r="B6" s="4" t="str">
        <f>IF('Input data'!B21="","",'Input data'!B21)</f>
        <v/>
      </c>
      <c r="C6" s="4" t="str">
        <f>IF('Input data'!C21="","",'Input data'!C21)</f>
        <v/>
      </c>
      <c r="D6" s="4" t="str">
        <f>IF('Input data'!D21="","",'Input data'!D21)</f>
        <v/>
      </c>
      <c r="E6" s="4" t="str">
        <f>IF('Input data'!E21="","",'Input data'!E21)</f>
        <v/>
      </c>
      <c r="F6" s="4" t="str">
        <f>IF('Input data'!F21="","",'Input data'!F21)</f>
        <v/>
      </c>
      <c r="G6" s="4">
        <f>IF('Input data'!G21="","",'Input data'!G21)</f>
        <v>0</v>
      </c>
      <c r="H6" s="4" t="str">
        <f>IF('Input data'!H21&gt;0.5,'Input data'!H21,"")</f>
        <v/>
      </c>
      <c r="I6" s="4" t="str">
        <f>IF('Input data'!I21="","",'Input data'!I21)</f>
        <v/>
      </c>
      <c r="J6" s="12" t="str">
        <f>IF('Result 2005-2012'!$R6="","",IF($M$1=2005,'Result 2005-2012'!J6,IF(AND($M$1=2006,'Calculation sheet'!$AQ6="2005-2012"),'Result 2005-2012'!J6*SUM($Y$7:$AE$7)/7,IF(AND($M$1=2007,'Calculation sheet'!$AQ6="2005-2012"),'Result 2005-2012'!J6*SUM($Z$7:$AE$7)/6,IF(AND($M$1=2008,'Calculation sheet'!$AQ6="2005-2012"),'Result 2005-2012'!J6*SUM($AA$7:$AE$7)/5,IF(AND($M$1=2009,'Calculation sheet'!$AQ6="2005-2012"),'Result 2005-2012'!J6*SUM($AB$7:$AE$7)/4,IF(AND($M$1=2010,'Calculation sheet'!$AQ6="2005-2012"),'Result 2005-2012'!J6*SUM($AC$7:$AE$7)/3,IF(AND($M$1=2011,'Calculation sheet'!$AQ6="2005-2012"),'Result 2005-2012'!J6*SUM($AD$7:$AE$7)/2,IF(AND($M$1=2012,'Calculation sheet'!$AQ6="2005-2012"),'Result 2005-2012'!J6*$AE$7,IF(AND($M$1=2006,'Calculation sheet'!$AQ6="1999-2012"),'Result 2005-2012'!J6*SUM($Y$16:$AE$16)/7,IF(AND($M$1=2007,'Calculation sheet'!$AQ6="1999-2012"),'Result 2005-2012'!J6*SUM($Z$16:$AE$16)/6,IF(AND($M$1=2008,'Calculation sheet'!$AQ6="1999-2012"),'Result 2005-2012'!J6*SUM($AA$16:$AE$16)/5,IF(AND($M$1=2009,'Calculation sheet'!$AQ6="1999-2012"),'Result 2005-2012'!J6*SUM($AB$16:$AE$16)/4,IF(AND($M$1=2010,'Calculation sheet'!$AQ6="1999-2012"),'Result 2005-2012'!J6*SUM($AC$16:$AE$16)/3,IF(AND($M$1=2011,'Calculation sheet'!$AQ6="1999-2012"),'Result 2005-2012'!J6*SUM($AD$16:$AE$16)/2,IF(AND($M$1=2012,'Calculation sheet'!$AQ6="1999-2012"),'Result 2005-2012'!J6*$AE$16,""))))))))))))))))</f>
        <v/>
      </c>
      <c r="K6" s="12" t="str">
        <f>IF('Result 2005-2012'!$R6="","",IF($M$1=2005,'Result 2005-2012'!K6,IF(AND($M$1=2006,'Calculation sheet'!$AQ6="2005-2012"),'Result 2005-2012'!K6*SUM($Y$8:$AE$8)/7,IF(AND($M$1=2007,'Calculation sheet'!$AQ6="2005-2012"),'Result 2005-2012'!K6*SUM($Z$8:$AE$8)/6,IF(AND($M$1=2008,'Calculation sheet'!$AQ6="2005-2012"),'Result 2005-2012'!K6*SUM($AA$8:$AE$8)/5,IF(AND($M$1=2009,'Calculation sheet'!$AQ6="2005-2012"),'Result 2005-2012'!K6*SUM($AB$8:$AE$8)/4,IF(AND($M$1=2010,'Calculation sheet'!$AQ6="2005-2012"),'Result 2005-2012'!K6*SUM($AC$8:$AE$8)/3,IF(AND($M$1=2011,'Calculation sheet'!$AQ6="2005-2012"),'Result 2005-2012'!K6*SUM($AD$8:$AE$8)/2,IF(AND($M$1=2012,'Calculation sheet'!$AQ6="2005-2012"),'Result 2005-2012'!K6*$AE$8,IF(AND($M$1=2006,'Calculation sheet'!$AQ6="1999-2012"),'Result 2005-2012'!K6*SUM($Y$17:$AE$17)/7,IF(AND($M$1=2007,'Calculation sheet'!$AQ6="1999-2012"),'Result 2005-2012'!K6*SUM($Z$17:$AE$17)/6,IF(AND($M$1=2008,'Calculation sheet'!$AQ6="1999-2012"),'Result 2005-2012'!K6*SUM($AA$17:$AE$17)/5,IF(AND($M$1=2009,'Calculation sheet'!$AQ6="1999-2012"),'Result 2005-2012'!K6*SUM($AB$17:$AE$17)/4,IF(AND($M$1=2010,'Calculation sheet'!$AQ6="1999-2012"),'Result 2005-2012'!K6*SUM($AC$17:$AE$17)/3,IF(AND($M$1=2011,'Calculation sheet'!$AQ6="1999-2012"),'Result 2005-2012'!K6*SUM($AD$17:$AE$17)/2,IF(AND($M$1=2012,'Calculation sheet'!$AQ6="1999-2012"),'Result 2005-2012'!K6*$AE$17,""))))))))))))))))</f>
        <v/>
      </c>
      <c r="L6" s="12" t="str">
        <f>IF('Result 2005-2012'!$R6="","",IF($M$1=2005,'Result 2005-2012'!L6,IF(AND($M$1=2006,'Calculation sheet'!$AQ6="2005-2012"),'Result 2005-2012'!L6*SUM($Y$9:$AE$9)/7,IF(AND($M$1=2007,'Calculation sheet'!$AQ6="2005-2012"),'Result 2005-2012'!L6*SUM($Z$9:$AE$9)/6,IF(AND($M$1=2008,'Calculation sheet'!$AQ6="2005-2012"),'Result 2005-2012'!L6*SUM($AA$9:$AE$9)/5,IF(AND($M$1=2009,'Calculation sheet'!$AQ6="2005-2012"),'Result 2005-2012'!L6*SUM($AB$9:$AE$9)/4,IF(AND($M$1=2010,'Calculation sheet'!$AQ6="2005-2012"),'Result 2005-2012'!L6*SUM($AC$9:$AE$9)/3,IF(AND($M$1=2011,'Calculation sheet'!$AQ6="2005-2012"),'Result 2005-2012'!L6*SUM($AD$9:$AE$9)/2,IF(AND($M$1=2012,'Calculation sheet'!$AQ6="2005-2012"),'Result 2005-2012'!L6*$AE$9,IF(AND($M$1=2006,'Calculation sheet'!$AQ6="1999-2012"),'Result 2005-2012'!L6*SUM($Y$18:$AE$18)/7,IF(AND($M$1=2007,'Calculation sheet'!$AQ6="1999-2012"),'Result 2005-2012'!L6*SUM($Z$18:$AE$18)/6,IF(AND($M$1=2008,'Calculation sheet'!$AQ6="1999-2012"),'Result 2005-2012'!L6*SUM($AA$18:$AE$18)/5,IF(AND($M$1=2009,'Calculation sheet'!$AQ6="1999-2012"),'Result 2005-2012'!L6*SUM($AB$18:$AE$18)/4,IF(AND($M$1=2010,'Calculation sheet'!$AQ6="1999-2012"),'Result 2005-2012'!L6*SUM($AC$18:$AE$18)/3,IF(AND($M$1=2011,'Calculation sheet'!$AQ6="1999-2012"),'Result 2005-2012'!L6*SUM($AD$18:$AE$18)/2,IF(AND($M$1=2012,'Calculation sheet'!$AQ6="1999-2012"),'Result 2005-2012'!L6*$AE$18,""))))))))))))))))</f>
        <v/>
      </c>
      <c r="M6" s="12" t="str">
        <f>IF(SUM(J6:L6)&gt;0,SUM(J6:L6),"")</f>
        <v/>
      </c>
      <c r="N6" s="12" t="str">
        <f>IF('Result 2005-2012'!$R6="","",IF($M$1=2005,'Result 2005-2012'!N6,IF(AND($M$1=2006,'Calculation sheet'!$AQ6="2005-2012"),'Result 2005-2012'!N6*SUM($Y$10:$AE$10)/7,IF(AND($M$1=2007,'Calculation sheet'!$AQ6="2005-2012"),'Result 2005-2012'!N6*SUM($Z$10:$AE$10)/6,IF(AND($M$1=2008,'Calculation sheet'!$AQ6="2005-2012"),'Result 2005-2012'!N6*SUM($AA$10:$AE$10)/5,IF(AND($M$1=2009,'Calculation sheet'!$AQ6="2005-2012"),'Result 2005-2012'!N6*SUM($AB$10:$AE$10)/4,IF(AND($M$1=2010,'Calculation sheet'!$AQ6="2005-2012"),'Result 2005-2012'!N6*SUM($AC$10:$AE$10)/3,IF(AND($M$1=2011,'Calculation sheet'!$AQ6="2005-2012"),'Result 2005-2012'!N6*SUM($AD$10:$AE$10)/2,IF(AND($M$1=2012,'Calculation sheet'!$AQ6="2005-2012"),'Result 2005-2012'!N6*$AE$10,IF(AND($M$1=2006,'Calculation sheet'!$AQ6="1999-2012"),'Result 2005-2012'!N6*SUM($Y$16:$AE$16)/7,IF(AND($M$1=2007,'Calculation sheet'!$AQ6="1999-2012"),'Result 2005-2012'!N6*SUM($Z$16:$AE$16)/6,IF(AND($M$1=2008,'Calculation sheet'!$AQ6="1999-2012"),'Result 2005-2012'!N6*SUM($AA$16:$AE$16)/5,IF(AND($M$1=2009,'Calculation sheet'!$AQ6="1999-2012"),'Result 2005-2012'!N6*SUM($AB$16:$AE$16)/4,IF(AND($M$1=2010,'Calculation sheet'!$AQ6="1999-2012"),'Result 2005-2012'!N6*SUM($AC$16:$AE$16)/3,IF(AND($M$1=2011,'Calculation sheet'!$AQ6="1999-2012"),'Result 2005-2012'!N6*SUM($AD$16:$AE$16)/2,IF(AND($M$1=2012,'Calculation sheet'!$AQ6="1999-2012"),'Result 2005-2012'!N6*$AE$16,""))))))))))))))))</f>
        <v/>
      </c>
      <c r="O6" s="12" t="str">
        <f>IF('Result 2005-2012'!$R6="","",IF($M$1=2005,'Result 2005-2012'!O6,IF(AND($M$1=2006,'Calculation sheet'!$AQ6="2005-2012"),'Result 2005-2012'!O6*SUM($Y$10:$AE$10)/7,IF(AND($M$1=2007,'Calculation sheet'!$AQ6="2005-2012"),'Result 2005-2012'!O6*SUM($Z$10:$AE$10)/6,IF(AND($M$1=2008,'Calculation sheet'!$AQ6="2005-2012"),'Result 2005-2012'!O6*SUM($AA$10:$AE$10)/5,IF(AND($M$1=2009,'Calculation sheet'!$AQ6="2005-2012"),'Result 2005-2012'!O6*SUM($AB$10:$AE$10)/4,IF(AND($M$1=2010,'Calculation sheet'!$AQ6="2005-2012"),'Result 2005-2012'!O6*SUM($AC$10:$AE$10)/3,IF(AND($M$1=2011,'Calculation sheet'!$AQ6="2005-2012"),'Result 2005-2012'!O6*SUM($AD$10:$AE$10)/2,IF(AND($M$1=2012,'Calculation sheet'!$AQ6="2005-2012"),'Result 2005-2012'!O6*$AE$10,IF(AND($M$1=2006,'Calculation sheet'!$AQ6="1999-2012"),'Result 2005-2012'!O6*SUM($Y$16:$AE$16)/7,IF(AND($M$1=2007,'Calculation sheet'!$AQ6="1999-2012"),'Result 2005-2012'!O6*SUM($Z$16:$AE$16)/6,IF(AND($M$1=2008,'Calculation sheet'!$AQ6="1999-2012"),'Result 2005-2012'!O6*SUM($AA$16:$AE$16)/5,IF(AND($M$1=2009,'Calculation sheet'!$AQ6="1999-2012"),'Result 2005-2012'!O6*SUM($AB$16:$AE$16)/4,IF(AND($M$1=2010,'Calculation sheet'!$AQ6="1999-2012"),'Result 2005-2012'!O6*SUM($AC$16:$AE$16)/3,IF(AND($M$1=2011,'Calculation sheet'!$AQ6="1999-2012"),'Result 2005-2012'!O6*SUM($AD$16:$AE$16)/2,IF(AND($M$1=2012,'Calculation sheet'!$AQ6="1999-2012"),'Result 2005-2012'!O6*$AE$16,""))))))))))))))))</f>
        <v/>
      </c>
      <c r="P6" s="12" t="str">
        <f>IF('Result 2005-2012'!$R6="","",IF($M$1=2005,'Result 2005-2012'!P6,IF(AND($M$1=2006,'Calculation sheet'!$AQ6="2005-2012"),'Result 2005-2012'!P6*SUM($Y$11:$AE$11)/7,IF(AND($M$1=2007,'Calculation sheet'!$AQ6="2005-2012"),'Result 2005-2012'!P6*SUM($Z$11:$AE$11)/6,IF(AND($M$1=2008,'Calculation sheet'!$AQ6="2005-2012"),'Result 2005-2012'!P6*SUM($AA$11:$AE$11)/5,IF(AND($M$1=2009,'Calculation sheet'!$AQ6="2005-2012"),'Result 2005-2012'!P6*SUM($AB$11:$AE$11)/4,IF(AND($M$1=2010,'Calculation sheet'!$AQ6="2005-2012"),'Result 2005-2012'!P6*SUM($AC$11:$AE$11)/3,IF(AND($M$1=2011,'Calculation sheet'!$AQ6="2005-2012"),'Result 2005-2012'!P6*SUM($AD$11:$AE$11)/2,IF(AND($M$1=2012,'Calculation sheet'!$AQ6="2005-2012"),'Result 2005-2012'!P6*$AE$11,IF(AND($M$1=2006,'Calculation sheet'!$AQ6="1999-2012"),'Result 2005-2012'!P6*SUM($Y$16:$AE$16)/7,IF(AND($M$1=2007,'Calculation sheet'!$AQ6="1999-2012"),'Result 2005-2012'!P6*SUM($Z$16:$AE$16)/6,IF(AND($M$1=2008,'Calculation sheet'!$AQ6="1999-2012"),'Result 2005-2012'!P6*SUM($AA$16:$AE$16)/5,IF(AND($M$1=2009,'Calculation sheet'!$AQ6="1999-2012"),'Result 2005-2012'!P6*SUM($AB$16:$AE$16)/4,IF(AND($M$1=2010,'Calculation sheet'!$AQ6="1999-2012"),'Result 2005-2012'!P6*SUM($AC$16:$AE$16)/3,IF(AND($M$1=2011,'Calculation sheet'!$AQ6="1999-2012"),'Result 2005-2012'!P6*SUM($AD$16:$AE$16)/2,IF(AND($M$1=2012,'Calculation sheet'!$AQ6="1999-2012"),'Result 2005-2012'!P6*$AE$16,""))))))))))))))))</f>
        <v/>
      </c>
      <c r="Q6" s="12" t="str">
        <f>IF(SUM(N6:P6)&gt;0,SUM(N6:P6),"")</f>
        <v/>
      </c>
      <c r="R6" s="14" t="str">
        <f>IF(M6="","",18609867*N6+3188341*O6+480261*P6+697929*(J6+K6))</f>
        <v/>
      </c>
      <c r="X6" s="4">
        <v>2005</v>
      </c>
      <c r="Y6" s="4">
        <v>2006</v>
      </c>
      <c r="Z6" s="4">
        <v>2007</v>
      </c>
      <c r="AA6" s="4">
        <v>2008</v>
      </c>
      <c r="AB6" s="4">
        <v>2009</v>
      </c>
      <c r="AC6" s="4">
        <v>2010</v>
      </c>
      <c r="AD6" s="4">
        <v>2011</v>
      </c>
      <c r="AE6" s="4">
        <v>2012</v>
      </c>
    </row>
    <row r="7" spans="1:47" x14ac:dyDescent="0.3">
      <c r="A7" s="4" t="str">
        <f>IF('Input data'!A22="","",'Input data'!A22)</f>
        <v/>
      </c>
      <c r="B7" s="4" t="str">
        <f>IF('Input data'!B22="","",'Input data'!B22)</f>
        <v/>
      </c>
      <c r="C7" s="4" t="str">
        <f>IF('Input data'!C22="","",'Input data'!C22)</f>
        <v/>
      </c>
      <c r="D7" s="4" t="str">
        <f>IF('Input data'!D22="","",'Input data'!D22)</f>
        <v/>
      </c>
      <c r="E7" s="4" t="str">
        <f>IF('Input data'!E22="","",'Input data'!E22)</f>
        <v/>
      </c>
      <c r="F7" s="4" t="str">
        <f>IF('Input data'!F22="","",'Input data'!F22)</f>
        <v/>
      </c>
      <c r="G7" s="4">
        <f>IF('Input data'!G22="","",'Input data'!G22)</f>
        <v>0</v>
      </c>
      <c r="H7" s="4" t="str">
        <f>IF('Input data'!H22&gt;0.5,'Input data'!H22,"")</f>
        <v/>
      </c>
      <c r="I7" s="4" t="str">
        <f>IF('Input data'!I22="","",'Input data'!I22)</f>
        <v/>
      </c>
      <c r="J7" s="12" t="str">
        <f>IF('Result 2005-2012'!$R7="","",IF($M$1=2005,'Result 2005-2012'!J7,IF(AND($M$1=2006,'Calculation sheet'!$AQ7="2005-2012"),'Result 2005-2012'!J7*SUM($Y$7:$AE$7)/7,IF(AND($M$1=2007,'Calculation sheet'!$AQ7="2005-2012"),'Result 2005-2012'!J7*SUM($Z$7:$AE$7)/6,IF(AND($M$1=2008,'Calculation sheet'!$AQ7="2005-2012"),'Result 2005-2012'!J7*SUM($AA$7:$AE$7)/5,IF(AND($M$1=2009,'Calculation sheet'!$AQ7="2005-2012"),'Result 2005-2012'!J7*SUM($AB$7:$AE$7)/4,IF(AND($M$1=2010,'Calculation sheet'!$AQ7="2005-2012"),'Result 2005-2012'!J7*SUM($AC$7:$AE$7)/3,IF(AND($M$1=2011,'Calculation sheet'!$AQ7="2005-2012"),'Result 2005-2012'!J7*SUM($AD$7:$AE$7)/2,IF(AND($M$1=2012,'Calculation sheet'!$AQ7="2005-2012"),'Result 2005-2012'!J7*$AE$7,IF(AND($M$1=2006,'Calculation sheet'!$AQ7="1999-2012"),'Result 2005-2012'!J7*SUM($Y$16:$AE$16)/7,IF(AND($M$1=2007,'Calculation sheet'!$AQ7="1999-2012"),'Result 2005-2012'!J7*SUM($Z$16:$AE$16)/6,IF(AND($M$1=2008,'Calculation sheet'!$AQ7="1999-2012"),'Result 2005-2012'!J7*SUM($AA$16:$AE$16)/5,IF(AND($M$1=2009,'Calculation sheet'!$AQ7="1999-2012"),'Result 2005-2012'!J7*SUM($AB$16:$AE$16)/4,IF(AND($M$1=2010,'Calculation sheet'!$AQ7="1999-2012"),'Result 2005-2012'!J7*SUM($AC$16:$AE$16)/3,IF(AND($M$1=2011,'Calculation sheet'!$AQ7="1999-2012"),'Result 2005-2012'!J7*SUM($AD$16:$AE$16)/2,IF(AND($M$1=2012,'Calculation sheet'!$AQ7="1999-2012"),'Result 2005-2012'!J7*$AE$16,""))))))))))))))))</f>
        <v/>
      </c>
      <c r="K7" s="12" t="str">
        <f>IF('Result 2005-2012'!$R7="","",IF($M$1=2005,'Result 2005-2012'!K7,IF(AND($M$1=2006,'Calculation sheet'!$AQ7="2005-2012"),'Result 2005-2012'!K7*SUM($Y$8:$AE$8)/7,IF(AND($M$1=2007,'Calculation sheet'!$AQ7="2005-2012"),'Result 2005-2012'!K7*SUM($Z$8:$AE$8)/6,IF(AND($M$1=2008,'Calculation sheet'!$AQ7="2005-2012"),'Result 2005-2012'!K7*SUM($AA$8:$AE$8)/5,IF(AND($M$1=2009,'Calculation sheet'!$AQ7="2005-2012"),'Result 2005-2012'!K7*SUM($AB$8:$AE$8)/4,IF(AND($M$1=2010,'Calculation sheet'!$AQ7="2005-2012"),'Result 2005-2012'!K7*SUM($AC$8:$AE$8)/3,IF(AND($M$1=2011,'Calculation sheet'!$AQ7="2005-2012"),'Result 2005-2012'!K7*SUM($AD$8:$AE$8)/2,IF(AND($M$1=2012,'Calculation sheet'!$AQ7="2005-2012"),'Result 2005-2012'!K7*$AE$8,IF(AND($M$1=2006,'Calculation sheet'!$AQ7="1999-2012"),'Result 2005-2012'!K7*SUM($Y$17:$AE$17)/7,IF(AND($M$1=2007,'Calculation sheet'!$AQ7="1999-2012"),'Result 2005-2012'!K7*SUM($Z$17:$AE$17)/6,IF(AND($M$1=2008,'Calculation sheet'!$AQ7="1999-2012"),'Result 2005-2012'!K7*SUM($AA$17:$AE$17)/5,IF(AND($M$1=2009,'Calculation sheet'!$AQ7="1999-2012"),'Result 2005-2012'!K7*SUM($AB$17:$AE$17)/4,IF(AND($M$1=2010,'Calculation sheet'!$AQ7="1999-2012"),'Result 2005-2012'!K7*SUM($AC$17:$AE$17)/3,IF(AND($M$1=2011,'Calculation sheet'!$AQ7="1999-2012"),'Result 2005-2012'!K7*SUM($AD$17:$AE$17)/2,IF(AND($M$1=2012,'Calculation sheet'!$AQ7="1999-2012"),'Result 2005-2012'!K7*$AE$17,""))))))))))))))))</f>
        <v/>
      </c>
      <c r="L7" s="12" t="str">
        <f>IF('Result 2005-2012'!$R7="","",IF($M$1=2005,'Result 2005-2012'!L7,IF(AND($M$1=2006,'Calculation sheet'!$AQ7="2005-2012"),'Result 2005-2012'!L7*SUM($Y$9:$AE$9)/7,IF(AND($M$1=2007,'Calculation sheet'!$AQ7="2005-2012"),'Result 2005-2012'!L7*SUM($Z$9:$AE$9)/6,IF(AND($M$1=2008,'Calculation sheet'!$AQ7="2005-2012"),'Result 2005-2012'!L7*SUM($AA$9:$AE$9)/5,IF(AND($M$1=2009,'Calculation sheet'!$AQ7="2005-2012"),'Result 2005-2012'!L7*SUM($AB$9:$AE$9)/4,IF(AND($M$1=2010,'Calculation sheet'!$AQ7="2005-2012"),'Result 2005-2012'!L7*SUM($AC$9:$AE$9)/3,IF(AND($M$1=2011,'Calculation sheet'!$AQ7="2005-2012"),'Result 2005-2012'!L7*SUM($AD$9:$AE$9)/2,IF(AND($M$1=2012,'Calculation sheet'!$AQ7="2005-2012"),'Result 2005-2012'!L7*$AE$9,IF(AND($M$1=2006,'Calculation sheet'!$AQ7="1999-2012"),'Result 2005-2012'!L7*SUM($Y$18:$AE$18)/7,IF(AND($M$1=2007,'Calculation sheet'!$AQ7="1999-2012"),'Result 2005-2012'!L7*SUM($Z$18:$AE$18)/6,IF(AND($M$1=2008,'Calculation sheet'!$AQ7="1999-2012"),'Result 2005-2012'!L7*SUM($AA$18:$AE$18)/5,IF(AND($M$1=2009,'Calculation sheet'!$AQ7="1999-2012"),'Result 2005-2012'!L7*SUM($AB$18:$AE$18)/4,IF(AND($M$1=2010,'Calculation sheet'!$AQ7="1999-2012"),'Result 2005-2012'!L7*SUM($AC$18:$AE$18)/3,IF(AND($M$1=2011,'Calculation sheet'!$AQ7="1999-2012"),'Result 2005-2012'!L7*SUM($AD$18:$AE$18)/2,IF(AND($M$1=2012,'Calculation sheet'!$AQ7="1999-2012"),'Result 2005-2012'!L7*$AE$18,""))))))))))))))))</f>
        <v/>
      </c>
      <c r="M7" s="12" t="str">
        <f t="shared" ref="M7:M70" si="0">IF(SUM(J7:L7)&gt;0,SUM(J7:L7),"")</f>
        <v/>
      </c>
      <c r="N7" s="12" t="str">
        <f>IF('Result 2005-2012'!$R7="","",IF($M$1=2005,'Result 2005-2012'!N7,IF(AND($M$1=2006,'Calculation sheet'!$AQ7="2005-2012"),'Result 2005-2012'!N7*SUM($Y$10:$AE$10)/7,IF(AND($M$1=2007,'Calculation sheet'!$AQ7="2005-2012"),'Result 2005-2012'!N7*SUM($Z$10:$AE$10)/6,IF(AND($M$1=2008,'Calculation sheet'!$AQ7="2005-2012"),'Result 2005-2012'!N7*SUM($AA$10:$AE$10)/5,IF(AND($M$1=2009,'Calculation sheet'!$AQ7="2005-2012"),'Result 2005-2012'!N7*SUM($AB$10:$AE$10)/4,IF(AND($M$1=2010,'Calculation sheet'!$AQ7="2005-2012"),'Result 2005-2012'!N7*SUM($AC$10:$AE$10)/3,IF(AND($M$1=2011,'Calculation sheet'!$AQ7="2005-2012"),'Result 2005-2012'!N7*SUM($AD$10:$AE$10)/2,IF(AND($M$1=2012,'Calculation sheet'!$AQ7="2005-2012"),'Result 2005-2012'!N7*$AE$10,IF(AND($M$1=2006,'Calculation sheet'!$AQ7="1999-2012"),'Result 2005-2012'!N7*SUM($Y$16:$AE$16)/7,IF(AND($M$1=2007,'Calculation sheet'!$AQ7="1999-2012"),'Result 2005-2012'!N7*SUM($Z$16:$AE$16)/6,IF(AND($M$1=2008,'Calculation sheet'!$AQ7="1999-2012"),'Result 2005-2012'!N7*SUM($AA$16:$AE$16)/5,IF(AND($M$1=2009,'Calculation sheet'!$AQ7="1999-2012"),'Result 2005-2012'!N7*SUM($AB$16:$AE$16)/4,IF(AND($M$1=2010,'Calculation sheet'!$AQ7="1999-2012"),'Result 2005-2012'!N7*SUM($AC$16:$AE$16)/3,IF(AND($M$1=2011,'Calculation sheet'!$AQ7="1999-2012"),'Result 2005-2012'!N7*SUM($AD$16:$AE$16)/2,IF(AND($M$1=2012,'Calculation sheet'!$AQ7="1999-2012"),'Result 2005-2012'!N7*$AE$16,""))))))))))))))))</f>
        <v/>
      </c>
      <c r="O7" s="12" t="str">
        <f>IF('Result 2005-2012'!$R7="","",IF($M$1=2005,'Result 2005-2012'!O7,IF(AND($M$1=2006,'Calculation sheet'!$AQ7="2005-2012"),'Result 2005-2012'!O7*SUM($Y$10:$AE$10)/7,IF(AND($M$1=2007,'Calculation sheet'!$AQ7="2005-2012"),'Result 2005-2012'!O7*SUM($Z$10:$AE$10)/6,IF(AND($M$1=2008,'Calculation sheet'!$AQ7="2005-2012"),'Result 2005-2012'!O7*SUM($AA$10:$AE$10)/5,IF(AND($M$1=2009,'Calculation sheet'!$AQ7="2005-2012"),'Result 2005-2012'!O7*SUM($AB$10:$AE$10)/4,IF(AND($M$1=2010,'Calculation sheet'!$AQ7="2005-2012"),'Result 2005-2012'!O7*SUM($AC$10:$AE$10)/3,IF(AND($M$1=2011,'Calculation sheet'!$AQ7="2005-2012"),'Result 2005-2012'!O7*SUM($AD$10:$AE$10)/2,IF(AND($M$1=2012,'Calculation sheet'!$AQ7="2005-2012"),'Result 2005-2012'!O7*$AE$10,IF(AND($M$1=2006,'Calculation sheet'!$AQ7="1999-2012"),'Result 2005-2012'!O7*SUM($Y$16:$AE$16)/7,IF(AND($M$1=2007,'Calculation sheet'!$AQ7="1999-2012"),'Result 2005-2012'!O7*SUM($Z$16:$AE$16)/6,IF(AND($M$1=2008,'Calculation sheet'!$AQ7="1999-2012"),'Result 2005-2012'!O7*SUM($AA$16:$AE$16)/5,IF(AND($M$1=2009,'Calculation sheet'!$AQ7="1999-2012"),'Result 2005-2012'!O7*SUM($AB$16:$AE$16)/4,IF(AND($M$1=2010,'Calculation sheet'!$AQ7="1999-2012"),'Result 2005-2012'!O7*SUM($AC$16:$AE$16)/3,IF(AND($M$1=2011,'Calculation sheet'!$AQ7="1999-2012"),'Result 2005-2012'!O7*SUM($AD$16:$AE$16)/2,IF(AND($M$1=2012,'Calculation sheet'!$AQ7="1999-2012"),'Result 2005-2012'!O7*$AE$16,""))))))))))))))))</f>
        <v/>
      </c>
      <c r="P7" s="12" t="str">
        <f>IF('Result 2005-2012'!$R7="","",IF($M$1=2005,'Result 2005-2012'!P7,IF(AND($M$1=2006,'Calculation sheet'!$AQ7="2005-2012"),'Result 2005-2012'!P7*SUM($Y$11:$AE$11)/7,IF(AND($M$1=2007,'Calculation sheet'!$AQ7="2005-2012"),'Result 2005-2012'!P7*SUM($Z$11:$AE$11)/6,IF(AND($M$1=2008,'Calculation sheet'!$AQ7="2005-2012"),'Result 2005-2012'!P7*SUM($AA$11:$AE$11)/5,IF(AND($M$1=2009,'Calculation sheet'!$AQ7="2005-2012"),'Result 2005-2012'!P7*SUM($AB$11:$AE$11)/4,IF(AND($M$1=2010,'Calculation sheet'!$AQ7="2005-2012"),'Result 2005-2012'!P7*SUM($AC$11:$AE$11)/3,IF(AND($M$1=2011,'Calculation sheet'!$AQ7="2005-2012"),'Result 2005-2012'!P7*SUM($AD$11:$AE$11)/2,IF(AND($M$1=2012,'Calculation sheet'!$AQ7="2005-2012"),'Result 2005-2012'!P7*$AE$11,IF(AND($M$1=2006,'Calculation sheet'!$AQ7="1999-2012"),'Result 2005-2012'!P7*SUM($Y$16:$AE$16)/7,IF(AND($M$1=2007,'Calculation sheet'!$AQ7="1999-2012"),'Result 2005-2012'!P7*SUM($Z$16:$AE$16)/6,IF(AND($M$1=2008,'Calculation sheet'!$AQ7="1999-2012"),'Result 2005-2012'!P7*SUM($AA$16:$AE$16)/5,IF(AND($M$1=2009,'Calculation sheet'!$AQ7="1999-2012"),'Result 2005-2012'!P7*SUM($AB$16:$AE$16)/4,IF(AND($M$1=2010,'Calculation sheet'!$AQ7="1999-2012"),'Result 2005-2012'!P7*SUM($AC$16:$AE$16)/3,IF(AND($M$1=2011,'Calculation sheet'!$AQ7="1999-2012"),'Result 2005-2012'!P7*SUM($AD$16:$AE$16)/2,IF(AND($M$1=2012,'Calculation sheet'!$AQ7="1999-2012"),'Result 2005-2012'!P7*$AE$16,""))))))))))))))))</f>
        <v/>
      </c>
      <c r="Q7" s="12" t="str">
        <f t="shared" ref="Q7:Q70" si="1">IF(SUM(N7:P7)&gt;0,SUM(N7:P7),"")</f>
        <v/>
      </c>
      <c r="R7" s="14" t="str">
        <f t="shared" ref="R7:R70" si="2">IF(M7="","",18609867*N7+3188341*O7+480261*P7+697929*(J7+K7))</f>
        <v/>
      </c>
      <c r="U7" s="4">
        <v>2005</v>
      </c>
      <c r="W7" s="4" t="s">
        <v>5</v>
      </c>
      <c r="X7" s="4">
        <v>1.329276042339868</v>
      </c>
      <c r="Y7" s="4">
        <v>1.255124116075494</v>
      </c>
      <c r="Z7" s="4">
        <v>1.3097476236688377</v>
      </c>
      <c r="AA7" s="4">
        <v>1.0208488274166059</v>
      </c>
      <c r="AB7" s="4">
        <v>0.9491717326616973</v>
      </c>
      <c r="AC7" s="4">
        <v>0.82253393812570674</v>
      </c>
      <c r="AD7" s="4">
        <v>0.7717724432523011</v>
      </c>
      <c r="AE7" s="4">
        <v>0.54152527645948922</v>
      </c>
    </row>
    <row r="8" spans="1:47" x14ac:dyDescent="0.3">
      <c r="A8" s="4" t="str">
        <f>IF('Input data'!A23="","",'Input data'!A23)</f>
        <v/>
      </c>
      <c r="B8" s="4" t="str">
        <f>IF('Input data'!B23="","",'Input data'!B23)</f>
        <v/>
      </c>
      <c r="C8" s="4" t="str">
        <f>IF('Input data'!C23="","",'Input data'!C23)</f>
        <v/>
      </c>
      <c r="D8" s="4" t="str">
        <f>IF('Input data'!D23="","",'Input data'!D23)</f>
        <v/>
      </c>
      <c r="E8" s="4" t="str">
        <f>IF('Input data'!E23="","",'Input data'!E23)</f>
        <v/>
      </c>
      <c r="F8" s="4" t="str">
        <f>IF('Input data'!F23="","",'Input data'!F23)</f>
        <v/>
      </c>
      <c r="G8" s="4">
        <f>IF('Input data'!G23="","",'Input data'!G23)</f>
        <v>0</v>
      </c>
      <c r="H8" s="4" t="str">
        <f>IF('Input data'!H23&gt;0.5,'Input data'!H23,"")</f>
        <v/>
      </c>
      <c r="I8" s="4" t="str">
        <f>IF('Input data'!I23="","",'Input data'!I23)</f>
        <v/>
      </c>
      <c r="J8" s="12" t="str">
        <f>IF('Result 2005-2012'!$R8="","",IF($M$1=2005,'Result 2005-2012'!J8,IF(AND($M$1=2006,'Calculation sheet'!$AQ8="2005-2012"),'Result 2005-2012'!J8*SUM($Y$7:$AE$7)/7,IF(AND($M$1=2007,'Calculation sheet'!$AQ8="2005-2012"),'Result 2005-2012'!J8*SUM($Z$7:$AE$7)/6,IF(AND($M$1=2008,'Calculation sheet'!$AQ8="2005-2012"),'Result 2005-2012'!J8*SUM($AA$7:$AE$7)/5,IF(AND($M$1=2009,'Calculation sheet'!$AQ8="2005-2012"),'Result 2005-2012'!J8*SUM($AB$7:$AE$7)/4,IF(AND($M$1=2010,'Calculation sheet'!$AQ8="2005-2012"),'Result 2005-2012'!J8*SUM($AC$7:$AE$7)/3,IF(AND($M$1=2011,'Calculation sheet'!$AQ8="2005-2012"),'Result 2005-2012'!J8*SUM($AD$7:$AE$7)/2,IF(AND($M$1=2012,'Calculation sheet'!$AQ8="2005-2012"),'Result 2005-2012'!J8*$AE$7,IF(AND($M$1=2006,'Calculation sheet'!$AQ8="1999-2012"),'Result 2005-2012'!J8*SUM($Y$16:$AE$16)/7,IF(AND($M$1=2007,'Calculation sheet'!$AQ8="1999-2012"),'Result 2005-2012'!J8*SUM($Z$16:$AE$16)/6,IF(AND($M$1=2008,'Calculation sheet'!$AQ8="1999-2012"),'Result 2005-2012'!J8*SUM($AA$16:$AE$16)/5,IF(AND($M$1=2009,'Calculation sheet'!$AQ8="1999-2012"),'Result 2005-2012'!J8*SUM($AB$16:$AE$16)/4,IF(AND($M$1=2010,'Calculation sheet'!$AQ8="1999-2012"),'Result 2005-2012'!J8*SUM($AC$16:$AE$16)/3,IF(AND($M$1=2011,'Calculation sheet'!$AQ8="1999-2012"),'Result 2005-2012'!J8*SUM($AD$16:$AE$16)/2,IF(AND($M$1=2012,'Calculation sheet'!$AQ8="1999-2012"),'Result 2005-2012'!J8*$AE$16,""))))))))))))))))</f>
        <v/>
      </c>
      <c r="K8" s="12" t="str">
        <f>IF('Result 2005-2012'!$R8="","",IF($M$1=2005,'Result 2005-2012'!K8,IF(AND($M$1=2006,'Calculation sheet'!$AQ8="2005-2012"),'Result 2005-2012'!K8*SUM($Y$8:$AE$8)/7,IF(AND($M$1=2007,'Calculation sheet'!$AQ8="2005-2012"),'Result 2005-2012'!K8*SUM($Z$8:$AE$8)/6,IF(AND($M$1=2008,'Calculation sheet'!$AQ8="2005-2012"),'Result 2005-2012'!K8*SUM($AA$8:$AE$8)/5,IF(AND($M$1=2009,'Calculation sheet'!$AQ8="2005-2012"),'Result 2005-2012'!K8*SUM($AB$8:$AE$8)/4,IF(AND($M$1=2010,'Calculation sheet'!$AQ8="2005-2012"),'Result 2005-2012'!K8*SUM($AC$8:$AE$8)/3,IF(AND($M$1=2011,'Calculation sheet'!$AQ8="2005-2012"),'Result 2005-2012'!K8*SUM($AD$8:$AE$8)/2,IF(AND($M$1=2012,'Calculation sheet'!$AQ8="2005-2012"),'Result 2005-2012'!K8*$AE$8,IF(AND($M$1=2006,'Calculation sheet'!$AQ8="1999-2012"),'Result 2005-2012'!K8*SUM($Y$17:$AE$17)/7,IF(AND($M$1=2007,'Calculation sheet'!$AQ8="1999-2012"),'Result 2005-2012'!K8*SUM($Z$17:$AE$17)/6,IF(AND($M$1=2008,'Calculation sheet'!$AQ8="1999-2012"),'Result 2005-2012'!K8*SUM($AA$17:$AE$17)/5,IF(AND($M$1=2009,'Calculation sheet'!$AQ8="1999-2012"),'Result 2005-2012'!K8*SUM($AB$17:$AE$17)/4,IF(AND($M$1=2010,'Calculation sheet'!$AQ8="1999-2012"),'Result 2005-2012'!K8*SUM($AC$17:$AE$17)/3,IF(AND($M$1=2011,'Calculation sheet'!$AQ8="1999-2012"),'Result 2005-2012'!K8*SUM($AD$17:$AE$17)/2,IF(AND($M$1=2012,'Calculation sheet'!$AQ8="1999-2012"),'Result 2005-2012'!K8*$AE$17,""))))))))))))))))</f>
        <v/>
      </c>
      <c r="L8" s="12" t="str">
        <f>IF('Result 2005-2012'!$R8="","",IF($M$1=2005,'Result 2005-2012'!L8,IF(AND($M$1=2006,'Calculation sheet'!$AQ8="2005-2012"),'Result 2005-2012'!L8*SUM($Y$9:$AE$9)/7,IF(AND($M$1=2007,'Calculation sheet'!$AQ8="2005-2012"),'Result 2005-2012'!L8*SUM($Z$9:$AE$9)/6,IF(AND($M$1=2008,'Calculation sheet'!$AQ8="2005-2012"),'Result 2005-2012'!L8*SUM($AA$9:$AE$9)/5,IF(AND($M$1=2009,'Calculation sheet'!$AQ8="2005-2012"),'Result 2005-2012'!L8*SUM($AB$9:$AE$9)/4,IF(AND($M$1=2010,'Calculation sheet'!$AQ8="2005-2012"),'Result 2005-2012'!L8*SUM($AC$9:$AE$9)/3,IF(AND($M$1=2011,'Calculation sheet'!$AQ8="2005-2012"),'Result 2005-2012'!L8*SUM($AD$9:$AE$9)/2,IF(AND($M$1=2012,'Calculation sheet'!$AQ8="2005-2012"),'Result 2005-2012'!L8*$AE$9,IF(AND($M$1=2006,'Calculation sheet'!$AQ8="1999-2012"),'Result 2005-2012'!L8*SUM($Y$18:$AE$18)/7,IF(AND($M$1=2007,'Calculation sheet'!$AQ8="1999-2012"),'Result 2005-2012'!L8*SUM($Z$18:$AE$18)/6,IF(AND($M$1=2008,'Calculation sheet'!$AQ8="1999-2012"),'Result 2005-2012'!L8*SUM($AA$18:$AE$18)/5,IF(AND($M$1=2009,'Calculation sheet'!$AQ8="1999-2012"),'Result 2005-2012'!L8*SUM($AB$18:$AE$18)/4,IF(AND($M$1=2010,'Calculation sheet'!$AQ8="1999-2012"),'Result 2005-2012'!L8*SUM($AC$18:$AE$18)/3,IF(AND($M$1=2011,'Calculation sheet'!$AQ8="1999-2012"),'Result 2005-2012'!L8*SUM($AD$18:$AE$18)/2,IF(AND($M$1=2012,'Calculation sheet'!$AQ8="1999-2012"),'Result 2005-2012'!L8*$AE$18,""))))))))))))))))</f>
        <v/>
      </c>
      <c r="M8" s="12" t="str">
        <f t="shared" si="0"/>
        <v/>
      </c>
      <c r="N8" s="12" t="str">
        <f>IF('Result 2005-2012'!$R8="","",IF($M$1=2005,'Result 2005-2012'!N8,IF(AND($M$1=2006,'Calculation sheet'!$AQ8="2005-2012"),'Result 2005-2012'!N8*SUM($Y$10:$AE$10)/7,IF(AND($M$1=2007,'Calculation sheet'!$AQ8="2005-2012"),'Result 2005-2012'!N8*SUM($Z$10:$AE$10)/6,IF(AND($M$1=2008,'Calculation sheet'!$AQ8="2005-2012"),'Result 2005-2012'!N8*SUM($AA$10:$AE$10)/5,IF(AND($M$1=2009,'Calculation sheet'!$AQ8="2005-2012"),'Result 2005-2012'!N8*SUM($AB$10:$AE$10)/4,IF(AND($M$1=2010,'Calculation sheet'!$AQ8="2005-2012"),'Result 2005-2012'!N8*SUM($AC$10:$AE$10)/3,IF(AND($M$1=2011,'Calculation sheet'!$AQ8="2005-2012"),'Result 2005-2012'!N8*SUM($AD$10:$AE$10)/2,IF(AND($M$1=2012,'Calculation sheet'!$AQ8="2005-2012"),'Result 2005-2012'!N8*$AE$10,IF(AND($M$1=2006,'Calculation sheet'!$AQ8="1999-2012"),'Result 2005-2012'!N8*SUM($Y$16:$AE$16)/7,IF(AND($M$1=2007,'Calculation sheet'!$AQ8="1999-2012"),'Result 2005-2012'!N8*SUM($Z$16:$AE$16)/6,IF(AND($M$1=2008,'Calculation sheet'!$AQ8="1999-2012"),'Result 2005-2012'!N8*SUM($AA$16:$AE$16)/5,IF(AND($M$1=2009,'Calculation sheet'!$AQ8="1999-2012"),'Result 2005-2012'!N8*SUM($AB$16:$AE$16)/4,IF(AND($M$1=2010,'Calculation sheet'!$AQ8="1999-2012"),'Result 2005-2012'!N8*SUM($AC$16:$AE$16)/3,IF(AND($M$1=2011,'Calculation sheet'!$AQ8="1999-2012"),'Result 2005-2012'!N8*SUM($AD$16:$AE$16)/2,IF(AND($M$1=2012,'Calculation sheet'!$AQ8="1999-2012"),'Result 2005-2012'!N8*$AE$16,""))))))))))))))))</f>
        <v/>
      </c>
      <c r="O8" s="12" t="str">
        <f>IF('Result 2005-2012'!$R8="","",IF($M$1=2005,'Result 2005-2012'!O8,IF(AND($M$1=2006,'Calculation sheet'!$AQ8="2005-2012"),'Result 2005-2012'!O8*SUM($Y$10:$AE$10)/7,IF(AND($M$1=2007,'Calculation sheet'!$AQ8="2005-2012"),'Result 2005-2012'!O8*SUM($Z$10:$AE$10)/6,IF(AND($M$1=2008,'Calculation sheet'!$AQ8="2005-2012"),'Result 2005-2012'!O8*SUM($AA$10:$AE$10)/5,IF(AND($M$1=2009,'Calculation sheet'!$AQ8="2005-2012"),'Result 2005-2012'!O8*SUM($AB$10:$AE$10)/4,IF(AND($M$1=2010,'Calculation sheet'!$AQ8="2005-2012"),'Result 2005-2012'!O8*SUM($AC$10:$AE$10)/3,IF(AND($M$1=2011,'Calculation sheet'!$AQ8="2005-2012"),'Result 2005-2012'!O8*SUM($AD$10:$AE$10)/2,IF(AND($M$1=2012,'Calculation sheet'!$AQ8="2005-2012"),'Result 2005-2012'!O8*$AE$10,IF(AND($M$1=2006,'Calculation sheet'!$AQ8="1999-2012"),'Result 2005-2012'!O8*SUM($Y$16:$AE$16)/7,IF(AND($M$1=2007,'Calculation sheet'!$AQ8="1999-2012"),'Result 2005-2012'!O8*SUM($Z$16:$AE$16)/6,IF(AND($M$1=2008,'Calculation sheet'!$AQ8="1999-2012"),'Result 2005-2012'!O8*SUM($AA$16:$AE$16)/5,IF(AND($M$1=2009,'Calculation sheet'!$AQ8="1999-2012"),'Result 2005-2012'!O8*SUM($AB$16:$AE$16)/4,IF(AND($M$1=2010,'Calculation sheet'!$AQ8="1999-2012"),'Result 2005-2012'!O8*SUM($AC$16:$AE$16)/3,IF(AND($M$1=2011,'Calculation sheet'!$AQ8="1999-2012"),'Result 2005-2012'!O8*SUM($AD$16:$AE$16)/2,IF(AND($M$1=2012,'Calculation sheet'!$AQ8="1999-2012"),'Result 2005-2012'!O8*$AE$16,""))))))))))))))))</f>
        <v/>
      </c>
      <c r="P8" s="12" t="str">
        <f>IF('Result 2005-2012'!$R8="","",IF($M$1=2005,'Result 2005-2012'!P8,IF(AND($M$1=2006,'Calculation sheet'!$AQ8="2005-2012"),'Result 2005-2012'!P8*SUM($Y$11:$AE$11)/7,IF(AND($M$1=2007,'Calculation sheet'!$AQ8="2005-2012"),'Result 2005-2012'!P8*SUM($Z$11:$AE$11)/6,IF(AND($M$1=2008,'Calculation sheet'!$AQ8="2005-2012"),'Result 2005-2012'!P8*SUM($AA$11:$AE$11)/5,IF(AND($M$1=2009,'Calculation sheet'!$AQ8="2005-2012"),'Result 2005-2012'!P8*SUM($AB$11:$AE$11)/4,IF(AND($M$1=2010,'Calculation sheet'!$AQ8="2005-2012"),'Result 2005-2012'!P8*SUM($AC$11:$AE$11)/3,IF(AND($M$1=2011,'Calculation sheet'!$AQ8="2005-2012"),'Result 2005-2012'!P8*SUM($AD$11:$AE$11)/2,IF(AND($M$1=2012,'Calculation sheet'!$AQ8="2005-2012"),'Result 2005-2012'!P8*$AE$11,IF(AND($M$1=2006,'Calculation sheet'!$AQ8="1999-2012"),'Result 2005-2012'!P8*SUM($Y$16:$AE$16)/7,IF(AND($M$1=2007,'Calculation sheet'!$AQ8="1999-2012"),'Result 2005-2012'!P8*SUM($Z$16:$AE$16)/6,IF(AND($M$1=2008,'Calculation sheet'!$AQ8="1999-2012"),'Result 2005-2012'!P8*SUM($AA$16:$AE$16)/5,IF(AND($M$1=2009,'Calculation sheet'!$AQ8="1999-2012"),'Result 2005-2012'!P8*SUM($AB$16:$AE$16)/4,IF(AND($M$1=2010,'Calculation sheet'!$AQ8="1999-2012"),'Result 2005-2012'!P8*SUM($AC$16:$AE$16)/3,IF(AND($M$1=2011,'Calculation sheet'!$AQ8="1999-2012"),'Result 2005-2012'!P8*SUM($AD$16:$AE$16)/2,IF(AND($M$1=2012,'Calculation sheet'!$AQ8="1999-2012"),'Result 2005-2012'!P8*$AE$16,""))))))))))))))))</f>
        <v/>
      </c>
      <c r="Q8" s="12" t="str">
        <f t="shared" si="1"/>
        <v/>
      </c>
      <c r="R8" s="14" t="str">
        <f t="shared" si="2"/>
        <v/>
      </c>
      <c r="U8" s="4">
        <v>2006</v>
      </c>
      <c r="W8" s="4" t="s">
        <v>6</v>
      </c>
      <c r="X8" s="4">
        <v>1.2058527596796578</v>
      </c>
      <c r="Y8" s="4">
        <v>1.1571811457941537</v>
      </c>
      <c r="Z8" s="4">
        <v>1.1511794218421778</v>
      </c>
      <c r="AA8" s="4">
        <v>0.93079799746745795</v>
      </c>
      <c r="AB8" s="4">
        <v>0.87957802904075211</v>
      </c>
      <c r="AC8" s="4">
        <v>0.87396670504498397</v>
      </c>
      <c r="AD8" s="4">
        <v>0.89806484846010426</v>
      </c>
      <c r="AE8" s="4">
        <v>0.90337909267071237</v>
      </c>
    </row>
    <row r="9" spans="1:47" x14ac:dyDescent="0.3">
      <c r="A9" s="4" t="str">
        <f>IF('Input data'!A24="","",'Input data'!A24)</f>
        <v/>
      </c>
      <c r="B9" s="4" t="str">
        <f>IF('Input data'!B24="","",'Input data'!B24)</f>
        <v/>
      </c>
      <c r="C9" s="4" t="str">
        <f>IF('Input data'!C24="","",'Input data'!C24)</f>
        <v/>
      </c>
      <c r="D9" s="4" t="str">
        <f>IF('Input data'!D24="","",'Input data'!D24)</f>
        <v/>
      </c>
      <c r="E9" s="4" t="str">
        <f>IF('Input data'!E24="","",'Input data'!E24)</f>
        <v/>
      </c>
      <c r="F9" s="4" t="str">
        <f>IF('Input data'!F24="","",'Input data'!F24)</f>
        <v/>
      </c>
      <c r="G9" s="4">
        <f>IF('Input data'!G24="","",'Input data'!G24)</f>
        <v>0</v>
      </c>
      <c r="H9" s="4" t="str">
        <f>IF('Input data'!H24&gt;0.5,'Input data'!H24,"")</f>
        <v/>
      </c>
      <c r="I9" s="4" t="str">
        <f>IF('Input data'!I24="","",'Input data'!I24)</f>
        <v/>
      </c>
      <c r="J9" s="12" t="str">
        <f>IF('Result 2005-2012'!$R9="","",IF($M$1=2005,'Result 2005-2012'!J9,IF(AND($M$1=2006,'Calculation sheet'!$AQ9="2005-2012"),'Result 2005-2012'!J9*SUM($Y$7:$AE$7)/7,IF(AND($M$1=2007,'Calculation sheet'!$AQ9="2005-2012"),'Result 2005-2012'!J9*SUM($Z$7:$AE$7)/6,IF(AND($M$1=2008,'Calculation sheet'!$AQ9="2005-2012"),'Result 2005-2012'!J9*SUM($AA$7:$AE$7)/5,IF(AND($M$1=2009,'Calculation sheet'!$AQ9="2005-2012"),'Result 2005-2012'!J9*SUM($AB$7:$AE$7)/4,IF(AND($M$1=2010,'Calculation sheet'!$AQ9="2005-2012"),'Result 2005-2012'!J9*SUM($AC$7:$AE$7)/3,IF(AND($M$1=2011,'Calculation sheet'!$AQ9="2005-2012"),'Result 2005-2012'!J9*SUM($AD$7:$AE$7)/2,IF(AND($M$1=2012,'Calculation sheet'!$AQ9="2005-2012"),'Result 2005-2012'!J9*$AE$7,IF(AND($M$1=2006,'Calculation sheet'!$AQ9="1999-2012"),'Result 2005-2012'!J9*SUM($Y$16:$AE$16)/7,IF(AND($M$1=2007,'Calculation sheet'!$AQ9="1999-2012"),'Result 2005-2012'!J9*SUM($Z$16:$AE$16)/6,IF(AND($M$1=2008,'Calculation sheet'!$AQ9="1999-2012"),'Result 2005-2012'!J9*SUM($AA$16:$AE$16)/5,IF(AND($M$1=2009,'Calculation sheet'!$AQ9="1999-2012"),'Result 2005-2012'!J9*SUM($AB$16:$AE$16)/4,IF(AND($M$1=2010,'Calculation sheet'!$AQ9="1999-2012"),'Result 2005-2012'!J9*SUM($AC$16:$AE$16)/3,IF(AND($M$1=2011,'Calculation sheet'!$AQ9="1999-2012"),'Result 2005-2012'!J9*SUM($AD$16:$AE$16)/2,IF(AND($M$1=2012,'Calculation sheet'!$AQ9="1999-2012"),'Result 2005-2012'!J9*$AE$16,""))))))))))))))))</f>
        <v/>
      </c>
      <c r="K9" s="12" t="str">
        <f>IF('Result 2005-2012'!$R9="","",IF($M$1=2005,'Result 2005-2012'!K9,IF(AND($M$1=2006,'Calculation sheet'!$AQ9="2005-2012"),'Result 2005-2012'!K9*SUM($Y$8:$AE$8)/7,IF(AND($M$1=2007,'Calculation sheet'!$AQ9="2005-2012"),'Result 2005-2012'!K9*SUM($Z$8:$AE$8)/6,IF(AND($M$1=2008,'Calculation sheet'!$AQ9="2005-2012"),'Result 2005-2012'!K9*SUM($AA$8:$AE$8)/5,IF(AND($M$1=2009,'Calculation sheet'!$AQ9="2005-2012"),'Result 2005-2012'!K9*SUM($AB$8:$AE$8)/4,IF(AND($M$1=2010,'Calculation sheet'!$AQ9="2005-2012"),'Result 2005-2012'!K9*SUM($AC$8:$AE$8)/3,IF(AND($M$1=2011,'Calculation sheet'!$AQ9="2005-2012"),'Result 2005-2012'!K9*SUM($AD$8:$AE$8)/2,IF(AND($M$1=2012,'Calculation sheet'!$AQ9="2005-2012"),'Result 2005-2012'!K9*$AE$8,IF(AND($M$1=2006,'Calculation sheet'!$AQ9="1999-2012"),'Result 2005-2012'!K9*SUM($Y$17:$AE$17)/7,IF(AND($M$1=2007,'Calculation sheet'!$AQ9="1999-2012"),'Result 2005-2012'!K9*SUM($Z$17:$AE$17)/6,IF(AND($M$1=2008,'Calculation sheet'!$AQ9="1999-2012"),'Result 2005-2012'!K9*SUM($AA$17:$AE$17)/5,IF(AND($M$1=2009,'Calculation sheet'!$AQ9="1999-2012"),'Result 2005-2012'!K9*SUM($AB$17:$AE$17)/4,IF(AND($M$1=2010,'Calculation sheet'!$AQ9="1999-2012"),'Result 2005-2012'!K9*SUM($AC$17:$AE$17)/3,IF(AND($M$1=2011,'Calculation sheet'!$AQ9="1999-2012"),'Result 2005-2012'!K9*SUM($AD$17:$AE$17)/2,IF(AND($M$1=2012,'Calculation sheet'!$AQ9="1999-2012"),'Result 2005-2012'!K9*$AE$17,""))))))))))))))))</f>
        <v/>
      </c>
      <c r="L9" s="12" t="str">
        <f>IF('Result 2005-2012'!$R9="","",IF($M$1=2005,'Result 2005-2012'!L9,IF(AND($M$1=2006,'Calculation sheet'!$AQ9="2005-2012"),'Result 2005-2012'!L9*SUM($Y$9:$AE$9)/7,IF(AND($M$1=2007,'Calculation sheet'!$AQ9="2005-2012"),'Result 2005-2012'!L9*SUM($Z$9:$AE$9)/6,IF(AND($M$1=2008,'Calculation sheet'!$AQ9="2005-2012"),'Result 2005-2012'!L9*SUM($AA$9:$AE$9)/5,IF(AND($M$1=2009,'Calculation sheet'!$AQ9="2005-2012"),'Result 2005-2012'!L9*SUM($AB$9:$AE$9)/4,IF(AND($M$1=2010,'Calculation sheet'!$AQ9="2005-2012"),'Result 2005-2012'!L9*SUM($AC$9:$AE$9)/3,IF(AND($M$1=2011,'Calculation sheet'!$AQ9="2005-2012"),'Result 2005-2012'!L9*SUM($AD$9:$AE$9)/2,IF(AND($M$1=2012,'Calculation sheet'!$AQ9="2005-2012"),'Result 2005-2012'!L9*$AE$9,IF(AND($M$1=2006,'Calculation sheet'!$AQ9="1999-2012"),'Result 2005-2012'!L9*SUM($Y$18:$AE$18)/7,IF(AND($M$1=2007,'Calculation sheet'!$AQ9="1999-2012"),'Result 2005-2012'!L9*SUM($Z$18:$AE$18)/6,IF(AND($M$1=2008,'Calculation sheet'!$AQ9="1999-2012"),'Result 2005-2012'!L9*SUM($AA$18:$AE$18)/5,IF(AND($M$1=2009,'Calculation sheet'!$AQ9="1999-2012"),'Result 2005-2012'!L9*SUM($AB$18:$AE$18)/4,IF(AND($M$1=2010,'Calculation sheet'!$AQ9="1999-2012"),'Result 2005-2012'!L9*SUM($AC$18:$AE$18)/3,IF(AND($M$1=2011,'Calculation sheet'!$AQ9="1999-2012"),'Result 2005-2012'!L9*SUM($AD$18:$AE$18)/2,IF(AND($M$1=2012,'Calculation sheet'!$AQ9="1999-2012"),'Result 2005-2012'!L9*$AE$18,""))))))))))))))))</f>
        <v/>
      </c>
      <c r="M9" s="12" t="str">
        <f t="shared" si="0"/>
        <v/>
      </c>
      <c r="N9" s="12" t="str">
        <f>IF('Result 2005-2012'!$R9="","",IF($M$1=2005,'Result 2005-2012'!N9,IF(AND($M$1=2006,'Calculation sheet'!$AQ9="2005-2012"),'Result 2005-2012'!N9*SUM($Y$10:$AE$10)/7,IF(AND($M$1=2007,'Calculation sheet'!$AQ9="2005-2012"),'Result 2005-2012'!N9*SUM($Z$10:$AE$10)/6,IF(AND($M$1=2008,'Calculation sheet'!$AQ9="2005-2012"),'Result 2005-2012'!N9*SUM($AA$10:$AE$10)/5,IF(AND($M$1=2009,'Calculation sheet'!$AQ9="2005-2012"),'Result 2005-2012'!N9*SUM($AB$10:$AE$10)/4,IF(AND($M$1=2010,'Calculation sheet'!$AQ9="2005-2012"),'Result 2005-2012'!N9*SUM($AC$10:$AE$10)/3,IF(AND($M$1=2011,'Calculation sheet'!$AQ9="2005-2012"),'Result 2005-2012'!N9*SUM($AD$10:$AE$10)/2,IF(AND($M$1=2012,'Calculation sheet'!$AQ9="2005-2012"),'Result 2005-2012'!N9*$AE$10,IF(AND($M$1=2006,'Calculation sheet'!$AQ9="1999-2012"),'Result 2005-2012'!N9*SUM($Y$16:$AE$16)/7,IF(AND($M$1=2007,'Calculation sheet'!$AQ9="1999-2012"),'Result 2005-2012'!N9*SUM($Z$16:$AE$16)/6,IF(AND($M$1=2008,'Calculation sheet'!$AQ9="1999-2012"),'Result 2005-2012'!N9*SUM($AA$16:$AE$16)/5,IF(AND($M$1=2009,'Calculation sheet'!$AQ9="1999-2012"),'Result 2005-2012'!N9*SUM($AB$16:$AE$16)/4,IF(AND($M$1=2010,'Calculation sheet'!$AQ9="1999-2012"),'Result 2005-2012'!N9*SUM($AC$16:$AE$16)/3,IF(AND($M$1=2011,'Calculation sheet'!$AQ9="1999-2012"),'Result 2005-2012'!N9*SUM($AD$16:$AE$16)/2,IF(AND($M$1=2012,'Calculation sheet'!$AQ9="1999-2012"),'Result 2005-2012'!N9*$AE$16,""))))))))))))))))</f>
        <v/>
      </c>
      <c r="O9" s="12" t="str">
        <f>IF('Result 2005-2012'!$R9="","",IF($M$1=2005,'Result 2005-2012'!O9,IF(AND($M$1=2006,'Calculation sheet'!$AQ9="2005-2012"),'Result 2005-2012'!O9*SUM($Y$10:$AE$10)/7,IF(AND($M$1=2007,'Calculation sheet'!$AQ9="2005-2012"),'Result 2005-2012'!O9*SUM($Z$10:$AE$10)/6,IF(AND($M$1=2008,'Calculation sheet'!$AQ9="2005-2012"),'Result 2005-2012'!O9*SUM($AA$10:$AE$10)/5,IF(AND($M$1=2009,'Calculation sheet'!$AQ9="2005-2012"),'Result 2005-2012'!O9*SUM($AB$10:$AE$10)/4,IF(AND($M$1=2010,'Calculation sheet'!$AQ9="2005-2012"),'Result 2005-2012'!O9*SUM($AC$10:$AE$10)/3,IF(AND($M$1=2011,'Calculation sheet'!$AQ9="2005-2012"),'Result 2005-2012'!O9*SUM($AD$10:$AE$10)/2,IF(AND($M$1=2012,'Calculation sheet'!$AQ9="2005-2012"),'Result 2005-2012'!O9*$AE$10,IF(AND($M$1=2006,'Calculation sheet'!$AQ9="1999-2012"),'Result 2005-2012'!O9*SUM($Y$16:$AE$16)/7,IF(AND($M$1=2007,'Calculation sheet'!$AQ9="1999-2012"),'Result 2005-2012'!O9*SUM($Z$16:$AE$16)/6,IF(AND($M$1=2008,'Calculation sheet'!$AQ9="1999-2012"),'Result 2005-2012'!O9*SUM($AA$16:$AE$16)/5,IF(AND($M$1=2009,'Calculation sheet'!$AQ9="1999-2012"),'Result 2005-2012'!O9*SUM($AB$16:$AE$16)/4,IF(AND($M$1=2010,'Calculation sheet'!$AQ9="1999-2012"),'Result 2005-2012'!O9*SUM($AC$16:$AE$16)/3,IF(AND($M$1=2011,'Calculation sheet'!$AQ9="1999-2012"),'Result 2005-2012'!O9*SUM($AD$16:$AE$16)/2,IF(AND($M$1=2012,'Calculation sheet'!$AQ9="1999-2012"),'Result 2005-2012'!O9*$AE$16,""))))))))))))))))</f>
        <v/>
      </c>
      <c r="P9" s="12" t="str">
        <f>IF('Result 2005-2012'!$R9="","",IF($M$1=2005,'Result 2005-2012'!P9,IF(AND($M$1=2006,'Calculation sheet'!$AQ9="2005-2012"),'Result 2005-2012'!P9*SUM($Y$11:$AE$11)/7,IF(AND($M$1=2007,'Calculation sheet'!$AQ9="2005-2012"),'Result 2005-2012'!P9*SUM($Z$11:$AE$11)/6,IF(AND($M$1=2008,'Calculation sheet'!$AQ9="2005-2012"),'Result 2005-2012'!P9*SUM($AA$11:$AE$11)/5,IF(AND($M$1=2009,'Calculation sheet'!$AQ9="2005-2012"),'Result 2005-2012'!P9*SUM($AB$11:$AE$11)/4,IF(AND($M$1=2010,'Calculation sheet'!$AQ9="2005-2012"),'Result 2005-2012'!P9*SUM($AC$11:$AE$11)/3,IF(AND($M$1=2011,'Calculation sheet'!$AQ9="2005-2012"),'Result 2005-2012'!P9*SUM($AD$11:$AE$11)/2,IF(AND($M$1=2012,'Calculation sheet'!$AQ9="2005-2012"),'Result 2005-2012'!P9*$AE$11,IF(AND($M$1=2006,'Calculation sheet'!$AQ9="1999-2012"),'Result 2005-2012'!P9*SUM($Y$16:$AE$16)/7,IF(AND($M$1=2007,'Calculation sheet'!$AQ9="1999-2012"),'Result 2005-2012'!P9*SUM($Z$16:$AE$16)/6,IF(AND($M$1=2008,'Calculation sheet'!$AQ9="1999-2012"),'Result 2005-2012'!P9*SUM($AA$16:$AE$16)/5,IF(AND($M$1=2009,'Calculation sheet'!$AQ9="1999-2012"),'Result 2005-2012'!P9*SUM($AB$16:$AE$16)/4,IF(AND($M$1=2010,'Calculation sheet'!$AQ9="1999-2012"),'Result 2005-2012'!P9*SUM($AC$16:$AE$16)/3,IF(AND($M$1=2011,'Calculation sheet'!$AQ9="1999-2012"),'Result 2005-2012'!P9*SUM($AD$16:$AE$16)/2,IF(AND($M$1=2012,'Calculation sheet'!$AQ9="1999-2012"),'Result 2005-2012'!P9*$AE$16,""))))))))))))))))</f>
        <v/>
      </c>
      <c r="Q9" s="12" t="str">
        <f t="shared" si="1"/>
        <v/>
      </c>
      <c r="R9" s="14" t="str">
        <f t="shared" si="2"/>
        <v/>
      </c>
      <c r="U9" s="4">
        <v>2007</v>
      </c>
      <c r="W9" s="4" t="s">
        <v>7</v>
      </c>
      <c r="X9" s="4">
        <v>0.98708608201175918</v>
      </c>
      <c r="Y9" s="4">
        <v>1.0380064228752603</v>
      </c>
      <c r="Z9" s="4">
        <v>1.0735833434725377</v>
      </c>
      <c r="AA9" s="4">
        <v>0.99511394824197608</v>
      </c>
      <c r="AB9" s="4">
        <v>0.99561162962607486</v>
      </c>
      <c r="AC9" s="4">
        <v>1.1146071070604064</v>
      </c>
      <c r="AD9" s="4">
        <v>0.87967916119992784</v>
      </c>
      <c r="AE9" s="4">
        <v>0.91631230551205578</v>
      </c>
    </row>
    <row r="10" spans="1:47" x14ac:dyDescent="0.3">
      <c r="A10" s="4" t="str">
        <f>IF('Input data'!A25="","",'Input data'!A25)</f>
        <v/>
      </c>
      <c r="B10" s="4" t="str">
        <f>IF('Input data'!B25="","",'Input data'!B25)</f>
        <v/>
      </c>
      <c r="C10" s="4" t="str">
        <f>IF('Input data'!C25="","",'Input data'!C25)</f>
        <v/>
      </c>
      <c r="D10" s="4" t="str">
        <f>IF('Input data'!D25="","",'Input data'!D25)</f>
        <v/>
      </c>
      <c r="E10" s="4" t="str">
        <f>IF('Input data'!E25="","",'Input data'!E25)</f>
        <v/>
      </c>
      <c r="F10" s="4" t="str">
        <f>IF('Input data'!F25="","",'Input data'!F25)</f>
        <v/>
      </c>
      <c r="G10" s="4">
        <f>IF('Input data'!G25="","",'Input data'!G25)</f>
        <v>0</v>
      </c>
      <c r="H10" s="4" t="str">
        <f>IF('Input data'!H25&gt;0.5,'Input data'!H25,"")</f>
        <v/>
      </c>
      <c r="I10" s="4" t="str">
        <f>IF('Input data'!I25="","",'Input data'!I25)</f>
        <v/>
      </c>
      <c r="J10" s="12" t="str">
        <f>IF('Result 2005-2012'!$R10="","",IF($M$1=2005,'Result 2005-2012'!J10,IF(AND($M$1=2006,'Calculation sheet'!$AQ10="2005-2012"),'Result 2005-2012'!J10*SUM($Y$7:$AE$7)/7,IF(AND($M$1=2007,'Calculation sheet'!$AQ10="2005-2012"),'Result 2005-2012'!J10*SUM($Z$7:$AE$7)/6,IF(AND($M$1=2008,'Calculation sheet'!$AQ10="2005-2012"),'Result 2005-2012'!J10*SUM($AA$7:$AE$7)/5,IF(AND($M$1=2009,'Calculation sheet'!$AQ10="2005-2012"),'Result 2005-2012'!J10*SUM($AB$7:$AE$7)/4,IF(AND($M$1=2010,'Calculation sheet'!$AQ10="2005-2012"),'Result 2005-2012'!J10*SUM($AC$7:$AE$7)/3,IF(AND($M$1=2011,'Calculation sheet'!$AQ10="2005-2012"),'Result 2005-2012'!J10*SUM($AD$7:$AE$7)/2,IF(AND($M$1=2012,'Calculation sheet'!$AQ10="2005-2012"),'Result 2005-2012'!J10*$AE$7,IF(AND($M$1=2006,'Calculation sheet'!$AQ10="1999-2012"),'Result 2005-2012'!J10*SUM($Y$16:$AE$16)/7,IF(AND($M$1=2007,'Calculation sheet'!$AQ10="1999-2012"),'Result 2005-2012'!J10*SUM($Z$16:$AE$16)/6,IF(AND($M$1=2008,'Calculation sheet'!$AQ10="1999-2012"),'Result 2005-2012'!J10*SUM($AA$16:$AE$16)/5,IF(AND($M$1=2009,'Calculation sheet'!$AQ10="1999-2012"),'Result 2005-2012'!J10*SUM($AB$16:$AE$16)/4,IF(AND($M$1=2010,'Calculation sheet'!$AQ10="1999-2012"),'Result 2005-2012'!J10*SUM($AC$16:$AE$16)/3,IF(AND($M$1=2011,'Calculation sheet'!$AQ10="1999-2012"),'Result 2005-2012'!J10*SUM($AD$16:$AE$16)/2,IF(AND($M$1=2012,'Calculation sheet'!$AQ10="1999-2012"),'Result 2005-2012'!J10*$AE$16,""))))))))))))))))</f>
        <v/>
      </c>
      <c r="K10" s="12" t="str">
        <f>IF('Result 2005-2012'!$R10="","",IF($M$1=2005,'Result 2005-2012'!K10,IF(AND($M$1=2006,'Calculation sheet'!$AQ10="2005-2012"),'Result 2005-2012'!K10*SUM($Y$8:$AE$8)/7,IF(AND($M$1=2007,'Calculation sheet'!$AQ10="2005-2012"),'Result 2005-2012'!K10*SUM($Z$8:$AE$8)/6,IF(AND($M$1=2008,'Calculation sheet'!$AQ10="2005-2012"),'Result 2005-2012'!K10*SUM($AA$8:$AE$8)/5,IF(AND($M$1=2009,'Calculation sheet'!$AQ10="2005-2012"),'Result 2005-2012'!K10*SUM($AB$8:$AE$8)/4,IF(AND($M$1=2010,'Calculation sheet'!$AQ10="2005-2012"),'Result 2005-2012'!K10*SUM($AC$8:$AE$8)/3,IF(AND($M$1=2011,'Calculation sheet'!$AQ10="2005-2012"),'Result 2005-2012'!K10*SUM($AD$8:$AE$8)/2,IF(AND($M$1=2012,'Calculation sheet'!$AQ10="2005-2012"),'Result 2005-2012'!K10*$AE$8,IF(AND($M$1=2006,'Calculation sheet'!$AQ10="1999-2012"),'Result 2005-2012'!K10*SUM($Y$17:$AE$17)/7,IF(AND($M$1=2007,'Calculation sheet'!$AQ10="1999-2012"),'Result 2005-2012'!K10*SUM($Z$17:$AE$17)/6,IF(AND($M$1=2008,'Calculation sheet'!$AQ10="1999-2012"),'Result 2005-2012'!K10*SUM($AA$17:$AE$17)/5,IF(AND($M$1=2009,'Calculation sheet'!$AQ10="1999-2012"),'Result 2005-2012'!K10*SUM($AB$17:$AE$17)/4,IF(AND($M$1=2010,'Calculation sheet'!$AQ10="1999-2012"),'Result 2005-2012'!K10*SUM($AC$17:$AE$17)/3,IF(AND($M$1=2011,'Calculation sheet'!$AQ10="1999-2012"),'Result 2005-2012'!K10*SUM($AD$17:$AE$17)/2,IF(AND($M$1=2012,'Calculation sheet'!$AQ10="1999-2012"),'Result 2005-2012'!K10*$AE$17,""))))))))))))))))</f>
        <v/>
      </c>
      <c r="L10" s="12" t="str">
        <f>IF('Result 2005-2012'!$R10="","",IF($M$1=2005,'Result 2005-2012'!L10,IF(AND($M$1=2006,'Calculation sheet'!$AQ10="2005-2012"),'Result 2005-2012'!L10*SUM($Y$9:$AE$9)/7,IF(AND($M$1=2007,'Calculation sheet'!$AQ10="2005-2012"),'Result 2005-2012'!L10*SUM($Z$9:$AE$9)/6,IF(AND($M$1=2008,'Calculation sheet'!$AQ10="2005-2012"),'Result 2005-2012'!L10*SUM($AA$9:$AE$9)/5,IF(AND($M$1=2009,'Calculation sheet'!$AQ10="2005-2012"),'Result 2005-2012'!L10*SUM($AB$9:$AE$9)/4,IF(AND($M$1=2010,'Calculation sheet'!$AQ10="2005-2012"),'Result 2005-2012'!L10*SUM($AC$9:$AE$9)/3,IF(AND($M$1=2011,'Calculation sheet'!$AQ10="2005-2012"),'Result 2005-2012'!L10*SUM($AD$9:$AE$9)/2,IF(AND($M$1=2012,'Calculation sheet'!$AQ10="2005-2012"),'Result 2005-2012'!L10*$AE$9,IF(AND($M$1=2006,'Calculation sheet'!$AQ10="1999-2012"),'Result 2005-2012'!L10*SUM($Y$18:$AE$18)/7,IF(AND($M$1=2007,'Calculation sheet'!$AQ10="1999-2012"),'Result 2005-2012'!L10*SUM($Z$18:$AE$18)/6,IF(AND($M$1=2008,'Calculation sheet'!$AQ10="1999-2012"),'Result 2005-2012'!L10*SUM($AA$18:$AE$18)/5,IF(AND($M$1=2009,'Calculation sheet'!$AQ10="1999-2012"),'Result 2005-2012'!L10*SUM($AB$18:$AE$18)/4,IF(AND($M$1=2010,'Calculation sheet'!$AQ10="1999-2012"),'Result 2005-2012'!L10*SUM($AC$18:$AE$18)/3,IF(AND($M$1=2011,'Calculation sheet'!$AQ10="1999-2012"),'Result 2005-2012'!L10*SUM($AD$18:$AE$18)/2,IF(AND($M$1=2012,'Calculation sheet'!$AQ10="1999-2012"),'Result 2005-2012'!L10*$AE$18,""))))))))))))))))</f>
        <v/>
      </c>
      <c r="M10" s="12" t="str">
        <f t="shared" si="0"/>
        <v/>
      </c>
      <c r="N10" s="12" t="str">
        <f>IF('Result 2005-2012'!$R10="","",IF($M$1=2005,'Result 2005-2012'!N10,IF(AND($M$1=2006,'Calculation sheet'!$AQ10="2005-2012"),'Result 2005-2012'!N10*SUM($Y$10:$AE$10)/7,IF(AND($M$1=2007,'Calculation sheet'!$AQ10="2005-2012"),'Result 2005-2012'!N10*SUM($Z$10:$AE$10)/6,IF(AND($M$1=2008,'Calculation sheet'!$AQ10="2005-2012"),'Result 2005-2012'!N10*SUM($AA$10:$AE$10)/5,IF(AND($M$1=2009,'Calculation sheet'!$AQ10="2005-2012"),'Result 2005-2012'!N10*SUM($AB$10:$AE$10)/4,IF(AND($M$1=2010,'Calculation sheet'!$AQ10="2005-2012"),'Result 2005-2012'!N10*SUM($AC$10:$AE$10)/3,IF(AND($M$1=2011,'Calculation sheet'!$AQ10="2005-2012"),'Result 2005-2012'!N10*SUM($AD$10:$AE$10)/2,IF(AND($M$1=2012,'Calculation sheet'!$AQ10="2005-2012"),'Result 2005-2012'!N10*$AE$10,IF(AND($M$1=2006,'Calculation sheet'!$AQ10="1999-2012"),'Result 2005-2012'!N10*SUM($Y$16:$AE$16)/7,IF(AND($M$1=2007,'Calculation sheet'!$AQ10="1999-2012"),'Result 2005-2012'!N10*SUM($Z$16:$AE$16)/6,IF(AND($M$1=2008,'Calculation sheet'!$AQ10="1999-2012"),'Result 2005-2012'!N10*SUM($AA$16:$AE$16)/5,IF(AND($M$1=2009,'Calculation sheet'!$AQ10="1999-2012"),'Result 2005-2012'!N10*SUM($AB$16:$AE$16)/4,IF(AND($M$1=2010,'Calculation sheet'!$AQ10="1999-2012"),'Result 2005-2012'!N10*SUM($AC$16:$AE$16)/3,IF(AND($M$1=2011,'Calculation sheet'!$AQ10="1999-2012"),'Result 2005-2012'!N10*SUM($AD$16:$AE$16)/2,IF(AND($M$1=2012,'Calculation sheet'!$AQ10="1999-2012"),'Result 2005-2012'!N10*$AE$16,""))))))))))))))))</f>
        <v/>
      </c>
      <c r="O10" s="12" t="str">
        <f>IF('Result 2005-2012'!$R10="","",IF($M$1=2005,'Result 2005-2012'!O10,IF(AND($M$1=2006,'Calculation sheet'!$AQ10="2005-2012"),'Result 2005-2012'!O10*SUM($Y$10:$AE$10)/7,IF(AND($M$1=2007,'Calculation sheet'!$AQ10="2005-2012"),'Result 2005-2012'!O10*SUM($Z$10:$AE$10)/6,IF(AND($M$1=2008,'Calculation sheet'!$AQ10="2005-2012"),'Result 2005-2012'!O10*SUM($AA$10:$AE$10)/5,IF(AND($M$1=2009,'Calculation sheet'!$AQ10="2005-2012"),'Result 2005-2012'!O10*SUM($AB$10:$AE$10)/4,IF(AND($M$1=2010,'Calculation sheet'!$AQ10="2005-2012"),'Result 2005-2012'!O10*SUM($AC$10:$AE$10)/3,IF(AND($M$1=2011,'Calculation sheet'!$AQ10="2005-2012"),'Result 2005-2012'!O10*SUM($AD$10:$AE$10)/2,IF(AND($M$1=2012,'Calculation sheet'!$AQ10="2005-2012"),'Result 2005-2012'!O10*$AE$10,IF(AND($M$1=2006,'Calculation sheet'!$AQ10="1999-2012"),'Result 2005-2012'!O10*SUM($Y$16:$AE$16)/7,IF(AND($M$1=2007,'Calculation sheet'!$AQ10="1999-2012"),'Result 2005-2012'!O10*SUM($Z$16:$AE$16)/6,IF(AND($M$1=2008,'Calculation sheet'!$AQ10="1999-2012"),'Result 2005-2012'!O10*SUM($AA$16:$AE$16)/5,IF(AND($M$1=2009,'Calculation sheet'!$AQ10="1999-2012"),'Result 2005-2012'!O10*SUM($AB$16:$AE$16)/4,IF(AND($M$1=2010,'Calculation sheet'!$AQ10="1999-2012"),'Result 2005-2012'!O10*SUM($AC$16:$AE$16)/3,IF(AND($M$1=2011,'Calculation sheet'!$AQ10="1999-2012"),'Result 2005-2012'!O10*SUM($AD$16:$AE$16)/2,IF(AND($M$1=2012,'Calculation sheet'!$AQ10="1999-2012"),'Result 2005-2012'!O10*$AE$16,""))))))))))))))))</f>
        <v/>
      </c>
      <c r="P10" s="12" t="str">
        <f>IF('Result 2005-2012'!$R10="","",IF($M$1=2005,'Result 2005-2012'!P10,IF(AND($M$1=2006,'Calculation sheet'!$AQ10="2005-2012"),'Result 2005-2012'!P10*SUM($Y$11:$AE$11)/7,IF(AND($M$1=2007,'Calculation sheet'!$AQ10="2005-2012"),'Result 2005-2012'!P10*SUM($Z$11:$AE$11)/6,IF(AND($M$1=2008,'Calculation sheet'!$AQ10="2005-2012"),'Result 2005-2012'!P10*SUM($AA$11:$AE$11)/5,IF(AND($M$1=2009,'Calculation sheet'!$AQ10="2005-2012"),'Result 2005-2012'!P10*SUM($AB$11:$AE$11)/4,IF(AND($M$1=2010,'Calculation sheet'!$AQ10="2005-2012"),'Result 2005-2012'!P10*SUM($AC$11:$AE$11)/3,IF(AND($M$1=2011,'Calculation sheet'!$AQ10="2005-2012"),'Result 2005-2012'!P10*SUM($AD$11:$AE$11)/2,IF(AND($M$1=2012,'Calculation sheet'!$AQ10="2005-2012"),'Result 2005-2012'!P10*$AE$11,IF(AND($M$1=2006,'Calculation sheet'!$AQ10="1999-2012"),'Result 2005-2012'!P10*SUM($Y$16:$AE$16)/7,IF(AND($M$1=2007,'Calculation sheet'!$AQ10="1999-2012"),'Result 2005-2012'!P10*SUM($Z$16:$AE$16)/6,IF(AND($M$1=2008,'Calculation sheet'!$AQ10="1999-2012"),'Result 2005-2012'!P10*SUM($AA$16:$AE$16)/5,IF(AND($M$1=2009,'Calculation sheet'!$AQ10="1999-2012"),'Result 2005-2012'!P10*SUM($AB$16:$AE$16)/4,IF(AND($M$1=2010,'Calculation sheet'!$AQ10="1999-2012"),'Result 2005-2012'!P10*SUM($AC$16:$AE$16)/3,IF(AND($M$1=2011,'Calculation sheet'!$AQ10="1999-2012"),'Result 2005-2012'!P10*SUM($AD$16:$AE$16)/2,IF(AND($M$1=2012,'Calculation sheet'!$AQ10="1999-2012"),'Result 2005-2012'!P10*$AE$16,""))))))))))))))))</f>
        <v/>
      </c>
      <c r="Q10" s="12" t="str">
        <f t="shared" si="1"/>
        <v/>
      </c>
      <c r="R10" s="14" t="str">
        <f t="shared" si="2"/>
        <v/>
      </c>
      <c r="U10" s="4">
        <v>2008</v>
      </c>
      <c r="W10" s="4" t="s">
        <v>9</v>
      </c>
      <c r="X10" s="4">
        <v>1.4624107470357102</v>
      </c>
      <c r="Y10" s="4">
        <v>0.99320943141422124</v>
      </c>
      <c r="Z10" s="4">
        <v>1.3034130805677901</v>
      </c>
      <c r="AA10" s="4">
        <v>0.90645514692852069</v>
      </c>
      <c r="AB10" s="4">
        <v>1.0855494567861512</v>
      </c>
      <c r="AC10" s="4">
        <v>0.87527799946872775</v>
      </c>
      <c r="AD10" s="4">
        <v>0.81831025503465327</v>
      </c>
      <c r="AE10" s="4">
        <v>0.55537388276422417</v>
      </c>
    </row>
    <row r="11" spans="1:47" x14ac:dyDescent="0.3">
      <c r="A11" s="4" t="str">
        <f>IF('Input data'!A26="","",'Input data'!A26)</f>
        <v/>
      </c>
      <c r="B11" s="4" t="str">
        <f>IF('Input data'!B26="","",'Input data'!B26)</f>
        <v/>
      </c>
      <c r="C11" s="4" t="str">
        <f>IF('Input data'!C26="","",'Input data'!C26)</f>
        <v/>
      </c>
      <c r="D11" s="4" t="str">
        <f>IF('Input data'!D26="","",'Input data'!D26)</f>
        <v/>
      </c>
      <c r="E11" s="4" t="str">
        <f>IF('Input data'!E26="","",'Input data'!E26)</f>
        <v/>
      </c>
      <c r="F11" s="4" t="str">
        <f>IF('Input data'!F26="","",'Input data'!F26)</f>
        <v/>
      </c>
      <c r="G11" s="4">
        <f>IF('Input data'!G26="","",'Input data'!G26)</f>
        <v>0</v>
      </c>
      <c r="H11" s="4" t="str">
        <f>IF('Input data'!H26&gt;0.5,'Input data'!H26,"")</f>
        <v/>
      </c>
      <c r="I11" s="4" t="str">
        <f>IF('Input data'!I26="","",'Input data'!I26)</f>
        <v/>
      </c>
      <c r="J11" s="12" t="str">
        <f>IF('Result 2005-2012'!$R11="","",IF($M$1=2005,'Result 2005-2012'!J11,IF(AND($M$1=2006,'Calculation sheet'!$AQ11="2005-2012"),'Result 2005-2012'!J11*SUM($Y$7:$AE$7)/7,IF(AND($M$1=2007,'Calculation sheet'!$AQ11="2005-2012"),'Result 2005-2012'!J11*SUM($Z$7:$AE$7)/6,IF(AND($M$1=2008,'Calculation sheet'!$AQ11="2005-2012"),'Result 2005-2012'!J11*SUM($AA$7:$AE$7)/5,IF(AND($M$1=2009,'Calculation sheet'!$AQ11="2005-2012"),'Result 2005-2012'!J11*SUM($AB$7:$AE$7)/4,IF(AND($M$1=2010,'Calculation sheet'!$AQ11="2005-2012"),'Result 2005-2012'!J11*SUM($AC$7:$AE$7)/3,IF(AND($M$1=2011,'Calculation sheet'!$AQ11="2005-2012"),'Result 2005-2012'!J11*SUM($AD$7:$AE$7)/2,IF(AND($M$1=2012,'Calculation sheet'!$AQ11="2005-2012"),'Result 2005-2012'!J11*$AE$7,IF(AND($M$1=2006,'Calculation sheet'!$AQ11="1999-2012"),'Result 2005-2012'!J11*SUM($Y$16:$AE$16)/7,IF(AND($M$1=2007,'Calculation sheet'!$AQ11="1999-2012"),'Result 2005-2012'!J11*SUM($Z$16:$AE$16)/6,IF(AND($M$1=2008,'Calculation sheet'!$AQ11="1999-2012"),'Result 2005-2012'!J11*SUM($AA$16:$AE$16)/5,IF(AND($M$1=2009,'Calculation sheet'!$AQ11="1999-2012"),'Result 2005-2012'!J11*SUM($AB$16:$AE$16)/4,IF(AND($M$1=2010,'Calculation sheet'!$AQ11="1999-2012"),'Result 2005-2012'!J11*SUM($AC$16:$AE$16)/3,IF(AND($M$1=2011,'Calculation sheet'!$AQ11="1999-2012"),'Result 2005-2012'!J11*SUM($AD$16:$AE$16)/2,IF(AND($M$1=2012,'Calculation sheet'!$AQ11="1999-2012"),'Result 2005-2012'!J11*$AE$16,""))))))))))))))))</f>
        <v/>
      </c>
      <c r="K11" s="12" t="str">
        <f>IF('Result 2005-2012'!$R11="","",IF($M$1=2005,'Result 2005-2012'!K11,IF(AND($M$1=2006,'Calculation sheet'!$AQ11="2005-2012"),'Result 2005-2012'!K11*SUM($Y$8:$AE$8)/7,IF(AND($M$1=2007,'Calculation sheet'!$AQ11="2005-2012"),'Result 2005-2012'!K11*SUM($Z$8:$AE$8)/6,IF(AND($M$1=2008,'Calculation sheet'!$AQ11="2005-2012"),'Result 2005-2012'!K11*SUM($AA$8:$AE$8)/5,IF(AND($M$1=2009,'Calculation sheet'!$AQ11="2005-2012"),'Result 2005-2012'!K11*SUM($AB$8:$AE$8)/4,IF(AND($M$1=2010,'Calculation sheet'!$AQ11="2005-2012"),'Result 2005-2012'!K11*SUM($AC$8:$AE$8)/3,IF(AND($M$1=2011,'Calculation sheet'!$AQ11="2005-2012"),'Result 2005-2012'!K11*SUM($AD$8:$AE$8)/2,IF(AND($M$1=2012,'Calculation sheet'!$AQ11="2005-2012"),'Result 2005-2012'!K11*$AE$8,IF(AND($M$1=2006,'Calculation sheet'!$AQ11="1999-2012"),'Result 2005-2012'!K11*SUM($Y$17:$AE$17)/7,IF(AND($M$1=2007,'Calculation sheet'!$AQ11="1999-2012"),'Result 2005-2012'!K11*SUM($Z$17:$AE$17)/6,IF(AND($M$1=2008,'Calculation sheet'!$AQ11="1999-2012"),'Result 2005-2012'!K11*SUM($AA$17:$AE$17)/5,IF(AND($M$1=2009,'Calculation sheet'!$AQ11="1999-2012"),'Result 2005-2012'!K11*SUM($AB$17:$AE$17)/4,IF(AND($M$1=2010,'Calculation sheet'!$AQ11="1999-2012"),'Result 2005-2012'!K11*SUM($AC$17:$AE$17)/3,IF(AND($M$1=2011,'Calculation sheet'!$AQ11="1999-2012"),'Result 2005-2012'!K11*SUM($AD$17:$AE$17)/2,IF(AND($M$1=2012,'Calculation sheet'!$AQ11="1999-2012"),'Result 2005-2012'!K11*$AE$17,""))))))))))))))))</f>
        <v/>
      </c>
      <c r="L11" s="12" t="str">
        <f>IF('Result 2005-2012'!$R11="","",IF($M$1=2005,'Result 2005-2012'!L11,IF(AND($M$1=2006,'Calculation sheet'!$AQ11="2005-2012"),'Result 2005-2012'!L11*SUM($Y$9:$AE$9)/7,IF(AND($M$1=2007,'Calculation sheet'!$AQ11="2005-2012"),'Result 2005-2012'!L11*SUM($Z$9:$AE$9)/6,IF(AND($M$1=2008,'Calculation sheet'!$AQ11="2005-2012"),'Result 2005-2012'!L11*SUM($AA$9:$AE$9)/5,IF(AND($M$1=2009,'Calculation sheet'!$AQ11="2005-2012"),'Result 2005-2012'!L11*SUM($AB$9:$AE$9)/4,IF(AND($M$1=2010,'Calculation sheet'!$AQ11="2005-2012"),'Result 2005-2012'!L11*SUM($AC$9:$AE$9)/3,IF(AND($M$1=2011,'Calculation sheet'!$AQ11="2005-2012"),'Result 2005-2012'!L11*SUM($AD$9:$AE$9)/2,IF(AND($M$1=2012,'Calculation sheet'!$AQ11="2005-2012"),'Result 2005-2012'!L11*$AE$9,IF(AND($M$1=2006,'Calculation sheet'!$AQ11="1999-2012"),'Result 2005-2012'!L11*SUM($Y$18:$AE$18)/7,IF(AND($M$1=2007,'Calculation sheet'!$AQ11="1999-2012"),'Result 2005-2012'!L11*SUM($Z$18:$AE$18)/6,IF(AND($M$1=2008,'Calculation sheet'!$AQ11="1999-2012"),'Result 2005-2012'!L11*SUM($AA$18:$AE$18)/5,IF(AND($M$1=2009,'Calculation sheet'!$AQ11="1999-2012"),'Result 2005-2012'!L11*SUM($AB$18:$AE$18)/4,IF(AND($M$1=2010,'Calculation sheet'!$AQ11="1999-2012"),'Result 2005-2012'!L11*SUM($AC$18:$AE$18)/3,IF(AND($M$1=2011,'Calculation sheet'!$AQ11="1999-2012"),'Result 2005-2012'!L11*SUM($AD$18:$AE$18)/2,IF(AND($M$1=2012,'Calculation sheet'!$AQ11="1999-2012"),'Result 2005-2012'!L11*$AE$18,""))))))))))))))))</f>
        <v/>
      </c>
      <c r="M11" s="12" t="str">
        <f t="shared" si="0"/>
        <v/>
      </c>
      <c r="N11" s="12" t="str">
        <f>IF('Result 2005-2012'!$R11="","",IF($M$1=2005,'Result 2005-2012'!N11,IF(AND($M$1=2006,'Calculation sheet'!$AQ11="2005-2012"),'Result 2005-2012'!N11*SUM($Y$10:$AE$10)/7,IF(AND($M$1=2007,'Calculation sheet'!$AQ11="2005-2012"),'Result 2005-2012'!N11*SUM($Z$10:$AE$10)/6,IF(AND($M$1=2008,'Calculation sheet'!$AQ11="2005-2012"),'Result 2005-2012'!N11*SUM($AA$10:$AE$10)/5,IF(AND($M$1=2009,'Calculation sheet'!$AQ11="2005-2012"),'Result 2005-2012'!N11*SUM($AB$10:$AE$10)/4,IF(AND($M$1=2010,'Calculation sheet'!$AQ11="2005-2012"),'Result 2005-2012'!N11*SUM($AC$10:$AE$10)/3,IF(AND($M$1=2011,'Calculation sheet'!$AQ11="2005-2012"),'Result 2005-2012'!N11*SUM($AD$10:$AE$10)/2,IF(AND($M$1=2012,'Calculation sheet'!$AQ11="2005-2012"),'Result 2005-2012'!N11*$AE$10,IF(AND($M$1=2006,'Calculation sheet'!$AQ11="1999-2012"),'Result 2005-2012'!N11*SUM($Y$16:$AE$16)/7,IF(AND($M$1=2007,'Calculation sheet'!$AQ11="1999-2012"),'Result 2005-2012'!N11*SUM($Z$16:$AE$16)/6,IF(AND($M$1=2008,'Calculation sheet'!$AQ11="1999-2012"),'Result 2005-2012'!N11*SUM($AA$16:$AE$16)/5,IF(AND($M$1=2009,'Calculation sheet'!$AQ11="1999-2012"),'Result 2005-2012'!N11*SUM($AB$16:$AE$16)/4,IF(AND($M$1=2010,'Calculation sheet'!$AQ11="1999-2012"),'Result 2005-2012'!N11*SUM($AC$16:$AE$16)/3,IF(AND($M$1=2011,'Calculation sheet'!$AQ11="1999-2012"),'Result 2005-2012'!N11*SUM($AD$16:$AE$16)/2,IF(AND($M$1=2012,'Calculation sheet'!$AQ11="1999-2012"),'Result 2005-2012'!N11*$AE$16,""))))))))))))))))</f>
        <v/>
      </c>
      <c r="O11" s="12" t="str">
        <f>IF('Result 2005-2012'!$R11="","",IF($M$1=2005,'Result 2005-2012'!O11,IF(AND($M$1=2006,'Calculation sheet'!$AQ11="2005-2012"),'Result 2005-2012'!O11*SUM($Y$10:$AE$10)/7,IF(AND($M$1=2007,'Calculation sheet'!$AQ11="2005-2012"),'Result 2005-2012'!O11*SUM($Z$10:$AE$10)/6,IF(AND($M$1=2008,'Calculation sheet'!$AQ11="2005-2012"),'Result 2005-2012'!O11*SUM($AA$10:$AE$10)/5,IF(AND($M$1=2009,'Calculation sheet'!$AQ11="2005-2012"),'Result 2005-2012'!O11*SUM($AB$10:$AE$10)/4,IF(AND($M$1=2010,'Calculation sheet'!$AQ11="2005-2012"),'Result 2005-2012'!O11*SUM($AC$10:$AE$10)/3,IF(AND($M$1=2011,'Calculation sheet'!$AQ11="2005-2012"),'Result 2005-2012'!O11*SUM($AD$10:$AE$10)/2,IF(AND($M$1=2012,'Calculation sheet'!$AQ11="2005-2012"),'Result 2005-2012'!O11*$AE$10,IF(AND($M$1=2006,'Calculation sheet'!$AQ11="1999-2012"),'Result 2005-2012'!O11*SUM($Y$16:$AE$16)/7,IF(AND($M$1=2007,'Calculation sheet'!$AQ11="1999-2012"),'Result 2005-2012'!O11*SUM($Z$16:$AE$16)/6,IF(AND($M$1=2008,'Calculation sheet'!$AQ11="1999-2012"),'Result 2005-2012'!O11*SUM($AA$16:$AE$16)/5,IF(AND($M$1=2009,'Calculation sheet'!$AQ11="1999-2012"),'Result 2005-2012'!O11*SUM($AB$16:$AE$16)/4,IF(AND($M$1=2010,'Calculation sheet'!$AQ11="1999-2012"),'Result 2005-2012'!O11*SUM($AC$16:$AE$16)/3,IF(AND($M$1=2011,'Calculation sheet'!$AQ11="1999-2012"),'Result 2005-2012'!O11*SUM($AD$16:$AE$16)/2,IF(AND($M$1=2012,'Calculation sheet'!$AQ11="1999-2012"),'Result 2005-2012'!O11*$AE$16,""))))))))))))))))</f>
        <v/>
      </c>
      <c r="P11" s="12" t="str">
        <f>IF('Result 2005-2012'!$R11="","",IF($M$1=2005,'Result 2005-2012'!P11,IF(AND($M$1=2006,'Calculation sheet'!$AQ11="2005-2012"),'Result 2005-2012'!P11*SUM($Y$11:$AE$11)/7,IF(AND($M$1=2007,'Calculation sheet'!$AQ11="2005-2012"),'Result 2005-2012'!P11*SUM($Z$11:$AE$11)/6,IF(AND($M$1=2008,'Calculation sheet'!$AQ11="2005-2012"),'Result 2005-2012'!P11*SUM($AA$11:$AE$11)/5,IF(AND($M$1=2009,'Calculation sheet'!$AQ11="2005-2012"),'Result 2005-2012'!P11*SUM($AB$11:$AE$11)/4,IF(AND($M$1=2010,'Calculation sheet'!$AQ11="2005-2012"),'Result 2005-2012'!P11*SUM($AC$11:$AE$11)/3,IF(AND($M$1=2011,'Calculation sheet'!$AQ11="2005-2012"),'Result 2005-2012'!P11*SUM($AD$11:$AE$11)/2,IF(AND($M$1=2012,'Calculation sheet'!$AQ11="2005-2012"),'Result 2005-2012'!P11*$AE$11,IF(AND($M$1=2006,'Calculation sheet'!$AQ11="1999-2012"),'Result 2005-2012'!P11*SUM($Y$16:$AE$16)/7,IF(AND($M$1=2007,'Calculation sheet'!$AQ11="1999-2012"),'Result 2005-2012'!P11*SUM($Z$16:$AE$16)/6,IF(AND($M$1=2008,'Calculation sheet'!$AQ11="1999-2012"),'Result 2005-2012'!P11*SUM($AA$16:$AE$16)/5,IF(AND($M$1=2009,'Calculation sheet'!$AQ11="1999-2012"),'Result 2005-2012'!P11*SUM($AB$16:$AE$16)/4,IF(AND($M$1=2010,'Calculation sheet'!$AQ11="1999-2012"),'Result 2005-2012'!P11*SUM($AC$16:$AE$16)/3,IF(AND($M$1=2011,'Calculation sheet'!$AQ11="1999-2012"),'Result 2005-2012'!P11*SUM($AD$16:$AE$16)/2,IF(AND($M$1=2012,'Calculation sheet'!$AQ11="1999-2012"),'Result 2005-2012'!P11*$AE$16,""))))))))))))))))</f>
        <v/>
      </c>
      <c r="Q11" s="12" t="str">
        <f t="shared" si="1"/>
        <v/>
      </c>
      <c r="R11" s="14" t="str">
        <f t="shared" si="2"/>
        <v/>
      </c>
      <c r="U11" s="4">
        <v>2009</v>
      </c>
      <c r="W11" s="4" t="s">
        <v>8</v>
      </c>
      <c r="X11" s="4">
        <v>1.3369280202521485</v>
      </c>
      <c r="Y11" s="4">
        <v>1.4215878625055809</v>
      </c>
      <c r="Z11" s="4">
        <v>1.3714580718495522</v>
      </c>
      <c r="AA11" s="4">
        <v>1.0894516103963368</v>
      </c>
      <c r="AB11" s="4">
        <v>0.80281936535165077</v>
      </c>
      <c r="AC11" s="4">
        <v>0.83826119368513785</v>
      </c>
      <c r="AD11" s="4">
        <v>0.62749125765996383</v>
      </c>
      <c r="AE11" s="4">
        <v>0.51200261829962834</v>
      </c>
    </row>
    <row r="12" spans="1:47" x14ac:dyDescent="0.3">
      <c r="A12" s="4" t="str">
        <f>IF('Input data'!A27="","",'Input data'!A27)</f>
        <v/>
      </c>
      <c r="B12" s="4" t="str">
        <f>IF('Input data'!B27="","",'Input data'!B27)</f>
        <v/>
      </c>
      <c r="C12" s="4" t="str">
        <f>IF('Input data'!C27="","",'Input data'!C27)</f>
        <v/>
      </c>
      <c r="D12" s="4" t="str">
        <f>IF('Input data'!D27="","",'Input data'!D27)</f>
        <v/>
      </c>
      <c r="E12" s="4" t="str">
        <f>IF('Input data'!E27="","",'Input data'!E27)</f>
        <v/>
      </c>
      <c r="F12" s="4" t="str">
        <f>IF('Input data'!F27="","",'Input data'!F27)</f>
        <v/>
      </c>
      <c r="G12" s="4">
        <f>IF('Input data'!G27="","",'Input data'!G27)</f>
        <v>0</v>
      </c>
      <c r="H12" s="4" t="str">
        <f>IF('Input data'!H27&gt;0.5,'Input data'!H27,"")</f>
        <v/>
      </c>
      <c r="I12" s="4" t="str">
        <f>IF('Input data'!I27="","",'Input data'!I27)</f>
        <v/>
      </c>
      <c r="J12" s="12" t="str">
        <f>IF('Result 2005-2012'!$R12="","",IF($M$1=2005,'Result 2005-2012'!J12,IF(AND($M$1=2006,'Calculation sheet'!$AQ12="2005-2012"),'Result 2005-2012'!J12*SUM($Y$7:$AE$7)/7,IF(AND($M$1=2007,'Calculation sheet'!$AQ12="2005-2012"),'Result 2005-2012'!J12*SUM($Z$7:$AE$7)/6,IF(AND($M$1=2008,'Calculation sheet'!$AQ12="2005-2012"),'Result 2005-2012'!J12*SUM($AA$7:$AE$7)/5,IF(AND($M$1=2009,'Calculation sheet'!$AQ12="2005-2012"),'Result 2005-2012'!J12*SUM($AB$7:$AE$7)/4,IF(AND($M$1=2010,'Calculation sheet'!$AQ12="2005-2012"),'Result 2005-2012'!J12*SUM($AC$7:$AE$7)/3,IF(AND($M$1=2011,'Calculation sheet'!$AQ12="2005-2012"),'Result 2005-2012'!J12*SUM($AD$7:$AE$7)/2,IF(AND($M$1=2012,'Calculation sheet'!$AQ12="2005-2012"),'Result 2005-2012'!J12*$AE$7,IF(AND($M$1=2006,'Calculation sheet'!$AQ12="1999-2012"),'Result 2005-2012'!J12*SUM($Y$16:$AE$16)/7,IF(AND($M$1=2007,'Calculation sheet'!$AQ12="1999-2012"),'Result 2005-2012'!J12*SUM($Z$16:$AE$16)/6,IF(AND($M$1=2008,'Calculation sheet'!$AQ12="1999-2012"),'Result 2005-2012'!J12*SUM($AA$16:$AE$16)/5,IF(AND($M$1=2009,'Calculation sheet'!$AQ12="1999-2012"),'Result 2005-2012'!J12*SUM($AB$16:$AE$16)/4,IF(AND($M$1=2010,'Calculation sheet'!$AQ12="1999-2012"),'Result 2005-2012'!J12*SUM($AC$16:$AE$16)/3,IF(AND($M$1=2011,'Calculation sheet'!$AQ12="1999-2012"),'Result 2005-2012'!J12*SUM($AD$16:$AE$16)/2,IF(AND($M$1=2012,'Calculation sheet'!$AQ12="1999-2012"),'Result 2005-2012'!J12*$AE$16,""))))))))))))))))</f>
        <v/>
      </c>
      <c r="K12" s="12" t="str">
        <f>IF('Result 2005-2012'!$R12="","",IF($M$1=2005,'Result 2005-2012'!K12,IF(AND($M$1=2006,'Calculation sheet'!$AQ12="2005-2012"),'Result 2005-2012'!K12*SUM($Y$8:$AE$8)/7,IF(AND($M$1=2007,'Calculation sheet'!$AQ12="2005-2012"),'Result 2005-2012'!K12*SUM($Z$8:$AE$8)/6,IF(AND($M$1=2008,'Calculation sheet'!$AQ12="2005-2012"),'Result 2005-2012'!K12*SUM($AA$8:$AE$8)/5,IF(AND($M$1=2009,'Calculation sheet'!$AQ12="2005-2012"),'Result 2005-2012'!K12*SUM($AB$8:$AE$8)/4,IF(AND($M$1=2010,'Calculation sheet'!$AQ12="2005-2012"),'Result 2005-2012'!K12*SUM($AC$8:$AE$8)/3,IF(AND($M$1=2011,'Calculation sheet'!$AQ12="2005-2012"),'Result 2005-2012'!K12*SUM($AD$8:$AE$8)/2,IF(AND($M$1=2012,'Calculation sheet'!$AQ12="2005-2012"),'Result 2005-2012'!K12*$AE$8,IF(AND($M$1=2006,'Calculation sheet'!$AQ12="1999-2012"),'Result 2005-2012'!K12*SUM($Y$17:$AE$17)/7,IF(AND($M$1=2007,'Calculation sheet'!$AQ12="1999-2012"),'Result 2005-2012'!K12*SUM($Z$17:$AE$17)/6,IF(AND($M$1=2008,'Calculation sheet'!$AQ12="1999-2012"),'Result 2005-2012'!K12*SUM($AA$17:$AE$17)/5,IF(AND($M$1=2009,'Calculation sheet'!$AQ12="1999-2012"),'Result 2005-2012'!K12*SUM($AB$17:$AE$17)/4,IF(AND($M$1=2010,'Calculation sheet'!$AQ12="1999-2012"),'Result 2005-2012'!K12*SUM($AC$17:$AE$17)/3,IF(AND($M$1=2011,'Calculation sheet'!$AQ12="1999-2012"),'Result 2005-2012'!K12*SUM($AD$17:$AE$17)/2,IF(AND($M$1=2012,'Calculation sheet'!$AQ12="1999-2012"),'Result 2005-2012'!K12*$AE$17,""))))))))))))))))</f>
        <v/>
      </c>
      <c r="L12" s="12" t="str">
        <f>IF('Result 2005-2012'!$R12="","",IF($M$1=2005,'Result 2005-2012'!L12,IF(AND($M$1=2006,'Calculation sheet'!$AQ12="2005-2012"),'Result 2005-2012'!L12*SUM($Y$9:$AE$9)/7,IF(AND($M$1=2007,'Calculation sheet'!$AQ12="2005-2012"),'Result 2005-2012'!L12*SUM($Z$9:$AE$9)/6,IF(AND($M$1=2008,'Calculation sheet'!$AQ12="2005-2012"),'Result 2005-2012'!L12*SUM($AA$9:$AE$9)/5,IF(AND($M$1=2009,'Calculation sheet'!$AQ12="2005-2012"),'Result 2005-2012'!L12*SUM($AB$9:$AE$9)/4,IF(AND($M$1=2010,'Calculation sheet'!$AQ12="2005-2012"),'Result 2005-2012'!L12*SUM($AC$9:$AE$9)/3,IF(AND($M$1=2011,'Calculation sheet'!$AQ12="2005-2012"),'Result 2005-2012'!L12*SUM($AD$9:$AE$9)/2,IF(AND($M$1=2012,'Calculation sheet'!$AQ12="2005-2012"),'Result 2005-2012'!L12*$AE$9,IF(AND($M$1=2006,'Calculation sheet'!$AQ12="1999-2012"),'Result 2005-2012'!L12*SUM($Y$18:$AE$18)/7,IF(AND($M$1=2007,'Calculation sheet'!$AQ12="1999-2012"),'Result 2005-2012'!L12*SUM($Z$18:$AE$18)/6,IF(AND($M$1=2008,'Calculation sheet'!$AQ12="1999-2012"),'Result 2005-2012'!L12*SUM($AA$18:$AE$18)/5,IF(AND($M$1=2009,'Calculation sheet'!$AQ12="1999-2012"),'Result 2005-2012'!L12*SUM($AB$18:$AE$18)/4,IF(AND($M$1=2010,'Calculation sheet'!$AQ12="1999-2012"),'Result 2005-2012'!L12*SUM($AC$18:$AE$18)/3,IF(AND($M$1=2011,'Calculation sheet'!$AQ12="1999-2012"),'Result 2005-2012'!L12*SUM($AD$18:$AE$18)/2,IF(AND($M$1=2012,'Calculation sheet'!$AQ12="1999-2012"),'Result 2005-2012'!L12*$AE$18,""))))))))))))))))</f>
        <v/>
      </c>
      <c r="M12" s="12" t="str">
        <f t="shared" si="0"/>
        <v/>
      </c>
      <c r="N12" s="12" t="str">
        <f>IF('Result 2005-2012'!$R12="","",IF($M$1=2005,'Result 2005-2012'!N12,IF(AND($M$1=2006,'Calculation sheet'!$AQ12="2005-2012"),'Result 2005-2012'!N12*SUM($Y$10:$AE$10)/7,IF(AND($M$1=2007,'Calculation sheet'!$AQ12="2005-2012"),'Result 2005-2012'!N12*SUM($Z$10:$AE$10)/6,IF(AND($M$1=2008,'Calculation sheet'!$AQ12="2005-2012"),'Result 2005-2012'!N12*SUM($AA$10:$AE$10)/5,IF(AND($M$1=2009,'Calculation sheet'!$AQ12="2005-2012"),'Result 2005-2012'!N12*SUM($AB$10:$AE$10)/4,IF(AND($M$1=2010,'Calculation sheet'!$AQ12="2005-2012"),'Result 2005-2012'!N12*SUM($AC$10:$AE$10)/3,IF(AND($M$1=2011,'Calculation sheet'!$AQ12="2005-2012"),'Result 2005-2012'!N12*SUM($AD$10:$AE$10)/2,IF(AND($M$1=2012,'Calculation sheet'!$AQ12="2005-2012"),'Result 2005-2012'!N12*$AE$10,IF(AND($M$1=2006,'Calculation sheet'!$AQ12="1999-2012"),'Result 2005-2012'!N12*SUM($Y$16:$AE$16)/7,IF(AND($M$1=2007,'Calculation sheet'!$AQ12="1999-2012"),'Result 2005-2012'!N12*SUM($Z$16:$AE$16)/6,IF(AND($M$1=2008,'Calculation sheet'!$AQ12="1999-2012"),'Result 2005-2012'!N12*SUM($AA$16:$AE$16)/5,IF(AND($M$1=2009,'Calculation sheet'!$AQ12="1999-2012"),'Result 2005-2012'!N12*SUM($AB$16:$AE$16)/4,IF(AND($M$1=2010,'Calculation sheet'!$AQ12="1999-2012"),'Result 2005-2012'!N12*SUM($AC$16:$AE$16)/3,IF(AND($M$1=2011,'Calculation sheet'!$AQ12="1999-2012"),'Result 2005-2012'!N12*SUM($AD$16:$AE$16)/2,IF(AND($M$1=2012,'Calculation sheet'!$AQ12="1999-2012"),'Result 2005-2012'!N12*$AE$16,""))))))))))))))))</f>
        <v/>
      </c>
      <c r="O12" s="12" t="str">
        <f>IF('Result 2005-2012'!$R12="","",IF($M$1=2005,'Result 2005-2012'!O12,IF(AND($M$1=2006,'Calculation sheet'!$AQ12="2005-2012"),'Result 2005-2012'!O12*SUM($Y$10:$AE$10)/7,IF(AND($M$1=2007,'Calculation sheet'!$AQ12="2005-2012"),'Result 2005-2012'!O12*SUM($Z$10:$AE$10)/6,IF(AND($M$1=2008,'Calculation sheet'!$AQ12="2005-2012"),'Result 2005-2012'!O12*SUM($AA$10:$AE$10)/5,IF(AND($M$1=2009,'Calculation sheet'!$AQ12="2005-2012"),'Result 2005-2012'!O12*SUM($AB$10:$AE$10)/4,IF(AND($M$1=2010,'Calculation sheet'!$AQ12="2005-2012"),'Result 2005-2012'!O12*SUM($AC$10:$AE$10)/3,IF(AND($M$1=2011,'Calculation sheet'!$AQ12="2005-2012"),'Result 2005-2012'!O12*SUM($AD$10:$AE$10)/2,IF(AND($M$1=2012,'Calculation sheet'!$AQ12="2005-2012"),'Result 2005-2012'!O12*$AE$10,IF(AND($M$1=2006,'Calculation sheet'!$AQ12="1999-2012"),'Result 2005-2012'!O12*SUM($Y$16:$AE$16)/7,IF(AND($M$1=2007,'Calculation sheet'!$AQ12="1999-2012"),'Result 2005-2012'!O12*SUM($Z$16:$AE$16)/6,IF(AND($M$1=2008,'Calculation sheet'!$AQ12="1999-2012"),'Result 2005-2012'!O12*SUM($AA$16:$AE$16)/5,IF(AND($M$1=2009,'Calculation sheet'!$AQ12="1999-2012"),'Result 2005-2012'!O12*SUM($AB$16:$AE$16)/4,IF(AND($M$1=2010,'Calculation sheet'!$AQ12="1999-2012"),'Result 2005-2012'!O12*SUM($AC$16:$AE$16)/3,IF(AND($M$1=2011,'Calculation sheet'!$AQ12="1999-2012"),'Result 2005-2012'!O12*SUM($AD$16:$AE$16)/2,IF(AND($M$1=2012,'Calculation sheet'!$AQ12="1999-2012"),'Result 2005-2012'!O12*$AE$16,""))))))))))))))))</f>
        <v/>
      </c>
      <c r="P12" s="12" t="str">
        <f>IF('Result 2005-2012'!$R12="","",IF($M$1=2005,'Result 2005-2012'!P12,IF(AND($M$1=2006,'Calculation sheet'!$AQ12="2005-2012"),'Result 2005-2012'!P12*SUM($Y$11:$AE$11)/7,IF(AND($M$1=2007,'Calculation sheet'!$AQ12="2005-2012"),'Result 2005-2012'!P12*SUM($Z$11:$AE$11)/6,IF(AND($M$1=2008,'Calculation sheet'!$AQ12="2005-2012"),'Result 2005-2012'!P12*SUM($AA$11:$AE$11)/5,IF(AND($M$1=2009,'Calculation sheet'!$AQ12="2005-2012"),'Result 2005-2012'!P12*SUM($AB$11:$AE$11)/4,IF(AND($M$1=2010,'Calculation sheet'!$AQ12="2005-2012"),'Result 2005-2012'!P12*SUM($AC$11:$AE$11)/3,IF(AND($M$1=2011,'Calculation sheet'!$AQ12="2005-2012"),'Result 2005-2012'!P12*SUM($AD$11:$AE$11)/2,IF(AND($M$1=2012,'Calculation sheet'!$AQ12="2005-2012"),'Result 2005-2012'!P12*$AE$11,IF(AND($M$1=2006,'Calculation sheet'!$AQ12="1999-2012"),'Result 2005-2012'!P12*SUM($Y$16:$AE$16)/7,IF(AND($M$1=2007,'Calculation sheet'!$AQ12="1999-2012"),'Result 2005-2012'!P12*SUM($Z$16:$AE$16)/6,IF(AND($M$1=2008,'Calculation sheet'!$AQ12="1999-2012"),'Result 2005-2012'!P12*SUM($AA$16:$AE$16)/5,IF(AND($M$1=2009,'Calculation sheet'!$AQ12="1999-2012"),'Result 2005-2012'!P12*SUM($AB$16:$AE$16)/4,IF(AND($M$1=2010,'Calculation sheet'!$AQ12="1999-2012"),'Result 2005-2012'!P12*SUM($AC$16:$AE$16)/3,IF(AND($M$1=2011,'Calculation sheet'!$AQ12="1999-2012"),'Result 2005-2012'!P12*SUM($AD$16:$AE$16)/2,IF(AND($M$1=2012,'Calculation sheet'!$AQ12="1999-2012"),'Result 2005-2012'!P12*$AE$16,""))))))))))))))))</f>
        <v/>
      </c>
      <c r="Q12" s="12" t="str">
        <f t="shared" si="1"/>
        <v/>
      </c>
      <c r="R12" s="14" t="str">
        <f t="shared" si="2"/>
        <v/>
      </c>
      <c r="U12" s="4">
        <v>2010</v>
      </c>
    </row>
    <row r="13" spans="1:47" x14ac:dyDescent="0.3">
      <c r="A13" s="4" t="str">
        <f>IF('Input data'!A28="","",'Input data'!A28)</f>
        <v/>
      </c>
      <c r="B13" s="4" t="str">
        <f>IF('Input data'!B28="","",'Input data'!B28)</f>
        <v/>
      </c>
      <c r="C13" s="4" t="str">
        <f>IF('Input data'!C28="","",'Input data'!C28)</f>
        <v/>
      </c>
      <c r="D13" s="4" t="str">
        <f>IF('Input data'!D28="","",'Input data'!D28)</f>
        <v/>
      </c>
      <c r="E13" s="4" t="str">
        <f>IF('Input data'!E28="","",'Input data'!E28)</f>
        <v/>
      </c>
      <c r="F13" s="4" t="str">
        <f>IF('Input data'!F28="","",'Input data'!F28)</f>
        <v/>
      </c>
      <c r="G13" s="4">
        <f>IF('Input data'!G28="","",'Input data'!G28)</f>
        <v>0</v>
      </c>
      <c r="H13" s="4" t="str">
        <f>IF('Input data'!H28&gt;0.5,'Input data'!H28,"")</f>
        <v/>
      </c>
      <c r="I13" s="4" t="str">
        <f>IF('Input data'!I28="","",'Input data'!I28)</f>
        <v/>
      </c>
      <c r="J13" s="12" t="str">
        <f>IF('Result 2005-2012'!$R13="","",IF($M$1=2005,'Result 2005-2012'!J13,IF(AND($M$1=2006,'Calculation sheet'!$AQ13="2005-2012"),'Result 2005-2012'!J13*SUM($Y$7:$AE$7)/7,IF(AND($M$1=2007,'Calculation sheet'!$AQ13="2005-2012"),'Result 2005-2012'!J13*SUM($Z$7:$AE$7)/6,IF(AND($M$1=2008,'Calculation sheet'!$AQ13="2005-2012"),'Result 2005-2012'!J13*SUM($AA$7:$AE$7)/5,IF(AND($M$1=2009,'Calculation sheet'!$AQ13="2005-2012"),'Result 2005-2012'!J13*SUM($AB$7:$AE$7)/4,IF(AND($M$1=2010,'Calculation sheet'!$AQ13="2005-2012"),'Result 2005-2012'!J13*SUM($AC$7:$AE$7)/3,IF(AND($M$1=2011,'Calculation sheet'!$AQ13="2005-2012"),'Result 2005-2012'!J13*SUM($AD$7:$AE$7)/2,IF(AND($M$1=2012,'Calculation sheet'!$AQ13="2005-2012"),'Result 2005-2012'!J13*$AE$7,IF(AND($M$1=2006,'Calculation sheet'!$AQ13="1999-2012"),'Result 2005-2012'!J13*SUM($Y$16:$AE$16)/7,IF(AND($M$1=2007,'Calculation sheet'!$AQ13="1999-2012"),'Result 2005-2012'!J13*SUM($Z$16:$AE$16)/6,IF(AND($M$1=2008,'Calculation sheet'!$AQ13="1999-2012"),'Result 2005-2012'!J13*SUM($AA$16:$AE$16)/5,IF(AND($M$1=2009,'Calculation sheet'!$AQ13="1999-2012"),'Result 2005-2012'!J13*SUM($AB$16:$AE$16)/4,IF(AND($M$1=2010,'Calculation sheet'!$AQ13="1999-2012"),'Result 2005-2012'!J13*SUM($AC$16:$AE$16)/3,IF(AND($M$1=2011,'Calculation sheet'!$AQ13="1999-2012"),'Result 2005-2012'!J13*SUM($AD$16:$AE$16)/2,IF(AND($M$1=2012,'Calculation sheet'!$AQ13="1999-2012"),'Result 2005-2012'!J13*$AE$16,""))))))))))))))))</f>
        <v/>
      </c>
      <c r="K13" s="12" t="str">
        <f>IF('Result 2005-2012'!$R13="","",IF($M$1=2005,'Result 2005-2012'!K13,IF(AND($M$1=2006,'Calculation sheet'!$AQ13="2005-2012"),'Result 2005-2012'!K13*SUM($Y$8:$AE$8)/7,IF(AND($M$1=2007,'Calculation sheet'!$AQ13="2005-2012"),'Result 2005-2012'!K13*SUM($Z$8:$AE$8)/6,IF(AND($M$1=2008,'Calculation sheet'!$AQ13="2005-2012"),'Result 2005-2012'!K13*SUM($AA$8:$AE$8)/5,IF(AND($M$1=2009,'Calculation sheet'!$AQ13="2005-2012"),'Result 2005-2012'!K13*SUM($AB$8:$AE$8)/4,IF(AND($M$1=2010,'Calculation sheet'!$AQ13="2005-2012"),'Result 2005-2012'!K13*SUM($AC$8:$AE$8)/3,IF(AND($M$1=2011,'Calculation sheet'!$AQ13="2005-2012"),'Result 2005-2012'!K13*SUM($AD$8:$AE$8)/2,IF(AND($M$1=2012,'Calculation sheet'!$AQ13="2005-2012"),'Result 2005-2012'!K13*$AE$8,IF(AND($M$1=2006,'Calculation sheet'!$AQ13="1999-2012"),'Result 2005-2012'!K13*SUM($Y$17:$AE$17)/7,IF(AND($M$1=2007,'Calculation sheet'!$AQ13="1999-2012"),'Result 2005-2012'!K13*SUM($Z$17:$AE$17)/6,IF(AND($M$1=2008,'Calculation sheet'!$AQ13="1999-2012"),'Result 2005-2012'!K13*SUM($AA$17:$AE$17)/5,IF(AND($M$1=2009,'Calculation sheet'!$AQ13="1999-2012"),'Result 2005-2012'!K13*SUM($AB$17:$AE$17)/4,IF(AND($M$1=2010,'Calculation sheet'!$AQ13="1999-2012"),'Result 2005-2012'!K13*SUM($AC$17:$AE$17)/3,IF(AND($M$1=2011,'Calculation sheet'!$AQ13="1999-2012"),'Result 2005-2012'!K13*SUM($AD$17:$AE$17)/2,IF(AND($M$1=2012,'Calculation sheet'!$AQ13="1999-2012"),'Result 2005-2012'!K13*$AE$17,""))))))))))))))))</f>
        <v/>
      </c>
      <c r="L13" s="12" t="str">
        <f>IF('Result 2005-2012'!$R13="","",IF($M$1=2005,'Result 2005-2012'!L13,IF(AND($M$1=2006,'Calculation sheet'!$AQ13="2005-2012"),'Result 2005-2012'!L13*SUM($Y$9:$AE$9)/7,IF(AND($M$1=2007,'Calculation sheet'!$AQ13="2005-2012"),'Result 2005-2012'!L13*SUM($Z$9:$AE$9)/6,IF(AND($M$1=2008,'Calculation sheet'!$AQ13="2005-2012"),'Result 2005-2012'!L13*SUM($AA$9:$AE$9)/5,IF(AND($M$1=2009,'Calculation sheet'!$AQ13="2005-2012"),'Result 2005-2012'!L13*SUM($AB$9:$AE$9)/4,IF(AND($M$1=2010,'Calculation sheet'!$AQ13="2005-2012"),'Result 2005-2012'!L13*SUM($AC$9:$AE$9)/3,IF(AND($M$1=2011,'Calculation sheet'!$AQ13="2005-2012"),'Result 2005-2012'!L13*SUM($AD$9:$AE$9)/2,IF(AND($M$1=2012,'Calculation sheet'!$AQ13="2005-2012"),'Result 2005-2012'!L13*$AE$9,IF(AND($M$1=2006,'Calculation sheet'!$AQ13="1999-2012"),'Result 2005-2012'!L13*SUM($Y$18:$AE$18)/7,IF(AND($M$1=2007,'Calculation sheet'!$AQ13="1999-2012"),'Result 2005-2012'!L13*SUM($Z$18:$AE$18)/6,IF(AND($M$1=2008,'Calculation sheet'!$AQ13="1999-2012"),'Result 2005-2012'!L13*SUM($AA$18:$AE$18)/5,IF(AND($M$1=2009,'Calculation sheet'!$AQ13="1999-2012"),'Result 2005-2012'!L13*SUM($AB$18:$AE$18)/4,IF(AND($M$1=2010,'Calculation sheet'!$AQ13="1999-2012"),'Result 2005-2012'!L13*SUM($AC$18:$AE$18)/3,IF(AND($M$1=2011,'Calculation sheet'!$AQ13="1999-2012"),'Result 2005-2012'!L13*SUM($AD$18:$AE$18)/2,IF(AND($M$1=2012,'Calculation sheet'!$AQ13="1999-2012"),'Result 2005-2012'!L13*$AE$18,""))))))))))))))))</f>
        <v/>
      </c>
      <c r="M13" s="12" t="str">
        <f t="shared" si="0"/>
        <v/>
      </c>
      <c r="N13" s="12" t="str">
        <f>IF('Result 2005-2012'!$R13="","",IF($M$1=2005,'Result 2005-2012'!N13,IF(AND($M$1=2006,'Calculation sheet'!$AQ13="2005-2012"),'Result 2005-2012'!N13*SUM($Y$10:$AE$10)/7,IF(AND($M$1=2007,'Calculation sheet'!$AQ13="2005-2012"),'Result 2005-2012'!N13*SUM($Z$10:$AE$10)/6,IF(AND($M$1=2008,'Calculation sheet'!$AQ13="2005-2012"),'Result 2005-2012'!N13*SUM($AA$10:$AE$10)/5,IF(AND($M$1=2009,'Calculation sheet'!$AQ13="2005-2012"),'Result 2005-2012'!N13*SUM($AB$10:$AE$10)/4,IF(AND($M$1=2010,'Calculation sheet'!$AQ13="2005-2012"),'Result 2005-2012'!N13*SUM($AC$10:$AE$10)/3,IF(AND($M$1=2011,'Calculation sheet'!$AQ13="2005-2012"),'Result 2005-2012'!N13*SUM($AD$10:$AE$10)/2,IF(AND($M$1=2012,'Calculation sheet'!$AQ13="2005-2012"),'Result 2005-2012'!N13*$AE$10,IF(AND($M$1=2006,'Calculation sheet'!$AQ13="1999-2012"),'Result 2005-2012'!N13*SUM($Y$16:$AE$16)/7,IF(AND($M$1=2007,'Calculation sheet'!$AQ13="1999-2012"),'Result 2005-2012'!N13*SUM($Z$16:$AE$16)/6,IF(AND($M$1=2008,'Calculation sheet'!$AQ13="1999-2012"),'Result 2005-2012'!N13*SUM($AA$16:$AE$16)/5,IF(AND($M$1=2009,'Calculation sheet'!$AQ13="1999-2012"),'Result 2005-2012'!N13*SUM($AB$16:$AE$16)/4,IF(AND($M$1=2010,'Calculation sheet'!$AQ13="1999-2012"),'Result 2005-2012'!N13*SUM($AC$16:$AE$16)/3,IF(AND($M$1=2011,'Calculation sheet'!$AQ13="1999-2012"),'Result 2005-2012'!N13*SUM($AD$16:$AE$16)/2,IF(AND($M$1=2012,'Calculation sheet'!$AQ13="1999-2012"),'Result 2005-2012'!N13*$AE$16,""))))))))))))))))</f>
        <v/>
      </c>
      <c r="O13" s="12" t="str">
        <f>IF('Result 2005-2012'!$R13="","",IF($M$1=2005,'Result 2005-2012'!O13,IF(AND($M$1=2006,'Calculation sheet'!$AQ13="2005-2012"),'Result 2005-2012'!O13*SUM($Y$10:$AE$10)/7,IF(AND($M$1=2007,'Calculation sheet'!$AQ13="2005-2012"),'Result 2005-2012'!O13*SUM($Z$10:$AE$10)/6,IF(AND($M$1=2008,'Calculation sheet'!$AQ13="2005-2012"),'Result 2005-2012'!O13*SUM($AA$10:$AE$10)/5,IF(AND($M$1=2009,'Calculation sheet'!$AQ13="2005-2012"),'Result 2005-2012'!O13*SUM($AB$10:$AE$10)/4,IF(AND($M$1=2010,'Calculation sheet'!$AQ13="2005-2012"),'Result 2005-2012'!O13*SUM($AC$10:$AE$10)/3,IF(AND($M$1=2011,'Calculation sheet'!$AQ13="2005-2012"),'Result 2005-2012'!O13*SUM($AD$10:$AE$10)/2,IF(AND($M$1=2012,'Calculation sheet'!$AQ13="2005-2012"),'Result 2005-2012'!O13*$AE$10,IF(AND($M$1=2006,'Calculation sheet'!$AQ13="1999-2012"),'Result 2005-2012'!O13*SUM($Y$16:$AE$16)/7,IF(AND($M$1=2007,'Calculation sheet'!$AQ13="1999-2012"),'Result 2005-2012'!O13*SUM($Z$16:$AE$16)/6,IF(AND($M$1=2008,'Calculation sheet'!$AQ13="1999-2012"),'Result 2005-2012'!O13*SUM($AA$16:$AE$16)/5,IF(AND($M$1=2009,'Calculation sheet'!$AQ13="1999-2012"),'Result 2005-2012'!O13*SUM($AB$16:$AE$16)/4,IF(AND($M$1=2010,'Calculation sheet'!$AQ13="1999-2012"),'Result 2005-2012'!O13*SUM($AC$16:$AE$16)/3,IF(AND($M$1=2011,'Calculation sheet'!$AQ13="1999-2012"),'Result 2005-2012'!O13*SUM($AD$16:$AE$16)/2,IF(AND($M$1=2012,'Calculation sheet'!$AQ13="1999-2012"),'Result 2005-2012'!O13*$AE$16,""))))))))))))))))</f>
        <v/>
      </c>
      <c r="P13" s="12" t="str">
        <f>IF('Result 2005-2012'!$R13="","",IF($M$1=2005,'Result 2005-2012'!P13,IF(AND($M$1=2006,'Calculation sheet'!$AQ13="2005-2012"),'Result 2005-2012'!P13*SUM($Y$11:$AE$11)/7,IF(AND($M$1=2007,'Calculation sheet'!$AQ13="2005-2012"),'Result 2005-2012'!P13*SUM($Z$11:$AE$11)/6,IF(AND($M$1=2008,'Calculation sheet'!$AQ13="2005-2012"),'Result 2005-2012'!P13*SUM($AA$11:$AE$11)/5,IF(AND($M$1=2009,'Calculation sheet'!$AQ13="2005-2012"),'Result 2005-2012'!P13*SUM($AB$11:$AE$11)/4,IF(AND($M$1=2010,'Calculation sheet'!$AQ13="2005-2012"),'Result 2005-2012'!P13*SUM($AC$11:$AE$11)/3,IF(AND($M$1=2011,'Calculation sheet'!$AQ13="2005-2012"),'Result 2005-2012'!P13*SUM($AD$11:$AE$11)/2,IF(AND($M$1=2012,'Calculation sheet'!$AQ13="2005-2012"),'Result 2005-2012'!P13*$AE$11,IF(AND($M$1=2006,'Calculation sheet'!$AQ13="1999-2012"),'Result 2005-2012'!P13*SUM($Y$16:$AE$16)/7,IF(AND($M$1=2007,'Calculation sheet'!$AQ13="1999-2012"),'Result 2005-2012'!P13*SUM($Z$16:$AE$16)/6,IF(AND($M$1=2008,'Calculation sheet'!$AQ13="1999-2012"),'Result 2005-2012'!P13*SUM($AA$16:$AE$16)/5,IF(AND($M$1=2009,'Calculation sheet'!$AQ13="1999-2012"),'Result 2005-2012'!P13*SUM($AB$16:$AE$16)/4,IF(AND($M$1=2010,'Calculation sheet'!$AQ13="1999-2012"),'Result 2005-2012'!P13*SUM($AC$16:$AE$16)/3,IF(AND($M$1=2011,'Calculation sheet'!$AQ13="1999-2012"),'Result 2005-2012'!P13*SUM($AD$16:$AE$16)/2,IF(AND($M$1=2012,'Calculation sheet'!$AQ13="1999-2012"),'Result 2005-2012'!P13*$AE$16,""))))))))))))))))</f>
        <v/>
      </c>
      <c r="Q13" s="12" t="str">
        <f t="shared" si="1"/>
        <v/>
      </c>
      <c r="R13" s="14" t="str">
        <f t="shared" si="2"/>
        <v/>
      </c>
      <c r="U13" s="4">
        <v>2011</v>
      </c>
    </row>
    <row r="14" spans="1:47" x14ac:dyDescent="0.3">
      <c r="A14" s="4" t="str">
        <f>IF('Input data'!A29="","",'Input data'!A29)</f>
        <v/>
      </c>
      <c r="B14" s="4" t="str">
        <f>IF('Input data'!B29="","",'Input data'!B29)</f>
        <v/>
      </c>
      <c r="C14" s="4" t="str">
        <f>IF('Input data'!C29="","",'Input data'!C29)</f>
        <v/>
      </c>
      <c r="D14" s="4" t="str">
        <f>IF('Input data'!D29="","",'Input data'!D29)</f>
        <v/>
      </c>
      <c r="E14" s="4" t="str">
        <f>IF('Input data'!E29="","",'Input data'!E29)</f>
        <v/>
      </c>
      <c r="F14" s="4" t="str">
        <f>IF('Input data'!F29="","",'Input data'!F29)</f>
        <v/>
      </c>
      <c r="G14" s="4">
        <f>IF('Input data'!G29="","",'Input data'!G29)</f>
        <v>0</v>
      </c>
      <c r="H14" s="4" t="str">
        <f>IF('Input data'!H29&gt;0.5,'Input data'!H29,"")</f>
        <v/>
      </c>
      <c r="I14" s="4" t="str">
        <f>IF('Input data'!I29="","",'Input data'!I29)</f>
        <v/>
      </c>
      <c r="J14" s="12" t="str">
        <f>IF('Result 2005-2012'!$R14="","",IF($M$1=2005,'Result 2005-2012'!J14,IF(AND($M$1=2006,'Calculation sheet'!$AQ14="2005-2012"),'Result 2005-2012'!J14*SUM($Y$7:$AE$7)/7,IF(AND($M$1=2007,'Calculation sheet'!$AQ14="2005-2012"),'Result 2005-2012'!J14*SUM($Z$7:$AE$7)/6,IF(AND($M$1=2008,'Calculation sheet'!$AQ14="2005-2012"),'Result 2005-2012'!J14*SUM($AA$7:$AE$7)/5,IF(AND($M$1=2009,'Calculation sheet'!$AQ14="2005-2012"),'Result 2005-2012'!J14*SUM($AB$7:$AE$7)/4,IF(AND($M$1=2010,'Calculation sheet'!$AQ14="2005-2012"),'Result 2005-2012'!J14*SUM($AC$7:$AE$7)/3,IF(AND($M$1=2011,'Calculation sheet'!$AQ14="2005-2012"),'Result 2005-2012'!J14*SUM($AD$7:$AE$7)/2,IF(AND($M$1=2012,'Calculation sheet'!$AQ14="2005-2012"),'Result 2005-2012'!J14*$AE$7,IF(AND($M$1=2006,'Calculation sheet'!$AQ14="1999-2012"),'Result 2005-2012'!J14*SUM($Y$16:$AE$16)/7,IF(AND($M$1=2007,'Calculation sheet'!$AQ14="1999-2012"),'Result 2005-2012'!J14*SUM($Z$16:$AE$16)/6,IF(AND($M$1=2008,'Calculation sheet'!$AQ14="1999-2012"),'Result 2005-2012'!J14*SUM($AA$16:$AE$16)/5,IF(AND($M$1=2009,'Calculation sheet'!$AQ14="1999-2012"),'Result 2005-2012'!J14*SUM($AB$16:$AE$16)/4,IF(AND($M$1=2010,'Calculation sheet'!$AQ14="1999-2012"),'Result 2005-2012'!J14*SUM($AC$16:$AE$16)/3,IF(AND($M$1=2011,'Calculation sheet'!$AQ14="1999-2012"),'Result 2005-2012'!J14*SUM($AD$16:$AE$16)/2,IF(AND($M$1=2012,'Calculation sheet'!$AQ14="1999-2012"),'Result 2005-2012'!J14*$AE$16,""))))))))))))))))</f>
        <v/>
      </c>
      <c r="K14" s="12" t="str">
        <f>IF('Result 2005-2012'!$R14="","",IF($M$1=2005,'Result 2005-2012'!K14,IF(AND($M$1=2006,'Calculation sheet'!$AQ14="2005-2012"),'Result 2005-2012'!K14*SUM($Y$8:$AE$8)/7,IF(AND($M$1=2007,'Calculation sheet'!$AQ14="2005-2012"),'Result 2005-2012'!K14*SUM($Z$8:$AE$8)/6,IF(AND($M$1=2008,'Calculation sheet'!$AQ14="2005-2012"),'Result 2005-2012'!K14*SUM($AA$8:$AE$8)/5,IF(AND($M$1=2009,'Calculation sheet'!$AQ14="2005-2012"),'Result 2005-2012'!K14*SUM($AB$8:$AE$8)/4,IF(AND($M$1=2010,'Calculation sheet'!$AQ14="2005-2012"),'Result 2005-2012'!K14*SUM($AC$8:$AE$8)/3,IF(AND($M$1=2011,'Calculation sheet'!$AQ14="2005-2012"),'Result 2005-2012'!K14*SUM($AD$8:$AE$8)/2,IF(AND($M$1=2012,'Calculation sheet'!$AQ14="2005-2012"),'Result 2005-2012'!K14*$AE$8,IF(AND($M$1=2006,'Calculation sheet'!$AQ14="1999-2012"),'Result 2005-2012'!K14*SUM($Y$17:$AE$17)/7,IF(AND($M$1=2007,'Calculation sheet'!$AQ14="1999-2012"),'Result 2005-2012'!K14*SUM($Z$17:$AE$17)/6,IF(AND($M$1=2008,'Calculation sheet'!$AQ14="1999-2012"),'Result 2005-2012'!K14*SUM($AA$17:$AE$17)/5,IF(AND($M$1=2009,'Calculation sheet'!$AQ14="1999-2012"),'Result 2005-2012'!K14*SUM($AB$17:$AE$17)/4,IF(AND($M$1=2010,'Calculation sheet'!$AQ14="1999-2012"),'Result 2005-2012'!K14*SUM($AC$17:$AE$17)/3,IF(AND($M$1=2011,'Calculation sheet'!$AQ14="1999-2012"),'Result 2005-2012'!K14*SUM($AD$17:$AE$17)/2,IF(AND($M$1=2012,'Calculation sheet'!$AQ14="1999-2012"),'Result 2005-2012'!K14*$AE$17,""))))))))))))))))</f>
        <v/>
      </c>
      <c r="L14" s="12" t="str">
        <f>IF('Result 2005-2012'!$R14="","",IF($M$1=2005,'Result 2005-2012'!L14,IF(AND($M$1=2006,'Calculation sheet'!$AQ14="2005-2012"),'Result 2005-2012'!L14*SUM($Y$9:$AE$9)/7,IF(AND($M$1=2007,'Calculation sheet'!$AQ14="2005-2012"),'Result 2005-2012'!L14*SUM($Z$9:$AE$9)/6,IF(AND($M$1=2008,'Calculation sheet'!$AQ14="2005-2012"),'Result 2005-2012'!L14*SUM($AA$9:$AE$9)/5,IF(AND($M$1=2009,'Calculation sheet'!$AQ14="2005-2012"),'Result 2005-2012'!L14*SUM($AB$9:$AE$9)/4,IF(AND($M$1=2010,'Calculation sheet'!$AQ14="2005-2012"),'Result 2005-2012'!L14*SUM($AC$9:$AE$9)/3,IF(AND($M$1=2011,'Calculation sheet'!$AQ14="2005-2012"),'Result 2005-2012'!L14*SUM($AD$9:$AE$9)/2,IF(AND($M$1=2012,'Calculation sheet'!$AQ14="2005-2012"),'Result 2005-2012'!L14*$AE$9,IF(AND($M$1=2006,'Calculation sheet'!$AQ14="1999-2012"),'Result 2005-2012'!L14*SUM($Y$18:$AE$18)/7,IF(AND($M$1=2007,'Calculation sheet'!$AQ14="1999-2012"),'Result 2005-2012'!L14*SUM($Z$18:$AE$18)/6,IF(AND($M$1=2008,'Calculation sheet'!$AQ14="1999-2012"),'Result 2005-2012'!L14*SUM($AA$18:$AE$18)/5,IF(AND($M$1=2009,'Calculation sheet'!$AQ14="1999-2012"),'Result 2005-2012'!L14*SUM($AB$18:$AE$18)/4,IF(AND($M$1=2010,'Calculation sheet'!$AQ14="1999-2012"),'Result 2005-2012'!L14*SUM($AC$18:$AE$18)/3,IF(AND($M$1=2011,'Calculation sheet'!$AQ14="1999-2012"),'Result 2005-2012'!L14*SUM($AD$18:$AE$18)/2,IF(AND($M$1=2012,'Calculation sheet'!$AQ14="1999-2012"),'Result 2005-2012'!L14*$AE$18,""))))))))))))))))</f>
        <v/>
      </c>
      <c r="M14" s="12" t="str">
        <f t="shared" si="0"/>
        <v/>
      </c>
      <c r="N14" s="12" t="str">
        <f>IF('Result 2005-2012'!$R14="","",IF($M$1=2005,'Result 2005-2012'!N14,IF(AND($M$1=2006,'Calculation sheet'!$AQ14="2005-2012"),'Result 2005-2012'!N14*SUM($Y$10:$AE$10)/7,IF(AND($M$1=2007,'Calculation sheet'!$AQ14="2005-2012"),'Result 2005-2012'!N14*SUM($Z$10:$AE$10)/6,IF(AND($M$1=2008,'Calculation sheet'!$AQ14="2005-2012"),'Result 2005-2012'!N14*SUM($AA$10:$AE$10)/5,IF(AND($M$1=2009,'Calculation sheet'!$AQ14="2005-2012"),'Result 2005-2012'!N14*SUM($AB$10:$AE$10)/4,IF(AND($M$1=2010,'Calculation sheet'!$AQ14="2005-2012"),'Result 2005-2012'!N14*SUM($AC$10:$AE$10)/3,IF(AND($M$1=2011,'Calculation sheet'!$AQ14="2005-2012"),'Result 2005-2012'!N14*SUM($AD$10:$AE$10)/2,IF(AND($M$1=2012,'Calculation sheet'!$AQ14="2005-2012"),'Result 2005-2012'!N14*$AE$10,IF(AND($M$1=2006,'Calculation sheet'!$AQ14="1999-2012"),'Result 2005-2012'!N14*SUM($Y$16:$AE$16)/7,IF(AND($M$1=2007,'Calculation sheet'!$AQ14="1999-2012"),'Result 2005-2012'!N14*SUM($Z$16:$AE$16)/6,IF(AND($M$1=2008,'Calculation sheet'!$AQ14="1999-2012"),'Result 2005-2012'!N14*SUM($AA$16:$AE$16)/5,IF(AND($M$1=2009,'Calculation sheet'!$AQ14="1999-2012"),'Result 2005-2012'!N14*SUM($AB$16:$AE$16)/4,IF(AND($M$1=2010,'Calculation sheet'!$AQ14="1999-2012"),'Result 2005-2012'!N14*SUM($AC$16:$AE$16)/3,IF(AND($M$1=2011,'Calculation sheet'!$AQ14="1999-2012"),'Result 2005-2012'!N14*SUM($AD$16:$AE$16)/2,IF(AND($M$1=2012,'Calculation sheet'!$AQ14="1999-2012"),'Result 2005-2012'!N14*$AE$16,""))))))))))))))))</f>
        <v/>
      </c>
      <c r="O14" s="12" t="str">
        <f>IF('Result 2005-2012'!$R14="","",IF($M$1=2005,'Result 2005-2012'!O14,IF(AND($M$1=2006,'Calculation sheet'!$AQ14="2005-2012"),'Result 2005-2012'!O14*SUM($Y$10:$AE$10)/7,IF(AND($M$1=2007,'Calculation sheet'!$AQ14="2005-2012"),'Result 2005-2012'!O14*SUM($Z$10:$AE$10)/6,IF(AND($M$1=2008,'Calculation sheet'!$AQ14="2005-2012"),'Result 2005-2012'!O14*SUM($AA$10:$AE$10)/5,IF(AND($M$1=2009,'Calculation sheet'!$AQ14="2005-2012"),'Result 2005-2012'!O14*SUM($AB$10:$AE$10)/4,IF(AND($M$1=2010,'Calculation sheet'!$AQ14="2005-2012"),'Result 2005-2012'!O14*SUM($AC$10:$AE$10)/3,IF(AND($M$1=2011,'Calculation sheet'!$AQ14="2005-2012"),'Result 2005-2012'!O14*SUM($AD$10:$AE$10)/2,IF(AND($M$1=2012,'Calculation sheet'!$AQ14="2005-2012"),'Result 2005-2012'!O14*$AE$10,IF(AND($M$1=2006,'Calculation sheet'!$AQ14="1999-2012"),'Result 2005-2012'!O14*SUM($Y$16:$AE$16)/7,IF(AND($M$1=2007,'Calculation sheet'!$AQ14="1999-2012"),'Result 2005-2012'!O14*SUM($Z$16:$AE$16)/6,IF(AND($M$1=2008,'Calculation sheet'!$AQ14="1999-2012"),'Result 2005-2012'!O14*SUM($AA$16:$AE$16)/5,IF(AND($M$1=2009,'Calculation sheet'!$AQ14="1999-2012"),'Result 2005-2012'!O14*SUM($AB$16:$AE$16)/4,IF(AND($M$1=2010,'Calculation sheet'!$AQ14="1999-2012"),'Result 2005-2012'!O14*SUM($AC$16:$AE$16)/3,IF(AND($M$1=2011,'Calculation sheet'!$AQ14="1999-2012"),'Result 2005-2012'!O14*SUM($AD$16:$AE$16)/2,IF(AND($M$1=2012,'Calculation sheet'!$AQ14="1999-2012"),'Result 2005-2012'!O14*$AE$16,""))))))))))))))))</f>
        <v/>
      </c>
      <c r="P14" s="12" t="str">
        <f>IF('Result 2005-2012'!$R14="","",IF($M$1=2005,'Result 2005-2012'!P14,IF(AND($M$1=2006,'Calculation sheet'!$AQ14="2005-2012"),'Result 2005-2012'!P14*SUM($Y$11:$AE$11)/7,IF(AND($M$1=2007,'Calculation sheet'!$AQ14="2005-2012"),'Result 2005-2012'!P14*SUM($Z$11:$AE$11)/6,IF(AND($M$1=2008,'Calculation sheet'!$AQ14="2005-2012"),'Result 2005-2012'!P14*SUM($AA$11:$AE$11)/5,IF(AND($M$1=2009,'Calculation sheet'!$AQ14="2005-2012"),'Result 2005-2012'!P14*SUM($AB$11:$AE$11)/4,IF(AND($M$1=2010,'Calculation sheet'!$AQ14="2005-2012"),'Result 2005-2012'!P14*SUM($AC$11:$AE$11)/3,IF(AND($M$1=2011,'Calculation sheet'!$AQ14="2005-2012"),'Result 2005-2012'!P14*SUM($AD$11:$AE$11)/2,IF(AND($M$1=2012,'Calculation sheet'!$AQ14="2005-2012"),'Result 2005-2012'!P14*$AE$11,IF(AND($M$1=2006,'Calculation sheet'!$AQ14="1999-2012"),'Result 2005-2012'!P14*SUM($Y$16:$AE$16)/7,IF(AND($M$1=2007,'Calculation sheet'!$AQ14="1999-2012"),'Result 2005-2012'!P14*SUM($Z$16:$AE$16)/6,IF(AND($M$1=2008,'Calculation sheet'!$AQ14="1999-2012"),'Result 2005-2012'!P14*SUM($AA$16:$AE$16)/5,IF(AND($M$1=2009,'Calculation sheet'!$AQ14="1999-2012"),'Result 2005-2012'!P14*SUM($AB$16:$AE$16)/4,IF(AND($M$1=2010,'Calculation sheet'!$AQ14="1999-2012"),'Result 2005-2012'!P14*SUM($AC$16:$AE$16)/3,IF(AND($M$1=2011,'Calculation sheet'!$AQ14="1999-2012"),'Result 2005-2012'!P14*SUM($AD$16:$AE$16)/2,IF(AND($M$1=2012,'Calculation sheet'!$AQ14="1999-2012"),'Result 2005-2012'!P14*$AE$16,""))))))))))))))))</f>
        <v/>
      </c>
      <c r="Q14" s="12" t="str">
        <f t="shared" si="1"/>
        <v/>
      </c>
      <c r="R14" s="14" t="str">
        <f t="shared" si="2"/>
        <v/>
      </c>
      <c r="U14" s="4">
        <v>2012</v>
      </c>
      <c r="W14" s="4" t="s">
        <v>11</v>
      </c>
    </row>
    <row r="15" spans="1:47" x14ac:dyDescent="0.3">
      <c r="A15" s="4" t="str">
        <f>IF('Input data'!A30="","",'Input data'!A30)</f>
        <v/>
      </c>
      <c r="B15" s="4" t="str">
        <f>IF('Input data'!B30="","",'Input data'!B30)</f>
        <v/>
      </c>
      <c r="C15" s="4" t="str">
        <f>IF('Input data'!C30="","",'Input data'!C30)</f>
        <v/>
      </c>
      <c r="D15" s="4" t="str">
        <f>IF('Input data'!D30="","",'Input data'!D30)</f>
        <v/>
      </c>
      <c r="E15" s="4" t="str">
        <f>IF('Input data'!E30="","",'Input data'!E30)</f>
        <v/>
      </c>
      <c r="F15" s="4" t="str">
        <f>IF('Input data'!F30="","",'Input data'!F30)</f>
        <v/>
      </c>
      <c r="G15" s="4">
        <f>IF('Input data'!G30="","",'Input data'!G30)</f>
        <v>0</v>
      </c>
      <c r="H15" s="4" t="str">
        <f>IF('Input data'!H30&gt;0.5,'Input data'!H30,"")</f>
        <v/>
      </c>
      <c r="I15" s="4" t="str">
        <f>IF('Input data'!I30="","",'Input data'!I30)</f>
        <v/>
      </c>
      <c r="J15" s="12" t="str">
        <f>IF('Result 2005-2012'!$R15="","",IF($M$1=2005,'Result 2005-2012'!J15,IF(AND($M$1=2006,'Calculation sheet'!$AQ15="2005-2012"),'Result 2005-2012'!J15*SUM($Y$7:$AE$7)/7,IF(AND($M$1=2007,'Calculation sheet'!$AQ15="2005-2012"),'Result 2005-2012'!J15*SUM($Z$7:$AE$7)/6,IF(AND($M$1=2008,'Calculation sheet'!$AQ15="2005-2012"),'Result 2005-2012'!J15*SUM($AA$7:$AE$7)/5,IF(AND($M$1=2009,'Calculation sheet'!$AQ15="2005-2012"),'Result 2005-2012'!J15*SUM($AB$7:$AE$7)/4,IF(AND($M$1=2010,'Calculation sheet'!$AQ15="2005-2012"),'Result 2005-2012'!J15*SUM($AC$7:$AE$7)/3,IF(AND($M$1=2011,'Calculation sheet'!$AQ15="2005-2012"),'Result 2005-2012'!J15*SUM($AD$7:$AE$7)/2,IF(AND($M$1=2012,'Calculation sheet'!$AQ15="2005-2012"),'Result 2005-2012'!J15*$AE$7,IF(AND($M$1=2006,'Calculation sheet'!$AQ15="1999-2012"),'Result 2005-2012'!J15*SUM($Y$16:$AE$16)/7,IF(AND($M$1=2007,'Calculation sheet'!$AQ15="1999-2012"),'Result 2005-2012'!J15*SUM($Z$16:$AE$16)/6,IF(AND($M$1=2008,'Calculation sheet'!$AQ15="1999-2012"),'Result 2005-2012'!J15*SUM($AA$16:$AE$16)/5,IF(AND($M$1=2009,'Calculation sheet'!$AQ15="1999-2012"),'Result 2005-2012'!J15*SUM($AB$16:$AE$16)/4,IF(AND($M$1=2010,'Calculation sheet'!$AQ15="1999-2012"),'Result 2005-2012'!J15*SUM($AC$16:$AE$16)/3,IF(AND($M$1=2011,'Calculation sheet'!$AQ15="1999-2012"),'Result 2005-2012'!J15*SUM($AD$16:$AE$16)/2,IF(AND($M$1=2012,'Calculation sheet'!$AQ15="1999-2012"),'Result 2005-2012'!J15*$AE$16,""))))))))))))))))</f>
        <v/>
      </c>
      <c r="K15" s="12" t="str">
        <f>IF('Result 2005-2012'!$R15="","",IF($M$1=2005,'Result 2005-2012'!K15,IF(AND($M$1=2006,'Calculation sheet'!$AQ15="2005-2012"),'Result 2005-2012'!K15*SUM($Y$8:$AE$8)/7,IF(AND($M$1=2007,'Calculation sheet'!$AQ15="2005-2012"),'Result 2005-2012'!K15*SUM($Z$8:$AE$8)/6,IF(AND($M$1=2008,'Calculation sheet'!$AQ15="2005-2012"),'Result 2005-2012'!K15*SUM($AA$8:$AE$8)/5,IF(AND($M$1=2009,'Calculation sheet'!$AQ15="2005-2012"),'Result 2005-2012'!K15*SUM($AB$8:$AE$8)/4,IF(AND($M$1=2010,'Calculation sheet'!$AQ15="2005-2012"),'Result 2005-2012'!K15*SUM($AC$8:$AE$8)/3,IF(AND($M$1=2011,'Calculation sheet'!$AQ15="2005-2012"),'Result 2005-2012'!K15*SUM($AD$8:$AE$8)/2,IF(AND($M$1=2012,'Calculation sheet'!$AQ15="2005-2012"),'Result 2005-2012'!K15*$AE$8,IF(AND($M$1=2006,'Calculation sheet'!$AQ15="1999-2012"),'Result 2005-2012'!K15*SUM($Y$17:$AE$17)/7,IF(AND($M$1=2007,'Calculation sheet'!$AQ15="1999-2012"),'Result 2005-2012'!K15*SUM($Z$17:$AE$17)/6,IF(AND($M$1=2008,'Calculation sheet'!$AQ15="1999-2012"),'Result 2005-2012'!K15*SUM($AA$17:$AE$17)/5,IF(AND($M$1=2009,'Calculation sheet'!$AQ15="1999-2012"),'Result 2005-2012'!K15*SUM($AB$17:$AE$17)/4,IF(AND($M$1=2010,'Calculation sheet'!$AQ15="1999-2012"),'Result 2005-2012'!K15*SUM($AC$17:$AE$17)/3,IF(AND($M$1=2011,'Calculation sheet'!$AQ15="1999-2012"),'Result 2005-2012'!K15*SUM($AD$17:$AE$17)/2,IF(AND($M$1=2012,'Calculation sheet'!$AQ15="1999-2012"),'Result 2005-2012'!K15*$AE$17,""))))))))))))))))</f>
        <v/>
      </c>
      <c r="L15" s="12" t="str">
        <f>IF('Result 2005-2012'!$R15="","",IF($M$1=2005,'Result 2005-2012'!L15,IF(AND($M$1=2006,'Calculation sheet'!$AQ15="2005-2012"),'Result 2005-2012'!L15*SUM($Y$9:$AE$9)/7,IF(AND($M$1=2007,'Calculation sheet'!$AQ15="2005-2012"),'Result 2005-2012'!L15*SUM($Z$9:$AE$9)/6,IF(AND($M$1=2008,'Calculation sheet'!$AQ15="2005-2012"),'Result 2005-2012'!L15*SUM($AA$9:$AE$9)/5,IF(AND($M$1=2009,'Calculation sheet'!$AQ15="2005-2012"),'Result 2005-2012'!L15*SUM($AB$9:$AE$9)/4,IF(AND($M$1=2010,'Calculation sheet'!$AQ15="2005-2012"),'Result 2005-2012'!L15*SUM($AC$9:$AE$9)/3,IF(AND($M$1=2011,'Calculation sheet'!$AQ15="2005-2012"),'Result 2005-2012'!L15*SUM($AD$9:$AE$9)/2,IF(AND($M$1=2012,'Calculation sheet'!$AQ15="2005-2012"),'Result 2005-2012'!L15*$AE$9,IF(AND($M$1=2006,'Calculation sheet'!$AQ15="1999-2012"),'Result 2005-2012'!L15*SUM($Y$18:$AE$18)/7,IF(AND($M$1=2007,'Calculation sheet'!$AQ15="1999-2012"),'Result 2005-2012'!L15*SUM($Z$18:$AE$18)/6,IF(AND($M$1=2008,'Calculation sheet'!$AQ15="1999-2012"),'Result 2005-2012'!L15*SUM($AA$18:$AE$18)/5,IF(AND($M$1=2009,'Calculation sheet'!$AQ15="1999-2012"),'Result 2005-2012'!L15*SUM($AB$18:$AE$18)/4,IF(AND($M$1=2010,'Calculation sheet'!$AQ15="1999-2012"),'Result 2005-2012'!L15*SUM($AC$18:$AE$18)/3,IF(AND($M$1=2011,'Calculation sheet'!$AQ15="1999-2012"),'Result 2005-2012'!L15*SUM($AD$18:$AE$18)/2,IF(AND($M$1=2012,'Calculation sheet'!$AQ15="1999-2012"),'Result 2005-2012'!L15*$AE$18,""))))))))))))))))</f>
        <v/>
      </c>
      <c r="M15" s="12" t="str">
        <f t="shared" si="0"/>
        <v/>
      </c>
      <c r="N15" s="12" t="str">
        <f>IF('Result 2005-2012'!$R15="","",IF($M$1=2005,'Result 2005-2012'!N15,IF(AND($M$1=2006,'Calculation sheet'!$AQ15="2005-2012"),'Result 2005-2012'!N15*SUM($Y$10:$AE$10)/7,IF(AND($M$1=2007,'Calculation sheet'!$AQ15="2005-2012"),'Result 2005-2012'!N15*SUM($Z$10:$AE$10)/6,IF(AND($M$1=2008,'Calculation sheet'!$AQ15="2005-2012"),'Result 2005-2012'!N15*SUM($AA$10:$AE$10)/5,IF(AND($M$1=2009,'Calculation sheet'!$AQ15="2005-2012"),'Result 2005-2012'!N15*SUM($AB$10:$AE$10)/4,IF(AND($M$1=2010,'Calculation sheet'!$AQ15="2005-2012"),'Result 2005-2012'!N15*SUM($AC$10:$AE$10)/3,IF(AND($M$1=2011,'Calculation sheet'!$AQ15="2005-2012"),'Result 2005-2012'!N15*SUM($AD$10:$AE$10)/2,IF(AND($M$1=2012,'Calculation sheet'!$AQ15="2005-2012"),'Result 2005-2012'!N15*$AE$10,IF(AND($M$1=2006,'Calculation sheet'!$AQ15="1999-2012"),'Result 2005-2012'!N15*SUM($Y$16:$AE$16)/7,IF(AND($M$1=2007,'Calculation sheet'!$AQ15="1999-2012"),'Result 2005-2012'!N15*SUM($Z$16:$AE$16)/6,IF(AND($M$1=2008,'Calculation sheet'!$AQ15="1999-2012"),'Result 2005-2012'!N15*SUM($AA$16:$AE$16)/5,IF(AND($M$1=2009,'Calculation sheet'!$AQ15="1999-2012"),'Result 2005-2012'!N15*SUM($AB$16:$AE$16)/4,IF(AND($M$1=2010,'Calculation sheet'!$AQ15="1999-2012"),'Result 2005-2012'!N15*SUM($AC$16:$AE$16)/3,IF(AND($M$1=2011,'Calculation sheet'!$AQ15="1999-2012"),'Result 2005-2012'!N15*SUM($AD$16:$AE$16)/2,IF(AND($M$1=2012,'Calculation sheet'!$AQ15="1999-2012"),'Result 2005-2012'!N15*$AE$16,""))))))))))))))))</f>
        <v/>
      </c>
      <c r="O15" s="12" t="str">
        <f>IF('Result 2005-2012'!$R15="","",IF($M$1=2005,'Result 2005-2012'!O15,IF(AND($M$1=2006,'Calculation sheet'!$AQ15="2005-2012"),'Result 2005-2012'!O15*SUM($Y$10:$AE$10)/7,IF(AND($M$1=2007,'Calculation sheet'!$AQ15="2005-2012"),'Result 2005-2012'!O15*SUM($Z$10:$AE$10)/6,IF(AND($M$1=2008,'Calculation sheet'!$AQ15="2005-2012"),'Result 2005-2012'!O15*SUM($AA$10:$AE$10)/5,IF(AND($M$1=2009,'Calculation sheet'!$AQ15="2005-2012"),'Result 2005-2012'!O15*SUM($AB$10:$AE$10)/4,IF(AND($M$1=2010,'Calculation sheet'!$AQ15="2005-2012"),'Result 2005-2012'!O15*SUM($AC$10:$AE$10)/3,IF(AND($M$1=2011,'Calculation sheet'!$AQ15="2005-2012"),'Result 2005-2012'!O15*SUM($AD$10:$AE$10)/2,IF(AND($M$1=2012,'Calculation sheet'!$AQ15="2005-2012"),'Result 2005-2012'!O15*$AE$10,IF(AND($M$1=2006,'Calculation sheet'!$AQ15="1999-2012"),'Result 2005-2012'!O15*SUM($Y$16:$AE$16)/7,IF(AND($M$1=2007,'Calculation sheet'!$AQ15="1999-2012"),'Result 2005-2012'!O15*SUM($Z$16:$AE$16)/6,IF(AND($M$1=2008,'Calculation sheet'!$AQ15="1999-2012"),'Result 2005-2012'!O15*SUM($AA$16:$AE$16)/5,IF(AND($M$1=2009,'Calculation sheet'!$AQ15="1999-2012"),'Result 2005-2012'!O15*SUM($AB$16:$AE$16)/4,IF(AND($M$1=2010,'Calculation sheet'!$AQ15="1999-2012"),'Result 2005-2012'!O15*SUM($AC$16:$AE$16)/3,IF(AND($M$1=2011,'Calculation sheet'!$AQ15="1999-2012"),'Result 2005-2012'!O15*SUM($AD$16:$AE$16)/2,IF(AND($M$1=2012,'Calculation sheet'!$AQ15="1999-2012"),'Result 2005-2012'!O15*$AE$16,""))))))))))))))))</f>
        <v/>
      </c>
      <c r="P15" s="12" t="str">
        <f>IF('Result 2005-2012'!$R15="","",IF($M$1=2005,'Result 2005-2012'!P15,IF(AND($M$1=2006,'Calculation sheet'!$AQ15="2005-2012"),'Result 2005-2012'!P15*SUM($Y$11:$AE$11)/7,IF(AND($M$1=2007,'Calculation sheet'!$AQ15="2005-2012"),'Result 2005-2012'!P15*SUM($Z$11:$AE$11)/6,IF(AND($M$1=2008,'Calculation sheet'!$AQ15="2005-2012"),'Result 2005-2012'!P15*SUM($AA$11:$AE$11)/5,IF(AND($M$1=2009,'Calculation sheet'!$AQ15="2005-2012"),'Result 2005-2012'!P15*SUM($AB$11:$AE$11)/4,IF(AND($M$1=2010,'Calculation sheet'!$AQ15="2005-2012"),'Result 2005-2012'!P15*SUM($AC$11:$AE$11)/3,IF(AND($M$1=2011,'Calculation sheet'!$AQ15="2005-2012"),'Result 2005-2012'!P15*SUM($AD$11:$AE$11)/2,IF(AND($M$1=2012,'Calculation sheet'!$AQ15="2005-2012"),'Result 2005-2012'!P15*$AE$11,IF(AND($M$1=2006,'Calculation sheet'!$AQ15="1999-2012"),'Result 2005-2012'!P15*SUM($Y$16:$AE$16)/7,IF(AND($M$1=2007,'Calculation sheet'!$AQ15="1999-2012"),'Result 2005-2012'!P15*SUM($Z$16:$AE$16)/6,IF(AND($M$1=2008,'Calculation sheet'!$AQ15="1999-2012"),'Result 2005-2012'!P15*SUM($AA$16:$AE$16)/5,IF(AND($M$1=2009,'Calculation sheet'!$AQ15="1999-2012"),'Result 2005-2012'!P15*SUM($AB$16:$AE$16)/4,IF(AND($M$1=2010,'Calculation sheet'!$AQ15="1999-2012"),'Result 2005-2012'!P15*SUM($AC$16:$AE$16)/3,IF(AND($M$1=2011,'Calculation sheet'!$AQ15="1999-2012"),'Result 2005-2012'!P15*SUM($AD$16:$AE$16)/2,IF(AND($M$1=2012,'Calculation sheet'!$AQ15="1999-2012"),'Result 2005-2012'!P15*$AE$16,""))))))))))))))))</f>
        <v/>
      </c>
      <c r="Q15" s="12" t="str">
        <f t="shared" si="1"/>
        <v/>
      </c>
      <c r="R15" s="14" t="str">
        <f t="shared" si="2"/>
        <v/>
      </c>
      <c r="X15" s="4">
        <v>2005</v>
      </c>
      <c r="Y15" s="4">
        <v>2006</v>
      </c>
      <c r="Z15" s="4">
        <v>2007</v>
      </c>
      <c r="AA15" s="4">
        <v>2008</v>
      </c>
      <c r="AB15" s="4">
        <v>2009</v>
      </c>
      <c r="AC15" s="4">
        <v>2010</v>
      </c>
      <c r="AD15" s="4">
        <v>2011</v>
      </c>
      <c r="AE15" s="4">
        <v>2012</v>
      </c>
      <c r="AN15" s="4">
        <v>2005</v>
      </c>
      <c r="AO15" s="4">
        <v>2006</v>
      </c>
      <c r="AP15" s="4">
        <v>2007</v>
      </c>
      <c r="AQ15" s="4">
        <v>2008</v>
      </c>
      <c r="AR15" s="4">
        <v>2009</v>
      </c>
      <c r="AS15" s="4">
        <v>2010</v>
      </c>
      <c r="AT15" s="4">
        <v>2011</v>
      </c>
      <c r="AU15" s="4">
        <v>2012</v>
      </c>
    </row>
    <row r="16" spans="1:47" x14ac:dyDescent="0.3">
      <c r="A16" s="4" t="str">
        <f>IF('Input data'!A31="","",'Input data'!A31)</f>
        <v/>
      </c>
      <c r="B16" s="4" t="str">
        <f>IF('Input data'!B31="","",'Input data'!B31)</f>
        <v/>
      </c>
      <c r="C16" s="4" t="str">
        <f>IF('Input data'!C31="","",'Input data'!C31)</f>
        <v/>
      </c>
      <c r="D16" s="4" t="str">
        <f>IF('Input data'!D31="","",'Input data'!D31)</f>
        <v/>
      </c>
      <c r="E16" s="4" t="str">
        <f>IF('Input data'!E31="","",'Input data'!E31)</f>
        <v/>
      </c>
      <c r="F16" s="4" t="str">
        <f>IF('Input data'!F31="","",'Input data'!F31)</f>
        <v/>
      </c>
      <c r="G16" s="4">
        <f>IF('Input data'!G31="","",'Input data'!G31)</f>
        <v>0</v>
      </c>
      <c r="H16" s="4" t="str">
        <f>IF('Input data'!H31&gt;0.5,'Input data'!H31,"")</f>
        <v/>
      </c>
      <c r="I16" s="4" t="str">
        <f>IF('Input data'!I31="","",'Input data'!I31)</f>
        <v/>
      </c>
      <c r="J16" s="12" t="str">
        <f>IF('Result 2005-2012'!$R16="","",IF($M$1=2005,'Result 2005-2012'!J16,IF(AND($M$1=2006,'Calculation sheet'!$AQ16="2005-2012"),'Result 2005-2012'!J16*SUM($Y$7:$AE$7)/7,IF(AND($M$1=2007,'Calculation sheet'!$AQ16="2005-2012"),'Result 2005-2012'!J16*SUM($Z$7:$AE$7)/6,IF(AND($M$1=2008,'Calculation sheet'!$AQ16="2005-2012"),'Result 2005-2012'!J16*SUM($AA$7:$AE$7)/5,IF(AND($M$1=2009,'Calculation sheet'!$AQ16="2005-2012"),'Result 2005-2012'!J16*SUM($AB$7:$AE$7)/4,IF(AND($M$1=2010,'Calculation sheet'!$AQ16="2005-2012"),'Result 2005-2012'!J16*SUM($AC$7:$AE$7)/3,IF(AND($M$1=2011,'Calculation sheet'!$AQ16="2005-2012"),'Result 2005-2012'!J16*SUM($AD$7:$AE$7)/2,IF(AND($M$1=2012,'Calculation sheet'!$AQ16="2005-2012"),'Result 2005-2012'!J16*$AE$7,IF(AND($M$1=2006,'Calculation sheet'!$AQ16="1999-2012"),'Result 2005-2012'!J16*SUM($Y$16:$AE$16)/7,IF(AND($M$1=2007,'Calculation sheet'!$AQ16="1999-2012"),'Result 2005-2012'!J16*SUM($Z$16:$AE$16)/6,IF(AND($M$1=2008,'Calculation sheet'!$AQ16="1999-2012"),'Result 2005-2012'!J16*SUM($AA$16:$AE$16)/5,IF(AND($M$1=2009,'Calculation sheet'!$AQ16="1999-2012"),'Result 2005-2012'!J16*SUM($AB$16:$AE$16)/4,IF(AND($M$1=2010,'Calculation sheet'!$AQ16="1999-2012"),'Result 2005-2012'!J16*SUM($AC$16:$AE$16)/3,IF(AND($M$1=2011,'Calculation sheet'!$AQ16="1999-2012"),'Result 2005-2012'!J16*SUM($AD$16:$AE$16)/2,IF(AND($M$1=2012,'Calculation sheet'!$AQ16="1999-2012"),'Result 2005-2012'!J16*$AE$16,""))))))))))))))))</f>
        <v/>
      </c>
      <c r="K16" s="12" t="str">
        <f>IF('Result 2005-2012'!$R16="","",IF($M$1=2005,'Result 2005-2012'!K16,IF(AND($M$1=2006,'Calculation sheet'!$AQ16="2005-2012"),'Result 2005-2012'!K16*SUM($Y$8:$AE$8)/7,IF(AND($M$1=2007,'Calculation sheet'!$AQ16="2005-2012"),'Result 2005-2012'!K16*SUM($Z$8:$AE$8)/6,IF(AND($M$1=2008,'Calculation sheet'!$AQ16="2005-2012"),'Result 2005-2012'!K16*SUM($AA$8:$AE$8)/5,IF(AND($M$1=2009,'Calculation sheet'!$AQ16="2005-2012"),'Result 2005-2012'!K16*SUM($AB$8:$AE$8)/4,IF(AND($M$1=2010,'Calculation sheet'!$AQ16="2005-2012"),'Result 2005-2012'!K16*SUM($AC$8:$AE$8)/3,IF(AND($M$1=2011,'Calculation sheet'!$AQ16="2005-2012"),'Result 2005-2012'!K16*SUM($AD$8:$AE$8)/2,IF(AND($M$1=2012,'Calculation sheet'!$AQ16="2005-2012"),'Result 2005-2012'!K16*$AE$8,IF(AND($M$1=2006,'Calculation sheet'!$AQ16="1999-2012"),'Result 2005-2012'!K16*SUM($Y$17:$AE$17)/7,IF(AND($M$1=2007,'Calculation sheet'!$AQ16="1999-2012"),'Result 2005-2012'!K16*SUM($Z$17:$AE$17)/6,IF(AND($M$1=2008,'Calculation sheet'!$AQ16="1999-2012"),'Result 2005-2012'!K16*SUM($AA$17:$AE$17)/5,IF(AND($M$1=2009,'Calculation sheet'!$AQ16="1999-2012"),'Result 2005-2012'!K16*SUM($AB$17:$AE$17)/4,IF(AND($M$1=2010,'Calculation sheet'!$AQ16="1999-2012"),'Result 2005-2012'!K16*SUM($AC$17:$AE$17)/3,IF(AND($M$1=2011,'Calculation sheet'!$AQ16="1999-2012"),'Result 2005-2012'!K16*SUM($AD$17:$AE$17)/2,IF(AND($M$1=2012,'Calculation sheet'!$AQ16="1999-2012"),'Result 2005-2012'!K16*$AE$17,""))))))))))))))))</f>
        <v/>
      </c>
      <c r="L16" s="12" t="str">
        <f>IF('Result 2005-2012'!$R16="","",IF($M$1=2005,'Result 2005-2012'!L16,IF(AND($M$1=2006,'Calculation sheet'!$AQ16="2005-2012"),'Result 2005-2012'!L16*SUM($Y$9:$AE$9)/7,IF(AND($M$1=2007,'Calculation sheet'!$AQ16="2005-2012"),'Result 2005-2012'!L16*SUM($Z$9:$AE$9)/6,IF(AND($M$1=2008,'Calculation sheet'!$AQ16="2005-2012"),'Result 2005-2012'!L16*SUM($AA$9:$AE$9)/5,IF(AND($M$1=2009,'Calculation sheet'!$AQ16="2005-2012"),'Result 2005-2012'!L16*SUM($AB$9:$AE$9)/4,IF(AND($M$1=2010,'Calculation sheet'!$AQ16="2005-2012"),'Result 2005-2012'!L16*SUM($AC$9:$AE$9)/3,IF(AND($M$1=2011,'Calculation sheet'!$AQ16="2005-2012"),'Result 2005-2012'!L16*SUM($AD$9:$AE$9)/2,IF(AND($M$1=2012,'Calculation sheet'!$AQ16="2005-2012"),'Result 2005-2012'!L16*$AE$9,IF(AND($M$1=2006,'Calculation sheet'!$AQ16="1999-2012"),'Result 2005-2012'!L16*SUM($Y$18:$AE$18)/7,IF(AND($M$1=2007,'Calculation sheet'!$AQ16="1999-2012"),'Result 2005-2012'!L16*SUM($Z$18:$AE$18)/6,IF(AND($M$1=2008,'Calculation sheet'!$AQ16="1999-2012"),'Result 2005-2012'!L16*SUM($AA$18:$AE$18)/5,IF(AND($M$1=2009,'Calculation sheet'!$AQ16="1999-2012"),'Result 2005-2012'!L16*SUM($AB$18:$AE$18)/4,IF(AND($M$1=2010,'Calculation sheet'!$AQ16="1999-2012"),'Result 2005-2012'!L16*SUM($AC$18:$AE$18)/3,IF(AND($M$1=2011,'Calculation sheet'!$AQ16="1999-2012"),'Result 2005-2012'!L16*SUM($AD$18:$AE$18)/2,IF(AND($M$1=2012,'Calculation sheet'!$AQ16="1999-2012"),'Result 2005-2012'!L16*$AE$18,""))))))))))))))))</f>
        <v/>
      </c>
      <c r="M16" s="12" t="str">
        <f t="shared" si="0"/>
        <v/>
      </c>
      <c r="N16" s="12" t="str">
        <f>IF('Result 2005-2012'!$R16="","",IF($M$1=2005,'Result 2005-2012'!N16,IF(AND($M$1=2006,'Calculation sheet'!$AQ16="2005-2012"),'Result 2005-2012'!N16*SUM($Y$10:$AE$10)/7,IF(AND($M$1=2007,'Calculation sheet'!$AQ16="2005-2012"),'Result 2005-2012'!N16*SUM($Z$10:$AE$10)/6,IF(AND($M$1=2008,'Calculation sheet'!$AQ16="2005-2012"),'Result 2005-2012'!N16*SUM($AA$10:$AE$10)/5,IF(AND($M$1=2009,'Calculation sheet'!$AQ16="2005-2012"),'Result 2005-2012'!N16*SUM($AB$10:$AE$10)/4,IF(AND($M$1=2010,'Calculation sheet'!$AQ16="2005-2012"),'Result 2005-2012'!N16*SUM($AC$10:$AE$10)/3,IF(AND($M$1=2011,'Calculation sheet'!$AQ16="2005-2012"),'Result 2005-2012'!N16*SUM($AD$10:$AE$10)/2,IF(AND($M$1=2012,'Calculation sheet'!$AQ16="2005-2012"),'Result 2005-2012'!N16*$AE$10,IF(AND($M$1=2006,'Calculation sheet'!$AQ16="1999-2012"),'Result 2005-2012'!N16*SUM($Y$16:$AE$16)/7,IF(AND($M$1=2007,'Calculation sheet'!$AQ16="1999-2012"),'Result 2005-2012'!N16*SUM($Z$16:$AE$16)/6,IF(AND($M$1=2008,'Calculation sheet'!$AQ16="1999-2012"),'Result 2005-2012'!N16*SUM($AA$16:$AE$16)/5,IF(AND($M$1=2009,'Calculation sheet'!$AQ16="1999-2012"),'Result 2005-2012'!N16*SUM($AB$16:$AE$16)/4,IF(AND($M$1=2010,'Calculation sheet'!$AQ16="1999-2012"),'Result 2005-2012'!N16*SUM($AC$16:$AE$16)/3,IF(AND($M$1=2011,'Calculation sheet'!$AQ16="1999-2012"),'Result 2005-2012'!N16*SUM($AD$16:$AE$16)/2,IF(AND($M$1=2012,'Calculation sheet'!$AQ16="1999-2012"),'Result 2005-2012'!N16*$AE$16,""))))))))))))))))</f>
        <v/>
      </c>
      <c r="O16" s="12" t="str">
        <f>IF('Result 2005-2012'!$R16="","",IF($M$1=2005,'Result 2005-2012'!O16,IF(AND($M$1=2006,'Calculation sheet'!$AQ16="2005-2012"),'Result 2005-2012'!O16*SUM($Y$10:$AE$10)/7,IF(AND($M$1=2007,'Calculation sheet'!$AQ16="2005-2012"),'Result 2005-2012'!O16*SUM($Z$10:$AE$10)/6,IF(AND($M$1=2008,'Calculation sheet'!$AQ16="2005-2012"),'Result 2005-2012'!O16*SUM($AA$10:$AE$10)/5,IF(AND($M$1=2009,'Calculation sheet'!$AQ16="2005-2012"),'Result 2005-2012'!O16*SUM($AB$10:$AE$10)/4,IF(AND($M$1=2010,'Calculation sheet'!$AQ16="2005-2012"),'Result 2005-2012'!O16*SUM($AC$10:$AE$10)/3,IF(AND($M$1=2011,'Calculation sheet'!$AQ16="2005-2012"),'Result 2005-2012'!O16*SUM($AD$10:$AE$10)/2,IF(AND($M$1=2012,'Calculation sheet'!$AQ16="2005-2012"),'Result 2005-2012'!O16*$AE$10,IF(AND($M$1=2006,'Calculation sheet'!$AQ16="1999-2012"),'Result 2005-2012'!O16*SUM($Y$16:$AE$16)/7,IF(AND($M$1=2007,'Calculation sheet'!$AQ16="1999-2012"),'Result 2005-2012'!O16*SUM($Z$16:$AE$16)/6,IF(AND($M$1=2008,'Calculation sheet'!$AQ16="1999-2012"),'Result 2005-2012'!O16*SUM($AA$16:$AE$16)/5,IF(AND($M$1=2009,'Calculation sheet'!$AQ16="1999-2012"),'Result 2005-2012'!O16*SUM($AB$16:$AE$16)/4,IF(AND($M$1=2010,'Calculation sheet'!$AQ16="1999-2012"),'Result 2005-2012'!O16*SUM($AC$16:$AE$16)/3,IF(AND($M$1=2011,'Calculation sheet'!$AQ16="1999-2012"),'Result 2005-2012'!O16*SUM($AD$16:$AE$16)/2,IF(AND($M$1=2012,'Calculation sheet'!$AQ16="1999-2012"),'Result 2005-2012'!O16*$AE$16,""))))))))))))))))</f>
        <v/>
      </c>
      <c r="P16" s="12" t="str">
        <f>IF('Result 2005-2012'!$R16="","",IF($M$1=2005,'Result 2005-2012'!P16,IF(AND($M$1=2006,'Calculation sheet'!$AQ16="2005-2012"),'Result 2005-2012'!P16*SUM($Y$11:$AE$11)/7,IF(AND($M$1=2007,'Calculation sheet'!$AQ16="2005-2012"),'Result 2005-2012'!P16*SUM($Z$11:$AE$11)/6,IF(AND($M$1=2008,'Calculation sheet'!$AQ16="2005-2012"),'Result 2005-2012'!P16*SUM($AA$11:$AE$11)/5,IF(AND($M$1=2009,'Calculation sheet'!$AQ16="2005-2012"),'Result 2005-2012'!P16*SUM($AB$11:$AE$11)/4,IF(AND($M$1=2010,'Calculation sheet'!$AQ16="2005-2012"),'Result 2005-2012'!P16*SUM($AC$11:$AE$11)/3,IF(AND($M$1=2011,'Calculation sheet'!$AQ16="2005-2012"),'Result 2005-2012'!P16*SUM($AD$11:$AE$11)/2,IF(AND($M$1=2012,'Calculation sheet'!$AQ16="2005-2012"),'Result 2005-2012'!P16*$AE$11,IF(AND($M$1=2006,'Calculation sheet'!$AQ16="1999-2012"),'Result 2005-2012'!P16*SUM($Y$16:$AE$16)/7,IF(AND($M$1=2007,'Calculation sheet'!$AQ16="1999-2012"),'Result 2005-2012'!P16*SUM($Z$16:$AE$16)/6,IF(AND($M$1=2008,'Calculation sheet'!$AQ16="1999-2012"),'Result 2005-2012'!P16*SUM($AA$16:$AE$16)/5,IF(AND($M$1=2009,'Calculation sheet'!$AQ16="1999-2012"),'Result 2005-2012'!P16*SUM($AB$16:$AE$16)/4,IF(AND($M$1=2010,'Calculation sheet'!$AQ16="1999-2012"),'Result 2005-2012'!P16*SUM($AC$16:$AE$16)/3,IF(AND($M$1=2011,'Calculation sheet'!$AQ16="1999-2012"),'Result 2005-2012'!P16*SUM($AD$16:$AE$16)/2,IF(AND($M$1=2012,'Calculation sheet'!$AQ16="1999-2012"),'Result 2005-2012'!P16*$AE$16,""))))))))))))))))</f>
        <v/>
      </c>
      <c r="Q16" s="12" t="str">
        <f t="shared" si="1"/>
        <v/>
      </c>
      <c r="R16" s="14" t="str">
        <f t="shared" si="2"/>
        <v/>
      </c>
      <c r="W16" s="4" t="s">
        <v>5</v>
      </c>
      <c r="X16" s="4">
        <f t="shared" ref="X16:AE16" si="3">AN16/$AL16</f>
        <v>0.86442297284310299</v>
      </c>
      <c r="Y16" s="4">
        <f t="shared" si="3"/>
        <v>0.62581963145339303</v>
      </c>
      <c r="Z16" s="4">
        <f t="shared" si="3"/>
        <v>1.4063629755776719</v>
      </c>
      <c r="AA16" s="4">
        <f t="shared" si="3"/>
        <v>1.5564489648090891</v>
      </c>
      <c r="AB16" s="4">
        <f t="shared" si="3"/>
        <v>1.2050329632133228</v>
      </c>
      <c r="AC16" s="4">
        <f t="shared" si="3"/>
        <v>0.40405952285752966</v>
      </c>
      <c r="AD16" s="4">
        <f t="shared" si="3"/>
        <v>0.7881293301244664</v>
      </c>
      <c r="AE16" s="4">
        <f t="shared" si="3"/>
        <v>1.1494768455226383</v>
      </c>
      <c r="AL16" s="4">
        <v>0.76719999999999999</v>
      </c>
      <c r="AN16" s="4">
        <v>0.66318530476522863</v>
      </c>
      <c r="AO16" s="4">
        <v>0.48012882125104311</v>
      </c>
      <c r="AP16" s="4">
        <v>1.0789616748631898</v>
      </c>
      <c r="AQ16" s="4">
        <v>1.1941076458015332</v>
      </c>
      <c r="AR16" s="4">
        <v>0.92450128937726117</v>
      </c>
      <c r="AS16" s="4">
        <v>0.30999446593629676</v>
      </c>
      <c r="AT16" s="4">
        <v>0.60465282207149063</v>
      </c>
      <c r="AU16" s="4">
        <v>0.88187863588496807</v>
      </c>
    </row>
    <row r="17" spans="1:47" x14ac:dyDescent="0.3">
      <c r="A17" s="4" t="str">
        <f>IF('Input data'!A32="","",'Input data'!A32)</f>
        <v/>
      </c>
      <c r="B17" s="4" t="str">
        <f>IF('Input data'!B32="","",'Input data'!B32)</f>
        <v/>
      </c>
      <c r="C17" s="4" t="str">
        <f>IF('Input data'!C32="","",'Input data'!C32)</f>
        <v/>
      </c>
      <c r="D17" s="4" t="str">
        <f>IF('Input data'!D32="","",'Input data'!D32)</f>
        <v/>
      </c>
      <c r="E17" s="4" t="str">
        <f>IF('Input data'!E32="","",'Input data'!E32)</f>
        <v/>
      </c>
      <c r="F17" s="4" t="str">
        <f>IF('Input data'!F32="","",'Input data'!F32)</f>
        <v/>
      </c>
      <c r="G17" s="4">
        <f>IF('Input data'!G32="","",'Input data'!G32)</f>
        <v>0</v>
      </c>
      <c r="H17" s="4" t="str">
        <f>IF('Input data'!H32&gt;0.5,'Input data'!H32,"")</f>
        <v/>
      </c>
      <c r="I17" s="4" t="str">
        <f>IF('Input data'!I32="","",'Input data'!I32)</f>
        <v/>
      </c>
      <c r="J17" s="12" t="str">
        <f>IF('Result 2005-2012'!$R17="","",IF($M$1=2005,'Result 2005-2012'!J17,IF(AND($M$1=2006,'Calculation sheet'!$AQ17="2005-2012"),'Result 2005-2012'!J17*SUM($Y$7:$AE$7)/7,IF(AND($M$1=2007,'Calculation sheet'!$AQ17="2005-2012"),'Result 2005-2012'!J17*SUM($Z$7:$AE$7)/6,IF(AND($M$1=2008,'Calculation sheet'!$AQ17="2005-2012"),'Result 2005-2012'!J17*SUM($AA$7:$AE$7)/5,IF(AND($M$1=2009,'Calculation sheet'!$AQ17="2005-2012"),'Result 2005-2012'!J17*SUM($AB$7:$AE$7)/4,IF(AND($M$1=2010,'Calculation sheet'!$AQ17="2005-2012"),'Result 2005-2012'!J17*SUM($AC$7:$AE$7)/3,IF(AND($M$1=2011,'Calculation sheet'!$AQ17="2005-2012"),'Result 2005-2012'!J17*SUM($AD$7:$AE$7)/2,IF(AND($M$1=2012,'Calculation sheet'!$AQ17="2005-2012"),'Result 2005-2012'!J17*$AE$7,IF(AND($M$1=2006,'Calculation sheet'!$AQ17="1999-2012"),'Result 2005-2012'!J17*SUM($Y$16:$AE$16)/7,IF(AND($M$1=2007,'Calculation sheet'!$AQ17="1999-2012"),'Result 2005-2012'!J17*SUM($Z$16:$AE$16)/6,IF(AND($M$1=2008,'Calculation sheet'!$AQ17="1999-2012"),'Result 2005-2012'!J17*SUM($AA$16:$AE$16)/5,IF(AND($M$1=2009,'Calculation sheet'!$AQ17="1999-2012"),'Result 2005-2012'!J17*SUM($AB$16:$AE$16)/4,IF(AND($M$1=2010,'Calculation sheet'!$AQ17="1999-2012"),'Result 2005-2012'!J17*SUM($AC$16:$AE$16)/3,IF(AND($M$1=2011,'Calculation sheet'!$AQ17="1999-2012"),'Result 2005-2012'!J17*SUM($AD$16:$AE$16)/2,IF(AND($M$1=2012,'Calculation sheet'!$AQ17="1999-2012"),'Result 2005-2012'!J17*$AE$16,""))))))))))))))))</f>
        <v/>
      </c>
      <c r="K17" s="12" t="str">
        <f>IF('Result 2005-2012'!$R17="","",IF($M$1=2005,'Result 2005-2012'!K17,IF(AND($M$1=2006,'Calculation sheet'!$AQ17="2005-2012"),'Result 2005-2012'!K17*SUM($Y$8:$AE$8)/7,IF(AND($M$1=2007,'Calculation sheet'!$AQ17="2005-2012"),'Result 2005-2012'!K17*SUM($Z$8:$AE$8)/6,IF(AND($M$1=2008,'Calculation sheet'!$AQ17="2005-2012"),'Result 2005-2012'!K17*SUM($AA$8:$AE$8)/5,IF(AND($M$1=2009,'Calculation sheet'!$AQ17="2005-2012"),'Result 2005-2012'!K17*SUM($AB$8:$AE$8)/4,IF(AND($M$1=2010,'Calculation sheet'!$AQ17="2005-2012"),'Result 2005-2012'!K17*SUM($AC$8:$AE$8)/3,IF(AND($M$1=2011,'Calculation sheet'!$AQ17="2005-2012"),'Result 2005-2012'!K17*SUM($AD$8:$AE$8)/2,IF(AND($M$1=2012,'Calculation sheet'!$AQ17="2005-2012"),'Result 2005-2012'!K17*$AE$8,IF(AND($M$1=2006,'Calculation sheet'!$AQ17="1999-2012"),'Result 2005-2012'!K17*SUM($Y$17:$AE$17)/7,IF(AND($M$1=2007,'Calculation sheet'!$AQ17="1999-2012"),'Result 2005-2012'!K17*SUM($Z$17:$AE$17)/6,IF(AND($M$1=2008,'Calculation sheet'!$AQ17="1999-2012"),'Result 2005-2012'!K17*SUM($AA$17:$AE$17)/5,IF(AND($M$1=2009,'Calculation sheet'!$AQ17="1999-2012"),'Result 2005-2012'!K17*SUM($AB$17:$AE$17)/4,IF(AND($M$1=2010,'Calculation sheet'!$AQ17="1999-2012"),'Result 2005-2012'!K17*SUM($AC$17:$AE$17)/3,IF(AND($M$1=2011,'Calculation sheet'!$AQ17="1999-2012"),'Result 2005-2012'!K17*SUM($AD$17:$AE$17)/2,IF(AND($M$1=2012,'Calculation sheet'!$AQ17="1999-2012"),'Result 2005-2012'!K17*$AE$17,""))))))))))))))))</f>
        <v/>
      </c>
      <c r="L17" s="12" t="str">
        <f>IF('Result 2005-2012'!$R17="","",IF($M$1=2005,'Result 2005-2012'!L17,IF(AND($M$1=2006,'Calculation sheet'!$AQ17="2005-2012"),'Result 2005-2012'!L17*SUM($Y$9:$AE$9)/7,IF(AND($M$1=2007,'Calculation sheet'!$AQ17="2005-2012"),'Result 2005-2012'!L17*SUM($Z$9:$AE$9)/6,IF(AND($M$1=2008,'Calculation sheet'!$AQ17="2005-2012"),'Result 2005-2012'!L17*SUM($AA$9:$AE$9)/5,IF(AND($M$1=2009,'Calculation sheet'!$AQ17="2005-2012"),'Result 2005-2012'!L17*SUM($AB$9:$AE$9)/4,IF(AND($M$1=2010,'Calculation sheet'!$AQ17="2005-2012"),'Result 2005-2012'!L17*SUM($AC$9:$AE$9)/3,IF(AND($M$1=2011,'Calculation sheet'!$AQ17="2005-2012"),'Result 2005-2012'!L17*SUM($AD$9:$AE$9)/2,IF(AND($M$1=2012,'Calculation sheet'!$AQ17="2005-2012"),'Result 2005-2012'!L17*$AE$9,IF(AND($M$1=2006,'Calculation sheet'!$AQ17="1999-2012"),'Result 2005-2012'!L17*SUM($Y$18:$AE$18)/7,IF(AND($M$1=2007,'Calculation sheet'!$AQ17="1999-2012"),'Result 2005-2012'!L17*SUM($Z$18:$AE$18)/6,IF(AND($M$1=2008,'Calculation sheet'!$AQ17="1999-2012"),'Result 2005-2012'!L17*SUM($AA$18:$AE$18)/5,IF(AND($M$1=2009,'Calculation sheet'!$AQ17="1999-2012"),'Result 2005-2012'!L17*SUM($AB$18:$AE$18)/4,IF(AND($M$1=2010,'Calculation sheet'!$AQ17="1999-2012"),'Result 2005-2012'!L17*SUM($AC$18:$AE$18)/3,IF(AND($M$1=2011,'Calculation sheet'!$AQ17="1999-2012"),'Result 2005-2012'!L17*SUM($AD$18:$AE$18)/2,IF(AND($M$1=2012,'Calculation sheet'!$AQ17="1999-2012"),'Result 2005-2012'!L17*$AE$18,""))))))))))))))))</f>
        <v/>
      </c>
      <c r="M17" s="12" t="str">
        <f t="shared" si="0"/>
        <v/>
      </c>
      <c r="N17" s="12" t="str">
        <f>IF('Result 2005-2012'!$R17="","",IF($M$1=2005,'Result 2005-2012'!N17,IF(AND($M$1=2006,'Calculation sheet'!$AQ17="2005-2012"),'Result 2005-2012'!N17*SUM($Y$10:$AE$10)/7,IF(AND($M$1=2007,'Calculation sheet'!$AQ17="2005-2012"),'Result 2005-2012'!N17*SUM($Z$10:$AE$10)/6,IF(AND($M$1=2008,'Calculation sheet'!$AQ17="2005-2012"),'Result 2005-2012'!N17*SUM($AA$10:$AE$10)/5,IF(AND($M$1=2009,'Calculation sheet'!$AQ17="2005-2012"),'Result 2005-2012'!N17*SUM($AB$10:$AE$10)/4,IF(AND($M$1=2010,'Calculation sheet'!$AQ17="2005-2012"),'Result 2005-2012'!N17*SUM($AC$10:$AE$10)/3,IF(AND($M$1=2011,'Calculation sheet'!$AQ17="2005-2012"),'Result 2005-2012'!N17*SUM($AD$10:$AE$10)/2,IF(AND($M$1=2012,'Calculation sheet'!$AQ17="2005-2012"),'Result 2005-2012'!N17*$AE$10,IF(AND($M$1=2006,'Calculation sheet'!$AQ17="1999-2012"),'Result 2005-2012'!N17*SUM($Y$16:$AE$16)/7,IF(AND($M$1=2007,'Calculation sheet'!$AQ17="1999-2012"),'Result 2005-2012'!N17*SUM($Z$16:$AE$16)/6,IF(AND($M$1=2008,'Calculation sheet'!$AQ17="1999-2012"),'Result 2005-2012'!N17*SUM($AA$16:$AE$16)/5,IF(AND($M$1=2009,'Calculation sheet'!$AQ17="1999-2012"),'Result 2005-2012'!N17*SUM($AB$16:$AE$16)/4,IF(AND($M$1=2010,'Calculation sheet'!$AQ17="1999-2012"),'Result 2005-2012'!N17*SUM($AC$16:$AE$16)/3,IF(AND($M$1=2011,'Calculation sheet'!$AQ17="1999-2012"),'Result 2005-2012'!N17*SUM($AD$16:$AE$16)/2,IF(AND($M$1=2012,'Calculation sheet'!$AQ17="1999-2012"),'Result 2005-2012'!N17*$AE$16,""))))))))))))))))</f>
        <v/>
      </c>
      <c r="O17" s="12" t="str">
        <f>IF('Result 2005-2012'!$R17="","",IF($M$1=2005,'Result 2005-2012'!O17,IF(AND($M$1=2006,'Calculation sheet'!$AQ17="2005-2012"),'Result 2005-2012'!O17*SUM($Y$10:$AE$10)/7,IF(AND($M$1=2007,'Calculation sheet'!$AQ17="2005-2012"),'Result 2005-2012'!O17*SUM($Z$10:$AE$10)/6,IF(AND($M$1=2008,'Calculation sheet'!$AQ17="2005-2012"),'Result 2005-2012'!O17*SUM($AA$10:$AE$10)/5,IF(AND($M$1=2009,'Calculation sheet'!$AQ17="2005-2012"),'Result 2005-2012'!O17*SUM($AB$10:$AE$10)/4,IF(AND($M$1=2010,'Calculation sheet'!$AQ17="2005-2012"),'Result 2005-2012'!O17*SUM($AC$10:$AE$10)/3,IF(AND($M$1=2011,'Calculation sheet'!$AQ17="2005-2012"),'Result 2005-2012'!O17*SUM($AD$10:$AE$10)/2,IF(AND($M$1=2012,'Calculation sheet'!$AQ17="2005-2012"),'Result 2005-2012'!O17*$AE$10,IF(AND($M$1=2006,'Calculation sheet'!$AQ17="1999-2012"),'Result 2005-2012'!O17*SUM($Y$16:$AE$16)/7,IF(AND($M$1=2007,'Calculation sheet'!$AQ17="1999-2012"),'Result 2005-2012'!O17*SUM($Z$16:$AE$16)/6,IF(AND($M$1=2008,'Calculation sheet'!$AQ17="1999-2012"),'Result 2005-2012'!O17*SUM($AA$16:$AE$16)/5,IF(AND($M$1=2009,'Calculation sheet'!$AQ17="1999-2012"),'Result 2005-2012'!O17*SUM($AB$16:$AE$16)/4,IF(AND($M$1=2010,'Calculation sheet'!$AQ17="1999-2012"),'Result 2005-2012'!O17*SUM($AC$16:$AE$16)/3,IF(AND($M$1=2011,'Calculation sheet'!$AQ17="1999-2012"),'Result 2005-2012'!O17*SUM($AD$16:$AE$16)/2,IF(AND($M$1=2012,'Calculation sheet'!$AQ17="1999-2012"),'Result 2005-2012'!O17*$AE$16,""))))))))))))))))</f>
        <v/>
      </c>
      <c r="P17" s="12" t="str">
        <f>IF('Result 2005-2012'!$R17="","",IF($M$1=2005,'Result 2005-2012'!P17,IF(AND($M$1=2006,'Calculation sheet'!$AQ17="2005-2012"),'Result 2005-2012'!P17*SUM($Y$11:$AE$11)/7,IF(AND($M$1=2007,'Calculation sheet'!$AQ17="2005-2012"),'Result 2005-2012'!P17*SUM($Z$11:$AE$11)/6,IF(AND($M$1=2008,'Calculation sheet'!$AQ17="2005-2012"),'Result 2005-2012'!P17*SUM($AA$11:$AE$11)/5,IF(AND($M$1=2009,'Calculation sheet'!$AQ17="2005-2012"),'Result 2005-2012'!P17*SUM($AB$11:$AE$11)/4,IF(AND($M$1=2010,'Calculation sheet'!$AQ17="2005-2012"),'Result 2005-2012'!P17*SUM($AC$11:$AE$11)/3,IF(AND($M$1=2011,'Calculation sheet'!$AQ17="2005-2012"),'Result 2005-2012'!P17*SUM($AD$11:$AE$11)/2,IF(AND($M$1=2012,'Calculation sheet'!$AQ17="2005-2012"),'Result 2005-2012'!P17*$AE$11,IF(AND($M$1=2006,'Calculation sheet'!$AQ17="1999-2012"),'Result 2005-2012'!P17*SUM($Y$16:$AE$16)/7,IF(AND($M$1=2007,'Calculation sheet'!$AQ17="1999-2012"),'Result 2005-2012'!P17*SUM($Z$16:$AE$16)/6,IF(AND($M$1=2008,'Calculation sheet'!$AQ17="1999-2012"),'Result 2005-2012'!P17*SUM($AA$16:$AE$16)/5,IF(AND($M$1=2009,'Calculation sheet'!$AQ17="1999-2012"),'Result 2005-2012'!P17*SUM($AB$16:$AE$16)/4,IF(AND($M$1=2010,'Calculation sheet'!$AQ17="1999-2012"),'Result 2005-2012'!P17*SUM($AC$16:$AE$16)/3,IF(AND($M$1=2011,'Calculation sheet'!$AQ17="1999-2012"),'Result 2005-2012'!P17*SUM($AD$16:$AE$16)/2,IF(AND($M$1=2012,'Calculation sheet'!$AQ17="1999-2012"),'Result 2005-2012'!P17*$AE$16,""))))))))))))))))</f>
        <v/>
      </c>
      <c r="Q17" s="12" t="str">
        <f t="shared" si="1"/>
        <v/>
      </c>
      <c r="R17" s="14" t="str">
        <f t="shared" si="2"/>
        <v/>
      </c>
      <c r="W17" s="4" t="s">
        <v>6</v>
      </c>
      <c r="X17" s="4">
        <f t="shared" ref="X17:AE18" si="4">AN17/$AL17</f>
        <v>1.1760028983914308</v>
      </c>
      <c r="Y17" s="4">
        <f t="shared" si="4"/>
        <v>0.87085596264005949</v>
      </c>
      <c r="Z17" s="4">
        <f t="shared" si="4"/>
        <v>1.3232903363658846</v>
      </c>
      <c r="AA17" s="4">
        <f t="shared" si="4"/>
        <v>1.190557058636037</v>
      </c>
      <c r="AB17" s="4">
        <f t="shared" si="4"/>
        <v>1.075753465378642</v>
      </c>
      <c r="AC17" s="4">
        <f t="shared" si="4"/>
        <v>0.60515014032793868</v>
      </c>
      <c r="AD17" s="4">
        <f t="shared" si="4"/>
        <v>0.71285397306210452</v>
      </c>
      <c r="AE17" s="4">
        <f t="shared" si="4"/>
        <v>1.0455272609371584</v>
      </c>
      <c r="AL17" s="4">
        <v>0.88329999999999997</v>
      </c>
      <c r="AN17" s="4">
        <v>1.0387633601491508</v>
      </c>
      <c r="AO17" s="4">
        <v>0.76922707179996452</v>
      </c>
      <c r="AP17" s="4">
        <v>1.1688623541119858</v>
      </c>
      <c r="AQ17" s="4">
        <v>1.0516190498932114</v>
      </c>
      <c r="AR17" s="4">
        <v>0.95021303596895446</v>
      </c>
      <c r="AS17" s="4">
        <v>0.53452911895166821</v>
      </c>
      <c r="AT17" s="4">
        <v>0.62966391440575686</v>
      </c>
      <c r="AU17" s="4">
        <v>0.9235142295857921</v>
      </c>
    </row>
    <row r="18" spans="1:47" x14ac:dyDescent="0.3">
      <c r="A18" s="4" t="str">
        <f>IF('Input data'!A33="","",'Input data'!A33)</f>
        <v/>
      </c>
      <c r="B18" s="4" t="str">
        <f>IF('Input data'!B33="","",'Input data'!B33)</f>
        <v/>
      </c>
      <c r="C18" s="4" t="str">
        <f>IF('Input data'!C33="","",'Input data'!C33)</f>
        <v/>
      </c>
      <c r="D18" s="4" t="str">
        <f>IF('Input data'!D33="","",'Input data'!D33)</f>
        <v/>
      </c>
      <c r="E18" s="4" t="str">
        <f>IF('Input data'!E33="","",'Input data'!E33)</f>
        <v/>
      </c>
      <c r="F18" s="4" t="str">
        <f>IF('Input data'!F33="","",'Input data'!F33)</f>
        <v/>
      </c>
      <c r="G18" s="4">
        <f>IF('Input data'!G33="","",'Input data'!G33)</f>
        <v>0</v>
      </c>
      <c r="H18" s="4" t="str">
        <f>IF('Input data'!H33&gt;0.5,'Input data'!H33,"")</f>
        <v/>
      </c>
      <c r="I18" s="4" t="str">
        <f>IF('Input data'!I33="","",'Input data'!I33)</f>
        <v/>
      </c>
      <c r="J18" s="12" t="str">
        <f>IF('Result 2005-2012'!$R18="","",IF($M$1=2005,'Result 2005-2012'!J18,IF(AND($M$1=2006,'Calculation sheet'!$AQ18="2005-2012"),'Result 2005-2012'!J18*SUM($Y$7:$AE$7)/7,IF(AND($M$1=2007,'Calculation sheet'!$AQ18="2005-2012"),'Result 2005-2012'!J18*SUM($Z$7:$AE$7)/6,IF(AND($M$1=2008,'Calculation sheet'!$AQ18="2005-2012"),'Result 2005-2012'!J18*SUM($AA$7:$AE$7)/5,IF(AND($M$1=2009,'Calculation sheet'!$AQ18="2005-2012"),'Result 2005-2012'!J18*SUM($AB$7:$AE$7)/4,IF(AND($M$1=2010,'Calculation sheet'!$AQ18="2005-2012"),'Result 2005-2012'!J18*SUM($AC$7:$AE$7)/3,IF(AND($M$1=2011,'Calculation sheet'!$AQ18="2005-2012"),'Result 2005-2012'!J18*SUM($AD$7:$AE$7)/2,IF(AND($M$1=2012,'Calculation sheet'!$AQ18="2005-2012"),'Result 2005-2012'!J18*$AE$7,IF(AND($M$1=2006,'Calculation sheet'!$AQ18="1999-2012"),'Result 2005-2012'!J18*SUM($Y$16:$AE$16)/7,IF(AND($M$1=2007,'Calculation sheet'!$AQ18="1999-2012"),'Result 2005-2012'!J18*SUM($Z$16:$AE$16)/6,IF(AND($M$1=2008,'Calculation sheet'!$AQ18="1999-2012"),'Result 2005-2012'!J18*SUM($AA$16:$AE$16)/5,IF(AND($M$1=2009,'Calculation sheet'!$AQ18="1999-2012"),'Result 2005-2012'!J18*SUM($AB$16:$AE$16)/4,IF(AND($M$1=2010,'Calculation sheet'!$AQ18="1999-2012"),'Result 2005-2012'!J18*SUM($AC$16:$AE$16)/3,IF(AND($M$1=2011,'Calculation sheet'!$AQ18="1999-2012"),'Result 2005-2012'!J18*SUM($AD$16:$AE$16)/2,IF(AND($M$1=2012,'Calculation sheet'!$AQ18="1999-2012"),'Result 2005-2012'!J18*$AE$16,""))))))))))))))))</f>
        <v/>
      </c>
      <c r="K18" s="12" t="str">
        <f>IF('Result 2005-2012'!$R18="","",IF($M$1=2005,'Result 2005-2012'!K18,IF(AND($M$1=2006,'Calculation sheet'!$AQ18="2005-2012"),'Result 2005-2012'!K18*SUM($Y$8:$AE$8)/7,IF(AND($M$1=2007,'Calculation sheet'!$AQ18="2005-2012"),'Result 2005-2012'!K18*SUM($Z$8:$AE$8)/6,IF(AND($M$1=2008,'Calculation sheet'!$AQ18="2005-2012"),'Result 2005-2012'!K18*SUM($AA$8:$AE$8)/5,IF(AND($M$1=2009,'Calculation sheet'!$AQ18="2005-2012"),'Result 2005-2012'!K18*SUM($AB$8:$AE$8)/4,IF(AND($M$1=2010,'Calculation sheet'!$AQ18="2005-2012"),'Result 2005-2012'!K18*SUM($AC$8:$AE$8)/3,IF(AND($M$1=2011,'Calculation sheet'!$AQ18="2005-2012"),'Result 2005-2012'!K18*SUM($AD$8:$AE$8)/2,IF(AND($M$1=2012,'Calculation sheet'!$AQ18="2005-2012"),'Result 2005-2012'!K18*$AE$8,IF(AND($M$1=2006,'Calculation sheet'!$AQ18="1999-2012"),'Result 2005-2012'!K18*SUM($Y$17:$AE$17)/7,IF(AND($M$1=2007,'Calculation sheet'!$AQ18="1999-2012"),'Result 2005-2012'!K18*SUM($Z$17:$AE$17)/6,IF(AND($M$1=2008,'Calculation sheet'!$AQ18="1999-2012"),'Result 2005-2012'!K18*SUM($AA$17:$AE$17)/5,IF(AND($M$1=2009,'Calculation sheet'!$AQ18="1999-2012"),'Result 2005-2012'!K18*SUM($AB$17:$AE$17)/4,IF(AND($M$1=2010,'Calculation sheet'!$AQ18="1999-2012"),'Result 2005-2012'!K18*SUM($AC$17:$AE$17)/3,IF(AND($M$1=2011,'Calculation sheet'!$AQ18="1999-2012"),'Result 2005-2012'!K18*SUM($AD$17:$AE$17)/2,IF(AND($M$1=2012,'Calculation sheet'!$AQ18="1999-2012"),'Result 2005-2012'!K18*$AE$17,""))))))))))))))))</f>
        <v/>
      </c>
      <c r="L18" s="12" t="str">
        <f>IF('Result 2005-2012'!$R18="","",IF($M$1=2005,'Result 2005-2012'!L18,IF(AND($M$1=2006,'Calculation sheet'!$AQ18="2005-2012"),'Result 2005-2012'!L18*SUM($Y$9:$AE$9)/7,IF(AND($M$1=2007,'Calculation sheet'!$AQ18="2005-2012"),'Result 2005-2012'!L18*SUM($Z$9:$AE$9)/6,IF(AND($M$1=2008,'Calculation sheet'!$AQ18="2005-2012"),'Result 2005-2012'!L18*SUM($AA$9:$AE$9)/5,IF(AND($M$1=2009,'Calculation sheet'!$AQ18="2005-2012"),'Result 2005-2012'!L18*SUM($AB$9:$AE$9)/4,IF(AND($M$1=2010,'Calculation sheet'!$AQ18="2005-2012"),'Result 2005-2012'!L18*SUM($AC$9:$AE$9)/3,IF(AND($M$1=2011,'Calculation sheet'!$AQ18="2005-2012"),'Result 2005-2012'!L18*SUM($AD$9:$AE$9)/2,IF(AND($M$1=2012,'Calculation sheet'!$AQ18="2005-2012"),'Result 2005-2012'!L18*$AE$9,IF(AND($M$1=2006,'Calculation sheet'!$AQ18="1999-2012"),'Result 2005-2012'!L18*SUM($Y$18:$AE$18)/7,IF(AND($M$1=2007,'Calculation sheet'!$AQ18="1999-2012"),'Result 2005-2012'!L18*SUM($Z$18:$AE$18)/6,IF(AND($M$1=2008,'Calculation sheet'!$AQ18="1999-2012"),'Result 2005-2012'!L18*SUM($AA$18:$AE$18)/5,IF(AND($M$1=2009,'Calculation sheet'!$AQ18="1999-2012"),'Result 2005-2012'!L18*SUM($AB$18:$AE$18)/4,IF(AND($M$1=2010,'Calculation sheet'!$AQ18="1999-2012"),'Result 2005-2012'!L18*SUM($AC$18:$AE$18)/3,IF(AND($M$1=2011,'Calculation sheet'!$AQ18="1999-2012"),'Result 2005-2012'!L18*SUM($AD$18:$AE$18)/2,IF(AND($M$1=2012,'Calculation sheet'!$AQ18="1999-2012"),'Result 2005-2012'!L18*$AE$18,""))))))))))))))))</f>
        <v/>
      </c>
      <c r="M18" s="12" t="str">
        <f t="shared" si="0"/>
        <v/>
      </c>
      <c r="N18" s="12" t="str">
        <f>IF('Result 2005-2012'!$R18="","",IF($M$1=2005,'Result 2005-2012'!N18,IF(AND($M$1=2006,'Calculation sheet'!$AQ18="2005-2012"),'Result 2005-2012'!N18*SUM($Y$10:$AE$10)/7,IF(AND($M$1=2007,'Calculation sheet'!$AQ18="2005-2012"),'Result 2005-2012'!N18*SUM($Z$10:$AE$10)/6,IF(AND($M$1=2008,'Calculation sheet'!$AQ18="2005-2012"),'Result 2005-2012'!N18*SUM($AA$10:$AE$10)/5,IF(AND($M$1=2009,'Calculation sheet'!$AQ18="2005-2012"),'Result 2005-2012'!N18*SUM($AB$10:$AE$10)/4,IF(AND($M$1=2010,'Calculation sheet'!$AQ18="2005-2012"),'Result 2005-2012'!N18*SUM($AC$10:$AE$10)/3,IF(AND($M$1=2011,'Calculation sheet'!$AQ18="2005-2012"),'Result 2005-2012'!N18*SUM($AD$10:$AE$10)/2,IF(AND($M$1=2012,'Calculation sheet'!$AQ18="2005-2012"),'Result 2005-2012'!N18*$AE$10,IF(AND($M$1=2006,'Calculation sheet'!$AQ18="1999-2012"),'Result 2005-2012'!N18*SUM($Y$16:$AE$16)/7,IF(AND($M$1=2007,'Calculation sheet'!$AQ18="1999-2012"),'Result 2005-2012'!N18*SUM($Z$16:$AE$16)/6,IF(AND($M$1=2008,'Calculation sheet'!$AQ18="1999-2012"),'Result 2005-2012'!N18*SUM($AA$16:$AE$16)/5,IF(AND($M$1=2009,'Calculation sheet'!$AQ18="1999-2012"),'Result 2005-2012'!N18*SUM($AB$16:$AE$16)/4,IF(AND($M$1=2010,'Calculation sheet'!$AQ18="1999-2012"),'Result 2005-2012'!N18*SUM($AC$16:$AE$16)/3,IF(AND($M$1=2011,'Calculation sheet'!$AQ18="1999-2012"),'Result 2005-2012'!N18*SUM($AD$16:$AE$16)/2,IF(AND($M$1=2012,'Calculation sheet'!$AQ18="1999-2012"),'Result 2005-2012'!N18*$AE$16,""))))))))))))))))</f>
        <v/>
      </c>
      <c r="O18" s="12" t="str">
        <f>IF('Result 2005-2012'!$R18="","",IF($M$1=2005,'Result 2005-2012'!O18,IF(AND($M$1=2006,'Calculation sheet'!$AQ18="2005-2012"),'Result 2005-2012'!O18*SUM($Y$10:$AE$10)/7,IF(AND($M$1=2007,'Calculation sheet'!$AQ18="2005-2012"),'Result 2005-2012'!O18*SUM($Z$10:$AE$10)/6,IF(AND($M$1=2008,'Calculation sheet'!$AQ18="2005-2012"),'Result 2005-2012'!O18*SUM($AA$10:$AE$10)/5,IF(AND($M$1=2009,'Calculation sheet'!$AQ18="2005-2012"),'Result 2005-2012'!O18*SUM($AB$10:$AE$10)/4,IF(AND($M$1=2010,'Calculation sheet'!$AQ18="2005-2012"),'Result 2005-2012'!O18*SUM($AC$10:$AE$10)/3,IF(AND($M$1=2011,'Calculation sheet'!$AQ18="2005-2012"),'Result 2005-2012'!O18*SUM($AD$10:$AE$10)/2,IF(AND($M$1=2012,'Calculation sheet'!$AQ18="2005-2012"),'Result 2005-2012'!O18*$AE$10,IF(AND($M$1=2006,'Calculation sheet'!$AQ18="1999-2012"),'Result 2005-2012'!O18*SUM($Y$16:$AE$16)/7,IF(AND($M$1=2007,'Calculation sheet'!$AQ18="1999-2012"),'Result 2005-2012'!O18*SUM($Z$16:$AE$16)/6,IF(AND($M$1=2008,'Calculation sheet'!$AQ18="1999-2012"),'Result 2005-2012'!O18*SUM($AA$16:$AE$16)/5,IF(AND($M$1=2009,'Calculation sheet'!$AQ18="1999-2012"),'Result 2005-2012'!O18*SUM($AB$16:$AE$16)/4,IF(AND($M$1=2010,'Calculation sheet'!$AQ18="1999-2012"),'Result 2005-2012'!O18*SUM($AC$16:$AE$16)/3,IF(AND($M$1=2011,'Calculation sheet'!$AQ18="1999-2012"),'Result 2005-2012'!O18*SUM($AD$16:$AE$16)/2,IF(AND($M$1=2012,'Calculation sheet'!$AQ18="1999-2012"),'Result 2005-2012'!O18*$AE$16,""))))))))))))))))</f>
        <v/>
      </c>
      <c r="P18" s="12" t="str">
        <f>IF('Result 2005-2012'!$R18="","",IF($M$1=2005,'Result 2005-2012'!P18,IF(AND($M$1=2006,'Calculation sheet'!$AQ18="2005-2012"),'Result 2005-2012'!P18*SUM($Y$11:$AE$11)/7,IF(AND($M$1=2007,'Calculation sheet'!$AQ18="2005-2012"),'Result 2005-2012'!P18*SUM($Z$11:$AE$11)/6,IF(AND($M$1=2008,'Calculation sheet'!$AQ18="2005-2012"),'Result 2005-2012'!P18*SUM($AA$11:$AE$11)/5,IF(AND($M$1=2009,'Calculation sheet'!$AQ18="2005-2012"),'Result 2005-2012'!P18*SUM($AB$11:$AE$11)/4,IF(AND($M$1=2010,'Calculation sheet'!$AQ18="2005-2012"),'Result 2005-2012'!P18*SUM($AC$11:$AE$11)/3,IF(AND($M$1=2011,'Calculation sheet'!$AQ18="2005-2012"),'Result 2005-2012'!P18*SUM($AD$11:$AE$11)/2,IF(AND($M$1=2012,'Calculation sheet'!$AQ18="2005-2012"),'Result 2005-2012'!P18*$AE$11,IF(AND($M$1=2006,'Calculation sheet'!$AQ18="1999-2012"),'Result 2005-2012'!P18*SUM($Y$16:$AE$16)/7,IF(AND($M$1=2007,'Calculation sheet'!$AQ18="1999-2012"),'Result 2005-2012'!P18*SUM($Z$16:$AE$16)/6,IF(AND($M$1=2008,'Calculation sheet'!$AQ18="1999-2012"),'Result 2005-2012'!P18*SUM($AA$16:$AE$16)/5,IF(AND($M$1=2009,'Calculation sheet'!$AQ18="1999-2012"),'Result 2005-2012'!P18*SUM($AB$16:$AE$16)/4,IF(AND($M$1=2010,'Calculation sheet'!$AQ18="1999-2012"),'Result 2005-2012'!P18*SUM($AC$16:$AE$16)/3,IF(AND($M$1=2011,'Calculation sheet'!$AQ18="1999-2012"),'Result 2005-2012'!P18*SUM($AD$16:$AE$16)/2,IF(AND($M$1=2012,'Calculation sheet'!$AQ18="1999-2012"),'Result 2005-2012'!P18*$AE$16,""))))))))))))))))</f>
        <v/>
      </c>
      <c r="Q18" s="12" t="str">
        <f t="shared" si="1"/>
        <v/>
      </c>
      <c r="R18" s="14" t="str">
        <f t="shared" si="2"/>
        <v/>
      </c>
      <c r="W18" s="4" t="s">
        <v>7</v>
      </c>
      <c r="X18" s="4">
        <f t="shared" si="4"/>
        <v>0.75478162950085481</v>
      </c>
      <c r="Y18" s="4">
        <f t="shared" si="4"/>
        <v>0.52896828375375748</v>
      </c>
      <c r="Z18" s="4">
        <f t="shared" si="4"/>
        <v>1.0011738844455305</v>
      </c>
      <c r="AA18" s="4">
        <f t="shared" si="4"/>
        <v>1.0268267238107407</v>
      </c>
      <c r="AB18" s="4">
        <f t="shared" si="4"/>
        <v>1.2909433058404742</v>
      </c>
      <c r="AC18" s="4">
        <f t="shared" si="4"/>
        <v>1.5631033873392643</v>
      </c>
      <c r="AD18" s="4">
        <f t="shared" si="4"/>
        <v>0.78002695358441643</v>
      </c>
      <c r="AE18" s="4">
        <f t="shared" si="4"/>
        <v>1.0545068279572949</v>
      </c>
      <c r="AL18" s="4">
        <v>1.1175999999999999</v>
      </c>
      <c r="AN18" s="4">
        <v>0.84354394913015529</v>
      </c>
      <c r="AO18" s="4">
        <v>0.5911749539231993</v>
      </c>
      <c r="AP18" s="4">
        <v>1.1189119332563249</v>
      </c>
      <c r="AQ18" s="4">
        <v>1.1475815465308838</v>
      </c>
      <c r="AR18" s="4">
        <v>1.4427582386073139</v>
      </c>
      <c r="AS18" s="4">
        <v>1.7469243456903618</v>
      </c>
      <c r="AT18" s="4">
        <v>0.87175812332594371</v>
      </c>
      <c r="AU18" s="4">
        <v>1.1785168309250726</v>
      </c>
    </row>
    <row r="19" spans="1:47" x14ac:dyDescent="0.3">
      <c r="A19" s="4" t="str">
        <f>IF('Input data'!A34="","",'Input data'!A34)</f>
        <v/>
      </c>
      <c r="B19" s="4" t="str">
        <f>IF('Input data'!B34="","",'Input data'!B34)</f>
        <v/>
      </c>
      <c r="C19" s="4" t="str">
        <f>IF('Input data'!C34="","",'Input data'!C34)</f>
        <v/>
      </c>
      <c r="D19" s="4" t="str">
        <f>IF('Input data'!D34="","",'Input data'!D34)</f>
        <v/>
      </c>
      <c r="E19" s="4" t="str">
        <f>IF('Input data'!E34="","",'Input data'!E34)</f>
        <v/>
      </c>
      <c r="F19" s="4" t="str">
        <f>IF('Input data'!F34="","",'Input data'!F34)</f>
        <v/>
      </c>
      <c r="G19" s="4">
        <f>IF('Input data'!G34="","",'Input data'!G34)</f>
        <v>0</v>
      </c>
      <c r="H19" s="4" t="str">
        <f>IF('Input data'!H34&gt;0.5,'Input data'!H34,"")</f>
        <v/>
      </c>
      <c r="I19" s="4" t="str">
        <f>IF('Input data'!I34="","",'Input data'!I34)</f>
        <v/>
      </c>
      <c r="J19" s="12" t="str">
        <f>IF('Result 2005-2012'!$R19="","",IF($M$1=2005,'Result 2005-2012'!J19,IF(AND($M$1=2006,'Calculation sheet'!$AQ19="2005-2012"),'Result 2005-2012'!J19*SUM($Y$7:$AE$7)/7,IF(AND($M$1=2007,'Calculation sheet'!$AQ19="2005-2012"),'Result 2005-2012'!J19*SUM($Z$7:$AE$7)/6,IF(AND($M$1=2008,'Calculation sheet'!$AQ19="2005-2012"),'Result 2005-2012'!J19*SUM($AA$7:$AE$7)/5,IF(AND($M$1=2009,'Calculation sheet'!$AQ19="2005-2012"),'Result 2005-2012'!J19*SUM($AB$7:$AE$7)/4,IF(AND($M$1=2010,'Calculation sheet'!$AQ19="2005-2012"),'Result 2005-2012'!J19*SUM($AC$7:$AE$7)/3,IF(AND($M$1=2011,'Calculation sheet'!$AQ19="2005-2012"),'Result 2005-2012'!J19*SUM($AD$7:$AE$7)/2,IF(AND($M$1=2012,'Calculation sheet'!$AQ19="2005-2012"),'Result 2005-2012'!J19*$AE$7,IF(AND($M$1=2006,'Calculation sheet'!$AQ19="1999-2012"),'Result 2005-2012'!J19*SUM($Y$16:$AE$16)/7,IF(AND($M$1=2007,'Calculation sheet'!$AQ19="1999-2012"),'Result 2005-2012'!J19*SUM($Z$16:$AE$16)/6,IF(AND($M$1=2008,'Calculation sheet'!$AQ19="1999-2012"),'Result 2005-2012'!J19*SUM($AA$16:$AE$16)/5,IF(AND($M$1=2009,'Calculation sheet'!$AQ19="1999-2012"),'Result 2005-2012'!J19*SUM($AB$16:$AE$16)/4,IF(AND($M$1=2010,'Calculation sheet'!$AQ19="1999-2012"),'Result 2005-2012'!J19*SUM($AC$16:$AE$16)/3,IF(AND($M$1=2011,'Calculation sheet'!$AQ19="1999-2012"),'Result 2005-2012'!J19*SUM($AD$16:$AE$16)/2,IF(AND($M$1=2012,'Calculation sheet'!$AQ19="1999-2012"),'Result 2005-2012'!J19*$AE$16,""))))))))))))))))</f>
        <v/>
      </c>
      <c r="K19" s="12" t="str">
        <f>IF('Result 2005-2012'!$R19="","",IF($M$1=2005,'Result 2005-2012'!K19,IF(AND($M$1=2006,'Calculation sheet'!$AQ19="2005-2012"),'Result 2005-2012'!K19*SUM($Y$8:$AE$8)/7,IF(AND($M$1=2007,'Calculation sheet'!$AQ19="2005-2012"),'Result 2005-2012'!K19*SUM($Z$8:$AE$8)/6,IF(AND($M$1=2008,'Calculation sheet'!$AQ19="2005-2012"),'Result 2005-2012'!K19*SUM($AA$8:$AE$8)/5,IF(AND($M$1=2009,'Calculation sheet'!$AQ19="2005-2012"),'Result 2005-2012'!K19*SUM($AB$8:$AE$8)/4,IF(AND($M$1=2010,'Calculation sheet'!$AQ19="2005-2012"),'Result 2005-2012'!K19*SUM($AC$8:$AE$8)/3,IF(AND($M$1=2011,'Calculation sheet'!$AQ19="2005-2012"),'Result 2005-2012'!K19*SUM($AD$8:$AE$8)/2,IF(AND($M$1=2012,'Calculation sheet'!$AQ19="2005-2012"),'Result 2005-2012'!K19*$AE$8,IF(AND($M$1=2006,'Calculation sheet'!$AQ19="1999-2012"),'Result 2005-2012'!K19*SUM($Y$17:$AE$17)/7,IF(AND($M$1=2007,'Calculation sheet'!$AQ19="1999-2012"),'Result 2005-2012'!K19*SUM($Z$17:$AE$17)/6,IF(AND($M$1=2008,'Calculation sheet'!$AQ19="1999-2012"),'Result 2005-2012'!K19*SUM($AA$17:$AE$17)/5,IF(AND($M$1=2009,'Calculation sheet'!$AQ19="1999-2012"),'Result 2005-2012'!K19*SUM($AB$17:$AE$17)/4,IF(AND($M$1=2010,'Calculation sheet'!$AQ19="1999-2012"),'Result 2005-2012'!K19*SUM($AC$17:$AE$17)/3,IF(AND($M$1=2011,'Calculation sheet'!$AQ19="1999-2012"),'Result 2005-2012'!K19*SUM($AD$17:$AE$17)/2,IF(AND($M$1=2012,'Calculation sheet'!$AQ19="1999-2012"),'Result 2005-2012'!K19*$AE$17,""))))))))))))))))</f>
        <v/>
      </c>
      <c r="L19" s="12" t="str">
        <f>IF('Result 2005-2012'!$R19="","",IF($M$1=2005,'Result 2005-2012'!L19,IF(AND($M$1=2006,'Calculation sheet'!$AQ19="2005-2012"),'Result 2005-2012'!L19*SUM($Y$9:$AE$9)/7,IF(AND($M$1=2007,'Calculation sheet'!$AQ19="2005-2012"),'Result 2005-2012'!L19*SUM($Z$9:$AE$9)/6,IF(AND($M$1=2008,'Calculation sheet'!$AQ19="2005-2012"),'Result 2005-2012'!L19*SUM($AA$9:$AE$9)/5,IF(AND($M$1=2009,'Calculation sheet'!$AQ19="2005-2012"),'Result 2005-2012'!L19*SUM($AB$9:$AE$9)/4,IF(AND($M$1=2010,'Calculation sheet'!$AQ19="2005-2012"),'Result 2005-2012'!L19*SUM($AC$9:$AE$9)/3,IF(AND($M$1=2011,'Calculation sheet'!$AQ19="2005-2012"),'Result 2005-2012'!L19*SUM($AD$9:$AE$9)/2,IF(AND($M$1=2012,'Calculation sheet'!$AQ19="2005-2012"),'Result 2005-2012'!L19*$AE$9,IF(AND($M$1=2006,'Calculation sheet'!$AQ19="1999-2012"),'Result 2005-2012'!L19*SUM($Y$18:$AE$18)/7,IF(AND($M$1=2007,'Calculation sheet'!$AQ19="1999-2012"),'Result 2005-2012'!L19*SUM($Z$18:$AE$18)/6,IF(AND($M$1=2008,'Calculation sheet'!$AQ19="1999-2012"),'Result 2005-2012'!L19*SUM($AA$18:$AE$18)/5,IF(AND($M$1=2009,'Calculation sheet'!$AQ19="1999-2012"),'Result 2005-2012'!L19*SUM($AB$18:$AE$18)/4,IF(AND($M$1=2010,'Calculation sheet'!$AQ19="1999-2012"),'Result 2005-2012'!L19*SUM($AC$18:$AE$18)/3,IF(AND($M$1=2011,'Calculation sheet'!$AQ19="1999-2012"),'Result 2005-2012'!L19*SUM($AD$18:$AE$18)/2,IF(AND($M$1=2012,'Calculation sheet'!$AQ19="1999-2012"),'Result 2005-2012'!L19*$AE$18,""))))))))))))))))</f>
        <v/>
      </c>
      <c r="M19" s="12" t="str">
        <f t="shared" si="0"/>
        <v/>
      </c>
      <c r="N19" s="12" t="str">
        <f>IF('Result 2005-2012'!$R19="","",IF($M$1=2005,'Result 2005-2012'!N19,IF(AND($M$1=2006,'Calculation sheet'!$AQ19="2005-2012"),'Result 2005-2012'!N19*SUM($Y$10:$AE$10)/7,IF(AND($M$1=2007,'Calculation sheet'!$AQ19="2005-2012"),'Result 2005-2012'!N19*SUM($Z$10:$AE$10)/6,IF(AND($M$1=2008,'Calculation sheet'!$AQ19="2005-2012"),'Result 2005-2012'!N19*SUM($AA$10:$AE$10)/5,IF(AND($M$1=2009,'Calculation sheet'!$AQ19="2005-2012"),'Result 2005-2012'!N19*SUM($AB$10:$AE$10)/4,IF(AND($M$1=2010,'Calculation sheet'!$AQ19="2005-2012"),'Result 2005-2012'!N19*SUM($AC$10:$AE$10)/3,IF(AND($M$1=2011,'Calculation sheet'!$AQ19="2005-2012"),'Result 2005-2012'!N19*SUM($AD$10:$AE$10)/2,IF(AND($M$1=2012,'Calculation sheet'!$AQ19="2005-2012"),'Result 2005-2012'!N19*$AE$10,IF(AND($M$1=2006,'Calculation sheet'!$AQ19="1999-2012"),'Result 2005-2012'!N19*SUM($Y$16:$AE$16)/7,IF(AND($M$1=2007,'Calculation sheet'!$AQ19="1999-2012"),'Result 2005-2012'!N19*SUM($Z$16:$AE$16)/6,IF(AND($M$1=2008,'Calculation sheet'!$AQ19="1999-2012"),'Result 2005-2012'!N19*SUM($AA$16:$AE$16)/5,IF(AND($M$1=2009,'Calculation sheet'!$AQ19="1999-2012"),'Result 2005-2012'!N19*SUM($AB$16:$AE$16)/4,IF(AND($M$1=2010,'Calculation sheet'!$AQ19="1999-2012"),'Result 2005-2012'!N19*SUM($AC$16:$AE$16)/3,IF(AND($M$1=2011,'Calculation sheet'!$AQ19="1999-2012"),'Result 2005-2012'!N19*SUM($AD$16:$AE$16)/2,IF(AND($M$1=2012,'Calculation sheet'!$AQ19="1999-2012"),'Result 2005-2012'!N19*$AE$16,""))))))))))))))))</f>
        <v/>
      </c>
      <c r="O19" s="12" t="str">
        <f>IF('Result 2005-2012'!$R19="","",IF($M$1=2005,'Result 2005-2012'!O19,IF(AND($M$1=2006,'Calculation sheet'!$AQ19="2005-2012"),'Result 2005-2012'!O19*SUM($Y$10:$AE$10)/7,IF(AND($M$1=2007,'Calculation sheet'!$AQ19="2005-2012"),'Result 2005-2012'!O19*SUM($Z$10:$AE$10)/6,IF(AND($M$1=2008,'Calculation sheet'!$AQ19="2005-2012"),'Result 2005-2012'!O19*SUM($AA$10:$AE$10)/5,IF(AND($M$1=2009,'Calculation sheet'!$AQ19="2005-2012"),'Result 2005-2012'!O19*SUM($AB$10:$AE$10)/4,IF(AND($M$1=2010,'Calculation sheet'!$AQ19="2005-2012"),'Result 2005-2012'!O19*SUM($AC$10:$AE$10)/3,IF(AND($M$1=2011,'Calculation sheet'!$AQ19="2005-2012"),'Result 2005-2012'!O19*SUM($AD$10:$AE$10)/2,IF(AND($M$1=2012,'Calculation sheet'!$AQ19="2005-2012"),'Result 2005-2012'!O19*$AE$10,IF(AND($M$1=2006,'Calculation sheet'!$AQ19="1999-2012"),'Result 2005-2012'!O19*SUM($Y$16:$AE$16)/7,IF(AND($M$1=2007,'Calculation sheet'!$AQ19="1999-2012"),'Result 2005-2012'!O19*SUM($Z$16:$AE$16)/6,IF(AND($M$1=2008,'Calculation sheet'!$AQ19="1999-2012"),'Result 2005-2012'!O19*SUM($AA$16:$AE$16)/5,IF(AND($M$1=2009,'Calculation sheet'!$AQ19="1999-2012"),'Result 2005-2012'!O19*SUM($AB$16:$AE$16)/4,IF(AND($M$1=2010,'Calculation sheet'!$AQ19="1999-2012"),'Result 2005-2012'!O19*SUM($AC$16:$AE$16)/3,IF(AND($M$1=2011,'Calculation sheet'!$AQ19="1999-2012"),'Result 2005-2012'!O19*SUM($AD$16:$AE$16)/2,IF(AND($M$1=2012,'Calculation sheet'!$AQ19="1999-2012"),'Result 2005-2012'!O19*$AE$16,""))))))))))))))))</f>
        <v/>
      </c>
      <c r="P19" s="12" t="str">
        <f>IF('Result 2005-2012'!$R19="","",IF($M$1=2005,'Result 2005-2012'!P19,IF(AND($M$1=2006,'Calculation sheet'!$AQ19="2005-2012"),'Result 2005-2012'!P19*SUM($Y$11:$AE$11)/7,IF(AND($M$1=2007,'Calculation sheet'!$AQ19="2005-2012"),'Result 2005-2012'!P19*SUM($Z$11:$AE$11)/6,IF(AND($M$1=2008,'Calculation sheet'!$AQ19="2005-2012"),'Result 2005-2012'!P19*SUM($AA$11:$AE$11)/5,IF(AND($M$1=2009,'Calculation sheet'!$AQ19="2005-2012"),'Result 2005-2012'!P19*SUM($AB$11:$AE$11)/4,IF(AND($M$1=2010,'Calculation sheet'!$AQ19="2005-2012"),'Result 2005-2012'!P19*SUM($AC$11:$AE$11)/3,IF(AND($M$1=2011,'Calculation sheet'!$AQ19="2005-2012"),'Result 2005-2012'!P19*SUM($AD$11:$AE$11)/2,IF(AND($M$1=2012,'Calculation sheet'!$AQ19="2005-2012"),'Result 2005-2012'!P19*$AE$11,IF(AND($M$1=2006,'Calculation sheet'!$AQ19="1999-2012"),'Result 2005-2012'!P19*SUM($Y$16:$AE$16)/7,IF(AND($M$1=2007,'Calculation sheet'!$AQ19="1999-2012"),'Result 2005-2012'!P19*SUM($Z$16:$AE$16)/6,IF(AND($M$1=2008,'Calculation sheet'!$AQ19="1999-2012"),'Result 2005-2012'!P19*SUM($AA$16:$AE$16)/5,IF(AND($M$1=2009,'Calculation sheet'!$AQ19="1999-2012"),'Result 2005-2012'!P19*SUM($AB$16:$AE$16)/4,IF(AND($M$1=2010,'Calculation sheet'!$AQ19="1999-2012"),'Result 2005-2012'!P19*SUM($AC$16:$AE$16)/3,IF(AND($M$1=2011,'Calculation sheet'!$AQ19="1999-2012"),'Result 2005-2012'!P19*SUM($AD$16:$AE$16)/2,IF(AND($M$1=2012,'Calculation sheet'!$AQ19="1999-2012"),'Result 2005-2012'!P19*$AE$16,""))))))))))))))))</f>
        <v/>
      </c>
      <c r="Q19" s="12" t="str">
        <f t="shared" si="1"/>
        <v/>
      </c>
      <c r="R19" s="14" t="str">
        <f t="shared" si="2"/>
        <v/>
      </c>
    </row>
    <row r="20" spans="1:47" x14ac:dyDescent="0.3">
      <c r="A20" s="4" t="str">
        <f>IF('Input data'!A35="","",'Input data'!A35)</f>
        <v/>
      </c>
      <c r="B20" s="4" t="str">
        <f>IF('Input data'!B35="","",'Input data'!B35)</f>
        <v/>
      </c>
      <c r="C20" s="4" t="str">
        <f>IF('Input data'!C35="","",'Input data'!C35)</f>
        <v/>
      </c>
      <c r="D20" s="4" t="str">
        <f>IF('Input data'!D35="","",'Input data'!D35)</f>
        <v/>
      </c>
      <c r="E20" s="4" t="str">
        <f>IF('Input data'!E35="","",'Input data'!E35)</f>
        <v/>
      </c>
      <c r="F20" s="4" t="str">
        <f>IF('Input data'!F35="","",'Input data'!F35)</f>
        <v/>
      </c>
      <c r="G20" s="4">
        <f>IF('Input data'!G35="","",'Input data'!G35)</f>
        <v>0</v>
      </c>
      <c r="H20" s="4" t="str">
        <f>IF('Input data'!H35&gt;0.5,'Input data'!H35,"")</f>
        <v/>
      </c>
      <c r="I20" s="4" t="str">
        <f>IF('Input data'!I35="","",'Input data'!I35)</f>
        <v/>
      </c>
      <c r="J20" s="12" t="str">
        <f>IF('Result 2005-2012'!$R20="","",IF($M$1=2005,'Result 2005-2012'!J20,IF(AND($M$1=2006,'Calculation sheet'!$AQ20="2005-2012"),'Result 2005-2012'!J20*SUM($Y$7:$AE$7)/7,IF(AND($M$1=2007,'Calculation sheet'!$AQ20="2005-2012"),'Result 2005-2012'!J20*SUM($Z$7:$AE$7)/6,IF(AND($M$1=2008,'Calculation sheet'!$AQ20="2005-2012"),'Result 2005-2012'!J20*SUM($AA$7:$AE$7)/5,IF(AND($M$1=2009,'Calculation sheet'!$AQ20="2005-2012"),'Result 2005-2012'!J20*SUM($AB$7:$AE$7)/4,IF(AND($M$1=2010,'Calculation sheet'!$AQ20="2005-2012"),'Result 2005-2012'!J20*SUM($AC$7:$AE$7)/3,IF(AND($M$1=2011,'Calculation sheet'!$AQ20="2005-2012"),'Result 2005-2012'!J20*SUM($AD$7:$AE$7)/2,IF(AND($M$1=2012,'Calculation sheet'!$AQ20="2005-2012"),'Result 2005-2012'!J20*$AE$7,IF(AND($M$1=2006,'Calculation sheet'!$AQ20="1999-2012"),'Result 2005-2012'!J20*SUM($Y$16:$AE$16)/7,IF(AND($M$1=2007,'Calculation sheet'!$AQ20="1999-2012"),'Result 2005-2012'!J20*SUM($Z$16:$AE$16)/6,IF(AND($M$1=2008,'Calculation sheet'!$AQ20="1999-2012"),'Result 2005-2012'!J20*SUM($AA$16:$AE$16)/5,IF(AND($M$1=2009,'Calculation sheet'!$AQ20="1999-2012"),'Result 2005-2012'!J20*SUM($AB$16:$AE$16)/4,IF(AND($M$1=2010,'Calculation sheet'!$AQ20="1999-2012"),'Result 2005-2012'!J20*SUM($AC$16:$AE$16)/3,IF(AND($M$1=2011,'Calculation sheet'!$AQ20="1999-2012"),'Result 2005-2012'!J20*SUM($AD$16:$AE$16)/2,IF(AND($M$1=2012,'Calculation sheet'!$AQ20="1999-2012"),'Result 2005-2012'!J20*$AE$16,""))))))))))))))))</f>
        <v/>
      </c>
      <c r="K20" s="12" t="str">
        <f>IF('Result 2005-2012'!$R20="","",IF($M$1=2005,'Result 2005-2012'!K20,IF(AND($M$1=2006,'Calculation sheet'!$AQ20="2005-2012"),'Result 2005-2012'!K20*SUM($Y$8:$AE$8)/7,IF(AND($M$1=2007,'Calculation sheet'!$AQ20="2005-2012"),'Result 2005-2012'!K20*SUM($Z$8:$AE$8)/6,IF(AND($M$1=2008,'Calculation sheet'!$AQ20="2005-2012"),'Result 2005-2012'!K20*SUM($AA$8:$AE$8)/5,IF(AND($M$1=2009,'Calculation sheet'!$AQ20="2005-2012"),'Result 2005-2012'!K20*SUM($AB$8:$AE$8)/4,IF(AND($M$1=2010,'Calculation sheet'!$AQ20="2005-2012"),'Result 2005-2012'!K20*SUM($AC$8:$AE$8)/3,IF(AND($M$1=2011,'Calculation sheet'!$AQ20="2005-2012"),'Result 2005-2012'!K20*SUM($AD$8:$AE$8)/2,IF(AND($M$1=2012,'Calculation sheet'!$AQ20="2005-2012"),'Result 2005-2012'!K20*$AE$8,IF(AND($M$1=2006,'Calculation sheet'!$AQ20="1999-2012"),'Result 2005-2012'!K20*SUM($Y$17:$AE$17)/7,IF(AND($M$1=2007,'Calculation sheet'!$AQ20="1999-2012"),'Result 2005-2012'!K20*SUM($Z$17:$AE$17)/6,IF(AND($M$1=2008,'Calculation sheet'!$AQ20="1999-2012"),'Result 2005-2012'!K20*SUM($AA$17:$AE$17)/5,IF(AND($M$1=2009,'Calculation sheet'!$AQ20="1999-2012"),'Result 2005-2012'!K20*SUM($AB$17:$AE$17)/4,IF(AND($M$1=2010,'Calculation sheet'!$AQ20="1999-2012"),'Result 2005-2012'!K20*SUM($AC$17:$AE$17)/3,IF(AND($M$1=2011,'Calculation sheet'!$AQ20="1999-2012"),'Result 2005-2012'!K20*SUM($AD$17:$AE$17)/2,IF(AND($M$1=2012,'Calculation sheet'!$AQ20="1999-2012"),'Result 2005-2012'!K20*$AE$17,""))))))))))))))))</f>
        <v/>
      </c>
      <c r="L20" s="12" t="str">
        <f>IF('Result 2005-2012'!$R20="","",IF($M$1=2005,'Result 2005-2012'!L20,IF(AND($M$1=2006,'Calculation sheet'!$AQ20="2005-2012"),'Result 2005-2012'!L20*SUM($Y$9:$AE$9)/7,IF(AND($M$1=2007,'Calculation sheet'!$AQ20="2005-2012"),'Result 2005-2012'!L20*SUM($Z$9:$AE$9)/6,IF(AND($M$1=2008,'Calculation sheet'!$AQ20="2005-2012"),'Result 2005-2012'!L20*SUM($AA$9:$AE$9)/5,IF(AND($M$1=2009,'Calculation sheet'!$AQ20="2005-2012"),'Result 2005-2012'!L20*SUM($AB$9:$AE$9)/4,IF(AND($M$1=2010,'Calculation sheet'!$AQ20="2005-2012"),'Result 2005-2012'!L20*SUM($AC$9:$AE$9)/3,IF(AND($M$1=2011,'Calculation sheet'!$AQ20="2005-2012"),'Result 2005-2012'!L20*SUM($AD$9:$AE$9)/2,IF(AND($M$1=2012,'Calculation sheet'!$AQ20="2005-2012"),'Result 2005-2012'!L20*$AE$9,IF(AND($M$1=2006,'Calculation sheet'!$AQ20="1999-2012"),'Result 2005-2012'!L20*SUM($Y$18:$AE$18)/7,IF(AND($M$1=2007,'Calculation sheet'!$AQ20="1999-2012"),'Result 2005-2012'!L20*SUM($Z$18:$AE$18)/6,IF(AND($M$1=2008,'Calculation sheet'!$AQ20="1999-2012"),'Result 2005-2012'!L20*SUM($AA$18:$AE$18)/5,IF(AND($M$1=2009,'Calculation sheet'!$AQ20="1999-2012"),'Result 2005-2012'!L20*SUM($AB$18:$AE$18)/4,IF(AND($M$1=2010,'Calculation sheet'!$AQ20="1999-2012"),'Result 2005-2012'!L20*SUM($AC$18:$AE$18)/3,IF(AND($M$1=2011,'Calculation sheet'!$AQ20="1999-2012"),'Result 2005-2012'!L20*SUM($AD$18:$AE$18)/2,IF(AND($M$1=2012,'Calculation sheet'!$AQ20="1999-2012"),'Result 2005-2012'!L20*$AE$18,""))))))))))))))))</f>
        <v/>
      </c>
      <c r="M20" s="12" t="str">
        <f t="shared" si="0"/>
        <v/>
      </c>
      <c r="N20" s="12" t="str">
        <f>IF('Result 2005-2012'!$R20="","",IF($M$1=2005,'Result 2005-2012'!N20,IF(AND($M$1=2006,'Calculation sheet'!$AQ20="2005-2012"),'Result 2005-2012'!N20*SUM($Y$10:$AE$10)/7,IF(AND($M$1=2007,'Calculation sheet'!$AQ20="2005-2012"),'Result 2005-2012'!N20*SUM($Z$10:$AE$10)/6,IF(AND($M$1=2008,'Calculation sheet'!$AQ20="2005-2012"),'Result 2005-2012'!N20*SUM($AA$10:$AE$10)/5,IF(AND($M$1=2009,'Calculation sheet'!$AQ20="2005-2012"),'Result 2005-2012'!N20*SUM($AB$10:$AE$10)/4,IF(AND($M$1=2010,'Calculation sheet'!$AQ20="2005-2012"),'Result 2005-2012'!N20*SUM($AC$10:$AE$10)/3,IF(AND($M$1=2011,'Calculation sheet'!$AQ20="2005-2012"),'Result 2005-2012'!N20*SUM($AD$10:$AE$10)/2,IF(AND($M$1=2012,'Calculation sheet'!$AQ20="2005-2012"),'Result 2005-2012'!N20*$AE$10,IF(AND($M$1=2006,'Calculation sheet'!$AQ20="1999-2012"),'Result 2005-2012'!N20*SUM($Y$16:$AE$16)/7,IF(AND($M$1=2007,'Calculation sheet'!$AQ20="1999-2012"),'Result 2005-2012'!N20*SUM($Z$16:$AE$16)/6,IF(AND($M$1=2008,'Calculation sheet'!$AQ20="1999-2012"),'Result 2005-2012'!N20*SUM($AA$16:$AE$16)/5,IF(AND($M$1=2009,'Calculation sheet'!$AQ20="1999-2012"),'Result 2005-2012'!N20*SUM($AB$16:$AE$16)/4,IF(AND($M$1=2010,'Calculation sheet'!$AQ20="1999-2012"),'Result 2005-2012'!N20*SUM($AC$16:$AE$16)/3,IF(AND($M$1=2011,'Calculation sheet'!$AQ20="1999-2012"),'Result 2005-2012'!N20*SUM($AD$16:$AE$16)/2,IF(AND($M$1=2012,'Calculation sheet'!$AQ20="1999-2012"),'Result 2005-2012'!N20*$AE$16,""))))))))))))))))</f>
        <v/>
      </c>
      <c r="O20" s="12" t="str">
        <f>IF('Result 2005-2012'!$R20="","",IF($M$1=2005,'Result 2005-2012'!O20,IF(AND($M$1=2006,'Calculation sheet'!$AQ20="2005-2012"),'Result 2005-2012'!O20*SUM($Y$10:$AE$10)/7,IF(AND($M$1=2007,'Calculation sheet'!$AQ20="2005-2012"),'Result 2005-2012'!O20*SUM($Z$10:$AE$10)/6,IF(AND($M$1=2008,'Calculation sheet'!$AQ20="2005-2012"),'Result 2005-2012'!O20*SUM($AA$10:$AE$10)/5,IF(AND($M$1=2009,'Calculation sheet'!$AQ20="2005-2012"),'Result 2005-2012'!O20*SUM($AB$10:$AE$10)/4,IF(AND($M$1=2010,'Calculation sheet'!$AQ20="2005-2012"),'Result 2005-2012'!O20*SUM($AC$10:$AE$10)/3,IF(AND($M$1=2011,'Calculation sheet'!$AQ20="2005-2012"),'Result 2005-2012'!O20*SUM($AD$10:$AE$10)/2,IF(AND($M$1=2012,'Calculation sheet'!$AQ20="2005-2012"),'Result 2005-2012'!O20*$AE$10,IF(AND($M$1=2006,'Calculation sheet'!$AQ20="1999-2012"),'Result 2005-2012'!O20*SUM($Y$16:$AE$16)/7,IF(AND($M$1=2007,'Calculation sheet'!$AQ20="1999-2012"),'Result 2005-2012'!O20*SUM($Z$16:$AE$16)/6,IF(AND($M$1=2008,'Calculation sheet'!$AQ20="1999-2012"),'Result 2005-2012'!O20*SUM($AA$16:$AE$16)/5,IF(AND($M$1=2009,'Calculation sheet'!$AQ20="1999-2012"),'Result 2005-2012'!O20*SUM($AB$16:$AE$16)/4,IF(AND($M$1=2010,'Calculation sheet'!$AQ20="1999-2012"),'Result 2005-2012'!O20*SUM($AC$16:$AE$16)/3,IF(AND($M$1=2011,'Calculation sheet'!$AQ20="1999-2012"),'Result 2005-2012'!O20*SUM($AD$16:$AE$16)/2,IF(AND($M$1=2012,'Calculation sheet'!$AQ20="1999-2012"),'Result 2005-2012'!O20*$AE$16,""))))))))))))))))</f>
        <v/>
      </c>
      <c r="P20" s="12" t="str">
        <f>IF('Result 2005-2012'!$R20="","",IF($M$1=2005,'Result 2005-2012'!P20,IF(AND($M$1=2006,'Calculation sheet'!$AQ20="2005-2012"),'Result 2005-2012'!P20*SUM($Y$11:$AE$11)/7,IF(AND($M$1=2007,'Calculation sheet'!$AQ20="2005-2012"),'Result 2005-2012'!P20*SUM($Z$11:$AE$11)/6,IF(AND($M$1=2008,'Calculation sheet'!$AQ20="2005-2012"),'Result 2005-2012'!P20*SUM($AA$11:$AE$11)/5,IF(AND($M$1=2009,'Calculation sheet'!$AQ20="2005-2012"),'Result 2005-2012'!P20*SUM($AB$11:$AE$11)/4,IF(AND($M$1=2010,'Calculation sheet'!$AQ20="2005-2012"),'Result 2005-2012'!P20*SUM($AC$11:$AE$11)/3,IF(AND($M$1=2011,'Calculation sheet'!$AQ20="2005-2012"),'Result 2005-2012'!P20*SUM($AD$11:$AE$11)/2,IF(AND($M$1=2012,'Calculation sheet'!$AQ20="2005-2012"),'Result 2005-2012'!P20*$AE$11,IF(AND($M$1=2006,'Calculation sheet'!$AQ20="1999-2012"),'Result 2005-2012'!P20*SUM($Y$16:$AE$16)/7,IF(AND($M$1=2007,'Calculation sheet'!$AQ20="1999-2012"),'Result 2005-2012'!P20*SUM($Z$16:$AE$16)/6,IF(AND($M$1=2008,'Calculation sheet'!$AQ20="1999-2012"),'Result 2005-2012'!P20*SUM($AA$16:$AE$16)/5,IF(AND($M$1=2009,'Calculation sheet'!$AQ20="1999-2012"),'Result 2005-2012'!P20*SUM($AB$16:$AE$16)/4,IF(AND($M$1=2010,'Calculation sheet'!$AQ20="1999-2012"),'Result 2005-2012'!P20*SUM($AC$16:$AE$16)/3,IF(AND($M$1=2011,'Calculation sheet'!$AQ20="1999-2012"),'Result 2005-2012'!P20*SUM($AD$16:$AE$16)/2,IF(AND($M$1=2012,'Calculation sheet'!$AQ20="1999-2012"),'Result 2005-2012'!P20*$AE$16,""))))))))))))))))</f>
        <v/>
      </c>
      <c r="Q20" s="12" t="str">
        <f t="shared" si="1"/>
        <v/>
      </c>
      <c r="R20" s="14" t="str">
        <f t="shared" si="2"/>
        <v/>
      </c>
    </row>
    <row r="21" spans="1:47" x14ac:dyDescent="0.3">
      <c r="A21" s="4" t="str">
        <f>IF('Input data'!A36="","",'Input data'!A36)</f>
        <v/>
      </c>
      <c r="B21" s="4" t="str">
        <f>IF('Input data'!B36="","",'Input data'!B36)</f>
        <v/>
      </c>
      <c r="C21" s="4" t="str">
        <f>IF('Input data'!C36="","",'Input data'!C36)</f>
        <v/>
      </c>
      <c r="D21" s="4" t="str">
        <f>IF('Input data'!D36="","",'Input data'!D36)</f>
        <v/>
      </c>
      <c r="E21" s="4" t="str">
        <f>IF('Input data'!E36="","",'Input data'!E36)</f>
        <v/>
      </c>
      <c r="F21" s="4" t="str">
        <f>IF('Input data'!F36="","",'Input data'!F36)</f>
        <v/>
      </c>
      <c r="G21" s="4">
        <f>IF('Input data'!G36="","",'Input data'!G36)</f>
        <v>0</v>
      </c>
      <c r="H21" s="4" t="str">
        <f>IF('Input data'!H36&gt;0.5,'Input data'!H36,"")</f>
        <v/>
      </c>
      <c r="I21" s="4" t="str">
        <f>IF('Input data'!I36="","",'Input data'!I36)</f>
        <v/>
      </c>
      <c r="J21" s="12" t="str">
        <f>IF('Result 2005-2012'!$R21="","",IF($M$1=2005,'Result 2005-2012'!J21,IF(AND($M$1=2006,'Calculation sheet'!$AQ21="2005-2012"),'Result 2005-2012'!J21*SUM($Y$7:$AE$7)/7,IF(AND($M$1=2007,'Calculation sheet'!$AQ21="2005-2012"),'Result 2005-2012'!J21*SUM($Z$7:$AE$7)/6,IF(AND($M$1=2008,'Calculation sheet'!$AQ21="2005-2012"),'Result 2005-2012'!J21*SUM($AA$7:$AE$7)/5,IF(AND($M$1=2009,'Calculation sheet'!$AQ21="2005-2012"),'Result 2005-2012'!J21*SUM($AB$7:$AE$7)/4,IF(AND($M$1=2010,'Calculation sheet'!$AQ21="2005-2012"),'Result 2005-2012'!J21*SUM($AC$7:$AE$7)/3,IF(AND($M$1=2011,'Calculation sheet'!$AQ21="2005-2012"),'Result 2005-2012'!J21*SUM($AD$7:$AE$7)/2,IF(AND($M$1=2012,'Calculation sheet'!$AQ21="2005-2012"),'Result 2005-2012'!J21*$AE$7,IF(AND($M$1=2006,'Calculation sheet'!$AQ21="1999-2012"),'Result 2005-2012'!J21*SUM($Y$16:$AE$16)/7,IF(AND($M$1=2007,'Calculation sheet'!$AQ21="1999-2012"),'Result 2005-2012'!J21*SUM($Z$16:$AE$16)/6,IF(AND($M$1=2008,'Calculation sheet'!$AQ21="1999-2012"),'Result 2005-2012'!J21*SUM($AA$16:$AE$16)/5,IF(AND($M$1=2009,'Calculation sheet'!$AQ21="1999-2012"),'Result 2005-2012'!J21*SUM($AB$16:$AE$16)/4,IF(AND($M$1=2010,'Calculation sheet'!$AQ21="1999-2012"),'Result 2005-2012'!J21*SUM($AC$16:$AE$16)/3,IF(AND($M$1=2011,'Calculation sheet'!$AQ21="1999-2012"),'Result 2005-2012'!J21*SUM($AD$16:$AE$16)/2,IF(AND($M$1=2012,'Calculation sheet'!$AQ21="1999-2012"),'Result 2005-2012'!J21*$AE$16,""))))))))))))))))</f>
        <v/>
      </c>
      <c r="K21" s="12" t="str">
        <f>IF('Result 2005-2012'!$R21="","",IF($M$1=2005,'Result 2005-2012'!K21,IF(AND($M$1=2006,'Calculation sheet'!$AQ21="2005-2012"),'Result 2005-2012'!K21*SUM($Y$8:$AE$8)/7,IF(AND($M$1=2007,'Calculation sheet'!$AQ21="2005-2012"),'Result 2005-2012'!K21*SUM($Z$8:$AE$8)/6,IF(AND($M$1=2008,'Calculation sheet'!$AQ21="2005-2012"),'Result 2005-2012'!K21*SUM($AA$8:$AE$8)/5,IF(AND($M$1=2009,'Calculation sheet'!$AQ21="2005-2012"),'Result 2005-2012'!K21*SUM($AB$8:$AE$8)/4,IF(AND($M$1=2010,'Calculation sheet'!$AQ21="2005-2012"),'Result 2005-2012'!K21*SUM($AC$8:$AE$8)/3,IF(AND($M$1=2011,'Calculation sheet'!$AQ21="2005-2012"),'Result 2005-2012'!K21*SUM($AD$8:$AE$8)/2,IF(AND($M$1=2012,'Calculation sheet'!$AQ21="2005-2012"),'Result 2005-2012'!K21*$AE$8,IF(AND($M$1=2006,'Calculation sheet'!$AQ21="1999-2012"),'Result 2005-2012'!K21*SUM($Y$17:$AE$17)/7,IF(AND($M$1=2007,'Calculation sheet'!$AQ21="1999-2012"),'Result 2005-2012'!K21*SUM($Z$17:$AE$17)/6,IF(AND($M$1=2008,'Calculation sheet'!$AQ21="1999-2012"),'Result 2005-2012'!K21*SUM($AA$17:$AE$17)/5,IF(AND($M$1=2009,'Calculation sheet'!$AQ21="1999-2012"),'Result 2005-2012'!K21*SUM($AB$17:$AE$17)/4,IF(AND($M$1=2010,'Calculation sheet'!$AQ21="1999-2012"),'Result 2005-2012'!K21*SUM($AC$17:$AE$17)/3,IF(AND($M$1=2011,'Calculation sheet'!$AQ21="1999-2012"),'Result 2005-2012'!K21*SUM($AD$17:$AE$17)/2,IF(AND($M$1=2012,'Calculation sheet'!$AQ21="1999-2012"),'Result 2005-2012'!K21*$AE$17,""))))))))))))))))</f>
        <v/>
      </c>
      <c r="L21" s="12" t="str">
        <f>IF('Result 2005-2012'!$R21="","",IF($M$1=2005,'Result 2005-2012'!L21,IF(AND($M$1=2006,'Calculation sheet'!$AQ21="2005-2012"),'Result 2005-2012'!L21*SUM($Y$9:$AE$9)/7,IF(AND($M$1=2007,'Calculation sheet'!$AQ21="2005-2012"),'Result 2005-2012'!L21*SUM($Z$9:$AE$9)/6,IF(AND($M$1=2008,'Calculation sheet'!$AQ21="2005-2012"),'Result 2005-2012'!L21*SUM($AA$9:$AE$9)/5,IF(AND($M$1=2009,'Calculation sheet'!$AQ21="2005-2012"),'Result 2005-2012'!L21*SUM($AB$9:$AE$9)/4,IF(AND($M$1=2010,'Calculation sheet'!$AQ21="2005-2012"),'Result 2005-2012'!L21*SUM($AC$9:$AE$9)/3,IF(AND($M$1=2011,'Calculation sheet'!$AQ21="2005-2012"),'Result 2005-2012'!L21*SUM($AD$9:$AE$9)/2,IF(AND($M$1=2012,'Calculation sheet'!$AQ21="2005-2012"),'Result 2005-2012'!L21*$AE$9,IF(AND($M$1=2006,'Calculation sheet'!$AQ21="1999-2012"),'Result 2005-2012'!L21*SUM($Y$18:$AE$18)/7,IF(AND($M$1=2007,'Calculation sheet'!$AQ21="1999-2012"),'Result 2005-2012'!L21*SUM($Z$18:$AE$18)/6,IF(AND($M$1=2008,'Calculation sheet'!$AQ21="1999-2012"),'Result 2005-2012'!L21*SUM($AA$18:$AE$18)/5,IF(AND($M$1=2009,'Calculation sheet'!$AQ21="1999-2012"),'Result 2005-2012'!L21*SUM($AB$18:$AE$18)/4,IF(AND($M$1=2010,'Calculation sheet'!$AQ21="1999-2012"),'Result 2005-2012'!L21*SUM($AC$18:$AE$18)/3,IF(AND($M$1=2011,'Calculation sheet'!$AQ21="1999-2012"),'Result 2005-2012'!L21*SUM($AD$18:$AE$18)/2,IF(AND($M$1=2012,'Calculation sheet'!$AQ21="1999-2012"),'Result 2005-2012'!L21*$AE$18,""))))))))))))))))</f>
        <v/>
      </c>
      <c r="M21" s="12" t="str">
        <f t="shared" si="0"/>
        <v/>
      </c>
      <c r="N21" s="12" t="str">
        <f>IF('Result 2005-2012'!$R21="","",IF($M$1=2005,'Result 2005-2012'!N21,IF(AND($M$1=2006,'Calculation sheet'!$AQ21="2005-2012"),'Result 2005-2012'!N21*SUM($Y$10:$AE$10)/7,IF(AND($M$1=2007,'Calculation sheet'!$AQ21="2005-2012"),'Result 2005-2012'!N21*SUM($Z$10:$AE$10)/6,IF(AND($M$1=2008,'Calculation sheet'!$AQ21="2005-2012"),'Result 2005-2012'!N21*SUM($AA$10:$AE$10)/5,IF(AND($M$1=2009,'Calculation sheet'!$AQ21="2005-2012"),'Result 2005-2012'!N21*SUM($AB$10:$AE$10)/4,IF(AND($M$1=2010,'Calculation sheet'!$AQ21="2005-2012"),'Result 2005-2012'!N21*SUM($AC$10:$AE$10)/3,IF(AND($M$1=2011,'Calculation sheet'!$AQ21="2005-2012"),'Result 2005-2012'!N21*SUM($AD$10:$AE$10)/2,IF(AND($M$1=2012,'Calculation sheet'!$AQ21="2005-2012"),'Result 2005-2012'!N21*$AE$10,IF(AND($M$1=2006,'Calculation sheet'!$AQ21="1999-2012"),'Result 2005-2012'!N21*SUM($Y$16:$AE$16)/7,IF(AND($M$1=2007,'Calculation sheet'!$AQ21="1999-2012"),'Result 2005-2012'!N21*SUM($Z$16:$AE$16)/6,IF(AND($M$1=2008,'Calculation sheet'!$AQ21="1999-2012"),'Result 2005-2012'!N21*SUM($AA$16:$AE$16)/5,IF(AND($M$1=2009,'Calculation sheet'!$AQ21="1999-2012"),'Result 2005-2012'!N21*SUM($AB$16:$AE$16)/4,IF(AND($M$1=2010,'Calculation sheet'!$AQ21="1999-2012"),'Result 2005-2012'!N21*SUM($AC$16:$AE$16)/3,IF(AND($M$1=2011,'Calculation sheet'!$AQ21="1999-2012"),'Result 2005-2012'!N21*SUM($AD$16:$AE$16)/2,IF(AND($M$1=2012,'Calculation sheet'!$AQ21="1999-2012"),'Result 2005-2012'!N21*$AE$16,""))))))))))))))))</f>
        <v/>
      </c>
      <c r="O21" s="12" t="str">
        <f>IF('Result 2005-2012'!$R21="","",IF($M$1=2005,'Result 2005-2012'!O21,IF(AND($M$1=2006,'Calculation sheet'!$AQ21="2005-2012"),'Result 2005-2012'!O21*SUM($Y$10:$AE$10)/7,IF(AND($M$1=2007,'Calculation sheet'!$AQ21="2005-2012"),'Result 2005-2012'!O21*SUM($Z$10:$AE$10)/6,IF(AND($M$1=2008,'Calculation sheet'!$AQ21="2005-2012"),'Result 2005-2012'!O21*SUM($AA$10:$AE$10)/5,IF(AND($M$1=2009,'Calculation sheet'!$AQ21="2005-2012"),'Result 2005-2012'!O21*SUM($AB$10:$AE$10)/4,IF(AND($M$1=2010,'Calculation sheet'!$AQ21="2005-2012"),'Result 2005-2012'!O21*SUM($AC$10:$AE$10)/3,IF(AND($M$1=2011,'Calculation sheet'!$AQ21="2005-2012"),'Result 2005-2012'!O21*SUM($AD$10:$AE$10)/2,IF(AND($M$1=2012,'Calculation sheet'!$AQ21="2005-2012"),'Result 2005-2012'!O21*$AE$10,IF(AND($M$1=2006,'Calculation sheet'!$AQ21="1999-2012"),'Result 2005-2012'!O21*SUM($Y$16:$AE$16)/7,IF(AND($M$1=2007,'Calculation sheet'!$AQ21="1999-2012"),'Result 2005-2012'!O21*SUM($Z$16:$AE$16)/6,IF(AND($M$1=2008,'Calculation sheet'!$AQ21="1999-2012"),'Result 2005-2012'!O21*SUM($AA$16:$AE$16)/5,IF(AND($M$1=2009,'Calculation sheet'!$AQ21="1999-2012"),'Result 2005-2012'!O21*SUM($AB$16:$AE$16)/4,IF(AND($M$1=2010,'Calculation sheet'!$AQ21="1999-2012"),'Result 2005-2012'!O21*SUM($AC$16:$AE$16)/3,IF(AND($M$1=2011,'Calculation sheet'!$AQ21="1999-2012"),'Result 2005-2012'!O21*SUM($AD$16:$AE$16)/2,IF(AND($M$1=2012,'Calculation sheet'!$AQ21="1999-2012"),'Result 2005-2012'!O21*$AE$16,""))))))))))))))))</f>
        <v/>
      </c>
      <c r="P21" s="12" t="str">
        <f>IF('Result 2005-2012'!$R21="","",IF($M$1=2005,'Result 2005-2012'!P21,IF(AND($M$1=2006,'Calculation sheet'!$AQ21="2005-2012"),'Result 2005-2012'!P21*SUM($Y$11:$AE$11)/7,IF(AND($M$1=2007,'Calculation sheet'!$AQ21="2005-2012"),'Result 2005-2012'!P21*SUM($Z$11:$AE$11)/6,IF(AND($M$1=2008,'Calculation sheet'!$AQ21="2005-2012"),'Result 2005-2012'!P21*SUM($AA$11:$AE$11)/5,IF(AND($M$1=2009,'Calculation sheet'!$AQ21="2005-2012"),'Result 2005-2012'!P21*SUM($AB$11:$AE$11)/4,IF(AND($M$1=2010,'Calculation sheet'!$AQ21="2005-2012"),'Result 2005-2012'!P21*SUM($AC$11:$AE$11)/3,IF(AND($M$1=2011,'Calculation sheet'!$AQ21="2005-2012"),'Result 2005-2012'!P21*SUM($AD$11:$AE$11)/2,IF(AND($M$1=2012,'Calculation sheet'!$AQ21="2005-2012"),'Result 2005-2012'!P21*$AE$11,IF(AND($M$1=2006,'Calculation sheet'!$AQ21="1999-2012"),'Result 2005-2012'!P21*SUM($Y$16:$AE$16)/7,IF(AND($M$1=2007,'Calculation sheet'!$AQ21="1999-2012"),'Result 2005-2012'!P21*SUM($Z$16:$AE$16)/6,IF(AND($M$1=2008,'Calculation sheet'!$AQ21="1999-2012"),'Result 2005-2012'!P21*SUM($AA$16:$AE$16)/5,IF(AND($M$1=2009,'Calculation sheet'!$AQ21="1999-2012"),'Result 2005-2012'!P21*SUM($AB$16:$AE$16)/4,IF(AND($M$1=2010,'Calculation sheet'!$AQ21="1999-2012"),'Result 2005-2012'!P21*SUM($AC$16:$AE$16)/3,IF(AND($M$1=2011,'Calculation sheet'!$AQ21="1999-2012"),'Result 2005-2012'!P21*SUM($AD$16:$AE$16)/2,IF(AND($M$1=2012,'Calculation sheet'!$AQ21="1999-2012"),'Result 2005-2012'!P21*$AE$16,""))))))))))))))))</f>
        <v/>
      </c>
      <c r="Q21" s="12" t="str">
        <f t="shared" si="1"/>
        <v/>
      </c>
      <c r="R21" s="14" t="str">
        <f t="shared" si="2"/>
        <v/>
      </c>
    </row>
    <row r="22" spans="1:47" x14ac:dyDescent="0.3">
      <c r="A22" s="4" t="str">
        <f>IF('Input data'!A37="","",'Input data'!A37)</f>
        <v/>
      </c>
      <c r="B22" s="4" t="str">
        <f>IF('Input data'!B37="","",'Input data'!B37)</f>
        <v/>
      </c>
      <c r="C22" s="4" t="str">
        <f>IF('Input data'!C37="","",'Input data'!C37)</f>
        <v/>
      </c>
      <c r="D22" s="4" t="str">
        <f>IF('Input data'!D37="","",'Input data'!D37)</f>
        <v/>
      </c>
      <c r="E22" s="4" t="str">
        <f>IF('Input data'!E37="","",'Input data'!E37)</f>
        <v/>
      </c>
      <c r="F22" s="4" t="str">
        <f>IF('Input data'!F37="","",'Input data'!F37)</f>
        <v/>
      </c>
      <c r="G22" s="4">
        <f>IF('Input data'!G37="","",'Input data'!G37)</f>
        <v>0</v>
      </c>
      <c r="H22" s="4" t="str">
        <f>IF('Input data'!H37&gt;0.5,'Input data'!H37,"")</f>
        <v/>
      </c>
      <c r="I22" s="4" t="str">
        <f>IF('Input data'!I37="","",'Input data'!I37)</f>
        <v/>
      </c>
      <c r="J22" s="12" t="str">
        <f>IF('Result 2005-2012'!$R22="","",IF($M$1=2005,'Result 2005-2012'!J22,IF(AND($M$1=2006,'Calculation sheet'!$AQ22="2005-2012"),'Result 2005-2012'!J22*SUM($Y$7:$AE$7)/7,IF(AND($M$1=2007,'Calculation sheet'!$AQ22="2005-2012"),'Result 2005-2012'!J22*SUM($Z$7:$AE$7)/6,IF(AND($M$1=2008,'Calculation sheet'!$AQ22="2005-2012"),'Result 2005-2012'!J22*SUM($AA$7:$AE$7)/5,IF(AND($M$1=2009,'Calculation sheet'!$AQ22="2005-2012"),'Result 2005-2012'!J22*SUM($AB$7:$AE$7)/4,IF(AND($M$1=2010,'Calculation sheet'!$AQ22="2005-2012"),'Result 2005-2012'!J22*SUM($AC$7:$AE$7)/3,IF(AND($M$1=2011,'Calculation sheet'!$AQ22="2005-2012"),'Result 2005-2012'!J22*SUM($AD$7:$AE$7)/2,IF(AND($M$1=2012,'Calculation sheet'!$AQ22="2005-2012"),'Result 2005-2012'!J22*$AE$7,IF(AND($M$1=2006,'Calculation sheet'!$AQ22="1999-2012"),'Result 2005-2012'!J22*SUM($Y$16:$AE$16)/7,IF(AND($M$1=2007,'Calculation sheet'!$AQ22="1999-2012"),'Result 2005-2012'!J22*SUM($Z$16:$AE$16)/6,IF(AND($M$1=2008,'Calculation sheet'!$AQ22="1999-2012"),'Result 2005-2012'!J22*SUM($AA$16:$AE$16)/5,IF(AND($M$1=2009,'Calculation sheet'!$AQ22="1999-2012"),'Result 2005-2012'!J22*SUM($AB$16:$AE$16)/4,IF(AND($M$1=2010,'Calculation sheet'!$AQ22="1999-2012"),'Result 2005-2012'!J22*SUM($AC$16:$AE$16)/3,IF(AND($M$1=2011,'Calculation sheet'!$AQ22="1999-2012"),'Result 2005-2012'!J22*SUM($AD$16:$AE$16)/2,IF(AND($M$1=2012,'Calculation sheet'!$AQ22="1999-2012"),'Result 2005-2012'!J22*$AE$16,""))))))))))))))))</f>
        <v/>
      </c>
      <c r="K22" s="12" t="str">
        <f>IF('Result 2005-2012'!$R22="","",IF($M$1=2005,'Result 2005-2012'!K22,IF(AND($M$1=2006,'Calculation sheet'!$AQ22="2005-2012"),'Result 2005-2012'!K22*SUM($Y$8:$AE$8)/7,IF(AND($M$1=2007,'Calculation sheet'!$AQ22="2005-2012"),'Result 2005-2012'!K22*SUM($Z$8:$AE$8)/6,IF(AND($M$1=2008,'Calculation sheet'!$AQ22="2005-2012"),'Result 2005-2012'!K22*SUM($AA$8:$AE$8)/5,IF(AND($M$1=2009,'Calculation sheet'!$AQ22="2005-2012"),'Result 2005-2012'!K22*SUM($AB$8:$AE$8)/4,IF(AND($M$1=2010,'Calculation sheet'!$AQ22="2005-2012"),'Result 2005-2012'!K22*SUM($AC$8:$AE$8)/3,IF(AND($M$1=2011,'Calculation sheet'!$AQ22="2005-2012"),'Result 2005-2012'!K22*SUM($AD$8:$AE$8)/2,IF(AND($M$1=2012,'Calculation sheet'!$AQ22="2005-2012"),'Result 2005-2012'!K22*$AE$8,IF(AND($M$1=2006,'Calculation sheet'!$AQ22="1999-2012"),'Result 2005-2012'!K22*SUM($Y$17:$AE$17)/7,IF(AND($M$1=2007,'Calculation sheet'!$AQ22="1999-2012"),'Result 2005-2012'!K22*SUM($Z$17:$AE$17)/6,IF(AND($M$1=2008,'Calculation sheet'!$AQ22="1999-2012"),'Result 2005-2012'!K22*SUM($AA$17:$AE$17)/5,IF(AND($M$1=2009,'Calculation sheet'!$AQ22="1999-2012"),'Result 2005-2012'!K22*SUM($AB$17:$AE$17)/4,IF(AND($M$1=2010,'Calculation sheet'!$AQ22="1999-2012"),'Result 2005-2012'!K22*SUM($AC$17:$AE$17)/3,IF(AND($M$1=2011,'Calculation sheet'!$AQ22="1999-2012"),'Result 2005-2012'!K22*SUM($AD$17:$AE$17)/2,IF(AND($M$1=2012,'Calculation sheet'!$AQ22="1999-2012"),'Result 2005-2012'!K22*$AE$17,""))))))))))))))))</f>
        <v/>
      </c>
      <c r="L22" s="12" t="str">
        <f>IF('Result 2005-2012'!$R22="","",IF($M$1=2005,'Result 2005-2012'!L22,IF(AND($M$1=2006,'Calculation sheet'!$AQ22="2005-2012"),'Result 2005-2012'!L22*SUM($Y$9:$AE$9)/7,IF(AND($M$1=2007,'Calculation sheet'!$AQ22="2005-2012"),'Result 2005-2012'!L22*SUM($Z$9:$AE$9)/6,IF(AND($M$1=2008,'Calculation sheet'!$AQ22="2005-2012"),'Result 2005-2012'!L22*SUM($AA$9:$AE$9)/5,IF(AND($M$1=2009,'Calculation sheet'!$AQ22="2005-2012"),'Result 2005-2012'!L22*SUM($AB$9:$AE$9)/4,IF(AND($M$1=2010,'Calculation sheet'!$AQ22="2005-2012"),'Result 2005-2012'!L22*SUM($AC$9:$AE$9)/3,IF(AND($M$1=2011,'Calculation sheet'!$AQ22="2005-2012"),'Result 2005-2012'!L22*SUM($AD$9:$AE$9)/2,IF(AND($M$1=2012,'Calculation sheet'!$AQ22="2005-2012"),'Result 2005-2012'!L22*$AE$9,IF(AND($M$1=2006,'Calculation sheet'!$AQ22="1999-2012"),'Result 2005-2012'!L22*SUM($Y$18:$AE$18)/7,IF(AND($M$1=2007,'Calculation sheet'!$AQ22="1999-2012"),'Result 2005-2012'!L22*SUM($Z$18:$AE$18)/6,IF(AND($M$1=2008,'Calculation sheet'!$AQ22="1999-2012"),'Result 2005-2012'!L22*SUM($AA$18:$AE$18)/5,IF(AND($M$1=2009,'Calculation sheet'!$AQ22="1999-2012"),'Result 2005-2012'!L22*SUM($AB$18:$AE$18)/4,IF(AND($M$1=2010,'Calculation sheet'!$AQ22="1999-2012"),'Result 2005-2012'!L22*SUM($AC$18:$AE$18)/3,IF(AND($M$1=2011,'Calculation sheet'!$AQ22="1999-2012"),'Result 2005-2012'!L22*SUM($AD$18:$AE$18)/2,IF(AND($M$1=2012,'Calculation sheet'!$AQ22="1999-2012"),'Result 2005-2012'!L22*$AE$18,""))))))))))))))))</f>
        <v/>
      </c>
      <c r="M22" s="12" t="str">
        <f t="shared" si="0"/>
        <v/>
      </c>
      <c r="N22" s="12" t="str">
        <f>IF('Result 2005-2012'!$R22="","",IF($M$1=2005,'Result 2005-2012'!N22,IF(AND($M$1=2006,'Calculation sheet'!$AQ22="2005-2012"),'Result 2005-2012'!N22*SUM($Y$10:$AE$10)/7,IF(AND($M$1=2007,'Calculation sheet'!$AQ22="2005-2012"),'Result 2005-2012'!N22*SUM($Z$10:$AE$10)/6,IF(AND($M$1=2008,'Calculation sheet'!$AQ22="2005-2012"),'Result 2005-2012'!N22*SUM($AA$10:$AE$10)/5,IF(AND($M$1=2009,'Calculation sheet'!$AQ22="2005-2012"),'Result 2005-2012'!N22*SUM($AB$10:$AE$10)/4,IF(AND($M$1=2010,'Calculation sheet'!$AQ22="2005-2012"),'Result 2005-2012'!N22*SUM($AC$10:$AE$10)/3,IF(AND($M$1=2011,'Calculation sheet'!$AQ22="2005-2012"),'Result 2005-2012'!N22*SUM($AD$10:$AE$10)/2,IF(AND($M$1=2012,'Calculation sheet'!$AQ22="2005-2012"),'Result 2005-2012'!N22*$AE$10,IF(AND($M$1=2006,'Calculation sheet'!$AQ22="1999-2012"),'Result 2005-2012'!N22*SUM($Y$16:$AE$16)/7,IF(AND($M$1=2007,'Calculation sheet'!$AQ22="1999-2012"),'Result 2005-2012'!N22*SUM($Z$16:$AE$16)/6,IF(AND($M$1=2008,'Calculation sheet'!$AQ22="1999-2012"),'Result 2005-2012'!N22*SUM($AA$16:$AE$16)/5,IF(AND($M$1=2009,'Calculation sheet'!$AQ22="1999-2012"),'Result 2005-2012'!N22*SUM($AB$16:$AE$16)/4,IF(AND($M$1=2010,'Calculation sheet'!$AQ22="1999-2012"),'Result 2005-2012'!N22*SUM($AC$16:$AE$16)/3,IF(AND($M$1=2011,'Calculation sheet'!$AQ22="1999-2012"),'Result 2005-2012'!N22*SUM($AD$16:$AE$16)/2,IF(AND($M$1=2012,'Calculation sheet'!$AQ22="1999-2012"),'Result 2005-2012'!N22*$AE$16,""))))))))))))))))</f>
        <v/>
      </c>
      <c r="O22" s="12" t="str">
        <f>IF('Result 2005-2012'!$R22="","",IF($M$1=2005,'Result 2005-2012'!O22,IF(AND($M$1=2006,'Calculation sheet'!$AQ22="2005-2012"),'Result 2005-2012'!O22*SUM($Y$10:$AE$10)/7,IF(AND($M$1=2007,'Calculation sheet'!$AQ22="2005-2012"),'Result 2005-2012'!O22*SUM($Z$10:$AE$10)/6,IF(AND($M$1=2008,'Calculation sheet'!$AQ22="2005-2012"),'Result 2005-2012'!O22*SUM($AA$10:$AE$10)/5,IF(AND($M$1=2009,'Calculation sheet'!$AQ22="2005-2012"),'Result 2005-2012'!O22*SUM($AB$10:$AE$10)/4,IF(AND($M$1=2010,'Calculation sheet'!$AQ22="2005-2012"),'Result 2005-2012'!O22*SUM($AC$10:$AE$10)/3,IF(AND($M$1=2011,'Calculation sheet'!$AQ22="2005-2012"),'Result 2005-2012'!O22*SUM($AD$10:$AE$10)/2,IF(AND($M$1=2012,'Calculation sheet'!$AQ22="2005-2012"),'Result 2005-2012'!O22*$AE$10,IF(AND($M$1=2006,'Calculation sheet'!$AQ22="1999-2012"),'Result 2005-2012'!O22*SUM($Y$16:$AE$16)/7,IF(AND($M$1=2007,'Calculation sheet'!$AQ22="1999-2012"),'Result 2005-2012'!O22*SUM($Z$16:$AE$16)/6,IF(AND($M$1=2008,'Calculation sheet'!$AQ22="1999-2012"),'Result 2005-2012'!O22*SUM($AA$16:$AE$16)/5,IF(AND($M$1=2009,'Calculation sheet'!$AQ22="1999-2012"),'Result 2005-2012'!O22*SUM($AB$16:$AE$16)/4,IF(AND($M$1=2010,'Calculation sheet'!$AQ22="1999-2012"),'Result 2005-2012'!O22*SUM($AC$16:$AE$16)/3,IF(AND($M$1=2011,'Calculation sheet'!$AQ22="1999-2012"),'Result 2005-2012'!O22*SUM($AD$16:$AE$16)/2,IF(AND($M$1=2012,'Calculation sheet'!$AQ22="1999-2012"),'Result 2005-2012'!O22*$AE$16,""))))))))))))))))</f>
        <v/>
      </c>
      <c r="P22" s="12" t="str">
        <f>IF('Result 2005-2012'!$R22="","",IF($M$1=2005,'Result 2005-2012'!P22,IF(AND($M$1=2006,'Calculation sheet'!$AQ22="2005-2012"),'Result 2005-2012'!P22*SUM($Y$11:$AE$11)/7,IF(AND($M$1=2007,'Calculation sheet'!$AQ22="2005-2012"),'Result 2005-2012'!P22*SUM($Z$11:$AE$11)/6,IF(AND($M$1=2008,'Calculation sheet'!$AQ22="2005-2012"),'Result 2005-2012'!P22*SUM($AA$11:$AE$11)/5,IF(AND($M$1=2009,'Calculation sheet'!$AQ22="2005-2012"),'Result 2005-2012'!P22*SUM($AB$11:$AE$11)/4,IF(AND($M$1=2010,'Calculation sheet'!$AQ22="2005-2012"),'Result 2005-2012'!P22*SUM($AC$11:$AE$11)/3,IF(AND($M$1=2011,'Calculation sheet'!$AQ22="2005-2012"),'Result 2005-2012'!P22*SUM($AD$11:$AE$11)/2,IF(AND($M$1=2012,'Calculation sheet'!$AQ22="2005-2012"),'Result 2005-2012'!P22*$AE$11,IF(AND($M$1=2006,'Calculation sheet'!$AQ22="1999-2012"),'Result 2005-2012'!P22*SUM($Y$16:$AE$16)/7,IF(AND($M$1=2007,'Calculation sheet'!$AQ22="1999-2012"),'Result 2005-2012'!P22*SUM($Z$16:$AE$16)/6,IF(AND($M$1=2008,'Calculation sheet'!$AQ22="1999-2012"),'Result 2005-2012'!P22*SUM($AA$16:$AE$16)/5,IF(AND($M$1=2009,'Calculation sheet'!$AQ22="1999-2012"),'Result 2005-2012'!P22*SUM($AB$16:$AE$16)/4,IF(AND($M$1=2010,'Calculation sheet'!$AQ22="1999-2012"),'Result 2005-2012'!P22*SUM($AC$16:$AE$16)/3,IF(AND($M$1=2011,'Calculation sheet'!$AQ22="1999-2012"),'Result 2005-2012'!P22*SUM($AD$16:$AE$16)/2,IF(AND($M$1=2012,'Calculation sheet'!$AQ22="1999-2012"),'Result 2005-2012'!P22*$AE$16,""))))))))))))))))</f>
        <v/>
      </c>
      <c r="Q22" s="12" t="str">
        <f t="shared" si="1"/>
        <v/>
      </c>
      <c r="R22" s="14" t="str">
        <f t="shared" si="2"/>
        <v/>
      </c>
    </row>
    <row r="23" spans="1:47" x14ac:dyDescent="0.3">
      <c r="A23" s="4" t="str">
        <f>IF('Input data'!A38="","",'Input data'!A38)</f>
        <v/>
      </c>
      <c r="B23" s="4" t="str">
        <f>IF('Input data'!B38="","",'Input data'!B38)</f>
        <v/>
      </c>
      <c r="C23" s="4" t="str">
        <f>IF('Input data'!C38="","",'Input data'!C38)</f>
        <v/>
      </c>
      <c r="D23" s="4" t="str">
        <f>IF('Input data'!D38="","",'Input data'!D38)</f>
        <v/>
      </c>
      <c r="E23" s="4" t="str">
        <f>IF('Input data'!E38="","",'Input data'!E38)</f>
        <v/>
      </c>
      <c r="F23" s="4" t="str">
        <f>IF('Input data'!F38="","",'Input data'!F38)</f>
        <v/>
      </c>
      <c r="G23" s="4">
        <f>IF('Input data'!G38="","",'Input data'!G38)</f>
        <v>0</v>
      </c>
      <c r="H23" s="4" t="str">
        <f>IF('Input data'!H38&gt;0.5,'Input data'!H38,"")</f>
        <v/>
      </c>
      <c r="I23" s="4" t="str">
        <f>IF('Input data'!I38="","",'Input data'!I38)</f>
        <v/>
      </c>
      <c r="J23" s="12" t="str">
        <f>IF('Result 2005-2012'!$R23="","",IF($M$1=2005,'Result 2005-2012'!J23,IF(AND($M$1=2006,'Calculation sheet'!$AQ23="2005-2012"),'Result 2005-2012'!J23*SUM($Y$7:$AE$7)/7,IF(AND($M$1=2007,'Calculation sheet'!$AQ23="2005-2012"),'Result 2005-2012'!J23*SUM($Z$7:$AE$7)/6,IF(AND($M$1=2008,'Calculation sheet'!$AQ23="2005-2012"),'Result 2005-2012'!J23*SUM($AA$7:$AE$7)/5,IF(AND($M$1=2009,'Calculation sheet'!$AQ23="2005-2012"),'Result 2005-2012'!J23*SUM($AB$7:$AE$7)/4,IF(AND($M$1=2010,'Calculation sheet'!$AQ23="2005-2012"),'Result 2005-2012'!J23*SUM($AC$7:$AE$7)/3,IF(AND($M$1=2011,'Calculation sheet'!$AQ23="2005-2012"),'Result 2005-2012'!J23*SUM($AD$7:$AE$7)/2,IF(AND($M$1=2012,'Calculation sheet'!$AQ23="2005-2012"),'Result 2005-2012'!J23*$AE$7,IF(AND($M$1=2006,'Calculation sheet'!$AQ23="1999-2012"),'Result 2005-2012'!J23*SUM($Y$16:$AE$16)/7,IF(AND($M$1=2007,'Calculation sheet'!$AQ23="1999-2012"),'Result 2005-2012'!J23*SUM($Z$16:$AE$16)/6,IF(AND($M$1=2008,'Calculation sheet'!$AQ23="1999-2012"),'Result 2005-2012'!J23*SUM($AA$16:$AE$16)/5,IF(AND($M$1=2009,'Calculation sheet'!$AQ23="1999-2012"),'Result 2005-2012'!J23*SUM($AB$16:$AE$16)/4,IF(AND($M$1=2010,'Calculation sheet'!$AQ23="1999-2012"),'Result 2005-2012'!J23*SUM($AC$16:$AE$16)/3,IF(AND($M$1=2011,'Calculation sheet'!$AQ23="1999-2012"),'Result 2005-2012'!J23*SUM($AD$16:$AE$16)/2,IF(AND($M$1=2012,'Calculation sheet'!$AQ23="1999-2012"),'Result 2005-2012'!J23*$AE$16,""))))))))))))))))</f>
        <v/>
      </c>
      <c r="K23" s="12" t="str">
        <f>IF('Result 2005-2012'!$R23="","",IF($M$1=2005,'Result 2005-2012'!K23,IF(AND($M$1=2006,'Calculation sheet'!$AQ23="2005-2012"),'Result 2005-2012'!K23*SUM($Y$8:$AE$8)/7,IF(AND($M$1=2007,'Calculation sheet'!$AQ23="2005-2012"),'Result 2005-2012'!K23*SUM($Z$8:$AE$8)/6,IF(AND($M$1=2008,'Calculation sheet'!$AQ23="2005-2012"),'Result 2005-2012'!K23*SUM($AA$8:$AE$8)/5,IF(AND($M$1=2009,'Calculation sheet'!$AQ23="2005-2012"),'Result 2005-2012'!K23*SUM($AB$8:$AE$8)/4,IF(AND($M$1=2010,'Calculation sheet'!$AQ23="2005-2012"),'Result 2005-2012'!K23*SUM($AC$8:$AE$8)/3,IF(AND($M$1=2011,'Calculation sheet'!$AQ23="2005-2012"),'Result 2005-2012'!K23*SUM($AD$8:$AE$8)/2,IF(AND($M$1=2012,'Calculation sheet'!$AQ23="2005-2012"),'Result 2005-2012'!K23*$AE$8,IF(AND($M$1=2006,'Calculation sheet'!$AQ23="1999-2012"),'Result 2005-2012'!K23*SUM($Y$17:$AE$17)/7,IF(AND($M$1=2007,'Calculation sheet'!$AQ23="1999-2012"),'Result 2005-2012'!K23*SUM($Z$17:$AE$17)/6,IF(AND($M$1=2008,'Calculation sheet'!$AQ23="1999-2012"),'Result 2005-2012'!K23*SUM($AA$17:$AE$17)/5,IF(AND($M$1=2009,'Calculation sheet'!$AQ23="1999-2012"),'Result 2005-2012'!K23*SUM($AB$17:$AE$17)/4,IF(AND($M$1=2010,'Calculation sheet'!$AQ23="1999-2012"),'Result 2005-2012'!K23*SUM($AC$17:$AE$17)/3,IF(AND($M$1=2011,'Calculation sheet'!$AQ23="1999-2012"),'Result 2005-2012'!K23*SUM($AD$17:$AE$17)/2,IF(AND($M$1=2012,'Calculation sheet'!$AQ23="1999-2012"),'Result 2005-2012'!K23*$AE$17,""))))))))))))))))</f>
        <v/>
      </c>
      <c r="L23" s="12" t="str">
        <f>IF('Result 2005-2012'!$R23="","",IF($M$1=2005,'Result 2005-2012'!L23,IF(AND($M$1=2006,'Calculation sheet'!$AQ23="2005-2012"),'Result 2005-2012'!L23*SUM($Y$9:$AE$9)/7,IF(AND($M$1=2007,'Calculation sheet'!$AQ23="2005-2012"),'Result 2005-2012'!L23*SUM($Z$9:$AE$9)/6,IF(AND($M$1=2008,'Calculation sheet'!$AQ23="2005-2012"),'Result 2005-2012'!L23*SUM($AA$9:$AE$9)/5,IF(AND($M$1=2009,'Calculation sheet'!$AQ23="2005-2012"),'Result 2005-2012'!L23*SUM($AB$9:$AE$9)/4,IF(AND($M$1=2010,'Calculation sheet'!$AQ23="2005-2012"),'Result 2005-2012'!L23*SUM($AC$9:$AE$9)/3,IF(AND($M$1=2011,'Calculation sheet'!$AQ23="2005-2012"),'Result 2005-2012'!L23*SUM($AD$9:$AE$9)/2,IF(AND($M$1=2012,'Calculation sheet'!$AQ23="2005-2012"),'Result 2005-2012'!L23*$AE$9,IF(AND($M$1=2006,'Calculation sheet'!$AQ23="1999-2012"),'Result 2005-2012'!L23*SUM($Y$18:$AE$18)/7,IF(AND($M$1=2007,'Calculation sheet'!$AQ23="1999-2012"),'Result 2005-2012'!L23*SUM($Z$18:$AE$18)/6,IF(AND($M$1=2008,'Calculation sheet'!$AQ23="1999-2012"),'Result 2005-2012'!L23*SUM($AA$18:$AE$18)/5,IF(AND($M$1=2009,'Calculation sheet'!$AQ23="1999-2012"),'Result 2005-2012'!L23*SUM($AB$18:$AE$18)/4,IF(AND($M$1=2010,'Calculation sheet'!$AQ23="1999-2012"),'Result 2005-2012'!L23*SUM($AC$18:$AE$18)/3,IF(AND($M$1=2011,'Calculation sheet'!$AQ23="1999-2012"),'Result 2005-2012'!L23*SUM($AD$18:$AE$18)/2,IF(AND($M$1=2012,'Calculation sheet'!$AQ23="1999-2012"),'Result 2005-2012'!L23*$AE$18,""))))))))))))))))</f>
        <v/>
      </c>
      <c r="M23" s="12" t="str">
        <f t="shared" si="0"/>
        <v/>
      </c>
      <c r="N23" s="12" t="str">
        <f>IF('Result 2005-2012'!$R23="","",IF($M$1=2005,'Result 2005-2012'!N23,IF(AND($M$1=2006,'Calculation sheet'!$AQ23="2005-2012"),'Result 2005-2012'!N23*SUM($Y$10:$AE$10)/7,IF(AND($M$1=2007,'Calculation sheet'!$AQ23="2005-2012"),'Result 2005-2012'!N23*SUM($Z$10:$AE$10)/6,IF(AND($M$1=2008,'Calculation sheet'!$AQ23="2005-2012"),'Result 2005-2012'!N23*SUM($AA$10:$AE$10)/5,IF(AND($M$1=2009,'Calculation sheet'!$AQ23="2005-2012"),'Result 2005-2012'!N23*SUM($AB$10:$AE$10)/4,IF(AND($M$1=2010,'Calculation sheet'!$AQ23="2005-2012"),'Result 2005-2012'!N23*SUM($AC$10:$AE$10)/3,IF(AND($M$1=2011,'Calculation sheet'!$AQ23="2005-2012"),'Result 2005-2012'!N23*SUM($AD$10:$AE$10)/2,IF(AND($M$1=2012,'Calculation sheet'!$AQ23="2005-2012"),'Result 2005-2012'!N23*$AE$10,IF(AND($M$1=2006,'Calculation sheet'!$AQ23="1999-2012"),'Result 2005-2012'!N23*SUM($Y$16:$AE$16)/7,IF(AND($M$1=2007,'Calculation sheet'!$AQ23="1999-2012"),'Result 2005-2012'!N23*SUM($Z$16:$AE$16)/6,IF(AND($M$1=2008,'Calculation sheet'!$AQ23="1999-2012"),'Result 2005-2012'!N23*SUM($AA$16:$AE$16)/5,IF(AND($M$1=2009,'Calculation sheet'!$AQ23="1999-2012"),'Result 2005-2012'!N23*SUM($AB$16:$AE$16)/4,IF(AND($M$1=2010,'Calculation sheet'!$AQ23="1999-2012"),'Result 2005-2012'!N23*SUM($AC$16:$AE$16)/3,IF(AND($M$1=2011,'Calculation sheet'!$AQ23="1999-2012"),'Result 2005-2012'!N23*SUM($AD$16:$AE$16)/2,IF(AND($M$1=2012,'Calculation sheet'!$AQ23="1999-2012"),'Result 2005-2012'!N23*$AE$16,""))))))))))))))))</f>
        <v/>
      </c>
      <c r="O23" s="12" t="str">
        <f>IF('Result 2005-2012'!$R23="","",IF($M$1=2005,'Result 2005-2012'!O23,IF(AND($M$1=2006,'Calculation sheet'!$AQ23="2005-2012"),'Result 2005-2012'!O23*SUM($Y$10:$AE$10)/7,IF(AND($M$1=2007,'Calculation sheet'!$AQ23="2005-2012"),'Result 2005-2012'!O23*SUM($Z$10:$AE$10)/6,IF(AND($M$1=2008,'Calculation sheet'!$AQ23="2005-2012"),'Result 2005-2012'!O23*SUM($AA$10:$AE$10)/5,IF(AND($M$1=2009,'Calculation sheet'!$AQ23="2005-2012"),'Result 2005-2012'!O23*SUM($AB$10:$AE$10)/4,IF(AND($M$1=2010,'Calculation sheet'!$AQ23="2005-2012"),'Result 2005-2012'!O23*SUM($AC$10:$AE$10)/3,IF(AND($M$1=2011,'Calculation sheet'!$AQ23="2005-2012"),'Result 2005-2012'!O23*SUM($AD$10:$AE$10)/2,IF(AND($M$1=2012,'Calculation sheet'!$AQ23="2005-2012"),'Result 2005-2012'!O23*$AE$10,IF(AND($M$1=2006,'Calculation sheet'!$AQ23="1999-2012"),'Result 2005-2012'!O23*SUM($Y$16:$AE$16)/7,IF(AND($M$1=2007,'Calculation sheet'!$AQ23="1999-2012"),'Result 2005-2012'!O23*SUM($Z$16:$AE$16)/6,IF(AND($M$1=2008,'Calculation sheet'!$AQ23="1999-2012"),'Result 2005-2012'!O23*SUM($AA$16:$AE$16)/5,IF(AND($M$1=2009,'Calculation sheet'!$AQ23="1999-2012"),'Result 2005-2012'!O23*SUM($AB$16:$AE$16)/4,IF(AND($M$1=2010,'Calculation sheet'!$AQ23="1999-2012"),'Result 2005-2012'!O23*SUM($AC$16:$AE$16)/3,IF(AND($M$1=2011,'Calculation sheet'!$AQ23="1999-2012"),'Result 2005-2012'!O23*SUM($AD$16:$AE$16)/2,IF(AND($M$1=2012,'Calculation sheet'!$AQ23="1999-2012"),'Result 2005-2012'!O23*$AE$16,""))))))))))))))))</f>
        <v/>
      </c>
      <c r="P23" s="12" t="str">
        <f>IF('Result 2005-2012'!$R23="","",IF($M$1=2005,'Result 2005-2012'!P23,IF(AND($M$1=2006,'Calculation sheet'!$AQ23="2005-2012"),'Result 2005-2012'!P23*SUM($Y$11:$AE$11)/7,IF(AND($M$1=2007,'Calculation sheet'!$AQ23="2005-2012"),'Result 2005-2012'!P23*SUM($Z$11:$AE$11)/6,IF(AND($M$1=2008,'Calculation sheet'!$AQ23="2005-2012"),'Result 2005-2012'!P23*SUM($AA$11:$AE$11)/5,IF(AND($M$1=2009,'Calculation sheet'!$AQ23="2005-2012"),'Result 2005-2012'!P23*SUM($AB$11:$AE$11)/4,IF(AND($M$1=2010,'Calculation sheet'!$AQ23="2005-2012"),'Result 2005-2012'!P23*SUM($AC$11:$AE$11)/3,IF(AND($M$1=2011,'Calculation sheet'!$AQ23="2005-2012"),'Result 2005-2012'!P23*SUM($AD$11:$AE$11)/2,IF(AND($M$1=2012,'Calculation sheet'!$AQ23="2005-2012"),'Result 2005-2012'!P23*$AE$11,IF(AND($M$1=2006,'Calculation sheet'!$AQ23="1999-2012"),'Result 2005-2012'!P23*SUM($Y$16:$AE$16)/7,IF(AND($M$1=2007,'Calculation sheet'!$AQ23="1999-2012"),'Result 2005-2012'!P23*SUM($Z$16:$AE$16)/6,IF(AND($M$1=2008,'Calculation sheet'!$AQ23="1999-2012"),'Result 2005-2012'!P23*SUM($AA$16:$AE$16)/5,IF(AND($M$1=2009,'Calculation sheet'!$AQ23="1999-2012"),'Result 2005-2012'!P23*SUM($AB$16:$AE$16)/4,IF(AND($M$1=2010,'Calculation sheet'!$AQ23="1999-2012"),'Result 2005-2012'!P23*SUM($AC$16:$AE$16)/3,IF(AND($M$1=2011,'Calculation sheet'!$AQ23="1999-2012"),'Result 2005-2012'!P23*SUM($AD$16:$AE$16)/2,IF(AND($M$1=2012,'Calculation sheet'!$AQ23="1999-2012"),'Result 2005-2012'!P23*$AE$16,""))))))))))))))))</f>
        <v/>
      </c>
      <c r="Q23" s="12" t="str">
        <f t="shared" si="1"/>
        <v/>
      </c>
      <c r="R23" s="14" t="str">
        <f t="shared" si="2"/>
        <v/>
      </c>
    </row>
    <row r="24" spans="1:47" x14ac:dyDescent="0.3">
      <c r="A24" s="4" t="str">
        <f>IF('Input data'!A39="","",'Input data'!A39)</f>
        <v/>
      </c>
      <c r="B24" s="4" t="str">
        <f>IF('Input data'!B39="","",'Input data'!B39)</f>
        <v/>
      </c>
      <c r="C24" s="4" t="str">
        <f>IF('Input data'!C39="","",'Input data'!C39)</f>
        <v/>
      </c>
      <c r="D24" s="4" t="str">
        <f>IF('Input data'!D39="","",'Input data'!D39)</f>
        <v/>
      </c>
      <c r="E24" s="4" t="str">
        <f>IF('Input data'!E39="","",'Input data'!E39)</f>
        <v/>
      </c>
      <c r="F24" s="4" t="str">
        <f>IF('Input data'!F39="","",'Input data'!F39)</f>
        <v/>
      </c>
      <c r="G24" s="4">
        <f>IF('Input data'!G39="","",'Input data'!G39)</f>
        <v>0</v>
      </c>
      <c r="H24" s="4" t="str">
        <f>IF('Input data'!H39&gt;0.5,'Input data'!H39,"")</f>
        <v/>
      </c>
      <c r="I24" s="4" t="str">
        <f>IF('Input data'!I39="","",'Input data'!I39)</f>
        <v/>
      </c>
      <c r="J24" s="12" t="str">
        <f>IF('Result 2005-2012'!$R24="","",IF($M$1=2005,'Result 2005-2012'!J24,IF(AND($M$1=2006,'Calculation sheet'!$AQ24="2005-2012"),'Result 2005-2012'!J24*SUM($Y$7:$AE$7)/7,IF(AND($M$1=2007,'Calculation sheet'!$AQ24="2005-2012"),'Result 2005-2012'!J24*SUM($Z$7:$AE$7)/6,IF(AND($M$1=2008,'Calculation sheet'!$AQ24="2005-2012"),'Result 2005-2012'!J24*SUM($AA$7:$AE$7)/5,IF(AND($M$1=2009,'Calculation sheet'!$AQ24="2005-2012"),'Result 2005-2012'!J24*SUM($AB$7:$AE$7)/4,IF(AND($M$1=2010,'Calculation sheet'!$AQ24="2005-2012"),'Result 2005-2012'!J24*SUM($AC$7:$AE$7)/3,IF(AND($M$1=2011,'Calculation sheet'!$AQ24="2005-2012"),'Result 2005-2012'!J24*SUM($AD$7:$AE$7)/2,IF(AND($M$1=2012,'Calculation sheet'!$AQ24="2005-2012"),'Result 2005-2012'!J24*$AE$7,IF(AND($M$1=2006,'Calculation sheet'!$AQ24="1999-2012"),'Result 2005-2012'!J24*SUM($Y$16:$AE$16)/7,IF(AND($M$1=2007,'Calculation sheet'!$AQ24="1999-2012"),'Result 2005-2012'!J24*SUM($Z$16:$AE$16)/6,IF(AND($M$1=2008,'Calculation sheet'!$AQ24="1999-2012"),'Result 2005-2012'!J24*SUM($AA$16:$AE$16)/5,IF(AND($M$1=2009,'Calculation sheet'!$AQ24="1999-2012"),'Result 2005-2012'!J24*SUM($AB$16:$AE$16)/4,IF(AND($M$1=2010,'Calculation sheet'!$AQ24="1999-2012"),'Result 2005-2012'!J24*SUM($AC$16:$AE$16)/3,IF(AND($M$1=2011,'Calculation sheet'!$AQ24="1999-2012"),'Result 2005-2012'!J24*SUM($AD$16:$AE$16)/2,IF(AND($M$1=2012,'Calculation sheet'!$AQ24="1999-2012"),'Result 2005-2012'!J24*$AE$16,""))))))))))))))))</f>
        <v/>
      </c>
      <c r="K24" s="12" t="str">
        <f>IF('Result 2005-2012'!$R24="","",IF($M$1=2005,'Result 2005-2012'!K24,IF(AND($M$1=2006,'Calculation sheet'!$AQ24="2005-2012"),'Result 2005-2012'!K24*SUM($Y$8:$AE$8)/7,IF(AND($M$1=2007,'Calculation sheet'!$AQ24="2005-2012"),'Result 2005-2012'!K24*SUM($Z$8:$AE$8)/6,IF(AND($M$1=2008,'Calculation sheet'!$AQ24="2005-2012"),'Result 2005-2012'!K24*SUM($AA$8:$AE$8)/5,IF(AND($M$1=2009,'Calculation sheet'!$AQ24="2005-2012"),'Result 2005-2012'!K24*SUM($AB$8:$AE$8)/4,IF(AND($M$1=2010,'Calculation sheet'!$AQ24="2005-2012"),'Result 2005-2012'!K24*SUM($AC$8:$AE$8)/3,IF(AND($M$1=2011,'Calculation sheet'!$AQ24="2005-2012"),'Result 2005-2012'!K24*SUM($AD$8:$AE$8)/2,IF(AND($M$1=2012,'Calculation sheet'!$AQ24="2005-2012"),'Result 2005-2012'!K24*$AE$8,IF(AND($M$1=2006,'Calculation sheet'!$AQ24="1999-2012"),'Result 2005-2012'!K24*SUM($Y$17:$AE$17)/7,IF(AND($M$1=2007,'Calculation sheet'!$AQ24="1999-2012"),'Result 2005-2012'!K24*SUM($Z$17:$AE$17)/6,IF(AND($M$1=2008,'Calculation sheet'!$AQ24="1999-2012"),'Result 2005-2012'!K24*SUM($AA$17:$AE$17)/5,IF(AND($M$1=2009,'Calculation sheet'!$AQ24="1999-2012"),'Result 2005-2012'!K24*SUM($AB$17:$AE$17)/4,IF(AND($M$1=2010,'Calculation sheet'!$AQ24="1999-2012"),'Result 2005-2012'!K24*SUM($AC$17:$AE$17)/3,IF(AND($M$1=2011,'Calculation sheet'!$AQ24="1999-2012"),'Result 2005-2012'!K24*SUM($AD$17:$AE$17)/2,IF(AND($M$1=2012,'Calculation sheet'!$AQ24="1999-2012"),'Result 2005-2012'!K24*$AE$17,""))))))))))))))))</f>
        <v/>
      </c>
      <c r="L24" s="12" t="str">
        <f>IF('Result 2005-2012'!$R24="","",IF($M$1=2005,'Result 2005-2012'!L24,IF(AND($M$1=2006,'Calculation sheet'!$AQ24="2005-2012"),'Result 2005-2012'!L24*SUM($Y$9:$AE$9)/7,IF(AND($M$1=2007,'Calculation sheet'!$AQ24="2005-2012"),'Result 2005-2012'!L24*SUM($Z$9:$AE$9)/6,IF(AND($M$1=2008,'Calculation sheet'!$AQ24="2005-2012"),'Result 2005-2012'!L24*SUM($AA$9:$AE$9)/5,IF(AND($M$1=2009,'Calculation sheet'!$AQ24="2005-2012"),'Result 2005-2012'!L24*SUM($AB$9:$AE$9)/4,IF(AND($M$1=2010,'Calculation sheet'!$AQ24="2005-2012"),'Result 2005-2012'!L24*SUM($AC$9:$AE$9)/3,IF(AND($M$1=2011,'Calculation sheet'!$AQ24="2005-2012"),'Result 2005-2012'!L24*SUM($AD$9:$AE$9)/2,IF(AND($M$1=2012,'Calculation sheet'!$AQ24="2005-2012"),'Result 2005-2012'!L24*$AE$9,IF(AND($M$1=2006,'Calculation sheet'!$AQ24="1999-2012"),'Result 2005-2012'!L24*SUM($Y$18:$AE$18)/7,IF(AND($M$1=2007,'Calculation sheet'!$AQ24="1999-2012"),'Result 2005-2012'!L24*SUM($Z$18:$AE$18)/6,IF(AND($M$1=2008,'Calculation sheet'!$AQ24="1999-2012"),'Result 2005-2012'!L24*SUM($AA$18:$AE$18)/5,IF(AND($M$1=2009,'Calculation sheet'!$AQ24="1999-2012"),'Result 2005-2012'!L24*SUM($AB$18:$AE$18)/4,IF(AND($M$1=2010,'Calculation sheet'!$AQ24="1999-2012"),'Result 2005-2012'!L24*SUM($AC$18:$AE$18)/3,IF(AND($M$1=2011,'Calculation sheet'!$AQ24="1999-2012"),'Result 2005-2012'!L24*SUM($AD$18:$AE$18)/2,IF(AND($M$1=2012,'Calculation sheet'!$AQ24="1999-2012"),'Result 2005-2012'!L24*$AE$18,""))))))))))))))))</f>
        <v/>
      </c>
      <c r="M24" s="12" t="str">
        <f t="shared" si="0"/>
        <v/>
      </c>
      <c r="N24" s="12" t="str">
        <f>IF('Result 2005-2012'!$R24="","",IF($M$1=2005,'Result 2005-2012'!N24,IF(AND($M$1=2006,'Calculation sheet'!$AQ24="2005-2012"),'Result 2005-2012'!N24*SUM($Y$10:$AE$10)/7,IF(AND($M$1=2007,'Calculation sheet'!$AQ24="2005-2012"),'Result 2005-2012'!N24*SUM($Z$10:$AE$10)/6,IF(AND($M$1=2008,'Calculation sheet'!$AQ24="2005-2012"),'Result 2005-2012'!N24*SUM($AA$10:$AE$10)/5,IF(AND($M$1=2009,'Calculation sheet'!$AQ24="2005-2012"),'Result 2005-2012'!N24*SUM($AB$10:$AE$10)/4,IF(AND($M$1=2010,'Calculation sheet'!$AQ24="2005-2012"),'Result 2005-2012'!N24*SUM($AC$10:$AE$10)/3,IF(AND($M$1=2011,'Calculation sheet'!$AQ24="2005-2012"),'Result 2005-2012'!N24*SUM($AD$10:$AE$10)/2,IF(AND($M$1=2012,'Calculation sheet'!$AQ24="2005-2012"),'Result 2005-2012'!N24*$AE$10,IF(AND($M$1=2006,'Calculation sheet'!$AQ24="1999-2012"),'Result 2005-2012'!N24*SUM($Y$16:$AE$16)/7,IF(AND($M$1=2007,'Calculation sheet'!$AQ24="1999-2012"),'Result 2005-2012'!N24*SUM($Z$16:$AE$16)/6,IF(AND($M$1=2008,'Calculation sheet'!$AQ24="1999-2012"),'Result 2005-2012'!N24*SUM($AA$16:$AE$16)/5,IF(AND($M$1=2009,'Calculation sheet'!$AQ24="1999-2012"),'Result 2005-2012'!N24*SUM($AB$16:$AE$16)/4,IF(AND($M$1=2010,'Calculation sheet'!$AQ24="1999-2012"),'Result 2005-2012'!N24*SUM($AC$16:$AE$16)/3,IF(AND($M$1=2011,'Calculation sheet'!$AQ24="1999-2012"),'Result 2005-2012'!N24*SUM($AD$16:$AE$16)/2,IF(AND($M$1=2012,'Calculation sheet'!$AQ24="1999-2012"),'Result 2005-2012'!N24*$AE$16,""))))))))))))))))</f>
        <v/>
      </c>
      <c r="O24" s="12" t="str">
        <f>IF('Result 2005-2012'!$R24="","",IF($M$1=2005,'Result 2005-2012'!O24,IF(AND($M$1=2006,'Calculation sheet'!$AQ24="2005-2012"),'Result 2005-2012'!O24*SUM($Y$10:$AE$10)/7,IF(AND($M$1=2007,'Calculation sheet'!$AQ24="2005-2012"),'Result 2005-2012'!O24*SUM($Z$10:$AE$10)/6,IF(AND($M$1=2008,'Calculation sheet'!$AQ24="2005-2012"),'Result 2005-2012'!O24*SUM($AA$10:$AE$10)/5,IF(AND($M$1=2009,'Calculation sheet'!$AQ24="2005-2012"),'Result 2005-2012'!O24*SUM($AB$10:$AE$10)/4,IF(AND($M$1=2010,'Calculation sheet'!$AQ24="2005-2012"),'Result 2005-2012'!O24*SUM($AC$10:$AE$10)/3,IF(AND($M$1=2011,'Calculation sheet'!$AQ24="2005-2012"),'Result 2005-2012'!O24*SUM($AD$10:$AE$10)/2,IF(AND($M$1=2012,'Calculation sheet'!$AQ24="2005-2012"),'Result 2005-2012'!O24*$AE$10,IF(AND($M$1=2006,'Calculation sheet'!$AQ24="1999-2012"),'Result 2005-2012'!O24*SUM($Y$16:$AE$16)/7,IF(AND($M$1=2007,'Calculation sheet'!$AQ24="1999-2012"),'Result 2005-2012'!O24*SUM($Z$16:$AE$16)/6,IF(AND($M$1=2008,'Calculation sheet'!$AQ24="1999-2012"),'Result 2005-2012'!O24*SUM($AA$16:$AE$16)/5,IF(AND($M$1=2009,'Calculation sheet'!$AQ24="1999-2012"),'Result 2005-2012'!O24*SUM($AB$16:$AE$16)/4,IF(AND($M$1=2010,'Calculation sheet'!$AQ24="1999-2012"),'Result 2005-2012'!O24*SUM($AC$16:$AE$16)/3,IF(AND($M$1=2011,'Calculation sheet'!$AQ24="1999-2012"),'Result 2005-2012'!O24*SUM($AD$16:$AE$16)/2,IF(AND($M$1=2012,'Calculation sheet'!$AQ24="1999-2012"),'Result 2005-2012'!O24*$AE$16,""))))))))))))))))</f>
        <v/>
      </c>
      <c r="P24" s="12" t="str">
        <f>IF('Result 2005-2012'!$R24="","",IF($M$1=2005,'Result 2005-2012'!P24,IF(AND($M$1=2006,'Calculation sheet'!$AQ24="2005-2012"),'Result 2005-2012'!P24*SUM($Y$11:$AE$11)/7,IF(AND($M$1=2007,'Calculation sheet'!$AQ24="2005-2012"),'Result 2005-2012'!P24*SUM($Z$11:$AE$11)/6,IF(AND($M$1=2008,'Calculation sheet'!$AQ24="2005-2012"),'Result 2005-2012'!P24*SUM($AA$11:$AE$11)/5,IF(AND($M$1=2009,'Calculation sheet'!$AQ24="2005-2012"),'Result 2005-2012'!P24*SUM($AB$11:$AE$11)/4,IF(AND($M$1=2010,'Calculation sheet'!$AQ24="2005-2012"),'Result 2005-2012'!P24*SUM($AC$11:$AE$11)/3,IF(AND($M$1=2011,'Calculation sheet'!$AQ24="2005-2012"),'Result 2005-2012'!P24*SUM($AD$11:$AE$11)/2,IF(AND($M$1=2012,'Calculation sheet'!$AQ24="2005-2012"),'Result 2005-2012'!P24*$AE$11,IF(AND($M$1=2006,'Calculation sheet'!$AQ24="1999-2012"),'Result 2005-2012'!P24*SUM($Y$16:$AE$16)/7,IF(AND($M$1=2007,'Calculation sheet'!$AQ24="1999-2012"),'Result 2005-2012'!P24*SUM($Z$16:$AE$16)/6,IF(AND($M$1=2008,'Calculation sheet'!$AQ24="1999-2012"),'Result 2005-2012'!P24*SUM($AA$16:$AE$16)/5,IF(AND($M$1=2009,'Calculation sheet'!$AQ24="1999-2012"),'Result 2005-2012'!P24*SUM($AB$16:$AE$16)/4,IF(AND($M$1=2010,'Calculation sheet'!$AQ24="1999-2012"),'Result 2005-2012'!P24*SUM($AC$16:$AE$16)/3,IF(AND($M$1=2011,'Calculation sheet'!$AQ24="1999-2012"),'Result 2005-2012'!P24*SUM($AD$16:$AE$16)/2,IF(AND($M$1=2012,'Calculation sheet'!$AQ24="1999-2012"),'Result 2005-2012'!P24*$AE$16,""))))))))))))))))</f>
        <v/>
      </c>
      <c r="Q24" s="12" t="str">
        <f t="shared" si="1"/>
        <v/>
      </c>
      <c r="R24" s="14" t="str">
        <f t="shared" si="2"/>
        <v/>
      </c>
    </row>
    <row r="25" spans="1:47" x14ac:dyDescent="0.3">
      <c r="A25" s="4" t="str">
        <f>IF('Input data'!A40="","",'Input data'!A40)</f>
        <v/>
      </c>
      <c r="B25" s="4" t="str">
        <f>IF('Input data'!B40="","",'Input data'!B40)</f>
        <v/>
      </c>
      <c r="C25" s="4" t="str">
        <f>IF('Input data'!C40="","",'Input data'!C40)</f>
        <v/>
      </c>
      <c r="D25" s="4" t="str">
        <f>IF('Input data'!D40="","",'Input data'!D40)</f>
        <v/>
      </c>
      <c r="E25" s="4" t="str">
        <f>IF('Input data'!E40="","",'Input data'!E40)</f>
        <v/>
      </c>
      <c r="F25" s="4" t="str">
        <f>IF('Input data'!F40="","",'Input data'!F40)</f>
        <v/>
      </c>
      <c r="G25" s="4">
        <f>IF('Input data'!G40="","",'Input data'!G40)</f>
        <v>0</v>
      </c>
      <c r="H25" s="4" t="str">
        <f>IF('Input data'!H40&gt;0.5,'Input data'!H40,"")</f>
        <v/>
      </c>
      <c r="I25" s="4" t="str">
        <f>IF('Input data'!I40="","",'Input data'!I40)</f>
        <v/>
      </c>
      <c r="J25" s="12" t="str">
        <f>IF('Result 2005-2012'!$R25="","",IF($M$1=2005,'Result 2005-2012'!J25,IF(AND($M$1=2006,'Calculation sheet'!$AQ25="2005-2012"),'Result 2005-2012'!J25*SUM($Y$7:$AE$7)/7,IF(AND($M$1=2007,'Calculation sheet'!$AQ25="2005-2012"),'Result 2005-2012'!J25*SUM($Z$7:$AE$7)/6,IF(AND($M$1=2008,'Calculation sheet'!$AQ25="2005-2012"),'Result 2005-2012'!J25*SUM($AA$7:$AE$7)/5,IF(AND($M$1=2009,'Calculation sheet'!$AQ25="2005-2012"),'Result 2005-2012'!J25*SUM($AB$7:$AE$7)/4,IF(AND($M$1=2010,'Calculation sheet'!$AQ25="2005-2012"),'Result 2005-2012'!J25*SUM($AC$7:$AE$7)/3,IF(AND($M$1=2011,'Calculation sheet'!$AQ25="2005-2012"),'Result 2005-2012'!J25*SUM($AD$7:$AE$7)/2,IF(AND($M$1=2012,'Calculation sheet'!$AQ25="2005-2012"),'Result 2005-2012'!J25*$AE$7,IF(AND($M$1=2006,'Calculation sheet'!$AQ25="1999-2012"),'Result 2005-2012'!J25*SUM($Y$16:$AE$16)/7,IF(AND($M$1=2007,'Calculation sheet'!$AQ25="1999-2012"),'Result 2005-2012'!J25*SUM($Z$16:$AE$16)/6,IF(AND($M$1=2008,'Calculation sheet'!$AQ25="1999-2012"),'Result 2005-2012'!J25*SUM($AA$16:$AE$16)/5,IF(AND($M$1=2009,'Calculation sheet'!$AQ25="1999-2012"),'Result 2005-2012'!J25*SUM($AB$16:$AE$16)/4,IF(AND($M$1=2010,'Calculation sheet'!$AQ25="1999-2012"),'Result 2005-2012'!J25*SUM($AC$16:$AE$16)/3,IF(AND($M$1=2011,'Calculation sheet'!$AQ25="1999-2012"),'Result 2005-2012'!J25*SUM($AD$16:$AE$16)/2,IF(AND($M$1=2012,'Calculation sheet'!$AQ25="1999-2012"),'Result 2005-2012'!J25*$AE$16,""))))))))))))))))</f>
        <v/>
      </c>
      <c r="K25" s="12" t="str">
        <f>IF('Result 2005-2012'!$R25="","",IF($M$1=2005,'Result 2005-2012'!K25,IF(AND($M$1=2006,'Calculation sheet'!$AQ25="2005-2012"),'Result 2005-2012'!K25*SUM($Y$8:$AE$8)/7,IF(AND($M$1=2007,'Calculation sheet'!$AQ25="2005-2012"),'Result 2005-2012'!K25*SUM($Z$8:$AE$8)/6,IF(AND($M$1=2008,'Calculation sheet'!$AQ25="2005-2012"),'Result 2005-2012'!K25*SUM($AA$8:$AE$8)/5,IF(AND($M$1=2009,'Calculation sheet'!$AQ25="2005-2012"),'Result 2005-2012'!K25*SUM($AB$8:$AE$8)/4,IF(AND($M$1=2010,'Calculation sheet'!$AQ25="2005-2012"),'Result 2005-2012'!K25*SUM($AC$8:$AE$8)/3,IF(AND($M$1=2011,'Calculation sheet'!$AQ25="2005-2012"),'Result 2005-2012'!K25*SUM($AD$8:$AE$8)/2,IF(AND($M$1=2012,'Calculation sheet'!$AQ25="2005-2012"),'Result 2005-2012'!K25*$AE$8,IF(AND($M$1=2006,'Calculation sheet'!$AQ25="1999-2012"),'Result 2005-2012'!K25*SUM($Y$17:$AE$17)/7,IF(AND($M$1=2007,'Calculation sheet'!$AQ25="1999-2012"),'Result 2005-2012'!K25*SUM($Z$17:$AE$17)/6,IF(AND($M$1=2008,'Calculation sheet'!$AQ25="1999-2012"),'Result 2005-2012'!K25*SUM($AA$17:$AE$17)/5,IF(AND($M$1=2009,'Calculation sheet'!$AQ25="1999-2012"),'Result 2005-2012'!K25*SUM($AB$17:$AE$17)/4,IF(AND($M$1=2010,'Calculation sheet'!$AQ25="1999-2012"),'Result 2005-2012'!K25*SUM($AC$17:$AE$17)/3,IF(AND($M$1=2011,'Calculation sheet'!$AQ25="1999-2012"),'Result 2005-2012'!K25*SUM($AD$17:$AE$17)/2,IF(AND($M$1=2012,'Calculation sheet'!$AQ25="1999-2012"),'Result 2005-2012'!K25*$AE$17,""))))))))))))))))</f>
        <v/>
      </c>
      <c r="L25" s="12" t="str">
        <f>IF('Result 2005-2012'!$R25="","",IF($M$1=2005,'Result 2005-2012'!L25,IF(AND($M$1=2006,'Calculation sheet'!$AQ25="2005-2012"),'Result 2005-2012'!L25*SUM($Y$9:$AE$9)/7,IF(AND($M$1=2007,'Calculation sheet'!$AQ25="2005-2012"),'Result 2005-2012'!L25*SUM($Z$9:$AE$9)/6,IF(AND($M$1=2008,'Calculation sheet'!$AQ25="2005-2012"),'Result 2005-2012'!L25*SUM($AA$9:$AE$9)/5,IF(AND($M$1=2009,'Calculation sheet'!$AQ25="2005-2012"),'Result 2005-2012'!L25*SUM($AB$9:$AE$9)/4,IF(AND($M$1=2010,'Calculation sheet'!$AQ25="2005-2012"),'Result 2005-2012'!L25*SUM($AC$9:$AE$9)/3,IF(AND($M$1=2011,'Calculation sheet'!$AQ25="2005-2012"),'Result 2005-2012'!L25*SUM($AD$9:$AE$9)/2,IF(AND($M$1=2012,'Calculation sheet'!$AQ25="2005-2012"),'Result 2005-2012'!L25*$AE$9,IF(AND($M$1=2006,'Calculation sheet'!$AQ25="1999-2012"),'Result 2005-2012'!L25*SUM($Y$18:$AE$18)/7,IF(AND($M$1=2007,'Calculation sheet'!$AQ25="1999-2012"),'Result 2005-2012'!L25*SUM($Z$18:$AE$18)/6,IF(AND($M$1=2008,'Calculation sheet'!$AQ25="1999-2012"),'Result 2005-2012'!L25*SUM($AA$18:$AE$18)/5,IF(AND($M$1=2009,'Calculation sheet'!$AQ25="1999-2012"),'Result 2005-2012'!L25*SUM($AB$18:$AE$18)/4,IF(AND($M$1=2010,'Calculation sheet'!$AQ25="1999-2012"),'Result 2005-2012'!L25*SUM($AC$18:$AE$18)/3,IF(AND($M$1=2011,'Calculation sheet'!$AQ25="1999-2012"),'Result 2005-2012'!L25*SUM($AD$18:$AE$18)/2,IF(AND($M$1=2012,'Calculation sheet'!$AQ25="1999-2012"),'Result 2005-2012'!L25*$AE$18,""))))))))))))))))</f>
        <v/>
      </c>
      <c r="M25" s="12" t="str">
        <f t="shared" si="0"/>
        <v/>
      </c>
      <c r="N25" s="12" t="str">
        <f>IF('Result 2005-2012'!$R25="","",IF($M$1=2005,'Result 2005-2012'!N25,IF(AND($M$1=2006,'Calculation sheet'!$AQ25="2005-2012"),'Result 2005-2012'!N25*SUM($Y$10:$AE$10)/7,IF(AND($M$1=2007,'Calculation sheet'!$AQ25="2005-2012"),'Result 2005-2012'!N25*SUM($Z$10:$AE$10)/6,IF(AND($M$1=2008,'Calculation sheet'!$AQ25="2005-2012"),'Result 2005-2012'!N25*SUM($AA$10:$AE$10)/5,IF(AND($M$1=2009,'Calculation sheet'!$AQ25="2005-2012"),'Result 2005-2012'!N25*SUM($AB$10:$AE$10)/4,IF(AND($M$1=2010,'Calculation sheet'!$AQ25="2005-2012"),'Result 2005-2012'!N25*SUM($AC$10:$AE$10)/3,IF(AND($M$1=2011,'Calculation sheet'!$AQ25="2005-2012"),'Result 2005-2012'!N25*SUM($AD$10:$AE$10)/2,IF(AND($M$1=2012,'Calculation sheet'!$AQ25="2005-2012"),'Result 2005-2012'!N25*$AE$10,IF(AND($M$1=2006,'Calculation sheet'!$AQ25="1999-2012"),'Result 2005-2012'!N25*SUM($Y$16:$AE$16)/7,IF(AND($M$1=2007,'Calculation sheet'!$AQ25="1999-2012"),'Result 2005-2012'!N25*SUM($Z$16:$AE$16)/6,IF(AND($M$1=2008,'Calculation sheet'!$AQ25="1999-2012"),'Result 2005-2012'!N25*SUM($AA$16:$AE$16)/5,IF(AND($M$1=2009,'Calculation sheet'!$AQ25="1999-2012"),'Result 2005-2012'!N25*SUM($AB$16:$AE$16)/4,IF(AND($M$1=2010,'Calculation sheet'!$AQ25="1999-2012"),'Result 2005-2012'!N25*SUM($AC$16:$AE$16)/3,IF(AND($M$1=2011,'Calculation sheet'!$AQ25="1999-2012"),'Result 2005-2012'!N25*SUM($AD$16:$AE$16)/2,IF(AND($M$1=2012,'Calculation sheet'!$AQ25="1999-2012"),'Result 2005-2012'!N25*$AE$16,""))))))))))))))))</f>
        <v/>
      </c>
      <c r="O25" s="12" t="str">
        <f>IF('Result 2005-2012'!$R25="","",IF($M$1=2005,'Result 2005-2012'!O25,IF(AND($M$1=2006,'Calculation sheet'!$AQ25="2005-2012"),'Result 2005-2012'!O25*SUM($Y$10:$AE$10)/7,IF(AND($M$1=2007,'Calculation sheet'!$AQ25="2005-2012"),'Result 2005-2012'!O25*SUM($Z$10:$AE$10)/6,IF(AND($M$1=2008,'Calculation sheet'!$AQ25="2005-2012"),'Result 2005-2012'!O25*SUM($AA$10:$AE$10)/5,IF(AND($M$1=2009,'Calculation sheet'!$AQ25="2005-2012"),'Result 2005-2012'!O25*SUM($AB$10:$AE$10)/4,IF(AND($M$1=2010,'Calculation sheet'!$AQ25="2005-2012"),'Result 2005-2012'!O25*SUM($AC$10:$AE$10)/3,IF(AND($M$1=2011,'Calculation sheet'!$AQ25="2005-2012"),'Result 2005-2012'!O25*SUM($AD$10:$AE$10)/2,IF(AND($M$1=2012,'Calculation sheet'!$AQ25="2005-2012"),'Result 2005-2012'!O25*$AE$10,IF(AND($M$1=2006,'Calculation sheet'!$AQ25="1999-2012"),'Result 2005-2012'!O25*SUM($Y$16:$AE$16)/7,IF(AND($M$1=2007,'Calculation sheet'!$AQ25="1999-2012"),'Result 2005-2012'!O25*SUM($Z$16:$AE$16)/6,IF(AND($M$1=2008,'Calculation sheet'!$AQ25="1999-2012"),'Result 2005-2012'!O25*SUM($AA$16:$AE$16)/5,IF(AND($M$1=2009,'Calculation sheet'!$AQ25="1999-2012"),'Result 2005-2012'!O25*SUM($AB$16:$AE$16)/4,IF(AND($M$1=2010,'Calculation sheet'!$AQ25="1999-2012"),'Result 2005-2012'!O25*SUM($AC$16:$AE$16)/3,IF(AND($M$1=2011,'Calculation sheet'!$AQ25="1999-2012"),'Result 2005-2012'!O25*SUM($AD$16:$AE$16)/2,IF(AND($M$1=2012,'Calculation sheet'!$AQ25="1999-2012"),'Result 2005-2012'!O25*$AE$16,""))))))))))))))))</f>
        <v/>
      </c>
      <c r="P25" s="12" t="str">
        <f>IF('Result 2005-2012'!$R25="","",IF($M$1=2005,'Result 2005-2012'!P25,IF(AND($M$1=2006,'Calculation sheet'!$AQ25="2005-2012"),'Result 2005-2012'!P25*SUM($Y$11:$AE$11)/7,IF(AND($M$1=2007,'Calculation sheet'!$AQ25="2005-2012"),'Result 2005-2012'!P25*SUM($Z$11:$AE$11)/6,IF(AND($M$1=2008,'Calculation sheet'!$AQ25="2005-2012"),'Result 2005-2012'!P25*SUM($AA$11:$AE$11)/5,IF(AND($M$1=2009,'Calculation sheet'!$AQ25="2005-2012"),'Result 2005-2012'!P25*SUM($AB$11:$AE$11)/4,IF(AND($M$1=2010,'Calculation sheet'!$AQ25="2005-2012"),'Result 2005-2012'!P25*SUM($AC$11:$AE$11)/3,IF(AND($M$1=2011,'Calculation sheet'!$AQ25="2005-2012"),'Result 2005-2012'!P25*SUM($AD$11:$AE$11)/2,IF(AND($M$1=2012,'Calculation sheet'!$AQ25="2005-2012"),'Result 2005-2012'!P25*$AE$11,IF(AND($M$1=2006,'Calculation sheet'!$AQ25="1999-2012"),'Result 2005-2012'!P25*SUM($Y$16:$AE$16)/7,IF(AND($M$1=2007,'Calculation sheet'!$AQ25="1999-2012"),'Result 2005-2012'!P25*SUM($Z$16:$AE$16)/6,IF(AND($M$1=2008,'Calculation sheet'!$AQ25="1999-2012"),'Result 2005-2012'!P25*SUM($AA$16:$AE$16)/5,IF(AND($M$1=2009,'Calculation sheet'!$AQ25="1999-2012"),'Result 2005-2012'!P25*SUM($AB$16:$AE$16)/4,IF(AND($M$1=2010,'Calculation sheet'!$AQ25="1999-2012"),'Result 2005-2012'!P25*SUM($AC$16:$AE$16)/3,IF(AND($M$1=2011,'Calculation sheet'!$AQ25="1999-2012"),'Result 2005-2012'!P25*SUM($AD$16:$AE$16)/2,IF(AND($M$1=2012,'Calculation sheet'!$AQ25="1999-2012"),'Result 2005-2012'!P25*$AE$16,""))))))))))))))))</f>
        <v/>
      </c>
      <c r="Q25" s="12" t="str">
        <f t="shared" si="1"/>
        <v/>
      </c>
      <c r="R25" s="14" t="str">
        <f t="shared" si="2"/>
        <v/>
      </c>
    </row>
    <row r="26" spans="1:47" x14ac:dyDescent="0.3">
      <c r="A26" s="4" t="str">
        <f>IF('Input data'!A41="","",'Input data'!A41)</f>
        <v/>
      </c>
      <c r="B26" s="4" t="str">
        <f>IF('Input data'!B41="","",'Input data'!B41)</f>
        <v/>
      </c>
      <c r="C26" s="4" t="str">
        <f>IF('Input data'!C41="","",'Input data'!C41)</f>
        <v/>
      </c>
      <c r="D26" s="4" t="str">
        <f>IF('Input data'!D41="","",'Input data'!D41)</f>
        <v/>
      </c>
      <c r="E26" s="4" t="str">
        <f>IF('Input data'!E41="","",'Input data'!E41)</f>
        <v/>
      </c>
      <c r="F26" s="4" t="str">
        <f>IF('Input data'!F41="","",'Input data'!F41)</f>
        <v/>
      </c>
      <c r="G26" s="4">
        <f>IF('Input data'!G41="","",'Input data'!G41)</f>
        <v>0</v>
      </c>
      <c r="H26" s="4" t="str">
        <f>IF('Input data'!H41&gt;0.5,'Input data'!H41,"")</f>
        <v/>
      </c>
      <c r="I26" s="4" t="str">
        <f>IF('Input data'!I41="","",'Input data'!I41)</f>
        <v/>
      </c>
      <c r="J26" s="12" t="str">
        <f>IF('Result 2005-2012'!$R26="","",IF($M$1=2005,'Result 2005-2012'!J26,IF(AND($M$1=2006,'Calculation sheet'!$AQ26="2005-2012"),'Result 2005-2012'!J26*SUM($Y$7:$AE$7)/7,IF(AND($M$1=2007,'Calculation sheet'!$AQ26="2005-2012"),'Result 2005-2012'!J26*SUM($Z$7:$AE$7)/6,IF(AND($M$1=2008,'Calculation sheet'!$AQ26="2005-2012"),'Result 2005-2012'!J26*SUM($AA$7:$AE$7)/5,IF(AND($M$1=2009,'Calculation sheet'!$AQ26="2005-2012"),'Result 2005-2012'!J26*SUM($AB$7:$AE$7)/4,IF(AND($M$1=2010,'Calculation sheet'!$AQ26="2005-2012"),'Result 2005-2012'!J26*SUM($AC$7:$AE$7)/3,IF(AND($M$1=2011,'Calculation sheet'!$AQ26="2005-2012"),'Result 2005-2012'!J26*SUM($AD$7:$AE$7)/2,IF(AND($M$1=2012,'Calculation sheet'!$AQ26="2005-2012"),'Result 2005-2012'!J26*$AE$7,IF(AND($M$1=2006,'Calculation sheet'!$AQ26="1999-2012"),'Result 2005-2012'!J26*SUM($Y$16:$AE$16)/7,IF(AND($M$1=2007,'Calculation sheet'!$AQ26="1999-2012"),'Result 2005-2012'!J26*SUM($Z$16:$AE$16)/6,IF(AND($M$1=2008,'Calculation sheet'!$AQ26="1999-2012"),'Result 2005-2012'!J26*SUM($AA$16:$AE$16)/5,IF(AND($M$1=2009,'Calculation sheet'!$AQ26="1999-2012"),'Result 2005-2012'!J26*SUM($AB$16:$AE$16)/4,IF(AND($M$1=2010,'Calculation sheet'!$AQ26="1999-2012"),'Result 2005-2012'!J26*SUM($AC$16:$AE$16)/3,IF(AND($M$1=2011,'Calculation sheet'!$AQ26="1999-2012"),'Result 2005-2012'!J26*SUM($AD$16:$AE$16)/2,IF(AND($M$1=2012,'Calculation sheet'!$AQ26="1999-2012"),'Result 2005-2012'!J26*$AE$16,""))))))))))))))))</f>
        <v/>
      </c>
      <c r="K26" s="12" t="str">
        <f>IF('Result 2005-2012'!$R26="","",IF($M$1=2005,'Result 2005-2012'!K26,IF(AND($M$1=2006,'Calculation sheet'!$AQ26="2005-2012"),'Result 2005-2012'!K26*SUM($Y$8:$AE$8)/7,IF(AND($M$1=2007,'Calculation sheet'!$AQ26="2005-2012"),'Result 2005-2012'!K26*SUM($Z$8:$AE$8)/6,IF(AND($M$1=2008,'Calculation sheet'!$AQ26="2005-2012"),'Result 2005-2012'!K26*SUM($AA$8:$AE$8)/5,IF(AND($M$1=2009,'Calculation sheet'!$AQ26="2005-2012"),'Result 2005-2012'!K26*SUM($AB$8:$AE$8)/4,IF(AND($M$1=2010,'Calculation sheet'!$AQ26="2005-2012"),'Result 2005-2012'!K26*SUM($AC$8:$AE$8)/3,IF(AND($M$1=2011,'Calculation sheet'!$AQ26="2005-2012"),'Result 2005-2012'!K26*SUM($AD$8:$AE$8)/2,IF(AND($M$1=2012,'Calculation sheet'!$AQ26="2005-2012"),'Result 2005-2012'!K26*$AE$8,IF(AND($M$1=2006,'Calculation sheet'!$AQ26="1999-2012"),'Result 2005-2012'!K26*SUM($Y$17:$AE$17)/7,IF(AND($M$1=2007,'Calculation sheet'!$AQ26="1999-2012"),'Result 2005-2012'!K26*SUM($Z$17:$AE$17)/6,IF(AND($M$1=2008,'Calculation sheet'!$AQ26="1999-2012"),'Result 2005-2012'!K26*SUM($AA$17:$AE$17)/5,IF(AND($M$1=2009,'Calculation sheet'!$AQ26="1999-2012"),'Result 2005-2012'!K26*SUM($AB$17:$AE$17)/4,IF(AND($M$1=2010,'Calculation sheet'!$AQ26="1999-2012"),'Result 2005-2012'!K26*SUM($AC$17:$AE$17)/3,IF(AND($M$1=2011,'Calculation sheet'!$AQ26="1999-2012"),'Result 2005-2012'!K26*SUM($AD$17:$AE$17)/2,IF(AND($M$1=2012,'Calculation sheet'!$AQ26="1999-2012"),'Result 2005-2012'!K26*$AE$17,""))))))))))))))))</f>
        <v/>
      </c>
      <c r="L26" s="12" t="str">
        <f>IF('Result 2005-2012'!$R26="","",IF($M$1=2005,'Result 2005-2012'!L26,IF(AND($M$1=2006,'Calculation sheet'!$AQ26="2005-2012"),'Result 2005-2012'!L26*SUM($Y$9:$AE$9)/7,IF(AND($M$1=2007,'Calculation sheet'!$AQ26="2005-2012"),'Result 2005-2012'!L26*SUM($Z$9:$AE$9)/6,IF(AND($M$1=2008,'Calculation sheet'!$AQ26="2005-2012"),'Result 2005-2012'!L26*SUM($AA$9:$AE$9)/5,IF(AND($M$1=2009,'Calculation sheet'!$AQ26="2005-2012"),'Result 2005-2012'!L26*SUM($AB$9:$AE$9)/4,IF(AND($M$1=2010,'Calculation sheet'!$AQ26="2005-2012"),'Result 2005-2012'!L26*SUM($AC$9:$AE$9)/3,IF(AND($M$1=2011,'Calculation sheet'!$AQ26="2005-2012"),'Result 2005-2012'!L26*SUM($AD$9:$AE$9)/2,IF(AND($M$1=2012,'Calculation sheet'!$AQ26="2005-2012"),'Result 2005-2012'!L26*$AE$9,IF(AND($M$1=2006,'Calculation sheet'!$AQ26="1999-2012"),'Result 2005-2012'!L26*SUM($Y$18:$AE$18)/7,IF(AND($M$1=2007,'Calculation sheet'!$AQ26="1999-2012"),'Result 2005-2012'!L26*SUM($Z$18:$AE$18)/6,IF(AND($M$1=2008,'Calculation sheet'!$AQ26="1999-2012"),'Result 2005-2012'!L26*SUM($AA$18:$AE$18)/5,IF(AND($M$1=2009,'Calculation sheet'!$AQ26="1999-2012"),'Result 2005-2012'!L26*SUM($AB$18:$AE$18)/4,IF(AND($M$1=2010,'Calculation sheet'!$AQ26="1999-2012"),'Result 2005-2012'!L26*SUM($AC$18:$AE$18)/3,IF(AND($M$1=2011,'Calculation sheet'!$AQ26="1999-2012"),'Result 2005-2012'!L26*SUM($AD$18:$AE$18)/2,IF(AND($M$1=2012,'Calculation sheet'!$AQ26="1999-2012"),'Result 2005-2012'!L26*$AE$18,""))))))))))))))))</f>
        <v/>
      </c>
      <c r="M26" s="12" t="str">
        <f t="shared" si="0"/>
        <v/>
      </c>
      <c r="N26" s="12" t="str">
        <f>IF('Result 2005-2012'!$R26="","",IF($M$1=2005,'Result 2005-2012'!N26,IF(AND($M$1=2006,'Calculation sheet'!$AQ26="2005-2012"),'Result 2005-2012'!N26*SUM($Y$10:$AE$10)/7,IF(AND($M$1=2007,'Calculation sheet'!$AQ26="2005-2012"),'Result 2005-2012'!N26*SUM($Z$10:$AE$10)/6,IF(AND($M$1=2008,'Calculation sheet'!$AQ26="2005-2012"),'Result 2005-2012'!N26*SUM($AA$10:$AE$10)/5,IF(AND($M$1=2009,'Calculation sheet'!$AQ26="2005-2012"),'Result 2005-2012'!N26*SUM($AB$10:$AE$10)/4,IF(AND($M$1=2010,'Calculation sheet'!$AQ26="2005-2012"),'Result 2005-2012'!N26*SUM($AC$10:$AE$10)/3,IF(AND($M$1=2011,'Calculation sheet'!$AQ26="2005-2012"),'Result 2005-2012'!N26*SUM($AD$10:$AE$10)/2,IF(AND($M$1=2012,'Calculation sheet'!$AQ26="2005-2012"),'Result 2005-2012'!N26*$AE$10,IF(AND($M$1=2006,'Calculation sheet'!$AQ26="1999-2012"),'Result 2005-2012'!N26*SUM($Y$16:$AE$16)/7,IF(AND($M$1=2007,'Calculation sheet'!$AQ26="1999-2012"),'Result 2005-2012'!N26*SUM($Z$16:$AE$16)/6,IF(AND($M$1=2008,'Calculation sheet'!$AQ26="1999-2012"),'Result 2005-2012'!N26*SUM($AA$16:$AE$16)/5,IF(AND($M$1=2009,'Calculation sheet'!$AQ26="1999-2012"),'Result 2005-2012'!N26*SUM($AB$16:$AE$16)/4,IF(AND($M$1=2010,'Calculation sheet'!$AQ26="1999-2012"),'Result 2005-2012'!N26*SUM($AC$16:$AE$16)/3,IF(AND($M$1=2011,'Calculation sheet'!$AQ26="1999-2012"),'Result 2005-2012'!N26*SUM($AD$16:$AE$16)/2,IF(AND($M$1=2012,'Calculation sheet'!$AQ26="1999-2012"),'Result 2005-2012'!N26*$AE$16,""))))))))))))))))</f>
        <v/>
      </c>
      <c r="O26" s="12" t="str">
        <f>IF('Result 2005-2012'!$R26="","",IF($M$1=2005,'Result 2005-2012'!O26,IF(AND($M$1=2006,'Calculation sheet'!$AQ26="2005-2012"),'Result 2005-2012'!O26*SUM($Y$10:$AE$10)/7,IF(AND($M$1=2007,'Calculation sheet'!$AQ26="2005-2012"),'Result 2005-2012'!O26*SUM($Z$10:$AE$10)/6,IF(AND($M$1=2008,'Calculation sheet'!$AQ26="2005-2012"),'Result 2005-2012'!O26*SUM($AA$10:$AE$10)/5,IF(AND($M$1=2009,'Calculation sheet'!$AQ26="2005-2012"),'Result 2005-2012'!O26*SUM($AB$10:$AE$10)/4,IF(AND($M$1=2010,'Calculation sheet'!$AQ26="2005-2012"),'Result 2005-2012'!O26*SUM($AC$10:$AE$10)/3,IF(AND($M$1=2011,'Calculation sheet'!$AQ26="2005-2012"),'Result 2005-2012'!O26*SUM($AD$10:$AE$10)/2,IF(AND($M$1=2012,'Calculation sheet'!$AQ26="2005-2012"),'Result 2005-2012'!O26*$AE$10,IF(AND($M$1=2006,'Calculation sheet'!$AQ26="1999-2012"),'Result 2005-2012'!O26*SUM($Y$16:$AE$16)/7,IF(AND($M$1=2007,'Calculation sheet'!$AQ26="1999-2012"),'Result 2005-2012'!O26*SUM($Z$16:$AE$16)/6,IF(AND($M$1=2008,'Calculation sheet'!$AQ26="1999-2012"),'Result 2005-2012'!O26*SUM($AA$16:$AE$16)/5,IF(AND($M$1=2009,'Calculation sheet'!$AQ26="1999-2012"),'Result 2005-2012'!O26*SUM($AB$16:$AE$16)/4,IF(AND($M$1=2010,'Calculation sheet'!$AQ26="1999-2012"),'Result 2005-2012'!O26*SUM($AC$16:$AE$16)/3,IF(AND($M$1=2011,'Calculation sheet'!$AQ26="1999-2012"),'Result 2005-2012'!O26*SUM($AD$16:$AE$16)/2,IF(AND($M$1=2012,'Calculation sheet'!$AQ26="1999-2012"),'Result 2005-2012'!O26*$AE$16,""))))))))))))))))</f>
        <v/>
      </c>
      <c r="P26" s="12" t="str">
        <f>IF('Result 2005-2012'!$R26="","",IF($M$1=2005,'Result 2005-2012'!P26,IF(AND($M$1=2006,'Calculation sheet'!$AQ26="2005-2012"),'Result 2005-2012'!P26*SUM($Y$11:$AE$11)/7,IF(AND($M$1=2007,'Calculation sheet'!$AQ26="2005-2012"),'Result 2005-2012'!P26*SUM($Z$11:$AE$11)/6,IF(AND($M$1=2008,'Calculation sheet'!$AQ26="2005-2012"),'Result 2005-2012'!P26*SUM($AA$11:$AE$11)/5,IF(AND($M$1=2009,'Calculation sheet'!$AQ26="2005-2012"),'Result 2005-2012'!P26*SUM($AB$11:$AE$11)/4,IF(AND($M$1=2010,'Calculation sheet'!$AQ26="2005-2012"),'Result 2005-2012'!P26*SUM($AC$11:$AE$11)/3,IF(AND($M$1=2011,'Calculation sheet'!$AQ26="2005-2012"),'Result 2005-2012'!P26*SUM($AD$11:$AE$11)/2,IF(AND($M$1=2012,'Calculation sheet'!$AQ26="2005-2012"),'Result 2005-2012'!P26*$AE$11,IF(AND($M$1=2006,'Calculation sheet'!$AQ26="1999-2012"),'Result 2005-2012'!P26*SUM($Y$16:$AE$16)/7,IF(AND($M$1=2007,'Calculation sheet'!$AQ26="1999-2012"),'Result 2005-2012'!P26*SUM($Z$16:$AE$16)/6,IF(AND($M$1=2008,'Calculation sheet'!$AQ26="1999-2012"),'Result 2005-2012'!P26*SUM($AA$16:$AE$16)/5,IF(AND($M$1=2009,'Calculation sheet'!$AQ26="1999-2012"),'Result 2005-2012'!P26*SUM($AB$16:$AE$16)/4,IF(AND($M$1=2010,'Calculation sheet'!$AQ26="1999-2012"),'Result 2005-2012'!P26*SUM($AC$16:$AE$16)/3,IF(AND($M$1=2011,'Calculation sheet'!$AQ26="1999-2012"),'Result 2005-2012'!P26*SUM($AD$16:$AE$16)/2,IF(AND($M$1=2012,'Calculation sheet'!$AQ26="1999-2012"),'Result 2005-2012'!P26*$AE$16,""))))))))))))))))</f>
        <v/>
      </c>
      <c r="Q26" s="12" t="str">
        <f t="shared" si="1"/>
        <v/>
      </c>
      <c r="R26" s="14" t="str">
        <f t="shared" si="2"/>
        <v/>
      </c>
    </row>
    <row r="27" spans="1:47" x14ac:dyDescent="0.3">
      <c r="A27" s="4" t="str">
        <f>IF('Input data'!A42="","",'Input data'!A42)</f>
        <v/>
      </c>
      <c r="B27" s="4" t="str">
        <f>IF('Input data'!B42="","",'Input data'!B42)</f>
        <v/>
      </c>
      <c r="C27" s="4" t="str">
        <f>IF('Input data'!C42="","",'Input data'!C42)</f>
        <v/>
      </c>
      <c r="D27" s="4" t="str">
        <f>IF('Input data'!D42="","",'Input data'!D42)</f>
        <v/>
      </c>
      <c r="E27" s="4" t="str">
        <f>IF('Input data'!E42="","",'Input data'!E42)</f>
        <v/>
      </c>
      <c r="F27" s="4" t="str">
        <f>IF('Input data'!F42="","",'Input data'!F42)</f>
        <v/>
      </c>
      <c r="G27" s="4">
        <f>IF('Input data'!G42="","",'Input data'!G42)</f>
        <v>0</v>
      </c>
      <c r="H27" s="4" t="str">
        <f>IF('Input data'!H42&gt;0.5,'Input data'!H42,"")</f>
        <v/>
      </c>
      <c r="I27" s="4" t="str">
        <f>IF('Input data'!I42="","",'Input data'!I42)</f>
        <v/>
      </c>
      <c r="J27" s="12" t="str">
        <f>IF('Result 2005-2012'!$R27="","",IF($M$1=2005,'Result 2005-2012'!J27,IF(AND($M$1=2006,'Calculation sheet'!$AQ27="2005-2012"),'Result 2005-2012'!J27*SUM($Y$7:$AE$7)/7,IF(AND($M$1=2007,'Calculation sheet'!$AQ27="2005-2012"),'Result 2005-2012'!J27*SUM($Z$7:$AE$7)/6,IF(AND($M$1=2008,'Calculation sheet'!$AQ27="2005-2012"),'Result 2005-2012'!J27*SUM($AA$7:$AE$7)/5,IF(AND($M$1=2009,'Calculation sheet'!$AQ27="2005-2012"),'Result 2005-2012'!J27*SUM($AB$7:$AE$7)/4,IF(AND($M$1=2010,'Calculation sheet'!$AQ27="2005-2012"),'Result 2005-2012'!J27*SUM($AC$7:$AE$7)/3,IF(AND($M$1=2011,'Calculation sheet'!$AQ27="2005-2012"),'Result 2005-2012'!J27*SUM($AD$7:$AE$7)/2,IF(AND($M$1=2012,'Calculation sheet'!$AQ27="2005-2012"),'Result 2005-2012'!J27*$AE$7,IF(AND($M$1=2006,'Calculation sheet'!$AQ27="1999-2012"),'Result 2005-2012'!J27*SUM($Y$16:$AE$16)/7,IF(AND($M$1=2007,'Calculation sheet'!$AQ27="1999-2012"),'Result 2005-2012'!J27*SUM($Z$16:$AE$16)/6,IF(AND($M$1=2008,'Calculation sheet'!$AQ27="1999-2012"),'Result 2005-2012'!J27*SUM($AA$16:$AE$16)/5,IF(AND($M$1=2009,'Calculation sheet'!$AQ27="1999-2012"),'Result 2005-2012'!J27*SUM($AB$16:$AE$16)/4,IF(AND($M$1=2010,'Calculation sheet'!$AQ27="1999-2012"),'Result 2005-2012'!J27*SUM($AC$16:$AE$16)/3,IF(AND($M$1=2011,'Calculation sheet'!$AQ27="1999-2012"),'Result 2005-2012'!J27*SUM($AD$16:$AE$16)/2,IF(AND($M$1=2012,'Calculation sheet'!$AQ27="1999-2012"),'Result 2005-2012'!J27*$AE$16,""))))))))))))))))</f>
        <v/>
      </c>
      <c r="K27" s="12" t="str">
        <f>IF('Result 2005-2012'!$R27="","",IF($M$1=2005,'Result 2005-2012'!K27,IF(AND($M$1=2006,'Calculation sheet'!$AQ27="2005-2012"),'Result 2005-2012'!K27*SUM($Y$8:$AE$8)/7,IF(AND($M$1=2007,'Calculation sheet'!$AQ27="2005-2012"),'Result 2005-2012'!K27*SUM($Z$8:$AE$8)/6,IF(AND($M$1=2008,'Calculation sheet'!$AQ27="2005-2012"),'Result 2005-2012'!K27*SUM($AA$8:$AE$8)/5,IF(AND($M$1=2009,'Calculation sheet'!$AQ27="2005-2012"),'Result 2005-2012'!K27*SUM($AB$8:$AE$8)/4,IF(AND($M$1=2010,'Calculation sheet'!$AQ27="2005-2012"),'Result 2005-2012'!K27*SUM($AC$8:$AE$8)/3,IF(AND($M$1=2011,'Calculation sheet'!$AQ27="2005-2012"),'Result 2005-2012'!K27*SUM($AD$8:$AE$8)/2,IF(AND($M$1=2012,'Calculation sheet'!$AQ27="2005-2012"),'Result 2005-2012'!K27*$AE$8,IF(AND($M$1=2006,'Calculation sheet'!$AQ27="1999-2012"),'Result 2005-2012'!K27*SUM($Y$17:$AE$17)/7,IF(AND($M$1=2007,'Calculation sheet'!$AQ27="1999-2012"),'Result 2005-2012'!K27*SUM($Z$17:$AE$17)/6,IF(AND($M$1=2008,'Calculation sheet'!$AQ27="1999-2012"),'Result 2005-2012'!K27*SUM($AA$17:$AE$17)/5,IF(AND($M$1=2009,'Calculation sheet'!$AQ27="1999-2012"),'Result 2005-2012'!K27*SUM($AB$17:$AE$17)/4,IF(AND($M$1=2010,'Calculation sheet'!$AQ27="1999-2012"),'Result 2005-2012'!K27*SUM($AC$17:$AE$17)/3,IF(AND($M$1=2011,'Calculation sheet'!$AQ27="1999-2012"),'Result 2005-2012'!K27*SUM($AD$17:$AE$17)/2,IF(AND($M$1=2012,'Calculation sheet'!$AQ27="1999-2012"),'Result 2005-2012'!K27*$AE$17,""))))))))))))))))</f>
        <v/>
      </c>
      <c r="L27" s="12" t="str">
        <f>IF('Result 2005-2012'!$R27="","",IF($M$1=2005,'Result 2005-2012'!L27,IF(AND($M$1=2006,'Calculation sheet'!$AQ27="2005-2012"),'Result 2005-2012'!L27*SUM($Y$9:$AE$9)/7,IF(AND($M$1=2007,'Calculation sheet'!$AQ27="2005-2012"),'Result 2005-2012'!L27*SUM($Z$9:$AE$9)/6,IF(AND($M$1=2008,'Calculation sheet'!$AQ27="2005-2012"),'Result 2005-2012'!L27*SUM($AA$9:$AE$9)/5,IF(AND($M$1=2009,'Calculation sheet'!$AQ27="2005-2012"),'Result 2005-2012'!L27*SUM($AB$9:$AE$9)/4,IF(AND($M$1=2010,'Calculation sheet'!$AQ27="2005-2012"),'Result 2005-2012'!L27*SUM($AC$9:$AE$9)/3,IF(AND($M$1=2011,'Calculation sheet'!$AQ27="2005-2012"),'Result 2005-2012'!L27*SUM($AD$9:$AE$9)/2,IF(AND($M$1=2012,'Calculation sheet'!$AQ27="2005-2012"),'Result 2005-2012'!L27*$AE$9,IF(AND($M$1=2006,'Calculation sheet'!$AQ27="1999-2012"),'Result 2005-2012'!L27*SUM($Y$18:$AE$18)/7,IF(AND($M$1=2007,'Calculation sheet'!$AQ27="1999-2012"),'Result 2005-2012'!L27*SUM($Z$18:$AE$18)/6,IF(AND($M$1=2008,'Calculation sheet'!$AQ27="1999-2012"),'Result 2005-2012'!L27*SUM($AA$18:$AE$18)/5,IF(AND($M$1=2009,'Calculation sheet'!$AQ27="1999-2012"),'Result 2005-2012'!L27*SUM($AB$18:$AE$18)/4,IF(AND($M$1=2010,'Calculation sheet'!$AQ27="1999-2012"),'Result 2005-2012'!L27*SUM($AC$18:$AE$18)/3,IF(AND($M$1=2011,'Calculation sheet'!$AQ27="1999-2012"),'Result 2005-2012'!L27*SUM($AD$18:$AE$18)/2,IF(AND($M$1=2012,'Calculation sheet'!$AQ27="1999-2012"),'Result 2005-2012'!L27*$AE$18,""))))))))))))))))</f>
        <v/>
      </c>
      <c r="M27" s="12" t="str">
        <f t="shared" si="0"/>
        <v/>
      </c>
      <c r="N27" s="12" t="str">
        <f>IF('Result 2005-2012'!$R27="","",IF($M$1=2005,'Result 2005-2012'!N27,IF(AND($M$1=2006,'Calculation sheet'!$AQ27="2005-2012"),'Result 2005-2012'!N27*SUM($Y$10:$AE$10)/7,IF(AND($M$1=2007,'Calculation sheet'!$AQ27="2005-2012"),'Result 2005-2012'!N27*SUM($Z$10:$AE$10)/6,IF(AND($M$1=2008,'Calculation sheet'!$AQ27="2005-2012"),'Result 2005-2012'!N27*SUM($AA$10:$AE$10)/5,IF(AND($M$1=2009,'Calculation sheet'!$AQ27="2005-2012"),'Result 2005-2012'!N27*SUM($AB$10:$AE$10)/4,IF(AND($M$1=2010,'Calculation sheet'!$AQ27="2005-2012"),'Result 2005-2012'!N27*SUM($AC$10:$AE$10)/3,IF(AND($M$1=2011,'Calculation sheet'!$AQ27="2005-2012"),'Result 2005-2012'!N27*SUM($AD$10:$AE$10)/2,IF(AND($M$1=2012,'Calculation sheet'!$AQ27="2005-2012"),'Result 2005-2012'!N27*$AE$10,IF(AND($M$1=2006,'Calculation sheet'!$AQ27="1999-2012"),'Result 2005-2012'!N27*SUM($Y$16:$AE$16)/7,IF(AND($M$1=2007,'Calculation sheet'!$AQ27="1999-2012"),'Result 2005-2012'!N27*SUM($Z$16:$AE$16)/6,IF(AND($M$1=2008,'Calculation sheet'!$AQ27="1999-2012"),'Result 2005-2012'!N27*SUM($AA$16:$AE$16)/5,IF(AND($M$1=2009,'Calculation sheet'!$AQ27="1999-2012"),'Result 2005-2012'!N27*SUM($AB$16:$AE$16)/4,IF(AND($M$1=2010,'Calculation sheet'!$AQ27="1999-2012"),'Result 2005-2012'!N27*SUM($AC$16:$AE$16)/3,IF(AND($M$1=2011,'Calculation sheet'!$AQ27="1999-2012"),'Result 2005-2012'!N27*SUM($AD$16:$AE$16)/2,IF(AND($M$1=2012,'Calculation sheet'!$AQ27="1999-2012"),'Result 2005-2012'!N27*$AE$16,""))))))))))))))))</f>
        <v/>
      </c>
      <c r="O27" s="12" t="str">
        <f>IF('Result 2005-2012'!$R27="","",IF($M$1=2005,'Result 2005-2012'!O27,IF(AND($M$1=2006,'Calculation sheet'!$AQ27="2005-2012"),'Result 2005-2012'!O27*SUM($Y$10:$AE$10)/7,IF(AND($M$1=2007,'Calculation sheet'!$AQ27="2005-2012"),'Result 2005-2012'!O27*SUM($Z$10:$AE$10)/6,IF(AND($M$1=2008,'Calculation sheet'!$AQ27="2005-2012"),'Result 2005-2012'!O27*SUM($AA$10:$AE$10)/5,IF(AND($M$1=2009,'Calculation sheet'!$AQ27="2005-2012"),'Result 2005-2012'!O27*SUM($AB$10:$AE$10)/4,IF(AND($M$1=2010,'Calculation sheet'!$AQ27="2005-2012"),'Result 2005-2012'!O27*SUM($AC$10:$AE$10)/3,IF(AND($M$1=2011,'Calculation sheet'!$AQ27="2005-2012"),'Result 2005-2012'!O27*SUM($AD$10:$AE$10)/2,IF(AND($M$1=2012,'Calculation sheet'!$AQ27="2005-2012"),'Result 2005-2012'!O27*$AE$10,IF(AND($M$1=2006,'Calculation sheet'!$AQ27="1999-2012"),'Result 2005-2012'!O27*SUM($Y$16:$AE$16)/7,IF(AND($M$1=2007,'Calculation sheet'!$AQ27="1999-2012"),'Result 2005-2012'!O27*SUM($Z$16:$AE$16)/6,IF(AND($M$1=2008,'Calculation sheet'!$AQ27="1999-2012"),'Result 2005-2012'!O27*SUM($AA$16:$AE$16)/5,IF(AND($M$1=2009,'Calculation sheet'!$AQ27="1999-2012"),'Result 2005-2012'!O27*SUM($AB$16:$AE$16)/4,IF(AND($M$1=2010,'Calculation sheet'!$AQ27="1999-2012"),'Result 2005-2012'!O27*SUM($AC$16:$AE$16)/3,IF(AND($M$1=2011,'Calculation sheet'!$AQ27="1999-2012"),'Result 2005-2012'!O27*SUM($AD$16:$AE$16)/2,IF(AND($M$1=2012,'Calculation sheet'!$AQ27="1999-2012"),'Result 2005-2012'!O27*$AE$16,""))))))))))))))))</f>
        <v/>
      </c>
      <c r="P27" s="12" t="str">
        <f>IF('Result 2005-2012'!$R27="","",IF($M$1=2005,'Result 2005-2012'!P27,IF(AND($M$1=2006,'Calculation sheet'!$AQ27="2005-2012"),'Result 2005-2012'!P27*SUM($Y$11:$AE$11)/7,IF(AND($M$1=2007,'Calculation sheet'!$AQ27="2005-2012"),'Result 2005-2012'!P27*SUM($Z$11:$AE$11)/6,IF(AND($M$1=2008,'Calculation sheet'!$AQ27="2005-2012"),'Result 2005-2012'!P27*SUM($AA$11:$AE$11)/5,IF(AND($M$1=2009,'Calculation sheet'!$AQ27="2005-2012"),'Result 2005-2012'!P27*SUM($AB$11:$AE$11)/4,IF(AND($M$1=2010,'Calculation sheet'!$AQ27="2005-2012"),'Result 2005-2012'!P27*SUM($AC$11:$AE$11)/3,IF(AND($M$1=2011,'Calculation sheet'!$AQ27="2005-2012"),'Result 2005-2012'!P27*SUM($AD$11:$AE$11)/2,IF(AND($M$1=2012,'Calculation sheet'!$AQ27="2005-2012"),'Result 2005-2012'!P27*$AE$11,IF(AND($M$1=2006,'Calculation sheet'!$AQ27="1999-2012"),'Result 2005-2012'!P27*SUM($Y$16:$AE$16)/7,IF(AND($M$1=2007,'Calculation sheet'!$AQ27="1999-2012"),'Result 2005-2012'!P27*SUM($Z$16:$AE$16)/6,IF(AND($M$1=2008,'Calculation sheet'!$AQ27="1999-2012"),'Result 2005-2012'!P27*SUM($AA$16:$AE$16)/5,IF(AND($M$1=2009,'Calculation sheet'!$AQ27="1999-2012"),'Result 2005-2012'!P27*SUM($AB$16:$AE$16)/4,IF(AND($M$1=2010,'Calculation sheet'!$AQ27="1999-2012"),'Result 2005-2012'!P27*SUM($AC$16:$AE$16)/3,IF(AND($M$1=2011,'Calculation sheet'!$AQ27="1999-2012"),'Result 2005-2012'!P27*SUM($AD$16:$AE$16)/2,IF(AND($M$1=2012,'Calculation sheet'!$AQ27="1999-2012"),'Result 2005-2012'!P27*$AE$16,""))))))))))))))))</f>
        <v/>
      </c>
      <c r="Q27" s="12" t="str">
        <f t="shared" si="1"/>
        <v/>
      </c>
      <c r="R27" s="14" t="str">
        <f t="shared" si="2"/>
        <v/>
      </c>
    </row>
    <row r="28" spans="1:47" x14ac:dyDescent="0.3">
      <c r="A28" s="4" t="str">
        <f>IF('Input data'!A43="","",'Input data'!A43)</f>
        <v/>
      </c>
      <c r="B28" s="4" t="str">
        <f>IF('Input data'!B43="","",'Input data'!B43)</f>
        <v/>
      </c>
      <c r="C28" s="4" t="str">
        <f>IF('Input data'!C43="","",'Input data'!C43)</f>
        <v/>
      </c>
      <c r="D28" s="4" t="str">
        <f>IF('Input data'!D43="","",'Input data'!D43)</f>
        <v/>
      </c>
      <c r="E28" s="4" t="str">
        <f>IF('Input data'!E43="","",'Input data'!E43)</f>
        <v/>
      </c>
      <c r="F28" s="4" t="str">
        <f>IF('Input data'!F43="","",'Input data'!F43)</f>
        <v/>
      </c>
      <c r="G28" s="4">
        <f>IF('Input data'!G43="","",'Input data'!G43)</f>
        <v>0</v>
      </c>
      <c r="H28" s="4" t="str">
        <f>IF('Input data'!H43&gt;0.5,'Input data'!H43,"")</f>
        <v/>
      </c>
      <c r="I28" s="4" t="str">
        <f>IF('Input data'!I43="","",'Input data'!I43)</f>
        <v/>
      </c>
      <c r="J28" s="12" t="str">
        <f>IF('Result 2005-2012'!$R28="","",IF($M$1=2005,'Result 2005-2012'!J28,IF(AND($M$1=2006,'Calculation sheet'!$AQ28="2005-2012"),'Result 2005-2012'!J28*SUM($Y$7:$AE$7)/7,IF(AND($M$1=2007,'Calculation sheet'!$AQ28="2005-2012"),'Result 2005-2012'!J28*SUM($Z$7:$AE$7)/6,IF(AND($M$1=2008,'Calculation sheet'!$AQ28="2005-2012"),'Result 2005-2012'!J28*SUM($AA$7:$AE$7)/5,IF(AND($M$1=2009,'Calculation sheet'!$AQ28="2005-2012"),'Result 2005-2012'!J28*SUM($AB$7:$AE$7)/4,IF(AND($M$1=2010,'Calculation sheet'!$AQ28="2005-2012"),'Result 2005-2012'!J28*SUM($AC$7:$AE$7)/3,IF(AND($M$1=2011,'Calculation sheet'!$AQ28="2005-2012"),'Result 2005-2012'!J28*SUM($AD$7:$AE$7)/2,IF(AND($M$1=2012,'Calculation sheet'!$AQ28="2005-2012"),'Result 2005-2012'!J28*$AE$7,IF(AND($M$1=2006,'Calculation sheet'!$AQ28="1999-2012"),'Result 2005-2012'!J28*SUM($Y$16:$AE$16)/7,IF(AND($M$1=2007,'Calculation sheet'!$AQ28="1999-2012"),'Result 2005-2012'!J28*SUM($Z$16:$AE$16)/6,IF(AND($M$1=2008,'Calculation sheet'!$AQ28="1999-2012"),'Result 2005-2012'!J28*SUM($AA$16:$AE$16)/5,IF(AND($M$1=2009,'Calculation sheet'!$AQ28="1999-2012"),'Result 2005-2012'!J28*SUM($AB$16:$AE$16)/4,IF(AND($M$1=2010,'Calculation sheet'!$AQ28="1999-2012"),'Result 2005-2012'!J28*SUM($AC$16:$AE$16)/3,IF(AND($M$1=2011,'Calculation sheet'!$AQ28="1999-2012"),'Result 2005-2012'!J28*SUM($AD$16:$AE$16)/2,IF(AND($M$1=2012,'Calculation sheet'!$AQ28="1999-2012"),'Result 2005-2012'!J28*$AE$16,""))))))))))))))))</f>
        <v/>
      </c>
      <c r="K28" s="12" t="str">
        <f>IF('Result 2005-2012'!$R28="","",IF($M$1=2005,'Result 2005-2012'!K28,IF(AND($M$1=2006,'Calculation sheet'!$AQ28="2005-2012"),'Result 2005-2012'!K28*SUM($Y$8:$AE$8)/7,IF(AND($M$1=2007,'Calculation sheet'!$AQ28="2005-2012"),'Result 2005-2012'!K28*SUM($Z$8:$AE$8)/6,IF(AND($M$1=2008,'Calculation sheet'!$AQ28="2005-2012"),'Result 2005-2012'!K28*SUM($AA$8:$AE$8)/5,IF(AND($M$1=2009,'Calculation sheet'!$AQ28="2005-2012"),'Result 2005-2012'!K28*SUM($AB$8:$AE$8)/4,IF(AND($M$1=2010,'Calculation sheet'!$AQ28="2005-2012"),'Result 2005-2012'!K28*SUM($AC$8:$AE$8)/3,IF(AND($M$1=2011,'Calculation sheet'!$AQ28="2005-2012"),'Result 2005-2012'!K28*SUM($AD$8:$AE$8)/2,IF(AND($M$1=2012,'Calculation sheet'!$AQ28="2005-2012"),'Result 2005-2012'!K28*$AE$8,IF(AND($M$1=2006,'Calculation sheet'!$AQ28="1999-2012"),'Result 2005-2012'!K28*SUM($Y$17:$AE$17)/7,IF(AND($M$1=2007,'Calculation sheet'!$AQ28="1999-2012"),'Result 2005-2012'!K28*SUM($Z$17:$AE$17)/6,IF(AND($M$1=2008,'Calculation sheet'!$AQ28="1999-2012"),'Result 2005-2012'!K28*SUM($AA$17:$AE$17)/5,IF(AND($M$1=2009,'Calculation sheet'!$AQ28="1999-2012"),'Result 2005-2012'!K28*SUM($AB$17:$AE$17)/4,IF(AND($M$1=2010,'Calculation sheet'!$AQ28="1999-2012"),'Result 2005-2012'!K28*SUM($AC$17:$AE$17)/3,IF(AND($M$1=2011,'Calculation sheet'!$AQ28="1999-2012"),'Result 2005-2012'!K28*SUM($AD$17:$AE$17)/2,IF(AND($M$1=2012,'Calculation sheet'!$AQ28="1999-2012"),'Result 2005-2012'!K28*$AE$17,""))))))))))))))))</f>
        <v/>
      </c>
      <c r="L28" s="12" t="str">
        <f>IF('Result 2005-2012'!$R28="","",IF($M$1=2005,'Result 2005-2012'!L28,IF(AND($M$1=2006,'Calculation sheet'!$AQ28="2005-2012"),'Result 2005-2012'!L28*SUM($Y$9:$AE$9)/7,IF(AND($M$1=2007,'Calculation sheet'!$AQ28="2005-2012"),'Result 2005-2012'!L28*SUM($Z$9:$AE$9)/6,IF(AND($M$1=2008,'Calculation sheet'!$AQ28="2005-2012"),'Result 2005-2012'!L28*SUM($AA$9:$AE$9)/5,IF(AND($M$1=2009,'Calculation sheet'!$AQ28="2005-2012"),'Result 2005-2012'!L28*SUM($AB$9:$AE$9)/4,IF(AND($M$1=2010,'Calculation sheet'!$AQ28="2005-2012"),'Result 2005-2012'!L28*SUM($AC$9:$AE$9)/3,IF(AND($M$1=2011,'Calculation sheet'!$AQ28="2005-2012"),'Result 2005-2012'!L28*SUM($AD$9:$AE$9)/2,IF(AND($M$1=2012,'Calculation sheet'!$AQ28="2005-2012"),'Result 2005-2012'!L28*$AE$9,IF(AND($M$1=2006,'Calculation sheet'!$AQ28="1999-2012"),'Result 2005-2012'!L28*SUM($Y$18:$AE$18)/7,IF(AND($M$1=2007,'Calculation sheet'!$AQ28="1999-2012"),'Result 2005-2012'!L28*SUM($Z$18:$AE$18)/6,IF(AND($M$1=2008,'Calculation sheet'!$AQ28="1999-2012"),'Result 2005-2012'!L28*SUM($AA$18:$AE$18)/5,IF(AND($M$1=2009,'Calculation sheet'!$AQ28="1999-2012"),'Result 2005-2012'!L28*SUM($AB$18:$AE$18)/4,IF(AND($M$1=2010,'Calculation sheet'!$AQ28="1999-2012"),'Result 2005-2012'!L28*SUM($AC$18:$AE$18)/3,IF(AND($M$1=2011,'Calculation sheet'!$AQ28="1999-2012"),'Result 2005-2012'!L28*SUM($AD$18:$AE$18)/2,IF(AND($M$1=2012,'Calculation sheet'!$AQ28="1999-2012"),'Result 2005-2012'!L28*$AE$18,""))))))))))))))))</f>
        <v/>
      </c>
      <c r="M28" s="12" t="str">
        <f t="shared" si="0"/>
        <v/>
      </c>
      <c r="N28" s="12" t="str">
        <f>IF('Result 2005-2012'!$R28="","",IF($M$1=2005,'Result 2005-2012'!N28,IF(AND($M$1=2006,'Calculation sheet'!$AQ28="2005-2012"),'Result 2005-2012'!N28*SUM($Y$10:$AE$10)/7,IF(AND($M$1=2007,'Calculation sheet'!$AQ28="2005-2012"),'Result 2005-2012'!N28*SUM($Z$10:$AE$10)/6,IF(AND($M$1=2008,'Calculation sheet'!$AQ28="2005-2012"),'Result 2005-2012'!N28*SUM($AA$10:$AE$10)/5,IF(AND($M$1=2009,'Calculation sheet'!$AQ28="2005-2012"),'Result 2005-2012'!N28*SUM($AB$10:$AE$10)/4,IF(AND($M$1=2010,'Calculation sheet'!$AQ28="2005-2012"),'Result 2005-2012'!N28*SUM($AC$10:$AE$10)/3,IF(AND($M$1=2011,'Calculation sheet'!$AQ28="2005-2012"),'Result 2005-2012'!N28*SUM($AD$10:$AE$10)/2,IF(AND($M$1=2012,'Calculation sheet'!$AQ28="2005-2012"),'Result 2005-2012'!N28*$AE$10,IF(AND($M$1=2006,'Calculation sheet'!$AQ28="1999-2012"),'Result 2005-2012'!N28*SUM($Y$16:$AE$16)/7,IF(AND($M$1=2007,'Calculation sheet'!$AQ28="1999-2012"),'Result 2005-2012'!N28*SUM($Z$16:$AE$16)/6,IF(AND($M$1=2008,'Calculation sheet'!$AQ28="1999-2012"),'Result 2005-2012'!N28*SUM($AA$16:$AE$16)/5,IF(AND($M$1=2009,'Calculation sheet'!$AQ28="1999-2012"),'Result 2005-2012'!N28*SUM($AB$16:$AE$16)/4,IF(AND($M$1=2010,'Calculation sheet'!$AQ28="1999-2012"),'Result 2005-2012'!N28*SUM($AC$16:$AE$16)/3,IF(AND($M$1=2011,'Calculation sheet'!$AQ28="1999-2012"),'Result 2005-2012'!N28*SUM($AD$16:$AE$16)/2,IF(AND($M$1=2012,'Calculation sheet'!$AQ28="1999-2012"),'Result 2005-2012'!N28*$AE$16,""))))))))))))))))</f>
        <v/>
      </c>
      <c r="O28" s="12" t="str">
        <f>IF('Result 2005-2012'!$R28="","",IF($M$1=2005,'Result 2005-2012'!O28,IF(AND($M$1=2006,'Calculation sheet'!$AQ28="2005-2012"),'Result 2005-2012'!O28*SUM($Y$10:$AE$10)/7,IF(AND($M$1=2007,'Calculation sheet'!$AQ28="2005-2012"),'Result 2005-2012'!O28*SUM($Z$10:$AE$10)/6,IF(AND($M$1=2008,'Calculation sheet'!$AQ28="2005-2012"),'Result 2005-2012'!O28*SUM($AA$10:$AE$10)/5,IF(AND($M$1=2009,'Calculation sheet'!$AQ28="2005-2012"),'Result 2005-2012'!O28*SUM($AB$10:$AE$10)/4,IF(AND($M$1=2010,'Calculation sheet'!$AQ28="2005-2012"),'Result 2005-2012'!O28*SUM($AC$10:$AE$10)/3,IF(AND($M$1=2011,'Calculation sheet'!$AQ28="2005-2012"),'Result 2005-2012'!O28*SUM($AD$10:$AE$10)/2,IF(AND($M$1=2012,'Calculation sheet'!$AQ28="2005-2012"),'Result 2005-2012'!O28*$AE$10,IF(AND($M$1=2006,'Calculation sheet'!$AQ28="1999-2012"),'Result 2005-2012'!O28*SUM($Y$16:$AE$16)/7,IF(AND($M$1=2007,'Calculation sheet'!$AQ28="1999-2012"),'Result 2005-2012'!O28*SUM($Z$16:$AE$16)/6,IF(AND($M$1=2008,'Calculation sheet'!$AQ28="1999-2012"),'Result 2005-2012'!O28*SUM($AA$16:$AE$16)/5,IF(AND($M$1=2009,'Calculation sheet'!$AQ28="1999-2012"),'Result 2005-2012'!O28*SUM($AB$16:$AE$16)/4,IF(AND($M$1=2010,'Calculation sheet'!$AQ28="1999-2012"),'Result 2005-2012'!O28*SUM($AC$16:$AE$16)/3,IF(AND($M$1=2011,'Calculation sheet'!$AQ28="1999-2012"),'Result 2005-2012'!O28*SUM($AD$16:$AE$16)/2,IF(AND($M$1=2012,'Calculation sheet'!$AQ28="1999-2012"),'Result 2005-2012'!O28*$AE$16,""))))))))))))))))</f>
        <v/>
      </c>
      <c r="P28" s="12" t="str">
        <f>IF('Result 2005-2012'!$R28="","",IF($M$1=2005,'Result 2005-2012'!P28,IF(AND($M$1=2006,'Calculation sheet'!$AQ28="2005-2012"),'Result 2005-2012'!P28*SUM($Y$11:$AE$11)/7,IF(AND($M$1=2007,'Calculation sheet'!$AQ28="2005-2012"),'Result 2005-2012'!P28*SUM($Z$11:$AE$11)/6,IF(AND($M$1=2008,'Calculation sheet'!$AQ28="2005-2012"),'Result 2005-2012'!P28*SUM($AA$11:$AE$11)/5,IF(AND($M$1=2009,'Calculation sheet'!$AQ28="2005-2012"),'Result 2005-2012'!P28*SUM($AB$11:$AE$11)/4,IF(AND($M$1=2010,'Calculation sheet'!$AQ28="2005-2012"),'Result 2005-2012'!P28*SUM($AC$11:$AE$11)/3,IF(AND($M$1=2011,'Calculation sheet'!$AQ28="2005-2012"),'Result 2005-2012'!P28*SUM($AD$11:$AE$11)/2,IF(AND($M$1=2012,'Calculation sheet'!$AQ28="2005-2012"),'Result 2005-2012'!P28*$AE$11,IF(AND($M$1=2006,'Calculation sheet'!$AQ28="1999-2012"),'Result 2005-2012'!P28*SUM($Y$16:$AE$16)/7,IF(AND($M$1=2007,'Calculation sheet'!$AQ28="1999-2012"),'Result 2005-2012'!P28*SUM($Z$16:$AE$16)/6,IF(AND($M$1=2008,'Calculation sheet'!$AQ28="1999-2012"),'Result 2005-2012'!P28*SUM($AA$16:$AE$16)/5,IF(AND($M$1=2009,'Calculation sheet'!$AQ28="1999-2012"),'Result 2005-2012'!P28*SUM($AB$16:$AE$16)/4,IF(AND($M$1=2010,'Calculation sheet'!$AQ28="1999-2012"),'Result 2005-2012'!P28*SUM($AC$16:$AE$16)/3,IF(AND($M$1=2011,'Calculation sheet'!$AQ28="1999-2012"),'Result 2005-2012'!P28*SUM($AD$16:$AE$16)/2,IF(AND($M$1=2012,'Calculation sheet'!$AQ28="1999-2012"),'Result 2005-2012'!P28*$AE$16,""))))))))))))))))</f>
        <v/>
      </c>
      <c r="Q28" s="12" t="str">
        <f t="shared" si="1"/>
        <v/>
      </c>
      <c r="R28" s="14" t="str">
        <f t="shared" si="2"/>
        <v/>
      </c>
    </row>
    <row r="29" spans="1:47" x14ac:dyDescent="0.3">
      <c r="A29" s="4" t="str">
        <f>IF('Input data'!A44="","",'Input data'!A44)</f>
        <v/>
      </c>
      <c r="B29" s="4" t="str">
        <f>IF('Input data'!B44="","",'Input data'!B44)</f>
        <v/>
      </c>
      <c r="C29" s="4" t="str">
        <f>IF('Input data'!C44="","",'Input data'!C44)</f>
        <v/>
      </c>
      <c r="D29" s="4" t="str">
        <f>IF('Input data'!D44="","",'Input data'!D44)</f>
        <v/>
      </c>
      <c r="E29" s="4" t="str">
        <f>IF('Input data'!E44="","",'Input data'!E44)</f>
        <v/>
      </c>
      <c r="F29" s="4" t="str">
        <f>IF('Input data'!F44="","",'Input data'!F44)</f>
        <v/>
      </c>
      <c r="G29" s="4">
        <f>IF('Input data'!G44="","",'Input data'!G44)</f>
        <v>0</v>
      </c>
      <c r="H29" s="4" t="str">
        <f>IF('Input data'!H44&gt;0.5,'Input data'!H44,"")</f>
        <v/>
      </c>
      <c r="I29" s="4" t="str">
        <f>IF('Input data'!I44="","",'Input data'!I44)</f>
        <v/>
      </c>
      <c r="J29" s="12" t="str">
        <f>IF('Result 2005-2012'!$R29="","",IF($M$1=2005,'Result 2005-2012'!J29,IF(AND($M$1=2006,'Calculation sheet'!$AQ29="2005-2012"),'Result 2005-2012'!J29*SUM($Y$7:$AE$7)/7,IF(AND($M$1=2007,'Calculation sheet'!$AQ29="2005-2012"),'Result 2005-2012'!J29*SUM($Z$7:$AE$7)/6,IF(AND($M$1=2008,'Calculation sheet'!$AQ29="2005-2012"),'Result 2005-2012'!J29*SUM($AA$7:$AE$7)/5,IF(AND($M$1=2009,'Calculation sheet'!$AQ29="2005-2012"),'Result 2005-2012'!J29*SUM($AB$7:$AE$7)/4,IF(AND($M$1=2010,'Calculation sheet'!$AQ29="2005-2012"),'Result 2005-2012'!J29*SUM($AC$7:$AE$7)/3,IF(AND($M$1=2011,'Calculation sheet'!$AQ29="2005-2012"),'Result 2005-2012'!J29*SUM($AD$7:$AE$7)/2,IF(AND($M$1=2012,'Calculation sheet'!$AQ29="2005-2012"),'Result 2005-2012'!J29*$AE$7,IF(AND($M$1=2006,'Calculation sheet'!$AQ29="1999-2012"),'Result 2005-2012'!J29*SUM($Y$16:$AE$16)/7,IF(AND($M$1=2007,'Calculation sheet'!$AQ29="1999-2012"),'Result 2005-2012'!J29*SUM($Z$16:$AE$16)/6,IF(AND($M$1=2008,'Calculation sheet'!$AQ29="1999-2012"),'Result 2005-2012'!J29*SUM($AA$16:$AE$16)/5,IF(AND($M$1=2009,'Calculation sheet'!$AQ29="1999-2012"),'Result 2005-2012'!J29*SUM($AB$16:$AE$16)/4,IF(AND($M$1=2010,'Calculation sheet'!$AQ29="1999-2012"),'Result 2005-2012'!J29*SUM($AC$16:$AE$16)/3,IF(AND($M$1=2011,'Calculation sheet'!$AQ29="1999-2012"),'Result 2005-2012'!J29*SUM($AD$16:$AE$16)/2,IF(AND($M$1=2012,'Calculation sheet'!$AQ29="1999-2012"),'Result 2005-2012'!J29*$AE$16,""))))))))))))))))</f>
        <v/>
      </c>
      <c r="K29" s="12" t="str">
        <f>IF('Result 2005-2012'!$R29="","",IF($M$1=2005,'Result 2005-2012'!K29,IF(AND($M$1=2006,'Calculation sheet'!$AQ29="2005-2012"),'Result 2005-2012'!K29*SUM($Y$8:$AE$8)/7,IF(AND($M$1=2007,'Calculation sheet'!$AQ29="2005-2012"),'Result 2005-2012'!K29*SUM($Z$8:$AE$8)/6,IF(AND($M$1=2008,'Calculation sheet'!$AQ29="2005-2012"),'Result 2005-2012'!K29*SUM($AA$8:$AE$8)/5,IF(AND($M$1=2009,'Calculation sheet'!$AQ29="2005-2012"),'Result 2005-2012'!K29*SUM($AB$8:$AE$8)/4,IF(AND($M$1=2010,'Calculation sheet'!$AQ29="2005-2012"),'Result 2005-2012'!K29*SUM($AC$8:$AE$8)/3,IF(AND($M$1=2011,'Calculation sheet'!$AQ29="2005-2012"),'Result 2005-2012'!K29*SUM($AD$8:$AE$8)/2,IF(AND($M$1=2012,'Calculation sheet'!$AQ29="2005-2012"),'Result 2005-2012'!K29*$AE$8,IF(AND($M$1=2006,'Calculation sheet'!$AQ29="1999-2012"),'Result 2005-2012'!K29*SUM($Y$17:$AE$17)/7,IF(AND($M$1=2007,'Calculation sheet'!$AQ29="1999-2012"),'Result 2005-2012'!K29*SUM($Z$17:$AE$17)/6,IF(AND($M$1=2008,'Calculation sheet'!$AQ29="1999-2012"),'Result 2005-2012'!K29*SUM($AA$17:$AE$17)/5,IF(AND($M$1=2009,'Calculation sheet'!$AQ29="1999-2012"),'Result 2005-2012'!K29*SUM($AB$17:$AE$17)/4,IF(AND($M$1=2010,'Calculation sheet'!$AQ29="1999-2012"),'Result 2005-2012'!K29*SUM($AC$17:$AE$17)/3,IF(AND($M$1=2011,'Calculation sheet'!$AQ29="1999-2012"),'Result 2005-2012'!K29*SUM($AD$17:$AE$17)/2,IF(AND($M$1=2012,'Calculation sheet'!$AQ29="1999-2012"),'Result 2005-2012'!K29*$AE$17,""))))))))))))))))</f>
        <v/>
      </c>
      <c r="L29" s="12" t="str">
        <f>IF('Result 2005-2012'!$R29="","",IF($M$1=2005,'Result 2005-2012'!L29,IF(AND($M$1=2006,'Calculation sheet'!$AQ29="2005-2012"),'Result 2005-2012'!L29*SUM($Y$9:$AE$9)/7,IF(AND($M$1=2007,'Calculation sheet'!$AQ29="2005-2012"),'Result 2005-2012'!L29*SUM($Z$9:$AE$9)/6,IF(AND($M$1=2008,'Calculation sheet'!$AQ29="2005-2012"),'Result 2005-2012'!L29*SUM($AA$9:$AE$9)/5,IF(AND($M$1=2009,'Calculation sheet'!$AQ29="2005-2012"),'Result 2005-2012'!L29*SUM($AB$9:$AE$9)/4,IF(AND($M$1=2010,'Calculation sheet'!$AQ29="2005-2012"),'Result 2005-2012'!L29*SUM($AC$9:$AE$9)/3,IF(AND($M$1=2011,'Calculation sheet'!$AQ29="2005-2012"),'Result 2005-2012'!L29*SUM($AD$9:$AE$9)/2,IF(AND($M$1=2012,'Calculation sheet'!$AQ29="2005-2012"),'Result 2005-2012'!L29*$AE$9,IF(AND($M$1=2006,'Calculation sheet'!$AQ29="1999-2012"),'Result 2005-2012'!L29*SUM($Y$18:$AE$18)/7,IF(AND($M$1=2007,'Calculation sheet'!$AQ29="1999-2012"),'Result 2005-2012'!L29*SUM($Z$18:$AE$18)/6,IF(AND($M$1=2008,'Calculation sheet'!$AQ29="1999-2012"),'Result 2005-2012'!L29*SUM($AA$18:$AE$18)/5,IF(AND($M$1=2009,'Calculation sheet'!$AQ29="1999-2012"),'Result 2005-2012'!L29*SUM($AB$18:$AE$18)/4,IF(AND($M$1=2010,'Calculation sheet'!$AQ29="1999-2012"),'Result 2005-2012'!L29*SUM($AC$18:$AE$18)/3,IF(AND($M$1=2011,'Calculation sheet'!$AQ29="1999-2012"),'Result 2005-2012'!L29*SUM($AD$18:$AE$18)/2,IF(AND($M$1=2012,'Calculation sheet'!$AQ29="1999-2012"),'Result 2005-2012'!L29*$AE$18,""))))))))))))))))</f>
        <v/>
      </c>
      <c r="M29" s="12" t="str">
        <f t="shared" si="0"/>
        <v/>
      </c>
      <c r="N29" s="12" t="str">
        <f>IF('Result 2005-2012'!$R29="","",IF($M$1=2005,'Result 2005-2012'!N29,IF(AND($M$1=2006,'Calculation sheet'!$AQ29="2005-2012"),'Result 2005-2012'!N29*SUM($Y$10:$AE$10)/7,IF(AND($M$1=2007,'Calculation sheet'!$AQ29="2005-2012"),'Result 2005-2012'!N29*SUM($Z$10:$AE$10)/6,IF(AND($M$1=2008,'Calculation sheet'!$AQ29="2005-2012"),'Result 2005-2012'!N29*SUM($AA$10:$AE$10)/5,IF(AND($M$1=2009,'Calculation sheet'!$AQ29="2005-2012"),'Result 2005-2012'!N29*SUM($AB$10:$AE$10)/4,IF(AND($M$1=2010,'Calculation sheet'!$AQ29="2005-2012"),'Result 2005-2012'!N29*SUM($AC$10:$AE$10)/3,IF(AND($M$1=2011,'Calculation sheet'!$AQ29="2005-2012"),'Result 2005-2012'!N29*SUM($AD$10:$AE$10)/2,IF(AND($M$1=2012,'Calculation sheet'!$AQ29="2005-2012"),'Result 2005-2012'!N29*$AE$10,IF(AND($M$1=2006,'Calculation sheet'!$AQ29="1999-2012"),'Result 2005-2012'!N29*SUM($Y$16:$AE$16)/7,IF(AND($M$1=2007,'Calculation sheet'!$AQ29="1999-2012"),'Result 2005-2012'!N29*SUM($Z$16:$AE$16)/6,IF(AND($M$1=2008,'Calculation sheet'!$AQ29="1999-2012"),'Result 2005-2012'!N29*SUM($AA$16:$AE$16)/5,IF(AND($M$1=2009,'Calculation sheet'!$AQ29="1999-2012"),'Result 2005-2012'!N29*SUM($AB$16:$AE$16)/4,IF(AND($M$1=2010,'Calculation sheet'!$AQ29="1999-2012"),'Result 2005-2012'!N29*SUM($AC$16:$AE$16)/3,IF(AND($M$1=2011,'Calculation sheet'!$AQ29="1999-2012"),'Result 2005-2012'!N29*SUM($AD$16:$AE$16)/2,IF(AND($M$1=2012,'Calculation sheet'!$AQ29="1999-2012"),'Result 2005-2012'!N29*$AE$16,""))))))))))))))))</f>
        <v/>
      </c>
      <c r="O29" s="12" t="str">
        <f>IF('Result 2005-2012'!$R29="","",IF($M$1=2005,'Result 2005-2012'!O29,IF(AND($M$1=2006,'Calculation sheet'!$AQ29="2005-2012"),'Result 2005-2012'!O29*SUM($Y$10:$AE$10)/7,IF(AND($M$1=2007,'Calculation sheet'!$AQ29="2005-2012"),'Result 2005-2012'!O29*SUM($Z$10:$AE$10)/6,IF(AND($M$1=2008,'Calculation sheet'!$AQ29="2005-2012"),'Result 2005-2012'!O29*SUM($AA$10:$AE$10)/5,IF(AND($M$1=2009,'Calculation sheet'!$AQ29="2005-2012"),'Result 2005-2012'!O29*SUM($AB$10:$AE$10)/4,IF(AND($M$1=2010,'Calculation sheet'!$AQ29="2005-2012"),'Result 2005-2012'!O29*SUM($AC$10:$AE$10)/3,IF(AND($M$1=2011,'Calculation sheet'!$AQ29="2005-2012"),'Result 2005-2012'!O29*SUM($AD$10:$AE$10)/2,IF(AND($M$1=2012,'Calculation sheet'!$AQ29="2005-2012"),'Result 2005-2012'!O29*$AE$10,IF(AND($M$1=2006,'Calculation sheet'!$AQ29="1999-2012"),'Result 2005-2012'!O29*SUM($Y$16:$AE$16)/7,IF(AND($M$1=2007,'Calculation sheet'!$AQ29="1999-2012"),'Result 2005-2012'!O29*SUM($Z$16:$AE$16)/6,IF(AND($M$1=2008,'Calculation sheet'!$AQ29="1999-2012"),'Result 2005-2012'!O29*SUM($AA$16:$AE$16)/5,IF(AND($M$1=2009,'Calculation sheet'!$AQ29="1999-2012"),'Result 2005-2012'!O29*SUM($AB$16:$AE$16)/4,IF(AND($M$1=2010,'Calculation sheet'!$AQ29="1999-2012"),'Result 2005-2012'!O29*SUM($AC$16:$AE$16)/3,IF(AND($M$1=2011,'Calculation sheet'!$AQ29="1999-2012"),'Result 2005-2012'!O29*SUM($AD$16:$AE$16)/2,IF(AND($M$1=2012,'Calculation sheet'!$AQ29="1999-2012"),'Result 2005-2012'!O29*$AE$16,""))))))))))))))))</f>
        <v/>
      </c>
      <c r="P29" s="12" t="str">
        <f>IF('Result 2005-2012'!$R29="","",IF($M$1=2005,'Result 2005-2012'!P29,IF(AND($M$1=2006,'Calculation sheet'!$AQ29="2005-2012"),'Result 2005-2012'!P29*SUM($Y$11:$AE$11)/7,IF(AND($M$1=2007,'Calculation sheet'!$AQ29="2005-2012"),'Result 2005-2012'!P29*SUM($Z$11:$AE$11)/6,IF(AND($M$1=2008,'Calculation sheet'!$AQ29="2005-2012"),'Result 2005-2012'!P29*SUM($AA$11:$AE$11)/5,IF(AND($M$1=2009,'Calculation sheet'!$AQ29="2005-2012"),'Result 2005-2012'!P29*SUM($AB$11:$AE$11)/4,IF(AND($M$1=2010,'Calculation sheet'!$AQ29="2005-2012"),'Result 2005-2012'!P29*SUM($AC$11:$AE$11)/3,IF(AND($M$1=2011,'Calculation sheet'!$AQ29="2005-2012"),'Result 2005-2012'!P29*SUM($AD$11:$AE$11)/2,IF(AND($M$1=2012,'Calculation sheet'!$AQ29="2005-2012"),'Result 2005-2012'!P29*$AE$11,IF(AND($M$1=2006,'Calculation sheet'!$AQ29="1999-2012"),'Result 2005-2012'!P29*SUM($Y$16:$AE$16)/7,IF(AND($M$1=2007,'Calculation sheet'!$AQ29="1999-2012"),'Result 2005-2012'!P29*SUM($Z$16:$AE$16)/6,IF(AND($M$1=2008,'Calculation sheet'!$AQ29="1999-2012"),'Result 2005-2012'!P29*SUM($AA$16:$AE$16)/5,IF(AND($M$1=2009,'Calculation sheet'!$AQ29="1999-2012"),'Result 2005-2012'!P29*SUM($AB$16:$AE$16)/4,IF(AND($M$1=2010,'Calculation sheet'!$AQ29="1999-2012"),'Result 2005-2012'!P29*SUM($AC$16:$AE$16)/3,IF(AND($M$1=2011,'Calculation sheet'!$AQ29="1999-2012"),'Result 2005-2012'!P29*SUM($AD$16:$AE$16)/2,IF(AND($M$1=2012,'Calculation sheet'!$AQ29="1999-2012"),'Result 2005-2012'!P29*$AE$16,""))))))))))))))))</f>
        <v/>
      </c>
      <c r="Q29" s="12" t="str">
        <f t="shared" si="1"/>
        <v/>
      </c>
      <c r="R29" s="14" t="str">
        <f t="shared" si="2"/>
        <v/>
      </c>
    </row>
    <row r="30" spans="1:47" x14ac:dyDescent="0.3">
      <c r="A30" s="4" t="str">
        <f>IF('Input data'!A45="","",'Input data'!A45)</f>
        <v/>
      </c>
      <c r="B30" s="4" t="str">
        <f>IF('Input data'!B45="","",'Input data'!B45)</f>
        <v/>
      </c>
      <c r="C30" s="4" t="str">
        <f>IF('Input data'!C45="","",'Input data'!C45)</f>
        <v/>
      </c>
      <c r="D30" s="4" t="str">
        <f>IF('Input data'!D45="","",'Input data'!D45)</f>
        <v/>
      </c>
      <c r="E30" s="4" t="str">
        <f>IF('Input data'!E45="","",'Input data'!E45)</f>
        <v/>
      </c>
      <c r="F30" s="4" t="str">
        <f>IF('Input data'!F45="","",'Input data'!F45)</f>
        <v/>
      </c>
      <c r="G30" s="4">
        <f>IF('Input data'!G45="","",'Input data'!G45)</f>
        <v>0</v>
      </c>
      <c r="H30" s="4" t="str">
        <f>IF('Input data'!H45&gt;0.5,'Input data'!H45,"")</f>
        <v/>
      </c>
      <c r="I30" s="4" t="str">
        <f>IF('Input data'!I45="","",'Input data'!I45)</f>
        <v/>
      </c>
      <c r="J30" s="12" t="str">
        <f>IF('Result 2005-2012'!$R30="","",IF($M$1=2005,'Result 2005-2012'!J30,IF(AND($M$1=2006,'Calculation sheet'!$AQ30="2005-2012"),'Result 2005-2012'!J30*SUM($Y$7:$AE$7)/7,IF(AND($M$1=2007,'Calculation sheet'!$AQ30="2005-2012"),'Result 2005-2012'!J30*SUM($Z$7:$AE$7)/6,IF(AND($M$1=2008,'Calculation sheet'!$AQ30="2005-2012"),'Result 2005-2012'!J30*SUM($AA$7:$AE$7)/5,IF(AND($M$1=2009,'Calculation sheet'!$AQ30="2005-2012"),'Result 2005-2012'!J30*SUM($AB$7:$AE$7)/4,IF(AND($M$1=2010,'Calculation sheet'!$AQ30="2005-2012"),'Result 2005-2012'!J30*SUM($AC$7:$AE$7)/3,IF(AND($M$1=2011,'Calculation sheet'!$AQ30="2005-2012"),'Result 2005-2012'!J30*SUM($AD$7:$AE$7)/2,IF(AND($M$1=2012,'Calculation sheet'!$AQ30="2005-2012"),'Result 2005-2012'!J30*$AE$7,IF(AND($M$1=2006,'Calculation sheet'!$AQ30="1999-2012"),'Result 2005-2012'!J30*SUM($Y$16:$AE$16)/7,IF(AND($M$1=2007,'Calculation sheet'!$AQ30="1999-2012"),'Result 2005-2012'!J30*SUM($Z$16:$AE$16)/6,IF(AND($M$1=2008,'Calculation sheet'!$AQ30="1999-2012"),'Result 2005-2012'!J30*SUM($AA$16:$AE$16)/5,IF(AND($M$1=2009,'Calculation sheet'!$AQ30="1999-2012"),'Result 2005-2012'!J30*SUM($AB$16:$AE$16)/4,IF(AND($M$1=2010,'Calculation sheet'!$AQ30="1999-2012"),'Result 2005-2012'!J30*SUM($AC$16:$AE$16)/3,IF(AND($M$1=2011,'Calculation sheet'!$AQ30="1999-2012"),'Result 2005-2012'!J30*SUM($AD$16:$AE$16)/2,IF(AND($M$1=2012,'Calculation sheet'!$AQ30="1999-2012"),'Result 2005-2012'!J30*$AE$16,""))))))))))))))))</f>
        <v/>
      </c>
      <c r="K30" s="12" t="str">
        <f>IF('Result 2005-2012'!$R30="","",IF($M$1=2005,'Result 2005-2012'!K30,IF(AND($M$1=2006,'Calculation sheet'!$AQ30="2005-2012"),'Result 2005-2012'!K30*SUM($Y$8:$AE$8)/7,IF(AND($M$1=2007,'Calculation sheet'!$AQ30="2005-2012"),'Result 2005-2012'!K30*SUM($Z$8:$AE$8)/6,IF(AND($M$1=2008,'Calculation sheet'!$AQ30="2005-2012"),'Result 2005-2012'!K30*SUM($AA$8:$AE$8)/5,IF(AND($M$1=2009,'Calculation sheet'!$AQ30="2005-2012"),'Result 2005-2012'!K30*SUM($AB$8:$AE$8)/4,IF(AND($M$1=2010,'Calculation sheet'!$AQ30="2005-2012"),'Result 2005-2012'!K30*SUM($AC$8:$AE$8)/3,IF(AND($M$1=2011,'Calculation sheet'!$AQ30="2005-2012"),'Result 2005-2012'!K30*SUM($AD$8:$AE$8)/2,IF(AND($M$1=2012,'Calculation sheet'!$AQ30="2005-2012"),'Result 2005-2012'!K30*$AE$8,IF(AND($M$1=2006,'Calculation sheet'!$AQ30="1999-2012"),'Result 2005-2012'!K30*SUM($Y$17:$AE$17)/7,IF(AND($M$1=2007,'Calculation sheet'!$AQ30="1999-2012"),'Result 2005-2012'!K30*SUM($Z$17:$AE$17)/6,IF(AND($M$1=2008,'Calculation sheet'!$AQ30="1999-2012"),'Result 2005-2012'!K30*SUM($AA$17:$AE$17)/5,IF(AND($M$1=2009,'Calculation sheet'!$AQ30="1999-2012"),'Result 2005-2012'!K30*SUM($AB$17:$AE$17)/4,IF(AND($M$1=2010,'Calculation sheet'!$AQ30="1999-2012"),'Result 2005-2012'!K30*SUM($AC$17:$AE$17)/3,IF(AND($M$1=2011,'Calculation sheet'!$AQ30="1999-2012"),'Result 2005-2012'!K30*SUM($AD$17:$AE$17)/2,IF(AND($M$1=2012,'Calculation sheet'!$AQ30="1999-2012"),'Result 2005-2012'!K30*$AE$17,""))))))))))))))))</f>
        <v/>
      </c>
      <c r="L30" s="12" t="str">
        <f>IF('Result 2005-2012'!$R30="","",IF($M$1=2005,'Result 2005-2012'!L30,IF(AND($M$1=2006,'Calculation sheet'!$AQ30="2005-2012"),'Result 2005-2012'!L30*SUM($Y$9:$AE$9)/7,IF(AND($M$1=2007,'Calculation sheet'!$AQ30="2005-2012"),'Result 2005-2012'!L30*SUM($Z$9:$AE$9)/6,IF(AND($M$1=2008,'Calculation sheet'!$AQ30="2005-2012"),'Result 2005-2012'!L30*SUM($AA$9:$AE$9)/5,IF(AND($M$1=2009,'Calculation sheet'!$AQ30="2005-2012"),'Result 2005-2012'!L30*SUM($AB$9:$AE$9)/4,IF(AND($M$1=2010,'Calculation sheet'!$AQ30="2005-2012"),'Result 2005-2012'!L30*SUM($AC$9:$AE$9)/3,IF(AND($M$1=2011,'Calculation sheet'!$AQ30="2005-2012"),'Result 2005-2012'!L30*SUM($AD$9:$AE$9)/2,IF(AND($M$1=2012,'Calculation sheet'!$AQ30="2005-2012"),'Result 2005-2012'!L30*$AE$9,IF(AND($M$1=2006,'Calculation sheet'!$AQ30="1999-2012"),'Result 2005-2012'!L30*SUM($Y$18:$AE$18)/7,IF(AND($M$1=2007,'Calculation sheet'!$AQ30="1999-2012"),'Result 2005-2012'!L30*SUM($Z$18:$AE$18)/6,IF(AND($M$1=2008,'Calculation sheet'!$AQ30="1999-2012"),'Result 2005-2012'!L30*SUM($AA$18:$AE$18)/5,IF(AND($M$1=2009,'Calculation sheet'!$AQ30="1999-2012"),'Result 2005-2012'!L30*SUM($AB$18:$AE$18)/4,IF(AND($M$1=2010,'Calculation sheet'!$AQ30="1999-2012"),'Result 2005-2012'!L30*SUM($AC$18:$AE$18)/3,IF(AND($M$1=2011,'Calculation sheet'!$AQ30="1999-2012"),'Result 2005-2012'!L30*SUM($AD$18:$AE$18)/2,IF(AND($M$1=2012,'Calculation sheet'!$AQ30="1999-2012"),'Result 2005-2012'!L30*$AE$18,""))))))))))))))))</f>
        <v/>
      </c>
      <c r="M30" s="12" t="str">
        <f t="shared" si="0"/>
        <v/>
      </c>
      <c r="N30" s="12" t="str">
        <f>IF('Result 2005-2012'!$R30="","",IF($M$1=2005,'Result 2005-2012'!N30,IF(AND($M$1=2006,'Calculation sheet'!$AQ30="2005-2012"),'Result 2005-2012'!N30*SUM($Y$10:$AE$10)/7,IF(AND($M$1=2007,'Calculation sheet'!$AQ30="2005-2012"),'Result 2005-2012'!N30*SUM($Z$10:$AE$10)/6,IF(AND($M$1=2008,'Calculation sheet'!$AQ30="2005-2012"),'Result 2005-2012'!N30*SUM($AA$10:$AE$10)/5,IF(AND($M$1=2009,'Calculation sheet'!$AQ30="2005-2012"),'Result 2005-2012'!N30*SUM($AB$10:$AE$10)/4,IF(AND($M$1=2010,'Calculation sheet'!$AQ30="2005-2012"),'Result 2005-2012'!N30*SUM($AC$10:$AE$10)/3,IF(AND($M$1=2011,'Calculation sheet'!$AQ30="2005-2012"),'Result 2005-2012'!N30*SUM($AD$10:$AE$10)/2,IF(AND($M$1=2012,'Calculation sheet'!$AQ30="2005-2012"),'Result 2005-2012'!N30*$AE$10,IF(AND($M$1=2006,'Calculation sheet'!$AQ30="1999-2012"),'Result 2005-2012'!N30*SUM($Y$16:$AE$16)/7,IF(AND($M$1=2007,'Calculation sheet'!$AQ30="1999-2012"),'Result 2005-2012'!N30*SUM($Z$16:$AE$16)/6,IF(AND($M$1=2008,'Calculation sheet'!$AQ30="1999-2012"),'Result 2005-2012'!N30*SUM($AA$16:$AE$16)/5,IF(AND($M$1=2009,'Calculation sheet'!$AQ30="1999-2012"),'Result 2005-2012'!N30*SUM($AB$16:$AE$16)/4,IF(AND($M$1=2010,'Calculation sheet'!$AQ30="1999-2012"),'Result 2005-2012'!N30*SUM($AC$16:$AE$16)/3,IF(AND($M$1=2011,'Calculation sheet'!$AQ30="1999-2012"),'Result 2005-2012'!N30*SUM($AD$16:$AE$16)/2,IF(AND($M$1=2012,'Calculation sheet'!$AQ30="1999-2012"),'Result 2005-2012'!N30*$AE$16,""))))))))))))))))</f>
        <v/>
      </c>
      <c r="O30" s="12" t="str">
        <f>IF('Result 2005-2012'!$R30="","",IF($M$1=2005,'Result 2005-2012'!O30,IF(AND($M$1=2006,'Calculation sheet'!$AQ30="2005-2012"),'Result 2005-2012'!O30*SUM($Y$10:$AE$10)/7,IF(AND($M$1=2007,'Calculation sheet'!$AQ30="2005-2012"),'Result 2005-2012'!O30*SUM($Z$10:$AE$10)/6,IF(AND($M$1=2008,'Calculation sheet'!$AQ30="2005-2012"),'Result 2005-2012'!O30*SUM($AA$10:$AE$10)/5,IF(AND($M$1=2009,'Calculation sheet'!$AQ30="2005-2012"),'Result 2005-2012'!O30*SUM($AB$10:$AE$10)/4,IF(AND($M$1=2010,'Calculation sheet'!$AQ30="2005-2012"),'Result 2005-2012'!O30*SUM($AC$10:$AE$10)/3,IF(AND($M$1=2011,'Calculation sheet'!$AQ30="2005-2012"),'Result 2005-2012'!O30*SUM($AD$10:$AE$10)/2,IF(AND($M$1=2012,'Calculation sheet'!$AQ30="2005-2012"),'Result 2005-2012'!O30*$AE$10,IF(AND($M$1=2006,'Calculation sheet'!$AQ30="1999-2012"),'Result 2005-2012'!O30*SUM($Y$16:$AE$16)/7,IF(AND($M$1=2007,'Calculation sheet'!$AQ30="1999-2012"),'Result 2005-2012'!O30*SUM($Z$16:$AE$16)/6,IF(AND($M$1=2008,'Calculation sheet'!$AQ30="1999-2012"),'Result 2005-2012'!O30*SUM($AA$16:$AE$16)/5,IF(AND($M$1=2009,'Calculation sheet'!$AQ30="1999-2012"),'Result 2005-2012'!O30*SUM($AB$16:$AE$16)/4,IF(AND($M$1=2010,'Calculation sheet'!$AQ30="1999-2012"),'Result 2005-2012'!O30*SUM($AC$16:$AE$16)/3,IF(AND($M$1=2011,'Calculation sheet'!$AQ30="1999-2012"),'Result 2005-2012'!O30*SUM($AD$16:$AE$16)/2,IF(AND($M$1=2012,'Calculation sheet'!$AQ30="1999-2012"),'Result 2005-2012'!O30*$AE$16,""))))))))))))))))</f>
        <v/>
      </c>
      <c r="P30" s="12" t="str">
        <f>IF('Result 2005-2012'!$R30="","",IF($M$1=2005,'Result 2005-2012'!P30,IF(AND($M$1=2006,'Calculation sheet'!$AQ30="2005-2012"),'Result 2005-2012'!P30*SUM($Y$11:$AE$11)/7,IF(AND($M$1=2007,'Calculation sheet'!$AQ30="2005-2012"),'Result 2005-2012'!P30*SUM($Z$11:$AE$11)/6,IF(AND($M$1=2008,'Calculation sheet'!$AQ30="2005-2012"),'Result 2005-2012'!P30*SUM($AA$11:$AE$11)/5,IF(AND($M$1=2009,'Calculation sheet'!$AQ30="2005-2012"),'Result 2005-2012'!P30*SUM($AB$11:$AE$11)/4,IF(AND($M$1=2010,'Calculation sheet'!$AQ30="2005-2012"),'Result 2005-2012'!P30*SUM($AC$11:$AE$11)/3,IF(AND($M$1=2011,'Calculation sheet'!$AQ30="2005-2012"),'Result 2005-2012'!P30*SUM($AD$11:$AE$11)/2,IF(AND($M$1=2012,'Calculation sheet'!$AQ30="2005-2012"),'Result 2005-2012'!P30*$AE$11,IF(AND($M$1=2006,'Calculation sheet'!$AQ30="1999-2012"),'Result 2005-2012'!P30*SUM($Y$16:$AE$16)/7,IF(AND($M$1=2007,'Calculation sheet'!$AQ30="1999-2012"),'Result 2005-2012'!P30*SUM($Z$16:$AE$16)/6,IF(AND($M$1=2008,'Calculation sheet'!$AQ30="1999-2012"),'Result 2005-2012'!P30*SUM($AA$16:$AE$16)/5,IF(AND($M$1=2009,'Calculation sheet'!$AQ30="1999-2012"),'Result 2005-2012'!P30*SUM($AB$16:$AE$16)/4,IF(AND($M$1=2010,'Calculation sheet'!$AQ30="1999-2012"),'Result 2005-2012'!P30*SUM($AC$16:$AE$16)/3,IF(AND($M$1=2011,'Calculation sheet'!$AQ30="1999-2012"),'Result 2005-2012'!P30*SUM($AD$16:$AE$16)/2,IF(AND($M$1=2012,'Calculation sheet'!$AQ30="1999-2012"),'Result 2005-2012'!P30*$AE$16,""))))))))))))))))</f>
        <v/>
      </c>
      <c r="Q30" s="12" t="str">
        <f t="shared" si="1"/>
        <v/>
      </c>
      <c r="R30" s="14" t="str">
        <f t="shared" si="2"/>
        <v/>
      </c>
    </row>
    <row r="31" spans="1:47" x14ac:dyDescent="0.3">
      <c r="A31" s="4" t="str">
        <f>IF('Input data'!A46="","",'Input data'!A46)</f>
        <v/>
      </c>
      <c r="B31" s="4" t="str">
        <f>IF('Input data'!B46="","",'Input data'!B46)</f>
        <v/>
      </c>
      <c r="C31" s="4" t="str">
        <f>IF('Input data'!C46="","",'Input data'!C46)</f>
        <v/>
      </c>
      <c r="D31" s="4" t="str">
        <f>IF('Input data'!D46="","",'Input data'!D46)</f>
        <v/>
      </c>
      <c r="E31" s="4" t="str">
        <f>IF('Input data'!E46="","",'Input data'!E46)</f>
        <v/>
      </c>
      <c r="F31" s="4" t="str">
        <f>IF('Input data'!F46="","",'Input data'!F46)</f>
        <v/>
      </c>
      <c r="G31" s="4">
        <f>IF('Input data'!G46="","",'Input data'!G46)</f>
        <v>0</v>
      </c>
      <c r="H31" s="4" t="str">
        <f>IF('Input data'!H46&gt;0.5,'Input data'!H46,"")</f>
        <v/>
      </c>
      <c r="I31" s="4" t="str">
        <f>IF('Input data'!I46="","",'Input data'!I46)</f>
        <v/>
      </c>
      <c r="J31" s="12" t="str">
        <f>IF('Result 2005-2012'!$R31="","",IF($M$1=2005,'Result 2005-2012'!J31,IF(AND($M$1=2006,'Calculation sheet'!$AQ31="2005-2012"),'Result 2005-2012'!J31*SUM($Y$7:$AE$7)/7,IF(AND($M$1=2007,'Calculation sheet'!$AQ31="2005-2012"),'Result 2005-2012'!J31*SUM($Z$7:$AE$7)/6,IF(AND($M$1=2008,'Calculation sheet'!$AQ31="2005-2012"),'Result 2005-2012'!J31*SUM($AA$7:$AE$7)/5,IF(AND($M$1=2009,'Calculation sheet'!$AQ31="2005-2012"),'Result 2005-2012'!J31*SUM($AB$7:$AE$7)/4,IF(AND($M$1=2010,'Calculation sheet'!$AQ31="2005-2012"),'Result 2005-2012'!J31*SUM($AC$7:$AE$7)/3,IF(AND($M$1=2011,'Calculation sheet'!$AQ31="2005-2012"),'Result 2005-2012'!J31*SUM($AD$7:$AE$7)/2,IF(AND($M$1=2012,'Calculation sheet'!$AQ31="2005-2012"),'Result 2005-2012'!J31*$AE$7,IF(AND($M$1=2006,'Calculation sheet'!$AQ31="1999-2012"),'Result 2005-2012'!J31*SUM($Y$16:$AE$16)/7,IF(AND($M$1=2007,'Calculation sheet'!$AQ31="1999-2012"),'Result 2005-2012'!J31*SUM($Z$16:$AE$16)/6,IF(AND($M$1=2008,'Calculation sheet'!$AQ31="1999-2012"),'Result 2005-2012'!J31*SUM($AA$16:$AE$16)/5,IF(AND($M$1=2009,'Calculation sheet'!$AQ31="1999-2012"),'Result 2005-2012'!J31*SUM($AB$16:$AE$16)/4,IF(AND($M$1=2010,'Calculation sheet'!$AQ31="1999-2012"),'Result 2005-2012'!J31*SUM($AC$16:$AE$16)/3,IF(AND($M$1=2011,'Calculation sheet'!$AQ31="1999-2012"),'Result 2005-2012'!J31*SUM($AD$16:$AE$16)/2,IF(AND($M$1=2012,'Calculation sheet'!$AQ31="1999-2012"),'Result 2005-2012'!J31*$AE$16,""))))))))))))))))</f>
        <v/>
      </c>
      <c r="K31" s="12" t="str">
        <f>IF('Result 2005-2012'!$R31="","",IF($M$1=2005,'Result 2005-2012'!K31,IF(AND($M$1=2006,'Calculation sheet'!$AQ31="2005-2012"),'Result 2005-2012'!K31*SUM($Y$8:$AE$8)/7,IF(AND($M$1=2007,'Calculation sheet'!$AQ31="2005-2012"),'Result 2005-2012'!K31*SUM($Z$8:$AE$8)/6,IF(AND($M$1=2008,'Calculation sheet'!$AQ31="2005-2012"),'Result 2005-2012'!K31*SUM($AA$8:$AE$8)/5,IF(AND($M$1=2009,'Calculation sheet'!$AQ31="2005-2012"),'Result 2005-2012'!K31*SUM($AB$8:$AE$8)/4,IF(AND($M$1=2010,'Calculation sheet'!$AQ31="2005-2012"),'Result 2005-2012'!K31*SUM($AC$8:$AE$8)/3,IF(AND($M$1=2011,'Calculation sheet'!$AQ31="2005-2012"),'Result 2005-2012'!K31*SUM($AD$8:$AE$8)/2,IF(AND($M$1=2012,'Calculation sheet'!$AQ31="2005-2012"),'Result 2005-2012'!K31*$AE$8,IF(AND($M$1=2006,'Calculation sheet'!$AQ31="1999-2012"),'Result 2005-2012'!K31*SUM($Y$17:$AE$17)/7,IF(AND($M$1=2007,'Calculation sheet'!$AQ31="1999-2012"),'Result 2005-2012'!K31*SUM($Z$17:$AE$17)/6,IF(AND($M$1=2008,'Calculation sheet'!$AQ31="1999-2012"),'Result 2005-2012'!K31*SUM($AA$17:$AE$17)/5,IF(AND($M$1=2009,'Calculation sheet'!$AQ31="1999-2012"),'Result 2005-2012'!K31*SUM($AB$17:$AE$17)/4,IF(AND($M$1=2010,'Calculation sheet'!$AQ31="1999-2012"),'Result 2005-2012'!K31*SUM($AC$17:$AE$17)/3,IF(AND($M$1=2011,'Calculation sheet'!$AQ31="1999-2012"),'Result 2005-2012'!K31*SUM($AD$17:$AE$17)/2,IF(AND($M$1=2012,'Calculation sheet'!$AQ31="1999-2012"),'Result 2005-2012'!K31*$AE$17,""))))))))))))))))</f>
        <v/>
      </c>
      <c r="L31" s="12" t="str">
        <f>IF('Result 2005-2012'!$R31="","",IF($M$1=2005,'Result 2005-2012'!L31,IF(AND($M$1=2006,'Calculation sheet'!$AQ31="2005-2012"),'Result 2005-2012'!L31*SUM($Y$9:$AE$9)/7,IF(AND($M$1=2007,'Calculation sheet'!$AQ31="2005-2012"),'Result 2005-2012'!L31*SUM($Z$9:$AE$9)/6,IF(AND($M$1=2008,'Calculation sheet'!$AQ31="2005-2012"),'Result 2005-2012'!L31*SUM($AA$9:$AE$9)/5,IF(AND($M$1=2009,'Calculation sheet'!$AQ31="2005-2012"),'Result 2005-2012'!L31*SUM($AB$9:$AE$9)/4,IF(AND($M$1=2010,'Calculation sheet'!$AQ31="2005-2012"),'Result 2005-2012'!L31*SUM($AC$9:$AE$9)/3,IF(AND($M$1=2011,'Calculation sheet'!$AQ31="2005-2012"),'Result 2005-2012'!L31*SUM($AD$9:$AE$9)/2,IF(AND($M$1=2012,'Calculation sheet'!$AQ31="2005-2012"),'Result 2005-2012'!L31*$AE$9,IF(AND($M$1=2006,'Calculation sheet'!$AQ31="1999-2012"),'Result 2005-2012'!L31*SUM($Y$18:$AE$18)/7,IF(AND($M$1=2007,'Calculation sheet'!$AQ31="1999-2012"),'Result 2005-2012'!L31*SUM($Z$18:$AE$18)/6,IF(AND($M$1=2008,'Calculation sheet'!$AQ31="1999-2012"),'Result 2005-2012'!L31*SUM($AA$18:$AE$18)/5,IF(AND($M$1=2009,'Calculation sheet'!$AQ31="1999-2012"),'Result 2005-2012'!L31*SUM($AB$18:$AE$18)/4,IF(AND($M$1=2010,'Calculation sheet'!$AQ31="1999-2012"),'Result 2005-2012'!L31*SUM($AC$18:$AE$18)/3,IF(AND($M$1=2011,'Calculation sheet'!$AQ31="1999-2012"),'Result 2005-2012'!L31*SUM($AD$18:$AE$18)/2,IF(AND($M$1=2012,'Calculation sheet'!$AQ31="1999-2012"),'Result 2005-2012'!L31*$AE$18,""))))))))))))))))</f>
        <v/>
      </c>
      <c r="M31" s="12" t="str">
        <f t="shared" si="0"/>
        <v/>
      </c>
      <c r="N31" s="12" t="str">
        <f>IF('Result 2005-2012'!$R31="","",IF($M$1=2005,'Result 2005-2012'!N31,IF(AND($M$1=2006,'Calculation sheet'!$AQ31="2005-2012"),'Result 2005-2012'!N31*SUM($Y$10:$AE$10)/7,IF(AND($M$1=2007,'Calculation sheet'!$AQ31="2005-2012"),'Result 2005-2012'!N31*SUM($Z$10:$AE$10)/6,IF(AND($M$1=2008,'Calculation sheet'!$AQ31="2005-2012"),'Result 2005-2012'!N31*SUM($AA$10:$AE$10)/5,IF(AND($M$1=2009,'Calculation sheet'!$AQ31="2005-2012"),'Result 2005-2012'!N31*SUM($AB$10:$AE$10)/4,IF(AND($M$1=2010,'Calculation sheet'!$AQ31="2005-2012"),'Result 2005-2012'!N31*SUM($AC$10:$AE$10)/3,IF(AND($M$1=2011,'Calculation sheet'!$AQ31="2005-2012"),'Result 2005-2012'!N31*SUM($AD$10:$AE$10)/2,IF(AND($M$1=2012,'Calculation sheet'!$AQ31="2005-2012"),'Result 2005-2012'!N31*$AE$10,IF(AND($M$1=2006,'Calculation sheet'!$AQ31="1999-2012"),'Result 2005-2012'!N31*SUM($Y$16:$AE$16)/7,IF(AND($M$1=2007,'Calculation sheet'!$AQ31="1999-2012"),'Result 2005-2012'!N31*SUM($Z$16:$AE$16)/6,IF(AND($M$1=2008,'Calculation sheet'!$AQ31="1999-2012"),'Result 2005-2012'!N31*SUM($AA$16:$AE$16)/5,IF(AND($M$1=2009,'Calculation sheet'!$AQ31="1999-2012"),'Result 2005-2012'!N31*SUM($AB$16:$AE$16)/4,IF(AND($M$1=2010,'Calculation sheet'!$AQ31="1999-2012"),'Result 2005-2012'!N31*SUM($AC$16:$AE$16)/3,IF(AND($M$1=2011,'Calculation sheet'!$AQ31="1999-2012"),'Result 2005-2012'!N31*SUM($AD$16:$AE$16)/2,IF(AND($M$1=2012,'Calculation sheet'!$AQ31="1999-2012"),'Result 2005-2012'!N31*$AE$16,""))))))))))))))))</f>
        <v/>
      </c>
      <c r="O31" s="12" t="str">
        <f>IF('Result 2005-2012'!$R31="","",IF($M$1=2005,'Result 2005-2012'!O31,IF(AND($M$1=2006,'Calculation sheet'!$AQ31="2005-2012"),'Result 2005-2012'!O31*SUM($Y$10:$AE$10)/7,IF(AND($M$1=2007,'Calculation sheet'!$AQ31="2005-2012"),'Result 2005-2012'!O31*SUM($Z$10:$AE$10)/6,IF(AND($M$1=2008,'Calculation sheet'!$AQ31="2005-2012"),'Result 2005-2012'!O31*SUM($AA$10:$AE$10)/5,IF(AND($M$1=2009,'Calculation sheet'!$AQ31="2005-2012"),'Result 2005-2012'!O31*SUM($AB$10:$AE$10)/4,IF(AND($M$1=2010,'Calculation sheet'!$AQ31="2005-2012"),'Result 2005-2012'!O31*SUM($AC$10:$AE$10)/3,IF(AND($M$1=2011,'Calculation sheet'!$AQ31="2005-2012"),'Result 2005-2012'!O31*SUM($AD$10:$AE$10)/2,IF(AND($M$1=2012,'Calculation sheet'!$AQ31="2005-2012"),'Result 2005-2012'!O31*$AE$10,IF(AND($M$1=2006,'Calculation sheet'!$AQ31="1999-2012"),'Result 2005-2012'!O31*SUM($Y$16:$AE$16)/7,IF(AND($M$1=2007,'Calculation sheet'!$AQ31="1999-2012"),'Result 2005-2012'!O31*SUM($Z$16:$AE$16)/6,IF(AND($M$1=2008,'Calculation sheet'!$AQ31="1999-2012"),'Result 2005-2012'!O31*SUM($AA$16:$AE$16)/5,IF(AND($M$1=2009,'Calculation sheet'!$AQ31="1999-2012"),'Result 2005-2012'!O31*SUM($AB$16:$AE$16)/4,IF(AND($M$1=2010,'Calculation sheet'!$AQ31="1999-2012"),'Result 2005-2012'!O31*SUM($AC$16:$AE$16)/3,IF(AND($M$1=2011,'Calculation sheet'!$AQ31="1999-2012"),'Result 2005-2012'!O31*SUM($AD$16:$AE$16)/2,IF(AND($M$1=2012,'Calculation sheet'!$AQ31="1999-2012"),'Result 2005-2012'!O31*$AE$16,""))))))))))))))))</f>
        <v/>
      </c>
      <c r="P31" s="12" t="str">
        <f>IF('Result 2005-2012'!$R31="","",IF($M$1=2005,'Result 2005-2012'!P31,IF(AND($M$1=2006,'Calculation sheet'!$AQ31="2005-2012"),'Result 2005-2012'!P31*SUM($Y$11:$AE$11)/7,IF(AND($M$1=2007,'Calculation sheet'!$AQ31="2005-2012"),'Result 2005-2012'!P31*SUM($Z$11:$AE$11)/6,IF(AND($M$1=2008,'Calculation sheet'!$AQ31="2005-2012"),'Result 2005-2012'!P31*SUM($AA$11:$AE$11)/5,IF(AND($M$1=2009,'Calculation sheet'!$AQ31="2005-2012"),'Result 2005-2012'!P31*SUM($AB$11:$AE$11)/4,IF(AND($M$1=2010,'Calculation sheet'!$AQ31="2005-2012"),'Result 2005-2012'!P31*SUM($AC$11:$AE$11)/3,IF(AND($M$1=2011,'Calculation sheet'!$AQ31="2005-2012"),'Result 2005-2012'!P31*SUM($AD$11:$AE$11)/2,IF(AND($M$1=2012,'Calculation sheet'!$AQ31="2005-2012"),'Result 2005-2012'!P31*$AE$11,IF(AND($M$1=2006,'Calculation sheet'!$AQ31="1999-2012"),'Result 2005-2012'!P31*SUM($Y$16:$AE$16)/7,IF(AND($M$1=2007,'Calculation sheet'!$AQ31="1999-2012"),'Result 2005-2012'!P31*SUM($Z$16:$AE$16)/6,IF(AND($M$1=2008,'Calculation sheet'!$AQ31="1999-2012"),'Result 2005-2012'!P31*SUM($AA$16:$AE$16)/5,IF(AND($M$1=2009,'Calculation sheet'!$AQ31="1999-2012"),'Result 2005-2012'!P31*SUM($AB$16:$AE$16)/4,IF(AND($M$1=2010,'Calculation sheet'!$AQ31="1999-2012"),'Result 2005-2012'!P31*SUM($AC$16:$AE$16)/3,IF(AND($M$1=2011,'Calculation sheet'!$AQ31="1999-2012"),'Result 2005-2012'!P31*SUM($AD$16:$AE$16)/2,IF(AND($M$1=2012,'Calculation sheet'!$AQ31="1999-2012"),'Result 2005-2012'!P31*$AE$16,""))))))))))))))))</f>
        <v/>
      </c>
      <c r="Q31" s="12" t="str">
        <f t="shared" si="1"/>
        <v/>
      </c>
      <c r="R31" s="14" t="str">
        <f t="shared" si="2"/>
        <v/>
      </c>
    </row>
    <row r="32" spans="1:47" x14ac:dyDescent="0.3">
      <c r="A32" s="4" t="str">
        <f>IF('Input data'!A47="","",'Input data'!A47)</f>
        <v/>
      </c>
      <c r="B32" s="4" t="str">
        <f>IF('Input data'!B47="","",'Input data'!B47)</f>
        <v/>
      </c>
      <c r="C32" s="4" t="str">
        <f>IF('Input data'!C47="","",'Input data'!C47)</f>
        <v/>
      </c>
      <c r="D32" s="4" t="str">
        <f>IF('Input data'!D47="","",'Input data'!D47)</f>
        <v/>
      </c>
      <c r="E32" s="4" t="str">
        <f>IF('Input data'!E47="","",'Input data'!E47)</f>
        <v/>
      </c>
      <c r="F32" s="4" t="str">
        <f>IF('Input data'!F47="","",'Input data'!F47)</f>
        <v/>
      </c>
      <c r="G32" s="4">
        <f>IF('Input data'!G47="","",'Input data'!G47)</f>
        <v>0</v>
      </c>
      <c r="H32" s="4" t="str">
        <f>IF('Input data'!H47&gt;0.5,'Input data'!H47,"")</f>
        <v/>
      </c>
      <c r="I32" s="4" t="str">
        <f>IF('Input data'!I47="","",'Input data'!I47)</f>
        <v/>
      </c>
      <c r="J32" s="12" t="str">
        <f>IF('Result 2005-2012'!$R32="","",IF($M$1=2005,'Result 2005-2012'!J32,IF(AND($M$1=2006,'Calculation sheet'!$AQ32="2005-2012"),'Result 2005-2012'!J32*SUM($Y$7:$AE$7)/7,IF(AND($M$1=2007,'Calculation sheet'!$AQ32="2005-2012"),'Result 2005-2012'!J32*SUM($Z$7:$AE$7)/6,IF(AND($M$1=2008,'Calculation sheet'!$AQ32="2005-2012"),'Result 2005-2012'!J32*SUM($AA$7:$AE$7)/5,IF(AND($M$1=2009,'Calculation sheet'!$AQ32="2005-2012"),'Result 2005-2012'!J32*SUM($AB$7:$AE$7)/4,IF(AND($M$1=2010,'Calculation sheet'!$AQ32="2005-2012"),'Result 2005-2012'!J32*SUM($AC$7:$AE$7)/3,IF(AND($M$1=2011,'Calculation sheet'!$AQ32="2005-2012"),'Result 2005-2012'!J32*SUM($AD$7:$AE$7)/2,IF(AND($M$1=2012,'Calculation sheet'!$AQ32="2005-2012"),'Result 2005-2012'!J32*$AE$7,IF(AND($M$1=2006,'Calculation sheet'!$AQ32="1999-2012"),'Result 2005-2012'!J32*SUM($Y$16:$AE$16)/7,IF(AND($M$1=2007,'Calculation sheet'!$AQ32="1999-2012"),'Result 2005-2012'!J32*SUM($Z$16:$AE$16)/6,IF(AND($M$1=2008,'Calculation sheet'!$AQ32="1999-2012"),'Result 2005-2012'!J32*SUM($AA$16:$AE$16)/5,IF(AND($M$1=2009,'Calculation sheet'!$AQ32="1999-2012"),'Result 2005-2012'!J32*SUM($AB$16:$AE$16)/4,IF(AND($M$1=2010,'Calculation sheet'!$AQ32="1999-2012"),'Result 2005-2012'!J32*SUM($AC$16:$AE$16)/3,IF(AND($M$1=2011,'Calculation sheet'!$AQ32="1999-2012"),'Result 2005-2012'!J32*SUM($AD$16:$AE$16)/2,IF(AND($M$1=2012,'Calculation sheet'!$AQ32="1999-2012"),'Result 2005-2012'!J32*$AE$16,""))))))))))))))))</f>
        <v/>
      </c>
      <c r="K32" s="12" t="str">
        <f>IF('Result 2005-2012'!$R32="","",IF($M$1=2005,'Result 2005-2012'!K32,IF(AND($M$1=2006,'Calculation sheet'!$AQ32="2005-2012"),'Result 2005-2012'!K32*SUM($Y$8:$AE$8)/7,IF(AND($M$1=2007,'Calculation sheet'!$AQ32="2005-2012"),'Result 2005-2012'!K32*SUM($Z$8:$AE$8)/6,IF(AND($M$1=2008,'Calculation sheet'!$AQ32="2005-2012"),'Result 2005-2012'!K32*SUM($AA$8:$AE$8)/5,IF(AND($M$1=2009,'Calculation sheet'!$AQ32="2005-2012"),'Result 2005-2012'!K32*SUM($AB$8:$AE$8)/4,IF(AND($M$1=2010,'Calculation sheet'!$AQ32="2005-2012"),'Result 2005-2012'!K32*SUM($AC$8:$AE$8)/3,IF(AND($M$1=2011,'Calculation sheet'!$AQ32="2005-2012"),'Result 2005-2012'!K32*SUM($AD$8:$AE$8)/2,IF(AND($M$1=2012,'Calculation sheet'!$AQ32="2005-2012"),'Result 2005-2012'!K32*$AE$8,IF(AND($M$1=2006,'Calculation sheet'!$AQ32="1999-2012"),'Result 2005-2012'!K32*SUM($Y$17:$AE$17)/7,IF(AND($M$1=2007,'Calculation sheet'!$AQ32="1999-2012"),'Result 2005-2012'!K32*SUM($Z$17:$AE$17)/6,IF(AND($M$1=2008,'Calculation sheet'!$AQ32="1999-2012"),'Result 2005-2012'!K32*SUM($AA$17:$AE$17)/5,IF(AND($M$1=2009,'Calculation sheet'!$AQ32="1999-2012"),'Result 2005-2012'!K32*SUM($AB$17:$AE$17)/4,IF(AND($M$1=2010,'Calculation sheet'!$AQ32="1999-2012"),'Result 2005-2012'!K32*SUM($AC$17:$AE$17)/3,IF(AND($M$1=2011,'Calculation sheet'!$AQ32="1999-2012"),'Result 2005-2012'!K32*SUM($AD$17:$AE$17)/2,IF(AND($M$1=2012,'Calculation sheet'!$AQ32="1999-2012"),'Result 2005-2012'!K32*$AE$17,""))))))))))))))))</f>
        <v/>
      </c>
      <c r="L32" s="12" t="str">
        <f>IF('Result 2005-2012'!$R32="","",IF($M$1=2005,'Result 2005-2012'!L32,IF(AND($M$1=2006,'Calculation sheet'!$AQ32="2005-2012"),'Result 2005-2012'!L32*SUM($Y$9:$AE$9)/7,IF(AND($M$1=2007,'Calculation sheet'!$AQ32="2005-2012"),'Result 2005-2012'!L32*SUM($Z$9:$AE$9)/6,IF(AND($M$1=2008,'Calculation sheet'!$AQ32="2005-2012"),'Result 2005-2012'!L32*SUM($AA$9:$AE$9)/5,IF(AND($M$1=2009,'Calculation sheet'!$AQ32="2005-2012"),'Result 2005-2012'!L32*SUM($AB$9:$AE$9)/4,IF(AND($M$1=2010,'Calculation sheet'!$AQ32="2005-2012"),'Result 2005-2012'!L32*SUM($AC$9:$AE$9)/3,IF(AND($M$1=2011,'Calculation sheet'!$AQ32="2005-2012"),'Result 2005-2012'!L32*SUM($AD$9:$AE$9)/2,IF(AND($M$1=2012,'Calculation sheet'!$AQ32="2005-2012"),'Result 2005-2012'!L32*$AE$9,IF(AND($M$1=2006,'Calculation sheet'!$AQ32="1999-2012"),'Result 2005-2012'!L32*SUM($Y$18:$AE$18)/7,IF(AND($M$1=2007,'Calculation sheet'!$AQ32="1999-2012"),'Result 2005-2012'!L32*SUM($Z$18:$AE$18)/6,IF(AND($M$1=2008,'Calculation sheet'!$AQ32="1999-2012"),'Result 2005-2012'!L32*SUM($AA$18:$AE$18)/5,IF(AND($M$1=2009,'Calculation sheet'!$AQ32="1999-2012"),'Result 2005-2012'!L32*SUM($AB$18:$AE$18)/4,IF(AND($M$1=2010,'Calculation sheet'!$AQ32="1999-2012"),'Result 2005-2012'!L32*SUM($AC$18:$AE$18)/3,IF(AND($M$1=2011,'Calculation sheet'!$AQ32="1999-2012"),'Result 2005-2012'!L32*SUM($AD$18:$AE$18)/2,IF(AND($M$1=2012,'Calculation sheet'!$AQ32="1999-2012"),'Result 2005-2012'!L32*$AE$18,""))))))))))))))))</f>
        <v/>
      </c>
      <c r="M32" s="12" t="str">
        <f t="shared" si="0"/>
        <v/>
      </c>
      <c r="N32" s="12" t="str">
        <f>IF('Result 2005-2012'!$R32="","",IF($M$1=2005,'Result 2005-2012'!N32,IF(AND($M$1=2006,'Calculation sheet'!$AQ32="2005-2012"),'Result 2005-2012'!N32*SUM($Y$10:$AE$10)/7,IF(AND($M$1=2007,'Calculation sheet'!$AQ32="2005-2012"),'Result 2005-2012'!N32*SUM($Z$10:$AE$10)/6,IF(AND($M$1=2008,'Calculation sheet'!$AQ32="2005-2012"),'Result 2005-2012'!N32*SUM($AA$10:$AE$10)/5,IF(AND($M$1=2009,'Calculation sheet'!$AQ32="2005-2012"),'Result 2005-2012'!N32*SUM($AB$10:$AE$10)/4,IF(AND($M$1=2010,'Calculation sheet'!$AQ32="2005-2012"),'Result 2005-2012'!N32*SUM($AC$10:$AE$10)/3,IF(AND($M$1=2011,'Calculation sheet'!$AQ32="2005-2012"),'Result 2005-2012'!N32*SUM($AD$10:$AE$10)/2,IF(AND($M$1=2012,'Calculation sheet'!$AQ32="2005-2012"),'Result 2005-2012'!N32*$AE$10,IF(AND($M$1=2006,'Calculation sheet'!$AQ32="1999-2012"),'Result 2005-2012'!N32*SUM($Y$16:$AE$16)/7,IF(AND($M$1=2007,'Calculation sheet'!$AQ32="1999-2012"),'Result 2005-2012'!N32*SUM($Z$16:$AE$16)/6,IF(AND($M$1=2008,'Calculation sheet'!$AQ32="1999-2012"),'Result 2005-2012'!N32*SUM($AA$16:$AE$16)/5,IF(AND($M$1=2009,'Calculation sheet'!$AQ32="1999-2012"),'Result 2005-2012'!N32*SUM($AB$16:$AE$16)/4,IF(AND($M$1=2010,'Calculation sheet'!$AQ32="1999-2012"),'Result 2005-2012'!N32*SUM($AC$16:$AE$16)/3,IF(AND($M$1=2011,'Calculation sheet'!$AQ32="1999-2012"),'Result 2005-2012'!N32*SUM($AD$16:$AE$16)/2,IF(AND($M$1=2012,'Calculation sheet'!$AQ32="1999-2012"),'Result 2005-2012'!N32*$AE$16,""))))))))))))))))</f>
        <v/>
      </c>
      <c r="O32" s="12" t="str">
        <f>IF('Result 2005-2012'!$R32="","",IF($M$1=2005,'Result 2005-2012'!O32,IF(AND($M$1=2006,'Calculation sheet'!$AQ32="2005-2012"),'Result 2005-2012'!O32*SUM($Y$10:$AE$10)/7,IF(AND($M$1=2007,'Calculation sheet'!$AQ32="2005-2012"),'Result 2005-2012'!O32*SUM($Z$10:$AE$10)/6,IF(AND($M$1=2008,'Calculation sheet'!$AQ32="2005-2012"),'Result 2005-2012'!O32*SUM($AA$10:$AE$10)/5,IF(AND($M$1=2009,'Calculation sheet'!$AQ32="2005-2012"),'Result 2005-2012'!O32*SUM($AB$10:$AE$10)/4,IF(AND($M$1=2010,'Calculation sheet'!$AQ32="2005-2012"),'Result 2005-2012'!O32*SUM($AC$10:$AE$10)/3,IF(AND($M$1=2011,'Calculation sheet'!$AQ32="2005-2012"),'Result 2005-2012'!O32*SUM($AD$10:$AE$10)/2,IF(AND($M$1=2012,'Calculation sheet'!$AQ32="2005-2012"),'Result 2005-2012'!O32*$AE$10,IF(AND($M$1=2006,'Calculation sheet'!$AQ32="1999-2012"),'Result 2005-2012'!O32*SUM($Y$16:$AE$16)/7,IF(AND($M$1=2007,'Calculation sheet'!$AQ32="1999-2012"),'Result 2005-2012'!O32*SUM($Z$16:$AE$16)/6,IF(AND($M$1=2008,'Calculation sheet'!$AQ32="1999-2012"),'Result 2005-2012'!O32*SUM($AA$16:$AE$16)/5,IF(AND($M$1=2009,'Calculation sheet'!$AQ32="1999-2012"),'Result 2005-2012'!O32*SUM($AB$16:$AE$16)/4,IF(AND($M$1=2010,'Calculation sheet'!$AQ32="1999-2012"),'Result 2005-2012'!O32*SUM($AC$16:$AE$16)/3,IF(AND($M$1=2011,'Calculation sheet'!$AQ32="1999-2012"),'Result 2005-2012'!O32*SUM($AD$16:$AE$16)/2,IF(AND($M$1=2012,'Calculation sheet'!$AQ32="1999-2012"),'Result 2005-2012'!O32*$AE$16,""))))))))))))))))</f>
        <v/>
      </c>
      <c r="P32" s="12" t="str">
        <f>IF('Result 2005-2012'!$R32="","",IF($M$1=2005,'Result 2005-2012'!P32,IF(AND($M$1=2006,'Calculation sheet'!$AQ32="2005-2012"),'Result 2005-2012'!P32*SUM($Y$11:$AE$11)/7,IF(AND($M$1=2007,'Calculation sheet'!$AQ32="2005-2012"),'Result 2005-2012'!P32*SUM($Z$11:$AE$11)/6,IF(AND($M$1=2008,'Calculation sheet'!$AQ32="2005-2012"),'Result 2005-2012'!P32*SUM($AA$11:$AE$11)/5,IF(AND($M$1=2009,'Calculation sheet'!$AQ32="2005-2012"),'Result 2005-2012'!P32*SUM($AB$11:$AE$11)/4,IF(AND($M$1=2010,'Calculation sheet'!$AQ32="2005-2012"),'Result 2005-2012'!P32*SUM($AC$11:$AE$11)/3,IF(AND($M$1=2011,'Calculation sheet'!$AQ32="2005-2012"),'Result 2005-2012'!P32*SUM($AD$11:$AE$11)/2,IF(AND($M$1=2012,'Calculation sheet'!$AQ32="2005-2012"),'Result 2005-2012'!P32*$AE$11,IF(AND($M$1=2006,'Calculation sheet'!$AQ32="1999-2012"),'Result 2005-2012'!P32*SUM($Y$16:$AE$16)/7,IF(AND($M$1=2007,'Calculation sheet'!$AQ32="1999-2012"),'Result 2005-2012'!P32*SUM($Z$16:$AE$16)/6,IF(AND($M$1=2008,'Calculation sheet'!$AQ32="1999-2012"),'Result 2005-2012'!P32*SUM($AA$16:$AE$16)/5,IF(AND($M$1=2009,'Calculation sheet'!$AQ32="1999-2012"),'Result 2005-2012'!P32*SUM($AB$16:$AE$16)/4,IF(AND($M$1=2010,'Calculation sheet'!$AQ32="1999-2012"),'Result 2005-2012'!P32*SUM($AC$16:$AE$16)/3,IF(AND($M$1=2011,'Calculation sheet'!$AQ32="1999-2012"),'Result 2005-2012'!P32*SUM($AD$16:$AE$16)/2,IF(AND($M$1=2012,'Calculation sheet'!$AQ32="1999-2012"),'Result 2005-2012'!P32*$AE$16,""))))))))))))))))</f>
        <v/>
      </c>
      <c r="Q32" s="12" t="str">
        <f t="shared" si="1"/>
        <v/>
      </c>
      <c r="R32" s="14" t="str">
        <f t="shared" si="2"/>
        <v/>
      </c>
    </row>
    <row r="33" spans="1:18" x14ac:dyDescent="0.3">
      <c r="A33" s="4" t="str">
        <f>IF('Input data'!A48="","",'Input data'!A48)</f>
        <v/>
      </c>
      <c r="B33" s="4" t="str">
        <f>IF('Input data'!B48="","",'Input data'!B48)</f>
        <v/>
      </c>
      <c r="C33" s="4" t="str">
        <f>IF('Input data'!C48="","",'Input data'!C48)</f>
        <v/>
      </c>
      <c r="D33" s="4" t="str">
        <f>IF('Input data'!D48="","",'Input data'!D48)</f>
        <v/>
      </c>
      <c r="E33" s="4" t="str">
        <f>IF('Input data'!E48="","",'Input data'!E48)</f>
        <v/>
      </c>
      <c r="F33" s="4" t="str">
        <f>IF('Input data'!F48="","",'Input data'!F48)</f>
        <v/>
      </c>
      <c r="G33" s="4">
        <f>IF('Input data'!G48="","",'Input data'!G48)</f>
        <v>0</v>
      </c>
      <c r="H33" s="4" t="str">
        <f>IF('Input data'!H48&gt;0.5,'Input data'!H48,"")</f>
        <v/>
      </c>
      <c r="I33" s="4" t="str">
        <f>IF('Input data'!I48="","",'Input data'!I48)</f>
        <v/>
      </c>
      <c r="J33" s="12" t="str">
        <f>IF('Result 2005-2012'!$R33="","",IF($M$1=2005,'Result 2005-2012'!J33,IF(AND($M$1=2006,'Calculation sheet'!$AQ33="2005-2012"),'Result 2005-2012'!J33*SUM($Y$7:$AE$7)/7,IF(AND($M$1=2007,'Calculation sheet'!$AQ33="2005-2012"),'Result 2005-2012'!J33*SUM($Z$7:$AE$7)/6,IF(AND($M$1=2008,'Calculation sheet'!$AQ33="2005-2012"),'Result 2005-2012'!J33*SUM($AA$7:$AE$7)/5,IF(AND($M$1=2009,'Calculation sheet'!$AQ33="2005-2012"),'Result 2005-2012'!J33*SUM($AB$7:$AE$7)/4,IF(AND($M$1=2010,'Calculation sheet'!$AQ33="2005-2012"),'Result 2005-2012'!J33*SUM($AC$7:$AE$7)/3,IF(AND($M$1=2011,'Calculation sheet'!$AQ33="2005-2012"),'Result 2005-2012'!J33*SUM($AD$7:$AE$7)/2,IF(AND($M$1=2012,'Calculation sheet'!$AQ33="2005-2012"),'Result 2005-2012'!J33*$AE$7,IF(AND($M$1=2006,'Calculation sheet'!$AQ33="1999-2012"),'Result 2005-2012'!J33*SUM($Y$16:$AE$16)/7,IF(AND($M$1=2007,'Calculation sheet'!$AQ33="1999-2012"),'Result 2005-2012'!J33*SUM($Z$16:$AE$16)/6,IF(AND($M$1=2008,'Calculation sheet'!$AQ33="1999-2012"),'Result 2005-2012'!J33*SUM($AA$16:$AE$16)/5,IF(AND($M$1=2009,'Calculation sheet'!$AQ33="1999-2012"),'Result 2005-2012'!J33*SUM($AB$16:$AE$16)/4,IF(AND($M$1=2010,'Calculation sheet'!$AQ33="1999-2012"),'Result 2005-2012'!J33*SUM($AC$16:$AE$16)/3,IF(AND($M$1=2011,'Calculation sheet'!$AQ33="1999-2012"),'Result 2005-2012'!J33*SUM($AD$16:$AE$16)/2,IF(AND($M$1=2012,'Calculation sheet'!$AQ33="1999-2012"),'Result 2005-2012'!J33*$AE$16,""))))))))))))))))</f>
        <v/>
      </c>
      <c r="K33" s="12" t="str">
        <f>IF('Result 2005-2012'!$R33="","",IF($M$1=2005,'Result 2005-2012'!K33,IF(AND($M$1=2006,'Calculation sheet'!$AQ33="2005-2012"),'Result 2005-2012'!K33*SUM($Y$8:$AE$8)/7,IF(AND($M$1=2007,'Calculation sheet'!$AQ33="2005-2012"),'Result 2005-2012'!K33*SUM($Z$8:$AE$8)/6,IF(AND($M$1=2008,'Calculation sheet'!$AQ33="2005-2012"),'Result 2005-2012'!K33*SUM($AA$8:$AE$8)/5,IF(AND($M$1=2009,'Calculation sheet'!$AQ33="2005-2012"),'Result 2005-2012'!K33*SUM($AB$8:$AE$8)/4,IF(AND($M$1=2010,'Calculation sheet'!$AQ33="2005-2012"),'Result 2005-2012'!K33*SUM($AC$8:$AE$8)/3,IF(AND($M$1=2011,'Calculation sheet'!$AQ33="2005-2012"),'Result 2005-2012'!K33*SUM($AD$8:$AE$8)/2,IF(AND($M$1=2012,'Calculation sheet'!$AQ33="2005-2012"),'Result 2005-2012'!K33*$AE$8,IF(AND($M$1=2006,'Calculation sheet'!$AQ33="1999-2012"),'Result 2005-2012'!K33*SUM($Y$17:$AE$17)/7,IF(AND($M$1=2007,'Calculation sheet'!$AQ33="1999-2012"),'Result 2005-2012'!K33*SUM($Z$17:$AE$17)/6,IF(AND($M$1=2008,'Calculation sheet'!$AQ33="1999-2012"),'Result 2005-2012'!K33*SUM($AA$17:$AE$17)/5,IF(AND($M$1=2009,'Calculation sheet'!$AQ33="1999-2012"),'Result 2005-2012'!K33*SUM($AB$17:$AE$17)/4,IF(AND($M$1=2010,'Calculation sheet'!$AQ33="1999-2012"),'Result 2005-2012'!K33*SUM($AC$17:$AE$17)/3,IF(AND($M$1=2011,'Calculation sheet'!$AQ33="1999-2012"),'Result 2005-2012'!K33*SUM($AD$17:$AE$17)/2,IF(AND($M$1=2012,'Calculation sheet'!$AQ33="1999-2012"),'Result 2005-2012'!K33*$AE$17,""))))))))))))))))</f>
        <v/>
      </c>
      <c r="L33" s="12" t="str">
        <f>IF('Result 2005-2012'!$R33="","",IF($M$1=2005,'Result 2005-2012'!L33,IF(AND($M$1=2006,'Calculation sheet'!$AQ33="2005-2012"),'Result 2005-2012'!L33*SUM($Y$9:$AE$9)/7,IF(AND($M$1=2007,'Calculation sheet'!$AQ33="2005-2012"),'Result 2005-2012'!L33*SUM($Z$9:$AE$9)/6,IF(AND($M$1=2008,'Calculation sheet'!$AQ33="2005-2012"),'Result 2005-2012'!L33*SUM($AA$9:$AE$9)/5,IF(AND($M$1=2009,'Calculation sheet'!$AQ33="2005-2012"),'Result 2005-2012'!L33*SUM($AB$9:$AE$9)/4,IF(AND($M$1=2010,'Calculation sheet'!$AQ33="2005-2012"),'Result 2005-2012'!L33*SUM($AC$9:$AE$9)/3,IF(AND($M$1=2011,'Calculation sheet'!$AQ33="2005-2012"),'Result 2005-2012'!L33*SUM($AD$9:$AE$9)/2,IF(AND($M$1=2012,'Calculation sheet'!$AQ33="2005-2012"),'Result 2005-2012'!L33*$AE$9,IF(AND($M$1=2006,'Calculation sheet'!$AQ33="1999-2012"),'Result 2005-2012'!L33*SUM($Y$18:$AE$18)/7,IF(AND($M$1=2007,'Calculation sheet'!$AQ33="1999-2012"),'Result 2005-2012'!L33*SUM($Z$18:$AE$18)/6,IF(AND($M$1=2008,'Calculation sheet'!$AQ33="1999-2012"),'Result 2005-2012'!L33*SUM($AA$18:$AE$18)/5,IF(AND($M$1=2009,'Calculation sheet'!$AQ33="1999-2012"),'Result 2005-2012'!L33*SUM($AB$18:$AE$18)/4,IF(AND($M$1=2010,'Calculation sheet'!$AQ33="1999-2012"),'Result 2005-2012'!L33*SUM($AC$18:$AE$18)/3,IF(AND($M$1=2011,'Calculation sheet'!$AQ33="1999-2012"),'Result 2005-2012'!L33*SUM($AD$18:$AE$18)/2,IF(AND($M$1=2012,'Calculation sheet'!$AQ33="1999-2012"),'Result 2005-2012'!L33*$AE$18,""))))))))))))))))</f>
        <v/>
      </c>
      <c r="M33" s="12" t="str">
        <f t="shared" si="0"/>
        <v/>
      </c>
      <c r="N33" s="12" t="str">
        <f>IF('Result 2005-2012'!$R33="","",IF($M$1=2005,'Result 2005-2012'!N33,IF(AND($M$1=2006,'Calculation sheet'!$AQ33="2005-2012"),'Result 2005-2012'!N33*SUM($Y$10:$AE$10)/7,IF(AND($M$1=2007,'Calculation sheet'!$AQ33="2005-2012"),'Result 2005-2012'!N33*SUM($Z$10:$AE$10)/6,IF(AND($M$1=2008,'Calculation sheet'!$AQ33="2005-2012"),'Result 2005-2012'!N33*SUM($AA$10:$AE$10)/5,IF(AND($M$1=2009,'Calculation sheet'!$AQ33="2005-2012"),'Result 2005-2012'!N33*SUM($AB$10:$AE$10)/4,IF(AND($M$1=2010,'Calculation sheet'!$AQ33="2005-2012"),'Result 2005-2012'!N33*SUM($AC$10:$AE$10)/3,IF(AND($M$1=2011,'Calculation sheet'!$AQ33="2005-2012"),'Result 2005-2012'!N33*SUM($AD$10:$AE$10)/2,IF(AND($M$1=2012,'Calculation sheet'!$AQ33="2005-2012"),'Result 2005-2012'!N33*$AE$10,IF(AND($M$1=2006,'Calculation sheet'!$AQ33="1999-2012"),'Result 2005-2012'!N33*SUM($Y$16:$AE$16)/7,IF(AND($M$1=2007,'Calculation sheet'!$AQ33="1999-2012"),'Result 2005-2012'!N33*SUM($Z$16:$AE$16)/6,IF(AND($M$1=2008,'Calculation sheet'!$AQ33="1999-2012"),'Result 2005-2012'!N33*SUM($AA$16:$AE$16)/5,IF(AND($M$1=2009,'Calculation sheet'!$AQ33="1999-2012"),'Result 2005-2012'!N33*SUM($AB$16:$AE$16)/4,IF(AND($M$1=2010,'Calculation sheet'!$AQ33="1999-2012"),'Result 2005-2012'!N33*SUM($AC$16:$AE$16)/3,IF(AND($M$1=2011,'Calculation sheet'!$AQ33="1999-2012"),'Result 2005-2012'!N33*SUM($AD$16:$AE$16)/2,IF(AND($M$1=2012,'Calculation sheet'!$AQ33="1999-2012"),'Result 2005-2012'!N33*$AE$16,""))))))))))))))))</f>
        <v/>
      </c>
      <c r="O33" s="12" t="str">
        <f>IF('Result 2005-2012'!$R33="","",IF($M$1=2005,'Result 2005-2012'!O33,IF(AND($M$1=2006,'Calculation sheet'!$AQ33="2005-2012"),'Result 2005-2012'!O33*SUM($Y$10:$AE$10)/7,IF(AND($M$1=2007,'Calculation sheet'!$AQ33="2005-2012"),'Result 2005-2012'!O33*SUM($Z$10:$AE$10)/6,IF(AND($M$1=2008,'Calculation sheet'!$AQ33="2005-2012"),'Result 2005-2012'!O33*SUM($AA$10:$AE$10)/5,IF(AND($M$1=2009,'Calculation sheet'!$AQ33="2005-2012"),'Result 2005-2012'!O33*SUM($AB$10:$AE$10)/4,IF(AND($M$1=2010,'Calculation sheet'!$AQ33="2005-2012"),'Result 2005-2012'!O33*SUM($AC$10:$AE$10)/3,IF(AND($M$1=2011,'Calculation sheet'!$AQ33="2005-2012"),'Result 2005-2012'!O33*SUM($AD$10:$AE$10)/2,IF(AND($M$1=2012,'Calculation sheet'!$AQ33="2005-2012"),'Result 2005-2012'!O33*$AE$10,IF(AND($M$1=2006,'Calculation sheet'!$AQ33="1999-2012"),'Result 2005-2012'!O33*SUM($Y$16:$AE$16)/7,IF(AND($M$1=2007,'Calculation sheet'!$AQ33="1999-2012"),'Result 2005-2012'!O33*SUM($Z$16:$AE$16)/6,IF(AND($M$1=2008,'Calculation sheet'!$AQ33="1999-2012"),'Result 2005-2012'!O33*SUM($AA$16:$AE$16)/5,IF(AND($M$1=2009,'Calculation sheet'!$AQ33="1999-2012"),'Result 2005-2012'!O33*SUM($AB$16:$AE$16)/4,IF(AND($M$1=2010,'Calculation sheet'!$AQ33="1999-2012"),'Result 2005-2012'!O33*SUM($AC$16:$AE$16)/3,IF(AND($M$1=2011,'Calculation sheet'!$AQ33="1999-2012"),'Result 2005-2012'!O33*SUM($AD$16:$AE$16)/2,IF(AND($M$1=2012,'Calculation sheet'!$AQ33="1999-2012"),'Result 2005-2012'!O33*$AE$16,""))))))))))))))))</f>
        <v/>
      </c>
      <c r="P33" s="12" t="str">
        <f>IF('Result 2005-2012'!$R33="","",IF($M$1=2005,'Result 2005-2012'!P33,IF(AND($M$1=2006,'Calculation sheet'!$AQ33="2005-2012"),'Result 2005-2012'!P33*SUM($Y$11:$AE$11)/7,IF(AND($M$1=2007,'Calculation sheet'!$AQ33="2005-2012"),'Result 2005-2012'!P33*SUM($Z$11:$AE$11)/6,IF(AND($M$1=2008,'Calculation sheet'!$AQ33="2005-2012"),'Result 2005-2012'!P33*SUM($AA$11:$AE$11)/5,IF(AND($M$1=2009,'Calculation sheet'!$AQ33="2005-2012"),'Result 2005-2012'!P33*SUM($AB$11:$AE$11)/4,IF(AND($M$1=2010,'Calculation sheet'!$AQ33="2005-2012"),'Result 2005-2012'!P33*SUM($AC$11:$AE$11)/3,IF(AND($M$1=2011,'Calculation sheet'!$AQ33="2005-2012"),'Result 2005-2012'!P33*SUM($AD$11:$AE$11)/2,IF(AND($M$1=2012,'Calculation sheet'!$AQ33="2005-2012"),'Result 2005-2012'!P33*$AE$11,IF(AND($M$1=2006,'Calculation sheet'!$AQ33="1999-2012"),'Result 2005-2012'!P33*SUM($Y$16:$AE$16)/7,IF(AND($M$1=2007,'Calculation sheet'!$AQ33="1999-2012"),'Result 2005-2012'!P33*SUM($Z$16:$AE$16)/6,IF(AND($M$1=2008,'Calculation sheet'!$AQ33="1999-2012"),'Result 2005-2012'!P33*SUM($AA$16:$AE$16)/5,IF(AND($M$1=2009,'Calculation sheet'!$AQ33="1999-2012"),'Result 2005-2012'!P33*SUM($AB$16:$AE$16)/4,IF(AND($M$1=2010,'Calculation sheet'!$AQ33="1999-2012"),'Result 2005-2012'!P33*SUM($AC$16:$AE$16)/3,IF(AND($M$1=2011,'Calculation sheet'!$AQ33="1999-2012"),'Result 2005-2012'!P33*SUM($AD$16:$AE$16)/2,IF(AND($M$1=2012,'Calculation sheet'!$AQ33="1999-2012"),'Result 2005-2012'!P33*$AE$16,""))))))))))))))))</f>
        <v/>
      </c>
      <c r="Q33" s="12" t="str">
        <f t="shared" si="1"/>
        <v/>
      </c>
      <c r="R33" s="14" t="str">
        <f t="shared" si="2"/>
        <v/>
      </c>
    </row>
    <row r="34" spans="1:18" x14ac:dyDescent="0.3">
      <c r="A34" s="4" t="str">
        <f>IF('Input data'!A49="","",'Input data'!A49)</f>
        <v/>
      </c>
      <c r="B34" s="4" t="str">
        <f>IF('Input data'!B49="","",'Input data'!B49)</f>
        <v/>
      </c>
      <c r="C34" s="4" t="str">
        <f>IF('Input data'!C49="","",'Input data'!C49)</f>
        <v/>
      </c>
      <c r="D34" s="4" t="str">
        <f>IF('Input data'!D49="","",'Input data'!D49)</f>
        <v/>
      </c>
      <c r="E34" s="4" t="str">
        <f>IF('Input data'!E49="","",'Input data'!E49)</f>
        <v/>
      </c>
      <c r="F34" s="4" t="str">
        <f>IF('Input data'!F49="","",'Input data'!F49)</f>
        <v/>
      </c>
      <c r="G34" s="4">
        <f>IF('Input data'!G49="","",'Input data'!G49)</f>
        <v>0</v>
      </c>
      <c r="H34" s="4" t="str">
        <f>IF('Input data'!H49&gt;0.5,'Input data'!H49,"")</f>
        <v/>
      </c>
      <c r="I34" s="4" t="str">
        <f>IF('Input data'!I49="","",'Input data'!I49)</f>
        <v/>
      </c>
      <c r="J34" s="12" t="str">
        <f>IF('Result 2005-2012'!$R34="","",IF($M$1=2005,'Result 2005-2012'!J34,IF(AND($M$1=2006,'Calculation sheet'!$AQ34="2005-2012"),'Result 2005-2012'!J34*SUM($Y$7:$AE$7)/7,IF(AND($M$1=2007,'Calculation sheet'!$AQ34="2005-2012"),'Result 2005-2012'!J34*SUM($Z$7:$AE$7)/6,IF(AND($M$1=2008,'Calculation sheet'!$AQ34="2005-2012"),'Result 2005-2012'!J34*SUM($AA$7:$AE$7)/5,IF(AND($M$1=2009,'Calculation sheet'!$AQ34="2005-2012"),'Result 2005-2012'!J34*SUM($AB$7:$AE$7)/4,IF(AND($M$1=2010,'Calculation sheet'!$AQ34="2005-2012"),'Result 2005-2012'!J34*SUM($AC$7:$AE$7)/3,IF(AND($M$1=2011,'Calculation sheet'!$AQ34="2005-2012"),'Result 2005-2012'!J34*SUM($AD$7:$AE$7)/2,IF(AND($M$1=2012,'Calculation sheet'!$AQ34="2005-2012"),'Result 2005-2012'!J34*$AE$7,IF(AND($M$1=2006,'Calculation sheet'!$AQ34="1999-2012"),'Result 2005-2012'!J34*SUM($Y$16:$AE$16)/7,IF(AND($M$1=2007,'Calculation sheet'!$AQ34="1999-2012"),'Result 2005-2012'!J34*SUM($Z$16:$AE$16)/6,IF(AND($M$1=2008,'Calculation sheet'!$AQ34="1999-2012"),'Result 2005-2012'!J34*SUM($AA$16:$AE$16)/5,IF(AND($M$1=2009,'Calculation sheet'!$AQ34="1999-2012"),'Result 2005-2012'!J34*SUM($AB$16:$AE$16)/4,IF(AND($M$1=2010,'Calculation sheet'!$AQ34="1999-2012"),'Result 2005-2012'!J34*SUM($AC$16:$AE$16)/3,IF(AND($M$1=2011,'Calculation sheet'!$AQ34="1999-2012"),'Result 2005-2012'!J34*SUM($AD$16:$AE$16)/2,IF(AND($M$1=2012,'Calculation sheet'!$AQ34="1999-2012"),'Result 2005-2012'!J34*$AE$16,""))))))))))))))))</f>
        <v/>
      </c>
      <c r="K34" s="12" t="str">
        <f>IF('Result 2005-2012'!$R34="","",IF($M$1=2005,'Result 2005-2012'!K34,IF(AND($M$1=2006,'Calculation sheet'!$AQ34="2005-2012"),'Result 2005-2012'!K34*SUM($Y$8:$AE$8)/7,IF(AND($M$1=2007,'Calculation sheet'!$AQ34="2005-2012"),'Result 2005-2012'!K34*SUM($Z$8:$AE$8)/6,IF(AND($M$1=2008,'Calculation sheet'!$AQ34="2005-2012"),'Result 2005-2012'!K34*SUM($AA$8:$AE$8)/5,IF(AND($M$1=2009,'Calculation sheet'!$AQ34="2005-2012"),'Result 2005-2012'!K34*SUM($AB$8:$AE$8)/4,IF(AND($M$1=2010,'Calculation sheet'!$AQ34="2005-2012"),'Result 2005-2012'!K34*SUM($AC$8:$AE$8)/3,IF(AND($M$1=2011,'Calculation sheet'!$AQ34="2005-2012"),'Result 2005-2012'!K34*SUM($AD$8:$AE$8)/2,IF(AND($M$1=2012,'Calculation sheet'!$AQ34="2005-2012"),'Result 2005-2012'!K34*$AE$8,IF(AND($M$1=2006,'Calculation sheet'!$AQ34="1999-2012"),'Result 2005-2012'!K34*SUM($Y$17:$AE$17)/7,IF(AND($M$1=2007,'Calculation sheet'!$AQ34="1999-2012"),'Result 2005-2012'!K34*SUM($Z$17:$AE$17)/6,IF(AND($M$1=2008,'Calculation sheet'!$AQ34="1999-2012"),'Result 2005-2012'!K34*SUM($AA$17:$AE$17)/5,IF(AND($M$1=2009,'Calculation sheet'!$AQ34="1999-2012"),'Result 2005-2012'!K34*SUM($AB$17:$AE$17)/4,IF(AND($M$1=2010,'Calculation sheet'!$AQ34="1999-2012"),'Result 2005-2012'!K34*SUM($AC$17:$AE$17)/3,IF(AND($M$1=2011,'Calculation sheet'!$AQ34="1999-2012"),'Result 2005-2012'!K34*SUM($AD$17:$AE$17)/2,IF(AND($M$1=2012,'Calculation sheet'!$AQ34="1999-2012"),'Result 2005-2012'!K34*$AE$17,""))))))))))))))))</f>
        <v/>
      </c>
      <c r="L34" s="12" t="str">
        <f>IF('Result 2005-2012'!$R34="","",IF($M$1=2005,'Result 2005-2012'!L34,IF(AND($M$1=2006,'Calculation sheet'!$AQ34="2005-2012"),'Result 2005-2012'!L34*SUM($Y$9:$AE$9)/7,IF(AND($M$1=2007,'Calculation sheet'!$AQ34="2005-2012"),'Result 2005-2012'!L34*SUM($Z$9:$AE$9)/6,IF(AND($M$1=2008,'Calculation sheet'!$AQ34="2005-2012"),'Result 2005-2012'!L34*SUM($AA$9:$AE$9)/5,IF(AND($M$1=2009,'Calculation sheet'!$AQ34="2005-2012"),'Result 2005-2012'!L34*SUM($AB$9:$AE$9)/4,IF(AND($M$1=2010,'Calculation sheet'!$AQ34="2005-2012"),'Result 2005-2012'!L34*SUM($AC$9:$AE$9)/3,IF(AND($M$1=2011,'Calculation sheet'!$AQ34="2005-2012"),'Result 2005-2012'!L34*SUM($AD$9:$AE$9)/2,IF(AND($M$1=2012,'Calculation sheet'!$AQ34="2005-2012"),'Result 2005-2012'!L34*$AE$9,IF(AND($M$1=2006,'Calculation sheet'!$AQ34="1999-2012"),'Result 2005-2012'!L34*SUM($Y$18:$AE$18)/7,IF(AND($M$1=2007,'Calculation sheet'!$AQ34="1999-2012"),'Result 2005-2012'!L34*SUM($Z$18:$AE$18)/6,IF(AND($M$1=2008,'Calculation sheet'!$AQ34="1999-2012"),'Result 2005-2012'!L34*SUM($AA$18:$AE$18)/5,IF(AND($M$1=2009,'Calculation sheet'!$AQ34="1999-2012"),'Result 2005-2012'!L34*SUM($AB$18:$AE$18)/4,IF(AND($M$1=2010,'Calculation sheet'!$AQ34="1999-2012"),'Result 2005-2012'!L34*SUM($AC$18:$AE$18)/3,IF(AND($M$1=2011,'Calculation sheet'!$AQ34="1999-2012"),'Result 2005-2012'!L34*SUM($AD$18:$AE$18)/2,IF(AND($M$1=2012,'Calculation sheet'!$AQ34="1999-2012"),'Result 2005-2012'!L34*$AE$18,""))))))))))))))))</f>
        <v/>
      </c>
      <c r="M34" s="12" t="str">
        <f t="shared" si="0"/>
        <v/>
      </c>
      <c r="N34" s="12" t="str">
        <f>IF('Result 2005-2012'!$R34="","",IF($M$1=2005,'Result 2005-2012'!N34,IF(AND($M$1=2006,'Calculation sheet'!$AQ34="2005-2012"),'Result 2005-2012'!N34*SUM($Y$10:$AE$10)/7,IF(AND($M$1=2007,'Calculation sheet'!$AQ34="2005-2012"),'Result 2005-2012'!N34*SUM($Z$10:$AE$10)/6,IF(AND($M$1=2008,'Calculation sheet'!$AQ34="2005-2012"),'Result 2005-2012'!N34*SUM($AA$10:$AE$10)/5,IF(AND($M$1=2009,'Calculation sheet'!$AQ34="2005-2012"),'Result 2005-2012'!N34*SUM($AB$10:$AE$10)/4,IF(AND($M$1=2010,'Calculation sheet'!$AQ34="2005-2012"),'Result 2005-2012'!N34*SUM($AC$10:$AE$10)/3,IF(AND($M$1=2011,'Calculation sheet'!$AQ34="2005-2012"),'Result 2005-2012'!N34*SUM($AD$10:$AE$10)/2,IF(AND($M$1=2012,'Calculation sheet'!$AQ34="2005-2012"),'Result 2005-2012'!N34*$AE$10,IF(AND($M$1=2006,'Calculation sheet'!$AQ34="1999-2012"),'Result 2005-2012'!N34*SUM($Y$16:$AE$16)/7,IF(AND($M$1=2007,'Calculation sheet'!$AQ34="1999-2012"),'Result 2005-2012'!N34*SUM($Z$16:$AE$16)/6,IF(AND($M$1=2008,'Calculation sheet'!$AQ34="1999-2012"),'Result 2005-2012'!N34*SUM($AA$16:$AE$16)/5,IF(AND($M$1=2009,'Calculation sheet'!$AQ34="1999-2012"),'Result 2005-2012'!N34*SUM($AB$16:$AE$16)/4,IF(AND($M$1=2010,'Calculation sheet'!$AQ34="1999-2012"),'Result 2005-2012'!N34*SUM($AC$16:$AE$16)/3,IF(AND($M$1=2011,'Calculation sheet'!$AQ34="1999-2012"),'Result 2005-2012'!N34*SUM($AD$16:$AE$16)/2,IF(AND($M$1=2012,'Calculation sheet'!$AQ34="1999-2012"),'Result 2005-2012'!N34*$AE$16,""))))))))))))))))</f>
        <v/>
      </c>
      <c r="O34" s="12" t="str">
        <f>IF('Result 2005-2012'!$R34="","",IF($M$1=2005,'Result 2005-2012'!O34,IF(AND($M$1=2006,'Calculation sheet'!$AQ34="2005-2012"),'Result 2005-2012'!O34*SUM($Y$10:$AE$10)/7,IF(AND($M$1=2007,'Calculation sheet'!$AQ34="2005-2012"),'Result 2005-2012'!O34*SUM($Z$10:$AE$10)/6,IF(AND($M$1=2008,'Calculation sheet'!$AQ34="2005-2012"),'Result 2005-2012'!O34*SUM($AA$10:$AE$10)/5,IF(AND($M$1=2009,'Calculation sheet'!$AQ34="2005-2012"),'Result 2005-2012'!O34*SUM($AB$10:$AE$10)/4,IF(AND($M$1=2010,'Calculation sheet'!$AQ34="2005-2012"),'Result 2005-2012'!O34*SUM($AC$10:$AE$10)/3,IF(AND($M$1=2011,'Calculation sheet'!$AQ34="2005-2012"),'Result 2005-2012'!O34*SUM($AD$10:$AE$10)/2,IF(AND($M$1=2012,'Calculation sheet'!$AQ34="2005-2012"),'Result 2005-2012'!O34*$AE$10,IF(AND($M$1=2006,'Calculation sheet'!$AQ34="1999-2012"),'Result 2005-2012'!O34*SUM($Y$16:$AE$16)/7,IF(AND($M$1=2007,'Calculation sheet'!$AQ34="1999-2012"),'Result 2005-2012'!O34*SUM($Z$16:$AE$16)/6,IF(AND($M$1=2008,'Calculation sheet'!$AQ34="1999-2012"),'Result 2005-2012'!O34*SUM($AA$16:$AE$16)/5,IF(AND($M$1=2009,'Calculation sheet'!$AQ34="1999-2012"),'Result 2005-2012'!O34*SUM($AB$16:$AE$16)/4,IF(AND($M$1=2010,'Calculation sheet'!$AQ34="1999-2012"),'Result 2005-2012'!O34*SUM($AC$16:$AE$16)/3,IF(AND($M$1=2011,'Calculation sheet'!$AQ34="1999-2012"),'Result 2005-2012'!O34*SUM($AD$16:$AE$16)/2,IF(AND($M$1=2012,'Calculation sheet'!$AQ34="1999-2012"),'Result 2005-2012'!O34*$AE$16,""))))))))))))))))</f>
        <v/>
      </c>
      <c r="P34" s="12" t="str">
        <f>IF('Result 2005-2012'!$R34="","",IF($M$1=2005,'Result 2005-2012'!P34,IF(AND($M$1=2006,'Calculation sheet'!$AQ34="2005-2012"),'Result 2005-2012'!P34*SUM($Y$11:$AE$11)/7,IF(AND($M$1=2007,'Calculation sheet'!$AQ34="2005-2012"),'Result 2005-2012'!P34*SUM($Z$11:$AE$11)/6,IF(AND($M$1=2008,'Calculation sheet'!$AQ34="2005-2012"),'Result 2005-2012'!P34*SUM($AA$11:$AE$11)/5,IF(AND($M$1=2009,'Calculation sheet'!$AQ34="2005-2012"),'Result 2005-2012'!P34*SUM($AB$11:$AE$11)/4,IF(AND($M$1=2010,'Calculation sheet'!$AQ34="2005-2012"),'Result 2005-2012'!P34*SUM($AC$11:$AE$11)/3,IF(AND($M$1=2011,'Calculation sheet'!$AQ34="2005-2012"),'Result 2005-2012'!P34*SUM($AD$11:$AE$11)/2,IF(AND($M$1=2012,'Calculation sheet'!$AQ34="2005-2012"),'Result 2005-2012'!P34*$AE$11,IF(AND($M$1=2006,'Calculation sheet'!$AQ34="1999-2012"),'Result 2005-2012'!P34*SUM($Y$16:$AE$16)/7,IF(AND($M$1=2007,'Calculation sheet'!$AQ34="1999-2012"),'Result 2005-2012'!P34*SUM($Z$16:$AE$16)/6,IF(AND($M$1=2008,'Calculation sheet'!$AQ34="1999-2012"),'Result 2005-2012'!P34*SUM($AA$16:$AE$16)/5,IF(AND($M$1=2009,'Calculation sheet'!$AQ34="1999-2012"),'Result 2005-2012'!P34*SUM($AB$16:$AE$16)/4,IF(AND($M$1=2010,'Calculation sheet'!$AQ34="1999-2012"),'Result 2005-2012'!P34*SUM($AC$16:$AE$16)/3,IF(AND($M$1=2011,'Calculation sheet'!$AQ34="1999-2012"),'Result 2005-2012'!P34*SUM($AD$16:$AE$16)/2,IF(AND($M$1=2012,'Calculation sheet'!$AQ34="1999-2012"),'Result 2005-2012'!P34*$AE$16,""))))))))))))))))</f>
        <v/>
      </c>
      <c r="Q34" s="12" t="str">
        <f t="shared" si="1"/>
        <v/>
      </c>
      <c r="R34" s="14" t="str">
        <f t="shared" si="2"/>
        <v/>
      </c>
    </row>
    <row r="35" spans="1:18" x14ac:dyDescent="0.3">
      <c r="A35" s="4" t="str">
        <f>IF('Input data'!A50="","",'Input data'!A50)</f>
        <v/>
      </c>
      <c r="B35" s="4" t="str">
        <f>IF('Input data'!B50="","",'Input data'!B50)</f>
        <v/>
      </c>
      <c r="C35" s="4" t="str">
        <f>IF('Input data'!C50="","",'Input data'!C50)</f>
        <v/>
      </c>
      <c r="D35" s="4" t="str">
        <f>IF('Input data'!D50="","",'Input data'!D50)</f>
        <v/>
      </c>
      <c r="E35" s="4" t="str">
        <f>IF('Input data'!E50="","",'Input data'!E50)</f>
        <v/>
      </c>
      <c r="F35" s="4" t="str">
        <f>IF('Input data'!F50="","",'Input data'!F50)</f>
        <v/>
      </c>
      <c r="G35" s="4">
        <f>IF('Input data'!G50="","",'Input data'!G50)</f>
        <v>0</v>
      </c>
      <c r="H35" s="4" t="str">
        <f>IF('Input data'!H50&gt;0.5,'Input data'!H50,"")</f>
        <v/>
      </c>
      <c r="I35" s="4" t="str">
        <f>IF('Input data'!I50="","",'Input data'!I50)</f>
        <v/>
      </c>
      <c r="J35" s="12" t="str">
        <f>IF('Result 2005-2012'!$R35="","",IF($M$1=2005,'Result 2005-2012'!J35,IF(AND($M$1=2006,'Calculation sheet'!$AQ35="2005-2012"),'Result 2005-2012'!J35*SUM($Y$7:$AE$7)/7,IF(AND($M$1=2007,'Calculation sheet'!$AQ35="2005-2012"),'Result 2005-2012'!J35*SUM($Z$7:$AE$7)/6,IF(AND($M$1=2008,'Calculation sheet'!$AQ35="2005-2012"),'Result 2005-2012'!J35*SUM($AA$7:$AE$7)/5,IF(AND($M$1=2009,'Calculation sheet'!$AQ35="2005-2012"),'Result 2005-2012'!J35*SUM($AB$7:$AE$7)/4,IF(AND($M$1=2010,'Calculation sheet'!$AQ35="2005-2012"),'Result 2005-2012'!J35*SUM($AC$7:$AE$7)/3,IF(AND($M$1=2011,'Calculation sheet'!$AQ35="2005-2012"),'Result 2005-2012'!J35*SUM($AD$7:$AE$7)/2,IF(AND($M$1=2012,'Calculation sheet'!$AQ35="2005-2012"),'Result 2005-2012'!J35*$AE$7,IF(AND($M$1=2006,'Calculation sheet'!$AQ35="1999-2012"),'Result 2005-2012'!J35*SUM($Y$16:$AE$16)/7,IF(AND($M$1=2007,'Calculation sheet'!$AQ35="1999-2012"),'Result 2005-2012'!J35*SUM($Z$16:$AE$16)/6,IF(AND($M$1=2008,'Calculation sheet'!$AQ35="1999-2012"),'Result 2005-2012'!J35*SUM($AA$16:$AE$16)/5,IF(AND($M$1=2009,'Calculation sheet'!$AQ35="1999-2012"),'Result 2005-2012'!J35*SUM($AB$16:$AE$16)/4,IF(AND($M$1=2010,'Calculation sheet'!$AQ35="1999-2012"),'Result 2005-2012'!J35*SUM($AC$16:$AE$16)/3,IF(AND($M$1=2011,'Calculation sheet'!$AQ35="1999-2012"),'Result 2005-2012'!J35*SUM($AD$16:$AE$16)/2,IF(AND($M$1=2012,'Calculation sheet'!$AQ35="1999-2012"),'Result 2005-2012'!J35*$AE$16,""))))))))))))))))</f>
        <v/>
      </c>
      <c r="K35" s="12" t="str">
        <f>IF('Result 2005-2012'!$R35="","",IF($M$1=2005,'Result 2005-2012'!K35,IF(AND($M$1=2006,'Calculation sheet'!$AQ35="2005-2012"),'Result 2005-2012'!K35*SUM($Y$8:$AE$8)/7,IF(AND($M$1=2007,'Calculation sheet'!$AQ35="2005-2012"),'Result 2005-2012'!K35*SUM($Z$8:$AE$8)/6,IF(AND($M$1=2008,'Calculation sheet'!$AQ35="2005-2012"),'Result 2005-2012'!K35*SUM($AA$8:$AE$8)/5,IF(AND($M$1=2009,'Calculation sheet'!$AQ35="2005-2012"),'Result 2005-2012'!K35*SUM($AB$8:$AE$8)/4,IF(AND($M$1=2010,'Calculation sheet'!$AQ35="2005-2012"),'Result 2005-2012'!K35*SUM($AC$8:$AE$8)/3,IF(AND($M$1=2011,'Calculation sheet'!$AQ35="2005-2012"),'Result 2005-2012'!K35*SUM($AD$8:$AE$8)/2,IF(AND($M$1=2012,'Calculation sheet'!$AQ35="2005-2012"),'Result 2005-2012'!K35*$AE$8,IF(AND($M$1=2006,'Calculation sheet'!$AQ35="1999-2012"),'Result 2005-2012'!K35*SUM($Y$17:$AE$17)/7,IF(AND($M$1=2007,'Calculation sheet'!$AQ35="1999-2012"),'Result 2005-2012'!K35*SUM($Z$17:$AE$17)/6,IF(AND($M$1=2008,'Calculation sheet'!$AQ35="1999-2012"),'Result 2005-2012'!K35*SUM($AA$17:$AE$17)/5,IF(AND($M$1=2009,'Calculation sheet'!$AQ35="1999-2012"),'Result 2005-2012'!K35*SUM($AB$17:$AE$17)/4,IF(AND($M$1=2010,'Calculation sheet'!$AQ35="1999-2012"),'Result 2005-2012'!K35*SUM($AC$17:$AE$17)/3,IF(AND($M$1=2011,'Calculation sheet'!$AQ35="1999-2012"),'Result 2005-2012'!K35*SUM($AD$17:$AE$17)/2,IF(AND($M$1=2012,'Calculation sheet'!$AQ35="1999-2012"),'Result 2005-2012'!K35*$AE$17,""))))))))))))))))</f>
        <v/>
      </c>
      <c r="L35" s="12" t="str">
        <f>IF('Result 2005-2012'!$R35="","",IF($M$1=2005,'Result 2005-2012'!L35,IF(AND($M$1=2006,'Calculation sheet'!$AQ35="2005-2012"),'Result 2005-2012'!L35*SUM($Y$9:$AE$9)/7,IF(AND($M$1=2007,'Calculation sheet'!$AQ35="2005-2012"),'Result 2005-2012'!L35*SUM($Z$9:$AE$9)/6,IF(AND($M$1=2008,'Calculation sheet'!$AQ35="2005-2012"),'Result 2005-2012'!L35*SUM($AA$9:$AE$9)/5,IF(AND($M$1=2009,'Calculation sheet'!$AQ35="2005-2012"),'Result 2005-2012'!L35*SUM($AB$9:$AE$9)/4,IF(AND($M$1=2010,'Calculation sheet'!$AQ35="2005-2012"),'Result 2005-2012'!L35*SUM($AC$9:$AE$9)/3,IF(AND($M$1=2011,'Calculation sheet'!$AQ35="2005-2012"),'Result 2005-2012'!L35*SUM($AD$9:$AE$9)/2,IF(AND($M$1=2012,'Calculation sheet'!$AQ35="2005-2012"),'Result 2005-2012'!L35*$AE$9,IF(AND($M$1=2006,'Calculation sheet'!$AQ35="1999-2012"),'Result 2005-2012'!L35*SUM($Y$18:$AE$18)/7,IF(AND($M$1=2007,'Calculation sheet'!$AQ35="1999-2012"),'Result 2005-2012'!L35*SUM($Z$18:$AE$18)/6,IF(AND($M$1=2008,'Calculation sheet'!$AQ35="1999-2012"),'Result 2005-2012'!L35*SUM($AA$18:$AE$18)/5,IF(AND($M$1=2009,'Calculation sheet'!$AQ35="1999-2012"),'Result 2005-2012'!L35*SUM($AB$18:$AE$18)/4,IF(AND($M$1=2010,'Calculation sheet'!$AQ35="1999-2012"),'Result 2005-2012'!L35*SUM($AC$18:$AE$18)/3,IF(AND($M$1=2011,'Calculation sheet'!$AQ35="1999-2012"),'Result 2005-2012'!L35*SUM($AD$18:$AE$18)/2,IF(AND($M$1=2012,'Calculation sheet'!$AQ35="1999-2012"),'Result 2005-2012'!L35*$AE$18,""))))))))))))))))</f>
        <v/>
      </c>
      <c r="M35" s="12" t="str">
        <f t="shared" si="0"/>
        <v/>
      </c>
      <c r="N35" s="12" t="str">
        <f>IF('Result 2005-2012'!$R35="","",IF($M$1=2005,'Result 2005-2012'!N35,IF(AND($M$1=2006,'Calculation sheet'!$AQ35="2005-2012"),'Result 2005-2012'!N35*SUM($Y$10:$AE$10)/7,IF(AND($M$1=2007,'Calculation sheet'!$AQ35="2005-2012"),'Result 2005-2012'!N35*SUM($Z$10:$AE$10)/6,IF(AND($M$1=2008,'Calculation sheet'!$AQ35="2005-2012"),'Result 2005-2012'!N35*SUM($AA$10:$AE$10)/5,IF(AND($M$1=2009,'Calculation sheet'!$AQ35="2005-2012"),'Result 2005-2012'!N35*SUM($AB$10:$AE$10)/4,IF(AND($M$1=2010,'Calculation sheet'!$AQ35="2005-2012"),'Result 2005-2012'!N35*SUM($AC$10:$AE$10)/3,IF(AND($M$1=2011,'Calculation sheet'!$AQ35="2005-2012"),'Result 2005-2012'!N35*SUM($AD$10:$AE$10)/2,IF(AND($M$1=2012,'Calculation sheet'!$AQ35="2005-2012"),'Result 2005-2012'!N35*$AE$10,IF(AND($M$1=2006,'Calculation sheet'!$AQ35="1999-2012"),'Result 2005-2012'!N35*SUM($Y$16:$AE$16)/7,IF(AND($M$1=2007,'Calculation sheet'!$AQ35="1999-2012"),'Result 2005-2012'!N35*SUM($Z$16:$AE$16)/6,IF(AND($M$1=2008,'Calculation sheet'!$AQ35="1999-2012"),'Result 2005-2012'!N35*SUM($AA$16:$AE$16)/5,IF(AND($M$1=2009,'Calculation sheet'!$AQ35="1999-2012"),'Result 2005-2012'!N35*SUM($AB$16:$AE$16)/4,IF(AND($M$1=2010,'Calculation sheet'!$AQ35="1999-2012"),'Result 2005-2012'!N35*SUM($AC$16:$AE$16)/3,IF(AND($M$1=2011,'Calculation sheet'!$AQ35="1999-2012"),'Result 2005-2012'!N35*SUM($AD$16:$AE$16)/2,IF(AND($M$1=2012,'Calculation sheet'!$AQ35="1999-2012"),'Result 2005-2012'!N35*$AE$16,""))))))))))))))))</f>
        <v/>
      </c>
      <c r="O35" s="12" t="str">
        <f>IF('Result 2005-2012'!$R35="","",IF($M$1=2005,'Result 2005-2012'!O35,IF(AND($M$1=2006,'Calculation sheet'!$AQ35="2005-2012"),'Result 2005-2012'!O35*SUM($Y$10:$AE$10)/7,IF(AND($M$1=2007,'Calculation sheet'!$AQ35="2005-2012"),'Result 2005-2012'!O35*SUM($Z$10:$AE$10)/6,IF(AND($M$1=2008,'Calculation sheet'!$AQ35="2005-2012"),'Result 2005-2012'!O35*SUM($AA$10:$AE$10)/5,IF(AND($M$1=2009,'Calculation sheet'!$AQ35="2005-2012"),'Result 2005-2012'!O35*SUM($AB$10:$AE$10)/4,IF(AND($M$1=2010,'Calculation sheet'!$AQ35="2005-2012"),'Result 2005-2012'!O35*SUM($AC$10:$AE$10)/3,IF(AND($M$1=2011,'Calculation sheet'!$AQ35="2005-2012"),'Result 2005-2012'!O35*SUM($AD$10:$AE$10)/2,IF(AND($M$1=2012,'Calculation sheet'!$AQ35="2005-2012"),'Result 2005-2012'!O35*$AE$10,IF(AND($M$1=2006,'Calculation sheet'!$AQ35="1999-2012"),'Result 2005-2012'!O35*SUM($Y$16:$AE$16)/7,IF(AND($M$1=2007,'Calculation sheet'!$AQ35="1999-2012"),'Result 2005-2012'!O35*SUM($Z$16:$AE$16)/6,IF(AND($M$1=2008,'Calculation sheet'!$AQ35="1999-2012"),'Result 2005-2012'!O35*SUM($AA$16:$AE$16)/5,IF(AND($M$1=2009,'Calculation sheet'!$AQ35="1999-2012"),'Result 2005-2012'!O35*SUM($AB$16:$AE$16)/4,IF(AND($M$1=2010,'Calculation sheet'!$AQ35="1999-2012"),'Result 2005-2012'!O35*SUM($AC$16:$AE$16)/3,IF(AND($M$1=2011,'Calculation sheet'!$AQ35="1999-2012"),'Result 2005-2012'!O35*SUM($AD$16:$AE$16)/2,IF(AND($M$1=2012,'Calculation sheet'!$AQ35="1999-2012"),'Result 2005-2012'!O35*$AE$16,""))))))))))))))))</f>
        <v/>
      </c>
      <c r="P35" s="12" t="str">
        <f>IF('Result 2005-2012'!$R35="","",IF($M$1=2005,'Result 2005-2012'!P35,IF(AND($M$1=2006,'Calculation sheet'!$AQ35="2005-2012"),'Result 2005-2012'!P35*SUM($Y$11:$AE$11)/7,IF(AND($M$1=2007,'Calculation sheet'!$AQ35="2005-2012"),'Result 2005-2012'!P35*SUM($Z$11:$AE$11)/6,IF(AND($M$1=2008,'Calculation sheet'!$AQ35="2005-2012"),'Result 2005-2012'!P35*SUM($AA$11:$AE$11)/5,IF(AND($M$1=2009,'Calculation sheet'!$AQ35="2005-2012"),'Result 2005-2012'!P35*SUM($AB$11:$AE$11)/4,IF(AND($M$1=2010,'Calculation sheet'!$AQ35="2005-2012"),'Result 2005-2012'!P35*SUM($AC$11:$AE$11)/3,IF(AND($M$1=2011,'Calculation sheet'!$AQ35="2005-2012"),'Result 2005-2012'!P35*SUM($AD$11:$AE$11)/2,IF(AND($M$1=2012,'Calculation sheet'!$AQ35="2005-2012"),'Result 2005-2012'!P35*$AE$11,IF(AND($M$1=2006,'Calculation sheet'!$AQ35="1999-2012"),'Result 2005-2012'!P35*SUM($Y$16:$AE$16)/7,IF(AND($M$1=2007,'Calculation sheet'!$AQ35="1999-2012"),'Result 2005-2012'!P35*SUM($Z$16:$AE$16)/6,IF(AND($M$1=2008,'Calculation sheet'!$AQ35="1999-2012"),'Result 2005-2012'!P35*SUM($AA$16:$AE$16)/5,IF(AND($M$1=2009,'Calculation sheet'!$AQ35="1999-2012"),'Result 2005-2012'!P35*SUM($AB$16:$AE$16)/4,IF(AND($M$1=2010,'Calculation sheet'!$AQ35="1999-2012"),'Result 2005-2012'!P35*SUM($AC$16:$AE$16)/3,IF(AND($M$1=2011,'Calculation sheet'!$AQ35="1999-2012"),'Result 2005-2012'!P35*SUM($AD$16:$AE$16)/2,IF(AND($M$1=2012,'Calculation sheet'!$AQ35="1999-2012"),'Result 2005-2012'!P35*$AE$16,""))))))))))))))))</f>
        <v/>
      </c>
      <c r="Q35" s="12" t="str">
        <f t="shared" si="1"/>
        <v/>
      </c>
      <c r="R35" s="14" t="str">
        <f t="shared" si="2"/>
        <v/>
      </c>
    </row>
    <row r="36" spans="1:18" x14ac:dyDescent="0.3">
      <c r="A36" s="4" t="str">
        <f>IF('Input data'!A51="","",'Input data'!A51)</f>
        <v/>
      </c>
      <c r="B36" s="4" t="str">
        <f>IF('Input data'!B51="","",'Input data'!B51)</f>
        <v/>
      </c>
      <c r="C36" s="4" t="str">
        <f>IF('Input data'!C51="","",'Input data'!C51)</f>
        <v/>
      </c>
      <c r="D36" s="4" t="str">
        <f>IF('Input data'!D51="","",'Input data'!D51)</f>
        <v/>
      </c>
      <c r="E36" s="4" t="str">
        <f>IF('Input data'!E51="","",'Input data'!E51)</f>
        <v/>
      </c>
      <c r="F36" s="4" t="str">
        <f>IF('Input data'!F51="","",'Input data'!F51)</f>
        <v/>
      </c>
      <c r="G36" s="4">
        <f>IF('Input data'!G51="","",'Input data'!G51)</f>
        <v>0</v>
      </c>
      <c r="H36" s="4" t="str">
        <f>IF('Input data'!H51&gt;0.5,'Input data'!H51,"")</f>
        <v/>
      </c>
      <c r="I36" s="4" t="str">
        <f>IF('Input data'!I51="","",'Input data'!I51)</f>
        <v/>
      </c>
      <c r="J36" s="12" t="str">
        <f>IF('Result 2005-2012'!$R36="","",IF($M$1=2005,'Result 2005-2012'!J36,IF(AND($M$1=2006,'Calculation sheet'!$AQ36="2005-2012"),'Result 2005-2012'!J36*SUM($Y$7:$AE$7)/7,IF(AND($M$1=2007,'Calculation sheet'!$AQ36="2005-2012"),'Result 2005-2012'!J36*SUM($Z$7:$AE$7)/6,IF(AND($M$1=2008,'Calculation sheet'!$AQ36="2005-2012"),'Result 2005-2012'!J36*SUM($AA$7:$AE$7)/5,IF(AND($M$1=2009,'Calculation sheet'!$AQ36="2005-2012"),'Result 2005-2012'!J36*SUM($AB$7:$AE$7)/4,IF(AND($M$1=2010,'Calculation sheet'!$AQ36="2005-2012"),'Result 2005-2012'!J36*SUM($AC$7:$AE$7)/3,IF(AND($M$1=2011,'Calculation sheet'!$AQ36="2005-2012"),'Result 2005-2012'!J36*SUM($AD$7:$AE$7)/2,IF(AND($M$1=2012,'Calculation sheet'!$AQ36="2005-2012"),'Result 2005-2012'!J36*$AE$7,IF(AND($M$1=2006,'Calculation sheet'!$AQ36="1999-2012"),'Result 2005-2012'!J36*SUM($Y$16:$AE$16)/7,IF(AND($M$1=2007,'Calculation sheet'!$AQ36="1999-2012"),'Result 2005-2012'!J36*SUM($Z$16:$AE$16)/6,IF(AND($M$1=2008,'Calculation sheet'!$AQ36="1999-2012"),'Result 2005-2012'!J36*SUM($AA$16:$AE$16)/5,IF(AND($M$1=2009,'Calculation sheet'!$AQ36="1999-2012"),'Result 2005-2012'!J36*SUM($AB$16:$AE$16)/4,IF(AND($M$1=2010,'Calculation sheet'!$AQ36="1999-2012"),'Result 2005-2012'!J36*SUM($AC$16:$AE$16)/3,IF(AND($M$1=2011,'Calculation sheet'!$AQ36="1999-2012"),'Result 2005-2012'!J36*SUM($AD$16:$AE$16)/2,IF(AND($M$1=2012,'Calculation sheet'!$AQ36="1999-2012"),'Result 2005-2012'!J36*$AE$16,""))))))))))))))))</f>
        <v/>
      </c>
      <c r="K36" s="12" t="str">
        <f>IF('Result 2005-2012'!$R36="","",IF($M$1=2005,'Result 2005-2012'!K36,IF(AND($M$1=2006,'Calculation sheet'!$AQ36="2005-2012"),'Result 2005-2012'!K36*SUM($Y$8:$AE$8)/7,IF(AND($M$1=2007,'Calculation sheet'!$AQ36="2005-2012"),'Result 2005-2012'!K36*SUM($Z$8:$AE$8)/6,IF(AND($M$1=2008,'Calculation sheet'!$AQ36="2005-2012"),'Result 2005-2012'!K36*SUM($AA$8:$AE$8)/5,IF(AND($M$1=2009,'Calculation sheet'!$AQ36="2005-2012"),'Result 2005-2012'!K36*SUM($AB$8:$AE$8)/4,IF(AND($M$1=2010,'Calculation sheet'!$AQ36="2005-2012"),'Result 2005-2012'!K36*SUM($AC$8:$AE$8)/3,IF(AND($M$1=2011,'Calculation sheet'!$AQ36="2005-2012"),'Result 2005-2012'!K36*SUM($AD$8:$AE$8)/2,IF(AND($M$1=2012,'Calculation sheet'!$AQ36="2005-2012"),'Result 2005-2012'!K36*$AE$8,IF(AND($M$1=2006,'Calculation sheet'!$AQ36="1999-2012"),'Result 2005-2012'!K36*SUM($Y$17:$AE$17)/7,IF(AND($M$1=2007,'Calculation sheet'!$AQ36="1999-2012"),'Result 2005-2012'!K36*SUM($Z$17:$AE$17)/6,IF(AND($M$1=2008,'Calculation sheet'!$AQ36="1999-2012"),'Result 2005-2012'!K36*SUM($AA$17:$AE$17)/5,IF(AND($M$1=2009,'Calculation sheet'!$AQ36="1999-2012"),'Result 2005-2012'!K36*SUM($AB$17:$AE$17)/4,IF(AND($M$1=2010,'Calculation sheet'!$AQ36="1999-2012"),'Result 2005-2012'!K36*SUM($AC$17:$AE$17)/3,IF(AND($M$1=2011,'Calculation sheet'!$AQ36="1999-2012"),'Result 2005-2012'!K36*SUM($AD$17:$AE$17)/2,IF(AND($M$1=2012,'Calculation sheet'!$AQ36="1999-2012"),'Result 2005-2012'!K36*$AE$17,""))))))))))))))))</f>
        <v/>
      </c>
      <c r="L36" s="12" t="str">
        <f>IF('Result 2005-2012'!$R36="","",IF($M$1=2005,'Result 2005-2012'!L36,IF(AND($M$1=2006,'Calculation sheet'!$AQ36="2005-2012"),'Result 2005-2012'!L36*SUM($Y$9:$AE$9)/7,IF(AND($M$1=2007,'Calculation sheet'!$AQ36="2005-2012"),'Result 2005-2012'!L36*SUM($Z$9:$AE$9)/6,IF(AND($M$1=2008,'Calculation sheet'!$AQ36="2005-2012"),'Result 2005-2012'!L36*SUM($AA$9:$AE$9)/5,IF(AND($M$1=2009,'Calculation sheet'!$AQ36="2005-2012"),'Result 2005-2012'!L36*SUM($AB$9:$AE$9)/4,IF(AND($M$1=2010,'Calculation sheet'!$AQ36="2005-2012"),'Result 2005-2012'!L36*SUM($AC$9:$AE$9)/3,IF(AND($M$1=2011,'Calculation sheet'!$AQ36="2005-2012"),'Result 2005-2012'!L36*SUM($AD$9:$AE$9)/2,IF(AND($M$1=2012,'Calculation sheet'!$AQ36="2005-2012"),'Result 2005-2012'!L36*$AE$9,IF(AND($M$1=2006,'Calculation sheet'!$AQ36="1999-2012"),'Result 2005-2012'!L36*SUM($Y$18:$AE$18)/7,IF(AND($M$1=2007,'Calculation sheet'!$AQ36="1999-2012"),'Result 2005-2012'!L36*SUM($Z$18:$AE$18)/6,IF(AND($M$1=2008,'Calculation sheet'!$AQ36="1999-2012"),'Result 2005-2012'!L36*SUM($AA$18:$AE$18)/5,IF(AND($M$1=2009,'Calculation sheet'!$AQ36="1999-2012"),'Result 2005-2012'!L36*SUM($AB$18:$AE$18)/4,IF(AND($M$1=2010,'Calculation sheet'!$AQ36="1999-2012"),'Result 2005-2012'!L36*SUM($AC$18:$AE$18)/3,IF(AND($M$1=2011,'Calculation sheet'!$AQ36="1999-2012"),'Result 2005-2012'!L36*SUM($AD$18:$AE$18)/2,IF(AND($M$1=2012,'Calculation sheet'!$AQ36="1999-2012"),'Result 2005-2012'!L36*$AE$18,""))))))))))))))))</f>
        <v/>
      </c>
      <c r="M36" s="12" t="str">
        <f t="shared" si="0"/>
        <v/>
      </c>
      <c r="N36" s="12" t="str">
        <f>IF('Result 2005-2012'!$R36="","",IF($M$1=2005,'Result 2005-2012'!N36,IF(AND($M$1=2006,'Calculation sheet'!$AQ36="2005-2012"),'Result 2005-2012'!N36*SUM($Y$10:$AE$10)/7,IF(AND($M$1=2007,'Calculation sheet'!$AQ36="2005-2012"),'Result 2005-2012'!N36*SUM($Z$10:$AE$10)/6,IF(AND($M$1=2008,'Calculation sheet'!$AQ36="2005-2012"),'Result 2005-2012'!N36*SUM($AA$10:$AE$10)/5,IF(AND($M$1=2009,'Calculation sheet'!$AQ36="2005-2012"),'Result 2005-2012'!N36*SUM($AB$10:$AE$10)/4,IF(AND($M$1=2010,'Calculation sheet'!$AQ36="2005-2012"),'Result 2005-2012'!N36*SUM($AC$10:$AE$10)/3,IF(AND($M$1=2011,'Calculation sheet'!$AQ36="2005-2012"),'Result 2005-2012'!N36*SUM($AD$10:$AE$10)/2,IF(AND($M$1=2012,'Calculation sheet'!$AQ36="2005-2012"),'Result 2005-2012'!N36*$AE$10,IF(AND($M$1=2006,'Calculation sheet'!$AQ36="1999-2012"),'Result 2005-2012'!N36*SUM($Y$16:$AE$16)/7,IF(AND($M$1=2007,'Calculation sheet'!$AQ36="1999-2012"),'Result 2005-2012'!N36*SUM($Z$16:$AE$16)/6,IF(AND($M$1=2008,'Calculation sheet'!$AQ36="1999-2012"),'Result 2005-2012'!N36*SUM($AA$16:$AE$16)/5,IF(AND($M$1=2009,'Calculation sheet'!$AQ36="1999-2012"),'Result 2005-2012'!N36*SUM($AB$16:$AE$16)/4,IF(AND($M$1=2010,'Calculation sheet'!$AQ36="1999-2012"),'Result 2005-2012'!N36*SUM($AC$16:$AE$16)/3,IF(AND($M$1=2011,'Calculation sheet'!$AQ36="1999-2012"),'Result 2005-2012'!N36*SUM($AD$16:$AE$16)/2,IF(AND($M$1=2012,'Calculation sheet'!$AQ36="1999-2012"),'Result 2005-2012'!N36*$AE$16,""))))))))))))))))</f>
        <v/>
      </c>
      <c r="O36" s="12" t="str">
        <f>IF('Result 2005-2012'!$R36="","",IF($M$1=2005,'Result 2005-2012'!O36,IF(AND($M$1=2006,'Calculation sheet'!$AQ36="2005-2012"),'Result 2005-2012'!O36*SUM($Y$10:$AE$10)/7,IF(AND($M$1=2007,'Calculation sheet'!$AQ36="2005-2012"),'Result 2005-2012'!O36*SUM($Z$10:$AE$10)/6,IF(AND($M$1=2008,'Calculation sheet'!$AQ36="2005-2012"),'Result 2005-2012'!O36*SUM($AA$10:$AE$10)/5,IF(AND($M$1=2009,'Calculation sheet'!$AQ36="2005-2012"),'Result 2005-2012'!O36*SUM($AB$10:$AE$10)/4,IF(AND($M$1=2010,'Calculation sheet'!$AQ36="2005-2012"),'Result 2005-2012'!O36*SUM($AC$10:$AE$10)/3,IF(AND($M$1=2011,'Calculation sheet'!$AQ36="2005-2012"),'Result 2005-2012'!O36*SUM($AD$10:$AE$10)/2,IF(AND($M$1=2012,'Calculation sheet'!$AQ36="2005-2012"),'Result 2005-2012'!O36*$AE$10,IF(AND($M$1=2006,'Calculation sheet'!$AQ36="1999-2012"),'Result 2005-2012'!O36*SUM($Y$16:$AE$16)/7,IF(AND($M$1=2007,'Calculation sheet'!$AQ36="1999-2012"),'Result 2005-2012'!O36*SUM($Z$16:$AE$16)/6,IF(AND($M$1=2008,'Calculation sheet'!$AQ36="1999-2012"),'Result 2005-2012'!O36*SUM($AA$16:$AE$16)/5,IF(AND($M$1=2009,'Calculation sheet'!$AQ36="1999-2012"),'Result 2005-2012'!O36*SUM($AB$16:$AE$16)/4,IF(AND($M$1=2010,'Calculation sheet'!$AQ36="1999-2012"),'Result 2005-2012'!O36*SUM($AC$16:$AE$16)/3,IF(AND($M$1=2011,'Calculation sheet'!$AQ36="1999-2012"),'Result 2005-2012'!O36*SUM($AD$16:$AE$16)/2,IF(AND($M$1=2012,'Calculation sheet'!$AQ36="1999-2012"),'Result 2005-2012'!O36*$AE$16,""))))))))))))))))</f>
        <v/>
      </c>
      <c r="P36" s="12" t="str">
        <f>IF('Result 2005-2012'!$R36="","",IF($M$1=2005,'Result 2005-2012'!P36,IF(AND($M$1=2006,'Calculation sheet'!$AQ36="2005-2012"),'Result 2005-2012'!P36*SUM($Y$11:$AE$11)/7,IF(AND($M$1=2007,'Calculation sheet'!$AQ36="2005-2012"),'Result 2005-2012'!P36*SUM($Z$11:$AE$11)/6,IF(AND($M$1=2008,'Calculation sheet'!$AQ36="2005-2012"),'Result 2005-2012'!P36*SUM($AA$11:$AE$11)/5,IF(AND($M$1=2009,'Calculation sheet'!$AQ36="2005-2012"),'Result 2005-2012'!P36*SUM($AB$11:$AE$11)/4,IF(AND($M$1=2010,'Calculation sheet'!$AQ36="2005-2012"),'Result 2005-2012'!P36*SUM($AC$11:$AE$11)/3,IF(AND($M$1=2011,'Calculation sheet'!$AQ36="2005-2012"),'Result 2005-2012'!P36*SUM($AD$11:$AE$11)/2,IF(AND($M$1=2012,'Calculation sheet'!$AQ36="2005-2012"),'Result 2005-2012'!P36*$AE$11,IF(AND($M$1=2006,'Calculation sheet'!$AQ36="1999-2012"),'Result 2005-2012'!P36*SUM($Y$16:$AE$16)/7,IF(AND($M$1=2007,'Calculation sheet'!$AQ36="1999-2012"),'Result 2005-2012'!P36*SUM($Z$16:$AE$16)/6,IF(AND($M$1=2008,'Calculation sheet'!$AQ36="1999-2012"),'Result 2005-2012'!P36*SUM($AA$16:$AE$16)/5,IF(AND($M$1=2009,'Calculation sheet'!$AQ36="1999-2012"),'Result 2005-2012'!P36*SUM($AB$16:$AE$16)/4,IF(AND($M$1=2010,'Calculation sheet'!$AQ36="1999-2012"),'Result 2005-2012'!P36*SUM($AC$16:$AE$16)/3,IF(AND($M$1=2011,'Calculation sheet'!$AQ36="1999-2012"),'Result 2005-2012'!P36*SUM($AD$16:$AE$16)/2,IF(AND($M$1=2012,'Calculation sheet'!$AQ36="1999-2012"),'Result 2005-2012'!P36*$AE$16,""))))))))))))))))</f>
        <v/>
      </c>
      <c r="Q36" s="12" t="str">
        <f t="shared" si="1"/>
        <v/>
      </c>
      <c r="R36" s="14" t="str">
        <f t="shared" si="2"/>
        <v/>
      </c>
    </row>
    <row r="37" spans="1:18" x14ac:dyDescent="0.3">
      <c r="A37" s="4" t="str">
        <f>IF('Input data'!A52="","",'Input data'!A52)</f>
        <v/>
      </c>
      <c r="B37" s="4" t="str">
        <f>IF('Input data'!B52="","",'Input data'!B52)</f>
        <v/>
      </c>
      <c r="C37" s="4" t="str">
        <f>IF('Input data'!C52="","",'Input data'!C52)</f>
        <v/>
      </c>
      <c r="D37" s="4" t="str">
        <f>IF('Input data'!D52="","",'Input data'!D52)</f>
        <v/>
      </c>
      <c r="E37" s="4" t="str">
        <f>IF('Input data'!E52="","",'Input data'!E52)</f>
        <v/>
      </c>
      <c r="F37" s="4" t="str">
        <f>IF('Input data'!F52="","",'Input data'!F52)</f>
        <v/>
      </c>
      <c r="G37" s="4">
        <f>IF('Input data'!G52="","",'Input data'!G52)</f>
        <v>0</v>
      </c>
      <c r="H37" s="4" t="str">
        <f>IF('Input data'!H52&gt;0.5,'Input data'!H52,"")</f>
        <v/>
      </c>
      <c r="I37" s="4" t="str">
        <f>IF('Input data'!I52="","",'Input data'!I52)</f>
        <v/>
      </c>
      <c r="J37" s="12" t="str">
        <f>IF('Result 2005-2012'!$R37="","",IF($M$1=2005,'Result 2005-2012'!J37,IF(AND($M$1=2006,'Calculation sheet'!$AQ37="2005-2012"),'Result 2005-2012'!J37*SUM($Y$7:$AE$7)/7,IF(AND($M$1=2007,'Calculation sheet'!$AQ37="2005-2012"),'Result 2005-2012'!J37*SUM($Z$7:$AE$7)/6,IF(AND($M$1=2008,'Calculation sheet'!$AQ37="2005-2012"),'Result 2005-2012'!J37*SUM($AA$7:$AE$7)/5,IF(AND($M$1=2009,'Calculation sheet'!$AQ37="2005-2012"),'Result 2005-2012'!J37*SUM($AB$7:$AE$7)/4,IF(AND($M$1=2010,'Calculation sheet'!$AQ37="2005-2012"),'Result 2005-2012'!J37*SUM($AC$7:$AE$7)/3,IF(AND($M$1=2011,'Calculation sheet'!$AQ37="2005-2012"),'Result 2005-2012'!J37*SUM($AD$7:$AE$7)/2,IF(AND($M$1=2012,'Calculation sheet'!$AQ37="2005-2012"),'Result 2005-2012'!J37*$AE$7,IF(AND($M$1=2006,'Calculation sheet'!$AQ37="1999-2012"),'Result 2005-2012'!J37*SUM($Y$16:$AE$16)/7,IF(AND($M$1=2007,'Calculation sheet'!$AQ37="1999-2012"),'Result 2005-2012'!J37*SUM($Z$16:$AE$16)/6,IF(AND($M$1=2008,'Calculation sheet'!$AQ37="1999-2012"),'Result 2005-2012'!J37*SUM($AA$16:$AE$16)/5,IF(AND($M$1=2009,'Calculation sheet'!$AQ37="1999-2012"),'Result 2005-2012'!J37*SUM($AB$16:$AE$16)/4,IF(AND($M$1=2010,'Calculation sheet'!$AQ37="1999-2012"),'Result 2005-2012'!J37*SUM($AC$16:$AE$16)/3,IF(AND($M$1=2011,'Calculation sheet'!$AQ37="1999-2012"),'Result 2005-2012'!J37*SUM($AD$16:$AE$16)/2,IF(AND($M$1=2012,'Calculation sheet'!$AQ37="1999-2012"),'Result 2005-2012'!J37*$AE$16,""))))))))))))))))</f>
        <v/>
      </c>
      <c r="K37" s="12" t="str">
        <f>IF('Result 2005-2012'!$R37="","",IF($M$1=2005,'Result 2005-2012'!K37,IF(AND($M$1=2006,'Calculation sheet'!$AQ37="2005-2012"),'Result 2005-2012'!K37*SUM($Y$8:$AE$8)/7,IF(AND($M$1=2007,'Calculation sheet'!$AQ37="2005-2012"),'Result 2005-2012'!K37*SUM($Z$8:$AE$8)/6,IF(AND($M$1=2008,'Calculation sheet'!$AQ37="2005-2012"),'Result 2005-2012'!K37*SUM($AA$8:$AE$8)/5,IF(AND($M$1=2009,'Calculation sheet'!$AQ37="2005-2012"),'Result 2005-2012'!K37*SUM($AB$8:$AE$8)/4,IF(AND($M$1=2010,'Calculation sheet'!$AQ37="2005-2012"),'Result 2005-2012'!K37*SUM($AC$8:$AE$8)/3,IF(AND($M$1=2011,'Calculation sheet'!$AQ37="2005-2012"),'Result 2005-2012'!K37*SUM($AD$8:$AE$8)/2,IF(AND($M$1=2012,'Calculation sheet'!$AQ37="2005-2012"),'Result 2005-2012'!K37*$AE$8,IF(AND($M$1=2006,'Calculation sheet'!$AQ37="1999-2012"),'Result 2005-2012'!K37*SUM($Y$17:$AE$17)/7,IF(AND($M$1=2007,'Calculation sheet'!$AQ37="1999-2012"),'Result 2005-2012'!K37*SUM($Z$17:$AE$17)/6,IF(AND($M$1=2008,'Calculation sheet'!$AQ37="1999-2012"),'Result 2005-2012'!K37*SUM($AA$17:$AE$17)/5,IF(AND($M$1=2009,'Calculation sheet'!$AQ37="1999-2012"),'Result 2005-2012'!K37*SUM($AB$17:$AE$17)/4,IF(AND($M$1=2010,'Calculation sheet'!$AQ37="1999-2012"),'Result 2005-2012'!K37*SUM($AC$17:$AE$17)/3,IF(AND($M$1=2011,'Calculation sheet'!$AQ37="1999-2012"),'Result 2005-2012'!K37*SUM($AD$17:$AE$17)/2,IF(AND($M$1=2012,'Calculation sheet'!$AQ37="1999-2012"),'Result 2005-2012'!K37*$AE$17,""))))))))))))))))</f>
        <v/>
      </c>
      <c r="L37" s="12" t="str">
        <f>IF('Result 2005-2012'!$R37="","",IF($M$1=2005,'Result 2005-2012'!L37,IF(AND($M$1=2006,'Calculation sheet'!$AQ37="2005-2012"),'Result 2005-2012'!L37*SUM($Y$9:$AE$9)/7,IF(AND($M$1=2007,'Calculation sheet'!$AQ37="2005-2012"),'Result 2005-2012'!L37*SUM($Z$9:$AE$9)/6,IF(AND($M$1=2008,'Calculation sheet'!$AQ37="2005-2012"),'Result 2005-2012'!L37*SUM($AA$9:$AE$9)/5,IF(AND($M$1=2009,'Calculation sheet'!$AQ37="2005-2012"),'Result 2005-2012'!L37*SUM($AB$9:$AE$9)/4,IF(AND($M$1=2010,'Calculation sheet'!$AQ37="2005-2012"),'Result 2005-2012'!L37*SUM($AC$9:$AE$9)/3,IF(AND($M$1=2011,'Calculation sheet'!$AQ37="2005-2012"),'Result 2005-2012'!L37*SUM($AD$9:$AE$9)/2,IF(AND($M$1=2012,'Calculation sheet'!$AQ37="2005-2012"),'Result 2005-2012'!L37*$AE$9,IF(AND($M$1=2006,'Calculation sheet'!$AQ37="1999-2012"),'Result 2005-2012'!L37*SUM($Y$18:$AE$18)/7,IF(AND($M$1=2007,'Calculation sheet'!$AQ37="1999-2012"),'Result 2005-2012'!L37*SUM($Z$18:$AE$18)/6,IF(AND($M$1=2008,'Calculation sheet'!$AQ37="1999-2012"),'Result 2005-2012'!L37*SUM($AA$18:$AE$18)/5,IF(AND($M$1=2009,'Calculation sheet'!$AQ37="1999-2012"),'Result 2005-2012'!L37*SUM($AB$18:$AE$18)/4,IF(AND($M$1=2010,'Calculation sheet'!$AQ37="1999-2012"),'Result 2005-2012'!L37*SUM($AC$18:$AE$18)/3,IF(AND($M$1=2011,'Calculation sheet'!$AQ37="1999-2012"),'Result 2005-2012'!L37*SUM($AD$18:$AE$18)/2,IF(AND($M$1=2012,'Calculation sheet'!$AQ37="1999-2012"),'Result 2005-2012'!L37*$AE$18,""))))))))))))))))</f>
        <v/>
      </c>
      <c r="M37" s="12" t="str">
        <f t="shared" si="0"/>
        <v/>
      </c>
      <c r="N37" s="12" t="str">
        <f>IF('Result 2005-2012'!$R37="","",IF($M$1=2005,'Result 2005-2012'!N37,IF(AND($M$1=2006,'Calculation sheet'!$AQ37="2005-2012"),'Result 2005-2012'!N37*SUM($Y$10:$AE$10)/7,IF(AND($M$1=2007,'Calculation sheet'!$AQ37="2005-2012"),'Result 2005-2012'!N37*SUM($Z$10:$AE$10)/6,IF(AND($M$1=2008,'Calculation sheet'!$AQ37="2005-2012"),'Result 2005-2012'!N37*SUM($AA$10:$AE$10)/5,IF(AND($M$1=2009,'Calculation sheet'!$AQ37="2005-2012"),'Result 2005-2012'!N37*SUM($AB$10:$AE$10)/4,IF(AND($M$1=2010,'Calculation sheet'!$AQ37="2005-2012"),'Result 2005-2012'!N37*SUM($AC$10:$AE$10)/3,IF(AND($M$1=2011,'Calculation sheet'!$AQ37="2005-2012"),'Result 2005-2012'!N37*SUM($AD$10:$AE$10)/2,IF(AND($M$1=2012,'Calculation sheet'!$AQ37="2005-2012"),'Result 2005-2012'!N37*$AE$10,IF(AND($M$1=2006,'Calculation sheet'!$AQ37="1999-2012"),'Result 2005-2012'!N37*SUM($Y$16:$AE$16)/7,IF(AND($M$1=2007,'Calculation sheet'!$AQ37="1999-2012"),'Result 2005-2012'!N37*SUM($Z$16:$AE$16)/6,IF(AND($M$1=2008,'Calculation sheet'!$AQ37="1999-2012"),'Result 2005-2012'!N37*SUM($AA$16:$AE$16)/5,IF(AND($M$1=2009,'Calculation sheet'!$AQ37="1999-2012"),'Result 2005-2012'!N37*SUM($AB$16:$AE$16)/4,IF(AND($M$1=2010,'Calculation sheet'!$AQ37="1999-2012"),'Result 2005-2012'!N37*SUM($AC$16:$AE$16)/3,IF(AND($M$1=2011,'Calculation sheet'!$AQ37="1999-2012"),'Result 2005-2012'!N37*SUM($AD$16:$AE$16)/2,IF(AND($M$1=2012,'Calculation sheet'!$AQ37="1999-2012"),'Result 2005-2012'!N37*$AE$16,""))))))))))))))))</f>
        <v/>
      </c>
      <c r="O37" s="12" t="str">
        <f>IF('Result 2005-2012'!$R37="","",IF($M$1=2005,'Result 2005-2012'!O37,IF(AND($M$1=2006,'Calculation sheet'!$AQ37="2005-2012"),'Result 2005-2012'!O37*SUM($Y$10:$AE$10)/7,IF(AND($M$1=2007,'Calculation sheet'!$AQ37="2005-2012"),'Result 2005-2012'!O37*SUM($Z$10:$AE$10)/6,IF(AND($M$1=2008,'Calculation sheet'!$AQ37="2005-2012"),'Result 2005-2012'!O37*SUM($AA$10:$AE$10)/5,IF(AND($M$1=2009,'Calculation sheet'!$AQ37="2005-2012"),'Result 2005-2012'!O37*SUM($AB$10:$AE$10)/4,IF(AND($M$1=2010,'Calculation sheet'!$AQ37="2005-2012"),'Result 2005-2012'!O37*SUM($AC$10:$AE$10)/3,IF(AND($M$1=2011,'Calculation sheet'!$AQ37="2005-2012"),'Result 2005-2012'!O37*SUM($AD$10:$AE$10)/2,IF(AND($M$1=2012,'Calculation sheet'!$AQ37="2005-2012"),'Result 2005-2012'!O37*$AE$10,IF(AND($M$1=2006,'Calculation sheet'!$AQ37="1999-2012"),'Result 2005-2012'!O37*SUM($Y$16:$AE$16)/7,IF(AND($M$1=2007,'Calculation sheet'!$AQ37="1999-2012"),'Result 2005-2012'!O37*SUM($Z$16:$AE$16)/6,IF(AND($M$1=2008,'Calculation sheet'!$AQ37="1999-2012"),'Result 2005-2012'!O37*SUM($AA$16:$AE$16)/5,IF(AND($M$1=2009,'Calculation sheet'!$AQ37="1999-2012"),'Result 2005-2012'!O37*SUM($AB$16:$AE$16)/4,IF(AND($M$1=2010,'Calculation sheet'!$AQ37="1999-2012"),'Result 2005-2012'!O37*SUM($AC$16:$AE$16)/3,IF(AND($M$1=2011,'Calculation sheet'!$AQ37="1999-2012"),'Result 2005-2012'!O37*SUM($AD$16:$AE$16)/2,IF(AND($M$1=2012,'Calculation sheet'!$AQ37="1999-2012"),'Result 2005-2012'!O37*$AE$16,""))))))))))))))))</f>
        <v/>
      </c>
      <c r="P37" s="12" t="str">
        <f>IF('Result 2005-2012'!$R37="","",IF($M$1=2005,'Result 2005-2012'!P37,IF(AND($M$1=2006,'Calculation sheet'!$AQ37="2005-2012"),'Result 2005-2012'!P37*SUM($Y$11:$AE$11)/7,IF(AND($M$1=2007,'Calculation sheet'!$AQ37="2005-2012"),'Result 2005-2012'!P37*SUM($Z$11:$AE$11)/6,IF(AND($M$1=2008,'Calculation sheet'!$AQ37="2005-2012"),'Result 2005-2012'!P37*SUM($AA$11:$AE$11)/5,IF(AND($M$1=2009,'Calculation sheet'!$AQ37="2005-2012"),'Result 2005-2012'!P37*SUM($AB$11:$AE$11)/4,IF(AND($M$1=2010,'Calculation sheet'!$AQ37="2005-2012"),'Result 2005-2012'!P37*SUM($AC$11:$AE$11)/3,IF(AND($M$1=2011,'Calculation sheet'!$AQ37="2005-2012"),'Result 2005-2012'!P37*SUM($AD$11:$AE$11)/2,IF(AND($M$1=2012,'Calculation sheet'!$AQ37="2005-2012"),'Result 2005-2012'!P37*$AE$11,IF(AND($M$1=2006,'Calculation sheet'!$AQ37="1999-2012"),'Result 2005-2012'!P37*SUM($Y$16:$AE$16)/7,IF(AND($M$1=2007,'Calculation sheet'!$AQ37="1999-2012"),'Result 2005-2012'!P37*SUM($Z$16:$AE$16)/6,IF(AND($M$1=2008,'Calculation sheet'!$AQ37="1999-2012"),'Result 2005-2012'!P37*SUM($AA$16:$AE$16)/5,IF(AND($M$1=2009,'Calculation sheet'!$AQ37="1999-2012"),'Result 2005-2012'!P37*SUM($AB$16:$AE$16)/4,IF(AND($M$1=2010,'Calculation sheet'!$AQ37="1999-2012"),'Result 2005-2012'!P37*SUM($AC$16:$AE$16)/3,IF(AND($M$1=2011,'Calculation sheet'!$AQ37="1999-2012"),'Result 2005-2012'!P37*SUM($AD$16:$AE$16)/2,IF(AND($M$1=2012,'Calculation sheet'!$AQ37="1999-2012"),'Result 2005-2012'!P37*$AE$16,""))))))))))))))))</f>
        <v/>
      </c>
      <c r="Q37" s="12" t="str">
        <f t="shared" si="1"/>
        <v/>
      </c>
      <c r="R37" s="14" t="str">
        <f t="shared" si="2"/>
        <v/>
      </c>
    </row>
    <row r="38" spans="1:18" x14ac:dyDescent="0.3">
      <c r="A38" s="4" t="str">
        <f>IF('Input data'!A53="","",'Input data'!A53)</f>
        <v/>
      </c>
      <c r="B38" s="4" t="str">
        <f>IF('Input data'!B53="","",'Input data'!B53)</f>
        <v/>
      </c>
      <c r="C38" s="4" t="str">
        <f>IF('Input data'!C53="","",'Input data'!C53)</f>
        <v/>
      </c>
      <c r="D38" s="4" t="str">
        <f>IF('Input data'!D53="","",'Input data'!D53)</f>
        <v/>
      </c>
      <c r="E38" s="4" t="str">
        <f>IF('Input data'!E53="","",'Input data'!E53)</f>
        <v/>
      </c>
      <c r="F38" s="4" t="str">
        <f>IF('Input data'!F53="","",'Input data'!F53)</f>
        <v/>
      </c>
      <c r="G38" s="4">
        <f>IF('Input data'!G53="","",'Input data'!G53)</f>
        <v>0</v>
      </c>
      <c r="H38" s="4" t="str">
        <f>IF('Input data'!H53&gt;0.5,'Input data'!H53,"")</f>
        <v/>
      </c>
      <c r="I38" s="4" t="str">
        <f>IF('Input data'!I53="","",'Input data'!I53)</f>
        <v/>
      </c>
      <c r="J38" s="12" t="str">
        <f>IF('Result 2005-2012'!$R38="","",IF($M$1=2005,'Result 2005-2012'!J38,IF(AND($M$1=2006,'Calculation sheet'!$AQ38="2005-2012"),'Result 2005-2012'!J38*SUM($Y$7:$AE$7)/7,IF(AND($M$1=2007,'Calculation sheet'!$AQ38="2005-2012"),'Result 2005-2012'!J38*SUM($Z$7:$AE$7)/6,IF(AND($M$1=2008,'Calculation sheet'!$AQ38="2005-2012"),'Result 2005-2012'!J38*SUM($AA$7:$AE$7)/5,IF(AND($M$1=2009,'Calculation sheet'!$AQ38="2005-2012"),'Result 2005-2012'!J38*SUM($AB$7:$AE$7)/4,IF(AND($M$1=2010,'Calculation sheet'!$AQ38="2005-2012"),'Result 2005-2012'!J38*SUM($AC$7:$AE$7)/3,IF(AND($M$1=2011,'Calculation sheet'!$AQ38="2005-2012"),'Result 2005-2012'!J38*SUM($AD$7:$AE$7)/2,IF(AND($M$1=2012,'Calculation sheet'!$AQ38="2005-2012"),'Result 2005-2012'!J38*$AE$7,IF(AND($M$1=2006,'Calculation sheet'!$AQ38="1999-2012"),'Result 2005-2012'!J38*SUM($Y$16:$AE$16)/7,IF(AND($M$1=2007,'Calculation sheet'!$AQ38="1999-2012"),'Result 2005-2012'!J38*SUM($Z$16:$AE$16)/6,IF(AND($M$1=2008,'Calculation sheet'!$AQ38="1999-2012"),'Result 2005-2012'!J38*SUM($AA$16:$AE$16)/5,IF(AND($M$1=2009,'Calculation sheet'!$AQ38="1999-2012"),'Result 2005-2012'!J38*SUM($AB$16:$AE$16)/4,IF(AND($M$1=2010,'Calculation sheet'!$AQ38="1999-2012"),'Result 2005-2012'!J38*SUM($AC$16:$AE$16)/3,IF(AND($M$1=2011,'Calculation sheet'!$AQ38="1999-2012"),'Result 2005-2012'!J38*SUM($AD$16:$AE$16)/2,IF(AND($M$1=2012,'Calculation sheet'!$AQ38="1999-2012"),'Result 2005-2012'!J38*$AE$16,""))))))))))))))))</f>
        <v/>
      </c>
      <c r="K38" s="12" t="str">
        <f>IF('Result 2005-2012'!$R38="","",IF($M$1=2005,'Result 2005-2012'!K38,IF(AND($M$1=2006,'Calculation sheet'!$AQ38="2005-2012"),'Result 2005-2012'!K38*SUM($Y$8:$AE$8)/7,IF(AND($M$1=2007,'Calculation sheet'!$AQ38="2005-2012"),'Result 2005-2012'!K38*SUM($Z$8:$AE$8)/6,IF(AND($M$1=2008,'Calculation sheet'!$AQ38="2005-2012"),'Result 2005-2012'!K38*SUM($AA$8:$AE$8)/5,IF(AND($M$1=2009,'Calculation sheet'!$AQ38="2005-2012"),'Result 2005-2012'!K38*SUM($AB$8:$AE$8)/4,IF(AND($M$1=2010,'Calculation sheet'!$AQ38="2005-2012"),'Result 2005-2012'!K38*SUM($AC$8:$AE$8)/3,IF(AND($M$1=2011,'Calculation sheet'!$AQ38="2005-2012"),'Result 2005-2012'!K38*SUM($AD$8:$AE$8)/2,IF(AND($M$1=2012,'Calculation sheet'!$AQ38="2005-2012"),'Result 2005-2012'!K38*$AE$8,IF(AND($M$1=2006,'Calculation sheet'!$AQ38="1999-2012"),'Result 2005-2012'!K38*SUM($Y$17:$AE$17)/7,IF(AND($M$1=2007,'Calculation sheet'!$AQ38="1999-2012"),'Result 2005-2012'!K38*SUM($Z$17:$AE$17)/6,IF(AND($M$1=2008,'Calculation sheet'!$AQ38="1999-2012"),'Result 2005-2012'!K38*SUM($AA$17:$AE$17)/5,IF(AND($M$1=2009,'Calculation sheet'!$AQ38="1999-2012"),'Result 2005-2012'!K38*SUM($AB$17:$AE$17)/4,IF(AND($M$1=2010,'Calculation sheet'!$AQ38="1999-2012"),'Result 2005-2012'!K38*SUM($AC$17:$AE$17)/3,IF(AND($M$1=2011,'Calculation sheet'!$AQ38="1999-2012"),'Result 2005-2012'!K38*SUM($AD$17:$AE$17)/2,IF(AND($M$1=2012,'Calculation sheet'!$AQ38="1999-2012"),'Result 2005-2012'!K38*$AE$17,""))))))))))))))))</f>
        <v/>
      </c>
      <c r="L38" s="12" t="str">
        <f>IF('Result 2005-2012'!$R38="","",IF($M$1=2005,'Result 2005-2012'!L38,IF(AND($M$1=2006,'Calculation sheet'!$AQ38="2005-2012"),'Result 2005-2012'!L38*SUM($Y$9:$AE$9)/7,IF(AND($M$1=2007,'Calculation sheet'!$AQ38="2005-2012"),'Result 2005-2012'!L38*SUM($Z$9:$AE$9)/6,IF(AND($M$1=2008,'Calculation sheet'!$AQ38="2005-2012"),'Result 2005-2012'!L38*SUM($AA$9:$AE$9)/5,IF(AND($M$1=2009,'Calculation sheet'!$AQ38="2005-2012"),'Result 2005-2012'!L38*SUM($AB$9:$AE$9)/4,IF(AND($M$1=2010,'Calculation sheet'!$AQ38="2005-2012"),'Result 2005-2012'!L38*SUM($AC$9:$AE$9)/3,IF(AND($M$1=2011,'Calculation sheet'!$AQ38="2005-2012"),'Result 2005-2012'!L38*SUM($AD$9:$AE$9)/2,IF(AND($M$1=2012,'Calculation sheet'!$AQ38="2005-2012"),'Result 2005-2012'!L38*$AE$9,IF(AND($M$1=2006,'Calculation sheet'!$AQ38="1999-2012"),'Result 2005-2012'!L38*SUM($Y$18:$AE$18)/7,IF(AND($M$1=2007,'Calculation sheet'!$AQ38="1999-2012"),'Result 2005-2012'!L38*SUM($Z$18:$AE$18)/6,IF(AND($M$1=2008,'Calculation sheet'!$AQ38="1999-2012"),'Result 2005-2012'!L38*SUM($AA$18:$AE$18)/5,IF(AND($M$1=2009,'Calculation sheet'!$AQ38="1999-2012"),'Result 2005-2012'!L38*SUM($AB$18:$AE$18)/4,IF(AND($M$1=2010,'Calculation sheet'!$AQ38="1999-2012"),'Result 2005-2012'!L38*SUM($AC$18:$AE$18)/3,IF(AND($M$1=2011,'Calculation sheet'!$AQ38="1999-2012"),'Result 2005-2012'!L38*SUM($AD$18:$AE$18)/2,IF(AND($M$1=2012,'Calculation sheet'!$AQ38="1999-2012"),'Result 2005-2012'!L38*$AE$18,""))))))))))))))))</f>
        <v/>
      </c>
      <c r="M38" s="12" t="str">
        <f t="shared" si="0"/>
        <v/>
      </c>
      <c r="N38" s="12" t="str">
        <f>IF('Result 2005-2012'!$R38="","",IF($M$1=2005,'Result 2005-2012'!N38,IF(AND($M$1=2006,'Calculation sheet'!$AQ38="2005-2012"),'Result 2005-2012'!N38*SUM($Y$10:$AE$10)/7,IF(AND($M$1=2007,'Calculation sheet'!$AQ38="2005-2012"),'Result 2005-2012'!N38*SUM($Z$10:$AE$10)/6,IF(AND($M$1=2008,'Calculation sheet'!$AQ38="2005-2012"),'Result 2005-2012'!N38*SUM($AA$10:$AE$10)/5,IF(AND($M$1=2009,'Calculation sheet'!$AQ38="2005-2012"),'Result 2005-2012'!N38*SUM($AB$10:$AE$10)/4,IF(AND($M$1=2010,'Calculation sheet'!$AQ38="2005-2012"),'Result 2005-2012'!N38*SUM($AC$10:$AE$10)/3,IF(AND($M$1=2011,'Calculation sheet'!$AQ38="2005-2012"),'Result 2005-2012'!N38*SUM($AD$10:$AE$10)/2,IF(AND($M$1=2012,'Calculation sheet'!$AQ38="2005-2012"),'Result 2005-2012'!N38*$AE$10,IF(AND($M$1=2006,'Calculation sheet'!$AQ38="1999-2012"),'Result 2005-2012'!N38*SUM($Y$16:$AE$16)/7,IF(AND($M$1=2007,'Calculation sheet'!$AQ38="1999-2012"),'Result 2005-2012'!N38*SUM($Z$16:$AE$16)/6,IF(AND($M$1=2008,'Calculation sheet'!$AQ38="1999-2012"),'Result 2005-2012'!N38*SUM($AA$16:$AE$16)/5,IF(AND($M$1=2009,'Calculation sheet'!$AQ38="1999-2012"),'Result 2005-2012'!N38*SUM($AB$16:$AE$16)/4,IF(AND($M$1=2010,'Calculation sheet'!$AQ38="1999-2012"),'Result 2005-2012'!N38*SUM($AC$16:$AE$16)/3,IF(AND($M$1=2011,'Calculation sheet'!$AQ38="1999-2012"),'Result 2005-2012'!N38*SUM($AD$16:$AE$16)/2,IF(AND($M$1=2012,'Calculation sheet'!$AQ38="1999-2012"),'Result 2005-2012'!N38*$AE$16,""))))))))))))))))</f>
        <v/>
      </c>
      <c r="O38" s="12" t="str">
        <f>IF('Result 2005-2012'!$R38="","",IF($M$1=2005,'Result 2005-2012'!O38,IF(AND($M$1=2006,'Calculation sheet'!$AQ38="2005-2012"),'Result 2005-2012'!O38*SUM($Y$10:$AE$10)/7,IF(AND($M$1=2007,'Calculation sheet'!$AQ38="2005-2012"),'Result 2005-2012'!O38*SUM($Z$10:$AE$10)/6,IF(AND($M$1=2008,'Calculation sheet'!$AQ38="2005-2012"),'Result 2005-2012'!O38*SUM($AA$10:$AE$10)/5,IF(AND($M$1=2009,'Calculation sheet'!$AQ38="2005-2012"),'Result 2005-2012'!O38*SUM($AB$10:$AE$10)/4,IF(AND($M$1=2010,'Calculation sheet'!$AQ38="2005-2012"),'Result 2005-2012'!O38*SUM($AC$10:$AE$10)/3,IF(AND($M$1=2011,'Calculation sheet'!$AQ38="2005-2012"),'Result 2005-2012'!O38*SUM($AD$10:$AE$10)/2,IF(AND($M$1=2012,'Calculation sheet'!$AQ38="2005-2012"),'Result 2005-2012'!O38*$AE$10,IF(AND($M$1=2006,'Calculation sheet'!$AQ38="1999-2012"),'Result 2005-2012'!O38*SUM($Y$16:$AE$16)/7,IF(AND($M$1=2007,'Calculation sheet'!$AQ38="1999-2012"),'Result 2005-2012'!O38*SUM($Z$16:$AE$16)/6,IF(AND($M$1=2008,'Calculation sheet'!$AQ38="1999-2012"),'Result 2005-2012'!O38*SUM($AA$16:$AE$16)/5,IF(AND($M$1=2009,'Calculation sheet'!$AQ38="1999-2012"),'Result 2005-2012'!O38*SUM($AB$16:$AE$16)/4,IF(AND($M$1=2010,'Calculation sheet'!$AQ38="1999-2012"),'Result 2005-2012'!O38*SUM($AC$16:$AE$16)/3,IF(AND($M$1=2011,'Calculation sheet'!$AQ38="1999-2012"),'Result 2005-2012'!O38*SUM($AD$16:$AE$16)/2,IF(AND($M$1=2012,'Calculation sheet'!$AQ38="1999-2012"),'Result 2005-2012'!O38*$AE$16,""))))))))))))))))</f>
        <v/>
      </c>
      <c r="P38" s="12" t="str">
        <f>IF('Result 2005-2012'!$R38="","",IF($M$1=2005,'Result 2005-2012'!P38,IF(AND($M$1=2006,'Calculation sheet'!$AQ38="2005-2012"),'Result 2005-2012'!P38*SUM($Y$11:$AE$11)/7,IF(AND($M$1=2007,'Calculation sheet'!$AQ38="2005-2012"),'Result 2005-2012'!P38*SUM($Z$11:$AE$11)/6,IF(AND($M$1=2008,'Calculation sheet'!$AQ38="2005-2012"),'Result 2005-2012'!P38*SUM($AA$11:$AE$11)/5,IF(AND($M$1=2009,'Calculation sheet'!$AQ38="2005-2012"),'Result 2005-2012'!P38*SUM($AB$11:$AE$11)/4,IF(AND($M$1=2010,'Calculation sheet'!$AQ38="2005-2012"),'Result 2005-2012'!P38*SUM($AC$11:$AE$11)/3,IF(AND($M$1=2011,'Calculation sheet'!$AQ38="2005-2012"),'Result 2005-2012'!P38*SUM($AD$11:$AE$11)/2,IF(AND($M$1=2012,'Calculation sheet'!$AQ38="2005-2012"),'Result 2005-2012'!P38*$AE$11,IF(AND($M$1=2006,'Calculation sheet'!$AQ38="1999-2012"),'Result 2005-2012'!P38*SUM($Y$16:$AE$16)/7,IF(AND($M$1=2007,'Calculation sheet'!$AQ38="1999-2012"),'Result 2005-2012'!P38*SUM($Z$16:$AE$16)/6,IF(AND($M$1=2008,'Calculation sheet'!$AQ38="1999-2012"),'Result 2005-2012'!P38*SUM($AA$16:$AE$16)/5,IF(AND($M$1=2009,'Calculation sheet'!$AQ38="1999-2012"),'Result 2005-2012'!P38*SUM($AB$16:$AE$16)/4,IF(AND($M$1=2010,'Calculation sheet'!$AQ38="1999-2012"),'Result 2005-2012'!P38*SUM($AC$16:$AE$16)/3,IF(AND($M$1=2011,'Calculation sheet'!$AQ38="1999-2012"),'Result 2005-2012'!P38*SUM($AD$16:$AE$16)/2,IF(AND($M$1=2012,'Calculation sheet'!$AQ38="1999-2012"),'Result 2005-2012'!P38*$AE$16,""))))))))))))))))</f>
        <v/>
      </c>
      <c r="Q38" s="12" t="str">
        <f t="shared" si="1"/>
        <v/>
      </c>
      <c r="R38" s="14" t="str">
        <f t="shared" si="2"/>
        <v/>
      </c>
    </row>
    <row r="39" spans="1:18" x14ac:dyDescent="0.3">
      <c r="A39" s="4" t="str">
        <f>IF('Input data'!A54="","",'Input data'!A54)</f>
        <v/>
      </c>
      <c r="B39" s="4" t="str">
        <f>IF('Input data'!B54="","",'Input data'!B54)</f>
        <v/>
      </c>
      <c r="C39" s="4" t="str">
        <f>IF('Input data'!C54="","",'Input data'!C54)</f>
        <v/>
      </c>
      <c r="D39" s="4" t="str">
        <f>IF('Input data'!D54="","",'Input data'!D54)</f>
        <v/>
      </c>
      <c r="E39" s="4" t="str">
        <f>IF('Input data'!E54="","",'Input data'!E54)</f>
        <v/>
      </c>
      <c r="F39" s="4" t="str">
        <f>IF('Input data'!F54="","",'Input data'!F54)</f>
        <v/>
      </c>
      <c r="G39" s="4">
        <f>IF('Input data'!G54="","",'Input data'!G54)</f>
        <v>0</v>
      </c>
      <c r="H39" s="4" t="str">
        <f>IF('Input data'!H54&gt;0.5,'Input data'!H54,"")</f>
        <v/>
      </c>
      <c r="I39" s="4" t="str">
        <f>IF('Input data'!I54="","",'Input data'!I54)</f>
        <v/>
      </c>
      <c r="J39" s="12" t="str">
        <f>IF('Result 2005-2012'!$R39="","",IF($M$1=2005,'Result 2005-2012'!J39,IF(AND($M$1=2006,'Calculation sheet'!$AQ39="2005-2012"),'Result 2005-2012'!J39*SUM($Y$7:$AE$7)/7,IF(AND($M$1=2007,'Calculation sheet'!$AQ39="2005-2012"),'Result 2005-2012'!J39*SUM($Z$7:$AE$7)/6,IF(AND($M$1=2008,'Calculation sheet'!$AQ39="2005-2012"),'Result 2005-2012'!J39*SUM($AA$7:$AE$7)/5,IF(AND($M$1=2009,'Calculation sheet'!$AQ39="2005-2012"),'Result 2005-2012'!J39*SUM($AB$7:$AE$7)/4,IF(AND($M$1=2010,'Calculation sheet'!$AQ39="2005-2012"),'Result 2005-2012'!J39*SUM($AC$7:$AE$7)/3,IF(AND($M$1=2011,'Calculation sheet'!$AQ39="2005-2012"),'Result 2005-2012'!J39*SUM($AD$7:$AE$7)/2,IF(AND($M$1=2012,'Calculation sheet'!$AQ39="2005-2012"),'Result 2005-2012'!J39*$AE$7,IF(AND($M$1=2006,'Calculation sheet'!$AQ39="1999-2012"),'Result 2005-2012'!J39*SUM($Y$16:$AE$16)/7,IF(AND($M$1=2007,'Calculation sheet'!$AQ39="1999-2012"),'Result 2005-2012'!J39*SUM($Z$16:$AE$16)/6,IF(AND($M$1=2008,'Calculation sheet'!$AQ39="1999-2012"),'Result 2005-2012'!J39*SUM($AA$16:$AE$16)/5,IF(AND($M$1=2009,'Calculation sheet'!$AQ39="1999-2012"),'Result 2005-2012'!J39*SUM($AB$16:$AE$16)/4,IF(AND($M$1=2010,'Calculation sheet'!$AQ39="1999-2012"),'Result 2005-2012'!J39*SUM($AC$16:$AE$16)/3,IF(AND($M$1=2011,'Calculation sheet'!$AQ39="1999-2012"),'Result 2005-2012'!J39*SUM($AD$16:$AE$16)/2,IF(AND($M$1=2012,'Calculation sheet'!$AQ39="1999-2012"),'Result 2005-2012'!J39*$AE$16,""))))))))))))))))</f>
        <v/>
      </c>
      <c r="K39" s="12" t="str">
        <f>IF('Result 2005-2012'!$R39="","",IF($M$1=2005,'Result 2005-2012'!K39,IF(AND($M$1=2006,'Calculation sheet'!$AQ39="2005-2012"),'Result 2005-2012'!K39*SUM($Y$8:$AE$8)/7,IF(AND($M$1=2007,'Calculation sheet'!$AQ39="2005-2012"),'Result 2005-2012'!K39*SUM($Z$8:$AE$8)/6,IF(AND($M$1=2008,'Calculation sheet'!$AQ39="2005-2012"),'Result 2005-2012'!K39*SUM($AA$8:$AE$8)/5,IF(AND($M$1=2009,'Calculation sheet'!$AQ39="2005-2012"),'Result 2005-2012'!K39*SUM($AB$8:$AE$8)/4,IF(AND($M$1=2010,'Calculation sheet'!$AQ39="2005-2012"),'Result 2005-2012'!K39*SUM($AC$8:$AE$8)/3,IF(AND($M$1=2011,'Calculation sheet'!$AQ39="2005-2012"),'Result 2005-2012'!K39*SUM($AD$8:$AE$8)/2,IF(AND($M$1=2012,'Calculation sheet'!$AQ39="2005-2012"),'Result 2005-2012'!K39*$AE$8,IF(AND($M$1=2006,'Calculation sheet'!$AQ39="1999-2012"),'Result 2005-2012'!K39*SUM($Y$17:$AE$17)/7,IF(AND($M$1=2007,'Calculation sheet'!$AQ39="1999-2012"),'Result 2005-2012'!K39*SUM($Z$17:$AE$17)/6,IF(AND($M$1=2008,'Calculation sheet'!$AQ39="1999-2012"),'Result 2005-2012'!K39*SUM($AA$17:$AE$17)/5,IF(AND($M$1=2009,'Calculation sheet'!$AQ39="1999-2012"),'Result 2005-2012'!K39*SUM($AB$17:$AE$17)/4,IF(AND($M$1=2010,'Calculation sheet'!$AQ39="1999-2012"),'Result 2005-2012'!K39*SUM($AC$17:$AE$17)/3,IF(AND($M$1=2011,'Calculation sheet'!$AQ39="1999-2012"),'Result 2005-2012'!K39*SUM($AD$17:$AE$17)/2,IF(AND($M$1=2012,'Calculation sheet'!$AQ39="1999-2012"),'Result 2005-2012'!K39*$AE$17,""))))))))))))))))</f>
        <v/>
      </c>
      <c r="L39" s="12" t="str">
        <f>IF('Result 2005-2012'!$R39="","",IF($M$1=2005,'Result 2005-2012'!L39,IF(AND($M$1=2006,'Calculation sheet'!$AQ39="2005-2012"),'Result 2005-2012'!L39*SUM($Y$9:$AE$9)/7,IF(AND($M$1=2007,'Calculation sheet'!$AQ39="2005-2012"),'Result 2005-2012'!L39*SUM($Z$9:$AE$9)/6,IF(AND($M$1=2008,'Calculation sheet'!$AQ39="2005-2012"),'Result 2005-2012'!L39*SUM($AA$9:$AE$9)/5,IF(AND($M$1=2009,'Calculation sheet'!$AQ39="2005-2012"),'Result 2005-2012'!L39*SUM($AB$9:$AE$9)/4,IF(AND($M$1=2010,'Calculation sheet'!$AQ39="2005-2012"),'Result 2005-2012'!L39*SUM($AC$9:$AE$9)/3,IF(AND($M$1=2011,'Calculation sheet'!$AQ39="2005-2012"),'Result 2005-2012'!L39*SUM($AD$9:$AE$9)/2,IF(AND($M$1=2012,'Calculation sheet'!$AQ39="2005-2012"),'Result 2005-2012'!L39*$AE$9,IF(AND($M$1=2006,'Calculation sheet'!$AQ39="1999-2012"),'Result 2005-2012'!L39*SUM($Y$18:$AE$18)/7,IF(AND($M$1=2007,'Calculation sheet'!$AQ39="1999-2012"),'Result 2005-2012'!L39*SUM($Z$18:$AE$18)/6,IF(AND($M$1=2008,'Calculation sheet'!$AQ39="1999-2012"),'Result 2005-2012'!L39*SUM($AA$18:$AE$18)/5,IF(AND($M$1=2009,'Calculation sheet'!$AQ39="1999-2012"),'Result 2005-2012'!L39*SUM($AB$18:$AE$18)/4,IF(AND($M$1=2010,'Calculation sheet'!$AQ39="1999-2012"),'Result 2005-2012'!L39*SUM($AC$18:$AE$18)/3,IF(AND($M$1=2011,'Calculation sheet'!$AQ39="1999-2012"),'Result 2005-2012'!L39*SUM($AD$18:$AE$18)/2,IF(AND($M$1=2012,'Calculation sheet'!$AQ39="1999-2012"),'Result 2005-2012'!L39*$AE$18,""))))))))))))))))</f>
        <v/>
      </c>
      <c r="M39" s="12" t="str">
        <f t="shared" si="0"/>
        <v/>
      </c>
      <c r="N39" s="12" t="str">
        <f>IF('Result 2005-2012'!$R39="","",IF($M$1=2005,'Result 2005-2012'!N39,IF(AND($M$1=2006,'Calculation sheet'!$AQ39="2005-2012"),'Result 2005-2012'!N39*SUM($Y$10:$AE$10)/7,IF(AND($M$1=2007,'Calculation sheet'!$AQ39="2005-2012"),'Result 2005-2012'!N39*SUM($Z$10:$AE$10)/6,IF(AND($M$1=2008,'Calculation sheet'!$AQ39="2005-2012"),'Result 2005-2012'!N39*SUM($AA$10:$AE$10)/5,IF(AND($M$1=2009,'Calculation sheet'!$AQ39="2005-2012"),'Result 2005-2012'!N39*SUM($AB$10:$AE$10)/4,IF(AND($M$1=2010,'Calculation sheet'!$AQ39="2005-2012"),'Result 2005-2012'!N39*SUM($AC$10:$AE$10)/3,IF(AND($M$1=2011,'Calculation sheet'!$AQ39="2005-2012"),'Result 2005-2012'!N39*SUM($AD$10:$AE$10)/2,IF(AND($M$1=2012,'Calculation sheet'!$AQ39="2005-2012"),'Result 2005-2012'!N39*$AE$10,IF(AND($M$1=2006,'Calculation sheet'!$AQ39="1999-2012"),'Result 2005-2012'!N39*SUM($Y$16:$AE$16)/7,IF(AND($M$1=2007,'Calculation sheet'!$AQ39="1999-2012"),'Result 2005-2012'!N39*SUM($Z$16:$AE$16)/6,IF(AND($M$1=2008,'Calculation sheet'!$AQ39="1999-2012"),'Result 2005-2012'!N39*SUM($AA$16:$AE$16)/5,IF(AND($M$1=2009,'Calculation sheet'!$AQ39="1999-2012"),'Result 2005-2012'!N39*SUM($AB$16:$AE$16)/4,IF(AND($M$1=2010,'Calculation sheet'!$AQ39="1999-2012"),'Result 2005-2012'!N39*SUM($AC$16:$AE$16)/3,IF(AND($M$1=2011,'Calculation sheet'!$AQ39="1999-2012"),'Result 2005-2012'!N39*SUM($AD$16:$AE$16)/2,IF(AND($M$1=2012,'Calculation sheet'!$AQ39="1999-2012"),'Result 2005-2012'!N39*$AE$16,""))))))))))))))))</f>
        <v/>
      </c>
      <c r="O39" s="12" t="str">
        <f>IF('Result 2005-2012'!$R39="","",IF($M$1=2005,'Result 2005-2012'!O39,IF(AND($M$1=2006,'Calculation sheet'!$AQ39="2005-2012"),'Result 2005-2012'!O39*SUM($Y$10:$AE$10)/7,IF(AND($M$1=2007,'Calculation sheet'!$AQ39="2005-2012"),'Result 2005-2012'!O39*SUM($Z$10:$AE$10)/6,IF(AND($M$1=2008,'Calculation sheet'!$AQ39="2005-2012"),'Result 2005-2012'!O39*SUM($AA$10:$AE$10)/5,IF(AND($M$1=2009,'Calculation sheet'!$AQ39="2005-2012"),'Result 2005-2012'!O39*SUM($AB$10:$AE$10)/4,IF(AND($M$1=2010,'Calculation sheet'!$AQ39="2005-2012"),'Result 2005-2012'!O39*SUM($AC$10:$AE$10)/3,IF(AND($M$1=2011,'Calculation sheet'!$AQ39="2005-2012"),'Result 2005-2012'!O39*SUM($AD$10:$AE$10)/2,IF(AND($M$1=2012,'Calculation sheet'!$AQ39="2005-2012"),'Result 2005-2012'!O39*$AE$10,IF(AND($M$1=2006,'Calculation sheet'!$AQ39="1999-2012"),'Result 2005-2012'!O39*SUM($Y$16:$AE$16)/7,IF(AND($M$1=2007,'Calculation sheet'!$AQ39="1999-2012"),'Result 2005-2012'!O39*SUM($Z$16:$AE$16)/6,IF(AND($M$1=2008,'Calculation sheet'!$AQ39="1999-2012"),'Result 2005-2012'!O39*SUM($AA$16:$AE$16)/5,IF(AND($M$1=2009,'Calculation sheet'!$AQ39="1999-2012"),'Result 2005-2012'!O39*SUM($AB$16:$AE$16)/4,IF(AND($M$1=2010,'Calculation sheet'!$AQ39="1999-2012"),'Result 2005-2012'!O39*SUM($AC$16:$AE$16)/3,IF(AND($M$1=2011,'Calculation sheet'!$AQ39="1999-2012"),'Result 2005-2012'!O39*SUM($AD$16:$AE$16)/2,IF(AND($M$1=2012,'Calculation sheet'!$AQ39="1999-2012"),'Result 2005-2012'!O39*$AE$16,""))))))))))))))))</f>
        <v/>
      </c>
      <c r="P39" s="12" t="str">
        <f>IF('Result 2005-2012'!$R39="","",IF($M$1=2005,'Result 2005-2012'!P39,IF(AND($M$1=2006,'Calculation sheet'!$AQ39="2005-2012"),'Result 2005-2012'!P39*SUM($Y$11:$AE$11)/7,IF(AND($M$1=2007,'Calculation sheet'!$AQ39="2005-2012"),'Result 2005-2012'!P39*SUM($Z$11:$AE$11)/6,IF(AND($M$1=2008,'Calculation sheet'!$AQ39="2005-2012"),'Result 2005-2012'!P39*SUM($AA$11:$AE$11)/5,IF(AND($M$1=2009,'Calculation sheet'!$AQ39="2005-2012"),'Result 2005-2012'!P39*SUM($AB$11:$AE$11)/4,IF(AND($M$1=2010,'Calculation sheet'!$AQ39="2005-2012"),'Result 2005-2012'!P39*SUM($AC$11:$AE$11)/3,IF(AND($M$1=2011,'Calculation sheet'!$AQ39="2005-2012"),'Result 2005-2012'!P39*SUM($AD$11:$AE$11)/2,IF(AND($M$1=2012,'Calculation sheet'!$AQ39="2005-2012"),'Result 2005-2012'!P39*$AE$11,IF(AND($M$1=2006,'Calculation sheet'!$AQ39="1999-2012"),'Result 2005-2012'!P39*SUM($Y$16:$AE$16)/7,IF(AND($M$1=2007,'Calculation sheet'!$AQ39="1999-2012"),'Result 2005-2012'!P39*SUM($Z$16:$AE$16)/6,IF(AND($M$1=2008,'Calculation sheet'!$AQ39="1999-2012"),'Result 2005-2012'!P39*SUM($AA$16:$AE$16)/5,IF(AND($M$1=2009,'Calculation sheet'!$AQ39="1999-2012"),'Result 2005-2012'!P39*SUM($AB$16:$AE$16)/4,IF(AND($M$1=2010,'Calculation sheet'!$AQ39="1999-2012"),'Result 2005-2012'!P39*SUM($AC$16:$AE$16)/3,IF(AND($M$1=2011,'Calculation sheet'!$AQ39="1999-2012"),'Result 2005-2012'!P39*SUM($AD$16:$AE$16)/2,IF(AND($M$1=2012,'Calculation sheet'!$AQ39="1999-2012"),'Result 2005-2012'!P39*$AE$16,""))))))))))))))))</f>
        <v/>
      </c>
      <c r="Q39" s="12" t="str">
        <f t="shared" si="1"/>
        <v/>
      </c>
      <c r="R39" s="14" t="str">
        <f t="shared" si="2"/>
        <v/>
      </c>
    </row>
    <row r="40" spans="1:18" x14ac:dyDescent="0.3">
      <c r="A40" s="4" t="str">
        <f>IF('Input data'!A55="","",'Input data'!A55)</f>
        <v/>
      </c>
      <c r="B40" s="4" t="str">
        <f>IF('Input data'!B55="","",'Input data'!B55)</f>
        <v/>
      </c>
      <c r="C40" s="4" t="str">
        <f>IF('Input data'!C55="","",'Input data'!C55)</f>
        <v/>
      </c>
      <c r="D40" s="4" t="str">
        <f>IF('Input data'!D55="","",'Input data'!D55)</f>
        <v/>
      </c>
      <c r="E40" s="4" t="str">
        <f>IF('Input data'!E55="","",'Input data'!E55)</f>
        <v/>
      </c>
      <c r="F40" s="4" t="str">
        <f>IF('Input data'!F55="","",'Input data'!F55)</f>
        <v/>
      </c>
      <c r="G40" s="4">
        <f>IF('Input data'!G55="","",'Input data'!G55)</f>
        <v>0</v>
      </c>
      <c r="H40" s="4" t="str">
        <f>IF('Input data'!H55&gt;0.5,'Input data'!H55,"")</f>
        <v/>
      </c>
      <c r="I40" s="4" t="str">
        <f>IF('Input data'!I55="","",'Input data'!I55)</f>
        <v/>
      </c>
      <c r="J40" s="12" t="str">
        <f>IF('Result 2005-2012'!$R40="","",IF($M$1=2005,'Result 2005-2012'!J40,IF(AND($M$1=2006,'Calculation sheet'!$AQ40="2005-2012"),'Result 2005-2012'!J40*SUM($Y$7:$AE$7)/7,IF(AND($M$1=2007,'Calculation sheet'!$AQ40="2005-2012"),'Result 2005-2012'!J40*SUM($Z$7:$AE$7)/6,IF(AND($M$1=2008,'Calculation sheet'!$AQ40="2005-2012"),'Result 2005-2012'!J40*SUM($AA$7:$AE$7)/5,IF(AND($M$1=2009,'Calculation sheet'!$AQ40="2005-2012"),'Result 2005-2012'!J40*SUM($AB$7:$AE$7)/4,IF(AND($M$1=2010,'Calculation sheet'!$AQ40="2005-2012"),'Result 2005-2012'!J40*SUM($AC$7:$AE$7)/3,IF(AND($M$1=2011,'Calculation sheet'!$AQ40="2005-2012"),'Result 2005-2012'!J40*SUM($AD$7:$AE$7)/2,IF(AND($M$1=2012,'Calculation sheet'!$AQ40="2005-2012"),'Result 2005-2012'!J40*$AE$7,IF(AND($M$1=2006,'Calculation sheet'!$AQ40="1999-2012"),'Result 2005-2012'!J40*SUM($Y$16:$AE$16)/7,IF(AND($M$1=2007,'Calculation sheet'!$AQ40="1999-2012"),'Result 2005-2012'!J40*SUM($Z$16:$AE$16)/6,IF(AND($M$1=2008,'Calculation sheet'!$AQ40="1999-2012"),'Result 2005-2012'!J40*SUM($AA$16:$AE$16)/5,IF(AND($M$1=2009,'Calculation sheet'!$AQ40="1999-2012"),'Result 2005-2012'!J40*SUM($AB$16:$AE$16)/4,IF(AND($M$1=2010,'Calculation sheet'!$AQ40="1999-2012"),'Result 2005-2012'!J40*SUM($AC$16:$AE$16)/3,IF(AND($M$1=2011,'Calculation sheet'!$AQ40="1999-2012"),'Result 2005-2012'!J40*SUM($AD$16:$AE$16)/2,IF(AND($M$1=2012,'Calculation sheet'!$AQ40="1999-2012"),'Result 2005-2012'!J40*$AE$16,""))))))))))))))))</f>
        <v/>
      </c>
      <c r="K40" s="12" t="str">
        <f>IF('Result 2005-2012'!$R40="","",IF($M$1=2005,'Result 2005-2012'!K40,IF(AND($M$1=2006,'Calculation sheet'!$AQ40="2005-2012"),'Result 2005-2012'!K40*SUM($Y$8:$AE$8)/7,IF(AND($M$1=2007,'Calculation sheet'!$AQ40="2005-2012"),'Result 2005-2012'!K40*SUM($Z$8:$AE$8)/6,IF(AND($M$1=2008,'Calculation sheet'!$AQ40="2005-2012"),'Result 2005-2012'!K40*SUM($AA$8:$AE$8)/5,IF(AND($M$1=2009,'Calculation sheet'!$AQ40="2005-2012"),'Result 2005-2012'!K40*SUM($AB$8:$AE$8)/4,IF(AND($M$1=2010,'Calculation sheet'!$AQ40="2005-2012"),'Result 2005-2012'!K40*SUM($AC$8:$AE$8)/3,IF(AND($M$1=2011,'Calculation sheet'!$AQ40="2005-2012"),'Result 2005-2012'!K40*SUM($AD$8:$AE$8)/2,IF(AND($M$1=2012,'Calculation sheet'!$AQ40="2005-2012"),'Result 2005-2012'!K40*$AE$8,IF(AND($M$1=2006,'Calculation sheet'!$AQ40="1999-2012"),'Result 2005-2012'!K40*SUM($Y$17:$AE$17)/7,IF(AND($M$1=2007,'Calculation sheet'!$AQ40="1999-2012"),'Result 2005-2012'!K40*SUM($Z$17:$AE$17)/6,IF(AND($M$1=2008,'Calculation sheet'!$AQ40="1999-2012"),'Result 2005-2012'!K40*SUM($AA$17:$AE$17)/5,IF(AND($M$1=2009,'Calculation sheet'!$AQ40="1999-2012"),'Result 2005-2012'!K40*SUM($AB$17:$AE$17)/4,IF(AND($M$1=2010,'Calculation sheet'!$AQ40="1999-2012"),'Result 2005-2012'!K40*SUM($AC$17:$AE$17)/3,IF(AND($M$1=2011,'Calculation sheet'!$AQ40="1999-2012"),'Result 2005-2012'!K40*SUM($AD$17:$AE$17)/2,IF(AND($M$1=2012,'Calculation sheet'!$AQ40="1999-2012"),'Result 2005-2012'!K40*$AE$17,""))))))))))))))))</f>
        <v/>
      </c>
      <c r="L40" s="12" t="str">
        <f>IF('Result 2005-2012'!$R40="","",IF($M$1=2005,'Result 2005-2012'!L40,IF(AND($M$1=2006,'Calculation sheet'!$AQ40="2005-2012"),'Result 2005-2012'!L40*SUM($Y$9:$AE$9)/7,IF(AND($M$1=2007,'Calculation sheet'!$AQ40="2005-2012"),'Result 2005-2012'!L40*SUM($Z$9:$AE$9)/6,IF(AND($M$1=2008,'Calculation sheet'!$AQ40="2005-2012"),'Result 2005-2012'!L40*SUM($AA$9:$AE$9)/5,IF(AND($M$1=2009,'Calculation sheet'!$AQ40="2005-2012"),'Result 2005-2012'!L40*SUM($AB$9:$AE$9)/4,IF(AND($M$1=2010,'Calculation sheet'!$AQ40="2005-2012"),'Result 2005-2012'!L40*SUM($AC$9:$AE$9)/3,IF(AND($M$1=2011,'Calculation sheet'!$AQ40="2005-2012"),'Result 2005-2012'!L40*SUM($AD$9:$AE$9)/2,IF(AND($M$1=2012,'Calculation sheet'!$AQ40="2005-2012"),'Result 2005-2012'!L40*$AE$9,IF(AND($M$1=2006,'Calculation sheet'!$AQ40="1999-2012"),'Result 2005-2012'!L40*SUM($Y$18:$AE$18)/7,IF(AND($M$1=2007,'Calculation sheet'!$AQ40="1999-2012"),'Result 2005-2012'!L40*SUM($Z$18:$AE$18)/6,IF(AND($M$1=2008,'Calculation sheet'!$AQ40="1999-2012"),'Result 2005-2012'!L40*SUM($AA$18:$AE$18)/5,IF(AND($M$1=2009,'Calculation sheet'!$AQ40="1999-2012"),'Result 2005-2012'!L40*SUM($AB$18:$AE$18)/4,IF(AND($M$1=2010,'Calculation sheet'!$AQ40="1999-2012"),'Result 2005-2012'!L40*SUM($AC$18:$AE$18)/3,IF(AND($M$1=2011,'Calculation sheet'!$AQ40="1999-2012"),'Result 2005-2012'!L40*SUM($AD$18:$AE$18)/2,IF(AND($M$1=2012,'Calculation sheet'!$AQ40="1999-2012"),'Result 2005-2012'!L40*$AE$18,""))))))))))))))))</f>
        <v/>
      </c>
      <c r="M40" s="12" t="str">
        <f t="shared" si="0"/>
        <v/>
      </c>
      <c r="N40" s="12" t="str">
        <f>IF('Result 2005-2012'!$R40="","",IF($M$1=2005,'Result 2005-2012'!N40,IF(AND($M$1=2006,'Calculation sheet'!$AQ40="2005-2012"),'Result 2005-2012'!N40*SUM($Y$10:$AE$10)/7,IF(AND($M$1=2007,'Calculation sheet'!$AQ40="2005-2012"),'Result 2005-2012'!N40*SUM($Z$10:$AE$10)/6,IF(AND($M$1=2008,'Calculation sheet'!$AQ40="2005-2012"),'Result 2005-2012'!N40*SUM($AA$10:$AE$10)/5,IF(AND($M$1=2009,'Calculation sheet'!$AQ40="2005-2012"),'Result 2005-2012'!N40*SUM($AB$10:$AE$10)/4,IF(AND($M$1=2010,'Calculation sheet'!$AQ40="2005-2012"),'Result 2005-2012'!N40*SUM($AC$10:$AE$10)/3,IF(AND($M$1=2011,'Calculation sheet'!$AQ40="2005-2012"),'Result 2005-2012'!N40*SUM($AD$10:$AE$10)/2,IF(AND($M$1=2012,'Calculation sheet'!$AQ40="2005-2012"),'Result 2005-2012'!N40*$AE$10,IF(AND($M$1=2006,'Calculation sheet'!$AQ40="1999-2012"),'Result 2005-2012'!N40*SUM($Y$16:$AE$16)/7,IF(AND($M$1=2007,'Calculation sheet'!$AQ40="1999-2012"),'Result 2005-2012'!N40*SUM($Z$16:$AE$16)/6,IF(AND($M$1=2008,'Calculation sheet'!$AQ40="1999-2012"),'Result 2005-2012'!N40*SUM($AA$16:$AE$16)/5,IF(AND($M$1=2009,'Calculation sheet'!$AQ40="1999-2012"),'Result 2005-2012'!N40*SUM($AB$16:$AE$16)/4,IF(AND($M$1=2010,'Calculation sheet'!$AQ40="1999-2012"),'Result 2005-2012'!N40*SUM($AC$16:$AE$16)/3,IF(AND($M$1=2011,'Calculation sheet'!$AQ40="1999-2012"),'Result 2005-2012'!N40*SUM($AD$16:$AE$16)/2,IF(AND($M$1=2012,'Calculation sheet'!$AQ40="1999-2012"),'Result 2005-2012'!N40*$AE$16,""))))))))))))))))</f>
        <v/>
      </c>
      <c r="O40" s="12" t="str">
        <f>IF('Result 2005-2012'!$R40="","",IF($M$1=2005,'Result 2005-2012'!O40,IF(AND($M$1=2006,'Calculation sheet'!$AQ40="2005-2012"),'Result 2005-2012'!O40*SUM($Y$10:$AE$10)/7,IF(AND($M$1=2007,'Calculation sheet'!$AQ40="2005-2012"),'Result 2005-2012'!O40*SUM($Z$10:$AE$10)/6,IF(AND($M$1=2008,'Calculation sheet'!$AQ40="2005-2012"),'Result 2005-2012'!O40*SUM($AA$10:$AE$10)/5,IF(AND($M$1=2009,'Calculation sheet'!$AQ40="2005-2012"),'Result 2005-2012'!O40*SUM($AB$10:$AE$10)/4,IF(AND($M$1=2010,'Calculation sheet'!$AQ40="2005-2012"),'Result 2005-2012'!O40*SUM($AC$10:$AE$10)/3,IF(AND($M$1=2011,'Calculation sheet'!$AQ40="2005-2012"),'Result 2005-2012'!O40*SUM($AD$10:$AE$10)/2,IF(AND($M$1=2012,'Calculation sheet'!$AQ40="2005-2012"),'Result 2005-2012'!O40*$AE$10,IF(AND($M$1=2006,'Calculation sheet'!$AQ40="1999-2012"),'Result 2005-2012'!O40*SUM($Y$16:$AE$16)/7,IF(AND($M$1=2007,'Calculation sheet'!$AQ40="1999-2012"),'Result 2005-2012'!O40*SUM($Z$16:$AE$16)/6,IF(AND($M$1=2008,'Calculation sheet'!$AQ40="1999-2012"),'Result 2005-2012'!O40*SUM($AA$16:$AE$16)/5,IF(AND($M$1=2009,'Calculation sheet'!$AQ40="1999-2012"),'Result 2005-2012'!O40*SUM($AB$16:$AE$16)/4,IF(AND($M$1=2010,'Calculation sheet'!$AQ40="1999-2012"),'Result 2005-2012'!O40*SUM($AC$16:$AE$16)/3,IF(AND($M$1=2011,'Calculation sheet'!$AQ40="1999-2012"),'Result 2005-2012'!O40*SUM($AD$16:$AE$16)/2,IF(AND($M$1=2012,'Calculation sheet'!$AQ40="1999-2012"),'Result 2005-2012'!O40*$AE$16,""))))))))))))))))</f>
        <v/>
      </c>
      <c r="P40" s="12" t="str">
        <f>IF('Result 2005-2012'!$R40="","",IF($M$1=2005,'Result 2005-2012'!P40,IF(AND($M$1=2006,'Calculation sheet'!$AQ40="2005-2012"),'Result 2005-2012'!P40*SUM($Y$11:$AE$11)/7,IF(AND($M$1=2007,'Calculation sheet'!$AQ40="2005-2012"),'Result 2005-2012'!P40*SUM($Z$11:$AE$11)/6,IF(AND($M$1=2008,'Calculation sheet'!$AQ40="2005-2012"),'Result 2005-2012'!P40*SUM($AA$11:$AE$11)/5,IF(AND($M$1=2009,'Calculation sheet'!$AQ40="2005-2012"),'Result 2005-2012'!P40*SUM($AB$11:$AE$11)/4,IF(AND($M$1=2010,'Calculation sheet'!$AQ40="2005-2012"),'Result 2005-2012'!P40*SUM($AC$11:$AE$11)/3,IF(AND($M$1=2011,'Calculation sheet'!$AQ40="2005-2012"),'Result 2005-2012'!P40*SUM($AD$11:$AE$11)/2,IF(AND($M$1=2012,'Calculation sheet'!$AQ40="2005-2012"),'Result 2005-2012'!P40*$AE$11,IF(AND($M$1=2006,'Calculation sheet'!$AQ40="1999-2012"),'Result 2005-2012'!P40*SUM($Y$16:$AE$16)/7,IF(AND($M$1=2007,'Calculation sheet'!$AQ40="1999-2012"),'Result 2005-2012'!P40*SUM($Z$16:$AE$16)/6,IF(AND($M$1=2008,'Calculation sheet'!$AQ40="1999-2012"),'Result 2005-2012'!P40*SUM($AA$16:$AE$16)/5,IF(AND($M$1=2009,'Calculation sheet'!$AQ40="1999-2012"),'Result 2005-2012'!P40*SUM($AB$16:$AE$16)/4,IF(AND($M$1=2010,'Calculation sheet'!$AQ40="1999-2012"),'Result 2005-2012'!P40*SUM($AC$16:$AE$16)/3,IF(AND($M$1=2011,'Calculation sheet'!$AQ40="1999-2012"),'Result 2005-2012'!P40*SUM($AD$16:$AE$16)/2,IF(AND($M$1=2012,'Calculation sheet'!$AQ40="1999-2012"),'Result 2005-2012'!P40*$AE$16,""))))))))))))))))</f>
        <v/>
      </c>
      <c r="Q40" s="12" t="str">
        <f t="shared" si="1"/>
        <v/>
      </c>
      <c r="R40" s="14" t="str">
        <f t="shared" si="2"/>
        <v/>
      </c>
    </row>
    <row r="41" spans="1:18" x14ac:dyDescent="0.3">
      <c r="A41" s="4" t="str">
        <f>IF('Input data'!A56="","",'Input data'!A56)</f>
        <v/>
      </c>
      <c r="B41" s="4" t="str">
        <f>IF('Input data'!B56="","",'Input data'!B56)</f>
        <v/>
      </c>
      <c r="C41" s="4" t="str">
        <f>IF('Input data'!C56="","",'Input data'!C56)</f>
        <v/>
      </c>
      <c r="D41" s="4" t="str">
        <f>IF('Input data'!D56="","",'Input data'!D56)</f>
        <v/>
      </c>
      <c r="E41" s="4" t="str">
        <f>IF('Input data'!E56="","",'Input data'!E56)</f>
        <v/>
      </c>
      <c r="F41" s="4" t="str">
        <f>IF('Input data'!F56="","",'Input data'!F56)</f>
        <v/>
      </c>
      <c r="G41" s="4">
        <f>IF('Input data'!G56="","",'Input data'!G56)</f>
        <v>0</v>
      </c>
      <c r="H41" s="4" t="str">
        <f>IF('Input data'!H56&gt;0.5,'Input data'!H56,"")</f>
        <v/>
      </c>
      <c r="I41" s="4" t="str">
        <f>IF('Input data'!I56="","",'Input data'!I56)</f>
        <v/>
      </c>
      <c r="J41" s="12" t="str">
        <f>IF('Result 2005-2012'!$R41="","",IF($M$1=2005,'Result 2005-2012'!J41,IF(AND($M$1=2006,'Calculation sheet'!$AQ41="2005-2012"),'Result 2005-2012'!J41*SUM($Y$7:$AE$7)/7,IF(AND($M$1=2007,'Calculation sheet'!$AQ41="2005-2012"),'Result 2005-2012'!J41*SUM($Z$7:$AE$7)/6,IF(AND($M$1=2008,'Calculation sheet'!$AQ41="2005-2012"),'Result 2005-2012'!J41*SUM($AA$7:$AE$7)/5,IF(AND($M$1=2009,'Calculation sheet'!$AQ41="2005-2012"),'Result 2005-2012'!J41*SUM($AB$7:$AE$7)/4,IF(AND($M$1=2010,'Calculation sheet'!$AQ41="2005-2012"),'Result 2005-2012'!J41*SUM($AC$7:$AE$7)/3,IF(AND($M$1=2011,'Calculation sheet'!$AQ41="2005-2012"),'Result 2005-2012'!J41*SUM($AD$7:$AE$7)/2,IF(AND($M$1=2012,'Calculation sheet'!$AQ41="2005-2012"),'Result 2005-2012'!J41*$AE$7,IF(AND($M$1=2006,'Calculation sheet'!$AQ41="1999-2012"),'Result 2005-2012'!J41*SUM($Y$16:$AE$16)/7,IF(AND($M$1=2007,'Calculation sheet'!$AQ41="1999-2012"),'Result 2005-2012'!J41*SUM($Z$16:$AE$16)/6,IF(AND($M$1=2008,'Calculation sheet'!$AQ41="1999-2012"),'Result 2005-2012'!J41*SUM($AA$16:$AE$16)/5,IF(AND($M$1=2009,'Calculation sheet'!$AQ41="1999-2012"),'Result 2005-2012'!J41*SUM($AB$16:$AE$16)/4,IF(AND($M$1=2010,'Calculation sheet'!$AQ41="1999-2012"),'Result 2005-2012'!J41*SUM($AC$16:$AE$16)/3,IF(AND($M$1=2011,'Calculation sheet'!$AQ41="1999-2012"),'Result 2005-2012'!J41*SUM($AD$16:$AE$16)/2,IF(AND($M$1=2012,'Calculation sheet'!$AQ41="1999-2012"),'Result 2005-2012'!J41*$AE$16,""))))))))))))))))</f>
        <v/>
      </c>
      <c r="K41" s="12" t="str">
        <f>IF('Result 2005-2012'!$R41="","",IF($M$1=2005,'Result 2005-2012'!K41,IF(AND($M$1=2006,'Calculation sheet'!$AQ41="2005-2012"),'Result 2005-2012'!K41*SUM($Y$8:$AE$8)/7,IF(AND($M$1=2007,'Calculation sheet'!$AQ41="2005-2012"),'Result 2005-2012'!K41*SUM($Z$8:$AE$8)/6,IF(AND($M$1=2008,'Calculation sheet'!$AQ41="2005-2012"),'Result 2005-2012'!K41*SUM($AA$8:$AE$8)/5,IF(AND($M$1=2009,'Calculation sheet'!$AQ41="2005-2012"),'Result 2005-2012'!K41*SUM($AB$8:$AE$8)/4,IF(AND($M$1=2010,'Calculation sheet'!$AQ41="2005-2012"),'Result 2005-2012'!K41*SUM($AC$8:$AE$8)/3,IF(AND($M$1=2011,'Calculation sheet'!$AQ41="2005-2012"),'Result 2005-2012'!K41*SUM($AD$8:$AE$8)/2,IF(AND($M$1=2012,'Calculation sheet'!$AQ41="2005-2012"),'Result 2005-2012'!K41*$AE$8,IF(AND($M$1=2006,'Calculation sheet'!$AQ41="1999-2012"),'Result 2005-2012'!K41*SUM($Y$17:$AE$17)/7,IF(AND($M$1=2007,'Calculation sheet'!$AQ41="1999-2012"),'Result 2005-2012'!K41*SUM($Z$17:$AE$17)/6,IF(AND($M$1=2008,'Calculation sheet'!$AQ41="1999-2012"),'Result 2005-2012'!K41*SUM($AA$17:$AE$17)/5,IF(AND($M$1=2009,'Calculation sheet'!$AQ41="1999-2012"),'Result 2005-2012'!K41*SUM($AB$17:$AE$17)/4,IF(AND($M$1=2010,'Calculation sheet'!$AQ41="1999-2012"),'Result 2005-2012'!K41*SUM($AC$17:$AE$17)/3,IF(AND($M$1=2011,'Calculation sheet'!$AQ41="1999-2012"),'Result 2005-2012'!K41*SUM($AD$17:$AE$17)/2,IF(AND($M$1=2012,'Calculation sheet'!$AQ41="1999-2012"),'Result 2005-2012'!K41*$AE$17,""))))))))))))))))</f>
        <v/>
      </c>
      <c r="L41" s="12" t="str">
        <f>IF('Result 2005-2012'!$R41="","",IF($M$1=2005,'Result 2005-2012'!L41,IF(AND($M$1=2006,'Calculation sheet'!$AQ41="2005-2012"),'Result 2005-2012'!L41*SUM($Y$9:$AE$9)/7,IF(AND($M$1=2007,'Calculation sheet'!$AQ41="2005-2012"),'Result 2005-2012'!L41*SUM($Z$9:$AE$9)/6,IF(AND($M$1=2008,'Calculation sheet'!$AQ41="2005-2012"),'Result 2005-2012'!L41*SUM($AA$9:$AE$9)/5,IF(AND($M$1=2009,'Calculation sheet'!$AQ41="2005-2012"),'Result 2005-2012'!L41*SUM($AB$9:$AE$9)/4,IF(AND($M$1=2010,'Calculation sheet'!$AQ41="2005-2012"),'Result 2005-2012'!L41*SUM($AC$9:$AE$9)/3,IF(AND($M$1=2011,'Calculation sheet'!$AQ41="2005-2012"),'Result 2005-2012'!L41*SUM($AD$9:$AE$9)/2,IF(AND($M$1=2012,'Calculation sheet'!$AQ41="2005-2012"),'Result 2005-2012'!L41*$AE$9,IF(AND($M$1=2006,'Calculation sheet'!$AQ41="1999-2012"),'Result 2005-2012'!L41*SUM($Y$18:$AE$18)/7,IF(AND($M$1=2007,'Calculation sheet'!$AQ41="1999-2012"),'Result 2005-2012'!L41*SUM($Z$18:$AE$18)/6,IF(AND($M$1=2008,'Calculation sheet'!$AQ41="1999-2012"),'Result 2005-2012'!L41*SUM($AA$18:$AE$18)/5,IF(AND($M$1=2009,'Calculation sheet'!$AQ41="1999-2012"),'Result 2005-2012'!L41*SUM($AB$18:$AE$18)/4,IF(AND($M$1=2010,'Calculation sheet'!$AQ41="1999-2012"),'Result 2005-2012'!L41*SUM($AC$18:$AE$18)/3,IF(AND($M$1=2011,'Calculation sheet'!$AQ41="1999-2012"),'Result 2005-2012'!L41*SUM($AD$18:$AE$18)/2,IF(AND($M$1=2012,'Calculation sheet'!$AQ41="1999-2012"),'Result 2005-2012'!L41*$AE$18,""))))))))))))))))</f>
        <v/>
      </c>
      <c r="M41" s="12" t="str">
        <f t="shared" si="0"/>
        <v/>
      </c>
      <c r="N41" s="12" t="str">
        <f>IF('Result 2005-2012'!$R41="","",IF($M$1=2005,'Result 2005-2012'!N41,IF(AND($M$1=2006,'Calculation sheet'!$AQ41="2005-2012"),'Result 2005-2012'!N41*SUM($Y$10:$AE$10)/7,IF(AND($M$1=2007,'Calculation sheet'!$AQ41="2005-2012"),'Result 2005-2012'!N41*SUM($Z$10:$AE$10)/6,IF(AND($M$1=2008,'Calculation sheet'!$AQ41="2005-2012"),'Result 2005-2012'!N41*SUM($AA$10:$AE$10)/5,IF(AND($M$1=2009,'Calculation sheet'!$AQ41="2005-2012"),'Result 2005-2012'!N41*SUM($AB$10:$AE$10)/4,IF(AND($M$1=2010,'Calculation sheet'!$AQ41="2005-2012"),'Result 2005-2012'!N41*SUM($AC$10:$AE$10)/3,IF(AND($M$1=2011,'Calculation sheet'!$AQ41="2005-2012"),'Result 2005-2012'!N41*SUM($AD$10:$AE$10)/2,IF(AND($M$1=2012,'Calculation sheet'!$AQ41="2005-2012"),'Result 2005-2012'!N41*$AE$10,IF(AND($M$1=2006,'Calculation sheet'!$AQ41="1999-2012"),'Result 2005-2012'!N41*SUM($Y$16:$AE$16)/7,IF(AND($M$1=2007,'Calculation sheet'!$AQ41="1999-2012"),'Result 2005-2012'!N41*SUM($Z$16:$AE$16)/6,IF(AND($M$1=2008,'Calculation sheet'!$AQ41="1999-2012"),'Result 2005-2012'!N41*SUM($AA$16:$AE$16)/5,IF(AND($M$1=2009,'Calculation sheet'!$AQ41="1999-2012"),'Result 2005-2012'!N41*SUM($AB$16:$AE$16)/4,IF(AND($M$1=2010,'Calculation sheet'!$AQ41="1999-2012"),'Result 2005-2012'!N41*SUM($AC$16:$AE$16)/3,IF(AND($M$1=2011,'Calculation sheet'!$AQ41="1999-2012"),'Result 2005-2012'!N41*SUM($AD$16:$AE$16)/2,IF(AND($M$1=2012,'Calculation sheet'!$AQ41="1999-2012"),'Result 2005-2012'!N41*$AE$16,""))))))))))))))))</f>
        <v/>
      </c>
      <c r="O41" s="12" t="str">
        <f>IF('Result 2005-2012'!$R41="","",IF($M$1=2005,'Result 2005-2012'!O41,IF(AND($M$1=2006,'Calculation sheet'!$AQ41="2005-2012"),'Result 2005-2012'!O41*SUM($Y$10:$AE$10)/7,IF(AND($M$1=2007,'Calculation sheet'!$AQ41="2005-2012"),'Result 2005-2012'!O41*SUM($Z$10:$AE$10)/6,IF(AND($M$1=2008,'Calculation sheet'!$AQ41="2005-2012"),'Result 2005-2012'!O41*SUM($AA$10:$AE$10)/5,IF(AND($M$1=2009,'Calculation sheet'!$AQ41="2005-2012"),'Result 2005-2012'!O41*SUM($AB$10:$AE$10)/4,IF(AND($M$1=2010,'Calculation sheet'!$AQ41="2005-2012"),'Result 2005-2012'!O41*SUM($AC$10:$AE$10)/3,IF(AND($M$1=2011,'Calculation sheet'!$AQ41="2005-2012"),'Result 2005-2012'!O41*SUM($AD$10:$AE$10)/2,IF(AND($M$1=2012,'Calculation sheet'!$AQ41="2005-2012"),'Result 2005-2012'!O41*$AE$10,IF(AND($M$1=2006,'Calculation sheet'!$AQ41="1999-2012"),'Result 2005-2012'!O41*SUM($Y$16:$AE$16)/7,IF(AND($M$1=2007,'Calculation sheet'!$AQ41="1999-2012"),'Result 2005-2012'!O41*SUM($Z$16:$AE$16)/6,IF(AND($M$1=2008,'Calculation sheet'!$AQ41="1999-2012"),'Result 2005-2012'!O41*SUM($AA$16:$AE$16)/5,IF(AND($M$1=2009,'Calculation sheet'!$AQ41="1999-2012"),'Result 2005-2012'!O41*SUM($AB$16:$AE$16)/4,IF(AND($M$1=2010,'Calculation sheet'!$AQ41="1999-2012"),'Result 2005-2012'!O41*SUM($AC$16:$AE$16)/3,IF(AND($M$1=2011,'Calculation sheet'!$AQ41="1999-2012"),'Result 2005-2012'!O41*SUM($AD$16:$AE$16)/2,IF(AND($M$1=2012,'Calculation sheet'!$AQ41="1999-2012"),'Result 2005-2012'!O41*$AE$16,""))))))))))))))))</f>
        <v/>
      </c>
      <c r="P41" s="12" t="str">
        <f>IF('Result 2005-2012'!$R41="","",IF($M$1=2005,'Result 2005-2012'!P41,IF(AND($M$1=2006,'Calculation sheet'!$AQ41="2005-2012"),'Result 2005-2012'!P41*SUM($Y$11:$AE$11)/7,IF(AND($M$1=2007,'Calculation sheet'!$AQ41="2005-2012"),'Result 2005-2012'!P41*SUM($Z$11:$AE$11)/6,IF(AND($M$1=2008,'Calculation sheet'!$AQ41="2005-2012"),'Result 2005-2012'!P41*SUM($AA$11:$AE$11)/5,IF(AND($M$1=2009,'Calculation sheet'!$AQ41="2005-2012"),'Result 2005-2012'!P41*SUM($AB$11:$AE$11)/4,IF(AND($M$1=2010,'Calculation sheet'!$AQ41="2005-2012"),'Result 2005-2012'!P41*SUM($AC$11:$AE$11)/3,IF(AND($M$1=2011,'Calculation sheet'!$AQ41="2005-2012"),'Result 2005-2012'!P41*SUM($AD$11:$AE$11)/2,IF(AND($M$1=2012,'Calculation sheet'!$AQ41="2005-2012"),'Result 2005-2012'!P41*$AE$11,IF(AND($M$1=2006,'Calculation sheet'!$AQ41="1999-2012"),'Result 2005-2012'!P41*SUM($Y$16:$AE$16)/7,IF(AND($M$1=2007,'Calculation sheet'!$AQ41="1999-2012"),'Result 2005-2012'!P41*SUM($Z$16:$AE$16)/6,IF(AND($M$1=2008,'Calculation sheet'!$AQ41="1999-2012"),'Result 2005-2012'!P41*SUM($AA$16:$AE$16)/5,IF(AND($M$1=2009,'Calculation sheet'!$AQ41="1999-2012"),'Result 2005-2012'!P41*SUM($AB$16:$AE$16)/4,IF(AND($M$1=2010,'Calculation sheet'!$AQ41="1999-2012"),'Result 2005-2012'!P41*SUM($AC$16:$AE$16)/3,IF(AND($M$1=2011,'Calculation sheet'!$AQ41="1999-2012"),'Result 2005-2012'!P41*SUM($AD$16:$AE$16)/2,IF(AND($M$1=2012,'Calculation sheet'!$AQ41="1999-2012"),'Result 2005-2012'!P41*$AE$16,""))))))))))))))))</f>
        <v/>
      </c>
      <c r="Q41" s="12" t="str">
        <f t="shared" si="1"/>
        <v/>
      </c>
      <c r="R41" s="14" t="str">
        <f t="shared" si="2"/>
        <v/>
      </c>
    </row>
    <row r="42" spans="1:18" x14ac:dyDescent="0.3">
      <c r="A42" s="4" t="str">
        <f>IF('Input data'!A57="","",'Input data'!A57)</f>
        <v/>
      </c>
      <c r="B42" s="4" t="str">
        <f>IF('Input data'!B57="","",'Input data'!B57)</f>
        <v/>
      </c>
      <c r="C42" s="4" t="str">
        <f>IF('Input data'!C57="","",'Input data'!C57)</f>
        <v/>
      </c>
      <c r="D42" s="4" t="str">
        <f>IF('Input data'!D57="","",'Input data'!D57)</f>
        <v/>
      </c>
      <c r="E42" s="4" t="str">
        <f>IF('Input data'!E57="","",'Input data'!E57)</f>
        <v/>
      </c>
      <c r="F42" s="4" t="str">
        <f>IF('Input data'!F57="","",'Input data'!F57)</f>
        <v/>
      </c>
      <c r="G42" s="4">
        <f>IF('Input data'!G57="","",'Input data'!G57)</f>
        <v>0</v>
      </c>
      <c r="H42" s="4" t="str">
        <f>IF('Input data'!H57&gt;0.5,'Input data'!H57,"")</f>
        <v/>
      </c>
      <c r="I42" s="4" t="str">
        <f>IF('Input data'!I57="","",'Input data'!I57)</f>
        <v/>
      </c>
      <c r="J42" s="12" t="str">
        <f>IF('Result 2005-2012'!$R42="","",IF($M$1=2005,'Result 2005-2012'!J42,IF(AND($M$1=2006,'Calculation sheet'!$AQ42="2005-2012"),'Result 2005-2012'!J42*SUM($Y$7:$AE$7)/7,IF(AND($M$1=2007,'Calculation sheet'!$AQ42="2005-2012"),'Result 2005-2012'!J42*SUM($Z$7:$AE$7)/6,IF(AND($M$1=2008,'Calculation sheet'!$AQ42="2005-2012"),'Result 2005-2012'!J42*SUM($AA$7:$AE$7)/5,IF(AND($M$1=2009,'Calculation sheet'!$AQ42="2005-2012"),'Result 2005-2012'!J42*SUM($AB$7:$AE$7)/4,IF(AND($M$1=2010,'Calculation sheet'!$AQ42="2005-2012"),'Result 2005-2012'!J42*SUM($AC$7:$AE$7)/3,IF(AND($M$1=2011,'Calculation sheet'!$AQ42="2005-2012"),'Result 2005-2012'!J42*SUM($AD$7:$AE$7)/2,IF(AND($M$1=2012,'Calculation sheet'!$AQ42="2005-2012"),'Result 2005-2012'!J42*$AE$7,IF(AND($M$1=2006,'Calculation sheet'!$AQ42="1999-2012"),'Result 2005-2012'!J42*SUM($Y$16:$AE$16)/7,IF(AND($M$1=2007,'Calculation sheet'!$AQ42="1999-2012"),'Result 2005-2012'!J42*SUM($Z$16:$AE$16)/6,IF(AND($M$1=2008,'Calculation sheet'!$AQ42="1999-2012"),'Result 2005-2012'!J42*SUM($AA$16:$AE$16)/5,IF(AND($M$1=2009,'Calculation sheet'!$AQ42="1999-2012"),'Result 2005-2012'!J42*SUM($AB$16:$AE$16)/4,IF(AND($M$1=2010,'Calculation sheet'!$AQ42="1999-2012"),'Result 2005-2012'!J42*SUM($AC$16:$AE$16)/3,IF(AND($M$1=2011,'Calculation sheet'!$AQ42="1999-2012"),'Result 2005-2012'!J42*SUM($AD$16:$AE$16)/2,IF(AND($M$1=2012,'Calculation sheet'!$AQ42="1999-2012"),'Result 2005-2012'!J42*$AE$16,""))))))))))))))))</f>
        <v/>
      </c>
      <c r="K42" s="12" t="str">
        <f>IF('Result 2005-2012'!$R42="","",IF($M$1=2005,'Result 2005-2012'!K42,IF(AND($M$1=2006,'Calculation sheet'!$AQ42="2005-2012"),'Result 2005-2012'!K42*SUM($Y$8:$AE$8)/7,IF(AND($M$1=2007,'Calculation sheet'!$AQ42="2005-2012"),'Result 2005-2012'!K42*SUM($Z$8:$AE$8)/6,IF(AND($M$1=2008,'Calculation sheet'!$AQ42="2005-2012"),'Result 2005-2012'!K42*SUM($AA$8:$AE$8)/5,IF(AND($M$1=2009,'Calculation sheet'!$AQ42="2005-2012"),'Result 2005-2012'!K42*SUM($AB$8:$AE$8)/4,IF(AND($M$1=2010,'Calculation sheet'!$AQ42="2005-2012"),'Result 2005-2012'!K42*SUM($AC$8:$AE$8)/3,IF(AND($M$1=2011,'Calculation sheet'!$AQ42="2005-2012"),'Result 2005-2012'!K42*SUM($AD$8:$AE$8)/2,IF(AND($M$1=2012,'Calculation sheet'!$AQ42="2005-2012"),'Result 2005-2012'!K42*$AE$8,IF(AND($M$1=2006,'Calculation sheet'!$AQ42="1999-2012"),'Result 2005-2012'!K42*SUM($Y$17:$AE$17)/7,IF(AND($M$1=2007,'Calculation sheet'!$AQ42="1999-2012"),'Result 2005-2012'!K42*SUM($Z$17:$AE$17)/6,IF(AND($M$1=2008,'Calculation sheet'!$AQ42="1999-2012"),'Result 2005-2012'!K42*SUM($AA$17:$AE$17)/5,IF(AND($M$1=2009,'Calculation sheet'!$AQ42="1999-2012"),'Result 2005-2012'!K42*SUM($AB$17:$AE$17)/4,IF(AND($M$1=2010,'Calculation sheet'!$AQ42="1999-2012"),'Result 2005-2012'!K42*SUM($AC$17:$AE$17)/3,IF(AND($M$1=2011,'Calculation sheet'!$AQ42="1999-2012"),'Result 2005-2012'!K42*SUM($AD$17:$AE$17)/2,IF(AND($M$1=2012,'Calculation sheet'!$AQ42="1999-2012"),'Result 2005-2012'!K42*$AE$17,""))))))))))))))))</f>
        <v/>
      </c>
      <c r="L42" s="12" t="str">
        <f>IF('Result 2005-2012'!$R42="","",IF($M$1=2005,'Result 2005-2012'!L42,IF(AND($M$1=2006,'Calculation sheet'!$AQ42="2005-2012"),'Result 2005-2012'!L42*SUM($Y$9:$AE$9)/7,IF(AND($M$1=2007,'Calculation sheet'!$AQ42="2005-2012"),'Result 2005-2012'!L42*SUM($Z$9:$AE$9)/6,IF(AND($M$1=2008,'Calculation sheet'!$AQ42="2005-2012"),'Result 2005-2012'!L42*SUM($AA$9:$AE$9)/5,IF(AND($M$1=2009,'Calculation sheet'!$AQ42="2005-2012"),'Result 2005-2012'!L42*SUM($AB$9:$AE$9)/4,IF(AND($M$1=2010,'Calculation sheet'!$AQ42="2005-2012"),'Result 2005-2012'!L42*SUM($AC$9:$AE$9)/3,IF(AND($M$1=2011,'Calculation sheet'!$AQ42="2005-2012"),'Result 2005-2012'!L42*SUM($AD$9:$AE$9)/2,IF(AND($M$1=2012,'Calculation sheet'!$AQ42="2005-2012"),'Result 2005-2012'!L42*$AE$9,IF(AND($M$1=2006,'Calculation sheet'!$AQ42="1999-2012"),'Result 2005-2012'!L42*SUM($Y$18:$AE$18)/7,IF(AND($M$1=2007,'Calculation sheet'!$AQ42="1999-2012"),'Result 2005-2012'!L42*SUM($Z$18:$AE$18)/6,IF(AND($M$1=2008,'Calculation sheet'!$AQ42="1999-2012"),'Result 2005-2012'!L42*SUM($AA$18:$AE$18)/5,IF(AND($M$1=2009,'Calculation sheet'!$AQ42="1999-2012"),'Result 2005-2012'!L42*SUM($AB$18:$AE$18)/4,IF(AND($M$1=2010,'Calculation sheet'!$AQ42="1999-2012"),'Result 2005-2012'!L42*SUM($AC$18:$AE$18)/3,IF(AND($M$1=2011,'Calculation sheet'!$AQ42="1999-2012"),'Result 2005-2012'!L42*SUM($AD$18:$AE$18)/2,IF(AND($M$1=2012,'Calculation sheet'!$AQ42="1999-2012"),'Result 2005-2012'!L42*$AE$18,""))))))))))))))))</f>
        <v/>
      </c>
      <c r="M42" s="12" t="str">
        <f t="shared" si="0"/>
        <v/>
      </c>
      <c r="N42" s="12" t="str">
        <f>IF('Result 2005-2012'!$R42="","",IF($M$1=2005,'Result 2005-2012'!N42,IF(AND($M$1=2006,'Calculation sheet'!$AQ42="2005-2012"),'Result 2005-2012'!N42*SUM($Y$10:$AE$10)/7,IF(AND($M$1=2007,'Calculation sheet'!$AQ42="2005-2012"),'Result 2005-2012'!N42*SUM($Z$10:$AE$10)/6,IF(AND($M$1=2008,'Calculation sheet'!$AQ42="2005-2012"),'Result 2005-2012'!N42*SUM($AA$10:$AE$10)/5,IF(AND($M$1=2009,'Calculation sheet'!$AQ42="2005-2012"),'Result 2005-2012'!N42*SUM($AB$10:$AE$10)/4,IF(AND($M$1=2010,'Calculation sheet'!$AQ42="2005-2012"),'Result 2005-2012'!N42*SUM($AC$10:$AE$10)/3,IF(AND($M$1=2011,'Calculation sheet'!$AQ42="2005-2012"),'Result 2005-2012'!N42*SUM($AD$10:$AE$10)/2,IF(AND($M$1=2012,'Calculation sheet'!$AQ42="2005-2012"),'Result 2005-2012'!N42*$AE$10,IF(AND($M$1=2006,'Calculation sheet'!$AQ42="1999-2012"),'Result 2005-2012'!N42*SUM($Y$16:$AE$16)/7,IF(AND($M$1=2007,'Calculation sheet'!$AQ42="1999-2012"),'Result 2005-2012'!N42*SUM($Z$16:$AE$16)/6,IF(AND($M$1=2008,'Calculation sheet'!$AQ42="1999-2012"),'Result 2005-2012'!N42*SUM($AA$16:$AE$16)/5,IF(AND($M$1=2009,'Calculation sheet'!$AQ42="1999-2012"),'Result 2005-2012'!N42*SUM($AB$16:$AE$16)/4,IF(AND($M$1=2010,'Calculation sheet'!$AQ42="1999-2012"),'Result 2005-2012'!N42*SUM($AC$16:$AE$16)/3,IF(AND($M$1=2011,'Calculation sheet'!$AQ42="1999-2012"),'Result 2005-2012'!N42*SUM($AD$16:$AE$16)/2,IF(AND($M$1=2012,'Calculation sheet'!$AQ42="1999-2012"),'Result 2005-2012'!N42*$AE$16,""))))))))))))))))</f>
        <v/>
      </c>
      <c r="O42" s="12" t="str">
        <f>IF('Result 2005-2012'!$R42="","",IF($M$1=2005,'Result 2005-2012'!O42,IF(AND($M$1=2006,'Calculation sheet'!$AQ42="2005-2012"),'Result 2005-2012'!O42*SUM($Y$10:$AE$10)/7,IF(AND($M$1=2007,'Calculation sheet'!$AQ42="2005-2012"),'Result 2005-2012'!O42*SUM($Z$10:$AE$10)/6,IF(AND($M$1=2008,'Calculation sheet'!$AQ42="2005-2012"),'Result 2005-2012'!O42*SUM($AA$10:$AE$10)/5,IF(AND($M$1=2009,'Calculation sheet'!$AQ42="2005-2012"),'Result 2005-2012'!O42*SUM($AB$10:$AE$10)/4,IF(AND($M$1=2010,'Calculation sheet'!$AQ42="2005-2012"),'Result 2005-2012'!O42*SUM($AC$10:$AE$10)/3,IF(AND($M$1=2011,'Calculation sheet'!$AQ42="2005-2012"),'Result 2005-2012'!O42*SUM($AD$10:$AE$10)/2,IF(AND($M$1=2012,'Calculation sheet'!$AQ42="2005-2012"),'Result 2005-2012'!O42*$AE$10,IF(AND($M$1=2006,'Calculation sheet'!$AQ42="1999-2012"),'Result 2005-2012'!O42*SUM($Y$16:$AE$16)/7,IF(AND($M$1=2007,'Calculation sheet'!$AQ42="1999-2012"),'Result 2005-2012'!O42*SUM($Z$16:$AE$16)/6,IF(AND($M$1=2008,'Calculation sheet'!$AQ42="1999-2012"),'Result 2005-2012'!O42*SUM($AA$16:$AE$16)/5,IF(AND($M$1=2009,'Calculation sheet'!$AQ42="1999-2012"),'Result 2005-2012'!O42*SUM($AB$16:$AE$16)/4,IF(AND($M$1=2010,'Calculation sheet'!$AQ42="1999-2012"),'Result 2005-2012'!O42*SUM($AC$16:$AE$16)/3,IF(AND($M$1=2011,'Calculation sheet'!$AQ42="1999-2012"),'Result 2005-2012'!O42*SUM($AD$16:$AE$16)/2,IF(AND($M$1=2012,'Calculation sheet'!$AQ42="1999-2012"),'Result 2005-2012'!O42*$AE$16,""))))))))))))))))</f>
        <v/>
      </c>
      <c r="P42" s="12" t="str">
        <f>IF('Result 2005-2012'!$R42="","",IF($M$1=2005,'Result 2005-2012'!P42,IF(AND($M$1=2006,'Calculation sheet'!$AQ42="2005-2012"),'Result 2005-2012'!P42*SUM($Y$11:$AE$11)/7,IF(AND($M$1=2007,'Calculation sheet'!$AQ42="2005-2012"),'Result 2005-2012'!P42*SUM($Z$11:$AE$11)/6,IF(AND($M$1=2008,'Calculation sheet'!$AQ42="2005-2012"),'Result 2005-2012'!P42*SUM($AA$11:$AE$11)/5,IF(AND($M$1=2009,'Calculation sheet'!$AQ42="2005-2012"),'Result 2005-2012'!P42*SUM($AB$11:$AE$11)/4,IF(AND($M$1=2010,'Calculation sheet'!$AQ42="2005-2012"),'Result 2005-2012'!P42*SUM($AC$11:$AE$11)/3,IF(AND($M$1=2011,'Calculation sheet'!$AQ42="2005-2012"),'Result 2005-2012'!P42*SUM($AD$11:$AE$11)/2,IF(AND($M$1=2012,'Calculation sheet'!$AQ42="2005-2012"),'Result 2005-2012'!P42*$AE$11,IF(AND($M$1=2006,'Calculation sheet'!$AQ42="1999-2012"),'Result 2005-2012'!P42*SUM($Y$16:$AE$16)/7,IF(AND($M$1=2007,'Calculation sheet'!$AQ42="1999-2012"),'Result 2005-2012'!P42*SUM($Z$16:$AE$16)/6,IF(AND($M$1=2008,'Calculation sheet'!$AQ42="1999-2012"),'Result 2005-2012'!P42*SUM($AA$16:$AE$16)/5,IF(AND($M$1=2009,'Calculation sheet'!$AQ42="1999-2012"),'Result 2005-2012'!P42*SUM($AB$16:$AE$16)/4,IF(AND($M$1=2010,'Calculation sheet'!$AQ42="1999-2012"),'Result 2005-2012'!P42*SUM($AC$16:$AE$16)/3,IF(AND($M$1=2011,'Calculation sheet'!$AQ42="1999-2012"),'Result 2005-2012'!P42*SUM($AD$16:$AE$16)/2,IF(AND($M$1=2012,'Calculation sheet'!$AQ42="1999-2012"),'Result 2005-2012'!P42*$AE$16,""))))))))))))))))</f>
        <v/>
      </c>
      <c r="Q42" s="12" t="str">
        <f t="shared" si="1"/>
        <v/>
      </c>
      <c r="R42" s="14" t="str">
        <f t="shared" si="2"/>
        <v/>
      </c>
    </row>
    <row r="43" spans="1:18" x14ac:dyDescent="0.3">
      <c r="A43" s="4" t="str">
        <f>IF('Input data'!A58="","",'Input data'!A58)</f>
        <v/>
      </c>
      <c r="B43" s="4" t="str">
        <f>IF('Input data'!B58="","",'Input data'!B58)</f>
        <v/>
      </c>
      <c r="C43" s="4" t="str">
        <f>IF('Input data'!C58="","",'Input data'!C58)</f>
        <v/>
      </c>
      <c r="D43" s="4" t="str">
        <f>IF('Input data'!D58="","",'Input data'!D58)</f>
        <v/>
      </c>
      <c r="E43" s="4" t="str">
        <f>IF('Input data'!E58="","",'Input data'!E58)</f>
        <v/>
      </c>
      <c r="F43" s="4" t="str">
        <f>IF('Input data'!F58="","",'Input data'!F58)</f>
        <v/>
      </c>
      <c r="G43" s="4">
        <f>IF('Input data'!G58="","",'Input data'!G58)</f>
        <v>0</v>
      </c>
      <c r="H43" s="4" t="str">
        <f>IF('Input data'!H58&gt;0.5,'Input data'!H58,"")</f>
        <v/>
      </c>
      <c r="I43" s="4" t="str">
        <f>IF('Input data'!I58="","",'Input data'!I58)</f>
        <v/>
      </c>
      <c r="J43" s="12" t="str">
        <f>IF('Result 2005-2012'!$R43="","",IF($M$1=2005,'Result 2005-2012'!J43,IF(AND($M$1=2006,'Calculation sheet'!$AQ43="2005-2012"),'Result 2005-2012'!J43*SUM($Y$7:$AE$7)/7,IF(AND($M$1=2007,'Calculation sheet'!$AQ43="2005-2012"),'Result 2005-2012'!J43*SUM($Z$7:$AE$7)/6,IF(AND($M$1=2008,'Calculation sheet'!$AQ43="2005-2012"),'Result 2005-2012'!J43*SUM($AA$7:$AE$7)/5,IF(AND($M$1=2009,'Calculation sheet'!$AQ43="2005-2012"),'Result 2005-2012'!J43*SUM($AB$7:$AE$7)/4,IF(AND($M$1=2010,'Calculation sheet'!$AQ43="2005-2012"),'Result 2005-2012'!J43*SUM($AC$7:$AE$7)/3,IF(AND($M$1=2011,'Calculation sheet'!$AQ43="2005-2012"),'Result 2005-2012'!J43*SUM($AD$7:$AE$7)/2,IF(AND($M$1=2012,'Calculation sheet'!$AQ43="2005-2012"),'Result 2005-2012'!J43*$AE$7,IF(AND($M$1=2006,'Calculation sheet'!$AQ43="1999-2012"),'Result 2005-2012'!J43*SUM($Y$16:$AE$16)/7,IF(AND($M$1=2007,'Calculation sheet'!$AQ43="1999-2012"),'Result 2005-2012'!J43*SUM($Z$16:$AE$16)/6,IF(AND($M$1=2008,'Calculation sheet'!$AQ43="1999-2012"),'Result 2005-2012'!J43*SUM($AA$16:$AE$16)/5,IF(AND($M$1=2009,'Calculation sheet'!$AQ43="1999-2012"),'Result 2005-2012'!J43*SUM($AB$16:$AE$16)/4,IF(AND($M$1=2010,'Calculation sheet'!$AQ43="1999-2012"),'Result 2005-2012'!J43*SUM($AC$16:$AE$16)/3,IF(AND($M$1=2011,'Calculation sheet'!$AQ43="1999-2012"),'Result 2005-2012'!J43*SUM($AD$16:$AE$16)/2,IF(AND($M$1=2012,'Calculation sheet'!$AQ43="1999-2012"),'Result 2005-2012'!J43*$AE$16,""))))))))))))))))</f>
        <v/>
      </c>
      <c r="K43" s="12" t="str">
        <f>IF('Result 2005-2012'!$R43="","",IF($M$1=2005,'Result 2005-2012'!K43,IF(AND($M$1=2006,'Calculation sheet'!$AQ43="2005-2012"),'Result 2005-2012'!K43*SUM($Y$8:$AE$8)/7,IF(AND($M$1=2007,'Calculation sheet'!$AQ43="2005-2012"),'Result 2005-2012'!K43*SUM($Z$8:$AE$8)/6,IF(AND($M$1=2008,'Calculation sheet'!$AQ43="2005-2012"),'Result 2005-2012'!K43*SUM($AA$8:$AE$8)/5,IF(AND($M$1=2009,'Calculation sheet'!$AQ43="2005-2012"),'Result 2005-2012'!K43*SUM($AB$8:$AE$8)/4,IF(AND($M$1=2010,'Calculation sheet'!$AQ43="2005-2012"),'Result 2005-2012'!K43*SUM($AC$8:$AE$8)/3,IF(AND($M$1=2011,'Calculation sheet'!$AQ43="2005-2012"),'Result 2005-2012'!K43*SUM($AD$8:$AE$8)/2,IF(AND($M$1=2012,'Calculation sheet'!$AQ43="2005-2012"),'Result 2005-2012'!K43*$AE$8,IF(AND($M$1=2006,'Calculation sheet'!$AQ43="1999-2012"),'Result 2005-2012'!K43*SUM($Y$17:$AE$17)/7,IF(AND($M$1=2007,'Calculation sheet'!$AQ43="1999-2012"),'Result 2005-2012'!K43*SUM($Z$17:$AE$17)/6,IF(AND($M$1=2008,'Calculation sheet'!$AQ43="1999-2012"),'Result 2005-2012'!K43*SUM($AA$17:$AE$17)/5,IF(AND($M$1=2009,'Calculation sheet'!$AQ43="1999-2012"),'Result 2005-2012'!K43*SUM($AB$17:$AE$17)/4,IF(AND($M$1=2010,'Calculation sheet'!$AQ43="1999-2012"),'Result 2005-2012'!K43*SUM($AC$17:$AE$17)/3,IF(AND($M$1=2011,'Calculation sheet'!$AQ43="1999-2012"),'Result 2005-2012'!K43*SUM($AD$17:$AE$17)/2,IF(AND($M$1=2012,'Calculation sheet'!$AQ43="1999-2012"),'Result 2005-2012'!K43*$AE$17,""))))))))))))))))</f>
        <v/>
      </c>
      <c r="L43" s="12" t="str">
        <f>IF('Result 2005-2012'!$R43="","",IF($M$1=2005,'Result 2005-2012'!L43,IF(AND($M$1=2006,'Calculation sheet'!$AQ43="2005-2012"),'Result 2005-2012'!L43*SUM($Y$9:$AE$9)/7,IF(AND($M$1=2007,'Calculation sheet'!$AQ43="2005-2012"),'Result 2005-2012'!L43*SUM($Z$9:$AE$9)/6,IF(AND($M$1=2008,'Calculation sheet'!$AQ43="2005-2012"),'Result 2005-2012'!L43*SUM($AA$9:$AE$9)/5,IF(AND($M$1=2009,'Calculation sheet'!$AQ43="2005-2012"),'Result 2005-2012'!L43*SUM($AB$9:$AE$9)/4,IF(AND($M$1=2010,'Calculation sheet'!$AQ43="2005-2012"),'Result 2005-2012'!L43*SUM($AC$9:$AE$9)/3,IF(AND($M$1=2011,'Calculation sheet'!$AQ43="2005-2012"),'Result 2005-2012'!L43*SUM($AD$9:$AE$9)/2,IF(AND($M$1=2012,'Calculation sheet'!$AQ43="2005-2012"),'Result 2005-2012'!L43*$AE$9,IF(AND($M$1=2006,'Calculation sheet'!$AQ43="1999-2012"),'Result 2005-2012'!L43*SUM($Y$18:$AE$18)/7,IF(AND($M$1=2007,'Calculation sheet'!$AQ43="1999-2012"),'Result 2005-2012'!L43*SUM($Z$18:$AE$18)/6,IF(AND($M$1=2008,'Calculation sheet'!$AQ43="1999-2012"),'Result 2005-2012'!L43*SUM($AA$18:$AE$18)/5,IF(AND($M$1=2009,'Calculation sheet'!$AQ43="1999-2012"),'Result 2005-2012'!L43*SUM($AB$18:$AE$18)/4,IF(AND($M$1=2010,'Calculation sheet'!$AQ43="1999-2012"),'Result 2005-2012'!L43*SUM($AC$18:$AE$18)/3,IF(AND($M$1=2011,'Calculation sheet'!$AQ43="1999-2012"),'Result 2005-2012'!L43*SUM($AD$18:$AE$18)/2,IF(AND($M$1=2012,'Calculation sheet'!$AQ43="1999-2012"),'Result 2005-2012'!L43*$AE$18,""))))))))))))))))</f>
        <v/>
      </c>
      <c r="M43" s="12" t="str">
        <f t="shared" si="0"/>
        <v/>
      </c>
      <c r="N43" s="12" t="str">
        <f>IF('Result 2005-2012'!$R43="","",IF($M$1=2005,'Result 2005-2012'!N43,IF(AND($M$1=2006,'Calculation sheet'!$AQ43="2005-2012"),'Result 2005-2012'!N43*SUM($Y$10:$AE$10)/7,IF(AND($M$1=2007,'Calculation sheet'!$AQ43="2005-2012"),'Result 2005-2012'!N43*SUM($Z$10:$AE$10)/6,IF(AND($M$1=2008,'Calculation sheet'!$AQ43="2005-2012"),'Result 2005-2012'!N43*SUM($AA$10:$AE$10)/5,IF(AND($M$1=2009,'Calculation sheet'!$AQ43="2005-2012"),'Result 2005-2012'!N43*SUM($AB$10:$AE$10)/4,IF(AND($M$1=2010,'Calculation sheet'!$AQ43="2005-2012"),'Result 2005-2012'!N43*SUM($AC$10:$AE$10)/3,IF(AND($M$1=2011,'Calculation sheet'!$AQ43="2005-2012"),'Result 2005-2012'!N43*SUM($AD$10:$AE$10)/2,IF(AND($M$1=2012,'Calculation sheet'!$AQ43="2005-2012"),'Result 2005-2012'!N43*$AE$10,IF(AND($M$1=2006,'Calculation sheet'!$AQ43="1999-2012"),'Result 2005-2012'!N43*SUM($Y$16:$AE$16)/7,IF(AND($M$1=2007,'Calculation sheet'!$AQ43="1999-2012"),'Result 2005-2012'!N43*SUM($Z$16:$AE$16)/6,IF(AND($M$1=2008,'Calculation sheet'!$AQ43="1999-2012"),'Result 2005-2012'!N43*SUM($AA$16:$AE$16)/5,IF(AND($M$1=2009,'Calculation sheet'!$AQ43="1999-2012"),'Result 2005-2012'!N43*SUM($AB$16:$AE$16)/4,IF(AND($M$1=2010,'Calculation sheet'!$AQ43="1999-2012"),'Result 2005-2012'!N43*SUM($AC$16:$AE$16)/3,IF(AND($M$1=2011,'Calculation sheet'!$AQ43="1999-2012"),'Result 2005-2012'!N43*SUM($AD$16:$AE$16)/2,IF(AND($M$1=2012,'Calculation sheet'!$AQ43="1999-2012"),'Result 2005-2012'!N43*$AE$16,""))))))))))))))))</f>
        <v/>
      </c>
      <c r="O43" s="12" t="str">
        <f>IF('Result 2005-2012'!$R43="","",IF($M$1=2005,'Result 2005-2012'!O43,IF(AND($M$1=2006,'Calculation sheet'!$AQ43="2005-2012"),'Result 2005-2012'!O43*SUM($Y$10:$AE$10)/7,IF(AND($M$1=2007,'Calculation sheet'!$AQ43="2005-2012"),'Result 2005-2012'!O43*SUM($Z$10:$AE$10)/6,IF(AND($M$1=2008,'Calculation sheet'!$AQ43="2005-2012"),'Result 2005-2012'!O43*SUM($AA$10:$AE$10)/5,IF(AND($M$1=2009,'Calculation sheet'!$AQ43="2005-2012"),'Result 2005-2012'!O43*SUM($AB$10:$AE$10)/4,IF(AND($M$1=2010,'Calculation sheet'!$AQ43="2005-2012"),'Result 2005-2012'!O43*SUM($AC$10:$AE$10)/3,IF(AND($M$1=2011,'Calculation sheet'!$AQ43="2005-2012"),'Result 2005-2012'!O43*SUM($AD$10:$AE$10)/2,IF(AND($M$1=2012,'Calculation sheet'!$AQ43="2005-2012"),'Result 2005-2012'!O43*$AE$10,IF(AND($M$1=2006,'Calculation sheet'!$AQ43="1999-2012"),'Result 2005-2012'!O43*SUM($Y$16:$AE$16)/7,IF(AND($M$1=2007,'Calculation sheet'!$AQ43="1999-2012"),'Result 2005-2012'!O43*SUM($Z$16:$AE$16)/6,IF(AND($M$1=2008,'Calculation sheet'!$AQ43="1999-2012"),'Result 2005-2012'!O43*SUM($AA$16:$AE$16)/5,IF(AND($M$1=2009,'Calculation sheet'!$AQ43="1999-2012"),'Result 2005-2012'!O43*SUM($AB$16:$AE$16)/4,IF(AND($M$1=2010,'Calculation sheet'!$AQ43="1999-2012"),'Result 2005-2012'!O43*SUM($AC$16:$AE$16)/3,IF(AND($M$1=2011,'Calculation sheet'!$AQ43="1999-2012"),'Result 2005-2012'!O43*SUM($AD$16:$AE$16)/2,IF(AND($M$1=2012,'Calculation sheet'!$AQ43="1999-2012"),'Result 2005-2012'!O43*$AE$16,""))))))))))))))))</f>
        <v/>
      </c>
      <c r="P43" s="12" t="str">
        <f>IF('Result 2005-2012'!$R43="","",IF($M$1=2005,'Result 2005-2012'!P43,IF(AND($M$1=2006,'Calculation sheet'!$AQ43="2005-2012"),'Result 2005-2012'!P43*SUM($Y$11:$AE$11)/7,IF(AND($M$1=2007,'Calculation sheet'!$AQ43="2005-2012"),'Result 2005-2012'!P43*SUM($Z$11:$AE$11)/6,IF(AND($M$1=2008,'Calculation sheet'!$AQ43="2005-2012"),'Result 2005-2012'!P43*SUM($AA$11:$AE$11)/5,IF(AND($M$1=2009,'Calculation sheet'!$AQ43="2005-2012"),'Result 2005-2012'!P43*SUM($AB$11:$AE$11)/4,IF(AND($M$1=2010,'Calculation sheet'!$AQ43="2005-2012"),'Result 2005-2012'!P43*SUM($AC$11:$AE$11)/3,IF(AND($M$1=2011,'Calculation sheet'!$AQ43="2005-2012"),'Result 2005-2012'!P43*SUM($AD$11:$AE$11)/2,IF(AND($M$1=2012,'Calculation sheet'!$AQ43="2005-2012"),'Result 2005-2012'!P43*$AE$11,IF(AND($M$1=2006,'Calculation sheet'!$AQ43="1999-2012"),'Result 2005-2012'!P43*SUM($Y$16:$AE$16)/7,IF(AND($M$1=2007,'Calculation sheet'!$AQ43="1999-2012"),'Result 2005-2012'!P43*SUM($Z$16:$AE$16)/6,IF(AND($M$1=2008,'Calculation sheet'!$AQ43="1999-2012"),'Result 2005-2012'!P43*SUM($AA$16:$AE$16)/5,IF(AND($M$1=2009,'Calculation sheet'!$AQ43="1999-2012"),'Result 2005-2012'!P43*SUM($AB$16:$AE$16)/4,IF(AND($M$1=2010,'Calculation sheet'!$AQ43="1999-2012"),'Result 2005-2012'!P43*SUM($AC$16:$AE$16)/3,IF(AND($M$1=2011,'Calculation sheet'!$AQ43="1999-2012"),'Result 2005-2012'!P43*SUM($AD$16:$AE$16)/2,IF(AND($M$1=2012,'Calculation sheet'!$AQ43="1999-2012"),'Result 2005-2012'!P43*$AE$16,""))))))))))))))))</f>
        <v/>
      </c>
      <c r="Q43" s="12" t="str">
        <f t="shared" si="1"/>
        <v/>
      </c>
      <c r="R43" s="14" t="str">
        <f t="shared" si="2"/>
        <v/>
      </c>
    </row>
    <row r="44" spans="1:18" x14ac:dyDescent="0.3">
      <c r="A44" s="4" t="str">
        <f>IF('Input data'!A59="","",'Input data'!A59)</f>
        <v/>
      </c>
      <c r="B44" s="4" t="str">
        <f>IF('Input data'!B59="","",'Input data'!B59)</f>
        <v/>
      </c>
      <c r="C44" s="4" t="str">
        <f>IF('Input data'!C59="","",'Input data'!C59)</f>
        <v/>
      </c>
      <c r="D44" s="4" t="str">
        <f>IF('Input data'!D59="","",'Input data'!D59)</f>
        <v/>
      </c>
      <c r="E44" s="4" t="str">
        <f>IF('Input data'!E59="","",'Input data'!E59)</f>
        <v/>
      </c>
      <c r="F44" s="4" t="str">
        <f>IF('Input data'!F59="","",'Input data'!F59)</f>
        <v/>
      </c>
      <c r="G44" s="4">
        <f>IF('Input data'!G59="","",'Input data'!G59)</f>
        <v>0</v>
      </c>
      <c r="H44" s="4" t="str">
        <f>IF('Input data'!H59&gt;0.5,'Input data'!H59,"")</f>
        <v/>
      </c>
      <c r="I44" s="4" t="str">
        <f>IF('Input data'!I59="","",'Input data'!I59)</f>
        <v/>
      </c>
      <c r="J44" s="12" t="str">
        <f>IF('Result 2005-2012'!$R44="","",IF($M$1=2005,'Result 2005-2012'!J44,IF(AND($M$1=2006,'Calculation sheet'!$AQ44="2005-2012"),'Result 2005-2012'!J44*SUM($Y$7:$AE$7)/7,IF(AND($M$1=2007,'Calculation sheet'!$AQ44="2005-2012"),'Result 2005-2012'!J44*SUM($Z$7:$AE$7)/6,IF(AND($M$1=2008,'Calculation sheet'!$AQ44="2005-2012"),'Result 2005-2012'!J44*SUM($AA$7:$AE$7)/5,IF(AND($M$1=2009,'Calculation sheet'!$AQ44="2005-2012"),'Result 2005-2012'!J44*SUM($AB$7:$AE$7)/4,IF(AND($M$1=2010,'Calculation sheet'!$AQ44="2005-2012"),'Result 2005-2012'!J44*SUM($AC$7:$AE$7)/3,IF(AND($M$1=2011,'Calculation sheet'!$AQ44="2005-2012"),'Result 2005-2012'!J44*SUM($AD$7:$AE$7)/2,IF(AND($M$1=2012,'Calculation sheet'!$AQ44="2005-2012"),'Result 2005-2012'!J44*$AE$7,IF(AND($M$1=2006,'Calculation sheet'!$AQ44="1999-2012"),'Result 2005-2012'!J44*SUM($Y$16:$AE$16)/7,IF(AND($M$1=2007,'Calculation sheet'!$AQ44="1999-2012"),'Result 2005-2012'!J44*SUM($Z$16:$AE$16)/6,IF(AND($M$1=2008,'Calculation sheet'!$AQ44="1999-2012"),'Result 2005-2012'!J44*SUM($AA$16:$AE$16)/5,IF(AND($M$1=2009,'Calculation sheet'!$AQ44="1999-2012"),'Result 2005-2012'!J44*SUM($AB$16:$AE$16)/4,IF(AND($M$1=2010,'Calculation sheet'!$AQ44="1999-2012"),'Result 2005-2012'!J44*SUM($AC$16:$AE$16)/3,IF(AND($M$1=2011,'Calculation sheet'!$AQ44="1999-2012"),'Result 2005-2012'!J44*SUM($AD$16:$AE$16)/2,IF(AND($M$1=2012,'Calculation sheet'!$AQ44="1999-2012"),'Result 2005-2012'!J44*$AE$16,""))))))))))))))))</f>
        <v/>
      </c>
      <c r="K44" s="12" t="str">
        <f>IF('Result 2005-2012'!$R44="","",IF($M$1=2005,'Result 2005-2012'!K44,IF(AND($M$1=2006,'Calculation sheet'!$AQ44="2005-2012"),'Result 2005-2012'!K44*SUM($Y$8:$AE$8)/7,IF(AND($M$1=2007,'Calculation sheet'!$AQ44="2005-2012"),'Result 2005-2012'!K44*SUM($Z$8:$AE$8)/6,IF(AND($M$1=2008,'Calculation sheet'!$AQ44="2005-2012"),'Result 2005-2012'!K44*SUM($AA$8:$AE$8)/5,IF(AND($M$1=2009,'Calculation sheet'!$AQ44="2005-2012"),'Result 2005-2012'!K44*SUM($AB$8:$AE$8)/4,IF(AND($M$1=2010,'Calculation sheet'!$AQ44="2005-2012"),'Result 2005-2012'!K44*SUM($AC$8:$AE$8)/3,IF(AND($M$1=2011,'Calculation sheet'!$AQ44="2005-2012"),'Result 2005-2012'!K44*SUM($AD$8:$AE$8)/2,IF(AND($M$1=2012,'Calculation sheet'!$AQ44="2005-2012"),'Result 2005-2012'!K44*$AE$8,IF(AND($M$1=2006,'Calculation sheet'!$AQ44="1999-2012"),'Result 2005-2012'!K44*SUM($Y$17:$AE$17)/7,IF(AND($M$1=2007,'Calculation sheet'!$AQ44="1999-2012"),'Result 2005-2012'!K44*SUM($Z$17:$AE$17)/6,IF(AND($M$1=2008,'Calculation sheet'!$AQ44="1999-2012"),'Result 2005-2012'!K44*SUM($AA$17:$AE$17)/5,IF(AND($M$1=2009,'Calculation sheet'!$AQ44="1999-2012"),'Result 2005-2012'!K44*SUM($AB$17:$AE$17)/4,IF(AND($M$1=2010,'Calculation sheet'!$AQ44="1999-2012"),'Result 2005-2012'!K44*SUM($AC$17:$AE$17)/3,IF(AND($M$1=2011,'Calculation sheet'!$AQ44="1999-2012"),'Result 2005-2012'!K44*SUM($AD$17:$AE$17)/2,IF(AND($M$1=2012,'Calculation sheet'!$AQ44="1999-2012"),'Result 2005-2012'!K44*$AE$17,""))))))))))))))))</f>
        <v/>
      </c>
      <c r="L44" s="12" t="str">
        <f>IF('Result 2005-2012'!$R44="","",IF($M$1=2005,'Result 2005-2012'!L44,IF(AND($M$1=2006,'Calculation sheet'!$AQ44="2005-2012"),'Result 2005-2012'!L44*SUM($Y$9:$AE$9)/7,IF(AND($M$1=2007,'Calculation sheet'!$AQ44="2005-2012"),'Result 2005-2012'!L44*SUM($Z$9:$AE$9)/6,IF(AND($M$1=2008,'Calculation sheet'!$AQ44="2005-2012"),'Result 2005-2012'!L44*SUM($AA$9:$AE$9)/5,IF(AND($M$1=2009,'Calculation sheet'!$AQ44="2005-2012"),'Result 2005-2012'!L44*SUM($AB$9:$AE$9)/4,IF(AND($M$1=2010,'Calculation sheet'!$AQ44="2005-2012"),'Result 2005-2012'!L44*SUM($AC$9:$AE$9)/3,IF(AND($M$1=2011,'Calculation sheet'!$AQ44="2005-2012"),'Result 2005-2012'!L44*SUM($AD$9:$AE$9)/2,IF(AND($M$1=2012,'Calculation sheet'!$AQ44="2005-2012"),'Result 2005-2012'!L44*$AE$9,IF(AND($M$1=2006,'Calculation sheet'!$AQ44="1999-2012"),'Result 2005-2012'!L44*SUM($Y$18:$AE$18)/7,IF(AND($M$1=2007,'Calculation sheet'!$AQ44="1999-2012"),'Result 2005-2012'!L44*SUM($Z$18:$AE$18)/6,IF(AND($M$1=2008,'Calculation sheet'!$AQ44="1999-2012"),'Result 2005-2012'!L44*SUM($AA$18:$AE$18)/5,IF(AND($M$1=2009,'Calculation sheet'!$AQ44="1999-2012"),'Result 2005-2012'!L44*SUM($AB$18:$AE$18)/4,IF(AND($M$1=2010,'Calculation sheet'!$AQ44="1999-2012"),'Result 2005-2012'!L44*SUM($AC$18:$AE$18)/3,IF(AND($M$1=2011,'Calculation sheet'!$AQ44="1999-2012"),'Result 2005-2012'!L44*SUM($AD$18:$AE$18)/2,IF(AND($M$1=2012,'Calculation sheet'!$AQ44="1999-2012"),'Result 2005-2012'!L44*$AE$18,""))))))))))))))))</f>
        <v/>
      </c>
      <c r="M44" s="12" t="str">
        <f t="shared" si="0"/>
        <v/>
      </c>
      <c r="N44" s="12" t="str">
        <f>IF('Result 2005-2012'!$R44="","",IF($M$1=2005,'Result 2005-2012'!N44,IF(AND($M$1=2006,'Calculation sheet'!$AQ44="2005-2012"),'Result 2005-2012'!N44*SUM($Y$10:$AE$10)/7,IF(AND($M$1=2007,'Calculation sheet'!$AQ44="2005-2012"),'Result 2005-2012'!N44*SUM($Z$10:$AE$10)/6,IF(AND($M$1=2008,'Calculation sheet'!$AQ44="2005-2012"),'Result 2005-2012'!N44*SUM($AA$10:$AE$10)/5,IF(AND($M$1=2009,'Calculation sheet'!$AQ44="2005-2012"),'Result 2005-2012'!N44*SUM($AB$10:$AE$10)/4,IF(AND($M$1=2010,'Calculation sheet'!$AQ44="2005-2012"),'Result 2005-2012'!N44*SUM($AC$10:$AE$10)/3,IF(AND($M$1=2011,'Calculation sheet'!$AQ44="2005-2012"),'Result 2005-2012'!N44*SUM($AD$10:$AE$10)/2,IF(AND($M$1=2012,'Calculation sheet'!$AQ44="2005-2012"),'Result 2005-2012'!N44*$AE$10,IF(AND($M$1=2006,'Calculation sheet'!$AQ44="1999-2012"),'Result 2005-2012'!N44*SUM($Y$16:$AE$16)/7,IF(AND($M$1=2007,'Calculation sheet'!$AQ44="1999-2012"),'Result 2005-2012'!N44*SUM($Z$16:$AE$16)/6,IF(AND($M$1=2008,'Calculation sheet'!$AQ44="1999-2012"),'Result 2005-2012'!N44*SUM($AA$16:$AE$16)/5,IF(AND($M$1=2009,'Calculation sheet'!$AQ44="1999-2012"),'Result 2005-2012'!N44*SUM($AB$16:$AE$16)/4,IF(AND($M$1=2010,'Calculation sheet'!$AQ44="1999-2012"),'Result 2005-2012'!N44*SUM($AC$16:$AE$16)/3,IF(AND($M$1=2011,'Calculation sheet'!$AQ44="1999-2012"),'Result 2005-2012'!N44*SUM($AD$16:$AE$16)/2,IF(AND($M$1=2012,'Calculation sheet'!$AQ44="1999-2012"),'Result 2005-2012'!N44*$AE$16,""))))))))))))))))</f>
        <v/>
      </c>
      <c r="O44" s="12" t="str">
        <f>IF('Result 2005-2012'!$R44="","",IF($M$1=2005,'Result 2005-2012'!O44,IF(AND($M$1=2006,'Calculation sheet'!$AQ44="2005-2012"),'Result 2005-2012'!O44*SUM($Y$10:$AE$10)/7,IF(AND($M$1=2007,'Calculation sheet'!$AQ44="2005-2012"),'Result 2005-2012'!O44*SUM($Z$10:$AE$10)/6,IF(AND($M$1=2008,'Calculation sheet'!$AQ44="2005-2012"),'Result 2005-2012'!O44*SUM($AA$10:$AE$10)/5,IF(AND($M$1=2009,'Calculation sheet'!$AQ44="2005-2012"),'Result 2005-2012'!O44*SUM($AB$10:$AE$10)/4,IF(AND($M$1=2010,'Calculation sheet'!$AQ44="2005-2012"),'Result 2005-2012'!O44*SUM($AC$10:$AE$10)/3,IF(AND($M$1=2011,'Calculation sheet'!$AQ44="2005-2012"),'Result 2005-2012'!O44*SUM($AD$10:$AE$10)/2,IF(AND($M$1=2012,'Calculation sheet'!$AQ44="2005-2012"),'Result 2005-2012'!O44*$AE$10,IF(AND($M$1=2006,'Calculation sheet'!$AQ44="1999-2012"),'Result 2005-2012'!O44*SUM($Y$16:$AE$16)/7,IF(AND($M$1=2007,'Calculation sheet'!$AQ44="1999-2012"),'Result 2005-2012'!O44*SUM($Z$16:$AE$16)/6,IF(AND($M$1=2008,'Calculation sheet'!$AQ44="1999-2012"),'Result 2005-2012'!O44*SUM($AA$16:$AE$16)/5,IF(AND($M$1=2009,'Calculation sheet'!$AQ44="1999-2012"),'Result 2005-2012'!O44*SUM($AB$16:$AE$16)/4,IF(AND($M$1=2010,'Calculation sheet'!$AQ44="1999-2012"),'Result 2005-2012'!O44*SUM($AC$16:$AE$16)/3,IF(AND($M$1=2011,'Calculation sheet'!$AQ44="1999-2012"),'Result 2005-2012'!O44*SUM($AD$16:$AE$16)/2,IF(AND($M$1=2012,'Calculation sheet'!$AQ44="1999-2012"),'Result 2005-2012'!O44*$AE$16,""))))))))))))))))</f>
        <v/>
      </c>
      <c r="P44" s="12" t="str">
        <f>IF('Result 2005-2012'!$R44="","",IF($M$1=2005,'Result 2005-2012'!P44,IF(AND($M$1=2006,'Calculation sheet'!$AQ44="2005-2012"),'Result 2005-2012'!P44*SUM($Y$11:$AE$11)/7,IF(AND($M$1=2007,'Calculation sheet'!$AQ44="2005-2012"),'Result 2005-2012'!P44*SUM($Z$11:$AE$11)/6,IF(AND($M$1=2008,'Calculation sheet'!$AQ44="2005-2012"),'Result 2005-2012'!P44*SUM($AA$11:$AE$11)/5,IF(AND($M$1=2009,'Calculation sheet'!$AQ44="2005-2012"),'Result 2005-2012'!P44*SUM($AB$11:$AE$11)/4,IF(AND($M$1=2010,'Calculation sheet'!$AQ44="2005-2012"),'Result 2005-2012'!P44*SUM($AC$11:$AE$11)/3,IF(AND($M$1=2011,'Calculation sheet'!$AQ44="2005-2012"),'Result 2005-2012'!P44*SUM($AD$11:$AE$11)/2,IF(AND($M$1=2012,'Calculation sheet'!$AQ44="2005-2012"),'Result 2005-2012'!P44*$AE$11,IF(AND($M$1=2006,'Calculation sheet'!$AQ44="1999-2012"),'Result 2005-2012'!P44*SUM($Y$16:$AE$16)/7,IF(AND($M$1=2007,'Calculation sheet'!$AQ44="1999-2012"),'Result 2005-2012'!P44*SUM($Z$16:$AE$16)/6,IF(AND($M$1=2008,'Calculation sheet'!$AQ44="1999-2012"),'Result 2005-2012'!P44*SUM($AA$16:$AE$16)/5,IF(AND($M$1=2009,'Calculation sheet'!$AQ44="1999-2012"),'Result 2005-2012'!P44*SUM($AB$16:$AE$16)/4,IF(AND($M$1=2010,'Calculation sheet'!$AQ44="1999-2012"),'Result 2005-2012'!P44*SUM($AC$16:$AE$16)/3,IF(AND($M$1=2011,'Calculation sheet'!$AQ44="1999-2012"),'Result 2005-2012'!P44*SUM($AD$16:$AE$16)/2,IF(AND($M$1=2012,'Calculation sheet'!$AQ44="1999-2012"),'Result 2005-2012'!P44*$AE$16,""))))))))))))))))</f>
        <v/>
      </c>
      <c r="Q44" s="12" t="str">
        <f t="shared" si="1"/>
        <v/>
      </c>
      <c r="R44" s="14" t="str">
        <f t="shared" si="2"/>
        <v/>
      </c>
    </row>
    <row r="45" spans="1:18" x14ac:dyDescent="0.3">
      <c r="A45" s="4" t="str">
        <f>IF('Input data'!A60="","",'Input data'!A60)</f>
        <v/>
      </c>
      <c r="B45" s="4" t="str">
        <f>IF('Input data'!B60="","",'Input data'!B60)</f>
        <v/>
      </c>
      <c r="C45" s="4" t="str">
        <f>IF('Input data'!C60="","",'Input data'!C60)</f>
        <v/>
      </c>
      <c r="D45" s="4" t="str">
        <f>IF('Input data'!D60="","",'Input data'!D60)</f>
        <v/>
      </c>
      <c r="E45" s="4" t="str">
        <f>IF('Input data'!E60="","",'Input data'!E60)</f>
        <v/>
      </c>
      <c r="F45" s="4" t="str">
        <f>IF('Input data'!F60="","",'Input data'!F60)</f>
        <v/>
      </c>
      <c r="G45" s="4">
        <f>IF('Input data'!G60="","",'Input data'!G60)</f>
        <v>0</v>
      </c>
      <c r="H45" s="4" t="str">
        <f>IF('Input data'!H60&gt;0.5,'Input data'!H60,"")</f>
        <v/>
      </c>
      <c r="I45" s="4" t="str">
        <f>IF('Input data'!I60="","",'Input data'!I60)</f>
        <v/>
      </c>
      <c r="J45" s="12" t="str">
        <f>IF('Result 2005-2012'!$R45="","",IF($M$1=2005,'Result 2005-2012'!J45,IF(AND($M$1=2006,'Calculation sheet'!$AQ45="2005-2012"),'Result 2005-2012'!J45*SUM($Y$7:$AE$7)/7,IF(AND($M$1=2007,'Calculation sheet'!$AQ45="2005-2012"),'Result 2005-2012'!J45*SUM($Z$7:$AE$7)/6,IF(AND($M$1=2008,'Calculation sheet'!$AQ45="2005-2012"),'Result 2005-2012'!J45*SUM($AA$7:$AE$7)/5,IF(AND($M$1=2009,'Calculation sheet'!$AQ45="2005-2012"),'Result 2005-2012'!J45*SUM($AB$7:$AE$7)/4,IF(AND($M$1=2010,'Calculation sheet'!$AQ45="2005-2012"),'Result 2005-2012'!J45*SUM($AC$7:$AE$7)/3,IF(AND($M$1=2011,'Calculation sheet'!$AQ45="2005-2012"),'Result 2005-2012'!J45*SUM($AD$7:$AE$7)/2,IF(AND($M$1=2012,'Calculation sheet'!$AQ45="2005-2012"),'Result 2005-2012'!J45*$AE$7,IF(AND($M$1=2006,'Calculation sheet'!$AQ45="1999-2012"),'Result 2005-2012'!J45*SUM($Y$16:$AE$16)/7,IF(AND($M$1=2007,'Calculation sheet'!$AQ45="1999-2012"),'Result 2005-2012'!J45*SUM($Z$16:$AE$16)/6,IF(AND($M$1=2008,'Calculation sheet'!$AQ45="1999-2012"),'Result 2005-2012'!J45*SUM($AA$16:$AE$16)/5,IF(AND($M$1=2009,'Calculation sheet'!$AQ45="1999-2012"),'Result 2005-2012'!J45*SUM($AB$16:$AE$16)/4,IF(AND($M$1=2010,'Calculation sheet'!$AQ45="1999-2012"),'Result 2005-2012'!J45*SUM($AC$16:$AE$16)/3,IF(AND($M$1=2011,'Calculation sheet'!$AQ45="1999-2012"),'Result 2005-2012'!J45*SUM($AD$16:$AE$16)/2,IF(AND($M$1=2012,'Calculation sheet'!$AQ45="1999-2012"),'Result 2005-2012'!J45*$AE$16,""))))))))))))))))</f>
        <v/>
      </c>
      <c r="K45" s="12" t="str">
        <f>IF('Result 2005-2012'!$R45="","",IF($M$1=2005,'Result 2005-2012'!K45,IF(AND($M$1=2006,'Calculation sheet'!$AQ45="2005-2012"),'Result 2005-2012'!K45*SUM($Y$8:$AE$8)/7,IF(AND($M$1=2007,'Calculation sheet'!$AQ45="2005-2012"),'Result 2005-2012'!K45*SUM($Z$8:$AE$8)/6,IF(AND($M$1=2008,'Calculation sheet'!$AQ45="2005-2012"),'Result 2005-2012'!K45*SUM($AA$8:$AE$8)/5,IF(AND($M$1=2009,'Calculation sheet'!$AQ45="2005-2012"),'Result 2005-2012'!K45*SUM($AB$8:$AE$8)/4,IF(AND($M$1=2010,'Calculation sheet'!$AQ45="2005-2012"),'Result 2005-2012'!K45*SUM($AC$8:$AE$8)/3,IF(AND($M$1=2011,'Calculation sheet'!$AQ45="2005-2012"),'Result 2005-2012'!K45*SUM($AD$8:$AE$8)/2,IF(AND($M$1=2012,'Calculation sheet'!$AQ45="2005-2012"),'Result 2005-2012'!K45*$AE$8,IF(AND($M$1=2006,'Calculation sheet'!$AQ45="1999-2012"),'Result 2005-2012'!K45*SUM($Y$17:$AE$17)/7,IF(AND($M$1=2007,'Calculation sheet'!$AQ45="1999-2012"),'Result 2005-2012'!K45*SUM($Z$17:$AE$17)/6,IF(AND($M$1=2008,'Calculation sheet'!$AQ45="1999-2012"),'Result 2005-2012'!K45*SUM($AA$17:$AE$17)/5,IF(AND($M$1=2009,'Calculation sheet'!$AQ45="1999-2012"),'Result 2005-2012'!K45*SUM($AB$17:$AE$17)/4,IF(AND($M$1=2010,'Calculation sheet'!$AQ45="1999-2012"),'Result 2005-2012'!K45*SUM($AC$17:$AE$17)/3,IF(AND($M$1=2011,'Calculation sheet'!$AQ45="1999-2012"),'Result 2005-2012'!K45*SUM($AD$17:$AE$17)/2,IF(AND($M$1=2012,'Calculation sheet'!$AQ45="1999-2012"),'Result 2005-2012'!K45*$AE$17,""))))))))))))))))</f>
        <v/>
      </c>
      <c r="L45" s="12" t="str">
        <f>IF('Result 2005-2012'!$R45="","",IF($M$1=2005,'Result 2005-2012'!L45,IF(AND($M$1=2006,'Calculation sheet'!$AQ45="2005-2012"),'Result 2005-2012'!L45*SUM($Y$9:$AE$9)/7,IF(AND($M$1=2007,'Calculation sheet'!$AQ45="2005-2012"),'Result 2005-2012'!L45*SUM($Z$9:$AE$9)/6,IF(AND($M$1=2008,'Calculation sheet'!$AQ45="2005-2012"),'Result 2005-2012'!L45*SUM($AA$9:$AE$9)/5,IF(AND($M$1=2009,'Calculation sheet'!$AQ45="2005-2012"),'Result 2005-2012'!L45*SUM($AB$9:$AE$9)/4,IF(AND($M$1=2010,'Calculation sheet'!$AQ45="2005-2012"),'Result 2005-2012'!L45*SUM($AC$9:$AE$9)/3,IF(AND($M$1=2011,'Calculation sheet'!$AQ45="2005-2012"),'Result 2005-2012'!L45*SUM($AD$9:$AE$9)/2,IF(AND($M$1=2012,'Calculation sheet'!$AQ45="2005-2012"),'Result 2005-2012'!L45*$AE$9,IF(AND($M$1=2006,'Calculation sheet'!$AQ45="1999-2012"),'Result 2005-2012'!L45*SUM($Y$18:$AE$18)/7,IF(AND($M$1=2007,'Calculation sheet'!$AQ45="1999-2012"),'Result 2005-2012'!L45*SUM($Z$18:$AE$18)/6,IF(AND($M$1=2008,'Calculation sheet'!$AQ45="1999-2012"),'Result 2005-2012'!L45*SUM($AA$18:$AE$18)/5,IF(AND($M$1=2009,'Calculation sheet'!$AQ45="1999-2012"),'Result 2005-2012'!L45*SUM($AB$18:$AE$18)/4,IF(AND($M$1=2010,'Calculation sheet'!$AQ45="1999-2012"),'Result 2005-2012'!L45*SUM($AC$18:$AE$18)/3,IF(AND($M$1=2011,'Calculation sheet'!$AQ45="1999-2012"),'Result 2005-2012'!L45*SUM($AD$18:$AE$18)/2,IF(AND($M$1=2012,'Calculation sheet'!$AQ45="1999-2012"),'Result 2005-2012'!L45*$AE$18,""))))))))))))))))</f>
        <v/>
      </c>
      <c r="M45" s="12" t="str">
        <f t="shared" si="0"/>
        <v/>
      </c>
      <c r="N45" s="12" t="str">
        <f>IF('Result 2005-2012'!$R45="","",IF($M$1=2005,'Result 2005-2012'!N45,IF(AND($M$1=2006,'Calculation sheet'!$AQ45="2005-2012"),'Result 2005-2012'!N45*SUM($Y$10:$AE$10)/7,IF(AND($M$1=2007,'Calculation sheet'!$AQ45="2005-2012"),'Result 2005-2012'!N45*SUM($Z$10:$AE$10)/6,IF(AND($M$1=2008,'Calculation sheet'!$AQ45="2005-2012"),'Result 2005-2012'!N45*SUM($AA$10:$AE$10)/5,IF(AND($M$1=2009,'Calculation sheet'!$AQ45="2005-2012"),'Result 2005-2012'!N45*SUM($AB$10:$AE$10)/4,IF(AND($M$1=2010,'Calculation sheet'!$AQ45="2005-2012"),'Result 2005-2012'!N45*SUM($AC$10:$AE$10)/3,IF(AND($M$1=2011,'Calculation sheet'!$AQ45="2005-2012"),'Result 2005-2012'!N45*SUM($AD$10:$AE$10)/2,IF(AND($M$1=2012,'Calculation sheet'!$AQ45="2005-2012"),'Result 2005-2012'!N45*$AE$10,IF(AND($M$1=2006,'Calculation sheet'!$AQ45="1999-2012"),'Result 2005-2012'!N45*SUM($Y$16:$AE$16)/7,IF(AND($M$1=2007,'Calculation sheet'!$AQ45="1999-2012"),'Result 2005-2012'!N45*SUM($Z$16:$AE$16)/6,IF(AND($M$1=2008,'Calculation sheet'!$AQ45="1999-2012"),'Result 2005-2012'!N45*SUM($AA$16:$AE$16)/5,IF(AND($M$1=2009,'Calculation sheet'!$AQ45="1999-2012"),'Result 2005-2012'!N45*SUM($AB$16:$AE$16)/4,IF(AND($M$1=2010,'Calculation sheet'!$AQ45="1999-2012"),'Result 2005-2012'!N45*SUM($AC$16:$AE$16)/3,IF(AND($M$1=2011,'Calculation sheet'!$AQ45="1999-2012"),'Result 2005-2012'!N45*SUM($AD$16:$AE$16)/2,IF(AND($M$1=2012,'Calculation sheet'!$AQ45="1999-2012"),'Result 2005-2012'!N45*$AE$16,""))))))))))))))))</f>
        <v/>
      </c>
      <c r="O45" s="12" t="str">
        <f>IF('Result 2005-2012'!$R45="","",IF($M$1=2005,'Result 2005-2012'!O45,IF(AND($M$1=2006,'Calculation sheet'!$AQ45="2005-2012"),'Result 2005-2012'!O45*SUM($Y$10:$AE$10)/7,IF(AND($M$1=2007,'Calculation sheet'!$AQ45="2005-2012"),'Result 2005-2012'!O45*SUM($Z$10:$AE$10)/6,IF(AND($M$1=2008,'Calculation sheet'!$AQ45="2005-2012"),'Result 2005-2012'!O45*SUM($AA$10:$AE$10)/5,IF(AND($M$1=2009,'Calculation sheet'!$AQ45="2005-2012"),'Result 2005-2012'!O45*SUM($AB$10:$AE$10)/4,IF(AND($M$1=2010,'Calculation sheet'!$AQ45="2005-2012"),'Result 2005-2012'!O45*SUM($AC$10:$AE$10)/3,IF(AND($M$1=2011,'Calculation sheet'!$AQ45="2005-2012"),'Result 2005-2012'!O45*SUM($AD$10:$AE$10)/2,IF(AND($M$1=2012,'Calculation sheet'!$AQ45="2005-2012"),'Result 2005-2012'!O45*$AE$10,IF(AND($M$1=2006,'Calculation sheet'!$AQ45="1999-2012"),'Result 2005-2012'!O45*SUM($Y$16:$AE$16)/7,IF(AND($M$1=2007,'Calculation sheet'!$AQ45="1999-2012"),'Result 2005-2012'!O45*SUM($Z$16:$AE$16)/6,IF(AND($M$1=2008,'Calculation sheet'!$AQ45="1999-2012"),'Result 2005-2012'!O45*SUM($AA$16:$AE$16)/5,IF(AND($M$1=2009,'Calculation sheet'!$AQ45="1999-2012"),'Result 2005-2012'!O45*SUM($AB$16:$AE$16)/4,IF(AND($M$1=2010,'Calculation sheet'!$AQ45="1999-2012"),'Result 2005-2012'!O45*SUM($AC$16:$AE$16)/3,IF(AND($M$1=2011,'Calculation sheet'!$AQ45="1999-2012"),'Result 2005-2012'!O45*SUM($AD$16:$AE$16)/2,IF(AND($M$1=2012,'Calculation sheet'!$AQ45="1999-2012"),'Result 2005-2012'!O45*$AE$16,""))))))))))))))))</f>
        <v/>
      </c>
      <c r="P45" s="12" t="str">
        <f>IF('Result 2005-2012'!$R45="","",IF($M$1=2005,'Result 2005-2012'!P45,IF(AND($M$1=2006,'Calculation sheet'!$AQ45="2005-2012"),'Result 2005-2012'!P45*SUM($Y$11:$AE$11)/7,IF(AND($M$1=2007,'Calculation sheet'!$AQ45="2005-2012"),'Result 2005-2012'!P45*SUM($Z$11:$AE$11)/6,IF(AND($M$1=2008,'Calculation sheet'!$AQ45="2005-2012"),'Result 2005-2012'!P45*SUM($AA$11:$AE$11)/5,IF(AND($M$1=2009,'Calculation sheet'!$AQ45="2005-2012"),'Result 2005-2012'!P45*SUM($AB$11:$AE$11)/4,IF(AND($M$1=2010,'Calculation sheet'!$AQ45="2005-2012"),'Result 2005-2012'!P45*SUM($AC$11:$AE$11)/3,IF(AND($M$1=2011,'Calculation sheet'!$AQ45="2005-2012"),'Result 2005-2012'!P45*SUM($AD$11:$AE$11)/2,IF(AND($M$1=2012,'Calculation sheet'!$AQ45="2005-2012"),'Result 2005-2012'!P45*$AE$11,IF(AND($M$1=2006,'Calculation sheet'!$AQ45="1999-2012"),'Result 2005-2012'!P45*SUM($Y$16:$AE$16)/7,IF(AND($M$1=2007,'Calculation sheet'!$AQ45="1999-2012"),'Result 2005-2012'!P45*SUM($Z$16:$AE$16)/6,IF(AND($M$1=2008,'Calculation sheet'!$AQ45="1999-2012"),'Result 2005-2012'!P45*SUM($AA$16:$AE$16)/5,IF(AND($M$1=2009,'Calculation sheet'!$AQ45="1999-2012"),'Result 2005-2012'!P45*SUM($AB$16:$AE$16)/4,IF(AND($M$1=2010,'Calculation sheet'!$AQ45="1999-2012"),'Result 2005-2012'!P45*SUM($AC$16:$AE$16)/3,IF(AND($M$1=2011,'Calculation sheet'!$AQ45="1999-2012"),'Result 2005-2012'!P45*SUM($AD$16:$AE$16)/2,IF(AND($M$1=2012,'Calculation sheet'!$AQ45="1999-2012"),'Result 2005-2012'!P45*$AE$16,""))))))))))))))))</f>
        <v/>
      </c>
      <c r="Q45" s="12" t="str">
        <f t="shared" si="1"/>
        <v/>
      </c>
      <c r="R45" s="14" t="str">
        <f t="shared" si="2"/>
        <v/>
      </c>
    </row>
    <row r="46" spans="1:18" x14ac:dyDescent="0.3">
      <c r="A46" s="4" t="str">
        <f>IF('Input data'!A61="","",'Input data'!A61)</f>
        <v/>
      </c>
      <c r="B46" s="4" t="str">
        <f>IF('Input data'!B61="","",'Input data'!B61)</f>
        <v/>
      </c>
      <c r="C46" s="4" t="str">
        <f>IF('Input data'!C61="","",'Input data'!C61)</f>
        <v/>
      </c>
      <c r="D46" s="4" t="str">
        <f>IF('Input data'!D61="","",'Input data'!D61)</f>
        <v/>
      </c>
      <c r="E46" s="4" t="str">
        <f>IF('Input data'!E61="","",'Input data'!E61)</f>
        <v/>
      </c>
      <c r="F46" s="4" t="str">
        <f>IF('Input data'!F61="","",'Input data'!F61)</f>
        <v/>
      </c>
      <c r="G46" s="4">
        <f>IF('Input data'!G61="","",'Input data'!G61)</f>
        <v>0</v>
      </c>
      <c r="H46" s="4" t="str">
        <f>IF('Input data'!H61&gt;0.5,'Input data'!H61,"")</f>
        <v/>
      </c>
      <c r="I46" s="4" t="str">
        <f>IF('Input data'!I61="","",'Input data'!I61)</f>
        <v/>
      </c>
      <c r="J46" s="12" t="str">
        <f>IF('Result 2005-2012'!$R46="","",IF($M$1=2005,'Result 2005-2012'!J46,IF(AND($M$1=2006,'Calculation sheet'!$AQ46="2005-2012"),'Result 2005-2012'!J46*SUM($Y$7:$AE$7)/7,IF(AND($M$1=2007,'Calculation sheet'!$AQ46="2005-2012"),'Result 2005-2012'!J46*SUM($Z$7:$AE$7)/6,IF(AND($M$1=2008,'Calculation sheet'!$AQ46="2005-2012"),'Result 2005-2012'!J46*SUM($AA$7:$AE$7)/5,IF(AND($M$1=2009,'Calculation sheet'!$AQ46="2005-2012"),'Result 2005-2012'!J46*SUM($AB$7:$AE$7)/4,IF(AND($M$1=2010,'Calculation sheet'!$AQ46="2005-2012"),'Result 2005-2012'!J46*SUM($AC$7:$AE$7)/3,IF(AND($M$1=2011,'Calculation sheet'!$AQ46="2005-2012"),'Result 2005-2012'!J46*SUM($AD$7:$AE$7)/2,IF(AND($M$1=2012,'Calculation sheet'!$AQ46="2005-2012"),'Result 2005-2012'!J46*$AE$7,IF(AND($M$1=2006,'Calculation sheet'!$AQ46="1999-2012"),'Result 2005-2012'!J46*SUM($Y$16:$AE$16)/7,IF(AND($M$1=2007,'Calculation sheet'!$AQ46="1999-2012"),'Result 2005-2012'!J46*SUM($Z$16:$AE$16)/6,IF(AND($M$1=2008,'Calculation sheet'!$AQ46="1999-2012"),'Result 2005-2012'!J46*SUM($AA$16:$AE$16)/5,IF(AND($M$1=2009,'Calculation sheet'!$AQ46="1999-2012"),'Result 2005-2012'!J46*SUM($AB$16:$AE$16)/4,IF(AND($M$1=2010,'Calculation sheet'!$AQ46="1999-2012"),'Result 2005-2012'!J46*SUM($AC$16:$AE$16)/3,IF(AND($M$1=2011,'Calculation sheet'!$AQ46="1999-2012"),'Result 2005-2012'!J46*SUM($AD$16:$AE$16)/2,IF(AND($M$1=2012,'Calculation sheet'!$AQ46="1999-2012"),'Result 2005-2012'!J46*$AE$16,""))))))))))))))))</f>
        <v/>
      </c>
      <c r="K46" s="12" t="str">
        <f>IF('Result 2005-2012'!$R46="","",IF($M$1=2005,'Result 2005-2012'!K46,IF(AND($M$1=2006,'Calculation sheet'!$AQ46="2005-2012"),'Result 2005-2012'!K46*SUM($Y$8:$AE$8)/7,IF(AND($M$1=2007,'Calculation sheet'!$AQ46="2005-2012"),'Result 2005-2012'!K46*SUM($Z$8:$AE$8)/6,IF(AND($M$1=2008,'Calculation sheet'!$AQ46="2005-2012"),'Result 2005-2012'!K46*SUM($AA$8:$AE$8)/5,IF(AND($M$1=2009,'Calculation sheet'!$AQ46="2005-2012"),'Result 2005-2012'!K46*SUM($AB$8:$AE$8)/4,IF(AND($M$1=2010,'Calculation sheet'!$AQ46="2005-2012"),'Result 2005-2012'!K46*SUM($AC$8:$AE$8)/3,IF(AND($M$1=2011,'Calculation sheet'!$AQ46="2005-2012"),'Result 2005-2012'!K46*SUM($AD$8:$AE$8)/2,IF(AND($M$1=2012,'Calculation sheet'!$AQ46="2005-2012"),'Result 2005-2012'!K46*$AE$8,IF(AND($M$1=2006,'Calculation sheet'!$AQ46="1999-2012"),'Result 2005-2012'!K46*SUM($Y$17:$AE$17)/7,IF(AND($M$1=2007,'Calculation sheet'!$AQ46="1999-2012"),'Result 2005-2012'!K46*SUM($Z$17:$AE$17)/6,IF(AND($M$1=2008,'Calculation sheet'!$AQ46="1999-2012"),'Result 2005-2012'!K46*SUM($AA$17:$AE$17)/5,IF(AND($M$1=2009,'Calculation sheet'!$AQ46="1999-2012"),'Result 2005-2012'!K46*SUM($AB$17:$AE$17)/4,IF(AND($M$1=2010,'Calculation sheet'!$AQ46="1999-2012"),'Result 2005-2012'!K46*SUM($AC$17:$AE$17)/3,IF(AND($M$1=2011,'Calculation sheet'!$AQ46="1999-2012"),'Result 2005-2012'!K46*SUM($AD$17:$AE$17)/2,IF(AND($M$1=2012,'Calculation sheet'!$AQ46="1999-2012"),'Result 2005-2012'!K46*$AE$17,""))))))))))))))))</f>
        <v/>
      </c>
      <c r="L46" s="12" t="str">
        <f>IF('Result 2005-2012'!$R46="","",IF($M$1=2005,'Result 2005-2012'!L46,IF(AND($M$1=2006,'Calculation sheet'!$AQ46="2005-2012"),'Result 2005-2012'!L46*SUM($Y$9:$AE$9)/7,IF(AND($M$1=2007,'Calculation sheet'!$AQ46="2005-2012"),'Result 2005-2012'!L46*SUM($Z$9:$AE$9)/6,IF(AND($M$1=2008,'Calculation sheet'!$AQ46="2005-2012"),'Result 2005-2012'!L46*SUM($AA$9:$AE$9)/5,IF(AND($M$1=2009,'Calculation sheet'!$AQ46="2005-2012"),'Result 2005-2012'!L46*SUM($AB$9:$AE$9)/4,IF(AND($M$1=2010,'Calculation sheet'!$AQ46="2005-2012"),'Result 2005-2012'!L46*SUM($AC$9:$AE$9)/3,IF(AND($M$1=2011,'Calculation sheet'!$AQ46="2005-2012"),'Result 2005-2012'!L46*SUM($AD$9:$AE$9)/2,IF(AND($M$1=2012,'Calculation sheet'!$AQ46="2005-2012"),'Result 2005-2012'!L46*$AE$9,IF(AND($M$1=2006,'Calculation sheet'!$AQ46="1999-2012"),'Result 2005-2012'!L46*SUM($Y$18:$AE$18)/7,IF(AND($M$1=2007,'Calculation sheet'!$AQ46="1999-2012"),'Result 2005-2012'!L46*SUM($Z$18:$AE$18)/6,IF(AND($M$1=2008,'Calculation sheet'!$AQ46="1999-2012"),'Result 2005-2012'!L46*SUM($AA$18:$AE$18)/5,IF(AND($M$1=2009,'Calculation sheet'!$AQ46="1999-2012"),'Result 2005-2012'!L46*SUM($AB$18:$AE$18)/4,IF(AND($M$1=2010,'Calculation sheet'!$AQ46="1999-2012"),'Result 2005-2012'!L46*SUM($AC$18:$AE$18)/3,IF(AND($M$1=2011,'Calculation sheet'!$AQ46="1999-2012"),'Result 2005-2012'!L46*SUM($AD$18:$AE$18)/2,IF(AND($M$1=2012,'Calculation sheet'!$AQ46="1999-2012"),'Result 2005-2012'!L46*$AE$18,""))))))))))))))))</f>
        <v/>
      </c>
      <c r="M46" s="12" t="str">
        <f t="shared" si="0"/>
        <v/>
      </c>
      <c r="N46" s="12" t="str">
        <f>IF('Result 2005-2012'!$R46="","",IF($M$1=2005,'Result 2005-2012'!N46,IF(AND($M$1=2006,'Calculation sheet'!$AQ46="2005-2012"),'Result 2005-2012'!N46*SUM($Y$10:$AE$10)/7,IF(AND($M$1=2007,'Calculation sheet'!$AQ46="2005-2012"),'Result 2005-2012'!N46*SUM($Z$10:$AE$10)/6,IF(AND($M$1=2008,'Calculation sheet'!$AQ46="2005-2012"),'Result 2005-2012'!N46*SUM($AA$10:$AE$10)/5,IF(AND($M$1=2009,'Calculation sheet'!$AQ46="2005-2012"),'Result 2005-2012'!N46*SUM($AB$10:$AE$10)/4,IF(AND($M$1=2010,'Calculation sheet'!$AQ46="2005-2012"),'Result 2005-2012'!N46*SUM($AC$10:$AE$10)/3,IF(AND($M$1=2011,'Calculation sheet'!$AQ46="2005-2012"),'Result 2005-2012'!N46*SUM($AD$10:$AE$10)/2,IF(AND($M$1=2012,'Calculation sheet'!$AQ46="2005-2012"),'Result 2005-2012'!N46*$AE$10,IF(AND($M$1=2006,'Calculation sheet'!$AQ46="1999-2012"),'Result 2005-2012'!N46*SUM($Y$16:$AE$16)/7,IF(AND($M$1=2007,'Calculation sheet'!$AQ46="1999-2012"),'Result 2005-2012'!N46*SUM($Z$16:$AE$16)/6,IF(AND($M$1=2008,'Calculation sheet'!$AQ46="1999-2012"),'Result 2005-2012'!N46*SUM($AA$16:$AE$16)/5,IF(AND($M$1=2009,'Calculation sheet'!$AQ46="1999-2012"),'Result 2005-2012'!N46*SUM($AB$16:$AE$16)/4,IF(AND($M$1=2010,'Calculation sheet'!$AQ46="1999-2012"),'Result 2005-2012'!N46*SUM($AC$16:$AE$16)/3,IF(AND($M$1=2011,'Calculation sheet'!$AQ46="1999-2012"),'Result 2005-2012'!N46*SUM($AD$16:$AE$16)/2,IF(AND($M$1=2012,'Calculation sheet'!$AQ46="1999-2012"),'Result 2005-2012'!N46*$AE$16,""))))))))))))))))</f>
        <v/>
      </c>
      <c r="O46" s="12" t="str">
        <f>IF('Result 2005-2012'!$R46="","",IF($M$1=2005,'Result 2005-2012'!O46,IF(AND($M$1=2006,'Calculation sheet'!$AQ46="2005-2012"),'Result 2005-2012'!O46*SUM($Y$10:$AE$10)/7,IF(AND($M$1=2007,'Calculation sheet'!$AQ46="2005-2012"),'Result 2005-2012'!O46*SUM($Z$10:$AE$10)/6,IF(AND($M$1=2008,'Calculation sheet'!$AQ46="2005-2012"),'Result 2005-2012'!O46*SUM($AA$10:$AE$10)/5,IF(AND($M$1=2009,'Calculation sheet'!$AQ46="2005-2012"),'Result 2005-2012'!O46*SUM($AB$10:$AE$10)/4,IF(AND($M$1=2010,'Calculation sheet'!$AQ46="2005-2012"),'Result 2005-2012'!O46*SUM($AC$10:$AE$10)/3,IF(AND($M$1=2011,'Calculation sheet'!$AQ46="2005-2012"),'Result 2005-2012'!O46*SUM($AD$10:$AE$10)/2,IF(AND($M$1=2012,'Calculation sheet'!$AQ46="2005-2012"),'Result 2005-2012'!O46*$AE$10,IF(AND($M$1=2006,'Calculation sheet'!$AQ46="1999-2012"),'Result 2005-2012'!O46*SUM($Y$16:$AE$16)/7,IF(AND($M$1=2007,'Calculation sheet'!$AQ46="1999-2012"),'Result 2005-2012'!O46*SUM($Z$16:$AE$16)/6,IF(AND($M$1=2008,'Calculation sheet'!$AQ46="1999-2012"),'Result 2005-2012'!O46*SUM($AA$16:$AE$16)/5,IF(AND($M$1=2009,'Calculation sheet'!$AQ46="1999-2012"),'Result 2005-2012'!O46*SUM($AB$16:$AE$16)/4,IF(AND($M$1=2010,'Calculation sheet'!$AQ46="1999-2012"),'Result 2005-2012'!O46*SUM($AC$16:$AE$16)/3,IF(AND($M$1=2011,'Calculation sheet'!$AQ46="1999-2012"),'Result 2005-2012'!O46*SUM($AD$16:$AE$16)/2,IF(AND($M$1=2012,'Calculation sheet'!$AQ46="1999-2012"),'Result 2005-2012'!O46*$AE$16,""))))))))))))))))</f>
        <v/>
      </c>
      <c r="P46" s="12" t="str">
        <f>IF('Result 2005-2012'!$R46="","",IF($M$1=2005,'Result 2005-2012'!P46,IF(AND($M$1=2006,'Calculation sheet'!$AQ46="2005-2012"),'Result 2005-2012'!P46*SUM($Y$11:$AE$11)/7,IF(AND($M$1=2007,'Calculation sheet'!$AQ46="2005-2012"),'Result 2005-2012'!P46*SUM($Z$11:$AE$11)/6,IF(AND($M$1=2008,'Calculation sheet'!$AQ46="2005-2012"),'Result 2005-2012'!P46*SUM($AA$11:$AE$11)/5,IF(AND($M$1=2009,'Calculation sheet'!$AQ46="2005-2012"),'Result 2005-2012'!P46*SUM($AB$11:$AE$11)/4,IF(AND($M$1=2010,'Calculation sheet'!$AQ46="2005-2012"),'Result 2005-2012'!P46*SUM($AC$11:$AE$11)/3,IF(AND($M$1=2011,'Calculation sheet'!$AQ46="2005-2012"),'Result 2005-2012'!P46*SUM($AD$11:$AE$11)/2,IF(AND($M$1=2012,'Calculation sheet'!$AQ46="2005-2012"),'Result 2005-2012'!P46*$AE$11,IF(AND($M$1=2006,'Calculation sheet'!$AQ46="1999-2012"),'Result 2005-2012'!P46*SUM($Y$16:$AE$16)/7,IF(AND($M$1=2007,'Calculation sheet'!$AQ46="1999-2012"),'Result 2005-2012'!P46*SUM($Z$16:$AE$16)/6,IF(AND($M$1=2008,'Calculation sheet'!$AQ46="1999-2012"),'Result 2005-2012'!P46*SUM($AA$16:$AE$16)/5,IF(AND($M$1=2009,'Calculation sheet'!$AQ46="1999-2012"),'Result 2005-2012'!P46*SUM($AB$16:$AE$16)/4,IF(AND($M$1=2010,'Calculation sheet'!$AQ46="1999-2012"),'Result 2005-2012'!P46*SUM($AC$16:$AE$16)/3,IF(AND($M$1=2011,'Calculation sheet'!$AQ46="1999-2012"),'Result 2005-2012'!P46*SUM($AD$16:$AE$16)/2,IF(AND($M$1=2012,'Calculation sheet'!$AQ46="1999-2012"),'Result 2005-2012'!P46*$AE$16,""))))))))))))))))</f>
        <v/>
      </c>
      <c r="Q46" s="12" t="str">
        <f t="shared" si="1"/>
        <v/>
      </c>
      <c r="R46" s="14" t="str">
        <f t="shared" si="2"/>
        <v/>
      </c>
    </row>
    <row r="47" spans="1:18" x14ac:dyDescent="0.3">
      <c r="A47" s="4" t="str">
        <f>IF('Input data'!A62="","",'Input data'!A62)</f>
        <v/>
      </c>
      <c r="B47" s="4" t="str">
        <f>IF('Input data'!B62="","",'Input data'!B62)</f>
        <v/>
      </c>
      <c r="C47" s="4" t="str">
        <f>IF('Input data'!C62="","",'Input data'!C62)</f>
        <v/>
      </c>
      <c r="D47" s="4" t="str">
        <f>IF('Input data'!D62="","",'Input data'!D62)</f>
        <v/>
      </c>
      <c r="E47" s="4" t="str">
        <f>IF('Input data'!E62="","",'Input data'!E62)</f>
        <v/>
      </c>
      <c r="F47" s="4" t="str">
        <f>IF('Input data'!F62="","",'Input data'!F62)</f>
        <v/>
      </c>
      <c r="G47" s="4">
        <f>IF('Input data'!G62="","",'Input data'!G62)</f>
        <v>0</v>
      </c>
      <c r="H47" s="4" t="str">
        <f>IF('Input data'!H62&gt;0.5,'Input data'!H62,"")</f>
        <v/>
      </c>
      <c r="I47" s="4" t="str">
        <f>IF('Input data'!I62="","",'Input data'!I62)</f>
        <v/>
      </c>
      <c r="J47" s="12" t="str">
        <f>IF('Result 2005-2012'!$R47="","",IF($M$1=2005,'Result 2005-2012'!J47,IF(AND($M$1=2006,'Calculation sheet'!$AQ47="2005-2012"),'Result 2005-2012'!J47*SUM($Y$7:$AE$7)/7,IF(AND($M$1=2007,'Calculation sheet'!$AQ47="2005-2012"),'Result 2005-2012'!J47*SUM($Z$7:$AE$7)/6,IF(AND($M$1=2008,'Calculation sheet'!$AQ47="2005-2012"),'Result 2005-2012'!J47*SUM($AA$7:$AE$7)/5,IF(AND($M$1=2009,'Calculation sheet'!$AQ47="2005-2012"),'Result 2005-2012'!J47*SUM($AB$7:$AE$7)/4,IF(AND($M$1=2010,'Calculation sheet'!$AQ47="2005-2012"),'Result 2005-2012'!J47*SUM($AC$7:$AE$7)/3,IF(AND($M$1=2011,'Calculation sheet'!$AQ47="2005-2012"),'Result 2005-2012'!J47*SUM($AD$7:$AE$7)/2,IF(AND($M$1=2012,'Calculation sheet'!$AQ47="2005-2012"),'Result 2005-2012'!J47*$AE$7,IF(AND($M$1=2006,'Calculation sheet'!$AQ47="1999-2012"),'Result 2005-2012'!J47*SUM($Y$16:$AE$16)/7,IF(AND($M$1=2007,'Calculation sheet'!$AQ47="1999-2012"),'Result 2005-2012'!J47*SUM($Z$16:$AE$16)/6,IF(AND($M$1=2008,'Calculation sheet'!$AQ47="1999-2012"),'Result 2005-2012'!J47*SUM($AA$16:$AE$16)/5,IF(AND($M$1=2009,'Calculation sheet'!$AQ47="1999-2012"),'Result 2005-2012'!J47*SUM($AB$16:$AE$16)/4,IF(AND($M$1=2010,'Calculation sheet'!$AQ47="1999-2012"),'Result 2005-2012'!J47*SUM($AC$16:$AE$16)/3,IF(AND($M$1=2011,'Calculation sheet'!$AQ47="1999-2012"),'Result 2005-2012'!J47*SUM($AD$16:$AE$16)/2,IF(AND($M$1=2012,'Calculation sheet'!$AQ47="1999-2012"),'Result 2005-2012'!J47*$AE$16,""))))))))))))))))</f>
        <v/>
      </c>
      <c r="K47" s="12" t="str">
        <f>IF('Result 2005-2012'!$R47="","",IF($M$1=2005,'Result 2005-2012'!K47,IF(AND($M$1=2006,'Calculation sheet'!$AQ47="2005-2012"),'Result 2005-2012'!K47*SUM($Y$8:$AE$8)/7,IF(AND($M$1=2007,'Calculation sheet'!$AQ47="2005-2012"),'Result 2005-2012'!K47*SUM($Z$8:$AE$8)/6,IF(AND($M$1=2008,'Calculation sheet'!$AQ47="2005-2012"),'Result 2005-2012'!K47*SUM($AA$8:$AE$8)/5,IF(AND($M$1=2009,'Calculation sheet'!$AQ47="2005-2012"),'Result 2005-2012'!K47*SUM($AB$8:$AE$8)/4,IF(AND($M$1=2010,'Calculation sheet'!$AQ47="2005-2012"),'Result 2005-2012'!K47*SUM($AC$8:$AE$8)/3,IF(AND($M$1=2011,'Calculation sheet'!$AQ47="2005-2012"),'Result 2005-2012'!K47*SUM($AD$8:$AE$8)/2,IF(AND($M$1=2012,'Calculation sheet'!$AQ47="2005-2012"),'Result 2005-2012'!K47*$AE$8,IF(AND($M$1=2006,'Calculation sheet'!$AQ47="1999-2012"),'Result 2005-2012'!K47*SUM($Y$17:$AE$17)/7,IF(AND($M$1=2007,'Calculation sheet'!$AQ47="1999-2012"),'Result 2005-2012'!K47*SUM($Z$17:$AE$17)/6,IF(AND($M$1=2008,'Calculation sheet'!$AQ47="1999-2012"),'Result 2005-2012'!K47*SUM($AA$17:$AE$17)/5,IF(AND($M$1=2009,'Calculation sheet'!$AQ47="1999-2012"),'Result 2005-2012'!K47*SUM($AB$17:$AE$17)/4,IF(AND($M$1=2010,'Calculation sheet'!$AQ47="1999-2012"),'Result 2005-2012'!K47*SUM($AC$17:$AE$17)/3,IF(AND($M$1=2011,'Calculation sheet'!$AQ47="1999-2012"),'Result 2005-2012'!K47*SUM($AD$17:$AE$17)/2,IF(AND($M$1=2012,'Calculation sheet'!$AQ47="1999-2012"),'Result 2005-2012'!K47*$AE$17,""))))))))))))))))</f>
        <v/>
      </c>
      <c r="L47" s="12" t="str">
        <f>IF('Result 2005-2012'!$R47="","",IF($M$1=2005,'Result 2005-2012'!L47,IF(AND($M$1=2006,'Calculation sheet'!$AQ47="2005-2012"),'Result 2005-2012'!L47*SUM($Y$9:$AE$9)/7,IF(AND($M$1=2007,'Calculation sheet'!$AQ47="2005-2012"),'Result 2005-2012'!L47*SUM($Z$9:$AE$9)/6,IF(AND($M$1=2008,'Calculation sheet'!$AQ47="2005-2012"),'Result 2005-2012'!L47*SUM($AA$9:$AE$9)/5,IF(AND($M$1=2009,'Calculation sheet'!$AQ47="2005-2012"),'Result 2005-2012'!L47*SUM($AB$9:$AE$9)/4,IF(AND($M$1=2010,'Calculation sheet'!$AQ47="2005-2012"),'Result 2005-2012'!L47*SUM($AC$9:$AE$9)/3,IF(AND($M$1=2011,'Calculation sheet'!$AQ47="2005-2012"),'Result 2005-2012'!L47*SUM($AD$9:$AE$9)/2,IF(AND($M$1=2012,'Calculation sheet'!$AQ47="2005-2012"),'Result 2005-2012'!L47*$AE$9,IF(AND($M$1=2006,'Calculation sheet'!$AQ47="1999-2012"),'Result 2005-2012'!L47*SUM($Y$18:$AE$18)/7,IF(AND($M$1=2007,'Calculation sheet'!$AQ47="1999-2012"),'Result 2005-2012'!L47*SUM($Z$18:$AE$18)/6,IF(AND($M$1=2008,'Calculation sheet'!$AQ47="1999-2012"),'Result 2005-2012'!L47*SUM($AA$18:$AE$18)/5,IF(AND($M$1=2009,'Calculation sheet'!$AQ47="1999-2012"),'Result 2005-2012'!L47*SUM($AB$18:$AE$18)/4,IF(AND($M$1=2010,'Calculation sheet'!$AQ47="1999-2012"),'Result 2005-2012'!L47*SUM($AC$18:$AE$18)/3,IF(AND($M$1=2011,'Calculation sheet'!$AQ47="1999-2012"),'Result 2005-2012'!L47*SUM($AD$18:$AE$18)/2,IF(AND($M$1=2012,'Calculation sheet'!$AQ47="1999-2012"),'Result 2005-2012'!L47*$AE$18,""))))))))))))))))</f>
        <v/>
      </c>
      <c r="M47" s="12" t="str">
        <f t="shared" si="0"/>
        <v/>
      </c>
      <c r="N47" s="12" t="str">
        <f>IF('Result 2005-2012'!$R47="","",IF($M$1=2005,'Result 2005-2012'!N47,IF(AND($M$1=2006,'Calculation sheet'!$AQ47="2005-2012"),'Result 2005-2012'!N47*SUM($Y$10:$AE$10)/7,IF(AND($M$1=2007,'Calculation sheet'!$AQ47="2005-2012"),'Result 2005-2012'!N47*SUM($Z$10:$AE$10)/6,IF(AND($M$1=2008,'Calculation sheet'!$AQ47="2005-2012"),'Result 2005-2012'!N47*SUM($AA$10:$AE$10)/5,IF(AND($M$1=2009,'Calculation sheet'!$AQ47="2005-2012"),'Result 2005-2012'!N47*SUM($AB$10:$AE$10)/4,IF(AND($M$1=2010,'Calculation sheet'!$AQ47="2005-2012"),'Result 2005-2012'!N47*SUM($AC$10:$AE$10)/3,IF(AND($M$1=2011,'Calculation sheet'!$AQ47="2005-2012"),'Result 2005-2012'!N47*SUM($AD$10:$AE$10)/2,IF(AND($M$1=2012,'Calculation sheet'!$AQ47="2005-2012"),'Result 2005-2012'!N47*$AE$10,IF(AND($M$1=2006,'Calculation sheet'!$AQ47="1999-2012"),'Result 2005-2012'!N47*SUM($Y$16:$AE$16)/7,IF(AND($M$1=2007,'Calculation sheet'!$AQ47="1999-2012"),'Result 2005-2012'!N47*SUM($Z$16:$AE$16)/6,IF(AND($M$1=2008,'Calculation sheet'!$AQ47="1999-2012"),'Result 2005-2012'!N47*SUM($AA$16:$AE$16)/5,IF(AND($M$1=2009,'Calculation sheet'!$AQ47="1999-2012"),'Result 2005-2012'!N47*SUM($AB$16:$AE$16)/4,IF(AND($M$1=2010,'Calculation sheet'!$AQ47="1999-2012"),'Result 2005-2012'!N47*SUM($AC$16:$AE$16)/3,IF(AND($M$1=2011,'Calculation sheet'!$AQ47="1999-2012"),'Result 2005-2012'!N47*SUM($AD$16:$AE$16)/2,IF(AND($M$1=2012,'Calculation sheet'!$AQ47="1999-2012"),'Result 2005-2012'!N47*$AE$16,""))))))))))))))))</f>
        <v/>
      </c>
      <c r="O47" s="12" t="str">
        <f>IF('Result 2005-2012'!$R47="","",IF($M$1=2005,'Result 2005-2012'!O47,IF(AND($M$1=2006,'Calculation sheet'!$AQ47="2005-2012"),'Result 2005-2012'!O47*SUM($Y$10:$AE$10)/7,IF(AND($M$1=2007,'Calculation sheet'!$AQ47="2005-2012"),'Result 2005-2012'!O47*SUM($Z$10:$AE$10)/6,IF(AND($M$1=2008,'Calculation sheet'!$AQ47="2005-2012"),'Result 2005-2012'!O47*SUM($AA$10:$AE$10)/5,IF(AND($M$1=2009,'Calculation sheet'!$AQ47="2005-2012"),'Result 2005-2012'!O47*SUM($AB$10:$AE$10)/4,IF(AND($M$1=2010,'Calculation sheet'!$AQ47="2005-2012"),'Result 2005-2012'!O47*SUM($AC$10:$AE$10)/3,IF(AND($M$1=2011,'Calculation sheet'!$AQ47="2005-2012"),'Result 2005-2012'!O47*SUM($AD$10:$AE$10)/2,IF(AND($M$1=2012,'Calculation sheet'!$AQ47="2005-2012"),'Result 2005-2012'!O47*$AE$10,IF(AND($M$1=2006,'Calculation sheet'!$AQ47="1999-2012"),'Result 2005-2012'!O47*SUM($Y$16:$AE$16)/7,IF(AND($M$1=2007,'Calculation sheet'!$AQ47="1999-2012"),'Result 2005-2012'!O47*SUM($Z$16:$AE$16)/6,IF(AND($M$1=2008,'Calculation sheet'!$AQ47="1999-2012"),'Result 2005-2012'!O47*SUM($AA$16:$AE$16)/5,IF(AND($M$1=2009,'Calculation sheet'!$AQ47="1999-2012"),'Result 2005-2012'!O47*SUM($AB$16:$AE$16)/4,IF(AND($M$1=2010,'Calculation sheet'!$AQ47="1999-2012"),'Result 2005-2012'!O47*SUM($AC$16:$AE$16)/3,IF(AND($M$1=2011,'Calculation sheet'!$AQ47="1999-2012"),'Result 2005-2012'!O47*SUM($AD$16:$AE$16)/2,IF(AND($M$1=2012,'Calculation sheet'!$AQ47="1999-2012"),'Result 2005-2012'!O47*$AE$16,""))))))))))))))))</f>
        <v/>
      </c>
      <c r="P47" s="12" t="str">
        <f>IF('Result 2005-2012'!$R47="","",IF($M$1=2005,'Result 2005-2012'!P47,IF(AND($M$1=2006,'Calculation sheet'!$AQ47="2005-2012"),'Result 2005-2012'!P47*SUM($Y$11:$AE$11)/7,IF(AND($M$1=2007,'Calculation sheet'!$AQ47="2005-2012"),'Result 2005-2012'!P47*SUM($Z$11:$AE$11)/6,IF(AND($M$1=2008,'Calculation sheet'!$AQ47="2005-2012"),'Result 2005-2012'!P47*SUM($AA$11:$AE$11)/5,IF(AND($M$1=2009,'Calculation sheet'!$AQ47="2005-2012"),'Result 2005-2012'!P47*SUM($AB$11:$AE$11)/4,IF(AND($M$1=2010,'Calculation sheet'!$AQ47="2005-2012"),'Result 2005-2012'!P47*SUM($AC$11:$AE$11)/3,IF(AND($M$1=2011,'Calculation sheet'!$AQ47="2005-2012"),'Result 2005-2012'!P47*SUM($AD$11:$AE$11)/2,IF(AND($M$1=2012,'Calculation sheet'!$AQ47="2005-2012"),'Result 2005-2012'!P47*$AE$11,IF(AND($M$1=2006,'Calculation sheet'!$AQ47="1999-2012"),'Result 2005-2012'!P47*SUM($Y$16:$AE$16)/7,IF(AND($M$1=2007,'Calculation sheet'!$AQ47="1999-2012"),'Result 2005-2012'!P47*SUM($Z$16:$AE$16)/6,IF(AND($M$1=2008,'Calculation sheet'!$AQ47="1999-2012"),'Result 2005-2012'!P47*SUM($AA$16:$AE$16)/5,IF(AND($M$1=2009,'Calculation sheet'!$AQ47="1999-2012"),'Result 2005-2012'!P47*SUM($AB$16:$AE$16)/4,IF(AND($M$1=2010,'Calculation sheet'!$AQ47="1999-2012"),'Result 2005-2012'!P47*SUM($AC$16:$AE$16)/3,IF(AND($M$1=2011,'Calculation sheet'!$AQ47="1999-2012"),'Result 2005-2012'!P47*SUM($AD$16:$AE$16)/2,IF(AND($M$1=2012,'Calculation sheet'!$AQ47="1999-2012"),'Result 2005-2012'!P47*$AE$16,""))))))))))))))))</f>
        <v/>
      </c>
      <c r="Q47" s="12" t="str">
        <f t="shared" si="1"/>
        <v/>
      </c>
      <c r="R47" s="14" t="str">
        <f t="shared" si="2"/>
        <v/>
      </c>
    </row>
    <row r="48" spans="1:18" x14ac:dyDescent="0.3">
      <c r="A48" s="4" t="str">
        <f>IF('Input data'!A63="","",'Input data'!A63)</f>
        <v/>
      </c>
      <c r="B48" s="4" t="str">
        <f>IF('Input data'!B63="","",'Input data'!B63)</f>
        <v/>
      </c>
      <c r="C48" s="4" t="str">
        <f>IF('Input data'!C63="","",'Input data'!C63)</f>
        <v/>
      </c>
      <c r="D48" s="4" t="str">
        <f>IF('Input data'!D63="","",'Input data'!D63)</f>
        <v/>
      </c>
      <c r="E48" s="4" t="str">
        <f>IF('Input data'!E63="","",'Input data'!E63)</f>
        <v/>
      </c>
      <c r="F48" s="4" t="str">
        <f>IF('Input data'!F63="","",'Input data'!F63)</f>
        <v/>
      </c>
      <c r="G48" s="4">
        <f>IF('Input data'!G63="","",'Input data'!G63)</f>
        <v>0</v>
      </c>
      <c r="H48" s="4" t="str">
        <f>IF('Input data'!H63&gt;0.5,'Input data'!H63,"")</f>
        <v/>
      </c>
      <c r="I48" s="4" t="str">
        <f>IF('Input data'!I63="","",'Input data'!I63)</f>
        <v/>
      </c>
      <c r="J48" s="12" t="str">
        <f>IF('Result 2005-2012'!$R48="","",IF($M$1=2005,'Result 2005-2012'!J48,IF(AND($M$1=2006,'Calculation sheet'!$AQ48="2005-2012"),'Result 2005-2012'!J48*SUM($Y$7:$AE$7)/7,IF(AND($M$1=2007,'Calculation sheet'!$AQ48="2005-2012"),'Result 2005-2012'!J48*SUM($Z$7:$AE$7)/6,IF(AND($M$1=2008,'Calculation sheet'!$AQ48="2005-2012"),'Result 2005-2012'!J48*SUM($AA$7:$AE$7)/5,IF(AND($M$1=2009,'Calculation sheet'!$AQ48="2005-2012"),'Result 2005-2012'!J48*SUM($AB$7:$AE$7)/4,IF(AND($M$1=2010,'Calculation sheet'!$AQ48="2005-2012"),'Result 2005-2012'!J48*SUM($AC$7:$AE$7)/3,IF(AND($M$1=2011,'Calculation sheet'!$AQ48="2005-2012"),'Result 2005-2012'!J48*SUM($AD$7:$AE$7)/2,IF(AND($M$1=2012,'Calculation sheet'!$AQ48="2005-2012"),'Result 2005-2012'!J48*$AE$7,IF(AND($M$1=2006,'Calculation sheet'!$AQ48="1999-2012"),'Result 2005-2012'!J48*SUM($Y$16:$AE$16)/7,IF(AND($M$1=2007,'Calculation sheet'!$AQ48="1999-2012"),'Result 2005-2012'!J48*SUM($Z$16:$AE$16)/6,IF(AND($M$1=2008,'Calculation sheet'!$AQ48="1999-2012"),'Result 2005-2012'!J48*SUM($AA$16:$AE$16)/5,IF(AND($M$1=2009,'Calculation sheet'!$AQ48="1999-2012"),'Result 2005-2012'!J48*SUM($AB$16:$AE$16)/4,IF(AND($M$1=2010,'Calculation sheet'!$AQ48="1999-2012"),'Result 2005-2012'!J48*SUM($AC$16:$AE$16)/3,IF(AND($M$1=2011,'Calculation sheet'!$AQ48="1999-2012"),'Result 2005-2012'!J48*SUM($AD$16:$AE$16)/2,IF(AND($M$1=2012,'Calculation sheet'!$AQ48="1999-2012"),'Result 2005-2012'!J48*$AE$16,""))))))))))))))))</f>
        <v/>
      </c>
      <c r="K48" s="12" t="str">
        <f>IF('Result 2005-2012'!$R48="","",IF($M$1=2005,'Result 2005-2012'!K48,IF(AND($M$1=2006,'Calculation sheet'!$AQ48="2005-2012"),'Result 2005-2012'!K48*SUM($Y$8:$AE$8)/7,IF(AND($M$1=2007,'Calculation sheet'!$AQ48="2005-2012"),'Result 2005-2012'!K48*SUM($Z$8:$AE$8)/6,IF(AND($M$1=2008,'Calculation sheet'!$AQ48="2005-2012"),'Result 2005-2012'!K48*SUM($AA$8:$AE$8)/5,IF(AND($M$1=2009,'Calculation sheet'!$AQ48="2005-2012"),'Result 2005-2012'!K48*SUM($AB$8:$AE$8)/4,IF(AND($M$1=2010,'Calculation sheet'!$AQ48="2005-2012"),'Result 2005-2012'!K48*SUM($AC$8:$AE$8)/3,IF(AND($M$1=2011,'Calculation sheet'!$AQ48="2005-2012"),'Result 2005-2012'!K48*SUM($AD$8:$AE$8)/2,IF(AND($M$1=2012,'Calculation sheet'!$AQ48="2005-2012"),'Result 2005-2012'!K48*$AE$8,IF(AND($M$1=2006,'Calculation sheet'!$AQ48="1999-2012"),'Result 2005-2012'!K48*SUM($Y$17:$AE$17)/7,IF(AND($M$1=2007,'Calculation sheet'!$AQ48="1999-2012"),'Result 2005-2012'!K48*SUM($Z$17:$AE$17)/6,IF(AND($M$1=2008,'Calculation sheet'!$AQ48="1999-2012"),'Result 2005-2012'!K48*SUM($AA$17:$AE$17)/5,IF(AND($M$1=2009,'Calculation sheet'!$AQ48="1999-2012"),'Result 2005-2012'!K48*SUM($AB$17:$AE$17)/4,IF(AND($M$1=2010,'Calculation sheet'!$AQ48="1999-2012"),'Result 2005-2012'!K48*SUM($AC$17:$AE$17)/3,IF(AND($M$1=2011,'Calculation sheet'!$AQ48="1999-2012"),'Result 2005-2012'!K48*SUM($AD$17:$AE$17)/2,IF(AND($M$1=2012,'Calculation sheet'!$AQ48="1999-2012"),'Result 2005-2012'!K48*$AE$17,""))))))))))))))))</f>
        <v/>
      </c>
      <c r="L48" s="12" t="str">
        <f>IF('Result 2005-2012'!$R48="","",IF($M$1=2005,'Result 2005-2012'!L48,IF(AND($M$1=2006,'Calculation sheet'!$AQ48="2005-2012"),'Result 2005-2012'!L48*SUM($Y$9:$AE$9)/7,IF(AND($M$1=2007,'Calculation sheet'!$AQ48="2005-2012"),'Result 2005-2012'!L48*SUM($Z$9:$AE$9)/6,IF(AND($M$1=2008,'Calculation sheet'!$AQ48="2005-2012"),'Result 2005-2012'!L48*SUM($AA$9:$AE$9)/5,IF(AND($M$1=2009,'Calculation sheet'!$AQ48="2005-2012"),'Result 2005-2012'!L48*SUM($AB$9:$AE$9)/4,IF(AND($M$1=2010,'Calculation sheet'!$AQ48="2005-2012"),'Result 2005-2012'!L48*SUM($AC$9:$AE$9)/3,IF(AND($M$1=2011,'Calculation sheet'!$AQ48="2005-2012"),'Result 2005-2012'!L48*SUM($AD$9:$AE$9)/2,IF(AND($M$1=2012,'Calculation sheet'!$AQ48="2005-2012"),'Result 2005-2012'!L48*$AE$9,IF(AND($M$1=2006,'Calculation sheet'!$AQ48="1999-2012"),'Result 2005-2012'!L48*SUM($Y$18:$AE$18)/7,IF(AND($M$1=2007,'Calculation sheet'!$AQ48="1999-2012"),'Result 2005-2012'!L48*SUM($Z$18:$AE$18)/6,IF(AND($M$1=2008,'Calculation sheet'!$AQ48="1999-2012"),'Result 2005-2012'!L48*SUM($AA$18:$AE$18)/5,IF(AND($M$1=2009,'Calculation sheet'!$AQ48="1999-2012"),'Result 2005-2012'!L48*SUM($AB$18:$AE$18)/4,IF(AND($M$1=2010,'Calculation sheet'!$AQ48="1999-2012"),'Result 2005-2012'!L48*SUM($AC$18:$AE$18)/3,IF(AND($M$1=2011,'Calculation sheet'!$AQ48="1999-2012"),'Result 2005-2012'!L48*SUM($AD$18:$AE$18)/2,IF(AND($M$1=2012,'Calculation sheet'!$AQ48="1999-2012"),'Result 2005-2012'!L48*$AE$18,""))))))))))))))))</f>
        <v/>
      </c>
      <c r="M48" s="12" t="str">
        <f t="shared" si="0"/>
        <v/>
      </c>
      <c r="N48" s="12" t="str">
        <f>IF('Result 2005-2012'!$R48="","",IF($M$1=2005,'Result 2005-2012'!N48,IF(AND($M$1=2006,'Calculation sheet'!$AQ48="2005-2012"),'Result 2005-2012'!N48*SUM($Y$10:$AE$10)/7,IF(AND($M$1=2007,'Calculation sheet'!$AQ48="2005-2012"),'Result 2005-2012'!N48*SUM($Z$10:$AE$10)/6,IF(AND($M$1=2008,'Calculation sheet'!$AQ48="2005-2012"),'Result 2005-2012'!N48*SUM($AA$10:$AE$10)/5,IF(AND($M$1=2009,'Calculation sheet'!$AQ48="2005-2012"),'Result 2005-2012'!N48*SUM($AB$10:$AE$10)/4,IF(AND($M$1=2010,'Calculation sheet'!$AQ48="2005-2012"),'Result 2005-2012'!N48*SUM($AC$10:$AE$10)/3,IF(AND($M$1=2011,'Calculation sheet'!$AQ48="2005-2012"),'Result 2005-2012'!N48*SUM($AD$10:$AE$10)/2,IF(AND($M$1=2012,'Calculation sheet'!$AQ48="2005-2012"),'Result 2005-2012'!N48*$AE$10,IF(AND($M$1=2006,'Calculation sheet'!$AQ48="1999-2012"),'Result 2005-2012'!N48*SUM($Y$16:$AE$16)/7,IF(AND($M$1=2007,'Calculation sheet'!$AQ48="1999-2012"),'Result 2005-2012'!N48*SUM($Z$16:$AE$16)/6,IF(AND($M$1=2008,'Calculation sheet'!$AQ48="1999-2012"),'Result 2005-2012'!N48*SUM($AA$16:$AE$16)/5,IF(AND($M$1=2009,'Calculation sheet'!$AQ48="1999-2012"),'Result 2005-2012'!N48*SUM($AB$16:$AE$16)/4,IF(AND($M$1=2010,'Calculation sheet'!$AQ48="1999-2012"),'Result 2005-2012'!N48*SUM($AC$16:$AE$16)/3,IF(AND($M$1=2011,'Calculation sheet'!$AQ48="1999-2012"),'Result 2005-2012'!N48*SUM($AD$16:$AE$16)/2,IF(AND($M$1=2012,'Calculation sheet'!$AQ48="1999-2012"),'Result 2005-2012'!N48*$AE$16,""))))))))))))))))</f>
        <v/>
      </c>
      <c r="O48" s="12" t="str">
        <f>IF('Result 2005-2012'!$R48="","",IF($M$1=2005,'Result 2005-2012'!O48,IF(AND($M$1=2006,'Calculation sheet'!$AQ48="2005-2012"),'Result 2005-2012'!O48*SUM($Y$10:$AE$10)/7,IF(AND($M$1=2007,'Calculation sheet'!$AQ48="2005-2012"),'Result 2005-2012'!O48*SUM($Z$10:$AE$10)/6,IF(AND($M$1=2008,'Calculation sheet'!$AQ48="2005-2012"),'Result 2005-2012'!O48*SUM($AA$10:$AE$10)/5,IF(AND($M$1=2009,'Calculation sheet'!$AQ48="2005-2012"),'Result 2005-2012'!O48*SUM($AB$10:$AE$10)/4,IF(AND($M$1=2010,'Calculation sheet'!$AQ48="2005-2012"),'Result 2005-2012'!O48*SUM($AC$10:$AE$10)/3,IF(AND($M$1=2011,'Calculation sheet'!$AQ48="2005-2012"),'Result 2005-2012'!O48*SUM($AD$10:$AE$10)/2,IF(AND($M$1=2012,'Calculation sheet'!$AQ48="2005-2012"),'Result 2005-2012'!O48*$AE$10,IF(AND($M$1=2006,'Calculation sheet'!$AQ48="1999-2012"),'Result 2005-2012'!O48*SUM($Y$16:$AE$16)/7,IF(AND($M$1=2007,'Calculation sheet'!$AQ48="1999-2012"),'Result 2005-2012'!O48*SUM($Z$16:$AE$16)/6,IF(AND($M$1=2008,'Calculation sheet'!$AQ48="1999-2012"),'Result 2005-2012'!O48*SUM($AA$16:$AE$16)/5,IF(AND($M$1=2009,'Calculation sheet'!$AQ48="1999-2012"),'Result 2005-2012'!O48*SUM($AB$16:$AE$16)/4,IF(AND($M$1=2010,'Calculation sheet'!$AQ48="1999-2012"),'Result 2005-2012'!O48*SUM($AC$16:$AE$16)/3,IF(AND($M$1=2011,'Calculation sheet'!$AQ48="1999-2012"),'Result 2005-2012'!O48*SUM($AD$16:$AE$16)/2,IF(AND($M$1=2012,'Calculation sheet'!$AQ48="1999-2012"),'Result 2005-2012'!O48*$AE$16,""))))))))))))))))</f>
        <v/>
      </c>
      <c r="P48" s="12" t="str">
        <f>IF('Result 2005-2012'!$R48="","",IF($M$1=2005,'Result 2005-2012'!P48,IF(AND($M$1=2006,'Calculation sheet'!$AQ48="2005-2012"),'Result 2005-2012'!P48*SUM($Y$11:$AE$11)/7,IF(AND($M$1=2007,'Calculation sheet'!$AQ48="2005-2012"),'Result 2005-2012'!P48*SUM($Z$11:$AE$11)/6,IF(AND($M$1=2008,'Calculation sheet'!$AQ48="2005-2012"),'Result 2005-2012'!P48*SUM($AA$11:$AE$11)/5,IF(AND($M$1=2009,'Calculation sheet'!$AQ48="2005-2012"),'Result 2005-2012'!P48*SUM($AB$11:$AE$11)/4,IF(AND($M$1=2010,'Calculation sheet'!$AQ48="2005-2012"),'Result 2005-2012'!P48*SUM($AC$11:$AE$11)/3,IF(AND($M$1=2011,'Calculation sheet'!$AQ48="2005-2012"),'Result 2005-2012'!P48*SUM($AD$11:$AE$11)/2,IF(AND($M$1=2012,'Calculation sheet'!$AQ48="2005-2012"),'Result 2005-2012'!P48*$AE$11,IF(AND($M$1=2006,'Calculation sheet'!$AQ48="1999-2012"),'Result 2005-2012'!P48*SUM($Y$16:$AE$16)/7,IF(AND($M$1=2007,'Calculation sheet'!$AQ48="1999-2012"),'Result 2005-2012'!P48*SUM($Z$16:$AE$16)/6,IF(AND($M$1=2008,'Calculation sheet'!$AQ48="1999-2012"),'Result 2005-2012'!P48*SUM($AA$16:$AE$16)/5,IF(AND($M$1=2009,'Calculation sheet'!$AQ48="1999-2012"),'Result 2005-2012'!P48*SUM($AB$16:$AE$16)/4,IF(AND($M$1=2010,'Calculation sheet'!$AQ48="1999-2012"),'Result 2005-2012'!P48*SUM($AC$16:$AE$16)/3,IF(AND($M$1=2011,'Calculation sheet'!$AQ48="1999-2012"),'Result 2005-2012'!P48*SUM($AD$16:$AE$16)/2,IF(AND($M$1=2012,'Calculation sheet'!$AQ48="1999-2012"),'Result 2005-2012'!P48*$AE$16,""))))))))))))))))</f>
        <v/>
      </c>
      <c r="Q48" s="12" t="str">
        <f t="shared" si="1"/>
        <v/>
      </c>
      <c r="R48" s="14" t="str">
        <f t="shared" si="2"/>
        <v/>
      </c>
    </row>
    <row r="49" spans="1:18" x14ac:dyDescent="0.3">
      <c r="A49" s="4" t="str">
        <f>IF('Input data'!A64="","",'Input data'!A64)</f>
        <v/>
      </c>
      <c r="B49" s="4" t="str">
        <f>IF('Input data'!B64="","",'Input data'!B64)</f>
        <v/>
      </c>
      <c r="C49" s="4" t="str">
        <f>IF('Input data'!C64="","",'Input data'!C64)</f>
        <v/>
      </c>
      <c r="D49" s="4" t="str">
        <f>IF('Input data'!D64="","",'Input data'!D64)</f>
        <v/>
      </c>
      <c r="E49" s="4" t="str">
        <f>IF('Input data'!E64="","",'Input data'!E64)</f>
        <v/>
      </c>
      <c r="F49" s="4" t="str">
        <f>IF('Input data'!F64="","",'Input data'!F64)</f>
        <v/>
      </c>
      <c r="G49" s="4">
        <f>IF('Input data'!G64="","",'Input data'!G64)</f>
        <v>0</v>
      </c>
      <c r="H49" s="4" t="str">
        <f>IF('Input data'!H64&gt;0.5,'Input data'!H64,"")</f>
        <v/>
      </c>
      <c r="I49" s="4" t="str">
        <f>IF('Input data'!I64="","",'Input data'!I64)</f>
        <v/>
      </c>
      <c r="J49" s="12" t="str">
        <f>IF('Result 2005-2012'!$R49="","",IF($M$1=2005,'Result 2005-2012'!J49,IF(AND($M$1=2006,'Calculation sheet'!$AQ49="2005-2012"),'Result 2005-2012'!J49*SUM($Y$7:$AE$7)/7,IF(AND($M$1=2007,'Calculation sheet'!$AQ49="2005-2012"),'Result 2005-2012'!J49*SUM($Z$7:$AE$7)/6,IF(AND($M$1=2008,'Calculation sheet'!$AQ49="2005-2012"),'Result 2005-2012'!J49*SUM($AA$7:$AE$7)/5,IF(AND($M$1=2009,'Calculation sheet'!$AQ49="2005-2012"),'Result 2005-2012'!J49*SUM($AB$7:$AE$7)/4,IF(AND($M$1=2010,'Calculation sheet'!$AQ49="2005-2012"),'Result 2005-2012'!J49*SUM($AC$7:$AE$7)/3,IF(AND($M$1=2011,'Calculation sheet'!$AQ49="2005-2012"),'Result 2005-2012'!J49*SUM($AD$7:$AE$7)/2,IF(AND($M$1=2012,'Calculation sheet'!$AQ49="2005-2012"),'Result 2005-2012'!J49*$AE$7,IF(AND($M$1=2006,'Calculation sheet'!$AQ49="1999-2012"),'Result 2005-2012'!J49*SUM($Y$16:$AE$16)/7,IF(AND($M$1=2007,'Calculation sheet'!$AQ49="1999-2012"),'Result 2005-2012'!J49*SUM($Z$16:$AE$16)/6,IF(AND($M$1=2008,'Calculation sheet'!$AQ49="1999-2012"),'Result 2005-2012'!J49*SUM($AA$16:$AE$16)/5,IF(AND($M$1=2009,'Calculation sheet'!$AQ49="1999-2012"),'Result 2005-2012'!J49*SUM($AB$16:$AE$16)/4,IF(AND($M$1=2010,'Calculation sheet'!$AQ49="1999-2012"),'Result 2005-2012'!J49*SUM($AC$16:$AE$16)/3,IF(AND($M$1=2011,'Calculation sheet'!$AQ49="1999-2012"),'Result 2005-2012'!J49*SUM($AD$16:$AE$16)/2,IF(AND($M$1=2012,'Calculation sheet'!$AQ49="1999-2012"),'Result 2005-2012'!J49*$AE$16,""))))))))))))))))</f>
        <v/>
      </c>
      <c r="K49" s="12" t="str">
        <f>IF('Result 2005-2012'!$R49="","",IF($M$1=2005,'Result 2005-2012'!K49,IF(AND($M$1=2006,'Calculation sheet'!$AQ49="2005-2012"),'Result 2005-2012'!K49*SUM($Y$8:$AE$8)/7,IF(AND($M$1=2007,'Calculation sheet'!$AQ49="2005-2012"),'Result 2005-2012'!K49*SUM($Z$8:$AE$8)/6,IF(AND($M$1=2008,'Calculation sheet'!$AQ49="2005-2012"),'Result 2005-2012'!K49*SUM($AA$8:$AE$8)/5,IF(AND($M$1=2009,'Calculation sheet'!$AQ49="2005-2012"),'Result 2005-2012'!K49*SUM($AB$8:$AE$8)/4,IF(AND($M$1=2010,'Calculation sheet'!$AQ49="2005-2012"),'Result 2005-2012'!K49*SUM($AC$8:$AE$8)/3,IF(AND($M$1=2011,'Calculation sheet'!$AQ49="2005-2012"),'Result 2005-2012'!K49*SUM($AD$8:$AE$8)/2,IF(AND($M$1=2012,'Calculation sheet'!$AQ49="2005-2012"),'Result 2005-2012'!K49*$AE$8,IF(AND($M$1=2006,'Calculation sheet'!$AQ49="1999-2012"),'Result 2005-2012'!K49*SUM($Y$17:$AE$17)/7,IF(AND($M$1=2007,'Calculation sheet'!$AQ49="1999-2012"),'Result 2005-2012'!K49*SUM($Z$17:$AE$17)/6,IF(AND($M$1=2008,'Calculation sheet'!$AQ49="1999-2012"),'Result 2005-2012'!K49*SUM($AA$17:$AE$17)/5,IF(AND($M$1=2009,'Calculation sheet'!$AQ49="1999-2012"),'Result 2005-2012'!K49*SUM($AB$17:$AE$17)/4,IF(AND($M$1=2010,'Calculation sheet'!$AQ49="1999-2012"),'Result 2005-2012'!K49*SUM($AC$17:$AE$17)/3,IF(AND($M$1=2011,'Calculation sheet'!$AQ49="1999-2012"),'Result 2005-2012'!K49*SUM($AD$17:$AE$17)/2,IF(AND($M$1=2012,'Calculation sheet'!$AQ49="1999-2012"),'Result 2005-2012'!K49*$AE$17,""))))))))))))))))</f>
        <v/>
      </c>
      <c r="L49" s="12" t="str">
        <f>IF('Result 2005-2012'!$R49="","",IF($M$1=2005,'Result 2005-2012'!L49,IF(AND($M$1=2006,'Calculation sheet'!$AQ49="2005-2012"),'Result 2005-2012'!L49*SUM($Y$9:$AE$9)/7,IF(AND($M$1=2007,'Calculation sheet'!$AQ49="2005-2012"),'Result 2005-2012'!L49*SUM($Z$9:$AE$9)/6,IF(AND($M$1=2008,'Calculation sheet'!$AQ49="2005-2012"),'Result 2005-2012'!L49*SUM($AA$9:$AE$9)/5,IF(AND($M$1=2009,'Calculation sheet'!$AQ49="2005-2012"),'Result 2005-2012'!L49*SUM($AB$9:$AE$9)/4,IF(AND($M$1=2010,'Calculation sheet'!$AQ49="2005-2012"),'Result 2005-2012'!L49*SUM($AC$9:$AE$9)/3,IF(AND($M$1=2011,'Calculation sheet'!$AQ49="2005-2012"),'Result 2005-2012'!L49*SUM($AD$9:$AE$9)/2,IF(AND($M$1=2012,'Calculation sheet'!$AQ49="2005-2012"),'Result 2005-2012'!L49*$AE$9,IF(AND($M$1=2006,'Calculation sheet'!$AQ49="1999-2012"),'Result 2005-2012'!L49*SUM($Y$18:$AE$18)/7,IF(AND($M$1=2007,'Calculation sheet'!$AQ49="1999-2012"),'Result 2005-2012'!L49*SUM($Z$18:$AE$18)/6,IF(AND($M$1=2008,'Calculation sheet'!$AQ49="1999-2012"),'Result 2005-2012'!L49*SUM($AA$18:$AE$18)/5,IF(AND($M$1=2009,'Calculation sheet'!$AQ49="1999-2012"),'Result 2005-2012'!L49*SUM($AB$18:$AE$18)/4,IF(AND($M$1=2010,'Calculation sheet'!$AQ49="1999-2012"),'Result 2005-2012'!L49*SUM($AC$18:$AE$18)/3,IF(AND($M$1=2011,'Calculation sheet'!$AQ49="1999-2012"),'Result 2005-2012'!L49*SUM($AD$18:$AE$18)/2,IF(AND($M$1=2012,'Calculation sheet'!$AQ49="1999-2012"),'Result 2005-2012'!L49*$AE$18,""))))))))))))))))</f>
        <v/>
      </c>
      <c r="M49" s="12" t="str">
        <f t="shared" si="0"/>
        <v/>
      </c>
      <c r="N49" s="12" t="str">
        <f>IF('Result 2005-2012'!$R49="","",IF($M$1=2005,'Result 2005-2012'!N49,IF(AND($M$1=2006,'Calculation sheet'!$AQ49="2005-2012"),'Result 2005-2012'!N49*SUM($Y$10:$AE$10)/7,IF(AND($M$1=2007,'Calculation sheet'!$AQ49="2005-2012"),'Result 2005-2012'!N49*SUM($Z$10:$AE$10)/6,IF(AND($M$1=2008,'Calculation sheet'!$AQ49="2005-2012"),'Result 2005-2012'!N49*SUM($AA$10:$AE$10)/5,IF(AND($M$1=2009,'Calculation sheet'!$AQ49="2005-2012"),'Result 2005-2012'!N49*SUM($AB$10:$AE$10)/4,IF(AND($M$1=2010,'Calculation sheet'!$AQ49="2005-2012"),'Result 2005-2012'!N49*SUM($AC$10:$AE$10)/3,IF(AND($M$1=2011,'Calculation sheet'!$AQ49="2005-2012"),'Result 2005-2012'!N49*SUM($AD$10:$AE$10)/2,IF(AND($M$1=2012,'Calculation sheet'!$AQ49="2005-2012"),'Result 2005-2012'!N49*$AE$10,IF(AND($M$1=2006,'Calculation sheet'!$AQ49="1999-2012"),'Result 2005-2012'!N49*SUM($Y$16:$AE$16)/7,IF(AND($M$1=2007,'Calculation sheet'!$AQ49="1999-2012"),'Result 2005-2012'!N49*SUM($Z$16:$AE$16)/6,IF(AND($M$1=2008,'Calculation sheet'!$AQ49="1999-2012"),'Result 2005-2012'!N49*SUM($AA$16:$AE$16)/5,IF(AND($M$1=2009,'Calculation sheet'!$AQ49="1999-2012"),'Result 2005-2012'!N49*SUM($AB$16:$AE$16)/4,IF(AND($M$1=2010,'Calculation sheet'!$AQ49="1999-2012"),'Result 2005-2012'!N49*SUM($AC$16:$AE$16)/3,IF(AND($M$1=2011,'Calculation sheet'!$AQ49="1999-2012"),'Result 2005-2012'!N49*SUM($AD$16:$AE$16)/2,IF(AND($M$1=2012,'Calculation sheet'!$AQ49="1999-2012"),'Result 2005-2012'!N49*$AE$16,""))))))))))))))))</f>
        <v/>
      </c>
      <c r="O49" s="12" t="str">
        <f>IF('Result 2005-2012'!$R49="","",IF($M$1=2005,'Result 2005-2012'!O49,IF(AND($M$1=2006,'Calculation sheet'!$AQ49="2005-2012"),'Result 2005-2012'!O49*SUM($Y$10:$AE$10)/7,IF(AND($M$1=2007,'Calculation sheet'!$AQ49="2005-2012"),'Result 2005-2012'!O49*SUM($Z$10:$AE$10)/6,IF(AND($M$1=2008,'Calculation sheet'!$AQ49="2005-2012"),'Result 2005-2012'!O49*SUM($AA$10:$AE$10)/5,IF(AND($M$1=2009,'Calculation sheet'!$AQ49="2005-2012"),'Result 2005-2012'!O49*SUM($AB$10:$AE$10)/4,IF(AND($M$1=2010,'Calculation sheet'!$AQ49="2005-2012"),'Result 2005-2012'!O49*SUM($AC$10:$AE$10)/3,IF(AND($M$1=2011,'Calculation sheet'!$AQ49="2005-2012"),'Result 2005-2012'!O49*SUM($AD$10:$AE$10)/2,IF(AND($M$1=2012,'Calculation sheet'!$AQ49="2005-2012"),'Result 2005-2012'!O49*$AE$10,IF(AND($M$1=2006,'Calculation sheet'!$AQ49="1999-2012"),'Result 2005-2012'!O49*SUM($Y$16:$AE$16)/7,IF(AND($M$1=2007,'Calculation sheet'!$AQ49="1999-2012"),'Result 2005-2012'!O49*SUM($Z$16:$AE$16)/6,IF(AND($M$1=2008,'Calculation sheet'!$AQ49="1999-2012"),'Result 2005-2012'!O49*SUM($AA$16:$AE$16)/5,IF(AND($M$1=2009,'Calculation sheet'!$AQ49="1999-2012"),'Result 2005-2012'!O49*SUM($AB$16:$AE$16)/4,IF(AND($M$1=2010,'Calculation sheet'!$AQ49="1999-2012"),'Result 2005-2012'!O49*SUM($AC$16:$AE$16)/3,IF(AND($M$1=2011,'Calculation sheet'!$AQ49="1999-2012"),'Result 2005-2012'!O49*SUM($AD$16:$AE$16)/2,IF(AND($M$1=2012,'Calculation sheet'!$AQ49="1999-2012"),'Result 2005-2012'!O49*$AE$16,""))))))))))))))))</f>
        <v/>
      </c>
      <c r="P49" s="12" t="str">
        <f>IF('Result 2005-2012'!$R49="","",IF($M$1=2005,'Result 2005-2012'!P49,IF(AND($M$1=2006,'Calculation sheet'!$AQ49="2005-2012"),'Result 2005-2012'!P49*SUM($Y$11:$AE$11)/7,IF(AND($M$1=2007,'Calculation sheet'!$AQ49="2005-2012"),'Result 2005-2012'!P49*SUM($Z$11:$AE$11)/6,IF(AND($M$1=2008,'Calculation sheet'!$AQ49="2005-2012"),'Result 2005-2012'!P49*SUM($AA$11:$AE$11)/5,IF(AND($M$1=2009,'Calculation sheet'!$AQ49="2005-2012"),'Result 2005-2012'!P49*SUM($AB$11:$AE$11)/4,IF(AND($M$1=2010,'Calculation sheet'!$AQ49="2005-2012"),'Result 2005-2012'!P49*SUM($AC$11:$AE$11)/3,IF(AND($M$1=2011,'Calculation sheet'!$AQ49="2005-2012"),'Result 2005-2012'!P49*SUM($AD$11:$AE$11)/2,IF(AND($M$1=2012,'Calculation sheet'!$AQ49="2005-2012"),'Result 2005-2012'!P49*$AE$11,IF(AND($M$1=2006,'Calculation sheet'!$AQ49="1999-2012"),'Result 2005-2012'!P49*SUM($Y$16:$AE$16)/7,IF(AND($M$1=2007,'Calculation sheet'!$AQ49="1999-2012"),'Result 2005-2012'!P49*SUM($Z$16:$AE$16)/6,IF(AND($M$1=2008,'Calculation sheet'!$AQ49="1999-2012"),'Result 2005-2012'!P49*SUM($AA$16:$AE$16)/5,IF(AND($M$1=2009,'Calculation sheet'!$AQ49="1999-2012"),'Result 2005-2012'!P49*SUM($AB$16:$AE$16)/4,IF(AND($M$1=2010,'Calculation sheet'!$AQ49="1999-2012"),'Result 2005-2012'!P49*SUM($AC$16:$AE$16)/3,IF(AND($M$1=2011,'Calculation sheet'!$AQ49="1999-2012"),'Result 2005-2012'!P49*SUM($AD$16:$AE$16)/2,IF(AND($M$1=2012,'Calculation sheet'!$AQ49="1999-2012"),'Result 2005-2012'!P49*$AE$16,""))))))))))))))))</f>
        <v/>
      </c>
      <c r="Q49" s="12" t="str">
        <f t="shared" si="1"/>
        <v/>
      </c>
      <c r="R49" s="14" t="str">
        <f t="shared" si="2"/>
        <v/>
      </c>
    </row>
    <row r="50" spans="1:18" x14ac:dyDescent="0.3">
      <c r="A50" s="4" t="str">
        <f>IF('Input data'!A65="","",'Input data'!A65)</f>
        <v/>
      </c>
      <c r="B50" s="4" t="str">
        <f>IF('Input data'!B65="","",'Input data'!B65)</f>
        <v/>
      </c>
      <c r="C50" s="4" t="str">
        <f>IF('Input data'!C65="","",'Input data'!C65)</f>
        <v/>
      </c>
      <c r="D50" s="4" t="str">
        <f>IF('Input data'!D65="","",'Input data'!D65)</f>
        <v/>
      </c>
      <c r="E50" s="4" t="str">
        <f>IF('Input data'!E65="","",'Input data'!E65)</f>
        <v/>
      </c>
      <c r="F50" s="4" t="str">
        <f>IF('Input data'!F65="","",'Input data'!F65)</f>
        <v/>
      </c>
      <c r="G50" s="4">
        <f>IF('Input data'!G65="","",'Input data'!G65)</f>
        <v>0</v>
      </c>
      <c r="H50" s="4" t="str">
        <f>IF('Input data'!H65&gt;0.5,'Input data'!H65,"")</f>
        <v/>
      </c>
      <c r="I50" s="4" t="str">
        <f>IF('Input data'!I65="","",'Input data'!I65)</f>
        <v/>
      </c>
      <c r="J50" s="12" t="str">
        <f>IF('Result 2005-2012'!$R50="","",IF($M$1=2005,'Result 2005-2012'!J50,IF(AND($M$1=2006,'Calculation sheet'!$AQ50="2005-2012"),'Result 2005-2012'!J50*SUM($Y$7:$AE$7)/7,IF(AND($M$1=2007,'Calculation sheet'!$AQ50="2005-2012"),'Result 2005-2012'!J50*SUM($Z$7:$AE$7)/6,IF(AND($M$1=2008,'Calculation sheet'!$AQ50="2005-2012"),'Result 2005-2012'!J50*SUM($AA$7:$AE$7)/5,IF(AND($M$1=2009,'Calculation sheet'!$AQ50="2005-2012"),'Result 2005-2012'!J50*SUM($AB$7:$AE$7)/4,IF(AND($M$1=2010,'Calculation sheet'!$AQ50="2005-2012"),'Result 2005-2012'!J50*SUM($AC$7:$AE$7)/3,IF(AND($M$1=2011,'Calculation sheet'!$AQ50="2005-2012"),'Result 2005-2012'!J50*SUM($AD$7:$AE$7)/2,IF(AND($M$1=2012,'Calculation sheet'!$AQ50="2005-2012"),'Result 2005-2012'!J50*$AE$7,IF(AND($M$1=2006,'Calculation sheet'!$AQ50="1999-2012"),'Result 2005-2012'!J50*SUM($Y$16:$AE$16)/7,IF(AND($M$1=2007,'Calculation sheet'!$AQ50="1999-2012"),'Result 2005-2012'!J50*SUM($Z$16:$AE$16)/6,IF(AND($M$1=2008,'Calculation sheet'!$AQ50="1999-2012"),'Result 2005-2012'!J50*SUM($AA$16:$AE$16)/5,IF(AND($M$1=2009,'Calculation sheet'!$AQ50="1999-2012"),'Result 2005-2012'!J50*SUM($AB$16:$AE$16)/4,IF(AND($M$1=2010,'Calculation sheet'!$AQ50="1999-2012"),'Result 2005-2012'!J50*SUM($AC$16:$AE$16)/3,IF(AND($M$1=2011,'Calculation sheet'!$AQ50="1999-2012"),'Result 2005-2012'!J50*SUM($AD$16:$AE$16)/2,IF(AND($M$1=2012,'Calculation sheet'!$AQ50="1999-2012"),'Result 2005-2012'!J50*$AE$16,""))))))))))))))))</f>
        <v/>
      </c>
      <c r="K50" s="12" t="str">
        <f>IF('Result 2005-2012'!$R50="","",IF($M$1=2005,'Result 2005-2012'!K50,IF(AND($M$1=2006,'Calculation sheet'!$AQ50="2005-2012"),'Result 2005-2012'!K50*SUM($Y$8:$AE$8)/7,IF(AND($M$1=2007,'Calculation sheet'!$AQ50="2005-2012"),'Result 2005-2012'!K50*SUM($Z$8:$AE$8)/6,IF(AND($M$1=2008,'Calculation sheet'!$AQ50="2005-2012"),'Result 2005-2012'!K50*SUM($AA$8:$AE$8)/5,IF(AND($M$1=2009,'Calculation sheet'!$AQ50="2005-2012"),'Result 2005-2012'!K50*SUM($AB$8:$AE$8)/4,IF(AND($M$1=2010,'Calculation sheet'!$AQ50="2005-2012"),'Result 2005-2012'!K50*SUM($AC$8:$AE$8)/3,IF(AND($M$1=2011,'Calculation sheet'!$AQ50="2005-2012"),'Result 2005-2012'!K50*SUM($AD$8:$AE$8)/2,IF(AND($M$1=2012,'Calculation sheet'!$AQ50="2005-2012"),'Result 2005-2012'!K50*$AE$8,IF(AND($M$1=2006,'Calculation sheet'!$AQ50="1999-2012"),'Result 2005-2012'!K50*SUM($Y$17:$AE$17)/7,IF(AND($M$1=2007,'Calculation sheet'!$AQ50="1999-2012"),'Result 2005-2012'!K50*SUM($Z$17:$AE$17)/6,IF(AND($M$1=2008,'Calculation sheet'!$AQ50="1999-2012"),'Result 2005-2012'!K50*SUM($AA$17:$AE$17)/5,IF(AND($M$1=2009,'Calculation sheet'!$AQ50="1999-2012"),'Result 2005-2012'!K50*SUM($AB$17:$AE$17)/4,IF(AND($M$1=2010,'Calculation sheet'!$AQ50="1999-2012"),'Result 2005-2012'!K50*SUM($AC$17:$AE$17)/3,IF(AND($M$1=2011,'Calculation sheet'!$AQ50="1999-2012"),'Result 2005-2012'!K50*SUM($AD$17:$AE$17)/2,IF(AND($M$1=2012,'Calculation sheet'!$AQ50="1999-2012"),'Result 2005-2012'!K50*$AE$17,""))))))))))))))))</f>
        <v/>
      </c>
      <c r="L50" s="12" t="str">
        <f>IF('Result 2005-2012'!$R50="","",IF($M$1=2005,'Result 2005-2012'!L50,IF(AND($M$1=2006,'Calculation sheet'!$AQ50="2005-2012"),'Result 2005-2012'!L50*SUM($Y$9:$AE$9)/7,IF(AND($M$1=2007,'Calculation sheet'!$AQ50="2005-2012"),'Result 2005-2012'!L50*SUM($Z$9:$AE$9)/6,IF(AND($M$1=2008,'Calculation sheet'!$AQ50="2005-2012"),'Result 2005-2012'!L50*SUM($AA$9:$AE$9)/5,IF(AND($M$1=2009,'Calculation sheet'!$AQ50="2005-2012"),'Result 2005-2012'!L50*SUM($AB$9:$AE$9)/4,IF(AND($M$1=2010,'Calculation sheet'!$AQ50="2005-2012"),'Result 2005-2012'!L50*SUM($AC$9:$AE$9)/3,IF(AND($M$1=2011,'Calculation sheet'!$AQ50="2005-2012"),'Result 2005-2012'!L50*SUM($AD$9:$AE$9)/2,IF(AND($M$1=2012,'Calculation sheet'!$AQ50="2005-2012"),'Result 2005-2012'!L50*$AE$9,IF(AND($M$1=2006,'Calculation sheet'!$AQ50="1999-2012"),'Result 2005-2012'!L50*SUM($Y$18:$AE$18)/7,IF(AND($M$1=2007,'Calculation sheet'!$AQ50="1999-2012"),'Result 2005-2012'!L50*SUM($Z$18:$AE$18)/6,IF(AND($M$1=2008,'Calculation sheet'!$AQ50="1999-2012"),'Result 2005-2012'!L50*SUM($AA$18:$AE$18)/5,IF(AND($M$1=2009,'Calculation sheet'!$AQ50="1999-2012"),'Result 2005-2012'!L50*SUM($AB$18:$AE$18)/4,IF(AND($M$1=2010,'Calculation sheet'!$AQ50="1999-2012"),'Result 2005-2012'!L50*SUM($AC$18:$AE$18)/3,IF(AND($M$1=2011,'Calculation sheet'!$AQ50="1999-2012"),'Result 2005-2012'!L50*SUM($AD$18:$AE$18)/2,IF(AND($M$1=2012,'Calculation sheet'!$AQ50="1999-2012"),'Result 2005-2012'!L50*$AE$18,""))))))))))))))))</f>
        <v/>
      </c>
      <c r="M50" s="12" t="str">
        <f t="shared" si="0"/>
        <v/>
      </c>
      <c r="N50" s="12" t="str">
        <f>IF('Result 2005-2012'!$R50="","",IF($M$1=2005,'Result 2005-2012'!N50,IF(AND($M$1=2006,'Calculation sheet'!$AQ50="2005-2012"),'Result 2005-2012'!N50*SUM($Y$10:$AE$10)/7,IF(AND($M$1=2007,'Calculation sheet'!$AQ50="2005-2012"),'Result 2005-2012'!N50*SUM($Z$10:$AE$10)/6,IF(AND($M$1=2008,'Calculation sheet'!$AQ50="2005-2012"),'Result 2005-2012'!N50*SUM($AA$10:$AE$10)/5,IF(AND($M$1=2009,'Calculation sheet'!$AQ50="2005-2012"),'Result 2005-2012'!N50*SUM($AB$10:$AE$10)/4,IF(AND($M$1=2010,'Calculation sheet'!$AQ50="2005-2012"),'Result 2005-2012'!N50*SUM($AC$10:$AE$10)/3,IF(AND($M$1=2011,'Calculation sheet'!$AQ50="2005-2012"),'Result 2005-2012'!N50*SUM($AD$10:$AE$10)/2,IF(AND($M$1=2012,'Calculation sheet'!$AQ50="2005-2012"),'Result 2005-2012'!N50*$AE$10,IF(AND($M$1=2006,'Calculation sheet'!$AQ50="1999-2012"),'Result 2005-2012'!N50*SUM($Y$16:$AE$16)/7,IF(AND($M$1=2007,'Calculation sheet'!$AQ50="1999-2012"),'Result 2005-2012'!N50*SUM($Z$16:$AE$16)/6,IF(AND($M$1=2008,'Calculation sheet'!$AQ50="1999-2012"),'Result 2005-2012'!N50*SUM($AA$16:$AE$16)/5,IF(AND($M$1=2009,'Calculation sheet'!$AQ50="1999-2012"),'Result 2005-2012'!N50*SUM($AB$16:$AE$16)/4,IF(AND($M$1=2010,'Calculation sheet'!$AQ50="1999-2012"),'Result 2005-2012'!N50*SUM($AC$16:$AE$16)/3,IF(AND($M$1=2011,'Calculation sheet'!$AQ50="1999-2012"),'Result 2005-2012'!N50*SUM($AD$16:$AE$16)/2,IF(AND($M$1=2012,'Calculation sheet'!$AQ50="1999-2012"),'Result 2005-2012'!N50*$AE$16,""))))))))))))))))</f>
        <v/>
      </c>
      <c r="O50" s="12" t="str">
        <f>IF('Result 2005-2012'!$R50="","",IF($M$1=2005,'Result 2005-2012'!O50,IF(AND($M$1=2006,'Calculation sheet'!$AQ50="2005-2012"),'Result 2005-2012'!O50*SUM($Y$10:$AE$10)/7,IF(AND($M$1=2007,'Calculation sheet'!$AQ50="2005-2012"),'Result 2005-2012'!O50*SUM($Z$10:$AE$10)/6,IF(AND($M$1=2008,'Calculation sheet'!$AQ50="2005-2012"),'Result 2005-2012'!O50*SUM($AA$10:$AE$10)/5,IF(AND($M$1=2009,'Calculation sheet'!$AQ50="2005-2012"),'Result 2005-2012'!O50*SUM($AB$10:$AE$10)/4,IF(AND($M$1=2010,'Calculation sheet'!$AQ50="2005-2012"),'Result 2005-2012'!O50*SUM($AC$10:$AE$10)/3,IF(AND($M$1=2011,'Calculation sheet'!$AQ50="2005-2012"),'Result 2005-2012'!O50*SUM($AD$10:$AE$10)/2,IF(AND($M$1=2012,'Calculation sheet'!$AQ50="2005-2012"),'Result 2005-2012'!O50*$AE$10,IF(AND($M$1=2006,'Calculation sheet'!$AQ50="1999-2012"),'Result 2005-2012'!O50*SUM($Y$16:$AE$16)/7,IF(AND($M$1=2007,'Calculation sheet'!$AQ50="1999-2012"),'Result 2005-2012'!O50*SUM($Z$16:$AE$16)/6,IF(AND($M$1=2008,'Calculation sheet'!$AQ50="1999-2012"),'Result 2005-2012'!O50*SUM($AA$16:$AE$16)/5,IF(AND($M$1=2009,'Calculation sheet'!$AQ50="1999-2012"),'Result 2005-2012'!O50*SUM($AB$16:$AE$16)/4,IF(AND($M$1=2010,'Calculation sheet'!$AQ50="1999-2012"),'Result 2005-2012'!O50*SUM($AC$16:$AE$16)/3,IF(AND($M$1=2011,'Calculation sheet'!$AQ50="1999-2012"),'Result 2005-2012'!O50*SUM($AD$16:$AE$16)/2,IF(AND($M$1=2012,'Calculation sheet'!$AQ50="1999-2012"),'Result 2005-2012'!O50*$AE$16,""))))))))))))))))</f>
        <v/>
      </c>
      <c r="P50" s="12" t="str">
        <f>IF('Result 2005-2012'!$R50="","",IF($M$1=2005,'Result 2005-2012'!P50,IF(AND($M$1=2006,'Calculation sheet'!$AQ50="2005-2012"),'Result 2005-2012'!P50*SUM($Y$11:$AE$11)/7,IF(AND($M$1=2007,'Calculation sheet'!$AQ50="2005-2012"),'Result 2005-2012'!P50*SUM($Z$11:$AE$11)/6,IF(AND($M$1=2008,'Calculation sheet'!$AQ50="2005-2012"),'Result 2005-2012'!P50*SUM($AA$11:$AE$11)/5,IF(AND($M$1=2009,'Calculation sheet'!$AQ50="2005-2012"),'Result 2005-2012'!P50*SUM($AB$11:$AE$11)/4,IF(AND($M$1=2010,'Calculation sheet'!$AQ50="2005-2012"),'Result 2005-2012'!P50*SUM($AC$11:$AE$11)/3,IF(AND($M$1=2011,'Calculation sheet'!$AQ50="2005-2012"),'Result 2005-2012'!P50*SUM($AD$11:$AE$11)/2,IF(AND($M$1=2012,'Calculation sheet'!$AQ50="2005-2012"),'Result 2005-2012'!P50*$AE$11,IF(AND($M$1=2006,'Calculation sheet'!$AQ50="1999-2012"),'Result 2005-2012'!P50*SUM($Y$16:$AE$16)/7,IF(AND($M$1=2007,'Calculation sheet'!$AQ50="1999-2012"),'Result 2005-2012'!P50*SUM($Z$16:$AE$16)/6,IF(AND($M$1=2008,'Calculation sheet'!$AQ50="1999-2012"),'Result 2005-2012'!P50*SUM($AA$16:$AE$16)/5,IF(AND($M$1=2009,'Calculation sheet'!$AQ50="1999-2012"),'Result 2005-2012'!P50*SUM($AB$16:$AE$16)/4,IF(AND($M$1=2010,'Calculation sheet'!$AQ50="1999-2012"),'Result 2005-2012'!P50*SUM($AC$16:$AE$16)/3,IF(AND($M$1=2011,'Calculation sheet'!$AQ50="1999-2012"),'Result 2005-2012'!P50*SUM($AD$16:$AE$16)/2,IF(AND($M$1=2012,'Calculation sheet'!$AQ50="1999-2012"),'Result 2005-2012'!P50*$AE$16,""))))))))))))))))</f>
        <v/>
      </c>
      <c r="Q50" s="12" t="str">
        <f t="shared" si="1"/>
        <v/>
      </c>
      <c r="R50" s="14" t="str">
        <f t="shared" si="2"/>
        <v/>
      </c>
    </row>
    <row r="51" spans="1:18" x14ac:dyDescent="0.3">
      <c r="A51" s="4" t="str">
        <f>IF('Input data'!A66="","",'Input data'!A66)</f>
        <v/>
      </c>
      <c r="B51" s="4" t="str">
        <f>IF('Input data'!B66="","",'Input data'!B66)</f>
        <v/>
      </c>
      <c r="C51" s="4" t="str">
        <f>IF('Input data'!C66="","",'Input data'!C66)</f>
        <v/>
      </c>
      <c r="D51" s="4" t="str">
        <f>IF('Input data'!D66="","",'Input data'!D66)</f>
        <v/>
      </c>
      <c r="E51" s="4" t="str">
        <f>IF('Input data'!E66="","",'Input data'!E66)</f>
        <v/>
      </c>
      <c r="F51" s="4" t="str">
        <f>IF('Input data'!F66="","",'Input data'!F66)</f>
        <v/>
      </c>
      <c r="G51" s="4">
        <f>IF('Input data'!G66="","",'Input data'!G66)</f>
        <v>0</v>
      </c>
      <c r="H51" s="4" t="str">
        <f>IF('Input data'!H66&gt;0.5,'Input data'!H66,"")</f>
        <v/>
      </c>
      <c r="I51" s="4" t="str">
        <f>IF('Input data'!I66="","",'Input data'!I66)</f>
        <v/>
      </c>
      <c r="J51" s="12" t="str">
        <f>IF('Result 2005-2012'!$R51="","",IF($M$1=2005,'Result 2005-2012'!J51,IF(AND($M$1=2006,'Calculation sheet'!$AQ51="2005-2012"),'Result 2005-2012'!J51*SUM($Y$7:$AE$7)/7,IF(AND($M$1=2007,'Calculation sheet'!$AQ51="2005-2012"),'Result 2005-2012'!J51*SUM($Z$7:$AE$7)/6,IF(AND($M$1=2008,'Calculation sheet'!$AQ51="2005-2012"),'Result 2005-2012'!J51*SUM($AA$7:$AE$7)/5,IF(AND($M$1=2009,'Calculation sheet'!$AQ51="2005-2012"),'Result 2005-2012'!J51*SUM($AB$7:$AE$7)/4,IF(AND($M$1=2010,'Calculation sheet'!$AQ51="2005-2012"),'Result 2005-2012'!J51*SUM($AC$7:$AE$7)/3,IF(AND($M$1=2011,'Calculation sheet'!$AQ51="2005-2012"),'Result 2005-2012'!J51*SUM($AD$7:$AE$7)/2,IF(AND($M$1=2012,'Calculation sheet'!$AQ51="2005-2012"),'Result 2005-2012'!J51*$AE$7,IF(AND($M$1=2006,'Calculation sheet'!$AQ51="1999-2012"),'Result 2005-2012'!J51*SUM($Y$16:$AE$16)/7,IF(AND($M$1=2007,'Calculation sheet'!$AQ51="1999-2012"),'Result 2005-2012'!J51*SUM($Z$16:$AE$16)/6,IF(AND($M$1=2008,'Calculation sheet'!$AQ51="1999-2012"),'Result 2005-2012'!J51*SUM($AA$16:$AE$16)/5,IF(AND($M$1=2009,'Calculation sheet'!$AQ51="1999-2012"),'Result 2005-2012'!J51*SUM($AB$16:$AE$16)/4,IF(AND($M$1=2010,'Calculation sheet'!$AQ51="1999-2012"),'Result 2005-2012'!J51*SUM($AC$16:$AE$16)/3,IF(AND($M$1=2011,'Calculation sheet'!$AQ51="1999-2012"),'Result 2005-2012'!J51*SUM($AD$16:$AE$16)/2,IF(AND($M$1=2012,'Calculation sheet'!$AQ51="1999-2012"),'Result 2005-2012'!J51*$AE$16,""))))))))))))))))</f>
        <v/>
      </c>
      <c r="K51" s="12" t="str">
        <f>IF('Result 2005-2012'!$R51="","",IF($M$1=2005,'Result 2005-2012'!K51,IF(AND($M$1=2006,'Calculation sheet'!$AQ51="2005-2012"),'Result 2005-2012'!K51*SUM($Y$8:$AE$8)/7,IF(AND($M$1=2007,'Calculation sheet'!$AQ51="2005-2012"),'Result 2005-2012'!K51*SUM($Z$8:$AE$8)/6,IF(AND($M$1=2008,'Calculation sheet'!$AQ51="2005-2012"),'Result 2005-2012'!K51*SUM($AA$8:$AE$8)/5,IF(AND($M$1=2009,'Calculation sheet'!$AQ51="2005-2012"),'Result 2005-2012'!K51*SUM($AB$8:$AE$8)/4,IF(AND($M$1=2010,'Calculation sheet'!$AQ51="2005-2012"),'Result 2005-2012'!K51*SUM($AC$8:$AE$8)/3,IF(AND($M$1=2011,'Calculation sheet'!$AQ51="2005-2012"),'Result 2005-2012'!K51*SUM($AD$8:$AE$8)/2,IF(AND($M$1=2012,'Calculation sheet'!$AQ51="2005-2012"),'Result 2005-2012'!K51*$AE$8,IF(AND($M$1=2006,'Calculation sheet'!$AQ51="1999-2012"),'Result 2005-2012'!K51*SUM($Y$17:$AE$17)/7,IF(AND($M$1=2007,'Calculation sheet'!$AQ51="1999-2012"),'Result 2005-2012'!K51*SUM($Z$17:$AE$17)/6,IF(AND($M$1=2008,'Calculation sheet'!$AQ51="1999-2012"),'Result 2005-2012'!K51*SUM($AA$17:$AE$17)/5,IF(AND($M$1=2009,'Calculation sheet'!$AQ51="1999-2012"),'Result 2005-2012'!K51*SUM($AB$17:$AE$17)/4,IF(AND($M$1=2010,'Calculation sheet'!$AQ51="1999-2012"),'Result 2005-2012'!K51*SUM($AC$17:$AE$17)/3,IF(AND($M$1=2011,'Calculation sheet'!$AQ51="1999-2012"),'Result 2005-2012'!K51*SUM($AD$17:$AE$17)/2,IF(AND($M$1=2012,'Calculation sheet'!$AQ51="1999-2012"),'Result 2005-2012'!K51*$AE$17,""))))))))))))))))</f>
        <v/>
      </c>
      <c r="L51" s="12" t="str">
        <f>IF('Result 2005-2012'!$R51="","",IF($M$1=2005,'Result 2005-2012'!L51,IF(AND($M$1=2006,'Calculation sheet'!$AQ51="2005-2012"),'Result 2005-2012'!L51*SUM($Y$9:$AE$9)/7,IF(AND($M$1=2007,'Calculation sheet'!$AQ51="2005-2012"),'Result 2005-2012'!L51*SUM($Z$9:$AE$9)/6,IF(AND($M$1=2008,'Calculation sheet'!$AQ51="2005-2012"),'Result 2005-2012'!L51*SUM($AA$9:$AE$9)/5,IF(AND($M$1=2009,'Calculation sheet'!$AQ51="2005-2012"),'Result 2005-2012'!L51*SUM($AB$9:$AE$9)/4,IF(AND($M$1=2010,'Calculation sheet'!$AQ51="2005-2012"),'Result 2005-2012'!L51*SUM($AC$9:$AE$9)/3,IF(AND($M$1=2011,'Calculation sheet'!$AQ51="2005-2012"),'Result 2005-2012'!L51*SUM($AD$9:$AE$9)/2,IF(AND($M$1=2012,'Calculation sheet'!$AQ51="2005-2012"),'Result 2005-2012'!L51*$AE$9,IF(AND($M$1=2006,'Calculation sheet'!$AQ51="1999-2012"),'Result 2005-2012'!L51*SUM($Y$18:$AE$18)/7,IF(AND($M$1=2007,'Calculation sheet'!$AQ51="1999-2012"),'Result 2005-2012'!L51*SUM($Z$18:$AE$18)/6,IF(AND($M$1=2008,'Calculation sheet'!$AQ51="1999-2012"),'Result 2005-2012'!L51*SUM($AA$18:$AE$18)/5,IF(AND($M$1=2009,'Calculation sheet'!$AQ51="1999-2012"),'Result 2005-2012'!L51*SUM($AB$18:$AE$18)/4,IF(AND($M$1=2010,'Calculation sheet'!$AQ51="1999-2012"),'Result 2005-2012'!L51*SUM($AC$18:$AE$18)/3,IF(AND($M$1=2011,'Calculation sheet'!$AQ51="1999-2012"),'Result 2005-2012'!L51*SUM($AD$18:$AE$18)/2,IF(AND($M$1=2012,'Calculation sheet'!$AQ51="1999-2012"),'Result 2005-2012'!L51*$AE$18,""))))))))))))))))</f>
        <v/>
      </c>
      <c r="M51" s="12" t="str">
        <f t="shared" si="0"/>
        <v/>
      </c>
      <c r="N51" s="12" t="str">
        <f>IF('Result 2005-2012'!$R51="","",IF($M$1=2005,'Result 2005-2012'!N51,IF(AND($M$1=2006,'Calculation sheet'!$AQ51="2005-2012"),'Result 2005-2012'!N51*SUM($Y$10:$AE$10)/7,IF(AND($M$1=2007,'Calculation sheet'!$AQ51="2005-2012"),'Result 2005-2012'!N51*SUM($Z$10:$AE$10)/6,IF(AND($M$1=2008,'Calculation sheet'!$AQ51="2005-2012"),'Result 2005-2012'!N51*SUM($AA$10:$AE$10)/5,IF(AND($M$1=2009,'Calculation sheet'!$AQ51="2005-2012"),'Result 2005-2012'!N51*SUM($AB$10:$AE$10)/4,IF(AND($M$1=2010,'Calculation sheet'!$AQ51="2005-2012"),'Result 2005-2012'!N51*SUM($AC$10:$AE$10)/3,IF(AND($M$1=2011,'Calculation sheet'!$AQ51="2005-2012"),'Result 2005-2012'!N51*SUM($AD$10:$AE$10)/2,IF(AND($M$1=2012,'Calculation sheet'!$AQ51="2005-2012"),'Result 2005-2012'!N51*$AE$10,IF(AND($M$1=2006,'Calculation sheet'!$AQ51="1999-2012"),'Result 2005-2012'!N51*SUM($Y$16:$AE$16)/7,IF(AND($M$1=2007,'Calculation sheet'!$AQ51="1999-2012"),'Result 2005-2012'!N51*SUM($Z$16:$AE$16)/6,IF(AND($M$1=2008,'Calculation sheet'!$AQ51="1999-2012"),'Result 2005-2012'!N51*SUM($AA$16:$AE$16)/5,IF(AND($M$1=2009,'Calculation sheet'!$AQ51="1999-2012"),'Result 2005-2012'!N51*SUM($AB$16:$AE$16)/4,IF(AND($M$1=2010,'Calculation sheet'!$AQ51="1999-2012"),'Result 2005-2012'!N51*SUM($AC$16:$AE$16)/3,IF(AND($M$1=2011,'Calculation sheet'!$AQ51="1999-2012"),'Result 2005-2012'!N51*SUM($AD$16:$AE$16)/2,IF(AND($M$1=2012,'Calculation sheet'!$AQ51="1999-2012"),'Result 2005-2012'!N51*$AE$16,""))))))))))))))))</f>
        <v/>
      </c>
      <c r="O51" s="12" t="str">
        <f>IF('Result 2005-2012'!$R51="","",IF($M$1=2005,'Result 2005-2012'!O51,IF(AND($M$1=2006,'Calculation sheet'!$AQ51="2005-2012"),'Result 2005-2012'!O51*SUM($Y$10:$AE$10)/7,IF(AND($M$1=2007,'Calculation sheet'!$AQ51="2005-2012"),'Result 2005-2012'!O51*SUM($Z$10:$AE$10)/6,IF(AND($M$1=2008,'Calculation sheet'!$AQ51="2005-2012"),'Result 2005-2012'!O51*SUM($AA$10:$AE$10)/5,IF(AND($M$1=2009,'Calculation sheet'!$AQ51="2005-2012"),'Result 2005-2012'!O51*SUM($AB$10:$AE$10)/4,IF(AND($M$1=2010,'Calculation sheet'!$AQ51="2005-2012"),'Result 2005-2012'!O51*SUM($AC$10:$AE$10)/3,IF(AND($M$1=2011,'Calculation sheet'!$AQ51="2005-2012"),'Result 2005-2012'!O51*SUM($AD$10:$AE$10)/2,IF(AND($M$1=2012,'Calculation sheet'!$AQ51="2005-2012"),'Result 2005-2012'!O51*$AE$10,IF(AND($M$1=2006,'Calculation sheet'!$AQ51="1999-2012"),'Result 2005-2012'!O51*SUM($Y$16:$AE$16)/7,IF(AND($M$1=2007,'Calculation sheet'!$AQ51="1999-2012"),'Result 2005-2012'!O51*SUM($Z$16:$AE$16)/6,IF(AND($M$1=2008,'Calculation sheet'!$AQ51="1999-2012"),'Result 2005-2012'!O51*SUM($AA$16:$AE$16)/5,IF(AND($M$1=2009,'Calculation sheet'!$AQ51="1999-2012"),'Result 2005-2012'!O51*SUM($AB$16:$AE$16)/4,IF(AND($M$1=2010,'Calculation sheet'!$AQ51="1999-2012"),'Result 2005-2012'!O51*SUM($AC$16:$AE$16)/3,IF(AND($M$1=2011,'Calculation sheet'!$AQ51="1999-2012"),'Result 2005-2012'!O51*SUM($AD$16:$AE$16)/2,IF(AND($M$1=2012,'Calculation sheet'!$AQ51="1999-2012"),'Result 2005-2012'!O51*$AE$16,""))))))))))))))))</f>
        <v/>
      </c>
      <c r="P51" s="12" t="str">
        <f>IF('Result 2005-2012'!$R51="","",IF($M$1=2005,'Result 2005-2012'!P51,IF(AND($M$1=2006,'Calculation sheet'!$AQ51="2005-2012"),'Result 2005-2012'!P51*SUM($Y$11:$AE$11)/7,IF(AND($M$1=2007,'Calculation sheet'!$AQ51="2005-2012"),'Result 2005-2012'!P51*SUM($Z$11:$AE$11)/6,IF(AND($M$1=2008,'Calculation sheet'!$AQ51="2005-2012"),'Result 2005-2012'!P51*SUM($AA$11:$AE$11)/5,IF(AND($M$1=2009,'Calculation sheet'!$AQ51="2005-2012"),'Result 2005-2012'!P51*SUM($AB$11:$AE$11)/4,IF(AND($M$1=2010,'Calculation sheet'!$AQ51="2005-2012"),'Result 2005-2012'!P51*SUM($AC$11:$AE$11)/3,IF(AND($M$1=2011,'Calculation sheet'!$AQ51="2005-2012"),'Result 2005-2012'!P51*SUM($AD$11:$AE$11)/2,IF(AND($M$1=2012,'Calculation sheet'!$AQ51="2005-2012"),'Result 2005-2012'!P51*$AE$11,IF(AND($M$1=2006,'Calculation sheet'!$AQ51="1999-2012"),'Result 2005-2012'!P51*SUM($Y$16:$AE$16)/7,IF(AND($M$1=2007,'Calculation sheet'!$AQ51="1999-2012"),'Result 2005-2012'!P51*SUM($Z$16:$AE$16)/6,IF(AND($M$1=2008,'Calculation sheet'!$AQ51="1999-2012"),'Result 2005-2012'!P51*SUM($AA$16:$AE$16)/5,IF(AND($M$1=2009,'Calculation sheet'!$AQ51="1999-2012"),'Result 2005-2012'!P51*SUM($AB$16:$AE$16)/4,IF(AND($M$1=2010,'Calculation sheet'!$AQ51="1999-2012"),'Result 2005-2012'!P51*SUM($AC$16:$AE$16)/3,IF(AND($M$1=2011,'Calculation sheet'!$AQ51="1999-2012"),'Result 2005-2012'!P51*SUM($AD$16:$AE$16)/2,IF(AND($M$1=2012,'Calculation sheet'!$AQ51="1999-2012"),'Result 2005-2012'!P51*$AE$16,""))))))))))))))))</f>
        <v/>
      </c>
      <c r="Q51" s="12" t="str">
        <f t="shared" si="1"/>
        <v/>
      </c>
      <c r="R51" s="14" t="str">
        <f t="shared" si="2"/>
        <v/>
      </c>
    </row>
    <row r="52" spans="1:18" x14ac:dyDescent="0.3">
      <c r="A52" s="4" t="str">
        <f>IF('Input data'!A67="","",'Input data'!A67)</f>
        <v/>
      </c>
      <c r="B52" s="4" t="str">
        <f>IF('Input data'!B67="","",'Input data'!B67)</f>
        <v/>
      </c>
      <c r="C52" s="4" t="str">
        <f>IF('Input data'!C67="","",'Input data'!C67)</f>
        <v/>
      </c>
      <c r="D52" s="4" t="str">
        <f>IF('Input data'!D67="","",'Input data'!D67)</f>
        <v/>
      </c>
      <c r="E52" s="4" t="str">
        <f>IF('Input data'!E67="","",'Input data'!E67)</f>
        <v/>
      </c>
      <c r="F52" s="4" t="str">
        <f>IF('Input data'!F67="","",'Input data'!F67)</f>
        <v/>
      </c>
      <c r="G52" s="4">
        <f>IF('Input data'!G67="","",'Input data'!G67)</f>
        <v>0</v>
      </c>
      <c r="H52" s="4" t="str">
        <f>IF('Input data'!H67&gt;0.5,'Input data'!H67,"")</f>
        <v/>
      </c>
      <c r="I52" s="4" t="str">
        <f>IF('Input data'!I67="","",'Input data'!I67)</f>
        <v/>
      </c>
      <c r="J52" s="12" t="str">
        <f>IF('Result 2005-2012'!$R52="","",IF($M$1=2005,'Result 2005-2012'!J52,IF(AND($M$1=2006,'Calculation sheet'!$AQ52="2005-2012"),'Result 2005-2012'!J52*SUM($Y$7:$AE$7)/7,IF(AND($M$1=2007,'Calculation sheet'!$AQ52="2005-2012"),'Result 2005-2012'!J52*SUM($Z$7:$AE$7)/6,IF(AND($M$1=2008,'Calculation sheet'!$AQ52="2005-2012"),'Result 2005-2012'!J52*SUM($AA$7:$AE$7)/5,IF(AND($M$1=2009,'Calculation sheet'!$AQ52="2005-2012"),'Result 2005-2012'!J52*SUM($AB$7:$AE$7)/4,IF(AND($M$1=2010,'Calculation sheet'!$AQ52="2005-2012"),'Result 2005-2012'!J52*SUM($AC$7:$AE$7)/3,IF(AND($M$1=2011,'Calculation sheet'!$AQ52="2005-2012"),'Result 2005-2012'!J52*SUM($AD$7:$AE$7)/2,IF(AND($M$1=2012,'Calculation sheet'!$AQ52="2005-2012"),'Result 2005-2012'!J52*$AE$7,IF(AND($M$1=2006,'Calculation sheet'!$AQ52="1999-2012"),'Result 2005-2012'!J52*SUM($Y$16:$AE$16)/7,IF(AND($M$1=2007,'Calculation sheet'!$AQ52="1999-2012"),'Result 2005-2012'!J52*SUM($Z$16:$AE$16)/6,IF(AND($M$1=2008,'Calculation sheet'!$AQ52="1999-2012"),'Result 2005-2012'!J52*SUM($AA$16:$AE$16)/5,IF(AND($M$1=2009,'Calculation sheet'!$AQ52="1999-2012"),'Result 2005-2012'!J52*SUM($AB$16:$AE$16)/4,IF(AND($M$1=2010,'Calculation sheet'!$AQ52="1999-2012"),'Result 2005-2012'!J52*SUM($AC$16:$AE$16)/3,IF(AND($M$1=2011,'Calculation sheet'!$AQ52="1999-2012"),'Result 2005-2012'!J52*SUM($AD$16:$AE$16)/2,IF(AND($M$1=2012,'Calculation sheet'!$AQ52="1999-2012"),'Result 2005-2012'!J52*$AE$16,""))))))))))))))))</f>
        <v/>
      </c>
      <c r="K52" s="12" t="str">
        <f>IF('Result 2005-2012'!$R52="","",IF($M$1=2005,'Result 2005-2012'!K52,IF(AND($M$1=2006,'Calculation sheet'!$AQ52="2005-2012"),'Result 2005-2012'!K52*SUM($Y$8:$AE$8)/7,IF(AND($M$1=2007,'Calculation sheet'!$AQ52="2005-2012"),'Result 2005-2012'!K52*SUM($Z$8:$AE$8)/6,IF(AND($M$1=2008,'Calculation sheet'!$AQ52="2005-2012"),'Result 2005-2012'!K52*SUM($AA$8:$AE$8)/5,IF(AND($M$1=2009,'Calculation sheet'!$AQ52="2005-2012"),'Result 2005-2012'!K52*SUM($AB$8:$AE$8)/4,IF(AND($M$1=2010,'Calculation sheet'!$AQ52="2005-2012"),'Result 2005-2012'!K52*SUM($AC$8:$AE$8)/3,IF(AND($M$1=2011,'Calculation sheet'!$AQ52="2005-2012"),'Result 2005-2012'!K52*SUM($AD$8:$AE$8)/2,IF(AND($M$1=2012,'Calculation sheet'!$AQ52="2005-2012"),'Result 2005-2012'!K52*$AE$8,IF(AND($M$1=2006,'Calculation sheet'!$AQ52="1999-2012"),'Result 2005-2012'!K52*SUM($Y$17:$AE$17)/7,IF(AND($M$1=2007,'Calculation sheet'!$AQ52="1999-2012"),'Result 2005-2012'!K52*SUM($Z$17:$AE$17)/6,IF(AND($M$1=2008,'Calculation sheet'!$AQ52="1999-2012"),'Result 2005-2012'!K52*SUM($AA$17:$AE$17)/5,IF(AND($M$1=2009,'Calculation sheet'!$AQ52="1999-2012"),'Result 2005-2012'!K52*SUM($AB$17:$AE$17)/4,IF(AND($M$1=2010,'Calculation sheet'!$AQ52="1999-2012"),'Result 2005-2012'!K52*SUM($AC$17:$AE$17)/3,IF(AND($M$1=2011,'Calculation sheet'!$AQ52="1999-2012"),'Result 2005-2012'!K52*SUM($AD$17:$AE$17)/2,IF(AND($M$1=2012,'Calculation sheet'!$AQ52="1999-2012"),'Result 2005-2012'!K52*$AE$17,""))))))))))))))))</f>
        <v/>
      </c>
      <c r="L52" s="12" t="str">
        <f>IF('Result 2005-2012'!$R52="","",IF($M$1=2005,'Result 2005-2012'!L52,IF(AND($M$1=2006,'Calculation sheet'!$AQ52="2005-2012"),'Result 2005-2012'!L52*SUM($Y$9:$AE$9)/7,IF(AND($M$1=2007,'Calculation sheet'!$AQ52="2005-2012"),'Result 2005-2012'!L52*SUM($Z$9:$AE$9)/6,IF(AND($M$1=2008,'Calculation sheet'!$AQ52="2005-2012"),'Result 2005-2012'!L52*SUM($AA$9:$AE$9)/5,IF(AND($M$1=2009,'Calculation sheet'!$AQ52="2005-2012"),'Result 2005-2012'!L52*SUM($AB$9:$AE$9)/4,IF(AND($M$1=2010,'Calculation sheet'!$AQ52="2005-2012"),'Result 2005-2012'!L52*SUM($AC$9:$AE$9)/3,IF(AND($M$1=2011,'Calculation sheet'!$AQ52="2005-2012"),'Result 2005-2012'!L52*SUM($AD$9:$AE$9)/2,IF(AND($M$1=2012,'Calculation sheet'!$AQ52="2005-2012"),'Result 2005-2012'!L52*$AE$9,IF(AND($M$1=2006,'Calculation sheet'!$AQ52="1999-2012"),'Result 2005-2012'!L52*SUM($Y$18:$AE$18)/7,IF(AND($M$1=2007,'Calculation sheet'!$AQ52="1999-2012"),'Result 2005-2012'!L52*SUM($Z$18:$AE$18)/6,IF(AND($M$1=2008,'Calculation sheet'!$AQ52="1999-2012"),'Result 2005-2012'!L52*SUM($AA$18:$AE$18)/5,IF(AND($M$1=2009,'Calculation sheet'!$AQ52="1999-2012"),'Result 2005-2012'!L52*SUM($AB$18:$AE$18)/4,IF(AND($M$1=2010,'Calculation sheet'!$AQ52="1999-2012"),'Result 2005-2012'!L52*SUM($AC$18:$AE$18)/3,IF(AND($M$1=2011,'Calculation sheet'!$AQ52="1999-2012"),'Result 2005-2012'!L52*SUM($AD$18:$AE$18)/2,IF(AND($M$1=2012,'Calculation sheet'!$AQ52="1999-2012"),'Result 2005-2012'!L52*$AE$18,""))))))))))))))))</f>
        <v/>
      </c>
      <c r="M52" s="12" t="str">
        <f t="shared" si="0"/>
        <v/>
      </c>
      <c r="N52" s="12" t="str">
        <f>IF('Result 2005-2012'!$R52="","",IF($M$1=2005,'Result 2005-2012'!N52,IF(AND($M$1=2006,'Calculation sheet'!$AQ52="2005-2012"),'Result 2005-2012'!N52*SUM($Y$10:$AE$10)/7,IF(AND($M$1=2007,'Calculation sheet'!$AQ52="2005-2012"),'Result 2005-2012'!N52*SUM($Z$10:$AE$10)/6,IF(AND($M$1=2008,'Calculation sheet'!$AQ52="2005-2012"),'Result 2005-2012'!N52*SUM($AA$10:$AE$10)/5,IF(AND($M$1=2009,'Calculation sheet'!$AQ52="2005-2012"),'Result 2005-2012'!N52*SUM($AB$10:$AE$10)/4,IF(AND($M$1=2010,'Calculation sheet'!$AQ52="2005-2012"),'Result 2005-2012'!N52*SUM($AC$10:$AE$10)/3,IF(AND($M$1=2011,'Calculation sheet'!$AQ52="2005-2012"),'Result 2005-2012'!N52*SUM($AD$10:$AE$10)/2,IF(AND($M$1=2012,'Calculation sheet'!$AQ52="2005-2012"),'Result 2005-2012'!N52*$AE$10,IF(AND($M$1=2006,'Calculation sheet'!$AQ52="1999-2012"),'Result 2005-2012'!N52*SUM($Y$16:$AE$16)/7,IF(AND($M$1=2007,'Calculation sheet'!$AQ52="1999-2012"),'Result 2005-2012'!N52*SUM($Z$16:$AE$16)/6,IF(AND($M$1=2008,'Calculation sheet'!$AQ52="1999-2012"),'Result 2005-2012'!N52*SUM($AA$16:$AE$16)/5,IF(AND($M$1=2009,'Calculation sheet'!$AQ52="1999-2012"),'Result 2005-2012'!N52*SUM($AB$16:$AE$16)/4,IF(AND($M$1=2010,'Calculation sheet'!$AQ52="1999-2012"),'Result 2005-2012'!N52*SUM($AC$16:$AE$16)/3,IF(AND($M$1=2011,'Calculation sheet'!$AQ52="1999-2012"),'Result 2005-2012'!N52*SUM($AD$16:$AE$16)/2,IF(AND($M$1=2012,'Calculation sheet'!$AQ52="1999-2012"),'Result 2005-2012'!N52*$AE$16,""))))))))))))))))</f>
        <v/>
      </c>
      <c r="O52" s="12" t="str">
        <f>IF('Result 2005-2012'!$R52="","",IF($M$1=2005,'Result 2005-2012'!O52,IF(AND($M$1=2006,'Calculation sheet'!$AQ52="2005-2012"),'Result 2005-2012'!O52*SUM($Y$10:$AE$10)/7,IF(AND($M$1=2007,'Calculation sheet'!$AQ52="2005-2012"),'Result 2005-2012'!O52*SUM($Z$10:$AE$10)/6,IF(AND($M$1=2008,'Calculation sheet'!$AQ52="2005-2012"),'Result 2005-2012'!O52*SUM($AA$10:$AE$10)/5,IF(AND($M$1=2009,'Calculation sheet'!$AQ52="2005-2012"),'Result 2005-2012'!O52*SUM($AB$10:$AE$10)/4,IF(AND($M$1=2010,'Calculation sheet'!$AQ52="2005-2012"),'Result 2005-2012'!O52*SUM($AC$10:$AE$10)/3,IF(AND($M$1=2011,'Calculation sheet'!$AQ52="2005-2012"),'Result 2005-2012'!O52*SUM($AD$10:$AE$10)/2,IF(AND($M$1=2012,'Calculation sheet'!$AQ52="2005-2012"),'Result 2005-2012'!O52*$AE$10,IF(AND($M$1=2006,'Calculation sheet'!$AQ52="1999-2012"),'Result 2005-2012'!O52*SUM($Y$16:$AE$16)/7,IF(AND($M$1=2007,'Calculation sheet'!$AQ52="1999-2012"),'Result 2005-2012'!O52*SUM($Z$16:$AE$16)/6,IF(AND($M$1=2008,'Calculation sheet'!$AQ52="1999-2012"),'Result 2005-2012'!O52*SUM($AA$16:$AE$16)/5,IF(AND($M$1=2009,'Calculation sheet'!$AQ52="1999-2012"),'Result 2005-2012'!O52*SUM($AB$16:$AE$16)/4,IF(AND($M$1=2010,'Calculation sheet'!$AQ52="1999-2012"),'Result 2005-2012'!O52*SUM($AC$16:$AE$16)/3,IF(AND($M$1=2011,'Calculation sheet'!$AQ52="1999-2012"),'Result 2005-2012'!O52*SUM($AD$16:$AE$16)/2,IF(AND($M$1=2012,'Calculation sheet'!$AQ52="1999-2012"),'Result 2005-2012'!O52*$AE$16,""))))))))))))))))</f>
        <v/>
      </c>
      <c r="P52" s="12" t="str">
        <f>IF('Result 2005-2012'!$R52="","",IF($M$1=2005,'Result 2005-2012'!P52,IF(AND($M$1=2006,'Calculation sheet'!$AQ52="2005-2012"),'Result 2005-2012'!P52*SUM($Y$11:$AE$11)/7,IF(AND($M$1=2007,'Calculation sheet'!$AQ52="2005-2012"),'Result 2005-2012'!P52*SUM($Z$11:$AE$11)/6,IF(AND($M$1=2008,'Calculation sheet'!$AQ52="2005-2012"),'Result 2005-2012'!P52*SUM($AA$11:$AE$11)/5,IF(AND($M$1=2009,'Calculation sheet'!$AQ52="2005-2012"),'Result 2005-2012'!P52*SUM($AB$11:$AE$11)/4,IF(AND($M$1=2010,'Calculation sheet'!$AQ52="2005-2012"),'Result 2005-2012'!P52*SUM($AC$11:$AE$11)/3,IF(AND($M$1=2011,'Calculation sheet'!$AQ52="2005-2012"),'Result 2005-2012'!P52*SUM($AD$11:$AE$11)/2,IF(AND($M$1=2012,'Calculation sheet'!$AQ52="2005-2012"),'Result 2005-2012'!P52*$AE$11,IF(AND($M$1=2006,'Calculation sheet'!$AQ52="1999-2012"),'Result 2005-2012'!P52*SUM($Y$16:$AE$16)/7,IF(AND($M$1=2007,'Calculation sheet'!$AQ52="1999-2012"),'Result 2005-2012'!P52*SUM($Z$16:$AE$16)/6,IF(AND($M$1=2008,'Calculation sheet'!$AQ52="1999-2012"),'Result 2005-2012'!P52*SUM($AA$16:$AE$16)/5,IF(AND($M$1=2009,'Calculation sheet'!$AQ52="1999-2012"),'Result 2005-2012'!P52*SUM($AB$16:$AE$16)/4,IF(AND($M$1=2010,'Calculation sheet'!$AQ52="1999-2012"),'Result 2005-2012'!P52*SUM($AC$16:$AE$16)/3,IF(AND($M$1=2011,'Calculation sheet'!$AQ52="1999-2012"),'Result 2005-2012'!P52*SUM($AD$16:$AE$16)/2,IF(AND($M$1=2012,'Calculation sheet'!$AQ52="1999-2012"),'Result 2005-2012'!P52*$AE$16,""))))))))))))))))</f>
        <v/>
      </c>
      <c r="Q52" s="12" t="str">
        <f t="shared" si="1"/>
        <v/>
      </c>
      <c r="R52" s="14" t="str">
        <f t="shared" si="2"/>
        <v/>
      </c>
    </row>
    <row r="53" spans="1:18" x14ac:dyDescent="0.3">
      <c r="A53" s="4" t="str">
        <f>IF('Input data'!A68="","",'Input data'!A68)</f>
        <v/>
      </c>
      <c r="B53" s="4" t="str">
        <f>IF('Input data'!B68="","",'Input data'!B68)</f>
        <v/>
      </c>
      <c r="C53" s="4" t="str">
        <f>IF('Input data'!C68="","",'Input data'!C68)</f>
        <v/>
      </c>
      <c r="D53" s="4" t="str">
        <f>IF('Input data'!D68="","",'Input data'!D68)</f>
        <v/>
      </c>
      <c r="E53" s="4" t="str">
        <f>IF('Input data'!E68="","",'Input data'!E68)</f>
        <v/>
      </c>
      <c r="F53" s="4" t="str">
        <f>IF('Input data'!F68="","",'Input data'!F68)</f>
        <v/>
      </c>
      <c r="G53" s="4">
        <f>IF('Input data'!G68="","",'Input data'!G68)</f>
        <v>0</v>
      </c>
      <c r="H53" s="4" t="str">
        <f>IF('Input data'!H68&gt;0.5,'Input data'!H68,"")</f>
        <v/>
      </c>
      <c r="I53" s="4" t="str">
        <f>IF('Input data'!I68="","",'Input data'!I68)</f>
        <v/>
      </c>
      <c r="J53" s="12" t="str">
        <f>IF('Result 2005-2012'!$R53="","",IF($M$1=2005,'Result 2005-2012'!J53,IF(AND($M$1=2006,'Calculation sheet'!$AQ53="2005-2012"),'Result 2005-2012'!J53*SUM($Y$7:$AE$7)/7,IF(AND($M$1=2007,'Calculation sheet'!$AQ53="2005-2012"),'Result 2005-2012'!J53*SUM($Z$7:$AE$7)/6,IF(AND($M$1=2008,'Calculation sheet'!$AQ53="2005-2012"),'Result 2005-2012'!J53*SUM($AA$7:$AE$7)/5,IF(AND($M$1=2009,'Calculation sheet'!$AQ53="2005-2012"),'Result 2005-2012'!J53*SUM($AB$7:$AE$7)/4,IF(AND($M$1=2010,'Calculation sheet'!$AQ53="2005-2012"),'Result 2005-2012'!J53*SUM($AC$7:$AE$7)/3,IF(AND($M$1=2011,'Calculation sheet'!$AQ53="2005-2012"),'Result 2005-2012'!J53*SUM($AD$7:$AE$7)/2,IF(AND($M$1=2012,'Calculation sheet'!$AQ53="2005-2012"),'Result 2005-2012'!J53*$AE$7,IF(AND($M$1=2006,'Calculation sheet'!$AQ53="1999-2012"),'Result 2005-2012'!J53*SUM($Y$16:$AE$16)/7,IF(AND($M$1=2007,'Calculation sheet'!$AQ53="1999-2012"),'Result 2005-2012'!J53*SUM($Z$16:$AE$16)/6,IF(AND($M$1=2008,'Calculation sheet'!$AQ53="1999-2012"),'Result 2005-2012'!J53*SUM($AA$16:$AE$16)/5,IF(AND($M$1=2009,'Calculation sheet'!$AQ53="1999-2012"),'Result 2005-2012'!J53*SUM($AB$16:$AE$16)/4,IF(AND($M$1=2010,'Calculation sheet'!$AQ53="1999-2012"),'Result 2005-2012'!J53*SUM($AC$16:$AE$16)/3,IF(AND($M$1=2011,'Calculation sheet'!$AQ53="1999-2012"),'Result 2005-2012'!J53*SUM($AD$16:$AE$16)/2,IF(AND($M$1=2012,'Calculation sheet'!$AQ53="1999-2012"),'Result 2005-2012'!J53*$AE$16,""))))))))))))))))</f>
        <v/>
      </c>
      <c r="K53" s="12" t="str">
        <f>IF('Result 2005-2012'!$R53="","",IF($M$1=2005,'Result 2005-2012'!K53,IF(AND($M$1=2006,'Calculation sheet'!$AQ53="2005-2012"),'Result 2005-2012'!K53*SUM($Y$8:$AE$8)/7,IF(AND($M$1=2007,'Calculation sheet'!$AQ53="2005-2012"),'Result 2005-2012'!K53*SUM($Z$8:$AE$8)/6,IF(AND($M$1=2008,'Calculation sheet'!$AQ53="2005-2012"),'Result 2005-2012'!K53*SUM($AA$8:$AE$8)/5,IF(AND($M$1=2009,'Calculation sheet'!$AQ53="2005-2012"),'Result 2005-2012'!K53*SUM($AB$8:$AE$8)/4,IF(AND($M$1=2010,'Calculation sheet'!$AQ53="2005-2012"),'Result 2005-2012'!K53*SUM($AC$8:$AE$8)/3,IF(AND($M$1=2011,'Calculation sheet'!$AQ53="2005-2012"),'Result 2005-2012'!K53*SUM($AD$8:$AE$8)/2,IF(AND($M$1=2012,'Calculation sheet'!$AQ53="2005-2012"),'Result 2005-2012'!K53*$AE$8,IF(AND($M$1=2006,'Calculation sheet'!$AQ53="1999-2012"),'Result 2005-2012'!K53*SUM($Y$17:$AE$17)/7,IF(AND($M$1=2007,'Calculation sheet'!$AQ53="1999-2012"),'Result 2005-2012'!K53*SUM($Z$17:$AE$17)/6,IF(AND($M$1=2008,'Calculation sheet'!$AQ53="1999-2012"),'Result 2005-2012'!K53*SUM($AA$17:$AE$17)/5,IF(AND($M$1=2009,'Calculation sheet'!$AQ53="1999-2012"),'Result 2005-2012'!K53*SUM($AB$17:$AE$17)/4,IF(AND($M$1=2010,'Calculation sheet'!$AQ53="1999-2012"),'Result 2005-2012'!K53*SUM($AC$17:$AE$17)/3,IF(AND($M$1=2011,'Calculation sheet'!$AQ53="1999-2012"),'Result 2005-2012'!K53*SUM($AD$17:$AE$17)/2,IF(AND($M$1=2012,'Calculation sheet'!$AQ53="1999-2012"),'Result 2005-2012'!K53*$AE$17,""))))))))))))))))</f>
        <v/>
      </c>
      <c r="L53" s="12" t="str">
        <f>IF('Result 2005-2012'!$R53="","",IF($M$1=2005,'Result 2005-2012'!L53,IF(AND($M$1=2006,'Calculation sheet'!$AQ53="2005-2012"),'Result 2005-2012'!L53*SUM($Y$9:$AE$9)/7,IF(AND($M$1=2007,'Calculation sheet'!$AQ53="2005-2012"),'Result 2005-2012'!L53*SUM($Z$9:$AE$9)/6,IF(AND($M$1=2008,'Calculation sheet'!$AQ53="2005-2012"),'Result 2005-2012'!L53*SUM($AA$9:$AE$9)/5,IF(AND($M$1=2009,'Calculation sheet'!$AQ53="2005-2012"),'Result 2005-2012'!L53*SUM($AB$9:$AE$9)/4,IF(AND($M$1=2010,'Calculation sheet'!$AQ53="2005-2012"),'Result 2005-2012'!L53*SUM($AC$9:$AE$9)/3,IF(AND($M$1=2011,'Calculation sheet'!$AQ53="2005-2012"),'Result 2005-2012'!L53*SUM($AD$9:$AE$9)/2,IF(AND($M$1=2012,'Calculation sheet'!$AQ53="2005-2012"),'Result 2005-2012'!L53*$AE$9,IF(AND($M$1=2006,'Calculation sheet'!$AQ53="1999-2012"),'Result 2005-2012'!L53*SUM($Y$18:$AE$18)/7,IF(AND($M$1=2007,'Calculation sheet'!$AQ53="1999-2012"),'Result 2005-2012'!L53*SUM($Z$18:$AE$18)/6,IF(AND($M$1=2008,'Calculation sheet'!$AQ53="1999-2012"),'Result 2005-2012'!L53*SUM($AA$18:$AE$18)/5,IF(AND($M$1=2009,'Calculation sheet'!$AQ53="1999-2012"),'Result 2005-2012'!L53*SUM($AB$18:$AE$18)/4,IF(AND($M$1=2010,'Calculation sheet'!$AQ53="1999-2012"),'Result 2005-2012'!L53*SUM($AC$18:$AE$18)/3,IF(AND($M$1=2011,'Calculation sheet'!$AQ53="1999-2012"),'Result 2005-2012'!L53*SUM($AD$18:$AE$18)/2,IF(AND($M$1=2012,'Calculation sheet'!$AQ53="1999-2012"),'Result 2005-2012'!L53*$AE$18,""))))))))))))))))</f>
        <v/>
      </c>
      <c r="M53" s="12" t="str">
        <f t="shared" si="0"/>
        <v/>
      </c>
      <c r="N53" s="12" t="str">
        <f>IF('Result 2005-2012'!$R53="","",IF($M$1=2005,'Result 2005-2012'!N53,IF(AND($M$1=2006,'Calculation sheet'!$AQ53="2005-2012"),'Result 2005-2012'!N53*SUM($Y$10:$AE$10)/7,IF(AND($M$1=2007,'Calculation sheet'!$AQ53="2005-2012"),'Result 2005-2012'!N53*SUM($Z$10:$AE$10)/6,IF(AND($M$1=2008,'Calculation sheet'!$AQ53="2005-2012"),'Result 2005-2012'!N53*SUM($AA$10:$AE$10)/5,IF(AND($M$1=2009,'Calculation sheet'!$AQ53="2005-2012"),'Result 2005-2012'!N53*SUM($AB$10:$AE$10)/4,IF(AND($M$1=2010,'Calculation sheet'!$AQ53="2005-2012"),'Result 2005-2012'!N53*SUM($AC$10:$AE$10)/3,IF(AND($M$1=2011,'Calculation sheet'!$AQ53="2005-2012"),'Result 2005-2012'!N53*SUM($AD$10:$AE$10)/2,IF(AND($M$1=2012,'Calculation sheet'!$AQ53="2005-2012"),'Result 2005-2012'!N53*$AE$10,IF(AND($M$1=2006,'Calculation sheet'!$AQ53="1999-2012"),'Result 2005-2012'!N53*SUM($Y$16:$AE$16)/7,IF(AND($M$1=2007,'Calculation sheet'!$AQ53="1999-2012"),'Result 2005-2012'!N53*SUM($Z$16:$AE$16)/6,IF(AND($M$1=2008,'Calculation sheet'!$AQ53="1999-2012"),'Result 2005-2012'!N53*SUM($AA$16:$AE$16)/5,IF(AND($M$1=2009,'Calculation sheet'!$AQ53="1999-2012"),'Result 2005-2012'!N53*SUM($AB$16:$AE$16)/4,IF(AND($M$1=2010,'Calculation sheet'!$AQ53="1999-2012"),'Result 2005-2012'!N53*SUM($AC$16:$AE$16)/3,IF(AND($M$1=2011,'Calculation sheet'!$AQ53="1999-2012"),'Result 2005-2012'!N53*SUM($AD$16:$AE$16)/2,IF(AND($M$1=2012,'Calculation sheet'!$AQ53="1999-2012"),'Result 2005-2012'!N53*$AE$16,""))))))))))))))))</f>
        <v/>
      </c>
      <c r="O53" s="12" t="str">
        <f>IF('Result 2005-2012'!$R53="","",IF($M$1=2005,'Result 2005-2012'!O53,IF(AND($M$1=2006,'Calculation sheet'!$AQ53="2005-2012"),'Result 2005-2012'!O53*SUM($Y$10:$AE$10)/7,IF(AND($M$1=2007,'Calculation sheet'!$AQ53="2005-2012"),'Result 2005-2012'!O53*SUM($Z$10:$AE$10)/6,IF(AND($M$1=2008,'Calculation sheet'!$AQ53="2005-2012"),'Result 2005-2012'!O53*SUM($AA$10:$AE$10)/5,IF(AND($M$1=2009,'Calculation sheet'!$AQ53="2005-2012"),'Result 2005-2012'!O53*SUM($AB$10:$AE$10)/4,IF(AND($M$1=2010,'Calculation sheet'!$AQ53="2005-2012"),'Result 2005-2012'!O53*SUM($AC$10:$AE$10)/3,IF(AND($M$1=2011,'Calculation sheet'!$AQ53="2005-2012"),'Result 2005-2012'!O53*SUM($AD$10:$AE$10)/2,IF(AND($M$1=2012,'Calculation sheet'!$AQ53="2005-2012"),'Result 2005-2012'!O53*$AE$10,IF(AND($M$1=2006,'Calculation sheet'!$AQ53="1999-2012"),'Result 2005-2012'!O53*SUM($Y$16:$AE$16)/7,IF(AND($M$1=2007,'Calculation sheet'!$AQ53="1999-2012"),'Result 2005-2012'!O53*SUM($Z$16:$AE$16)/6,IF(AND($M$1=2008,'Calculation sheet'!$AQ53="1999-2012"),'Result 2005-2012'!O53*SUM($AA$16:$AE$16)/5,IF(AND($M$1=2009,'Calculation sheet'!$AQ53="1999-2012"),'Result 2005-2012'!O53*SUM($AB$16:$AE$16)/4,IF(AND($M$1=2010,'Calculation sheet'!$AQ53="1999-2012"),'Result 2005-2012'!O53*SUM($AC$16:$AE$16)/3,IF(AND($M$1=2011,'Calculation sheet'!$AQ53="1999-2012"),'Result 2005-2012'!O53*SUM($AD$16:$AE$16)/2,IF(AND($M$1=2012,'Calculation sheet'!$AQ53="1999-2012"),'Result 2005-2012'!O53*$AE$16,""))))))))))))))))</f>
        <v/>
      </c>
      <c r="P53" s="12" t="str">
        <f>IF('Result 2005-2012'!$R53="","",IF($M$1=2005,'Result 2005-2012'!P53,IF(AND($M$1=2006,'Calculation sheet'!$AQ53="2005-2012"),'Result 2005-2012'!P53*SUM($Y$11:$AE$11)/7,IF(AND($M$1=2007,'Calculation sheet'!$AQ53="2005-2012"),'Result 2005-2012'!P53*SUM($Z$11:$AE$11)/6,IF(AND($M$1=2008,'Calculation sheet'!$AQ53="2005-2012"),'Result 2005-2012'!P53*SUM($AA$11:$AE$11)/5,IF(AND($M$1=2009,'Calculation sheet'!$AQ53="2005-2012"),'Result 2005-2012'!P53*SUM($AB$11:$AE$11)/4,IF(AND($M$1=2010,'Calculation sheet'!$AQ53="2005-2012"),'Result 2005-2012'!P53*SUM($AC$11:$AE$11)/3,IF(AND($M$1=2011,'Calculation sheet'!$AQ53="2005-2012"),'Result 2005-2012'!P53*SUM($AD$11:$AE$11)/2,IF(AND($M$1=2012,'Calculation sheet'!$AQ53="2005-2012"),'Result 2005-2012'!P53*$AE$11,IF(AND($M$1=2006,'Calculation sheet'!$AQ53="1999-2012"),'Result 2005-2012'!P53*SUM($Y$16:$AE$16)/7,IF(AND($M$1=2007,'Calculation sheet'!$AQ53="1999-2012"),'Result 2005-2012'!P53*SUM($Z$16:$AE$16)/6,IF(AND($M$1=2008,'Calculation sheet'!$AQ53="1999-2012"),'Result 2005-2012'!P53*SUM($AA$16:$AE$16)/5,IF(AND($M$1=2009,'Calculation sheet'!$AQ53="1999-2012"),'Result 2005-2012'!P53*SUM($AB$16:$AE$16)/4,IF(AND($M$1=2010,'Calculation sheet'!$AQ53="1999-2012"),'Result 2005-2012'!P53*SUM($AC$16:$AE$16)/3,IF(AND($M$1=2011,'Calculation sheet'!$AQ53="1999-2012"),'Result 2005-2012'!P53*SUM($AD$16:$AE$16)/2,IF(AND($M$1=2012,'Calculation sheet'!$AQ53="1999-2012"),'Result 2005-2012'!P53*$AE$16,""))))))))))))))))</f>
        <v/>
      </c>
      <c r="Q53" s="12" t="str">
        <f t="shared" si="1"/>
        <v/>
      </c>
      <c r="R53" s="14" t="str">
        <f t="shared" si="2"/>
        <v/>
      </c>
    </row>
    <row r="54" spans="1:18" x14ac:dyDescent="0.3">
      <c r="A54" s="4" t="str">
        <f>IF('Input data'!A69="","",'Input data'!A69)</f>
        <v/>
      </c>
      <c r="B54" s="4" t="str">
        <f>IF('Input data'!B69="","",'Input data'!B69)</f>
        <v/>
      </c>
      <c r="C54" s="4" t="str">
        <f>IF('Input data'!C69="","",'Input data'!C69)</f>
        <v/>
      </c>
      <c r="D54" s="4" t="str">
        <f>IF('Input data'!D69="","",'Input data'!D69)</f>
        <v/>
      </c>
      <c r="E54" s="4" t="str">
        <f>IF('Input data'!E69="","",'Input data'!E69)</f>
        <v/>
      </c>
      <c r="F54" s="4" t="str">
        <f>IF('Input data'!F69="","",'Input data'!F69)</f>
        <v/>
      </c>
      <c r="G54" s="4">
        <f>IF('Input data'!G69="","",'Input data'!G69)</f>
        <v>0</v>
      </c>
      <c r="H54" s="4" t="str">
        <f>IF('Input data'!H69&gt;0.5,'Input data'!H69,"")</f>
        <v/>
      </c>
      <c r="I54" s="4" t="str">
        <f>IF('Input data'!I69="","",'Input data'!I69)</f>
        <v/>
      </c>
      <c r="J54" s="12" t="str">
        <f>IF('Result 2005-2012'!$R54="","",IF($M$1=2005,'Result 2005-2012'!J54,IF(AND($M$1=2006,'Calculation sheet'!$AQ54="2005-2012"),'Result 2005-2012'!J54*SUM($Y$7:$AE$7)/7,IF(AND($M$1=2007,'Calculation sheet'!$AQ54="2005-2012"),'Result 2005-2012'!J54*SUM($Z$7:$AE$7)/6,IF(AND($M$1=2008,'Calculation sheet'!$AQ54="2005-2012"),'Result 2005-2012'!J54*SUM($AA$7:$AE$7)/5,IF(AND($M$1=2009,'Calculation sheet'!$AQ54="2005-2012"),'Result 2005-2012'!J54*SUM($AB$7:$AE$7)/4,IF(AND($M$1=2010,'Calculation sheet'!$AQ54="2005-2012"),'Result 2005-2012'!J54*SUM($AC$7:$AE$7)/3,IF(AND($M$1=2011,'Calculation sheet'!$AQ54="2005-2012"),'Result 2005-2012'!J54*SUM($AD$7:$AE$7)/2,IF(AND($M$1=2012,'Calculation sheet'!$AQ54="2005-2012"),'Result 2005-2012'!J54*$AE$7,IF(AND($M$1=2006,'Calculation sheet'!$AQ54="1999-2012"),'Result 2005-2012'!J54*SUM($Y$16:$AE$16)/7,IF(AND($M$1=2007,'Calculation sheet'!$AQ54="1999-2012"),'Result 2005-2012'!J54*SUM($Z$16:$AE$16)/6,IF(AND($M$1=2008,'Calculation sheet'!$AQ54="1999-2012"),'Result 2005-2012'!J54*SUM($AA$16:$AE$16)/5,IF(AND($M$1=2009,'Calculation sheet'!$AQ54="1999-2012"),'Result 2005-2012'!J54*SUM($AB$16:$AE$16)/4,IF(AND($M$1=2010,'Calculation sheet'!$AQ54="1999-2012"),'Result 2005-2012'!J54*SUM($AC$16:$AE$16)/3,IF(AND($M$1=2011,'Calculation sheet'!$AQ54="1999-2012"),'Result 2005-2012'!J54*SUM($AD$16:$AE$16)/2,IF(AND($M$1=2012,'Calculation sheet'!$AQ54="1999-2012"),'Result 2005-2012'!J54*$AE$16,""))))))))))))))))</f>
        <v/>
      </c>
      <c r="K54" s="12" t="str">
        <f>IF('Result 2005-2012'!$R54="","",IF($M$1=2005,'Result 2005-2012'!K54,IF(AND($M$1=2006,'Calculation sheet'!$AQ54="2005-2012"),'Result 2005-2012'!K54*SUM($Y$8:$AE$8)/7,IF(AND($M$1=2007,'Calculation sheet'!$AQ54="2005-2012"),'Result 2005-2012'!K54*SUM($Z$8:$AE$8)/6,IF(AND($M$1=2008,'Calculation sheet'!$AQ54="2005-2012"),'Result 2005-2012'!K54*SUM($AA$8:$AE$8)/5,IF(AND($M$1=2009,'Calculation sheet'!$AQ54="2005-2012"),'Result 2005-2012'!K54*SUM($AB$8:$AE$8)/4,IF(AND($M$1=2010,'Calculation sheet'!$AQ54="2005-2012"),'Result 2005-2012'!K54*SUM($AC$8:$AE$8)/3,IF(AND($M$1=2011,'Calculation sheet'!$AQ54="2005-2012"),'Result 2005-2012'!K54*SUM($AD$8:$AE$8)/2,IF(AND($M$1=2012,'Calculation sheet'!$AQ54="2005-2012"),'Result 2005-2012'!K54*$AE$8,IF(AND($M$1=2006,'Calculation sheet'!$AQ54="1999-2012"),'Result 2005-2012'!K54*SUM($Y$17:$AE$17)/7,IF(AND($M$1=2007,'Calculation sheet'!$AQ54="1999-2012"),'Result 2005-2012'!K54*SUM($Z$17:$AE$17)/6,IF(AND($M$1=2008,'Calculation sheet'!$AQ54="1999-2012"),'Result 2005-2012'!K54*SUM($AA$17:$AE$17)/5,IF(AND($M$1=2009,'Calculation sheet'!$AQ54="1999-2012"),'Result 2005-2012'!K54*SUM($AB$17:$AE$17)/4,IF(AND($M$1=2010,'Calculation sheet'!$AQ54="1999-2012"),'Result 2005-2012'!K54*SUM($AC$17:$AE$17)/3,IF(AND($M$1=2011,'Calculation sheet'!$AQ54="1999-2012"),'Result 2005-2012'!K54*SUM($AD$17:$AE$17)/2,IF(AND($M$1=2012,'Calculation sheet'!$AQ54="1999-2012"),'Result 2005-2012'!K54*$AE$17,""))))))))))))))))</f>
        <v/>
      </c>
      <c r="L54" s="12" t="str">
        <f>IF('Result 2005-2012'!$R54="","",IF($M$1=2005,'Result 2005-2012'!L54,IF(AND($M$1=2006,'Calculation sheet'!$AQ54="2005-2012"),'Result 2005-2012'!L54*SUM($Y$9:$AE$9)/7,IF(AND($M$1=2007,'Calculation sheet'!$AQ54="2005-2012"),'Result 2005-2012'!L54*SUM($Z$9:$AE$9)/6,IF(AND($M$1=2008,'Calculation sheet'!$AQ54="2005-2012"),'Result 2005-2012'!L54*SUM($AA$9:$AE$9)/5,IF(AND($M$1=2009,'Calculation sheet'!$AQ54="2005-2012"),'Result 2005-2012'!L54*SUM($AB$9:$AE$9)/4,IF(AND($M$1=2010,'Calculation sheet'!$AQ54="2005-2012"),'Result 2005-2012'!L54*SUM($AC$9:$AE$9)/3,IF(AND($M$1=2011,'Calculation sheet'!$AQ54="2005-2012"),'Result 2005-2012'!L54*SUM($AD$9:$AE$9)/2,IF(AND($M$1=2012,'Calculation sheet'!$AQ54="2005-2012"),'Result 2005-2012'!L54*$AE$9,IF(AND($M$1=2006,'Calculation sheet'!$AQ54="1999-2012"),'Result 2005-2012'!L54*SUM($Y$18:$AE$18)/7,IF(AND($M$1=2007,'Calculation sheet'!$AQ54="1999-2012"),'Result 2005-2012'!L54*SUM($Z$18:$AE$18)/6,IF(AND($M$1=2008,'Calculation sheet'!$AQ54="1999-2012"),'Result 2005-2012'!L54*SUM($AA$18:$AE$18)/5,IF(AND($M$1=2009,'Calculation sheet'!$AQ54="1999-2012"),'Result 2005-2012'!L54*SUM($AB$18:$AE$18)/4,IF(AND($M$1=2010,'Calculation sheet'!$AQ54="1999-2012"),'Result 2005-2012'!L54*SUM($AC$18:$AE$18)/3,IF(AND($M$1=2011,'Calculation sheet'!$AQ54="1999-2012"),'Result 2005-2012'!L54*SUM($AD$18:$AE$18)/2,IF(AND($M$1=2012,'Calculation sheet'!$AQ54="1999-2012"),'Result 2005-2012'!L54*$AE$18,""))))))))))))))))</f>
        <v/>
      </c>
      <c r="M54" s="12" t="str">
        <f t="shared" si="0"/>
        <v/>
      </c>
      <c r="N54" s="12" t="str">
        <f>IF('Result 2005-2012'!$R54="","",IF($M$1=2005,'Result 2005-2012'!N54,IF(AND($M$1=2006,'Calculation sheet'!$AQ54="2005-2012"),'Result 2005-2012'!N54*SUM($Y$10:$AE$10)/7,IF(AND($M$1=2007,'Calculation sheet'!$AQ54="2005-2012"),'Result 2005-2012'!N54*SUM($Z$10:$AE$10)/6,IF(AND($M$1=2008,'Calculation sheet'!$AQ54="2005-2012"),'Result 2005-2012'!N54*SUM($AA$10:$AE$10)/5,IF(AND($M$1=2009,'Calculation sheet'!$AQ54="2005-2012"),'Result 2005-2012'!N54*SUM($AB$10:$AE$10)/4,IF(AND($M$1=2010,'Calculation sheet'!$AQ54="2005-2012"),'Result 2005-2012'!N54*SUM($AC$10:$AE$10)/3,IF(AND($M$1=2011,'Calculation sheet'!$AQ54="2005-2012"),'Result 2005-2012'!N54*SUM($AD$10:$AE$10)/2,IF(AND($M$1=2012,'Calculation sheet'!$AQ54="2005-2012"),'Result 2005-2012'!N54*$AE$10,IF(AND($M$1=2006,'Calculation sheet'!$AQ54="1999-2012"),'Result 2005-2012'!N54*SUM($Y$16:$AE$16)/7,IF(AND($M$1=2007,'Calculation sheet'!$AQ54="1999-2012"),'Result 2005-2012'!N54*SUM($Z$16:$AE$16)/6,IF(AND($M$1=2008,'Calculation sheet'!$AQ54="1999-2012"),'Result 2005-2012'!N54*SUM($AA$16:$AE$16)/5,IF(AND($M$1=2009,'Calculation sheet'!$AQ54="1999-2012"),'Result 2005-2012'!N54*SUM($AB$16:$AE$16)/4,IF(AND($M$1=2010,'Calculation sheet'!$AQ54="1999-2012"),'Result 2005-2012'!N54*SUM($AC$16:$AE$16)/3,IF(AND($M$1=2011,'Calculation sheet'!$AQ54="1999-2012"),'Result 2005-2012'!N54*SUM($AD$16:$AE$16)/2,IF(AND($M$1=2012,'Calculation sheet'!$AQ54="1999-2012"),'Result 2005-2012'!N54*$AE$16,""))))))))))))))))</f>
        <v/>
      </c>
      <c r="O54" s="12" t="str">
        <f>IF('Result 2005-2012'!$R54="","",IF($M$1=2005,'Result 2005-2012'!O54,IF(AND($M$1=2006,'Calculation sheet'!$AQ54="2005-2012"),'Result 2005-2012'!O54*SUM($Y$10:$AE$10)/7,IF(AND($M$1=2007,'Calculation sheet'!$AQ54="2005-2012"),'Result 2005-2012'!O54*SUM($Z$10:$AE$10)/6,IF(AND($M$1=2008,'Calculation sheet'!$AQ54="2005-2012"),'Result 2005-2012'!O54*SUM($AA$10:$AE$10)/5,IF(AND($M$1=2009,'Calculation sheet'!$AQ54="2005-2012"),'Result 2005-2012'!O54*SUM($AB$10:$AE$10)/4,IF(AND($M$1=2010,'Calculation sheet'!$AQ54="2005-2012"),'Result 2005-2012'!O54*SUM($AC$10:$AE$10)/3,IF(AND($M$1=2011,'Calculation sheet'!$AQ54="2005-2012"),'Result 2005-2012'!O54*SUM($AD$10:$AE$10)/2,IF(AND($M$1=2012,'Calculation sheet'!$AQ54="2005-2012"),'Result 2005-2012'!O54*$AE$10,IF(AND($M$1=2006,'Calculation sheet'!$AQ54="1999-2012"),'Result 2005-2012'!O54*SUM($Y$16:$AE$16)/7,IF(AND($M$1=2007,'Calculation sheet'!$AQ54="1999-2012"),'Result 2005-2012'!O54*SUM($Z$16:$AE$16)/6,IF(AND($M$1=2008,'Calculation sheet'!$AQ54="1999-2012"),'Result 2005-2012'!O54*SUM($AA$16:$AE$16)/5,IF(AND($M$1=2009,'Calculation sheet'!$AQ54="1999-2012"),'Result 2005-2012'!O54*SUM($AB$16:$AE$16)/4,IF(AND($M$1=2010,'Calculation sheet'!$AQ54="1999-2012"),'Result 2005-2012'!O54*SUM($AC$16:$AE$16)/3,IF(AND($M$1=2011,'Calculation sheet'!$AQ54="1999-2012"),'Result 2005-2012'!O54*SUM($AD$16:$AE$16)/2,IF(AND($M$1=2012,'Calculation sheet'!$AQ54="1999-2012"),'Result 2005-2012'!O54*$AE$16,""))))))))))))))))</f>
        <v/>
      </c>
      <c r="P54" s="12" t="str">
        <f>IF('Result 2005-2012'!$R54="","",IF($M$1=2005,'Result 2005-2012'!P54,IF(AND($M$1=2006,'Calculation sheet'!$AQ54="2005-2012"),'Result 2005-2012'!P54*SUM($Y$11:$AE$11)/7,IF(AND($M$1=2007,'Calculation sheet'!$AQ54="2005-2012"),'Result 2005-2012'!P54*SUM($Z$11:$AE$11)/6,IF(AND($M$1=2008,'Calculation sheet'!$AQ54="2005-2012"),'Result 2005-2012'!P54*SUM($AA$11:$AE$11)/5,IF(AND($M$1=2009,'Calculation sheet'!$AQ54="2005-2012"),'Result 2005-2012'!P54*SUM($AB$11:$AE$11)/4,IF(AND($M$1=2010,'Calculation sheet'!$AQ54="2005-2012"),'Result 2005-2012'!P54*SUM($AC$11:$AE$11)/3,IF(AND($M$1=2011,'Calculation sheet'!$AQ54="2005-2012"),'Result 2005-2012'!P54*SUM($AD$11:$AE$11)/2,IF(AND($M$1=2012,'Calculation sheet'!$AQ54="2005-2012"),'Result 2005-2012'!P54*$AE$11,IF(AND($M$1=2006,'Calculation sheet'!$AQ54="1999-2012"),'Result 2005-2012'!P54*SUM($Y$16:$AE$16)/7,IF(AND($M$1=2007,'Calculation sheet'!$AQ54="1999-2012"),'Result 2005-2012'!P54*SUM($Z$16:$AE$16)/6,IF(AND($M$1=2008,'Calculation sheet'!$AQ54="1999-2012"),'Result 2005-2012'!P54*SUM($AA$16:$AE$16)/5,IF(AND($M$1=2009,'Calculation sheet'!$AQ54="1999-2012"),'Result 2005-2012'!P54*SUM($AB$16:$AE$16)/4,IF(AND($M$1=2010,'Calculation sheet'!$AQ54="1999-2012"),'Result 2005-2012'!P54*SUM($AC$16:$AE$16)/3,IF(AND($M$1=2011,'Calculation sheet'!$AQ54="1999-2012"),'Result 2005-2012'!P54*SUM($AD$16:$AE$16)/2,IF(AND($M$1=2012,'Calculation sheet'!$AQ54="1999-2012"),'Result 2005-2012'!P54*$AE$16,""))))))))))))))))</f>
        <v/>
      </c>
      <c r="Q54" s="12" t="str">
        <f t="shared" si="1"/>
        <v/>
      </c>
      <c r="R54" s="14" t="str">
        <f t="shared" si="2"/>
        <v/>
      </c>
    </row>
    <row r="55" spans="1:18" x14ac:dyDescent="0.3">
      <c r="A55" s="4" t="str">
        <f>IF('Input data'!A70="","",'Input data'!A70)</f>
        <v/>
      </c>
      <c r="B55" s="4" t="str">
        <f>IF('Input data'!B70="","",'Input data'!B70)</f>
        <v/>
      </c>
      <c r="C55" s="4" t="str">
        <f>IF('Input data'!C70="","",'Input data'!C70)</f>
        <v/>
      </c>
      <c r="D55" s="4" t="str">
        <f>IF('Input data'!D70="","",'Input data'!D70)</f>
        <v/>
      </c>
      <c r="E55" s="4" t="str">
        <f>IF('Input data'!E70="","",'Input data'!E70)</f>
        <v/>
      </c>
      <c r="F55" s="4" t="str">
        <f>IF('Input data'!F70="","",'Input data'!F70)</f>
        <v/>
      </c>
      <c r="G55" s="4">
        <f>IF('Input data'!G70="","",'Input data'!G70)</f>
        <v>0</v>
      </c>
      <c r="H55" s="4" t="str">
        <f>IF('Input data'!H70&gt;0.5,'Input data'!H70,"")</f>
        <v/>
      </c>
      <c r="I55" s="4" t="str">
        <f>IF('Input data'!I70="","",'Input data'!I70)</f>
        <v/>
      </c>
      <c r="J55" s="12" t="str">
        <f>IF('Result 2005-2012'!$R55="","",IF($M$1=2005,'Result 2005-2012'!J55,IF(AND($M$1=2006,'Calculation sheet'!$AQ55="2005-2012"),'Result 2005-2012'!J55*SUM($Y$7:$AE$7)/7,IF(AND($M$1=2007,'Calculation sheet'!$AQ55="2005-2012"),'Result 2005-2012'!J55*SUM($Z$7:$AE$7)/6,IF(AND($M$1=2008,'Calculation sheet'!$AQ55="2005-2012"),'Result 2005-2012'!J55*SUM($AA$7:$AE$7)/5,IF(AND($M$1=2009,'Calculation sheet'!$AQ55="2005-2012"),'Result 2005-2012'!J55*SUM($AB$7:$AE$7)/4,IF(AND($M$1=2010,'Calculation sheet'!$AQ55="2005-2012"),'Result 2005-2012'!J55*SUM($AC$7:$AE$7)/3,IF(AND($M$1=2011,'Calculation sheet'!$AQ55="2005-2012"),'Result 2005-2012'!J55*SUM($AD$7:$AE$7)/2,IF(AND($M$1=2012,'Calculation sheet'!$AQ55="2005-2012"),'Result 2005-2012'!J55*$AE$7,IF(AND($M$1=2006,'Calculation sheet'!$AQ55="1999-2012"),'Result 2005-2012'!J55*SUM($Y$16:$AE$16)/7,IF(AND($M$1=2007,'Calculation sheet'!$AQ55="1999-2012"),'Result 2005-2012'!J55*SUM($Z$16:$AE$16)/6,IF(AND($M$1=2008,'Calculation sheet'!$AQ55="1999-2012"),'Result 2005-2012'!J55*SUM($AA$16:$AE$16)/5,IF(AND($M$1=2009,'Calculation sheet'!$AQ55="1999-2012"),'Result 2005-2012'!J55*SUM($AB$16:$AE$16)/4,IF(AND($M$1=2010,'Calculation sheet'!$AQ55="1999-2012"),'Result 2005-2012'!J55*SUM($AC$16:$AE$16)/3,IF(AND($M$1=2011,'Calculation sheet'!$AQ55="1999-2012"),'Result 2005-2012'!J55*SUM($AD$16:$AE$16)/2,IF(AND($M$1=2012,'Calculation sheet'!$AQ55="1999-2012"),'Result 2005-2012'!J55*$AE$16,""))))))))))))))))</f>
        <v/>
      </c>
      <c r="K55" s="12" t="str">
        <f>IF('Result 2005-2012'!$R55="","",IF($M$1=2005,'Result 2005-2012'!K55,IF(AND($M$1=2006,'Calculation sheet'!$AQ55="2005-2012"),'Result 2005-2012'!K55*SUM($Y$8:$AE$8)/7,IF(AND($M$1=2007,'Calculation sheet'!$AQ55="2005-2012"),'Result 2005-2012'!K55*SUM($Z$8:$AE$8)/6,IF(AND($M$1=2008,'Calculation sheet'!$AQ55="2005-2012"),'Result 2005-2012'!K55*SUM($AA$8:$AE$8)/5,IF(AND($M$1=2009,'Calculation sheet'!$AQ55="2005-2012"),'Result 2005-2012'!K55*SUM($AB$8:$AE$8)/4,IF(AND($M$1=2010,'Calculation sheet'!$AQ55="2005-2012"),'Result 2005-2012'!K55*SUM($AC$8:$AE$8)/3,IF(AND($M$1=2011,'Calculation sheet'!$AQ55="2005-2012"),'Result 2005-2012'!K55*SUM($AD$8:$AE$8)/2,IF(AND($M$1=2012,'Calculation sheet'!$AQ55="2005-2012"),'Result 2005-2012'!K55*$AE$8,IF(AND($M$1=2006,'Calculation sheet'!$AQ55="1999-2012"),'Result 2005-2012'!K55*SUM($Y$17:$AE$17)/7,IF(AND($M$1=2007,'Calculation sheet'!$AQ55="1999-2012"),'Result 2005-2012'!K55*SUM($Z$17:$AE$17)/6,IF(AND($M$1=2008,'Calculation sheet'!$AQ55="1999-2012"),'Result 2005-2012'!K55*SUM($AA$17:$AE$17)/5,IF(AND($M$1=2009,'Calculation sheet'!$AQ55="1999-2012"),'Result 2005-2012'!K55*SUM($AB$17:$AE$17)/4,IF(AND($M$1=2010,'Calculation sheet'!$AQ55="1999-2012"),'Result 2005-2012'!K55*SUM($AC$17:$AE$17)/3,IF(AND($M$1=2011,'Calculation sheet'!$AQ55="1999-2012"),'Result 2005-2012'!K55*SUM($AD$17:$AE$17)/2,IF(AND($M$1=2012,'Calculation sheet'!$AQ55="1999-2012"),'Result 2005-2012'!K55*$AE$17,""))))))))))))))))</f>
        <v/>
      </c>
      <c r="L55" s="12" t="str">
        <f>IF('Result 2005-2012'!$R55="","",IF($M$1=2005,'Result 2005-2012'!L55,IF(AND($M$1=2006,'Calculation sheet'!$AQ55="2005-2012"),'Result 2005-2012'!L55*SUM($Y$9:$AE$9)/7,IF(AND($M$1=2007,'Calculation sheet'!$AQ55="2005-2012"),'Result 2005-2012'!L55*SUM($Z$9:$AE$9)/6,IF(AND($M$1=2008,'Calculation sheet'!$AQ55="2005-2012"),'Result 2005-2012'!L55*SUM($AA$9:$AE$9)/5,IF(AND($M$1=2009,'Calculation sheet'!$AQ55="2005-2012"),'Result 2005-2012'!L55*SUM($AB$9:$AE$9)/4,IF(AND($M$1=2010,'Calculation sheet'!$AQ55="2005-2012"),'Result 2005-2012'!L55*SUM($AC$9:$AE$9)/3,IF(AND($M$1=2011,'Calculation sheet'!$AQ55="2005-2012"),'Result 2005-2012'!L55*SUM($AD$9:$AE$9)/2,IF(AND($M$1=2012,'Calculation sheet'!$AQ55="2005-2012"),'Result 2005-2012'!L55*$AE$9,IF(AND($M$1=2006,'Calculation sheet'!$AQ55="1999-2012"),'Result 2005-2012'!L55*SUM($Y$18:$AE$18)/7,IF(AND($M$1=2007,'Calculation sheet'!$AQ55="1999-2012"),'Result 2005-2012'!L55*SUM($Z$18:$AE$18)/6,IF(AND($M$1=2008,'Calculation sheet'!$AQ55="1999-2012"),'Result 2005-2012'!L55*SUM($AA$18:$AE$18)/5,IF(AND($M$1=2009,'Calculation sheet'!$AQ55="1999-2012"),'Result 2005-2012'!L55*SUM($AB$18:$AE$18)/4,IF(AND($M$1=2010,'Calculation sheet'!$AQ55="1999-2012"),'Result 2005-2012'!L55*SUM($AC$18:$AE$18)/3,IF(AND($M$1=2011,'Calculation sheet'!$AQ55="1999-2012"),'Result 2005-2012'!L55*SUM($AD$18:$AE$18)/2,IF(AND($M$1=2012,'Calculation sheet'!$AQ55="1999-2012"),'Result 2005-2012'!L55*$AE$18,""))))))))))))))))</f>
        <v/>
      </c>
      <c r="M55" s="12" t="str">
        <f t="shared" si="0"/>
        <v/>
      </c>
      <c r="N55" s="12" t="str">
        <f>IF('Result 2005-2012'!$R55="","",IF($M$1=2005,'Result 2005-2012'!N55,IF(AND($M$1=2006,'Calculation sheet'!$AQ55="2005-2012"),'Result 2005-2012'!N55*SUM($Y$10:$AE$10)/7,IF(AND($M$1=2007,'Calculation sheet'!$AQ55="2005-2012"),'Result 2005-2012'!N55*SUM($Z$10:$AE$10)/6,IF(AND($M$1=2008,'Calculation sheet'!$AQ55="2005-2012"),'Result 2005-2012'!N55*SUM($AA$10:$AE$10)/5,IF(AND($M$1=2009,'Calculation sheet'!$AQ55="2005-2012"),'Result 2005-2012'!N55*SUM($AB$10:$AE$10)/4,IF(AND($M$1=2010,'Calculation sheet'!$AQ55="2005-2012"),'Result 2005-2012'!N55*SUM($AC$10:$AE$10)/3,IF(AND($M$1=2011,'Calculation sheet'!$AQ55="2005-2012"),'Result 2005-2012'!N55*SUM($AD$10:$AE$10)/2,IF(AND($M$1=2012,'Calculation sheet'!$AQ55="2005-2012"),'Result 2005-2012'!N55*$AE$10,IF(AND($M$1=2006,'Calculation sheet'!$AQ55="1999-2012"),'Result 2005-2012'!N55*SUM($Y$16:$AE$16)/7,IF(AND($M$1=2007,'Calculation sheet'!$AQ55="1999-2012"),'Result 2005-2012'!N55*SUM($Z$16:$AE$16)/6,IF(AND($M$1=2008,'Calculation sheet'!$AQ55="1999-2012"),'Result 2005-2012'!N55*SUM($AA$16:$AE$16)/5,IF(AND($M$1=2009,'Calculation sheet'!$AQ55="1999-2012"),'Result 2005-2012'!N55*SUM($AB$16:$AE$16)/4,IF(AND($M$1=2010,'Calculation sheet'!$AQ55="1999-2012"),'Result 2005-2012'!N55*SUM($AC$16:$AE$16)/3,IF(AND($M$1=2011,'Calculation sheet'!$AQ55="1999-2012"),'Result 2005-2012'!N55*SUM($AD$16:$AE$16)/2,IF(AND($M$1=2012,'Calculation sheet'!$AQ55="1999-2012"),'Result 2005-2012'!N55*$AE$16,""))))))))))))))))</f>
        <v/>
      </c>
      <c r="O55" s="12" t="str">
        <f>IF('Result 2005-2012'!$R55="","",IF($M$1=2005,'Result 2005-2012'!O55,IF(AND($M$1=2006,'Calculation sheet'!$AQ55="2005-2012"),'Result 2005-2012'!O55*SUM($Y$10:$AE$10)/7,IF(AND($M$1=2007,'Calculation sheet'!$AQ55="2005-2012"),'Result 2005-2012'!O55*SUM($Z$10:$AE$10)/6,IF(AND($M$1=2008,'Calculation sheet'!$AQ55="2005-2012"),'Result 2005-2012'!O55*SUM($AA$10:$AE$10)/5,IF(AND($M$1=2009,'Calculation sheet'!$AQ55="2005-2012"),'Result 2005-2012'!O55*SUM($AB$10:$AE$10)/4,IF(AND($M$1=2010,'Calculation sheet'!$AQ55="2005-2012"),'Result 2005-2012'!O55*SUM($AC$10:$AE$10)/3,IF(AND($M$1=2011,'Calculation sheet'!$AQ55="2005-2012"),'Result 2005-2012'!O55*SUM($AD$10:$AE$10)/2,IF(AND($M$1=2012,'Calculation sheet'!$AQ55="2005-2012"),'Result 2005-2012'!O55*$AE$10,IF(AND($M$1=2006,'Calculation sheet'!$AQ55="1999-2012"),'Result 2005-2012'!O55*SUM($Y$16:$AE$16)/7,IF(AND($M$1=2007,'Calculation sheet'!$AQ55="1999-2012"),'Result 2005-2012'!O55*SUM($Z$16:$AE$16)/6,IF(AND($M$1=2008,'Calculation sheet'!$AQ55="1999-2012"),'Result 2005-2012'!O55*SUM($AA$16:$AE$16)/5,IF(AND($M$1=2009,'Calculation sheet'!$AQ55="1999-2012"),'Result 2005-2012'!O55*SUM($AB$16:$AE$16)/4,IF(AND($M$1=2010,'Calculation sheet'!$AQ55="1999-2012"),'Result 2005-2012'!O55*SUM($AC$16:$AE$16)/3,IF(AND($M$1=2011,'Calculation sheet'!$AQ55="1999-2012"),'Result 2005-2012'!O55*SUM($AD$16:$AE$16)/2,IF(AND($M$1=2012,'Calculation sheet'!$AQ55="1999-2012"),'Result 2005-2012'!O55*$AE$16,""))))))))))))))))</f>
        <v/>
      </c>
      <c r="P55" s="12" t="str">
        <f>IF('Result 2005-2012'!$R55="","",IF($M$1=2005,'Result 2005-2012'!P55,IF(AND($M$1=2006,'Calculation sheet'!$AQ55="2005-2012"),'Result 2005-2012'!P55*SUM($Y$11:$AE$11)/7,IF(AND($M$1=2007,'Calculation sheet'!$AQ55="2005-2012"),'Result 2005-2012'!P55*SUM($Z$11:$AE$11)/6,IF(AND($M$1=2008,'Calculation sheet'!$AQ55="2005-2012"),'Result 2005-2012'!P55*SUM($AA$11:$AE$11)/5,IF(AND($M$1=2009,'Calculation sheet'!$AQ55="2005-2012"),'Result 2005-2012'!P55*SUM($AB$11:$AE$11)/4,IF(AND($M$1=2010,'Calculation sheet'!$AQ55="2005-2012"),'Result 2005-2012'!P55*SUM($AC$11:$AE$11)/3,IF(AND($M$1=2011,'Calculation sheet'!$AQ55="2005-2012"),'Result 2005-2012'!P55*SUM($AD$11:$AE$11)/2,IF(AND($M$1=2012,'Calculation sheet'!$AQ55="2005-2012"),'Result 2005-2012'!P55*$AE$11,IF(AND($M$1=2006,'Calculation sheet'!$AQ55="1999-2012"),'Result 2005-2012'!P55*SUM($Y$16:$AE$16)/7,IF(AND($M$1=2007,'Calculation sheet'!$AQ55="1999-2012"),'Result 2005-2012'!P55*SUM($Z$16:$AE$16)/6,IF(AND($M$1=2008,'Calculation sheet'!$AQ55="1999-2012"),'Result 2005-2012'!P55*SUM($AA$16:$AE$16)/5,IF(AND($M$1=2009,'Calculation sheet'!$AQ55="1999-2012"),'Result 2005-2012'!P55*SUM($AB$16:$AE$16)/4,IF(AND($M$1=2010,'Calculation sheet'!$AQ55="1999-2012"),'Result 2005-2012'!P55*SUM($AC$16:$AE$16)/3,IF(AND($M$1=2011,'Calculation sheet'!$AQ55="1999-2012"),'Result 2005-2012'!P55*SUM($AD$16:$AE$16)/2,IF(AND($M$1=2012,'Calculation sheet'!$AQ55="1999-2012"),'Result 2005-2012'!P55*$AE$16,""))))))))))))))))</f>
        <v/>
      </c>
      <c r="Q55" s="12" t="str">
        <f t="shared" si="1"/>
        <v/>
      </c>
      <c r="R55" s="14" t="str">
        <f t="shared" si="2"/>
        <v/>
      </c>
    </row>
    <row r="56" spans="1:18" x14ac:dyDescent="0.3">
      <c r="A56" s="4" t="str">
        <f>IF('Input data'!A71="","",'Input data'!A71)</f>
        <v/>
      </c>
      <c r="B56" s="4" t="str">
        <f>IF('Input data'!B71="","",'Input data'!B71)</f>
        <v/>
      </c>
      <c r="C56" s="4" t="str">
        <f>IF('Input data'!C71="","",'Input data'!C71)</f>
        <v/>
      </c>
      <c r="D56" s="4" t="str">
        <f>IF('Input data'!D71="","",'Input data'!D71)</f>
        <v/>
      </c>
      <c r="E56" s="4" t="str">
        <f>IF('Input data'!E71="","",'Input data'!E71)</f>
        <v/>
      </c>
      <c r="F56" s="4" t="str">
        <f>IF('Input data'!F71="","",'Input data'!F71)</f>
        <v/>
      </c>
      <c r="G56" s="4">
        <f>IF('Input data'!G71="","",'Input data'!G71)</f>
        <v>0</v>
      </c>
      <c r="H56" s="4" t="str">
        <f>IF('Input data'!H71&gt;0.5,'Input data'!H71,"")</f>
        <v/>
      </c>
      <c r="I56" s="4" t="str">
        <f>IF('Input data'!I71="","",'Input data'!I71)</f>
        <v/>
      </c>
      <c r="J56" s="12" t="str">
        <f>IF('Result 2005-2012'!$R56="","",IF($M$1=2005,'Result 2005-2012'!J56,IF(AND($M$1=2006,'Calculation sheet'!$AQ56="2005-2012"),'Result 2005-2012'!J56*SUM($Y$7:$AE$7)/7,IF(AND($M$1=2007,'Calculation sheet'!$AQ56="2005-2012"),'Result 2005-2012'!J56*SUM($Z$7:$AE$7)/6,IF(AND($M$1=2008,'Calculation sheet'!$AQ56="2005-2012"),'Result 2005-2012'!J56*SUM($AA$7:$AE$7)/5,IF(AND($M$1=2009,'Calculation sheet'!$AQ56="2005-2012"),'Result 2005-2012'!J56*SUM($AB$7:$AE$7)/4,IF(AND($M$1=2010,'Calculation sheet'!$AQ56="2005-2012"),'Result 2005-2012'!J56*SUM($AC$7:$AE$7)/3,IF(AND($M$1=2011,'Calculation sheet'!$AQ56="2005-2012"),'Result 2005-2012'!J56*SUM($AD$7:$AE$7)/2,IF(AND($M$1=2012,'Calculation sheet'!$AQ56="2005-2012"),'Result 2005-2012'!J56*$AE$7,IF(AND($M$1=2006,'Calculation sheet'!$AQ56="1999-2012"),'Result 2005-2012'!J56*SUM($Y$16:$AE$16)/7,IF(AND($M$1=2007,'Calculation sheet'!$AQ56="1999-2012"),'Result 2005-2012'!J56*SUM($Z$16:$AE$16)/6,IF(AND($M$1=2008,'Calculation sheet'!$AQ56="1999-2012"),'Result 2005-2012'!J56*SUM($AA$16:$AE$16)/5,IF(AND($M$1=2009,'Calculation sheet'!$AQ56="1999-2012"),'Result 2005-2012'!J56*SUM($AB$16:$AE$16)/4,IF(AND($M$1=2010,'Calculation sheet'!$AQ56="1999-2012"),'Result 2005-2012'!J56*SUM($AC$16:$AE$16)/3,IF(AND($M$1=2011,'Calculation sheet'!$AQ56="1999-2012"),'Result 2005-2012'!J56*SUM($AD$16:$AE$16)/2,IF(AND($M$1=2012,'Calculation sheet'!$AQ56="1999-2012"),'Result 2005-2012'!J56*$AE$16,""))))))))))))))))</f>
        <v/>
      </c>
      <c r="K56" s="12" t="str">
        <f>IF('Result 2005-2012'!$R56="","",IF($M$1=2005,'Result 2005-2012'!K56,IF(AND($M$1=2006,'Calculation sheet'!$AQ56="2005-2012"),'Result 2005-2012'!K56*SUM($Y$8:$AE$8)/7,IF(AND($M$1=2007,'Calculation sheet'!$AQ56="2005-2012"),'Result 2005-2012'!K56*SUM($Z$8:$AE$8)/6,IF(AND($M$1=2008,'Calculation sheet'!$AQ56="2005-2012"),'Result 2005-2012'!K56*SUM($AA$8:$AE$8)/5,IF(AND($M$1=2009,'Calculation sheet'!$AQ56="2005-2012"),'Result 2005-2012'!K56*SUM($AB$8:$AE$8)/4,IF(AND($M$1=2010,'Calculation sheet'!$AQ56="2005-2012"),'Result 2005-2012'!K56*SUM($AC$8:$AE$8)/3,IF(AND($M$1=2011,'Calculation sheet'!$AQ56="2005-2012"),'Result 2005-2012'!K56*SUM($AD$8:$AE$8)/2,IF(AND($M$1=2012,'Calculation sheet'!$AQ56="2005-2012"),'Result 2005-2012'!K56*$AE$8,IF(AND($M$1=2006,'Calculation sheet'!$AQ56="1999-2012"),'Result 2005-2012'!K56*SUM($Y$17:$AE$17)/7,IF(AND($M$1=2007,'Calculation sheet'!$AQ56="1999-2012"),'Result 2005-2012'!K56*SUM($Z$17:$AE$17)/6,IF(AND($M$1=2008,'Calculation sheet'!$AQ56="1999-2012"),'Result 2005-2012'!K56*SUM($AA$17:$AE$17)/5,IF(AND($M$1=2009,'Calculation sheet'!$AQ56="1999-2012"),'Result 2005-2012'!K56*SUM($AB$17:$AE$17)/4,IF(AND($M$1=2010,'Calculation sheet'!$AQ56="1999-2012"),'Result 2005-2012'!K56*SUM($AC$17:$AE$17)/3,IF(AND($M$1=2011,'Calculation sheet'!$AQ56="1999-2012"),'Result 2005-2012'!K56*SUM($AD$17:$AE$17)/2,IF(AND($M$1=2012,'Calculation sheet'!$AQ56="1999-2012"),'Result 2005-2012'!K56*$AE$17,""))))))))))))))))</f>
        <v/>
      </c>
      <c r="L56" s="12" t="str">
        <f>IF('Result 2005-2012'!$R56="","",IF($M$1=2005,'Result 2005-2012'!L56,IF(AND($M$1=2006,'Calculation sheet'!$AQ56="2005-2012"),'Result 2005-2012'!L56*SUM($Y$9:$AE$9)/7,IF(AND($M$1=2007,'Calculation sheet'!$AQ56="2005-2012"),'Result 2005-2012'!L56*SUM($Z$9:$AE$9)/6,IF(AND($M$1=2008,'Calculation sheet'!$AQ56="2005-2012"),'Result 2005-2012'!L56*SUM($AA$9:$AE$9)/5,IF(AND($M$1=2009,'Calculation sheet'!$AQ56="2005-2012"),'Result 2005-2012'!L56*SUM($AB$9:$AE$9)/4,IF(AND($M$1=2010,'Calculation sheet'!$AQ56="2005-2012"),'Result 2005-2012'!L56*SUM($AC$9:$AE$9)/3,IF(AND($M$1=2011,'Calculation sheet'!$AQ56="2005-2012"),'Result 2005-2012'!L56*SUM($AD$9:$AE$9)/2,IF(AND($M$1=2012,'Calculation sheet'!$AQ56="2005-2012"),'Result 2005-2012'!L56*$AE$9,IF(AND($M$1=2006,'Calculation sheet'!$AQ56="1999-2012"),'Result 2005-2012'!L56*SUM($Y$18:$AE$18)/7,IF(AND($M$1=2007,'Calculation sheet'!$AQ56="1999-2012"),'Result 2005-2012'!L56*SUM($Z$18:$AE$18)/6,IF(AND($M$1=2008,'Calculation sheet'!$AQ56="1999-2012"),'Result 2005-2012'!L56*SUM($AA$18:$AE$18)/5,IF(AND($M$1=2009,'Calculation sheet'!$AQ56="1999-2012"),'Result 2005-2012'!L56*SUM($AB$18:$AE$18)/4,IF(AND($M$1=2010,'Calculation sheet'!$AQ56="1999-2012"),'Result 2005-2012'!L56*SUM($AC$18:$AE$18)/3,IF(AND($M$1=2011,'Calculation sheet'!$AQ56="1999-2012"),'Result 2005-2012'!L56*SUM($AD$18:$AE$18)/2,IF(AND($M$1=2012,'Calculation sheet'!$AQ56="1999-2012"),'Result 2005-2012'!L56*$AE$18,""))))))))))))))))</f>
        <v/>
      </c>
      <c r="M56" s="12" t="str">
        <f t="shared" si="0"/>
        <v/>
      </c>
      <c r="N56" s="12" t="str">
        <f>IF('Result 2005-2012'!$R56="","",IF($M$1=2005,'Result 2005-2012'!N56,IF(AND($M$1=2006,'Calculation sheet'!$AQ56="2005-2012"),'Result 2005-2012'!N56*SUM($Y$10:$AE$10)/7,IF(AND($M$1=2007,'Calculation sheet'!$AQ56="2005-2012"),'Result 2005-2012'!N56*SUM($Z$10:$AE$10)/6,IF(AND($M$1=2008,'Calculation sheet'!$AQ56="2005-2012"),'Result 2005-2012'!N56*SUM($AA$10:$AE$10)/5,IF(AND($M$1=2009,'Calculation sheet'!$AQ56="2005-2012"),'Result 2005-2012'!N56*SUM($AB$10:$AE$10)/4,IF(AND($M$1=2010,'Calculation sheet'!$AQ56="2005-2012"),'Result 2005-2012'!N56*SUM($AC$10:$AE$10)/3,IF(AND($M$1=2011,'Calculation sheet'!$AQ56="2005-2012"),'Result 2005-2012'!N56*SUM($AD$10:$AE$10)/2,IF(AND($M$1=2012,'Calculation sheet'!$AQ56="2005-2012"),'Result 2005-2012'!N56*$AE$10,IF(AND($M$1=2006,'Calculation sheet'!$AQ56="1999-2012"),'Result 2005-2012'!N56*SUM($Y$16:$AE$16)/7,IF(AND($M$1=2007,'Calculation sheet'!$AQ56="1999-2012"),'Result 2005-2012'!N56*SUM($Z$16:$AE$16)/6,IF(AND($M$1=2008,'Calculation sheet'!$AQ56="1999-2012"),'Result 2005-2012'!N56*SUM($AA$16:$AE$16)/5,IF(AND($M$1=2009,'Calculation sheet'!$AQ56="1999-2012"),'Result 2005-2012'!N56*SUM($AB$16:$AE$16)/4,IF(AND($M$1=2010,'Calculation sheet'!$AQ56="1999-2012"),'Result 2005-2012'!N56*SUM($AC$16:$AE$16)/3,IF(AND($M$1=2011,'Calculation sheet'!$AQ56="1999-2012"),'Result 2005-2012'!N56*SUM($AD$16:$AE$16)/2,IF(AND($M$1=2012,'Calculation sheet'!$AQ56="1999-2012"),'Result 2005-2012'!N56*$AE$16,""))))))))))))))))</f>
        <v/>
      </c>
      <c r="O56" s="12" t="str">
        <f>IF('Result 2005-2012'!$R56="","",IF($M$1=2005,'Result 2005-2012'!O56,IF(AND($M$1=2006,'Calculation sheet'!$AQ56="2005-2012"),'Result 2005-2012'!O56*SUM($Y$10:$AE$10)/7,IF(AND($M$1=2007,'Calculation sheet'!$AQ56="2005-2012"),'Result 2005-2012'!O56*SUM($Z$10:$AE$10)/6,IF(AND($M$1=2008,'Calculation sheet'!$AQ56="2005-2012"),'Result 2005-2012'!O56*SUM($AA$10:$AE$10)/5,IF(AND($M$1=2009,'Calculation sheet'!$AQ56="2005-2012"),'Result 2005-2012'!O56*SUM($AB$10:$AE$10)/4,IF(AND($M$1=2010,'Calculation sheet'!$AQ56="2005-2012"),'Result 2005-2012'!O56*SUM($AC$10:$AE$10)/3,IF(AND($M$1=2011,'Calculation sheet'!$AQ56="2005-2012"),'Result 2005-2012'!O56*SUM($AD$10:$AE$10)/2,IF(AND($M$1=2012,'Calculation sheet'!$AQ56="2005-2012"),'Result 2005-2012'!O56*$AE$10,IF(AND($M$1=2006,'Calculation sheet'!$AQ56="1999-2012"),'Result 2005-2012'!O56*SUM($Y$16:$AE$16)/7,IF(AND($M$1=2007,'Calculation sheet'!$AQ56="1999-2012"),'Result 2005-2012'!O56*SUM($Z$16:$AE$16)/6,IF(AND($M$1=2008,'Calculation sheet'!$AQ56="1999-2012"),'Result 2005-2012'!O56*SUM($AA$16:$AE$16)/5,IF(AND($M$1=2009,'Calculation sheet'!$AQ56="1999-2012"),'Result 2005-2012'!O56*SUM($AB$16:$AE$16)/4,IF(AND($M$1=2010,'Calculation sheet'!$AQ56="1999-2012"),'Result 2005-2012'!O56*SUM($AC$16:$AE$16)/3,IF(AND($M$1=2011,'Calculation sheet'!$AQ56="1999-2012"),'Result 2005-2012'!O56*SUM($AD$16:$AE$16)/2,IF(AND($M$1=2012,'Calculation sheet'!$AQ56="1999-2012"),'Result 2005-2012'!O56*$AE$16,""))))))))))))))))</f>
        <v/>
      </c>
      <c r="P56" s="12" t="str">
        <f>IF('Result 2005-2012'!$R56="","",IF($M$1=2005,'Result 2005-2012'!P56,IF(AND($M$1=2006,'Calculation sheet'!$AQ56="2005-2012"),'Result 2005-2012'!P56*SUM($Y$11:$AE$11)/7,IF(AND($M$1=2007,'Calculation sheet'!$AQ56="2005-2012"),'Result 2005-2012'!P56*SUM($Z$11:$AE$11)/6,IF(AND($M$1=2008,'Calculation sheet'!$AQ56="2005-2012"),'Result 2005-2012'!P56*SUM($AA$11:$AE$11)/5,IF(AND($M$1=2009,'Calculation sheet'!$AQ56="2005-2012"),'Result 2005-2012'!P56*SUM($AB$11:$AE$11)/4,IF(AND($M$1=2010,'Calculation sheet'!$AQ56="2005-2012"),'Result 2005-2012'!P56*SUM($AC$11:$AE$11)/3,IF(AND($M$1=2011,'Calculation sheet'!$AQ56="2005-2012"),'Result 2005-2012'!P56*SUM($AD$11:$AE$11)/2,IF(AND($M$1=2012,'Calculation sheet'!$AQ56="2005-2012"),'Result 2005-2012'!P56*$AE$11,IF(AND($M$1=2006,'Calculation sheet'!$AQ56="1999-2012"),'Result 2005-2012'!P56*SUM($Y$16:$AE$16)/7,IF(AND($M$1=2007,'Calculation sheet'!$AQ56="1999-2012"),'Result 2005-2012'!P56*SUM($Z$16:$AE$16)/6,IF(AND($M$1=2008,'Calculation sheet'!$AQ56="1999-2012"),'Result 2005-2012'!P56*SUM($AA$16:$AE$16)/5,IF(AND($M$1=2009,'Calculation sheet'!$AQ56="1999-2012"),'Result 2005-2012'!P56*SUM($AB$16:$AE$16)/4,IF(AND($M$1=2010,'Calculation sheet'!$AQ56="1999-2012"),'Result 2005-2012'!P56*SUM($AC$16:$AE$16)/3,IF(AND($M$1=2011,'Calculation sheet'!$AQ56="1999-2012"),'Result 2005-2012'!P56*SUM($AD$16:$AE$16)/2,IF(AND($M$1=2012,'Calculation sheet'!$AQ56="1999-2012"),'Result 2005-2012'!P56*$AE$16,""))))))))))))))))</f>
        <v/>
      </c>
      <c r="Q56" s="12" t="str">
        <f t="shared" si="1"/>
        <v/>
      </c>
      <c r="R56" s="14" t="str">
        <f t="shared" si="2"/>
        <v/>
      </c>
    </row>
    <row r="57" spans="1:18" x14ac:dyDescent="0.3">
      <c r="A57" s="4" t="str">
        <f>IF('Input data'!A72="","",'Input data'!A72)</f>
        <v/>
      </c>
      <c r="B57" s="4" t="str">
        <f>IF('Input data'!B72="","",'Input data'!B72)</f>
        <v/>
      </c>
      <c r="C57" s="4" t="str">
        <f>IF('Input data'!C72="","",'Input data'!C72)</f>
        <v/>
      </c>
      <c r="D57" s="4" t="str">
        <f>IF('Input data'!D72="","",'Input data'!D72)</f>
        <v/>
      </c>
      <c r="E57" s="4" t="str">
        <f>IF('Input data'!E72="","",'Input data'!E72)</f>
        <v/>
      </c>
      <c r="F57" s="4" t="str">
        <f>IF('Input data'!F72="","",'Input data'!F72)</f>
        <v/>
      </c>
      <c r="G57" s="4">
        <f>IF('Input data'!G72="","",'Input data'!G72)</f>
        <v>0</v>
      </c>
      <c r="H57" s="4" t="str">
        <f>IF('Input data'!H72&gt;0.5,'Input data'!H72,"")</f>
        <v/>
      </c>
      <c r="I57" s="4" t="str">
        <f>IF('Input data'!I72="","",'Input data'!I72)</f>
        <v/>
      </c>
      <c r="J57" s="12" t="str">
        <f>IF('Result 2005-2012'!$R57="","",IF($M$1=2005,'Result 2005-2012'!J57,IF(AND($M$1=2006,'Calculation sheet'!$AQ57="2005-2012"),'Result 2005-2012'!J57*SUM($Y$7:$AE$7)/7,IF(AND($M$1=2007,'Calculation sheet'!$AQ57="2005-2012"),'Result 2005-2012'!J57*SUM($Z$7:$AE$7)/6,IF(AND($M$1=2008,'Calculation sheet'!$AQ57="2005-2012"),'Result 2005-2012'!J57*SUM($AA$7:$AE$7)/5,IF(AND($M$1=2009,'Calculation sheet'!$AQ57="2005-2012"),'Result 2005-2012'!J57*SUM($AB$7:$AE$7)/4,IF(AND($M$1=2010,'Calculation sheet'!$AQ57="2005-2012"),'Result 2005-2012'!J57*SUM($AC$7:$AE$7)/3,IF(AND($M$1=2011,'Calculation sheet'!$AQ57="2005-2012"),'Result 2005-2012'!J57*SUM($AD$7:$AE$7)/2,IF(AND($M$1=2012,'Calculation sheet'!$AQ57="2005-2012"),'Result 2005-2012'!J57*$AE$7,IF(AND($M$1=2006,'Calculation sheet'!$AQ57="1999-2012"),'Result 2005-2012'!J57*SUM($Y$16:$AE$16)/7,IF(AND($M$1=2007,'Calculation sheet'!$AQ57="1999-2012"),'Result 2005-2012'!J57*SUM($Z$16:$AE$16)/6,IF(AND($M$1=2008,'Calculation sheet'!$AQ57="1999-2012"),'Result 2005-2012'!J57*SUM($AA$16:$AE$16)/5,IF(AND($M$1=2009,'Calculation sheet'!$AQ57="1999-2012"),'Result 2005-2012'!J57*SUM($AB$16:$AE$16)/4,IF(AND($M$1=2010,'Calculation sheet'!$AQ57="1999-2012"),'Result 2005-2012'!J57*SUM($AC$16:$AE$16)/3,IF(AND($M$1=2011,'Calculation sheet'!$AQ57="1999-2012"),'Result 2005-2012'!J57*SUM($AD$16:$AE$16)/2,IF(AND($M$1=2012,'Calculation sheet'!$AQ57="1999-2012"),'Result 2005-2012'!J57*$AE$16,""))))))))))))))))</f>
        <v/>
      </c>
      <c r="K57" s="12" t="str">
        <f>IF('Result 2005-2012'!$R57="","",IF($M$1=2005,'Result 2005-2012'!K57,IF(AND($M$1=2006,'Calculation sheet'!$AQ57="2005-2012"),'Result 2005-2012'!K57*SUM($Y$8:$AE$8)/7,IF(AND($M$1=2007,'Calculation sheet'!$AQ57="2005-2012"),'Result 2005-2012'!K57*SUM($Z$8:$AE$8)/6,IF(AND($M$1=2008,'Calculation sheet'!$AQ57="2005-2012"),'Result 2005-2012'!K57*SUM($AA$8:$AE$8)/5,IF(AND($M$1=2009,'Calculation sheet'!$AQ57="2005-2012"),'Result 2005-2012'!K57*SUM($AB$8:$AE$8)/4,IF(AND($M$1=2010,'Calculation sheet'!$AQ57="2005-2012"),'Result 2005-2012'!K57*SUM($AC$8:$AE$8)/3,IF(AND($M$1=2011,'Calculation sheet'!$AQ57="2005-2012"),'Result 2005-2012'!K57*SUM($AD$8:$AE$8)/2,IF(AND($M$1=2012,'Calculation sheet'!$AQ57="2005-2012"),'Result 2005-2012'!K57*$AE$8,IF(AND($M$1=2006,'Calculation sheet'!$AQ57="1999-2012"),'Result 2005-2012'!K57*SUM($Y$17:$AE$17)/7,IF(AND($M$1=2007,'Calculation sheet'!$AQ57="1999-2012"),'Result 2005-2012'!K57*SUM($Z$17:$AE$17)/6,IF(AND($M$1=2008,'Calculation sheet'!$AQ57="1999-2012"),'Result 2005-2012'!K57*SUM($AA$17:$AE$17)/5,IF(AND($M$1=2009,'Calculation sheet'!$AQ57="1999-2012"),'Result 2005-2012'!K57*SUM($AB$17:$AE$17)/4,IF(AND($M$1=2010,'Calculation sheet'!$AQ57="1999-2012"),'Result 2005-2012'!K57*SUM($AC$17:$AE$17)/3,IF(AND($M$1=2011,'Calculation sheet'!$AQ57="1999-2012"),'Result 2005-2012'!K57*SUM($AD$17:$AE$17)/2,IF(AND($M$1=2012,'Calculation sheet'!$AQ57="1999-2012"),'Result 2005-2012'!K57*$AE$17,""))))))))))))))))</f>
        <v/>
      </c>
      <c r="L57" s="12" t="str">
        <f>IF('Result 2005-2012'!$R57="","",IF($M$1=2005,'Result 2005-2012'!L57,IF(AND($M$1=2006,'Calculation sheet'!$AQ57="2005-2012"),'Result 2005-2012'!L57*SUM($Y$9:$AE$9)/7,IF(AND($M$1=2007,'Calculation sheet'!$AQ57="2005-2012"),'Result 2005-2012'!L57*SUM($Z$9:$AE$9)/6,IF(AND($M$1=2008,'Calculation sheet'!$AQ57="2005-2012"),'Result 2005-2012'!L57*SUM($AA$9:$AE$9)/5,IF(AND($M$1=2009,'Calculation sheet'!$AQ57="2005-2012"),'Result 2005-2012'!L57*SUM($AB$9:$AE$9)/4,IF(AND($M$1=2010,'Calculation sheet'!$AQ57="2005-2012"),'Result 2005-2012'!L57*SUM($AC$9:$AE$9)/3,IF(AND($M$1=2011,'Calculation sheet'!$AQ57="2005-2012"),'Result 2005-2012'!L57*SUM($AD$9:$AE$9)/2,IF(AND($M$1=2012,'Calculation sheet'!$AQ57="2005-2012"),'Result 2005-2012'!L57*$AE$9,IF(AND($M$1=2006,'Calculation sheet'!$AQ57="1999-2012"),'Result 2005-2012'!L57*SUM($Y$18:$AE$18)/7,IF(AND($M$1=2007,'Calculation sheet'!$AQ57="1999-2012"),'Result 2005-2012'!L57*SUM($Z$18:$AE$18)/6,IF(AND($M$1=2008,'Calculation sheet'!$AQ57="1999-2012"),'Result 2005-2012'!L57*SUM($AA$18:$AE$18)/5,IF(AND($M$1=2009,'Calculation sheet'!$AQ57="1999-2012"),'Result 2005-2012'!L57*SUM($AB$18:$AE$18)/4,IF(AND($M$1=2010,'Calculation sheet'!$AQ57="1999-2012"),'Result 2005-2012'!L57*SUM($AC$18:$AE$18)/3,IF(AND($M$1=2011,'Calculation sheet'!$AQ57="1999-2012"),'Result 2005-2012'!L57*SUM($AD$18:$AE$18)/2,IF(AND($M$1=2012,'Calculation sheet'!$AQ57="1999-2012"),'Result 2005-2012'!L57*$AE$18,""))))))))))))))))</f>
        <v/>
      </c>
      <c r="M57" s="12" t="str">
        <f t="shared" si="0"/>
        <v/>
      </c>
      <c r="N57" s="12" t="str">
        <f>IF('Result 2005-2012'!$R57="","",IF($M$1=2005,'Result 2005-2012'!N57,IF(AND($M$1=2006,'Calculation sheet'!$AQ57="2005-2012"),'Result 2005-2012'!N57*SUM($Y$10:$AE$10)/7,IF(AND($M$1=2007,'Calculation sheet'!$AQ57="2005-2012"),'Result 2005-2012'!N57*SUM($Z$10:$AE$10)/6,IF(AND($M$1=2008,'Calculation sheet'!$AQ57="2005-2012"),'Result 2005-2012'!N57*SUM($AA$10:$AE$10)/5,IF(AND($M$1=2009,'Calculation sheet'!$AQ57="2005-2012"),'Result 2005-2012'!N57*SUM($AB$10:$AE$10)/4,IF(AND($M$1=2010,'Calculation sheet'!$AQ57="2005-2012"),'Result 2005-2012'!N57*SUM($AC$10:$AE$10)/3,IF(AND($M$1=2011,'Calculation sheet'!$AQ57="2005-2012"),'Result 2005-2012'!N57*SUM($AD$10:$AE$10)/2,IF(AND($M$1=2012,'Calculation sheet'!$AQ57="2005-2012"),'Result 2005-2012'!N57*$AE$10,IF(AND($M$1=2006,'Calculation sheet'!$AQ57="1999-2012"),'Result 2005-2012'!N57*SUM($Y$16:$AE$16)/7,IF(AND($M$1=2007,'Calculation sheet'!$AQ57="1999-2012"),'Result 2005-2012'!N57*SUM($Z$16:$AE$16)/6,IF(AND($M$1=2008,'Calculation sheet'!$AQ57="1999-2012"),'Result 2005-2012'!N57*SUM($AA$16:$AE$16)/5,IF(AND($M$1=2009,'Calculation sheet'!$AQ57="1999-2012"),'Result 2005-2012'!N57*SUM($AB$16:$AE$16)/4,IF(AND($M$1=2010,'Calculation sheet'!$AQ57="1999-2012"),'Result 2005-2012'!N57*SUM($AC$16:$AE$16)/3,IF(AND($M$1=2011,'Calculation sheet'!$AQ57="1999-2012"),'Result 2005-2012'!N57*SUM($AD$16:$AE$16)/2,IF(AND($M$1=2012,'Calculation sheet'!$AQ57="1999-2012"),'Result 2005-2012'!N57*$AE$16,""))))))))))))))))</f>
        <v/>
      </c>
      <c r="O57" s="12" t="str">
        <f>IF('Result 2005-2012'!$R57="","",IF($M$1=2005,'Result 2005-2012'!O57,IF(AND($M$1=2006,'Calculation sheet'!$AQ57="2005-2012"),'Result 2005-2012'!O57*SUM($Y$10:$AE$10)/7,IF(AND($M$1=2007,'Calculation sheet'!$AQ57="2005-2012"),'Result 2005-2012'!O57*SUM($Z$10:$AE$10)/6,IF(AND($M$1=2008,'Calculation sheet'!$AQ57="2005-2012"),'Result 2005-2012'!O57*SUM($AA$10:$AE$10)/5,IF(AND($M$1=2009,'Calculation sheet'!$AQ57="2005-2012"),'Result 2005-2012'!O57*SUM($AB$10:$AE$10)/4,IF(AND($M$1=2010,'Calculation sheet'!$AQ57="2005-2012"),'Result 2005-2012'!O57*SUM($AC$10:$AE$10)/3,IF(AND($M$1=2011,'Calculation sheet'!$AQ57="2005-2012"),'Result 2005-2012'!O57*SUM($AD$10:$AE$10)/2,IF(AND($M$1=2012,'Calculation sheet'!$AQ57="2005-2012"),'Result 2005-2012'!O57*$AE$10,IF(AND($M$1=2006,'Calculation sheet'!$AQ57="1999-2012"),'Result 2005-2012'!O57*SUM($Y$16:$AE$16)/7,IF(AND($M$1=2007,'Calculation sheet'!$AQ57="1999-2012"),'Result 2005-2012'!O57*SUM($Z$16:$AE$16)/6,IF(AND($M$1=2008,'Calculation sheet'!$AQ57="1999-2012"),'Result 2005-2012'!O57*SUM($AA$16:$AE$16)/5,IF(AND($M$1=2009,'Calculation sheet'!$AQ57="1999-2012"),'Result 2005-2012'!O57*SUM($AB$16:$AE$16)/4,IF(AND($M$1=2010,'Calculation sheet'!$AQ57="1999-2012"),'Result 2005-2012'!O57*SUM($AC$16:$AE$16)/3,IF(AND($M$1=2011,'Calculation sheet'!$AQ57="1999-2012"),'Result 2005-2012'!O57*SUM($AD$16:$AE$16)/2,IF(AND($M$1=2012,'Calculation sheet'!$AQ57="1999-2012"),'Result 2005-2012'!O57*$AE$16,""))))))))))))))))</f>
        <v/>
      </c>
      <c r="P57" s="12" t="str">
        <f>IF('Result 2005-2012'!$R57="","",IF($M$1=2005,'Result 2005-2012'!P57,IF(AND($M$1=2006,'Calculation sheet'!$AQ57="2005-2012"),'Result 2005-2012'!P57*SUM($Y$11:$AE$11)/7,IF(AND($M$1=2007,'Calculation sheet'!$AQ57="2005-2012"),'Result 2005-2012'!P57*SUM($Z$11:$AE$11)/6,IF(AND($M$1=2008,'Calculation sheet'!$AQ57="2005-2012"),'Result 2005-2012'!P57*SUM($AA$11:$AE$11)/5,IF(AND($M$1=2009,'Calculation sheet'!$AQ57="2005-2012"),'Result 2005-2012'!P57*SUM($AB$11:$AE$11)/4,IF(AND($M$1=2010,'Calculation sheet'!$AQ57="2005-2012"),'Result 2005-2012'!P57*SUM($AC$11:$AE$11)/3,IF(AND($M$1=2011,'Calculation sheet'!$AQ57="2005-2012"),'Result 2005-2012'!P57*SUM($AD$11:$AE$11)/2,IF(AND($M$1=2012,'Calculation sheet'!$AQ57="2005-2012"),'Result 2005-2012'!P57*$AE$11,IF(AND($M$1=2006,'Calculation sheet'!$AQ57="1999-2012"),'Result 2005-2012'!P57*SUM($Y$16:$AE$16)/7,IF(AND($M$1=2007,'Calculation sheet'!$AQ57="1999-2012"),'Result 2005-2012'!P57*SUM($Z$16:$AE$16)/6,IF(AND($M$1=2008,'Calculation sheet'!$AQ57="1999-2012"),'Result 2005-2012'!P57*SUM($AA$16:$AE$16)/5,IF(AND($M$1=2009,'Calculation sheet'!$AQ57="1999-2012"),'Result 2005-2012'!P57*SUM($AB$16:$AE$16)/4,IF(AND($M$1=2010,'Calculation sheet'!$AQ57="1999-2012"),'Result 2005-2012'!P57*SUM($AC$16:$AE$16)/3,IF(AND($M$1=2011,'Calculation sheet'!$AQ57="1999-2012"),'Result 2005-2012'!P57*SUM($AD$16:$AE$16)/2,IF(AND($M$1=2012,'Calculation sheet'!$AQ57="1999-2012"),'Result 2005-2012'!P57*$AE$16,""))))))))))))))))</f>
        <v/>
      </c>
      <c r="Q57" s="12" t="str">
        <f t="shared" si="1"/>
        <v/>
      </c>
      <c r="R57" s="14" t="str">
        <f t="shared" si="2"/>
        <v/>
      </c>
    </row>
    <row r="58" spans="1:18" x14ac:dyDescent="0.3">
      <c r="A58" s="4" t="str">
        <f>IF('Input data'!A73="","",'Input data'!A73)</f>
        <v/>
      </c>
      <c r="B58" s="4" t="str">
        <f>IF('Input data'!B73="","",'Input data'!B73)</f>
        <v/>
      </c>
      <c r="C58" s="4" t="str">
        <f>IF('Input data'!C73="","",'Input data'!C73)</f>
        <v/>
      </c>
      <c r="D58" s="4" t="str">
        <f>IF('Input data'!D73="","",'Input data'!D73)</f>
        <v/>
      </c>
      <c r="E58" s="4" t="str">
        <f>IF('Input data'!E73="","",'Input data'!E73)</f>
        <v/>
      </c>
      <c r="F58" s="4" t="str">
        <f>IF('Input data'!F73="","",'Input data'!F73)</f>
        <v/>
      </c>
      <c r="G58" s="4">
        <f>IF('Input data'!G73="","",'Input data'!G73)</f>
        <v>0</v>
      </c>
      <c r="H58" s="4" t="str">
        <f>IF('Input data'!H73&gt;0.5,'Input data'!H73,"")</f>
        <v/>
      </c>
      <c r="I58" s="4" t="str">
        <f>IF('Input data'!I73="","",'Input data'!I73)</f>
        <v/>
      </c>
      <c r="J58" s="12" t="str">
        <f>IF('Result 2005-2012'!$R58="","",IF($M$1=2005,'Result 2005-2012'!J58,IF(AND($M$1=2006,'Calculation sheet'!$AQ58="2005-2012"),'Result 2005-2012'!J58*SUM($Y$7:$AE$7)/7,IF(AND($M$1=2007,'Calculation sheet'!$AQ58="2005-2012"),'Result 2005-2012'!J58*SUM($Z$7:$AE$7)/6,IF(AND($M$1=2008,'Calculation sheet'!$AQ58="2005-2012"),'Result 2005-2012'!J58*SUM($AA$7:$AE$7)/5,IF(AND($M$1=2009,'Calculation sheet'!$AQ58="2005-2012"),'Result 2005-2012'!J58*SUM($AB$7:$AE$7)/4,IF(AND($M$1=2010,'Calculation sheet'!$AQ58="2005-2012"),'Result 2005-2012'!J58*SUM($AC$7:$AE$7)/3,IF(AND($M$1=2011,'Calculation sheet'!$AQ58="2005-2012"),'Result 2005-2012'!J58*SUM($AD$7:$AE$7)/2,IF(AND($M$1=2012,'Calculation sheet'!$AQ58="2005-2012"),'Result 2005-2012'!J58*$AE$7,IF(AND($M$1=2006,'Calculation sheet'!$AQ58="1999-2012"),'Result 2005-2012'!J58*SUM($Y$16:$AE$16)/7,IF(AND($M$1=2007,'Calculation sheet'!$AQ58="1999-2012"),'Result 2005-2012'!J58*SUM($Z$16:$AE$16)/6,IF(AND($M$1=2008,'Calculation sheet'!$AQ58="1999-2012"),'Result 2005-2012'!J58*SUM($AA$16:$AE$16)/5,IF(AND($M$1=2009,'Calculation sheet'!$AQ58="1999-2012"),'Result 2005-2012'!J58*SUM($AB$16:$AE$16)/4,IF(AND($M$1=2010,'Calculation sheet'!$AQ58="1999-2012"),'Result 2005-2012'!J58*SUM($AC$16:$AE$16)/3,IF(AND($M$1=2011,'Calculation sheet'!$AQ58="1999-2012"),'Result 2005-2012'!J58*SUM($AD$16:$AE$16)/2,IF(AND($M$1=2012,'Calculation sheet'!$AQ58="1999-2012"),'Result 2005-2012'!J58*$AE$16,""))))))))))))))))</f>
        <v/>
      </c>
      <c r="K58" s="12" t="str">
        <f>IF('Result 2005-2012'!$R58="","",IF($M$1=2005,'Result 2005-2012'!K58,IF(AND($M$1=2006,'Calculation sheet'!$AQ58="2005-2012"),'Result 2005-2012'!K58*SUM($Y$8:$AE$8)/7,IF(AND($M$1=2007,'Calculation sheet'!$AQ58="2005-2012"),'Result 2005-2012'!K58*SUM($Z$8:$AE$8)/6,IF(AND($M$1=2008,'Calculation sheet'!$AQ58="2005-2012"),'Result 2005-2012'!K58*SUM($AA$8:$AE$8)/5,IF(AND($M$1=2009,'Calculation sheet'!$AQ58="2005-2012"),'Result 2005-2012'!K58*SUM($AB$8:$AE$8)/4,IF(AND($M$1=2010,'Calculation sheet'!$AQ58="2005-2012"),'Result 2005-2012'!K58*SUM($AC$8:$AE$8)/3,IF(AND($M$1=2011,'Calculation sheet'!$AQ58="2005-2012"),'Result 2005-2012'!K58*SUM($AD$8:$AE$8)/2,IF(AND($M$1=2012,'Calculation sheet'!$AQ58="2005-2012"),'Result 2005-2012'!K58*$AE$8,IF(AND($M$1=2006,'Calculation sheet'!$AQ58="1999-2012"),'Result 2005-2012'!K58*SUM($Y$17:$AE$17)/7,IF(AND($M$1=2007,'Calculation sheet'!$AQ58="1999-2012"),'Result 2005-2012'!K58*SUM($Z$17:$AE$17)/6,IF(AND($M$1=2008,'Calculation sheet'!$AQ58="1999-2012"),'Result 2005-2012'!K58*SUM($AA$17:$AE$17)/5,IF(AND($M$1=2009,'Calculation sheet'!$AQ58="1999-2012"),'Result 2005-2012'!K58*SUM($AB$17:$AE$17)/4,IF(AND($M$1=2010,'Calculation sheet'!$AQ58="1999-2012"),'Result 2005-2012'!K58*SUM($AC$17:$AE$17)/3,IF(AND($M$1=2011,'Calculation sheet'!$AQ58="1999-2012"),'Result 2005-2012'!K58*SUM($AD$17:$AE$17)/2,IF(AND($M$1=2012,'Calculation sheet'!$AQ58="1999-2012"),'Result 2005-2012'!K58*$AE$17,""))))))))))))))))</f>
        <v/>
      </c>
      <c r="L58" s="12" t="str">
        <f>IF('Result 2005-2012'!$R58="","",IF($M$1=2005,'Result 2005-2012'!L58,IF(AND($M$1=2006,'Calculation sheet'!$AQ58="2005-2012"),'Result 2005-2012'!L58*SUM($Y$9:$AE$9)/7,IF(AND($M$1=2007,'Calculation sheet'!$AQ58="2005-2012"),'Result 2005-2012'!L58*SUM($Z$9:$AE$9)/6,IF(AND($M$1=2008,'Calculation sheet'!$AQ58="2005-2012"),'Result 2005-2012'!L58*SUM($AA$9:$AE$9)/5,IF(AND($M$1=2009,'Calculation sheet'!$AQ58="2005-2012"),'Result 2005-2012'!L58*SUM($AB$9:$AE$9)/4,IF(AND($M$1=2010,'Calculation sheet'!$AQ58="2005-2012"),'Result 2005-2012'!L58*SUM($AC$9:$AE$9)/3,IF(AND($M$1=2011,'Calculation sheet'!$AQ58="2005-2012"),'Result 2005-2012'!L58*SUM($AD$9:$AE$9)/2,IF(AND($M$1=2012,'Calculation sheet'!$AQ58="2005-2012"),'Result 2005-2012'!L58*$AE$9,IF(AND($M$1=2006,'Calculation sheet'!$AQ58="1999-2012"),'Result 2005-2012'!L58*SUM($Y$18:$AE$18)/7,IF(AND($M$1=2007,'Calculation sheet'!$AQ58="1999-2012"),'Result 2005-2012'!L58*SUM($Z$18:$AE$18)/6,IF(AND($M$1=2008,'Calculation sheet'!$AQ58="1999-2012"),'Result 2005-2012'!L58*SUM($AA$18:$AE$18)/5,IF(AND($M$1=2009,'Calculation sheet'!$AQ58="1999-2012"),'Result 2005-2012'!L58*SUM($AB$18:$AE$18)/4,IF(AND($M$1=2010,'Calculation sheet'!$AQ58="1999-2012"),'Result 2005-2012'!L58*SUM($AC$18:$AE$18)/3,IF(AND($M$1=2011,'Calculation sheet'!$AQ58="1999-2012"),'Result 2005-2012'!L58*SUM($AD$18:$AE$18)/2,IF(AND($M$1=2012,'Calculation sheet'!$AQ58="1999-2012"),'Result 2005-2012'!L58*$AE$18,""))))))))))))))))</f>
        <v/>
      </c>
      <c r="M58" s="12" t="str">
        <f t="shared" si="0"/>
        <v/>
      </c>
      <c r="N58" s="12" t="str">
        <f>IF('Result 2005-2012'!$R58="","",IF($M$1=2005,'Result 2005-2012'!N58,IF(AND($M$1=2006,'Calculation sheet'!$AQ58="2005-2012"),'Result 2005-2012'!N58*SUM($Y$10:$AE$10)/7,IF(AND($M$1=2007,'Calculation sheet'!$AQ58="2005-2012"),'Result 2005-2012'!N58*SUM($Z$10:$AE$10)/6,IF(AND($M$1=2008,'Calculation sheet'!$AQ58="2005-2012"),'Result 2005-2012'!N58*SUM($AA$10:$AE$10)/5,IF(AND($M$1=2009,'Calculation sheet'!$AQ58="2005-2012"),'Result 2005-2012'!N58*SUM($AB$10:$AE$10)/4,IF(AND($M$1=2010,'Calculation sheet'!$AQ58="2005-2012"),'Result 2005-2012'!N58*SUM($AC$10:$AE$10)/3,IF(AND($M$1=2011,'Calculation sheet'!$AQ58="2005-2012"),'Result 2005-2012'!N58*SUM($AD$10:$AE$10)/2,IF(AND($M$1=2012,'Calculation sheet'!$AQ58="2005-2012"),'Result 2005-2012'!N58*$AE$10,IF(AND($M$1=2006,'Calculation sheet'!$AQ58="1999-2012"),'Result 2005-2012'!N58*SUM($Y$16:$AE$16)/7,IF(AND($M$1=2007,'Calculation sheet'!$AQ58="1999-2012"),'Result 2005-2012'!N58*SUM($Z$16:$AE$16)/6,IF(AND($M$1=2008,'Calculation sheet'!$AQ58="1999-2012"),'Result 2005-2012'!N58*SUM($AA$16:$AE$16)/5,IF(AND($M$1=2009,'Calculation sheet'!$AQ58="1999-2012"),'Result 2005-2012'!N58*SUM($AB$16:$AE$16)/4,IF(AND($M$1=2010,'Calculation sheet'!$AQ58="1999-2012"),'Result 2005-2012'!N58*SUM($AC$16:$AE$16)/3,IF(AND($M$1=2011,'Calculation sheet'!$AQ58="1999-2012"),'Result 2005-2012'!N58*SUM($AD$16:$AE$16)/2,IF(AND($M$1=2012,'Calculation sheet'!$AQ58="1999-2012"),'Result 2005-2012'!N58*$AE$16,""))))))))))))))))</f>
        <v/>
      </c>
      <c r="O58" s="12" t="str">
        <f>IF('Result 2005-2012'!$R58="","",IF($M$1=2005,'Result 2005-2012'!O58,IF(AND($M$1=2006,'Calculation sheet'!$AQ58="2005-2012"),'Result 2005-2012'!O58*SUM($Y$10:$AE$10)/7,IF(AND($M$1=2007,'Calculation sheet'!$AQ58="2005-2012"),'Result 2005-2012'!O58*SUM($Z$10:$AE$10)/6,IF(AND($M$1=2008,'Calculation sheet'!$AQ58="2005-2012"),'Result 2005-2012'!O58*SUM($AA$10:$AE$10)/5,IF(AND($M$1=2009,'Calculation sheet'!$AQ58="2005-2012"),'Result 2005-2012'!O58*SUM($AB$10:$AE$10)/4,IF(AND($M$1=2010,'Calculation sheet'!$AQ58="2005-2012"),'Result 2005-2012'!O58*SUM($AC$10:$AE$10)/3,IF(AND($M$1=2011,'Calculation sheet'!$AQ58="2005-2012"),'Result 2005-2012'!O58*SUM($AD$10:$AE$10)/2,IF(AND($M$1=2012,'Calculation sheet'!$AQ58="2005-2012"),'Result 2005-2012'!O58*$AE$10,IF(AND($M$1=2006,'Calculation sheet'!$AQ58="1999-2012"),'Result 2005-2012'!O58*SUM($Y$16:$AE$16)/7,IF(AND($M$1=2007,'Calculation sheet'!$AQ58="1999-2012"),'Result 2005-2012'!O58*SUM($Z$16:$AE$16)/6,IF(AND($M$1=2008,'Calculation sheet'!$AQ58="1999-2012"),'Result 2005-2012'!O58*SUM($AA$16:$AE$16)/5,IF(AND($M$1=2009,'Calculation sheet'!$AQ58="1999-2012"),'Result 2005-2012'!O58*SUM($AB$16:$AE$16)/4,IF(AND($M$1=2010,'Calculation sheet'!$AQ58="1999-2012"),'Result 2005-2012'!O58*SUM($AC$16:$AE$16)/3,IF(AND($M$1=2011,'Calculation sheet'!$AQ58="1999-2012"),'Result 2005-2012'!O58*SUM($AD$16:$AE$16)/2,IF(AND($M$1=2012,'Calculation sheet'!$AQ58="1999-2012"),'Result 2005-2012'!O58*$AE$16,""))))))))))))))))</f>
        <v/>
      </c>
      <c r="P58" s="12" t="str">
        <f>IF('Result 2005-2012'!$R58="","",IF($M$1=2005,'Result 2005-2012'!P58,IF(AND($M$1=2006,'Calculation sheet'!$AQ58="2005-2012"),'Result 2005-2012'!P58*SUM($Y$11:$AE$11)/7,IF(AND($M$1=2007,'Calculation sheet'!$AQ58="2005-2012"),'Result 2005-2012'!P58*SUM($Z$11:$AE$11)/6,IF(AND($M$1=2008,'Calculation sheet'!$AQ58="2005-2012"),'Result 2005-2012'!P58*SUM($AA$11:$AE$11)/5,IF(AND($M$1=2009,'Calculation sheet'!$AQ58="2005-2012"),'Result 2005-2012'!P58*SUM($AB$11:$AE$11)/4,IF(AND($M$1=2010,'Calculation sheet'!$AQ58="2005-2012"),'Result 2005-2012'!P58*SUM($AC$11:$AE$11)/3,IF(AND($M$1=2011,'Calculation sheet'!$AQ58="2005-2012"),'Result 2005-2012'!P58*SUM($AD$11:$AE$11)/2,IF(AND($M$1=2012,'Calculation sheet'!$AQ58="2005-2012"),'Result 2005-2012'!P58*$AE$11,IF(AND($M$1=2006,'Calculation sheet'!$AQ58="1999-2012"),'Result 2005-2012'!P58*SUM($Y$16:$AE$16)/7,IF(AND($M$1=2007,'Calculation sheet'!$AQ58="1999-2012"),'Result 2005-2012'!P58*SUM($Z$16:$AE$16)/6,IF(AND($M$1=2008,'Calculation sheet'!$AQ58="1999-2012"),'Result 2005-2012'!P58*SUM($AA$16:$AE$16)/5,IF(AND($M$1=2009,'Calculation sheet'!$AQ58="1999-2012"),'Result 2005-2012'!P58*SUM($AB$16:$AE$16)/4,IF(AND($M$1=2010,'Calculation sheet'!$AQ58="1999-2012"),'Result 2005-2012'!P58*SUM($AC$16:$AE$16)/3,IF(AND($M$1=2011,'Calculation sheet'!$AQ58="1999-2012"),'Result 2005-2012'!P58*SUM($AD$16:$AE$16)/2,IF(AND($M$1=2012,'Calculation sheet'!$AQ58="1999-2012"),'Result 2005-2012'!P58*$AE$16,""))))))))))))))))</f>
        <v/>
      </c>
      <c r="Q58" s="12" t="str">
        <f t="shared" si="1"/>
        <v/>
      </c>
      <c r="R58" s="14" t="str">
        <f t="shared" si="2"/>
        <v/>
      </c>
    </row>
    <row r="59" spans="1:18" x14ac:dyDescent="0.3">
      <c r="A59" s="4" t="str">
        <f>IF('Input data'!A74="","",'Input data'!A74)</f>
        <v/>
      </c>
      <c r="B59" s="4" t="str">
        <f>IF('Input data'!B74="","",'Input data'!B74)</f>
        <v/>
      </c>
      <c r="C59" s="4" t="str">
        <f>IF('Input data'!C74="","",'Input data'!C74)</f>
        <v/>
      </c>
      <c r="D59" s="4" t="str">
        <f>IF('Input data'!D74="","",'Input data'!D74)</f>
        <v/>
      </c>
      <c r="E59" s="4" t="str">
        <f>IF('Input data'!E74="","",'Input data'!E74)</f>
        <v/>
      </c>
      <c r="F59" s="4" t="str">
        <f>IF('Input data'!F74="","",'Input data'!F74)</f>
        <v/>
      </c>
      <c r="G59" s="4">
        <f>IF('Input data'!G74="","",'Input data'!G74)</f>
        <v>0</v>
      </c>
      <c r="H59" s="4" t="str">
        <f>IF('Input data'!H74&gt;0.5,'Input data'!H74,"")</f>
        <v/>
      </c>
      <c r="I59" s="4" t="str">
        <f>IF('Input data'!I74="","",'Input data'!I74)</f>
        <v/>
      </c>
      <c r="J59" s="12" t="str">
        <f>IF('Result 2005-2012'!$R59="","",IF($M$1=2005,'Result 2005-2012'!J59,IF(AND($M$1=2006,'Calculation sheet'!$AQ59="2005-2012"),'Result 2005-2012'!J59*SUM($Y$7:$AE$7)/7,IF(AND($M$1=2007,'Calculation sheet'!$AQ59="2005-2012"),'Result 2005-2012'!J59*SUM($Z$7:$AE$7)/6,IF(AND($M$1=2008,'Calculation sheet'!$AQ59="2005-2012"),'Result 2005-2012'!J59*SUM($AA$7:$AE$7)/5,IF(AND($M$1=2009,'Calculation sheet'!$AQ59="2005-2012"),'Result 2005-2012'!J59*SUM($AB$7:$AE$7)/4,IF(AND($M$1=2010,'Calculation sheet'!$AQ59="2005-2012"),'Result 2005-2012'!J59*SUM($AC$7:$AE$7)/3,IF(AND($M$1=2011,'Calculation sheet'!$AQ59="2005-2012"),'Result 2005-2012'!J59*SUM($AD$7:$AE$7)/2,IF(AND($M$1=2012,'Calculation sheet'!$AQ59="2005-2012"),'Result 2005-2012'!J59*$AE$7,IF(AND($M$1=2006,'Calculation sheet'!$AQ59="1999-2012"),'Result 2005-2012'!J59*SUM($Y$16:$AE$16)/7,IF(AND($M$1=2007,'Calculation sheet'!$AQ59="1999-2012"),'Result 2005-2012'!J59*SUM($Z$16:$AE$16)/6,IF(AND($M$1=2008,'Calculation sheet'!$AQ59="1999-2012"),'Result 2005-2012'!J59*SUM($AA$16:$AE$16)/5,IF(AND($M$1=2009,'Calculation sheet'!$AQ59="1999-2012"),'Result 2005-2012'!J59*SUM($AB$16:$AE$16)/4,IF(AND($M$1=2010,'Calculation sheet'!$AQ59="1999-2012"),'Result 2005-2012'!J59*SUM($AC$16:$AE$16)/3,IF(AND($M$1=2011,'Calculation sheet'!$AQ59="1999-2012"),'Result 2005-2012'!J59*SUM($AD$16:$AE$16)/2,IF(AND($M$1=2012,'Calculation sheet'!$AQ59="1999-2012"),'Result 2005-2012'!J59*$AE$16,""))))))))))))))))</f>
        <v/>
      </c>
      <c r="K59" s="12" t="str">
        <f>IF('Result 2005-2012'!$R59="","",IF($M$1=2005,'Result 2005-2012'!K59,IF(AND($M$1=2006,'Calculation sheet'!$AQ59="2005-2012"),'Result 2005-2012'!K59*SUM($Y$8:$AE$8)/7,IF(AND($M$1=2007,'Calculation sheet'!$AQ59="2005-2012"),'Result 2005-2012'!K59*SUM($Z$8:$AE$8)/6,IF(AND($M$1=2008,'Calculation sheet'!$AQ59="2005-2012"),'Result 2005-2012'!K59*SUM($AA$8:$AE$8)/5,IF(AND($M$1=2009,'Calculation sheet'!$AQ59="2005-2012"),'Result 2005-2012'!K59*SUM($AB$8:$AE$8)/4,IF(AND($M$1=2010,'Calculation sheet'!$AQ59="2005-2012"),'Result 2005-2012'!K59*SUM($AC$8:$AE$8)/3,IF(AND($M$1=2011,'Calculation sheet'!$AQ59="2005-2012"),'Result 2005-2012'!K59*SUM($AD$8:$AE$8)/2,IF(AND($M$1=2012,'Calculation sheet'!$AQ59="2005-2012"),'Result 2005-2012'!K59*$AE$8,IF(AND($M$1=2006,'Calculation sheet'!$AQ59="1999-2012"),'Result 2005-2012'!K59*SUM($Y$17:$AE$17)/7,IF(AND($M$1=2007,'Calculation sheet'!$AQ59="1999-2012"),'Result 2005-2012'!K59*SUM($Z$17:$AE$17)/6,IF(AND($M$1=2008,'Calculation sheet'!$AQ59="1999-2012"),'Result 2005-2012'!K59*SUM($AA$17:$AE$17)/5,IF(AND($M$1=2009,'Calculation sheet'!$AQ59="1999-2012"),'Result 2005-2012'!K59*SUM($AB$17:$AE$17)/4,IF(AND($M$1=2010,'Calculation sheet'!$AQ59="1999-2012"),'Result 2005-2012'!K59*SUM($AC$17:$AE$17)/3,IF(AND($M$1=2011,'Calculation sheet'!$AQ59="1999-2012"),'Result 2005-2012'!K59*SUM($AD$17:$AE$17)/2,IF(AND($M$1=2012,'Calculation sheet'!$AQ59="1999-2012"),'Result 2005-2012'!K59*$AE$17,""))))))))))))))))</f>
        <v/>
      </c>
      <c r="L59" s="12" t="str">
        <f>IF('Result 2005-2012'!$R59="","",IF($M$1=2005,'Result 2005-2012'!L59,IF(AND($M$1=2006,'Calculation sheet'!$AQ59="2005-2012"),'Result 2005-2012'!L59*SUM($Y$9:$AE$9)/7,IF(AND($M$1=2007,'Calculation sheet'!$AQ59="2005-2012"),'Result 2005-2012'!L59*SUM($Z$9:$AE$9)/6,IF(AND($M$1=2008,'Calculation sheet'!$AQ59="2005-2012"),'Result 2005-2012'!L59*SUM($AA$9:$AE$9)/5,IF(AND($M$1=2009,'Calculation sheet'!$AQ59="2005-2012"),'Result 2005-2012'!L59*SUM($AB$9:$AE$9)/4,IF(AND($M$1=2010,'Calculation sheet'!$AQ59="2005-2012"),'Result 2005-2012'!L59*SUM($AC$9:$AE$9)/3,IF(AND($M$1=2011,'Calculation sheet'!$AQ59="2005-2012"),'Result 2005-2012'!L59*SUM($AD$9:$AE$9)/2,IF(AND($M$1=2012,'Calculation sheet'!$AQ59="2005-2012"),'Result 2005-2012'!L59*$AE$9,IF(AND($M$1=2006,'Calculation sheet'!$AQ59="1999-2012"),'Result 2005-2012'!L59*SUM($Y$18:$AE$18)/7,IF(AND($M$1=2007,'Calculation sheet'!$AQ59="1999-2012"),'Result 2005-2012'!L59*SUM($Z$18:$AE$18)/6,IF(AND($M$1=2008,'Calculation sheet'!$AQ59="1999-2012"),'Result 2005-2012'!L59*SUM($AA$18:$AE$18)/5,IF(AND($M$1=2009,'Calculation sheet'!$AQ59="1999-2012"),'Result 2005-2012'!L59*SUM($AB$18:$AE$18)/4,IF(AND($M$1=2010,'Calculation sheet'!$AQ59="1999-2012"),'Result 2005-2012'!L59*SUM($AC$18:$AE$18)/3,IF(AND($M$1=2011,'Calculation sheet'!$AQ59="1999-2012"),'Result 2005-2012'!L59*SUM($AD$18:$AE$18)/2,IF(AND($M$1=2012,'Calculation sheet'!$AQ59="1999-2012"),'Result 2005-2012'!L59*$AE$18,""))))))))))))))))</f>
        <v/>
      </c>
      <c r="M59" s="12" t="str">
        <f t="shared" si="0"/>
        <v/>
      </c>
      <c r="N59" s="12" t="str">
        <f>IF('Result 2005-2012'!$R59="","",IF($M$1=2005,'Result 2005-2012'!N59,IF(AND($M$1=2006,'Calculation sheet'!$AQ59="2005-2012"),'Result 2005-2012'!N59*SUM($Y$10:$AE$10)/7,IF(AND($M$1=2007,'Calculation sheet'!$AQ59="2005-2012"),'Result 2005-2012'!N59*SUM($Z$10:$AE$10)/6,IF(AND($M$1=2008,'Calculation sheet'!$AQ59="2005-2012"),'Result 2005-2012'!N59*SUM($AA$10:$AE$10)/5,IF(AND($M$1=2009,'Calculation sheet'!$AQ59="2005-2012"),'Result 2005-2012'!N59*SUM($AB$10:$AE$10)/4,IF(AND($M$1=2010,'Calculation sheet'!$AQ59="2005-2012"),'Result 2005-2012'!N59*SUM($AC$10:$AE$10)/3,IF(AND($M$1=2011,'Calculation sheet'!$AQ59="2005-2012"),'Result 2005-2012'!N59*SUM($AD$10:$AE$10)/2,IF(AND($M$1=2012,'Calculation sheet'!$AQ59="2005-2012"),'Result 2005-2012'!N59*$AE$10,IF(AND($M$1=2006,'Calculation sheet'!$AQ59="1999-2012"),'Result 2005-2012'!N59*SUM($Y$16:$AE$16)/7,IF(AND($M$1=2007,'Calculation sheet'!$AQ59="1999-2012"),'Result 2005-2012'!N59*SUM($Z$16:$AE$16)/6,IF(AND($M$1=2008,'Calculation sheet'!$AQ59="1999-2012"),'Result 2005-2012'!N59*SUM($AA$16:$AE$16)/5,IF(AND($M$1=2009,'Calculation sheet'!$AQ59="1999-2012"),'Result 2005-2012'!N59*SUM($AB$16:$AE$16)/4,IF(AND($M$1=2010,'Calculation sheet'!$AQ59="1999-2012"),'Result 2005-2012'!N59*SUM($AC$16:$AE$16)/3,IF(AND($M$1=2011,'Calculation sheet'!$AQ59="1999-2012"),'Result 2005-2012'!N59*SUM($AD$16:$AE$16)/2,IF(AND($M$1=2012,'Calculation sheet'!$AQ59="1999-2012"),'Result 2005-2012'!N59*$AE$16,""))))))))))))))))</f>
        <v/>
      </c>
      <c r="O59" s="12" t="str">
        <f>IF('Result 2005-2012'!$R59="","",IF($M$1=2005,'Result 2005-2012'!O59,IF(AND($M$1=2006,'Calculation sheet'!$AQ59="2005-2012"),'Result 2005-2012'!O59*SUM($Y$10:$AE$10)/7,IF(AND($M$1=2007,'Calculation sheet'!$AQ59="2005-2012"),'Result 2005-2012'!O59*SUM($Z$10:$AE$10)/6,IF(AND($M$1=2008,'Calculation sheet'!$AQ59="2005-2012"),'Result 2005-2012'!O59*SUM($AA$10:$AE$10)/5,IF(AND($M$1=2009,'Calculation sheet'!$AQ59="2005-2012"),'Result 2005-2012'!O59*SUM($AB$10:$AE$10)/4,IF(AND($M$1=2010,'Calculation sheet'!$AQ59="2005-2012"),'Result 2005-2012'!O59*SUM($AC$10:$AE$10)/3,IF(AND($M$1=2011,'Calculation sheet'!$AQ59="2005-2012"),'Result 2005-2012'!O59*SUM($AD$10:$AE$10)/2,IF(AND($M$1=2012,'Calculation sheet'!$AQ59="2005-2012"),'Result 2005-2012'!O59*$AE$10,IF(AND($M$1=2006,'Calculation sheet'!$AQ59="1999-2012"),'Result 2005-2012'!O59*SUM($Y$16:$AE$16)/7,IF(AND($M$1=2007,'Calculation sheet'!$AQ59="1999-2012"),'Result 2005-2012'!O59*SUM($Z$16:$AE$16)/6,IF(AND($M$1=2008,'Calculation sheet'!$AQ59="1999-2012"),'Result 2005-2012'!O59*SUM($AA$16:$AE$16)/5,IF(AND($M$1=2009,'Calculation sheet'!$AQ59="1999-2012"),'Result 2005-2012'!O59*SUM($AB$16:$AE$16)/4,IF(AND($M$1=2010,'Calculation sheet'!$AQ59="1999-2012"),'Result 2005-2012'!O59*SUM($AC$16:$AE$16)/3,IF(AND($M$1=2011,'Calculation sheet'!$AQ59="1999-2012"),'Result 2005-2012'!O59*SUM($AD$16:$AE$16)/2,IF(AND($M$1=2012,'Calculation sheet'!$AQ59="1999-2012"),'Result 2005-2012'!O59*$AE$16,""))))))))))))))))</f>
        <v/>
      </c>
      <c r="P59" s="12" t="str">
        <f>IF('Result 2005-2012'!$R59="","",IF($M$1=2005,'Result 2005-2012'!P59,IF(AND($M$1=2006,'Calculation sheet'!$AQ59="2005-2012"),'Result 2005-2012'!P59*SUM($Y$11:$AE$11)/7,IF(AND($M$1=2007,'Calculation sheet'!$AQ59="2005-2012"),'Result 2005-2012'!P59*SUM($Z$11:$AE$11)/6,IF(AND($M$1=2008,'Calculation sheet'!$AQ59="2005-2012"),'Result 2005-2012'!P59*SUM($AA$11:$AE$11)/5,IF(AND($M$1=2009,'Calculation sheet'!$AQ59="2005-2012"),'Result 2005-2012'!P59*SUM($AB$11:$AE$11)/4,IF(AND($M$1=2010,'Calculation sheet'!$AQ59="2005-2012"),'Result 2005-2012'!P59*SUM($AC$11:$AE$11)/3,IF(AND($M$1=2011,'Calculation sheet'!$AQ59="2005-2012"),'Result 2005-2012'!P59*SUM($AD$11:$AE$11)/2,IF(AND($M$1=2012,'Calculation sheet'!$AQ59="2005-2012"),'Result 2005-2012'!P59*$AE$11,IF(AND($M$1=2006,'Calculation sheet'!$AQ59="1999-2012"),'Result 2005-2012'!P59*SUM($Y$16:$AE$16)/7,IF(AND($M$1=2007,'Calculation sheet'!$AQ59="1999-2012"),'Result 2005-2012'!P59*SUM($Z$16:$AE$16)/6,IF(AND($M$1=2008,'Calculation sheet'!$AQ59="1999-2012"),'Result 2005-2012'!P59*SUM($AA$16:$AE$16)/5,IF(AND($M$1=2009,'Calculation sheet'!$AQ59="1999-2012"),'Result 2005-2012'!P59*SUM($AB$16:$AE$16)/4,IF(AND($M$1=2010,'Calculation sheet'!$AQ59="1999-2012"),'Result 2005-2012'!P59*SUM($AC$16:$AE$16)/3,IF(AND($M$1=2011,'Calculation sheet'!$AQ59="1999-2012"),'Result 2005-2012'!P59*SUM($AD$16:$AE$16)/2,IF(AND($M$1=2012,'Calculation sheet'!$AQ59="1999-2012"),'Result 2005-2012'!P59*$AE$16,""))))))))))))))))</f>
        <v/>
      </c>
      <c r="Q59" s="12" t="str">
        <f t="shared" si="1"/>
        <v/>
      </c>
      <c r="R59" s="14" t="str">
        <f t="shared" si="2"/>
        <v/>
      </c>
    </row>
    <row r="60" spans="1:18" x14ac:dyDescent="0.3">
      <c r="A60" s="4" t="str">
        <f>IF('Input data'!A75="","",'Input data'!A75)</f>
        <v/>
      </c>
      <c r="B60" s="4" t="str">
        <f>IF('Input data'!B75="","",'Input data'!B75)</f>
        <v/>
      </c>
      <c r="C60" s="4" t="str">
        <f>IF('Input data'!C75="","",'Input data'!C75)</f>
        <v/>
      </c>
      <c r="D60" s="4" t="str">
        <f>IF('Input data'!D75="","",'Input data'!D75)</f>
        <v/>
      </c>
      <c r="E60" s="4" t="str">
        <f>IF('Input data'!E75="","",'Input data'!E75)</f>
        <v/>
      </c>
      <c r="F60" s="4" t="str">
        <f>IF('Input data'!F75="","",'Input data'!F75)</f>
        <v/>
      </c>
      <c r="G60" s="4">
        <f>IF('Input data'!G75="","",'Input data'!G75)</f>
        <v>0</v>
      </c>
      <c r="H60" s="4" t="str">
        <f>IF('Input data'!H75&gt;0.5,'Input data'!H75,"")</f>
        <v/>
      </c>
      <c r="I60" s="4" t="str">
        <f>IF('Input data'!I75="","",'Input data'!I75)</f>
        <v/>
      </c>
      <c r="J60" s="12" t="str">
        <f>IF('Result 2005-2012'!$R60="","",IF($M$1=2005,'Result 2005-2012'!J60,IF(AND($M$1=2006,'Calculation sheet'!$AQ60="2005-2012"),'Result 2005-2012'!J60*SUM($Y$7:$AE$7)/7,IF(AND($M$1=2007,'Calculation sheet'!$AQ60="2005-2012"),'Result 2005-2012'!J60*SUM($Z$7:$AE$7)/6,IF(AND($M$1=2008,'Calculation sheet'!$AQ60="2005-2012"),'Result 2005-2012'!J60*SUM($AA$7:$AE$7)/5,IF(AND($M$1=2009,'Calculation sheet'!$AQ60="2005-2012"),'Result 2005-2012'!J60*SUM($AB$7:$AE$7)/4,IF(AND($M$1=2010,'Calculation sheet'!$AQ60="2005-2012"),'Result 2005-2012'!J60*SUM($AC$7:$AE$7)/3,IF(AND($M$1=2011,'Calculation sheet'!$AQ60="2005-2012"),'Result 2005-2012'!J60*SUM($AD$7:$AE$7)/2,IF(AND($M$1=2012,'Calculation sheet'!$AQ60="2005-2012"),'Result 2005-2012'!J60*$AE$7,IF(AND($M$1=2006,'Calculation sheet'!$AQ60="1999-2012"),'Result 2005-2012'!J60*SUM($Y$16:$AE$16)/7,IF(AND($M$1=2007,'Calculation sheet'!$AQ60="1999-2012"),'Result 2005-2012'!J60*SUM($Z$16:$AE$16)/6,IF(AND($M$1=2008,'Calculation sheet'!$AQ60="1999-2012"),'Result 2005-2012'!J60*SUM($AA$16:$AE$16)/5,IF(AND($M$1=2009,'Calculation sheet'!$AQ60="1999-2012"),'Result 2005-2012'!J60*SUM($AB$16:$AE$16)/4,IF(AND($M$1=2010,'Calculation sheet'!$AQ60="1999-2012"),'Result 2005-2012'!J60*SUM($AC$16:$AE$16)/3,IF(AND($M$1=2011,'Calculation sheet'!$AQ60="1999-2012"),'Result 2005-2012'!J60*SUM($AD$16:$AE$16)/2,IF(AND($M$1=2012,'Calculation sheet'!$AQ60="1999-2012"),'Result 2005-2012'!J60*$AE$16,""))))))))))))))))</f>
        <v/>
      </c>
      <c r="K60" s="12" t="str">
        <f>IF('Result 2005-2012'!$R60="","",IF($M$1=2005,'Result 2005-2012'!K60,IF(AND($M$1=2006,'Calculation sheet'!$AQ60="2005-2012"),'Result 2005-2012'!K60*SUM($Y$8:$AE$8)/7,IF(AND($M$1=2007,'Calculation sheet'!$AQ60="2005-2012"),'Result 2005-2012'!K60*SUM($Z$8:$AE$8)/6,IF(AND($M$1=2008,'Calculation sheet'!$AQ60="2005-2012"),'Result 2005-2012'!K60*SUM($AA$8:$AE$8)/5,IF(AND($M$1=2009,'Calculation sheet'!$AQ60="2005-2012"),'Result 2005-2012'!K60*SUM($AB$8:$AE$8)/4,IF(AND($M$1=2010,'Calculation sheet'!$AQ60="2005-2012"),'Result 2005-2012'!K60*SUM($AC$8:$AE$8)/3,IF(AND($M$1=2011,'Calculation sheet'!$AQ60="2005-2012"),'Result 2005-2012'!K60*SUM($AD$8:$AE$8)/2,IF(AND($M$1=2012,'Calculation sheet'!$AQ60="2005-2012"),'Result 2005-2012'!K60*$AE$8,IF(AND($M$1=2006,'Calculation sheet'!$AQ60="1999-2012"),'Result 2005-2012'!K60*SUM($Y$17:$AE$17)/7,IF(AND($M$1=2007,'Calculation sheet'!$AQ60="1999-2012"),'Result 2005-2012'!K60*SUM($Z$17:$AE$17)/6,IF(AND($M$1=2008,'Calculation sheet'!$AQ60="1999-2012"),'Result 2005-2012'!K60*SUM($AA$17:$AE$17)/5,IF(AND($M$1=2009,'Calculation sheet'!$AQ60="1999-2012"),'Result 2005-2012'!K60*SUM($AB$17:$AE$17)/4,IF(AND($M$1=2010,'Calculation sheet'!$AQ60="1999-2012"),'Result 2005-2012'!K60*SUM($AC$17:$AE$17)/3,IF(AND($M$1=2011,'Calculation sheet'!$AQ60="1999-2012"),'Result 2005-2012'!K60*SUM($AD$17:$AE$17)/2,IF(AND($M$1=2012,'Calculation sheet'!$AQ60="1999-2012"),'Result 2005-2012'!K60*$AE$17,""))))))))))))))))</f>
        <v/>
      </c>
      <c r="L60" s="12" t="str">
        <f>IF('Result 2005-2012'!$R60="","",IF($M$1=2005,'Result 2005-2012'!L60,IF(AND($M$1=2006,'Calculation sheet'!$AQ60="2005-2012"),'Result 2005-2012'!L60*SUM($Y$9:$AE$9)/7,IF(AND($M$1=2007,'Calculation sheet'!$AQ60="2005-2012"),'Result 2005-2012'!L60*SUM($Z$9:$AE$9)/6,IF(AND($M$1=2008,'Calculation sheet'!$AQ60="2005-2012"),'Result 2005-2012'!L60*SUM($AA$9:$AE$9)/5,IF(AND($M$1=2009,'Calculation sheet'!$AQ60="2005-2012"),'Result 2005-2012'!L60*SUM($AB$9:$AE$9)/4,IF(AND($M$1=2010,'Calculation sheet'!$AQ60="2005-2012"),'Result 2005-2012'!L60*SUM($AC$9:$AE$9)/3,IF(AND($M$1=2011,'Calculation sheet'!$AQ60="2005-2012"),'Result 2005-2012'!L60*SUM($AD$9:$AE$9)/2,IF(AND($M$1=2012,'Calculation sheet'!$AQ60="2005-2012"),'Result 2005-2012'!L60*$AE$9,IF(AND($M$1=2006,'Calculation sheet'!$AQ60="1999-2012"),'Result 2005-2012'!L60*SUM($Y$18:$AE$18)/7,IF(AND($M$1=2007,'Calculation sheet'!$AQ60="1999-2012"),'Result 2005-2012'!L60*SUM($Z$18:$AE$18)/6,IF(AND($M$1=2008,'Calculation sheet'!$AQ60="1999-2012"),'Result 2005-2012'!L60*SUM($AA$18:$AE$18)/5,IF(AND($M$1=2009,'Calculation sheet'!$AQ60="1999-2012"),'Result 2005-2012'!L60*SUM($AB$18:$AE$18)/4,IF(AND($M$1=2010,'Calculation sheet'!$AQ60="1999-2012"),'Result 2005-2012'!L60*SUM($AC$18:$AE$18)/3,IF(AND($M$1=2011,'Calculation sheet'!$AQ60="1999-2012"),'Result 2005-2012'!L60*SUM($AD$18:$AE$18)/2,IF(AND($M$1=2012,'Calculation sheet'!$AQ60="1999-2012"),'Result 2005-2012'!L60*$AE$18,""))))))))))))))))</f>
        <v/>
      </c>
      <c r="M60" s="12" t="str">
        <f t="shared" si="0"/>
        <v/>
      </c>
      <c r="N60" s="12" t="str">
        <f>IF('Result 2005-2012'!$R60="","",IF($M$1=2005,'Result 2005-2012'!N60,IF(AND($M$1=2006,'Calculation sheet'!$AQ60="2005-2012"),'Result 2005-2012'!N60*SUM($Y$10:$AE$10)/7,IF(AND($M$1=2007,'Calculation sheet'!$AQ60="2005-2012"),'Result 2005-2012'!N60*SUM($Z$10:$AE$10)/6,IF(AND($M$1=2008,'Calculation sheet'!$AQ60="2005-2012"),'Result 2005-2012'!N60*SUM($AA$10:$AE$10)/5,IF(AND($M$1=2009,'Calculation sheet'!$AQ60="2005-2012"),'Result 2005-2012'!N60*SUM($AB$10:$AE$10)/4,IF(AND($M$1=2010,'Calculation sheet'!$AQ60="2005-2012"),'Result 2005-2012'!N60*SUM($AC$10:$AE$10)/3,IF(AND($M$1=2011,'Calculation sheet'!$AQ60="2005-2012"),'Result 2005-2012'!N60*SUM($AD$10:$AE$10)/2,IF(AND($M$1=2012,'Calculation sheet'!$AQ60="2005-2012"),'Result 2005-2012'!N60*$AE$10,IF(AND($M$1=2006,'Calculation sheet'!$AQ60="1999-2012"),'Result 2005-2012'!N60*SUM($Y$16:$AE$16)/7,IF(AND($M$1=2007,'Calculation sheet'!$AQ60="1999-2012"),'Result 2005-2012'!N60*SUM($Z$16:$AE$16)/6,IF(AND($M$1=2008,'Calculation sheet'!$AQ60="1999-2012"),'Result 2005-2012'!N60*SUM($AA$16:$AE$16)/5,IF(AND($M$1=2009,'Calculation sheet'!$AQ60="1999-2012"),'Result 2005-2012'!N60*SUM($AB$16:$AE$16)/4,IF(AND($M$1=2010,'Calculation sheet'!$AQ60="1999-2012"),'Result 2005-2012'!N60*SUM($AC$16:$AE$16)/3,IF(AND($M$1=2011,'Calculation sheet'!$AQ60="1999-2012"),'Result 2005-2012'!N60*SUM($AD$16:$AE$16)/2,IF(AND($M$1=2012,'Calculation sheet'!$AQ60="1999-2012"),'Result 2005-2012'!N60*$AE$16,""))))))))))))))))</f>
        <v/>
      </c>
      <c r="O60" s="12" t="str">
        <f>IF('Result 2005-2012'!$R60="","",IF($M$1=2005,'Result 2005-2012'!O60,IF(AND($M$1=2006,'Calculation sheet'!$AQ60="2005-2012"),'Result 2005-2012'!O60*SUM($Y$10:$AE$10)/7,IF(AND($M$1=2007,'Calculation sheet'!$AQ60="2005-2012"),'Result 2005-2012'!O60*SUM($Z$10:$AE$10)/6,IF(AND($M$1=2008,'Calculation sheet'!$AQ60="2005-2012"),'Result 2005-2012'!O60*SUM($AA$10:$AE$10)/5,IF(AND($M$1=2009,'Calculation sheet'!$AQ60="2005-2012"),'Result 2005-2012'!O60*SUM($AB$10:$AE$10)/4,IF(AND($M$1=2010,'Calculation sheet'!$AQ60="2005-2012"),'Result 2005-2012'!O60*SUM($AC$10:$AE$10)/3,IF(AND($M$1=2011,'Calculation sheet'!$AQ60="2005-2012"),'Result 2005-2012'!O60*SUM($AD$10:$AE$10)/2,IF(AND($M$1=2012,'Calculation sheet'!$AQ60="2005-2012"),'Result 2005-2012'!O60*$AE$10,IF(AND($M$1=2006,'Calculation sheet'!$AQ60="1999-2012"),'Result 2005-2012'!O60*SUM($Y$16:$AE$16)/7,IF(AND($M$1=2007,'Calculation sheet'!$AQ60="1999-2012"),'Result 2005-2012'!O60*SUM($Z$16:$AE$16)/6,IF(AND($M$1=2008,'Calculation sheet'!$AQ60="1999-2012"),'Result 2005-2012'!O60*SUM($AA$16:$AE$16)/5,IF(AND($M$1=2009,'Calculation sheet'!$AQ60="1999-2012"),'Result 2005-2012'!O60*SUM($AB$16:$AE$16)/4,IF(AND($M$1=2010,'Calculation sheet'!$AQ60="1999-2012"),'Result 2005-2012'!O60*SUM($AC$16:$AE$16)/3,IF(AND($M$1=2011,'Calculation sheet'!$AQ60="1999-2012"),'Result 2005-2012'!O60*SUM($AD$16:$AE$16)/2,IF(AND($M$1=2012,'Calculation sheet'!$AQ60="1999-2012"),'Result 2005-2012'!O60*$AE$16,""))))))))))))))))</f>
        <v/>
      </c>
      <c r="P60" s="12" t="str">
        <f>IF('Result 2005-2012'!$R60="","",IF($M$1=2005,'Result 2005-2012'!P60,IF(AND($M$1=2006,'Calculation sheet'!$AQ60="2005-2012"),'Result 2005-2012'!P60*SUM($Y$11:$AE$11)/7,IF(AND($M$1=2007,'Calculation sheet'!$AQ60="2005-2012"),'Result 2005-2012'!P60*SUM($Z$11:$AE$11)/6,IF(AND($M$1=2008,'Calculation sheet'!$AQ60="2005-2012"),'Result 2005-2012'!P60*SUM($AA$11:$AE$11)/5,IF(AND($M$1=2009,'Calculation sheet'!$AQ60="2005-2012"),'Result 2005-2012'!P60*SUM($AB$11:$AE$11)/4,IF(AND($M$1=2010,'Calculation sheet'!$AQ60="2005-2012"),'Result 2005-2012'!P60*SUM($AC$11:$AE$11)/3,IF(AND($M$1=2011,'Calculation sheet'!$AQ60="2005-2012"),'Result 2005-2012'!P60*SUM($AD$11:$AE$11)/2,IF(AND($M$1=2012,'Calculation sheet'!$AQ60="2005-2012"),'Result 2005-2012'!P60*$AE$11,IF(AND($M$1=2006,'Calculation sheet'!$AQ60="1999-2012"),'Result 2005-2012'!P60*SUM($Y$16:$AE$16)/7,IF(AND($M$1=2007,'Calculation sheet'!$AQ60="1999-2012"),'Result 2005-2012'!P60*SUM($Z$16:$AE$16)/6,IF(AND($M$1=2008,'Calculation sheet'!$AQ60="1999-2012"),'Result 2005-2012'!P60*SUM($AA$16:$AE$16)/5,IF(AND($M$1=2009,'Calculation sheet'!$AQ60="1999-2012"),'Result 2005-2012'!P60*SUM($AB$16:$AE$16)/4,IF(AND($M$1=2010,'Calculation sheet'!$AQ60="1999-2012"),'Result 2005-2012'!P60*SUM($AC$16:$AE$16)/3,IF(AND($M$1=2011,'Calculation sheet'!$AQ60="1999-2012"),'Result 2005-2012'!P60*SUM($AD$16:$AE$16)/2,IF(AND($M$1=2012,'Calculation sheet'!$AQ60="1999-2012"),'Result 2005-2012'!P60*$AE$16,""))))))))))))))))</f>
        <v/>
      </c>
      <c r="Q60" s="12" t="str">
        <f t="shared" si="1"/>
        <v/>
      </c>
      <c r="R60" s="14" t="str">
        <f t="shared" si="2"/>
        <v/>
      </c>
    </row>
    <row r="61" spans="1:18" x14ac:dyDescent="0.3">
      <c r="A61" s="4" t="str">
        <f>IF('Input data'!A76="","",'Input data'!A76)</f>
        <v/>
      </c>
      <c r="B61" s="4" t="str">
        <f>IF('Input data'!B76="","",'Input data'!B76)</f>
        <v/>
      </c>
      <c r="C61" s="4" t="str">
        <f>IF('Input data'!C76="","",'Input data'!C76)</f>
        <v/>
      </c>
      <c r="D61" s="4" t="str">
        <f>IF('Input data'!D76="","",'Input data'!D76)</f>
        <v/>
      </c>
      <c r="E61" s="4" t="str">
        <f>IF('Input data'!E76="","",'Input data'!E76)</f>
        <v/>
      </c>
      <c r="F61" s="4" t="str">
        <f>IF('Input data'!F76="","",'Input data'!F76)</f>
        <v/>
      </c>
      <c r="G61" s="4">
        <f>IF('Input data'!G76="","",'Input data'!G76)</f>
        <v>0</v>
      </c>
      <c r="H61" s="4" t="str">
        <f>IF('Input data'!H76&gt;0.5,'Input data'!H76,"")</f>
        <v/>
      </c>
      <c r="I61" s="4" t="str">
        <f>IF('Input data'!I76="","",'Input data'!I76)</f>
        <v/>
      </c>
      <c r="J61" s="12" t="str">
        <f>IF('Result 2005-2012'!$R61="","",IF($M$1=2005,'Result 2005-2012'!J61,IF(AND($M$1=2006,'Calculation sheet'!$AQ61="2005-2012"),'Result 2005-2012'!J61*SUM($Y$7:$AE$7)/7,IF(AND($M$1=2007,'Calculation sheet'!$AQ61="2005-2012"),'Result 2005-2012'!J61*SUM($Z$7:$AE$7)/6,IF(AND($M$1=2008,'Calculation sheet'!$AQ61="2005-2012"),'Result 2005-2012'!J61*SUM($AA$7:$AE$7)/5,IF(AND($M$1=2009,'Calculation sheet'!$AQ61="2005-2012"),'Result 2005-2012'!J61*SUM($AB$7:$AE$7)/4,IF(AND($M$1=2010,'Calculation sheet'!$AQ61="2005-2012"),'Result 2005-2012'!J61*SUM($AC$7:$AE$7)/3,IF(AND($M$1=2011,'Calculation sheet'!$AQ61="2005-2012"),'Result 2005-2012'!J61*SUM($AD$7:$AE$7)/2,IF(AND($M$1=2012,'Calculation sheet'!$AQ61="2005-2012"),'Result 2005-2012'!J61*$AE$7,IF(AND($M$1=2006,'Calculation sheet'!$AQ61="1999-2012"),'Result 2005-2012'!J61*SUM($Y$16:$AE$16)/7,IF(AND($M$1=2007,'Calculation sheet'!$AQ61="1999-2012"),'Result 2005-2012'!J61*SUM($Z$16:$AE$16)/6,IF(AND($M$1=2008,'Calculation sheet'!$AQ61="1999-2012"),'Result 2005-2012'!J61*SUM($AA$16:$AE$16)/5,IF(AND($M$1=2009,'Calculation sheet'!$AQ61="1999-2012"),'Result 2005-2012'!J61*SUM($AB$16:$AE$16)/4,IF(AND($M$1=2010,'Calculation sheet'!$AQ61="1999-2012"),'Result 2005-2012'!J61*SUM($AC$16:$AE$16)/3,IF(AND($M$1=2011,'Calculation sheet'!$AQ61="1999-2012"),'Result 2005-2012'!J61*SUM($AD$16:$AE$16)/2,IF(AND($M$1=2012,'Calculation sheet'!$AQ61="1999-2012"),'Result 2005-2012'!J61*$AE$16,""))))))))))))))))</f>
        <v/>
      </c>
      <c r="K61" s="12" t="str">
        <f>IF('Result 2005-2012'!$R61="","",IF($M$1=2005,'Result 2005-2012'!K61,IF(AND($M$1=2006,'Calculation sheet'!$AQ61="2005-2012"),'Result 2005-2012'!K61*SUM($Y$8:$AE$8)/7,IF(AND($M$1=2007,'Calculation sheet'!$AQ61="2005-2012"),'Result 2005-2012'!K61*SUM($Z$8:$AE$8)/6,IF(AND($M$1=2008,'Calculation sheet'!$AQ61="2005-2012"),'Result 2005-2012'!K61*SUM($AA$8:$AE$8)/5,IF(AND($M$1=2009,'Calculation sheet'!$AQ61="2005-2012"),'Result 2005-2012'!K61*SUM($AB$8:$AE$8)/4,IF(AND($M$1=2010,'Calculation sheet'!$AQ61="2005-2012"),'Result 2005-2012'!K61*SUM($AC$8:$AE$8)/3,IF(AND($M$1=2011,'Calculation sheet'!$AQ61="2005-2012"),'Result 2005-2012'!K61*SUM($AD$8:$AE$8)/2,IF(AND($M$1=2012,'Calculation sheet'!$AQ61="2005-2012"),'Result 2005-2012'!K61*$AE$8,IF(AND($M$1=2006,'Calculation sheet'!$AQ61="1999-2012"),'Result 2005-2012'!K61*SUM($Y$17:$AE$17)/7,IF(AND($M$1=2007,'Calculation sheet'!$AQ61="1999-2012"),'Result 2005-2012'!K61*SUM($Z$17:$AE$17)/6,IF(AND($M$1=2008,'Calculation sheet'!$AQ61="1999-2012"),'Result 2005-2012'!K61*SUM($AA$17:$AE$17)/5,IF(AND($M$1=2009,'Calculation sheet'!$AQ61="1999-2012"),'Result 2005-2012'!K61*SUM($AB$17:$AE$17)/4,IF(AND($M$1=2010,'Calculation sheet'!$AQ61="1999-2012"),'Result 2005-2012'!K61*SUM($AC$17:$AE$17)/3,IF(AND($M$1=2011,'Calculation sheet'!$AQ61="1999-2012"),'Result 2005-2012'!K61*SUM($AD$17:$AE$17)/2,IF(AND($M$1=2012,'Calculation sheet'!$AQ61="1999-2012"),'Result 2005-2012'!K61*$AE$17,""))))))))))))))))</f>
        <v/>
      </c>
      <c r="L61" s="12" t="str">
        <f>IF('Result 2005-2012'!$R61="","",IF($M$1=2005,'Result 2005-2012'!L61,IF(AND($M$1=2006,'Calculation sheet'!$AQ61="2005-2012"),'Result 2005-2012'!L61*SUM($Y$9:$AE$9)/7,IF(AND($M$1=2007,'Calculation sheet'!$AQ61="2005-2012"),'Result 2005-2012'!L61*SUM($Z$9:$AE$9)/6,IF(AND($M$1=2008,'Calculation sheet'!$AQ61="2005-2012"),'Result 2005-2012'!L61*SUM($AA$9:$AE$9)/5,IF(AND($M$1=2009,'Calculation sheet'!$AQ61="2005-2012"),'Result 2005-2012'!L61*SUM($AB$9:$AE$9)/4,IF(AND($M$1=2010,'Calculation sheet'!$AQ61="2005-2012"),'Result 2005-2012'!L61*SUM($AC$9:$AE$9)/3,IF(AND($M$1=2011,'Calculation sheet'!$AQ61="2005-2012"),'Result 2005-2012'!L61*SUM($AD$9:$AE$9)/2,IF(AND($M$1=2012,'Calculation sheet'!$AQ61="2005-2012"),'Result 2005-2012'!L61*$AE$9,IF(AND($M$1=2006,'Calculation sheet'!$AQ61="1999-2012"),'Result 2005-2012'!L61*SUM($Y$18:$AE$18)/7,IF(AND($M$1=2007,'Calculation sheet'!$AQ61="1999-2012"),'Result 2005-2012'!L61*SUM($Z$18:$AE$18)/6,IF(AND($M$1=2008,'Calculation sheet'!$AQ61="1999-2012"),'Result 2005-2012'!L61*SUM($AA$18:$AE$18)/5,IF(AND($M$1=2009,'Calculation sheet'!$AQ61="1999-2012"),'Result 2005-2012'!L61*SUM($AB$18:$AE$18)/4,IF(AND($M$1=2010,'Calculation sheet'!$AQ61="1999-2012"),'Result 2005-2012'!L61*SUM($AC$18:$AE$18)/3,IF(AND($M$1=2011,'Calculation sheet'!$AQ61="1999-2012"),'Result 2005-2012'!L61*SUM($AD$18:$AE$18)/2,IF(AND($M$1=2012,'Calculation sheet'!$AQ61="1999-2012"),'Result 2005-2012'!L61*$AE$18,""))))))))))))))))</f>
        <v/>
      </c>
      <c r="M61" s="12" t="str">
        <f t="shared" si="0"/>
        <v/>
      </c>
      <c r="N61" s="12" t="str">
        <f>IF('Result 2005-2012'!$R61="","",IF($M$1=2005,'Result 2005-2012'!N61,IF(AND($M$1=2006,'Calculation sheet'!$AQ61="2005-2012"),'Result 2005-2012'!N61*SUM($Y$10:$AE$10)/7,IF(AND($M$1=2007,'Calculation sheet'!$AQ61="2005-2012"),'Result 2005-2012'!N61*SUM($Z$10:$AE$10)/6,IF(AND($M$1=2008,'Calculation sheet'!$AQ61="2005-2012"),'Result 2005-2012'!N61*SUM($AA$10:$AE$10)/5,IF(AND($M$1=2009,'Calculation sheet'!$AQ61="2005-2012"),'Result 2005-2012'!N61*SUM($AB$10:$AE$10)/4,IF(AND($M$1=2010,'Calculation sheet'!$AQ61="2005-2012"),'Result 2005-2012'!N61*SUM($AC$10:$AE$10)/3,IF(AND($M$1=2011,'Calculation sheet'!$AQ61="2005-2012"),'Result 2005-2012'!N61*SUM($AD$10:$AE$10)/2,IF(AND($M$1=2012,'Calculation sheet'!$AQ61="2005-2012"),'Result 2005-2012'!N61*$AE$10,IF(AND($M$1=2006,'Calculation sheet'!$AQ61="1999-2012"),'Result 2005-2012'!N61*SUM($Y$16:$AE$16)/7,IF(AND($M$1=2007,'Calculation sheet'!$AQ61="1999-2012"),'Result 2005-2012'!N61*SUM($Z$16:$AE$16)/6,IF(AND($M$1=2008,'Calculation sheet'!$AQ61="1999-2012"),'Result 2005-2012'!N61*SUM($AA$16:$AE$16)/5,IF(AND($M$1=2009,'Calculation sheet'!$AQ61="1999-2012"),'Result 2005-2012'!N61*SUM($AB$16:$AE$16)/4,IF(AND($M$1=2010,'Calculation sheet'!$AQ61="1999-2012"),'Result 2005-2012'!N61*SUM($AC$16:$AE$16)/3,IF(AND($M$1=2011,'Calculation sheet'!$AQ61="1999-2012"),'Result 2005-2012'!N61*SUM($AD$16:$AE$16)/2,IF(AND($M$1=2012,'Calculation sheet'!$AQ61="1999-2012"),'Result 2005-2012'!N61*$AE$16,""))))))))))))))))</f>
        <v/>
      </c>
      <c r="O61" s="12" t="str">
        <f>IF('Result 2005-2012'!$R61="","",IF($M$1=2005,'Result 2005-2012'!O61,IF(AND($M$1=2006,'Calculation sheet'!$AQ61="2005-2012"),'Result 2005-2012'!O61*SUM($Y$10:$AE$10)/7,IF(AND($M$1=2007,'Calculation sheet'!$AQ61="2005-2012"),'Result 2005-2012'!O61*SUM($Z$10:$AE$10)/6,IF(AND($M$1=2008,'Calculation sheet'!$AQ61="2005-2012"),'Result 2005-2012'!O61*SUM($AA$10:$AE$10)/5,IF(AND($M$1=2009,'Calculation sheet'!$AQ61="2005-2012"),'Result 2005-2012'!O61*SUM($AB$10:$AE$10)/4,IF(AND($M$1=2010,'Calculation sheet'!$AQ61="2005-2012"),'Result 2005-2012'!O61*SUM($AC$10:$AE$10)/3,IF(AND($M$1=2011,'Calculation sheet'!$AQ61="2005-2012"),'Result 2005-2012'!O61*SUM($AD$10:$AE$10)/2,IF(AND($M$1=2012,'Calculation sheet'!$AQ61="2005-2012"),'Result 2005-2012'!O61*$AE$10,IF(AND($M$1=2006,'Calculation sheet'!$AQ61="1999-2012"),'Result 2005-2012'!O61*SUM($Y$16:$AE$16)/7,IF(AND($M$1=2007,'Calculation sheet'!$AQ61="1999-2012"),'Result 2005-2012'!O61*SUM($Z$16:$AE$16)/6,IF(AND($M$1=2008,'Calculation sheet'!$AQ61="1999-2012"),'Result 2005-2012'!O61*SUM($AA$16:$AE$16)/5,IF(AND($M$1=2009,'Calculation sheet'!$AQ61="1999-2012"),'Result 2005-2012'!O61*SUM($AB$16:$AE$16)/4,IF(AND($M$1=2010,'Calculation sheet'!$AQ61="1999-2012"),'Result 2005-2012'!O61*SUM($AC$16:$AE$16)/3,IF(AND($M$1=2011,'Calculation sheet'!$AQ61="1999-2012"),'Result 2005-2012'!O61*SUM($AD$16:$AE$16)/2,IF(AND($M$1=2012,'Calculation sheet'!$AQ61="1999-2012"),'Result 2005-2012'!O61*$AE$16,""))))))))))))))))</f>
        <v/>
      </c>
      <c r="P61" s="12" t="str">
        <f>IF('Result 2005-2012'!$R61="","",IF($M$1=2005,'Result 2005-2012'!P61,IF(AND($M$1=2006,'Calculation sheet'!$AQ61="2005-2012"),'Result 2005-2012'!P61*SUM($Y$11:$AE$11)/7,IF(AND($M$1=2007,'Calculation sheet'!$AQ61="2005-2012"),'Result 2005-2012'!P61*SUM($Z$11:$AE$11)/6,IF(AND($M$1=2008,'Calculation sheet'!$AQ61="2005-2012"),'Result 2005-2012'!P61*SUM($AA$11:$AE$11)/5,IF(AND($M$1=2009,'Calculation sheet'!$AQ61="2005-2012"),'Result 2005-2012'!P61*SUM($AB$11:$AE$11)/4,IF(AND($M$1=2010,'Calculation sheet'!$AQ61="2005-2012"),'Result 2005-2012'!P61*SUM($AC$11:$AE$11)/3,IF(AND($M$1=2011,'Calculation sheet'!$AQ61="2005-2012"),'Result 2005-2012'!P61*SUM($AD$11:$AE$11)/2,IF(AND($M$1=2012,'Calculation sheet'!$AQ61="2005-2012"),'Result 2005-2012'!P61*$AE$11,IF(AND($M$1=2006,'Calculation sheet'!$AQ61="1999-2012"),'Result 2005-2012'!P61*SUM($Y$16:$AE$16)/7,IF(AND($M$1=2007,'Calculation sheet'!$AQ61="1999-2012"),'Result 2005-2012'!P61*SUM($Z$16:$AE$16)/6,IF(AND($M$1=2008,'Calculation sheet'!$AQ61="1999-2012"),'Result 2005-2012'!P61*SUM($AA$16:$AE$16)/5,IF(AND($M$1=2009,'Calculation sheet'!$AQ61="1999-2012"),'Result 2005-2012'!P61*SUM($AB$16:$AE$16)/4,IF(AND($M$1=2010,'Calculation sheet'!$AQ61="1999-2012"),'Result 2005-2012'!P61*SUM($AC$16:$AE$16)/3,IF(AND($M$1=2011,'Calculation sheet'!$AQ61="1999-2012"),'Result 2005-2012'!P61*SUM($AD$16:$AE$16)/2,IF(AND($M$1=2012,'Calculation sheet'!$AQ61="1999-2012"),'Result 2005-2012'!P61*$AE$16,""))))))))))))))))</f>
        <v/>
      </c>
      <c r="Q61" s="12" t="str">
        <f t="shared" si="1"/>
        <v/>
      </c>
      <c r="R61" s="14" t="str">
        <f t="shared" si="2"/>
        <v/>
      </c>
    </row>
    <row r="62" spans="1:18" x14ac:dyDescent="0.3">
      <c r="A62" s="4" t="str">
        <f>IF('Input data'!A77="","",'Input data'!A77)</f>
        <v/>
      </c>
      <c r="B62" s="4" t="str">
        <f>IF('Input data'!B77="","",'Input data'!B77)</f>
        <v/>
      </c>
      <c r="C62" s="4" t="str">
        <f>IF('Input data'!C77="","",'Input data'!C77)</f>
        <v/>
      </c>
      <c r="D62" s="4" t="str">
        <f>IF('Input data'!D77="","",'Input data'!D77)</f>
        <v/>
      </c>
      <c r="E62" s="4" t="str">
        <f>IF('Input data'!E77="","",'Input data'!E77)</f>
        <v/>
      </c>
      <c r="F62" s="4" t="str">
        <f>IF('Input data'!F77="","",'Input data'!F77)</f>
        <v/>
      </c>
      <c r="G62" s="4">
        <f>IF('Input data'!G77="","",'Input data'!G77)</f>
        <v>0</v>
      </c>
      <c r="H62" s="4" t="str">
        <f>IF('Input data'!H77&gt;0.5,'Input data'!H77,"")</f>
        <v/>
      </c>
      <c r="I62" s="4" t="str">
        <f>IF('Input data'!I77="","",'Input data'!I77)</f>
        <v/>
      </c>
      <c r="J62" s="12" t="str">
        <f>IF('Result 2005-2012'!$R62="","",IF($M$1=2005,'Result 2005-2012'!J62,IF(AND($M$1=2006,'Calculation sheet'!$AQ62="2005-2012"),'Result 2005-2012'!J62*SUM($Y$7:$AE$7)/7,IF(AND($M$1=2007,'Calculation sheet'!$AQ62="2005-2012"),'Result 2005-2012'!J62*SUM($Z$7:$AE$7)/6,IF(AND($M$1=2008,'Calculation sheet'!$AQ62="2005-2012"),'Result 2005-2012'!J62*SUM($AA$7:$AE$7)/5,IF(AND($M$1=2009,'Calculation sheet'!$AQ62="2005-2012"),'Result 2005-2012'!J62*SUM($AB$7:$AE$7)/4,IF(AND($M$1=2010,'Calculation sheet'!$AQ62="2005-2012"),'Result 2005-2012'!J62*SUM($AC$7:$AE$7)/3,IF(AND($M$1=2011,'Calculation sheet'!$AQ62="2005-2012"),'Result 2005-2012'!J62*SUM($AD$7:$AE$7)/2,IF(AND($M$1=2012,'Calculation sheet'!$AQ62="2005-2012"),'Result 2005-2012'!J62*$AE$7,IF(AND($M$1=2006,'Calculation sheet'!$AQ62="1999-2012"),'Result 2005-2012'!J62*SUM($Y$16:$AE$16)/7,IF(AND($M$1=2007,'Calculation sheet'!$AQ62="1999-2012"),'Result 2005-2012'!J62*SUM($Z$16:$AE$16)/6,IF(AND($M$1=2008,'Calculation sheet'!$AQ62="1999-2012"),'Result 2005-2012'!J62*SUM($AA$16:$AE$16)/5,IF(AND($M$1=2009,'Calculation sheet'!$AQ62="1999-2012"),'Result 2005-2012'!J62*SUM($AB$16:$AE$16)/4,IF(AND($M$1=2010,'Calculation sheet'!$AQ62="1999-2012"),'Result 2005-2012'!J62*SUM($AC$16:$AE$16)/3,IF(AND($M$1=2011,'Calculation sheet'!$AQ62="1999-2012"),'Result 2005-2012'!J62*SUM($AD$16:$AE$16)/2,IF(AND($M$1=2012,'Calculation sheet'!$AQ62="1999-2012"),'Result 2005-2012'!J62*$AE$16,""))))))))))))))))</f>
        <v/>
      </c>
      <c r="K62" s="12" t="str">
        <f>IF('Result 2005-2012'!$R62="","",IF($M$1=2005,'Result 2005-2012'!K62,IF(AND($M$1=2006,'Calculation sheet'!$AQ62="2005-2012"),'Result 2005-2012'!K62*SUM($Y$8:$AE$8)/7,IF(AND($M$1=2007,'Calculation sheet'!$AQ62="2005-2012"),'Result 2005-2012'!K62*SUM($Z$8:$AE$8)/6,IF(AND($M$1=2008,'Calculation sheet'!$AQ62="2005-2012"),'Result 2005-2012'!K62*SUM($AA$8:$AE$8)/5,IF(AND($M$1=2009,'Calculation sheet'!$AQ62="2005-2012"),'Result 2005-2012'!K62*SUM($AB$8:$AE$8)/4,IF(AND($M$1=2010,'Calculation sheet'!$AQ62="2005-2012"),'Result 2005-2012'!K62*SUM($AC$8:$AE$8)/3,IF(AND($M$1=2011,'Calculation sheet'!$AQ62="2005-2012"),'Result 2005-2012'!K62*SUM($AD$8:$AE$8)/2,IF(AND($M$1=2012,'Calculation sheet'!$AQ62="2005-2012"),'Result 2005-2012'!K62*$AE$8,IF(AND($M$1=2006,'Calculation sheet'!$AQ62="1999-2012"),'Result 2005-2012'!K62*SUM($Y$17:$AE$17)/7,IF(AND($M$1=2007,'Calculation sheet'!$AQ62="1999-2012"),'Result 2005-2012'!K62*SUM($Z$17:$AE$17)/6,IF(AND($M$1=2008,'Calculation sheet'!$AQ62="1999-2012"),'Result 2005-2012'!K62*SUM($AA$17:$AE$17)/5,IF(AND($M$1=2009,'Calculation sheet'!$AQ62="1999-2012"),'Result 2005-2012'!K62*SUM($AB$17:$AE$17)/4,IF(AND($M$1=2010,'Calculation sheet'!$AQ62="1999-2012"),'Result 2005-2012'!K62*SUM($AC$17:$AE$17)/3,IF(AND($M$1=2011,'Calculation sheet'!$AQ62="1999-2012"),'Result 2005-2012'!K62*SUM($AD$17:$AE$17)/2,IF(AND($M$1=2012,'Calculation sheet'!$AQ62="1999-2012"),'Result 2005-2012'!K62*$AE$17,""))))))))))))))))</f>
        <v/>
      </c>
      <c r="L62" s="12" t="str">
        <f>IF('Result 2005-2012'!$R62="","",IF($M$1=2005,'Result 2005-2012'!L62,IF(AND($M$1=2006,'Calculation sheet'!$AQ62="2005-2012"),'Result 2005-2012'!L62*SUM($Y$9:$AE$9)/7,IF(AND($M$1=2007,'Calculation sheet'!$AQ62="2005-2012"),'Result 2005-2012'!L62*SUM($Z$9:$AE$9)/6,IF(AND($M$1=2008,'Calculation sheet'!$AQ62="2005-2012"),'Result 2005-2012'!L62*SUM($AA$9:$AE$9)/5,IF(AND($M$1=2009,'Calculation sheet'!$AQ62="2005-2012"),'Result 2005-2012'!L62*SUM($AB$9:$AE$9)/4,IF(AND($M$1=2010,'Calculation sheet'!$AQ62="2005-2012"),'Result 2005-2012'!L62*SUM($AC$9:$AE$9)/3,IF(AND($M$1=2011,'Calculation sheet'!$AQ62="2005-2012"),'Result 2005-2012'!L62*SUM($AD$9:$AE$9)/2,IF(AND($M$1=2012,'Calculation sheet'!$AQ62="2005-2012"),'Result 2005-2012'!L62*$AE$9,IF(AND($M$1=2006,'Calculation sheet'!$AQ62="1999-2012"),'Result 2005-2012'!L62*SUM($Y$18:$AE$18)/7,IF(AND($M$1=2007,'Calculation sheet'!$AQ62="1999-2012"),'Result 2005-2012'!L62*SUM($Z$18:$AE$18)/6,IF(AND($M$1=2008,'Calculation sheet'!$AQ62="1999-2012"),'Result 2005-2012'!L62*SUM($AA$18:$AE$18)/5,IF(AND($M$1=2009,'Calculation sheet'!$AQ62="1999-2012"),'Result 2005-2012'!L62*SUM($AB$18:$AE$18)/4,IF(AND($M$1=2010,'Calculation sheet'!$AQ62="1999-2012"),'Result 2005-2012'!L62*SUM($AC$18:$AE$18)/3,IF(AND($M$1=2011,'Calculation sheet'!$AQ62="1999-2012"),'Result 2005-2012'!L62*SUM($AD$18:$AE$18)/2,IF(AND($M$1=2012,'Calculation sheet'!$AQ62="1999-2012"),'Result 2005-2012'!L62*$AE$18,""))))))))))))))))</f>
        <v/>
      </c>
      <c r="M62" s="12" t="str">
        <f t="shared" si="0"/>
        <v/>
      </c>
      <c r="N62" s="12" t="str">
        <f>IF('Result 2005-2012'!$R62="","",IF($M$1=2005,'Result 2005-2012'!N62,IF(AND($M$1=2006,'Calculation sheet'!$AQ62="2005-2012"),'Result 2005-2012'!N62*SUM($Y$10:$AE$10)/7,IF(AND($M$1=2007,'Calculation sheet'!$AQ62="2005-2012"),'Result 2005-2012'!N62*SUM($Z$10:$AE$10)/6,IF(AND($M$1=2008,'Calculation sheet'!$AQ62="2005-2012"),'Result 2005-2012'!N62*SUM($AA$10:$AE$10)/5,IF(AND($M$1=2009,'Calculation sheet'!$AQ62="2005-2012"),'Result 2005-2012'!N62*SUM($AB$10:$AE$10)/4,IF(AND($M$1=2010,'Calculation sheet'!$AQ62="2005-2012"),'Result 2005-2012'!N62*SUM($AC$10:$AE$10)/3,IF(AND($M$1=2011,'Calculation sheet'!$AQ62="2005-2012"),'Result 2005-2012'!N62*SUM($AD$10:$AE$10)/2,IF(AND($M$1=2012,'Calculation sheet'!$AQ62="2005-2012"),'Result 2005-2012'!N62*$AE$10,IF(AND($M$1=2006,'Calculation sheet'!$AQ62="1999-2012"),'Result 2005-2012'!N62*SUM($Y$16:$AE$16)/7,IF(AND($M$1=2007,'Calculation sheet'!$AQ62="1999-2012"),'Result 2005-2012'!N62*SUM($Z$16:$AE$16)/6,IF(AND($M$1=2008,'Calculation sheet'!$AQ62="1999-2012"),'Result 2005-2012'!N62*SUM($AA$16:$AE$16)/5,IF(AND($M$1=2009,'Calculation sheet'!$AQ62="1999-2012"),'Result 2005-2012'!N62*SUM($AB$16:$AE$16)/4,IF(AND($M$1=2010,'Calculation sheet'!$AQ62="1999-2012"),'Result 2005-2012'!N62*SUM($AC$16:$AE$16)/3,IF(AND($M$1=2011,'Calculation sheet'!$AQ62="1999-2012"),'Result 2005-2012'!N62*SUM($AD$16:$AE$16)/2,IF(AND($M$1=2012,'Calculation sheet'!$AQ62="1999-2012"),'Result 2005-2012'!N62*$AE$16,""))))))))))))))))</f>
        <v/>
      </c>
      <c r="O62" s="12" t="str">
        <f>IF('Result 2005-2012'!$R62="","",IF($M$1=2005,'Result 2005-2012'!O62,IF(AND($M$1=2006,'Calculation sheet'!$AQ62="2005-2012"),'Result 2005-2012'!O62*SUM($Y$10:$AE$10)/7,IF(AND($M$1=2007,'Calculation sheet'!$AQ62="2005-2012"),'Result 2005-2012'!O62*SUM($Z$10:$AE$10)/6,IF(AND($M$1=2008,'Calculation sheet'!$AQ62="2005-2012"),'Result 2005-2012'!O62*SUM($AA$10:$AE$10)/5,IF(AND($M$1=2009,'Calculation sheet'!$AQ62="2005-2012"),'Result 2005-2012'!O62*SUM($AB$10:$AE$10)/4,IF(AND($M$1=2010,'Calculation sheet'!$AQ62="2005-2012"),'Result 2005-2012'!O62*SUM($AC$10:$AE$10)/3,IF(AND($M$1=2011,'Calculation sheet'!$AQ62="2005-2012"),'Result 2005-2012'!O62*SUM($AD$10:$AE$10)/2,IF(AND($M$1=2012,'Calculation sheet'!$AQ62="2005-2012"),'Result 2005-2012'!O62*$AE$10,IF(AND($M$1=2006,'Calculation sheet'!$AQ62="1999-2012"),'Result 2005-2012'!O62*SUM($Y$16:$AE$16)/7,IF(AND($M$1=2007,'Calculation sheet'!$AQ62="1999-2012"),'Result 2005-2012'!O62*SUM($Z$16:$AE$16)/6,IF(AND($M$1=2008,'Calculation sheet'!$AQ62="1999-2012"),'Result 2005-2012'!O62*SUM($AA$16:$AE$16)/5,IF(AND($M$1=2009,'Calculation sheet'!$AQ62="1999-2012"),'Result 2005-2012'!O62*SUM($AB$16:$AE$16)/4,IF(AND($M$1=2010,'Calculation sheet'!$AQ62="1999-2012"),'Result 2005-2012'!O62*SUM($AC$16:$AE$16)/3,IF(AND($M$1=2011,'Calculation sheet'!$AQ62="1999-2012"),'Result 2005-2012'!O62*SUM($AD$16:$AE$16)/2,IF(AND($M$1=2012,'Calculation sheet'!$AQ62="1999-2012"),'Result 2005-2012'!O62*$AE$16,""))))))))))))))))</f>
        <v/>
      </c>
      <c r="P62" s="12" t="str">
        <f>IF('Result 2005-2012'!$R62="","",IF($M$1=2005,'Result 2005-2012'!P62,IF(AND($M$1=2006,'Calculation sheet'!$AQ62="2005-2012"),'Result 2005-2012'!P62*SUM($Y$11:$AE$11)/7,IF(AND($M$1=2007,'Calculation sheet'!$AQ62="2005-2012"),'Result 2005-2012'!P62*SUM($Z$11:$AE$11)/6,IF(AND($M$1=2008,'Calculation sheet'!$AQ62="2005-2012"),'Result 2005-2012'!P62*SUM($AA$11:$AE$11)/5,IF(AND($M$1=2009,'Calculation sheet'!$AQ62="2005-2012"),'Result 2005-2012'!P62*SUM($AB$11:$AE$11)/4,IF(AND($M$1=2010,'Calculation sheet'!$AQ62="2005-2012"),'Result 2005-2012'!P62*SUM($AC$11:$AE$11)/3,IF(AND($M$1=2011,'Calculation sheet'!$AQ62="2005-2012"),'Result 2005-2012'!P62*SUM($AD$11:$AE$11)/2,IF(AND($M$1=2012,'Calculation sheet'!$AQ62="2005-2012"),'Result 2005-2012'!P62*$AE$11,IF(AND($M$1=2006,'Calculation sheet'!$AQ62="1999-2012"),'Result 2005-2012'!P62*SUM($Y$16:$AE$16)/7,IF(AND($M$1=2007,'Calculation sheet'!$AQ62="1999-2012"),'Result 2005-2012'!P62*SUM($Z$16:$AE$16)/6,IF(AND($M$1=2008,'Calculation sheet'!$AQ62="1999-2012"),'Result 2005-2012'!P62*SUM($AA$16:$AE$16)/5,IF(AND($M$1=2009,'Calculation sheet'!$AQ62="1999-2012"),'Result 2005-2012'!P62*SUM($AB$16:$AE$16)/4,IF(AND($M$1=2010,'Calculation sheet'!$AQ62="1999-2012"),'Result 2005-2012'!P62*SUM($AC$16:$AE$16)/3,IF(AND($M$1=2011,'Calculation sheet'!$AQ62="1999-2012"),'Result 2005-2012'!P62*SUM($AD$16:$AE$16)/2,IF(AND($M$1=2012,'Calculation sheet'!$AQ62="1999-2012"),'Result 2005-2012'!P62*$AE$16,""))))))))))))))))</f>
        <v/>
      </c>
      <c r="Q62" s="12" t="str">
        <f t="shared" si="1"/>
        <v/>
      </c>
      <c r="R62" s="14" t="str">
        <f t="shared" si="2"/>
        <v/>
      </c>
    </row>
    <row r="63" spans="1:18" x14ac:dyDescent="0.3">
      <c r="A63" s="4" t="str">
        <f>IF('Input data'!A78="","",'Input data'!A78)</f>
        <v/>
      </c>
      <c r="B63" s="4" t="str">
        <f>IF('Input data'!B78="","",'Input data'!B78)</f>
        <v/>
      </c>
      <c r="C63" s="4" t="str">
        <f>IF('Input data'!C78="","",'Input data'!C78)</f>
        <v/>
      </c>
      <c r="D63" s="4" t="str">
        <f>IF('Input data'!D78="","",'Input data'!D78)</f>
        <v/>
      </c>
      <c r="E63" s="4" t="str">
        <f>IF('Input data'!E78="","",'Input data'!E78)</f>
        <v/>
      </c>
      <c r="F63" s="4" t="str">
        <f>IF('Input data'!F78="","",'Input data'!F78)</f>
        <v/>
      </c>
      <c r="G63" s="4">
        <f>IF('Input data'!G78="","",'Input data'!G78)</f>
        <v>0</v>
      </c>
      <c r="H63" s="4" t="str">
        <f>IF('Input data'!H78&gt;0.5,'Input data'!H78,"")</f>
        <v/>
      </c>
      <c r="I63" s="4" t="str">
        <f>IF('Input data'!I78="","",'Input data'!I78)</f>
        <v/>
      </c>
      <c r="J63" s="12" t="str">
        <f>IF('Result 2005-2012'!$R63="","",IF($M$1=2005,'Result 2005-2012'!J63,IF(AND($M$1=2006,'Calculation sheet'!$AQ63="2005-2012"),'Result 2005-2012'!J63*SUM($Y$7:$AE$7)/7,IF(AND($M$1=2007,'Calculation sheet'!$AQ63="2005-2012"),'Result 2005-2012'!J63*SUM($Z$7:$AE$7)/6,IF(AND($M$1=2008,'Calculation sheet'!$AQ63="2005-2012"),'Result 2005-2012'!J63*SUM($AA$7:$AE$7)/5,IF(AND($M$1=2009,'Calculation sheet'!$AQ63="2005-2012"),'Result 2005-2012'!J63*SUM($AB$7:$AE$7)/4,IF(AND($M$1=2010,'Calculation sheet'!$AQ63="2005-2012"),'Result 2005-2012'!J63*SUM($AC$7:$AE$7)/3,IF(AND($M$1=2011,'Calculation sheet'!$AQ63="2005-2012"),'Result 2005-2012'!J63*SUM($AD$7:$AE$7)/2,IF(AND($M$1=2012,'Calculation sheet'!$AQ63="2005-2012"),'Result 2005-2012'!J63*$AE$7,IF(AND($M$1=2006,'Calculation sheet'!$AQ63="1999-2012"),'Result 2005-2012'!J63*SUM($Y$16:$AE$16)/7,IF(AND($M$1=2007,'Calculation sheet'!$AQ63="1999-2012"),'Result 2005-2012'!J63*SUM($Z$16:$AE$16)/6,IF(AND($M$1=2008,'Calculation sheet'!$AQ63="1999-2012"),'Result 2005-2012'!J63*SUM($AA$16:$AE$16)/5,IF(AND($M$1=2009,'Calculation sheet'!$AQ63="1999-2012"),'Result 2005-2012'!J63*SUM($AB$16:$AE$16)/4,IF(AND($M$1=2010,'Calculation sheet'!$AQ63="1999-2012"),'Result 2005-2012'!J63*SUM($AC$16:$AE$16)/3,IF(AND($M$1=2011,'Calculation sheet'!$AQ63="1999-2012"),'Result 2005-2012'!J63*SUM($AD$16:$AE$16)/2,IF(AND($M$1=2012,'Calculation sheet'!$AQ63="1999-2012"),'Result 2005-2012'!J63*$AE$16,""))))))))))))))))</f>
        <v/>
      </c>
      <c r="K63" s="12" t="str">
        <f>IF('Result 2005-2012'!$R63="","",IF($M$1=2005,'Result 2005-2012'!K63,IF(AND($M$1=2006,'Calculation sheet'!$AQ63="2005-2012"),'Result 2005-2012'!K63*SUM($Y$8:$AE$8)/7,IF(AND($M$1=2007,'Calculation sheet'!$AQ63="2005-2012"),'Result 2005-2012'!K63*SUM($Z$8:$AE$8)/6,IF(AND($M$1=2008,'Calculation sheet'!$AQ63="2005-2012"),'Result 2005-2012'!K63*SUM($AA$8:$AE$8)/5,IF(AND($M$1=2009,'Calculation sheet'!$AQ63="2005-2012"),'Result 2005-2012'!K63*SUM($AB$8:$AE$8)/4,IF(AND($M$1=2010,'Calculation sheet'!$AQ63="2005-2012"),'Result 2005-2012'!K63*SUM($AC$8:$AE$8)/3,IF(AND($M$1=2011,'Calculation sheet'!$AQ63="2005-2012"),'Result 2005-2012'!K63*SUM($AD$8:$AE$8)/2,IF(AND($M$1=2012,'Calculation sheet'!$AQ63="2005-2012"),'Result 2005-2012'!K63*$AE$8,IF(AND($M$1=2006,'Calculation sheet'!$AQ63="1999-2012"),'Result 2005-2012'!K63*SUM($Y$17:$AE$17)/7,IF(AND($M$1=2007,'Calculation sheet'!$AQ63="1999-2012"),'Result 2005-2012'!K63*SUM($Z$17:$AE$17)/6,IF(AND($M$1=2008,'Calculation sheet'!$AQ63="1999-2012"),'Result 2005-2012'!K63*SUM($AA$17:$AE$17)/5,IF(AND($M$1=2009,'Calculation sheet'!$AQ63="1999-2012"),'Result 2005-2012'!K63*SUM($AB$17:$AE$17)/4,IF(AND($M$1=2010,'Calculation sheet'!$AQ63="1999-2012"),'Result 2005-2012'!K63*SUM($AC$17:$AE$17)/3,IF(AND($M$1=2011,'Calculation sheet'!$AQ63="1999-2012"),'Result 2005-2012'!K63*SUM($AD$17:$AE$17)/2,IF(AND($M$1=2012,'Calculation sheet'!$AQ63="1999-2012"),'Result 2005-2012'!K63*$AE$17,""))))))))))))))))</f>
        <v/>
      </c>
      <c r="L63" s="12" t="str">
        <f>IF('Result 2005-2012'!$R63="","",IF($M$1=2005,'Result 2005-2012'!L63,IF(AND($M$1=2006,'Calculation sheet'!$AQ63="2005-2012"),'Result 2005-2012'!L63*SUM($Y$9:$AE$9)/7,IF(AND($M$1=2007,'Calculation sheet'!$AQ63="2005-2012"),'Result 2005-2012'!L63*SUM($Z$9:$AE$9)/6,IF(AND($M$1=2008,'Calculation sheet'!$AQ63="2005-2012"),'Result 2005-2012'!L63*SUM($AA$9:$AE$9)/5,IF(AND($M$1=2009,'Calculation sheet'!$AQ63="2005-2012"),'Result 2005-2012'!L63*SUM($AB$9:$AE$9)/4,IF(AND($M$1=2010,'Calculation sheet'!$AQ63="2005-2012"),'Result 2005-2012'!L63*SUM($AC$9:$AE$9)/3,IF(AND($M$1=2011,'Calculation sheet'!$AQ63="2005-2012"),'Result 2005-2012'!L63*SUM($AD$9:$AE$9)/2,IF(AND($M$1=2012,'Calculation sheet'!$AQ63="2005-2012"),'Result 2005-2012'!L63*$AE$9,IF(AND($M$1=2006,'Calculation sheet'!$AQ63="1999-2012"),'Result 2005-2012'!L63*SUM($Y$18:$AE$18)/7,IF(AND($M$1=2007,'Calculation sheet'!$AQ63="1999-2012"),'Result 2005-2012'!L63*SUM($Z$18:$AE$18)/6,IF(AND($M$1=2008,'Calculation sheet'!$AQ63="1999-2012"),'Result 2005-2012'!L63*SUM($AA$18:$AE$18)/5,IF(AND($M$1=2009,'Calculation sheet'!$AQ63="1999-2012"),'Result 2005-2012'!L63*SUM($AB$18:$AE$18)/4,IF(AND($M$1=2010,'Calculation sheet'!$AQ63="1999-2012"),'Result 2005-2012'!L63*SUM($AC$18:$AE$18)/3,IF(AND($M$1=2011,'Calculation sheet'!$AQ63="1999-2012"),'Result 2005-2012'!L63*SUM($AD$18:$AE$18)/2,IF(AND($M$1=2012,'Calculation sheet'!$AQ63="1999-2012"),'Result 2005-2012'!L63*$AE$18,""))))))))))))))))</f>
        <v/>
      </c>
      <c r="M63" s="12" t="str">
        <f t="shared" si="0"/>
        <v/>
      </c>
      <c r="N63" s="12" t="str">
        <f>IF('Result 2005-2012'!$R63="","",IF($M$1=2005,'Result 2005-2012'!N63,IF(AND($M$1=2006,'Calculation sheet'!$AQ63="2005-2012"),'Result 2005-2012'!N63*SUM($Y$10:$AE$10)/7,IF(AND($M$1=2007,'Calculation sheet'!$AQ63="2005-2012"),'Result 2005-2012'!N63*SUM($Z$10:$AE$10)/6,IF(AND($M$1=2008,'Calculation sheet'!$AQ63="2005-2012"),'Result 2005-2012'!N63*SUM($AA$10:$AE$10)/5,IF(AND($M$1=2009,'Calculation sheet'!$AQ63="2005-2012"),'Result 2005-2012'!N63*SUM($AB$10:$AE$10)/4,IF(AND($M$1=2010,'Calculation sheet'!$AQ63="2005-2012"),'Result 2005-2012'!N63*SUM($AC$10:$AE$10)/3,IF(AND($M$1=2011,'Calculation sheet'!$AQ63="2005-2012"),'Result 2005-2012'!N63*SUM($AD$10:$AE$10)/2,IF(AND($M$1=2012,'Calculation sheet'!$AQ63="2005-2012"),'Result 2005-2012'!N63*$AE$10,IF(AND($M$1=2006,'Calculation sheet'!$AQ63="1999-2012"),'Result 2005-2012'!N63*SUM($Y$16:$AE$16)/7,IF(AND($M$1=2007,'Calculation sheet'!$AQ63="1999-2012"),'Result 2005-2012'!N63*SUM($Z$16:$AE$16)/6,IF(AND($M$1=2008,'Calculation sheet'!$AQ63="1999-2012"),'Result 2005-2012'!N63*SUM($AA$16:$AE$16)/5,IF(AND($M$1=2009,'Calculation sheet'!$AQ63="1999-2012"),'Result 2005-2012'!N63*SUM($AB$16:$AE$16)/4,IF(AND($M$1=2010,'Calculation sheet'!$AQ63="1999-2012"),'Result 2005-2012'!N63*SUM($AC$16:$AE$16)/3,IF(AND($M$1=2011,'Calculation sheet'!$AQ63="1999-2012"),'Result 2005-2012'!N63*SUM($AD$16:$AE$16)/2,IF(AND($M$1=2012,'Calculation sheet'!$AQ63="1999-2012"),'Result 2005-2012'!N63*$AE$16,""))))))))))))))))</f>
        <v/>
      </c>
      <c r="O63" s="12" t="str">
        <f>IF('Result 2005-2012'!$R63="","",IF($M$1=2005,'Result 2005-2012'!O63,IF(AND($M$1=2006,'Calculation sheet'!$AQ63="2005-2012"),'Result 2005-2012'!O63*SUM($Y$10:$AE$10)/7,IF(AND($M$1=2007,'Calculation sheet'!$AQ63="2005-2012"),'Result 2005-2012'!O63*SUM($Z$10:$AE$10)/6,IF(AND($M$1=2008,'Calculation sheet'!$AQ63="2005-2012"),'Result 2005-2012'!O63*SUM($AA$10:$AE$10)/5,IF(AND($M$1=2009,'Calculation sheet'!$AQ63="2005-2012"),'Result 2005-2012'!O63*SUM($AB$10:$AE$10)/4,IF(AND($M$1=2010,'Calculation sheet'!$AQ63="2005-2012"),'Result 2005-2012'!O63*SUM($AC$10:$AE$10)/3,IF(AND($M$1=2011,'Calculation sheet'!$AQ63="2005-2012"),'Result 2005-2012'!O63*SUM($AD$10:$AE$10)/2,IF(AND($M$1=2012,'Calculation sheet'!$AQ63="2005-2012"),'Result 2005-2012'!O63*$AE$10,IF(AND($M$1=2006,'Calculation sheet'!$AQ63="1999-2012"),'Result 2005-2012'!O63*SUM($Y$16:$AE$16)/7,IF(AND($M$1=2007,'Calculation sheet'!$AQ63="1999-2012"),'Result 2005-2012'!O63*SUM($Z$16:$AE$16)/6,IF(AND($M$1=2008,'Calculation sheet'!$AQ63="1999-2012"),'Result 2005-2012'!O63*SUM($AA$16:$AE$16)/5,IF(AND($M$1=2009,'Calculation sheet'!$AQ63="1999-2012"),'Result 2005-2012'!O63*SUM($AB$16:$AE$16)/4,IF(AND($M$1=2010,'Calculation sheet'!$AQ63="1999-2012"),'Result 2005-2012'!O63*SUM($AC$16:$AE$16)/3,IF(AND($M$1=2011,'Calculation sheet'!$AQ63="1999-2012"),'Result 2005-2012'!O63*SUM($AD$16:$AE$16)/2,IF(AND($M$1=2012,'Calculation sheet'!$AQ63="1999-2012"),'Result 2005-2012'!O63*$AE$16,""))))))))))))))))</f>
        <v/>
      </c>
      <c r="P63" s="12" t="str">
        <f>IF('Result 2005-2012'!$R63="","",IF($M$1=2005,'Result 2005-2012'!P63,IF(AND($M$1=2006,'Calculation sheet'!$AQ63="2005-2012"),'Result 2005-2012'!P63*SUM($Y$11:$AE$11)/7,IF(AND($M$1=2007,'Calculation sheet'!$AQ63="2005-2012"),'Result 2005-2012'!P63*SUM($Z$11:$AE$11)/6,IF(AND($M$1=2008,'Calculation sheet'!$AQ63="2005-2012"),'Result 2005-2012'!P63*SUM($AA$11:$AE$11)/5,IF(AND($M$1=2009,'Calculation sheet'!$AQ63="2005-2012"),'Result 2005-2012'!P63*SUM($AB$11:$AE$11)/4,IF(AND($M$1=2010,'Calculation sheet'!$AQ63="2005-2012"),'Result 2005-2012'!P63*SUM($AC$11:$AE$11)/3,IF(AND($M$1=2011,'Calculation sheet'!$AQ63="2005-2012"),'Result 2005-2012'!P63*SUM($AD$11:$AE$11)/2,IF(AND($M$1=2012,'Calculation sheet'!$AQ63="2005-2012"),'Result 2005-2012'!P63*$AE$11,IF(AND($M$1=2006,'Calculation sheet'!$AQ63="1999-2012"),'Result 2005-2012'!P63*SUM($Y$16:$AE$16)/7,IF(AND($M$1=2007,'Calculation sheet'!$AQ63="1999-2012"),'Result 2005-2012'!P63*SUM($Z$16:$AE$16)/6,IF(AND($M$1=2008,'Calculation sheet'!$AQ63="1999-2012"),'Result 2005-2012'!P63*SUM($AA$16:$AE$16)/5,IF(AND($M$1=2009,'Calculation sheet'!$AQ63="1999-2012"),'Result 2005-2012'!P63*SUM($AB$16:$AE$16)/4,IF(AND($M$1=2010,'Calculation sheet'!$AQ63="1999-2012"),'Result 2005-2012'!P63*SUM($AC$16:$AE$16)/3,IF(AND($M$1=2011,'Calculation sheet'!$AQ63="1999-2012"),'Result 2005-2012'!P63*SUM($AD$16:$AE$16)/2,IF(AND($M$1=2012,'Calculation sheet'!$AQ63="1999-2012"),'Result 2005-2012'!P63*$AE$16,""))))))))))))))))</f>
        <v/>
      </c>
      <c r="Q63" s="12" t="str">
        <f t="shared" si="1"/>
        <v/>
      </c>
      <c r="R63" s="14" t="str">
        <f t="shared" si="2"/>
        <v/>
      </c>
    </row>
    <row r="64" spans="1:18" x14ac:dyDescent="0.3">
      <c r="A64" s="4" t="str">
        <f>IF('Input data'!A79="","",'Input data'!A79)</f>
        <v/>
      </c>
      <c r="B64" s="4" t="str">
        <f>IF('Input data'!B79="","",'Input data'!B79)</f>
        <v/>
      </c>
      <c r="C64" s="4" t="str">
        <f>IF('Input data'!C79="","",'Input data'!C79)</f>
        <v/>
      </c>
      <c r="D64" s="4" t="str">
        <f>IF('Input data'!D79="","",'Input data'!D79)</f>
        <v/>
      </c>
      <c r="E64" s="4" t="str">
        <f>IF('Input data'!E79="","",'Input data'!E79)</f>
        <v/>
      </c>
      <c r="F64" s="4" t="str">
        <f>IF('Input data'!F79="","",'Input data'!F79)</f>
        <v/>
      </c>
      <c r="G64" s="4">
        <f>IF('Input data'!G79="","",'Input data'!G79)</f>
        <v>0</v>
      </c>
      <c r="H64" s="4" t="str">
        <f>IF('Input data'!H79&gt;0.5,'Input data'!H79,"")</f>
        <v/>
      </c>
      <c r="I64" s="4" t="str">
        <f>IF('Input data'!I79="","",'Input data'!I79)</f>
        <v/>
      </c>
      <c r="J64" s="12" t="str">
        <f>IF('Result 2005-2012'!$R64="","",IF($M$1=2005,'Result 2005-2012'!J64,IF(AND($M$1=2006,'Calculation sheet'!$AQ64="2005-2012"),'Result 2005-2012'!J64*SUM($Y$7:$AE$7)/7,IF(AND($M$1=2007,'Calculation sheet'!$AQ64="2005-2012"),'Result 2005-2012'!J64*SUM($Z$7:$AE$7)/6,IF(AND($M$1=2008,'Calculation sheet'!$AQ64="2005-2012"),'Result 2005-2012'!J64*SUM($AA$7:$AE$7)/5,IF(AND($M$1=2009,'Calculation sheet'!$AQ64="2005-2012"),'Result 2005-2012'!J64*SUM($AB$7:$AE$7)/4,IF(AND($M$1=2010,'Calculation sheet'!$AQ64="2005-2012"),'Result 2005-2012'!J64*SUM($AC$7:$AE$7)/3,IF(AND($M$1=2011,'Calculation sheet'!$AQ64="2005-2012"),'Result 2005-2012'!J64*SUM($AD$7:$AE$7)/2,IF(AND($M$1=2012,'Calculation sheet'!$AQ64="2005-2012"),'Result 2005-2012'!J64*$AE$7,IF(AND($M$1=2006,'Calculation sheet'!$AQ64="1999-2012"),'Result 2005-2012'!J64*SUM($Y$16:$AE$16)/7,IF(AND($M$1=2007,'Calculation sheet'!$AQ64="1999-2012"),'Result 2005-2012'!J64*SUM($Z$16:$AE$16)/6,IF(AND($M$1=2008,'Calculation sheet'!$AQ64="1999-2012"),'Result 2005-2012'!J64*SUM($AA$16:$AE$16)/5,IF(AND($M$1=2009,'Calculation sheet'!$AQ64="1999-2012"),'Result 2005-2012'!J64*SUM($AB$16:$AE$16)/4,IF(AND($M$1=2010,'Calculation sheet'!$AQ64="1999-2012"),'Result 2005-2012'!J64*SUM($AC$16:$AE$16)/3,IF(AND($M$1=2011,'Calculation sheet'!$AQ64="1999-2012"),'Result 2005-2012'!J64*SUM($AD$16:$AE$16)/2,IF(AND($M$1=2012,'Calculation sheet'!$AQ64="1999-2012"),'Result 2005-2012'!J64*$AE$16,""))))))))))))))))</f>
        <v/>
      </c>
      <c r="K64" s="12" t="str">
        <f>IF('Result 2005-2012'!$R64="","",IF($M$1=2005,'Result 2005-2012'!K64,IF(AND($M$1=2006,'Calculation sheet'!$AQ64="2005-2012"),'Result 2005-2012'!K64*SUM($Y$8:$AE$8)/7,IF(AND($M$1=2007,'Calculation sheet'!$AQ64="2005-2012"),'Result 2005-2012'!K64*SUM($Z$8:$AE$8)/6,IF(AND($M$1=2008,'Calculation sheet'!$AQ64="2005-2012"),'Result 2005-2012'!K64*SUM($AA$8:$AE$8)/5,IF(AND($M$1=2009,'Calculation sheet'!$AQ64="2005-2012"),'Result 2005-2012'!K64*SUM($AB$8:$AE$8)/4,IF(AND($M$1=2010,'Calculation sheet'!$AQ64="2005-2012"),'Result 2005-2012'!K64*SUM($AC$8:$AE$8)/3,IF(AND($M$1=2011,'Calculation sheet'!$AQ64="2005-2012"),'Result 2005-2012'!K64*SUM($AD$8:$AE$8)/2,IF(AND($M$1=2012,'Calculation sheet'!$AQ64="2005-2012"),'Result 2005-2012'!K64*$AE$8,IF(AND($M$1=2006,'Calculation sheet'!$AQ64="1999-2012"),'Result 2005-2012'!K64*SUM($Y$17:$AE$17)/7,IF(AND($M$1=2007,'Calculation sheet'!$AQ64="1999-2012"),'Result 2005-2012'!K64*SUM($Z$17:$AE$17)/6,IF(AND($M$1=2008,'Calculation sheet'!$AQ64="1999-2012"),'Result 2005-2012'!K64*SUM($AA$17:$AE$17)/5,IF(AND($M$1=2009,'Calculation sheet'!$AQ64="1999-2012"),'Result 2005-2012'!K64*SUM($AB$17:$AE$17)/4,IF(AND($M$1=2010,'Calculation sheet'!$AQ64="1999-2012"),'Result 2005-2012'!K64*SUM($AC$17:$AE$17)/3,IF(AND($M$1=2011,'Calculation sheet'!$AQ64="1999-2012"),'Result 2005-2012'!K64*SUM($AD$17:$AE$17)/2,IF(AND($M$1=2012,'Calculation sheet'!$AQ64="1999-2012"),'Result 2005-2012'!K64*$AE$17,""))))))))))))))))</f>
        <v/>
      </c>
      <c r="L64" s="12" t="str">
        <f>IF('Result 2005-2012'!$R64="","",IF($M$1=2005,'Result 2005-2012'!L64,IF(AND($M$1=2006,'Calculation sheet'!$AQ64="2005-2012"),'Result 2005-2012'!L64*SUM($Y$9:$AE$9)/7,IF(AND($M$1=2007,'Calculation sheet'!$AQ64="2005-2012"),'Result 2005-2012'!L64*SUM($Z$9:$AE$9)/6,IF(AND($M$1=2008,'Calculation sheet'!$AQ64="2005-2012"),'Result 2005-2012'!L64*SUM($AA$9:$AE$9)/5,IF(AND($M$1=2009,'Calculation sheet'!$AQ64="2005-2012"),'Result 2005-2012'!L64*SUM($AB$9:$AE$9)/4,IF(AND($M$1=2010,'Calculation sheet'!$AQ64="2005-2012"),'Result 2005-2012'!L64*SUM($AC$9:$AE$9)/3,IF(AND($M$1=2011,'Calculation sheet'!$AQ64="2005-2012"),'Result 2005-2012'!L64*SUM($AD$9:$AE$9)/2,IF(AND($M$1=2012,'Calculation sheet'!$AQ64="2005-2012"),'Result 2005-2012'!L64*$AE$9,IF(AND($M$1=2006,'Calculation sheet'!$AQ64="1999-2012"),'Result 2005-2012'!L64*SUM($Y$18:$AE$18)/7,IF(AND($M$1=2007,'Calculation sheet'!$AQ64="1999-2012"),'Result 2005-2012'!L64*SUM($Z$18:$AE$18)/6,IF(AND($M$1=2008,'Calculation sheet'!$AQ64="1999-2012"),'Result 2005-2012'!L64*SUM($AA$18:$AE$18)/5,IF(AND($M$1=2009,'Calculation sheet'!$AQ64="1999-2012"),'Result 2005-2012'!L64*SUM($AB$18:$AE$18)/4,IF(AND($M$1=2010,'Calculation sheet'!$AQ64="1999-2012"),'Result 2005-2012'!L64*SUM($AC$18:$AE$18)/3,IF(AND($M$1=2011,'Calculation sheet'!$AQ64="1999-2012"),'Result 2005-2012'!L64*SUM($AD$18:$AE$18)/2,IF(AND($M$1=2012,'Calculation sheet'!$AQ64="1999-2012"),'Result 2005-2012'!L64*$AE$18,""))))))))))))))))</f>
        <v/>
      </c>
      <c r="M64" s="12" t="str">
        <f t="shared" si="0"/>
        <v/>
      </c>
      <c r="N64" s="12" t="str">
        <f>IF('Result 2005-2012'!$R64="","",IF($M$1=2005,'Result 2005-2012'!N64,IF(AND($M$1=2006,'Calculation sheet'!$AQ64="2005-2012"),'Result 2005-2012'!N64*SUM($Y$10:$AE$10)/7,IF(AND($M$1=2007,'Calculation sheet'!$AQ64="2005-2012"),'Result 2005-2012'!N64*SUM($Z$10:$AE$10)/6,IF(AND($M$1=2008,'Calculation sheet'!$AQ64="2005-2012"),'Result 2005-2012'!N64*SUM($AA$10:$AE$10)/5,IF(AND($M$1=2009,'Calculation sheet'!$AQ64="2005-2012"),'Result 2005-2012'!N64*SUM($AB$10:$AE$10)/4,IF(AND($M$1=2010,'Calculation sheet'!$AQ64="2005-2012"),'Result 2005-2012'!N64*SUM($AC$10:$AE$10)/3,IF(AND($M$1=2011,'Calculation sheet'!$AQ64="2005-2012"),'Result 2005-2012'!N64*SUM($AD$10:$AE$10)/2,IF(AND($M$1=2012,'Calculation sheet'!$AQ64="2005-2012"),'Result 2005-2012'!N64*$AE$10,IF(AND($M$1=2006,'Calculation sheet'!$AQ64="1999-2012"),'Result 2005-2012'!N64*SUM($Y$16:$AE$16)/7,IF(AND($M$1=2007,'Calculation sheet'!$AQ64="1999-2012"),'Result 2005-2012'!N64*SUM($Z$16:$AE$16)/6,IF(AND($M$1=2008,'Calculation sheet'!$AQ64="1999-2012"),'Result 2005-2012'!N64*SUM($AA$16:$AE$16)/5,IF(AND($M$1=2009,'Calculation sheet'!$AQ64="1999-2012"),'Result 2005-2012'!N64*SUM($AB$16:$AE$16)/4,IF(AND($M$1=2010,'Calculation sheet'!$AQ64="1999-2012"),'Result 2005-2012'!N64*SUM($AC$16:$AE$16)/3,IF(AND($M$1=2011,'Calculation sheet'!$AQ64="1999-2012"),'Result 2005-2012'!N64*SUM($AD$16:$AE$16)/2,IF(AND($M$1=2012,'Calculation sheet'!$AQ64="1999-2012"),'Result 2005-2012'!N64*$AE$16,""))))))))))))))))</f>
        <v/>
      </c>
      <c r="O64" s="12" t="str">
        <f>IF('Result 2005-2012'!$R64="","",IF($M$1=2005,'Result 2005-2012'!O64,IF(AND($M$1=2006,'Calculation sheet'!$AQ64="2005-2012"),'Result 2005-2012'!O64*SUM($Y$10:$AE$10)/7,IF(AND($M$1=2007,'Calculation sheet'!$AQ64="2005-2012"),'Result 2005-2012'!O64*SUM($Z$10:$AE$10)/6,IF(AND($M$1=2008,'Calculation sheet'!$AQ64="2005-2012"),'Result 2005-2012'!O64*SUM($AA$10:$AE$10)/5,IF(AND($M$1=2009,'Calculation sheet'!$AQ64="2005-2012"),'Result 2005-2012'!O64*SUM($AB$10:$AE$10)/4,IF(AND($M$1=2010,'Calculation sheet'!$AQ64="2005-2012"),'Result 2005-2012'!O64*SUM($AC$10:$AE$10)/3,IF(AND($M$1=2011,'Calculation sheet'!$AQ64="2005-2012"),'Result 2005-2012'!O64*SUM($AD$10:$AE$10)/2,IF(AND($M$1=2012,'Calculation sheet'!$AQ64="2005-2012"),'Result 2005-2012'!O64*$AE$10,IF(AND($M$1=2006,'Calculation sheet'!$AQ64="1999-2012"),'Result 2005-2012'!O64*SUM($Y$16:$AE$16)/7,IF(AND($M$1=2007,'Calculation sheet'!$AQ64="1999-2012"),'Result 2005-2012'!O64*SUM($Z$16:$AE$16)/6,IF(AND($M$1=2008,'Calculation sheet'!$AQ64="1999-2012"),'Result 2005-2012'!O64*SUM($AA$16:$AE$16)/5,IF(AND($M$1=2009,'Calculation sheet'!$AQ64="1999-2012"),'Result 2005-2012'!O64*SUM($AB$16:$AE$16)/4,IF(AND($M$1=2010,'Calculation sheet'!$AQ64="1999-2012"),'Result 2005-2012'!O64*SUM($AC$16:$AE$16)/3,IF(AND($M$1=2011,'Calculation sheet'!$AQ64="1999-2012"),'Result 2005-2012'!O64*SUM($AD$16:$AE$16)/2,IF(AND($M$1=2012,'Calculation sheet'!$AQ64="1999-2012"),'Result 2005-2012'!O64*$AE$16,""))))))))))))))))</f>
        <v/>
      </c>
      <c r="P64" s="12" t="str">
        <f>IF('Result 2005-2012'!$R64="","",IF($M$1=2005,'Result 2005-2012'!P64,IF(AND($M$1=2006,'Calculation sheet'!$AQ64="2005-2012"),'Result 2005-2012'!P64*SUM($Y$11:$AE$11)/7,IF(AND($M$1=2007,'Calculation sheet'!$AQ64="2005-2012"),'Result 2005-2012'!P64*SUM($Z$11:$AE$11)/6,IF(AND($M$1=2008,'Calculation sheet'!$AQ64="2005-2012"),'Result 2005-2012'!P64*SUM($AA$11:$AE$11)/5,IF(AND($M$1=2009,'Calculation sheet'!$AQ64="2005-2012"),'Result 2005-2012'!P64*SUM($AB$11:$AE$11)/4,IF(AND($M$1=2010,'Calculation sheet'!$AQ64="2005-2012"),'Result 2005-2012'!P64*SUM($AC$11:$AE$11)/3,IF(AND($M$1=2011,'Calculation sheet'!$AQ64="2005-2012"),'Result 2005-2012'!P64*SUM($AD$11:$AE$11)/2,IF(AND($M$1=2012,'Calculation sheet'!$AQ64="2005-2012"),'Result 2005-2012'!P64*$AE$11,IF(AND($M$1=2006,'Calculation sheet'!$AQ64="1999-2012"),'Result 2005-2012'!P64*SUM($Y$16:$AE$16)/7,IF(AND($M$1=2007,'Calculation sheet'!$AQ64="1999-2012"),'Result 2005-2012'!P64*SUM($Z$16:$AE$16)/6,IF(AND($M$1=2008,'Calculation sheet'!$AQ64="1999-2012"),'Result 2005-2012'!P64*SUM($AA$16:$AE$16)/5,IF(AND($M$1=2009,'Calculation sheet'!$AQ64="1999-2012"),'Result 2005-2012'!P64*SUM($AB$16:$AE$16)/4,IF(AND($M$1=2010,'Calculation sheet'!$AQ64="1999-2012"),'Result 2005-2012'!P64*SUM($AC$16:$AE$16)/3,IF(AND($M$1=2011,'Calculation sheet'!$AQ64="1999-2012"),'Result 2005-2012'!P64*SUM($AD$16:$AE$16)/2,IF(AND($M$1=2012,'Calculation sheet'!$AQ64="1999-2012"),'Result 2005-2012'!P64*$AE$16,""))))))))))))))))</f>
        <v/>
      </c>
      <c r="Q64" s="12" t="str">
        <f t="shared" si="1"/>
        <v/>
      </c>
      <c r="R64" s="14" t="str">
        <f t="shared" si="2"/>
        <v/>
      </c>
    </row>
    <row r="65" spans="1:18" x14ac:dyDescent="0.3">
      <c r="A65" s="4" t="str">
        <f>IF('Input data'!A80="","",'Input data'!A80)</f>
        <v/>
      </c>
      <c r="B65" s="4" t="str">
        <f>IF('Input data'!B80="","",'Input data'!B80)</f>
        <v/>
      </c>
      <c r="C65" s="4" t="str">
        <f>IF('Input data'!C80="","",'Input data'!C80)</f>
        <v/>
      </c>
      <c r="D65" s="4" t="str">
        <f>IF('Input data'!D80="","",'Input data'!D80)</f>
        <v/>
      </c>
      <c r="E65" s="4" t="str">
        <f>IF('Input data'!E80="","",'Input data'!E80)</f>
        <v/>
      </c>
      <c r="F65" s="4" t="str">
        <f>IF('Input data'!F80="","",'Input data'!F80)</f>
        <v/>
      </c>
      <c r="G65" s="4">
        <f>IF('Input data'!G80="","",'Input data'!G80)</f>
        <v>0</v>
      </c>
      <c r="H65" s="4" t="str">
        <f>IF('Input data'!H80&gt;0.5,'Input data'!H80,"")</f>
        <v/>
      </c>
      <c r="I65" s="4" t="str">
        <f>IF('Input data'!I80="","",'Input data'!I80)</f>
        <v/>
      </c>
      <c r="J65" s="12" t="str">
        <f>IF('Result 2005-2012'!$R65="","",IF($M$1=2005,'Result 2005-2012'!J65,IF(AND($M$1=2006,'Calculation sheet'!$AQ65="2005-2012"),'Result 2005-2012'!J65*SUM($Y$7:$AE$7)/7,IF(AND($M$1=2007,'Calculation sheet'!$AQ65="2005-2012"),'Result 2005-2012'!J65*SUM($Z$7:$AE$7)/6,IF(AND($M$1=2008,'Calculation sheet'!$AQ65="2005-2012"),'Result 2005-2012'!J65*SUM($AA$7:$AE$7)/5,IF(AND($M$1=2009,'Calculation sheet'!$AQ65="2005-2012"),'Result 2005-2012'!J65*SUM($AB$7:$AE$7)/4,IF(AND($M$1=2010,'Calculation sheet'!$AQ65="2005-2012"),'Result 2005-2012'!J65*SUM($AC$7:$AE$7)/3,IF(AND($M$1=2011,'Calculation sheet'!$AQ65="2005-2012"),'Result 2005-2012'!J65*SUM($AD$7:$AE$7)/2,IF(AND($M$1=2012,'Calculation sheet'!$AQ65="2005-2012"),'Result 2005-2012'!J65*$AE$7,IF(AND($M$1=2006,'Calculation sheet'!$AQ65="1999-2012"),'Result 2005-2012'!J65*SUM($Y$16:$AE$16)/7,IF(AND($M$1=2007,'Calculation sheet'!$AQ65="1999-2012"),'Result 2005-2012'!J65*SUM($Z$16:$AE$16)/6,IF(AND($M$1=2008,'Calculation sheet'!$AQ65="1999-2012"),'Result 2005-2012'!J65*SUM($AA$16:$AE$16)/5,IF(AND($M$1=2009,'Calculation sheet'!$AQ65="1999-2012"),'Result 2005-2012'!J65*SUM($AB$16:$AE$16)/4,IF(AND($M$1=2010,'Calculation sheet'!$AQ65="1999-2012"),'Result 2005-2012'!J65*SUM($AC$16:$AE$16)/3,IF(AND($M$1=2011,'Calculation sheet'!$AQ65="1999-2012"),'Result 2005-2012'!J65*SUM($AD$16:$AE$16)/2,IF(AND($M$1=2012,'Calculation sheet'!$AQ65="1999-2012"),'Result 2005-2012'!J65*$AE$16,""))))))))))))))))</f>
        <v/>
      </c>
      <c r="K65" s="12" t="str">
        <f>IF('Result 2005-2012'!$R65="","",IF($M$1=2005,'Result 2005-2012'!K65,IF(AND($M$1=2006,'Calculation sheet'!$AQ65="2005-2012"),'Result 2005-2012'!K65*SUM($Y$8:$AE$8)/7,IF(AND($M$1=2007,'Calculation sheet'!$AQ65="2005-2012"),'Result 2005-2012'!K65*SUM($Z$8:$AE$8)/6,IF(AND($M$1=2008,'Calculation sheet'!$AQ65="2005-2012"),'Result 2005-2012'!K65*SUM($AA$8:$AE$8)/5,IF(AND($M$1=2009,'Calculation sheet'!$AQ65="2005-2012"),'Result 2005-2012'!K65*SUM($AB$8:$AE$8)/4,IF(AND($M$1=2010,'Calculation sheet'!$AQ65="2005-2012"),'Result 2005-2012'!K65*SUM($AC$8:$AE$8)/3,IF(AND($M$1=2011,'Calculation sheet'!$AQ65="2005-2012"),'Result 2005-2012'!K65*SUM($AD$8:$AE$8)/2,IF(AND($M$1=2012,'Calculation sheet'!$AQ65="2005-2012"),'Result 2005-2012'!K65*$AE$8,IF(AND($M$1=2006,'Calculation sheet'!$AQ65="1999-2012"),'Result 2005-2012'!K65*SUM($Y$17:$AE$17)/7,IF(AND($M$1=2007,'Calculation sheet'!$AQ65="1999-2012"),'Result 2005-2012'!K65*SUM($Z$17:$AE$17)/6,IF(AND($M$1=2008,'Calculation sheet'!$AQ65="1999-2012"),'Result 2005-2012'!K65*SUM($AA$17:$AE$17)/5,IF(AND($M$1=2009,'Calculation sheet'!$AQ65="1999-2012"),'Result 2005-2012'!K65*SUM($AB$17:$AE$17)/4,IF(AND($M$1=2010,'Calculation sheet'!$AQ65="1999-2012"),'Result 2005-2012'!K65*SUM($AC$17:$AE$17)/3,IF(AND($M$1=2011,'Calculation sheet'!$AQ65="1999-2012"),'Result 2005-2012'!K65*SUM($AD$17:$AE$17)/2,IF(AND($M$1=2012,'Calculation sheet'!$AQ65="1999-2012"),'Result 2005-2012'!K65*$AE$17,""))))))))))))))))</f>
        <v/>
      </c>
      <c r="L65" s="12" t="str">
        <f>IF('Result 2005-2012'!$R65="","",IF($M$1=2005,'Result 2005-2012'!L65,IF(AND($M$1=2006,'Calculation sheet'!$AQ65="2005-2012"),'Result 2005-2012'!L65*SUM($Y$9:$AE$9)/7,IF(AND($M$1=2007,'Calculation sheet'!$AQ65="2005-2012"),'Result 2005-2012'!L65*SUM($Z$9:$AE$9)/6,IF(AND($M$1=2008,'Calculation sheet'!$AQ65="2005-2012"),'Result 2005-2012'!L65*SUM($AA$9:$AE$9)/5,IF(AND($M$1=2009,'Calculation sheet'!$AQ65="2005-2012"),'Result 2005-2012'!L65*SUM($AB$9:$AE$9)/4,IF(AND($M$1=2010,'Calculation sheet'!$AQ65="2005-2012"),'Result 2005-2012'!L65*SUM($AC$9:$AE$9)/3,IF(AND($M$1=2011,'Calculation sheet'!$AQ65="2005-2012"),'Result 2005-2012'!L65*SUM($AD$9:$AE$9)/2,IF(AND($M$1=2012,'Calculation sheet'!$AQ65="2005-2012"),'Result 2005-2012'!L65*$AE$9,IF(AND($M$1=2006,'Calculation sheet'!$AQ65="1999-2012"),'Result 2005-2012'!L65*SUM($Y$18:$AE$18)/7,IF(AND($M$1=2007,'Calculation sheet'!$AQ65="1999-2012"),'Result 2005-2012'!L65*SUM($Z$18:$AE$18)/6,IF(AND($M$1=2008,'Calculation sheet'!$AQ65="1999-2012"),'Result 2005-2012'!L65*SUM($AA$18:$AE$18)/5,IF(AND($M$1=2009,'Calculation sheet'!$AQ65="1999-2012"),'Result 2005-2012'!L65*SUM($AB$18:$AE$18)/4,IF(AND($M$1=2010,'Calculation sheet'!$AQ65="1999-2012"),'Result 2005-2012'!L65*SUM($AC$18:$AE$18)/3,IF(AND($M$1=2011,'Calculation sheet'!$AQ65="1999-2012"),'Result 2005-2012'!L65*SUM($AD$18:$AE$18)/2,IF(AND($M$1=2012,'Calculation sheet'!$AQ65="1999-2012"),'Result 2005-2012'!L65*$AE$18,""))))))))))))))))</f>
        <v/>
      </c>
      <c r="M65" s="12" t="str">
        <f t="shared" si="0"/>
        <v/>
      </c>
      <c r="N65" s="12" t="str">
        <f>IF('Result 2005-2012'!$R65="","",IF($M$1=2005,'Result 2005-2012'!N65,IF(AND($M$1=2006,'Calculation sheet'!$AQ65="2005-2012"),'Result 2005-2012'!N65*SUM($Y$10:$AE$10)/7,IF(AND($M$1=2007,'Calculation sheet'!$AQ65="2005-2012"),'Result 2005-2012'!N65*SUM($Z$10:$AE$10)/6,IF(AND($M$1=2008,'Calculation sheet'!$AQ65="2005-2012"),'Result 2005-2012'!N65*SUM($AA$10:$AE$10)/5,IF(AND($M$1=2009,'Calculation sheet'!$AQ65="2005-2012"),'Result 2005-2012'!N65*SUM($AB$10:$AE$10)/4,IF(AND($M$1=2010,'Calculation sheet'!$AQ65="2005-2012"),'Result 2005-2012'!N65*SUM($AC$10:$AE$10)/3,IF(AND($M$1=2011,'Calculation sheet'!$AQ65="2005-2012"),'Result 2005-2012'!N65*SUM($AD$10:$AE$10)/2,IF(AND($M$1=2012,'Calculation sheet'!$AQ65="2005-2012"),'Result 2005-2012'!N65*$AE$10,IF(AND($M$1=2006,'Calculation sheet'!$AQ65="1999-2012"),'Result 2005-2012'!N65*SUM($Y$16:$AE$16)/7,IF(AND($M$1=2007,'Calculation sheet'!$AQ65="1999-2012"),'Result 2005-2012'!N65*SUM($Z$16:$AE$16)/6,IF(AND($M$1=2008,'Calculation sheet'!$AQ65="1999-2012"),'Result 2005-2012'!N65*SUM($AA$16:$AE$16)/5,IF(AND($M$1=2009,'Calculation sheet'!$AQ65="1999-2012"),'Result 2005-2012'!N65*SUM($AB$16:$AE$16)/4,IF(AND($M$1=2010,'Calculation sheet'!$AQ65="1999-2012"),'Result 2005-2012'!N65*SUM($AC$16:$AE$16)/3,IF(AND($M$1=2011,'Calculation sheet'!$AQ65="1999-2012"),'Result 2005-2012'!N65*SUM($AD$16:$AE$16)/2,IF(AND($M$1=2012,'Calculation sheet'!$AQ65="1999-2012"),'Result 2005-2012'!N65*$AE$16,""))))))))))))))))</f>
        <v/>
      </c>
      <c r="O65" s="12" t="str">
        <f>IF('Result 2005-2012'!$R65="","",IF($M$1=2005,'Result 2005-2012'!O65,IF(AND($M$1=2006,'Calculation sheet'!$AQ65="2005-2012"),'Result 2005-2012'!O65*SUM($Y$10:$AE$10)/7,IF(AND($M$1=2007,'Calculation sheet'!$AQ65="2005-2012"),'Result 2005-2012'!O65*SUM($Z$10:$AE$10)/6,IF(AND($M$1=2008,'Calculation sheet'!$AQ65="2005-2012"),'Result 2005-2012'!O65*SUM($AA$10:$AE$10)/5,IF(AND($M$1=2009,'Calculation sheet'!$AQ65="2005-2012"),'Result 2005-2012'!O65*SUM($AB$10:$AE$10)/4,IF(AND($M$1=2010,'Calculation sheet'!$AQ65="2005-2012"),'Result 2005-2012'!O65*SUM($AC$10:$AE$10)/3,IF(AND($M$1=2011,'Calculation sheet'!$AQ65="2005-2012"),'Result 2005-2012'!O65*SUM($AD$10:$AE$10)/2,IF(AND($M$1=2012,'Calculation sheet'!$AQ65="2005-2012"),'Result 2005-2012'!O65*$AE$10,IF(AND($M$1=2006,'Calculation sheet'!$AQ65="1999-2012"),'Result 2005-2012'!O65*SUM($Y$16:$AE$16)/7,IF(AND($M$1=2007,'Calculation sheet'!$AQ65="1999-2012"),'Result 2005-2012'!O65*SUM($Z$16:$AE$16)/6,IF(AND($M$1=2008,'Calculation sheet'!$AQ65="1999-2012"),'Result 2005-2012'!O65*SUM($AA$16:$AE$16)/5,IF(AND($M$1=2009,'Calculation sheet'!$AQ65="1999-2012"),'Result 2005-2012'!O65*SUM($AB$16:$AE$16)/4,IF(AND($M$1=2010,'Calculation sheet'!$AQ65="1999-2012"),'Result 2005-2012'!O65*SUM($AC$16:$AE$16)/3,IF(AND($M$1=2011,'Calculation sheet'!$AQ65="1999-2012"),'Result 2005-2012'!O65*SUM($AD$16:$AE$16)/2,IF(AND($M$1=2012,'Calculation sheet'!$AQ65="1999-2012"),'Result 2005-2012'!O65*$AE$16,""))))))))))))))))</f>
        <v/>
      </c>
      <c r="P65" s="12" t="str">
        <f>IF('Result 2005-2012'!$R65="","",IF($M$1=2005,'Result 2005-2012'!P65,IF(AND($M$1=2006,'Calculation sheet'!$AQ65="2005-2012"),'Result 2005-2012'!P65*SUM($Y$11:$AE$11)/7,IF(AND($M$1=2007,'Calculation sheet'!$AQ65="2005-2012"),'Result 2005-2012'!P65*SUM($Z$11:$AE$11)/6,IF(AND($M$1=2008,'Calculation sheet'!$AQ65="2005-2012"),'Result 2005-2012'!P65*SUM($AA$11:$AE$11)/5,IF(AND($M$1=2009,'Calculation sheet'!$AQ65="2005-2012"),'Result 2005-2012'!P65*SUM($AB$11:$AE$11)/4,IF(AND($M$1=2010,'Calculation sheet'!$AQ65="2005-2012"),'Result 2005-2012'!P65*SUM($AC$11:$AE$11)/3,IF(AND($M$1=2011,'Calculation sheet'!$AQ65="2005-2012"),'Result 2005-2012'!P65*SUM($AD$11:$AE$11)/2,IF(AND($M$1=2012,'Calculation sheet'!$AQ65="2005-2012"),'Result 2005-2012'!P65*$AE$11,IF(AND($M$1=2006,'Calculation sheet'!$AQ65="1999-2012"),'Result 2005-2012'!P65*SUM($Y$16:$AE$16)/7,IF(AND($M$1=2007,'Calculation sheet'!$AQ65="1999-2012"),'Result 2005-2012'!P65*SUM($Z$16:$AE$16)/6,IF(AND($M$1=2008,'Calculation sheet'!$AQ65="1999-2012"),'Result 2005-2012'!P65*SUM($AA$16:$AE$16)/5,IF(AND($M$1=2009,'Calculation sheet'!$AQ65="1999-2012"),'Result 2005-2012'!P65*SUM($AB$16:$AE$16)/4,IF(AND($M$1=2010,'Calculation sheet'!$AQ65="1999-2012"),'Result 2005-2012'!P65*SUM($AC$16:$AE$16)/3,IF(AND($M$1=2011,'Calculation sheet'!$AQ65="1999-2012"),'Result 2005-2012'!P65*SUM($AD$16:$AE$16)/2,IF(AND($M$1=2012,'Calculation sheet'!$AQ65="1999-2012"),'Result 2005-2012'!P65*$AE$16,""))))))))))))))))</f>
        <v/>
      </c>
      <c r="Q65" s="12" t="str">
        <f t="shared" si="1"/>
        <v/>
      </c>
      <c r="R65" s="14" t="str">
        <f t="shared" si="2"/>
        <v/>
      </c>
    </row>
    <row r="66" spans="1:18" x14ac:dyDescent="0.3">
      <c r="A66" s="4" t="str">
        <f>IF('Input data'!A81="","",'Input data'!A81)</f>
        <v/>
      </c>
      <c r="B66" s="4" t="str">
        <f>IF('Input data'!B81="","",'Input data'!B81)</f>
        <v/>
      </c>
      <c r="C66" s="4" t="str">
        <f>IF('Input data'!C81="","",'Input data'!C81)</f>
        <v/>
      </c>
      <c r="D66" s="4" t="str">
        <f>IF('Input data'!D81="","",'Input data'!D81)</f>
        <v/>
      </c>
      <c r="E66" s="4" t="str">
        <f>IF('Input data'!E81="","",'Input data'!E81)</f>
        <v/>
      </c>
      <c r="F66" s="4" t="str">
        <f>IF('Input data'!F81="","",'Input data'!F81)</f>
        <v/>
      </c>
      <c r="G66" s="4">
        <f>IF('Input data'!G81="","",'Input data'!G81)</f>
        <v>0</v>
      </c>
      <c r="H66" s="4" t="str">
        <f>IF('Input data'!H81&gt;0.5,'Input data'!H81,"")</f>
        <v/>
      </c>
      <c r="I66" s="4" t="str">
        <f>IF('Input data'!I81="","",'Input data'!I81)</f>
        <v/>
      </c>
      <c r="J66" s="12" t="str">
        <f>IF('Result 2005-2012'!$R66="","",IF($M$1=2005,'Result 2005-2012'!J66,IF(AND($M$1=2006,'Calculation sheet'!$AQ66="2005-2012"),'Result 2005-2012'!J66*SUM($Y$7:$AE$7)/7,IF(AND($M$1=2007,'Calculation sheet'!$AQ66="2005-2012"),'Result 2005-2012'!J66*SUM($Z$7:$AE$7)/6,IF(AND($M$1=2008,'Calculation sheet'!$AQ66="2005-2012"),'Result 2005-2012'!J66*SUM($AA$7:$AE$7)/5,IF(AND($M$1=2009,'Calculation sheet'!$AQ66="2005-2012"),'Result 2005-2012'!J66*SUM($AB$7:$AE$7)/4,IF(AND($M$1=2010,'Calculation sheet'!$AQ66="2005-2012"),'Result 2005-2012'!J66*SUM($AC$7:$AE$7)/3,IF(AND($M$1=2011,'Calculation sheet'!$AQ66="2005-2012"),'Result 2005-2012'!J66*SUM($AD$7:$AE$7)/2,IF(AND($M$1=2012,'Calculation sheet'!$AQ66="2005-2012"),'Result 2005-2012'!J66*$AE$7,IF(AND($M$1=2006,'Calculation sheet'!$AQ66="1999-2012"),'Result 2005-2012'!J66*SUM($Y$16:$AE$16)/7,IF(AND($M$1=2007,'Calculation sheet'!$AQ66="1999-2012"),'Result 2005-2012'!J66*SUM($Z$16:$AE$16)/6,IF(AND($M$1=2008,'Calculation sheet'!$AQ66="1999-2012"),'Result 2005-2012'!J66*SUM($AA$16:$AE$16)/5,IF(AND($M$1=2009,'Calculation sheet'!$AQ66="1999-2012"),'Result 2005-2012'!J66*SUM($AB$16:$AE$16)/4,IF(AND($M$1=2010,'Calculation sheet'!$AQ66="1999-2012"),'Result 2005-2012'!J66*SUM($AC$16:$AE$16)/3,IF(AND($M$1=2011,'Calculation sheet'!$AQ66="1999-2012"),'Result 2005-2012'!J66*SUM($AD$16:$AE$16)/2,IF(AND($M$1=2012,'Calculation sheet'!$AQ66="1999-2012"),'Result 2005-2012'!J66*$AE$16,""))))))))))))))))</f>
        <v/>
      </c>
      <c r="K66" s="12" t="str">
        <f>IF('Result 2005-2012'!$R66="","",IF($M$1=2005,'Result 2005-2012'!K66,IF(AND($M$1=2006,'Calculation sheet'!$AQ66="2005-2012"),'Result 2005-2012'!K66*SUM($Y$8:$AE$8)/7,IF(AND($M$1=2007,'Calculation sheet'!$AQ66="2005-2012"),'Result 2005-2012'!K66*SUM($Z$8:$AE$8)/6,IF(AND($M$1=2008,'Calculation sheet'!$AQ66="2005-2012"),'Result 2005-2012'!K66*SUM($AA$8:$AE$8)/5,IF(AND($M$1=2009,'Calculation sheet'!$AQ66="2005-2012"),'Result 2005-2012'!K66*SUM($AB$8:$AE$8)/4,IF(AND($M$1=2010,'Calculation sheet'!$AQ66="2005-2012"),'Result 2005-2012'!K66*SUM($AC$8:$AE$8)/3,IF(AND($M$1=2011,'Calculation sheet'!$AQ66="2005-2012"),'Result 2005-2012'!K66*SUM($AD$8:$AE$8)/2,IF(AND($M$1=2012,'Calculation sheet'!$AQ66="2005-2012"),'Result 2005-2012'!K66*$AE$8,IF(AND($M$1=2006,'Calculation sheet'!$AQ66="1999-2012"),'Result 2005-2012'!K66*SUM($Y$17:$AE$17)/7,IF(AND($M$1=2007,'Calculation sheet'!$AQ66="1999-2012"),'Result 2005-2012'!K66*SUM($Z$17:$AE$17)/6,IF(AND($M$1=2008,'Calculation sheet'!$AQ66="1999-2012"),'Result 2005-2012'!K66*SUM($AA$17:$AE$17)/5,IF(AND($M$1=2009,'Calculation sheet'!$AQ66="1999-2012"),'Result 2005-2012'!K66*SUM($AB$17:$AE$17)/4,IF(AND($M$1=2010,'Calculation sheet'!$AQ66="1999-2012"),'Result 2005-2012'!K66*SUM($AC$17:$AE$17)/3,IF(AND($M$1=2011,'Calculation sheet'!$AQ66="1999-2012"),'Result 2005-2012'!K66*SUM($AD$17:$AE$17)/2,IF(AND($M$1=2012,'Calculation sheet'!$AQ66="1999-2012"),'Result 2005-2012'!K66*$AE$17,""))))))))))))))))</f>
        <v/>
      </c>
      <c r="L66" s="12" t="str">
        <f>IF('Result 2005-2012'!$R66="","",IF($M$1=2005,'Result 2005-2012'!L66,IF(AND($M$1=2006,'Calculation sheet'!$AQ66="2005-2012"),'Result 2005-2012'!L66*SUM($Y$9:$AE$9)/7,IF(AND($M$1=2007,'Calculation sheet'!$AQ66="2005-2012"),'Result 2005-2012'!L66*SUM($Z$9:$AE$9)/6,IF(AND($M$1=2008,'Calculation sheet'!$AQ66="2005-2012"),'Result 2005-2012'!L66*SUM($AA$9:$AE$9)/5,IF(AND($M$1=2009,'Calculation sheet'!$AQ66="2005-2012"),'Result 2005-2012'!L66*SUM($AB$9:$AE$9)/4,IF(AND($M$1=2010,'Calculation sheet'!$AQ66="2005-2012"),'Result 2005-2012'!L66*SUM($AC$9:$AE$9)/3,IF(AND($M$1=2011,'Calculation sheet'!$AQ66="2005-2012"),'Result 2005-2012'!L66*SUM($AD$9:$AE$9)/2,IF(AND($M$1=2012,'Calculation sheet'!$AQ66="2005-2012"),'Result 2005-2012'!L66*$AE$9,IF(AND($M$1=2006,'Calculation sheet'!$AQ66="1999-2012"),'Result 2005-2012'!L66*SUM($Y$18:$AE$18)/7,IF(AND($M$1=2007,'Calculation sheet'!$AQ66="1999-2012"),'Result 2005-2012'!L66*SUM($Z$18:$AE$18)/6,IF(AND($M$1=2008,'Calculation sheet'!$AQ66="1999-2012"),'Result 2005-2012'!L66*SUM($AA$18:$AE$18)/5,IF(AND($M$1=2009,'Calculation sheet'!$AQ66="1999-2012"),'Result 2005-2012'!L66*SUM($AB$18:$AE$18)/4,IF(AND($M$1=2010,'Calculation sheet'!$AQ66="1999-2012"),'Result 2005-2012'!L66*SUM($AC$18:$AE$18)/3,IF(AND($M$1=2011,'Calculation sheet'!$AQ66="1999-2012"),'Result 2005-2012'!L66*SUM($AD$18:$AE$18)/2,IF(AND($M$1=2012,'Calculation sheet'!$AQ66="1999-2012"),'Result 2005-2012'!L66*$AE$18,""))))))))))))))))</f>
        <v/>
      </c>
      <c r="M66" s="12" t="str">
        <f t="shared" si="0"/>
        <v/>
      </c>
      <c r="N66" s="12" t="str">
        <f>IF('Result 2005-2012'!$R66="","",IF($M$1=2005,'Result 2005-2012'!N66,IF(AND($M$1=2006,'Calculation sheet'!$AQ66="2005-2012"),'Result 2005-2012'!N66*SUM($Y$10:$AE$10)/7,IF(AND($M$1=2007,'Calculation sheet'!$AQ66="2005-2012"),'Result 2005-2012'!N66*SUM($Z$10:$AE$10)/6,IF(AND($M$1=2008,'Calculation sheet'!$AQ66="2005-2012"),'Result 2005-2012'!N66*SUM($AA$10:$AE$10)/5,IF(AND($M$1=2009,'Calculation sheet'!$AQ66="2005-2012"),'Result 2005-2012'!N66*SUM($AB$10:$AE$10)/4,IF(AND($M$1=2010,'Calculation sheet'!$AQ66="2005-2012"),'Result 2005-2012'!N66*SUM($AC$10:$AE$10)/3,IF(AND($M$1=2011,'Calculation sheet'!$AQ66="2005-2012"),'Result 2005-2012'!N66*SUM($AD$10:$AE$10)/2,IF(AND($M$1=2012,'Calculation sheet'!$AQ66="2005-2012"),'Result 2005-2012'!N66*$AE$10,IF(AND($M$1=2006,'Calculation sheet'!$AQ66="1999-2012"),'Result 2005-2012'!N66*SUM($Y$16:$AE$16)/7,IF(AND($M$1=2007,'Calculation sheet'!$AQ66="1999-2012"),'Result 2005-2012'!N66*SUM($Z$16:$AE$16)/6,IF(AND($M$1=2008,'Calculation sheet'!$AQ66="1999-2012"),'Result 2005-2012'!N66*SUM($AA$16:$AE$16)/5,IF(AND($M$1=2009,'Calculation sheet'!$AQ66="1999-2012"),'Result 2005-2012'!N66*SUM($AB$16:$AE$16)/4,IF(AND($M$1=2010,'Calculation sheet'!$AQ66="1999-2012"),'Result 2005-2012'!N66*SUM($AC$16:$AE$16)/3,IF(AND($M$1=2011,'Calculation sheet'!$AQ66="1999-2012"),'Result 2005-2012'!N66*SUM($AD$16:$AE$16)/2,IF(AND($M$1=2012,'Calculation sheet'!$AQ66="1999-2012"),'Result 2005-2012'!N66*$AE$16,""))))))))))))))))</f>
        <v/>
      </c>
      <c r="O66" s="12" t="str">
        <f>IF('Result 2005-2012'!$R66="","",IF($M$1=2005,'Result 2005-2012'!O66,IF(AND($M$1=2006,'Calculation sheet'!$AQ66="2005-2012"),'Result 2005-2012'!O66*SUM($Y$10:$AE$10)/7,IF(AND($M$1=2007,'Calculation sheet'!$AQ66="2005-2012"),'Result 2005-2012'!O66*SUM($Z$10:$AE$10)/6,IF(AND($M$1=2008,'Calculation sheet'!$AQ66="2005-2012"),'Result 2005-2012'!O66*SUM($AA$10:$AE$10)/5,IF(AND($M$1=2009,'Calculation sheet'!$AQ66="2005-2012"),'Result 2005-2012'!O66*SUM($AB$10:$AE$10)/4,IF(AND($M$1=2010,'Calculation sheet'!$AQ66="2005-2012"),'Result 2005-2012'!O66*SUM($AC$10:$AE$10)/3,IF(AND($M$1=2011,'Calculation sheet'!$AQ66="2005-2012"),'Result 2005-2012'!O66*SUM($AD$10:$AE$10)/2,IF(AND($M$1=2012,'Calculation sheet'!$AQ66="2005-2012"),'Result 2005-2012'!O66*$AE$10,IF(AND($M$1=2006,'Calculation sheet'!$AQ66="1999-2012"),'Result 2005-2012'!O66*SUM($Y$16:$AE$16)/7,IF(AND($M$1=2007,'Calculation sheet'!$AQ66="1999-2012"),'Result 2005-2012'!O66*SUM($Z$16:$AE$16)/6,IF(AND($M$1=2008,'Calculation sheet'!$AQ66="1999-2012"),'Result 2005-2012'!O66*SUM($AA$16:$AE$16)/5,IF(AND($M$1=2009,'Calculation sheet'!$AQ66="1999-2012"),'Result 2005-2012'!O66*SUM($AB$16:$AE$16)/4,IF(AND($M$1=2010,'Calculation sheet'!$AQ66="1999-2012"),'Result 2005-2012'!O66*SUM($AC$16:$AE$16)/3,IF(AND($M$1=2011,'Calculation sheet'!$AQ66="1999-2012"),'Result 2005-2012'!O66*SUM($AD$16:$AE$16)/2,IF(AND($M$1=2012,'Calculation sheet'!$AQ66="1999-2012"),'Result 2005-2012'!O66*$AE$16,""))))))))))))))))</f>
        <v/>
      </c>
      <c r="P66" s="12" t="str">
        <f>IF('Result 2005-2012'!$R66="","",IF($M$1=2005,'Result 2005-2012'!P66,IF(AND($M$1=2006,'Calculation sheet'!$AQ66="2005-2012"),'Result 2005-2012'!P66*SUM($Y$11:$AE$11)/7,IF(AND($M$1=2007,'Calculation sheet'!$AQ66="2005-2012"),'Result 2005-2012'!P66*SUM($Z$11:$AE$11)/6,IF(AND($M$1=2008,'Calculation sheet'!$AQ66="2005-2012"),'Result 2005-2012'!P66*SUM($AA$11:$AE$11)/5,IF(AND($M$1=2009,'Calculation sheet'!$AQ66="2005-2012"),'Result 2005-2012'!P66*SUM($AB$11:$AE$11)/4,IF(AND($M$1=2010,'Calculation sheet'!$AQ66="2005-2012"),'Result 2005-2012'!P66*SUM($AC$11:$AE$11)/3,IF(AND($M$1=2011,'Calculation sheet'!$AQ66="2005-2012"),'Result 2005-2012'!P66*SUM($AD$11:$AE$11)/2,IF(AND($M$1=2012,'Calculation sheet'!$AQ66="2005-2012"),'Result 2005-2012'!P66*$AE$11,IF(AND($M$1=2006,'Calculation sheet'!$AQ66="1999-2012"),'Result 2005-2012'!P66*SUM($Y$16:$AE$16)/7,IF(AND($M$1=2007,'Calculation sheet'!$AQ66="1999-2012"),'Result 2005-2012'!P66*SUM($Z$16:$AE$16)/6,IF(AND($M$1=2008,'Calculation sheet'!$AQ66="1999-2012"),'Result 2005-2012'!P66*SUM($AA$16:$AE$16)/5,IF(AND($M$1=2009,'Calculation sheet'!$AQ66="1999-2012"),'Result 2005-2012'!P66*SUM($AB$16:$AE$16)/4,IF(AND($M$1=2010,'Calculation sheet'!$AQ66="1999-2012"),'Result 2005-2012'!P66*SUM($AC$16:$AE$16)/3,IF(AND($M$1=2011,'Calculation sheet'!$AQ66="1999-2012"),'Result 2005-2012'!P66*SUM($AD$16:$AE$16)/2,IF(AND($M$1=2012,'Calculation sheet'!$AQ66="1999-2012"),'Result 2005-2012'!P66*$AE$16,""))))))))))))))))</f>
        <v/>
      </c>
      <c r="Q66" s="12" t="str">
        <f t="shared" si="1"/>
        <v/>
      </c>
      <c r="R66" s="14" t="str">
        <f t="shared" si="2"/>
        <v/>
      </c>
    </row>
    <row r="67" spans="1:18" x14ac:dyDescent="0.3">
      <c r="A67" s="4" t="str">
        <f>IF('Input data'!A82="","",'Input data'!A82)</f>
        <v/>
      </c>
      <c r="B67" s="4" t="str">
        <f>IF('Input data'!B82="","",'Input data'!B82)</f>
        <v/>
      </c>
      <c r="C67" s="4" t="str">
        <f>IF('Input data'!C82="","",'Input data'!C82)</f>
        <v/>
      </c>
      <c r="D67" s="4" t="str">
        <f>IF('Input data'!D82="","",'Input data'!D82)</f>
        <v/>
      </c>
      <c r="E67" s="4" t="str">
        <f>IF('Input data'!E82="","",'Input data'!E82)</f>
        <v/>
      </c>
      <c r="F67" s="4" t="str">
        <f>IF('Input data'!F82="","",'Input data'!F82)</f>
        <v/>
      </c>
      <c r="G67" s="4">
        <f>IF('Input data'!G82="","",'Input data'!G82)</f>
        <v>0</v>
      </c>
      <c r="H67" s="4" t="str">
        <f>IF('Input data'!H82&gt;0.5,'Input data'!H82,"")</f>
        <v/>
      </c>
      <c r="I67" s="4" t="str">
        <f>IF('Input data'!I82="","",'Input data'!I82)</f>
        <v/>
      </c>
      <c r="J67" s="12" t="str">
        <f>IF('Result 2005-2012'!$R67="","",IF($M$1=2005,'Result 2005-2012'!J67,IF(AND($M$1=2006,'Calculation sheet'!$AQ67="2005-2012"),'Result 2005-2012'!J67*SUM($Y$7:$AE$7)/7,IF(AND($M$1=2007,'Calculation sheet'!$AQ67="2005-2012"),'Result 2005-2012'!J67*SUM($Z$7:$AE$7)/6,IF(AND($M$1=2008,'Calculation sheet'!$AQ67="2005-2012"),'Result 2005-2012'!J67*SUM($AA$7:$AE$7)/5,IF(AND($M$1=2009,'Calculation sheet'!$AQ67="2005-2012"),'Result 2005-2012'!J67*SUM($AB$7:$AE$7)/4,IF(AND($M$1=2010,'Calculation sheet'!$AQ67="2005-2012"),'Result 2005-2012'!J67*SUM($AC$7:$AE$7)/3,IF(AND($M$1=2011,'Calculation sheet'!$AQ67="2005-2012"),'Result 2005-2012'!J67*SUM($AD$7:$AE$7)/2,IF(AND($M$1=2012,'Calculation sheet'!$AQ67="2005-2012"),'Result 2005-2012'!J67*$AE$7,IF(AND($M$1=2006,'Calculation sheet'!$AQ67="1999-2012"),'Result 2005-2012'!J67*SUM($Y$16:$AE$16)/7,IF(AND($M$1=2007,'Calculation sheet'!$AQ67="1999-2012"),'Result 2005-2012'!J67*SUM($Z$16:$AE$16)/6,IF(AND($M$1=2008,'Calculation sheet'!$AQ67="1999-2012"),'Result 2005-2012'!J67*SUM($AA$16:$AE$16)/5,IF(AND($M$1=2009,'Calculation sheet'!$AQ67="1999-2012"),'Result 2005-2012'!J67*SUM($AB$16:$AE$16)/4,IF(AND($M$1=2010,'Calculation sheet'!$AQ67="1999-2012"),'Result 2005-2012'!J67*SUM($AC$16:$AE$16)/3,IF(AND($M$1=2011,'Calculation sheet'!$AQ67="1999-2012"),'Result 2005-2012'!J67*SUM($AD$16:$AE$16)/2,IF(AND($M$1=2012,'Calculation sheet'!$AQ67="1999-2012"),'Result 2005-2012'!J67*$AE$16,""))))))))))))))))</f>
        <v/>
      </c>
      <c r="K67" s="12" t="str">
        <f>IF('Result 2005-2012'!$R67="","",IF($M$1=2005,'Result 2005-2012'!K67,IF(AND($M$1=2006,'Calculation sheet'!$AQ67="2005-2012"),'Result 2005-2012'!K67*SUM($Y$8:$AE$8)/7,IF(AND($M$1=2007,'Calculation sheet'!$AQ67="2005-2012"),'Result 2005-2012'!K67*SUM($Z$8:$AE$8)/6,IF(AND($M$1=2008,'Calculation sheet'!$AQ67="2005-2012"),'Result 2005-2012'!K67*SUM($AA$8:$AE$8)/5,IF(AND($M$1=2009,'Calculation sheet'!$AQ67="2005-2012"),'Result 2005-2012'!K67*SUM($AB$8:$AE$8)/4,IF(AND($M$1=2010,'Calculation sheet'!$AQ67="2005-2012"),'Result 2005-2012'!K67*SUM($AC$8:$AE$8)/3,IF(AND($M$1=2011,'Calculation sheet'!$AQ67="2005-2012"),'Result 2005-2012'!K67*SUM($AD$8:$AE$8)/2,IF(AND($M$1=2012,'Calculation sheet'!$AQ67="2005-2012"),'Result 2005-2012'!K67*$AE$8,IF(AND($M$1=2006,'Calculation sheet'!$AQ67="1999-2012"),'Result 2005-2012'!K67*SUM($Y$17:$AE$17)/7,IF(AND($M$1=2007,'Calculation sheet'!$AQ67="1999-2012"),'Result 2005-2012'!K67*SUM($Z$17:$AE$17)/6,IF(AND($M$1=2008,'Calculation sheet'!$AQ67="1999-2012"),'Result 2005-2012'!K67*SUM($AA$17:$AE$17)/5,IF(AND($M$1=2009,'Calculation sheet'!$AQ67="1999-2012"),'Result 2005-2012'!K67*SUM($AB$17:$AE$17)/4,IF(AND($M$1=2010,'Calculation sheet'!$AQ67="1999-2012"),'Result 2005-2012'!K67*SUM($AC$17:$AE$17)/3,IF(AND($M$1=2011,'Calculation sheet'!$AQ67="1999-2012"),'Result 2005-2012'!K67*SUM($AD$17:$AE$17)/2,IF(AND($M$1=2012,'Calculation sheet'!$AQ67="1999-2012"),'Result 2005-2012'!K67*$AE$17,""))))))))))))))))</f>
        <v/>
      </c>
      <c r="L67" s="12" t="str">
        <f>IF('Result 2005-2012'!$R67="","",IF($M$1=2005,'Result 2005-2012'!L67,IF(AND($M$1=2006,'Calculation sheet'!$AQ67="2005-2012"),'Result 2005-2012'!L67*SUM($Y$9:$AE$9)/7,IF(AND($M$1=2007,'Calculation sheet'!$AQ67="2005-2012"),'Result 2005-2012'!L67*SUM($Z$9:$AE$9)/6,IF(AND($M$1=2008,'Calculation sheet'!$AQ67="2005-2012"),'Result 2005-2012'!L67*SUM($AA$9:$AE$9)/5,IF(AND($M$1=2009,'Calculation sheet'!$AQ67="2005-2012"),'Result 2005-2012'!L67*SUM($AB$9:$AE$9)/4,IF(AND($M$1=2010,'Calculation sheet'!$AQ67="2005-2012"),'Result 2005-2012'!L67*SUM($AC$9:$AE$9)/3,IF(AND($M$1=2011,'Calculation sheet'!$AQ67="2005-2012"),'Result 2005-2012'!L67*SUM($AD$9:$AE$9)/2,IF(AND($M$1=2012,'Calculation sheet'!$AQ67="2005-2012"),'Result 2005-2012'!L67*$AE$9,IF(AND($M$1=2006,'Calculation sheet'!$AQ67="1999-2012"),'Result 2005-2012'!L67*SUM($Y$18:$AE$18)/7,IF(AND($M$1=2007,'Calculation sheet'!$AQ67="1999-2012"),'Result 2005-2012'!L67*SUM($Z$18:$AE$18)/6,IF(AND($M$1=2008,'Calculation sheet'!$AQ67="1999-2012"),'Result 2005-2012'!L67*SUM($AA$18:$AE$18)/5,IF(AND($M$1=2009,'Calculation sheet'!$AQ67="1999-2012"),'Result 2005-2012'!L67*SUM($AB$18:$AE$18)/4,IF(AND($M$1=2010,'Calculation sheet'!$AQ67="1999-2012"),'Result 2005-2012'!L67*SUM($AC$18:$AE$18)/3,IF(AND($M$1=2011,'Calculation sheet'!$AQ67="1999-2012"),'Result 2005-2012'!L67*SUM($AD$18:$AE$18)/2,IF(AND($M$1=2012,'Calculation sheet'!$AQ67="1999-2012"),'Result 2005-2012'!L67*$AE$18,""))))))))))))))))</f>
        <v/>
      </c>
      <c r="M67" s="12" t="str">
        <f t="shared" si="0"/>
        <v/>
      </c>
      <c r="N67" s="12" t="str">
        <f>IF('Result 2005-2012'!$R67="","",IF($M$1=2005,'Result 2005-2012'!N67,IF(AND($M$1=2006,'Calculation sheet'!$AQ67="2005-2012"),'Result 2005-2012'!N67*SUM($Y$10:$AE$10)/7,IF(AND($M$1=2007,'Calculation sheet'!$AQ67="2005-2012"),'Result 2005-2012'!N67*SUM($Z$10:$AE$10)/6,IF(AND($M$1=2008,'Calculation sheet'!$AQ67="2005-2012"),'Result 2005-2012'!N67*SUM($AA$10:$AE$10)/5,IF(AND($M$1=2009,'Calculation sheet'!$AQ67="2005-2012"),'Result 2005-2012'!N67*SUM($AB$10:$AE$10)/4,IF(AND($M$1=2010,'Calculation sheet'!$AQ67="2005-2012"),'Result 2005-2012'!N67*SUM($AC$10:$AE$10)/3,IF(AND($M$1=2011,'Calculation sheet'!$AQ67="2005-2012"),'Result 2005-2012'!N67*SUM($AD$10:$AE$10)/2,IF(AND($M$1=2012,'Calculation sheet'!$AQ67="2005-2012"),'Result 2005-2012'!N67*$AE$10,IF(AND($M$1=2006,'Calculation sheet'!$AQ67="1999-2012"),'Result 2005-2012'!N67*SUM($Y$16:$AE$16)/7,IF(AND($M$1=2007,'Calculation sheet'!$AQ67="1999-2012"),'Result 2005-2012'!N67*SUM($Z$16:$AE$16)/6,IF(AND($M$1=2008,'Calculation sheet'!$AQ67="1999-2012"),'Result 2005-2012'!N67*SUM($AA$16:$AE$16)/5,IF(AND($M$1=2009,'Calculation sheet'!$AQ67="1999-2012"),'Result 2005-2012'!N67*SUM($AB$16:$AE$16)/4,IF(AND($M$1=2010,'Calculation sheet'!$AQ67="1999-2012"),'Result 2005-2012'!N67*SUM($AC$16:$AE$16)/3,IF(AND($M$1=2011,'Calculation sheet'!$AQ67="1999-2012"),'Result 2005-2012'!N67*SUM($AD$16:$AE$16)/2,IF(AND($M$1=2012,'Calculation sheet'!$AQ67="1999-2012"),'Result 2005-2012'!N67*$AE$16,""))))))))))))))))</f>
        <v/>
      </c>
      <c r="O67" s="12" t="str">
        <f>IF('Result 2005-2012'!$R67="","",IF($M$1=2005,'Result 2005-2012'!O67,IF(AND($M$1=2006,'Calculation sheet'!$AQ67="2005-2012"),'Result 2005-2012'!O67*SUM($Y$10:$AE$10)/7,IF(AND($M$1=2007,'Calculation sheet'!$AQ67="2005-2012"),'Result 2005-2012'!O67*SUM($Z$10:$AE$10)/6,IF(AND($M$1=2008,'Calculation sheet'!$AQ67="2005-2012"),'Result 2005-2012'!O67*SUM($AA$10:$AE$10)/5,IF(AND($M$1=2009,'Calculation sheet'!$AQ67="2005-2012"),'Result 2005-2012'!O67*SUM($AB$10:$AE$10)/4,IF(AND($M$1=2010,'Calculation sheet'!$AQ67="2005-2012"),'Result 2005-2012'!O67*SUM($AC$10:$AE$10)/3,IF(AND($M$1=2011,'Calculation sheet'!$AQ67="2005-2012"),'Result 2005-2012'!O67*SUM($AD$10:$AE$10)/2,IF(AND($M$1=2012,'Calculation sheet'!$AQ67="2005-2012"),'Result 2005-2012'!O67*$AE$10,IF(AND($M$1=2006,'Calculation sheet'!$AQ67="1999-2012"),'Result 2005-2012'!O67*SUM($Y$16:$AE$16)/7,IF(AND($M$1=2007,'Calculation sheet'!$AQ67="1999-2012"),'Result 2005-2012'!O67*SUM($Z$16:$AE$16)/6,IF(AND($M$1=2008,'Calculation sheet'!$AQ67="1999-2012"),'Result 2005-2012'!O67*SUM($AA$16:$AE$16)/5,IF(AND($M$1=2009,'Calculation sheet'!$AQ67="1999-2012"),'Result 2005-2012'!O67*SUM($AB$16:$AE$16)/4,IF(AND($M$1=2010,'Calculation sheet'!$AQ67="1999-2012"),'Result 2005-2012'!O67*SUM($AC$16:$AE$16)/3,IF(AND($M$1=2011,'Calculation sheet'!$AQ67="1999-2012"),'Result 2005-2012'!O67*SUM($AD$16:$AE$16)/2,IF(AND($M$1=2012,'Calculation sheet'!$AQ67="1999-2012"),'Result 2005-2012'!O67*$AE$16,""))))))))))))))))</f>
        <v/>
      </c>
      <c r="P67" s="12" t="str">
        <f>IF('Result 2005-2012'!$R67="","",IF($M$1=2005,'Result 2005-2012'!P67,IF(AND($M$1=2006,'Calculation sheet'!$AQ67="2005-2012"),'Result 2005-2012'!P67*SUM($Y$11:$AE$11)/7,IF(AND($M$1=2007,'Calculation sheet'!$AQ67="2005-2012"),'Result 2005-2012'!P67*SUM($Z$11:$AE$11)/6,IF(AND($M$1=2008,'Calculation sheet'!$AQ67="2005-2012"),'Result 2005-2012'!P67*SUM($AA$11:$AE$11)/5,IF(AND($M$1=2009,'Calculation sheet'!$AQ67="2005-2012"),'Result 2005-2012'!P67*SUM($AB$11:$AE$11)/4,IF(AND($M$1=2010,'Calculation sheet'!$AQ67="2005-2012"),'Result 2005-2012'!P67*SUM($AC$11:$AE$11)/3,IF(AND($M$1=2011,'Calculation sheet'!$AQ67="2005-2012"),'Result 2005-2012'!P67*SUM($AD$11:$AE$11)/2,IF(AND($M$1=2012,'Calculation sheet'!$AQ67="2005-2012"),'Result 2005-2012'!P67*$AE$11,IF(AND($M$1=2006,'Calculation sheet'!$AQ67="1999-2012"),'Result 2005-2012'!P67*SUM($Y$16:$AE$16)/7,IF(AND($M$1=2007,'Calculation sheet'!$AQ67="1999-2012"),'Result 2005-2012'!P67*SUM($Z$16:$AE$16)/6,IF(AND($M$1=2008,'Calculation sheet'!$AQ67="1999-2012"),'Result 2005-2012'!P67*SUM($AA$16:$AE$16)/5,IF(AND($M$1=2009,'Calculation sheet'!$AQ67="1999-2012"),'Result 2005-2012'!P67*SUM($AB$16:$AE$16)/4,IF(AND($M$1=2010,'Calculation sheet'!$AQ67="1999-2012"),'Result 2005-2012'!P67*SUM($AC$16:$AE$16)/3,IF(AND($M$1=2011,'Calculation sheet'!$AQ67="1999-2012"),'Result 2005-2012'!P67*SUM($AD$16:$AE$16)/2,IF(AND($M$1=2012,'Calculation sheet'!$AQ67="1999-2012"),'Result 2005-2012'!P67*$AE$16,""))))))))))))))))</f>
        <v/>
      </c>
      <c r="Q67" s="12" t="str">
        <f t="shared" si="1"/>
        <v/>
      </c>
      <c r="R67" s="14" t="str">
        <f t="shared" si="2"/>
        <v/>
      </c>
    </row>
    <row r="68" spans="1:18" x14ac:dyDescent="0.3">
      <c r="A68" s="4" t="str">
        <f>IF('Input data'!A83="","",'Input data'!A83)</f>
        <v/>
      </c>
      <c r="B68" s="4" t="str">
        <f>IF('Input data'!B83="","",'Input data'!B83)</f>
        <v/>
      </c>
      <c r="C68" s="4" t="str">
        <f>IF('Input data'!C83="","",'Input data'!C83)</f>
        <v/>
      </c>
      <c r="D68" s="4" t="str">
        <f>IF('Input data'!D83="","",'Input data'!D83)</f>
        <v/>
      </c>
      <c r="E68" s="4" t="str">
        <f>IF('Input data'!E83="","",'Input data'!E83)</f>
        <v/>
      </c>
      <c r="F68" s="4" t="str">
        <f>IF('Input data'!F83="","",'Input data'!F83)</f>
        <v/>
      </c>
      <c r="G68" s="4">
        <f>IF('Input data'!G83="","",'Input data'!G83)</f>
        <v>0</v>
      </c>
      <c r="H68" s="4" t="str">
        <f>IF('Input data'!H83&gt;0.5,'Input data'!H83,"")</f>
        <v/>
      </c>
      <c r="I68" s="4" t="str">
        <f>IF('Input data'!I83="","",'Input data'!I83)</f>
        <v/>
      </c>
      <c r="J68" s="12" t="str">
        <f>IF('Result 2005-2012'!$R68="","",IF($M$1=2005,'Result 2005-2012'!J68,IF(AND($M$1=2006,'Calculation sheet'!$AQ68="2005-2012"),'Result 2005-2012'!J68*SUM($Y$7:$AE$7)/7,IF(AND($M$1=2007,'Calculation sheet'!$AQ68="2005-2012"),'Result 2005-2012'!J68*SUM($Z$7:$AE$7)/6,IF(AND($M$1=2008,'Calculation sheet'!$AQ68="2005-2012"),'Result 2005-2012'!J68*SUM($AA$7:$AE$7)/5,IF(AND($M$1=2009,'Calculation sheet'!$AQ68="2005-2012"),'Result 2005-2012'!J68*SUM($AB$7:$AE$7)/4,IF(AND($M$1=2010,'Calculation sheet'!$AQ68="2005-2012"),'Result 2005-2012'!J68*SUM($AC$7:$AE$7)/3,IF(AND($M$1=2011,'Calculation sheet'!$AQ68="2005-2012"),'Result 2005-2012'!J68*SUM($AD$7:$AE$7)/2,IF(AND($M$1=2012,'Calculation sheet'!$AQ68="2005-2012"),'Result 2005-2012'!J68*$AE$7,IF(AND($M$1=2006,'Calculation sheet'!$AQ68="1999-2012"),'Result 2005-2012'!J68*SUM($Y$16:$AE$16)/7,IF(AND($M$1=2007,'Calculation sheet'!$AQ68="1999-2012"),'Result 2005-2012'!J68*SUM($Z$16:$AE$16)/6,IF(AND($M$1=2008,'Calculation sheet'!$AQ68="1999-2012"),'Result 2005-2012'!J68*SUM($AA$16:$AE$16)/5,IF(AND($M$1=2009,'Calculation sheet'!$AQ68="1999-2012"),'Result 2005-2012'!J68*SUM($AB$16:$AE$16)/4,IF(AND($M$1=2010,'Calculation sheet'!$AQ68="1999-2012"),'Result 2005-2012'!J68*SUM($AC$16:$AE$16)/3,IF(AND($M$1=2011,'Calculation sheet'!$AQ68="1999-2012"),'Result 2005-2012'!J68*SUM($AD$16:$AE$16)/2,IF(AND($M$1=2012,'Calculation sheet'!$AQ68="1999-2012"),'Result 2005-2012'!J68*$AE$16,""))))))))))))))))</f>
        <v/>
      </c>
      <c r="K68" s="12" t="str">
        <f>IF('Result 2005-2012'!$R68="","",IF($M$1=2005,'Result 2005-2012'!K68,IF(AND($M$1=2006,'Calculation sheet'!$AQ68="2005-2012"),'Result 2005-2012'!K68*SUM($Y$8:$AE$8)/7,IF(AND($M$1=2007,'Calculation sheet'!$AQ68="2005-2012"),'Result 2005-2012'!K68*SUM($Z$8:$AE$8)/6,IF(AND($M$1=2008,'Calculation sheet'!$AQ68="2005-2012"),'Result 2005-2012'!K68*SUM($AA$8:$AE$8)/5,IF(AND($M$1=2009,'Calculation sheet'!$AQ68="2005-2012"),'Result 2005-2012'!K68*SUM($AB$8:$AE$8)/4,IF(AND($M$1=2010,'Calculation sheet'!$AQ68="2005-2012"),'Result 2005-2012'!K68*SUM($AC$8:$AE$8)/3,IF(AND($M$1=2011,'Calculation sheet'!$AQ68="2005-2012"),'Result 2005-2012'!K68*SUM($AD$8:$AE$8)/2,IF(AND($M$1=2012,'Calculation sheet'!$AQ68="2005-2012"),'Result 2005-2012'!K68*$AE$8,IF(AND($M$1=2006,'Calculation sheet'!$AQ68="1999-2012"),'Result 2005-2012'!K68*SUM($Y$17:$AE$17)/7,IF(AND($M$1=2007,'Calculation sheet'!$AQ68="1999-2012"),'Result 2005-2012'!K68*SUM($Z$17:$AE$17)/6,IF(AND($M$1=2008,'Calculation sheet'!$AQ68="1999-2012"),'Result 2005-2012'!K68*SUM($AA$17:$AE$17)/5,IF(AND($M$1=2009,'Calculation sheet'!$AQ68="1999-2012"),'Result 2005-2012'!K68*SUM($AB$17:$AE$17)/4,IF(AND($M$1=2010,'Calculation sheet'!$AQ68="1999-2012"),'Result 2005-2012'!K68*SUM($AC$17:$AE$17)/3,IF(AND($M$1=2011,'Calculation sheet'!$AQ68="1999-2012"),'Result 2005-2012'!K68*SUM($AD$17:$AE$17)/2,IF(AND($M$1=2012,'Calculation sheet'!$AQ68="1999-2012"),'Result 2005-2012'!K68*$AE$17,""))))))))))))))))</f>
        <v/>
      </c>
      <c r="L68" s="12" t="str">
        <f>IF('Result 2005-2012'!$R68="","",IF($M$1=2005,'Result 2005-2012'!L68,IF(AND($M$1=2006,'Calculation sheet'!$AQ68="2005-2012"),'Result 2005-2012'!L68*SUM($Y$9:$AE$9)/7,IF(AND($M$1=2007,'Calculation sheet'!$AQ68="2005-2012"),'Result 2005-2012'!L68*SUM($Z$9:$AE$9)/6,IF(AND($M$1=2008,'Calculation sheet'!$AQ68="2005-2012"),'Result 2005-2012'!L68*SUM($AA$9:$AE$9)/5,IF(AND($M$1=2009,'Calculation sheet'!$AQ68="2005-2012"),'Result 2005-2012'!L68*SUM($AB$9:$AE$9)/4,IF(AND($M$1=2010,'Calculation sheet'!$AQ68="2005-2012"),'Result 2005-2012'!L68*SUM($AC$9:$AE$9)/3,IF(AND($M$1=2011,'Calculation sheet'!$AQ68="2005-2012"),'Result 2005-2012'!L68*SUM($AD$9:$AE$9)/2,IF(AND($M$1=2012,'Calculation sheet'!$AQ68="2005-2012"),'Result 2005-2012'!L68*$AE$9,IF(AND($M$1=2006,'Calculation sheet'!$AQ68="1999-2012"),'Result 2005-2012'!L68*SUM($Y$18:$AE$18)/7,IF(AND($M$1=2007,'Calculation sheet'!$AQ68="1999-2012"),'Result 2005-2012'!L68*SUM($Z$18:$AE$18)/6,IF(AND($M$1=2008,'Calculation sheet'!$AQ68="1999-2012"),'Result 2005-2012'!L68*SUM($AA$18:$AE$18)/5,IF(AND($M$1=2009,'Calculation sheet'!$AQ68="1999-2012"),'Result 2005-2012'!L68*SUM($AB$18:$AE$18)/4,IF(AND($M$1=2010,'Calculation sheet'!$AQ68="1999-2012"),'Result 2005-2012'!L68*SUM($AC$18:$AE$18)/3,IF(AND($M$1=2011,'Calculation sheet'!$AQ68="1999-2012"),'Result 2005-2012'!L68*SUM($AD$18:$AE$18)/2,IF(AND($M$1=2012,'Calculation sheet'!$AQ68="1999-2012"),'Result 2005-2012'!L68*$AE$18,""))))))))))))))))</f>
        <v/>
      </c>
      <c r="M68" s="12" t="str">
        <f t="shared" si="0"/>
        <v/>
      </c>
      <c r="N68" s="12" t="str">
        <f>IF('Result 2005-2012'!$R68="","",IF($M$1=2005,'Result 2005-2012'!N68,IF(AND($M$1=2006,'Calculation sheet'!$AQ68="2005-2012"),'Result 2005-2012'!N68*SUM($Y$10:$AE$10)/7,IF(AND($M$1=2007,'Calculation sheet'!$AQ68="2005-2012"),'Result 2005-2012'!N68*SUM($Z$10:$AE$10)/6,IF(AND($M$1=2008,'Calculation sheet'!$AQ68="2005-2012"),'Result 2005-2012'!N68*SUM($AA$10:$AE$10)/5,IF(AND($M$1=2009,'Calculation sheet'!$AQ68="2005-2012"),'Result 2005-2012'!N68*SUM($AB$10:$AE$10)/4,IF(AND($M$1=2010,'Calculation sheet'!$AQ68="2005-2012"),'Result 2005-2012'!N68*SUM($AC$10:$AE$10)/3,IF(AND($M$1=2011,'Calculation sheet'!$AQ68="2005-2012"),'Result 2005-2012'!N68*SUM($AD$10:$AE$10)/2,IF(AND($M$1=2012,'Calculation sheet'!$AQ68="2005-2012"),'Result 2005-2012'!N68*$AE$10,IF(AND($M$1=2006,'Calculation sheet'!$AQ68="1999-2012"),'Result 2005-2012'!N68*SUM($Y$16:$AE$16)/7,IF(AND($M$1=2007,'Calculation sheet'!$AQ68="1999-2012"),'Result 2005-2012'!N68*SUM($Z$16:$AE$16)/6,IF(AND($M$1=2008,'Calculation sheet'!$AQ68="1999-2012"),'Result 2005-2012'!N68*SUM($AA$16:$AE$16)/5,IF(AND($M$1=2009,'Calculation sheet'!$AQ68="1999-2012"),'Result 2005-2012'!N68*SUM($AB$16:$AE$16)/4,IF(AND($M$1=2010,'Calculation sheet'!$AQ68="1999-2012"),'Result 2005-2012'!N68*SUM($AC$16:$AE$16)/3,IF(AND($M$1=2011,'Calculation sheet'!$AQ68="1999-2012"),'Result 2005-2012'!N68*SUM($AD$16:$AE$16)/2,IF(AND($M$1=2012,'Calculation sheet'!$AQ68="1999-2012"),'Result 2005-2012'!N68*$AE$16,""))))))))))))))))</f>
        <v/>
      </c>
      <c r="O68" s="12" t="str">
        <f>IF('Result 2005-2012'!$R68="","",IF($M$1=2005,'Result 2005-2012'!O68,IF(AND($M$1=2006,'Calculation sheet'!$AQ68="2005-2012"),'Result 2005-2012'!O68*SUM($Y$10:$AE$10)/7,IF(AND($M$1=2007,'Calculation sheet'!$AQ68="2005-2012"),'Result 2005-2012'!O68*SUM($Z$10:$AE$10)/6,IF(AND($M$1=2008,'Calculation sheet'!$AQ68="2005-2012"),'Result 2005-2012'!O68*SUM($AA$10:$AE$10)/5,IF(AND($M$1=2009,'Calculation sheet'!$AQ68="2005-2012"),'Result 2005-2012'!O68*SUM($AB$10:$AE$10)/4,IF(AND($M$1=2010,'Calculation sheet'!$AQ68="2005-2012"),'Result 2005-2012'!O68*SUM($AC$10:$AE$10)/3,IF(AND($M$1=2011,'Calculation sheet'!$AQ68="2005-2012"),'Result 2005-2012'!O68*SUM($AD$10:$AE$10)/2,IF(AND($M$1=2012,'Calculation sheet'!$AQ68="2005-2012"),'Result 2005-2012'!O68*$AE$10,IF(AND($M$1=2006,'Calculation sheet'!$AQ68="1999-2012"),'Result 2005-2012'!O68*SUM($Y$16:$AE$16)/7,IF(AND($M$1=2007,'Calculation sheet'!$AQ68="1999-2012"),'Result 2005-2012'!O68*SUM($Z$16:$AE$16)/6,IF(AND($M$1=2008,'Calculation sheet'!$AQ68="1999-2012"),'Result 2005-2012'!O68*SUM($AA$16:$AE$16)/5,IF(AND($M$1=2009,'Calculation sheet'!$AQ68="1999-2012"),'Result 2005-2012'!O68*SUM($AB$16:$AE$16)/4,IF(AND($M$1=2010,'Calculation sheet'!$AQ68="1999-2012"),'Result 2005-2012'!O68*SUM($AC$16:$AE$16)/3,IF(AND($M$1=2011,'Calculation sheet'!$AQ68="1999-2012"),'Result 2005-2012'!O68*SUM($AD$16:$AE$16)/2,IF(AND($M$1=2012,'Calculation sheet'!$AQ68="1999-2012"),'Result 2005-2012'!O68*$AE$16,""))))))))))))))))</f>
        <v/>
      </c>
      <c r="P68" s="12" t="str">
        <f>IF('Result 2005-2012'!$R68="","",IF($M$1=2005,'Result 2005-2012'!P68,IF(AND($M$1=2006,'Calculation sheet'!$AQ68="2005-2012"),'Result 2005-2012'!P68*SUM($Y$11:$AE$11)/7,IF(AND($M$1=2007,'Calculation sheet'!$AQ68="2005-2012"),'Result 2005-2012'!P68*SUM($Z$11:$AE$11)/6,IF(AND($M$1=2008,'Calculation sheet'!$AQ68="2005-2012"),'Result 2005-2012'!P68*SUM($AA$11:$AE$11)/5,IF(AND($M$1=2009,'Calculation sheet'!$AQ68="2005-2012"),'Result 2005-2012'!P68*SUM($AB$11:$AE$11)/4,IF(AND($M$1=2010,'Calculation sheet'!$AQ68="2005-2012"),'Result 2005-2012'!P68*SUM($AC$11:$AE$11)/3,IF(AND($M$1=2011,'Calculation sheet'!$AQ68="2005-2012"),'Result 2005-2012'!P68*SUM($AD$11:$AE$11)/2,IF(AND($M$1=2012,'Calculation sheet'!$AQ68="2005-2012"),'Result 2005-2012'!P68*$AE$11,IF(AND($M$1=2006,'Calculation sheet'!$AQ68="1999-2012"),'Result 2005-2012'!P68*SUM($Y$16:$AE$16)/7,IF(AND($M$1=2007,'Calculation sheet'!$AQ68="1999-2012"),'Result 2005-2012'!P68*SUM($Z$16:$AE$16)/6,IF(AND($M$1=2008,'Calculation sheet'!$AQ68="1999-2012"),'Result 2005-2012'!P68*SUM($AA$16:$AE$16)/5,IF(AND($M$1=2009,'Calculation sheet'!$AQ68="1999-2012"),'Result 2005-2012'!P68*SUM($AB$16:$AE$16)/4,IF(AND($M$1=2010,'Calculation sheet'!$AQ68="1999-2012"),'Result 2005-2012'!P68*SUM($AC$16:$AE$16)/3,IF(AND($M$1=2011,'Calculation sheet'!$AQ68="1999-2012"),'Result 2005-2012'!P68*SUM($AD$16:$AE$16)/2,IF(AND($M$1=2012,'Calculation sheet'!$AQ68="1999-2012"),'Result 2005-2012'!P68*$AE$16,""))))))))))))))))</f>
        <v/>
      </c>
      <c r="Q68" s="12" t="str">
        <f t="shared" si="1"/>
        <v/>
      </c>
      <c r="R68" s="14" t="str">
        <f t="shared" si="2"/>
        <v/>
      </c>
    </row>
    <row r="69" spans="1:18" x14ac:dyDescent="0.3">
      <c r="A69" s="4" t="str">
        <f>IF('Input data'!A84="","",'Input data'!A84)</f>
        <v/>
      </c>
      <c r="B69" s="4" t="str">
        <f>IF('Input data'!B84="","",'Input data'!B84)</f>
        <v/>
      </c>
      <c r="C69" s="4" t="str">
        <f>IF('Input data'!C84="","",'Input data'!C84)</f>
        <v/>
      </c>
      <c r="D69" s="4" t="str">
        <f>IF('Input data'!D84="","",'Input data'!D84)</f>
        <v/>
      </c>
      <c r="E69" s="4" t="str">
        <f>IF('Input data'!E84="","",'Input data'!E84)</f>
        <v/>
      </c>
      <c r="F69" s="4" t="str">
        <f>IF('Input data'!F84="","",'Input data'!F84)</f>
        <v/>
      </c>
      <c r="G69" s="4">
        <f>IF('Input data'!G84="","",'Input data'!G84)</f>
        <v>0</v>
      </c>
      <c r="H69" s="4" t="str">
        <f>IF('Input data'!H84&gt;0.5,'Input data'!H84,"")</f>
        <v/>
      </c>
      <c r="I69" s="4" t="str">
        <f>IF('Input data'!I84="","",'Input data'!I84)</f>
        <v/>
      </c>
      <c r="J69" s="12" t="str">
        <f>IF('Result 2005-2012'!$R69="","",IF($M$1=2005,'Result 2005-2012'!J69,IF(AND($M$1=2006,'Calculation sheet'!$AQ69="2005-2012"),'Result 2005-2012'!J69*SUM($Y$7:$AE$7)/7,IF(AND($M$1=2007,'Calculation sheet'!$AQ69="2005-2012"),'Result 2005-2012'!J69*SUM($Z$7:$AE$7)/6,IF(AND($M$1=2008,'Calculation sheet'!$AQ69="2005-2012"),'Result 2005-2012'!J69*SUM($AA$7:$AE$7)/5,IF(AND($M$1=2009,'Calculation sheet'!$AQ69="2005-2012"),'Result 2005-2012'!J69*SUM($AB$7:$AE$7)/4,IF(AND($M$1=2010,'Calculation sheet'!$AQ69="2005-2012"),'Result 2005-2012'!J69*SUM($AC$7:$AE$7)/3,IF(AND($M$1=2011,'Calculation sheet'!$AQ69="2005-2012"),'Result 2005-2012'!J69*SUM($AD$7:$AE$7)/2,IF(AND($M$1=2012,'Calculation sheet'!$AQ69="2005-2012"),'Result 2005-2012'!J69*$AE$7,IF(AND($M$1=2006,'Calculation sheet'!$AQ69="1999-2012"),'Result 2005-2012'!J69*SUM($Y$16:$AE$16)/7,IF(AND($M$1=2007,'Calculation sheet'!$AQ69="1999-2012"),'Result 2005-2012'!J69*SUM($Z$16:$AE$16)/6,IF(AND($M$1=2008,'Calculation sheet'!$AQ69="1999-2012"),'Result 2005-2012'!J69*SUM($AA$16:$AE$16)/5,IF(AND($M$1=2009,'Calculation sheet'!$AQ69="1999-2012"),'Result 2005-2012'!J69*SUM($AB$16:$AE$16)/4,IF(AND($M$1=2010,'Calculation sheet'!$AQ69="1999-2012"),'Result 2005-2012'!J69*SUM($AC$16:$AE$16)/3,IF(AND($M$1=2011,'Calculation sheet'!$AQ69="1999-2012"),'Result 2005-2012'!J69*SUM($AD$16:$AE$16)/2,IF(AND($M$1=2012,'Calculation sheet'!$AQ69="1999-2012"),'Result 2005-2012'!J69*$AE$16,""))))))))))))))))</f>
        <v/>
      </c>
      <c r="K69" s="12" t="str">
        <f>IF('Result 2005-2012'!$R69="","",IF($M$1=2005,'Result 2005-2012'!K69,IF(AND($M$1=2006,'Calculation sheet'!$AQ69="2005-2012"),'Result 2005-2012'!K69*SUM($Y$8:$AE$8)/7,IF(AND($M$1=2007,'Calculation sheet'!$AQ69="2005-2012"),'Result 2005-2012'!K69*SUM($Z$8:$AE$8)/6,IF(AND($M$1=2008,'Calculation sheet'!$AQ69="2005-2012"),'Result 2005-2012'!K69*SUM($AA$8:$AE$8)/5,IF(AND($M$1=2009,'Calculation sheet'!$AQ69="2005-2012"),'Result 2005-2012'!K69*SUM($AB$8:$AE$8)/4,IF(AND($M$1=2010,'Calculation sheet'!$AQ69="2005-2012"),'Result 2005-2012'!K69*SUM($AC$8:$AE$8)/3,IF(AND($M$1=2011,'Calculation sheet'!$AQ69="2005-2012"),'Result 2005-2012'!K69*SUM($AD$8:$AE$8)/2,IF(AND($M$1=2012,'Calculation sheet'!$AQ69="2005-2012"),'Result 2005-2012'!K69*$AE$8,IF(AND($M$1=2006,'Calculation sheet'!$AQ69="1999-2012"),'Result 2005-2012'!K69*SUM($Y$17:$AE$17)/7,IF(AND($M$1=2007,'Calculation sheet'!$AQ69="1999-2012"),'Result 2005-2012'!K69*SUM($Z$17:$AE$17)/6,IF(AND($M$1=2008,'Calculation sheet'!$AQ69="1999-2012"),'Result 2005-2012'!K69*SUM($AA$17:$AE$17)/5,IF(AND($M$1=2009,'Calculation sheet'!$AQ69="1999-2012"),'Result 2005-2012'!K69*SUM($AB$17:$AE$17)/4,IF(AND($M$1=2010,'Calculation sheet'!$AQ69="1999-2012"),'Result 2005-2012'!K69*SUM($AC$17:$AE$17)/3,IF(AND($M$1=2011,'Calculation sheet'!$AQ69="1999-2012"),'Result 2005-2012'!K69*SUM($AD$17:$AE$17)/2,IF(AND($M$1=2012,'Calculation sheet'!$AQ69="1999-2012"),'Result 2005-2012'!K69*$AE$17,""))))))))))))))))</f>
        <v/>
      </c>
      <c r="L69" s="12" t="str">
        <f>IF('Result 2005-2012'!$R69="","",IF($M$1=2005,'Result 2005-2012'!L69,IF(AND($M$1=2006,'Calculation sheet'!$AQ69="2005-2012"),'Result 2005-2012'!L69*SUM($Y$9:$AE$9)/7,IF(AND($M$1=2007,'Calculation sheet'!$AQ69="2005-2012"),'Result 2005-2012'!L69*SUM($Z$9:$AE$9)/6,IF(AND($M$1=2008,'Calculation sheet'!$AQ69="2005-2012"),'Result 2005-2012'!L69*SUM($AA$9:$AE$9)/5,IF(AND($M$1=2009,'Calculation sheet'!$AQ69="2005-2012"),'Result 2005-2012'!L69*SUM($AB$9:$AE$9)/4,IF(AND($M$1=2010,'Calculation sheet'!$AQ69="2005-2012"),'Result 2005-2012'!L69*SUM($AC$9:$AE$9)/3,IF(AND($M$1=2011,'Calculation sheet'!$AQ69="2005-2012"),'Result 2005-2012'!L69*SUM($AD$9:$AE$9)/2,IF(AND($M$1=2012,'Calculation sheet'!$AQ69="2005-2012"),'Result 2005-2012'!L69*$AE$9,IF(AND($M$1=2006,'Calculation sheet'!$AQ69="1999-2012"),'Result 2005-2012'!L69*SUM($Y$18:$AE$18)/7,IF(AND($M$1=2007,'Calculation sheet'!$AQ69="1999-2012"),'Result 2005-2012'!L69*SUM($Z$18:$AE$18)/6,IF(AND($M$1=2008,'Calculation sheet'!$AQ69="1999-2012"),'Result 2005-2012'!L69*SUM($AA$18:$AE$18)/5,IF(AND($M$1=2009,'Calculation sheet'!$AQ69="1999-2012"),'Result 2005-2012'!L69*SUM($AB$18:$AE$18)/4,IF(AND($M$1=2010,'Calculation sheet'!$AQ69="1999-2012"),'Result 2005-2012'!L69*SUM($AC$18:$AE$18)/3,IF(AND($M$1=2011,'Calculation sheet'!$AQ69="1999-2012"),'Result 2005-2012'!L69*SUM($AD$18:$AE$18)/2,IF(AND($M$1=2012,'Calculation sheet'!$AQ69="1999-2012"),'Result 2005-2012'!L69*$AE$18,""))))))))))))))))</f>
        <v/>
      </c>
      <c r="M69" s="12" t="str">
        <f t="shared" si="0"/>
        <v/>
      </c>
      <c r="N69" s="12" t="str">
        <f>IF('Result 2005-2012'!$R69="","",IF($M$1=2005,'Result 2005-2012'!N69,IF(AND($M$1=2006,'Calculation sheet'!$AQ69="2005-2012"),'Result 2005-2012'!N69*SUM($Y$10:$AE$10)/7,IF(AND($M$1=2007,'Calculation sheet'!$AQ69="2005-2012"),'Result 2005-2012'!N69*SUM($Z$10:$AE$10)/6,IF(AND($M$1=2008,'Calculation sheet'!$AQ69="2005-2012"),'Result 2005-2012'!N69*SUM($AA$10:$AE$10)/5,IF(AND($M$1=2009,'Calculation sheet'!$AQ69="2005-2012"),'Result 2005-2012'!N69*SUM($AB$10:$AE$10)/4,IF(AND($M$1=2010,'Calculation sheet'!$AQ69="2005-2012"),'Result 2005-2012'!N69*SUM($AC$10:$AE$10)/3,IF(AND($M$1=2011,'Calculation sheet'!$AQ69="2005-2012"),'Result 2005-2012'!N69*SUM($AD$10:$AE$10)/2,IF(AND($M$1=2012,'Calculation sheet'!$AQ69="2005-2012"),'Result 2005-2012'!N69*$AE$10,IF(AND($M$1=2006,'Calculation sheet'!$AQ69="1999-2012"),'Result 2005-2012'!N69*SUM($Y$16:$AE$16)/7,IF(AND($M$1=2007,'Calculation sheet'!$AQ69="1999-2012"),'Result 2005-2012'!N69*SUM($Z$16:$AE$16)/6,IF(AND($M$1=2008,'Calculation sheet'!$AQ69="1999-2012"),'Result 2005-2012'!N69*SUM($AA$16:$AE$16)/5,IF(AND($M$1=2009,'Calculation sheet'!$AQ69="1999-2012"),'Result 2005-2012'!N69*SUM($AB$16:$AE$16)/4,IF(AND($M$1=2010,'Calculation sheet'!$AQ69="1999-2012"),'Result 2005-2012'!N69*SUM($AC$16:$AE$16)/3,IF(AND($M$1=2011,'Calculation sheet'!$AQ69="1999-2012"),'Result 2005-2012'!N69*SUM($AD$16:$AE$16)/2,IF(AND($M$1=2012,'Calculation sheet'!$AQ69="1999-2012"),'Result 2005-2012'!N69*$AE$16,""))))))))))))))))</f>
        <v/>
      </c>
      <c r="O69" s="12" t="str">
        <f>IF('Result 2005-2012'!$R69="","",IF($M$1=2005,'Result 2005-2012'!O69,IF(AND($M$1=2006,'Calculation sheet'!$AQ69="2005-2012"),'Result 2005-2012'!O69*SUM($Y$10:$AE$10)/7,IF(AND($M$1=2007,'Calculation sheet'!$AQ69="2005-2012"),'Result 2005-2012'!O69*SUM($Z$10:$AE$10)/6,IF(AND($M$1=2008,'Calculation sheet'!$AQ69="2005-2012"),'Result 2005-2012'!O69*SUM($AA$10:$AE$10)/5,IF(AND($M$1=2009,'Calculation sheet'!$AQ69="2005-2012"),'Result 2005-2012'!O69*SUM($AB$10:$AE$10)/4,IF(AND($M$1=2010,'Calculation sheet'!$AQ69="2005-2012"),'Result 2005-2012'!O69*SUM($AC$10:$AE$10)/3,IF(AND($M$1=2011,'Calculation sheet'!$AQ69="2005-2012"),'Result 2005-2012'!O69*SUM($AD$10:$AE$10)/2,IF(AND($M$1=2012,'Calculation sheet'!$AQ69="2005-2012"),'Result 2005-2012'!O69*$AE$10,IF(AND($M$1=2006,'Calculation sheet'!$AQ69="1999-2012"),'Result 2005-2012'!O69*SUM($Y$16:$AE$16)/7,IF(AND($M$1=2007,'Calculation sheet'!$AQ69="1999-2012"),'Result 2005-2012'!O69*SUM($Z$16:$AE$16)/6,IF(AND($M$1=2008,'Calculation sheet'!$AQ69="1999-2012"),'Result 2005-2012'!O69*SUM($AA$16:$AE$16)/5,IF(AND($M$1=2009,'Calculation sheet'!$AQ69="1999-2012"),'Result 2005-2012'!O69*SUM($AB$16:$AE$16)/4,IF(AND($M$1=2010,'Calculation sheet'!$AQ69="1999-2012"),'Result 2005-2012'!O69*SUM($AC$16:$AE$16)/3,IF(AND($M$1=2011,'Calculation sheet'!$AQ69="1999-2012"),'Result 2005-2012'!O69*SUM($AD$16:$AE$16)/2,IF(AND($M$1=2012,'Calculation sheet'!$AQ69="1999-2012"),'Result 2005-2012'!O69*$AE$16,""))))))))))))))))</f>
        <v/>
      </c>
      <c r="P69" s="12" t="str">
        <f>IF('Result 2005-2012'!$R69="","",IF($M$1=2005,'Result 2005-2012'!P69,IF(AND($M$1=2006,'Calculation sheet'!$AQ69="2005-2012"),'Result 2005-2012'!P69*SUM($Y$11:$AE$11)/7,IF(AND($M$1=2007,'Calculation sheet'!$AQ69="2005-2012"),'Result 2005-2012'!P69*SUM($Z$11:$AE$11)/6,IF(AND($M$1=2008,'Calculation sheet'!$AQ69="2005-2012"),'Result 2005-2012'!P69*SUM($AA$11:$AE$11)/5,IF(AND($M$1=2009,'Calculation sheet'!$AQ69="2005-2012"),'Result 2005-2012'!P69*SUM($AB$11:$AE$11)/4,IF(AND($M$1=2010,'Calculation sheet'!$AQ69="2005-2012"),'Result 2005-2012'!P69*SUM($AC$11:$AE$11)/3,IF(AND($M$1=2011,'Calculation sheet'!$AQ69="2005-2012"),'Result 2005-2012'!P69*SUM($AD$11:$AE$11)/2,IF(AND($M$1=2012,'Calculation sheet'!$AQ69="2005-2012"),'Result 2005-2012'!P69*$AE$11,IF(AND($M$1=2006,'Calculation sheet'!$AQ69="1999-2012"),'Result 2005-2012'!P69*SUM($Y$16:$AE$16)/7,IF(AND($M$1=2007,'Calculation sheet'!$AQ69="1999-2012"),'Result 2005-2012'!P69*SUM($Z$16:$AE$16)/6,IF(AND($M$1=2008,'Calculation sheet'!$AQ69="1999-2012"),'Result 2005-2012'!P69*SUM($AA$16:$AE$16)/5,IF(AND($M$1=2009,'Calculation sheet'!$AQ69="1999-2012"),'Result 2005-2012'!P69*SUM($AB$16:$AE$16)/4,IF(AND($M$1=2010,'Calculation sheet'!$AQ69="1999-2012"),'Result 2005-2012'!P69*SUM($AC$16:$AE$16)/3,IF(AND($M$1=2011,'Calculation sheet'!$AQ69="1999-2012"),'Result 2005-2012'!P69*SUM($AD$16:$AE$16)/2,IF(AND($M$1=2012,'Calculation sheet'!$AQ69="1999-2012"),'Result 2005-2012'!P69*$AE$16,""))))))))))))))))</f>
        <v/>
      </c>
      <c r="Q69" s="12" t="str">
        <f t="shared" si="1"/>
        <v/>
      </c>
      <c r="R69" s="14" t="str">
        <f t="shared" si="2"/>
        <v/>
      </c>
    </row>
    <row r="70" spans="1:18" x14ac:dyDescent="0.3">
      <c r="A70" s="4" t="str">
        <f>IF('Input data'!A85="","",'Input data'!A85)</f>
        <v/>
      </c>
      <c r="B70" s="4" t="str">
        <f>IF('Input data'!B85="","",'Input data'!B85)</f>
        <v/>
      </c>
      <c r="C70" s="4" t="str">
        <f>IF('Input data'!C85="","",'Input data'!C85)</f>
        <v/>
      </c>
      <c r="D70" s="4" t="str">
        <f>IF('Input data'!D85="","",'Input data'!D85)</f>
        <v/>
      </c>
      <c r="E70" s="4" t="str">
        <f>IF('Input data'!E85="","",'Input data'!E85)</f>
        <v/>
      </c>
      <c r="F70" s="4" t="str">
        <f>IF('Input data'!F85="","",'Input data'!F85)</f>
        <v/>
      </c>
      <c r="G70" s="4">
        <f>IF('Input data'!G85="","",'Input data'!G85)</f>
        <v>0</v>
      </c>
      <c r="H70" s="4" t="str">
        <f>IF('Input data'!H85&gt;0.5,'Input data'!H85,"")</f>
        <v/>
      </c>
      <c r="I70" s="4" t="str">
        <f>IF('Input data'!I85="","",'Input data'!I85)</f>
        <v/>
      </c>
      <c r="J70" s="12" t="str">
        <f>IF('Result 2005-2012'!$R70="","",IF($M$1=2005,'Result 2005-2012'!J70,IF(AND($M$1=2006,'Calculation sheet'!$AQ70="2005-2012"),'Result 2005-2012'!J70*SUM($Y$7:$AE$7)/7,IF(AND($M$1=2007,'Calculation sheet'!$AQ70="2005-2012"),'Result 2005-2012'!J70*SUM($Z$7:$AE$7)/6,IF(AND($M$1=2008,'Calculation sheet'!$AQ70="2005-2012"),'Result 2005-2012'!J70*SUM($AA$7:$AE$7)/5,IF(AND($M$1=2009,'Calculation sheet'!$AQ70="2005-2012"),'Result 2005-2012'!J70*SUM($AB$7:$AE$7)/4,IF(AND($M$1=2010,'Calculation sheet'!$AQ70="2005-2012"),'Result 2005-2012'!J70*SUM($AC$7:$AE$7)/3,IF(AND($M$1=2011,'Calculation sheet'!$AQ70="2005-2012"),'Result 2005-2012'!J70*SUM($AD$7:$AE$7)/2,IF(AND($M$1=2012,'Calculation sheet'!$AQ70="2005-2012"),'Result 2005-2012'!J70*$AE$7,IF(AND($M$1=2006,'Calculation sheet'!$AQ70="1999-2012"),'Result 2005-2012'!J70*SUM($Y$16:$AE$16)/7,IF(AND($M$1=2007,'Calculation sheet'!$AQ70="1999-2012"),'Result 2005-2012'!J70*SUM($Z$16:$AE$16)/6,IF(AND($M$1=2008,'Calculation sheet'!$AQ70="1999-2012"),'Result 2005-2012'!J70*SUM($AA$16:$AE$16)/5,IF(AND($M$1=2009,'Calculation sheet'!$AQ70="1999-2012"),'Result 2005-2012'!J70*SUM($AB$16:$AE$16)/4,IF(AND($M$1=2010,'Calculation sheet'!$AQ70="1999-2012"),'Result 2005-2012'!J70*SUM($AC$16:$AE$16)/3,IF(AND($M$1=2011,'Calculation sheet'!$AQ70="1999-2012"),'Result 2005-2012'!J70*SUM($AD$16:$AE$16)/2,IF(AND($M$1=2012,'Calculation sheet'!$AQ70="1999-2012"),'Result 2005-2012'!J70*$AE$16,""))))))))))))))))</f>
        <v/>
      </c>
      <c r="K70" s="12" t="str">
        <f>IF('Result 2005-2012'!$R70="","",IF($M$1=2005,'Result 2005-2012'!K70,IF(AND($M$1=2006,'Calculation sheet'!$AQ70="2005-2012"),'Result 2005-2012'!K70*SUM($Y$8:$AE$8)/7,IF(AND($M$1=2007,'Calculation sheet'!$AQ70="2005-2012"),'Result 2005-2012'!K70*SUM($Z$8:$AE$8)/6,IF(AND($M$1=2008,'Calculation sheet'!$AQ70="2005-2012"),'Result 2005-2012'!K70*SUM($AA$8:$AE$8)/5,IF(AND($M$1=2009,'Calculation sheet'!$AQ70="2005-2012"),'Result 2005-2012'!K70*SUM($AB$8:$AE$8)/4,IF(AND($M$1=2010,'Calculation sheet'!$AQ70="2005-2012"),'Result 2005-2012'!K70*SUM($AC$8:$AE$8)/3,IF(AND($M$1=2011,'Calculation sheet'!$AQ70="2005-2012"),'Result 2005-2012'!K70*SUM($AD$8:$AE$8)/2,IF(AND($M$1=2012,'Calculation sheet'!$AQ70="2005-2012"),'Result 2005-2012'!K70*$AE$8,IF(AND($M$1=2006,'Calculation sheet'!$AQ70="1999-2012"),'Result 2005-2012'!K70*SUM($Y$17:$AE$17)/7,IF(AND($M$1=2007,'Calculation sheet'!$AQ70="1999-2012"),'Result 2005-2012'!K70*SUM($Z$17:$AE$17)/6,IF(AND($M$1=2008,'Calculation sheet'!$AQ70="1999-2012"),'Result 2005-2012'!K70*SUM($AA$17:$AE$17)/5,IF(AND($M$1=2009,'Calculation sheet'!$AQ70="1999-2012"),'Result 2005-2012'!K70*SUM($AB$17:$AE$17)/4,IF(AND($M$1=2010,'Calculation sheet'!$AQ70="1999-2012"),'Result 2005-2012'!K70*SUM($AC$17:$AE$17)/3,IF(AND($M$1=2011,'Calculation sheet'!$AQ70="1999-2012"),'Result 2005-2012'!K70*SUM($AD$17:$AE$17)/2,IF(AND($M$1=2012,'Calculation sheet'!$AQ70="1999-2012"),'Result 2005-2012'!K70*$AE$17,""))))))))))))))))</f>
        <v/>
      </c>
      <c r="L70" s="12" t="str">
        <f>IF('Result 2005-2012'!$R70="","",IF($M$1=2005,'Result 2005-2012'!L70,IF(AND($M$1=2006,'Calculation sheet'!$AQ70="2005-2012"),'Result 2005-2012'!L70*SUM($Y$9:$AE$9)/7,IF(AND($M$1=2007,'Calculation sheet'!$AQ70="2005-2012"),'Result 2005-2012'!L70*SUM($Z$9:$AE$9)/6,IF(AND($M$1=2008,'Calculation sheet'!$AQ70="2005-2012"),'Result 2005-2012'!L70*SUM($AA$9:$AE$9)/5,IF(AND($M$1=2009,'Calculation sheet'!$AQ70="2005-2012"),'Result 2005-2012'!L70*SUM($AB$9:$AE$9)/4,IF(AND($M$1=2010,'Calculation sheet'!$AQ70="2005-2012"),'Result 2005-2012'!L70*SUM($AC$9:$AE$9)/3,IF(AND($M$1=2011,'Calculation sheet'!$AQ70="2005-2012"),'Result 2005-2012'!L70*SUM($AD$9:$AE$9)/2,IF(AND($M$1=2012,'Calculation sheet'!$AQ70="2005-2012"),'Result 2005-2012'!L70*$AE$9,IF(AND($M$1=2006,'Calculation sheet'!$AQ70="1999-2012"),'Result 2005-2012'!L70*SUM($Y$18:$AE$18)/7,IF(AND($M$1=2007,'Calculation sheet'!$AQ70="1999-2012"),'Result 2005-2012'!L70*SUM($Z$18:$AE$18)/6,IF(AND($M$1=2008,'Calculation sheet'!$AQ70="1999-2012"),'Result 2005-2012'!L70*SUM($AA$18:$AE$18)/5,IF(AND($M$1=2009,'Calculation sheet'!$AQ70="1999-2012"),'Result 2005-2012'!L70*SUM($AB$18:$AE$18)/4,IF(AND($M$1=2010,'Calculation sheet'!$AQ70="1999-2012"),'Result 2005-2012'!L70*SUM($AC$18:$AE$18)/3,IF(AND($M$1=2011,'Calculation sheet'!$AQ70="1999-2012"),'Result 2005-2012'!L70*SUM($AD$18:$AE$18)/2,IF(AND($M$1=2012,'Calculation sheet'!$AQ70="1999-2012"),'Result 2005-2012'!L70*$AE$18,""))))))))))))))))</f>
        <v/>
      </c>
      <c r="M70" s="12" t="str">
        <f t="shared" si="0"/>
        <v/>
      </c>
      <c r="N70" s="12" t="str">
        <f>IF('Result 2005-2012'!$R70="","",IF($M$1=2005,'Result 2005-2012'!N70,IF(AND($M$1=2006,'Calculation sheet'!$AQ70="2005-2012"),'Result 2005-2012'!N70*SUM($Y$10:$AE$10)/7,IF(AND($M$1=2007,'Calculation sheet'!$AQ70="2005-2012"),'Result 2005-2012'!N70*SUM($Z$10:$AE$10)/6,IF(AND($M$1=2008,'Calculation sheet'!$AQ70="2005-2012"),'Result 2005-2012'!N70*SUM($AA$10:$AE$10)/5,IF(AND($M$1=2009,'Calculation sheet'!$AQ70="2005-2012"),'Result 2005-2012'!N70*SUM($AB$10:$AE$10)/4,IF(AND($M$1=2010,'Calculation sheet'!$AQ70="2005-2012"),'Result 2005-2012'!N70*SUM($AC$10:$AE$10)/3,IF(AND($M$1=2011,'Calculation sheet'!$AQ70="2005-2012"),'Result 2005-2012'!N70*SUM($AD$10:$AE$10)/2,IF(AND($M$1=2012,'Calculation sheet'!$AQ70="2005-2012"),'Result 2005-2012'!N70*$AE$10,IF(AND($M$1=2006,'Calculation sheet'!$AQ70="1999-2012"),'Result 2005-2012'!N70*SUM($Y$16:$AE$16)/7,IF(AND($M$1=2007,'Calculation sheet'!$AQ70="1999-2012"),'Result 2005-2012'!N70*SUM($Z$16:$AE$16)/6,IF(AND($M$1=2008,'Calculation sheet'!$AQ70="1999-2012"),'Result 2005-2012'!N70*SUM($AA$16:$AE$16)/5,IF(AND($M$1=2009,'Calculation sheet'!$AQ70="1999-2012"),'Result 2005-2012'!N70*SUM($AB$16:$AE$16)/4,IF(AND($M$1=2010,'Calculation sheet'!$AQ70="1999-2012"),'Result 2005-2012'!N70*SUM($AC$16:$AE$16)/3,IF(AND($M$1=2011,'Calculation sheet'!$AQ70="1999-2012"),'Result 2005-2012'!N70*SUM($AD$16:$AE$16)/2,IF(AND($M$1=2012,'Calculation sheet'!$AQ70="1999-2012"),'Result 2005-2012'!N70*$AE$16,""))))))))))))))))</f>
        <v/>
      </c>
      <c r="O70" s="12" t="str">
        <f>IF('Result 2005-2012'!$R70="","",IF($M$1=2005,'Result 2005-2012'!O70,IF(AND($M$1=2006,'Calculation sheet'!$AQ70="2005-2012"),'Result 2005-2012'!O70*SUM($Y$10:$AE$10)/7,IF(AND($M$1=2007,'Calculation sheet'!$AQ70="2005-2012"),'Result 2005-2012'!O70*SUM($Z$10:$AE$10)/6,IF(AND($M$1=2008,'Calculation sheet'!$AQ70="2005-2012"),'Result 2005-2012'!O70*SUM($AA$10:$AE$10)/5,IF(AND($M$1=2009,'Calculation sheet'!$AQ70="2005-2012"),'Result 2005-2012'!O70*SUM($AB$10:$AE$10)/4,IF(AND($M$1=2010,'Calculation sheet'!$AQ70="2005-2012"),'Result 2005-2012'!O70*SUM($AC$10:$AE$10)/3,IF(AND($M$1=2011,'Calculation sheet'!$AQ70="2005-2012"),'Result 2005-2012'!O70*SUM($AD$10:$AE$10)/2,IF(AND($M$1=2012,'Calculation sheet'!$AQ70="2005-2012"),'Result 2005-2012'!O70*$AE$10,IF(AND($M$1=2006,'Calculation sheet'!$AQ70="1999-2012"),'Result 2005-2012'!O70*SUM($Y$16:$AE$16)/7,IF(AND($M$1=2007,'Calculation sheet'!$AQ70="1999-2012"),'Result 2005-2012'!O70*SUM($Z$16:$AE$16)/6,IF(AND($M$1=2008,'Calculation sheet'!$AQ70="1999-2012"),'Result 2005-2012'!O70*SUM($AA$16:$AE$16)/5,IF(AND($M$1=2009,'Calculation sheet'!$AQ70="1999-2012"),'Result 2005-2012'!O70*SUM($AB$16:$AE$16)/4,IF(AND($M$1=2010,'Calculation sheet'!$AQ70="1999-2012"),'Result 2005-2012'!O70*SUM($AC$16:$AE$16)/3,IF(AND($M$1=2011,'Calculation sheet'!$AQ70="1999-2012"),'Result 2005-2012'!O70*SUM($AD$16:$AE$16)/2,IF(AND($M$1=2012,'Calculation sheet'!$AQ70="1999-2012"),'Result 2005-2012'!O70*$AE$16,""))))))))))))))))</f>
        <v/>
      </c>
      <c r="P70" s="12" t="str">
        <f>IF('Result 2005-2012'!$R70="","",IF($M$1=2005,'Result 2005-2012'!P70,IF(AND($M$1=2006,'Calculation sheet'!$AQ70="2005-2012"),'Result 2005-2012'!P70*SUM($Y$11:$AE$11)/7,IF(AND($M$1=2007,'Calculation sheet'!$AQ70="2005-2012"),'Result 2005-2012'!P70*SUM($Z$11:$AE$11)/6,IF(AND($M$1=2008,'Calculation sheet'!$AQ70="2005-2012"),'Result 2005-2012'!P70*SUM($AA$11:$AE$11)/5,IF(AND($M$1=2009,'Calculation sheet'!$AQ70="2005-2012"),'Result 2005-2012'!P70*SUM($AB$11:$AE$11)/4,IF(AND($M$1=2010,'Calculation sheet'!$AQ70="2005-2012"),'Result 2005-2012'!P70*SUM($AC$11:$AE$11)/3,IF(AND($M$1=2011,'Calculation sheet'!$AQ70="2005-2012"),'Result 2005-2012'!P70*SUM($AD$11:$AE$11)/2,IF(AND($M$1=2012,'Calculation sheet'!$AQ70="2005-2012"),'Result 2005-2012'!P70*$AE$11,IF(AND($M$1=2006,'Calculation sheet'!$AQ70="1999-2012"),'Result 2005-2012'!P70*SUM($Y$16:$AE$16)/7,IF(AND($M$1=2007,'Calculation sheet'!$AQ70="1999-2012"),'Result 2005-2012'!P70*SUM($Z$16:$AE$16)/6,IF(AND($M$1=2008,'Calculation sheet'!$AQ70="1999-2012"),'Result 2005-2012'!P70*SUM($AA$16:$AE$16)/5,IF(AND($M$1=2009,'Calculation sheet'!$AQ70="1999-2012"),'Result 2005-2012'!P70*SUM($AB$16:$AE$16)/4,IF(AND($M$1=2010,'Calculation sheet'!$AQ70="1999-2012"),'Result 2005-2012'!P70*SUM($AC$16:$AE$16)/3,IF(AND($M$1=2011,'Calculation sheet'!$AQ70="1999-2012"),'Result 2005-2012'!P70*SUM($AD$16:$AE$16)/2,IF(AND($M$1=2012,'Calculation sheet'!$AQ70="1999-2012"),'Result 2005-2012'!P70*$AE$16,""))))))))))))))))</f>
        <v/>
      </c>
      <c r="Q70" s="12" t="str">
        <f t="shared" si="1"/>
        <v/>
      </c>
      <c r="R70" s="14" t="str">
        <f t="shared" si="2"/>
        <v/>
      </c>
    </row>
    <row r="71" spans="1:18" x14ac:dyDescent="0.3">
      <c r="A71" s="4" t="str">
        <f>IF('Input data'!A86="","",'Input data'!A86)</f>
        <v/>
      </c>
      <c r="B71" s="4" t="str">
        <f>IF('Input data'!B86="","",'Input data'!B86)</f>
        <v/>
      </c>
      <c r="C71" s="4" t="str">
        <f>IF('Input data'!C86="","",'Input data'!C86)</f>
        <v/>
      </c>
      <c r="D71" s="4" t="str">
        <f>IF('Input data'!D86="","",'Input data'!D86)</f>
        <v/>
      </c>
      <c r="E71" s="4" t="str">
        <f>IF('Input data'!E86="","",'Input data'!E86)</f>
        <v/>
      </c>
      <c r="F71" s="4" t="str">
        <f>IF('Input data'!F86="","",'Input data'!F86)</f>
        <v/>
      </c>
      <c r="G71" s="4">
        <f>IF('Input data'!G86="","",'Input data'!G86)</f>
        <v>0</v>
      </c>
      <c r="H71" s="4" t="str">
        <f>IF('Input data'!H86&gt;0.5,'Input data'!H86,"")</f>
        <v/>
      </c>
      <c r="I71" s="4" t="str">
        <f>IF('Input data'!I86="","",'Input data'!I86)</f>
        <v/>
      </c>
      <c r="J71" s="12" t="str">
        <f>IF('Result 2005-2012'!$R71="","",IF($M$1=2005,'Result 2005-2012'!J71,IF(AND($M$1=2006,'Calculation sheet'!$AQ71="2005-2012"),'Result 2005-2012'!J71*SUM($Y$7:$AE$7)/7,IF(AND($M$1=2007,'Calculation sheet'!$AQ71="2005-2012"),'Result 2005-2012'!J71*SUM($Z$7:$AE$7)/6,IF(AND($M$1=2008,'Calculation sheet'!$AQ71="2005-2012"),'Result 2005-2012'!J71*SUM($AA$7:$AE$7)/5,IF(AND($M$1=2009,'Calculation sheet'!$AQ71="2005-2012"),'Result 2005-2012'!J71*SUM($AB$7:$AE$7)/4,IF(AND($M$1=2010,'Calculation sheet'!$AQ71="2005-2012"),'Result 2005-2012'!J71*SUM($AC$7:$AE$7)/3,IF(AND($M$1=2011,'Calculation sheet'!$AQ71="2005-2012"),'Result 2005-2012'!J71*SUM($AD$7:$AE$7)/2,IF(AND($M$1=2012,'Calculation sheet'!$AQ71="2005-2012"),'Result 2005-2012'!J71*$AE$7,IF(AND($M$1=2006,'Calculation sheet'!$AQ71="1999-2012"),'Result 2005-2012'!J71*SUM($Y$16:$AE$16)/7,IF(AND($M$1=2007,'Calculation sheet'!$AQ71="1999-2012"),'Result 2005-2012'!J71*SUM($Z$16:$AE$16)/6,IF(AND($M$1=2008,'Calculation sheet'!$AQ71="1999-2012"),'Result 2005-2012'!J71*SUM($AA$16:$AE$16)/5,IF(AND($M$1=2009,'Calculation sheet'!$AQ71="1999-2012"),'Result 2005-2012'!J71*SUM($AB$16:$AE$16)/4,IF(AND($M$1=2010,'Calculation sheet'!$AQ71="1999-2012"),'Result 2005-2012'!J71*SUM($AC$16:$AE$16)/3,IF(AND($M$1=2011,'Calculation sheet'!$AQ71="1999-2012"),'Result 2005-2012'!J71*SUM($AD$16:$AE$16)/2,IF(AND($M$1=2012,'Calculation sheet'!$AQ71="1999-2012"),'Result 2005-2012'!J71*$AE$16,""))))))))))))))))</f>
        <v/>
      </c>
      <c r="K71" s="12" t="str">
        <f>IF('Result 2005-2012'!$R71="","",IF($M$1=2005,'Result 2005-2012'!K71,IF(AND($M$1=2006,'Calculation sheet'!$AQ71="2005-2012"),'Result 2005-2012'!K71*SUM($Y$8:$AE$8)/7,IF(AND($M$1=2007,'Calculation sheet'!$AQ71="2005-2012"),'Result 2005-2012'!K71*SUM($Z$8:$AE$8)/6,IF(AND($M$1=2008,'Calculation sheet'!$AQ71="2005-2012"),'Result 2005-2012'!K71*SUM($AA$8:$AE$8)/5,IF(AND($M$1=2009,'Calculation sheet'!$AQ71="2005-2012"),'Result 2005-2012'!K71*SUM($AB$8:$AE$8)/4,IF(AND($M$1=2010,'Calculation sheet'!$AQ71="2005-2012"),'Result 2005-2012'!K71*SUM($AC$8:$AE$8)/3,IF(AND($M$1=2011,'Calculation sheet'!$AQ71="2005-2012"),'Result 2005-2012'!K71*SUM($AD$8:$AE$8)/2,IF(AND($M$1=2012,'Calculation sheet'!$AQ71="2005-2012"),'Result 2005-2012'!K71*$AE$8,IF(AND($M$1=2006,'Calculation sheet'!$AQ71="1999-2012"),'Result 2005-2012'!K71*SUM($Y$17:$AE$17)/7,IF(AND($M$1=2007,'Calculation sheet'!$AQ71="1999-2012"),'Result 2005-2012'!K71*SUM($Z$17:$AE$17)/6,IF(AND($M$1=2008,'Calculation sheet'!$AQ71="1999-2012"),'Result 2005-2012'!K71*SUM($AA$17:$AE$17)/5,IF(AND($M$1=2009,'Calculation sheet'!$AQ71="1999-2012"),'Result 2005-2012'!K71*SUM($AB$17:$AE$17)/4,IF(AND($M$1=2010,'Calculation sheet'!$AQ71="1999-2012"),'Result 2005-2012'!K71*SUM($AC$17:$AE$17)/3,IF(AND($M$1=2011,'Calculation sheet'!$AQ71="1999-2012"),'Result 2005-2012'!K71*SUM($AD$17:$AE$17)/2,IF(AND($M$1=2012,'Calculation sheet'!$AQ71="1999-2012"),'Result 2005-2012'!K71*$AE$17,""))))))))))))))))</f>
        <v/>
      </c>
      <c r="L71" s="12" t="str">
        <f>IF('Result 2005-2012'!$R71="","",IF($M$1=2005,'Result 2005-2012'!L71,IF(AND($M$1=2006,'Calculation sheet'!$AQ71="2005-2012"),'Result 2005-2012'!L71*SUM($Y$9:$AE$9)/7,IF(AND($M$1=2007,'Calculation sheet'!$AQ71="2005-2012"),'Result 2005-2012'!L71*SUM($Z$9:$AE$9)/6,IF(AND($M$1=2008,'Calculation sheet'!$AQ71="2005-2012"),'Result 2005-2012'!L71*SUM($AA$9:$AE$9)/5,IF(AND($M$1=2009,'Calculation sheet'!$AQ71="2005-2012"),'Result 2005-2012'!L71*SUM($AB$9:$AE$9)/4,IF(AND($M$1=2010,'Calculation sheet'!$AQ71="2005-2012"),'Result 2005-2012'!L71*SUM($AC$9:$AE$9)/3,IF(AND($M$1=2011,'Calculation sheet'!$AQ71="2005-2012"),'Result 2005-2012'!L71*SUM($AD$9:$AE$9)/2,IF(AND($M$1=2012,'Calculation sheet'!$AQ71="2005-2012"),'Result 2005-2012'!L71*$AE$9,IF(AND($M$1=2006,'Calculation sheet'!$AQ71="1999-2012"),'Result 2005-2012'!L71*SUM($Y$18:$AE$18)/7,IF(AND($M$1=2007,'Calculation sheet'!$AQ71="1999-2012"),'Result 2005-2012'!L71*SUM($Z$18:$AE$18)/6,IF(AND($M$1=2008,'Calculation sheet'!$AQ71="1999-2012"),'Result 2005-2012'!L71*SUM($AA$18:$AE$18)/5,IF(AND($M$1=2009,'Calculation sheet'!$AQ71="1999-2012"),'Result 2005-2012'!L71*SUM($AB$18:$AE$18)/4,IF(AND($M$1=2010,'Calculation sheet'!$AQ71="1999-2012"),'Result 2005-2012'!L71*SUM($AC$18:$AE$18)/3,IF(AND($M$1=2011,'Calculation sheet'!$AQ71="1999-2012"),'Result 2005-2012'!L71*SUM($AD$18:$AE$18)/2,IF(AND($M$1=2012,'Calculation sheet'!$AQ71="1999-2012"),'Result 2005-2012'!L71*$AE$18,""))))))))))))))))</f>
        <v/>
      </c>
      <c r="M71" s="12" t="str">
        <f t="shared" ref="M71:M134" si="5">IF(SUM(J71:L71)&gt;0,SUM(J71:L71),"")</f>
        <v/>
      </c>
      <c r="N71" s="12" t="str">
        <f>IF('Result 2005-2012'!$R71="","",IF($M$1=2005,'Result 2005-2012'!N71,IF(AND($M$1=2006,'Calculation sheet'!$AQ71="2005-2012"),'Result 2005-2012'!N71*SUM($Y$10:$AE$10)/7,IF(AND($M$1=2007,'Calculation sheet'!$AQ71="2005-2012"),'Result 2005-2012'!N71*SUM($Z$10:$AE$10)/6,IF(AND($M$1=2008,'Calculation sheet'!$AQ71="2005-2012"),'Result 2005-2012'!N71*SUM($AA$10:$AE$10)/5,IF(AND($M$1=2009,'Calculation sheet'!$AQ71="2005-2012"),'Result 2005-2012'!N71*SUM($AB$10:$AE$10)/4,IF(AND($M$1=2010,'Calculation sheet'!$AQ71="2005-2012"),'Result 2005-2012'!N71*SUM($AC$10:$AE$10)/3,IF(AND($M$1=2011,'Calculation sheet'!$AQ71="2005-2012"),'Result 2005-2012'!N71*SUM($AD$10:$AE$10)/2,IF(AND($M$1=2012,'Calculation sheet'!$AQ71="2005-2012"),'Result 2005-2012'!N71*$AE$10,IF(AND($M$1=2006,'Calculation sheet'!$AQ71="1999-2012"),'Result 2005-2012'!N71*SUM($Y$16:$AE$16)/7,IF(AND($M$1=2007,'Calculation sheet'!$AQ71="1999-2012"),'Result 2005-2012'!N71*SUM($Z$16:$AE$16)/6,IF(AND($M$1=2008,'Calculation sheet'!$AQ71="1999-2012"),'Result 2005-2012'!N71*SUM($AA$16:$AE$16)/5,IF(AND($M$1=2009,'Calculation sheet'!$AQ71="1999-2012"),'Result 2005-2012'!N71*SUM($AB$16:$AE$16)/4,IF(AND($M$1=2010,'Calculation sheet'!$AQ71="1999-2012"),'Result 2005-2012'!N71*SUM($AC$16:$AE$16)/3,IF(AND($M$1=2011,'Calculation sheet'!$AQ71="1999-2012"),'Result 2005-2012'!N71*SUM($AD$16:$AE$16)/2,IF(AND($M$1=2012,'Calculation sheet'!$AQ71="1999-2012"),'Result 2005-2012'!N71*$AE$16,""))))))))))))))))</f>
        <v/>
      </c>
      <c r="O71" s="12" t="str">
        <f>IF('Result 2005-2012'!$R71="","",IF($M$1=2005,'Result 2005-2012'!O71,IF(AND($M$1=2006,'Calculation sheet'!$AQ71="2005-2012"),'Result 2005-2012'!O71*SUM($Y$10:$AE$10)/7,IF(AND($M$1=2007,'Calculation sheet'!$AQ71="2005-2012"),'Result 2005-2012'!O71*SUM($Z$10:$AE$10)/6,IF(AND($M$1=2008,'Calculation sheet'!$AQ71="2005-2012"),'Result 2005-2012'!O71*SUM($AA$10:$AE$10)/5,IF(AND($M$1=2009,'Calculation sheet'!$AQ71="2005-2012"),'Result 2005-2012'!O71*SUM($AB$10:$AE$10)/4,IF(AND($M$1=2010,'Calculation sheet'!$AQ71="2005-2012"),'Result 2005-2012'!O71*SUM($AC$10:$AE$10)/3,IF(AND($M$1=2011,'Calculation sheet'!$AQ71="2005-2012"),'Result 2005-2012'!O71*SUM($AD$10:$AE$10)/2,IF(AND($M$1=2012,'Calculation sheet'!$AQ71="2005-2012"),'Result 2005-2012'!O71*$AE$10,IF(AND($M$1=2006,'Calculation sheet'!$AQ71="1999-2012"),'Result 2005-2012'!O71*SUM($Y$16:$AE$16)/7,IF(AND($M$1=2007,'Calculation sheet'!$AQ71="1999-2012"),'Result 2005-2012'!O71*SUM($Z$16:$AE$16)/6,IF(AND($M$1=2008,'Calculation sheet'!$AQ71="1999-2012"),'Result 2005-2012'!O71*SUM($AA$16:$AE$16)/5,IF(AND($M$1=2009,'Calculation sheet'!$AQ71="1999-2012"),'Result 2005-2012'!O71*SUM($AB$16:$AE$16)/4,IF(AND($M$1=2010,'Calculation sheet'!$AQ71="1999-2012"),'Result 2005-2012'!O71*SUM($AC$16:$AE$16)/3,IF(AND($M$1=2011,'Calculation sheet'!$AQ71="1999-2012"),'Result 2005-2012'!O71*SUM($AD$16:$AE$16)/2,IF(AND($M$1=2012,'Calculation sheet'!$AQ71="1999-2012"),'Result 2005-2012'!O71*$AE$16,""))))))))))))))))</f>
        <v/>
      </c>
      <c r="P71" s="12" t="str">
        <f>IF('Result 2005-2012'!$R71="","",IF($M$1=2005,'Result 2005-2012'!P71,IF(AND($M$1=2006,'Calculation sheet'!$AQ71="2005-2012"),'Result 2005-2012'!P71*SUM($Y$11:$AE$11)/7,IF(AND($M$1=2007,'Calculation sheet'!$AQ71="2005-2012"),'Result 2005-2012'!P71*SUM($Z$11:$AE$11)/6,IF(AND($M$1=2008,'Calculation sheet'!$AQ71="2005-2012"),'Result 2005-2012'!P71*SUM($AA$11:$AE$11)/5,IF(AND($M$1=2009,'Calculation sheet'!$AQ71="2005-2012"),'Result 2005-2012'!P71*SUM($AB$11:$AE$11)/4,IF(AND($M$1=2010,'Calculation sheet'!$AQ71="2005-2012"),'Result 2005-2012'!P71*SUM($AC$11:$AE$11)/3,IF(AND($M$1=2011,'Calculation sheet'!$AQ71="2005-2012"),'Result 2005-2012'!P71*SUM($AD$11:$AE$11)/2,IF(AND($M$1=2012,'Calculation sheet'!$AQ71="2005-2012"),'Result 2005-2012'!P71*$AE$11,IF(AND($M$1=2006,'Calculation sheet'!$AQ71="1999-2012"),'Result 2005-2012'!P71*SUM($Y$16:$AE$16)/7,IF(AND($M$1=2007,'Calculation sheet'!$AQ71="1999-2012"),'Result 2005-2012'!P71*SUM($Z$16:$AE$16)/6,IF(AND($M$1=2008,'Calculation sheet'!$AQ71="1999-2012"),'Result 2005-2012'!P71*SUM($AA$16:$AE$16)/5,IF(AND($M$1=2009,'Calculation sheet'!$AQ71="1999-2012"),'Result 2005-2012'!P71*SUM($AB$16:$AE$16)/4,IF(AND($M$1=2010,'Calculation sheet'!$AQ71="1999-2012"),'Result 2005-2012'!P71*SUM($AC$16:$AE$16)/3,IF(AND($M$1=2011,'Calculation sheet'!$AQ71="1999-2012"),'Result 2005-2012'!P71*SUM($AD$16:$AE$16)/2,IF(AND($M$1=2012,'Calculation sheet'!$AQ71="1999-2012"),'Result 2005-2012'!P71*$AE$16,""))))))))))))))))</f>
        <v/>
      </c>
      <c r="Q71" s="12" t="str">
        <f t="shared" ref="Q71:Q134" si="6">IF(SUM(N71:P71)&gt;0,SUM(N71:P71),"")</f>
        <v/>
      </c>
      <c r="R71" s="14" t="str">
        <f t="shared" ref="R71:R134" si="7">IF(M71="","",18609867*N71+3188341*O71+480261*P71+697929*(J71+K71))</f>
        <v/>
      </c>
    </row>
    <row r="72" spans="1:18" x14ac:dyDescent="0.3">
      <c r="A72" s="4" t="str">
        <f>IF('Input data'!A87="","",'Input data'!A87)</f>
        <v/>
      </c>
      <c r="B72" s="4" t="str">
        <f>IF('Input data'!B87="","",'Input data'!B87)</f>
        <v/>
      </c>
      <c r="C72" s="4" t="str">
        <f>IF('Input data'!C87="","",'Input data'!C87)</f>
        <v/>
      </c>
      <c r="D72" s="4" t="str">
        <f>IF('Input data'!D87="","",'Input data'!D87)</f>
        <v/>
      </c>
      <c r="E72" s="4" t="str">
        <f>IF('Input data'!E87="","",'Input data'!E87)</f>
        <v/>
      </c>
      <c r="F72" s="4" t="str">
        <f>IF('Input data'!F87="","",'Input data'!F87)</f>
        <v/>
      </c>
      <c r="G72" s="4">
        <f>IF('Input data'!G87="","",'Input data'!G87)</f>
        <v>0</v>
      </c>
      <c r="H72" s="4" t="str">
        <f>IF('Input data'!H87&gt;0.5,'Input data'!H87,"")</f>
        <v/>
      </c>
      <c r="I72" s="4" t="str">
        <f>IF('Input data'!I87="","",'Input data'!I87)</f>
        <v/>
      </c>
      <c r="J72" s="12" t="str">
        <f>IF('Result 2005-2012'!$R72="","",IF($M$1=2005,'Result 2005-2012'!J72,IF(AND($M$1=2006,'Calculation sheet'!$AQ72="2005-2012"),'Result 2005-2012'!J72*SUM($Y$7:$AE$7)/7,IF(AND($M$1=2007,'Calculation sheet'!$AQ72="2005-2012"),'Result 2005-2012'!J72*SUM($Z$7:$AE$7)/6,IF(AND($M$1=2008,'Calculation sheet'!$AQ72="2005-2012"),'Result 2005-2012'!J72*SUM($AA$7:$AE$7)/5,IF(AND($M$1=2009,'Calculation sheet'!$AQ72="2005-2012"),'Result 2005-2012'!J72*SUM($AB$7:$AE$7)/4,IF(AND($M$1=2010,'Calculation sheet'!$AQ72="2005-2012"),'Result 2005-2012'!J72*SUM($AC$7:$AE$7)/3,IF(AND($M$1=2011,'Calculation sheet'!$AQ72="2005-2012"),'Result 2005-2012'!J72*SUM($AD$7:$AE$7)/2,IF(AND($M$1=2012,'Calculation sheet'!$AQ72="2005-2012"),'Result 2005-2012'!J72*$AE$7,IF(AND($M$1=2006,'Calculation sheet'!$AQ72="1999-2012"),'Result 2005-2012'!J72*SUM($Y$16:$AE$16)/7,IF(AND($M$1=2007,'Calculation sheet'!$AQ72="1999-2012"),'Result 2005-2012'!J72*SUM($Z$16:$AE$16)/6,IF(AND($M$1=2008,'Calculation sheet'!$AQ72="1999-2012"),'Result 2005-2012'!J72*SUM($AA$16:$AE$16)/5,IF(AND($M$1=2009,'Calculation sheet'!$AQ72="1999-2012"),'Result 2005-2012'!J72*SUM($AB$16:$AE$16)/4,IF(AND($M$1=2010,'Calculation sheet'!$AQ72="1999-2012"),'Result 2005-2012'!J72*SUM($AC$16:$AE$16)/3,IF(AND($M$1=2011,'Calculation sheet'!$AQ72="1999-2012"),'Result 2005-2012'!J72*SUM($AD$16:$AE$16)/2,IF(AND($M$1=2012,'Calculation sheet'!$AQ72="1999-2012"),'Result 2005-2012'!J72*$AE$16,""))))))))))))))))</f>
        <v/>
      </c>
      <c r="K72" s="12" t="str">
        <f>IF('Result 2005-2012'!$R72="","",IF($M$1=2005,'Result 2005-2012'!K72,IF(AND($M$1=2006,'Calculation sheet'!$AQ72="2005-2012"),'Result 2005-2012'!K72*SUM($Y$8:$AE$8)/7,IF(AND($M$1=2007,'Calculation sheet'!$AQ72="2005-2012"),'Result 2005-2012'!K72*SUM($Z$8:$AE$8)/6,IF(AND($M$1=2008,'Calculation sheet'!$AQ72="2005-2012"),'Result 2005-2012'!K72*SUM($AA$8:$AE$8)/5,IF(AND($M$1=2009,'Calculation sheet'!$AQ72="2005-2012"),'Result 2005-2012'!K72*SUM($AB$8:$AE$8)/4,IF(AND($M$1=2010,'Calculation sheet'!$AQ72="2005-2012"),'Result 2005-2012'!K72*SUM($AC$8:$AE$8)/3,IF(AND($M$1=2011,'Calculation sheet'!$AQ72="2005-2012"),'Result 2005-2012'!K72*SUM($AD$8:$AE$8)/2,IF(AND($M$1=2012,'Calculation sheet'!$AQ72="2005-2012"),'Result 2005-2012'!K72*$AE$8,IF(AND($M$1=2006,'Calculation sheet'!$AQ72="1999-2012"),'Result 2005-2012'!K72*SUM($Y$17:$AE$17)/7,IF(AND($M$1=2007,'Calculation sheet'!$AQ72="1999-2012"),'Result 2005-2012'!K72*SUM($Z$17:$AE$17)/6,IF(AND($M$1=2008,'Calculation sheet'!$AQ72="1999-2012"),'Result 2005-2012'!K72*SUM($AA$17:$AE$17)/5,IF(AND($M$1=2009,'Calculation sheet'!$AQ72="1999-2012"),'Result 2005-2012'!K72*SUM($AB$17:$AE$17)/4,IF(AND($M$1=2010,'Calculation sheet'!$AQ72="1999-2012"),'Result 2005-2012'!K72*SUM($AC$17:$AE$17)/3,IF(AND($M$1=2011,'Calculation sheet'!$AQ72="1999-2012"),'Result 2005-2012'!K72*SUM($AD$17:$AE$17)/2,IF(AND($M$1=2012,'Calculation sheet'!$AQ72="1999-2012"),'Result 2005-2012'!K72*$AE$17,""))))))))))))))))</f>
        <v/>
      </c>
      <c r="L72" s="12" t="str">
        <f>IF('Result 2005-2012'!$R72="","",IF($M$1=2005,'Result 2005-2012'!L72,IF(AND($M$1=2006,'Calculation sheet'!$AQ72="2005-2012"),'Result 2005-2012'!L72*SUM($Y$9:$AE$9)/7,IF(AND($M$1=2007,'Calculation sheet'!$AQ72="2005-2012"),'Result 2005-2012'!L72*SUM($Z$9:$AE$9)/6,IF(AND($M$1=2008,'Calculation sheet'!$AQ72="2005-2012"),'Result 2005-2012'!L72*SUM($AA$9:$AE$9)/5,IF(AND($M$1=2009,'Calculation sheet'!$AQ72="2005-2012"),'Result 2005-2012'!L72*SUM($AB$9:$AE$9)/4,IF(AND($M$1=2010,'Calculation sheet'!$AQ72="2005-2012"),'Result 2005-2012'!L72*SUM($AC$9:$AE$9)/3,IF(AND($M$1=2011,'Calculation sheet'!$AQ72="2005-2012"),'Result 2005-2012'!L72*SUM($AD$9:$AE$9)/2,IF(AND($M$1=2012,'Calculation sheet'!$AQ72="2005-2012"),'Result 2005-2012'!L72*$AE$9,IF(AND($M$1=2006,'Calculation sheet'!$AQ72="1999-2012"),'Result 2005-2012'!L72*SUM($Y$18:$AE$18)/7,IF(AND($M$1=2007,'Calculation sheet'!$AQ72="1999-2012"),'Result 2005-2012'!L72*SUM($Z$18:$AE$18)/6,IF(AND($M$1=2008,'Calculation sheet'!$AQ72="1999-2012"),'Result 2005-2012'!L72*SUM($AA$18:$AE$18)/5,IF(AND($M$1=2009,'Calculation sheet'!$AQ72="1999-2012"),'Result 2005-2012'!L72*SUM($AB$18:$AE$18)/4,IF(AND($M$1=2010,'Calculation sheet'!$AQ72="1999-2012"),'Result 2005-2012'!L72*SUM($AC$18:$AE$18)/3,IF(AND($M$1=2011,'Calculation sheet'!$AQ72="1999-2012"),'Result 2005-2012'!L72*SUM($AD$18:$AE$18)/2,IF(AND($M$1=2012,'Calculation sheet'!$AQ72="1999-2012"),'Result 2005-2012'!L72*$AE$18,""))))))))))))))))</f>
        <v/>
      </c>
      <c r="M72" s="12" t="str">
        <f t="shared" si="5"/>
        <v/>
      </c>
      <c r="N72" s="12" t="str">
        <f>IF('Result 2005-2012'!$R72="","",IF($M$1=2005,'Result 2005-2012'!N72,IF(AND($M$1=2006,'Calculation sheet'!$AQ72="2005-2012"),'Result 2005-2012'!N72*SUM($Y$10:$AE$10)/7,IF(AND($M$1=2007,'Calculation sheet'!$AQ72="2005-2012"),'Result 2005-2012'!N72*SUM($Z$10:$AE$10)/6,IF(AND($M$1=2008,'Calculation sheet'!$AQ72="2005-2012"),'Result 2005-2012'!N72*SUM($AA$10:$AE$10)/5,IF(AND($M$1=2009,'Calculation sheet'!$AQ72="2005-2012"),'Result 2005-2012'!N72*SUM($AB$10:$AE$10)/4,IF(AND($M$1=2010,'Calculation sheet'!$AQ72="2005-2012"),'Result 2005-2012'!N72*SUM($AC$10:$AE$10)/3,IF(AND($M$1=2011,'Calculation sheet'!$AQ72="2005-2012"),'Result 2005-2012'!N72*SUM($AD$10:$AE$10)/2,IF(AND($M$1=2012,'Calculation sheet'!$AQ72="2005-2012"),'Result 2005-2012'!N72*$AE$10,IF(AND($M$1=2006,'Calculation sheet'!$AQ72="1999-2012"),'Result 2005-2012'!N72*SUM($Y$16:$AE$16)/7,IF(AND($M$1=2007,'Calculation sheet'!$AQ72="1999-2012"),'Result 2005-2012'!N72*SUM($Z$16:$AE$16)/6,IF(AND($M$1=2008,'Calculation sheet'!$AQ72="1999-2012"),'Result 2005-2012'!N72*SUM($AA$16:$AE$16)/5,IF(AND($M$1=2009,'Calculation sheet'!$AQ72="1999-2012"),'Result 2005-2012'!N72*SUM($AB$16:$AE$16)/4,IF(AND($M$1=2010,'Calculation sheet'!$AQ72="1999-2012"),'Result 2005-2012'!N72*SUM($AC$16:$AE$16)/3,IF(AND($M$1=2011,'Calculation sheet'!$AQ72="1999-2012"),'Result 2005-2012'!N72*SUM($AD$16:$AE$16)/2,IF(AND($M$1=2012,'Calculation sheet'!$AQ72="1999-2012"),'Result 2005-2012'!N72*$AE$16,""))))))))))))))))</f>
        <v/>
      </c>
      <c r="O72" s="12" t="str">
        <f>IF('Result 2005-2012'!$R72="","",IF($M$1=2005,'Result 2005-2012'!O72,IF(AND($M$1=2006,'Calculation sheet'!$AQ72="2005-2012"),'Result 2005-2012'!O72*SUM($Y$10:$AE$10)/7,IF(AND($M$1=2007,'Calculation sheet'!$AQ72="2005-2012"),'Result 2005-2012'!O72*SUM($Z$10:$AE$10)/6,IF(AND($M$1=2008,'Calculation sheet'!$AQ72="2005-2012"),'Result 2005-2012'!O72*SUM($AA$10:$AE$10)/5,IF(AND($M$1=2009,'Calculation sheet'!$AQ72="2005-2012"),'Result 2005-2012'!O72*SUM($AB$10:$AE$10)/4,IF(AND($M$1=2010,'Calculation sheet'!$AQ72="2005-2012"),'Result 2005-2012'!O72*SUM($AC$10:$AE$10)/3,IF(AND($M$1=2011,'Calculation sheet'!$AQ72="2005-2012"),'Result 2005-2012'!O72*SUM($AD$10:$AE$10)/2,IF(AND($M$1=2012,'Calculation sheet'!$AQ72="2005-2012"),'Result 2005-2012'!O72*$AE$10,IF(AND($M$1=2006,'Calculation sheet'!$AQ72="1999-2012"),'Result 2005-2012'!O72*SUM($Y$16:$AE$16)/7,IF(AND($M$1=2007,'Calculation sheet'!$AQ72="1999-2012"),'Result 2005-2012'!O72*SUM($Z$16:$AE$16)/6,IF(AND($M$1=2008,'Calculation sheet'!$AQ72="1999-2012"),'Result 2005-2012'!O72*SUM($AA$16:$AE$16)/5,IF(AND($M$1=2009,'Calculation sheet'!$AQ72="1999-2012"),'Result 2005-2012'!O72*SUM($AB$16:$AE$16)/4,IF(AND($M$1=2010,'Calculation sheet'!$AQ72="1999-2012"),'Result 2005-2012'!O72*SUM($AC$16:$AE$16)/3,IF(AND($M$1=2011,'Calculation sheet'!$AQ72="1999-2012"),'Result 2005-2012'!O72*SUM($AD$16:$AE$16)/2,IF(AND($M$1=2012,'Calculation sheet'!$AQ72="1999-2012"),'Result 2005-2012'!O72*$AE$16,""))))))))))))))))</f>
        <v/>
      </c>
      <c r="P72" s="12" t="str">
        <f>IF('Result 2005-2012'!$R72="","",IF($M$1=2005,'Result 2005-2012'!P72,IF(AND($M$1=2006,'Calculation sheet'!$AQ72="2005-2012"),'Result 2005-2012'!P72*SUM($Y$11:$AE$11)/7,IF(AND($M$1=2007,'Calculation sheet'!$AQ72="2005-2012"),'Result 2005-2012'!P72*SUM($Z$11:$AE$11)/6,IF(AND($M$1=2008,'Calculation sheet'!$AQ72="2005-2012"),'Result 2005-2012'!P72*SUM($AA$11:$AE$11)/5,IF(AND($M$1=2009,'Calculation sheet'!$AQ72="2005-2012"),'Result 2005-2012'!P72*SUM($AB$11:$AE$11)/4,IF(AND($M$1=2010,'Calculation sheet'!$AQ72="2005-2012"),'Result 2005-2012'!P72*SUM($AC$11:$AE$11)/3,IF(AND($M$1=2011,'Calculation sheet'!$AQ72="2005-2012"),'Result 2005-2012'!P72*SUM($AD$11:$AE$11)/2,IF(AND($M$1=2012,'Calculation sheet'!$AQ72="2005-2012"),'Result 2005-2012'!P72*$AE$11,IF(AND($M$1=2006,'Calculation sheet'!$AQ72="1999-2012"),'Result 2005-2012'!P72*SUM($Y$16:$AE$16)/7,IF(AND($M$1=2007,'Calculation sheet'!$AQ72="1999-2012"),'Result 2005-2012'!P72*SUM($Z$16:$AE$16)/6,IF(AND($M$1=2008,'Calculation sheet'!$AQ72="1999-2012"),'Result 2005-2012'!P72*SUM($AA$16:$AE$16)/5,IF(AND($M$1=2009,'Calculation sheet'!$AQ72="1999-2012"),'Result 2005-2012'!P72*SUM($AB$16:$AE$16)/4,IF(AND($M$1=2010,'Calculation sheet'!$AQ72="1999-2012"),'Result 2005-2012'!P72*SUM($AC$16:$AE$16)/3,IF(AND($M$1=2011,'Calculation sheet'!$AQ72="1999-2012"),'Result 2005-2012'!P72*SUM($AD$16:$AE$16)/2,IF(AND($M$1=2012,'Calculation sheet'!$AQ72="1999-2012"),'Result 2005-2012'!P72*$AE$16,""))))))))))))))))</f>
        <v/>
      </c>
      <c r="Q72" s="12" t="str">
        <f t="shared" si="6"/>
        <v/>
      </c>
      <c r="R72" s="14" t="str">
        <f t="shared" si="7"/>
        <v/>
      </c>
    </row>
    <row r="73" spans="1:18" x14ac:dyDescent="0.3">
      <c r="A73" s="4" t="str">
        <f>IF('Input data'!A88="","",'Input data'!A88)</f>
        <v/>
      </c>
      <c r="B73" s="4" t="str">
        <f>IF('Input data'!B88="","",'Input data'!B88)</f>
        <v/>
      </c>
      <c r="C73" s="4" t="str">
        <f>IF('Input data'!C88="","",'Input data'!C88)</f>
        <v/>
      </c>
      <c r="D73" s="4" t="str">
        <f>IF('Input data'!D88="","",'Input data'!D88)</f>
        <v/>
      </c>
      <c r="E73" s="4" t="str">
        <f>IF('Input data'!E88="","",'Input data'!E88)</f>
        <v/>
      </c>
      <c r="F73" s="4" t="str">
        <f>IF('Input data'!F88="","",'Input data'!F88)</f>
        <v/>
      </c>
      <c r="G73" s="4">
        <f>IF('Input data'!G88="","",'Input data'!G88)</f>
        <v>0</v>
      </c>
      <c r="H73" s="4" t="str">
        <f>IF('Input data'!H88&gt;0.5,'Input data'!H88,"")</f>
        <v/>
      </c>
      <c r="I73" s="4" t="str">
        <f>IF('Input data'!I88="","",'Input data'!I88)</f>
        <v/>
      </c>
      <c r="J73" s="12" t="str">
        <f>IF('Result 2005-2012'!$R73="","",IF($M$1=2005,'Result 2005-2012'!J73,IF(AND($M$1=2006,'Calculation sheet'!$AQ73="2005-2012"),'Result 2005-2012'!J73*SUM($Y$7:$AE$7)/7,IF(AND($M$1=2007,'Calculation sheet'!$AQ73="2005-2012"),'Result 2005-2012'!J73*SUM($Z$7:$AE$7)/6,IF(AND($M$1=2008,'Calculation sheet'!$AQ73="2005-2012"),'Result 2005-2012'!J73*SUM($AA$7:$AE$7)/5,IF(AND($M$1=2009,'Calculation sheet'!$AQ73="2005-2012"),'Result 2005-2012'!J73*SUM($AB$7:$AE$7)/4,IF(AND($M$1=2010,'Calculation sheet'!$AQ73="2005-2012"),'Result 2005-2012'!J73*SUM($AC$7:$AE$7)/3,IF(AND($M$1=2011,'Calculation sheet'!$AQ73="2005-2012"),'Result 2005-2012'!J73*SUM($AD$7:$AE$7)/2,IF(AND($M$1=2012,'Calculation sheet'!$AQ73="2005-2012"),'Result 2005-2012'!J73*$AE$7,IF(AND($M$1=2006,'Calculation sheet'!$AQ73="1999-2012"),'Result 2005-2012'!J73*SUM($Y$16:$AE$16)/7,IF(AND($M$1=2007,'Calculation sheet'!$AQ73="1999-2012"),'Result 2005-2012'!J73*SUM($Z$16:$AE$16)/6,IF(AND($M$1=2008,'Calculation sheet'!$AQ73="1999-2012"),'Result 2005-2012'!J73*SUM($AA$16:$AE$16)/5,IF(AND($M$1=2009,'Calculation sheet'!$AQ73="1999-2012"),'Result 2005-2012'!J73*SUM($AB$16:$AE$16)/4,IF(AND($M$1=2010,'Calculation sheet'!$AQ73="1999-2012"),'Result 2005-2012'!J73*SUM($AC$16:$AE$16)/3,IF(AND($M$1=2011,'Calculation sheet'!$AQ73="1999-2012"),'Result 2005-2012'!J73*SUM($AD$16:$AE$16)/2,IF(AND($M$1=2012,'Calculation sheet'!$AQ73="1999-2012"),'Result 2005-2012'!J73*$AE$16,""))))))))))))))))</f>
        <v/>
      </c>
      <c r="K73" s="12" t="str">
        <f>IF('Result 2005-2012'!$R73="","",IF($M$1=2005,'Result 2005-2012'!K73,IF(AND($M$1=2006,'Calculation sheet'!$AQ73="2005-2012"),'Result 2005-2012'!K73*SUM($Y$8:$AE$8)/7,IF(AND($M$1=2007,'Calculation sheet'!$AQ73="2005-2012"),'Result 2005-2012'!K73*SUM($Z$8:$AE$8)/6,IF(AND($M$1=2008,'Calculation sheet'!$AQ73="2005-2012"),'Result 2005-2012'!K73*SUM($AA$8:$AE$8)/5,IF(AND($M$1=2009,'Calculation sheet'!$AQ73="2005-2012"),'Result 2005-2012'!K73*SUM($AB$8:$AE$8)/4,IF(AND($M$1=2010,'Calculation sheet'!$AQ73="2005-2012"),'Result 2005-2012'!K73*SUM($AC$8:$AE$8)/3,IF(AND($M$1=2011,'Calculation sheet'!$AQ73="2005-2012"),'Result 2005-2012'!K73*SUM($AD$8:$AE$8)/2,IF(AND($M$1=2012,'Calculation sheet'!$AQ73="2005-2012"),'Result 2005-2012'!K73*$AE$8,IF(AND($M$1=2006,'Calculation sheet'!$AQ73="1999-2012"),'Result 2005-2012'!K73*SUM($Y$17:$AE$17)/7,IF(AND($M$1=2007,'Calculation sheet'!$AQ73="1999-2012"),'Result 2005-2012'!K73*SUM($Z$17:$AE$17)/6,IF(AND($M$1=2008,'Calculation sheet'!$AQ73="1999-2012"),'Result 2005-2012'!K73*SUM($AA$17:$AE$17)/5,IF(AND($M$1=2009,'Calculation sheet'!$AQ73="1999-2012"),'Result 2005-2012'!K73*SUM($AB$17:$AE$17)/4,IF(AND($M$1=2010,'Calculation sheet'!$AQ73="1999-2012"),'Result 2005-2012'!K73*SUM($AC$17:$AE$17)/3,IF(AND($M$1=2011,'Calculation sheet'!$AQ73="1999-2012"),'Result 2005-2012'!K73*SUM($AD$17:$AE$17)/2,IF(AND($M$1=2012,'Calculation sheet'!$AQ73="1999-2012"),'Result 2005-2012'!K73*$AE$17,""))))))))))))))))</f>
        <v/>
      </c>
      <c r="L73" s="12" t="str">
        <f>IF('Result 2005-2012'!$R73="","",IF($M$1=2005,'Result 2005-2012'!L73,IF(AND($M$1=2006,'Calculation sheet'!$AQ73="2005-2012"),'Result 2005-2012'!L73*SUM($Y$9:$AE$9)/7,IF(AND($M$1=2007,'Calculation sheet'!$AQ73="2005-2012"),'Result 2005-2012'!L73*SUM($Z$9:$AE$9)/6,IF(AND($M$1=2008,'Calculation sheet'!$AQ73="2005-2012"),'Result 2005-2012'!L73*SUM($AA$9:$AE$9)/5,IF(AND($M$1=2009,'Calculation sheet'!$AQ73="2005-2012"),'Result 2005-2012'!L73*SUM($AB$9:$AE$9)/4,IF(AND($M$1=2010,'Calculation sheet'!$AQ73="2005-2012"),'Result 2005-2012'!L73*SUM($AC$9:$AE$9)/3,IF(AND($M$1=2011,'Calculation sheet'!$AQ73="2005-2012"),'Result 2005-2012'!L73*SUM($AD$9:$AE$9)/2,IF(AND($M$1=2012,'Calculation sheet'!$AQ73="2005-2012"),'Result 2005-2012'!L73*$AE$9,IF(AND($M$1=2006,'Calculation sheet'!$AQ73="1999-2012"),'Result 2005-2012'!L73*SUM($Y$18:$AE$18)/7,IF(AND($M$1=2007,'Calculation sheet'!$AQ73="1999-2012"),'Result 2005-2012'!L73*SUM($Z$18:$AE$18)/6,IF(AND($M$1=2008,'Calculation sheet'!$AQ73="1999-2012"),'Result 2005-2012'!L73*SUM($AA$18:$AE$18)/5,IF(AND($M$1=2009,'Calculation sheet'!$AQ73="1999-2012"),'Result 2005-2012'!L73*SUM($AB$18:$AE$18)/4,IF(AND($M$1=2010,'Calculation sheet'!$AQ73="1999-2012"),'Result 2005-2012'!L73*SUM($AC$18:$AE$18)/3,IF(AND($M$1=2011,'Calculation sheet'!$AQ73="1999-2012"),'Result 2005-2012'!L73*SUM($AD$18:$AE$18)/2,IF(AND($M$1=2012,'Calculation sheet'!$AQ73="1999-2012"),'Result 2005-2012'!L73*$AE$18,""))))))))))))))))</f>
        <v/>
      </c>
      <c r="M73" s="12" t="str">
        <f t="shared" si="5"/>
        <v/>
      </c>
      <c r="N73" s="12" t="str">
        <f>IF('Result 2005-2012'!$R73="","",IF($M$1=2005,'Result 2005-2012'!N73,IF(AND($M$1=2006,'Calculation sheet'!$AQ73="2005-2012"),'Result 2005-2012'!N73*SUM($Y$10:$AE$10)/7,IF(AND($M$1=2007,'Calculation sheet'!$AQ73="2005-2012"),'Result 2005-2012'!N73*SUM($Z$10:$AE$10)/6,IF(AND($M$1=2008,'Calculation sheet'!$AQ73="2005-2012"),'Result 2005-2012'!N73*SUM($AA$10:$AE$10)/5,IF(AND($M$1=2009,'Calculation sheet'!$AQ73="2005-2012"),'Result 2005-2012'!N73*SUM($AB$10:$AE$10)/4,IF(AND($M$1=2010,'Calculation sheet'!$AQ73="2005-2012"),'Result 2005-2012'!N73*SUM($AC$10:$AE$10)/3,IF(AND($M$1=2011,'Calculation sheet'!$AQ73="2005-2012"),'Result 2005-2012'!N73*SUM($AD$10:$AE$10)/2,IF(AND($M$1=2012,'Calculation sheet'!$AQ73="2005-2012"),'Result 2005-2012'!N73*$AE$10,IF(AND($M$1=2006,'Calculation sheet'!$AQ73="1999-2012"),'Result 2005-2012'!N73*SUM($Y$16:$AE$16)/7,IF(AND($M$1=2007,'Calculation sheet'!$AQ73="1999-2012"),'Result 2005-2012'!N73*SUM($Z$16:$AE$16)/6,IF(AND($M$1=2008,'Calculation sheet'!$AQ73="1999-2012"),'Result 2005-2012'!N73*SUM($AA$16:$AE$16)/5,IF(AND($M$1=2009,'Calculation sheet'!$AQ73="1999-2012"),'Result 2005-2012'!N73*SUM($AB$16:$AE$16)/4,IF(AND($M$1=2010,'Calculation sheet'!$AQ73="1999-2012"),'Result 2005-2012'!N73*SUM($AC$16:$AE$16)/3,IF(AND($M$1=2011,'Calculation sheet'!$AQ73="1999-2012"),'Result 2005-2012'!N73*SUM($AD$16:$AE$16)/2,IF(AND($M$1=2012,'Calculation sheet'!$AQ73="1999-2012"),'Result 2005-2012'!N73*$AE$16,""))))))))))))))))</f>
        <v/>
      </c>
      <c r="O73" s="12" t="str">
        <f>IF('Result 2005-2012'!$R73="","",IF($M$1=2005,'Result 2005-2012'!O73,IF(AND($M$1=2006,'Calculation sheet'!$AQ73="2005-2012"),'Result 2005-2012'!O73*SUM($Y$10:$AE$10)/7,IF(AND($M$1=2007,'Calculation sheet'!$AQ73="2005-2012"),'Result 2005-2012'!O73*SUM($Z$10:$AE$10)/6,IF(AND($M$1=2008,'Calculation sheet'!$AQ73="2005-2012"),'Result 2005-2012'!O73*SUM($AA$10:$AE$10)/5,IF(AND($M$1=2009,'Calculation sheet'!$AQ73="2005-2012"),'Result 2005-2012'!O73*SUM($AB$10:$AE$10)/4,IF(AND($M$1=2010,'Calculation sheet'!$AQ73="2005-2012"),'Result 2005-2012'!O73*SUM($AC$10:$AE$10)/3,IF(AND($M$1=2011,'Calculation sheet'!$AQ73="2005-2012"),'Result 2005-2012'!O73*SUM($AD$10:$AE$10)/2,IF(AND($M$1=2012,'Calculation sheet'!$AQ73="2005-2012"),'Result 2005-2012'!O73*$AE$10,IF(AND($M$1=2006,'Calculation sheet'!$AQ73="1999-2012"),'Result 2005-2012'!O73*SUM($Y$16:$AE$16)/7,IF(AND($M$1=2007,'Calculation sheet'!$AQ73="1999-2012"),'Result 2005-2012'!O73*SUM($Z$16:$AE$16)/6,IF(AND($M$1=2008,'Calculation sheet'!$AQ73="1999-2012"),'Result 2005-2012'!O73*SUM($AA$16:$AE$16)/5,IF(AND($M$1=2009,'Calculation sheet'!$AQ73="1999-2012"),'Result 2005-2012'!O73*SUM($AB$16:$AE$16)/4,IF(AND($M$1=2010,'Calculation sheet'!$AQ73="1999-2012"),'Result 2005-2012'!O73*SUM($AC$16:$AE$16)/3,IF(AND($M$1=2011,'Calculation sheet'!$AQ73="1999-2012"),'Result 2005-2012'!O73*SUM($AD$16:$AE$16)/2,IF(AND($M$1=2012,'Calculation sheet'!$AQ73="1999-2012"),'Result 2005-2012'!O73*$AE$16,""))))))))))))))))</f>
        <v/>
      </c>
      <c r="P73" s="12" t="str">
        <f>IF('Result 2005-2012'!$R73="","",IF($M$1=2005,'Result 2005-2012'!P73,IF(AND($M$1=2006,'Calculation sheet'!$AQ73="2005-2012"),'Result 2005-2012'!P73*SUM($Y$11:$AE$11)/7,IF(AND($M$1=2007,'Calculation sheet'!$AQ73="2005-2012"),'Result 2005-2012'!P73*SUM($Z$11:$AE$11)/6,IF(AND($M$1=2008,'Calculation sheet'!$AQ73="2005-2012"),'Result 2005-2012'!P73*SUM($AA$11:$AE$11)/5,IF(AND($M$1=2009,'Calculation sheet'!$AQ73="2005-2012"),'Result 2005-2012'!P73*SUM($AB$11:$AE$11)/4,IF(AND($M$1=2010,'Calculation sheet'!$AQ73="2005-2012"),'Result 2005-2012'!P73*SUM($AC$11:$AE$11)/3,IF(AND($M$1=2011,'Calculation sheet'!$AQ73="2005-2012"),'Result 2005-2012'!P73*SUM($AD$11:$AE$11)/2,IF(AND($M$1=2012,'Calculation sheet'!$AQ73="2005-2012"),'Result 2005-2012'!P73*$AE$11,IF(AND($M$1=2006,'Calculation sheet'!$AQ73="1999-2012"),'Result 2005-2012'!P73*SUM($Y$16:$AE$16)/7,IF(AND($M$1=2007,'Calculation sheet'!$AQ73="1999-2012"),'Result 2005-2012'!P73*SUM($Z$16:$AE$16)/6,IF(AND($M$1=2008,'Calculation sheet'!$AQ73="1999-2012"),'Result 2005-2012'!P73*SUM($AA$16:$AE$16)/5,IF(AND($M$1=2009,'Calculation sheet'!$AQ73="1999-2012"),'Result 2005-2012'!P73*SUM($AB$16:$AE$16)/4,IF(AND($M$1=2010,'Calculation sheet'!$AQ73="1999-2012"),'Result 2005-2012'!P73*SUM($AC$16:$AE$16)/3,IF(AND($M$1=2011,'Calculation sheet'!$AQ73="1999-2012"),'Result 2005-2012'!P73*SUM($AD$16:$AE$16)/2,IF(AND($M$1=2012,'Calculation sheet'!$AQ73="1999-2012"),'Result 2005-2012'!P73*$AE$16,""))))))))))))))))</f>
        <v/>
      </c>
      <c r="Q73" s="12" t="str">
        <f t="shared" si="6"/>
        <v/>
      </c>
      <c r="R73" s="14" t="str">
        <f t="shared" si="7"/>
        <v/>
      </c>
    </row>
    <row r="74" spans="1:18" x14ac:dyDescent="0.3">
      <c r="A74" s="4" t="str">
        <f>IF('Input data'!A89="","",'Input data'!A89)</f>
        <v/>
      </c>
      <c r="B74" s="4" t="str">
        <f>IF('Input data'!B89="","",'Input data'!B89)</f>
        <v/>
      </c>
      <c r="C74" s="4" t="str">
        <f>IF('Input data'!C89="","",'Input data'!C89)</f>
        <v/>
      </c>
      <c r="D74" s="4" t="str">
        <f>IF('Input data'!D89="","",'Input data'!D89)</f>
        <v/>
      </c>
      <c r="E74" s="4" t="str">
        <f>IF('Input data'!E89="","",'Input data'!E89)</f>
        <v/>
      </c>
      <c r="F74" s="4" t="str">
        <f>IF('Input data'!F89="","",'Input data'!F89)</f>
        <v/>
      </c>
      <c r="G74" s="4">
        <f>IF('Input data'!G89="","",'Input data'!G89)</f>
        <v>0</v>
      </c>
      <c r="H74" s="4" t="str">
        <f>IF('Input data'!H89&gt;0.5,'Input data'!H89,"")</f>
        <v/>
      </c>
      <c r="I74" s="4" t="str">
        <f>IF('Input data'!I89="","",'Input data'!I89)</f>
        <v/>
      </c>
      <c r="J74" s="12" t="str">
        <f>IF('Result 2005-2012'!$R74="","",IF($M$1=2005,'Result 2005-2012'!J74,IF(AND($M$1=2006,'Calculation sheet'!$AQ74="2005-2012"),'Result 2005-2012'!J74*SUM($Y$7:$AE$7)/7,IF(AND($M$1=2007,'Calculation sheet'!$AQ74="2005-2012"),'Result 2005-2012'!J74*SUM($Z$7:$AE$7)/6,IF(AND($M$1=2008,'Calculation sheet'!$AQ74="2005-2012"),'Result 2005-2012'!J74*SUM($AA$7:$AE$7)/5,IF(AND($M$1=2009,'Calculation sheet'!$AQ74="2005-2012"),'Result 2005-2012'!J74*SUM($AB$7:$AE$7)/4,IF(AND($M$1=2010,'Calculation sheet'!$AQ74="2005-2012"),'Result 2005-2012'!J74*SUM($AC$7:$AE$7)/3,IF(AND($M$1=2011,'Calculation sheet'!$AQ74="2005-2012"),'Result 2005-2012'!J74*SUM($AD$7:$AE$7)/2,IF(AND($M$1=2012,'Calculation sheet'!$AQ74="2005-2012"),'Result 2005-2012'!J74*$AE$7,IF(AND($M$1=2006,'Calculation sheet'!$AQ74="1999-2012"),'Result 2005-2012'!J74*SUM($Y$16:$AE$16)/7,IF(AND($M$1=2007,'Calculation sheet'!$AQ74="1999-2012"),'Result 2005-2012'!J74*SUM($Z$16:$AE$16)/6,IF(AND($M$1=2008,'Calculation sheet'!$AQ74="1999-2012"),'Result 2005-2012'!J74*SUM($AA$16:$AE$16)/5,IF(AND($M$1=2009,'Calculation sheet'!$AQ74="1999-2012"),'Result 2005-2012'!J74*SUM($AB$16:$AE$16)/4,IF(AND($M$1=2010,'Calculation sheet'!$AQ74="1999-2012"),'Result 2005-2012'!J74*SUM($AC$16:$AE$16)/3,IF(AND($M$1=2011,'Calculation sheet'!$AQ74="1999-2012"),'Result 2005-2012'!J74*SUM($AD$16:$AE$16)/2,IF(AND($M$1=2012,'Calculation sheet'!$AQ74="1999-2012"),'Result 2005-2012'!J74*$AE$16,""))))))))))))))))</f>
        <v/>
      </c>
      <c r="K74" s="12" t="str">
        <f>IF('Result 2005-2012'!$R74="","",IF($M$1=2005,'Result 2005-2012'!K74,IF(AND($M$1=2006,'Calculation sheet'!$AQ74="2005-2012"),'Result 2005-2012'!K74*SUM($Y$8:$AE$8)/7,IF(AND($M$1=2007,'Calculation sheet'!$AQ74="2005-2012"),'Result 2005-2012'!K74*SUM($Z$8:$AE$8)/6,IF(AND($M$1=2008,'Calculation sheet'!$AQ74="2005-2012"),'Result 2005-2012'!K74*SUM($AA$8:$AE$8)/5,IF(AND($M$1=2009,'Calculation sheet'!$AQ74="2005-2012"),'Result 2005-2012'!K74*SUM($AB$8:$AE$8)/4,IF(AND($M$1=2010,'Calculation sheet'!$AQ74="2005-2012"),'Result 2005-2012'!K74*SUM($AC$8:$AE$8)/3,IF(AND($M$1=2011,'Calculation sheet'!$AQ74="2005-2012"),'Result 2005-2012'!K74*SUM($AD$8:$AE$8)/2,IF(AND($M$1=2012,'Calculation sheet'!$AQ74="2005-2012"),'Result 2005-2012'!K74*$AE$8,IF(AND($M$1=2006,'Calculation sheet'!$AQ74="1999-2012"),'Result 2005-2012'!K74*SUM($Y$17:$AE$17)/7,IF(AND($M$1=2007,'Calculation sheet'!$AQ74="1999-2012"),'Result 2005-2012'!K74*SUM($Z$17:$AE$17)/6,IF(AND($M$1=2008,'Calculation sheet'!$AQ74="1999-2012"),'Result 2005-2012'!K74*SUM($AA$17:$AE$17)/5,IF(AND($M$1=2009,'Calculation sheet'!$AQ74="1999-2012"),'Result 2005-2012'!K74*SUM($AB$17:$AE$17)/4,IF(AND($M$1=2010,'Calculation sheet'!$AQ74="1999-2012"),'Result 2005-2012'!K74*SUM($AC$17:$AE$17)/3,IF(AND($M$1=2011,'Calculation sheet'!$AQ74="1999-2012"),'Result 2005-2012'!K74*SUM($AD$17:$AE$17)/2,IF(AND($M$1=2012,'Calculation sheet'!$AQ74="1999-2012"),'Result 2005-2012'!K74*$AE$17,""))))))))))))))))</f>
        <v/>
      </c>
      <c r="L74" s="12" t="str">
        <f>IF('Result 2005-2012'!$R74="","",IF($M$1=2005,'Result 2005-2012'!L74,IF(AND($M$1=2006,'Calculation sheet'!$AQ74="2005-2012"),'Result 2005-2012'!L74*SUM($Y$9:$AE$9)/7,IF(AND($M$1=2007,'Calculation sheet'!$AQ74="2005-2012"),'Result 2005-2012'!L74*SUM($Z$9:$AE$9)/6,IF(AND($M$1=2008,'Calculation sheet'!$AQ74="2005-2012"),'Result 2005-2012'!L74*SUM($AA$9:$AE$9)/5,IF(AND($M$1=2009,'Calculation sheet'!$AQ74="2005-2012"),'Result 2005-2012'!L74*SUM($AB$9:$AE$9)/4,IF(AND($M$1=2010,'Calculation sheet'!$AQ74="2005-2012"),'Result 2005-2012'!L74*SUM($AC$9:$AE$9)/3,IF(AND($M$1=2011,'Calculation sheet'!$AQ74="2005-2012"),'Result 2005-2012'!L74*SUM($AD$9:$AE$9)/2,IF(AND($M$1=2012,'Calculation sheet'!$AQ74="2005-2012"),'Result 2005-2012'!L74*$AE$9,IF(AND($M$1=2006,'Calculation sheet'!$AQ74="1999-2012"),'Result 2005-2012'!L74*SUM($Y$18:$AE$18)/7,IF(AND($M$1=2007,'Calculation sheet'!$AQ74="1999-2012"),'Result 2005-2012'!L74*SUM($Z$18:$AE$18)/6,IF(AND($M$1=2008,'Calculation sheet'!$AQ74="1999-2012"),'Result 2005-2012'!L74*SUM($AA$18:$AE$18)/5,IF(AND($M$1=2009,'Calculation sheet'!$AQ74="1999-2012"),'Result 2005-2012'!L74*SUM($AB$18:$AE$18)/4,IF(AND($M$1=2010,'Calculation sheet'!$AQ74="1999-2012"),'Result 2005-2012'!L74*SUM($AC$18:$AE$18)/3,IF(AND($M$1=2011,'Calculation sheet'!$AQ74="1999-2012"),'Result 2005-2012'!L74*SUM($AD$18:$AE$18)/2,IF(AND($M$1=2012,'Calculation sheet'!$AQ74="1999-2012"),'Result 2005-2012'!L74*$AE$18,""))))))))))))))))</f>
        <v/>
      </c>
      <c r="M74" s="12" t="str">
        <f t="shared" si="5"/>
        <v/>
      </c>
      <c r="N74" s="12" t="str">
        <f>IF('Result 2005-2012'!$R74="","",IF($M$1=2005,'Result 2005-2012'!N74,IF(AND($M$1=2006,'Calculation sheet'!$AQ74="2005-2012"),'Result 2005-2012'!N74*SUM($Y$10:$AE$10)/7,IF(AND($M$1=2007,'Calculation sheet'!$AQ74="2005-2012"),'Result 2005-2012'!N74*SUM($Z$10:$AE$10)/6,IF(AND($M$1=2008,'Calculation sheet'!$AQ74="2005-2012"),'Result 2005-2012'!N74*SUM($AA$10:$AE$10)/5,IF(AND($M$1=2009,'Calculation sheet'!$AQ74="2005-2012"),'Result 2005-2012'!N74*SUM($AB$10:$AE$10)/4,IF(AND($M$1=2010,'Calculation sheet'!$AQ74="2005-2012"),'Result 2005-2012'!N74*SUM($AC$10:$AE$10)/3,IF(AND($M$1=2011,'Calculation sheet'!$AQ74="2005-2012"),'Result 2005-2012'!N74*SUM($AD$10:$AE$10)/2,IF(AND($M$1=2012,'Calculation sheet'!$AQ74="2005-2012"),'Result 2005-2012'!N74*$AE$10,IF(AND($M$1=2006,'Calculation sheet'!$AQ74="1999-2012"),'Result 2005-2012'!N74*SUM($Y$16:$AE$16)/7,IF(AND($M$1=2007,'Calculation sheet'!$AQ74="1999-2012"),'Result 2005-2012'!N74*SUM($Z$16:$AE$16)/6,IF(AND($M$1=2008,'Calculation sheet'!$AQ74="1999-2012"),'Result 2005-2012'!N74*SUM($AA$16:$AE$16)/5,IF(AND($M$1=2009,'Calculation sheet'!$AQ74="1999-2012"),'Result 2005-2012'!N74*SUM($AB$16:$AE$16)/4,IF(AND($M$1=2010,'Calculation sheet'!$AQ74="1999-2012"),'Result 2005-2012'!N74*SUM($AC$16:$AE$16)/3,IF(AND($M$1=2011,'Calculation sheet'!$AQ74="1999-2012"),'Result 2005-2012'!N74*SUM($AD$16:$AE$16)/2,IF(AND($M$1=2012,'Calculation sheet'!$AQ74="1999-2012"),'Result 2005-2012'!N74*$AE$16,""))))))))))))))))</f>
        <v/>
      </c>
      <c r="O74" s="12" t="str">
        <f>IF('Result 2005-2012'!$R74="","",IF($M$1=2005,'Result 2005-2012'!O74,IF(AND($M$1=2006,'Calculation sheet'!$AQ74="2005-2012"),'Result 2005-2012'!O74*SUM($Y$10:$AE$10)/7,IF(AND($M$1=2007,'Calculation sheet'!$AQ74="2005-2012"),'Result 2005-2012'!O74*SUM($Z$10:$AE$10)/6,IF(AND($M$1=2008,'Calculation sheet'!$AQ74="2005-2012"),'Result 2005-2012'!O74*SUM($AA$10:$AE$10)/5,IF(AND($M$1=2009,'Calculation sheet'!$AQ74="2005-2012"),'Result 2005-2012'!O74*SUM($AB$10:$AE$10)/4,IF(AND($M$1=2010,'Calculation sheet'!$AQ74="2005-2012"),'Result 2005-2012'!O74*SUM($AC$10:$AE$10)/3,IF(AND($M$1=2011,'Calculation sheet'!$AQ74="2005-2012"),'Result 2005-2012'!O74*SUM($AD$10:$AE$10)/2,IF(AND($M$1=2012,'Calculation sheet'!$AQ74="2005-2012"),'Result 2005-2012'!O74*$AE$10,IF(AND($M$1=2006,'Calculation sheet'!$AQ74="1999-2012"),'Result 2005-2012'!O74*SUM($Y$16:$AE$16)/7,IF(AND($M$1=2007,'Calculation sheet'!$AQ74="1999-2012"),'Result 2005-2012'!O74*SUM($Z$16:$AE$16)/6,IF(AND($M$1=2008,'Calculation sheet'!$AQ74="1999-2012"),'Result 2005-2012'!O74*SUM($AA$16:$AE$16)/5,IF(AND($M$1=2009,'Calculation sheet'!$AQ74="1999-2012"),'Result 2005-2012'!O74*SUM($AB$16:$AE$16)/4,IF(AND($M$1=2010,'Calculation sheet'!$AQ74="1999-2012"),'Result 2005-2012'!O74*SUM($AC$16:$AE$16)/3,IF(AND($M$1=2011,'Calculation sheet'!$AQ74="1999-2012"),'Result 2005-2012'!O74*SUM($AD$16:$AE$16)/2,IF(AND($M$1=2012,'Calculation sheet'!$AQ74="1999-2012"),'Result 2005-2012'!O74*$AE$16,""))))))))))))))))</f>
        <v/>
      </c>
      <c r="P74" s="12" t="str">
        <f>IF('Result 2005-2012'!$R74="","",IF($M$1=2005,'Result 2005-2012'!P74,IF(AND($M$1=2006,'Calculation sheet'!$AQ74="2005-2012"),'Result 2005-2012'!P74*SUM($Y$11:$AE$11)/7,IF(AND($M$1=2007,'Calculation sheet'!$AQ74="2005-2012"),'Result 2005-2012'!P74*SUM($Z$11:$AE$11)/6,IF(AND($M$1=2008,'Calculation sheet'!$AQ74="2005-2012"),'Result 2005-2012'!P74*SUM($AA$11:$AE$11)/5,IF(AND($M$1=2009,'Calculation sheet'!$AQ74="2005-2012"),'Result 2005-2012'!P74*SUM($AB$11:$AE$11)/4,IF(AND($M$1=2010,'Calculation sheet'!$AQ74="2005-2012"),'Result 2005-2012'!P74*SUM($AC$11:$AE$11)/3,IF(AND($M$1=2011,'Calculation sheet'!$AQ74="2005-2012"),'Result 2005-2012'!P74*SUM($AD$11:$AE$11)/2,IF(AND($M$1=2012,'Calculation sheet'!$AQ74="2005-2012"),'Result 2005-2012'!P74*$AE$11,IF(AND($M$1=2006,'Calculation sheet'!$AQ74="1999-2012"),'Result 2005-2012'!P74*SUM($Y$16:$AE$16)/7,IF(AND($M$1=2007,'Calculation sheet'!$AQ74="1999-2012"),'Result 2005-2012'!P74*SUM($Z$16:$AE$16)/6,IF(AND($M$1=2008,'Calculation sheet'!$AQ74="1999-2012"),'Result 2005-2012'!P74*SUM($AA$16:$AE$16)/5,IF(AND($M$1=2009,'Calculation sheet'!$AQ74="1999-2012"),'Result 2005-2012'!P74*SUM($AB$16:$AE$16)/4,IF(AND($M$1=2010,'Calculation sheet'!$AQ74="1999-2012"),'Result 2005-2012'!P74*SUM($AC$16:$AE$16)/3,IF(AND($M$1=2011,'Calculation sheet'!$AQ74="1999-2012"),'Result 2005-2012'!P74*SUM($AD$16:$AE$16)/2,IF(AND($M$1=2012,'Calculation sheet'!$AQ74="1999-2012"),'Result 2005-2012'!P74*$AE$16,""))))))))))))))))</f>
        <v/>
      </c>
      <c r="Q74" s="12" t="str">
        <f t="shared" si="6"/>
        <v/>
      </c>
      <c r="R74" s="14" t="str">
        <f t="shared" si="7"/>
        <v/>
      </c>
    </row>
    <row r="75" spans="1:18" x14ac:dyDescent="0.3">
      <c r="A75" s="4" t="str">
        <f>IF('Input data'!A90="","",'Input data'!A90)</f>
        <v/>
      </c>
      <c r="B75" s="4" t="str">
        <f>IF('Input data'!B90="","",'Input data'!B90)</f>
        <v/>
      </c>
      <c r="C75" s="4" t="str">
        <f>IF('Input data'!C90="","",'Input data'!C90)</f>
        <v/>
      </c>
      <c r="D75" s="4" t="str">
        <f>IF('Input data'!D90="","",'Input data'!D90)</f>
        <v/>
      </c>
      <c r="E75" s="4" t="str">
        <f>IF('Input data'!E90="","",'Input data'!E90)</f>
        <v/>
      </c>
      <c r="F75" s="4" t="str">
        <f>IF('Input data'!F90="","",'Input data'!F90)</f>
        <v/>
      </c>
      <c r="G75" s="4">
        <f>IF('Input data'!G90="","",'Input data'!G90)</f>
        <v>0</v>
      </c>
      <c r="H75" s="4" t="str">
        <f>IF('Input data'!H90&gt;0.5,'Input data'!H90,"")</f>
        <v/>
      </c>
      <c r="I75" s="4" t="str">
        <f>IF('Input data'!I90="","",'Input data'!I90)</f>
        <v/>
      </c>
      <c r="J75" s="12" t="str">
        <f>IF('Result 2005-2012'!$R75="","",IF($M$1=2005,'Result 2005-2012'!J75,IF(AND($M$1=2006,'Calculation sheet'!$AQ75="2005-2012"),'Result 2005-2012'!J75*SUM($Y$7:$AE$7)/7,IF(AND($M$1=2007,'Calculation sheet'!$AQ75="2005-2012"),'Result 2005-2012'!J75*SUM($Z$7:$AE$7)/6,IF(AND($M$1=2008,'Calculation sheet'!$AQ75="2005-2012"),'Result 2005-2012'!J75*SUM($AA$7:$AE$7)/5,IF(AND($M$1=2009,'Calculation sheet'!$AQ75="2005-2012"),'Result 2005-2012'!J75*SUM($AB$7:$AE$7)/4,IF(AND($M$1=2010,'Calculation sheet'!$AQ75="2005-2012"),'Result 2005-2012'!J75*SUM($AC$7:$AE$7)/3,IF(AND($M$1=2011,'Calculation sheet'!$AQ75="2005-2012"),'Result 2005-2012'!J75*SUM($AD$7:$AE$7)/2,IF(AND($M$1=2012,'Calculation sheet'!$AQ75="2005-2012"),'Result 2005-2012'!J75*$AE$7,IF(AND($M$1=2006,'Calculation sheet'!$AQ75="1999-2012"),'Result 2005-2012'!J75*SUM($Y$16:$AE$16)/7,IF(AND($M$1=2007,'Calculation sheet'!$AQ75="1999-2012"),'Result 2005-2012'!J75*SUM($Z$16:$AE$16)/6,IF(AND($M$1=2008,'Calculation sheet'!$AQ75="1999-2012"),'Result 2005-2012'!J75*SUM($AA$16:$AE$16)/5,IF(AND($M$1=2009,'Calculation sheet'!$AQ75="1999-2012"),'Result 2005-2012'!J75*SUM($AB$16:$AE$16)/4,IF(AND($M$1=2010,'Calculation sheet'!$AQ75="1999-2012"),'Result 2005-2012'!J75*SUM($AC$16:$AE$16)/3,IF(AND($M$1=2011,'Calculation sheet'!$AQ75="1999-2012"),'Result 2005-2012'!J75*SUM($AD$16:$AE$16)/2,IF(AND($M$1=2012,'Calculation sheet'!$AQ75="1999-2012"),'Result 2005-2012'!J75*$AE$16,""))))))))))))))))</f>
        <v/>
      </c>
      <c r="K75" s="12" t="str">
        <f>IF('Result 2005-2012'!$R75="","",IF($M$1=2005,'Result 2005-2012'!K75,IF(AND($M$1=2006,'Calculation sheet'!$AQ75="2005-2012"),'Result 2005-2012'!K75*SUM($Y$8:$AE$8)/7,IF(AND($M$1=2007,'Calculation sheet'!$AQ75="2005-2012"),'Result 2005-2012'!K75*SUM($Z$8:$AE$8)/6,IF(AND($M$1=2008,'Calculation sheet'!$AQ75="2005-2012"),'Result 2005-2012'!K75*SUM($AA$8:$AE$8)/5,IF(AND($M$1=2009,'Calculation sheet'!$AQ75="2005-2012"),'Result 2005-2012'!K75*SUM($AB$8:$AE$8)/4,IF(AND($M$1=2010,'Calculation sheet'!$AQ75="2005-2012"),'Result 2005-2012'!K75*SUM($AC$8:$AE$8)/3,IF(AND($M$1=2011,'Calculation sheet'!$AQ75="2005-2012"),'Result 2005-2012'!K75*SUM($AD$8:$AE$8)/2,IF(AND($M$1=2012,'Calculation sheet'!$AQ75="2005-2012"),'Result 2005-2012'!K75*$AE$8,IF(AND($M$1=2006,'Calculation sheet'!$AQ75="1999-2012"),'Result 2005-2012'!K75*SUM($Y$17:$AE$17)/7,IF(AND($M$1=2007,'Calculation sheet'!$AQ75="1999-2012"),'Result 2005-2012'!K75*SUM($Z$17:$AE$17)/6,IF(AND($M$1=2008,'Calculation sheet'!$AQ75="1999-2012"),'Result 2005-2012'!K75*SUM($AA$17:$AE$17)/5,IF(AND($M$1=2009,'Calculation sheet'!$AQ75="1999-2012"),'Result 2005-2012'!K75*SUM($AB$17:$AE$17)/4,IF(AND($M$1=2010,'Calculation sheet'!$AQ75="1999-2012"),'Result 2005-2012'!K75*SUM($AC$17:$AE$17)/3,IF(AND($M$1=2011,'Calculation sheet'!$AQ75="1999-2012"),'Result 2005-2012'!K75*SUM($AD$17:$AE$17)/2,IF(AND($M$1=2012,'Calculation sheet'!$AQ75="1999-2012"),'Result 2005-2012'!K75*$AE$17,""))))))))))))))))</f>
        <v/>
      </c>
      <c r="L75" s="12" t="str">
        <f>IF('Result 2005-2012'!$R75="","",IF($M$1=2005,'Result 2005-2012'!L75,IF(AND($M$1=2006,'Calculation sheet'!$AQ75="2005-2012"),'Result 2005-2012'!L75*SUM($Y$9:$AE$9)/7,IF(AND($M$1=2007,'Calculation sheet'!$AQ75="2005-2012"),'Result 2005-2012'!L75*SUM($Z$9:$AE$9)/6,IF(AND($M$1=2008,'Calculation sheet'!$AQ75="2005-2012"),'Result 2005-2012'!L75*SUM($AA$9:$AE$9)/5,IF(AND($M$1=2009,'Calculation sheet'!$AQ75="2005-2012"),'Result 2005-2012'!L75*SUM($AB$9:$AE$9)/4,IF(AND($M$1=2010,'Calculation sheet'!$AQ75="2005-2012"),'Result 2005-2012'!L75*SUM($AC$9:$AE$9)/3,IF(AND($M$1=2011,'Calculation sheet'!$AQ75="2005-2012"),'Result 2005-2012'!L75*SUM($AD$9:$AE$9)/2,IF(AND($M$1=2012,'Calculation sheet'!$AQ75="2005-2012"),'Result 2005-2012'!L75*$AE$9,IF(AND($M$1=2006,'Calculation sheet'!$AQ75="1999-2012"),'Result 2005-2012'!L75*SUM($Y$18:$AE$18)/7,IF(AND($M$1=2007,'Calculation sheet'!$AQ75="1999-2012"),'Result 2005-2012'!L75*SUM($Z$18:$AE$18)/6,IF(AND($M$1=2008,'Calculation sheet'!$AQ75="1999-2012"),'Result 2005-2012'!L75*SUM($AA$18:$AE$18)/5,IF(AND($M$1=2009,'Calculation sheet'!$AQ75="1999-2012"),'Result 2005-2012'!L75*SUM($AB$18:$AE$18)/4,IF(AND($M$1=2010,'Calculation sheet'!$AQ75="1999-2012"),'Result 2005-2012'!L75*SUM($AC$18:$AE$18)/3,IF(AND($M$1=2011,'Calculation sheet'!$AQ75="1999-2012"),'Result 2005-2012'!L75*SUM($AD$18:$AE$18)/2,IF(AND($M$1=2012,'Calculation sheet'!$AQ75="1999-2012"),'Result 2005-2012'!L75*$AE$18,""))))))))))))))))</f>
        <v/>
      </c>
      <c r="M75" s="12" t="str">
        <f t="shared" si="5"/>
        <v/>
      </c>
      <c r="N75" s="12" t="str">
        <f>IF('Result 2005-2012'!$R75="","",IF($M$1=2005,'Result 2005-2012'!N75,IF(AND($M$1=2006,'Calculation sheet'!$AQ75="2005-2012"),'Result 2005-2012'!N75*SUM($Y$10:$AE$10)/7,IF(AND($M$1=2007,'Calculation sheet'!$AQ75="2005-2012"),'Result 2005-2012'!N75*SUM($Z$10:$AE$10)/6,IF(AND($M$1=2008,'Calculation sheet'!$AQ75="2005-2012"),'Result 2005-2012'!N75*SUM($AA$10:$AE$10)/5,IF(AND($M$1=2009,'Calculation sheet'!$AQ75="2005-2012"),'Result 2005-2012'!N75*SUM($AB$10:$AE$10)/4,IF(AND($M$1=2010,'Calculation sheet'!$AQ75="2005-2012"),'Result 2005-2012'!N75*SUM($AC$10:$AE$10)/3,IF(AND($M$1=2011,'Calculation sheet'!$AQ75="2005-2012"),'Result 2005-2012'!N75*SUM($AD$10:$AE$10)/2,IF(AND($M$1=2012,'Calculation sheet'!$AQ75="2005-2012"),'Result 2005-2012'!N75*$AE$10,IF(AND($M$1=2006,'Calculation sheet'!$AQ75="1999-2012"),'Result 2005-2012'!N75*SUM($Y$16:$AE$16)/7,IF(AND($M$1=2007,'Calculation sheet'!$AQ75="1999-2012"),'Result 2005-2012'!N75*SUM($Z$16:$AE$16)/6,IF(AND($M$1=2008,'Calculation sheet'!$AQ75="1999-2012"),'Result 2005-2012'!N75*SUM($AA$16:$AE$16)/5,IF(AND($M$1=2009,'Calculation sheet'!$AQ75="1999-2012"),'Result 2005-2012'!N75*SUM($AB$16:$AE$16)/4,IF(AND($M$1=2010,'Calculation sheet'!$AQ75="1999-2012"),'Result 2005-2012'!N75*SUM($AC$16:$AE$16)/3,IF(AND($M$1=2011,'Calculation sheet'!$AQ75="1999-2012"),'Result 2005-2012'!N75*SUM($AD$16:$AE$16)/2,IF(AND($M$1=2012,'Calculation sheet'!$AQ75="1999-2012"),'Result 2005-2012'!N75*$AE$16,""))))))))))))))))</f>
        <v/>
      </c>
      <c r="O75" s="12" t="str">
        <f>IF('Result 2005-2012'!$R75="","",IF($M$1=2005,'Result 2005-2012'!O75,IF(AND($M$1=2006,'Calculation sheet'!$AQ75="2005-2012"),'Result 2005-2012'!O75*SUM($Y$10:$AE$10)/7,IF(AND($M$1=2007,'Calculation sheet'!$AQ75="2005-2012"),'Result 2005-2012'!O75*SUM($Z$10:$AE$10)/6,IF(AND($M$1=2008,'Calculation sheet'!$AQ75="2005-2012"),'Result 2005-2012'!O75*SUM($AA$10:$AE$10)/5,IF(AND($M$1=2009,'Calculation sheet'!$AQ75="2005-2012"),'Result 2005-2012'!O75*SUM($AB$10:$AE$10)/4,IF(AND($M$1=2010,'Calculation sheet'!$AQ75="2005-2012"),'Result 2005-2012'!O75*SUM($AC$10:$AE$10)/3,IF(AND($M$1=2011,'Calculation sheet'!$AQ75="2005-2012"),'Result 2005-2012'!O75*SUM($AD$10:$AE$10)/2,IF(AND($M$1=2012,'Calculation sheet'!$AQ75="2005-2012"),'Result 2005-2012'!O75*$AE$10,IF(AND($M$1=2006,'Calculation sheet'!$AQ75="1999-2012"),'Result 2005-2012'!O75*SUM($Y$16:$AE$16)/7,IF(AND($M$1=2007,'Calculation sheet'!$AQ75="1999-2012"),'Result 2005-2012'!O75*SUM($Z$16:$AE$16)/6,IF(AND($M$1=2008,'Calculation sheet'!$AQ75="1999-2012"),'Result 2005-2012'!O75*SUM($AA$16:$AE$16)/5,IF(AND($M$1=2009,'Calculation sheet'!$AQ75="1999-2012"),'Result 2005-2012'!O75*SUM($AB$16:$AE$16)/4,IF(AND($M$1=2010,'Calculation sheet'!$AQ75="1999-2012"),'Result 2005-2012'!O75*SUM($AC$16:$AE$16)/3,IF(AND($M$1=2011,'Calculation sheet'!$AQ75="1999-2012"),'Result 2005-2012'!O75*SUM($AD$16:$AE$16)/2,IF(AND($M$1=2012,'Calculation sheet'!$AQ75="1999-2012"),'Result 2005-2012'!O75*$AE$16,""))))))))))))))))</f>
        <v/>
      </c>
      <c r="P75" s="12" t="str">
        <f>IF('Result 2005-2012'!$R75="","",IF($M$1=2005,'Result 2005-2012'!P75,IF(AND($M$1=2006,'Calculation sheet'!$AQ75="2005-2012"),'Result 2005-2012'!P75*SUM($Y$11:$AE$11)/7,IF(AND($M$1=2007,'Calculation sheet'!$AQ75="2005-2012"),'Result 2005-2012'!P75*SUM($Z$11:$AE$11)/6,IF(AND($M$1=2008,'Calculation sheet'!$AQ75="2005-2012"),'Result 2005-2012'!P75*SUM($AA$11:$AE$11)/5,IF(AND($M$1=2009,'Calculation sheet'!$AQ75="2005-2012"),'Result 2005-2012'!P75*SUM($AB$11:$AE$11)/4,IF(AND($M$1=2010,'Calculation sheet'!$AQ75="2005-2012"),'Result 2005-2012'!P75*SUM($AC$11:$AE$11)/3,IF(AND($M$1=2011,'Calculation sheet'!$AQ75="2005-2012"),'Result 2005-2012'!P75*SUM($AD$11:$AE$11)/2,IF(AND($M$1=2012,'Calculation sheet'!$AQ75="2005-2012"),'Result 2005-2012'!P75*$AE$11,IF(AND($M$1=2006,'Calculation sheet'!$AQ75="1999-2012"),'Result 2005-2012'!P75*SUM($Y$16:$AE$16)/7,IF(AND($M$1=2007,'Calculation sheet'!$AQ75="1999-2012"),'Result 2005-2012'!P75*SUM($Z$16:$AE$16)/6,IF(AND($M$1=2008,'Calculation sheet'!$AQ75="1999-2012"),'Result 2005-2012'!P75*SUM($AA$16:$AE$16)/5,IF(AND($M$1=2009,'Calculation sheet'!$AQ75="1999-2012"),'Result 2005-2012'!P75*SUM($AB$16:$AE$16)/4,IF(AND($M$1=2010,'Calculation sheet'!$AQ75="1999-2012"),'Result 2005-2012'!P75*SUM($AC$16:$AE$16)/3,IF(AND($M$1=2011,'Calculation sheet'!$AQ75="1999-2012"),'Result 2005-2012'!P75*SUM($AD$16:$AE$16)/2,IF(AND($M$1=2012,'Calculation sheet'!$AQ75="1999-2012"),'Result 2005-2012'!P75*$AE$16,""))))))))))))))))</f>
        <v/>
      </c>
      <c r="Q75" s="12" t="str">
        <f t="shared" si="6"/>
        <v/>
      </c>
      <c r="R75" s="14" t="str">
        <f t="shared" si="7"/>
        <v/>
      </c>
    </row>
    <row r="76" spans="1:18" x14ac:dyDescent="0.3">
      <c r="A76" s="4" t="str">
        <f>IF('Input data'!A91="","",'Input data'!A91)</f>
        <v/>
      </c>
      <c r="B76" s="4" t="str">
        <f>IF('Input data'!B91="","",'Input data'!B91)</f>
        <v/>
      </c>
      <c r="C76" s="4" t="str">
        <f>IF('Input data'!C91="","",'Input data'!C91)</f>
        <v/>
      </c>
      <c r="D76" s="4" t="str">
        <f>IF('Input data'!D91="","",'Input data'!D91)</f>
        <v/>
      </c>
      <c r="E76" s="4" t="str">
        <f>IF('Input data'!E91="","",'Input data'!E91)</f>
        <v/>
      </c>
      <c r="F76" s="4" t="str">
        <f>IF('Input data'!F91="","",'Input data'!F91)</f>
        <v/>
      </c>
      <c r="G76" s="4">
        <f>IF('Input data'!G91="","",'Input data'!G91)</f>
        <v>0</v>
      </c>
      <c r="H76" s="4" t="str">
        <f>IF('Input data'!H91&gt;0.5,'Input data'!H91,"")</f>
        <v/>
      </c>
      <c r="I76" s="4" t="str">
        <f>IF('Input data'!I91="","",'Input data'!I91)</f>
        <v/>
      </c>
      <c r="J76" s="12" t="str">
        <f>IF('Result 2005-2012'!$R76="","",IF($M$1=2005,'Result 2005-2012'!J76,IF(AND($M$1=2006,'Calculation sheet'!$AQ76="2005-2012"),'Result 2005-2012'!J76*SUM($Y$7:$AE$7)/7,IF(AND($M$1=2007,'Calculation sheet'!$AQ76="2005-2012"),'Result 2005-2012'!J76*SUM($Z$7:$AE$7)/6,IF(AND($M$1=2008,'Calculation sheet'!$AQ76="2005-2012"),'Result 2005-2012'!J76*SUM($AA$7:$AE$7)/5,IF(AND($M$1=2009,'Calculation sheet'!$AQ76="2005-2012"),'Result 2005-2012'!J76*SUM($AB$7:$AE$7)/4,IF(AND($M$1=2010,'Calculation sheet'!$AQ76="2005-2012"),'Result 2005-2012'!J76*SUM($AC$7:$AE$7)/3,IF(AND($M$1=2011,'Calculation sheet'!$AQ76="2005-2012"),'Result 2005-2012'!J76*SUM($AD$7:$AE$7)/2,IF(AND($M$1=2012,'Calculation sheet'!$AQ76="2005-2012"),'Result 2005-2012'!J76*$AE$7,IF(AND($M$1=2006,'Calculation sheet'!$AQ76="1999-2012"),'Result 2005-2012'!J76*SUM($Y$16:$AE$16)/7,IF(AND($M$1=2007,'Calculation sheet'!$AQ76="1999-2012"),'Result 2005-2012'!J76*SUM($Z$16:$AE$16)/6,IF(AND($M$1=2008,'Calculation sheet'!$AQ76="1999-2012"),'Result 2005-2012'!J76*SUM($AA$16:$AE$16)/5,IF(AND($M$1=2009,'Calculation sheet'!$AQ76="1999-2012"),'Result 2005-2012'!J76*SUM($AB$16:$AE$16)/4,IF(AND($M$1=2010,'Calculation sheet'!$AQ76="1999-2012"),'Result 2005-2012'!J76*SUM($AC$16:$AE$16)/3,IF(AND($M$1=2011,'Calculation sheet'!$AQ76="1999-2012"),'Result 2005-2012'!J76*SUM($AD$16:$AE$16)/2,IF(AND($M$1=2012,'Calculation sheet'!$AQ76="1999-2012"),'Result 2005-2012'!J76*$AE$16,""))))))))))))))))</f>
        <v/>
      </c>
      <c r="K76" s="12" t="str">
        <f>IF('Result 2005-2012'!$R76="","",IF($M$1=2005,'Result 2005-2012'!K76,IF(AND($M$1=2006,'Calculation sheet'!$AQ76="2005-2012"),'Result 2005-2012'!K76*SUM($Y$8:$AE$8)/7,IF(AND($M$1=2007,'Calculation sheet'!$AQ76="2005-2012"),'Result 2005-2012'!K76*SUM($Z$8:$AE$8)/6,IF(AND($M$1=2008,'Calculation sheet'!$AQ76="2005-2012"),'Result 2005-2012'!K76*SUM($AA$8:$AE$8)/5,IF(AND($M$1=2009,'Calculation sheet'!$AQ76="2005-2012"),'Result 2005-2012'!K76*SUM($AB$8:$AE$8)/4,IF(AND($M$1=2010,'Calculation sheet'!$AQ76="2005-2012"),'Result 2005-2012'!K76*SUM($AC$8:$AE$8)/3,IF(AND($M$1=2011,'Calculation sheet'!$AQ76="2005-2012"),'Result 2005-2012'!K76*SUM($AD$8:$AE$8)/2,IF(AND($M$1=2012,'Calculation sheet'!$AQ76="2005-2012"),'Result 2005-2012'!K76*$AE$8,IF(AND($M$1=2006,'Calculation sheet'!$AQ76="1999-2012"),'Result 2005-2012'!K76*SUM($Y$17:$AE$17)/7,IF(AND($M$1=2007,'Calculation sheet'!$AQ76="1999-2012"),'Result 2005-2012'!K76*SUM($Z$17:$AE$17)/6,IF(AND($M$1=2008,'Calculation sheet'!$AQ76="1999-2012"),'Result 2005-2012'!K76*SUM($AA$17:$AE$17)/5,IF(AND($M$1=2009,'Calculation sheet'!$AQ76="1999-2012"),'Result 2005-2012'!K76*SUM($AB$17:$AE$17)/4,IF(AND($M$1=2010,'Calculation sheet'!$AQ76="1999-2012"),'Result 2005-2012'!K76*SUM($AC$17:$AE$17)/3,IF(AND($M$1=2011,'Calculation sheet'!$AQ76="1999-2012"),'Result 2005-2012'!K76*SUM($AD$17:$AE$17)/2,IF(AND($M$1=2012,'Calculation sheet'!$AQ76="1999-2012"),'Result 2005-2012'!K76*$AE$17,""))))))))))))))))</f>
        <v/>
      </c>
      <c r="L76" s="12" t="str">
        <f>IF('Result 2005-2012'!$R76="","",IF($M$1=2005,'Result 2005-2012'!L76,IF(AND($M$1=2006,'Calculation sheet'!$AQ76="2005-2012"),'Result 2005-2012'!L76*SUM($Y$9:$AE$9)/7,IF(AND($M$1=2007,'Calculation sheet'!$AQ76="2005-2012"),'Result 2005-2012'!L76*SUM($Z$9:$AE$9)/6,IF(AND($M$1=2008,'Calculation sheet'!$AQ76="2005-2012"),'Result 2005-2012'!L76*SUM($AA$9:$AE$9)/5,IF(AND($M$1=2009,'Calculation sheet'!$AQ76="2005-2012"),'Result 2005-2012'!L76*SUM($AB$9:$AE$9)/4,IF(AND($M$1=2010,'Calculation sheet'!$AQ76="2005-2012"),'Result 2005-2012'!L76*SUM($AC$9:$AE$9)/3,IF(AND($M$1=2011,'Calculation sheet'!$AQ76="2005-2012"),'Result 2005-2012'!L76*SUM($AD$9:$AE$9)/2,IF(AND($M$1=2012,'Calculation sheet'!$AQ76="2005-2012"),'Result 2005-2012'!L76*$AE$9,IF(AND($M$1=2006,'Calculation sheet'!$AQ76="1999-2012"),'Result 2005-2012'!L76*SUM($Y$18:$AE$18)/7,IF(AND($M$1=2007,'Calculation sheet'!$AQ76="1999-2012"),'Result 2005-2012'!L76*SUM($Z$18:$AE$18)/6,IF(AND($M$1=2008,'Calculation sheet'!$AQ76="1999-2012"),'Result 2005-2012'!L76*SUM($AA$18:$AE$18)/5,IF(AND($M$1=2009,'Calculation sheet'!$AQ76="1999-2012"),'Result 2005-2012'!L76*SUM($AB$18:$AE$18)/4,IF(AND($M$1=2010,'Calculation sheet'!$AQ76="1999-2012"),'Result 2005-2012'!L76*SUM($AC$18:$AE$18)/3,IF(AND($M$1=2011,'Calculation sheet'!$AQ76="1999-2012"),'Result 2005-2012'!L76*SUM($AD$18:$AE$18)/2,IF(AND($M$1=2012,'Calculation sheet'!$AQ76="1999-2012"),'Result 2005-2012'!L76*$AE$18,""))))))))))))))))</f>
        <v/>
      </c>
      <c r="M76" s="12" t="str">
        <f t="shared" si="5"/>
        <v/>
      </c>
      <c r="N76" s="12" t="str">
        <f>IF('Result 2005-2012'!$R76="","",IF($M$1=2005,'Result 2005-2012'!N76,IF(AND($M$1=2006,'Calculation sheet'!$AQ76="2005-2012"),'Result 2005-2012'!N76*SUM($Y$10:$AE$10)/7,IF(AND($M$1=2007,'Calculation sheet'!$AQ76="2005-2012"),'Result 2005-2012'!N76*SUM($Z$10:$AE$10)/6,IF(AND($M$1=2008,'Calculation sheet'!$AQ76="2005-2012"),'Result 2005-2012'!N76*SUM($AA$10:$AE$10)/5,IF(AND($M$1=2009,'Calculation sheet'!$AQ76="2005-2012"),'Result 2005-2012'!N76*SUM($AB$10:$AE$10)/4,IF(AND($M$1=2010,'Calculation sheet'!$AQ76="2005-2012"),'Result 2005-2012'!N76*SUM($AC$10:$AE$10)/3,IF(AND($M$1=2011,'Calculation sheet'!$AQ76="2005-2012"),'Result 2005-2012'!N76*SUM($AD$10:$AE$10)/2,IF(AND($M$1=2012,'Calculation sheet'!$AQ76="2005-2012"),'Result 2005-2012'!N76*$AE$10,IF(AND($M$1=2006,'Calculation sheet'!$AQ76="1999-2012"),'Result 2005-2012'!N76*SUM($Y$16:$AE$16)/7,IF(AND($M$1=2007,'Calculation sheet'!$AQ76="1999-2012"),'Result 2005-2012'!N76*SUM($Z$16:$AE$16)/6,IF(AND($M$1=2008,'Calculation sheet'!$AQ76="1999-2012"),'Result 2005-2012'!N76*SUM($AA$16:$AE$16)/5,IF(AND($M$1=2009,'Calculation sheet'!$AQ76="1999-2012"),'Result 2005-2012'!N76*SUM($AB$16:$AE$16)/4,IF(AND($M$1=2010,'Calculation sheet'!$AQ76="1999-2012"),'Result 2005-2012'!N76*SUM($AC$16:$AE$16)/3,IF(AND($M$1=2011,'Calculation sheet'!$AQ76="1999-2012"),'Result 2005-2012'!N76*SUM($AD$16:$AE$16)/2,IF(AND($M$1=2012,'Calculation sheet'!$AQ76="1999-2012"),'Result 2005-2012'!N76*$AE$16,""))))))))))))))))</f>
        <v/>
      </c>
      <c r="O76" s="12" t="str">
        <f>IF('Result 2005-2012'!$R76="","",IF($M$1=2005,'Result 2005-2012'!O76,IF(AND($M$1=2006,'Calculation sheet'!$AQ76="2005-2012"),'Result 2005-2012'!O76*SUM($Y$10:$AE$10)/7,IF(AND($M$1=2007,'Calculation sheet'!$AQ76="2005-2012"),'Result 2005-2012'!O76*SUM($Z$10:$AE$10)/6,IF(AND($M$1=2008,'Calculation sheet'!$AQ76="2005-2012"),'Result 2005-2012'!O76*SUM($AA$10:$AE$10)/5,IF(AND($M$1=2009,'Calculation sheet'!$AQ76="2005-2012"),'Result 2005-2012'!O76*SUM($AB$10:$AE$10)/4,IF(AND($M$1=2010,'Calculation sheet'!$AQ76="2005-2012"),'Result 2005-2012'!O76*SUM($AC$10:$AE$10)/3,IF(AND($M$1=2011,'Calculation sheet'!$AQ76="2005-2012"),'Result 2005-2012'!O76*SUM($AD$10:$AE$10)/2,IF(AND($M$1=2012,'Calculation sheet'!$AQ76="2005-2012"),'Result 2005-2012'!O76*$AE$10,IF(AND($M$1=2006,'Calculation sheet'!$AQ76="1999-2012"),'Result 2005-2012'!O76*SUM($Y$16:$AE$16)/7,IF(AND($M$1=2007,'Calculation sheet'!$AQ76="1999-2012"),'Result 2005-2012'!O76*SUM($Z$16:$AE$16)/6,IF(AND($M$1=2008,'Calculation sheet'!$AQ76="1999-2012"),'Result 2005-2012'!O76*SUM($AA$16:$AE$16)/5,IF(AND($M$1=2009,'Calculation sheet'!$AQ76="1999-2012"),'Result 2005-2012'!O76*SUM($AB$16:$AE$16)/4,IF(AND($M$1=2010,'Calculation sheet'!$AQ76="1999-2012"),'Result 2005-2012'!O76*SUM($AC$16:$AE$16)/3,IF(AND($M$1=2011,'Calculation sheet'!$AQ76="1999-2012"),'Result 2005-2012'!O76*SUM($AD$16:$AE$16)/2,IF(AND($M$1=2012,'Calculation sheet'!$AQ76="1999-2012"),'Result 2005-2012'!O76*$AE$16,""))))))))))))))))</f>
        <v/>
      </c>
      <c r="P76" s="12" t="str">
        <f>IF('Result 2005-2012'!$R76="","",IF($M$1=2005,'Result 2005-2012'!P76,IF(AND($M$1=2006,'Calculation sheet'!$AQ76="2005-2012"),'Result 2005-2012'!P76*SUM($Y$11:$AE$11)/7,IF(AND($M$1=2007,'Calculation sheet'!$AQ76="2005-2012"),'Result 2005-2012'!P76*SUM($Z$11:$AE$11)/6,IF(AND($M$1=2008,'Calculation sheet'!$AQ76="2005-2012"),'Result 2005-2012'!P76*SUM($AA$11:$AE$11)/5,IF(AND($M$1=2009,'Calculation sheet'!$AQ76="2005-2012"),'Result 2005-2012'!P76*SUM($AB$11:$AE$11)/4,IF(AND($M$1=2010,'Calculation sheet'!$AQ76="2005-2012"),'Result 2005-2012'!P76*SUM($AC$11:$AE$11)/3,IF(AND($M$1=2011,'Calculation sheet'!$AQ76="2005-2012"),'Result 2005-2012'!P76*SUM($AD$11:$AE$11)/2,IF(AND($M$1=2012,'Calculation sheet'!$AQ76="2005-2012"),'Result 2005-2012'!P76*$AE$11,IF(AND($M$1=2006,'Calculation sheet'!$AQ76="1999-2012"),'Result 2005-2012'!P76*SUM($Y$16:$AE$16)/7,IF(AND($M$1=2007,'Calculation sheet'!$AQ76="1999-2012"),'Result 2005-2012'!P76*SUM($Z$16:$AE$16)/6,IF(AND($M$1=2008,'Calculation sheet'!$AQ76="1999-2012"),'Result 2005-2012'!P76*SUM($AA$16:$AE$16)/5,IF(AND($M$1=2009,'Calculation sheet'!$AQ76="1999-2012"),'Result 2005-2012'!P76*SUM($AB$16:$AE$16)/4,IF(AND($M$1=2010,'Calculation sheet'!$AQ76="1999-2012"),'Result 2005-2012'!P76*SUM($AC$16:$AE$16)/3,IF(AND($M$1=2011,'Calculation sheet'!$AQ76="1999-2012"),'Result 2005-2012'!P76*SUM($AD$16:$AE$16)/2,IF(AND($M$1=2012,'Calculation sheet'!$AQ76="1999-2012"),'Result 2005-2012'!P76*$AE$16,""))))))))))))))))</f>
        <v/>
      </c>
      <c r="Q76" s="12" t="str">
        <f t="shared" si="6"/>
        <v/>
      </c>
      <c r="R76" s="14" t="str">
        <f t="shared" si="7"/>
        <v/>
      </c>
    </row>
    <row r="77" spans="1:18" x14ac:dyDescent="0.3">
      <c r="A77" s="4" t="str">
        <f>IF('Input data'!A92="","",'Input data'!A92)</f>
        <v/>
      </c>
      <c r="B77" s="4" t="str">
        <f>IF('Input data'!B92="","",'Input data'!B92)</f>
        <v/>
      </c>
      <c r="C77" s="4" t="str">
        <f>IF('Input data'!C92="","",'Input data'!C92)</f>
        <v/>
      </c>
      <c r="D77" s="4" t="str">
        <f>IF('Input data'!D92="","",'Input data'!D92)</f>
        <v/>
      </c>
      <c r="E77" s="4" t="str">
        <f>IF('Input data'!E92="","",'Input data'!E92)</f>
        <v/>
      </c>
      <c r="F77" s="4" t="str">
        <f>IF('Input data'!F92="","",'Input data'!F92)</f>
        <v/>
      </c>
      <c r="G77" s="4">
        <f>IF('Input data'!G92="","",'Input data'!G92)</f>
        <v>0</v>
      </c>
      <c r="H77" s="4" t="str">
        <f>IF('Input data'!H92&gt;0.5,'Input data'!H92,"")</f>
        <v/>
      </c>
      <c r="I77" s="4" t="str">
        <f>IF('Input data'!I92="","",'Input data'!I92)</f>
        <v/>
      </c>
      <c r="J77" s="12" t="str">
        <f>IF('Result 2005-2012'!$R77="","",IF($M$1=2005,'Result 2005-2012'!J77,IF(AND($M$1=2006,'Calculation sheet'!$AQ77="2005-2012"),'Result 2005-2012'!J77*SUM($Y$7:$AE$7)/7,IF(AND($M$1=2007,'Calculation sheet'!$AQ77="2005-2012"),'Result 2005-2012'!J77*SUM($Z$7:$AE$7)/6,IF(AND($M$1=2008,'Calculation sheet'!$AQ77="2005-2012"),'Result 2005-2012'!J77*SUM($AA$7:$AE$7)/5,IF(AND($M$1=2009,'Calculation sheet'!$AQ77="2005-2012"),'Result 2005-2012'!J77*SUM($AB$7:$AE$7)/4,IF(AND($M$1=2010,'Calculation sheet'!$AQ77="2005-2012"),'Result 2005-2012'!J77*SUM($AC$7:$AE$7)/3,IF(AND($M$1=2011,'Calculation sheet'!$AQ77="2005-2012"),'Result 2005-2012'!J77*SUM($AD$7:$AE$7)/2,IF(AND($M$1=2012,'Calculation sheet'!$AQ77="2005-2012"),'Result 2005-2012'!J77*$AE$7,IF(AND($M$1=2006,'Calculation sheet'!$AQ77="1999-2012"),'Result 2005-2012'!J77*SUM($Y$16:$AE$16)/7,IF(AND($M$1=2007,'Calculation sheet'!$AQ77="1999-2012"),'Result 2005-2012'!J77*SUM($Z$16:$AE$16)/6,IF(AND($M$1=2008,'Calculation sheet'!$AQ77="1999-2012"),'Result 2005-2012'!J77*SUM($AA$16:$AE$16)/5,IF(AND($M$1=2009,'Calculation sheet'!$AQ77="1999-2012"),'Result 2005-2012'!J77*SUM($AB$16:$AE$16)/4,IF(AND($M$1=2010,'Calculation sheet'!$AQ77="1999-2012"),'Result 2005-2012'!J77*SUM($AC$16:$AE$16)/3,IF(AND($M$1=2011,'Calculation sheet'!$AQ77="1999-2012"),'Result 2005-2012'!J77*SUM($AD$16:$AE$16)/2,IF(AND($M$1=2012,'Calculation sheet'!$AQ77="1999-2012"),'Result 2005-2012'!J77*$AE$16,""))))))))))))))))</f>
        <v/>
      </c>
      <c r="K77" s="12" t="str">
        <f>IF('Result 2005-2012'!$R77="","",IF($M$1=2005,'Result 2005-2012'!K77,IF(AND($M$1=2006,'Calculation sheet'!$AQ77="2005-2012"),'Result 2005-2012'!K77*SUM($Y$8:$AE$8)/7,IF(AND($M$1=2007,'Calculation sheet'!$AQ77="2005-2012"),'Result 2005-2012'!K77*SUM($Z$8:$AE$8)/6,IF(AND($M$1=2008,'Calculation sheet'!$AQ77="2005-2012"),'Result 2005-2012'!K77*SUM($AA$8:$AE$8)/5,IF(AND($M$1=2009,'Calculation sheet'!$AQ77="2005-2012"),'Result 2005-2012'!K77*SUM($AB$8:$AE$8)/4,IF(AND($M$1=2010,'Calculation sheet'!$AQ77="2005-2012"),'Result 2005-2012'!K77*SUM($AC$8:$AE$8)/3,IF(AND($M$1=2011,'Calculation sheet'!$AQ77="2005-2012"),'Result 2005-2012'!K77*SUM($AD$8:$AE$8)/2,IF(AND($M$1=2012,'Calculation sheet'!$AQ77="2005-2012"),'Result 2005-2012'!K77*$AE$8,IF(AND($M$1=2006,'Calculation sheet'!$AQ77="1999-2012"),'Result 2005-2012'!K77*SUM($Y$17:$AE$17)/7,IF(AND($M$1=2007,'Calculation sheet'!$AQ77="1999-2012"),'Result 2005-2012'!K77*SUM($Z$17:$AE$17)/6,IF(AND($M$1=2008,'Calculation sheet'!$AQ77="1999-2012"),'Result 2005-2012'!K77*SUM($AA$17:$AE$17)/5,IF(AND($M$1=2009,'Calculation sheet'!$AQ77="1999-2012"),'Result 2005-2012'!K77*SUM($AB$17:$AE$17)/4,IF(AND($M$1=2010,'Calculation sheet'!$AQ77="1999-2012"),'Result 2005-2012'!K77*SUM($AC$17:$AE$17)/3,IF(AND($M$1=2011,'Calculation sheet'!$AQ77="1999-2012"),'Result 2005-2012'!K77*SUM($AD$17:$AE$17)/2,IF(AND($M$1=2012,'Calculation sheet'!$AQ77="1999-2012"),'Result 2005-2012'!K77*$AE$17,""))))))))))))))))</f>
        <v/>
      </c>
      <c r="L77" s="12" t="str">
        <f>IF('Result 2005-2012'!$R77="","",IF($M$1=2005,'Result 2005-2012'!L77,IF(AND($M$1=2006,'Calculation sheet'!$AQ77="2005-2012"),'Result 2005-2012'!L77*SUM($Y$9:$AE$9)/7,IF(AND($M$1=2007,'Calculation sheet'!$AQ77="2005-2012"),'Result 2005-2012'!L77*SUM($Z$9:$AE$9)/6,IF(AND($M$1=2008,'Calculation sheet'!$AQ77="2005-2012"),'Result 2005-2012'!L77*SUM($AA$9:$AE$9)/5,IF(AND($M$1=2009,'Calculation sheet'!$AQ77="2005-2012"),'Result 2005-2012'!L77*SUM($AB$9:$AE$9)/4,IF(AND($M$1=2010,'Calculation sheet'!$AQ77="2005-2012"),'Result 2005-2012'!L77*SUM($AC$9:$AE$9)/3,IF(AND($M$1=2011,'Calculation sheet'!$AQ77="2005-2012"),'Result 2005-2012'!L77*SUM($AD$9:$AE$9)/2,IF(AND($M$1=2012,'Calculation sheet'!$AQ77="2005-2012"),'Result 2005-2012'!L77*$AE$9,IF(AND($M$1=2006,'Calculation sheet'!$AQ77="1999-2012"),'Result 2005-2012'!L77*SUM($Y$18:$AE$18)/7,IF(AND($M$1=2007,'Calculation sheet'!$AQ77="1999-2012"),'Result 2005-2012'!L77*SUM($Z$18:$AE$18)/6,IF(AND($M$1=2008,'Calculation sheet'!$AQ77="1999-2012"),'Result 2005-2012'!L77*SUM($AA$18:$AE$18)/5,IF(AND($M$1=2009,'Calculation sheet'!$AQ77="1999-2012"),'Result 2005-2012'!L77*SUM($AB$18:$AE$18)/4,IF(AND($M$1=2010,'Calculation sheet'!$AQ77="1999-2012"),'Result 2005-2012'!L77*SUM($AC$18:$AE$18)/3,IF(AND($M$1=2011,'Calculation sheet'!$AQ77="1999-2012"),'Result 2005-2012'!L77*SUM($AD$18:$AE$18)/2,IF(AND($M$1=2012,'Calculation sheet'!$AQ77="1999-2012"),'Result 2005-2012'!L77*$AE$18,""))))))))))))))))</f>
        <v/>
      </c>
      <c r="M77" s="12" t="str">
        <f t="shared" si="5"/>
        <v/>
      </c>
      <c r="N77" s="12" t="str">
        <f>IF('Result 2005-2012'!$R77="","",IF($M$1=2005,'Result 2005-2012'!N77,IF(AND($M$1=2006,'Calculation sheet'!$AQ77="2005-2012"),'Result 2005-2012'!N77*SUM($Y$10:$AE$10)/7,IF(AND($M$1=2007,'Calculation sheet'!$AQ77="2005-2012"),'Result 2005-2012'!N77*SUM($Z$10:$AE$10)/6,IF(AND($M$1=2008,'Calculation sheet'!$AQ77="2005-2012"),'Result 2005-2012'!N77*SUM($AA$10:$AE$10)/5,IF(AND($M$1=2009,'Calculation sheet'!$AQ77="2005-2012"),'Result 2005-2012'!N77*SUM($AB$10:$AE$10)/4,IF(AND($M$1=2010,'Calculation sheet'!$AQ77="2005-2012"),'Result 2005-2012'!N77*SUM($AC$10:$AE$10)/3,IF(AND($M$1=2011,'Calculation sheet'!$AQ77="2005-2012"),'Result 2005-2012'!N77*SUM($AD$10:$AE$10)/2,IF(AND($M$1=2012,'Calculation sheet'!$AQ77="2005-2012"),'Result 2005-2012'!N77*$AE$10,IF(AND($M$1=2006,'Calculation sheet'!$AQ77="1999-2012"),'Result 2005-2012'!N77*SUM($Y$16:$AE$16)/7,IF(AND($M$1=2007,'Calculation sheet'!$AQ77="1999-2012"),'Result 2005-2012'!N77*SUM($Z$16:$AE$16)/6,IF(AND($M$1=2008,'Calculation sheet'!$AQ77="1999-2012"),'Result 2005-2012'!N77*SUM($AA$16:$AE$16)/5,IF(AND($M$1=2009,'Calculation sheet'!$AQ77="1999-2012"),'Result 2005-2012'!N77*SUM($AB$16:$AE$16)/4,IF(AND($M$1=2010,'Calculation sheet'!$AQ77="1999-2012"),'Result 2005-2012'!N77*SUM($AC$16:$AE$16)/3,IF(AND($M$1=2011,'Calculation sheet'!$AQ77="1999-2012"),'Result 2005-2012'!N77*SUM($AD$16:$AE$16)/2,IF(AND($M$1=2012,'Calculation sheet'!$AQ77="1999-2012"),'Result 2005-2012'!N77*$AE$16,""))))))))))))))))</f>
        <v/>
      </c>
      <c r="O77" s="12" t="str">
        <f>IF('Result 2005-2012'!$R77="","",IF($M$1=2005,'Result 2005-2012'!O77,IF(AND($M$1=2006,'Calculation sheet'!$AQ77="2005-2012"),'Result 2005-2012'!O77*SUM($Y$10:$AE$10)/7,IF(AND($M$1=2007,'Calculation sheet'!$AQ77="2005-2012"),'Result 2005-2012'!O77*SUM($Z$10:$AE$10)/6,IF(AND($M$1=2008,'Calculation sheet'!$AQ77="2005-2012"),'Result 2005-2012'!O77*SUM($AA$10:$AE$10)/5,IF(AND($M$1=2009,'Calculation sheet'!$AQ77="2005-2012"),'Result 2005-2012'!O77*SUM($AB$10:$AE$10)/4,IF(AND($M$1=2010,'Calculation sheet'!$AQ77="2005-2012"),'Result 2005-2012'!O77*SUM($AC$10:$AE$10)/3,IF(AND($M$1=2011,'Calculation sheet'!$AQ77="2005-2012"),'Result 2005-2012'!O77*SUM($AD$10:$AE$10)/2,IF(AND($M$1=2012,'Calculation sheet'!$AQ77="2005-2012"),'Result 2005-2012'!O77*$AE$10,IF(AND($M$1=2006,'Calculation sheet'!$AQ77="1999-2012"),'Result 2005-2012'!O77*SUM($Y$16:$AE$16)/7,IF(AND($M$1=2007,'Calculation sheet'!$AQ77="1999-2012"),'Result 2005-2012'!O77*SUM($Z$16:$AE$16)/6,IF(AND($M$1=2008,'Calculation sheet'!$AQ77="1999-2012"),'Result 2005-2012'!O77*SUM($AA$16:$AE$16)/5,IF(AND($M$1=2009,'Calculation sheet'!$AQ77="1999-2012"),'Result 2005-2012'!O77*SUM($AB$16:$AE$16)/4,IF(AND($M$1=2010,'Calculation sheet'!$AQ77="1999-2012"),'Result 2005-2012'!O77*SUM($AC$16:$AE$16)/3,IF(AND($M$1=2011,'Calculation sheet'!$AQ77="1999-2012"),'Result 2005-2012'!O77*SUM($AD$16:$AE$16)/2,IF(AND($M$1=2012,'Calculation sheet'!$AQ77="1999-2012"),'Result 2005-2012'!O77*$AE$16,""))))))))))))))))</f>
        <v/>
      </c>
      <c r="P77" s="12" t="str">
        <f>IF('Result 2005-2012'!$R77="","",IF($M$1=2005,'Result 2005-2012'!P77,IF(AND($M$1=2006,'Calculation sheet'!$AQ77="2005-2012"),'Result 2005-2012'!P77*SUM($Y$11:$AE$11)/7,IF(AND($M$1=2007,'Calculation sheet'!$AQ77="2005-2012"),'Result 2005-2012'!P77*SUM($Z$11:$AE$11)/6,IF(AND($M$1=2008,'Calculation sheet'!$AQ77="2005-2012"),'Result 2005-2012'!P77*SUM($AA$11:$AE$11)/5,IF(AND($M$1=2009,'Calculation sheet'!$AQ77="2005-2012"),'Result 2005-2012'!P77*SUM($AB$11:$AE$11)/4,IF(AND($M$1=2010,'Calculation sheet'!$AQ77="2005-2012"),'Result 2005-2012'!P77*SUM($AC$11:$AE$11)/3,IF(AND($M$1=2011,'Calculation sheet'!$AQ77="2005-2012"),'Result 2005-2012'!P77*SUM($AD$11:$AE$11)/2,IF(AND($M$1=2012,'Calculation sheet'!$AQ77="2005-2012"),'Result 2005-2012'!P77*$AE$11,IF(AND($M$1=2006,'Calculation sheet'!$AQ77="1999-2012"),'Result 2005-2012'!P77*SUM($Y$16:$AE$16)/7,IF(AND($M$1=2007,'Calculation sheet'!$AQ77="1999-2012"),'Result 2005-2012'!P77*SUM($Z$16:$AE$16)/6,IF(AND($M$1=2008,'Calculation sheet'!$AQ77="1999-2012"),'Result 2005-2012'!P77*SUM($AA$16:$AE$16)/5,IF(AND($M$1=2009,'Calculation sheet'!$AQ77="1999-2012"),'Result 2005-2012'!P77*SUM($AB$16:$AE$16)/4,IF(AND($M$1=2010,'Calculation sheet'!$AQ77="1999-2012"),'Result 2005-2012'!P77*SUM($AC$16:$AE$16)/3,IF(AND($M$1=2011,'Calculation sheet'!$AQ77="1999-2012"),'Result 2005-2012'!P77*SUM($AD$16:$AE$16)/2,IF(AND($M$1=2012,'Calculation sheet'!$AQ77="1999-2012"),'Result 2005-2012'!P77*$AE$16,""))))))))))))))))</f>
        <v/>
      </c>
      <c r="Q77" s="12" t="str">
        <f t="shared" si="6"/>
        <v/>
      </c>
      <c r="R77" s="14" t="str">
        <f t="shared" si="7"/>
        <v/>
      </c>
    </row>
    <row r="78" spans="1:18" x14ac:dyDescent="0.3">
      <c r="A78" s="4" t="str">
        <f>IF('Input data'!A93="","",'Input data'!A93)</f>
        <v/>
      </c>
      <c r="B78" s="4" t="str">
        <f>IF('Input data'!B93="","",'Input data'!B93)</f>
        <v/>
      </c>
      <c r="C78" s="4" t="str">
        <f>IF('Input data'!C93="","",'Input data'!C93)</f>
        <v/>
      </c>
      <c r="D78" s="4" t="str">
        <f>IF('Input data'!D93="","",'Input data'!D93)</f>
        <v/>
      </c>
      <c r="E78" s="4" t="str">
        <f>IF('Input data'!E93="","",'Input data'!E93)</f>
        <v/>
      </c>
      <c r="F78" s="4" t="str">
        <f>IF('Input data'!F93="","",'Input data'!F93)</f>
        <v/>
      </c>
      <c r="G78" s="4">
        <f>IF('Input data'!G93="","",'Input data'!G93)</f>
        <v>0</v>
      </c>
      <c r="H78" s="4" t="str">
        <f>IF('Input data'!H93&gt;0.5,'Input data'!H93,"")</f>
        <v/>
      </c>
      <c r="I78" s="4" t="str">
        <f>IF('Input data'!I93="","",'Input data'!I93)</f>
        <v/>
      </c>
      <c r="J78" s="12" t="str">
        <f>IF('Result 2005-2012'!$R78="","",IF($M$1=2005,'Result 2005-2012'!J78,IF(AND($M$1=2006,'Calculation sheet'!$AQ78="2005-2012"),'Result 2005-2012'!J78*SUM($Y$7:$AE$7)/7,IF(AND($M$1=2007,'Calculation sheet'!$AQ78="2005-2012"),'Result 2005-2012'!J78*SUM($Z$7:$AE$7)/6,IF(AND($M$1=2008,'Calculation sheet'!$AQ78="2005-2012"),'Result 2005-2012'!J78*SUM($AA$7:$AE$7)/5,IF(AND($M$1=2009,'Calculation sheet'!$AQ78="2005-2012"),'Result 2005-2012'!J78*SUM($AB$7:$AE$7)/4,IF(AND($M$1=2010,'Calculation sheet'!$AQ78="2005-2012"),'Result 2005-2012'!J78*SUM($AC$7:$AE$7)/3,IF(AND($M$1=2011,'Calculation sheet'!$AQ78="2005-2012"),'Result 2005-2012'!J78*SUM($AD$7:$AE$7)/2,IF(AND($M$1=2012,'Calculation sheet'!$AQ78="2005-2012"),'Result 2005-2012'!J78*$AE$7,IF(AND($M$1=2006,'Calculation sheet'!$AQ78="1999-2012"),'Result 2005-2012'!J78*SUM($Y$16:$AE$16)/7,IF(AND($M$1=2007,'Calculation sheet'!$AQ78="1999-2012"),'Result 2005-2012'!J78*SUM($Z$16:$AE$16)/6,IF(AND($M$1=2008,'Calculation sheet'!$AQ78="1999-2012"),'Result 2005-2012'!J78*SUM($AA$16:$AE$16)/5,IF(AND($M$1=2009,'Calculation sheet'!$AQ78="1999-2012"),'Result 2005-2012'!J78*SUM($AB$16:$AE$16)/4,IF(AND($M$1=2010,'Calculation sheet'!$AQ78="1999-2012"),'Result 2005-2012'!J78*SUM($AC$16:$AE$16)/3,IF(AND($M$1=2011,'Calculation sheet'!$AQ78="1999-2012"),'Result 2005-2012'!J78*SUM($AD$16:$AE$16)/2,IF(AND($M$1=2012,'Calculation sheet'!$AQ78="1999-2012"),'Result 2005-2012'!J78*$AE$16,""))))))))))))))))</f>
        <v/>
      </c>
      <c r="K78" s="12" t="str">
        <f>IF('Result 2005-2012'!$R78="","",IF($M$1=2005,'Result 2005-2012'!K78,IF(AND($M$1=2006,'Calculation sheet'!$AQ78="2005-2012"),'Result 2005-2012'!K78*SUM($Y$8:$AE$8)/7,IF(AND($M$1=2007,'Calculation sheet'!$AQ78="2005-2012"),'Result 2005-2012'!K78*SUM($Z$8:$AE$8)/6,IF(AND($M$1=2008,'Calculation sheet'!$AQ78="2005-2012"),'Result 2005-2012'!K78*SUM($AA$8:$AE$8)/5,IF(AND($M$1=2009,'Calculation sheet'!$AQ78="2005-2012"),'Result 2005-2012'!K78*SUM($AB$8:$AE$8)/4,IF(AND($M$1=2010,'Calculation sheet'!$AQ78="2005-2012"),'Result 2005-2012'!K78*SUM($AC$8:$AE$8)/3,IF(AND($M$1=2011,'Calculation sheet'!$AQ78="2005-2012"),'Result 2005-2012'!K78*SUM($AD$8:$AE$8)/2,IF(AND($M$1=2012,'Calculation sheet'!$AQ78="2005-2012"),'Result 2005-2012'!K78*$AE$8,IF(AND($M$1=2006,'Calculation sheet'!$AQ78="1999-2012"),'Result 2005-2012'!K78*SUM($Y$17:$AE$17)/7,IF(AND($M$1=2007,'Calculation sheet'!$AQ78="1999-2012"),'Result 2005-2012'!K78*SUM($Z$17:$AE$17)/6,IF(AND($M$1=2008,'Calculation sheet'!$AQ78="1999-2012"),'Result 2005-2012'!K78*SUM($AA$17:$AE$17)/5,IF(AND($M$1=2009,'Calculation sheet'!$AQ78="1999-2012"),'Result 2005-2012'!K78*SUM($AB$17:$AE$17)/4,IF(AND($M$1=2010,'Calculation sheet'!$AQ78="1999-2012"),'Result 2005-2012'!K78*SUM($AC$17:$AE$17)/3,IF(AND($M$1=2011,'Calculation sheet'!$AQ78="1999-2012"),'Result 2005-2012'!K78*SUM($AD$17:$AE$17)/2,IF(AND($M$1=2012,'Calculation sheet'!$AQ78="1999-2012"),'Result 2005-2012'!K78*$AE$17,""))))))))))))))))</f>
        <v/>
      </c>
      <c r="L78" s="12" t="str">
        <f>IF('Result 2005-2012'!$R78="","",IF($M$1=2005,'Result 2005-2012'!L78,IF(AND($M$1=2006,'Calculation sheet'!$AQ78="2005-2012"),'Result 2005-2012'!L78*SUM($Y$9:$AE$9)/7,IF(AND($M$1=2007,'Calculation sheet'!$AQ78="2005-2012"),'Result 2005-2012'!L78*SUM($Z$9:$AE$9)/6,IF(AND($M$1=2008,'Calculation sheet'!$AQ78="2005-2012"),'Result 2005-2012'!L78*SUM($AA$9:$AE$9)/5,IF(AND($M$1=2009,'Calculation sheet'!$AQ78="2005-2012"),'Result 2005-2012'!L78*SUM($AB$9:$AE$9)/4,IF(AND($M$1=2010,'Calculation sheet'!$AQ78="2005-2012"),'Result 2005-2012'!L78*SUM($AC$9:$AE$9)/3,IF(AND($M$1=2011,'Calculation sheet'!$AQ78="2005-2012"),'Result 2005-2012'!L78*SUM($AD$9:$AE$9)/2,IF(AND($M$1=2012,'Calculation sheet'!$AQ78="2005-2012"),'Result 2005-2012'!L78*$AE$9,IF(AND($M$1=2006,'Calculation sheet'!$AQ78="1999-2012"),'Result 2005-2012'!L78*SUM($Y$18:$AE$18)/7,IF(AND($M$1=2007,'Calculation sheet'!$AQ78="1999-2012"),'Result 2005-2012'!L78*SUM($Z$18:$AE$18)/6,IF(AND($M$1=2008,'Calculation sheet'!$AQ78="1999-2012"),'Result 2005-2012'!L78*SUM($AA$18:$AE$18)/5,IF(AND($M$1=2009,'Calculation sheet'!$AQ78="1999-2012"),'Result 2005-2012'!L78*SUM($AB$18:$AE$18)/4,IF(AND($M$1=2010,'Calculation sheet'!$AQ78="1999-2012"),'Result 2005-2012'!L78*SUM($AC$18:$AE$18)/3,IF(AND($M$1=2011,'Calculation sheet'!$AQ78="1999-2012"),'Result 2005-2012'!L78*SUM($AD$18:$AE$18)/2,IF(AND($M$1=2012,'Calculation sheet'!$AQ78="1999-2012"),'Result 2005-2012'!L78*$AE$18,""))))))))))))))))</f>
        <v/>
      </c>
      <c r="M78" s="12" t="str">
        <f t="shared" si="5"/>
        <v/>
      </c>
      <c r="N78" s="12" t="str">
        <f>IF('Result 2005-2012'!$R78="","",IF($M$1=2005,'Result 2005-2012'!N78,IF(AND($M$1=2006,'Calculation sheet'!$AQ78="2005-2012"),'Result 2005-2012'!N78*SUM($Y$10:$AE$10)/7,IF(AND($M$1=2007,'Calculation sheet'!$AQ78="2005-2012"),'Result 2005-2012'!N78*SUM($Z$10:$AE$10)/6,IF(AND($M$1=2008,'Calculation sheet'!$AQ78="2005-2012"),'Result 2005-2012'!N78*SUM($AA$10:$AE$10)/5,IF(AND($M$1=2009,'Calculation sheet'!$AQ78="2005-2012"),'Result 2005-2012'!N78*SUM($AB$10:$AE$10)/4,IF(AND($M$1=2010,'Calculation sheet'!$AQ78="2005-2012"),'Result 2005-2012'!N78*SUM($AC$10:$AE$10)/3,IF(AND($M$1=2011,'Calculation sheet'!$AQ78="2005-2012"),'Result 2005-2012'!N78*SUM($AD$10:$AE$10)/2,IF(AND($M$1=2012,'Calculation sheet'!$AQ78="2005-2012"),'Result 2005-2012'!N78*$AE$10,IF(AND($M$1=2006,'Calculation sheet'!$AQ78="1999-2012"),'Result 2005-2012'!N78*SUM($Y$16:$AE$16)/7,IF(AND($M$1=2007,'Calculation sheet'!$AQ78="1999-2012"),'Result 2005-2012'!N78*SUM($Z$16:$AE$16)/6,IF(AND($M$1=2008,'Calculation sheet'!$AQ78="1999-2012"),'Result 2005-2012'!N78*SUM($AA$16:$AE$16)/5,IF(AND($M$1=2009,'Calculation sheet'!$AQ78="1999-2012"),'Result 2005-2012'!N78*SUM($AB$16:$AE$16)/4,IF(AND($M$1=2010,'Calculation sheet'!$AQ78="1999-2012"),'Result 2005-2012'!N78*SUM($AC$16:$AE$16)/3,IF(AND($M$1=2011,'Calculation sheet'!$AQ78="1999-2012"),'Result 2005-2012'!N78*SUM($AD$16:$AE$16)/2,IF(AND($M$1=2012,'Calculation sheet'!$AQ78="1999-2012"),'Result 2005-2012'!N78*$AE$16,""))))))))))))))))</f>
        <v/>
      </c>
      <c r="O78" s="12" t="str">
        <f>IF('Result 2005-2012'!$R78="","",IF($M$1=2005,'Result 2005-2012'!O78,IF(AND($M$1=2006,'Calculation sheet'!$AQ78="2005-2012"),'Result 2005-2012'!O78*SUM($Y$10:$AE$10)/7,IF(AND($M$1=2007,'Calculation sheet'!$AQ78="2005-2012"),'Result 2005-2012'!O78*SUM($Z$10:$AE$10)/6,IF(AND($M$1=2008,'Calculation sheet'!$AQ78="2005-2012"),'Result 2005-2012'!O78*SUM($AA$10:$AE$10)/5,IF(AND($M$1=2009,'Calculation sheet'!$AQ78="2005-2012"),'Result 2005-2012'!O78*SUM($AB$10:$AE$10)/4,IF(AND($M$1=2010,'Calculation sheet'!$AQ78="2005-2012"),'Result 2005-2012'!O78*SUM($AC$10:$AE$10)/3,IF(AND($M$1=2011,'Calculation sheet'!$AQ78="2005-2012"),'Result 2005-2012'!O78*SUM($AD$10:$AE$10)/2,IF(AND($M$1=2012,'Calculation sheet'!$AQ78="2005-2012"),'Result 2005-2012'!O78*$AE$10,IF(AND($M$1=2006,'Calculation sheet'!$AQ78="1999-2012"),'Result 2005-2012'!O78*SUM($Y$16:$AE$16)/7,IF(AND($M$1=2007,'Calculation sheet'!$AQ78="1999-2012"),'Result 2005-2012'!O78*SUM($Z$16:$AE$16)/6,IF(AND($M$1=2008,'Calculation sheet'!$AQ78="1999-2012"),'Result 2005-2012'!O78*SUM($AA$16:$AE$16)/5,IF(AND($M$1=2009,'Calculation sheet'!$AQ78="1999-2012"),'Result 2005-2012'!O78*SUM($AB$16:$AE$16)/4,IF(AND($M$1=2010,'Calculation sheet'!$AQ78="1999-2012"),'Result 2005-2012'!O78*SUM($AC$16:$AE$16)/3,IF(AND($M$1=2011,'Calculation sheet'!$AQ78="1999-2012"),'Result 2005-2012'!O78*SUM($AD$16:$AE$16)/2,IF(AND($M$1=2012,'Calculation sheet'!$AQ78="1999-2012"),'Result 2005-2012'!O78*$AE$16,""))))))))))))))))</f>
        <v/>
      </c>
      <c r="P78" s="12" t="str">
        <f>IF('Result 2005-2012'!$R78="","",IF($M$1=2005,'Result 2005-2012'!P78,IF(AND($M$1=2006,'Calculation sheet'!$AQ78="2005-2012"),'Result 2005-2012'!P78*SUM($Y$11:$AE$11)/7,IF(AND($M$1=2007,'Calculation sheet'!$AQ78="2005-2012"),'Result 2005-2012'!P78*SUM($Z$11:$AE$11)/6,IF(AND($M$1=2008,'Calculation sheet'!$AQ78="2005-2012"),'Result 2005-2012'!P78*SUM($AA$11:$AE$11)/5,IF(AND($M$1=2009,'Calculation sheet'!$AQ78="2005-2012"),'Result 2005-2012'!P78*SUM($AB$11:$AE$11)/4,IF(AND($M$1=2010,'Calculation sheet'!$AQ78="2005-2012"),'Result 2005-2012'!P78*SUM($AC$11:$AE$11)/3,IF(AND($M$1=2011,'Calculation sheet'!$AQ78="2005-2012"),'Result 2005-2012'!P78*SUM($AD$11:$AE$11)/2,IF(AND($M$1=2012,'Calculation sheet'!$AQ78="2005-2012"),'Result 2005-2012'!P78*$AE$11,IF(AND($M$1=2006,'Calculation sheet'!$AQ78="1999-2012"),'Result 2005-2012'!P78*SUM($Y$16:$AE$16)/7,IF(AND($M$1=2007,'Calculation sheet'!$AQ78="1999-2012"),'Result 2005-2012'!P78*SUM($Z$16:$AE$16)/6,IF(AND($M$1=2008,'Calculation sheet'!$AQ78="1999-2012"),'Result 2005-2012'!P78*SUM($AA$16:$AE$16)/5,IF(AND($M$1=2009,'Calculation sheet'!$AQ78="1999-2012"),'Result 2005-2012'!P78*SUM($AB$16:$AE$16)/4,IF(AND($M$1=2010,'Calculation sheet'!$AQ78="1999-2012"),'Result 2005-2012'!P78*SUM($AC$16:$AE$16)/3,IF(AND($M$1=2011,'Calculation sheet'!$AQ78="1999-2012"),'Result 2005-2012'!P78*SUM($AD$16:$AE$16)/2,IF(AND($M$1=2012,'Calculation sheet'!$AQ78="1999-2012"),'Result 2005-2012'!P78*$AE$16,""))))))))))))))))</f>
        <v/>
      </c>
      <c r="Q78" s="12" t="str">
        <f t="shared" si="6"/>
        <v/>
      </c>
      <c r="R78" s="14" t="str">
        <f t="shared" si="7"/>
        <v/>
      </c>
    </row>
    <row r="79" spans="1:18" x14ac:dyDescent="0.3">
      <c r="A79" s="4" t="str">
        <f>IF('Input data'!A94="","",'Input data'!A94)</f>
        <v/>
      </c>
      <c r="B79" s="4" t="str">
        <f>IF('Input data'!B94="","",'Input data'!B94)</f>
        <v/>
      </c>
      <c r="C79" s="4" t="str">
        <f>IF('Input data'!C94="","",'Input data'!C94)</f>
        <v/>
      </c>
      <c r="D79" s="4" t="str">
        <f>IF('Input data'!D94="","",'Input data'!D94)</f>
        <v/>
      </c>
      <c r="E79" s="4" t="str">
        <f>IF('Input data'!E94="","",'Input data'!E94)</f>
        <v/>
      </c>
      <c r="F79" s="4" t="str">
        <f>IF('Input data'!F94="","",'Input data'!F94)</f>
        <v/>
      </c>
      <c r="G79" s="4">
        <f>IF('Input data'!G94="","",'Input data'!G94)</f>
        <v>0</v>
      </c>
      <c r="H79" s="4" t="str">
        <f>IF('Input data'!H94&gt;0.5,'Input data'!H94,"")</f>
        <v/>
      </c>
      <c r="I79" s="4" t="str">
        <f>IF('Input data'!I94="","",'Input data'!I94)</f>
        <v/>
      </c>
      <c r="J79" s="12" t="str">
        <f>IF('Result 2005-2012'!$R79="","",IF($M$1=2005,'Result 2005-2012'!J79,IF(AND($M$1=2006,'Calculation sheet'!$AQ79="2005-2012"),'Result 2005-2012'!J79*SUM($Y$7:$AE$7)/7,IF(AND($M$1=2007,'Calculation sheet'!$AQ79="2005-2012"),'Result 2005-2012'!J79*SUM($Z$7:$AE$7)/6,IF(AND($M$1=2008,'Calculation sheet'!$AQ79="2005-2012"),'Result 2005-2012'!J79*SUM($AA$7:$AE$7)/5,IF(AND($M$1=2009,'Calculation sheet'!$AQ79="2005-2012"),'Result 2005-2012'!J79*SUM($AB$7:$AE$7)/4,IF(AND($M$1=2010,'Calculation sheet'!$AQ79="2005-2012"),'Result 2005-2012'!J79*SUM($AC$7:$AE$7)/3,IF(AND($M$1=2011,'Calculation sheet'!$AQ79="2005-2012"),'Result 2005-2012'!J79*SUM($AD$7:$AE$7)/2,IF(AND($M$1=2012,'Calculation sheet'!$AQ79="2005-2012"),'Result 2005-2012'!J79*$AE$7,IF(AND($M$1=2006,'Calculation sheet'!$AQ79="1999-2012"),'Result 2005-2012'!J79*SUM($Y$16:$AE$16)/7,IF(AND($M$1=2007,'Calculation sheet'!$AQ79="1999-2012"),'Result 2005-2012'!J79*SUM($Z$16:$AE$16)/6,IF(AND($M$1=2008,'Calculation sheet'!$AQ79="1999-2012"),'Result 2005-2012'!J79*SUM($AA$16:$AE$16)/5,IF(AND($M$1=2009,'Calculation sheet'!$AQ79="1999-2012"),'Result 2005-2012'!J79*SUM($AB$16:$AE$16)/4,IF(AND($M$1=2010,'Calculation sheet'!$AQ79="1999-2012"),'Result 2005-2012'!J79*SUM($AC$16:$AE$16)/3,IF(AND($M$1=2011,'Calculation sheet'!$AQ79="1999-2012"),'Result 2005-2012'!J79*SUM($AD$16:$AE$16)/2,IF(AND($M$1=2012,'Calculation sheet'!$AQ79="1999-2012"),'Result 2005-2012'!J79*$AE$16,""))))))))))))))))</f>
        <v/>
      </c>
      <c r="K79" s="12" t="str">
        <f>IF('Result 2005-2012'!$R79="","",IF($M$1=2005,'Result 2005-2012'!K79,IF(AND($M$1=2006,'Calculation sheet'!$AQ79="2005-2012"),'Result 2005-2012'!K79*SUM($Y$8:$AE$8)/7,IF(AND($M$1=2007,'Calculation sheet'!$AQ79="2005-2012"),'Result 2005-2012'!K79*SUM($Z$8:$AE$8)/6,IF(AND($M$1=2008,'Calculation sheet'!$AQ79="2005-2012"),'Result 2005-2012'!K79*SUM($AA$8:$AE$8)/5,IF(AND($M$1=2009,'Calculation sheet'!$AQ79="2005-2012"),'Result 2005-2012'!K79*SUM($AB$8:$AE$8)/4,IF(AND($M$1=2010,'Calculation sheet'!$AQ79="2005-2012"),'Result 2005-2012'!K79*SUM($AC$8:$AE$8)/3,IF(AND($M$1=2011,'Calculation sheet'!$AQ79="2005-2012"),'Result 2005-2012'!K79*SUM($AD$8:$AE$8)/2,IF(AND($M$1=2012,'Calculation sheet'!$AQ79="2005-2012"),'Result 2005-2012'!K79*$AE$8,IF(AND($M$1=2006,'Calculation sheet'!$AQ79="1999-2012"),'Result 2005-2012'!K79*SUM($Y$17:$AE$17)/7,IF(AND($M$1=2007,'Calculation sheet'!$AQ79="1999-2012"),'Result 2005-2012'!K79*SUM($Z$17:$AE$17)/6,IF(AND($M$1=2008,'Calculation sheet'!$AQ79="1999-2012"),'Result 2005-2012'!K79*SUM($AA$17:$AE$17)/5,IF(AND($M$1=2009,'Calculation sheet'!$AQ79="1999-2012"),'Result 2005-2012'!K79*SUM($AB$17:$AE$17)/4,IF(AND($M$1=2010,'Calculation sheet'!$AQ79="1999-2012"),'Result 2005-2012'!K79*SUM($AC$17:$AE$17)/3,IF(AND($M$1=2011,'Calculation sheet'!$AQ79="1999-2012"),'Result 2005-2012'!K79*SUM($AD$17:$AE$17)/2,IF(AND($M$1=2012,'Calculation sheet'!$AQ79="1999-2012"),'Result 2005-2012'!K79*$AE$17,""))))))))))))))))</f>
        <v/>
      </c>
      <c r="L79" s="12" t="str">
        <f>IF('Result 2005-2012'!$R79="","",IF($M$1=2005,'Result 2005-2012'!L79,IF(AND($M$1=2006,'Calculation sheet'!$AQ79="2005-2012"),'Result 2005-2012'!L79*SUM($Y$9:$AE$9)/7,IF(AND($M$1=2007,'Calculation sheet'!$AQ79="2005-2012"),'Result 2005-2012'!L79*SUM($Z$9:$AE$9)/6,IF(AND($M$1=2008,'Calculation sheet'!$AQ79="2005-2012"),'Result 2005-2012'!L79*SUM($AA$9:$AE$9)/5,IF(AND($M$1=2009,'Calculation sheet'!$AQ79="2005-2012"),'Result 2005-2012'!L79*SUM($AB$9:$AE$9)/4,IF(AND($M$1=2010,'Calculation sheet'!$AQ79="2005-2012"),'Result 2005-2012'!L79*SUM($AC$9:$AE$9)/3,IF(AND($M$1=2011,'Calculation sheet'!$AQ79="2005-2012"),'Result 2005-2012'!L79*SUM($AD$9:$AE$9)/2,IF(AND($M$1=2012,'Calculation sheet'!$AQ79="2005-2012"),'Result 2005-2012'!L79*$AE$9,IF(AND($M$1=2006,'Calculation sheet'!$AQ79="1999-2012"),'Result 2005-2012'!L79*SUM($Y$18:$AE$18)/7,IF(AND($M$1=2007,'Calculation sheet'!$AQ79="1999-2012"),'Result 2005-2012'!L79*SUM($Z$18:$AE$18)/6,IF(AND($M$1=2008,'Calculation sheet'!$AQ79="1999-2012"),'Result 2005-2012'!L79*SUM($AA$18:$AE$18)/5,IF(AND($M$1=2009,'Calculation sheet'!$AQ79="1999-2012"),'Result 2005-2012'!L79*SUM($AB$18:$AE$18)/4,IF(AND($M$1=2010,'Calculation sheet'!$AQ79="1999-2012"),'Result 2005-2012'!L79*SUM($AC$18:$AE$18)/3,IF(AND($M$1=2011,'Calculation sheet'!$AQ79="1999-2012"),'Result 2005-2012'!L79*SUM($AD$18:$AE$18)/2,IF(AND($M$1=2012,'Calculation sheet'!$AQ79="1999-2012"),'Result 2005-2012'!L79*$AE$18,""))))))))))))))))</f>
        <v/>
      </c>
      <c r="M79" s="12" t="str">
        <f t="shared" si="5"/>
        <v/>
      </c>
      <c r="N79" s="12" t="str">
        <f>IF('Result 2005-2012'!$R79="","",IF($M$1=2005,'Result 2005-2012'!N79,IF(AND($M$1=2006,'Calculation sheet'!$AQ79="2005-2012"),'Result 2005-2012'!N79*SUM($Y$10:$AE$10)/7,IF(AND($M$1=2007,'Calculation sheet'!$AQ79="2005-2012"),'Result 2005-2012'!N79*SUM($Z$10:$AE$10)/6,IF(AND($M$1=2008,'Calculation sheet'!$AQ79="2005-2012"),'Result 2005-2012'!N79*SUM($AA$10:$AE$10)/5,IF(AND($M$1=2009,'Calculation sheet'!$AQ79="2005-2012"),'Result 2005-2012'!N79*SUM($AB$10:$AE$10)/4,IF(AND($M$1=2010,'Calculation sheet'!$AQ79="2005-2012"),'Result 2005-2012'!N79*SUM($AC$10:$AE$10)/3,IF(AND($M$1=2011,'Calculation sheet'!$AQ79="2005-2012"),'Result 2005-2012'!N79*SUM($AD$10:$AE$10)/2,IF(AND($M$1=2012,'Calculation sheet'!$AQ79="2005-2012"),'Result 2005-2012'!N79*$AE$10,IF(AND($M$1=2006,'Calculation sheet'!$AQ79="1999-2012"),'Result 2005-2012'!N79*SUM($Y$16:$AE$16)/7,IF(AND($M$1=2007,'Calculation sheet'!$AQ79="1999-2012"),'Result 2005-2012'!N79*SUM($Z$16:$AE$16)/6,IF(AND($M$1=2008,'Calculation sheet'!$AQ79="1999-2012"),'Result 2005-2012'!N79*SUM($AA$16:$AE$16)/5,IF(AND($M$1=2009,'Calculation sheet'!$AQ79="1999-2012"),'Result 2005-2012'!N79*SUM($AB$16:$AE$16)/4,IF(AND($M$1=2010,'Calculation sheet'!$AQ79="1999-2012"),'Result 2005-2012'!N79*SUM($AC$16:$AE$16)/3,IF(AND($M$1=2011,'Calculation sheet'!$AQ79="1999-2012"),'Result 2005-2012'!N79*SUM($AD$16:$AE$16)/2,IF(AND($M$1=2012,'Calculation sheet'!$AQ79="1999-2012"),'Result 2005-2012'!N79*$AE$16,""))))))))))))))))</f>
        <v/>
      </c>
      <c r="O79" s="12" t="str">
        <f>IF('Result 2005-2012'!$R79="","",IF($M$1=2005,'Result 2005-2012'!O79,IF(AND($M$1=2006,'Calculation sheet'!$AQ79="2005-2012"),'Result 2005-2012'!O79*SUM($Y$10:$AE$10)/7,IF(AND($M$1=2007,'Calculation sheet'!$AQ79="2005-2012"),'Result 2005-2012'!O79*SUM($Z$10:$AE$10)/6,IF(AND($M$1=2008,'Calculation sheet'!$AQ79="2005-2012"),'Result 2005-2012'!O79*SUM($AA$10:$AE$10)/5,IF(AND($M$1=2009,'Calculation sheet'!$AQ79="2005-2012"),'Result 2005-2012'!O79*SUM($AB$10:$AE$10)/4,IF(AND($M$1=2010,'Calculation sheet'!$AQ79="2005-2012"),'Result 2005-2012'!O79*SUM($AC$10:$AE$10)/3,IF(AND($M$1=2011,'Calculation sheet'!$AQ79="2005-2012"),'Result 2005-2012'!O79*SUM($AD$10:$AE$10)/2,IF(AND($M$1=2012,'Calculation sheet'!$AQ79="2005-2012"),'Result 2005-2012'!O79*$AE$10,IF(AND($M$1=2006,'Calculation sheet'!$AQ79="1999-2012"),'Result 2005-2012'!O79*SUM($Y$16:$AE$16)/7,IF(AND($M$1=2007,'Calculation sheet'!$AQ79="1999-2012"),'Result 2005-2012'!O79*SUM($Z$16:$AE$16)/6,IF(AND($M$1=2008,'Calculation sheet'!$AQ79="1999-2012"),'Result 2005-2012'!O79*SUM($AA$16:$AE$16)/5,IF(AND($M$1=2009,'Calculation sheet'!$AQ79="1999-2012"),'Result 2005-2012'!O79*SUM($AB$16:$AE$16)/4,IF(AND($M$1=2010,'Calculation sheet'!$AQ79="1999-2012"),'Result 2005-2012'!O79*SUM($AC$16:$AE$16)/3,IF(AND($M$1=2011,'Calculation sheet'!$AQ79="1999-2012"),'Result 2005-2012'!O79*SUM($AD$16:$AE$16)/2,IF(AND($M$1=2012,'Calculation sheet'!$AQ79="1999-2012"),'Result 2005-2012'!O79*$AE$16,""))))))))))))))))</f>
        <v/>
      </c>
      <c r="P79" s="12" t="str">
        <f>IF('Result 2005-2012'!$R79="","",IF($M$1=2005,'Result 2005-2012'!P79,IF(AND($M$1=2006,'Calculation sheet'!$AQ79="2005-2012"),'Result 2005-2012'!P79*SUM($Y$11:$AE$11)/7,IF(AND($M$1=2007,'Calculation sheet'!$AQ79="2005-2012"),'Result 2005-2012'!P79*SUM($Z$11:$AE$11)/6,IF(AND($M$1=2008,'Calculation sheet'!$AQ79="2005-2012"),'Result 2005-2012'!P79*SUM($AA$11:$AE$11)/5,IF(AND($M$1=2009,'Calculation sheet'!$AQ79="2005-2012"),'Result 2005-2012'!P79*SUM($AB$11:$AE$11)/4,IF(AND($M$1=2010,'Calculation sheet'!$AQ79="2005-2012"),'Result 2005-2012'!P79*SUM($AC$11:$AE$11)/3,IF(AND($M$1=2011,'Calculation sheet'!$AQ79="2005-2012"),'Result 2005-2012'!P79*SUM($AD$11:$AE$11)/2,IF(AND($M$1=2012,'Calculation sheet'!$AQ79="2005-2012"),'Result 2005-2012'!P79*$AE$11,IF(AND($M$1=2006,'Calculation sheet'!$AQ79="1999-2012"),'Result 2005-2012'!P79*SUM($Y$16:$AE$16)/7,IF(AND($M$1=2007,'Calculation sheet'!$AQ79="1999-2012"),'Result 2005-2012'!P79*SUM($Z$16:$AE$16)/6,IF(AND($M$1=2008,'Calculation sheet'!$AQ79="1999-2012"),'Result 2005-2012'!P79*SUM($AA$16:$AE$16)/5,IF(AND($M$1=2009,'Calculation sheet'!$AQ79="1999-2012"),'Result 2005-2012'!P79*SUM($AB$16:$AE$16)/4,IF(AND($M$1=2010,'Calculation sheet'!$AQ79="1999-2012"),'Result 2005-2012'!P79*SUM($AC$16:$AE$16)/3,IF(AND($M$1=2011,'Calculation sheet'!$AQ79="1999-2012"),'Result 2005-2012'!P79*SUM($AD$16:$AE$16)/2,IF(AND($M$1=2012,'Calculation sheet'!$AQ79="1999-2012"),'Result 2005-2012'!P79*$AE$16,""))))))))))))))))</f>
        <v/>
      </c>
      <c r="Q79" s="12" t="str">
        <f t="shared" si="6"/>
        <v/>
      </c>
      <c r="R79" s="14" t="str">
        <f t="shared" si="7"/>
        <v/>
      </c>
    </row>
    <row r="80" spans="1:18" x14ac:dyDescent="0.3">
      <c r="A80" s="4" t="str">
        <f>IF('Input data'!A95="","",'Input data'!A95)</f>
        <v/>
      </c>
      <c r="B80" s="4" t="str">
        <f>IF('Input data'!B95="","",'Input data'!B95)</f>
        <v/>
      </c>
      <c r="C80" s="4" t="str">
        <f>IF('Input data'!C95="","",'Input data'!C95)</f>
        <v/>
      </c>
      <c r="D80" s="4" t="str">
        <f>IF('Input data'!D95="","",'Input data'!D95)</f>
        <v/>
      </c>
      <c r="E80" s="4" t="str">
        <f>IF('Input data'!E95="","",'Input data'!E95)</f>
        <v/>
      </c>
      <c r="F80" s="4" t="str">
        <f>IF('Input data'!F95="","",'Input data'!F95)</f>
        <v/>
      </c>
      <c r="G80" s="4">
        <f>IF('Input data'!G95="","",'Input data'!G95)</f>
        <v>0</v>
      </c>
      <c r="H80" s="4" t="str">
        <f>IF('Input data'!H95&gt;0.5,'Input data'!H95,"")</f>
        <v/>
      </c>
      <c r="I80" s="4" t="str">
        <f>IF('Input data'!I95="","",'Input data'!I95)</f>
        <v/>
      </c>
      <c r="J80" s="12" t="str">
        <f>IF('Result 2005-2012'!$R80="","",IF($M$1=2005,'Result 2005-2012'!J80,IF(AND($M$1=2006,'Calculation sheet'!$AQ80="2005-2012"),'Result 2005-2012'!J80*SUM($Y$7:$AE$7)/7,IF(AND($M$1=2007,'Calculation sheet'!$AQ80="2005-2012"),'Result 2005-2012'!J80*SUM($Z$7:$AE$7)/6,IF(AND($M$1=2008,'Calculation sheet'!$AQ80="2005-2012"),'Result 2005-2012'!J80*SUM($AA$7:$AE$7)/5,IF(AND($M$1=2009,'Calculation sheet'!$AQ80="2005-2012"),'Result 2005-2012'!J80*SUM($AB$7:$AE$7)/4,IF(AND($M$1=2010,'Calculation sheet'!$AQ80="2005-2012"),'Result 2005-2012'!J80*SUM($AC$7:$AE$7)/3,IF(AND($M$1=2011,'Calculation sheet'!$AQ80="2005-2012"),'Result 2005-2012'!J80*SUM($AD$7:$AE$7)/2,IF(AND($M$1=2012,'Calculation sheet'!$AQ80="2005-2012"),'Result 2005-2012'!J80*$AE$7,IF(AND($M$1=2006,'Calculation sheet'!$AQ80="1999-2012"),'Result 2005-2012'!J80*SUM($Y$16:$AE$16)/7,IF(AND($M$1=2007,'Calculation sheet'!$AQ80="1999-2012"),'Result 2005-2012'!J80*SUM($Z$16:$AE$16)/6,IF(AND($M$1=2008,'Calculation sheet'!$AQ80="1999-2012"),'Result 2005-2012'!J80*SUM($AA$16:$AE$16)/5,IF(AND($M$1=2009,'Calculation sheet'!$AQ80="1999-2012"),'Result 2005-2012'!J80*SUM($AB$16:$AE$16)/4,IF(AND($M$1=2010,'Calculation sheet'!$AQ80="1999-2012"),'Result 2005-2012'!J80*SUM($AC$16:$AE$16)/3,IF(AND($M$1=2011,'Calculation sheet'!$AQ80="1999-2012"),'Result 2005-2012'!J80*SUM($AD$16:$AE$16)/2,IF(AND($M$1=2012,'Calculation sheet'!$AQ80="1999-2012"),'Result 2005-2012'!J80*$AE$16,""))))))))))))))))</f>
        <v/>
      </c>
      <c r="K80" s="12" t="str">
        <f>IF('Result 2005-2012'!$R80="","",IF($M$1=2005,'Result 2005-2012'!K80,IF(AND($M$1=2006,'Calculation sheet'!$AQ80="2005-2012"),'Result 2005-2012'!K80*SUM($Y$8:$AE$8)/7,IF(AND($M$1=2007,'Calculation sheet'!$AQ80="2005-2012"),'Result 2005-2012'!K80*SUM($Z$8:$AE$8)/6,IF(AND($M$1=2008,'Calculation sheet'!$AQ80="2005-2012"),'Result 2005-2012'!K80*SUM($AA$8:$AE$8)/5,IF(AND($M$1=2009,'Calculation sheet'!$AQ80="2005-2012"),'Result 2005-2012'!K80*SUM($AB$8:$AE$8)/4,IF(AND($M$1=2010,'Calculation sheet'!$AQ80="2005-2012"),'Result 2005-2012'!K80*SUM($AC$8:$AE$8)/3,IF(AND($M$1=2011,'Calculation sheet'!$AQ80="2005-2012"),'Result 2005-2012'!K80*SUM($AD$8:$AE$8)/2,IF(AND($M$1=2012,'Calculation sheet'!$AQ80="2005-2012"),'Result 2005-2012'!K80*$AE$8,IF(AND($M$1=2006,'Calculation sheet'!$AQ80="1999-2012"),'Result 2005-2012'!K80*SUM($Y$17:$AE$17)/7,IF(AND($M$1=2007,'Calculation sheet'!$AQ80="1999-2012"),'Result 2005-2012'!K80*SUM($Z$17:$AE$17)/6,IF(AND($M$1=2008,'Calculation sheet'!$AQ80="1999-2012"),'Result 2005-2012'!K80*SUM($AA$17:$AE$17)/5,IF(AND($M$1=2009,'Calculation sheet'!$AQ80="1999-2012"),'Result 2005-2012'!K80*SUM($AB$17:$AE$17)/4,IF(AND($M$1=2010,'Calculation sheet'!$AQ80="1999-2012"),'Result 2005-2012'!K80*SUM($AC$17:$AE$17)/3,IF(AND($M$1=2011,'Calculation sheet'!$AQ80="1999-2012"),'Result 2005-2012'!K80*SUM($AD$17:$AE$17)/2,IF(AND($M$1=2012,'Calculation sheet'!$AQ80="1999-2012"),'Result 2005-2012'!K80*$AE$17,""))))))))))))))))</f>
        <v/>
      </c>
      <c r="L80" s="12" t="str">
        <f>IF('Result 2005-2012'!$R80="","",IF($M$1=2005,'Result 2005-2012'!L80,IF(AND($M$1=2006,'Calculation sheet'!$AQ80="2005-2012"),'Result 2005-2012'!L80*SUM($Y$9:$AE$9)/7,IF(AND($M$1=2007,'Calculation sheet'!$AQ80="2005-2012"),'Result 2005-2012'!L80*SUM($Z$9:$AE$9)/6,IF(AND($M$1=2008,'Calculation sheet'!$AQ80="2005-2012"),'Result 2005-2012'!L80*SUM($AA$9:$AE$9)/5,IF(AND($M$1=2009,'Calculation sheet'!$AQ80="2005-2012"),'Result 2005-2012'!L80*SUM($AB$9:$AE$9)/4,IF(AND($M$1=2010,'Calculation sheet'!$AQ80="2005-2012"),'Result 2005-2012'!L80*SUM($AC$9:$AE$9)/3,IF(AND($M$1=2011,'Calculation sheet'!$AQ80="2005-2012"),'Result 2005-2012'!L80*SUM($AD$9:$AE$9)/2,IF(AND($M$1=2012,'Calculation sheet'!$AQ80="2005-2012"),'Result 2005-2012'!L80*$AE$9,IF(AND($M$1=2006,'Calculation sheet'!$AQ80="1999-2012"),'Result 2005-2012'!L80*SUM($Y$18:$AE$18)/7,IF(AND($M$1=2007,'Calculation sheet'!$AQ80="1999-2012"),'Result 2005-2012'!L80*SUM($Z$18:$AE$18)/6,IF(AND($M$1=2008,'Calculation sheet'!$AQ80="1999-2012"),'Result 2005-2012'!L80*SUM($AA$18:$AE$18)/5,IF(AND($M$1=2009,'Calculation sheet'!$AQ80="1999-2012"),'Result 2005-2012'!L80*SUM($AB$18:$AE$18)/4,IF(AND($M$1=2010,'Calculation sheet'!$AQ80="1999-2012"),'Result 2005-2012'!L80*SUM($AC$18:$AE$18)/3,IF(AND($M$1=2011,'Calculation sheet'!$AQ80="1999-2012"),'Result 2005-2012'!L80*SUM($AD$18:$AE$18)/2,IF(AND($M$1=2012,'Calculation sheet'!$AQ80="1999-2012"),'Result 2005-2012'!L80*$AE$18,""))))))))))))))))</f>
        <v/>
      </c>
      <c r="M80" s="12" t="str">
        <f t="shared" si="5"/>
        <v/>
      </c>
      <c r="N80" s="12" t="str">
        <f>IF('Result 2005-2012'!$R80="","",IF($M$1=2005,'Result 2005-2012'!N80,IF(AND($M$1=2006,'Calculation sheet'!$AQ80="2005-2012"),'Result 2005-2012'!N80*SUM($Y$10:$AE$10)/7,IF(AND($M$1=2007,'Calculation sheet'!$AQ80="2005-2012"),'Result 2005-2012'!N80*SUM($Z$10:$AE$10)/6,IF(AND($M$1=2008,'Calculation sheet'!$AQ80="2005-2012"),'Result 2005-2012'!N80*SUM($AA$10:$AE$10)/5,IF(AND($M$1=2009,'Calculation sheet'!$AQ80="2005-2012"),'Result 2005-2012'!N80*SUM($AB$10:$AE$10)/4,IF(AND($M$1=2010,'Calculation sheet'!$AQ80="2005-2012"),'Result 2005-2012'!N80*SUM($AC$10:$AE$10)/3,IF(AND($M$1=2011,'Calculation sheet'!$AQ80="2005-2012"),'Result 2005-2012'!N80*SUM($AD$10:$AE$10)/2,IF(AND($M$1=2012,'Calculation sheet'!$AQ80="2005-2012"),'Result 2005-2012'!N80*$AE$10,IF(AND($M$1=2006,'Calculation sheet'!$AQ80="1999-2012"),'Result 2005-2012'!N80*SUM($Y$16:$AE$16)/7,IF(AND($M$1=2007,'Calculation sheet'!$AQ80="1999-2012"),'Result 2005-2012'!N80*SUM($Z$16:$AE$16)/6,IF(AND($M$1=2008,'Calculation sheet'!$AQ80="1999-2012"),'Result 2005-2012'!N80*SUM($AA$16:$AE$16)/5,IF(AND($M$1=2009,'Calculation sheet'!$AQ80="1999-2012"),'Result 2005-2012'!N80*SUM($AB$16:$AE$16)/4,IF(AND($M$1=2010,'Calculation sheet'!$AQ80="1999-2012"),'Result 2005-2012'!N80*SUM($AC$16:$AE$16)/3,IF(AND($M$1=2011,'Calculation sheet'!$AQ80="1999-2012"),'Result 2005-2012'!N80*SUM($AD$16:$AE$16)/2,IF(AND($M$1=2012,'Calculation sheet'!$AQ80="1999-2012"),'Result 2005-2012'!N80*$AE$16,""))))))))))))))))</f>
        <v/>
      </c>
      <c r="O80" s="12" t="str">
        <f>IF('Result 2005-2012'!$R80="","",IF($M$1=2005,'Result 2005-2012'!O80,IF(AND($M$1=2006,'Calculation sheet'!$AQ80="2005-2012"),'Result 2005-2012'!O80*SUM($Y$10:$AE$10)/7,IF(AND($M$1=2007,'Calculation sheet'!$AQ80="2005-2012"),'Result 2005-2012'!O80*SUM($Z$10:$AE$10)/6,IF(AND($M$1=2008,'Calculation sheet'!$AQ80="2005-2012"),'Result 2005-2012'!O80*SUM($AA$10:$AE$10)/5,IF(AND($M$1=2009,'Calculation sheet'!$AQ80="2005-2012"),'Result 2005-2012'!O80*SUM($AB$10:$AE$10)/4,IF(AND($M$1=2010,'Calculation sheet'!$AQ80="2005-2012"),'Result 2005-2012'!O80*SUM($AC$10:$AE$10)/3,IF(AND($M$1=2011,'Calculation sheet'!$AQ80="2005-2012"),'Result 2005-2012'!O80*SUM($AD$10:$AE$10)/2,IF(AND($M$1=2012,'Calculation sheet'!$AQ80="2005-2012"),'Result 2005-2012'!O80*$AE$10,IF(AND($M$1=2006,'Calculation sheet'!$AQ80="1999-2012"),'Result 2005-2012'!O80*SUM($Y$16:$AE$16)/7,IF(AND($M$1=2007,'Calculation sheet'!$AQ80="1999-2012"),'Result 2005-2012'!O80*SUM($Z$16:$AE$16)/6,IF(AND($M$1=2008,'Calculation sheet'!$AQ80="1999-2012"),'Result 2005-2012'!O80*SUM($AA$16:$AE$16)/5,IF(AND($M$1=2009,'Calculation sheet'!$AQ80="1999-2012"),'Result 2005-2012'!O80*SUM($AB$16:$AE$16)/4,IF(AND($M$1=2010,'Calculation sheet'!$AQ80="1999-2012"),'Result 2005-2012'!O80*SUM($AC$16:$AE$16)/3,IF(AND($M$1=2011,'Calculation sheet'!$AQ80="1999-2012"),'Result 2005-2012'!O80*SUM($AD$16:$AE$16)/2,IF(AND($M$1=2012,'Calculation sheet'!$AQ80="1999-2012"),'Result 2005-2012'!O80*$AE$16,""))))))))))))))))</f>
        <v/>
      </c>
      <c r="P80" s="12" t="str">
        <f>IF('Result 2005-2012'!$R80="","",IF($M$1=2005,'Result 2005-2012'!P80,IF(AND($M$1=2006,'Calculation sheet'!$AQ80="2005-2012"),'Result 2005-2012'!P80*SUM($Y$11:$AE$11)/7,IF(AND($M$1=2007,'Calculation sheet'!$AQ80="2005-2012"),'Result 2005-2012'!P80*SUM($Z$11:$AE$11)/6,IF(AND($M$1=2008,'Calculation sheet'!$AQ80="2005-2012"),'Result 2005-2012'!P80*SUM($AA$11:$AE$11)/5,IF(AND($M$1=2009,'Calculation sheet'!$AQ80="2005-2012"),'Result 2005-2012'!P80*SUM($AB$11:$AE$11)/4,IF(AND($M$1=2010,'Calculation sheet'!$AQ80="2005-2012"),'Result 2005-2012'!P80*SUM($AC$11:$AE$11)/3,IF(AND($M$1=2011,'Calculation sheet'!$AQ80="2005-2012"),'Result 2005-2012'!P80*SUM($AD$11:$AE$11)/2,IF(AND($M$1=2012,'Calculation sheet'!$AQ80="2005-2012"),'Result 2005-2012'!P80*$AE$11,IF(AND($M$1=2006,'Calculation sheet'!$AQ80="1999-2012"),'Result 2005-2012'!P80*SUM($Y$16:$AE$16)/7,IF(AND($M$1=2007,'Calculation sheet'!$AQ80="1999-2012"),'Result 2005-2012'!P80*SUM($Z$16:$AE$16)/6,IF(AND($M$1=2008,'Calculation sheet'!$AQ80="1999-2012"),'Result 2005-2012'!P80*SUM($AA$16:$AE$16)/5,IF(AND($M$1=2009,'Calculation sheet'!$AQ80="1999-2012"),'Result 2005-2012'!P80*SUM($AB$16:$AE$16)/4,IF(AND($M$1=2010,'Calculation sheet'!$AQ80="1999-2012"),'Result 2005-2012'!P80*SUM($AC$16:$AE$16)/3,IF(AND($M$1=2011,'Calculation sheet'!$AQ80="1999-2012"),'Result 2005-2012'!P80*SUM($AD$16:$AE$16)/2,IF(AND($M$1=2012,'Calculation sheet'!$AQ80="1999-2012"),'Result 2005-2012'!P80*$AE$16,""))))))))))))))))</f>
        <v/>
      </c>
      <c r="Q80" s="12" t="str">
        <f t="shared" si="6"/>
        <v/>
      </c>
      <c r="R80" s="14" t="str">
        <f t="shared" si="7"/>
        <v/>
      </c>
    </row>
    <row r="81" spans="1:18" x14ac:dyDescent="0.3">
      <c r="A81" s="4" t="str">
        <f>IF('Input data'!A96="","",'Input data'!A96)</f>
        <v/>
      </c>
      <c r="B81" s="4" t="str">
        <f>IF('Input data'!B96="","",'Input data'!B96)</f>
        <v/>
      </c>
      <c r="C81" s="4" t="str">
        <f>IF('Input data'!C96="","",'Input data'!C96)</f>
        <v/>
      </c>
      <c r="D81" s="4" t="str">
        <f>IF('Input data'!D96="","",'Input data'!D96)</f>
        <v/>
      </c>
      <c r="E81" s="4" t="str">
        <f>IF('Input data'!E96="","",'Input data'!E96)</f>
        <v/>
      </c>
      <c r="F81" s="4" t="str">
        <f>IF('Input data'!F96="","",'Input data'!F96)</f>
        <v/>
      </c>
      <c r="G81" s="4">
        <f>IF('Input data'!G96="","",'Input data'!G96)</f>
        <v>0</v>
      </c>
      <c r="H81" s="4" t="str">
        <f>IF('Input data'!H96&gt;0.5,'Input data'!H96,"")</f>
        <v/>
      </c>
      <c r="I81" s="4" t="str">
        <f>IF('Input data'!I96="","",'Input data'!I96)</f>
        <v/>
      </c>
      <c r="J81" s="12" t="str">
        <f>IF('Result 2005-2012'!$R81="","",IF($M$1=2005,'Result 2005-2012'!J81,IF(AND($M$1=2006,'Calculation sheet'!$AQ81="2005-2012"),'Result 2005-2012'!J81*SUM($Y$7:$AE$7)/7,IF(AND($M$1=2007,'Calculation sheet'!$AQ81="2005-2012"),'Result 2005-2012'!J81*SUM($Z$7:$AE$7)/6,IF(AND($M$1=2008,'Calculation sheet'!$AQ81="2005-2012"),'Result 2005-2012'!J81*SUM($AA$7:$AE$7)/5,IF(AND($M$1=2009,'Calculation sheet'!$AQ81="2005-2012"),'Result 2005-2012'!J81*SUM($AB$7:$AE$7)/4,IF(AND($M$1=2010,'Calculation sheet'!$AQ81="2005-2012"),'Result 2005-2012'!J81*SUM($AC$7:$AE$7)/3,IF(AND($M$1=2011,'Calculation sheet'!$AQ81="2005-2012"),'Result 2005-2012'!J81*SUM($AD$7:$AE$7)/2,IF(AND($M$1=2012,'Calculation sheet'!$AQ81="2005-2012"),'Result 2005-2012'!J81*$AE$7,IF(AND($M$1=2006,'Calculation sheet'!$AQ81="1999-2012"),'Result 2005-2012'!J81*SUM($Y$16:$AE$16)/7,IF(AND($M$1=2007,'Calculation sheet'!$AQ81="1999-2012"),'Result 2005-2012'!J81*SUM($Z$16:$AE$16)/6,IF(AND($M$1=2008,'Calculation sheet'!$AQ81="1999-2012"),'Result 2005-2012'!J81*SUM($AA$16:$AE$16)/5,IF(AND($M$1=2009,'Calculation sheet'!$AQ81="1999-2012"),'Result 2005-2012'!J81*SUM($AB$16:$AE$16)/4,IF(AND($M$1=2010,'Calculation sheet'!$AQ81="1999-2012"),'Result 2005-2012'!J81*SUM($AC$16:$AE$16)/3,IF(AND($M$1=2011,'Calculation sheet'!$AQ81="1999-2012"),'Result 2005-2012'!J81*SUM($AD$16:$AE$16)/2,IF(AND($M$1=2012,'Calculation sheet'!$AQ81="1999-2012"),'Result 2005-2012'!J81*$AE$16,""))))))))))))))))</f>
        <v/>
      </c>
      <c r="K81" s="12" t="str">
        <f>IF('Result 2005-2012'!$R81="","",IF($M$1=2005,'Result 2005-2012'!K81,IF(AND($M$1=2006,'Calculation sheet'!$AQ81="2005-2012"),'Result 2005-2012'!K81*SUM($Y$8:$AE$8)/7,IF(AND($M$1=2007,'Calculation sheet'!$AQ81="2005-2012"),'Result 2005-2012'!K81*SUM($Z$8:$AE$8)/6,IF(AND($M$1=2008,'Calculation sheet'!$AQ81="2005-2012"),'Result 2005-2012'!K81*SUM($AA$8:$AE$8)/5,IF(AND($M$1=2009,'Calculation sheet'!$AQ81="2005-2012"),'Result 2005-2012'!K81*SUM($AB$8:$AE$8)/4,IF(AND($M$1=2010,'Calculation sheet'!$AQ81="2005-2012"),'Result 2005-2012'!K81*SUM($AC$8:$AE$8)/3,IF(AND($M$1=2011,'Calculation sheet'!$AQ81="2005-2012"),'Result 2005-2012'!K81*SUM($AD$8:$AE$8)/2,IF(AND($M$1=2012,'Calculation sheet'!$AQ81="2005-2012"),'Result 2005-2012'!K81*$AE$8,IF(AND($M$1=2006,'Calculation sheet'!$AQ81="1999-2012"),'Result 2005-2012'!K81*SUM($Y$17:$AE$17)/7,IF(AND($M$1=2007,'Calculation sheet'!$AQ81="1999-2012"),'Result 2005-2012'!K81*SUM($Z$17:$AE$17)/6,IF(AND($M$1=2008,'Calculation sheet'!$AQ81="1999-2012"),'Result 2005-2012'!K81*SUM($AA$17:$AE$17)/5,IF(AND($M$1=2009,'Calculation sheet'!$AQ81="1999-2012"),'Result 2005-2012'!K81*SUM($AB$17:$AE$17)/4,IF(AND($M$1=2010,'Calculation sheet'!$AQ81="1999-2012"),'Result 2005-2012'!K81*SUM($AC$17:$AE$17)/3,IF(AND($M$1=2011,'Calculation sheet'!$AQ81="1999-2012"),'Result 2005-2012'!K81*SUM($AD$17:$AE$17)/2,IF(AND($M$1=2012,'Calculation sheet'!$AQ81="1999-2012"),'Result 2005-2012'!K81*$AE$17,""))))))))))))))))</f>
        <v/>
      </c>
      <c r="L81" s="12" t="str">
        <f>IF('Result 2005-2012'!$R81="","",IF($M$1=2005,'Result 2005-2012'!L81,IF(AND($M$1=2006,'Calculation sheet'!$AQ81="2005-2012"),'Result 2005-2012'!L81*SUM($Y$9:$AE$9)/7,IF(AND($M$1=2007,'Calculation sheet'!$AQ81="2005-2012"),'Result 2005-2012'!L81*SUM($Z$9:$AE$9)/6,IF(AND($M$1=2008,'Calculation sheet'!$AQ81="2005-2012"),'Result 2005-2012'!L81*SUM($AA$9:$AE$9)/5,IF(AND($M$1=2009,'Calculation sheet'!$AQ81="2005-2012"),'Result 2005-2012'!L81*SUM($AB$9:$AE$9)/4,IF(AND($M$1=2010,'Calculation sheet'!$AQ81="2005-2012"),'Result 2005-2012'!L81*SUM($AC$9:$AE$9)/3,IF(AND($M$1=2011,'Calculation sheet'!$AQ81="2005-2012"),'Result 2005-2012'!L81*SUM($AD$9:$AE$9)/2,IF(AND($M$1=2012,'Calculation sheet'!$AQ81="2005-2012"),'Result 2005-2012'!L81*$AE$9,IF(AND($M$1=2006,'Calculation sheet'!$AQ81="1999-2012"),'Result 2005-2012'!L81*SUM($Y$18:$AE$18)/7,IF(AND($M$1=2007,'Calculation sheet'!$AQ81="1999-2012"),'Result 2005-2012'!L81*SUM($Z$18:$AE$18)/6,IF(AND($M$1=2008,'Calculation sheet'!$AQ81="1999-2012"),'Result 2005-2012'!L81*SUM($AA$18:$AE$18)/5,IF(AND($M$1=2009,'Calculation sheet'!$AQ81="1999-2012"),'Result 2005-2012'!L81*SUM($AB$18:$AE$18)/4,IF(AND($M$1=2010,'Calculation sheet'!$AQ81="1999-2012"),'Result 2005-2012'!L81*SUM($AC$18:$AE$18)/3,IF(AND($M$1=2011,'Calculation sheet'!$AQ81="1999-2012"),'Result 2005-2012'!L81*SUM($AD$18:$AE$18)/2,IF(AND($M$1=2012,'Calculation sheet'!$AQ81="1999-2012"),'Result 2005-2012'!L81*$AE$18,""))))))))))))))))</f>
        <v/>
      </c>
      <c r="M81" s="12" t="str">
        <f t="shared" si="5"/>
        <v/>
      </c>
      <c r="N81" s="12" t="str">
        <f>IF('Result 2005-2012'!$R81="","",IF($M$1=2005,'Result 2005-2012'!N81,IF(AND($M$1=2006,'Calculation sheet'!$AQ81="2005-2012"),'Result 2005-2012'!N81*SUM($Y$10:$AE$10)/7,IF(AND($M$1=2007,'Calculation sheet'!$AQ81="2005-2012"),'Result 2005-2012'!N81*SUM($Z$10:$AE$10)/6,IF(AND($M$1=2008,'Calculation sheet'!$AQ81="2005-2012"),'Result 2005-2012'!N81*SUM($AA$10:$AE$10)/5,IF(AND($M$1=2009,'Calculation sheet'!$AQ81="2005-2012"),'Result 2005-2012'!N81*SUM($AB$10:$AE$10)/4,IF(AND($M$1=2010,'Calculation sheet'!$AQ81="2005-2012"),'Result 2005-2012'!N81*SUM($AC$10:$AE$10)/3,IF(AND($M$1=2011,'Calculation sheet'!$AQ81="2005-2012"),'Result 2005-2012'!N81*SUM($AD$10:$AE$10)/2,IF(AND($M$1=2012,'Calculation sheet'!$AQ81="2005-2012"),'Result 2005-2012'!N81*$AE$10,IF(AND($M$1=2006,'Calculation sheet'!$AQ81="1999-2012"),'Result 2005-2012'!N81*SUM($Y$16:$AE$16)/7,IF(AND($M$1=2007,'Calculation sheet'!$AQ81="1999-2012"),'Result 2005-2012'!N81*SUM($Z$16:$AE$16)/6,IF(AND($M$1=2008,'Calculation sheet'!$AQ81="1999-2012"),'Result 2005-2012'!N81*SUM($AA$16:$AE$16)/5,IF(AND($M$1=2009,'Calculation sheet'!$AQ81="1999-2012"),'Result 2005-2012'!N81*SUM($AB$16:$AE$16)/4,IF(AND($M$1=2010,'Calculation sheet'!$AQ81="1999-2012"),'Result 2005-2012'!N81*SUM($AC$16:$AE$16)/3,IF(AND($M$1=2011,'Calculation sheet'!$AQ81="1999-2012"),'Result 2005-2012'!N81*SUM($AD$16:$AE$16)/2,IF(AND($M$1=2012,'Calculation sheet'!$AQ81="1999-2012"),'Result 2005-2012'!N81*$AE$16,""))))))))))))))))</f>
        <v/>
      </c>
      <c r="O81" s="12" t="str">
        <f>IF('Result 2005-2012'!$R81="","",IF($M$1=2005,'Result 2005-2012'!O81,IF(AND($M$1=2006,'Calculation sheet'!$AQ81="2005-2012"),'Result 2005-2012'!O81*SUM($Y$10:$AE$10)/7,IF(AND($M$1=2007,'Calculation sheet'!$AQ81="2005-2012"),'Result 2005-2012'!O81*SUM($Z$10:$AE$10)/6,IF(AND($M$1=2008,'Calculation sheet'!$AQ81="2005-2012"),'Result 2005-2012'!O81*SUM($AA$10:$AE$10)/5,IF(AND($M$1=2009,'Calculation sheet'!$AQ81="2005-2012"),'Result 2005-2012'!O81*SUM($AB$10:$AE$10)/4,IF(AND($M$1=2010,'Calculation sheet'!$AQ81="2005-2012"),'Result 2005-2012'!O81*SUM($AC$10:$AE$10)/3,IF(AND($M$1=2011,'Calculation sheet'!$AQ81="2005-2012"),'Result 2005-2012'!O81*SUM($AD$10:$AE$10)/2,IF(AND($M$1=2012,'Calculation sheet'!$AQ81="2005-2012"),'Result 2005-2012'!O81*$AE$10,IF(AND($M$1=2006,'Calculation sheet'!$AQ81="1999-2012"),'Result 2005-2012'!O81*SUM($Y$16:$AE$16)/7,IF(AND($M$1=2007,'Calculation sheet'!$AQ81="1999-2012"),'Result 2005-2012'!O81*SUM($Z$16:$AE$16)/6,IF(AND($M$1=2008,'Calculation sheet'!$AQ81="1999-2012"),'Result 2005-2012'!O81*SUM($AA$16:$AE$16)/5,IF(AND($M$1=2009,'Calculation sheet'!$AQ81="1999-2012"),'Result 2005-2012'!O81*SUM($AB$16:$AE$16)/4,IF(AND($M$1=2010,'Calculation sheet'!$AQ81="1999-2012"),'Result 2005-2012'!O81*SUM($AC$16:$AE$16)/3,IF(AND($M$1=2011,'Calculation sheet'!$AQ81="1999-2012"),'Result 2005-2012'!O81*SUM($AD$16:$AE$16)/2,IF(AND($M$1=2012,'Calculation sheet'!$AQ81="1999-2012"),'Result 2005-2012'!O81*$AE$16,""))))))))))))))))</f>
        <v/>
      </c>
      <c r="P81" s="12" t="str">
        <f>IF('Result 2005-2012'!$R81="","",IF($M$1=2005,'Result 2005-2012'!P81,IF(AND($M$1=2006,'Calculation sheet'!$AQ81="2005-2012"),'Result 2005-2012'!P81*SUM($Y$11:$AE$11)/7,IF(AND($M$1=2007,'Calculation sheet'!$AQ81="2005-2012"),'Result 2005-2012'!P81*SUM($Z$11:$AE$11)/6,IF(AND($M$1=2008,'Calculation sheet'!$AQ81="2005-2012"),'Result 2005-2012'!P81*SUM($AA$11:$AE$11)/5,IF(AND($M$1=2009,'Calculation sheet'!$AQ81="2005-2012"),'Result 2005-2012'!P81*SUM($AB$11:$AE$11)/4,IF(AND($M$1=2010,'Calculation sheet'!$AQ81="2005-2012"),'Result 2005-2012'!P81*SUM($AC$11:$AE$11)/3,IF(AND($M$1=2011,'Calculation sheet'!$AQ81="2005-2012"),'Result 2005-2012'!P81*SUM($AD$11:$AE$11)/2,IF(AND($M$1=2012,'Calculation sheet'!$AQ81="2005-2012"),'Result 2005-2012'!P81*$AE$11,IF(AND($M$1=2006,'Calculation sheet'!$AQ81="1999-2012"),'Result 2005-2012'!P81*SUM($Y$16:$AE$16)/7,IF(AND($M$1=2007,'Calculation sheet'!$AQ81="1999-2012"),'Result 2005-2012'!P81*SUM($Z$16:$AE$16)/6,IF(AND($M$1=2008,'Calculation sheet'!$AQ81="1999-2012"),'Result 2005-2012'!P81*SUM($AA$16:$AE$16)/5,IF(AND($M$1=2009,'Calculation sheet'!$AQ81="1999-2012"),'Result 2005-2012'!P81*SUM($AB$16:$AE$16)/4,IF(AND($M$1=2010,'Calculation sheet'!$AQ81="1999-2012"),'Result 2005-2012'!P81*SUM($AC$16:$AE$16)/3,IF(AND($M$1=2011,'Calculation sheet'!$AQ81="1999-2012"),'Result 2005-2012'!P81*SUM($AD$16:$AE$16)/2,IF(AND($M$1=2012,'Calculation sheet'!$AQ81="1999-2012"),'Result 2005-2012'!P81*$AE$16,""))))))))))))))))</f>
        <v/>
      </c>
      <c r="Q81" s="12" t="str">
        <f t="shared" si="6"/>
        <v/>
      </c>
      <c r="R81" s="14" t="str">
        <f t="shared" si="7"/>
        <v/>
      </c>
    </row>
    <row r="82" spans="1:18" x14ac:dyDescent="0.3">
      <c r="A82" s="4" t="str">
        <f>IF('Input data'!A97="","",'Input data'!A97)</f>
        <v/>
      </c>
      <c r="B82" s="4" t="str">
        <f>IF('Input data'!B97="","",'Input data'!B97)</f>
        <v/>
      </c>
      <c r="C82" s="4" t="str">
        <f>IF('Input data'!C97="","",'Input data'!C97)</f>
        <v/>
      </c>
      <c r="D82" s="4" t="str">
        <f>IF('Input data'!D97="","",'Input data'!D97)</f>
        <v/>
      </c>
      <c r="E82" s="4" t="str">
        <f>IF('Input data'!E97="","",'Input data'!E97)</f>
        <v/>
      </c>
      <c r="F82" s="4" t="str">
        <f>IF('Input data'!F97="","",'Input data'!F97)</f>
        <v/>
      </c>
      <c r="G82" s="4">
        <f>IF('Input data'!G97="","",'Input data'!G97)</f>
        <v>0</v>
      </c>
      <c r="H82" s="4" t="str">
        <f>IF('Input data'!H97&gt;0.5,'Input data'!H97,"")</f>
        <v/>
      </c>
      <c r="I82" s="4" t="str">
        <f>IF('Input data'!I97="","",'Input data'!I97)</f>
        <v/>
      </c>
      <c r="J82" s="12" t="str">
        <f>IF('Result 2005-2012'!$R82="","",IF($M$1=2005,'Result 2005-2012'!J82,IF(AND($M$1=2006,'Calculation sheet'!$AQ82="2005-2012"),'Result 2005-2012'!J82*SUM($Y$7:$AE$7)/7,IF(AND($M$1=2007,'Calculation sheet'!$AQ82="2005-2012"),'Result 2005-2012'!J82*SUM($Z$7:$AE$7)/6,IF(AND($M$1=2008,'Calculation sheet'!$AQ82="2005-2012"),'Result 2005-2012'!J82*SUM($AA$7:$AE$7)/5,IF(AND($M$1=2009,'Calculation sheet'!$AQ82="2005-2012"),'Result 2005-2012'!J82*SUM($AB$7:$AE$7)/4,IF(AND($M$1=2010,'Calculation sheet'!$AQ82="2005-2012"),'Result 2005-2012'!J82*SUM($AC$7:$AE$7)/3,IF(AND($M$1=2011,'Calculation sheet'!$AQ82="2005-2012"),'Result 2005-2012'!J82*SUM($AD$7:$AE$7)/2,IF(AND($M$1=2012,'Calculation sheet'!$AQ82="2005-2012"),'Result 2005-2012'!J82*$AE$7,IF(AND($M$1=2006,'Calculation sheet'!$AQ82="1999-2012"),'Result 2005-2012'!J82*SUM($Y$16:$AE$16)/7,IF(AND($M$1=2007,'Calculation sheet'!$AQ82="1999-2012"),'Result 2005-2012'!J82*SUM($Z$16:$AE$16)/6,IF(AND($M$1=2008,'Calculation sheet'!$AQ82="1999-2012"),'Result 2005-2012'!J82*SUM($AA$16:$AE$16)/5,IF(AND($M$1=2009,'Calculation sheet'!$AQ82="1999-2012"),'Result 2005-2012'!J82*SUM($AB$16:$AE$16)/4,IF(AND($M$1=2010,'Calculation sheet'!$AQ82="1999-2012"),'Result 2005-2012'!J82*SUM($AC$16:$AE$16)/3,IF(AND($M$1=2011,'Calculation sheet'!$AQ82="1999-2012"),'Result 2005-2012'!J82*SUM($AD$16:$AE$16)/2,IF(AND($M$1=2012,'Calculation sheet'!$AQ82="1999-2012"),'Result 2005-2012'!J82*$AE$16,""))))))))))))))))</f>
        <v/>
      </c>
      <c r="K82" s="12" t="str">
        <f>IF('Result 2005-2012'!$R82="","",IF($M$1=2005,'Result 2005-2012'!K82,IF(AND($M$1=2006,'Calculation sheet'!$AQ82="2005-2012"),'Result 2005-2012'!K82*SUM($Y$8:$AE$8)/7,IF(AND($M$1=2007,'Calculation sheet'!$AQ82="2005-2012"),'Result 2005-2012'!K82*SUM($Z$8:$AE$8)/6,IF(AND($M$1=2008,'Calculation sheet'!$AQ82="2005-2012"),'Result 2005-2012'!K82*SUM($AA$8:$AE$8)/5,IF(AND($M$1=2009,'Calculation sheet'!$AQ82="2005-2012"),'Result 2005-2012'!K82*SUM($AB$8:$AE$8)/4,IF(AND($M$1=2010,'Calculation sheet'!$AQ82="2005-2012"),'Result 2005-2012'!K82*SUM($AC$8:$AE$8)/3,IF(AND($M$1=2011,'Calculation sheet'!$AQ82="2005-2012"),'Result 2005-2012'!K82*SUM($AD$8:$AE$8)/2,IF(AND($M$1=2012,'Calculation sheet'!$AQ82="2005-2012"),'Result 2005-2012'!K82*$AE$8,IF(AND($M$1=2006,'Calculation sheet'!$AQ82="1999-2012"),'Result 2005-2012'!K82*SUM($Y$17:$AE$17)/7,IF(AND($M$1=2007,'Calculation sheet'!$AQ82="1999-2012"),'Result 2005-2012'!K82*SUM($Z$17:$AE$17)/6,IF(AND($M$1=2008,'Calculation sheet'!$AQ82="1999-2012"),'Result 2005-2012'!K82*SUM($AA$17:$AE$17)/5,IF(AND($M$1=2009,'Calculation sheet'!$AQ82="1999-2012"),'Result 2005-2012'!K82*SUM($AB$17:$AE$17)/4,IF(AND($M$1=2010,'Calculation sheet'!$AQ82="1999-2012"),'Result 2005-2012'!K82*SUM($AC$17:$AE$17)/3,IF(AND($M$1=2011,'Calculation sheet'!$AQ82="1999-2012"),'Result 2005-2012'!K82*SUM($AD$17:$AE$17)/2,IF(AND($M$1=2012,'Calculation sheet'!$AQ82="1999-2012"),'Result 2005-2012'!K82*$AE$17,""))))))))))))))))</f>
        <v/>
      </c>
      <c r="L82" s="12" t="str">
        <f>IF('Result 2005-2012'!$R82="","",IF($M$1=2005,'Result 2005-2012'!L82,IF(AND($M$1=2006,'Calculation sheet'!$AQ82="2005-2012"),'Result 2005-2012'!L82*SUM($Y$9:$AE$9)/7,IF(AND($M$1=2007,'Calculation sheet'!$AQ82="2005-2012"),'Result 2005-2012'!L82*SUM($Z$9:$AE$9)/6,IF(AND($M$1=2008,'Calculation sheet'!$AQ82="2005-2012"),'Result 2005-2012'!L82*SUM($AA$9:$AE$9)/5,IF(AND($M$1=2009,'Calculation sheet'!$AQ82="2005-2012"),'Result 2005-2012'!L82*SUM($AB$9:$AE$9)/4,IF(AND($M$1=2010,'Calculation sheet'!$AQ82="2005-2012"),'Result 2005-2012'!L82*SUM($AC$9:$AE$9)/3,IF(AND($M$1=2011,'Calculation sheet'!$AQ82="2005-2012"),'Result 2005-2012'!L82*SUM($AD$9:$AE$9)/2,IF(AND($M$1=2012,'Calculation sheet'!$AQ82="2005-2012"),'Result 2005-2012'!L82*$AE$9,IF(AND($M$1=2006,'Calculation sheet'!$AQ82="1999-2012"),'Result 2005-2012'!L82*SUM($Y$18:$AE$18)/7,IF(AND($M$1=2007,'Calculation sheet'!$AQ82="1999-2012"),'Result 2005-2012'!L82*SUM($Z$18:$AE$18)/6,IF(AND($M$1=2008,'Calculation sheet'!$AQ82="1999-2012"),'Result 2005-2012'!L82*SUM($AA$18:$AE$18)/5,IF(AND($M$1=2009,'Calculation sheet'!$AQ82="1999-2012"),'Result 2005-2012'!L82*SUM($AB$18:$AE$18)/4,IF(AND($M$1=2010,'Calculation sheet'!$AQ82="1999-2012"),'Result 2005-2012'!L82*SUM($AC$18:$AE$18)/3,IF(AND($M$1=2011,'Calculation sheet'!$AQ82="1999-2012"),'Result 2005-2012'!L82*SUM($AD$18:$AE$18)/2,IF(AND($M$1=2012,'Calculation sheet'!$AQ82="1999-2012"),'Result 2005-2012'!L82*$AE$18,""))))))))))))))))</f>
        <v/>
      </c>
      <c r="M82" s="12" t="str">
        <f t="shared" si="5"/>
        <v/>
      </c>
      <c r="N82" s="12" t="str">
        <f>IF('Result 2005-2012'!$R82="","",IF($M$1=2005,'Result 2005-2012'!N82,IF(AND($M$1=2006,'Calculation sheet'!$AQ82="2005-2012"),'Result 2005-2012'!N82*SUM($Y$10:$AE$10)/7,IF(AND($M$1=2007,'Calculation sheet'!$AQ82="2005-2012"),'Result 2005-2012'!N82*SUM($Z$10:$AE$10)/6,IF(AND($M$1=2008,'Calculation sheet'!$AQ82="2005-2012"),'Result 2005-2012'!N82*SUM($AA$10:$AE$10)/5,IF(AND($M$1=2009,'Calculation sheet'!$AQ82="2005-2012"),'Result 2005-2012'!N82*SUM($AB$10:$AE$10)/4,IF(AND($M$1=2010,'Calculation sheet'!$AQ82="2005-2012"),'Result 2005-2012'!N82*SUM($AC$10:$AE$10)/3,IF(AND($M$1=2011,'Calculation sheet'!$AQ82="2005-2012"),'Result 2005-2012'!N82*SUM($AD$10:$AE$10)/2,IF(AND($M$1=2012,'Calculation sheet'!$AQ82="2005-2012"),'Result 2005-2012'!N82*$AE$10,IF(AND($M$1=2006,'Calculation sheet'!$AQ82="1999-2012"),'Result 2005-2012'!N82*SUM($Y$16:$AE$16)/7,IF(AND($M$1=2007,'Calculation sheet'!$AQ82="1999-2012"),'Result 2005-2012'!N82*SUM($Z$16:$AE$16)/6,IF(AND($M$1=2008,'Calculation sheet'!$AQ82="1999-2012"),'Result 2005-2012'!N82*SUM($AA$16:$AE$16)/5,IF(AND($M$1=2009,'Calculation sheet'!$AQ82="1999-2012"),'Result 2005-2012'!N82*SUM($AB$16:$AE$16)/4,IF(AND($M$1=2010,'Calculation sheet'!$AQ82="1999-2012"),'Result 2005-2012'!N82*SUM($AC$16:$AE$16)/3,IF(AND($M$1=2011,'Calculation sheet'!$AQ82="1999-2012"),'Result 2005-2012'!N82*SUM($AD$16:$AE$16)/2,IF(AND($M$1=2012,'Calculation sheet'!$AQ82="1999-2012"),'Result 2005-2012'!N82*$AE$16,""))))))))))))))))</f>
        <v/>
      </c>
      <c r="O82" s="12" t="str">
        <f>IF('Result 2005-2012'!$R82="","",IF($M$1=2005,'Result 2005-2012'!O82,IF(AND($M$1=2006,'Calculation sheet'!$AQ82="2005-2012"),'Result 2005-2012'!O82*SUM($Y$10:$AE$10)/7,IF(AND($M$1=2007,'Calculation sheet'!$AQ82="2005-2012"),'Result 2005-2012'!O82*SUM($Z$10:$AE$10)/6,IF(AND($M$1=2008,'Calculation sheet'!$AQ82="2005-2012"),'Result 2005-2012'!O82*SUM($AA$10:$AE$10)/5,IF(AND($M$1=2009,'Calculation sheet'!$AQ82="2005-2012"),'Result 2005-2012'!O82*SUM($AB$10:$AE$10)/4,IF(AND($M$1=2010,'Calculation sheet'!$AQ82="2005-2012"),'Result 2005-2012'!O82*SUM($AC$10:$AE$10)/3,IF(AND($M$1=2011,'Calculation sheet'!$AQ82="2005-2012"),'Result 2005-2012'!O82*SUM($AD$10:$AE$10)/2,IF(AND($M$1=2012,'Calculation sheet'!$AQ82="2005-2012"),'Result 2005-2012'!O82*$AE$10,IF(AND($M$1=2006,'Calculation sheet'!$AQ82="1999-2012"),'Result 2005-2012'!O82*SUM($Y$16:$AE$16)/7,IF(AND($M$1=2007,'Calculation sheet'!$AQ82="1999-2012"),'Result 2005-2012'!O82*SUM($Z$16:$AE$16)/6,IF(AND($M$1=2008,'Calculation sheet'!$AQ82="1999-2012"),'Result 2005-2012'!O82*SUM($AA$16:$AE$16)/5,IF(AND($M$1=2009,'Calculation sheet'!$AQ82="1999-2012"),'Result 2005-2012'!O82*SUM($AB$16:$AE$16)/4,IF(AND($M$1=2010,'Calculation sheet'!$AQ82="1999-2012"),'Result 2005-2012'!O82*SUM($AC$16:$AE$16)/3,IF(AND($M$1=2011,'Calculation sheet'!$AQ82="1999-2012"),'Result 2005-2012'!O82*SUM($AD$16:$AE$16)/2,IF(AND($M$1=2012,'Calculation sheet'!$AQ82="1999-2012"),'Result 2005-2012'!O82*$AE$16,""))))))))))))))))</f>
        <v/>
      </c>
      <c r="P82" s="12" t="str">
        <f>IF('Result 2005-2012'!$R82="","",IF($M$1=2005,'Result 2005-2012'!P82,IF(AND($M$1=2006,'Calculation sheet'!$AQ82="2005-2012"),'Result 2005-2012'!P82*SUM($Y$11:$AE$11)/7,IF(AND($M$1=2007,'Calculation sheet'!$AQ82="2005-2012"),'Result 2005-2012'!P82*SUM($Z$11:$AE$11)/6,IF(AND($M$1=2008,'Calculation sheet'!$AQ82="2005-2012"),'Result 2005-2012'!P82*SUM($AA$11:$AE$11)/5,IF(AND($M$1=2009,'Calculation sheet'!$AQ82="2005-2012"),'Result 2005-2012'!P82*SUM($AB$11:$AE$11)/4,IF(AND($M$1=2010,'Calculation sheet'!$AQ82="2005-2012"),'Result 2005-2012'!P82*SUM($AC$11:$AE$11)/3,IF(AND($M$1=2011,'Calculation sheet'!$AQ82="2005-2012"),'Result 2005-2012'!P82*SUM($AD$11:$AE$11)/2,IF(AND($M$1=2012,'Calculation sheet'!$AQ82="2005-2012"),'Result 2005-2012'!P82*$AE$11,IF(AND($M$1=2006,'Calculation sheet'!$AQ82="1999-2012"),'Result 2005-2012'!P82*SUM($Y$16:$AE$16)/7,IF(AND($M$1=2007,'Calculation sheet'!$AQ82="1999-2012"),'Result 2005-2012'!P82*SUM($Z$16:$AE$16)/6,IF(AND($M$1=2008,'Calculation sheet'!$AQ82="1999-2012"),'Result 2005-2012'!P82*SUM($AA$16:$AE$16)/5,IF(AND($M$1=2009,'Calculation sheet'!$AQ82="1999-2012"),'Result 2005-2012'!P82*SUM($AB$16:$AE$16)/4,IF(AND($M$1=2010,'Calculation sheet'!$AQ82="1999-2012"),'Result 2005-2012'!P82*SUM($AC$16:$AE$16)/3,IF(AND($M$1=2011,'Calculation sheet'!$AQ82="1999-2012"),'Result 2005-2012'!P82*SUM($AD$16:$AE$16)/2,IF(AND($M$1=2012,'Calculation sheet'!$AQ82="1999-2012"),'Result 2005-2012'!P82*$AE$16,""))))))))))))))))</f>
        <v/>
      </c>
      <c r="Q82" s="12" t="str">
        <f t="shared" si="6"/>
        <v/>
      </c>
      <c r="R82" s="14" t="str">
        <f t="shared" si="7"/>
        <v/>
      </c>
    </row>
    <row r="83" spans="1:18" x14ac:dyDescent="0.3">
      <c r="A83" s="4" t="str">
        <f>IF('Input data'!A98="","",'Input data'!A98)</f>
        <v/>
      </c>
      <c r="B83" s="4" t="str">
        <f>IF('Input data'!B98="","",'Input data'!B98)</f>
        <v/>
      </c>
      <c r="C83" s="4" t="str">
        <f>IF('Input data'!C98="","",'Input data'!C98)</f>
        <v/>
      </c>
      <c r="D83" s="4" t="str">
        <f>IF('Input data'!D98="","",'Input data'!D98)</f>
        <v/>
      </c>
      <c r="E83" s="4" t="str">
        <f>IF('Input data'!E98="","",'Input data'!E98)</f>
        <v/>
      </c>
      <c r="F83" s="4" t="str">
        <f>IF('Input data'!F98="","",'Input data'!F98)</f>
        <v/>
      </c>
      <c r="G83" s="4">
        <f>IF('Input data'!G98="","",'Input data'!G98)</f>
        <v>0</v>
      </c>
      <c r="H83" s="4" t="str">
        <f>IF('Input data'!H98&gt;0.5,'Input data'!H98,"")</f>
        <v/>
      </c>
      <c r="I83" s="4" t="str">
        <f>IF('Input data'!I98="","",'Input data'!I98)</f>
        <v/>
      </c>
      <c r="J83" s="12" t="str">
        <f>IF('Result 2005-2012'!$R83="","",IF($M$1=2005,'Result 2005-2012'!J83,IF(AND($M$1=2006,'Calculation sheet'!$AQ83="2005-2012"),'Result 2005-2012'!J83*SUM($Y$7:$AE$7)/7,IF(AND($M$1=2007,'Calculation sheet'!$AQ83="2005-2012"),'Result 2005-2012'!J83*SUM($Z$7:$AE$7)/6,IF(AND($M$1=2008,'Calculation sheet'!$AQ83="2005-2012"),'Result 2005-2012'!J83*SUM($AA$7:$AE$7)/5,IF(AND($M$1=2009,'Calculation sheet'!$AQ83="2005-2012"),'Result 2005-2012'!J83*SUM($AB$7:$AE$7)/4,IF(AND($M$1=2010,'Calculation sheet'!$AQ83="2005-2012"),'Result 2005-2012'!J83*SUM($AC$7:$AE$7)/3,IF(AND($M$1=2011,'Calculation sheet'!$AQ83="2005-2012"),'Result 2005-2012'!J83*SUM($AD$7:$AE$7)/2,IF(AND($M$1=2012,'Calculation sheet'!$AQ83="2005-2012"),'Result 2005-2012'!J83*$AE$7,IF(AND($M$1=2006,'Calculation sheet'!$AQ83="1999-2012"),'Result 2005-2012'!J83*SUM($Y$16:$AE$16)/7,IF(AND($M$1=2007,'Calculation sheet'!$AQ83="1999-2012"),'Result 2005-2012'!J83*SUM($Z$16:$AE$16)/6,IF(AND($M$1=2008,'Calculation sheet'!$AQ83="1999-2012"),'Result 2005-2012'!J83*SUM($AA$16:$AE$16)/5,IF(AND($M$1=2009,'Calculation sheet'!$AQ83="1999-2012"),'Result 2005-2012'!J83*SUM($AB$16:$AE$16)/4,IF(AND($M$1=2010,'Calculation sheet'!$AQ83="1999-2012"),'Result 2005-2012'!J83*SUM($AC$16:$AE$16)/3,IF(AND($M$1=2011,'Calculation sheet'!$AQ83="1999-2012"),'Result 2005-2012'!J83*SUM($AD$16:$AE$16)/2,IF(AND($M$1=2012,'Calculation sheet'!$AQ83="1999-2012"),'Result 2005-2012'!J83*$AE$16,""))))))))))))))))</f>
        <v/>
      </c>
      <c r="K83" s="12" t="str">
        <f>IF('Result 2005-2012'!$R83="","",IF($M$1=2005,'Result 2005-2012'!K83,IF(AND($M$1=2006,'Calculation sheet'!$AQ83="2005-2012"),'Result 2005-2012'!K83*SUM($Y$8:$AE$8)/7,IF(AND($M$1=2007,'Calculation sheet'!$AQ83="2005-2012"),'Result 2005-2012'!K83*SUM($Z$8:$AE$8)/6,IF(AND($M$1=2008,'Calculation sheet'!$AQ83="2005-2012"),'Result 2005-2012'!K83*SUM($AA$8:$AE$8)/5,IF(AND($M$1=2009,'Calculation sheet'!$AQ83="2005-2012"),'Result 2005-2012'!K83*SUM($AB$8:$AE$8)/4,IF(AND($M$1=2010,'Calculation sheet'!$AQ83="2005-2012"),'Result 2005-2012'!K83*SUM($AC$8:$AE$8)/3,IF(AND($M$1=2011,'Calculation sheet'!$AQ83="2005-2012"),'Result 2005-2012'!K83*SUM($AD$8:$AE$8)/2,IF(AND($M$1=2012,'Calculation sheet'!$AQ83="2005-2012"),'Result 2005-2012'!K83*$AE$8,IF(AND($M$1=2006,'Calculation sheet'!$AQ83="1999-2012"),'Result 2005-2012'!K83*SUM($Y$17:$AE$17)/7,IF(AND($M$1=2007,'Calculation sheet'!$AQ83="1999-2012"),'Result 2005-2012'!K83*SUM($Z$17:$AE$17)/6,IF(AND($M$1=2008,'Calculation sheet'!$AQ83="1999-2012"),'Result 2005-2012'!K83*SUM($AA$17:$AE$17)/5,IF(AND($M$1=2009,'Calculation sheet'!$AQ83="1999-2012"),'Result 2005-2012'!K83*SUM($AB$17:$AE$17)/4,IF(AND($M$1=2010,'Calculation sheet'!$AQ83="1999-2012"),'Result 2005-2012'!K83*SUM($AC$17:$AE$17)/3,IF(AND($M$1=2011,'Calculation sheet'!$AQ83="1999-2012"),'Result 2005-2012'!K83*SUM($AD$17:$AE$17)/2,IF(AND($M$1=2012,'Calculation sheet'!$AQ83="1999-2012"),'Result 2005-2012'!K83*$AE$17,""))))))))))))))))</f>
        <v/>
      </c>
      <c r="L83" s="12" t="str">
        <f>IF('Result 2005-2012'!$R83="","",IF($M$1=2005,'Result 2005-2012'!L83,IF(AND($M$1=2006,'Calculation sheet'!$AQ83="2005-2012"),'Result 2005-2012'!L83*SUM($Y$9:$AE$9)/7,IF(AND($M$1=2007,'Calculation sheet'!$AQ83="2005-2012"),'Result 2005-2012'!L83*SUM($Z$9:$AE$9)/6,IF(AND($M$1=2008,'Calculation sheet'!$AQ83="2005-2012"),'Result 2005-2012'!L83*SUM($AA$9:$AE$9)/5,IF(AND($M$1=2009,'Calculation sheet'!$AQ83="2005-2012"),'Result 2005-2012'!L83*SUM($AB$9:$AE$9)/4,IF(AND($M$1=2010,'Calculation sheet'!$AQ83="2005-2012"),'Result 2005-2012'!L83*SUM($AC$9:$AE$9)/3,IF(AND($M$1=2011,'Calculation sheet'!$AQ83="2005-2012"),'Result 2005-2012'!L83*SUM($AD$9:$AE$9)/2,IF(AND($M$1=2012,'Calculation sheet'!$AQ83="2005-2012"),'Result 2005-2012'!L83*$AE$9,IF(AND($M$1=2006,'Calculation sheet'!$AQ83="1999-2012"),'Result 2005-2012'!L83*SUM($Y$18:$AE$18)/7,IF(AND($M$1=2007,'Calculation sheet'!$AQ83="1999-2012"),'Result 2005-2012'!L83*SUM($Z$18:$AE$18)/6,IF(AND($M$1=2008,'Calculation sheet'!$AQ83="1999-2012"),'Result 2005-2012'!L83*SUM($AA$18:$AE$18)/5,IF(AND($M$1=2009,'Calculation sheet'!$AQ83="1999-2012"),'Result 2005-2012'!L83*SUM($AB$18:$AE$18)/4,IF(AND($M$1=2010,'Calculation sheet'!$AQ83="1999-2012"),'Result 2005-2012'!L83*SUM($AC$18:$AE$18)/3,IF(AND($M$1=2011,'Calculation sheet'!$AQ83="1999-2012"),'Result 2005-2012'!L83*SUM($AD$18:$AE$18)/2,IF(AND($M$1=2012,'Calculation sheet'!$AQ83="1999-2012"),'Result 2005-2012'!L83*$AE$18,""))))))))))))))))</f>
        <v/>
      </c>
      <c r="M83" s="12" t="str">
        <f t="shared" si="5"/>
        <v/>
      </c>
      <c r="N83" s="12" t="str">
        <f>IF('Result 2005-2012'!$R83="","",IF($M$1=2005,'Result 2005-2012'!N83,IF(AND($M$1=2006,'Calculation sheet'!$AQ83="2005-2012"),'Result 2005-2012'!N83*SUM($Y$10:$AE$10)/7,IF(AND($M$1=2007,'Calculation sheet'!$AQ83="2005-2012"),'Result 2005-2012'!N83*SUM($Z$10:$AE$10)/6,IF(AND($M$1=2008,'Calculation sheet'!$AQ83="2005-2012"),'Result 2005-2012'!N83*SUM($AA$10:$AE$10)/5,IF(AND($M$1=2009,'Calculation sheet'!$AQ83="2005-2012"),'Result 2005-2012'!N83*SUM($AB$10:$AE$10)/4,IF(AND($M$1=2010,'Calculation sheet'!$AQ83="2005-2012"),'Result 2005-2012'!N83*SUM($AC$10:$AE$10)/3,IF(AND($M$1=2011,'Calculation sheet'!$AQ83="2005-2012"),'Result 2005-2012'!N83*SUM($AD$10:$AE$10)/2,IF(AND($M$1=2012,'Calculation sheet'!$AQ83="2005-2012"),'Result 2005-2012'!N83*$AE$10,IF(AND($M$1=2006,'Calculation sheet'!$AQ83="1999-2012"),'Result 2005-2012'!N83*SUM($Y$16:$AE$16)/7,IF(AND($M$1=2007,'Calculation sheet'!$AQ83="1999-2012"),'Result 2005-2012'!N83*SUM($Z$16:$AE$16)/6,IF(AND($M$1=2008,'Calculation sheet'!$AQ83="1999-2012"),'Result 2005-2012'!N83*SUM($AA$16:$AE$16)/5,IF(AND($M$1=2009,'Calculation sheet'!$AQ83="1999-2012"),'Result 2005-2012'!N83*SUM($AB$16:$AE$16)/4,IF(AND($M$1=2010,'Calculation sheet'!$AQ83="1999-2012"),'Result 2005-2012'!N83*SUM($AC$16:$AE$16)/3,IF(AND($M$1=2011,'Calculation sheet'!$AQ83="1999-2012"),'Result 2005-2012'!N83*SUM($AD$16:$AE$16)/2,IF(AND($M$1=2012,'Calculation sheet'!$AQ83="1999-2012"),'Result 2005-2012'!N83*$AE$16,""))))))))))))))))</f>
        <v/>
      </c>
      <c r="O83" s="12" t="str">
        <f>IF('Result 2005-2012'!$R83="","",IF($M$1=2005,'Result 2005-2012'!O83,IF(AND($M$1=2006,'Calculation sheet'!$AQ83="2005-2012"),'Result 2005-2012'!O83*SUM($Y$10:$AE$10)/7,IF(AND($M$1=2007,'Calculation sheet'!$AQ83="2005-2012"),'Result 2005-2012'!O83*SUM($Z$10:$AE$10)/6,IF(AND($M$1=2008,'Calculation sheet'!$AQ83="2005-2012"),'Result 2005-2012'!O83*SUM($AA$10:$AE$10)/5,IF(AND($M$1=2009,'Calculation sheet'!$AQ83="2005-2012"),'Result 2005-2012'!O83*SUM($AB$10:$AE$10)/4,IF(AND($M$1=2010,'Calculation sheet'!$AQ83="2005-2012"),'Result 2005-2012'!O83*SUM($AC$10:$AE$10)/3,IF(AND($M$1=2011,'Calculation sheet'!$AQ83="2005-2012"),'Result 2005-2012'!O83*SUM($AD$10:$AE$10)/2,IF(AND($M$1=2012,'Calculation sheet'!$AQ83="2005-2012"),'Result 2005-2012'!O83*$AE$10,IF(AND($M$1=2006,'Calculation sheet'!$AQ83="1999-2012"),'Result 2005-2012'!O83*SUM($Y$16:$AE$16)/7,IF(AND($M$1=2007,'Calculation sheet'!$AQ83="1999-2012"),'Result 2005-2012'!O83*SUM($Z$16:$AE$16)/6,IF(AND($M$1=2008,'Calculation sheet'!$AQ83="1999-2012"),'Result 2005-2012'!O83*SUM($AA$16:$AE$16)/5,IF(AND($M$1=2009,'Calculation sheet'!$AQ83="1999-2012"),'Result 2005-2012'!O83*SUM($AB$16:$AE$16)/4,IF(AND($M$1=2010,'Calculation sheet'!$AQ83="1999-2012"),'Result 2005-2012'!O83*SUM($AC$16:$AE$16)/3,IF(AND($M$1=2011,'Calculation sheet'!$AQ83="1999-2012"),'Result 2005-2012'!O83*SUM($AD$16:$AE$16)/2,IF(AND($M$1=2012,'Calculation sheet'!$AQ83="1999-2012"),'Result 2005-2012'!O83*$AE$16,""))))))))))))))))</f>
        <v/>
      </c>
      <c r="P83" s="12" t="str">
        <f>IF('Result 2005-2012'!$R83="","",IF($M$1=2005,'Result 2005-2012'!P83,IF(AND($M$1=2006,'Calculation sheet'!$AQ83="2005-2012"),'Result 2005-2012'!P83*SUM($Y$11:$AE$11)/7,IF(AND($M$1=2007,'Calculation sheet'!$AQ83="2005-2012"),'Result 2005-2012'!P83*SUM($Z$11:$AE$11)/6,IF(AND($M$1=2008,'Calculation sheet'!$AQ83="2005-2012"),'Result 2005-2012'!P83*SUM($AA$11:$AE$11)/5,IF(AND($M$1=2009,'Calculation sheet'!$AQ83="2005-2012"),'Result 2005-2012'!P83*SUM($AB$11:$AE$11)/4,IF(AND($M$1=2010,'Calculation sheet'!$AQ83="2005-2012"),'Result 2005-2012'!P83*SUM($AC$11:$AE$11)/3,IF(AND($M$1=2011,'Calculation sheet'!$AQ83="2005-2012"),'Result 2005-2012'!P83*SUM($AD$11:$AE$11)/2,IF(AND($M$1=2012,'Calculation sheet'!$AQ83="2005-2012"),'Result 2005-2012'!P83*$AE$11,IF(AND($M$1=2006,'Calculation sheet'!$AQ83="1999-2012"),'Result 2005-2012'!P83*SUM($Y$16:$AE$16)/7,IF(AND($M$1=2007,'Calculation sheet'!$AQ83="1999-2012"),'Result 2005-2012'!P83*SUM($Z$16:$AE$16)/6,IF(AND($M$1=2008,'Calculation sheet'!$AQ83="1999-2012"),'Result 2005-2012'!P83*SUM($AA$16:$AE$16)/5,IF(AND($M$1=2009,'Calculation sheet'!$AQ83="1999-2012"),'Result 2005-2012'!P83*SUM($AB$16:$AE$16)/4,IF(AND($M$1=2010,'Calculation sheet'!$AQ83="1999-2012"),'Result 2005-2012'!P83*SUM($AC$16:$AE$16)/3,IF(AND($M$1=2011,'Calculation sheet'!$AQ83="1999-2012"),'Result 2005-2012'!P83*SUM($AD$16:$AE$16)/2,IF(AND($M$1=2012,'Calculation sheet'!$AQ83="1999-2012"),'Result 2005-2012'!P83*$AE$16,""))))))))))))))))</f>
        <v/>
      </c>
      <c r="Q83" s="12" t="str">
        <f t="shared" si="6"/>
        <v/>
      </c>
      <c r="R83" s="14" t="str">
        <f t="shared" si="7"/>
        <v/>
      </c>
    </row>
    <row r="84" spans="1:18" x14ac:dyDescent="0.3">
      <c r="A84" s="4" t="str">
        <f>IF('Input data'!A99="","",'Input data'!A99)</f>
        <v/>
      </c>
      <c r="B84" s="4" t="str">
        <f>IF('Input data'!B99="","",'Input data'!B99)</f>
        <v/>
      </c>
      <c r="C84" s="4" t="str">
        <f>IF('Input data'!C99="","",'Input data'!C99)</f>
        <v/>
      </c>
      <c r="D84" s="4" t="str">
        <f>IF('Input data'!D99="","",'Input data'!D99)</f>
        <v/>
      </c>
      <c r="E84" s="4" t="str">
        <f>IF('Input data'!E99="","",'Input data'!E99)</f>
        <v/>
      </c>
      <c r="F84" s="4" t="str">
        <f>IF('Input data'!F99="","",'Input data'!F99)</f>
        <v/>
      </c>
      <c r="G84" s="4">
        <f>IF('Input data'!G99="","",'Input data'!G99)</f>
        <v>0</v>
      </c>
      <c r="H84" s="4" t="str">
        <f>IF('Input data'!H99&gt;0.5,'Input data'!H99,"")</f>
        <v/>
      </c>
      <c r="I84" s="4" t="str">
        <f>IF('Input data'!I99="","",'Input data'!I99)</f>
        <v/>
      </c>
      <c r="J84" s="12" t="str">
        <f>IF('Result 2005-2012'!$R84="","",IF($M$1=2005,'Result 2005-2012'!J84,IF(AND($M$1=2006,'Calculation sheet'!$AQ84="2005-2012"),'Result 2005-2012'!J84*SUM($Y$7:$AE$7)/7,IF(AND($M$1=2007,'Calculation sheet'!$AQ84="2005-2012"),'Result 2005-2012'!J84*SUM($Z$7:$AE$7)/6,IF(AND($M$1=2008,'Calculation sheet'!$AQ84="2005-2012"),'Result 2005-2012'!J84*SUM($AA$7:$AE$7)/5,IF(AND($M$1=2009,'Calculation sheet'!$AQ84="2005-2012"),'Result 2005-2012'!J84*SUM($AB$7:$AE$7)/4,IF(AND($M$1=2010,'Calculation sheet'!$AQ84="2005-2012"),'Result 2005-2012'!J84*SUM($AC$7:$AE$7)/3,IF(AND($M$1=2011,'Calculation sheet'!$AQ84="2005-2012"),'Result 2005-2012'!J84*SUM($AD$7:$AE$7)/2,IF(AND($M$1=2012,'Calculation sheet'!$AQ84="2005-2012"),'Result 2005-2012'!J84*$AE$7,IF(AND($M$1=2006,'Calculation sheet'!$AQ84="1999-2012"),'Result 2005-2012'!J84*SUM($Y$16:$AE$16)/7,IF(AND($M$1=2007,'Calculation sheet'!$AQ84="1999-2012"),'Result 2005-2012'!J84*SUM($Z$16:$AE$16)/6,IF(AND($M$1=2008,'Calculation sheet'!$AQ84="1999-2012"),'Result 2005-2012'!J84*SUM($AA$16:$AE$16)/5,IF(AND($M$1=2009,'Calculation sheet'!$AQ84="1999-2012"),'Result 2005-2012'!J84*SUM($AB$16:$AE$16)/4,IF(AND($M$1=2010,'Calculation sheet'!$AQ84="1999-2012"),'Result 2005-2012'!J84*SUM($AC$16:$AE$16)/3,IF(AND($M$1=2011,'Calculation sheet'!$AQ84="1999-2012"),'Result 2005-2012'!J84*SUM($AD$16:$AE$16)/2,IF(AND($M$1=2012,'Calculation sheet'!$AQ84="1999-2012"),'Result 2005-2012'!J84*$AE$16,""))))))))))))))))</f>
        <v/>
      </c>
      <c r="K84" s="12" t="str">
        <f>IF('Result 2005-2012'!$R84="","",IF($M$1=2005,'Result 2005-2012'!K84,IF(AND($M$1=2006,'Calculation sheet'!$AQ84="2005-2012"),'Result 2005-2012'!K84*SUM($Y$8:$AE$8)/7,IF(AND($M$1=2007,'Calculation sheet'!$AQ84="2005-2012"),'Result 2005-2012'!K84*SUM($Z$8:$AE$8)/6,IF(AND($M$1=2008,'Calculation sheet'!$AQ84="2005-2012"),'Result 2005-2012'!K84*SUM($AA$8:$AE$8)/5,IF(AND($M$1=2009,'Calculation sheet'!$AQ84="2005-2012"),'Result 2005-2012'!K84*SUM($AB$8:$AE$8)/4,IF(AND($M$1=2010,'Calculation sheet'!$AQ84="2005-2012"),'Result 2005-2012'!K84*SUM($AC$8:$AE$8)/3,IF(AND($M$1=2011,'Calculation sheet'!$AQ84="2005-2012"),'Result 2005-2012'!K84*SUM($AD$8:$AE$8)/2,IF(AND($M$1=2012,'Calculation sheet'!$AQ84="2005-2012"),'Result 2005-2012'!K84*$AE$8,IF(AND($M$1=2006,'Calculation sheet'!$AQ84="1999-2012"),'Result 2005-2012'!K84*SUM($Y$17:$AE$17)/7,IF(AND($M$1=2007,'Calculation sheet'!$AQ84="1999-2012"),'Result 2005-2012'!K84*SUM($Z$17:$AE$17)/6,IF(AND($M$1=2008,'Calculation sheet'!$AQ84="1999-2012"),'Result 2005-2012'!K84*SUM($AA$17:$AE$17)/5,IF(AND($M$1=2009,'Calculation sheet'!$AQ84="1999-2012"),'Result 2005-2012'!K84*SUM($AB$17:$AE$17)/4,IF(AND($M$1=2010,'Calculation sheet'!$AQ84="1999-2012"),'Result 2005-2012'!K84*SUM($AC$17:$AE$17)/3,IF(AND($M$1=2011,'Calculation sheet'!$AQ84="1999-2012"),'Result 2005-2012'!K84*SUM($AD$17:$AE$17)/2,IF(AND($M$1=2012,'Calculation sheet'!$AQ84="1999-2012"),'Result 2005-2012'!K84*$AE$17,""))))))))))))))))</f>
        <v/>
      </c>
      <c r="L84" s="12" t="str">
        <f>IF('Result 2005-2012'!$R84="","",IF($M$1=2005,'Result 2005-2012'!L84,IF(AND($M$1=2006,'Calculation sheet'!$AQ84="2005-2012"),'Result 2005-2012'!L84*SUM($Y$9:$AE$9)/7,IF(AND($M$1=2007,'Calculation sheet'!$AQ84="2005-2012"),'Result 2005-2012'!L84*SUM($Z$9:$AE$9)/6,IF(AND($M$1=2008,'Calculation sheet'!$AQ84="2005-2012"),'Result 2005-2012'!L84*SUM($AA$9:$AE$9)/5,IF(AND($M$1=2009,'Calculation sheet'!$AQ84="2005-2012"),'Result 2005-2012'!L84*SUM($AB$9:$AE$9)/4,IF(AND($M$1=2010,'Calculation sheet'!$AQ84="2005-2012"),'Result 2005-2012'!L84*SUM($AC$9:$AE$9)/3,IF(AND($M$1=2011,'Calculation sheet'!$AQ84="2005-2012"),'Result 2005-2012'!L84*SUM($AD$9:$AE$9)/2,IF(AND($M$1=2012,'Calculation sheet'!$AQ84="2005-2012"),'Result 2005-2012'!L84*$AE$9,IF(AND($M$1=2006,'Calculation sheet'!$AQ84="1999-2012"),'Result 2005-2012'!L84*SUM($Y$18:$AE$18)/7,IF(AND($M$1=2007,'Calculation sheet'!$AQ84="1999-2012"),'Result 2005-2012'!L84*SUM($Z$18:$AE$18)/6,IF(AND($M$1=2008,'Calculation sheet'!$AQ84="1999-2012"),'Result 2005-2012'!L84*SUM($AA$18:$AE$18)/5,IF(AND($M$1=2009,'Calculation sheet'!$AQ84="1999-2012"),'Result 2005-2012'!L84*SUM($AB$18:$AE$18)/4,IF(AND($M$1=2010,'Calculation sheet'!$AQ84="1999-2012"),'Result 2005-2012'!L84*SUM($AC$18:$AE$18)/3,IF(AND($M$1=2011,'Calculation sheet'!$AQ84="1999-2012"),'Result 2005-2012'!L84*SUM($AD$18:$AE$18)/2,IF(AND($M$1=2012,'Calculation sheet'!$AQ84="1999-2012"),'Result 2005-2012'!L84*$AE$18,""))))))))))))))))</f>
        <v/>
      </c>
      <c r="M84" s="12" t="str">
        <f t="shared" si="5"/>
        <v/>
      </c>
      <c r="N84" s="12" t="str">
        <f>IF('Result 2005-2012'!$R84="","",IF($M$1=2005,'Result 2005-2012'!N84,IF(AND($M$1=2006,'Calculation sheet'!$AQ84="2005-2012"),'Result 2005-2012'!N84*SUM($Y$10:$AE$10)/7,IF(AND($M$1=2007,'Calculation sheet'!$AQ84="2005-2012"),'Result 2005-2012'!N84*SUM($Z$10:$AE$10)/6,IF(AND($M$1=2008,'Calculation sheet'!$AQ84="2005-2012"),'Result 2005-2012'!N84*SUM($AA$10:$AE$10)/5,IF(AND($M$1=2009,'Calculation sheet'!$AQ84="2005-2012"),'Result 2005-2012'!N84*SUM($AB$10:$AE$10)/4,IF(AND($M$1=2010,'Calculation sheet'!$AQ84="2005-2012"),'Result 2005-2012'!N84*SUM($AC$10:$AE$10)/3,IF(AND($M$1=2011,'Calculation sheet'!$AQ84="2005-2012"),'Result 2005-2012'!N84*SUM($AD$10:$AE$10)/2,IF(AND($M$1=2012,'Calculation sheet'!$AQ84="2005-2012"),'Result 2005-2012'!N84*$AE$10,IF(AND($M$1=2006,'Calculation sheet'!$AQ84="1999-2012"),'Result 2005-2012'!N84*SUM($Y$16:$AE$16)/7,IF(AND($M$1=2007,'Calculation sheet'!$AQ84="1999-2012"),'Result 2005-2012'!N84*SUM($Z$16:$AE$16)/6,IF(AND($M$1=2008,'Calculation sheet'!$AQ84="1999-2012"),'Result 2005-2012'!N84*SUM($AA$16:$AE$16)/5,IF(AND($M$1=2009,'Calculation sheet'!$AQ84="1999-2012"),'Result 2005-2012'!N84*SUM($AB$16:$AE$16)/4,IF(AND($M$1=2010,'Calculation sheet'!$AQ84="1999-2012"),'Result 2005-2012'!N84*SUM($AC$16:$AE$16)/3,IF(AND($M$1=2011,'Calculation sheet'!$AQ84="1999-2012"),'Result 2005-2012'!N84*SUM($AD$16:$AE$16)/2,IF(AND($M$1=2012,'Calculation sheet'!$AQ84="1999-2012"),'Result 2005-2012'!N84*$AE$16,""))))))))))))))))</f>
        <v/>
      </c>
      <c r="O84" s="12" t="str">
        <f>IF('Result 2005-2012'!$R84="","",IF($M$1=2005,'Result 2005-2012'!O84,IF(AND($M$1=2006,'Calculation sheet'!$AQ84="2005-2012"),'Result 2005-2012'!O84*SUM($Y$10:$AE$10)/7,IF(AND($M$1=2007,'Calculation sheet'!$AQ84="2005-2012"),'Result 2005-2012'!O84*SUM($Z$10:$AE$10)/6,IF(AND($M$1=2008,'Calculation sheet'!$AQ84="2005-2012"),'Result 2005-2012'!O84*SUM($AA$10:$AE$10)/5,IF(AND($M$1=2009,'Calculation sheet'!$AQ84="2005-2012"),'Result 2005-2012'!O84*SUM($AB$10:$AE$10)/4,IF(AND($M$1=2010,'Calculation sheet'!$AQ84="2005-2012"),'Result 2005-2012'!O84*SUM($AC$10:$AE$10)/3,IF(AND($M$1=2011,'Calculation sheet'!$AQ84="2005-2012"),'Result 2005-2012'!O84*SUM($AD$10:$AE$10)/2,IF(AND($M$1=2012,'Calculation sheet'!$AQ84="2005-2012"),'Result 2005-2012'!O84*$AE$10,IF(AND($M$1=2006,'Calculation sheet'!$AQ84="1999-2012"),'Result 2005-2012'!O84*SUM($Y$16:$AE$16)/7,IF(AND($M$1=2007,'Calculation sheet'!$AQ84="1999-2012"),'Result 2005-2012'!O84*SUM($Z$16:$AE$16)/6,IF(AND($M$1=2008,'Calculation sheet'!$AQ84="1999-2012"),'Result 2005-2012'!O84*SUM($AA$16:$AE$16)/5,IF(AND($M$1=2009,'Calculation sheet'!$AQ84="1999-2012"),'Result 2005-2012'!O84*SUM($AB$16:$AE$16)/4,IF(AND($M$1=2010,'Calculation sheet'!$AQ84="1999-2012"),'Result 2005-2012'!O84*SUM($AC$16:$AE$16)/3,IF(AND($M$1=2011,'Calculation sheet'!$AQ84="1999-2012"),'Result 2005-2012'!O84*SUM($AD$16:$AE$16)/2,IF(AND($M$1=2012,'Calculation sheet'!$AQ84="1999-2012"),'Result 2005-2012'!O84*$AE$16,""))))))))))))))))</f>
        <v/>
      </c>
      <c r="P84" s="12" t="str">
        <f>IF('Result 2005-2012'!$R84="","",IF($M$1=2005,'Result 2005-2012'!P84,IF(AND($M$1=2006,'Calculation sheet'!$AQ84="2005-2012"),'Result 2005-2012'!P84*SUM($Y$11:$AE$11)/7,IF(AND($M$1=2007,'Calculation sheet'!$AQ84="2005-2012"),'Result 2005-2012'!P84*SUM($Z$11:$AE$11)/6,IF(AND($M$1=2008,'Calculation sheet'!$AQ84="2005-2012"),'Result 2005-2012'!P84*SUM($AA$11:$AE$11)/5,IF(AND($M$1=2009,'Calculation sheet'!$AQ84="2005-2012"),'Result 2005-2012'!P84*SUM($AB$11:$AE$11)/4,IF(AND($M$1=2010,'Calculation sheet'!$AQ84="2005-2012"),'Result 2005-2012'!P84*SUM($AC$11:$AE$11)/3,IF(AND($M$1=2011,'Calculation sheet'!$AQ84="2005-2012"),'Result 2005-2012'!P84*SUM($AD$11:$AE$11)/2,IF(AND($M$1=2012,'Calculation sheet'!$AQ84="2005-2012"),'Result 2005-2012'!P84*$AE$11,IF(AND($M$1=2006,'Calculation sheet'!$AQ84="1999-2012"),'Result 2005-2012'!P84*SUM($Y$16:$AE$16)/7,IF(AND($M$1=2007,'Calculation sheet'!$AQ84="1999-2012"),'Result 2005-2012'!P84*SUM($Z$16:$AE$16)/6,IF(AND($M$1=2008,'Calculation sheet'!$AQ84="1999-2012"),'Result 2005-2012'!P84*SUM($AA$16:$AE$16)/5,IF(AND($M$1=2009,'Calculation sheet'!$AQ84="1999-2012"),'Result 2005-2012'!P84*SUM($AB$16:$AE$16)/4,IF(AND($M$1=2010,'Calculation sheet'!$AQ84="1999-2012"),'Result 2005-2012'!P84*SUM($AC$16:$AE$16)/3,IF(AND($M$1=2011,'Calculation sheet'!$AQ84="1999-2012"),'Result 2005-2012'!P84*SUM($AD$16:$AE$16)/2,IF(AND($M$1=2012,'Calculation sheet'!$AQ84="1999-2012"),'Result 2005-2012'!P84*$AE$16,""))))))))))))))))</f>
        <v/>
      </c>
      <c r="Q84" s="12" t="str">
        <f t="shared" si="6"/>
        <v/>
      </c>
      <c r="R84" s="14" t="str">
        <f t="shared" si="7"/>
        <v/>
      </c>
    </row>
    <row r="85" spans="1:18" x14ac:dyDescent="0.3">
      <c r="A85" s="4" t="str">
        <f>IF('Input data'!A100="","",'Input data'!A100)</f>
        <v/>
      </c>
      <c r="B85" s="4" t="str">
        <f>IF('Input data'!B100="","",'Input data'!B100)</f>
        <v/>
      </c>
      <c r="C85" s="4" t="str">
        <f>IF('Input data'!C100="","",'Input data'!C100)</f>
        <v/>
      </c>
      <c r="D85" s="4" t="str">
        <f>IF('Input data'!D100="","",'Input data'!D100)</f>
        <v/>
      </c>
      <c r="E85" s="4" t="str">
        <f>IF('Input data'!E100="","",'Input data'!E100)</f>
        <v/>
      </c>
      <c r="F85" s="4" t="str">
        <f>IF('Input data'!F100="","",'Input data'!F100)</f>
        <v/>
      </c>
      <c r="G85" s="4">
        <f>IF('Input data'!G100="","",'Input data'!G100)</f>
        <v>0</v>
      </c>
      <c r="H85" s="4" t="str">
        <f>IF('Input data'!H100&gt;0.5,'Input data'!H100,"")</f>
        <v/>
      </c>
      <c r="I85" s="4" t="str">
        <f>IF('Input data'!I100="","",'Input data'!I100)</f>
        <v/>
      </c>
      <c r="J85" s="12" t="str">
        <f>IF('Result 2005-2012'!$R85="","",IF($M$1=2005,'Result 2005-2012'!J85,IF(AND($M$1=2006,'Calculation sheet'!$AQ85="2005-2012"),'Result 2005-2012'!J85*SUM($Y$7:$AE$7)/7,IF(AND($M$1=2007,'Calculation sheet'!$AQ85="2005-2012"),'Result 2005-2012'!J85*SUM($Z$7:$AE$7)/6,IF(AND($M$1=2008,'Calculation sheet'!$AQ85="2005-2012"),'Result 2005-2012'!J85*SUM($AA$7:$AE$7)/5,IF(AND($M$1=2009,'Calculation sheet'!$AQ85="2005-2012"),'Result 2005-2012'!J85*SUM($AB$7:$AE$7)/4,IF(AND($M$1=2010,'Calculation sheet'!$AQ85="2005-2012"),'Result 2005-2012'!J85*SUM($AC$7:$AE$7)/3,IF(AND($M$1=2011,'Calculation sheet'!$AQ85="2005-2012"),'Result 2005-2012'!J85*SUM($AD$7:$AE$7)/2,IF(AND($M$1=2012,'Calculation sheet'!$AQ85="2005-2012"),'Result 2005-2012'!J85*$AE$7,IF(AND($M$1=2006,'Calculation sheet'!$AQ85="1999-2012"),'Result 2005-2012'!J85*SUM($Y$16:$AE$16)/7,IF(AND($M$1=2007,'Calculation sheet'!$AQ85="1999-2012"),'Result 2005-2012'!J85*SUM($Z$16:$AE$16)/6,IF(AND($M$1=2008,'Calculation sheet'!$AQ85="1999-2012"),'Result 2005-2012'!J85*SUM($AA$16:$AE$16)/5,IF(AND($M$1=2009,'Calculation sheet'!$AQ85="1999-2012"),'Result 2005-2012'!J85*SUM($AB$16:$AE$16)/4,IF(AND($M$1=2010,'Calculation sheet'!$AQ85="1999-2012"),'Result 2005-2012'!J85*SUM($AC$16:$AE$16)/3,IF(AND($M$1=2011,'Calculation sheet'!$AQ85="1999-2012"),'Result 2005-2012'!J85*SUM($AD$16:$AE$16)/2,IF(AND($M$1=2012,'Calculation sheet'!$AQ85="1999-2012"),'Result 2005-2012'!J85*$AE$16,""))))))))))))))))</f>
        <v/>
      </c>
      <c r="K85" s="12" t="str">
        <f>IF('Result 2005-2012'!$R85="","",IF($M$1=2005,'Result 2005-2012'!K85,IF(AND($M$1=2006,'Calculation sheet'!$AQ85="2005-2012"),'Result 2005-2012'!K85*SUM($Y$8:$AE$8)/7,IF(AND($M$1=2007,'Calculation sheet'!$AQ85="2005-2012"),'Result 2005-2012'!K85*SUM($Z$8:$AE$8)/6,IF(AND($M$1=2008,'Calculation sheet'!$AQ85="2005-2012"),'Result 2005-2012'!K85*SUM($AA$8:$AE$8)/5,IF(AND($M$1=2009,'Calculation sheet'!$AQ85="2005-2012"),'Result 2005-2012'!K85*SUM($AB$8:$AE$8)/4,IF(AND($M$1=2010,'Calculation sheet'!$AQ85="2005-2012"),'Result 2005-2012'!K85*SUM($AC$8:$AE$8)/3,IF(AND($M$1=2011,'Calculation sheet'!$AQ85="2005-2012"),'Result 2005-2012'!K85*SUM($AD$8:$AE$8)/2,IF(AND($M$1=2012,'Calculation sheet'!$AQ85="2005-2012"),'Result 2005-2012'!K85*$AE$8,IF(AND($M$1=2006,'Calculation sheet'!$AQ85="1999-2012"),'Result 2005-2012'!K85*SUM($Y$17:$AE$17)/7,IF(AND($M$1=2007,'Calculation sheet'!$AQ85="1999-2012"),'Result 2005-2012'!K85*SUM($Z$17:$AE$17)/6,IF(AND($M$1=2008,'Calculation sheet'!$AQ85="1999-2012"),'Result 2005-2012'!K85*SUM($AA$17:$AE$17)/5,IF(AND($M$1=2009,'Calculation sheet'!$AQ85="1999-2012"),'Result 2005-2012'!K85*SUM($AB$17:$AE$17)/4,IF(AND($M$1=2010,'Calculation sheet'!$AQ85="1999-2012"),'Result 2005-2012'!K85*SUM($AC$17:$AE$17)/3,IF(AND($M$1=2011,'Calculation sheet'!$AQ85="1999-2012"),'Result 2005-2012'!K85*SUM($AD$17:$AE$17)/2,IF(AND($M$1=2012,'Calculation sheet'!$AQ85="1999-2012"),'Result 2005-2012'!K85*$AE$17,""))))))))))))))))</f>
        <v/>
      </c>
      <c r="L85" s="12" t="str">
        <f>IF('Result 2005-2012'!$R85="","",IF($M$1=2005,'Result 2005-2012'!L85,IF(AND($M$1=2006,'Calculation sheet'!$AQ85="2005-2012"),'Result 2005-2012'!L85*SUM($Y$9:$AE$9)/7,IF(AND($M$1=2007,'Calculation sheet'!$AQ85="2005-2012"),'Result 2005-2012'!L85*SUM($Z$9:$AE$9)/6,IF(AND($M$1=2008,'Calculation sheet'!$AQ85="2005-2012"),'Result 2005-2012'!L85*SUM($AA$9:$AE$9)/5,IF(AND($M$1=2009,'Calculation sheet'!$AQ85="2005-2012"),'Result 2005-2012'!L85*SUM($AB$9:$AE$9)/4,IF(AND($M$1=2010,'Calculation sheet'!$AQ85="2005-2012"),'Result 2005-2012'!L85*SUM($AC$9:$AE$9)/3,IF(AND($M$1=2011,'Calculation sheet'!$AQ85="2005-2012"),'Result 2005-2012'!L85*SUM($AD$9:$AE$9)/2,IF(AND($M$1=2012,'Calculation sheet'!$AQ85="2005-2012"),'Result 2005-2012'!L85*$AE$9,IF(AND($M$1=2006,'Calculation sheet'!$AQ85="1999-2012"),'Result 2005-2012'!L85*SUM($Y$18:$AE$18)/7,IF(AND($M$1=2007,'Calculation sheet'!$AQ85="1999-2012"),'Result 2005-2012'!L85*SUM($Z$18:$AE$18)/6,IF(AND($M$1=2008,'Calculation sheet'!$AQ85="1999-2012"),'Result 2005-2012'!L85*SUM($AA$18:$AE$18)/5,IF(AND($M$1=2009,'Calculation sheet'!$AQ85="1999-2012"),'Result 2005-2012'!L85*SUM($AB$18:$AE$18)/4,IF(AND($M$1=2010,'Calculation sheet'!$AQ85="1999-2012"),'Result 2005-2012'!L85*SUM($AC$18:$AE$18)/3,IF(AND($M$1=2011,'Calculation sheet'!$AQ85="1999-2012"),'Result 2005-2012'!L85*SUM($AD$18:$AE$18)/2,IF(AND($M$1=2012,'Calculation sheet'!$AQ85="1999-2012"),'Result 2005-2012'!L85*$AE$18,""))))))))))))))))</f>
        <v/>
      </c>
      <c r="M85" s="12" t="str">
        <f t="shared" si="5"/>
        <v/>
      </c>
      <c r="N85" s="12" t="str">
        <f>IF('Result 2005-2012'!$R85="","",IF($M$1=2005,'Result 2005-2012'!N85,IF(AND($M$1=2006,'Calculation sheet'!$AQ85="2005-2012"),'Result 2005-2012'!N85*SUM($Y$10:$AE$10)/7,IF(AND($M$1=2007,'Calculation sheet'!$AQ85="2005-2012"),'Result 2005-2012'!N85*SUM($Z$10:$AE$10)/6,IF(AND($M$1=2008,'Calculation sheet'!$AQ85="2005-2012"),'Result 2005-2012'!N85*SUM($AA$10:$AE$10)/5,IF(AND($M$1=2009,'Calculation sheet'!$AQ85="2005-2012"),'Result 2005-2012'!N85*SUM($AB$10:$AE$10)/4,IF(AND($M$1=2010,'Calculation sheet'!$AQ85="2005-2012"),'Result 2005-2012'!N85*SUM($AC$10:$AE$10)/3,IF(AND($M$1=2011,'Calculation sheet'!$AQ85="2005-2012"),'Result 2005-2012'!N85*SUM($AD$10:$AE$10)/2,IF(AND($M$1=2012,'Calculation sheet'!$AQ85="2005-2012"),'Result 2005-2012'!N85*$AE$10,IF(AND($M$1=2006,'Calculation sheet'!$AQ85="1999-2012"),'Result 2005-2012'!N85*SUM($Y$16:$AE$16)/7,IF(AND($M$1=2007,'Calculation sheet'!$AQ85="1999-2012"),'Result 2005-2012'!N85*SUM($Z$16:$AE$16)/6,IF(AND($M$1=2008,'Calculation sheet'!$AQ85="1999-2012"),'Result 2005-2012'!N85*SUM($AA$16:$AE$16)/5,IF(AND($M$1=2009,'Calculation sheet'!$AQ85="1999-2012"),'Result 2005-2012'!N85*SUM($AB$16:$AE$16)/4,IF(AND($M$1=2010,'Calculation sheet'!$AQ85="1999-2012"),'Result 2005-2012'!N85*SUM($AC$16:$AE$16)/3,IF(AND($M$1=2011,'Calculation sheet'!$AQ85="1999-2012"),'Result 2005-2012'!N85*SUM($AD$16:$AE$16)/2,IF(AND($M$1=2012,'Calculation sheet'!$AQ85="1999-2012"),'Result 2005-2012'!N85*$AE$16,""))))))))))))))))</f>
        <v/>
      </c>
      <c r="O85" s="12" t="str">
        <f>IF('Result 2005-2012'!$R85="","",IF($M$1=2005,'Result 2005-2012'!O85,IF(AND($M$1=2006,'Calculation sheet'!$AQ85="2005-2012"),'Result 2005-2012'!O85*SUM($Y$10:$AE$10)/7,IF(AND($M$1=2007,'Calculation sheet'!$AQ85="2005-2012"),'Result 2005-2012'!O85*SUM($Z$10:$AE$10)/6,IF(AND($M$1=2008,'Calculation sheet'!$AQ85="2005-2012"),'Result 2005-2012'!O85*SUM($AA$10:$AE$10)/5,IF(AND($M$1=2009,'Calculation sheet'!$AQ85="2005-2012"),'Result 2005-2012'!O85*SUM($AB$10:$AE$10)/4,IF(AND($M$1=2010,'Calculation sheet'!$AQ85="2005-2012"),'Result 2005-2012'!O85*SUM($AC$10:$AE$10)/3,IF(AND($M$1=2011,'Calculation sheet'!$AQ85="2005-2012"),'Result 2005-2012'!O85*SUM($AD$10:$AE$10)/2,IF(AND($M$1=2012,'Calculation sheet'!$AQ85="2005-2012"),'Result 2005-2012'!O85*$AE$10,IF(AND($M$1=2006,'Calculation sheet'!$AQ85="1999-2012"),'Result 2005-2012'!O85*SUM($Y$16:$AE$16)/7,IF(AND($M$1=2007,'Calculation sheet'!$AQ85="1999-2012"),'Result 2005-2012'!O85*SUM($Z$16:$AE$16)/6,IF(AND($M$1=2008,'Calculation sheet'!$AQ85="1999-2012"),'Result 2005-2012'!O85*SUM($AA$16:$AE$16)/5,IF(AND($M$1=2009,'Calculation sheet'!$AQ85="1999-2012"),'Result 2005-2012'!O85*SUM($AB$16:$AE$16)/4,IF(AND($M$1=2010,'Calculation sheet'!$AQ85="1999-2012"),'Result 2005-2012'!O85*SUM($AC$16:$AE$16)/3,IF(AND($M$1=2011,'Calculation sheet'!$AQ85="1999-2012"),'Result 2005-2012'!O85*SUM($AD$16:$AE$16)/2,IF(AND($M$1=2012,'Calculation sheet'!$AQ85="1999-2012"),'Result 2005-2012'!O85*$AE$16,""))))))))))))))))</f>
        <v/>
      </c>
      <c r="P85" s="12" t="str">
        <f>IF('Result 2005-2012'!$R85="","",IF($M$1=2005,'Result 2005-2012'!P85,IF(AND($M$1=2006,'Calculation sheet'!$AQ85="2005-2012"),'Result 2005-2012'!P85*SUM($Y$11:$AE$11)/7,IF(AND($M$1=2007,'Calculation sheet'!$AQ85="2005-2012"),'Result 2005-2012'!P85*SUM($Z$11:$AE$11)/6,IF(AND($M$1=2008,'Calculation sheet'!$AQ85="2005-2012"),'Result 2005-2012'!P85*SUM($AA$11:$AE$11)/5,IF(AND($M$1=2009,'Calculation sheet'!$AQ85="2005-2012"),'Result 2005-2012'!P85*SUM($AB$11:$AE$11)/4,IF(AND($M$1=2010,'Calculation sheet'!$AQ85="2005-2012"),'Result 2005-2012'!P85*SUM($AC$11:$AE$11)/3,IF(AND($M$1=2011,'Calculation sheet'!$AQ85="2005-2012"),'Result 2005-2012'!P85*SUM($AD$11:$AE$11)/2,IF(AND($M$1=2012,'Calculation sheet'!$AQ85="2005-2012"),'Result 2005-2012'!P85*$AE$11,IF(AND($M$1=2006,'Calculation sheet'!$AQ85="1999-2012"),'Result 2005-2012'!P85*SUM($Y$16:$AE$16)/7,IF(AND($M$1=2007,'Calculation sheet'!$AQ85="1999-2012"),'Result 2005-2012'!P85*SUM($Z$16:$AE$16)/6,IF(AND($M$1=2008,'Calculation sheet'!$AQ85="1999-2012"),'Result 2005-2012'!P85*SUM($AA$16:$AE$16)/5,IF(AND($M$1=2009,'Calculation sheet'!$AQ85="1999-2012"),'Result 2005-2012'!P85*SUM($AB$16:$AE$16)/4,IF(AND($M$1=2010,'Calculation sheet'!$AQ85="1999-2012"),'Result 2005-2012'!P85*SUM($AC$16:$AE$16)/3,IF(AND($M$1=2011,'Calculation sheet'!$AQ85="1999-2012"),'Result 2005-2012'!P85*SUM($AD$16:$AE$16)/2,IF(AND($M$1=2012,'Calculation sheet'!$AQ85="1999-2012"),'Result 2005-2012'!P85*$AE$16,""))))))))))))))))</f>
        <v/>
      </c>
      <c r="Q85" s="12" t="str">
        <f t="shared" si="6"/>
        <v/>
      </c>
      <c r="R85" s="14" t="str">
        <f t="shared" si="7"/>
        <v/>
      </c>
    </row>
    <row r="86" spans="1:18" x14ac:dyDescent="0.3">
      <c r="A86" s="4" t="str">
        <f>IF('Input data'!A101="","",'Input data'!A101)</f>
        <v/>
      </c>
      <c r="B86" s="4" t="str">
        <f>IF('Input data'!B101="","",'Input data'!B101)</f>
        <v/>
      </c>
      <c r="C86" s="4" t="str">
        <f>IF('Input data'!C101="","",'Input data'!C101)</f>
        <v/>
      </c>
      <c r="D86" s="4" t="str">
        <f>IF('Input data'!D101="","",'Input data'!D101)</f>
        <v/>
      </c>
      <c r="E86" s="4" t="str">
        <f>IF('Input data'!E101="","",'Input data'!E101)</f>
        <v/>
      </c>
      <c r="F86" s="4" t="str">
        <f>IF('Input data'!F101="","",'Input data'!F101)</f>
        <v/>
      </c>
      <c r="G86" s="4">
        <f>IF('Input data'!G101="","",'Input data'!G101)</f>
        <v>0</v>
      </c>
      <c r="H86" s="4" t="str">
        <f>IF('Input data'!H101&gt;0.5,'Input data'!H101,"")</f>
        <v/>
      </c>
      <c r="I86" s="4" t="str">
        <f>IF('Input data'!I101="","",'Input data'!I101)</f>
        <v/>
      </c>
      <c r="J86" s="12" t="str">
        <f>IF('Result 2005-2012'!$R86="","",IF($M$1=2005,'Result 2005-2012'!J86,IF(AND($M$1=2006,'Calculation sheet'!$AQ86="2005-2012"),'Result 2005-2012'!J86*SUM($Y$7:$AE$7)/7,IF(AND($M$1=2007,'Calculation sheet'!$AQ86="2005-2012"),'Result 2005-2012'!J86*SUM($Z$7:$AE$7)/6,IF(AND($M$1=2008,'Calculation sheet'!$AQ86="2005-2012"),'Result 2005-2012'!J86*SUM($AA$7:$AE$7)/5,IF(AND($M$1=2009,'Calculation sheet'!$AQ86="2005-2012"),'Result 2005-2012'!J86*SUM($AB$7:$AE$7)/4,IF(AND($M$1=2010,'Calculation sheet'!$AQ86="2005-2012"),'Result 2005-2012'!J86*SUM($AC$7:$AE$7)/3,IF(AND($M$1=2011,'Calculation sheet'!$AQ86="2005-2012"),'Result 2005-2012'!J86*SUM($AD$7:$AE$7)/2,IF(AND($M$1=2012,'Calculation sheet'!$AQ86="2005-2012"),'Result 2005-2012'!J86*$AE$7,IF(AND($M$1=2006,'Calculation sheet'!$AQ86="1999-2012"),'Result 2005-2012'!J86*SUM($Y$16:$AE$16)/7,IF(AND($M$1=2007,'Calculation sheet'!$AQ86="1999-2012"),'Result 2005-2012'!J86*SUM($Z$16:$AE$16)/6,IF(AND($M$1=2008,'Calculation sheet'!$AQ86="1999-2012"),'Result 2005-2012'!J86*SUM($AA$16:$AE$16)/5,IF(AND($M$1=2009,'Calculation sheet'!$AQ86="1999-2012"),'Result 2005-2012'!J86*SUM($AB$16:$AE$16)/4,IF(AND($M$1=2010,'Calculation sheet'!$AQ86="1999-2012"),'Result 2005-2012'!J86*SUM($AC$16:$AE$16)/3,IF(AND($M$1=2011,'Calculation sheet'!$AQ86="1999-2012"),'Result 2005-2012'!J86*SUM($AD$16:$AE$16)/2,IF(AND($M$1=2012,'Calculation sheet'!$AQ86="1999-2012"),'Result 2005-2012'!J86*$AE$16,""))))))))))))))))</f>
        <v/>
      </c>
      <c r="K86" s="12" t="str">
        <f>IF('Result 2005-2012'!$R86="","",IF($M$1=2005,'Result 2005-2012'!K86,IF(AND($M$1=2006,'Calculation sheet'!$AQ86="2005-2012"),'Result 2005-2012'!K86*SUM($Y$8:$AE$8)/7,IF(AND($M$1=2007,'Calculation sheet'!$AQ86="2005-2012"),'Result 2005-2012'!K86*SUM($Z$8:$AE$8)/6,IF(AND($M$1=2008,'Calculation sheet'!$AQ86="2005-2012"),'Result 2005-2012'!K86*SUM($AA$8:$AE$8)/5,IF(AND($M$1=2009,'Calculation sheet'!$AQ86="2005-2012"),'Result 2005-2012'!K86*SUM($AB$8:$AE$8)/4,IF(AND($M$1=2010,'Calculation sheet'!$AQ86="2005-2012"),'Result 2005-2012'!K86*SUM($AC$8:$AE$8)/3,IF(AND($M$1=2011,'Calculation sheet'!$AQ86="2005-2012"),'Result 2005-2012'!K86*SUM($AD$8:$AE$8)/2,IF(AND($M$1=2012,'Calculation sheet'!$AQ86="2005-2012"),'Result 2005-2012'!K86*$AE$8,IF(AND($M$1=2006,'Calculation sheet'!$AQ86="1999-2012"),'Result 2005-2012'!K86*SUM($Y$17:$AE$17)/7,IF(AND($M$1=2007,'Calculation sheet'!$AQ86="1999-2012"),'Result 2005-2012'!K86*SUM($Z$17:$AE$17)/6,IF(AND($M$1=2008,'Calculation sheet'!$AQ86="1999-2012"),'Result 2005-2012'!K86*SUM($AA$17:$AE$17)/5,IF(AND($M$1=2009,'Calculation sheet'!$AQ86="1999-2012"),'Result 2005-2012'!K86*SUM($AB$17:$AE$17)/4,IF(AND($M$1=2010,'Calculation sheet'!$AQ86="1999-2012"),'Result 2005-2012'!K86*SUM($AC$17:$AE$17)/3,IF(AND($M$1=2011,'Calculation sheet'!$AQ86="1999-2012"),'Result 2005-2012'!K86*SUM($AD$17:$AE$17)/2,IF(AND($M$1=2012,'Calculation sheet'!$AQ86="1999-2012"),'Result 2005-2012'!K86*$AE$17,""))))))))))))))))</f>
        <v/>
      </c>
      <c r="L86" s="12" t="str">
        <f>IF('Result 2005-2012'!$R86="","",IF($M$1=2005,'Result 2005-2012'!L86,IF(AND($M$1=2006,'Calculation sheet'!$AQ86="2005-2012"),'Result 2005-2012'!L86*SUM($Y$9:$AE$9)/7,IF(AND($M$1=2007,'Calculation sheet'!$AQ86="2005-2012"),'Result 2005-2012'!L86*SUM($Z$9:$AE$9)/6,IF(AND($M$1=2008,'Calculation sheet'!$AQ86="2005-2012"),'Result 2005-2012'!L86*SUM($AA$9:$AE$9)/5,IF(AND($M$1=2009,'Calculation sheet'!$AQ86="2005-2012"),'Result 2005-2012'!L86*SUM($AB$9:$AE$9)/4,IF(AND($M$1=2010,'Calculation sheet'!$AQ86="2005-2012"),'Result 2005-2012'!L86*SUM($AC$9:$AE$9)/3,IF(AND($M$1=2011,'Calculation sheet'!$AQ86="2005-2012"),'Result 2005-2012'!L86*SUM($AD$9:$AE$9)/2,IF(AND($M$1=2012,'Calculation sheet'!$AQ86="2005-2012"),'Result 2005-2012'!L86*$AE$9,IF(AND($M$1=2006,'Calculation sheet'!$AQ86="1999-2012"),'Result 2005-2012'!L86*SUM($Y$18:$AE$18)/7,IF(AND($M$1=2007,'Calculation sheet'!$AQ86="1999-2012"),'Result 2005-2012'!L86*SUM($Z$18:$AE$18)/6,IF(AND($M$1=2008,'Calculation sheet'!$AQ86="1999-2012"),'Result 2005-2012'!L86*SUM($AA$18:$AE$18)/5,IF(AND($M$1=2009,'Calculation sheet'!$AQ86="1999-2012"),'Result 2005-2012'!L86*SUM($AB$18:$AE$18)/4,IF(AND($M$1=2010,'Calculation sheet'!$AQ86="1999-2012"),'Result 2005-2012'!L86*SUM($AC$18:$AE$18)/3,IF(AND($M$1=2011,'Calculation sheet'!$AQ86="1999-2012"),'Result 2005-2012'!L86*SUM($AD$18:$AE$18)/2,IF(AND($M$1=2012,'Calculation sheet'!$AQ86="1999-2012"),'Result 2005-2012'!L86*$AE$18,""))))))))))))))))</f>
        <v/>
      </c>
      <c r="M86" s="12" t="str">
        <f t="shared" si="5"/>
        <v/>
      </c>
      <c r="N86" s="12" t="str">
        <f>IF('Result 2005-2012'!$R86="","",IF($M$1=2005,'Result 2005-2012'!N86,IF(AND($M$1=2006,'Calculation sheet'!$AQ86="2005-2012"),'Result 2005-2012'!N86*SUM($Y$10:$AE$10)/7,IF(AND($M$1=2007,'Calculation sheet'!$AQ86="2005-2012"),'Result 2005-2012'!N86*SUM($Z$10:$AE$10)/6,IF(AND($M$1=2008,'Calculation sheet'!$AQ86="2005-2012"),'Result 2005-2012'!N86*SUM($AA$10:$AE$10)/5,IF(AND($M$1=2009,'Calculation sheet'!$AQ86="2005-2012"),'Result 2005-2012'!N86*SUM($AB$10:$AE$10)/4,IF(AND($M$1=2010,'Calculation sheet'!$AQ86="2005-2012"),'Result 2005-2012'!N86*SUM($AC$10:$AE$10)/3,IF(AND($M$1=2011,'Calculation sheet'!$AQ86="2005-2012"),'Result 2005-2012'!N86*SUM($AD$10:$AE$10)/2,IF(AND($M$1=2012,'Calculation sheet'!$AQ86="2005-2012"),'Result 2005-2012'!N86*$AE$10,IF(AND($M$1=2006,'Calculation sheet'!$AQ86="1999-2012"),'Result 2005-2012'!N86*SUM($Y$16:$AE$16)/7,IF(AND($M$1=2007,'Calculation sheet'!$AQ86="1999-2012"),'Result 2005-2012'!N86*SUM($Z$16:$AE$16)/6,IF(AND($M$1=2008,'Calculation sheet'!$AQ86="1999-2012"),'Result 2005-2012'!N86*SUM($AA$16:$AE$16)/5,IF(AND($M$1=2009,'Calculation sheet'!$AQ86="1999-2012"),'Result 2005-2012'!N86*SUM($AB$16:$AE$16)/4,IF(AND($M$1=2010,'Calculation sheet'!$AQ86="1999-2012"),'Result 2005-2012'!N86*SUM($AC$16:$AE$16)/3,IF(AND($M$1=2011,'Calculation sheet'!$AQ86="1999-2012"),'Result 2005-2012'!N86*SUM($AD$16:$AE$16)/2,IF(AND($M$1=2012,'Calculation sheet'!$AQ86="1999-2012"),'Result 2005-2012'!N86*$AE$16,""))))))))))))))))</f>
        <v/>
      </c>
      <c r="O86" s="12" t="str">
        <f>IF('Result 2005-2012'!$R86="","",IF($M$1=2005,'Result 2005-2012'!O86,IF(AND($M$1=2006,'Calculation sheet'!$AQ86="2005-2012"),'Result 2005-2012'!O86*SUM($Y$10:$AE$10)/7,IF(AND($M$1=2007,'Calculation sheet'!$AQ86="2005-2012"),'Result 2005-2012'!O86*SUM($Z$10:$AE$10)/6,IF(AND($M$1=2008,'Calculation sheet'!$AQ86="2005-2012"),'Result 2005-2012'!O86*SUM($AA$10:$AE$10)/5,IF(AND($M$1=2009,'Calculation sheet'!$AQ86="2005-2012"),'Result 2005-2012'!O86*SUM($AB$10:$AE$10)/4,IF(AND($M$1=2010,'Calculation sheet'!$AQ86="2005-2012"),'Result 2005-2012'!O86*SUM($AC$10:$AE$10)/3,IF(AND($M$1=2011,'Calculation sheet'!$AQ86="2005-2012"),'Result 2005-2012'!O86*SUM($AD$10:$AE$10)/2,IF(AND($M$1=2012,'Calculation sheet'!$AQ86="2005-2012"),'Result 2005-2012'!O86*$AE$10,IF(AND($M$1=2006,'Calculation sheet'!$AQ86="1999-2012"),'Result 2005-2012'!O86*SUM($Y$16:$AE$16)/7,IF(AND($M$1=2007,'Calculation sheet'!$AQ86="1999-2012"),'Result 2005-2012'!O86*SUM($Z$16:$AE$16)/6,IF(AND($M$1=2008,'Calculation sheet'!$AQ86="1999-2012"),'Result 2005-2012'!O86*SUM($AA$16:$AE$16)/5,IF(AND($M$1=2009,'Calculation sheet'!$AQ86="1999-2012"),'Result 2005-2012'!O86*SUM($AB$16:$AE$16)/4,IF(AND($M$1=2010,'Calculation sheet'!$AQ86="1999-2012"),'Result 2005-2012'!O86*SUM($AC$16:$AE$16)/3,IF(AND($M$1=2011,'Calculation sheet'!$AQ86="1999-2012"),'Result 2005-2012'!O86*SUM($AD$16:$AE$16)/2,IF(AND($M$1=2012,'Calculation sheet'!$AQ86="1999-2012"),'Result 2005-2012'!O86*$AE$16,""))))))))))))))))</f>
        <v/>
      </c>
      <c r="P86" s="12" t="str">
        <f>IF('Result 2005-2012'!$R86="","",IF($M$1=2005,'Result 2005-2012'!P86,IF(AND($M$1=2006,'Calculation sheet'!$AQ86="2005-2012"),'Result 2005-2012'!P86*SUM($Y$11:$AE$11)/7,IF(AND($M$1=2007,'Calculation sheet'!$AQ86="2005-2012"),'Result 2005-2012'!P86*SUM($Z$11:$AE$11)/6,IF(AND($M$1=2008,'Calculation sheet'!$AQ86="2005-2012"),'Result 2005-2012'!P86*SUM($AA$11:$AE$11)/5,IF(AND($M$1=2009,'Calculation sheet'!$AQ86="2005-2012"),'Result 2005-2012'!P86*SUM($AB$11:$AE$11)/4,IF(AND($M$1=2010,'Calculation sheet'!$AQ86="2005-2012"),'Result 2005-2012'!P86*SUM($AC$11:$AE$11)/3,IF(AND($M$1=2011,'Calculation sheet'!$AQ86="2005-2012"),'Result 2005-2012'!P86*SUM($AD$11:$AE$11)/2,IF(AND($M$1=2012,'Calculation sheet'!$AQ86="2005-2012"),'Result 2005-2012'!P86*$AE$11,IF(AND($M$1=2006,'Calculation sheet'!$AQ86="1999-2012"),'Result 2005-2012'!P86*SUM($Y$16:$AE$16)/7,IF(AND($M$1=2007,'Calculation sheet'!$AQ86="1999-2012"),'Result 2005-2012'!P86*SUM($Z$16:$AE$16)/6,IF(AND($M$1=2008,'Calculation sheet'!$AQ86="1999-2012"),'Result 2005-2012'!P86*SUM($AA$16:$AE$16)/5,IF(AND($M$1=2009,'Calculation sheet'!$AQ86="1999-2012"),'Result 2005-2012'!P86*SUM($AB$16:$AE$16)/4,IF(AND($M$1=2010,'Calculation sheet'!$AQ86="1999-2012"),'Result 2005-2012'!P86*SUM($AC$16:$AE$16)/3,IF(AND($M$1=2011,'Calculation sheet'!$AQ86="1999-2012"),'Result 2005-2012'!P86*SUM($AD$16:$AE$16)/2,IF(AND($M$1=2012,'Calculation sheet'!$AQ86="1999-2012"),'Result 2005-2012'!P86*$AE$16,""))))))))))))))))</f>
        <v/>
      </c>
      <c r="Q86" s="12" t="str">
        <f t="shared" si="6"/>
        <v/>
      </c>
      <c r="R86" s="14" t="str">
        <f t="shared" si="7"/>
        <v/>
      </c>
    </row>
    <row r="87" spans="1:18" x14ac:dyDescent="0.3">
      <c r="A87" s="4" t="str">
        <f>IF('Input data'!A102="","",'Input data'!A102)</f>
        <v/>
      </c>
      <c r="B87" s="4" t="str">
        <f>IF('Input data'!B102="","",'Input data'!B102)</f>
        <v/>
      </c>
      <c r="C87" s="4" t="str">
        <f>IF('Input data'!C102="","",'Input data'!C102)</f>
        <v/>
      </c>
      <c r="D87" s="4" t="str">
        <f>IF('Input data'!D102="","",'Input data'!D102)</f>
        <v/>
      </c>
      <c r="E87" s="4" t="str">
        <f>IF('Input data'!E102="","",'Input data'!E102)</f>
        <v/>
      </c>
      <c r="F87" s="4" t="str">
        <f>IF('Input data'!F102="","",'Input data'!F102)</f>
        <v/>
      </c>
      <c r="G87" s="4">
        <f>IF('Input data'!G102="","",'Input data'!G102)</f>
        <v>0</v>
      </c>
      <c r="H87" s="4" t="str">
        <f>IF('Input data'!H102&gt;0.5,'Input data'!H102,"")</f>
        <v/>
      </c>
      <c r="I87" s="4" t="str">
        <f>IF('Input data'!I102="","",'Input data'!I102)</f>
        <v/>
      </c>
      <c r="J87" s="12" t="str">
        <f>IF('Result 2005-2012'!$R87="","",IF($M$1=2005,'Result 2005-2012'!J87,IF(AND($M$1=2006,'Calculation sheet'!$AQ87="2005-2012"),'Result 2005-2012'!J87*SUM($Y$7:$AE$7)/7,IF(AND($M$1=2007,'Calculation sheet'!$AQ87="2005-2012"),'Result 2005-2012'!J87*SUM($Z$7:$AE$7)/6,IF(AND($M$1=2008,'Calculation sheet'!$AQ87="2005-2012"),'Result 2005-2012'!J87*SUM($AA$7:$AE$7)/5,IF(AND($M$1=2009,'Calculation sheet'!$AQ87="2005-2012"),'Result 2005-2012'!J87*SUM($AB$7:$AE$7)/4,IF(AND($M$1=2010,'Calculation sheet'!$AQ87="2005-2012"),'Result 2005-2012'!J87*SUM($AC$7:$AE$7)/3,IF(AND($M$1=2011,'Calculation sheet'!$AQ87="2005-2012"),'Result 2005-2012'!J87*SUM($AD$7:$AE$7)/2,IF(AND($M$1=2012,'Calculation sheet'!$AQ87="2005-2012"),'Result 2005-2012'!J87*$AE$7,IF(AND($M$1=2006,'Calculation sheet'!$AQ87="1999-2012"),'Result 2005-2012'!J87*SUM($Y$16:$AE$16)/7,IF(AND($M$1=2007,'Calculation sheet'!$AQ87="1999-2012"),'Result 2005-2012'!J87*SUM($Z$16:$AE$16)/6,IF(AND($M$1=2008,'Calculation sheet'!$AQ87="1999-2012"),'Result 2005-2012'!J87*SUM($AA$16:$AE$16)/5,IF(AND($M$1=2009,'Calculation sheet'!$AQ87="1999-2012"),'Result 2005-2012'!J87*SUM($AB$16:$AE$16)/4,IF(AND($M$1=2010,'Calculation sheet'!$AQ87="1999-2012"),'Result 2005-2012'!J87*SUM($AC$16:$AE$16)/3,IF(AND($M$1=2011,'Calculation sheet'!$AQ87="1999-2012"),'Result 2005-2012'!J87*SUM($AD$16:$AE$16)/2,IF(AND($M$1=2012,'Calculation sheet'!$AQ87="1999-2012"),'Result 2005-2012'!J87*$AE$16,""))))))))))))))))</f>
        <v/>
      </c>
      <c r="K87" s="12" t="str">
        <f>IF('Result 2005-2012'!$R87="","",IF($M$1=2005,'Result 2005-2012'!K87,IF(AND($M$1=2006,'Calculation sheet'!$AQ87="2005-2012"),'Result 2005-2012'!K87*SUM($Y$8:$AE$8)/7,IF(AND($M$1=2007,'Calculation sheet'!$AQ87="2005-2012"),'Result 2005-2012'!K87*SUM($Z$8:$AE$8)/6,IF(AND($M$1=2008,'Calculation sheet'!$AQ87="2005-2012"),'Result 2005-2012'!K87*SUM($AA$8:$AE$8)/5,IF(AND($M$1=2009,'Calculation sheet'!$AQ87="2005-2012"),'Result 2005-2012'!K87*SUM($AB$8:$AE$8)/4,IF(AND($M$1=2010,'Calculation sheet'!$AQ87="2005-2012"),'Result 2005-2012'!K87*SUM($AC$8:$AE$8)/3,IF(AND($M$1=2011,'Calculation sheet'!$AQ87="2005-2012"),'Result 2005-2012'!K87*SUM($AD$8:$AE$8)/2,IF(AND($M$1=2012,'Calculation sheet'!$AQ87="2005-2012"),'Result 2005-2012'!K87*$AE$8,IF(AND($M$1=2006,'Calculation sheet'!$AQ87="1999-2012"),'Result 2005-2012'!K87*SUM($Y$17:$AE$17)/7,IF(AND($M$1=2007,'Calculation sheet'!$AQ87="1999-2012"),'Result 2005-2012'!K87*SUM($Z$17:$AE$17)/6,IF(AND($M$1=2008,'Calculation sheet'!$AQ87="1999-2012"),'Result 2005-2012'!K87*SUM($AA$17:$AE$17)/5,IF(AND($M$1=2009,'Calculation sheet'!$AQ87="1999-2012"),'Result 2005-2012'!K87*SUM($AB$17:$AE$17)/4,IF(AND($M$1=2010,'Calculation sheet'!$AQ87="1999-2012"),'Result 2005-2012'!K87*SUM($AC$17:$AE$17)/3,IF(AND($M$1=2011,'Calculation sheet'!$AQ87="1999-2012"),'Result 2005-2012'!K87*SUM($AD$17:$AE$17)/2,IF(AND($M$1=2012,'Calculation sheet'!$AQ87="1999-2012"),'Result 2005-2012'!K87*$AE$17,""))))))))))))))))</f>
        <v/>
      </c>
      <c r="L87" s="12" t="str">
        <f>IF('Result 2005-2012'!$R87="","",IF($M$1=2005,'Result 2005-2012'!L87,IF(AND($M$1=2006,'Calculation sheet'!$AQ87="2005-2012"),'Result 2005-2012'!L87*SUM($Y$9:$AE$9)/7,IF(AND($M$1=2007,'Calculation sheet'!$AQ87="2005-2012"),'Result 2005-2012'!L87*SUM($Z$9:$AE$9)/6,IF(AND($M$1=2008,'Calculation sheet'!$AQ87="2005-2012"),'Result 2005-2012'!L87*SUM($AA$9:$AE$9)/5,IF(AND($M$1=2009,'Calculation sheet'!$AQ87="2005-2012"),'Result 2005-2012'!L87*SUM($AB$9:$AE$9)/4,IF(AND($M$1=2010,'Calculation sheet'!$AQ87="2005-2012"),'Result 2005-2012'!L87*SUM($AC$9:$AE$9)/3,IF(AND($M$1=2011,'Calculation sheet'!$AQ87="2005-2012"),'Result 2005-2012'!L87*SUM($AD$9:$AE$9)/2,IF(AND($M$1=2012,'Calculation sheet'!$AQ87="2005-2012"),'Result 2005-2012'!L87*$AE$9,IF(AND($M$1=2006,'Calculation sheet'!$AQ87="1999-2012"),'Result 2005-2012'!L87*SUM($Y$18:$AE$18)/7,IF(AND($M$1=2007,'Calculation sheet'!$AQ87="1999-2012"),'Result 2005-2012'!L87*SUM($Z$18:$AE$18)/6,IF(AND($M$1=2008,'Calculation sheet'!$AQ87="1999-2012"),'Result 2005-2012'!L87*SUM($AA$18:$AE$18)/5,IF(AND($M$1=2009,'Calculation sheet'!$AQ87="1999-2012"),'Result 2005-2012'!L87*SUM($AB$18:$AE$18)/4,IF(AND($M$1=2010,'Calculation sheet'!$AQ87="1999-2012"),'Result 2005-2012'!L87*SUM($AC$18:$AE$18)/3,IF(AND($M$1=2011,'Calculation sheet'!$AQ87="1999-2012"),'Result 2005-2012'!L87*SUM($AD$18:$AE$18)/2,IF(AND($M$1=2012,'Calculation sheet'!$AQ87="1999-2012"),'Result 2005-2012'!L87*$AE$18,""))))))))))))))))</f>
        <v/>
      </c>
      <c r="M87" s="12" t="str">
        <f t="shared" si="5"/>
        <v/>
      </c>
      <c r="N87" s="12" t="str">
        <f>IF('Result 2005-2012'!$R87="","",IF($M$1=2005,'Result 2005-2012'!N87,IF(AND($M$1=2006,'Calculation sheet'!$AQ87="2005-2012"),'Result 2005-2012'!N87*SUM($Y$10:$AE$10)/7,IF(AND($M$1=2007,'Calculation sheet'!$AQ87="2005-2012"),'Result 2005-2012'!N87*SUM($Z$10:$AE$10)/6,IF(AND($M$1=2008,'Calculation sheet'!$AQ87="2005-2012"),'Result 2005-2012'!N87*SUM($AA$10:$AE$10)/5,IF(AND($M$1=2009,'Calculation sheet'!$AQ87="2005-2012"),'Result 2005-2012'!N87*SUM($AB$10:$AE$10)/4,IF(AND($M$1=2010,'Calculation sheet'!$AQ87="2005-2012"),'Result 2005-2012'!N87*SUM($AC$10:$AE$10)/3,IF(AND($M$1=2011,'Calculation sheet'!$AQ87="2005-2012"),'Result 2005-2012'!N87*SUM($AD$10:$AE$10)/2,IF(AND($M$1=2012,'Calculation sheet'!$AQ87="2005-2012"),'Result 2005-2012'!N87*$AE$10,IF(AND($M$1=2006,'Calculation sheet'!$AQ87="1999-2012"),'Result 2005-2012'!N87*SUM($Y$16:$AE$16)/7,IF(AND($M$1=2007,'Calculation sheet'!$AQ87="1999-2012"),'Result 2005-2012'!N87*SUM($Z$16:$AE$16)/6,IF(AND($M$1=2008,'Calculation sheet'!$AQ87="1999-2012"),'Result 2005-2012'!N87*SUM($AA$16:$AE$16)/5,IF(AND($M$1=2009,'Calculation sheet'!$AQ87="1999-2012"),'Result 2005-2012'!N87*SUM($AB$16:$AE$16)/4,IF(AND($M$1=2010,'Calculation sheet'!$AQ87="1999-2012"),'Result 2005-2012'!N87*SUM($AC$16:$AE$16)/3,IF(AND($M$1=2011,'Calculation sheet'!$AQ87="1999-2012"),'Result 2005-2012'!N87*SUM($AD$16:$AE$16)/2,IF(AND($M$1=2012,'Calculation sheet'!$AQ87="1999-2012"),'Result 2005-2012'!N87*$AE$16,""))))))))))))))))</f>
        <v/>
      </c>
      <c r="O87" s="12" t="str">
        <f>IF('Result 2005-2012'!$R87="","",IF($M$1=2005,'Result 2005-2012'!O87,IF(AND($M$1=2006,'Calculation sheet'!$AQ87="2005-2012"),'Result 2005-2012'!O87*SUM($Y$10:$AE$10)/7,IF(AND($M$1=2007,'Calculation sheet'!$AQ87="2005-2012"),'Result 2005-2012'!O87*SUM($Z$10:$AE$10)/6,IF(AND($M$1=2008,'Calculation sheet'!$AQ87="2005-2012"),'Result 2005-2012'!O87*SUM($AA$10:$AE$10)/5,IF(AND($M$1=2009,'Calculation sheet'!$AQ87="2005-2012"),'Result 2005-2012'!O87*SUM($AB$10:$AE$10)/4,IF(AND($M$1=2010,'Calculation sheet'!$AQ87="2005-2012"),'Result 2005-2012'!O87*SUM($AC$10:$AE$10)/3,IF(AND($M$1=2011,'Calculation sheet'!$AQ87="2005-2012"),'Result 2005-2012'!O87*SUM($AD$10:$AE$10)/2,IF(AND($M$1=2012,'Calculation sheet'!$AQ87="2005-2012"),'Result 2005-2012'!O87*$AE$10,IF(AND($M$1=2006,'Calculation sheet'!$AQ87="1999-2012"),'Result 2005-2012'!O87*SUM($Y$16:$AE$16)/7,IF(AND($M$1=2007,'Calculation sheet'!$AQ87="1999-2012"),'Result 2005-2012'!O87*SUM($Z$16:$AE$16)/6,IF(AND($M$1=2008,'Calculation sheet'!$AQ87="1999-2012"),'Result 2005-2012'!O87*SUM($AA$16:$AE$16)/5,IF(AND($M$1=2009,'Calculation sheet'!$AQ87="1999-2012"),'Result 2005-2012'!O87*SUM($AB$16:$AE$16)/4,IF(AND($M$1=2010,'Calculation sheet'!$AQ87="1999-2012"),'Result 2005-2012'!O87*SUM($AC$16:$AE$16)/3,IF(AND($M$1=2011,'Calculation sheet'!$AQ87="1999-2012"),'Result 2005-2012'!O87*SUM($AD$16:$AE$16)/2,IF(AND($M$1=2012,'Calculation sheet'!$AQ87="1999-2012"),'Result 2005-2012'!O87*$AE$16,""))))))))))))))))</f>
        <v/>
      </c>
      <c r="P87" s="12" t="str">
        <f>IF('Result 2005-2012'!$R87="","",IF($M$1=2005,'Result 2005-2012'!P87,IF(AND($M$1=2006,'Calculation sheet'!$AQ87="2005-2012"),'Result 2005-2012'!P87*SUM($Y$11:$AE$11)/7,IF(AND($M$1=2007,'Calculation sheet'!$AQ87="2005-2012"),'Result 2005-2012'!P87*SUM($Z$11:$AE$11)/6,IF(AND($M$1=2008,'Calculation sheet'!$AQ87="2005-2012"),'Result 2005-2012'!P87*SUM($AA$11:$AE$11)/5,IF(AND($M$1=2009,'Calculation sheet'!$AQ87="2005-2012"),'Result 2005-2012'!P87*SUM($AB$11:$AE$11)/4,IF(AND($M$1=2010,'Calculation sheet'!$AQ87="2005-2012"),'Result 2005-2012'!P87*SUM($AC$11:$AE$11)/3,IF(AND($M$1=2011,'Calculation sheet'!$AQ87="2005-2012"),'Result 2005-2012'!P87*SUM($AD$11:$AE$11)/2,IF(AND($M$1=2012,'Calculation sheet'!$AQ87="2005-2012"),'Result 2005-2012'!P87*$AE$11,IF(AND($M$1=2006,'Calculation sheet'!$AQ87="1999-2012"),'Result 2005-2012'!P87*SUM($Y$16:$AE$16)/7,IF(AND($M$1=2007,'Calculation sheet'!$AQ87="1999-2012"),'Result 2005-2012'!P87*SUM($Z$16:$AE$16)/6,IF(AND($M$1=2008,'Calculation sheet'!$AQ87="1999-2012"),'Result 2005-2012'!P87*SUM($AA$16:$AE$16)/5,IF(AND($M$1=2009,'Calculation sheet'!$AQ87="1999-2012"),'Result 2005-2012'!P87*SUM($AB$16:$AE$16)/4,IF(AND($M$1=2010,'Calculation sheet'!$AQ87="1999-2012"),'Result 2005-2012'!P87*SUM($AC$16:$AE$16)/3,IF(AND($M$1=2011,'Calculation sheet'!$AQ87="1999-2012"),'Result 2005-2012'!P87*SUM($AD$16:$AE$16)/2,IF(AND($M$1=2012,'Calculation sheet'!$AQ87="1999-2012"),'Result 2005-2012'!P87*$AE$16,""))))))))))))))))</f>
        <v/>
      </c>
      <c r="Q87" s="12" t="str">
        <f t="shared" si="6"/>
        <v/>
      </c>
      <c r="R87" s="14" t="str">
        <f t="shared" si="7"/>
        <v/>
      </c>
    </row>
    <row r="88" spans="1:18" x14ac:dyDescent="0.3">
      <c r="A88" s="4" t="str">
        <f>IF('Input data'!A103="","",'Input data'!A103)</f>
        <v/>
      </c>
      <c r="B88" s="4" t="str">
        <f>IF('Input data'!B103="","",'Input data'!B103)</f>
        <v/>
      </c>
      <c r="C88" s="4" t="str">
        <f>IF('Input data'!C103="","",'Input data'!C103)</f>
        <v/>
      </c>
      <c r="D88" s="4" t="str">
        <f>IF('Input data'!D103="","",'Input data'!D103)</f>
        <v/>
      </c>
      <c r="E88" s="4" t="str">
        <f>IF('Input data'!E103="","",'Input data'!E103)</f>
        <v/>
      </c>
      <c r="F88" s="4" t="str">
        <f>IF('Input data'!F103="","",'Input data'!F103)</f>
        <v/>
      </c>
      <c r="G88" s="4">
        <f>IF('Input data'!G103="","",'Input data'!G103)</f>
        <v>0</v>
      </c>
      <c r="H88" s="4" t="str">
        <f>IF('Input data'!H103&gt;0.5,'Input data'!H103,"")</f>
        <v/>
      </c>
      <c r="I88" s="4" t="str">
        <f>IF('Input data'!I103="","",'Input data'!I103)</f>
        <v/>
      </c>
      <c r="J88" s="12" t="str">
        <f>IF('Result 2005-2012'!$R88="","",IF($M$1=2005,'Result 2005-2012'!J88,IF(AND($M$1=2006,'Calculation sheet'!$AQ88="2005-2012"),'Result 2005-2012'!J88*SUM($Y$7:$AE$7)/7,IF(AND($M$1=2007,'Calculation sheet'!$AQ88="2005-2012"),'Result 2005-2012'!J88*SUM($Z$7:$AE$7)/6,IF(AND($M$1=2008,'Calculation sheet'!$AQ88="2005-2012"),'Result 2005-2012'!J88*SUM($AA$7:$AE$7)/5,IF(AND($M$1=2009,'Calculation sheet'!$AQ88="2005-2012"),'Result 2005-2012'!J88*SUM($AB$7:$AE$7)/4,IF(AND($M$1=2010,'Calculation sheet'!$AQ88="2005-2012"),'Result 2005-2012'!J88*SUM($AC$7:$AE$7)/3,IF(AND($M$1=2011,'Calculation sheet'!$AQ88="2005-2012"),'Result 2005-2012'!J88*SUM($AD$7:$AE$7)/2,IF(AND($M$1=2012,'Calculation sheet'!$AQ88="2005-2012"),'Result 2005-2012'!J88*$AE$7,IF(AND($M$1=2006,'Calculation sheet'!$AQ88="1999-2012"),'Result 2005-2012'!J88*SUM($Y$16:$AE$16)/7,IF(AND($M$1=2007,'Calculation sheet'!$AQ88="1999-2012"),'Result 2005-2012'!J88*SUM($Z$16:$AE$16)/6,IF(AND($M$1=2008,'Calculation sheet'!$AQ88="1999-2012"),'Result 2005-2012'!J88*SUM($AA$16:$AE$16)/5,IF(AND($M$1=2009,'Calculation sheet'!$AQ88="1999-2012"),'Result 2005-2012'!J88*SUM($AB$16:$AE$16)/4,IF(AND($M$1=2010,'Calculation sheet'!$AQ88="1999-2012"),'Result 2005-2012'!J88*SUM($AC$16:$AE$16)/3,IF(AND($M$1=2011,'Calculation sheet'!$AQ88="1999-2012"),'Result 2005-2012'!J88*SUM($AD$16:$AE$16)/2,IF(AND($M$1=2012,'Calculation sheet'!$AQ88="1999-2012"),'Result 2005-2012'!J88*$AE$16,""))))))))))))))))</f>
        <v/>
      </c>
      <c r="K88" s="12" t="str">
        <f>IF('Result 2005-2012'!$R88="","",IF($M$1=2005,'Result 2005-2012'!K88,IF(AND($M$1=2006,'Calculation sheet'!$AQ88="2005-2012"),'Result 2005-2012'!K88*SUM($Y$8:$AE$8)/7,IF(AND($M$1=2007,'Calculation sheet'!$AQ88="2005-2012"),'Result 2005-2012'!K88*SUM($Z$8:$AE$8)/6,IF(AND($M$1=2008,'Calculation sheet'!$AQ88="2005-2012"),'Result 2005-2012'!K88*SUM($AA$8:$AE$8)/5,IF(AND($M$1=2009,'Calculation sheet'!$AQ88="2005-2012"),'Result 2005-2012'!K88*SUM($AB$8:$AE$8)/4,IF(AND($M$1=2010,'Calculation sheet'!$AQ88="2005-2012"),'Result 2005-2012'!K88*SUM($AC$8:$AE$8)/3,IF(AND($M$1=2011,'Calculation sheet'!$AQ88="2005-2012"),'Result 2005-2012'!K88*SUM($AD$8:$AE$8)/2,IF(AND($M$1=2012,'Calculation sheet'!$AQ88="2005-2012"),'Result 2005-2012'!K88*$AE$8,IF(AND($M$1=2006,'Calculation sheet'!$AQ88="1999-2012"),'Result 2005-2012'!K88*SUM($Y$17:$AE$17)/7,IF(AND($M$1=2007,'Calculation sheet'!$AQ88="1999-2012"),'Result 2005-2012'!K88*SUM($Z$17:$AE$17)/6,IF(AND($M$1=2008,'Calculation sheet'!$AQ88="1999-2012"),'Result 2005-2012'!K88*SUM($AA$17:$AE$17)/5,IF(AND($M$1=2009,'Calculation sheet'!$AQ88="1999-2012"),'Result 2005-2012'!K88*SUM($AB$17:$AE$17)/4,IF(AND($M$1=2010,'Calculation sheet'!$AQ88="1999-2012"),'Result 2005-2012'!K88*SUM($AC$17:$AE$17)/3,IF(AND($M$1=2011,'Calculation sheet'!$AQ88="1999-2012"),'Result 2005-2012'!K88*SUM($AD$17:$AE$17)/2,IF(AND($M$1=2012,'Calculation sheet'!$AQ88="1999-2012"),'Result 2005-2012'!K88*$AE$17,""))))))))))))))))</f>
        <v/>
      </c>
      <c r="L88" s="12" t="str">
        <f>IF('Result 2005-2012'!$R88="","",IF($M$1=2005,'Result 2005-2012'!L88,IF(AND($M$1=2006,'Calculation sheet'!$AQ88="2005-2012"),'Result 2005-2012'!L88*SUM($Y$9:$AE$9)/7,IF(AND($M$1=2007,'Calculation sheet'!$AQ88="2005-2012"),'Result 2005-2012'!L88*SUM($Z$9:$AE$9)/6,IF(AND($M$1=2008,'Calculation sheet'!$AQ88="2005-2012"),'Result 2005-2012'!L88*SUM($AA$9:$AE$9)/5,IF(AND($M$1=2009,'Calculation sheet'!$AQ88="2005-2012"),'Result 2005-2012'!L88*SUM($AB$9:$AE$9)/4,IF(AND($M$1=2010,'Calculation sheet'!$AQ88="2005-2012"),'Result 2005-2012'!L88*SUM($AC$9:$AE$9)/3,IF(AND($M$1=2011,'Calculation sheet'!$AQ88="2005-2012"),'Result 2005-2012'!L88*SUM($AD$9:$AE$9)/2,IF(AND($M$1=2012,'Calculation sheet'!$AQ88="2005-2012"),'Result 2005-2012'!L88*$AE$9,IF(AND($M$1=2006,'Calculation sheet'!$AQ88="1999-2012"),'Result 2005-2012'!L88*SUM($Y$18:$AE$18)/7,IF(AND($M$1=2007,'Calculation sheet'!$AQ88="1999-2012"),'Result 2005-2012'!L88*SUM($Z$18:$AE$18)/6,IF(AND($M$1=2008,'Calculation sheet'!$AQ88="1999-2012"),'Result 2005-2012'!L88*SUM($AA$18:$AE$18)/5,IF(AND($M$1=2009,'Calculation sheet'!$AQ88="1999-2012"),'Result 2005-2012'!L88*SUM($AB$18:$AE$18)/4,IF(AND($M$1=2010,'Calculation sheet'!$AQ88="1999-2012"),'Result 2005-2012'!L88*SUM($AC$18:$AE$18)/3,IF(AND($M$1=2011,'Calculation sheet'!$AQ88="1999-2012"),'Result 2005-2012'!L88*SUM($AD$18:$AE$18)/2,IF(AND($M$1=2012,'Calculation sheet'!$AQ88="1999-2012"),'Result 2005-2012'!L88*$AE$18,""))))))))))))))))</f>
        <v/>
      </c>
      <c r="M88" s="12" t="str">
        <f t="shared" si="5"/>
        <v/>
      </c>
      <c r="N88" s="12" t="str">
        <f>IF('Result 2005-2012'!$R88="","",IF($M$1=2005,'Result 2005-2012'!N88,IF(AND($M$1=2006,'Calculation sheet'!$AQ88="2005-2012"),'Result 2005-2012'!N88*SUM($Y$10:$AE$10)/7,IF(AND($M$1=2007,'Calculation sheet'!$AQ88="2005-2012"),'Result 2005-2012'!N88*SUM($Z$10:$AE$10)/6,IF(AND($M$1=2008,'Calculation sheet'!$AQ88="2005-2012"),'Result 2005-2012'!N88*SUM($AA$10:$AE$10)/5,IF(AND($M$1=2009,'Calculation sheet'!$AQ88="2005-2012"),'Result 2005-2012'!N88*SUM($AB$10:$AE$10)/4,IF(AND($M$1=2010,'Calculation sheet'!$AQ88="2005-2012"),'Result 2005-2012'!N88*SUM($AC$10:$AE$10)/3,IF(AND($M$1=2011,'Calculation sheet'!$AQ88="2005-2012"),'Result 2005-2012'!N88*SUM($AD$10:$AE$10)/2,IF(AND($M$1=2012,'Calculation sheet'!$AQ88="2005-2012"),'Result 2005-2012'!N88*$AE$10,IF(AND($M$1=2006,'Calculation sheet'!$AQ88="1999-2012"),'Result 2005-2012'!N88*SUM($Y$16:$AE$16)/7,IF(AND($M$1=2007,'Calculation sheet'!$AQ88="1999-2012"),'Result 2005-2012'!N88*SUM($Z$16:$AE$16)/6,IF(AND($M$1=2008,'Calculation sheet'!$AQ88="1999-2012"),'Result 2005-2012'!N88*SUM($AA$16:$AE$16)/5,IF(AND($M$1=2009,'Calculation sheet'!$AQ88="1999-2012"),'Result 2005-2012'!N88*SUM($AB$16:$AE$16)/4,IF(AND($M$1=2010,'Calculation sheet'!$AQ88="1999-2012"),'Result 2005-2012'!N88*SUM($AC$16:$AE$16)/3,IF(AND($M$1=2011,'Calculation sheet'!$AQ88="1999-2012"),'Result 2005-2012'!N88*SUM($AD$16:$AE$16)/2,IF(AND($M$1=2012,'Calculation sheet'!$AQ88="1999-2012"),'Result 2005-2012'!N88*$AE$16,""))))))))))))))))</f>
        <v/>
      </c>
      <c r="O88" s="12" t="str">
        <f>IF('Result 2005-2012'!$R88="","",IF($M$1=2005,'Result 2005-2012'!O88,IF(AND($M$1=2006,'Calculation sheet'!$AQ88="2005-2012"),'Result 2005-2012'!O88*SUM($Y$10:$AE$10)/7,IF(AND($M$1=2007,'Calculation sheet'!$AQ88="2005-2012"),'Result 2005-2012'!O88*SUM($Z$10:$AE$10)/6,IF(AND($M$1=2008,'Calculation sheet'!$AQ88="2005-2012"),'Result 2005-2012'!O88*SUM($AA$10:$AE$10)/5,IF(AND($M$1=2009,'Calculation sheet'!$AQ88="2005-2012"),'Result 2005-2012'!O88*SUM($AB$10:$AE$10)/4,IF(AND($M$1=2010,'Calculation sheet'!$AQ88="2005-2012"),'Result 2005-2012'!O88*SUM($AC$10:$AE$10)/3,IF(AND($M$1=2011,'Calculation sheet'!$AQ88="2005-2012"),'Result 2005-2012'!O88*SUM($AD$10:$AE$10)/2,IF(AND($M$1=2012,'Calculation sheet'!$AQ88="2005-2012"),'Result 2005-2012'!O88*$AE$10,IF(AND($M$1=2006,'Calculation sheet'!$AQ88="1999-2012"),'Result 2005-2012'!O88*SUM($Y$16:$AE$16)/7,IF(AND($M$1=2007,'Calculation sheet'!$AQ88="1999-2012"),'Result 2005-2012'!O88*SUM($Z$16:$AE$16)/6,IF(AND($M$1=2008,'Calculation sheet'!$AQ88="1999-2012"),'Result 2005-2012'!O88*SUM($AA$16:$AE$16)/5,IF(AND($M$1=2009,'Calculation sheet'!$AQ88="1999-2012"),'Result 2005-2012'!O88*SUM($AB$16:$AE$16)/4,IF(AND($M$1=2010,'Calculation sheet'!$AQ88="1999-2012"),'Result 2005-2012'!O88*SUM($AC$16:$AE$16)/3,IF(AND($M$1=2011,'Calculation sheet'!$AQ88="1999-2012"),'Result 2005-2012'!O88*SUM($AD$16:$AE$16)/2,IF(AND($M$1=2012,'Calculation sheet'!$AQ88="1999-2012"),'Result 2005-2012'!O88*$AE$16,""))))))))))))))))</f>
        <v/>
      </c>
      <c r="P88" s="12" t="str">
        <f>IF('Result 2005-2012'!$R88="","",IF($M$1=2005,'Result 2005-2012'!P88,IF(AND($M$1=2006,'Calculation sheet'!$AQ88="2005-2012"),'Result 2005-2012'!P88*SUM($Y$11:$AE$11)/7,IF(AND($M$1=2007,'Calculation sheet'!$AQ88="2005-2012"),'Result 2005-2012'!P88*SUM($Z$11:$AE$11)/6,IF(AND($M$1=2008,'Calculation sheet'!$AQ88="2005-2012"),'Result 2005-2012'!P88*SUM($AA$11:$AE$11)/5,IF(AND($M$1=2009,'Calculation sheet'!$AQ88="2005-2012"),'Result 2005-2012'!P88*SUM($AB$11:$AE$11)/4,IF(AND($M$1=2010,'Calculation sheet'!$AQ88="2005-2012"),'Result 2005-2012'!P88*SUM($AC$11:$AE$11)/3,IF(AND($M$1=2011,'Calculation sheet'!$AQ88="2005-2012"),'Result 2005-2012'!P88*SUM($AD$11:$AE$11)/2,IF(AND($M$1=2012,'Calculation sheet'!$AQ88="2005-2012"),'Result 2005-2012'!P88*$AE$11,IF(AND($M$1=2006,'Calculation sheet'!$AQ88="1999-2012"),'Result 2005-2012'!P88*SUM($Y$16:$AE$16)/7,IF(AND($M$1=2007,'Calculation sheet'!$AQ88="1999-2012"),'Result 2005-2012'!P88*SUM($Z$16:$AE$16)/6,IF(AND($M$1=2008,'Calculation sheet'!$AQ88="1999-2012"),'Result 2005-2012'!P88*SUM($AA$16:$AE$16)/5,IF(AND($M$1=2009,'Calculation sheet'!$AQ88="1999-2012"),'Result 2005-2012'!P88*SUM($AB$16:$AE$16)/4,IF(AND($M$1=2010,'Calculation sheet'!$AQ88="1999-2012"),'Result 2005-2012'!P88*SUM($AC$16:$AE$16)/3,IF(AND($M$1=2011,'Calculation sheet'!$AQ88="1999-2012"),'Result 2005-2012'!P88*SUM($AD$16:$AE$16)/2,IF(AND($M$1=2012,'Calculation sheet'!$AQ88="1999-2012"),'Result 2005-2012'!P88*$AE$16,""))))))))))))))))</f>
        <v/>
      </c>
      <c r="Q88" s="12" t="str">
        <f t="shared" si="6"/>
        <v/>
      </c>
      <c r="R88" s="14" t="str">
        <f t="shared" si="7"/>
        <v/>
      </c>
    </row>
    <row r="89" spans="1:18" x14ac:dyDescent="0.3">
      <c r="A89" s="4" t="str">
        <f>IF('Input data'!A104="","",'Input data'!A104)</f>
        <v/>
      </c>
      <c r="B89" s="4" t="str">
        <f>IF('Input data'!B104="","",'Input data'!B104)</f>
        <v/>
      </c>
      <c r="C89" s="4" t="str">
        <f>IF('Input data'!C104="","",'Input data'!C104)</f>
        <v/>
      </c>
      <c r="D89" s="4" t="str">
        <f>IF('Input data'!D104="","",'Input data'!D104)</f>
        <v/>
      </c>
      <c r="E89" s="4" t="str">
        <f>IF('Input data'!E104="","",'Input data'!E104)</f>
        <v/>
      </c>
      <c r="F89" s="4" t="str">
        <f>IF('Input data'!F104="","",'Input data'!F104)</f>
        <v/>
      </c>
      <c r="G89" s="4">
        <f>IF('Input data'!G104="","",'Input data'!G104)</f>
        <v>0</v>
      </c>
      <c r="H89" s="4" t="str">
        <f>IF('Input data'!H104&gt;0.5,'Input data'!H104,"")</f>
        <v/>
      </c>
      <c r="I89" s="4" t="str">
        <f>IF('Input data'!I104="","",'Input data'!I104)</f>
        <v/>
      </c>
      <c r="J89" s="12" t="str">
        <f>IF('Result 2005-2012'!$R89="","",IF($M$1=2005,'Result 2005-2012'!J89,IF(AND($M$1=2006,'Calculation sheet'!$AQ89="2005-2012"),'Result 2005-2012'!J89*SUM($Y$7:$AE$7)/7,IF(AND($M$1=2007,'Calculation sheet'!$AQ89="2005-2012"),'Result 2005-2012'!J89*SUM($Z$7:$AE$7)/6,IF(AND($M$1=2008,'Calculation sheet'!$AQ89="2005-2012"),'Result 2005-2012'!J89*SUM($AA$7:$AE$7)/5,IF(AND($M$1=2009,'Calculation sheet'!$AQ89="2005-2012"),'Result 2005-2012'!J89*SUM($AB$7:$AE$7)/4,IF(AND($M$1=2010,'Calculation sheet'!$AQ89="2005-2012"),'Result 2005-2012'!J89*SUM($AC$7:$AE$7)/3,IF(AND($M$1=2011,'Calculation sheet'!$AQ89="2005-2012"),'Result 2005-2012'!J89*SUM($AD$7:$AE$7)/2,IF(AND($M$1=2012,'Calculation sheet'!$AQ89="2005-2012"),'Result 2005-2012'!J89*$AE$7,IF(AND($M$1=2006,'Calculation sheet'!$AQ89="1999-2012"),'Result 2005-2012'!J89*SUM($Y$16:$AE$16)/7,IF(AND($M$1=2007,'Calculation sheet'!$AQ89="1999-2012"),'Result 2005-2012'!J89*SUM($Z$16:$AE$16)/6,IF(AND($M$1=2008,'Calculation sheet'!$AQ89="1999-2012"),'Result 2005-2012'!J89*SUM($AA$16:$AE$16)/5,IF(AND($M$1=2009,'Calculation sheet'!$AQ89="1999-2012"),'Result 2005-2012'!J89*SUM($AB$16:$AE$16)/4,IF(AND($M$1=2010,'Calculation sheet'!$AQ89="1999-2012"),'Result 2005-2012'!J89*SUM($AC$16:$AE$16)/3,IF(AND($M$1=2011,'Calculation sheet'!$AQ89="1999-2012"),'Result 2005-2012'!J89*SUM($AD$16:$AE$16)/2,IF(AND($M$1=2012,'Calculation sheet'!$AQ89="1999-2012"),'Result 2005-2012'!J89*$AE$16,""))))))))))))))))</f>
        <v/>
      </c>
      <c r="K89" s="12" t="str">
        <f>IF('Result 2005-2012'!$R89="","",IF($M$1=2005,'Result 2005-2012'!K89,IF(AND($M$1=2006,'Calculation sheet'!$AQ89="2005-2012"),'Result 2005-2012'!K89*SUM($Y$8:$AE$8)/7,IF(AND($M$1=2007,'Calculation sheet'!$AQ89="2005-2012"),'Result 2005-2012'!K89*SUM($Z$8:$AE$8)/6,IF(AND($M$1=2008,'Calculation sheet'!$AQ89="2005-2012"),'Result 2005-2012'!K89*SUM($AA$8:$AE$8)/5,IF(AND($M$1=2009,'Calculation sheet'!$AQ89="2005-2012"),'Result 2005-2012'!K89*SUM($AB$8:$AE$8)/4,IF(AND($M$1=2010,'Calculation sheet'!$AQ89="2005-2012"),'Result 2005-2012'!K89*SUM($AC$8:$AE$8)/3,IF(AND($M$1=2011,'Calculation sheet'!$AQ89="2005-2012"),'Result 2005-2012'!K89*SUM($AD$8:$AE$8)/2,IF(AND($M$1=2012,'Calculation sheet'!$AQ89="2005-2012"),'Result 2005-2012'!K89*$AE$8,IF(AND($M$1=2006,'Calculation sheet'!$AQ89="1999-2012"),'Result 2005-2012'!K89*SUM($Y$17:$AE$17)/7,IF(AND($M$1=2007,'Calculation sheet'!$AQ89="1999-2012"),'Result 2005-2012'!K89*SUM($Z$17:$AE$17)/6,IF(AND($M$1=2008,'Calculation sheet'!$AQ89="1999-2012"),'Result 2005-2012'!K89*SUM($AA$17:$AE$17)/5,IF(AND($M$1=2009,'Calculation sheet'!$AQ89="1999-2012"),'Result 2005-2012'!K89*SUM($AB$17:$AE$17)/4,IF(AND($M$1=2010,'Calculation sheet'!$AQ89="1999-2012"),'Result 2005-2012'!K89*SUM($AC$17:$AE$17)/3,IF(AND($M$1=2011,'Calculation sheet'!$AQ89="1999-2012"),'Result 2005-2012'!K89*SUM($AD$17:$AE$17)/2,IF(AND($M$1=2012,'Calculation sheet'!$AQ89="1999-2012"),'Result 2005-2012'!K89*$AE$17,""))))))))))))))))</f>
        <v/>
      </c>
      <c r="L89" s="12" t="str">
        <f>IF('Result 2005-2012'!$R89="","",IF($M$1=2005,'Result 2005-2012'!L89,IF(AND($M$1=2006,'Calculation sheet'!$AQ89="2005-2012"),'Result 2005-2012'!L89*SUM($Y$9:$AE$9)/7,IF(AND($M$1=2007,'Calculation sheet'!$AQ89="2005-2012"),'Result 2005-2012'!L89*SUM($Z$9:$AE$9)/6,IF(AND($M$1=2008,'Calculation sheet'!$AQ89="2005-2012"),'Result 2005-2012'!L89*SUM($AA$9:$AE$9)/5,IF(AND($M$1=2009,'Calculation sheet'!$AQ89="2005-2012"),'Result 2005-2012'!L89*SUM($AB$9:$AE$9)/4,IF(AND($M$1=2010,'Calculation sheet'!$AQ89="2005-2012"),'Result 2005-2012'!L89*SUM($AC$9:$AE$9)/3,IF(AND($M$1=2011,'Calculation sheet'!$AQ89="2005-2012"),'Result 2005-2012'!L89*SUM($AD$9:$AE$9)/2,IF(AND($M$1=2012,'Calculation sheet'!$AQ89="2005-2012"),'Result 2005-2012'!L89*$AE$9,IF(AND($M$1=2006,'Calculation sheet'!$AQ89="1999-2012"),'Result 2005-2012'!L89*SUM($Y$18:$AE$18)/7,IF(AND($M$1=2007,'Calculation sheet'!$AQ89="1999-2012"),'Result 2005-2012'!L89*SUM($Z$18:$AE$18)/6,IF(AND($M$1=2008,'Calculation sheet'!$AQ89="1999-2012"),'Result 2005-2012'!L89*SUM($AA$18:$AE$18)/5,IF(AND($M$1=2009,'Calculation sheet'!$AQ89="1999-2012"),'Result 2005-2012'!L89*SUM($AB$18:$AE$18)/4,IF(AND($M$1=2010,'Calculation sheet'!$AQ89="1999-2012"),'Result 2005-2012'!L89*SUM($AC$18:$AE$18)/3,IF(AND($M$1=2011,'Calculation sheet'!$AQ89="1999-2012"),'Result 2005-2012'!L89*SUM($AD$18:$AE$18)/2,IF(AND($M$1=2012,'Calculation sheet'!$AQ89="1999-2012"),'Result 2005-2012'!L89*$AE$18,""))))))))))))))))</f>
        <v/>
      </c>
      <c r="M89" s="12" t="str">
        <f t="shared" si="5"/>
        <v/>
      </c>
      <c r="N89" s="12" t="str">
        <f>IF('Result 2005-2012'!$R89="","",IF($M$1=2005,'Result 2005-2012'!N89,IF(AND($M$1=2006,'Calculation sheet'!$AQ89="2005-2012"),'Result 2005-2012'!N89*SUM($Y$10:$AE$10)/7,IF(AND($M$1=2007,'Calculation sheet'!$AQ89="2005-2012"),'Result 2005-2012'!N89*SUM($Z$10:$AE$10)/6,IF(AND($M$1=2008,'Calculation sheet'!$AQ89="2005-2012"),'Result 2005-2012'!N89*SUM($AA$10:$AE$10)/5,IF(AND($M$1=2009,'Calculation sheet'!$AQ89="2005-2012"),'Result 2005-2012'!N89*SUM($AB$10:$AE$10)/4,IF(AND($M$1=2010,'Calculation sheet'!$AQ89="2005-2012"),'Result 2005-2012'!N89*SUM($AC$10:$AE$10)/3,IF(AND($M$1=2011,'Calculation sheet'!$AQ89="2005-2012"),'Result 2005-2012'!N89*SUM($AD$10:$AE$10)/2,IF(AND($M$1=2012,'Calculation sheet'!$AQ89="2005-2012"),'Result 2005-2012'!N89*$AE$10,IF(AND($M$1=2006,'Calculation sheet'!$AQ89="1999-2012"),'Result 2005-2012'!N89*SUM($Y$16:$AE$16)/7,IF(AND($M$1=2007,'Calculation sheet'!$AQ89="1999-2012"),'Result 2005-2012'!N89*SUM($Z$16:$AE$16)/6,IF(AND($M$1=2008,'Calculation sheet'!$AQ89="1999-2012"),'Result 2005-2012'!N89*SUM($AA$16:$AE$16)/5,IF(AND($M$1=2009,'Calculation sheet'!$AQ89="1999-2012"),'Result 2005-2012'!N89*SUM($AB$16:$AE$16)/4,IF(AND($M$1=2010,'Calculation sheet'!$AQ89="1999-2012"),'Result 2005-2012'!N89*SUM($AC$16:$AE$16)/3,IF(AND($M$1=2011,'Calculation sheet'!$AQ89="1999-2012"),'Result 2005-2012'!N89*SUM($AD$16:$AE$16)/2,IF(AND($M$1=2012,'Calculation sheet'!$AQ89="1999-2012"),'Result 2005-2012'!N89*$AE$16,""))))))))))))))))</f>
        <v/>
      </c>
      <c r="O89" s="12" t="str">
        <f>IF('Result 2005-2012'!$R89="","",IF($M$1=2005,'Result 2005-2012'!O89,IF(AND($M$1=2006,'Calculation sheet'!$AQ89="2005-2012"),'Result 2005-2012'!O89*SUM($Y$10:$AE$10)/7,IF(AND($M$1=2007,'Calculation sheet'!$AQ89="2005-2012"),'Result 2005-2012'!O89*SUM($Z$10:$AE$10)/6,IF(AND($M$1=2008,'Calculation sheet'!$AQ89="2005-2012"),'Result 2005-2012'!O89*SUM($AA$10:$AE$10)/5,IF(AND($M$1=2009,'Calculation sheet'!$AQ89="2005-2012"),'Result 2005-2012'!O89*SUM($AB$10:$AE$10)/4,IF(AND($M$1=2010,'Calculation sheet'!$AQ89="2005-2012"),'Result 2005-2012'!O89*SUM($AC$10:$AE$10)/3,IF(AND($M$1=2011,'Calculation sheet'!$AQ89="2005-2012"),'Result 2005-2012'!O89*SUM($AD$10:$AE$10)/2,IF(AND($M$1=2012,'Calculation sheet'!$AQ89="2005-2012"),'Result 2005-2012'!O89*$AE$10,IF(AND($M$1=2006,'Calculation sheet'!$AQ89="1999-2012"),'Result 2005-2012'!O89*SUM($Y$16:$AE$16)/7,IF(AND($M$1=2007,'Calculation sheet'!$AQ89="1999-2012"),'Result 2005-2012'!O89*SUM($Z$16:$AE$16)/6,IF(AND($M$1=2008,'Calculation sheet'!$AQ89="1999-2012"),'Result 2005-2012'!O89*SUM($AA$16:$AE$16)/5,IF(AND($M$1=2009,'Calculation sheet'!$AQ89="1999-2012"),'Result 2005-2012'!O89*SUM($AB$16:$AE$16)/4,IF(AND($M$1=2010,'Calculation sheet'!$AQ89="1999-2012"),'Result 2005-2012'!O89*SUM($AC$16:$AE$16)/3,IF(AND($M$1=2011,'Calculation sheet'!$AQ89="1999-2012"),'Result 2005-2012'!O89*SUM($AD$16:$AE$16)/2,IF(AND($M$1=2012,'Calculation sheet'!$AQ89="1999-2012"),'Result 2005-2012'!O89*$AE$16,""))))))))))))))))</f>
        <v/>
      </c>
      <c r="P89" s="12" t="str">
        <f>IF('Result 2005-2012'!$R89="","",IF($M$1=2005,'Result 2005-2012'!P89,IF(AND($M$1=2006,'Calculation sheet'!$AQ89="2005-2012"),'Result 2005-2012'!P89*SUM($Y$11:$AE$11)/7,IF(AND($M$1=2007,'Calculation sheet'!$AQ89="2005-2012"),'Result 2005-2012'!P89*SUM($Z$11:$AE$11)/6,IF(AND($M$1=2008,'Calculation sheet'!$AQ89="2005-2012"),'Result 2005-2012'!P89*SUM($AA$11:$AE$11)/5,IF(AND($M$1=2009,'Calculation sheet'!$AQ89="2005-2012"),'Result 2005-2012'!P89*SUM($AB$11:$AE$11)/4,IF(AND($M$1=2010,'Calculation sheet'!$AQ89="2005-2012"),'Result 2005-2012'!P89*SUM($AC$11:$AE$11)/3,IF(AND($M$1=2011,'Calculation sheet'!$AQ89="2005-2012"),'Result 2005-2012'!P89*SUM($AD$11:$AE$11)/2,IF(AND($M$1=2012,'Calculation sheet'!$AQ89="2005-2012"),'Result 2005-2012'!P89*$AE$11,IF(AND($M$1=2006,'Calculation sheet'!$AQ89="1999-2012"),'Result 2005-2012'!P89*SUM($Y$16:$AE$16)/7,IF(AND($M$1=2007,'Calculation sheet'!$AQ89="1999-2012"),'Result 2005-2012'!P89*SUM($Z$16:$AE$16)/6,IF(AND($M$1=2008,'Calculation sheet'!$AQ89="1999-2012"),'Result 2005-2012'!P89*SUM($AA$16:$AE$16)/5,IF(AND($M$1=2009,'Calculation sheet'!$AQ89="1999-2012"),'Result 2005-2012'!P89*SUM($AB$16:$AE$16)/4,IF(AND($M$1=2010,'Calculation sheet'!$AQ89="1999-2012"),'Result 2005-2012'!P89*SUM($AC$16:$AE$16)/3,IF(AND($M$1=2011,'Calculation sheet'!$AQ89="1999-2012"),'Result 2005-2012'!P89*SUM($AD$16:$AE$16)/2,IF(AND($M$1=2012,'Calculation sheet'!$AQ89="1999-2012"),'Result 2005-2012'!P89*$AE$16,""))))))))))))))))</f>
        <v/>
      </c>
      <c r="Q89" s="12" t="str">
        <f t="shared" si="6"/>
        <v/>
      </c>
      <c r="R89" s="14" t="str">
        <f t="shared" si="7"/>
        <v/>
      </c>
    </row>
    <row r="90" spans="1:18" x14ac:dyDescent="0.3">
      <c r="A90" s="4" t="str">
        <f>IF('Input data'!A105="","",'Input data'!A105)</f>
        <v/>
      </c>
      <c r="B90" s="4" t="str">
        <f>IF('Input data'!B105="","",'Input data'!B105)</f>
        <v/>
      </c>
      <c r="C90" s="4" t="str">
        <f>IF('Input data'!C105="","",'Input data'!C105)</f>
        <v/>
      </c>
      <c r="D90" s="4" t="str">
        <f>IF('Input data'!D105="","",'Input data'!D105)</f>
        <v/>
      </c>
      <c r="E90" s="4" t="str">
        <f>IF('Input data'!E105="","",'Input data'!E105)</f>
        <v/>
      </c>
      <c r="F90" s="4" t="str">
        <f>IF('Input data'!F105="","",'Input data'!F105)</f>
        <v/>
      </c>
      <c r="G90" s="4">
        <f>IF('Input data'!G105="","",'Input data'!G105)</f>
        <v>0</v>
      </c>
      <c r="H90" s="4" t="str">
        <f>IF('Input data'!H105&gt;0.5,'Input data'!H105,"")</f>
        <v/>
      </c>
      <c r="I90" s="4" t="str">
        <f>IF('Input data'!I105="","",'Input data'!I105)</f>
        <v/>
      </c>
      <c r="J90" s="12" t="str">
        <f>IF('Result 2005-2012'!$R90="","",IF($M$1=2005,'Result 2005-2012'!J90,IF(AND($M$1=2006,'Calculation sheet'!$AQ90="2005-2012"),'Result 2005-2012'!J90*SUM($Y$7:$AE$7)/7,IF(AND($M$1=2007,'Calculation sheet'!$AQ90="2005-2012"),'Result 2005-2012'!J90*SUM($Z$7:$AE$7)/6,IF(AND($M$1=2008,'Calculation sheet'!$AQ90="2005-2012"),'Result 2005-2012'!J90*SUM($AA$7:$AE$7)/5,IF(AND($M$1=2009,'Calculation sheet'!$AQ90="2005-2012"),'Result 2005-2012'!J90*SUM($AB$7:$AE$7)/4,IF(AND($M$1=2010,'Calculation sheet'!$AQ90="2005-2012"),'Result 2005-2012'!J90*SUM($AC$7:$AE$7)/3,IF(AND($M$1=2011,'Calculation sheet'!$AQ90="2005-2012"),'Result 2005-2012'!J90*SUM($AD$7:$AE$7)/2,IF(AND($M$1=2012,'Calculation sheet'!$AQ90="2005-2012"),'Result 2005-2012'!J90*$AE$7,IF(AND($M$1=2006,'Calculation sheet'!$AQ90="1999-2012"),'Result 2005-2012'!J90*SUM($Y$16:$AE$16)/7,IF(AND($M$1=2007,'Calculation sheet'!$AQ90="1999-2012"),'Result 2005-2012'!J90*SUM($Z$16:$AE$16)/6,IF(AND($M$1=2008,'Calculation sheet'!$AQ90="1999-2012"),'Result 2005-2012'!J90*SUM($AA$16:$AE$16)/5,IF(AND($M$1=2009,'Calculation sheet'!$AQ90="1999-2012"),'Result 2005-2012'!J90*SUM($AB$16:$AE$16)/4,IF(AND($M$1=2010,'Calculation sheet'!$AQ90="1999-2012"),'Result 2005-2012'!J90*SUM($AC$16:$AE$16)/3,IF(AND($M$1=2011,'Calculation sheet'!$AQ90="1999-2012"),'Result 2005-2012'!J90*SUM($AD$16:$AE$16)/2,IF(AND($M$1=2012,'Calculation sheet'!$AQ90="1999-2012"),'Result 2005-2012'!J90*$AE$16,""))))))))))))))))</f>
        <v/>
      </c>
      <c r="K90" s="12" t="str">
        <f>IF('Result 2005-2012'!$R90="","",IF($M$1=2005,'Result 2005-2012'!K90,IF(AND($M$1=2006,'Calculation sheet'!$AQ90="2005-2012"),'Result 2005-2012'!K90*SUM($Y$8:$AE$8)/7,IF(AND($M$1=2007,'Calculation sheet'!$AQ90="2005-2012"),'Result 2005-2012'!K90*SUM($Z$8:$AE$8)/6,IF(AND($M$1=2008,'Calculation sheet'!$AQ90="2005-2012"),'Result 2005-2012'!K90*SUM($AA$8:$AE$8)/5,IF(AND($M$1=2009,'Calculation sheet'!$AQ90="2005-2012"),'Result 2005-2012'!K90*SUM($AB$8:$AE$8)/4,IF(AND($M$1=2010,'Calculation sheet'!$AQ90="2005-2012"),'Result 2005-2012'!K90*SUM($AC$8:$AE$8)/3,IF(AND($M$1=2011,'Calculation sheet'!$AQ90="2005-2012"),'Result 2005-2012'!K90*SUM($AD$8:$AE$8)/2,IF(AND($M$1=2012,'Calculation sheet'!$AQ90="2005-2012"),'Result 2005-2012'!K90*$AE$8,IF(AND($M$1=2006,'Calculation sheet'!$AQ90="1999-2012"),'Result 2005-2012'!K90*SUM($Y$17:$AE$17)/7,IF(AND($M$1=2007,'Calculation sheet'!$AQ90="1999-2012"),'Result 2005-2012'!K90*SUM($Z$17:$AE$17)/6,IF(AND($M$1=2008,'Calculation sheet'!$AQ90="1999-2012"),'Result 2005-2012'!K90*SUM($AA$17:$AE$17)/5,IF(AND($M$1=2009,'Calculation sheet'!$AQ90="1999-2012"),'Result 2005-2012'!K90*SUM($AB$17:$AE$17)/4,IF(AND($M$1=2010,'Calculation sheet'!$AQ90="1999-2012"),'Result 2005-2012'!K90*SUM($AC$17:$AE$17)/3,IF(AND($M$1=2011,'Calculation sheet'!$AQ90="1999-2012"),'Result 2005-2012'!K90*SUM($AD$17:$AE$17)/2,IF(AND($M$1=2012,'Calculation sheet'!$AQ90="1999-2012"),'Result 2005-2012'!K90*$AE$17,""))))))))))))))))</f>
        <v/>
      </c>
      <c r="L90" s="12" t="str">
        <f>IF('Result 2005-2012'!$R90="","",IF($M$1=2005,'Result 2005-2012'!L90,IF(AND($M$1=2006,'Calculation sheet'!$AQ90="2005-2012"),'Result 2005-2012'!L90*SUM($Y$9:$AE$9)/7,IF(AND($M$1=2007,'Calculation sheet'!$AQ90="2005-2012"),'Result 2005-2012'!L90*SUM($Z$9:$AE$9)/6,IF(AND($M$1=2008,'Calculation sheet'!$AQ90="2005-2012"),'Result 2005-2012'!L90*SUM($AA$9:$AE$9)/5,IF(AND($M$1=2009,'Calculation sheet'!$AQ90="2005-2012"),'Result 2005-2012'!L90*SUM($AB$9:$AE$9)/4,IF(AND($M$1=2010,'Calculation sheet'!$AQ90="2005-2012"),'Result 2005-2012'!L90*SUM($AC$9:$AE$9)/3,IF(AND($M$1=2011,'Calculation sheet'!$AQ90="2005-2012"),'Result 2005-2012'!L90*SUM($AD$9:$AE$9)/2,IF(AND($M$1=2012,'Calculation sheet'!$AQ90="2005-2012"),'Result 2005-2012'!L90*$AE$9,IF(AND($M$1=2006,'Calculation sheet'!$AQ90="1999-2012"),'Result 2005-2012'!L90*SUM($Y$18:$AE$18)/7,IF(AND($M$1=2007,'Calculation sheet'!$AQ90="1999-2012"),'Result 2005-2012'!L90*SUM($Z$18:$AE$18)/6,IF(AND($M$1=2008,'Calculation sheet'!$AQ90="1999-2012"),'Result 2005-2012'!L90*SUM($AA$18:$AE$18)/5,IF(AND($M$1=2009,'Calculation sheet'!$AQ90="1999-2012"),'Result 2005-2012'!L90*SUM($AB$18:$AE$18)/4,IF(AND($M$1=2010,'Calculation sheet'!$AQ90="1999-2012"),'Result 2005-2012'!L90*SUM($AC$18:$AE$18)/3,IF(AND($M$1=2011,'Calculation sheet'!$AQ90="1999-2012"),'Result 2005-2012'!L90*SUM($AD$18:$AE$18)/2,IF(AND($M$1=2012,'Calculation sheet'!$AQ90="1999-2012"),'Result 2005-2012'!L90*$AE$18,""))))))))))))))))</f>
        <v/>
      </c>
      <c r="M90" s="12" t="str">
        <f t="shared" si="5"/>
        <v/>
      </c>
      <c r="N90" s="12" t="str">
        <f>IF('Result 2005-2012'!$R90="","",IF($M$1=2005,'Result 2005-2012'!N90,IF(AND($M$1=2006,'Calculation sheet'!$AQ90="2005-2012"),'Result 2005-2012'!N90*SUM($Y$10:$AE$10)/7,IF(AND($M$1=2007,'Calculation sheet'!$AQ90="2005-2012"),'Result 2005-2012'!N90*SUM($Z$10:$AE$10)/6,IF(AND($M$1=2008,'Calculation sheet'!$AQ90="2005-2012"),'Result 2005-2012'!N90*SUM($AA$10:$AE$10)/5,IF(AND($M$1=2009,'Calculation sheet'!$AQ90="2005-2012"),'Result 2005-2012'!N90*SUM($AB$10:$AE$10)/4,IF(AND($M$1=2010,'Calculation sheet'!$AQ90="2005-2012"),'Result 2005-2012'!N90*SUM($AC$10:$AE$10)/3,IF(AND($M$1=2011,'Calculation sheet'!$AQ90="2005-2012"),'Result 2005-2012'!N90*SUM($AD$10:$AE$10)/2,IF(AND($M$1=2012,'Calculation sheet'!$AQ90="2005-2012"),'Result 2005-2012'!N90*$AE$10,IF(AND($M$1=2006,'Calculation sheet'!$AQ90="1999-2012"),'Result 2005-2012'!N90*SUM($Y$16:$AE$16)/7,IF(AND($M$1=2007,'Calculation sheet'!$AQ90="1999-2012"),'Result 2005-2012'!N90*SUM($Z$16:$AE$16)/6,IF(AND($M$1=2008,'Calculation sheet'!$AQ90="1999-2012"),'Result 2005-2012'!N90*SUM($AA$16:$AE$16)/5,IF(AND($M$1=2009,'Calculation sheet'!$AQ90="1999-2012"),'Result 2005-2012'!N90*SUM($AB$16:$AE$16)/4,IF(AND($M$1=2010,'Calculation sheet'!$AQ90="1999-2012"),'Result 2005-2012'!N90*SUM($AC$16:$AE$16)/3,IF(AND($M$1=2011,'Calculation sheet'!$AQ90="1999-2012"),'Result 2005-2012'!N90*SUM($AD$16:$AE$16)/2,IF(AND($M$1=2012,'Calculation sheet'!$AQ90="1999-2012"),'Result 2005-2012'!N90*$AE$16,""))))))))))))))))</f>
        <v/>
      </c>
      <c r="O90" s="12" t="str">
        <f>IF('Result 2005-2012'!$R90="","",IF($M$1=2005,'Result 2005-2012'!O90,IF(AND($M$1=2006,'Calculation sheet'!$AQ90="2005-2012"),'Result 2005-2012'!O90*SUM($Y$10:$AE$10)/7,IF(AND($M$1=2007,'Calculation sheet'!$AQ90="2005-2012"),'Result 2005-2012'!O90*SUM($Z$10:$AE$10)/6,IF(AND($M$1=2008,'Calculation sheet'!$AQ90="2005-2012"),'Result 2005-2012'!O90*SUM($AA$10:$AE$10)/5,IF(AND($M$1=2009,'Calculation sheet'!$AQ90="2005-2012"),'Result 2005-2012'!O90*SUM($AB$10:$AE$10)/4,IF(AND($M$1=2010,'Calculation sheet'!$AQ90="2005-2012"),'Result 2005-2012'!O90*SUM($AC$10:$AE$10)/3,IF(AND($M$1=2011,'Calculation sheet'!$AQ90="2005-2012"),'Result 2005-2012'!O90*SUM($AD$10:$AE$10)/2,IF(AND($M$1=2012,'Calculation sheet'!$AQ90="2005-2012"),'Result 2005-2012'!O90*$AE$10,IF(AND($M$1=2006,'Calculation sheet'!$AQ90="1999-2012"),'Result 2005-2012'!O90*SUM($Y$16:$AE$16)/7,IF(AND($M$1=2007,'Calculation sheet'!$AQ90="1999-2012"),'Result 2005-2012'!O90*SUM($Z$16:$AE$16)/6,IF(AND($M$1=2008,'Calculation sheet'!$AQ90="1999-2012"),'Result 2005-2012'!O90*SUM($AA$16:$AE$16)/5,IF(AND($M$1=2009,'Calculation sheet'!$AQ90="1999-2012"),'Result 2005-2012'!O90*SUM($AB$16:$AE$16)/4,IF(AND($M$1=2010,'Calculation sheet'!$AQ90="1999-2012"),'Result 2005-2012'!O90*SUM($AC$16:$AE$16)/3,IF(AND($M$1=2011,'Calculation sheet'!$AQ90="1999-2012"),'Result 2005-2012'!O90*SUM($AD$16:$AE$16)/2,IF(AND($M$1=2012,'Calculation sheet'!$AQ90="1999-2012"),'Result 2005-2012'!O90*$AE$16,""))))))))))))))))</f>
        <v/>
      </c>
      <c r="P90" s="12" t="str">
        <f>IF('Result 2005-2012'!$R90="","",IF($M$1=2005,'Result 2005-2012'!P90,IF(AND($M$1=2006,'Calculation sheet'!$AQ90="2005-2012"),'Result 2005-2012'!P90*SUM($Y$11:$AE$11)/7,IF(AND($M$1=2007,'Calculation sheet'!$AQ90="2005-2012"),'Result 2005-2012'!P90*SUM($Z$11:$AE$11)/6,IF(AND($M$1=2008,'Calculation sheet'!$AQ90="2005-2012"),'Result 2005-2012'!P90*SUM($AA$11:$AE$11)/5,IF(AND($M$1=2009,'Calculation sheet'!$AQ90="2005-2012"),'Result 2005-2012'!P90*SUM($AB$11:$AE$11)/4,IF(AND($M$1=2010,'Calculation sheet'!$AQ90="2005-2012"),'Result 2005-2012'!P90*SUM($AC$11:$AE$11)/3,IF(AND($M$1=2011,'Calculation sheet'!$AQ90="2005-2012"),'Result 2005-2012'!P90*SUM($AD$11:$AE$11)/2,IF(AND($M$1=2012,'Calculation sheet'!$AQ90="2005-2012"),'Result 2005-2012'!P90*$AE$11,IF(AND($M$1=2006,'Calculation sheet'!$AQ90="1999-2012"),'Result 2005-2012'!P90*SUM($Y$16:$AE$16)/7,IF(AND($M$1=2007,'Calculation sheet'!$AQ90="1999-2012"),'Result 2005-2012'!P90*SUM($Z$16:$AE$16)/6,IF(AND($M$1=2008,'Calculation sheet'!$AQ90="1999-2012"),'Result 2005-2012'!P90*SUM($AA$16:$AE$16)/5,IF(AND($M$1=2009,'Calculation sheet'!$AQ90="1999-2012"),'Result 2005-2012'!P90*SUM($AB$16:$AE$16)/4,IF(AND($M$1=2010,'Calculation sheet'!$AQ90="1999-2012"),'Result 2005-2012'!P90*SUM($AC$16:$AE$16)/3,IF(AND($M$1=2011,'Calculation sheet'!$AQ90="1999-2012"),'Result 2005-2012'!P90*SUM($AD$16:$AE$16)/2,IF(AND($M$1=2012,'Calculation sheet'!$AQ90="1999-2012"),'Result 2005-2012'!P90*$AE$16,""))))))))))))))))</f>
        <v/>
      </c>
      <c r="Q90" s="12" t="str">
        <f t="shared" si="6"/>
        <v/>
      </c>
      <c r="R90" s="14" t="str">
        <f t="shared" si="7"/>
        <v/>
      </c>
    </row>
    <row r="91" spans="1:18" x14ac:dyDescent="0.3">
      <c r="A91" s="4" t="str">
        <f>IF('Input data'!A106="","",'Input data'!A106)</f>
        <v/>
      </c>
      <c r="B91" s="4" t="str">
        <f>IF('Input data'!B106="","",'Input data'!B106)</f>
        <v/>
      </c>
      <c r="C91" s="4" t="str">
        <f>IF('Input data'!C106="","",'Input data'!C106)</f>
        <v/>
      </c>
      <c r="D91" s="4" t="str">
        <f>IF('Input data'!D106="","",'Input data'!D106)</f>
        <v/>
      </c>
      <c r="E91" s="4" t="str">
        <f>IF('Input data'!E106="","",'Input data'!E106)</f>
        <v/>
      </c>
      <c r="F91" s="4" t="str">
        <f>IF('Input data'!F106="","",'Input data'!F106)</f>
        <v/>
      </c>
      <c r="G91" s="4">
        <f>IF('Input data'!G106="","",'Input data'!G106)</f>
        <v>0</v>
      </c>
      <c r="H91" s="4" t="str">
        <f>IF('Input data'!H106&gt;0.5,'Input data'!H106,"")</f>
        <v/>
      </c>
      <c r="I91" s="4" t="str">
        <f>IF('Input data'!I106="","",'Input data'!I106)</f>
        <v/>
      </c>
      <c r="J91" s="12" t="str">
        <f>IF('Result 2005-2012'!$R91="","",IF($M$1=2005,'Result 2005-2012'!J91,IF(AND($M$1=2006,'Calculation sheet'!$AQ91="2005-2012"),'Result 2005-2012'!J91*SUM($Y$7:$AE$7)/7,IF(AND($M$1=2007,'Calculation sheet'!$AQ91="2005-2012"),'Result 2005-2012'!J91*SUM($Z$7:$AE$7)/6,IF(AND($M$1=2008,'Calculation sheet'!$AQ91="2005-2012"),'Result 2005-2012'!J91*SUM($AA$7:$AE$7)/5,IF(AND($M$1=2009,'Calculation sheet'!$AQ91="2005-2012"),'Result 2005-2012'!J91*SUM($AB$7:$AE$7)/4,IF(AND($M$1=2010,'Calculation sheet'!$AQ91="2005-2012"),'Result 2005-2012'!J91*SUM($AC$7:$AE$7)/3,IF(AND($M$1=2011,'Calculation sheet'!$AQ91="2005-2012"),'Result 2005-2012'!J91*SUM($AD$7:$AE$7)/2,IF(AND($M$1=2012,'Calculation sheet'!$AQ91="2005-2012"),'Result 2005-2012'!J91*$AE$7,IF(AND($M$1=2006,'Calculation sheet'!$AQ91="1999-2012"),'Result 2005-2012'!J91*SUM($Y$16:$AE$16)/7,IF(AND($M$1=2007,'Calculation sheet'!$AQ91="1999-2012"),'Result 2005-2012'!J91*SUM($Z$16:$AE$16)/6,IF(AND($M$1=2008,'Calculation sheet'!$AQ91="1999-2012"),'Result 2005-2012'!J91*SUM($AA$16:$AE$16)/5,IF(AND($M$1=2009,'Calculation sheet'!$AQ91="1999-2012"),'Result 2005-2012'!J91*SUM($AB$16:$AE$16)/4,IF(AND($M$1=2010,'Calculation sheet'!$AQ91="1999-2012"),'Result 2005-2012'!J91*SUM($AC$16:$AE$16)/3,IF(AND($M$1=2011,'Calculation sheet'!$AQ91="1999-2012"),'Result 2005-2012'!J91*SUM($AD$16:$AE$16)/2,IF(AND($M$1=2012,'Calculation sheet'!$AQ91="1999-2012"),'Result 2005-2012'!J91*$AE$16,""))))))))))))))))</f>
        <v/>
      </c>
      <c r="K91" s="12" t="str">
        <f>IF('Result 2005-2012'!$R91="","",IF($M$1=2005,'Result 2005-2012'!K91,IF(AND($M$1=2006,'Calculation sheet'!$AQ91="2005-2012"),'Result 2005-2012'!K91*SUM($Y$8:$AE$8)/7,IF(AND($M$1=2007,'Calculation sheet'!$AQ91="2005-2012"),'Result 2005-2012'!K91*SUM($Z$8:$AE$8)/6,IF(AND($M$1=2008,'Calculation sheet'!$AQ91="2005-2012"),'Result 2005-2012'!K91*SUM($AA$8:$AE$8)/5,IF(AND($M$1=2009,'Calculation sheet'!$AQ91="2005-2012"),'Result 2005-2012'!K91*SUM($AB$8:$AE$8)/4,IF(AND($M$1=2010,'Calculation sheet'!$AQ91="2005-2012"),'Result 2005-2012'!K91*SUM($AC$8:$AE$8)/3,IF(AND($M$1=2011,'Calculation sheet'!$AQ91="2005-2012"),'Result 2005-2012'!K91*SUM($AD$8:$AE$8)/2,IF(AND($M$1=2012,'Calculation sheet'!$AQ91="2005-2012"),'Result 2005-2012'!K91*$AE$8,IF(AND($M$1=2006,'Calculation sheet'!$AQ91="1999-2012"),'Result 2005-2012'!K91*SUM($Y$17:$AE$17)/7,IF(AND($M$1=2007,'Calculation sheet'!$AQ91="1999-2012"),'Result 2005-2012'!K91*SUM($Z$17:$AE$17)/6,IF(AND($M$1=2008,'Calculation sheet'!$AQ91="1999-2012"),'Result 2005-2012'!K91*SUM($AA$17:$AE$17)/5,IF(AND($M$1=2009,'Calculation sheet'!$AQ91="1999-2012"),'Result 2005-2012'!K91*SUM($AB$17:$AE$17)/4,IF(AND($M$1=2010,'Calculation sheet'!$AQ91="1999-2012"),'Result 2005-2012'!K91*SUM($AC$17:$AE$17)/3,IF(AND($M$1=2011,'Calculation sheet'!$AQ91="1999-2012"),'Result 2005-2012'!K91*SUM($AD$17:$AE$17)/2,IF(AND($M$1=2012,'Calculation sheet'!$AQ91="1999-2012"),'Result 2005-2012'!K91*$AE$17,""))))))))))))))))</f>
        <v/>
      </c>
      <c r="L91" s="12" t="str">
        <f>IF('Result 2005-2012'!$R91="","",IF($M$1=2005,'Result 2005-2012'!L91,IF(AND($M$1=2006,'Calculation sheet'!$AQ91="2005-2012"),'Result 2005-2012'!L91*SUM($Y$9:$AE$9)/7,IF(AND($M$1=2007,'Calculation sheet'!$AQ91="2005-2012"),'Result 2005-2012'!L91*SUM($Z$9:$AE$9)/6,IF(AND($M$1=2008,'Calculation sheet'!$AQ91="2005-2012"),'Result 2005-2012'!L91*SUM($AA$9:$AE$9)/5,IF(AND($M$1=2009,'Calculation sheet'!$AQ91="2005-2012"),'Result 2005-2012'!L91*SUM($AB$9:$AE$9)/4,IF(AND($M$1=2010,'Calculation sheet'!$AQ91="2005-2012"),'Result 2005-2012'!L91*SUM($AC$9:$AE$9)/3,IF(AND($M$1=2011,'Calculation sheet'!$AQ91="2005-2012"),'Result 2005-2012'!L91*SUM($AD$9:$AE$9)/2,IF(AND($M$1=2012,'Calculation sheet'!$AQ91="2005-2012"),'Result 2005-2012'!L91*$AE$9,IF(AND($M$1=2006,'Calculation sheet'!$AQ91="1999-2012"),'Result 2005-2012'!L91*SUM($Y$18:$AE$18)/7,IF(AND($M$1=2007,'Calculation sheet'!$AQ91="1999-2012"),'Result 2005-2012'!L91*SUM($Z$18:$AE$18)/6,IF(AND($M$1=2008,'Calculation sheet'!$AQ91="1999-2012"),'Result 2005-2012'!L91*SUM($AA$18:$AE$18)/5,IF(AND($M$1=2009,'Calculation sheet'!$AQ91="1999-2012"),'Result 2005-2012'!L91*SUM($AB$18:$AE$18)/4,IF(AND($M$1=2010,'Calculation sheet'!$AQ91="1999-2012"),'Result 2005-2012'!L91*SUM($AC$18:$AE$18)/3,IF(AND($M$1=2011,'Calculation sheet'!$AQ91="1999-2012"),'Result 2005-2012'!L91*SUM($AD$18:$AE$18)/2,IF(AND($M$1=2012,'Calculation sheet'!$AQ91="1999-2012"),'Result 2005-2012'!L91*$AE$18,""))))))))))))))))</f>
        <v/>
      </c>
      <c r="M91" s="12" t="str">
        <f t="shared" si="5"/>
        <v/>
      </c>
      <c r="N91" s="12" t="str">
        <f>IF('Result 2005-2012'!$R91="","",IF($M$1=2005,'Result 2005-2012'!N91,IF(AND($M$1=2006,'Calculation sheet'!$AQ91="2005-2012"),'Result 2005-2012'!N91*SUM($Y$10:$AE$10)/7,IF(AND($M$1=2007,'Calculation sheet'!$AQ91="2005-2012"),'Result 2005-2012'!N91*SUM($Z$10:$AE$10)/6,IF(AND($M$1=2008,'Calculation sheet'!$AQ91="2005-2012"),'Result 2005-2012'!N91*SUM($AA$10:$AE$10)/5,IF(AND($M$1=2009,'Calculation sheet'!$AQ91="2005-2012"),'Result 2005-2012'!N91*SUM($AB$10:$AE$10)/4,IF(AND($M$1=2010,'Calculation sheet'!$AQ91="2005-2012"),'Result 2005-2012'!N91*SUM($AC$10:$AE$10)/3,IF(AND($M$1=2011,'Calculation sheet'!$AQ91="2005-2012"),'Result 2005-2012'!N91*SUM($AD$10:$AE$10)/2,IF(AND($M$1=2012,'Calculation sheet'!$AQ91="2005-2012"),'Result 2005-2012'!N91*$AE$10,IF(AND($M$1=2006,'Calculation sheet'!$AQ91="1999-2012"),'Result 2005-2012'!N91*SUM($Y$16:$AE$16)/7,IF(AND($M$1=2007,'Calculation sheet'!$AQ91="1999-2012"),'Result 2005-2012'!N91*SUM($Z$16:$AE$16)/6,IF(AND($M$1=2008,'Calculation sheet'!$AQ91="1999-2012"),'Result 2005-2012'!N91*SUM($AA$16:$AE$16)/5,IF(AND($M$1=2009,'Calculation sheet'!$AQ91="1999-2012"),'Result 2005-2012'!N91*SUM($AB$16:$AE$16)/4,IF(AND($M$1=2010,'Calculation sheet'!$AQ91="1999-2012"),'Result 2005-2012'!N91*SUM($AC$16:$AE$16)/3,IF(AND($M$1=2011,'Calculation sheet'!$AQ91="1999-2012"),'Result 2005-2012'!N91*SUM($AD$16:$AE$16)/2,IF(AND($M$1=2012,'Calculation sheet'!$AQ91="1999-2012"),'Result 2005-2012'!N91*$AE$16,""))))))))))))))))</f>
        <v/>
      </c>
      <c r="O91" s="12" t="str">
        <f>IF('Result 2005-2012'!$R91="","",IF($M$1=2005,'Result 2005-2012'!O91,IF(AND($M$1=2006,'Calculation sheet'!$AQ91="2005-2012"),'Result 2005-2012'!O91*SUM($Y$10:$AE$10)/7,IF(AND($M$1=2007,'Calculation sheet'!$AQ91="2005-2012"),'Result 2005-2012'!O91*SUM($Z$10:$AE$10)/6,IF(AND($M$1=2008,'Calculation sheet'!$AQ91="2005-2012"),'Result 2005-2012'!O91*SUM($AA$10:$AE$10)/5,IF(AND($M$1=2009,'Calculation sheet'!$AQ91="2005-2012"),'Result 2005-2012'!O91*SUM($AB$10:$AE$10)/4,IF(AND($M$1=2010,'Calculation sheet'!$AQ91="2005-2012"),'Result 2005-2012'!O91*SUM($AC$10:$AE$10)/3,IF(AND($M$1=2011,'Calculation sheet'!$AQ91="2005-2012"),'Result 2005-2012'!O91*SUM($AD$10:$AE$10)/2,IF(AND($M$1=2012,'Calculation sheet'!$AQ91="2005-2012"),'Result 2005-2012'!O91*$AE$10,IF(AND($M$1=2006,'Calculation sheet'!$AQ91="1999-2012"),'Result 2005-2012'!O91*SUM($Y$16:$AE$16)/7,IF(AND($M$1=2007,'Calculation sheet'!$AQ91="1999-2012"),'Result 2005-2012'!O91*SUM($Z$16:$AE$16)/6,IF(AND($M$1=2008,'Calculation sheet'!$AQ91="1999-2012"),'Result 2005-2012'!O91*SUM($AA$16:$AE$16)/5,IF(AND($M$1=2009,'Calculation sheet'!$AQ91="1999-2012"),'Result 2005-2012'!O91*SUM($AB$16:$AE$16)/4,IF(AND($M$1=2010,'Calculation sheet'!$AQ91="1999-2012"),'Result 2005-2012'!O91*SUM($AC$16:$AE$16)/3,IF(AND($M$1=2011,'Calculation sheet'!$AQ91="1999-2012"),'Result 2005-2012'!O91*SUM($AD$16:$AE$16)/2,IF(AND($M$1=2012,'Calculation sheet'!$AQ91="1999-2012"),'Result 2005-2012'!O91*$AE$16,""))))))))))))))))</f>
        <v/>
      </c>
      <c r="P91" s="12" t="str">
        <f>IF('Result 2005-2012'!$R91="","",IF($M$1=2005,'Result 2005-2012'!P91,IF(AND($M$1=2006,'Calculation sheet'!$AQ91="2005-2012"),'Result 2005-2012'!P91*SUM($Y$11:$AE$11)/7,IF(AND($M$1=2007,'Calculation sheet'!$AQ91="2005-2012"),'Result 2005-2012'!P91*SUM($Z$11:$AE$11)/6,IF(AND($M$1=2008,'Calculation sheet'!$AQ91="2005-2012"),'Result 2005-2012'!P91*SUM($AA$11:$AE$11)/5,IF(AND($M$1=2009,'Calculation sheet'!$AQ91="2005-2012"),'Result 2005-2012'!P91*SUM($AB$11:$AE$11)/4,IF(AND($M$1=2010,'Calculation sheet'!$AQ91="2005-2012"),'Result 2005-2012'!P91*SUM($AC$11:$AE$11)/3,IF(AND($M$1=2011,'Calculation sheet'!$AQ91="2005-2012"),'Result 2005-2012'!P91*SUM($AD$11:$AE$11)/2,IF(AND($M$1=2012,'Calculation sheet'!$AQ91="2005-2012"),'Result 2005-2012'!P91*$AE$11,IF(AND($M$1=2006,'Calculation sheet'!$AQ91="1999-2012"),'Result 2005-2012'!P91*SUM($Y$16:$AE$16)/7,IF(AND($M$1=2007,'Calculation sheet'!$AQ91="1999-2012"),'Result 2005-2012'!P91*SUM($Z$16:$AE$16)/6,IF(AND($M$1=2008,'Calculation sheet'!$AQ91="1999-2012"),'Result 2005-2012'!P91*SUM($AA$16:$AE$16)/5,IF(AND($M$1=2009,'Calculation sheet'!$AQ91="1999-2012"),'Result 2005-2012'!P91*SUM($AB$16:$AE$16)/4,IF(AND($M$1=2010,'Calculation sheet'!$AQ91="1999-2012"),'Result 2005-2012'!P91*SUM($AC$16:$AE$16)/3,IF(AND($M$1=2011,'Calculation sheet'!$AQ91="1999-2012"),'Result 2005-2012'!P91*SUM($AD$16:$AE$16)/2,IF(AND($M$1=2012,'Calculation sheet'!$AQ91="1999-2012"),'Result 2005-2012'!P91*$AE$16,""))))))))))))))))</f>
        <v/>
      </c>
      <c r="Q91" s="12" t="str">
        <f t="shared" si="6"/>
        <v/>
      </c>
      <c r="R91" s="14" t="str">
        <f t="shared" si="7"/>
        <v/>
      </c>
    </row>
    <row r="92" spans="1:18" x14ac:dyDescent="0.3">
      <c r="A92" s="4" t="str">
        <f>IF('Input data'!A107="","",'Input data'!A107)</f>
        <v/>
      </c>
      <c r="B92" s="4" t="str">
        <f>IF('Input data'!B107="","",'Input data'!B107)</f>
        <v/>
      </c>
      <c r="C92" s="4" t="str">
        <f>IF('Input data'!C107="","",'Input data'!C107)</f>
        <v/>
      </c>
      <c r="D92" s="4" t="str">
        <f>IF('Input data'!D107="","",'Input data'!D107)</f>
        <v/>
      </c>
      <c r="E92" s="4" t="str">
        <f>IF('Input data'!E107="","",'Input data'!E107)</f>
        <v/>
      </c>
      <c r="F92" s="4" t="str">
        <f>IF('Input data'!F107="","",'Input data'!F107)</f>
        <v/>
      </c>
      <c r="G92" s="4">
        <f>IF('Input data'!G107="","",'Input data'!G107)</f>
        <v>0</v>
      </c>
      <c r="H92" s="4" t="str">
        <f>IF('Input data'!H107&gt;0.5,'Input data'!H107,"")</f>
        <v/>
      </c>
      <c r="I92" s="4" t="str">
        <f>IF('Input data'!I107="","",'Input data'!I107)</f>
        <v/>
      </c>
      <c r="J92" s="12" t="str">
        <f>IF('Result 2005-2012'!$R92="","",IF($M$1=2005,'Result 2005-2012'!J92,IF(AND($M$1=2006,'Calculation sheet'!$AQ92="2005-2012"),'Result 2005-2012'!J92*SUM($Y$7:$AE$7)/7,IF(AND($M$1=2007,'Calculation sheet'!$AQ92="2005-2012"),'Result 2005-2012'!J92*SUM($Z$7:$AE$7)/6,IF(AND($M$1=2008,'Calculation sheet'!$AQ92="2005-2012"),'Result 2005-2012'!J92*SUM($AA$7:$AE$7)/5,IF(AND($M$1=2009,'Calculation sheet'!$AQ92="2005-2012"),'Result 2005-2012'!J92*SUM($AB$7:$AE$7)/4,IF(AND($M$1=2010,'Calculation sheet'!$AQ92="2005-2012"),'Result 2005-2012'!J92*SUM($AC$7:$AE$7)/3,IF(AND($M$1=2011,'Calculation sheet'!$AQ92="2005-2012"),'Result 2005-2012'!J92*SUM($AD$7:$AE$7)/2,IF(AND($M$1=2012,'Calculation sheet'!$AQ92="2005-2012"),'Result 2005-2012'!J92*$AE$7,IF(AND($M$1=2006,'Calculation sheet'!$AQ92="1999-2012"),'Result 2005-2012'!J92*SUM($Y$16:$AE$16)/7,IF(AND($M$1=2007,'Calculation sheet'!$AQ92="1999-2012"),'Result 2005-2012'!J92*SUM($Z$16:$AE$16)/6,IF(AND($M$1=2008,'Calculation sheet'!$AQ92="1999-2012"),'Result 2005-2012'!J92*SUM($AA$16:$AE$16)/5,IF(AND($M$1=2009,'Calculation sheet'!$AQ92="1999-2012"),'Result 2005-2012'!J92*SUM($AB$16:$AE$16)/4,IF(AND($M$1=2010,'Calculation sheet'!$AQ92="1999-2012"),'Result 2005-2012'!J92*SUM($AC$16:$AE$16)/3,IF(AND($M$1=2011,'Calculation sheet'!$AQ92="1999-2012"),'Result 2005-2012'!J92*SUM($AD$16:$AE$16)/2,IF(AND($M$1=2012,'Calculation sheet'!$AQ92="1999-2012"),'Result 2005-2012'!J92*$AE$16,""))))))))))))))))</f>
        <v/>
      </c>
      <c r="K92" s="12" t="str">
        <f>IF('Result 2005-2012'!$R92="","",IF($M$1=2005,'Result 2005-2012'!K92,IF(AND($M$1=2006,'Calculation sheet'!$AQ92="2005-2012"),'Result 2005-2012'!K92*SUM($Y$8:$AE$8)/7,IF(AND($M$1=2007,'Calculation sheet'!$AQ92="2005-2012"),'Result 2005-2012'!K92*SUM($Z$8:$AE$8)/6,IF(AND($M$1=2008,'Calculation sheet'!$AQ92="2005-2012"),'Result 2005-2012'!K92*SUM($AA$8:$AE$8)/5,IF(AND($M$1=2009,'Calculation sheet'!$AQ92="2005-2012"),'Result 2005-2012'!K92*SUM($AB$8:$AE$8)/4,IF(AND($M$1=2010,'Calculation sheet'!$AQ92="2005-2012"),'Result 2005-2012'!K92*SUM($AC$8:$AE$8)/3,IF(AND($M$1=2011,'Calculation sheet'!$AQ92="2005-2012"),'Result 2005-2012'!K92*SUM($AD$8:$AE$8)/2,IF(AND($M$1=2012,'Calculation sheet'!$AQ92="2005-2012"),'Result 2005-2012'!K92*$AE$8,IF(AND($M$1=2006,'Calculation sheet'!$AQ92="1999-2012"),'Result 2005-2012'!K92*SUM($Y$17:$AE$17)/7,IF(AND($M$1=2007,'Calculation sheet'!$AQ92="1999-2012"),'Result 2005-2012'!K92*SUM($Z$17:$AE$17)/6,IF(AND($M$1=2008,'Calculation sheet'!$AQ92="1999-2012"),'Result 2005-2012'!K92*SUM($AA$17:$AE$17)/5,IF(AND($M$1=2009,'Calculation sheet'!$AQ92="1999-2012"),'Result 2005-2012'!K92*SUM($AB$17:$AE$17)/4,IF(AND($M$1=2010,'Calculation sheet'!$AQ92="1999-2012"),'Result 2005-2012'!K92*SUM($AC$17:$AE$17)/3,IF(AND($M$1=2011,'Calculation sheet'!$AQ92="1999-2012"),'Result 2005-2012'!K92*SUM($AD$17:$AE$17)/2,IF(AND($M$1=2012,'Calculation sheet'!$AQ92="1999-2012"),'Result 2005-2012'!K92*$AE$17,""))))))))))))))))</f>
        <v/>
      </c>
      <c r="L92" s="12" t="str">
        <f>IF('Result 2005-2012'!$R92="","",IF($M$1=2005,'Result 2005-2012'!L92,IF(AND($M$1=2006,'Calculation sheet'!$AQ92="2005-2012"),'Result 2005-2012'!L92*SUM($Y$9:$AE$9)/7,IF(AND($M$1=2007,'Calculation sheet'!$AQ92="2005-2012"),'Result 2005-2012'!L92*SUM($Z$9:$AE$9)/6,IF(AND($M$1=2008,'Calculation sheet'!$AQ92="2005-2012"),'Result 2005-2012'!L92*SUM($AA$9:$AE$9)/5,IF(AND($M$1=2009,'Calculation sheet'!$AQ92="2005-2012"),'Result 2005-2012'!L92*SUM($AB$9:$AE$9)/4,IF(AND($M$1=2010,'Calculation sheet'!$AQ92="2005-2012"),'Result 2005-2012'!L92*SUM($AC$9:$AE$9)/3,IF(AND($M$1=2011,'Calculation sheet'!$AQ92="2005-2012"),'Result 2005-2012'!L92*SUM($AD$9:$AE$9)/2,IF(AND($M$1=2012,'Calculation sheet'!$AQ92="2005-2012"),'Result 2005-2012'!L92*$AE$9,IF(AND($M$1=2006,'Calculation sheet'!$AQ92="1999-2012"),'Result 2005-2012'!L92*SUM($Y$18:$AE$18)/7,IF(AND($M$1=2007,'Calculation sheet'!$AQ92="1999-2012"),'Result 2005-2012'!L92*SUM($Z$18:$AE$18)/6,IF(AND($M$1=2008,'Calculation sheet'!$AQ92="1999-2012"),'Result 2005-2012'!L92*SUM($AA$18:$AE$18)/5,IF(AND($M$1=2009,'Calculation sheet'!$AQ92="1999-2012"),'Result 2005-2012'!L92*SUM($AB$18:$AE$18)/4,IF(AND($M$1=2010,'Calculation sheet'!$AQ92="1999-2012"),'Result 2005-2012'!L92*SUM($AC$18:$AE$18)/3,IF(AND($M$1=2011,'Calculation sheet'!$AQ92="1999-2012"),'Result 2005-2012'!L92*SUM($AD$18:$AE$18)/2,IF(AND($M$1=2012,'Calculation sheet'!$AQ92="1999-2012"),'Result 2005-2012'!L92*$AE$18,""))))))))))))))))</f>
        <v/>
      </c>
      <c r="M92" s="12" t="str">
        <f t="shared" si="5"/>
        <v/>
      </c>
      <c r="N92" s="12" t="str">
        <f>IF('Result 2005-2012'!$R92="","",IF($M$1=2005,'Result 2005-2012'!N92,IF(AND($M$1=2006,'Calculation sheet'!$AQ92="2005-2012"),'Result 2005-2012'!N92*SUM($Y$10:$AE$10)/7,IF(AND($M$1=2007,'Calculation sheet'!$AQ92="2005-2012"),'Result 2005-2012'!N92*SUM($Z$10:$AE$10)/6,IF(AND($M$1=2008,'Calculation sheet'!$AQ92="2005-2012"),'Result 2005-2012'!N92*SUM($AA$10:$AE$10)/5,IF(AND($M$1=2009,'Calculation sheet'!$AQ92="2005-2012"),'Result 2005-2012'!N92*SUM($AB$10:$AE$10)/4,IF(AND($M$1=2010,'Calculation sheet'!$AQ92="2005-2012"),'Result 2005-2012'!N92*SUM($AC$10:$AE$10)/3,IF(AND($M$1=2011,'Calculation sheet'!$AQ92="2005-2012"),'Result 2005-2012'!N92*SUM($AD$10:$AE$10)/2,IF(AND($M$1=2012,'Calculation sheet'!$AQ92="2005-2012"),'Result 2005-2012'!N92*$AE$10,IF(AND($M$1=2006,'Calculation sheet'!$AQ92="1999-2012"),'Result 2005-2012'!N92*SUM($Y$16:$AE$16)/7,IF(AND($M$1=2007,'Calculation sheet'!$AQ92="1999-2012"),'Result 2005-2012'!N92*SUM($Z$16:$AE$16)/6,IF(AND($M$1=2008,'Calculation sheet'!$AQ92="1999-2012"),'Result 2005-2012'!N92*SUM($AA$16:$AE$16)/5,IF(AND($M$1=2009,'Calculation sheet'!$AQ92="1999-2012"),'Result 2005-2012'!N92*SUM($AB$16:$AE$16)/4,IF(AND($M$1=2010,'Calculation sheet'!$AQ92="1999-2012"),'Result 2005-2012'!N92*SUM($AC$16:$AE$16)/3,IF(AND($M$1=2011,'Calculation sheet'!$AQ92="1999-2012"),'Result 2005-2012'!N92*SUM($AD$16:$AE$16)/2,IF(AND($M$1=2012,'Calculation sheet'!$AQ92="1999-2012"),'Result 2005-2012'!N92*$AE$16,""))))))))))))))))</f>
        <v/>
      </c>
      <c r="O92" s="12" t="str">
        <f>IF('Result 2005-2012'!$R92="","",IF($M$1=2005,'Result 2005-2012'!O92,IF(AND($M$1=2006,'Calculation sheet'!$AQ92="2005-2012"),'Result 2005-2012'!O92*SUM($Y$10:$AE$10)/7,IF(AND($M$1=2007,'Calculation sheet'!$AQ92="2005-2012"),'Result 2005-2012'!O92*SUM($Z$10:$AE$10)/6,IF(AND($M$1=2008,'Calculation sheet'!$AQ92="2005-2012"),'Result 2005-2012'!O92*SUM($AA$10:$AE$10)/5,IF(AND($M$1=2009,'Calculation sheet'!$AQ92="2005-2012"),'Result 2005-2012'!O92*SUM($AB$10:$AE$10)/4,IF(AND($M$1=2010,'Calculation sheet'!$AQ92="2005-2012"),'Result 2005-2012'!O92*SUM($AC$10:$AE$10)/3,IF(AND($M$1=2011,'Calculation sheet'!$AQ92="2005-2012"),'Result 2005-2012'!O92*SUM($AD$10:$AE$10)/2,IF(AND($M$1=2012,'Calculation sheet'!$AQ92="2005-2012"),'Result 2005-2012'!O92*$AE$10,IF(AND($M$1=2006,'Calculation sheet'!$AQ92="1999-2012"),'Result 2005-2012'!O92*SUM($Y$16:$AE$16)/7,IF(AND($M$1=2007,'Calculation sheet'!$AQ92="1999-2012"),'Result 2005-2012'!O92*SUM($Z$16:$AE$16)/6,IF(AND($M$1=2008,'Calculation sheet'!$AQ92="1999-2012"),'Result 2005-2012'!O92*SUM($AA$16:$AE$16)/5,IF(AND($M$1=2009,'Calculation sheet'!$AQ92="1999-2012"),'Result 2005-2012'!O92*SUM($AB$16:$AE$16)/4,IF(AND($M$1=2010,'Calculation sheet'!$AQ92="1999-2012"),'Result 2005-2012'!O92*SUM($AC$16:$AE$16)/3,IF(AND($M$1=2011,'Calculation sheet'!$AQ92="1999-2012"),'Result 2005-2012'!O92*SUM($AD$16:$AE$16)/2,IF(AND($M$1=2012,'Calculation sheet'!$AQ92="1999-2012"),'Result 2005-2012'!O92*$AE$16,""))))))))))))))))</f>
        <v/>
      </c>
      <c r="P92" s="12" t="str">
        <f>IF('Result 2005-2012'!$R92="","",IF($M$1=2005,'Result 2005-2012'!P92,IF(AND($M$1=2006,'Calculation sheet'!$AQ92="2005-2012"),'Result 2005-2012'!P92*SUM($Y$11:$AE$11)/7,IF(AND($M$1=2007,'Calculation sheet'!$AQ92="2005-2012"),'Result 2005-2012'!P92*SUM($Z$11:$AE$11)/6,IF(AND($M$1=2008,'Calculation sheet'!$AQ92="2005-2012"),'Result 2005-2012'!P92*SUM($AA$11:$AE$11)/5,IF(AND($M$1=2009,'Calculation sheet'!$AQ92="2005-2012"),'Result 2005-2012'!P92*SUM($AB$11:$AE$11)/4,IF(AND($M$1=2010,'Calculation sheet'!$AQ92="2005-2012"),'Result 2005-2012'!P92*SUM($AC$11:$AE$11)/3,IF(AND($M$1=2011,'Calculation sheet'!$AQ92="2005-2012"),'Result 2005-2012'!P92*SUM($AD$11:$AE$11)/2,IF(AND($M$1=2012,'Calculation sheet'!$AQ92="2005-2012"),'Result 2005-2012'!P92*$AE$11,IF(AND($M$1=2006,'Calculation sheet'!$AQ92="1999-2012"),'Result 2005-2012'!P92*SUM($Y$16:$AE$16)/7,IF(AND($M$1=2007,'Calculation sheet'!$AQ92="1999-2012"),'Result 2005-2012'!P92*SUM($Z$16:$AE$16)/6,IF(AND($M$1=2008,'Calculation sheet'!$AQ92="1999-2012"),'Result 2005-2012'!P92*SUM($AA$16:$AE$16)/5,IF(AND($M$1=2009,'Calculation sheet'!$AQ92="1999-2012"),'Result 2005-2012'!P92*SUM($AB$16:$AE$16)/4,IF(AND($M$1=2010,'Calculation sheet'!$AQ92="1999-2012"),'Result 2005-2012'!P92*SUM($AC$16:$AE$16)/3,IF(AND($M$1=2011,'Calculation sheet'!$AQ92="1999-2012"),'Result 2005-2012'!P92*SUM($AD$16:$AE$16)/2,IF(AND($M$1=2012,'Calculation sheet'!$AQ92="1999-2012"),'Result 2005-2012'!P92*$AE$16,""))))))))))))))))</f>
        <v/>
      </c>
      <c r="Q92" s="12" t="str">
        <f t="shared" si="6"/>
        <v/>
      </c>
      <c r="R92" s="14" t="str">
        <f t="shared" si="7"/>
        <v/>
      </c>
    </row>
    <row r="93" spans="1:18" x14ac:dyDescent="0.3">
      <c r="A93" s="4" t="str">
        <f>IF('Input data'!A108="","",'Input data'!A108)</f>
        <v/>
      </c>
      <c r="B93" s="4" t="str">
        <f>IF('Input data'!B108="","",'Input data'!B108)</f>
        <v/>
      </c>
      <c r="C93" s="4" t="str">
        <f>IF('Input data'!C108="","",'Input data'!C108)</f>
        <v/>
      </c>
      <c r="D93" s="4" t="str">
        <f>IF('Input data'!D108="","",'Input data'!D108)</f>
        <v/>
      </c>
      <c r="E93" s="4" t="str">
        <f>IF('Input data'!E108="","",'Input data'!E108)</f>
        <v/>
      </c>
      <c r="F93" s="4" t="str">
        <f>IF('Input data'!F108="","",'Input data'!F108)</f>
        <v/>
      </c>
      <c r="G93" s="4">
        <f>IF('Input data'!G108="","",'Input data'!G108)</f>
        <v>0</v>
      </c>
      <c r="H93" s="4" t="str">
        <f>IF('Input data'!H108&gt;0.5,'Input data'!H108,"")</f>
        <v/>
      </c>
      <c r="I93" s="4" t="str">
        <f>IF('Input data'!I108="","",'Input data'!I108)</f>
        <v/>
      </c>
      <c r="J93" s="12" t="str">
        <f>IF('Result 2005-2012'!$R93="","",IF($M$1=2005,'Result 2005-2012'!J93,IF(AND($M$1=2006,'Calculation sheet'!$AQ93="2005-2012"),'Result 2005-2012'!J93*SUM($Y$7:$AE$7)/7,IF(AND($M$1=2007,'Calculation sheet'!$AQ93="2005-2012"),'Result 2005-2012'!J93*SUM($Z$7:$AE$7)/6,IF(AND($M$1=2008,'Calculation sheet'!$AQ93="2005-2012"),'Result 2005-2012'!J93*SUM($AA$7:$AE$7)/5,IF(AND($M$1=2009,'Calculation sheet'!$AQ93="2005-2012"),'Result 2005-2012'!J93*SUM($AB$7:$AE$7)/4,IF(AND($M$1=2010,'Calculation sheet'!$AQ93="2005-2012"),'Result 2005-2012'!J93*SUM($AC$7:$AE$7)/3,IF(AND($M$1=2011,'Calculation sheet'!$AQ93="2005-2012"),'Result 2005-2012'!J93*SUM($AD$7:$AE$7)/2,IF(AND($M$1=2012,'Calculation sheet'!$AQ93="2005-2012"),'Result 2005-2012'!J93*$AE$7,IF(AND($M$1=2006,'Calculation sheet'!$AQ93="1999-2012"),'Result 2005-2012'!J93*SUM($Y$16:$AE$16)/7,IF(AND($M$1=2007,'Calculation sheet'!$AQ93="1999-2012"),'Result 2005-2012'!J93*SUM($Z$16:$AE$16)/6,IF(AND($M$1=2008,'Calculation sheet'!$AQ93="1999-2012"),'Result 2005-2012'!J93*SUM($AA$16:$AE$16)/5,IF(AND($M$1=2009,'Calculation sheet'!$AQ93="1999-2012"),'Result 2005-2012'!J93*SUM($AB$16:$AE$16)/4,IF(AND($M$1=2010,'Calculation sheet'!$AQ93="1999-2012"),'Result 2005-2012'!J93*SUM($AC$16:$AE$16)/3,IF(AND($M$1=2011,'Calculation sheet'!$AQ93="1999-2012"),'Result 2005-2012'!J93*SUM($AD$16:$AE$16)/2,IF(AND($M$1=2012,'Calculation sheet'!$AQ93="1999-2012"),'Result 2005-2012'!J93*$AE$16,""))))))))))))))))</f>
        <v/>
      </c>
      <c r="K93" s="12" t="str">
        <f>IF('Result 2005-2012'!$R93="","",IF($M$1=2005,'Result 2005-2012'!K93,IF(AND($M$1=2006,'Calculation sheet'!$AQ93="2005-2012"),'Result 2005-2012'!K93*SUM($Y$8:$AE$8)/7,IF(AND($M$1=2007,'Calculation sheet'!$AQ93="2005-2012"),'Result 2005-2012'!K93*SUM($Z$8:$AE$8)/6,IF(AND($M$1=2008,'Calculation sheet'!$AQ93="2005-2012"),'Result 2005-2012'!K93*SUM($AA$8:$AE$8)/5,IF(AND($M$1=2009,'Calculation sheet'!$AQ93="2005-2012"),'Result 2005-2012'!K93*SUM($AB$8:$AE$8)/4,IF(AND($M$1=2010,'Calculation sheet'!$AQ93="2005-2012"),'Result 2005-2012'!K93*SUM($AC$8:$AE$8)/3,IF(AND($M$1=2011,'Calculation sheet'!$AQ93="2005-2012"),'Result 2005-2012'!K93*SUM($AD$8:$AE$8)/2,IF(AND($M$1=2012,'Calculation sheet'!$AQ93="2005-2012"),'Result 2005-2012'!K93*$AE$8,IF(AND($M$1=2006,'Calculation sheet'!$AQ93="1999-2012"),'Result 2005-2012'!K93*SUM($Y$17:$AE$17)/7,IF(AND($M$1=2007,'Calculation sheet'!$AQ93="1999-2012"),'Result 2005-2012'!K93*SUM($Z$17:$AE$17)/6,IF(AND($M$1=2008,'Calculation sheet'!$AQ93="1999-2012"),'Result 2005-2012'!K93*SUM($AA$17:$AE$17)/5,IF(AND($M$1=2009,'Calculation sheet'!$AQ93="1999-2012"),'Result 2005-2012'!K93*SUM($AB$17:$AE$17)/4,IF(AND($M$1=2010,'Calculation sheet'!$AQ93="1999-2012"),'Result 2005-2012'!K93*SUM($AC$17:$AE$17)/3,IF(AND($M$1=2011,'Calculation sheet'!$AQ93="1999-2012"),'Result 2005-2012'!K93*SUM($AD$17:$AE$17)/2,IF(AND($M$1=2012,'Calculation sheet'!$AQ93="1999-2012"),'Result 2005-2012'!K93*$AE$17,""))))))))))))))))</f>
        <v/>
      </c>
      <c r="L93" s="12" t="str">
        <f>IF('Result 2005-2012'!$R93="","",IF($M$1=2005,'Result 2005-2012'!L93,IF(AND($M$1=2006,'Calculation sheet'!$AQ93="2005-2012"),'Result 2005-2012'!L93*SUM($Y$9:$AE$9)/7,IF(AND($M$1=2007,'Calculation sheet'!$AQ93="2005-2012"),'Result 2005-2012'!L93*SUM($Z$9:$AE$9)/6,IF(AND($M$1=2008,'Calculation sheet'!$AQ93="2005-2012"),'Result 2005-2012'!L93*SUM($AA$9:$AE$9)/5,IF(AND($M$1=2009,'Calculation sheet'!$AQ93="2005-2012"),'Result 2005-2012'!L93*SUM($AB$9:$AE$9)/4,IF(AND($M$1=2010,'Calculation sheet'!$AQ93="2005-2012"),'Result 2005-2012'!L93*SUM($AC$9:$AE$9)/3,IF(AND($M$1=2011,'Calculation sheet'!$AQ93="2005-2012"),'Result 2005-2012'!L93*SUM($AD$9:$AE$9)/2,IF(AND($M$1=2012,'Calculation sheet'!$AQ93="2005-2012"),'Result 2005-2012'!L93*$AE$9,IF(AND($M$1=2006,'Calculation sheet'!$AQ93="1999-2012"),'Result 2005-2012'!L93*SUM($Y$18:$AE$18)/7,IF(AND($M$1=2007,'Calculation sheet'!$AQ93="1999-2012"),'Result 2005-2012'!L93*SUM($Z$18:$AE$18)/6,IF(AND($M$1=2008,'Calculation sheet'!$AQ93="1999-2012"),'Result 2005-2012'!L93*SUM($AA$18:$AE$18)/5,IF(AND($M$1=2009,'Calculation sheet'!$AQ93="1999-2012"),'Result 2005-2012'!L93*SUM($AB$18:$AE$18)/4,IF(AND($M$1=2010,'Calculation sheet'!$AQ93="1999-2012"),'Result 2005-2012'!L93*SUM($AC$18:$AE$18)/3,IF(AND($M$1=2011,'Calculation sheet'!$AQ93="1999-2012"),'Result 2005-2012'!L93*SUM($AD$18:$AE$18)/2,IF(AND($M$1=2012,'Calculation sheet'!$AQ93="1999-2012"),'Result 2005-2012'!L93*$AE$18,""))))))))))))))))</f>
        <v/>
      </c>
      <c r="M93" s="12" t="str">
        <f t="shared" si="5"/>
        <v/>
      </c>
      <c r="N93" s="12" t="str">
        <f>IF('Result 2005-2012'!$R93="","",IF($M$1=2005,'Result 2005-2012'!N93,IF(AND($M$1=2006,'Calculation sheet'!$AQ93="2005-2012"),'Result 2005-2012'!N93*SUM($Y$10:$AE$10)/7,IF(AND($M$1=2007,'Calculation sheet'!$AQ93="2005-2012"),'Result 2005-2012'!N93*SUM($Z$10:$AE$10)/6,IF(AND($M$1=2008,'Calculation sheet'!$AQ93="2005-2012"),'Result 2005-2012'!N93*SUM($AA$10:$AE$10)/5,IF(AND($M$1=2009,'Calculation sheet'!$AQ93="2005-2012"),'Result 2005-2012'!N93*SUM($AB$10:$AE$10)/4,IF(AND($M$1=2010,'Calculation sheet'!$AQ93="2005-2012"),'Result 2005-2012'!N93*SUM($AC$10:$AE$10)/3,IF(AND($M$1=2011,'Calculation sheet'!$AQ93="2005-2012"),'Result 2005-2012'!N93*SUM($AD$10:$AE$10)/2,IF(AND($M$1=2012,'Calculation sheet'!$AQ93="2005-2012"),'Result 2005-2012'!N93*$AE$10,IF(AND($M$1=2006,'Calculation sheet'!$AQ93="1999-2012"),'Result 2005-2012'!N93*SUM($Y$16:$AE$16)/7,IF(AND($M$1=2007,'Calculation sheet'!$AQ93="1999-2012"),'Result 2005-2012'!N93*SUM($Z$16:$AE$16)/6,IF(AND($M$1=2008,'Calculation sheet'!$AQ93="1999-2012"),'Result 2005-2012'!N93*SUM($AA$16:$AE$16)/5,IF(AND($M$1=2009,'Calculation sheet'!$AQ93="1999-2012"),'Result 2005-2012'!N93*SUM($AB$16:$AE$16)/4,IF(AND($M$1=2010,'Calculation sheet'!$AQ93="1999-2012"),'Result 2005-2012'!N93*SUM($AC$16:$AE$16)/3,IF(AND($M$1=2011,'Calculation sheet'!$AQ93="1999-2012"),'Result 2005-2012'!N93*SUM($AD$16:$AE$16)/2,IF(AND($M$1=2012,'Calculation sheet'!$AQ93="1999-2012"),'Result 2005-2012'!N93*$AE$16,""))))))))))))))))</f>
        <v/>
      </c>
      <c r="O93" s="12" t="str">
        <f>IF('Result 2005-2012'!$R93="","",IF($M$1=2005,'Result 2005-2012'!O93,IF(AND($M$1=2006,'Calculation sheet'!$AQ93="2005-2012"),'Result 2005-2012'!O93*SUM($Y$10:$AE$10)/7,IF(AND($M$1=2007,'Calculation sheet'!$AQ93="2005-2012"),'Result 2005-2012'!O93*SUM($Z$10:$AE$10)/6,IF(AND($M$1=2008,'Calculation sheet'!$AQ93="2005-2012"),'Result 2005-2012'!O93*SUM($AA$10:$AE$10)/5,IF(AND($M$1=2009,'Calculation sheet'!$AQ93="2005-2012"),'Result 2005-2012'!O93*SUM($AB$10:$AE$10)/4,IF(AND($M$1=2010,'Calculation sheet'!$AQ93="2005-2012"),'Result 2005-2012'!O93*SUM($AC$10:$AE$10)/3,IF(AND($M$1=2011,'Calculation sheet'!$AQ93="2005-2012"),'Result 2005-2012'!O93*SUM($AD$10:$AE$10)/2,IF(AND($M$1=2012,'Calculation sheet'!$AQ93="2005-2012"),'Result 2005-2012'!O93*$AE$10,IF(AND($M$1=2006,'Calculation sheet'!$AQ93="1999-2012"),'Result 2005-2012'!O93*SUM($Y$16:$AE$16)/7,IF(AND($M$1=2007,'Calculation sheet'!$AQ93="1999-2012"),'Result 2005-2012'!O93*SUM($Z$16:$AE$16)/6,IF(AND($M$1=2008,'Calculation sheet'!$AQ93="1999-2012"),'Result 2005-2012'!O93*SUM($AA$16:$AE$16)/5,IF(AND($M$1=2009,'Calculation sheet'!$AQ93="1999-2012"),'Result 2005-2012'!O93*SUM($AB$16:$AE$16)/4,IF(AND($M$1=2010,'Calculation sheet'!$AQ93="1999-2012"),'Result 2005-2012'!O93*SUM($AC$16:$AE$16)/3,IF(AND($M$1=2011,'Calculation sheet'!$AQ93="1999-2012"),'Result 2005-2012'!O93*SUM($AD$16:$AE$16)/2,IF(AND($M$1=2012,'Calculation sheet'!$AQ93="1999-2012"),'Result 2005-2012'!O93*$AE$16,""))))))))))))))))</f>
        <v/>
      </c>
      <c r="P93" s="12" t="str">
        <f>IF('Result 2005-2012'!$R93="","",IF($M$1=2005,'Result 2005-2012'!P93,IF(AND($M$1=2006,'Calculation sheet'!$AQ93="2005-2012"),'Result 2005-2012'!P93*SUM($Y$11:$AE$11)/7,IF(AND($M$1=2007,'Calculation sheet'!$AQ93="2005-2012"),'Result 2005-2012'!P93*SUM($Z$11:$AE$11)/6,IF(AND($M$1=2008,'Calculation sheet'!$AQ93="2005-2012"),'Result 2005-2012'!P93*SUM($AA$11:$AE$11)/5,IF(AND($M$1=2009,'Calculation sheet'!$AQ93="2005-2012"),'Result 2005-2012'!P93*SUM($AB$11:$AE$11)/4,IF(AND($M$1=2010,'Calculation sheet'!$AQ93="2005-2012"),'Result 2005-2012'!P93*SUM($AC$11:$AE$11)/3,IF(AND($M$1=2011,'Calculation sheet'!$AQ93="2005-2012"),'Result 2005-2012'!P93*SUM($AD$11:$AE$11)/2,IF(AND($M$1=2012,'Calculation sheet'!$AQ93="2005-2012"),'Result 2005-2012'!P93*$AE$11,IF(AND($M$1=2006,'Calculation sheet'!$AQ93="1999-2012"),'Result 2005-2012'!P93*SUM($Y$16:$AE$16)/7,IF(AND($M$1=2007,'Calculation sheet'!$AQ93="1999-2012"),'Result 2005-2012'!P93*SUM($Z$16:$AE$16)/6,IF(AND($M$1=2008,'Calculation sheet'!$AQ93="1999-2012"),'Result 2005-2012'!P93*SUM($AA$16:$AE$16)/5,IF(AND($M$1=2009,'Calculation sheet'!$AQ93="1999-2012"),'Result 2005-2012'!P93*SUM($AB$16:$AE$16)/4,IF(AND($M$1=2010,'Calculation sheet'!$AQ93="1999-2012"),'Result 2005-2012'!P93*SUM($AC$16:$AE$16)/3,IF(AND($M$1=2011,'Calculation sheet'!$AQ93="1999-2012"),'Result 2005-2012'!P93*SUM($AD$16:$AE$16)/2,IF(AND($M$1=2012,'Calculation sheet'!$AQ93="1999-2012"),'Result 2005-2012'!P93*$AE$16,""))))))))))))))))</f>
        <v/>
      </c>
      <c r="Q93" s="12" t="str">
        <f t="shared" si="6"/>
        <v/>
      </c>
      <c r="R93" s="14" t="str">
        <f t="shared" si="7"/>
        <v/>
      </c>
    </row>
    <row r="94" spans="1:18" x14ac:dyDescent="0.3">
      <c r="A94" s="4" t="str">
        <f>IF('Input data'!A109="","",'Input data'!A109)</f>
        <v/>
      </c>
      <c r="B94" s="4" t="str">
        <f>IF('Input data'!B109="","",'Input data'!B109)</f>
        <v/>
      </c>
      <c r="C94" s="4" t="str">
        <f>IF('Input data'!C109="","",'Input data'!C109)</f>
        <v/>
      </c>
      <c r="D94" s="4" t="str">
        <f>IF('Input data'!D109="","",'Input data'!D109)</f>
        <v/>
      </c>
      <c r="E94" s="4" t="str">
        <f>IF('Input data'!E109="","",'Input data'!E109)</f>
        <v/>
      </c>
      <c r="F94" s="4" t="str">
        <f>IF('Input data'!F109="","",'Input data'!F109)</f>
        <v/>
      </c>
      <c r="G94" s="4">
        <f>IF('Input data'!G109="","",'Input data'!G109)</f>
        <v>0</v>
      </c>
      <c r="H94" s="4" t="str">
        <f>IF('Input data'!H109&gt;0.5,'Input data'!H109,"")</f>
        <v/>
      </c>
      <c r="I94" s="4" t="str">
        <f>IF('Input data'!I109="","",'Input data'!I109)</f>
        <v/>
      </c>
      <c r="J94" s="12" t="str">
        <f>IF('Result 2005-2012'!$R94="","",IF($M$1=2005,'Result 2005-2012'!J94,IF(AND($M$1=2006,'Calculation sheet'!$AQ94="2005-2012"),'Result 2005-2012'!J94*SUM($Y$7:$AE$7)/7,IF(AND($M$1=2007,'Calculation sheet'!$AQ94="2005-2012"),'Result 2005-2012'!J94*SUM($Z$7:$AE$7)/6,IF(AND($M$1=2008,'Calculation sheet'!$AQ94="2005-2012"),'Result 2005-2012'!J94*SUM($AA$7:$AE$7)/5,IF(AND($M$1=2009,'Calculation sheet'!$AQ94="2005-2012"),'Result 2005-2012'!J94*SUM($AB$7:$AE$7)/4,IF(AND($M$1=2010,'Calculation sheet'!$AQ94="2005-2012"),'Result 2005-2012'!J94*SUM($AC$7:$AE$7)/3,IF(AND($M$1=2011,'Calculation sheet'!$AQ94="2005-2012"),'Result 2005-2012'!J94*SUM($AD$7:$AE$7)/2,IF(AND($M$1=2012,'Calculation sheet'!$AQ94="2005-2012"),'Result 2005-2012'!J94*$AE$7,IF(AND($M$1=2006,'Calculation sheet'!$AQ94="1999-2012"),'Result 2005-2012'!J94*SUM($Y$16:$AE$16)/7,IF(AND($M$1=2007,'Calculation sheet'!$AQ94="1999-2012"),'Result 2005-2012'!J94*SUM($Z$16:$AE$16)/6,IF(AND($M$1=2008,'Calculation sheet'!$AQ94="1999-2012"),'Result 2005-2012'!J94*SUM($AA$16:$AE$16)/5,IF(AND($M$1=2009,'Calculation sheet'!$AQ94="1999-2012"),'Result 2005-2012'!J94*SUM($AB$16:$AE$16)/4,IF(AND($M$1=2010,'Calculation sheet'!$AQ94="1999-2012"),'Result 2005-2012'!J94*SUM($AC$16:$AE$16)/3,IF(AND($M$1=2011,'Calculation sheet'!$AQ94="1999-2012"),'Result 2005-2012'!J94*SUM($AD$16:$AE$16)/2,IF(AND($M$1=2012,'Calculation sheet'!$AQ94="1999-2012"),'Result 2005-2012'!J94*$AE$16,""))))))))))))))))</f>
        <v/>
      </c>
      <c r="K94" s="12" t="str">
        <f>IF('Result 2005-2012'!$R94="","",IF($M$1=2005,'Result 2005-2012'!K94,IF(AND($M$1=2006,'Calculation sheet'!$AQ94="2005-2012"),'Result 2005-2012'!K94*SUM($Y$8:$AE$8)/7,IF(AND($M$1=2007,'Calculation sheet'!$AQ94="2005-2012"),'Result 2005-2012'!K94*SUM($Z$8:$AE$8)/6,IF(AND($M$1=2008,'Calculation sheet'!$AQ94="2005-2012"),'Result 2005-2012'!K94*SUM($AA$8:$AE$8)/5,IF(AND($M$1=2009,'Calculation sheet'!$AQ94="2005-2012"),'Result 2005-2012'!K94*SUM($AB$8:$AE$8)/4,IF(AND($M$1=2010,'Calculation sheet'!$AQ94="2005-2012"),'Result 2005-2012'!K94*SUM($AC$8:$AE$8)/3,IF(AND($M$1=2011,'Calculation sheet'!$AQ94="2005-2012"),'Result 2005-2012'!K94*SUM($AD$8:$AE$8)/2,IF(AND($M$1=2012,'Calculation sheet'!$AQ94="2005-2012"),'Result 2005-2012'!K94*$AE$8,IF(AND($M$1=2006,'Calculation sheet'!$AQ94="1999-2012"),'Result 2005-2012'!K94*SUM($Y$17:$AE$17)/7,IF(AND($M$1=2007,'Calculation sheet'!$AQ94="1999-2012"),'Result 2005-2012'!K94*SUM($Z$17:$AE$17)/6,IF(AND($M$1=2008,'Calculation sheet'!$AQ94="1999-2012"),'Result 2005-2012'!K94*SUM($AA$17:$AE$17)/5,IF(AND($M$1=2009,'Calculation sheet'!$AQ94="1999-2012"),'Result 2005-2012'!K94*SUM($AB$17:$AE$17)/4,IF(AND($M$1=2010,'Calculation sheet'!$AQ94="1999-2012"),'Result 2005-2012'!K94*SUM($AC$17:$AE$17)/3,IF(AND($M$1=2011,'Calculation sheet'!$AQ94="1999-2012"),'Result 2005-2012'!K94*SUM($AD$17:$AE$17)/2,IF(AND($M$1=2012,'Calculation sheet'!$AQ94="1999-2012"),'Result 2005-2012'!K94*$AE$17,""))))))))))))))))</f>
        <v/>
      </c>
      <c r="L94" s="12" t="str">
        <f>IF('Result 2005-2012'!$R94="","",IF($M$1=2005,'Result 2005-2012'!L94,IF(AND($M$1=2006,'Calculation sheet'!$AQ94="2005-2012"),'Result 2005-2012'!L94*SUM($Y$9:$AE$9)/7,IF(AND($M$1=2007,'Calculation sheet'!$AQ94="2005-2012"),'Result 2005-2012'!L94*SUM($Z$9:$AE$9)/6,IF(AND($M$1=2008,'Calculation sheet'!$AQ94="2005-2012"),'Result 2005-2012'!L94*SUM($AA$9:$AE$9)/5,IF(AND($M$1=2009,'Calculation sheet'!$AQ94="2005-2012"),'Result 2005-2012'!L94*SUM($AB$9:$AE$9)/4,IF(AND($M$1=2010,'Calculation sheet'!$AQ94="2005-2012"),'Result 2005-2012'!L94*SUM($AC$9:$AE$9)/3,IF(AND($M$1=2011,'Calculation sheet'!$AQ94="2005-2012"),'Result 2005-2012'!L94*SUM($AD$9:$AE$9)/2,IF(AND($M$1=2012,'Calculation sheet'!$AQ94="2005-2012"),'Result 2005-2012'!L94*$AE$9,IF(AND($M$1=2006,'Calculation sheet'!$AQ94="1999-2012"),'Result 2005-2012'!L94*SUM($Y$18:$AE$18)/7,IF(AND($M$1=2007,'Calculation sheet'!$AQ94="1999-2012"),'Result 2005-2012'!L94*SUM($Z$18:$AE$18)/6,IF(AND($M$1=2008,'Calculation sheet'!$AQ94="1999-2012"),'Result 2005-2012'!L94*SUM($AA$18:$AE$18)/5,IF(AND($M$1=2009,'Calculation sheet'!$AQ94="1999-2012"),'Result 2005-2012'!L94*SUM($AB$18:$AE$18)/4,IF(AND($M$1=2010,'Calculation sheet'!$AQ94="1999-2012"),'Result 2005-2012'!L94*SUM($AC$18:$AE$18)/3,IF(AND($M$1=2011,'Calculation sheet'!$AQ94="1999-2012"),'Result 2005-2012'!L94*SUM($AD$18:$AE$18)/2,IF(AND($M$1=2012,'Calculation sheet'!$AQ94="1999-2012"),'Result 2005-2012'!L94*$AE$18,""))))))))))))))))</f>
        <v/>
      </c>
      <c r="M94" s="12" t="str">
        <f t="shared" si="5"/>
        <v/>
      </c>
      <c r="N94" s="12" t="str">
        <f>IF('Result 2005-2012'!$R94="","",IF($M$1=2005,'Result 2005-2012'!N94,IF(AND($M$1=2006,'Calculation sheet'!$AQ94="2005-2012"),'Result 2005-2012'!N94*SUM($Y$10:$AE$10)/7,IF(AND($M$1=2007,'Calculation sheet'!$AQ94="2005-2012"),'Result 2005-2012'!N94*SUM($Z$10:$AE$10)/6,IF(AND($M$1=2008,'Calculation sheet'!$AQ94="2005-2012"),'Result 2005-2012'!N94*SUM($AA$10:$AE$10)/5,IF(AND($M$1=2009,'Calculation sheet'!$AQ94="2005-2012"),'Result 2005-2012'!N94*SUM($AB$10:$AE$10)/4,IF(AND($M$1=2010,'Calculation sheet'!$AQ94="2005-2012"),'Result 2005-2012'!N94*SUM($AC$10:$AE$10)/3,IF(AND($M$1=2011,'Calculation sheet'!$AQ94="2005-2012"),'Result 2005-2012'!N94*SUM($AD$10:$AE$10)/2,IF(AND($M$1=2012,'Calculation sheet'!$AQ94="2005-2012"),'Result 2005-2012'!N94*$AE$10,IF(AND($M$1=2006,'Calculation sheet'!$AQ94="1999-2012"),'Result 2005-2012'!N94*SUM($Y$16:$AE$16)/7,IF(AND($M$1=2007,'Calculation sheet'!$AQ94="1999-2012"),'Result 2005-2012'!N94*SUM($Z$16:$AE$16)/6,IF(AND($M$1=2008,'Calculation sheet'!$AQ94="1999-2012"),'Result 2005-2012'!N94*SUM($AA$16:$AE$16)/5,IF(AND($M$1=2009,'Calculation sheet'!$AQ94="1999-2012"),'Result 2005-2012'!N94*SUM($AB$16:$AE$16)/4,IF(AND($M$1=2010,'Calculation sheet'!$AQ94="1999-2012"),'Result 2005-2012'!N94*SUM($AC$16:$AE$16)/3,IF(AND($M$1=2011,'Calculation sheet'!$AQ94="1999-2012"),'Result 2005-2012'!N94*SUM($AD$16:$AE$16)/2,IF(AND($M$1=2012,'Calculation sheet'!$AQ94="1999-2012"),'Result 2005-2012'!N94*$AE$16,""))))))))))))))))</f>
        <v/>
      </c>
      <c r="O94" s="12" t="str">
        <f>IF('Result 2005-2012'!$R94="","",IF($M$1=2005,'Result 2005-2012'!O94,IF(AND($M$1=2006,'Calculation sheet'!$AQ94="2005-2012"),'Result 2005-2012'!O94*SUM($Y$10:$AE$10)/7,IF(AND($M$1=2007,'Calculation sheet'!$AQ94="2005-2012"),'Result 2005-2012'!O94*SUM($Z$10:$AE$10)/6,IF(AND($M$1=2008,'Calculation sheet'!$AQ94="2005-2012"),'Result 2005-2012'!O94*SUM($AA$10:$AE$10)/5,IF(AND($M$1=2009,'Calculation sheet'!$AQ94="2005-2012"),'Result 2005-2012'!O94*SUM($AB$10:$AE$10)/4,IF(AND($M$1=2010,'Calculation sheet'!$AQ94="2005-2012"),'Result 2005-2012'!O94*SUM($AC$10:$AE$10)/3,IF(AND($M$1=2011,'Calculation sheet'!$AQ94="2005-2012"),'Result 2005-2012'!O94*SUM($AD$10:$AE$10)/2,IF(AND($M$1=2012,'Calculation sheet'!$AQ94="2005-2012"),'Result 2005-2012'!O94*$AE$10,IF(AND($M$1=2006,'Calculation sheet'!$AQ94="1999-2012"),'Result 2005-2012'!O94*SUM($Y$16:$AE$16)/7,IF(AND($M$1=2007,'Calculation sheet'!$AQ94="1999-2012"),'Result 2005-2012'!O94*SUM($Z$16:$AE$16)/6,IF(AND($M$1=2008,'Calculation sheet'!$AQ94="1999-2012"),'Result 2005-2012'!O94*SUM($AA$16:$AE$16)/5,IF(AND($M$1=2009,'Calculation sheet'!$AQ94="1999-2012"),'Result 2005-2012'!O94*SUM($AB$16:$AE$16)/4,IF(AND($M$1=2010,'Calculation sheet'!$AQ94="1999-2012"),'Result 2005-2012'!O94*SUM($AC$16:$AE$16)/3,IF(AND($M$1=2011,'Calculation sheet'!$AQ94="1999-2012"),'Result 2005-2012'!O94*SUM($AD$16:$AE$16)/2,IF(AND($M$1=2012,'Calculation sheet'!$AQ94="1999-2012"),'Result 2005-2012'!O94*$AE$16,""))))))))))))))))</f>
        <v/>
      </c>
      <c r="P94" s="12" t="str">
        <f>IF('Result 2005-2012'!$R94="","",IF($M$1=2005,'Result 2005-2012'!P94,IF(AND($M$1=2006,'Calculation sheet'!$AQ94="2005-2012"),'Result 2005-2012'!P94*SUM($Y$11:$AE$11)/7,IF(AND($M$1=2007,'Calculation sheet'!$AQ94="2005-2012"),'Result 2005-2012'!P94*SUM($Z$11:$AE$11)/6,IF(AND($M$1=2008,'Calculation sheet'!$AQ94="2005-2012"),'Result 2005-2012'!P94*SUM($AA$11:$AE$11)/5,IF(AND($M$1=2009,'Calculation sheet'!$AQ94="2005-2012"),'Result 2005-2012'!P94*SUM($AB$11:$AE$11)/4,IF(AND($M$1=2010,'Calculation sheet'!$AQ94="2005-2012"),'Result 2005-2012'!P94*SUM($AC$11:$AE$11)/3,IF(AND($M$1=2011,'Calculation sheet'!$AQ94="2005-2012"),'Result 2005-2012'!P94*SUM($AD$11:$AE$11)/2,IF(AND($M$1=2012,'Calculation sheet'!$AQ94="2005-2012"),'Result 2005-2012'!P94*$AE$11,IF(AND($M$1=2006,'Calculation sheet'!$AQ94="1999-2012"),'Result 2005-2012'!P94*SUM($Y$16:$AE$16)/7,IF(AND($M$1=2007,'Calculation sheet'!$AQ94="1999-2012"),'Result 2005-2012'!P94*SUM($Z$16:$AE$16)/6,IF(AND($M$1=2008,'Calculation sheet'!$AQ94="1999-2012"),'Result 2005-2012'!P94*SUM($AA$16:$AE$16)/5,IF(AND($M$1=2009,'Calculation sheet'!$AQ94="1999-2012"),'Result 2005-2012'!P94*SUM($AB$16:$AE$16)/4,IF(AND($M$1=2010,'Calculation sheet'!$AQ94="1999-2012"),'Result 2005-2012'!P94*SUM($AC$16:$AE$16)/3,IF(AND($M$1=2011,'Calculation sheet'!$AQ94="1999-2012"),'Result 2005-2012'!P94*SUM($AD$16:$AE$16)/2,IF(AND($M$1=2012,'Calculation sheet'!$AQ94="1999-2012"),'Result 2005-2012'!P94*$AE$16,""))))))))))))))))</f>
        <v/>
      </c>
      <c r="Q94" s="12" t="str">
        <f t="shared" si="6"/>
        <v/>
      </c>
      <c r="R94" s="14" t="str">
        <f t="shared" si="7"/>
        <v/>
      </c>
    </row>
    <row r="95" spans="1:18" x14ac:dyDescent="0.3">
      <c r="A95" s="4" t="str">
        <f>IF('Input data'!A110="","",'Input data'!A110)</f>
        <v/>
      </c>
      <c r="B95" s="4" t="str">
        <f>IF('Input data'!B110="","",'Input data'!B110)</f>
        <v/>
      </c>
      <c r="C95" s="4" t="str">
        <f>IF('Input data'!C110="","",'Input data'!C110)</f>
        <v/>
      </c>
      <c r="D95" s="4" t="str">
        <f>IF('Input data'!D110="","",'Input data'!D110)</f>
        <v/>
      </c>
      <c r="E95" s="4" t="str">
        <f>IF('Input data'!E110="","",'Input data'!E110)</f>
        <v/>
      </c>
      <c r="F95" s="4" t="str">
        <f>IF('Input data'!F110="","",'Input data'!F110)</f>
        <v/>
      </c>
      <c r="G95" s="4">
        <f>IF('Input data'!G110="","",'Input data'!G110)</f>
        <v>0</v>
      </c>
      <c r="H95" s="4" t="str">
        <f>IF('Input data'!H110&gt;0.5,'Input data'!H110,"")</f>
        <v/>
      </c>
      <c r="I95" s="4" t="str">
        <f>IF('Input data'!I110="","",'Input data'!I110)</f>
        <v/>
      </c>
      <c r="J95" s="12" t="str">
        <f>IF('Result 2005-2012'!$R95="","",IF($M$1=2005,'Result 2005-2012'!J95,IF(AND($M$1=2006,'Calculation sheet'!$AQ95="2005-2012"),'Result 2005-2012'!J95*SUM($Y$7:$AE$7)/7,IF(AND($M$1=2007,'Calculation sheet'!$AQ95="2005-2012"),'Result 2005-2012'!J95*SUM($Z$7:$AE$7)/6,IF(AND($M$1=2008,'Calculation sheet'!$AQ95="2005-2012"),'Result 2005-2012'!J95*SUM($AA$7:$AE$7)/5,IF(AND($M$1=2009,'Calculation sheet'!$AQ95="2005-2012"),'Result 2005-2012'!J95*SUM($AB$7:$AE$7)/4,IF(AND($M$1=2010,'Calculation sheet'!$AQ95="2005-2012"),'Result 2005-2012'!J95*SUM($AC$7:$AE$7)/3,IF(AND($M$1=2011,'Calculation sheet'!$AQ95="2005-2012"),'Result 2005-2012'!J95*SUM($AD$7:$AE$7)/2,IF(AND($M$1=2012,'Calculation sheet'!$AQ95="2005-2012"),'Result 2005-2012'!J95*$AE$7,IF(AND($M$1=2006,'Calculation sheet'!$AQ95="1999-2012"),'Result 2005-2012'!J95*SUM($Y$16:$AE$16)/7,IF(AND($M$1=2007,'Calculation sheet'!$AQ95="1999-2012"),'Result 2005-2012'!J95*SUM($Z$16:$AE$16)/6,IF(AND($M$1=2008,'Calculation sheet'!$AQ95="1999-2012"),'Result 2005-2012'!J95*SUM($AA$16:$AE$16)/5,IF(AND($M$1=2009,'Calculation sheet'!$AQ95="1999-2012"),'Result 2005-2012'!J95*SUM($AB$16:$AE$16)/4,IF(AND($M$1=2010,'Calculation sheet'!$AQ95="1999-2012"),'Result 2005-2012'!J95*SUM($AC$16:$AE$16)/3,IF(AND($M$1=2011,'Calculation sheet'!$AQ95="1999-2012"),'Result 2005-2012'!J95*SUM($AD$16:$AE$16)/2,IF(AND($M$1=2012,'Calculation sheet'!$AQ95="1999-2012"),'Result 2005-2012'!J95*$AE$16,""))))))))))))))))</f>
        <v/>
      </c>
      <c r="K95" s="12" t="str">
        <f>IF('Result 2005-2012'!$R95="","",IF($M$1=2005,'Result 2005-2012'!K95,IF(AND($M$1=2006,'Calculation sheet'!$AQ95="2005-2012"),'Result 2005-2012'!K95*SUM($Y$8:$AE$8)/7,IF(AND($M$1=2007,'Calculation sheet'!$AQ95="2005-2012"),'Result 2005-2012'!K95*SUM($Z$8:$AE$8)/6,IF(AND($M$1=2008,'Calculation sheet'!$AQ95="2005-2012"),'Result 2005-2012'!K95*SUM($AA$8:$AE$8)/5,IF(AND($M$1=2009,'Calculation sheet'!$AQ95="2005-2012"),'Result 2005-2012'!K95*SUM($AB$8:$AE$8)/4,IF(AND($M$1=2010,'Calculation sheet'!$AQ95="2005-2012"),'Result 2005-2012'!K95*SUM($AC$8:$AE$8)/3,IF(AND($M$1=2011,'Calculation sheet'!$AQ95="2005-2012"),'Result 2005-2012'!K95*SUM($AD$8:$AE$8)/2,IF(AND($M$1=2012,'Calculation sheet'!$AQ95="2005-2012"),'Result 2005-2012'!K95*$AE$8,IF(AND($M$1=2006,'Calculation sheet'!$AQ95="1999-2012"),'Result 2005-2012'!K95*SUM($Y$17:$AE$17)/7,IF(AND($M$1=2007,'Calculation sheet'!$AQ95="1999-2012"),'Result 2005-2012'!K95*SUM($Z$17:$AE$17)/6,IF(AND($M$1=2008,'Calculation sheet'!$AQ95="1999-2012"),'Result 2005-2012'!K95*SUM($AA$17:$AE$17)/5,IF(AND($M$1=2009,'Calculation sheet'!$AQ95="1999-2012"),'Result 2005-2012'!K95*SUM($AB$17:$AE$17)/4,IF(AND($M$1=2010,'Calculation sheet'!$AQ95="1999-2012"),'Result 2005-2012'!K95*SUM($AC$17:$AE$17)/3,IF(AND($M$1=2011,'Calculation sheet'!$AQ95="1999-2012"),'Result 2005-2012'!K95*SUM($AD$17:$AE$17)/2,IF(AND($M$1=2012,'Calculation sheet'!$AQ95="1999-2012"),'Result 2005-2012'!K95*$AE$17,""))))))))))))))))</f>
        <v/>
      </c>
      <c r="L95" s="12" t="str">
        <f>IF('Result 2005-2012'!$R95="","",IF($M$1=2005,'Result 2005-2012'!L95,IF(AND($M$1=2006,'Calculation sheet'!$AQ95="2005-2012"),'Result 2005-2012'!L95*SUM($Y$9:$AE$9)/7,IF(AND($M$1=2007,'Calculation sheet'!$AQ95="2005-2012"),'Result 2005-2012'!L95*SUM($Z$9:$AE$9)/6,IF(AND($M$1=2008,'Calculation sheet'!$AQ95="2005-2012"),'Result 2005-2012'!L95*SUM($AA$9:$AE$9)/5,IF(AND($M$1=2009,'Calculation sheet'!$AQ95="2005-2012"),'Result 2005-2012'!L95*SUM($AB$9:$AE$9)/4,IF(AND($M$1=2010,'Calculation sheet'!$AQ95="2005-2012"),'Result 2005-2012'!L95*SUM($AC$9:$AE$9)/3,IF(AND($M$1=2011,'Calculation sheet'!$AQ95="2005-2012"),'Result 2005-2012'!L95*SUM($AD$9:$AE$9)/2,IF(AND($M$1=2012,'Calculation sheet'!$AQ95="2005-2012"),'Result 2005-2012'!L95*$AE$9,IF(AND($M$1=2006,'Calculation sheet'!$AQ95="1999-2012"),'Result 2005-2012'!L95*SUM($Y$18:$AE$18)/7,IF(AND($M$1=2007,'Calculation sheet'!$AQ95="1999-2012"),'Result 2005-2012'!L95*SUM($Z$18:$AE$18)/6,IF(AND($M$1=2008,'Calculation sheet'!$AQ95="1999-2012"),'Result 2005-2012'!L95*SUM($AA$18:$AE$18)/5,IF(AND($M$1=2009,'Calculation sheet'!$AQ95="1999-2012"),'Result 2005-2012'!L95*SUM($AB$18:$AE$18)/4,IF(AND($M$1=2010,'Calculation sheet'!$AQ95="1999-2012"),'Result 2005-2012'!L95*SUM($AC$18:$AE$18)/3,IF(AND($M$1=2011,'Calculation sheet'!$AQ95="1999-2012"),'Result 2005-2012'!L95*SUM($AD$18:$AE$18)/2,IF(AND($M$1=2012,'Calculation sheet'!$AQ95="1999-2012"),'Result 2005-2012'!L95*$AE$18,""))))))))))))))))</f>
        <v/>
      </c>
      <c r="M95" s="12" t="str">
        <f t="shared" si="5"/>
        <v/>
      </c>
      <c r="N95" s="12" t="str">
        <f>IF('Result 2005-2012'!$R95="","",IF($M$1=2005,'Result 2005-2012'!N95,IF(AND($M$1=2006,'Calculation sheet'!$AQ95="2005-2012"),'Result 2005-2012'!N95*SUM($Y$10:$AE$10)/7,IF(AND($M$1=2007,'Calculation sheet'!$AQ95="2005-2012"),'Result 2005-2012'!N95*SUM($Z$10:$AE$10)/6,IF(AND($M$1=2008,'Calculation sheet'!$AQ95="2005-2012"),'Result 2005-2012'!N95*SUM($AA$10:$AE$10)/5,IF(AND($M$1=2009,'Calculation sheet'!$AQ95="2005-2012"),'Result 2005-2012'!N95*SUM($AB$10:$AE$10)/4,IF(AND($M$1=2010,'Calculation sheet'!$AQ95="2005-2012"),'Result 2005-2012'!N95*SUM($AC$10:$AE$10)/3,IF(AND($M$1=2011,'Calculation sheet'!$AQ95="2005-2012"),'Result 2005-2012'!N95*SUM($AD$10:$AE$10)/2,IF(AND($M$1=2012,'Calculation sheet'!$AQ95="2005-2012"),'Result 2005-2012'!N95*$AE$10,IF(AND($M$1=2006,'Calculation sheet'!$AQ95="1999-2012"),'Result 2005-2012'!N95*SUM($Y$16:$AE$16)/7,IF(AND($M$1=2007,'Calculation sheet'!$AQ95="1999-2012"),'Result 2005-2012'!N95*SUM($Z$16:$AE$16)/6,IF(AND($M$1=2008,'Calculation sheet'!$AQ95="1999-2012"),'Result 2005-2012'!N95*SUM($AA$16:$AE$16)/5,IF(AND($M$1=2009,'Calculation sheet'!$AQ95="1999-2012"),'Result 2005-2012'!N95*SUM($AB$16:$AE$16)/4,IF(AND($M$1=2010,'Calculation sheet'!$AQ95="1999-2012"),'Result 2005-2012'!N95*SUM($AC$16:$AE$16)/3,IF(AND($M$1=2011,'Calculation sheet'!$AQ95="1999-2012"),'Result 2005-2012'!N95*SUM($AD$16:$AE$16)/2,IF(AND($M$1=2012,'Calculation sheet'!$AQ95="1999-2012"),'Result 2005-2012'!N95*$AE$16,""))))))))))))))))</f>
        <v/>
      </c>
      <c r="O95" s="12" t="str">
        <f>IF('Result 2005-2012'!$R95="","",IF($M$1=2005,'Result 2005-2012'!O95,IF(AND($M$1=2006,'Calculation sheet'!$AQ95="2005-2012"),'Result 2005-2012'!O95*SUM($Y$10:$AE$10)/7,IF(AND($M$1=2007,'Calculation sheet'!$AQ95="2005-2012"),'Result 2005-2012'!O95*SUM($Z$10:$AE$10)/6,IF(AND($M$1=2008,'Calculation sheet'!$AQ95="2005-2012"),'Result 2005-2012'!O95*SUM($AA$10:$AE$10)/5,IF(AND($M$1=2009,'Calculation sheet'!$AQ95="2005-2012"),'Result 2005-2012'!O95*SUM($AB$10:$AE$10)/4,IF(AND($M$1=2010,'Calculation sheet'!$AQ95="2005-2012"),'Result 2005-2012'!O95*SUM($AC$10:$AE$10)/3,IF(AND($M$1=2011,'Calculation sheet'!$AQ95="2005-2012"),'Result 2005-2012'!O95*SUM($AD$10:$AE$10)/2,IF(AND($M$1=2012,'Calculation sheet'!$AQ95="2005-2012"),'Result 2005-2012'!O95*$AE$10,IF(AND($M$1=2006,'Calculation sheet'!$AQ95="1999-2012"),'Result 2005-2012'!O95*SUM($Y$16:$AE$16)/7,IF(AND($M$1=2007,'Calculation sheet'!$AQ95="1999-2012"),'Result 2005-2012'!O95*SUM($Z$16:$AE$16)/6,IF(AND($M$1=2008,'Calculation sheet'!$AQ95="1999-2012"),'Result 2005-2012'!O95*SUM($AA$16:$AE$16)/5,IF(AND($M$1=2009,'Calculation sheet'!$AQ95="1999-2012"),'Result 2005-2012'!O95*SUM($AB$16:$AE$16)/4,IF(AND($M$1=2010,'Calculation sheet'!$AQ95="1999-2012"),'Result 2005-2012'!O95*SUM($AC$16:$AE$16)/3,IF(AND($M$1=2011,'Calculation sheet'!$AQ95="1999-2012"),'Result 2005-2012'!O95*SUM($AD$16:$AE$16)/2,IF(AND($M$1=2012,'Calculation sheet'!$AQ95="1999-2012"),'Result 2005-2012'!O95*$AE$16,""))))))))))))))))</f>
        <v/>
      </c>
      <c r="P95" s="12" t="str">
        <f>IF('Result 2005-2012'!$R95="","",IF($M$1=2005,'Result 2005-2012'!P95,IF(AND($M$1=2006,'Calculation sheet'!$AQ95="2005-2012"),'Result 2005-2012'!P95*SUM($Y$11:$AE$11)/7,IF(AND($M$1=2007,'Calculation sheet'!$AQ95="2005-2012"),'Result 2005-2012'!P95*SUM($Z$11:$AE$11)/6,IF(AND($M$1=2008,'Calculation sheet'!$AQ95="2005-2012"),'Result 2005-2012'!P95*SUM($AA$11:$AE$11)/5,IF(AND($M$1=2009,'Calculation sheet'!$AQ95="2005-2012"),'Result 2005-2012'!P95*SUM($AB$11:$AE$11)/4,IF(AND($M$1=2010,'Calculation sheet'!$AQ95="2005-2012"),'Result 2005-2012'!P95*SUM($AC$11:$AE$11)/3,IF(AND($M$1=2011,'Calculation sheet'!$AQ95="2005-2012"),'Result 2005-2012'!P95*SUM($AD$11:$AE$11)/2,IF(AND($M$1=2012,'Calculation sheet'!$AQ95="2005-2012"),'Result 2005-2012'!P95*$AE$11,IF(AND($M$1=2006,'Calculation sheet'!$AQ95="1999-2012"),'Result 2005-2012'!P95*SUM($Y$16:$AE$16)/7,IF(AND($M$1=2007,'Calculation sheet'!$AQ95="1999-2012"),'Result 2005-2012'!P95*SUM($Z$16:$AE$16)/6,IF(AND($M$1=2008,'Calculation sheet'!$AQ95="1999-2012"),'Result 2005-2012'!P95*SUM($AA$16:$AE$16)/5,IF(AND($M$1=2009,'Calculation sheet'!$AQ95="1999-2012"),'Result 2005-2012'!P95*SUM($AB$16:$AE$16)/4,IF(AND($M$1=2010,'Calculation sheet'!$AQ95="1999-2012"),'Result 2005-2012'!P95*SUM($AC$16:$AE$16)/3,IF(AND($M$1=2011,'Calculation sheet'!$AQ95="1999-2012"),'Result 2005-2012'!P95*SUM($AD$16:$AE$16)/2,IF(AND($M$1=2012,'Calculation sheet'!$AQ95="1999-2012"),'Result 2005-2012'!P95*$AE$16,""))))))))))))))))</f>
        <v/>
      </c>
      <c r="Q95" s="12" t="str">
        <f t="shared" si="6"/>
        <v/>
      </c>
      <c r="R95" s="14" t="str">
        <f t="shared" si="7"/>
        <v/>
      </c>
    </row>
    <row r="96" spans="1:18" x14ac:dyDescent="0.3">
      <c r="A96" s="4" t="str">
        <f>IF('Input data'!A111="","",'Input data'!A111)</f>
        <v/>
      </c>
      <c r="B96" s="4" t="str">
        <f>IF('Input data'!B111="","",'Input data'!B111)</f>
        <v/>
      </c>
      <c r="C96" s="4" t="str">
        <f>IF('Input data'!C111="","",'Input data'!C111)</f>
        <v/>
      </c>
      <c r="D96" s="4" t="str">
        <f>IF('Input data'!D111="","",'Input data'!D111)</f>
        <v/>
      </c>
      <c r="E96" s="4" t="str">
        <f>IF('Input data'!E111="","",'Input data'!E111)</f>
        <v/>
      </c>
      <c r="F96" s="4" t="str">
        <f>IF('Input data'!F111="","",'Input data'!F111)</f>
        <v/>
      </c>
      <c r="G96" s="4">
        <f>IF('Input data'!G111="","",'Input data'!G111)</f>
        <v>0</v>
      </c>
      <c r="H96" s="4" t="str">
        <f>IF('Input data'!H111&gt;0.5,'Input data'!H111,"")</f>
        <v/>
      </c>
      <c r="I96" s="4" t="str">
        <f>IF('Input data'!I111="","",'Input data'!I111)</f>
        <v/>
      </c>
      <c r="J96" s="12" t="str">
        <f>IF('Result 2005-2012'!$R96="","",IF($M$1=2005,'Result 2005-2012'!J96,IF(AND($M$1=2006,'Calculation sheet'!$AQ96="2005-2012"),'Result 2005-2012'!J96*SUM($Y$7:$AE$7)/7,IF(AND($M$1=2007,'Calculation sheet'!$AQ96="2005-2012"),'Result 2005-2012'!J96*SUM($Z$7:$AE$7)/6,IF(AND($M$1=2008,'Calculation sheet'!$AQ96="2005-2012"),'Result 2005-2012'!J96*SUM($AA$7:$AE$7)/5,IF(AND($M$1=2009,'Calculation sheet'!$AQ96="2005-2012"),'Result 2005-2012'!J96*SUM($AB$7:$AE$7)/4,IF(AND($M$1=2010,'Calculation sheet'!$AQ96="2005-2012"),'Result 2005-2012'!J96*SUM($AC$7:$AE$7)/3,IF(AND($M$1=2011,'Calculation sheet'!$AQ96="2005-2012"),'Result 2005-2012'!J96*SUM($AD$7:$AE$7)/2,IF(AND($M$1=2012,'Calculation sheet'!$AQ96="2005-2012"),'Result 2005-2012'!J96*$AE$7,IF(AND($M$1=2006,'Calculation sheet'!$AQ96="1999-2012"),'Result 2005-2012'!J96*SUM($Y$16:$AE$16)/7,IF(AND($M$1=2007,'Calculation sheet'!$AQ96="1999-2012"),'Result 2005-2012'!J96*SUM($Z$16:$AE$16)/6,IF(AND($M$1=2008,'Calculation sheet'!$AQ96="1999-2012"),'Result 2005-2012'!J96*SUM($AA$16:$AE$16)/5,IF(AND($M$1=2009,'Calculation sheet'!$AQ96="1999-2012"),'Result 2005-2012'!J96*SUM($AB$16:$AE$16)/4,IF(AND($M$1=2010,'Calculation sheet'!$AQ96="1999-2012"),'Result 2005-2012'!J96*SUM($AC$16:$AE$16)/3,IF(AND($M$1=2011,'Calculation sheet'!$AQ96="1999-2012"),'Result 2005-2012'!J96*SUM($AD$16:$AE$16)/2,IF(AND($M$1=2012,'Calculation sheet'!$AQ96="1999-2012"),'Result 2005-2012'!J96*$AE$16,""))))))))))))))))</f>
        <v/>
      </c>
      <c r="K96" s="12" t="str">
        <f>IF('Result 2005-2012'!$R96="","",IF($M$1=2005,'Result 2005-2012'!K96,IF(AND($M$1=2006,'Calculation sheet'!$AQ96="2005-2012"),'Result 2005-2012'!K96*SUM($Y$8:$AE$8)/7,IF(AND($M$1=2007,'Calculation sheet'!$AQ96="2005-2012"),'Result 2005-2012'!K96*SUM($Z$8:$AE$8)/6,IF(AND($M$1=2008,'Calculation sheet'!$AQ96="2005-2012"),'Result 2005-2012'!K96*SUM($AA$8:$AE$8)/5,IF(AND($M$1=2009,'Calculation sheet'!$AQ96="2005-2012"),'Result 2005-2012'!K96*SUM($AB$8:$AE$8)/4,IF(AND($M$1=2010,'Calculation sheet'!$AQ96="2005-2012"),'Result 2005-2012'!K96*SUM($AC$8:$AE$8)/3,IF(AND($M$1=2011,'Calculation sheet'!$AQ96="2005-2012"),'Result 2005-2012'!K96*SUM($AD$8:$AE$8)/2,IF(AND($M$1=2012,'Calculation sheet'!$AQ96="2005-2012"),'Result 2005-2012'!K96*$AE$8,IF(AND($M$1=2006,'Calculation sheet'!$AQ96="1999-2012"),'Result 2005-2012'!K96*SUM($Y$17:$AE$17)/7,IF(AND($M$1=2007,'Calculation sheet'!$AQ96="1999-2012"),'Result 2005-2012'!K96*SUM($Z$17:$AE$17)/6,IF(AND($M$1=2008,'Calculation sheet'!$AQ96="1999-2012"),'Result 2005-2012'!K96*SUM($AA$17:$AE$17)/5,IF(AND($M$1=2009,'Calculation sheet'!$AQ96="1999-2012"),'Result 2005-2012'!K96*SUM($AB$17:$AE$17)/4,IF(AND($M$1=2010,'Calculation sheet'!$AQ96="1999-2012"),'Result 2005-2012'!K96*SUM($AC$17:$AE$17)/3,IF(AND($M$1=2011,'Calculation sheet'!$AQ96="1999-2012"),'Result 2005-2012'!K96*SUM($AD$17:$AE$17)/2,IF(AND($M$1=2012,'Calculation sheet'!$AQ96="1999-2012"),'Result 2005-2012'!K96*$AE$17,""))))))))))))))))</f>
        <v/>
      </c>
      <c r="L96" s="12" t="str">
        <f>IF('Result 2005-2012'!$R96="","",IF($M$1=2005,'Result 2005-2012'!L96,IF(AND($M$1=2006,'Calculation sheet'!$AQ96="2005-2012"),'Result 2005-2012'!L96*SUM($Y$9:$AE$9)/7,IF(AND($M$1=2007,'Calculation sheet'!$AQ96="2005-2012"),'Result 2005-2012'!L96*SUM($Z$9:$AE$9)/6,IF(AND($M$1=2008,'Calculation sheet'!$AQ96="2005-2012"),'Result 2005-2012'!L96*SUM($AA$9:$AE$9)/5,IF(AND($M$1=2009,'Calculation sheet'!$AQ96="2005-2012"),'Result 2005-2012'!L96*SUM($AB$9:$AE$9)/4,IF(AND($M$1=2010,'Calculation sheet'!$AQ96="2005-2012"),'Result 2005-2012'!L96*SUM($AC$9:$AE$9)/3,IF(AND($M$1=2011,'Calculation sheet'!$AQ96="2005-2012"),'Result 2005-2012'!L96*SUM($AD$9:$AE$9)/2,IF(AND($M$1=2012,'Calculation sheet'!$AQ96="2005-2012"),'Result 2005-2012'!L96*$AE$9,IF(AND($M$1=2006,'Calculation sheet'!$AQ96="1999-2012"),'Result 2005-2012'!L96*SUM($Y$18:$AE$18)/7,IF(AND($M$1=2007,'Calculation sheet'!$AQ96="1999-2012"),'Result 2005-2012'!L96*SUM($Z$18:$AE$18)/6,IF(AND($M$1=2008,'Calculation sheet'!$AQ96="1999-2012"),'Result 2005-2012'!L96*SUM($AA$18:$AE$18)/5,IF(AND($M$1=2009,'Calculation sheet'!$AQ96="1999-2012"),'Result 2005-2012'!L96*SUM($AB$18:$AE$18)/4,IF(AND($M$1=2010,'Calculation sheet'!$AQ96="1999-2012"),'Result 2005-2012'!L96*SUM($AC$18:$AE$18)/3,IF(AND($M$1=2011,'Calculation sheet'!$AQ96="1999-2012"),'Result 2005-2012'!L96*SUM($AD$18:$AE$18)/2,IF(AND($M$1=2012,'Calculation sheet'!$AQ96="1999-2012"),'Result 2005-2012'!L96*$AE$18,""))))))))))))))))</f>
        <v/>
      </c>
      <c r="M96" s="12" t="str">
        <f t="shared" si="5"/>
        <v/>
      </c>
      <c r="N96" s="12" t="str">
        <f>IF('Result 2005-2012'!$R96="","",IF($M$1=2005,'Result 2005-2012'!N96,IF(AND($M$1=2006,'Calculation sheet'!$AQ96="2005-2012"),'Result 2005-2012'!N96*SUM($Y$10:$AE$10)/7,IF(AND($M$1=2007,'Calculation sheet'!$AQ96="2005-2012"),'Result 2005-2012'!N96*SUM($Z$10:$AE$10)/6,IF(AND($M$1=2008,'Calculation sheet'!$AQ96="2005-2012"),'Result 2005-2012'!N96*SUM($AA$10:$AE$10)/5,IF(AND($M$1=2009,'Calculation sheet'!$AQ96="2005-2012"),'Result 2005-2012'!N96*SUM($AB$10:$AE$10)/4,IF(AND($M$1=2010,'Calculation sheet'!$AQ96="2005-2012"),'Result 2005-2012'!N96*SUM($AC$10:$AE$10)/3,IF(AND($M$1=2011,'Calculation sheet'!$AQ96="2005-2012"),'Result 2005-2012'!N96*SUM($AD$10:$AE$10)/2,IF(AND($M$1=2012,'Calculation sheet'!$AQ96="2005-2012"),'Result 2005-2012'!N96*$AE$10,IF(AND($M$1=2006,'Calculation sheet'!$AQ96="1999-2012"),'Result 2005-2012'!N96*SUM($Y$16:$AE$16)/7,IF(AND($M$1=2007,'Calculation sheet'!$AQ96="1999-2012"),'Result 2005-2012'!N96*SUM($Z$16:$AE$16)/6,IF(AND($M$1=2008,'Calculation sheet'!$AQ96="1999-2012"),'Result 2005-2012'!N96*SUM($AA$16:$AE$16)/5,IF(AND($M$1=2009,'Calculation sheet'!$AQ96="1999-2012"),'Result 2005-2012'!N96*SUM($AB$16:$AE$16)/4,IF(AND($M$1=2010,'Calculation sheet'!$AQ96="1999-2012"),'Result 2005-2012'!N96*SUM($AC$16:$AE$16)/3,IF(AND($M$1=2011,'Calculation sheet'!$AQ96="1999-2012"),'Result 2005-2012'!N96*SUM($AD$16:$AE$16)/2,IF(AND($M$1=2012,'Calculation sheet'!$AQ96="1999-2012"),'Result 2005-2012'!N96*$AE$16,""))))))))))))))))</f>
        <v/>
      </c>
      <c r="O96" s="12" t="str">
        <f>IF('Result 2005-2012'!$R96="","",IF($M$1=2005,'Result 2005-2012'!O96,IF(AND($M$1=2006,'Calculation sheet'!$AQ96="2005-2012"),'Result 2005-2012'!O96*SUM($Y$10:$AE$10)/7,IF(AND($M$1=2007,'Calculation sheet'!$AQ96="2005-2012"),'Result 2005-2012'!O96*SUM($Z$10:$AE$10)/6,IF(AND($M$1=2008,'Calculation sheet'!$AQ96="2005-2012"),'Result 2005-2012'!O96*SUM($AA$10:$AE$10)/5,IF(AND($M$1=2009,'Calculation sheet'!$AQ96="2005-2012"),'Result 2005-2012'!O96*SUM($AB$10:$AE$10)/4,IF(AND($M$1=2010,'Calculation sheet'!$AQ96="2005-2012"),'Result 2005-2012'!O96*SUM($AC$10:$AE$10)/3,IF(AND($M$1=2011,'Calculation sheet'!$AQ96="2005-2012"),'Result 2005-2012'!O96*SUM($AD$10:$AE$10)/2,IF(AND($M$1=2012,'Calculation sheet'!$AQ96="2005-2012"),'Result 2005-2012'!O96*$AE$10,IF(AND($M$1=2006,'Calculation sheet'!$AQ96="1999-2012"),'Result 2005-2012'!O96*SUM($Y$16:$AE$16)/7,IF(AND($M$1=2007,'Calculation sheet'!$AQ96="1999-2012"),'Result 2005-2012'!O96*SUM($Z$16:$AE$16)/6,IF(AND($M$1=2008,'Calculation sheet'!$AQ96="1999-2012"),'Result 2005-2012'!O96*SUM($AA$16:$AE$16)/5,IF(AND($M$1=2009,'Calculation sheet'!$AQ96="1999-2012"),'Result 2005-2012'!O96*SUM($AB$16:$AE$16)/4,IF(AND($M$1=2010,'Calculation sheet'!$AQ96="1999-2012"),'Result 2005-2012'!O96*SUM($AC$16:$AE$16)/3,IF(AND($M$1=2011,'Calculation sheet'!$AQ96="1999-2012"),'Result 2005-2012'!O96*SUM($AD$16:$AE$16)/2,IF(AND($M$1=2012,'Calculation sheet'!$AQ96="1999-2012"),'Result 2005-2012'!O96*$AE$16,""))))))))))))))))</f>
        <v/>
      </c>
      <c r="P96" s="12" t="str">
        <f>IF('Result 2005-2012'!$R96="","",IF($M$1=2005,'Result 2005-2012'!P96,IF(AND($M$1=2006,'Calculation sheet'!$AQ96="2005-2012"),'Result 2005-2012'!P96*SUM($Y$11:$AE$11)/7,IF(AND($M$1=2007,'Calculation sheet'!$AQ96="2005-2012"),'Result 2005-2012'!P96*SUM($Z$11:$AE$11)/6,IF(AND($M$1=2008,'Calculation sheet'!$AQ96="2005-2012"),'Result 2005-2012'!P96*SUM($AA$11:$AE$11)/5,IF(AND($M$1=2009,'Calculation sheet'!$AQ96="2005-2012"),'Result 2005-2012'!P96*SUM($AB$11:$AE$11)/4,IF(AND($M$1=2010,'Calculation sheet'!$AQ96="2005-2012"),'Result 2005-2012'!P96*SUM($AC$11:$AE$11)/3,IF(AND($M$1=2011,'Calculation sheet'!$AQ96="2005-2012"),'Result 2005-2012'!P96*SUM($AD$11:$AE$11)/2,IF(AND($M$1=2012,'Calculation sheet'!$AQ96="2005-2012"),'Result 2005-2012'!P96*$AE$11,IF(AND($M$1=2006,'Calculation sheet'!$AQ96="1999-2012"),'Result 2005-2012'!P96*SUM($Y$16:$AE$16)/7,IF(AND($M$1=2007,'Calculation sheet'!$AQ96="1999-2012"),'Result 2005-2012'!P96*SUM($Z$16:$AE$16)/6,IF(AND($M$1=2008,'Calculation sheet'!$AQ96="1999-2012"),'Result 2005-2012'!P96*SUM($AA$16:$AE$16)/5,IF(AND($M$1=2009,'Calculation sheet'!$AQ96="1999-2012"),'Result 2005-2012'!P96*SUM($AB$16:$AE$16)/4,IF(AND($M$1=2010,'Calculation sheet'!$AQ96="1999-2012"),'Result 2005-2012'!P96*SUM($AC$16:$AE$16)/3,IF(AND($M$1=2011,'Calculation sheet'!$AQ96="1999-2012"),'Result 2005-2012'!P96*SUM($AD$16:$AE$16)/2,IF(AND($M$1=2012,'Calculation sheet'!$AQ96="1999-2012"),'Result 2005-2012'!P96*$AE$16,""))))))))))))))))</f>
        <v/>
      </c>
      <c r="Q96" s="12" t="str">
        <f t="shared" si="6"/>
        <v/>
      </c>
      <c r="R96" s="14" t="str">
        <f t="shared" si="7"/>
        <v/>
      </c>
    </row>
    <row r="97" spans="1:18" x14ac:dyDescent="0.3">
      <c r="A97" s="4" t="str">
        <f>IF('Input data'!A112="","",'Input data'!A112)</f>
        <v/>
      </c>
      <c r="B97" s="4" t="str">
        <f>IF('Input data'!B112="","",'Input data'!B112)</f>
        <v/>
      </c>
      <c r="C97" s="4" t="str">
        <f>IF('Input data'!C112="","",'Input data'!C112)</f>
        <v/>
      </c>
      <c r="D97" s="4" t="str">
        <f>IF('Input data'!D112="","",'Input data'!D112)</f>
        <v/>
      </c>
      <c r="E97" s="4" t="str">
        <f>IF('Input data'!E112="","",'Input data'!E112)</f>
        <v/>
      </c>
      <c r="F97" s="4" t="str">
        <f>IF('Input data'!F112="","",'Input data'!F112)</f>
        <v/>
      </c>
      <c r="G97" s="4">
        <f>IF('Input data'!G112="","",'Input data'!G112)</f>
        <v>0</v>
      </c>
      <c r="H97" s="4" t="str">
        <f>IF('Input data'!H112&gt;0.5,'Input data'!H112,"")</f>
        <v/>
      </c>
      <c r="I97" s="4" t="str">
        <f>IF('Input data'!I112="","",'Input data'!I112)</f>
        <v/>
      </c>
      <c r="J97" s="12" t="str">
        <f>IF('Result 2005-2012'!$R97="","",IF($M$1=2005,'Result 2005-2012'!J97,IF(AND($M$1=2006,'Calculation sheet'!$AQ97="2005-2012"),'Result 2005-2012'!J97*SUM($Y$7:$AE$7)/7,IF(AND($M$1=2007,'Calculation sheet'!$AQ97="2005-2012"),'Result 2005-2012'!J97*SUM($Z$7:$AE$7)/6,IF(AND($M$1=2008,'Calculation sheet'!$AQ97="2005-2012"),'Result 2005-2012'!J97*SUM($AA$7:$AE$7)/5,IF(AND($M$1=2009,'Calculation sheet'!$AQ97="2005-2012"),'Result 2005-2012'!J97*SUM($AB$7:$AE$7)/4,IF(AND($M$1=2010,'Calculation sheet'!$AQ97="2005-2012"),'Result 2005-2012'!J97*SUM($AC$7:$AE$7)/3,IF(AND($M$1=2011,'Calculation sheet'!$AQ97="2005-2012"),'Result 2005-2012'!J97*SUM($AD$7:$AE$7)/2,IF(AND($M$1=2012,'Calculation sheet'!$AQ97="2005-2012"),'Result 2005-2012'!J97*$AE$7,IF(AND($M$1=2006,'Calculation sheet'!$AQ97="1999-2012"),'Result 2005-2012'!J97*SUM($Y$16:$AE$16)/7,IF(AND($M$1=2007,'Calculation sheet'!$AQ97="1999-2012"),'Result 2005-2012'!J97*SUM($Z$16:$AE$16)/6,IF(AND($M$1=2008,'Calculation sheet'!$AQ97="1999-2012"),'Result 2005-2012'!J97*SUM($AA$16:$AE$16)/5,IF(AND($M$1=2009,'Calculation sheet'!$AQ97="1999-2012"),'Result 2005-2012'!J97*SUM($AB$16:$AE$16)/4,IF(AND($M$1=2010,'Calculation sheet'!$AQ97="1999-2012"),'Result 2005-2012'!J97*SUM($AC$16:$AE$16)/3,IF(AND($M$1=2011,'Calculation sheet'!$AQ97="1999-2012"),'Result 2005-2012'!J97*SUM($AD$16:$AE$16)/2,IF(AND($M$1=2012,'Calculation sheet'!$AQ97="1999-2012"),'Result 2005-2012'!J97*$AE$16,""))))))))))))))))</f>
        <v/>
      </c>
      <c r="K97" s="12" t="str">
        <f>IF('Result 2005-2012'!$R97="","",IF($M$1=2005,'Result 2005-2012'!K97,IF(AND($M$1=2006,'Calculation sheet'!$AQ97="2005-2012"),'Result 2005-2012'!K97*SUM($Y$8:$AE$8)/7,IF(AND($M$1=2007,'Calculation sheet'!$AQ97="2005-2012"),'Result 2005-2012'!K97*SUM($Z$8:$AE$8)/6,IF(AND($M$1=2008,'Calculation sheet'!$AQ97="2005-2012"),'Result 2005-2012'!K97*SUM($AA$8:$AE$8)/5,IF(AND($M$1=2009,'Calculation sheet'!$AQ97="2005-2012"),'Result 2005-2012'!K97*SUM($AB$8:$AE$8)/4,IF(AND($M$1=2010,'Calculation sheet'!$AQ97="2005-2012"),'Result 2005-2012'!K97*SUM($AC$8:$AE$8)/3,IF(AND($M$1=2011,'Calculation sheet'!$AQ97="2005-2012"),'Result 2005-2012'!K97*SUM($AD$8:$AE$8)/2,IF(AND($M$1=2012,'Calculation sheet'!$AQ97="2005-2012"),'Result 2005-2012'!K97*$AE$8,IF(AND($M$1=2006,'Calculation sheet'!$AQ97="1999-2012"),'Result 2005-2012'!K97*SUM($Y$17:$AE$17)/7,IF(AND($M$1=2007,'Calculation sheet'!$AQ97="1999-2012"),'Result 2005-2012'!K97*SUM($Z$17:$AE$17)/6,IF(AND($M$1=2008,'Calculation sheet'!$AQ97="1999-2012"),'Result 2005-2012'!K97*SUM($AA$17:$AE$17)/5,IF(AND($M$1=2009,'Calculation sheet'!$AQ97="1999-2012"),'Result 2005-2012'!K97*SUM($AB$17:$AE$17)/4,IF(AND($M$1=2010,'Calculation sheet'!$AQ97="1999-2012"),'Result 2005-2012'!K97*SUM($AC$17:$AE$17)/3,IF(AND($M$1=2011,'Calculation sheet'!$AQ97="1999-2012"),'Result 2005-2012'!K97*SUM($AD$17:$AE$17)/2,IF(AND($M$1=2012,'Calculation sheet'!$AQ97="1999-2012"),'Result 2005-2012'!K97*$AE$17,""))))))))))))))))</f>
        <v/>
      </c>
      <c r="L97" s="12" t="str">
        <f>IF('Result 2005-2012'!$R97="","",IF($M$1=2005,'Result 2005-2012'!L97,IF(AND($M$1=2006,'Calculation sheet'!$AQ97="2005-2012"),'Result 2005-2012'!L97*SUM($Y$9:$AE$9)/7,IF(AND($M$1=2007,'Calculation sheet'!$AQ97="2005-2012"),'Result 2005-2012'!L97*SUM($Z$9:$AE$9)/6,IF(AND($M$1=2008,'Calculation sheet'!$AQ97="2005-2012"),'Result 2005-2012'!L97*SUM($AA$9:$AE$9)/5,IF(AND($M$1=2009,'Calculation sheet'!$AQ97="2005-2012"),'Result 2005-2012'!L97*SUM($AB$9:$AE$9)/4,IF(AND($M$1=2010,'Calculation sheet'!$AQ97="2005-2012"),'Result 2005-2012'!L97*SUM($AC$9:$AE$9)/3,IF(AND($M$1=2011,'Calculation sheet'!$AQ97="2005-2012"),'Result 2005-2012'!L97*SUM($AD$9:$AE$9)/2,IF(AND($M$1=2012,'Calculation sheet'!$AQ97="2005-2012"),'Result 2005-2012'!L97*$AE$9,IF(AND($M$1=2006,'Calculation sheet'!$AQ97="1999-2012"),'Result 2005-2012'!L97*SUM($Y$18:$AE$18)/7,IF(AND($M$1=2007,'Calculation sheet'!$AQ97="1999-2012"),'Result 2005-2012'!L97*SUM($Z$18:$AE$18)/6,IF(AND($M$1=2008,'Calculation sheet'!$AQ97="1999-2012"),'Result 2005-2012'!L97*SUM($AA$18:$AE$18)/5,IF(AND($M$1=2009,'Calculation sheet'!$AQ97="1999-2012"),'Result 2005-2012'!L97*SUM($AB$18:$AE$18)/4,IF(AND($M$1=2010,'Calculation sheet'!$AQ97="1999-2012"),'Result 2005-2012'!L97*SUM($AC$18:$AE$18)/3,IF(AND($M$1=2011,'Calculation sheet'!$AQ97="1999-2012"),'Result 2005-2012'!L97*SUM($AD$18:$AE$18)/2,IF(AND($M$1=2012,'Calculation sheet'!$AQ97="1999-2012"),'Result 2005-2012'!L97*$AE$18,""))))))))))))))))</f>
        <v/>
      </c>
      <c r="M97" s="12" t="str">
        <f t="shared" si="5"/>
        <v/>
      </c>
      <c r="N97" s="12" t="str">
        <f>IF('Result 2005-2012'!$R97="","",IF($M$1=2005,'Result 2005-2012'!N97,IF(AND($M$1=2006,'Calculation sheet'!$AQ97="2005-2012"),'Result 2005-2012'!N97*SUM($Y$10:$AE$10)/7,IF(AND($M$1=2007,'Calculation sheet'!$AQ97="2005-2012"),'Result 2005-2012'!N97*SUM($Z$10:$AE$10)/6,IF(AND($M$1=2008,'Calculation sheet'!$AQ97="2005-2012"),'Result 2005-2012'!N97*SUM($AA$10:$AE$10)/5,IF(AND($M$1=2009,'Calculation sheet'!$AQ97="2005-2012"),'Result 2005-2012'!N97*SUM($AB$10:$AE$10)/4,IF(AND($M$1=2010,'Calculation sheet'!$AQ97="2005-2012"),'Result 2005-2012'!N97*SUM($AC$10:$AE$10)/3,IF(AND($M$1=2011,'Calculation sheet'!$AQ97="2005-2012"),'Result 2005-2012'!N97*SUM($AD$10:$AE$10)/2,IF(AND($M$1=2012,'Calculation sheet'!$AQ97="2005-2012"),'Result 2005-2012'!N97*$AE$10,IF(AND($M$1=2006,'Calculation sheet'!$AQ97="1999-2012"),'Result 2005-2012'!N97*SUM($Y$16:$AE$16)/7,IF(AND($M$1=2007,'Calculation sheet'!$AQ97="1999-2012"),'Result 2005-2012'!N97*SUM($Z$16:$AE$16)/6,IF(AND($M$1=2008,'Calculation sheet'!$AQ97="1999-2012"),'Result 2005-2012'!N97*SUM($AA$16:$AE$16)/5,IF(AND($M$1=2009,'Calculation sheet'!$AQ97="1999-2012"),'Result 2005-2012'!N97*SUM($AB$16:$AE$16)/4,IF(AND($M$1=2010,'Calculation sheet'!$AQ97="1999-2012"),'Result 2005-2012'!N97*SUM($AC$16:$AE$16)/3,IF(AND($M$1=2011,'Calculation sheet'!$AQ97="1999-2012"),'Result 2005-2012'!N97*SUM($AD$16:$AE$16)/2,IF(AND($M$1=2012,'Calculation sheet'!$AQ97="1999-2012"),'Result 2005-2012'!N97*$AE$16,""))))))))))))))))</f>
        <v/>
      </c>
      <c r="O97" s="12" t="str">
        <f>IF('Result 2005-2012'!$R97="","",IF($M$1=2005,'Result 2005-2012'!O97,IF(AND($M$1=2006,'Calculation sheet'!$AQ97="2005-2012"),'Result 2005-2012'!O97*SUM($Y$10:$AE$10)/7,IF(AND($M$1=2007,'Calculation sheet'!$AQ97="2005-2012"),'Result 2005-2012'!O97*SUM($Z$10:$AE$10)/6,IF(AND($M$1=2008,'Calculation sheet'!$AQ97="2005-2012"),'Result 2005-2012'!O97*SUM($AA$10:$AE$10)/5,IF(AND($M$1=2009,'Calculation sheet'!$AQ97="2005-2012"),'Result 2005-2012'!O97*SUM($AB$10:$AE$10)/4,IF(AND($M$1=2010,'Calculation sheet'!$AQ97="2005-2012"),'Result 2005-2012'!O97*SUM($AC$10:$AE$10)/3,IF(AND($M$1=2011,'Calculation sheet'!$AQ97="2005-2012"),'Result 2005-2012'!O97*SUM($AD$10:$AE$10)/2,IF(AND($M$1=2012,'Calculation sheet'!$AQ97="2005-2012"),'Result 2005-2012'!O97*$AE$10,IF(AND($M$1=2006,'Calculation sheet'!$AQ97="1999-2012"),'Result 2005-2012'!O97*SUM($Y$16:$AE$16)/7,IF(AND($M$1=2007,'Calculation sheet'!$AQ97="1999-2012"),'Result 2005-2012'!O97*SUM($Z$16:$AE$16)/6,IF(AND($M$1=2008,'Calculation sheet'!$AQ97="1999-2012"),'Result 2005-2012'!O97*SUM($AA$16:$AE$16)/5,IF(AND($M$1=2009,'Calculation sheet'!$AQ97="1999-2012"),'Result 2005-2012'!O97*SUM($AB$16:$AE$16)/4,IF(AND($M$1=2010,'Calculation sheet'!$AQ97="1999-2012"),'Result 2005-2012'!O97*SUM($AC$16:$AE$16)/3,IF(AND($M$1=2011,'Calculation sheet'!$AQ97="1999-2012"),'Result 2005-2012'!O97*SUM($AD$16:$AE$16)/2,IF(AND($M$1=2012,'Calculation sheet'!$AQ97="1999-2012"),'Result 2005-2012'!O97*$AE$16,""))))))))))))))))</f>
        <v/>
      </c>
      <c r="P97" s="12" t="str">
        <f>IF('Result 2005-2012'!$R97="","",IF($M$1=2005,'Result 2005-2012'!P97,IF(AND($M$1=2006,'Calculation sheet'!$AQ97="2005-2012"),'Result 2005-2012'!P97*SUM($Y$11:$AE$11)/7,IF(AND($M$1=2007,'Calculation sheet'!$AQ97="2005-2012"),'Result 2005-2012'!P97*SUM($Z$11:$AE$11)/6,IF(AND($M$1=2008,'Calculation sheet'!$AQ97="2005-2012"),'Result 2005-2012'!P97*SUM($AA$11:$AE$11)/5,IF(AND($M$1=2009,'Calculation sheet'!$AQ97="2005-2012"),'Result 2005-2012'!P97*SUM($AB$11:$AE$11)/4,IF(AND($M$1=2010,'Calculation sheet'!$AQ97="2005-2012"),'Result 2005-2012'!P97*SUM($AC$11:$AE$11)/3,IF(AND($M$1=2011,'Calculation sheet'!$AQ97="2005-2012"),'Result 2005-2012'!P97*SUM($AD$11:$AE$11)/2,IF(AND($M$1=2012,'Calculation sheet'!$AQ97="2005-2012"),'Result 2005-2012'!P97*$AE$11,IF(AND($M$1=2006,'Calculation sheet'!$AQ97="1999-2012"),'Result 2005-2012'!P97*SUM($Y$16:$AE$16)/7,IF(AND($M$1=2007,'Calculation sheet'!$AQ97="1999-2012"),'Result 2005-2012'!P97*SUM($Z$16:$AE$16)/6,IF(AND($M$1=2008,'Calculation sheet'!$AQ97="1999-2012"),'Result 2005-2012'!P97*SUM($AA$16:$AE$16)/5,IF(AND($M$1=2009,'Calculation sheet'!$AQ97="1999-2012"),'Result 2005-2012'!P97*SUM($AB$16:$AE$16)/4,IF(AND($M$1=2010,'Calculation sheet'!$AQ97="1999-2012"),'Result 2005-2012'!P97*SUM($AC$16:$AE$16)/3,IF(AND($M$1=2011,'Calculation sheet'!$AQ97="1999-2012"),'Result 2005-2012'!P97*SUM($AD$16:$AE$16)/2,IF(AND($M$1=2012,'Calculation sheet'!$AQ97="1999-2012"),'Result 2005-2012'!P97*$AE$16,""))))))))))))))))</f>
        <v/>
      </c>
      <c r="Q97" s="12" t="str">
        <f t="shared" si="6"/>
        <v/>
      </c>
      <c r="R97" s="14" t="str">
        <f t="shared" si="7"/>
        <v/>
      </c>
    </row>
    <row r="98" spans="1:18" x14ac:dyDescent="0.3">
      <c r="A98" s="4" t="str">
        <f>IF('Input data'!A113="","",'Input data'!A113)</f>
        <v/>
      </c>
      <c r="B98" s="4" t="str">
        <f>IF('Input data'!B113="","",'Input data'!B113)</f>
        <v/>
      </c>
      <c r="C98" s="4" t="str">
        <f>IF('Input data'!C113="","",'Input data'!C113)</f>
        <v/>
      </c>
      <c r="D98" s="4" t="str">
        <f>IF('Input data'!D113="","",'Input data'!D113)</f>
        <v/>
      </c>
      <c r="E98" s="4" t="str">
        <f>IF('Input data'!E113="","",'Input data'!E113)</f>
        <v/>
      </c>
      <c r="F98" s="4" t="str">
        <f>IF('Input data'!F113="","",'Input data'!F113)</f>
        <v/>
      </c>
      <c r="G98" s="4">
        <f>IF('Input data'!G113="","",'Input data'!G113)</f>
        <v>0</v>
      </c>
      <c r="H98" s="4" t="str">
        <f>IF('Input data'!H113&gt;0.5,'Input data'!H113,"")</f>
        <v/>
      </c>
      <c r="I98" s="4" t="str">
        <f>IF('Input data'!I113="","",'Input data'!I113)</f>
        <v/>
      </c>
      <c r="J98" s="12" t="str">
        <f>IF('Result 2005-2012'!$R98="","",IF($M$1=2005,'Result 2005-2012'!J98,IF(AND($M$1=2006,'Calculation sheet'!$AQ98="2005-2012"),'Result 2005-2012'!J98*SUM($Y$7:$AE$7)/7,IF(AND($M$1=2007,'Calculation sheet'!$AQ98="2005-2012"),'Result 2005-2012'!J98*SUM($Z$7:$AE$7)/6,IF(AND($M$1=2008,'Calculation sheet'!$AQ98="2005-2012"),'Result 2005-2012'!J98*SUM($AA$7:$AE$7)/5,IF(AND($M$1=2009,'Calculation sheet'!$AQ98="2005-2012"),'Result 2005-2012'!J98*SUM($AB$7:$AE$7)/4,IF(AND($M$1=2010,'Calculation sheet'!$AQ98="2005-2012"),'Result 2005-2012'!J98*SUM($AC$7:$AE$7)/3,IF(AND($M$1=2011,'Calculation sheet'!$AQ98="2005-2012"),'Result 2005-2012'!J98*SUM($AD$7:$AE$7)/2,IF(AND($M$1=2012,'Calculation sheet'!$AQ98="2005-2012"),'Result 2005-2012'!J98*$AE$7,IF(AND($M$1=2006,'Calculation sheet'!$AQ98="1999-2012"),'Result 2005-2012'!J98*SUM($Y$16:$AE$16)/7,IF(AND($M$1=2007,'Calculation sheet'!$AQ98="1999-2012"),'Result 2005-2012'!J98*SUM($Z$16:$AE$16)/6,IF(AND($M$1=2008,'Calculation sheet'!$AQ98="1999-2012"),'Result 2005-2012'!J98*SUM($AA$16:$AE$16)/5,IF(AND($M$1=2009,'Calculation sheet'!$AQ98="1999-2012"),'Result 2005-2012'!J98*SUM($AB$16:$AE$16)/4,IF(AND($M$1=2010,'Calculation sheet'!$AQ98="1999-2012"),'Result 2005-2012'!J98*SUM($AC$16:$AE$16)/3,IF(AND($M$1=2011,'Calculation sheet'!$AQ98="1999-2012"),'Result 2005-2012'!J98*SUM($AD$16:$AE$16)/2,IF(AND($M$1=2012,'Calculation sheet'!$AQ98="1999-2012"),'Result 2005-2012'!J98*$AE$16,""))))))))))))))))</f>
        <v/>
      </c>
      <c r="K98" s="12" t="str">
        <f>IF('Result 2005-2012'!$R98="","",IF($M$1=2005,'Result 2005-2012'!K98,IF(AND($M$1=2006,'Calculation sheet'!$AQ98="2005-2012"),'Result 2005-2012'!K98*SUM($Y$8:$AE$8)/7,IF(AND($M$1=2007,'Calculation sheet'!$AQ98="2005-2012"),'Result 2005-2012'!K98*SUM($Z$8:$AE$8)/6,IF(AND($M$1=2008,'Calculation sheet'!$AQ98="2005-2012"),'Result 2005-2012'!K98*SUM($AA$8:$AE$8)/5,IF(AND($M$1=2009,'Calculation sheet'!$AQ98="2005-2012"),'Result 2005-2012'!K98*SUM($AB$8:$AE$8)/4,IF(AND($M$1=2010,'Calculation sheet'!$AQ98="2005-2012"),'Result 2005-2012'!K98*SUM($AC$8:$AE$8)/3,IF(AND($M$1=2011,'Calculation sheet'!$AQ98="2005-2012"),'Result 2005-2012'!K98*SUM($AD$8:$AE$8)/2,IF(AND($M$1=2012,'Calculation sheet'!$AQ98="2005-2012"),'Result 2005-2012'!K98*$AE$8,IF(AND($M$1=2006,'Calculation sheet'!$AQ98="1999-2012"),'Result 2005-2012'!K98*SUM($Y$17:$AE$17)/7,IF(AND($M$1=2007,'Calculation sheet'!$AQ98="1999-2012"),'Result 2005-2012'!K98*SUM($Z$17:$AE$17)/6,IF(AND($M$1=2008,'Calculation sheet'!$AQ98="1999-2012"),'Result 2005-2012'!K98*SUM($AA$17:$AE$17)/5,IF(AND($M$1=2009,'Calculation sheet'!$AQ98="1999-2012"),'Result 2005-2012'!K98*SUM($AB$17:$AE$17)/4,IF(AND($M$1=2010,'Calculation sheet'!$AQ98="1999-2012"),'Result 2005-2012'!K98*SUM($AC$17:$AE$17)/3,IF(AND($M$1=2011,'Calculation sheet'!$AQ98="1999-2012"),'Result 2005-2012'!K98*SUM($AD$17:$AE$17)/2,IF(AND($M$1=2012,'Calculation sheet'!$AQ98="1999-2012"),'Result 2005-2012'!K98*$AE$17,""))))))))))))))))</f>
        <v/>
      </c>
      <c r="L98" s="12" t="str">
        <f>IF('Result 2005-2012'!$R98="","",IF($M$1=2005,'Result 2005-2012'!L98,IF(AND($M$1=2006,'Calculation sheet'!$AQ98="2005-2012"),'Result 2005-2012'!L98*SUM($Y$9:$AE$9)/7,IF(AND($M$1=2007,'Calculation sheet'!$AQ98="2005-2012"),'Result 2005-2012'!L98*SUM($Z$9:$AE$9)/6,IF(AND($M$1=2008,'Calculation sheet'!$AQ98="2005-2012"),'Result 2005-2012'!L98*SUM($AA$9:$AE$9)/5,IF(AND($M$1=2009,'Calculation sheet'!$AQ98="2005-2012"),'Result 2005-2012'!L98*SUM($AB$9:$AE$9)/4,IF(AND($M$1=2010,'Calculation sheet'!$AQ98="2005-2012"),'Result 2005-2012'!L98*SUM($AC$9:$AE$9)/3,IF(AND($M$1=2011,'Calculation sheet'!$AQ98="2005-2012"),'Result 2005-2012'!L98*SUM($AD$9:$AE$9)/2,IF(AND($M$1=2012,'Calculation sheet'!$AQ98="2005-2012"),'Result 2005-2012'!L98*$AE$9,IF(AND($M$1=2006,'Calculation sheet'!$AQ98="1999-2012"),'Result 2005-2012'!L98*SUM($Y$18:$AE$18)/7,IF(AND($M$1=2007,'Calculation sheet'!$AQ98="1999-2012"),'Result 2005-2012'!L98*SUM($Z$18:$AE$18)/6,IF(AND($M$1=2008,'Calculation sheet'!$AQ98="1999-2012"),'Result 2005-2012'!L98*SUM($AA$18:$AE$18)/5,IF(AND($M$1=2009,'Calculation sheet'!$AQ98="1999-2012"),'Result 2005-2012'!L98*SUM($AB$18:$AE$18)/4,IF(AND($M$1=2010,'Calculation sheet'!$AQ98="1999-2012"),'Result 2005-2012'!L98*SUM($AC$18:$AE$18)/3,IF(AND($M$1=2011,'Calculation sheet'!$AQ98="1999-2012"),'Result 2005-2012'!L98*SUM($AD$18:$AE$18)/2,IF(AND($M$1=2012,'Calculation sheet'!$AQ98="1999-2012"),'Result 2005-2012'!L98*$AE$18,""))))))))))))))))</f>
        <v/>
      </c>
      <c r="M98" s="12" t="str">
        <f t="shared" si="5"/>
        <v/>
      </c>
      <c r="N98" s="12" t="str">
        <f>IF('Result 2005-2012'!$R98="","",IF($M$1=2005,'Result 2005-2012'!N98,IF(AND($M$1=2006,'Calculation sheet'!$AQ98="2005-2012"),'Result 2005-2012'!N98*SUM($Y$10:$AE$10)/7,IF(AND($M$1=2007,'Calculation sheet'!$AQ98="2005-2012"),'Result 2005-2012'!N98*SUM($Z$10:$AE$10)/6,IF(AND($M$1=2008,'Calculation sheet'!$AQ98="2005-2012"),'Result 2005-2012'!N98*SUM($AA$10:$AE$10)/5,IF(AND($M$1=2009,'Calculation sheet'!$AQ98="2005-2012"),'Result 2005-2012'!N98*SUM($AB$10:$AE$10)/4,IF(AND($M$1=2010,'Calculation sheet'!$AQ98="2005-2012"),'Result 2005-2012'!N98*SUM($AC$10:$AE$10)/3,IF(AND($M$1=2011,'Calculation sheet'!$AQ98="2005-2012"),'Result 2005-2012'!N98*SUM($AD$10:$AE$10)/2,IF(AND($M$1=2012,'Calculation sheet'!$AQ98="2005-2012"),'Result 2005-2012'!N98*$AE$10,IF(AND($M$1=2006,'Calculation sheet'!$AQ98="1999-2012"),'Result 2005-2012'!N98*SUM($Y$16:$AE$16)/7,IF(AND($M$1=2007,'Calculation sheet'!$AQ98="1999-2012"),'Result 2005-2012'!N98*SUM($Z$16:$AE$16)/6,IF(AND($M$1=2008,'Calculation sheet'!$AQ98="1999-2012"),'Result 2005-2012'!N98*SUM($AA$16:$AE$16)/5,IF(AND($M$1=2009,'Calculation sheet'!$AQ98="1999-2012"),'Result 2005-2012'!N98*SUM($AB$16:$AE$16)/4,IF(AND($M$1=2010,'Calculation sheet'!$AQ98="1999-2012"),'Result 2005-2012'!N98*SUM($AC$16:$AE$16)/3,IF(AND($M$1=2011,'Calculation sheet'!$AQ98="1999-2012"),'Result 2005-2012'!N98*SUM($AD$16:$AE$16)/2,IF(AND($M$1=2012,'Calculation sheet'!$AQ98="1999-2012"),'Result 2005-2012'!N98*$AE$16,""))))))))))))))))</f>
        <v/>
      </c>
      <c r="O98" s="12" t="str">
        <f>IF('Result 2005-2012'!$R98="","",IF($M$1=2005,'Result 2005-2012'!O98,IF(AND($M$1=2006,'Calculation sheet'!$AQ98="2005-2012"),'Result 2005-2012'!O98*SUM($Y$10:$AE$10)/7,IF(AND($M$1=2007,'Calculation sheet'!$AQ98="2005-2012"),'Result 2005-2012'!O98*SUM($Z$10:$AE$10)/6,IF(AND($M$1=2008,'Calculation sheet'!$AQ98="2005-2012"),'Result 2005-2012'!O98*SUM($AA$10:$AE$10)/5,IF(AND($M$1=2009,'Calculation sheet'!$AQ98="2005-2012"),'Result 2005-2012'!O98*SUM($AB$10:$AE$10)/4,IF(AND($M$1=2010,'Calculation sheet'!$AQ98="2005-2012"),'Result 2005-2012'!O98*SUM($AC$10:$AE$10)/3,IF(AND($M$1=2011,'Calculation sheet'!$AQ98="2005-2012"),'Result 2005-2012'!O98*SUM($AD$10:$AE$10)/2,IF(AND($M$1=2012,'Calculation sheet'!$AQ98="2005-2012"),'Result 2005-2012'!O98*$AE$10,IF(AND($M$1=2006,'Calculation sheet'!$AQ98="1999-2012"),'Result 2005-2012'!O98*SUM($Y$16:$AE$16)/7,IF(AND($M$1=2007,'Calculation sheet'!$AQ98="1999-2012"),'Result 2005-2012'!O98*SUM($Z$16:$AE$16)/6,IF(AND($M$1=2008,'Calculation sheet'!$AQ98="1999-2012"),'Result 2005-2012'!O98*SUM($AA$16:$AE$16)/5,IF(AND($M$1=2009,'Calculation sheet'!$AQ98="1999-2012"),'Result 2005-2012'!O98*SUM($AB$16:$AE$16)/4,IF(AND($M$1=2010,'Calculation sheet'!$AQ98="1999-2012"),'Result 2005-2012'!O98*SUM($AC$16:$AE$16)/3,IF(AND($M$1=2011,'Calculation sheet'!$AQ98="1999-2012"),'Result 2005-2012'!O98*SUM($AD$16:$AE$16)/2,IF(AND($M$1=2012,'Calculation sheet'!$AQ98="1999-2012"),'Result 2005-2012'!O98*$AE$16,""))))))))))))))))</f>
        <v/>
      </c>
      <c r="P98" s="12" t="str">
        <f>IF('Result 2005-2012'!$R98="","",IF($M$1=2005,'Result 2005-2012'!P98,IF(AND($M$1=2006,'Calculation sheet'!$AQ98="2005-2012"),'Result 2005-2012'!P98*SUM($Y$11:$AE$11)/7,IF(AND($M$1=2007,'Calculation sheet'!$AQ98="2005-2012"),'Result 2005-2012'!P98*SUM($Z$11:$AE$11)/6,IF(AND($M$1=2008,'Calculation sheet'!$AQ98="2005-2012"),'Result 2005-2012'!P98*SUM($AA$11:$AE$11)/5,IF(AND($M$1=2009,'Calculation sheet'!$AQ98="2005-2012"),'Result 2005-2012'!P98*SUM($AB$11:$AE$11)/4,IF(AND($M$1=2010,'Calculation sheet'!$AQ98="2005-2012"),'Result 2005-2012'!P98*SUM($AC$11:$AE$11)/3,IF(AND($M$1=2011,'Calculation sheet'!$AQ98="2005-2012"),'Result 2005-2012'!P98*SUM($AD$11:$AE$11)/2,IF(AND($M$1=2012,'Calculation sheet'!$AQ98="2005-2012"),'Result 2005-2012'!P98*$AE$11,IF(AND($M$1=2006,'Calculation sheet'!$AQ98="1999-2012"),'Result 2005-2012'!P98*SUM($Y$16:$AE$16)/7,IF(AND($M$1=2007,'Calculation sheet'!$AQ98="1999-2012"),'Result 2005-2012'!P98*SUM($Z$16:$AE$16)/6,IF(AND($M$1=2008,'Calculation sheet'!$AQ98="1999-2012"),'Result 2005-2012'!P98*SUM($AA$16:$AE$16)/5,IF(AND($M$1=2009,'Calculation sheet'!$AQ98="1999-2012"),'Result 2005-2012'!P98*SUM($AB$16:$AE$16)/4,IF(AND($M$1=2010,'Calculation sheet'!$AQ98="1999-2012"),'Result 2005-2012'!P98*SUM($AC$16:$AE$16)/3,IF(AND($M$1=2011,'Calculation sheet'!$AQ98="1999-2012"),'Result 2005-2012'!P98*SUM($AD$16:$AE$16)/2,IF(AND($M$1=2012,'Calculation sheet'!$AQ98="1999-2012"),'Result 2005-2012'!P98*$AE$16,""))))))))))))))))</f>
        <v/>
      </c>
      <c r="Q98" s="12" t="str">
        <f t="shared" si="6"/>
        <v/>
      </c>
      <c r="R98" s="14" t="str">
        <f t="shared" si="7"/>
        <v/>
      </c>
    </row>
    <row r="99" spans="1:18" x14ac:dyDescent="0.3">
      <c r="A99" s="4" t="str">
        <f>IF('Input data'!A114="","",'Input data'!A114)</f>
        <v/>
      </c>
      <c r="B99" s="4" t="str">
        <f>IF('Input data'!B114="","",'Input data'!B114)</f>
        <v/>
      </c>
      <c r="C99" s="4" t="str">
        <f>IF('Input data'!C114="","",'Input data'!C114)</f>
        <v/>
      </c>
      <c r="D99" s="4" t="str">
        <f>IF('Input data'!D114="","",'Input data'!D114)</f>
        <v/>
      </c>
      <c r="E99" s="4" t="str">
        <f>IF('Input data'!E114="","",'Input data'!E114)</f>
        <v/>
      </c>
      <c r="F99" s="4" t="str">
        <f>IF('Input data'!F114="","",'Input data'!F114)</f>
        <v/>
      </c>
      <c r="G99" s="4">
        <f>IF('Input data'!G114="","",'Input data'!G114)</f>
        <v>0</v>
      </c>
      <c r="H99" s="4" t="str">
        <f>IF('Input data'!H114&gt;0.5,'Input data'!H114,"")</f>
        <v/>
      </c>
      <c r="I99" s="4" t="str">
        <f>IF('Input data'!I114="","",'Input data'!I114)</f>
        <v/>
      </c>
      <c r="J99" s="12" t="str">
        <f>IF('Result 2005-2012'!$R99="","",IF($M$1=2005,'Result 2005-2012'!J99,IF(AND($M$1=2006,'Calculation sheet'!$AQ99="2005-2012"),'Result 2005-2012'!J99*SUM($Y$7:$AE$7)/7,IF(AND($M$1=2007,'Calculation sheet'!$AQ99="2005-2012"),'Result 2005-2012'!J99*SUM($Z$7:$AE$7)/6,IF(AND($M$1=2008,'Calculation sheet'!$AQ99="2005-2012"),'Result 2005-2012'!J99*SUM($AA$7:$AE$7)/5,IF(AND($M$1=2009,'Calculation sheet'!$AQ99="2005-2012"),'Result 2005-2012'!J99*SUM($AB$7:$AE$7)/4,IF(AND($M$1=2010,'Calculation sheet'!$AQ99="2005-2012"),'Result 2005-2012'!J99*SUM($AC$7:$AE$7)/3,IF(AND($M$1=2011,'Calculation sheet'!$AQ99="2005-2012"),'Result 2005-2012'!J99*SUM($AD$7:$AE$7)/2,IF(AND($M$1=2012,'Calculation sheet'!$AQ99="2005-2012"),'Result 2005-2012'!J99*$AE$7,IF(AND($M$1=2006,'Calculation sheet'!$AQ99="1999-2012"),'Result 2005-2012'!J99*SUM($Y$16:$AE$16)/7,IF(AND($M$1=2007,'Calculation sheet'!$AQ99="1999-2012"),'Result 2005-2012'!J99*SUM($Z$16:$AE$16)/6,IF(AND($M$1=2008,'Calculation sheet'!$AQ99="1999-2012"),'Result 2005-2012'!J99*SUM($AA$16:$AE$16)/5,IF(AND($M$1=2009,'Calculation sheet'!$AQ99="1999-2012"),'Result 2005-2012'!J99*SUM($AB$16:$AE$16)/4,IF(AND($M$1=2010,'Calculation sheet'!$AQ99="1999-2012"),'Result 2005-2012'!J99*SUM($AC$16:$AE$16)/3,IF(AND($M$1=2011,'Calculation sheet'!$AQ99="1999-2012"),'Result 2005-2012'!J99*SUM($AD$16:$AE$16)/2,IF(AND($M$1=2012,'Calculation sheet'!$AQ99="1999-2012"),'Result 2005-2012'!J99*$AE$16,""))))))))))))))))</f>
        <v/>
      </c>
      <c r="K99" s="12" t="str">
        <f>IF('Result 2005-2012'!$R99="","",IF($M$1=2005,'Result 2005-2012'!K99,IF(AND($M$1=2006,'Calculation sheet'!$AQ99="2005-2012"),'Result 2005-2012'!K99*SUM($Y$8:$AE$8)/7,IF(AND($M$1=2007,'Calculation sheet'!$AQ99="2005-2012"),'Result 2005-2012'!K99*SUM($Z$8:$AE$8)/6,IF(AND($M$1=2008,'Calculation sheet'!$AQ99="2005-2012"),'Result 2005-2012'!K99*SUM($AA$8:$AE$8)/5,IF(AND($M$1=2009,'Calculation sheet'!$AQ99="2005-2012"),'Result 2005-2012'!K99*SUM($AB$8:$AE$8)/4,IF(AND($M$1=2010,'Calculation sheet'!$AQ99="2005-2012"),'Result 2005-2012'!K99*SUM($AC$8:$AE$8)/3,IF(AND($M$1=2011,'Calculation sheet'!$AQ99="2005-2012"),'Result 2005-2012'!K99*SUM($AD$8:$AE$8)/2,IF(AND($M$1=2012,'Calculation sheet'!$AQ99="2005-2012"),'Result 2005-2012'!K99*$AE$8,IF(AND($M$1=2006,'Calculation sheet'!$AQ99="1999-2012"),'Result 2005-2012'!K99*SUM($Y$17:$AE$17)/7,IF(AND($M$1=2007,'Calculation sheet'!$AQ99="1999-2012"),'Result 2005-2012'!K99*SUM($Z$17:$AE$17)/6,IF(AND($M$1=2008,'Calculation sheet'!$AQ99="1999-2012"),'Result 2005-2012'!K99*SUM($AA$17:$AE$17)/5,IF(AND($M$1=2009,'Calculation sheet'!$AQ99="1999-2012"),'Result 2005-2012'!K99*SUM($AB$17:$AE$17)/4,IF(AND($M$1=2010,'Calculation sheet'!$AQ99="1999-2012"),'Result 2005-2012'!K99*SUM($AC$17:$AE$17)/3,IF(AND($M$1=2011,'Calculation sheet'!$AQ99="1999-2012"),'Result 2005-2012'!K99*SUM($AD$17:$AE$17)/2,IF(AND($M$1=2012,'Calculation sheet'!$AQ99="1999-2012"),'Result 2005-2012'!K99*$AE$17,""))))))))))))))))</f>
        <v/>
      </c>
      <c r="L99" s="12" t="str">
        <f>IF('Result 2005-2012'!$R99="","",IF($M$1=2005,'Result 2005-2012'!L99,IF(AND($M$1=2006,'Calculation sheet'!$AQ99="2005-2012"),'Result 2005-2012'!L99*SUM($Y$9:$AE$9)/7,IF(AND($M$1=2007,'Calculation sheet'!$AQ99="2005-2012"),'Result 2005-2012'!L99*SUM($Z$9:$AE$9)/6,IF(AND($M$1=2008,'Calculation sheet'!$AQ99="2005-2012"),'Result 2005-2012'!L99*SUM($AA$9:$AE$9)/5,IF(AND($M$1=2009,'Calculation sheet'!$AQ99="2005-2012"),'Result 2005-2012'!L99*SUM($AB$9:$AE$9)/4,IF(AND($M$1=2010,'Calculation sheet'!$AQ99="2005-2012"),'Result 2005-2012'!L99*SUM($AC$9:$AE$9)/3,IF(AND($M$1=2011,'Calculation sheet'!$AQ99="2005-2012"),'Result 2005-2012'!L99*SUM($AD$9:$AE$9)/2,IF(AND($M$1=2012,'Calculation sheet'!$AQ99="2005-2012"),'Result 2005-2012'!L99*$AE$9,IF(AND($M$1=2006,'Calculation sheet'!$AQ99="1999-2012"),'Result 2005-2012'!L99*SUM($Y$18:$AE$18)/7,IF(AND($M$1=2007,'Calculation sheet'!$AQ99="1999-2012"),'Result 2005-2012'!L99*SUM($Z$18:$AE$18)/6,IF(AND($M$1=2008,'Calculation sheet'!$AQ99="1999-2012"),'Result 2005-2012'!L99*SUM($AA$18:$AE$18)/5,IF(AND($M$1=2009,'Calculation sheet'!$AQ99="1999-2012"),'Result 2005-2012'!L99*SUM($AB$18:$AE$18)/4,IF(AND($M$1=2010,'Calculation sheet'!$AQ99="1999-2012"),'Result 2005-2012'!L99*SUM($AC$18:$AE$18)/3,IF(AND($M$1=2011,'Calculation sheet'!$AQ99="1999-2012"),'Result 2005-2012'!L99*SUM($AD$18:$AE$18)/2,IF(AND($M$1=2012,'Calculation sheet'!$AQ99="1999-2012"),'Result 2005-2012'!L99*$AE$18,""))))))))))))))))</f>
        <v/>
      </c>
      <c r="M99" s="12" t="str">
        <f t="shared" si="5"/>
        <v/>
      </c>
      <c r="N99" s="12" t="str">
        <f>IF('Result 2005-2012'!$R99="","",IF($M$1=2005,'Result 2005-2012'!N99,IF(AND($M$1=2006,'Calculation sheet'!$AQ99="2005-2012"),'Result 2005-2012'!N99*SUM($Y$10:$AE$10)/7,IF(AND($M$1=2007,'Calculation sheet'!$AQ99="2005-2012"),'Result 2005-2012'!N99*SUM($Z$10:$AE$10)/6,IF(AND($M$1=2008,'Calculation sheet'!$AQ99="2005-2012"),'Result 2005-2012'!N99*SUM($AA$10:$AE$10)/5,IF(AND($M$1=2009,'Calculation sheet'!$AQ99="2005-2012"),'Result 2005-2012'!N99*SUM($AB$10:$AE$10)/4,IF(AND($M$1=2010,'Calculation sheet'!$AQ99="2005-2012"),'Result 2005-2012'!N99*SUM($AC$10:$AE$10)/3,IF(AND($M$1=2011,'Calculation sheet'!$AQ99="2005-2012"),'Result 2005-2012'!N99*SUM($AD$10:$AE$10)/2,IF(AND($M$1=2012,'Calculation sheet'!$AQ99="2005-2012"),'Result 2005-2012'!N99*$AE$10,IF(AND($M$1=2006,'Calculation sheet'!$AQ99="1999-2012"),'Result 2005-2012'!N99*SUM($Y$16:$AE$16)/7,IF(AND($M$1=2007,'Calculation sheet'!$AQ99="1999-2012"),'Result 2005-2012'!N99*SUM($Z$16:$AE$16)/6,IF(AND($M$1=2008,'Calculation sheet'!$AQ99="1999-2012"),'Result 2005-2012'!N99*SUM($AA$16:$AE$16)/5,IF(AND($M$1=2009,'Calculation sheet'!$AQ99="1999-2012"),'Result 2005-2012'!N99*SUM($AB$16:$AE$16)/4,IF(AND($M$1=2010,'Calculation sheet'!$AQ99="1999-2012"),'Result 2005-2012'!N99*SUM($AC$16:$AE$16)/3,IF(AND($M$1=2011,'Calculation sheet'!$AQ99="1999-2012"),'Result 2005-2012'!N99*SUM($AD$16:$AE$16)/2,IF(AND($M$1=2012,'Calculation sheet'!$AQ99="1999-2012"),'Result 2005-2012'!N99*$AE$16,""))))))))))))))))</f>
        <v/>
      </c>
      <c r="O99" s="12" t="str">
        <f>IF('Result 2005-2012'!$R99="","",IF($M$1=2005,'Result 2005-2012'!O99,IF(AND($M$1=2006,'Calculation sheet'!$AQ99="2005-2012"),'Result 2005-2012'!O99*SUM($Y$10:$AE$10)/7,IF(AND($M$1=2007,'Calculation sheet'!$AQ99="2005-2012"),'Result 2005-2012'!O99*SUM($Z$10:$AE$10)/6,IF(AND($M$1=2008,'Calculation sheet'!$AQ99="2005-2012"),'Result 2005-2012'!O99*SUM($AA$10:$AE$10)/5,IF(AND($M$1=2009,'Calculation sheet'!$AQ99="2005-2012"),'Result 2005-2012'!O99*SUM($AB$10:$AE$10)/4,IF(AND($M$1=2010,'Calculation sheet'!$AQ99="2005-2012"),'Result 2005-2012'!O99*SUM($AC$10:$AE$10)/3,IF(AND($M$1=2011,'Calculation sheet'!$AQ99="2005-2012"),'Result 2005-2012'!O99*SUM($AD$10:$AE$10)/2,IF(AND($M$1=2012,'Calculation sheet'!$AQ99="2005-2012"),'Result 2005-2012'!O99*$AE$10,IF(AND($M$1=2006,'Calculation sheet'!$AQ99="1999-2012"),'Result 2005-2012'!O99*SUM($Y$16:$AE$16)/7,IF(AND($M$1=2007,'Calculation sheet'!$AQ99="1999-2012"),'Result 2005-2012'!O99*SUM($Z$16:$AE$16)/6,IF(AND($M$1=2008,'Calculation sheet'!$AQ99="1999-2012"),'Result 2005-2012'!O99*SUM($AA$16:$AE$16)/5,IF(AND($M$1=2009,'Calculation sheet'!$AQ99="1999-2012"),'Result 2005-2012'!O99*SUM($AB$16:$AE$16)/4,IF(AND($M$1=2010,'Calculation sheet'!$AQ99="1999-2012"),'Result 2005-2012'!O99*SUM($AC$16:$AE$16)/3,IF(AND($M$1=2011,'Calculation sheet'!$AQ99="1999-2012"),'Result 2005-2012'!O99*SUM($AD$16:$AE$16)/2,IF(AND($M$1=2012,'Calculation sheet'!$AQ99="1999-2012"),'Result 2005-2012'!O99*$AE$16,""))))))))))))))))</f>
        <v/>
      </c>
      <c r="P99" s="12" t="str">
        <f>IF('Result 2005-2012'!$R99="","",IF($M$1=2005,'Result 2005-2012'!P99,IF(AND($M$1=2006,'Calculation sheet'!$AQ99="2005-2012"),'Result 2005-2012'!P99*SUM($Y$11:$AE$11)/7,IF(AND($M$1=2007,'Calculation sheet'!$AQ99="2005-2012"),'Result 2005-2012'!P99*SUM($Z$11:$AE$11)/6,IF(AND($M$1=2008,'Calculation sheet'!$AQ99="2005-2012"),'Result 2005-2012'!P99*SUM($AA$11:$AE$11)/5,IF(AND($M$1=2009,'Calculation sheet'!$AQ99="2005-2012"),'Result 2005-2012'!P99*SUM($AB$11:$AE$11)/4,IF(AND($M$1=2010,'Calculation sheet'!$AQ99="2005-2012"),'Result 2005-2012'!P99*SUM($AC$11:$AE$11)/3,IF(AND($M$1=2011,'Calculation sheet'!$AQ99="2005-2012"),'Result 2005-2012'!P99*SUM($AD$11:$AE$11)/2,IF(AND($M$1=2012,'Calculation sheet'!$AQ99="2005-2012"),'Result 2005-2012'!P99*$AE$11,IF(AND($M$1=2006,'Calculation sheet'!$AQ99="1999-2012"),'Result 2005-2012'!P99*SUM($Y$16:$AE$16)/7,IF(AND($M$1=2007,'Calculation sheet'!$AQ99="1999-2012"),'Result 2005-2012'!P99*SUM($Z$16:$AE$16)/6,IF(AND($M$1=2008,'Calculation sheet'!$AQ99="1999-2012"),'Result 2005-2012'!P99*SUM($AA$16:$AE$16)/5,IF(AND($M$1=2009,'Calculation sheet'!$AQ99="1999-2012"),'Result 2005-2012'!P99*SUM($AB$16:$AE$16)/4,IF(AND($M$1=2010,'Calculation sheet'!$AQ99="1999-2012"),'Result 2005-2012'!P99*SUM($AC$16:$AE$16)/3,IF(AND($M$1=2011,'Calculation sheet'!$AQ99="1999-2012"),'Result 2005-2012'!P99*SUM($AD$16:$AE$16)/2,IF(AND($M$1=2012,'Calculation sheet'!$AQ99="1999-2012"),'Result 2005-2012'!P99*$AE$16,""))))))))))))))))</f>
        <v/>
      </c>
      <c r="Q99" s="12" t="str">
        <f t="shared" si="6"/>
        <v/>
      </c>
      <c r="R99" s="14" t="str">
        <f t="shared" si="7"/>
        <v/>
      </c>
    </row>
    <row r="100" spans="1:18" x14ac:dyDescent="0.3">
      <c r="A100" s="4" t="str">
        <f>IF('Input data'!A115="","",'Input data'!A115)</f>
        <v/>
      </c>
      <c r="B100" s="4" t="str">
        <f>IF('Input data'!B115="","",'Input data'!B115)</f>
        <v/>
      </c>
      <c r="C100" s="4" t="str">
        <f>IF('Input data'!C115="","",'Input data'!C115)</f>
        <v/>
      </c>
      <c r="D100" s="4" t="str">
        <f>IF('Input data'!D115="","",'Input data'!D115)</f>
        <v/>
      </c>
      <c r="E100" s="4" t="str">
        <f>IF('Input data'!E115="","",'Input data'!E115)</f>
        <v/>
      </c>
      <c r="F100" s="4" t="str">
        <f>IF('Input data'!F115="","",'Input data'!F115)</f>
        <v/>
      </c>
      <c r="G100" s="4">
        <f>IF('Input data'!G115="","",'Input data'!G115)</f>
        <v>0</v>
      </c>
      <c r="H100" s="4" t="str">
        <f>IF('Input data'!H115&gt;0.5,'Input data'!H115,"")</f>
        <v/>
      </c>
      <c r="I100" s="4" t="str">
        <f>IF('Input data'!I115="","",'Input data'!I115)</f>
        <v/>
      </c>
      <c r="J100" s="12" t="str">
        <f>IF('Result 2005-2012'!$R100="","",IF($M$1=2005,'Result 2005-2012'!J100,IF(AND($M$1=2006,'Calculation sheet'!$AQ100="2005-2012"),'Result 2005-2012'!J100*SUM($Y$7:$AE$7)/7,IF(AND($M$1=2007,'Calculation sheet'!$AQ100="2005-2012"),'Result 2005-2012'!J100*SUM($Z$7:$AE$7)/6,IF(AND($M$1=2008,'Calculation sheet'!$AQ100="2005-2012"),'Result 2005-2012'!J100*SUM($AA$7:$AE$7)/5,IF(AND($M$1=2009,'Calculation sheet'!$AQ100="2005-2012"),'Result 2005-2012'!J100*SUM($AB$7:$AE$7)/4,IF(AND($M$1=2010,'Calculation sheet'!$AQ100="2005-2012"),'Result 2005-2012'!J100*SUM($AC$7:$AE$7)/3,IF(AND($M$1=2011,'Calculation sheet'!$AQ100="2005-2012"),'Result 2005-2012'!J100*SUM($AD$7:$AE$7)/2,IF(AND($M$1=2012,'Calculation sheet'!$AQ100="2005-2012"),'Result 2005-2012'!J100*$AE$7,IF(AND($M$1=2006,'Calculation sheet'!$AQ100="1999-2012"),'Result 2005-2012'!J100*SUM($Y$16:$AE$16)/7,IF(AND($M$1=2007,'Calculation sheet'!$AQ100="1999-2012"),'Result 2005-2012'!J100*SUM($Z$16:$AE$16)/6,IF(AND($M$1=2008,'Calculation sheet'!$AQ100="1999-2012"),'Result 2005-2012'!J100*SUM($AA$16:$AE$16)/5,IF(AND($M$1=2009,'Calculation sheet'!$AQ100="1999-2012"),'Result 2005-2012'!J100*SUM($AB$16:$AE$16)/4,IF(AND($M$1=2010,'Calculation sheet'!$AQ100="1999-2012"),'Result 2005-2012'!J100*SUM($AC$16:$AE$16)/3,IF(AND($M$1=2011,'Calculation sheet'!$AQ100="1999-2012"),'Result 2005-2012'!J100*SUM($AD$16:$AE$16)/2,IF(AND($M$1=2012,'Calculation sheet'!$AQ100="1999-2012"),'Result 2005-2012'!J100*$AE$16,""))))))))))))))))</f>
        <v/>
      </c>
      <c r="K100" s="12" t="str">
        <f>IF('Result 2005-2012'!$R100="","",IF($M$1=2005,'Result 2005-2012'!K100,IF(AND($M$1=2006,'Calculation sheet'!$AQ100="2005-2012"),'Result 2005-2012'!K100*SUM($Y$8:$AE$8)/7,IF(AND($M$1=2007,'Calculation sheet'!$AQ100="2005-2012"),'Result 2005-2012'!K100*SUM($Z$8:$AE$8)/6,IF(AND($M$1=2008,'Calculation sheet'!$AQ100="2005-2012"),'Result 2005-2012'!K100*SUM($AA$8:$AE$8)/5,IF(AND($M$1=2009,'Calculation sheet'!$AQ100="2005-2012"),'Result 2005-2012'!K100*SUM($AB$8:$AE$8)/4,IF(AND($M$1=2010,'Calculation sheet'!$AQ100="2005-2012"),'Result 2005-2012'!K100*SUM($AC$8:$AE$8)/3,IF(AND($M$1=2011,'Calculation sheet'!$AQ100="2005-2012"),'Result 2005-2012'!K100*SUM($AD$8:$AE$8)/2,IF(AND($M$1=2012,'Calculation sheet'!$AQ100="2005-2012"),'Result 2005-2012'!K100*$AE$8,IF(AND($M$1=2006,'Calculation sheet'!$AQ100="1999-2012"),'Result 2005-2012'!K100*SUM($Y$17:$AE$17)/7,IF(AND($M$1=2007,'Calculation sheet'!$AQ100="1999-2012"),'Result 2005-2012'!K100*SUM($Z$17:$AE$17)/6,IF(AND($M$1=2008,'Calculation sheet'!$AQ100="1999-2012"),'Result 2005-2012'!K100*SUM($AA$17:$AE$17)/5,IF(AND($M$1=2009,'Calculation sheet'!$AQ100="1999-2012"),'Result 2005-2012'!K100*SUM($AB$17:$AE$17)/4,IF(AND($M$1=2010,'Calculation sheet'!$AQ100="1999-2012"),'Result 2005-2012'!K100*SUM($AC$17:$AE$17)/3,IF(AND($M$1=2011,'Calculation sheet'!$AQ100="1999-2012"),'Result 2005-2012'!K100*SUM($AD$17:$AE$17)/2,IF(AND($M$1=2012,'Calculation sheet'!$AQ100="1999-2012"),'Result 2005-2012'!K100*$AE$17,""))))))))))))))))</f>
        <v/>
      </c>
      <c r="L100" s="12" t="str">
        <f>IF('Result 2005-2012'!$R100="","",IF($M$1=2005,'Result 2005-2012'!L100,IF(AND($M$1=2006,'Calculation sheet'!$AQ100="2005-2012"),'Result 2005-2012'!L100*SUM($Y$9:$AE$9)/7,IF(AND($M$1=2007,'Calculation sheet'!$AQ100="2005-2012"),'Result 2005-2012'!L100*SUM($Z$9:$AE$9)/6,IF(AND($M$1=2008,'Calculation sheet'!$AQ100="2005-2012"),'Result 2005-2012'!L100*SUM($AA$9:$AE$9)/5,IF(AND($M$1=2009,'Calculation sheet'!$AQ100="2005-2012"),'Result 2005-2012'!L100*SUM($AB$9:$AE$9)/4,IF(AND($M$1=2010,'Calculation sheet'!$AQ100="2005-2012"),'Result 2005-2012'!L100*SUM($AC$9:$AE$9)/3,IF(AND($M$1=2011,'Calculation sheet'!$AQ100="2005-2012"),'Result 2005-2012'!L100*SUM($AD$9:$AE$9)/2,IF(AND($M$1=2012,'Calculation sheet'!$AQ100="2005-2012"),'Result 2005-2012'!L100*$AE$9,IF(AND($M$1=2006,'Calculation sheet'!$AQ100="1999-2012"),'Result 2005-2012'!L100*SUM($Y$18:$AE$18)/7,IF(AND($M$1=2007,'Calculation sheet'!$AQ100="1999-2012"),'Result 2005-2012'!L100*SUM($Z$18:$AE$18)/6,IF(AND($M$1=2008,'Calculation sheet'!$AQ100="1999-2012"),'Result 2005-2012'!L100*SUM($AA$18:$AE$18)/5,IF(AND($M$1=2009,'Calculation sheet'!$AQ100="1999-2012"),'Result 2005-2012'!L100*SUM($AB$18:$AE$18)/4,IF(AND($M$1=2010,'Calculation sheet'!$AQ100="1999-2012"),'Result 2005-2012'!L100*SUM($AC$18:$AE$18)/3,IF(AND($M$1=2011,'Calculation sheet'!$AQ100="1999-2012"),'Result 2005-2012'!L100*SUM($AD$18:$AE$18)/2,IF(AND($M$1=2012,'Calculation sheet'!$AQ100="1999-2012"),'Result 2005-2012'!L100*$AE$18,""))))))))))))))))</f>
        <v/>
      </c>
      <c r="M100" s="12" t="str">
        <f t="shared" si="5"/>
        <v/>
      </c>
      <c r="N100" s="12" t="str">
        <f>IF('Result 2005-2012'!$R100="","",IF($M$1=2005,'Result 2005-2012'!N100,IF(AND($M$1=2006,'Calculation sheet'!$AQ100="2005-2012"),'Result 2005-2012'!N100*SUM($Y$10:$AE$10)/7,IF(AND($M$1=2007,'Calculation sheet'!$AQ100="2005-2012"),'Result 2005-2012'!N100*SUM($Z$10:$AE$10)/6,IF(AND($M$1=2008,'Calculation sheet'!$AQ100="2005-2012"),'Result 2005-2012'!N100*SUM($AA$10:$AE$10)/5,IF(AND($M$1=2009,'Calculation sheet'!$AQ100="2005-2012"),'Result 2005-2012'!N100*SUM($AB$10:$AE$10)/4,IF(AND($M$1=2010,'Calculation sheet'!$AQ100="2005-2012"),'Result 2005-2012'!N100*SUM($AC$10:$AE$10)/3,IF(AND($M$1=2011,'Calculation sheet'!$AQ100="2005-2012"),'Result 2005-2012'!N100*SUM($AD$10:$AE$10)/2,IF(AND($M$1=2012,'Calculation sheet'!$AQ100="2005-2012"),'Result 2005-2012'!N100*$AE$10,IF(AND($M$1=2006,'Calculation sheet'!$AQ100="1999-2012"),'Result 2005-2012'!N100*SUM($Y$16:$AE$16)/7,IF(AND($M$1=2007,'Calculation sheet'!$AQ100="1999-2012"),'Result 2005-2012'!N100*SUM($Z$16:$AE$16)/6,IF(AND($M$1=2008,'Calculation sheet'!$AQ100="1999-2012"),'Result 2005-2012'!N100*SUM($AA$16:$AE$16)/5,IF(AND($M$1=2009,'Calculation sheet'!$AQ100="1999-2012"),'Result 2005-2012'!N100*SUM($AB$16:$AE$16)/4,IF(AND($M$1=2010,'Calculation sheet'!$AQ100="1999-2012"),'Result 2005-2012'!N100*SUM($AC$16:$AE$16)/3,IF(AND($M$1=2011,'Calculation sheet'!$AQ100="1999-2012"),'Result 2005-2012'!N100*SUM($AD$16:$AE$16)/2,IF(AND($M$1=2012,'Calculation sheet'!$AQ100="1999-2012"),'Result 2005-2012'!N100*$AE$16,""))))))))))))))))</f>
        <v/>
      </c>
      <c r="O100" s="12" t="str">
        <f>IF('Result 2005-2012'!$R100="","",IF($M$1=2005,'Result 2005-2012'!O100,IF(AND($M$1=2006,'Calculation sheet'!$AQ100="2005-2012"),'Result 2005-2012'!O100*SUM($Y$10:$AE$10)/7,IF(AND($M$1=2007,'Calculation sheet'!$AQ100="2005-2012"),'Result 2005-2012'!O100*SUM($Z$10:$AE$10)/6,IF(AND($M$1=2008,'Calculation sheet'!$AQ100="2005-2012"),'Result 2005-2012'!O100*SUM($AA$10:$AE$10)/5,IF(AND($M$1=2009,'Calculation sheet'!$AQ100="2005-2012"),'Result 2005-2012'!O100*SUM($AB$10:$AE$10)/4,IF(AND($M$1=2010,'Calculation sheet'!$AQ100="2005-2012"),'Result 2005-2012'!O100*SUM($AC$10:$AE$10)/3,IF(AND($M$1=2011,'Calculation sheet'!$AQ100="2005-2012"),'Result 2005-2012'!O100*SUM($AD$10:$AE$10)/2,IF(AND($M$1=2012,'Calculation sheet'!$AQ100="2005-2012"),'Result 2005-2012'!O100*$AE$10,IF(AND($M$1=2006,'Calculation sheet'!$AQ100="1999-2012"),'Result 2005-2012'!O100*SUM($Y$16:$AE$16)/7,IF(AND($M$1=2007,'Calculation sheet'!$AQ100="1999-2012"),'Result 2005-2012'!O100*SUM($Z$16:$AE$16)/6,IF(AND($M$1=2008,'Calculation sheet'!$AQ100="1999-2012"),'Result 2005-2012'!O100*SUM($AA$16:$AE$16)/5,IF(AND($M$1=2009,'Calculation sheet'!$AQ100="1999-2012"),'Result 2005-2012'!O100*SUM($AB$16:$AE$16)/4,IF(AND($M$1=2010,'Calculation sheet'!$AQ100="1999-2012"),'Result 2005-2012'!O100*SUM($AC$16:$AE$16)/3,IF(AND($M$1=2011,'Calculation sheet'!$AQ100="1999-2012"),'Result 2005-2012'!O100*SUM($AD$16:$AE$16)/2,IF(AND($M$1=2012,'Calculation sheet'!$AQ100="1999-2012"),'Result 2005-2012'!O100*$AE$16,""))))))))))))))))</f>
        <v/>
      </c>
      <c r="P100" s="12" t="str">
        <f>IF('Result 2005-2012'!$R100="","",IF($M$1=2005,'Result 2005-2012'!P100,IF(AND($M$1=2006,'Calculation sheet'!$AQ100="2005-2012"),'Result 2005-2012'!P100*SUM($Y$11:$AE$11)/7,IF(AND($M$1=2007,'Calculation sheet'!$AQ100="2005-2012"),'Result 2005-2012'!P100*SUM($Z$11:$AE$11)/6,IF(AND($M$1=2008,'Calculation sheet'!$AQ100="2005-2012"),'Result 2005-2012'!P100*SUM($AA$11:$AE$11)/5,IF(AND($M$1=2009,'Calculation sheet'!$AQ100="2005-2012"),'Result 2005-2012'!P100*SUM($AB$11:$AE$11)/4,IF(AND($M$1=2010,'Calculation sheet'!$AQ100="2005-2012"),'Result 2005-2012'!P100*SUM($AC$11:$AE$11)/3,IF(AND($M$1=2011,'Calculation sheet'!$AQ100="2005-2012"),'Result 2005-2012'!P100*SUM($AD$11:$AE$11)/2,IF(AND($M$1=2012,'Calculation sheet'!$AQ100="2005-2012"),'Result 2005-2012'!P100*$AE$11,IF(AND($M$1=2006,'Calculation sheet'!$AQ100="1999-2012"),'Result 2005-2012'!P100*SUM($Y$16:$AE$16)/7,IF(AND($M$1=2007,'Calculation sheet'!$AQ100="1999-2012"),'Result 2005-2012'!P100*SUM($Z$16:$AE$16)/6,IF(AND($M$1=2008,'Calculation sheet'!$AQ100="1999-2012"),'Result 2005-2012'!P100*SUM($AA$16:$AE$16)/5,IF(AND($M$1=2009,'Calculation sheet'!$AQ100="1999-2012"),'Result 2005-2012'!P100*SUM($AB$16:$AE$16)/4,IF(AND($M$1=2010,'Calculation sheet'!$AQ100="1999-2012"),'Result 2005-2012'!P100*SUM($AC$16:$AE$16)/3,IF(AND($M$1=2011,'Calculation sheet'!$AQ100="1999-2012"),'Result 2005-2012'!P100*SUM($AD$16:$AE$16)/2,IF(AND($M$1=2012,'Calculation sheet'!$AQ100="1999-2012"),'Result 2005-2012'!P100*$AE$16,""))))))))))))))))</f>
        <v/>
      </c>
      <c r="Q100" s="12" t="str">
        <f t="shared" si="6"/>
        <v/>
      </c>
      <c r="R100" s="14" t="str">
        <f t="shared" si="7"/>
        <v/>
      </c>
    </row>
    <row r="101" spans="1:18" x14ac:dyDescent="0.3">
      <c r="A101" s="4" t="str">
        <f>IF('Input data'!A116="","",'Input data'!A116)</f>
        <v/>
      </c>
      <c r="B101" s="4" t="str">
        <f>IF('Input data'!B116="","",'Input data'!B116)</f>
        <v/>
      </c>
      <c r="C101" s="4" t="str">
        <f>IF('Input data'!C116="","",'Input data'!C116)</f>
        <v/>
      </c>
      <c r="D101" s="4" t="str">
        <f>IF('Input data'!D116="","",'Input data'!D116)</f>
        <v/>
      </c>
      <c r="E101" s="4" t="str">
        <f>IF('Input data'!E116="","",'Input data'!E116)</f>
        <v/>
      </c>
      <c r="F101" s="4" t="str">
        <f>IF('Input data'!F116="","",'Input data'!F116)</f>
        <v/>
      </c>
      <c r="G101" s="4">
        <f>IF('Input data'!G116="","",'Input data'!G116)</f>
        <v>0</v>
      </c>
      <c r="H101" s="4" t="str">
        <f>IF('Input data'!H116&gt;0.5,'Input data'!H116,"")</f>
        <v/>
      </c>
      <c r="I101" s="4" t="str">
        <f>IF('Input data'!I116="","",'Input data'!I116)</f>
        <v/>
      </c>
      <c r="J101" s="12" t="str">
        <f>IF('Result 2005-2012'!$R101="","",IF($M$1=2005,'Result 2005-2012'!J101,IF(AND($M$1=2006,'Calculation sheet'!$AQ101="2005-2012"),'Result 2005-2012'!J101*SUM($Y$7:$AE$7)/7,IF(AND($M$1=2007,'Calculation sheet'!$AQ101="2005-2012"),'Result 2005-2012'!J101*SUM($Z$7:$AE$7)/6,IF(AND($M$1=2008,'Calculation sheet'!$AQ101="2005-2012"),'Result 2005-2012'!J101*SUM($AA$7:$AE$7)/5,IF(AND($M$1=2009,'Calculation sheet'!$AQ101="2005-2012"),'Result 2005-2012'!J101*SUM($AB$7:$AE$7)/4,IF(AND($M$1=2010,'Calculation sheet'!$AQ101="2005-2012"),'Result 2005-2012'!J101*SUM($AC$7:$AE$7)/3,IF(AND($M$1=2011,'Calculation sheet'!$AQ101="2005-2012"),'Result 2005-2012'!J101*SUM($AD$7:$AE$7)/2,IF(AND($M$1=2012,'Calculation sheet'!$AQ101="2005-2012"),'Result 2005-2012'!J101*$AE$7,IF(AND($M$1=2006,'Calculation sheet'!$AQ101="1999-2012"),'Result 2005-2012'!J101*SUM($Y$16:$AE$16)/7,IF(AND($M$1=2007,'Calculation sheet'!$AQ101="1999-2012"),'Result 2005-2012'!J101*SUM($Z$16:$AE$16)/6,IF(AND($M$1=2008,'Calculation sheet'!$AQ101="1999-2012"),'Result 2005-2012'!J101*SUM($AA$16:$AE$16)/5,IF(AND($M$1=2009,'Calculation sheet'!$AQ101="1999-2012"),'Result 2005-2012'!J101*SUM($AB$16:$AE$16)/4,IF(AND($M$1=2010,'Calculation sheet'!$AQ101="1999-2012"),'Result 2005-2012'!J101*SUM($AC$16:$AE$16)/3,IF(AND($M$1=2011,'Calculation sheet'!$AQ101="1999-2012"),'Result 2005-2012'!J101*SUM($AD$16:$AE$16)/2,IF(AND($M$1=2012,'Calculation sheet'!$AQ101="1999-2012"),'Result 2005-2012'!J101*$AE$16,""))))))))))))))))</f>
        <v/>
      </c>
      <c r="K101" s="12" t="str">
        <f>IF('Result 2005-2012'!$R101="","",IF($M$1=2005,'Result 2005-2012'!K101,IF(AND($M$1=2006,'Calculation sheet'!$AQ101="2005-2012"),'Result 2005-2012'!K101*SUM($Y$8:$AE$8)/7,IF(AND($M$1=2007,'Calculation sheet'!$AQ101="2005-2012"),'Result 2005-2012'!K101*SUM($Z$8:$AE$8)/6,IF(AND($M$1=2008,'Calculation sheet'!$AQ101="2005-2012"),'Result 2005-2012'!K101*SUM($AA$8:$AE$8)/5,IF(AND($M$1=2009,'Calculation sheet'!$AQ101="2005-2012"),'Result 2005-2012'!K101*SUM($AB$8:$AE$8)/4,IF(AND($M$1=2010,'Calculation sheet'!$AQ101="2005-2012"),'Result 2005-2012'!K101*SUM($AC$8:$AE$8)/3,IF(AND($M$1=2011,'Calculation sheet'!$AQ101="2005-2012"),'Result 2005-2012'!K101*SUM($AD$8:$AE$8)/2,IF(AND($M$1=2012,'Calculation sheet'!$AQ101="2005-2012"),'Result 2005-2012'!K101*$AE$8,IF(AND($M$1=2006,'Calculation sheet'!$AQ101="1999-2012"),'Result 2005-2012'!K101*SUM($Y$17:$AE$17)/7,IF(AND($M$1=2007,'Calculation sheet'!$AQ101="1999-2012"),'Result 2005-2012'!K101*SUM($Z$17:$AE$17)/6,IF(AND($M$1=2008,'Calculation sheet'!$AQ101="1999-2012"),'Result 2005-2012'!K101*SUM($AA$17:$AE$17)/5,IF(AND($M$1=2009,'Calculation sheet'!$AQ101="1999-2012"),'Result 2005-2012'!K101*SUM($AB$17:$AE$17)/4,IF(AND($M$1=2010,'Calculation sheet'!$AQ101="1999-2012"),'Result 2005-2012'!K101*SUM($AC$17:$AE$17)/3,IF(AND($M$1=2011,'Calculation sheet'!$AQ101="1999-2012"),'Result 2005-2012'!K101*SUM($AD$17:$AE$17)/2,IF(AND($M$1=2012,'Calculation sheet'!$AQ101="1999-2012"),'Result 2005-2012'!K101*$AE$17,""))))))))))))))))</f>
        <v/>
      </c>
      <c r="L101" s="12" t="str">
        <f>IF('Result 2005-2012'!$R101="","",IF($M$1=2005,'Result 2005-2012'!L101,IF(AND($M$1=2006,'Calculation sheet'!$AQ101="2005-2012"),'Result 2005-2012'!L101*SUM($Y$9:$AE$9)/7,IF(AND($M$1=2007,'Calculation sheet'!$AQ101="2005-2012"),'Result 2005-2012'!L101*SUM($Z$9:$AE$9)/6,IF(AND($M$1=2008,'Calculation sheet'!$AQ101="2005-2012"),'Result 2005-2012'!L101*SUM($AA$9:$AE$9)/5,IF(AND($M$1=2009,'Calculation sheet'!$AQ101="2005-2012"),'Result 2005-2012'!L101*SUM($AB$9:$AE$9)/4,IF(AND($M$1=2010,'Calculation sheet'!$AQ101="2005-2012"),'Result 2005-2012'!L101*SUM($AC$9:$AE$9)/3,IF(AND($M$1=2011,'Calculation sheet'!$AQ101="2005-2012"),'Result 2005-2012'!L101*SUM($AD$9:$AE$9)/2,IF(AND($M$1=2012,'Calculation sheet'!$AQ101="2005-2012"),'Result 2005-2012'!L101*$AE$9,IF(AND($M$1=2006,'Calculation sheet'!$AQ101="1999-2012"),'Result 2005-2012'!L101*SUM($Y$18:$AE$18)/7,IF(AND($M$1=2007,'Calculation sheet'!$AQ101="1999-2012"),'Result 2005-2012'!L101*SUM($Z$18:$AE$18)/6,IF(AND($M$1=2008,'Calculation sheet'!$AQ101="1999-2012"),'Result 2005-2012'!L101*SUM($AA$18:$AE$18)/5,IF(AND($M$1=2009,'Calculation sheet'!$AQ101="1999-2012"),'Result 2005-2012'!L101*SUM($AB$18:$AE$18)/4,IF(AND($M$1=2010,'Calculation sheet'!$AQ101="1999-2012"),'Result 2005-2012'!L101*SUM($AC$18:$AE$18)/3,IF(AND($M$1=2011,'Calculation sheet'!$AQ101="1999-2012"),'Result 2005-2012'!L101*SUM($AD$18:$AE$18)/2,IF(AND($M$1=2012,'Calculation sheet'!$AQ101="1999-2012"),'Result 2005-2012'!L101*$AE$18,""))))))))))))))))</f>
        <v/>
      </c>
      <c r="M101" s="12" t="str">
        <f t="shared" si="5"/>
        <v/>
      </c>
      <c r="N101" s="12" t="str">
        <f>IF('Result 2005-2012'!$R101="","",IF($M$1=2005,'Result 2005-2012'!N101,IF(AND($M$1=2006,'Calculation sheet'!$AQ101="2005-2012"),'Result 2005-2012'!N101*SUM($Y$10:$AE$10)/7,IF(AND($M$1=2007,'Calculation sheet'!$AQ101="2005-2012"),'Result 2005-2012'!N101*SUM($Z$10:$AE$10)/6,IF(AND($M$1=2008,'Calculation sheet'!$AQ101="2005-2012"),'Result 2005-2012'!N101*SUM($AA$10:$AE$10)/5,IF(AND($M$1=2009,'Calculation sheet'!$AQ101="2005-2012"),'Result 2005-2012'!N101*SUM($AB$10:$AE$10)/4,IF(AND($M$1=2010,'Calculation sheet'!$AQ101="2005-2012"),'Result 2005-2012'!N101*SUM($AC$10:$AE$10)/3,IF(AND($M$1=2011,'Calculation sheet'!$AQ101="2005-2012"),'Result 2005-2012'!N101*SUM($AD$10:$AE$10)/2,IF(AND($M$1=2012,'Calculation sheet'!$AQ101="2005-2012"),'Result 2005-2012'!N101*$AE$10,IF(AND($M$1=2006,'Calculation sheet'!$AQ101="1999-2012"),'Result 2005-2012'!N101*SUM($Y$16:$AE$16)/7,IF(AND($M$1=2007,'Calculation sheet'!$AQ101="1999-2012"),'Result 2005-2012'!N101*SUM($Z$16:$AE$16)/6,IF(AND($M$1=2008,'Calculation sheet'!$AQ101="1999-2012"),'Result 2005-2012'!N101*SUM($AA$16:$AE$16)/5,IF(AND($M$1=2009,'Calculation sheet'!$AQ101="1999-2012"),'Result 2005-2012'!N101*SUM($AB$16:$AE$16)/4,IF(AND($M$1=2010,'Calculation sheet'!$AQ101="1999-2012"),'Result 2005-2012'!N101*SUM($AC$16:$AE$16)/3,IF(AND($M$1=2011,'Calculation sheet'!$AQ101="1999-2012"),'Result 2005-2012'!N101*SUM($AD$16:$AE$16)/2,IF(AND($M$1=2012,'Calculation sheet'!$AQ101="1999-2012"),'Result 2005-2012'!N101*$AE$16,""))))))))))))))))</f>
        <v/>
      </c>
      <c r="O101" s="12" t="str">
        <f>IF('Result 2005-2012'!$R101="","",IF($M$1=2005,'Result 2005-2012'!O101,IF(AND($M$1=2006,'Calculation sheet'!$AQ101="2005-2012"),'Result 2005-2012'!O101*SUM($Y$10:$AE$10)/7,IF(AND($M$1=2007,'Calculation sheet'!$AQ101="2005-2012"),'Result 2005-2012'!O101*SUM($Z$10:$AE$10)/6,IF(AND($M$1=2008,'Calculation sheet'!$AQ101="2005-2012"),'Result 2005-2012'!O101*SUM($AA$10:$AE$10)/5,IF(AND($M$1=2009,'Calculation sheet'!$AQ101="2005-2012"),'Result 2005-2012'!O101*SUM($AB$10:$AE$10)/4,IF(AND($M$1=2010,'Calculation sheet'!$AQ101="2005-2012"),'Result 2005-2012'!O101*SUM($AC$10:$AE$10)/3,IF(AND($M$1=2011,'Calculation sheet'!$AQ101="2005-2012"),'Result 2005-2012'!O101*SUM($AD$10:$AE$10)/2,IF(AND($M$1=2012,'Calculation sheet'!$AQ101="2005-2012"),'Result 2005-2012'!O101*$AE$10,IF(AND($M$1=2006,'Calculation sheet'!$AQ101="1999-2012"),'Result 2005-2012'!O101*SUM($Y$16:$AE$16)/7,IF(AND($M$1=2007,'Calculation sheet'!$AQ101="1999-2012"),'Result 2005-2012'!O101*SUM($Z$16:$AE$16)/6,IF(AND($M$1=2008,'Calculation sheet'!$AQ101="1999-2012"),'Result 2005-2012'!O101*SUM($AA$16:$AE$16)/5,IF(AND($M$1=2009,'Calculation sheet'!$AQ101="1999-2012"),'Result 2005-2012'!O101*SUM($AB$16:$AE$16)/4,IF(AND($M$1=2010,'Calculation sheet'!$AQ101="1999-2012"),'Result 2005-2012'!O101*SUM($AC$16:$AE$16)/3,IF(AND($M$1=2011,'Calculation sheet'!$AQ101="1999-2012"),'Result 2005-2012'!O101*SUM($AD$16:$AE$16)/2,IF(AND($M$1=2012,'Calculation sheet'!$AQ101="1999-2012"),'Result 2005-2012'!O101*$AE$16,""))))))))))))))))</f>
        <v/>
      </c>
      <c r="P101" s="12" t="str">
        <f>IF('Result 2005-2012'!$R101="","",IF($M$1=2005,'Result 2005-2012'!P101,IF(AND($M$1=2006,'Calculation sheet'!$AQ101="2005-2012"),'Result 2005-2012'!P101*SUM($Y$11:$AE$11)/7,IF(AND($M$1=2007,'Calculation sheet'!$AQ101="2005-2012"),'Result 2005-2012'!P101*SUM($Z$11:$AE$11)/6,IF(AND($M$1=2008,'Calculation sheet'!$AQ101="2005-2012"),'Result 2005-2012'!P101*SUM($AA$11:$AE$11)/5,IF(AND($M$1=2009,'Calculation sheet'!$AQ101="2005-2012"),'Result 2005-2012'!P101*SUM($AB$11:$AE$11)/4,IF(AND($M$1=2010,'Calculation sheet'!$AQ101="2005-2012"),'Result 2005-2012'!P101*SUM($AC$11:$AE$11)/3,IF(AND($M$1=2011,'Calculation sheet'!$AQ101="2005-2012"),'Result 2005-2012'!P101*SUM($AD$11:$AE$11)/2,IF(AND($M$1=2012,'Calculation sheet'!$AQ101="2005-2012"),'Result 2005-2012'!P101*$AE$11,IF(AND($M$1=2006,'Calculation sheet'!$AQ101="1999-2012"),'Result 2005-2012'!P101*SUM($Y$16:$AE$16)/7,IF(AND($M$1=2007,'Calculation sheet'!$AQ101="1999-2012"),'Result 2005-2012'!P101*SUM($Z$16:$AE$16)/6,IF(AND($M$1=2008,'Calculation sheet'!$AQ101="1999-2012"),'Result 2005-2012'!P101*SUM($AA$16:$AE$16)/5,IF(AND($M$1=2009,'Calculation sheet'!$AQ101="1999-2012"),'Result 2005-2012'!P101*SUM($AB$16:$AE$16)/4,IF(AND($M$1=2010,'Calculation sheet'!$AQ101="1999-2012"),'Result 2005-2012'!P101*SUM($AC$16:$AE$16)/3,IF(AND($M$1=2011,'Calculation sheet'!$AQ101="1999-2012"),'Result 2005-2012'!P101*SUM($AD$16:$AE$16)/2,IF(AND($M$1=2012,'Calculation sheet'!$AQ101="1999-2012"),'Result 2005-2012'!P101*$AE$16,""))))))))))))))))</f>
        <v/>
      </c>
      <c r="Q101" s="12" t="str">
        <f t="shared" si="6"/>
        <v/>
      </c>
      <c r="R101" s="14" t="str">
        <f t="shared" si="7"/>
        <v/>
      </c>
    </row>
    <row r="102" spans="1:18" x14ac:dyDescent="0.3">
      <c r="A102" s="4" t="str">
        <f>IF('Input data'!A117="","",'Input data'!A117)</f>
        <v/>
      </c>
      <c r="B102" s="4" t="str">
        <f>IF('Input data'!B117="","",'Input data'!B117)</f>
        <v/>
      </c>
      <c r="C102" s="4" t="str">
        <f>IF('Input data'!C117="","",'Input data'!C117)</f>
        <v/>
      </c>
      <c r="D102" s="4" t="str">
        <f>IF('Input data'!D117="","",'Input data'!D117)</f>
        <v/>
      </c>
      <c r="E102" s="4" t="str">
        <f>IF('Input data'!E117="","",'Input data'!E117)</f>
        <v/>
      </c>
      <c r="F102" s="4" t="str">
        <f>IF('Input data'!F117="","",'Input data'!F117)</f>
        <v/>
      </c>
      <c r="G102" s="4">
        <f>IF('Input data'!G117="","",'Input data'!G117)</f>
        <v>0</v>
      </c>
      <c r="H102" s="4" t="str">
        <f>IF('Input data'!H117&gt;0.5,'Input data'!H117,"")</f>
        <v/>
      </c>
      <c r="I102" s="4" t="str">
        <f>IF('Input data'!I117="","",'Input data'!I117)</f>
        <v/>
      </c>
      <c r="J102" s="12" t="str">
        <f>IF('Result 2005-2012'!$R102="","",IF($M$1=2005,'Result 2005-2012'!J102,IF(AND($M$1=2006,'Calculation sheet'!$AQ102="2005-2012"),'Result 2005-2012'!J102*SUM($Y$7:$AE$7)/7,IF(AND($M$1=2007,'Calculation sheet'!$AQ102="2005-2012"),'Result 2005-2012'!J102*SUM($Z$7:$AE$7)/6,IF(AND($M$1=2008,'Calculation sheet'!$AQ102="2005-2012"),'Result 2005-2012'!J102*SUM($AA$7:$AE$7)/5,IF(AND($M$1=2009,'Calculation sheet'!$AQ102="2005-2012"),'Result 2005-2012'!J102*SUM($AB$7:$AE$7)/4,IF(AND($M$1=2010,'Calculation sheet'!$AQ102="2005-2012"),'Result 2005-2012'!J102*SUM($AC$7:$AE$7)/3,IF(AND($M$1=2011,'Calculation sheet'!$AQ102="2005-2012"),'Result 2005-2012'!J102*SUM($AD$7:$AE$7)/2,IF(AND($M$1=2012,'Calculation sheet'!$AQ102="2005-2012"),'Result 2005-2012'!J102*$AE$7,IF(AND($M$1=2006,'Calculation sheet'!$AQ102="1999-2012"),'Result 2005-2012'!J102*SUM($Y$16:$AE$16)/7,IF(AND($M$1=2007,'Calculation sheet'!$AQ102="1999-2012"),'Result 2005-2012'!J102*SUM($Z$16:$AE$16)/6,IF(AND($M$1=2008,'Calculation sheet'!$AQ102="1999-2012"),'Result 2005-2012'!J102*SUM($AA$16:$AE$16)/5,IF(AND($M$1=2009,'Calculation sheet'!$AQ102="1999-2012"),'Result 2005-2012'!J102*SUM($AB$16:$AE$16)/4,IF(AND($M$1=2010,'Calculation sheet'!$AQ102="1999-2012"),'Result 2005-2012'!J102*SUM($AC$16:$AE$16)/3,IF(AND($M$1=2011,'Calculation sheet'!$AQ102="1999-2012"),'Result 2005-2012'!J102*SUM($AD$16:$AE$16)/2,IF(AND($M$1=2012,'Calculation sheet'!$AQ102="1999-2012"),'Result 2005-2012'!J102*$AE$16,""))))))))))))))))</f>
        <v/>
      </c>
      <c r="K102" s="12" t="str">
        <f>IF('Result 2005-2012'!$R102="","",IF($M$1=2005,'Result 2005-2012'!K102,IF(AND($M$1=2006,'Calculation sheet'!$AQ102="2005-2012"),'Result 2005-2012'!K102*SUM($Y$8:$AE$8)/7,IF(AND($M$1=2007,'Calculation sheet'!$AQ102="2005-2012"),'Result 2005-2012'!K102*SUM($Z$8:$AE$8)/6,IF(AND($M$1=2008,'Calculation sheet'!$AQ102="2005-2012"),'Result 2005-2012'!K102*SUM($AA$8:$AE$8)/5,IF(AND($M$1=2009,'Calculation sheet'!$AQ102="2005-2012"),'Result 2005-2012'!K102*SUM($AB$8:$AE$8)/4,IF(AND($M$1=2010,'Calculation sheet'!$AQ102="2005-2012"),'Result 2005-2012'!K102*SUM($AC$8:$AE$8)/3,IF(AND($M$1=2011,'Calculation sheet'!$AQ102="2005-2012"),'Result 2005-2012'!K102*SUM($AD$8:$AE$8)/2,IF(AND($M$1=2012,'Calculation sheet'!$AQ102="2005-2012"),'Result 2005-2012'!K102*$AE$8,IF(AND($M$1=2006,'Calculation sheet'!$AQ102="1999-2012"),'Result 2005-2012'!K102*SUM($Y$17:$AE$17)/7,IF(AND($M$1=2007,'Calculation sheet'!$AQ102="1999-2012"),'Result 2005-2012'!K102*SUM($Z$17:$AE$17)/6,IF(AND($M$1=2008,'Calculation sheet'!$AQ102="1999-2012"),'Result 2005-2012'!K102*SUM($AA$17:$AE$17)/5,IF(AND($M$1=2009,'Calculation sheet'!$AQ102="1999-2012"),'Result 2005-2012'!K102*SUM($AB$17:$AE$17)/4,IF(AND($M$1=2010,'Calculation sheet'!$AQ102="1999-2012"),'Result 2005-2012'!K102*SUM($AC$17:$AE$17)/3,IF(AND($M$1=2011,'Calculation sheet'!$AQ102="1999-2012"),'Result 2005-2012'!K102*SUM($AD$17:$AE$17)/2,IF(AND($M$1=2012,'Calculation sheet'!$AQ102="1999-2012"),'Result 2005-2012'!K102*$AE$17,""))))))))))))))))</f>
        <v/>
      </c>
      <c r="L102" s="12" t="str">
        <f>IF('Result 2005-2012'!$R102="","",IF($M$1=2005,'Result 2005-2012'!L102,IF(AND($M$1=2006,'Calculation sheet'!$AQ102="2005-2012"),'Result 2005-2012'!L102*SUM($Y$9:$AE$9)/7,IF(AND($M$1=2007,'Calculation sheet'!$AQ102="2005-2012"),'Result 2005-2012'!L102*SUM($Z$9:$AE$9)/6,IF(AND($M$1=2008,'Calculation sheet'!$AQ102="2005-2012"),'Result 2005-2012'!L102*SUM($AA$9:$AE$9)/5,IF(AND($M$1=2009,'Calculation sheet'!$AQ102="2005-2012"),'Result 2005-2012'!L102*SUM($AB$9:$AE$9)/4,IF(AND($M$1=2010,'Calculation sheet'!$AQ102="2005-2012"),'Result 2005-2012'!L102*SUM($AC$9:$AE$9)/3,IF(AND($M$1=2011,'Calculation sheet'!$AQ102="2005-2012"),'Result 2005-2012'!L102*SUM($AD$9:$AE$9)/2,IF(AND($M$1=2012,'Calculation sheet'!$AQ102="2005-2012"),'Result 2005-2012'!L102*$AE$9,IF(AND($M$1=2006,'Calculation sheet'!$AQ102="1999-2012"),'Result 2005-2012'!L102*SUM($Y$18:$AE$18)/7,IF(AND($M$1=2007,'Calculation sheet'!$AQ102="1999-2012"),'Result 2005-2012'!L102*SUM($Z$18:$AE$18)/6,IF(AND($M$1=2008,'Calculation sheet'!$AQ102="1999-2012"),'Result 2005-2012'!L102*SUM($AA$18:$AE$18)/5,IF(AND($M$1=2009,'Calculation sheet'!$AQ102="1999-2012"),'Result 2005-2012'!L102*SUM($AB$18:$AE$18)/4,IF(AND($M$1=2010,'Calculation sheet'!$AQ102="1999-2012"),'Result 2005-2012'!L102*SUM($AC$18:$AE$18)/3,IF(AND($M$1=2011,'Calculation sheet'!$AQ102="1999-2012"),'Result 2005-2012'!L102*SUM($AD$18:$AE$18)/2,IF(AND($M$1=2012,'Calculation sheet'!$AQ102="1999-2012"),'Result 2005-2012'!L102*$AE$18,""))))))))))))))))</f>
        <v/>
      </c>
      <c r="M102" s="12" t="str">
        <f t="shared" si="5"/>
        <v/>
      </c>
      <c r="N102" s="12" t="str">
        <f>IF('Result 2005-2012'!$R102="","",IF($M$1=2005,'Result 2005-2012'!N102,IF(AND($M$1=2006,'Calculation sheet'!$AQ102="2005-2012"),'Result 2005-2012'!N102*SUM($Y$10:$AE$10)/7,IF(AND($M$1=2007,'Calculation sheet'!$AQ102="2005-2012"),'Result 2005-2012'!N102*SUM($Z$10:$AE$10)/6,IF(AND($M$1=2008,'Calculation sheet'!$AQ102="2005-2012"),'Result 2005-2012'!N102*SUM($AA$10:$AE$10)/5,IF(AND($M$1=2009,'Calculation sheet'!$AQ102="2005-2012"),'Result 2005-2012'!N102*SUM($AB$10:$AE$10)/4,IF(AND($M$1=2010,'Calculation sheet'!$AQ102="2005-2012"),'Result 2005-2012'!N102*SUM($AC$10:$AE$10)/3,IF(AND($M$1=2011,'Calculation sheet'!$AQ102="2005-2012"),'Result 2005-2012'!N102*SUM($AD$10:$AE$10)/2,IF(AND($M$1=2012,'Calculation sheet'!$AQ102="2005-2012"),'Result 2005-2012'!N102*$AE$10,IF(AND($M$1=2006,'Calculation sheet'!$AQ102="1999-2012"),'Result 2005-2012'!N102*SUM($Y$16:$AE$16)/7,IF(AND($M$1=2007,'Calculation sheet'!$AQ102="1999-2012"),'Result 2005-2012'!N102*SUM($Z$16:$AE$16)/6,IF(AND($M$1=2008,'Calculation sheet'!$AQ102="1999-2012"),'Result 2005-2012'!N102*SUM($AA$16:$AE$16)/5,IF(AND($M$1=2009,'Calculation sheet'!$AQ102="1999-2012"),'Result 2005-2012'!N102*SUM($AB$16:$AE$16)/4,IF(AND($M$1=2010,'Calculation sheet'!$AQ102="1999-2012"),'Result 2005-2012'!N102*SUM($AC$16:$AE$16)/3,IF(AND($M$1=2011,'Calculation sheet'!$AQ102="1999-2012"),'Result 2005-2012'!N102*SUM($AD$16:$AE$16)/2,IF(AND($M$1=2012,'Calculation sheet'!$AQ102="1999-2012"),'Result 2005-2012'!N102*$AE$16,""))))))))))))))))</f>
        <v/>
      </c>
      <c r="O102" s="12" t="str">
        <f>IF('Result 2005-2012'!$R102="","",IF($M$1=2005,'Result 2005-2012'!O102,IF(AND($M$1=2006,'Calculation sheet'!$AQ102="2005-2012"),'Result 2005-2012'!O102*SUM($Y$10:$AE$10)/7,IF(AND($M$1=2007,'Calculation sheet'!$AQ102="2005-2012"),'Result 2005-2012'!O102*SUM($Z$10:$AE$10)/6,IF(AND($M$1=2008,'Calculation sheet'!$AQ102="2005-2012"),'Result 2005-2012'!O102*SUM($AA$10:$AE$10)/5,IF(AND($M$1=2009,'Calculation sheet'!$AQ102="2005-2012"),'Result 2005-2012'!O102*SUM($AB$10:$AE$10)/4,IF(AND($M$1=2010,'Calculation sheet'!$AQ102="2005-2012"),'Result 2005-2012'!O102*SUM($AC$10:$AE$10)/3,IF(AND($M$1=2011,'Calculation sheet'!$AQ102="2005-2012"),'Result 2005-2012'!O102*SUM($AD$10:$AE$10)/2,IF(AND($M$1=2012,'Calculation sheet'!$AQ102="2005-2012"),'Result 2005-2012'!O102*$AE$10,IF(AND($M$1=2006,'Calculation sheet'!$AQ102="1999-2012"),'Result 2005-2012'!O102*SUM($Y$16:$AE$16)/7,IF(AND($M$1=2007,'Calculation sheet'!$AQ102="1999-2012"),'Result 2005-2012'!O102*SUM($Z$16:$AE$16)/6,IF(AND($M$1=2008,'Calculation sheet'!$AQ102="1999-2012"),'Result 2005-2012'!O102*SUM($AA$16:$AE$16)/5,IF(AND($M$1=2009,'Calculation sheet'!$AQ102="1999-2012"),'Result 2005-2012'!O102*SUM($AB$16:$AE$16)/4,IF(AND($M$1=2010,'Calculation sheet'!$AQ102="1999-2012"),'Result 2005-2012'!O102*SUM($AC$16:$AE$16)/3,IF(AND($M$1=2011,'Calculation sheet'!$AQ102="1999-2012"),'Result 2005-2012'!O102*SUM($AD$16:$AE$16)/2,IF(AND($M$1=2012,'Calculation sheet'!$AQ102="1999-2012"),'Result 2005-2012'!O102*$AE$16,""))))))))))))))))</f>
        <v/>
      </c>
      <c r="P102" s="12" t="str">
        <f>IF('Result 2005-2012'!$R102="","",IF($M$1=2005,'Result 2005-2012'!P102,IF(AND($M$1=2006,'Calculation sheet'!$AQ102="2005-2012"),'Result 2005-2012'!P102*SUM($Y$11:$AE$11)/7,IF(AND($M$1=2007,'Calculation sheet'!$AQ102="2005-2012"),'Result 2005-2012'!P102*SUM($Z$11:$AE$11)/6,IF(AND($M$1=2008,'Calculation sheet'!$AQ102="2005-2012"),'Result 2005-2012'!P102*SUM($AA$11:$AE$11)/5,IF(AND($M$1=2009,'Calculation sheet'!$AQ102="2005-2012"),'Result 2005-2012'!P102*SUM($AB$11:$AE$11)/4,IF(AND($M$1=2010,'Calculation sheet'!$AQ102="2005-2012"),'Result 2005-2012'!P102*SUM($AC$11:$AE$11)/3,IF(AND($M$1=2011,'Calculation sheet'!$AQ102="2005-2012"),'Result 2005-2012'!P102*SUM($AD$11:$AE$11)/2,IF(AND($M$1=2012,'Calculation sheet'!$AQ102="2005-2012"),'Result 2005-2012'!P102*$AE$11,IF(AND($M$1=2006,'Calculation sheet'!$AQ102="1999-2012"),'Result 2005-2012'!P102*SUM($Y$16:$AE$16)/7,IF(AND($M$1=2007,'Calculation sheet'!$AQ102="1999-2012"),'Result 2005-2012'!P102*SUM($Z$16:$AE$16)/6,IF(AND($M$1=2008,'Calculation sheet'!$AQ102="1999-2012"),'Result 2005-2012'!P102*SUM($AA$16:$AE$16)/5,IF(AND($M$1=2009,'Calculation sheet'!$AQ102="1999-2012"),'Result 2005-2012'!P102*SUM($AB$16:$AE$16)/4,IF(AND($M$1=2010,'Calculation sheet'!$AQ102="1999-2012"),'Result 2005-2012'!P102*SUM($AC$16:$AE$16)/3,IF(AND($M$1=2011,'Calculation sheet'!$AQ102="1999-2012"),'Result 2005-2012'!P102*SUM($AD$16:$AE$16)/2,IF(AND($M$1=2012,'Calculation sheet'!$AQ102="1999-2012"),'Result 2005-2012'!P102*$AE$16,""))))))))))))))))</f>
        <v/>
      </c>
      <c r="Q102" s="12" t="str">
        <f t="shared" si="6"/>
        <v/>
      </c>
      <c r="R102" s="14" t="str">
        <f t="shared" si="7"/>
        <v/>
      </c>
    </row>
    <row r="103" spans="1:18" x14ac:dyDescent="0.3">
      <c r="A103" s="4" t="str">
        <f>IF('Input data'!A118="","",'Input data'!A118)</f>
        <v/>
      </c>
      <c r="B103" s="4" t="str">
        <f>IF('Input data'!B118="","",'Input data'!B118)</f>
        <v/>
      </c>
      <c r="C103" s="4" t="str">
        <f>IF('Input data'!C118="","",'Input data'!C118)</f>
        <v/>
      </c>
      <c r="D103" s="4" t="str">
        <f>IF('Input data'!D118="","",'Input data'!D118)</f>
        <v/>
      </c>
      <c r="E103" s="4" t="str">
        <f>IF('Input data'!E118="","",'Input data'!E118)</f>
        <v/>
      </c>
      <c r="F103" s="4" t="str">
        <f>IF('Input data'!F118="","",'Input data'!F118)</f>
        <v/>
      </c>
      <c r="G103" s="4">
        <f>IF('Input data'!G118="","",'Input data'!G118)</f>
        <v>0</v>
      </c>
      <c r="H103" s="4" t="str">
        <f>IF('Input data'!H118&gt;0.5,'Input data'!H118,"")</f>
        <v/>
      </c>
      <c r="I103" s="4" t="str">
        <f>IF('Input data'!I118="","",'Input data'!I118)</f>
        <v/>
      </c>
      <c r="J103" s="12" t="str">
        <f>IF('Result 2005-2012'!$R103="","",IF($M$1=2005,'Result 2005-2012'!J103,IF(AND($M$1=2006,'Calculation sheet'!$AQ103="2005-2012"),'Result 2005-2012'!J103*SUM($Y$7:$AE$7)/7,IF(AND($M$1=2007,'Calculation sheet'!$AQ103="2005-2012"),'Result 2005-2012'!J103*SUM($Z$7:$AE$7)/6,IF(AND($M$1=2008,'Calculation sheet'!$AQ103="2005-2012"),'Result 2005-2012'!J103*SUM($AA$7:$AE$7)/5,IF(AND($M$1=2009,'Calculation sheet'!$AQ103="2005-2012"),'Result 2005-2012'!J103*SUM($AB$7:$AE$7)/4,IF(AND($M$1=2010,'Calculation sheet'!$AQ103="2005-2012"),'Result 2005-2012'!J103*SUM($AC$7:$AE$7)/3,IF(AND($M$1=2011,'Calculation sheet'!$AQ103="2005-2012"),'Result 2005-2012'!J103*SUM($AD$7:$AE$7)/2,IF(AND($M$1=2012,'Calculation sheet'!$AQ103="2005-2012"),'Result 2005-2012'!J103*$AE$7,IF(AND($M$1=2006,'Calculation sheet'!$AQ103="1999-2012"),'Result 2005-2012'!J103*SUM($Y$16:$AE$16)/7,IF(AND($M$1=2007,'Calculation sheet'!$AQ103="1999-2012"),'Result 2005-2012'!J103*SUM($Z$16:$AE$16)/6,IF(AND($M$1=2008,'Calculation sheet'!$AQ103="1999-2012"),'Result 2005-2012'!J103*SUM($AA$16:$AE$16)/5,IF(AND($M$1=2009,'Calculation sheet'!$AQ103="1999-2012"),'Result 2005-2012'!J103*SUM($AB$16:$AE$16)/4,IF(AND($M$1=2010,'Calculation sheet'!$AQ103="1999-2012"),'Result 2005-2012'!J103*SUM($AC$16:$AE$16)/3,IF(AND($M$1=2011,'Calculation sheet'!$AQ103="1999-2012"),'Result 2005-2012'!J103*SUM($AD$16:$AE$16)/2,IF(AND($M$1=2012,'Calculation sheet'!$AQ103="1999-2012"),'Result 2005-2012'!J103*$AE$16,""))))))))))))))))</f>
        <v/>
      </c>
      <c r="K103" s="12" t="str">
        <f>IF('Result 2005-2012'!$R103="","",IF($M$1=2005,'Result 2005-2012'!K103,IF(AND($M$1=2006,'Calculation sheet'!$AQ103="2005-2012"),'Result 2005-2012'!K103*SUM($Y$8:$AE$8)/7,IF(AND($M$1=2007,'Calculation sheet'!$AQ103="2005-2012"),'Result 2005-2012'!K103*SUM($Z$8:$AE$8)/6,IF(AND($M$1=2008,'Calculation sheet'!$AQ103="2005-2012"),'Result 2005-2012'!K103*SUM($AA$8:$AE$8)/5,IF(AND($M$1=2009,'Calculation sheet'!$AQ103="2005-2012"),'Result 2005-2012'!K103*SUM($AB$8:$AE$8)/4,IF(AND($M$1=2010,'Calculation sheet'!$AQ103="2005-2012"),'Result 2005-2012'!K103*SUM($AC$8:$AE$8)/3,IF(AND($M$1=2011,'Calculation sheet'!$AQ103="2005-2012"),'Result 2005-2012'!K103*SUM($AD$8:$AE$8)/2,IF(AND($M$1=2012,'Calculation sheet'!$AQ103="2005-2012"),'Result 2005-2012'!K103*$AE$8,IF(AND($M$1=2006,'Calculation sheet'!$AQ103="1999-2012"),'Result 2005-2012'!K103*SUM($Y$17:$AE$17)/7,IF(AND($M$1=2007,'Calculation sheet'!$AQ103="1999-2012"),'Result 2005-2012'!K103*SUM($Z$17:$AE$17)/6,IF(AND($M$1=2008,'Calculation sheet'!$AQ103="1999-2012"),'Result 2005-2012'!K103*SUM($AA$17:$AE$17)/5,IF(AND($M$1=2009,'Calculation sheet'!$AQ103="1999-2012"),'Result 2005-2012'!K103*SUM($AB$17:$AE$17)/4,IF(AND($M$1=2010,'Calculation sheet'!$AQ103="1999-2012"),'Result 2005-2012'!K103*SUM($AC$17:$AE$17)/3,IF(AND($M$1=2011,'Calculation sheet'!$AQ103="1999-2012"),'Result 2005-2012'!K103*SUM($AD$17:$AE$17)/2,IF(AND($M$1=2012,'Calculation sheet'!$AQ103="1999-2012"),'Result 2005-2012'!K103*$AE$17,""))))))))))))))))</f>
        <v/>
      </c>
      <c r="L103" s="12" t="str">
        <f>IF('Result 2005-2012'!$R103="","",IF($M$1=2005,'Result 2005-2012'!L103,IF(AND($M$1=2006,'Calculation sheet'!$AQ103="2005-2012"),'Result 2005-2012'!L103*SUM($Y$9:$AE$9)/7,IF(AND($M$1=2007,'Calculation sheet'!$AQ103="2005-2012"),'Result 2005-2012'!L103*SUM($Z$9:$AE$9)/6,IF(AND($M$1=2008,'Calculation sheet'!$AQ103="2005-2012"),'Result 2005-2012'!L103*SUM($AA$9:$AE$9)/5,IF(AND($M$1=2009,'Calculation sheet'!$AQ103="2005-2012"),'Result 2005-2012'!L103*SUM($AB$9:$AE$9)/4,IF(AND($M$1=2010,'Calculation sheet'!$AQ103="2005-2012"),'Result 2005-2012'!L103*SUM($AC$9:$AE$9)/3,IF(AND($M$1=2011,'Calculation sheet'!$AQ103="2005-2012"),'Result 2005-2012'!L103*SUM($AD$9:$AE$9)/2,IF(AND($M$1=2012,'Calculation sheet'!$AQ103="2005-2012"),'Result 2005-2012'!L103*$AE$9,IF(AND($M$1=2006,'Calculation sheet'!$AQ103="1999-2012"),'Result 2005-2012'!L103*SUM($Y$18:$AE$18)/7,IF(AND($M$1=2007,'Calculation sheet'!$AQ103="1999-2012"),'Result 2005-2012'!L103*SUM($Z$18:$AE$18)/6,IF(AND($M$1=2008,'Calculation sheet'!$AQ103="1999-2012"),'Result 2005-2012'!L103*SUM($AA$18:$AE$18)/5,IF(AND($M$1=2009,'Calculation sheet'!$AQ103="1999-2012"),'Result 2005-2012'!L103*SUM($AB$18:$AE$18)/4,IF(AND($M$1=2010,'Calculation sheet'!$AQ103="1999-2012"),'Result 2005-2012'!L103*SUM($AC$18:$AE$18)/3,IF(AND($M$1=2011,'Calculation sheet'!$AQ103="1999-2012"),'Result 2005-2012'!L103*SUM($AD$18:$AE$18)/2,IF(AND($M$1=2012,'Calculation sheet'!$AQ103="1999-2012"),'Result 2005-2012'!L103*$AE$18,""))))))))))))))))</f>
        <v/>
      </c>
      <c r="M103" s="12" t="str">
        <f t="shared" si="5"/>
        <v/>
      </c>
      <c r="N103" s="12" t="str">
        <f>IF('Result 2005-2012'!$R103="","",IF($M$1=2005,'Result 2005-2012'!N103,IF(AND($M$1=2006,'Calculation sheet'!$AQ103="2005-2012"),'Result 2005-2012'!N103*SUM($Y$10:$AE$10)/7,IF(AND($M$1=2007,'Calculation sheet'!$AQ103="2005-2012"),'Result 2005-2012'!N103*SUM($Z$10:$AE$10)/6,IF(AND($M$1=2008,'Calculation sheet'!$AQ103="2005-2012"),'Result 2005-2012'!N103*SUM($AA$10:$AE$10)/5,IF(AND($M$1=2009,'Calculation sheet'!$AQ103="2005-2012"),'Result 2005-2012'!N103*SUM($AB$10:$AE$10)/4,IF(AND($M$1=2010,'Calculation sheet'!$AQ103="2005-2012"),'Result 2005-2012'!N103*SUM($AC$10:$AE$10)/3,IF(AND($M$1=2011,'Calculation sheet'!$AQ103="2005-2012"),'Result 2005-2012'!N103*SUM($AD$10:$AE$10)/2,IF(AND($M$1=2012,'Calculation sheet'!$AQ103="2005-2012"),'Result 2005-2012'!N103*$AE$10,IF(AND($M$1=2006,'Calculation sheet'!$AQ103="1999-2012"),'Result 2005-2012'!N103*SUM($Y$16:$AE$16)/7,IF(AND($M$1=2007,'Calculation sheet'!$AQ103="1999-2012"),'Result 2005-2012'!N103*SUM($Z$16:$AE$16)/6,IF(AND($M$1=2008,'Calculation sheet'!$AQ103="1999-2012"),'Result 2005-2012'!N103*SUM($AA$16:$AE$16)/5,IF(AND($M$1=2009,'Calculation sheet'!$AQ103="1999-2012"),'Result 2005-2012'!N103*SUM($AB$16:$AE$16)/4,IF(AND($M$1=2010,'Calculation sheet'!$AQ103="1999-2012"),'Result 2005-2012'!N103*SUM($AC$16:$AE$16)/3,IF(AND($M$1=2011,'Calculation sheet'!$AQ103="1999-2012"),'Result 2005-2012'!N103*SUM($AD$16:$AE$16)/2,IF(AND($M$1=2012,'Calculation sheet'!$AQ103="1999-2012"),'Result 2005-2012'!N103*$AE$16,""))))))))))))))))</f>
        <v/>
      </c>
      <c r="O103" s="12" t="str">
        <f>IF('Result 2005-2012'!$R103="","",IF($M$1=2005,'Result 2005-2012'!O103,IF(AND($M$1=2006,'Calculation sheet'!$AQ103="2005-2012"),'Result 2005-2012'!O103*SUM($Y$10:$AE$10)/7,IF(AND($M$1=2007,'Calculation sheet'!$AQ103="2005-2012"),'Result 2005-2012'!O103*SUM($Z$10:$AE$10)/6,IF(AND($M$1=2008,'Calculation sheet'!$AQ103="2005-2012"),'Result 2005-2012'!O103*SUM($AA$10:$AE$10)/5,IF(AND($M$1=2009,'Calculation sheet'!$AQ103="2005-2012"),'Result 2005-2012'!O103*SUM($AB$10:$AE$10)/4,IF(AND($M$1=2010,'Calculation sheet'!$AQ103="2005-2012"),'Result 2005-2012'!O103*SUM($AC$10:$AE$10)/3,IF(AND($M$1=2011,'Calculation sheet'!$AQ103="2005-2012"),'Result 2005-2012'!O103*SUM($AD$10:$AE$10)/2,IF(AND($M$1=2012,'Calculation sheet'!$AQ103="2005-2012"),'Result 2005-2012'!O103*$AE$10,IF(AND($M$1=2006,'Calculation sheet'!$AQ103="1999-2012"),'Result 2005-2012'!O103*SUM($Y$16:$AE$16)/7,IF(AND($M$1=2007,'Calculation sheet'!$AQ103="1999-2012"),'Result 2005-2012'!O103*SUM($Z$16:$AE$16)/6,IF(AND($M$1=2008,'Calculation sheet'!$AQ103="1999-2012"),'Result 2005-2012'!O103*SUM($AA$16:$AE$16)/5,IF(AND($M$1=2009,'Calculation sheet'!$AQ103="1999-2012"),'Result 2005-2012'!O103*SUM($AB$16:$AE$16)/4,IF(AND($M$1=2010,'Calculation sheet'!$AQ103="1999-2012"),'Result 2005-2012'!O103*SUM($AC$16:$AE$16)/3,IF(AND($M$1=2011,'Calculation sheet'!$AQ103="1999-2012"),'Result 2005-2012'!O103*SUM($AD$16:$AE$16)/2,IF(AND($M$1=2012,'Calculation sheet'!$AQ103="1999-2012"),'Result 2005-2012'!O103*$AE$16,""))))))))))))))))</f>
        <v/>
      </c>
      <c r="P103" s="12" t="str">
        <f>IF('Result 2005-2012'!$R103="","",IF($M$1=2005,'Result 2005-2012'!P103,IF(AND($M$1=2006,'Calculation sheet'!$AQ103="2005-2012"),'Result 2005-2012'!P103*SUM($Y$11:$AE$11)/7,IF(AND($M$1=2007,'Calculation sheet'!$AQ103="2005-2012"),'Result 2005-2012'!P103*SUM($Z$11:$AE$11)/6,IF(AND($M$1=2008,'Calculation sheet'!$AQ103="2005-2012"),'Result 2005-2012'!P103*SUM($AA$11:$AE$11)/5,IF(AND($M$1=2009,'Calculation sheet'!$AQ103="2005-2012"),'Result 2005-2012'!P103*SUM($AB$11:$AE$11)/4,IF(AND($M$1=2010,'Calculation sheet'!$AQ103="2005-2012"),'Result 2005-2012'!P103*SUM($AC$11:$AE$11)/3,IF(AND($M$1=2011,'Calculation sheet'!$AQ103="2005-2012"),'Result 2005-2012'!P103*SUM($AD$11:$AE$11)/2,IF(AND($M$1=2012,'Calculation sheet'!$AQ103="2005-2012"),'Result 2005-2012'!P103*$AE$11,IF(AND($M$1=2006,'Calculation sheet'!$AQ103="1999-2012"),'Result 2005-2012'!P103*SUM($Y$16:$AE$16)/7,IF(AND($M$1=2007,'Calculation sheet'!$AQ103="1999-2012"),'Result 2005-2012'!P103*SUM($Z$16:$AE$16)/6,IF(AND($M$1=2008,'Calculation sheet'!$AQ103="1999-2012"),'Result 2005-2012'!P103*SUM($AA$16:$AE$16)/5,IF(AND($M$1=2009,'Calculation sheet'!$AQ103="1999-2012"),'Result 2005-2012'!P103*SUM($AB$16:$AE$16)/4,IF(AND($M$1=2010,'Calculation sheet'!$AQ103="1999-2012"),'Result 2005-2012'!P103*SUM($AC$16:$AE$16)/3,IF(AND($M$1=2011,'Calculation sheet'!$AQ103="1999-2012"),'Result 2005-2012'!P103*SUM($AD$16:$AE$16)/2,IF(AND($M$1=2012,'Calculation sheet'!$AQ103="1999-2012"),'Result 2005-2012'!P103*$AE$16,""))))))))))))))))</f>
        <v/>
      </c>
      <c r="Q103" s="12" t="str">
        <f t="shared" si="6"/>
        <v/>
      </c>
      <c r="R103" s="14" t="str">
        <f t="shared" si="7"/>
        <v/>
      </c>
    </row>
    <row r="104" spans="1:18" x14ac:dyDescent="0.3">
      <c r="A104" s="4" t="str">
        <f>IF('Input data'!A119="","",'Input data'!A119)</f>
        <v/>
      </c>
      <c r="B104" s="4" t="str">
        <f>IF('Input data'!B119="","",'Input data'!B119)</f>
        <v/>
      </c>
      <c r="C104" s="4" t="str">
        <f>IF('Input data'!C119="","",'Input data'!C119)</f>
        <v/>
      </c>
      <c r="D104" s="4" t="str">
        <f>IF('Input data'!D119="","",'Input data'!D119)</f>
        <v/>
      </c>
      <c r="E104" s="4" t="str">
        <f>IF('Input data'!E119="","",'Input data'!E119)</f>
        <v/>
      </c>
      <c r="F104" s="4" t="str">
        <f>IF('Input data'!F119="","",'Input data'!F119)</f>
        <v/>
      </c>
      <c r="G104" s="4">
        <f>IF('Input data'!G119="","",'Input data'!G119)</f>
        <v>0</v>
      </c>
      <c r="H104" s="4" t="str">
        <f>IF('Input data'!H119&gt;0.5,'Input data'!H119,"")</f>
        <v/>
      </c>
      <c r="I104" s="4" t="str">
        <f>IF('Input data'!I119="","",'Input data'!I119)</f>
        <v/>
      </c>
      <c r="J104" s="12" t="str">
        <f>IF('Result 2005-2012'!$R104="","",IF($M$1=2005,'Result 2005-2012'!J104,IF(AND($M$1=2006,'Calculation sheet'!$AQ104="2005-2012"),'Result 2005-2012'!J104*SUM($Y$7:$AE$7)/7,IF(AND($M$1=2007,'Calculation sheet'!$AQ104="2005-2012"),'Result 2005-2012'!J104*SUM($Z$7:$AE$7)/6,IF(AND($M$1=2008,'Calculation sheet'!$AQ104="2005-2012"),'Result 2005-2012'!J104*SUM($AA$7:$AE$7)/5,IF(AND($M$1=2009,'Calculation sheet'!$AQ104="2005-2012"),'Result 2005-2012'!J104*SUM($AB$7:$AE$7)/4,IF(AND($M$1=2010,'Calculation sheet'!$AQ104="2005-2012"),'Result 2005-2012'!J104*SUM($AC$7:$AE$7)/3,IF(AND($M$1=2011,'Calculation sheet'!$AQ104="2005-2012"),'Result 2005-2012'!J104*SUM($AD$7:$AE$7)/2,IF(AND($M$1=2012,'Calculation sheet'!$AQ104="2005-2012"),'Result 2005-2012'!J104*$AE$7,IF(AND($M$1=2006,'Calculation sheet'!$AQ104="1999-2012"),'Result 2005-2012'!J104*SUM($Y$16:$AE$16)/7,IF(AND($M$1=2007,'Calculation sheet'!$AQ104="1999-2012"),'Result 2005-2012'!J104*SUM($Z$16:$AE$16)/6,IF(AND($M$1=2008,'Calculation sheet'!$AQ104="1999-2012"),'Result 2005-2012'!J104*SUM($AA$16:$AE$16)/5,IF(AND($M$1=2009,'Calculation sheet'!$AQ104="1999-2012"),'Result 2005-2012'!J104*SUM($AB$16:$AE$16)/4,IF(AND($M$1=2010,'Calculation sheet'!$AQ104="1999-2012"),'Result 2005-2012'!J104*SUM($AC$16:$AE$16)/3,IF(AND($M$1=2011,'Calculation sheet'!$AQ104="1999-2012"),'Result 2005-2012'!J104*SUM($AD$16:$AE$16)/2,IF(AND($M$1=2012,'Calculation sheet'!$AQ104="1999-2012"),'Result 2005-2012'!J104*$AE$16,""))))))))))))))))</f>
        <v/>
      </c>
      <c r="K104" s="12" t="str">
        <f>IF('Result 2005-2012'!$R104="","",IF($M$1=2005,'Result 2005-2012'!K104,IF(AND($M$1=2006,'Calculation sheet'!$AQ104="2005-2012"),'Result 2005-2012'!K104*SUM($Y$8:$AE$8)/7,IF(AND($M$1=2007,'Calculation sheet'!$AQ104="2005-2012"),'Result 2005-2012'!K104*SUM($Z$8:$AE$8)/6,IF(AND($M$1=2008,'Calculation sheet'!$AQ104="2005-2012"),'Result 2005-2012'!K104*SUM($AA$8:$AE$8)/5,IF(AND($M$1=2009,'Calculation sheet'!$AQ104="2005-2012"),'Result 2005-2012'!K104*SUM($AB$8:$AE$8)/4,IF(AND($M$1=2010,'Calculation sheet'!$AQ104="2005-2012"),'Result 2005-2012'!K104*SUM($AC$8:$AE$8)/3,IF(AND($M$1=2011,'Calculation sheet'!$AQ104="2005-2012"),'Result 2005-2012'!K104*SUM($AD$8:$AE$8)/2,IF(AND($M$1=2012,'Calculation sheet'!$AQ104="2005-2012"),'Result 2005-2012'!K104*$AE$8,IF(AND($M$1=2006,'Calculation sheet'!$AQ104="1999-2012"),'Result 2005-2012'!K104*SUM($Y$17:$AE$17)/7,IF(AND($M$1=2007,'Calculation sheet'!$AQ104="1999-2012"),'Result 2005-2012'!K104*SUM($Z$17:$AE$17)/6,IF(AND($M$1=2008,'Calculation sheet'!$AQ104="1999-2012"),'Result 2005-2012'!K104*SUM($AA$17:$AE$17)/5,IF(AND($M$1=2009,'Calculation sheet'!$AQ104="1999-2012"),'Result 2005-2012'!K104*SUM($AB$17:$AE$17)/4,IF(AND($M$1=2010,'Calculation sheet'!$AQ104="1999-2012"),'Result 2005-2012'!K104*SUM($AC$17:$AE$17)/3,IF(AND($M$1=2011,'Calculation sheet'!$AQ104="1999-2012"),'Result 2005-2012'!K104*SUM($AD$17:$AE$17)/2,IF(AND($M$1=2012,'Calculation sheet'!$AQ104="1999-2012"),'Result 2005-2012'!K104*$AE$17,""))))))))))))))))</f>
        <v/>
      </c>
      <c r="L104" s="12" t="str">
        <f>IF('Result 2005-2012'!$R104="","",IF($M$1=2005,'Result 2005-2012'!L104,IF(AND($M$1=2006,'Calculation sheet'!$AQ104="2005-2012"),'Result 2005-2012'!L104*SUM($Y$9:$AE$9)/7,IF(AND($M$1=2007,'Calculation sheet'!$AQ104="2005-2012"),'Result 2005-2012'!L104*SUM($Z$9:$AE$9)/6,IF(AND($M$1=2008,'Calculation sheet'!$AQ104="2005-2012"),'Result 2005-2012'!L104*SUM($AA$9:$AE$9)/5,IF(AND($M$1=2009,'Calculation sheet'!$AQ104="2005-2012"),'Result 2005-2012'!L104*SUM($AB$9:$AE$9)/4,IF(AND($M$1=2010,'Calculation sheet'!$AQ104="2005-2012"),'Result 2005-2012'!L104*SUM($AC$9:$AE$9)/3,IF(AND($M$1=2011,'Calculation sheet'!$AQ104="2005-2012"),'Result 2005-2012'!L104*SUM($AD$9:$AE$9)/2,IF(AND($M$1=2012,'Calculation sheet'!$AQ104="2005-2012"),'Result 2005-2012'!L104*$AE$9,IF(AND($M$1=2006,'Calculation sheet'!$AQ104="1999-2012"),'Result 2005-2012'!L104*SUM($Y$18:$AE$18)/7,IF(AND($M$1=2007,'Calculation sheet'!$AQ104="1999-2012"),'Result 2005-2012'!L104*SUM($Z$18:$AE$18)/6,IF(AND($M$1=2008,'Calculation sheet'!$AQ104="1999-2012"),'Result 2005-2012'!L104*SUM($AA$18:$AE$18)/5,IF(AND($M$1=2009,'Calculation sheet'!$AQ104="1999-2012"),'Result 2005-2012'!L104*SUM($AB$18:$AE$18)/4,IF(AND($M$1=2010,'Calculation sheet'!$AQ104="1999-2012"),'Result 2005-2012'!L104*SUM($AC$18:$AE$18)/3,IF(AND($M$1=2011,'Calculation sheet'!$AQ104="1999-2012"),'Result 2005-2012'!L104*SUM($AD$18:$AE$18)/2,IF(AND($M$1=2012,'Calculation sheet'!$AQ104="1999-2012"),'Result 2005-2012'!L104*$AE$18,""))))))))))))))))</f>
        <v/>
      </c>
      <c r="M104" s="12" t="str">
        <f t="shared" si="5"/>
        <v/>
      </c>
      <c r="N104" s="12" t="str">
        <f>IF('Result 2005-2012'!$R104="","",IF($M$1=2005,'Result 2005-2012'!N104,IF(AND($M$1=2006,'Calculation sheet'!$AQ104="2005-2012"),'Result 2005-2012'!N104*SUM($Y$10:$AE$10)/7,IF(AND($M$1=2007,'Calculation sheet'!$AQ104="2005-2012"),'Result 2005-2012'!N104*SUM($Z$10:$AE$10)/6,IF(AND($M$1=2008,'Calculation sheet'!$AQ104="2005-2012"),'Result 2005-2012'!N104*SUM($AA$10:$AE$10)/5,IF(AND($M$1=2009,'Calculation sheet'!$AQ104="2005-2012"),'Result 2005-2012'!N104*SUM($AB$10:$AE$10)/4,IF(AND($M$1=2010,'Calculation sheet'!$AQ104="2005-2012"),'Result 2005-2012'!N104*SUM($AC$10:$AE$10)/3,IF(AND($M$1=2011,'Calculation sheet'!$AQ104="2005-2012"),'Result 2005-2012'!N104*SUM($AD$10:$AE$10)/2,IF(AND($M$1=2012,'Calculation sheet'!$AQ104="2005-2012"),'Result 2005-2012'!N104*$AE$10,IF(AND($M$1=2006,'Calculation sheet'!$AQ104="1999-2012"),'Result 2005-2012'!N104*SUM($Y$16:$AE$16)/7,IF(AND($M$1=2007,'Calculation sheet'!$AQ104="1999-2012"),'Result 2005-2012'!N104*SUM($Z$16:$AE$16)/6,IF(AND($M$1=2008,'Calculation sheet'!$AQ104="1999-2012"),'Result 2005-2012'!N104*SUM($AA$16:$AE$16)/5,IF(AND($M$1=2009,'Calculation sheet'!$AQ104="1999-2012"),'Result 2005-2012'!N104*SUM($AB$16:$AE$16)/4,IF(AND($M$1=2010,'Calculation sheet'!$AQ104="1999-2012"),'Result 2005-2012'!N104*SUM($AC$16:$AE$16)/3,IF(AND($M$1=2011,'Calculation sheet'!$AQ104="1999-2012"),'Result 2005-2012'!N104*SUM($AD$16:$AE$16)/2,IF(AND($M$1=2012,'Calculation sheet'!$AQ104="1999-2012"),'Result 2005-2012'!N104*$AE$16,""))))))))))))))))</f>
        <v/>
      </c>
      <c r="O104" s="12" t="str">
        <f>IF('Result 2005-2012'!$R104="","",IF($M$1=2005,'Result 2005-2012'!O104,IF(AND($M$1=2006,'Calculation sheet'!$AQ104="2005-2012"),'Result 2005-2012'!O104*SUM($Y$10:$AE$10)/7,IF(AND($M$1=2007,'Calculation sheet'!$AQ104="2005-2012"),'Result 2005-2012'!O104*SUM($Z$10:$AE$10)/6,IF(AND($M$1=2008,'Calculation sheet'!$AQ104="2005-2012"),'Result 2005-2012'!O104*SUM($AA$10:$AE$10)/5,IF(AND($M$1=2009,'Calculation sheet'!$AQ104="2005-2012"),'Result 2005-2012'!O104*SUM($AB$10:$AE$10)/4,IF(AND($M$1=2010,'Calculation sheet'!$AQ104="2005-2012"),'Result 2005-2012'!O104*SUM($AC$10:$AE$10)/3,IF(AND($M$1=2011,'Calculation sheet'!$AQ104="2005-2012"),'Result 2005-2012'!O104*SUM($AD$10:$AE$10)/2,IF(AND($M$1=2012,'Calculation sheet'!$AQ104="2005-2012"),'Result 2005-2012'!O104*$AE$10,IF(AND($M$1=2006,'Calculation sheet'!$AQ104="1999-2012"),'Result 2005-2012'!O104*SUM($Y$16:$AE$16)/7,IF(AND($M$1=2007,'Calculation sheet'!$AQ104="1999-2012"),'Result 2005-2012'!O104*SUM($Z$16:$AE$16)/6,IF(AND($M$1=2008,'Calculation sheet'!$AQ104="1999-2012"),'Result 2005-2012'!O104*SUM($AA$16:$AE$16)/5,IF(AND($M$1=2009,'Calculation sheet'!$AQ104="1999-2012"),'Result 2005-2012'!O104*SUM($AB$16:$AE$16)/4,IF(AND($M$1=2010,'Calculation sheet'!$AQ104="1999-2012"),'Result 2005-2012'!O104*SUM($AC$16:$AE$16)/3,IF(AND($M$1=2011,'Calculation sheet'!$AQ104="1999-2012"),'Result 2005-2012'!O104*SUM($AD$16:$AE$16)/2,IF(AND($M$1=2012,'Calculation sheet'!$AQ104="1999-2012"),'Result 2005-2012'!O104*$AE$16,""))))))))))))))))</f>
        <v/>
      </c>
      <c r="P104" s="12" t="str">
        <f>IF('Result 2005-2012'!$R104="","",IF($M$1=2005,'Result 2005-2012'!P104,IF(AND($M$1=2006,'Calculation sheet'!$AQ104="2005-2012"),'Result 2005-2012'!P104*SUM($Y$11:$AE$11)/7,IF(AND($M$1=2007,'Calculation sheet'!$AQ104="2005-2012"),'Result 2005-2012'!P104*SUM($Z$11:$AE$11)/6,IF(AND($M$1=2008,'Calculation sheet'!$AQ104="2005-2012"),'Result 2005-2012'!P104*SUM($AA$11:$AE$11)/5,IF(AND($M$1=2009,'Calculation sheet'!$AQ104="2005-2012"),'Result 2005-2012'!P104*SUM($AB$11:$AE$11)/4,IF(AND($M$1=2010,'Calculation sheet'!$AQ104="2005-2012"),'Result 2005-2012'!P104*SUM($AC$11:$AE$11)/3,IF(AND($M$1=2011,'Calculation sheet'!$AQ104="2005-2012"),'Result 2005-2012'!P104*SUM($AD$11:$AE$11)/2,IF(AND($M$1=2012,'Calculation sheet'!$AQ104="2005-2012"),'Result 2005-2012'!P104*$AE$11,IF(AND($M$1=2006,'Calculation sheet'!$AQ104="1999-2012"),'Result 2005-2012'!P104*SUM($Y$16:$AE$16)/7,IF(AND($M$1=2007,'Calculation sheet'!$AQ104="1999-2012"),'Result 2005-2012'!P104*SUM($Z$16:$AE$16)/6,IF(AND($M$1=2008,'Calculation sheet'!$AQ104="1999-2012"),'Result 2005-2012'!P104*SUM($AA$16:$AE$16)/5,IF(AND($M$1=2009,'Calculation sheet'!$AQ104="1999-2012"),'Result 2005-2012'!P104*SUM($AB$16:$AE$16)/4,IF(AND($M$1=2010,'Calculation sheet'!$AQ104="1999-2012"),'Result 2005-2012'!P104*SUM($AC$16:$AE$16)/3,IF(AND($M$1=2011,'Calculation sheet'!$AQ104="1999-2012"),'Result 2005-2012'!P104*SUM($AD$16:$AE$16)/2,IF(AND($M$1=2012,'Calculation sheet'!$AQ104="1999-2012"),'Result 2005-2012'!P104*$AE$16,""))))))))))))))))</f>
        <v/>
      </c>
      <c r="Q104" s="12" t="str">
        <f t="shared" si="6"/>
        <v/>
      </c>
      <c r="R104" s="14" t="str">
        <f t="shared" si="7"/>
        <v/>
      </c>
    </row>
    <row r="105" spans="1:18" x14ac:dyDescent="0.3">
      <c r="A105" s="4" t="str">
        <f>IF('Input data'!A120="","",'Input data'!A120)</f>
        <v/>
      </c>
      <c r="B105" s="4" t="str">
        <f>IF('Input data'!B120="","",'Input data'!B120)</f>
        <v/>
      </c>
      <c r="C105" s="4" t="str">
        <f>IF('Input data'!C120="","",'Input data'!C120)</f>
        <v/>
      </c>
      <c r="D105" s="4" t="str">
        <f>IF('Input data'!D120="","",'Input data'!D120)</f>
        <v/>
      </c>
      <c r="E105" s="4" t="str">
        <f>IF('Input data'!E120="","",'Input data'!E120)</f>
        <v/>
      </c>
      <c r="F105" s="4" t="str">
        <f>IF('Input data'!F120="","",'Input data'!F120)</f>
        <v/>
      </c>
      <c r="G105" s="4">
        <f>IF('Input data'!G120="","",'Input data'!G120)</f>
        <v>0</v>
      </c>
      <c r="H105" s="4" t="str">
        <f>IF('Input data'!H120&gt;0.5,'Input data'!H120,"")</f>
        <v/>
      </c>
      <c r="I105" s="4" t="str">
        <f>IF('Input data'!I120="","",'Input data'!I120)</f>
        <v/>
      </c>
      <c r="J105" s="12" t="str">
        <f>IF('Result 2005-2012'!$R105="","",IF($M$1=2005,'Result 2005-2012'!J105,IF(AND($M$1=2006,'Calculation sheet'!$AQ105="2005-2012"),'Result 2005-2012'!J105*SUM($Y$7:$AE$7)/7,IF(AND($M$1=2007,'Calculation sheet'!$AQ105="2005-2012"),'Result 2005-2012'!J105*SUM($Z$7:$AE$7)/6,IF(AND($M$1=2008,'Calculation sheet'!$AQ105="2005-2012"),'Result 2005-2012'!J105*SUM($AA$7:$AE$7)/5,IF(AND($M$1=2009,'Calculation sheet'!$AQ105="2005-2012"),'Result 2005-2012'!J105*SUM($AB$7:$AE$7)/4,IF(AND($M$1=2010,'Calculation sheet'!$AQ105="2005-2012"),'Result 2005-2012'!J105*SUM($AC$7:$AE$7)/3,IF(AND($M$1=2011,'Calculation sheet'!$AQ105="2005-2012"),'Result 2005-2012'!J105*SUM($AD$7:$AE$7)/2,IF(AND($M$1=2012,'Calculation sheet'!$AQ105="2005-2012"),'Result 2005-2012'!J105*$AE$7,IF(AND($M$1=2006,'Calculation sheet'!$AQ105="1999-2012"),'Result 2005-2012'!J105*SUM($Y$16:$AE$16)/7,IF(AND($M$1=2007,'Calculation sheet'!$AQ105="1999-2012"),'Result 2005-2012'!J105*SUM($Z$16:$AE$16)/6,IF(AND($M$1=2008,'Calculation sheet'!$AQ105="1999-2012"),'Result 2005-2012'!J105*SUM($AA$16:$AE$16)/5,IF(AND($M$1=2009,'Calculation sheet'!$AQ105="1999-2012"),'Result 2005-2012'!J105*SUM($AB$16:$AE$16)/4,IF(AND($M$1=2010,'Calculation sheet'!$AQ105="1999-2012"),'Result 2005-2012'!J105*SUM($AC$16:$AE$16)/3,IF(AND($M$1=2011,'Calculation sheet'!$AQ105="1999-2012"),'Result 2005-2012'!J105*SUM($AD$16:$AE$16)/2,IF(AND($M$1=2012,'Calculation sheet'!$AQ105="1999-2012"),'Result 2005-2012'!J105*$AE$16,""))))))))))))))))</f>
        <v/>
      </c>
      <c r="K105" s="12" t="str">
        <f>IF('Result 2005-2012'!$R105="","",IF($M$1=2005,'Result 2005-2012'!K105,IF(AND($M$1=2006,'Calculation sheet'!$AQ105="2005-2012"),'Result 2005-2012'!K105*SUM($Y$8:$AE$8)/7,IF(AND($M$1=2007,'Calculation sheet'!$AQ105="2005-2012"),'Result 2005-2012'!K105*SUM($Z$8:$AE$8)/6,IF(AND($M$1=2008,'Calculation sheet'!$AQ105="2005-2012"),'Result 2005-2012'!K105*SUM($AA$8:$AE$8)/5,IF(AND($M$1=2009,'Calculation sheet'!$AQ105="2005-2012"),'Result 2005-2012'!K105*SUM($AB$8:$AE$8)/4,IF(AND($M$1=2010,'Calculation sheet'!$AQ105="2005-2012"),'Result 2005-2012'!K105*SUM($AC$8:$AE$8)/3,IF(AND($M$1=2011,'Calculation sheet'!$AQ105="2005-2012"),'Result 2005-2012'!K105*SUM($AD$8:$AE$8)/2,IF(AND($M$1=2012,'Calculation sheet'!$AQ105="2005-2012"),'Result 2005-2012'!K105*$AE$8,IF(AND($M$1=2006,'Calculation sheet'!$AQ105="1999-2012"),'Result 2005-2012'!K105*SUM($Y$17:$AE$17)/7,IF(AND($M$1=2007,'Calculation sheet'!$AQ105="1999-2012"),'Result 2005-2012'!K105*SUM($Z$17:$AE$17)/6,IF(AND($M$1=2008,'Calculation sheet'!$AQ105="1999-2012"),'Result 2005-2012'!K105*SUM($AA$17:$AE$17)/5,IF(AND($M$1=2009,'Calculation sheet'!$AQ105="1999-2012"),'Result 2005-2012'!K105*SUM($AB$17:$AE$17)/4,IF(AND($M$1=2010,'Calculation sheet'!$AQ105="1999-2012"),'Result 2005-2012'!K105*SUM($AC$17:$AE$17)/3,IF(AND($M$1=2011,'Calculation sheet'!$AQ105="1999-2012"),'Result 2005-2012'!K105*SUM($AD$17:$AE$17)/2,IF(AND($M$1=2012,'Calculation sheet'!$AQ105="1999-2012"),'Result 2005-2012'!K105*$AE$17,""))))))))))))))))</f>
        <v/>
      </c>
      <c r="L105" s="12" t="str">
        <f>IF('Result 2005-2012'!$R105="","",IF($M$1=2005,'Result 2005-2012'!L105,IF(AND($M$1=2006,'Calculation sheet'!$AQ105="2005-2012"),'Result 2005-2012'!L105*SUM($Y$9:$AE$9)/7,IF(AND($M$1=2007,'Calculation sheet'!$AQ105="2005-2012"),'Result 2005-2012'!L105*SUM($Z$9:$AE$9)/6,IF(AND($M$1=2008,'Calculation sheet'!$AQ105="2005-2012"),'Result 2005-2012'!L105*SUM($AA$9:$AE$9)/5,IF(AND($M$1=2009,'Calculation sheet'!$AQ105="2005-2012"),'Result 2005-2012'!L105*SUM($AB$9:$AE$9)/4,IF(AND($M$1=2010,'Calculation sheet'!$AQ105="2005-2012"),'Result 2005-2012'!L105*SUM($AC$9:$AE$9)/3,IF(AND($M$1=2011,'Calculation sheet'!$AQ105="2005-2012"),'Result 2005-2012'!L105*SUM($AD$9:$AE$9)/2,IF(AND($M$1=2012,'Calculation sheet'!$AQ105="2005-2012"),'Result 2005-2012'!L105*$AE$9,IF(AND($M$1=2006,'Calculation sheet'!$AQ105="1999-2012"),'Result 2005-2012'!L105*SUM($Y$18:$AE$18)/7,IF(AND($M$1=2007,'Calculation sheet'!$AQ105="1999-2012"),'Result 2005-2012'!L105*SUM($Z$18:$AE$18)/6,IF(AND($M$1=2008,'Calculation sheet'!$AQ105="1999-2012"),'Result 2005-2012'!L105*SUM($AA$18:$AE$18)/5,IF(AND($M$1=2009,'Calculation sheet'!$AQ105="1999-2012"),'Result 2005-2012'!L105*SUM($AB$18:$AE$18)/4,IF(AND($M$1=2010,'Calculation sheet'!$AQ105="1999-2012"),'Result 2005-2012'!L105*SUM($AC$18:$AE$18)/3,IF(AND($M$1=2011,'Calculation sheet'!$AQ105="1999-2012"),'Result 2005-2012'!L105*SUM($AD$18:$AE$18)/2,IF(AND($M$1=2012,'Calculation sheet'!$AQ105="1999-2012"),'Result 2005-2012'!L105*$AE$18,""))))))))))))))))</f>
        <v/>
      </c>
      <c r="M105" s="12" t="str">
        <f t="shared" si="5"/>
        <v/>
      </c>
      <c r="N105" s="12" t="str">
        <f>IF('Result 2005-2012'!$R105="","",IF($M$1=2005,'Result 2005-2012'!N105,IF(AND($M$1=2006,'Calculation sheet'!$AQ105="2005-2012"),'Result 2005-2012'!N105*SUM($Y$10:$AE$10)/7,IF(AND($M$1=2007,'Calculation sheet'!$AQ105="2005-2012"),'Result 2005-2012'!N105*SUM($Z$10:$AE$10)/6,IF(AND($M$1=2008,'Calculation sheet'!$AQ105="2005-2012"),'Result 2005-2012'!N105*SUM($AA$10:$AE$10)/5,IF(AND($M$1=2009,'Calculation sheet'!$AQ105="2005-2012"),'Result 2005-2012'!N105*SUM($AB$10:$AE$10)/4,IF(AND($M$1=2010,'Calculation sheet'!$AQ105="2005-2012"),'Result 2005-2012'!N105*SUM($AC$10:$AE$10)/3,IF(AND($M$1=2011,'Calculation sheet'!$AQ105="2005-2012"),'Result 2005-2012'!N105*SUM($AD$10:$AE$10)/2,IF(AND($M$1=2012,'Calculation sheet'!$AQ105="2005-2012"),'Result 2005-2012'!N105*$AE$10,IF(AND($M$1=2006,'Calculation sheet'!$AQ105="1999-2012"),'Result 2005-2012'!N105*SUM($Y$16:$AE$16)/7,IF(AND($M$1=2007,'Calculation sheet'!$AQ105="1999-2012"),'Result 2005-2012'!N105*SUM($Z$16:$AE$16)/6,IF(AND($M$1=2008,'Calculation sheet'!$AQ105="1999-2012"),'Result 2005-2012'!N105*SUM($AA$16:$AE$16)/5,IF(AND($M$1=2009,'Calculation sheet'!$AQ105="1999-2012"),'Result 2005-2012'!N105*SUM($AB$16:$AE$16)/4,IF(AND($M$1=2010,'Calculation sheet'!$AQ105="1999-2012"),'Result 2005-2012'!N105*SUM($AC$16:$AE$16)/3,IF(AND($M$1=2011,'Calculation sheet'!$AQ105="1999-2012"),'Result 2005-2012'!N105*SUM($AD$16:$AE$16)/2,IF(AND($M$1=2012,'Calculation sheet'!$AQ105="1999-2012"),'Result 2005-2012'!N105*$AE$16,""))))))))))))))))</f>
        <v/>
      </c>
      <c r="O105" s="12" t="str">
        <f>IF('Result 2005-2012'!$R105="","",IF($M$1=2005,'Result 2005-2012'!O105,IF(AND($M$1=2006,'Calculation sheet'!$AQ105="2005-2012"),'Result 2005-2012'!O105*SUM($Y$10:$AE$10)/7,IF(AND($M$1=2007,'Calculation sheet'!$AQ105="2005-2012"),'Result 2005-2012'!O105*SUM($Z$10:$AE$10)/6,IF(AND($M$1=2008,'Calculation sheet'!$AQ105="2005-2012"),'Result 2005-2012'!O105*SUM($AA$10:$AE$10)/5,IF(AND($M$1=2009,'Calculation sheet'!$AQ105="2005-2012"),'Result 2005-2012'!O105*SUM($AB$10:$AE$10)/4,IF(AND($M$1=2010,'Calculation sheet'!$AQ105="2005-2012"),'Result 2005-2012'!O105*SUM($AC$10:$AE$10)/3,IF(AND($M$1=2011,'Calculation sheet'!$AQ105="2005-2012"),'Result 2005-2012'!O105*SUM($AD$10:$AE$10)/2,IF(AND($M$1=2012,'Calculation sheet'!$AQ105="2005-2012"),'Result 2005-2012'!O105*$AE$10,IF(AND($M$1=2006,'Calculation sheet'!$AQ105="1999-2012"),'Result 2005-2012'!O105*SUM($Y$16:$AE$16)/7,IF(AND($M$1=2007,'Calculation sheet'!$AQ105="1999-2012"),'Result 2005-2012'!O105*SUM($Z$16:$AE$16)/6,IF(AND($M$1=2008,'Calculation sheet'!$AQ105="1999-2012"),'Result 2005-2012'!O105*SUM($AA$16:$AE$16)/5,IF(AND($M$1=2009,'Calculation sheet'!$AQ105="1999-2012"),'Result 2005-2012'!O105*SUM($AB$16:$AE$16)/4,IF(AND($M$1=2010,'Calculation sheet'!$AQ105="1999-2012"),'Result 2005-2012'!O105*SUM($AC$16:$AE$16)/3,IF(AND($M$1=2011,'Calculation sheet'!$AQ105="1999-2012"),'Result 2005-2012'!O105*SUM($AD$16:$AE$16)/2,IF(AND($M$1=2012,'Calculation sheet'!$AQ105="1999-2012"),'Result 2005-2012'!O105*$AE$16,""))))))))))))))))</f>
        <v/>
      </c>
      <c r="P105" s="12" t="str">
        <f>IF('Result 2005-2012'!$R105="","",IF($M$1=2005,'Result 2005-2012'!P105,IF(AND($M$1=2006,'Calculation sheet'!$AQ105="2005-2012"),'Result 2005-2012'!P105*SUM($Y$11:$AE$11)/7,IF(AND($M$1=2007,'Calculation sheet'!$AQ105="2005-2012"),'Result 2005-2012'!P105*SUM($Z$11:$AE$11)/6,IF(AND($M$1=2008,'Calculation sheet'!$AQ105="2005-2012"),'Result 2005-2012'!P105*SUM($AA$11:$AE$11)/5,IF(AND($M$1=2009,'Calculation sheet'!$AQ105="2005-2012"),'Result 2005-2012'!P105*SUM($AB$11:$AE$11)/4,IF(AND($M$1=2010,'Calculation sheet'!$AQ105="2005-2012"),'Result 2005-2012'!P105*SUM($AC$11:$AE$11)/3,IF(AND($M$1=2011,'Calculation sheet'!$AQ105="2005-2012"),'Result 2005-2012'!P105*SUM($AD$11:$AE$11)/2,IF(AND($M$1=2012,'Calculation sheet'!$AQ105="2005-2012"),'Result 2005-2012'!P105*$AE$11,IF(AND($M$1=2006,'Calculation sheet'!$AQ105="1999-2012"),'Result 2005-2012'!P105*SUM($Y$16:$AE$16)/7,IF(AND($M$1=2007,'Calculation sheet'!$AQ105="1999-2012"),'Result 2005-2012'!P105*SUM($Z$16:$AE$16)/6,IF(AND($M$1=2008,'Calculation sheet'!$AQ105="1999-2012"),'Result 2005-2012'!P105*SUM($AA$16:$AE$16)/5,IF(AND($M$1=2009,'Calculation sheet'!$AQ105="1999-2012"),'Result 2005-2012'!P105*SUM($AB$16:$AE$16)/4,IF(AND($M$1=2010,'Calculation sheet'!$AQ105="1999-2012"),'Result 2005-2012'!P105*SUM($AC$16:$AE$16)/3,IF(AND($M$1=2011,'Calculation sheet'!$AQ105="1999-2012"),'Result 2005-2012'!P105*SUM($AD$16:$AE$16)/2,IF(AND($M$1=2012,'Calculation sheet'!$AQ105="1999-2012"),'Result 2005-2012'!P105*$AE$16,""))))))))))))))))</f>
        <v/>
      </c>
      <c r="Q105" s="12" t="str">
        <f t="shared" si="6"/>
        <v/>
      </c>
      <c r="R105" s="14" t="str">
        <f t="shared" si="7"/>
        <v/>
      </c>
    </row>
    <row r="106" spans="1:18" x14ac:dyDescent="0.3">
      <c r="A106" s="4" t="str">
        <f>IF('Input data'!A121="","",'Input data'!A121)</f>
        <v/>
      </c>
      <c r="B106" s="4" t="str">
        <f>IF('Input data'!B121="","",'Input data'!B121)</f>
        <v/>
      </c>
      <c r="C106" s="4" t="str">
        <f>IF('Input data'!C121="","",'Input data'!C121)</f>
        <v/>
      </c>
      <c r="D106" s="4" t="str">
        <f>IF('Input data'!D121="","",'Input data'!D121)</f>
        <v/>
      </c>
      <c r="E106" s="4" t="str">
        <f>IF('Input data'!E121="","",'Input data'!E121)</f>
        <v/>
      </c>
      <c r="F106" s="4" t="str">
        <f>IF('Input data'!F121="","",'Input data'!F121)</f>
        <v/>
      </c>
      <c r="G106" s="4">
        <f>IF('Input data'!G121="","",'Input data'!G121)</f>
        <v>0</v>
      </c>
      <c r="H106" s="4" t="str">
        <f>IF('Input data'!H121&gt;0.5,'Input data'!H121,"")</f>
        <v/>
      </c>
      <c r="I106" s="4" t="str">
        <f>IF('Input data'!I121="","",'Input data'!I121)</f>
        <v/>
      </c>
      <c r="J106" s="12" t="str">
        <f>IF('Result 2005-2012'!$R106="","",IF($M$1=2005,'Result 2005-2012'!J106,IF(AND($M$1=2006,'Calculation sheet'!$AQ106="2005-2012"),'Result 2005-2012'!J106*SUM($Y$7:$AE$7)/7,IF(AND($M$1=2007,'Calculation sheet'!$AQ106="2005-2012"),'Result 2005-2012'!J106*SUM($Z$7:$AE$7)/6,IF(AND($M$1=2008,'Calculation sheet'!$AQ106="2005-2012"),'Result 2005-2012'!J106*SUM($AA$7:$AE$7)/5,IF(AND($M$1=2009,'Calculation sheet'!$AQ106="2005-2012"),'Result 2005-2012'!J106*SUM($AB$7:$AE$7)/4,IF(AND($M$1=2010,'Calculation sheet'!$AQ106="2005-2012"),'Result 2005-2012'!J106*SUM($AC$7:$AE$7)/3,IF(AND($M$1=2011,'Calculation sheet'!$AQ106="2005-2012"),'Result 2005-2012'!J106*SUM($AD$7:$AE$7)/2,IF(AND($M$1=2012,'Calculation sheet'!$AQ106="2005-2012"),'Result 2005-2012'!J106*$AE$7,IF(AND($M$1=2006,'Calculation sheet'!$AQ106="1999-2012"),'Result 2005-2012'!J106*SUM($Y$16:$AE$16)/7,IF(AND($M$1=2007,'Calculation sheet'!$AQ106="1999-2012"),'Result 2005-2012'!J106*SUM($Z$16:$AE$16)/6,IF(AND($M$1=2008,'Calculation sheet'!$AQ106="1999-2012"),'Result 2005-2012'!J106*SUM($AA$16:$AE$16)/5,IF(AND($M$1=2009,'Calculation sheet'!$AQ106="1999-2012"),'Result 2005-2012'!J106*SUM($AB$16:$AE$16)/4,IF(AND($M$1=2010,'Calculation sheet'!$AQ106="1999-2012"),'Result 2005-2012'!J106*SUM($AC$16:$AE$16)/3,IF(AND($M$1=2011,'Calculation sheet'!$AQ106="1999-2012"),'Result 2005-2012'!J106*SUM($AD$16:$AE$16)/2,IF(AND($M$1=2012,'Calculation sheet'!$AQ106="1999-2012"),'Result 2005-2012'!J106*$AE$16,""))))))))))))))))</f>
        <v/>
      </c>
      <c r="K106" s="12" t="str">
        <f>IF('Result 2005-2012'!$R106="","",IF($M$1=2005,'Result 2005-2012'!K106,IF(AND($M$1=2006,'Calculation sheet'!$AQ106="2005-2012"),'Result 2005-2012'!K106*SUM($Y$8:$AE$8)/7,IF(AND($M$1=2007,'Calculation sheet'!$AQ106="2005-2012"),'Result 2005-2012'!K106*SUM($Z$8:$AE$8)/6,IF(AND($M$1=2008,'Calculation sheet'!$AQ106="2005-2012"),'Result 2005-2012'!K106*SUM($AA$8:$AE$8)/5,IF(AND($M$1=2009,'Calculation sheet'!$AQ106="2005-2012"),'Result 2005-2012'!K106*SUM($AB$8:$AE$8)/4,IF(AND($M$1=2010,'Calculation sheet'!$AQ106="2005-2012"),'Result 2005-2012'!K106*SUM($AC$8:$AE$8)/3,IF(AND($M$1=2011,'Calculation sheet'!$AQ106="2005-2012"),'Result 2005-2012'!K106*SUM($AD$8:$AE$8)/2,IF(AND($M$1=2012,'Calculation sheet'!$AQ106="2005-2012"),'Result 2005-2012'!K106*$AE$8,IF(AND($M$1=2006,'Calculation sheet'!$AQ106="1999-2012"),'Result 2005-2012'!K106*SUM($Y$17:$AE$17)/7,IF(AND($M$1=2007,'Calculation sheet'!$AQ106="1999-2012"),'Result 2005-2012'!K106*SUM($Z$17:$AE$17)/6,IF(AND($M$1=2008,'Calculation sheet'!$AQ106="1999-2012"),'Result 2005-2012'!K106*SUM($AA$17:$AE$17)/5,IF(AND($M$1=2009,'Calculation sheet'!$AQ106="1999-2012"),'Result 2005-2012'!K106*SUM($AB$17:$AE$17)/4,IF(AND($M$1=2010,'Calculation sheet'!$AQ106="1999-2012"),'Result 2005-2012'!K106*SUM($AC$17:$AE$17)/3,IF(AND($M$1=2011,'Calculation sheet'!$AQ106="1999-2012"),'Result 2005-2012'!K106*SUM($AD$17:$AE$17)/2,IF(AND($M$1=2012,'Calculation sheet'!$AQ106="1999-2012"),'Result 2005-2012'!K106*$AE$17,""))))))))))))))))</f>
        <v/>
      </c>
      <c r="L106" s="12" t="str">
        <f>IF('Result 2005-2012'!$R106="","",IF($M$1=2005,'Result 2005-2012'!L106,IF(AND($M$1=2006,'Calculation sheet'!$AQ106="2005-2012"),'Result 2005-2012'!L106*SUM($Y$9:$AE$9)/7,IF(AND($M$1=2007,'Calculation sheet'!$AQ106="2005-2012"),'Result 2005-2012'!L106*SUM($Z$9:$AE$9)/6,IF(AND($M$1=2008,'Calculation sheet'!$AQ106="2005-2012"),'Result 2005-2012'!L106*SUM($AA$9:$AE$9)/5,IF(AND($M$1=2009,'Calculation sheet'!$AQ106="2005-2012"),'Result 2005-2012'!L106*SUM($AB$9:$AE$9)/4,IF(AND($M$1=2010,'Calculation sheet'!$AQ106="2005-2012"),'Result 2005-2012'!L106*SUM($AC$9:$AE$9)/3,IF(AND($M$1=2011,'Calculation sheet'!$AQ106="2005-2012"),'Result 2005-2012'!L106*SUM($AD$9:$AE$9)/2,IF(AND($M$1=2012,'Calculation sheet'!$AQ106="2005-2012"),'Result 2005-2012'!L106*$AE$9,IF(AND($M$1=2006,'Calculation sheet'!$AQ106="1999-2012"),'Result 2005-2012'!L106*SUM($Y$18:$AE$18)/7,IF(AND($M$1=2007,'Calculation sheet'!$AQ106="1999-2012"),'Result 2005-2012'!L106*SUM($Z$18:$AE$18)/6,IF(AND($M$1=2008,'Calculation sheet'!$AQ106="1999-2012"),'Result 2005-2012'!L106*SUM($AA$18:$AE$18)/5,IF(AND($M$1=2009,'Calculation sheet'!$AQ106="1999-2012"),'Result 2005-2012'!L106*SUM($AB$18:$AE$18)/4,IF(AND($M$1=2010,'Calculation sheet'!$AQ106="1999-2012"),'Result 2005-2012'!L106*SUM($AC$18:$AE$18)/3,IF(AND($M$1=2011,'Calculation sheet'!$AQ106="1999-2012"),'Result 2005-2012'!L106*SUM($AD$18:$AE$18)/2,IF(AND($M$1=2012,'Calculation sheet'!$AQ106="1999-2012"),'Result 2005-2012'!L106*$AE$18,""))))))))))))))))</f>
        <v/>
      </c>
      <c r="M106" s="12" t="str">
        <f t="shared" si="5"/>
        <v/>
      </c>
      <c r="N106" s="12" t="str">
        <f>IF('Result 2005-2012'!$R106="","",IF($M$1=2005,'Result 2005-2012'!N106,IF(AND($M$1=2006,'Calculation sheet'!$AQ106="2005-2012"),'Result 2005-2012'!N106*SUM($Y$10:$AE$10)/7,IF(AND($M$1=2007,'Calculation sheet'!$AQ106="2005-2012"),'Result 2005-2012'!N106*SUM($Z$10:$AE$10)/6,IF(AND($M$1=2008,'Calculation sheet'!$AQ106="2005-2012"),'Result 2005-2012'!N106*SUM($AA$10:$AE$10)/5,IF(AND($M$1=2009,'Calculation sheet'!$AQ106="2005-2012"),'Result 2005-2012'!N106*SUM($AB$10:$AE$10)/4,IF(AND($M$1=2010,'Calculation sheet'!$AQ106="2005-2012"),'Result 2005-2012'!N106*SUM($AC$10:$AE$10)/3,IF(AND($M$1=2011,'Calculation sheet'!$AQ106="2005-2012"),'Result 2005-2012'!N106*SUM($AD$10:$AE$10)/2,IF(AND($M$1=2012,'Calculation sheet'!$AQ106="2005-2012"),'Result 2005-2012'!N106*$AE$10,IF(AND($M$1=2006,'Calculation sheet'!$AQ106="1999-2012"),'Result 2005-2012'!N106*SUM($Y$16:$AE$16)/7,IF(AND($M$1=2007,'Calculation sheet'!$AQ106="1999-2012"),'Result 2005-2012'!N106*SUM($Z$16:$AE$16)/6,IF(AND($M$1=2008,'Calculation sheet'!$AQ106="1999-2012"),'Result 2005-2012'!N106*SUM($AA$16:$AE$16)/5,IF(AND($M$1=2009,'Calculation sheet'!$AQ106="1999-2012"),'Result 2005-2012'!N106*SUM($AB$16:$AE$16)/4,IF(AND($M$1=2010,'Calculation sheet'!$AQ106="1999-2012"),'Result 2005-2012'!N106*SUM($AC$16:$AE$16)/3,IF(AND($M$1=2011,'Calculation sheet'!$AQ106="1999-2012"),'Result 2005-2012'!N106*SUM($AD$16:$AE$16)/2,IF(AND($M$1=2012,'Calculation sheet'!$AQ106="1999-2012"),'Result 2005-2012'!N106*$AE$16,""))))))))))))))))</f>
        <v/>
      </c>
      <c r="O106" s="12" t="str">
        <f>IF('Result 2005-2012'!$R106="","",IF($M$1=2005,'Result 2005-2012'!O106,IF(AND($M$1=2006,'Calculation sheet'!$AQ106="2005-2012"),'Result 2005-2012'!O106*SUM($Y$10:$AE$10)/7,IF(AND($M$1=2007,'Calculation sheet'!$AQ106="2005-2012"),'Result 2005-2012'!O106*SUM($Z$10:$AE$10)/6,IF(AND($M$1=2008,'Calculation sheet'!$AQ106="2005-2012"),'Result 2005-2012'!O106*SUM($AA$10:$AE$10)/5,IF(AND($M$1=2009,'Calculation sheet'!$AQ106="2005-2012"),'Result 2005-2012'!O106*SUM($AB$10:$AE$10)/4,IF(AND($M$1=2010,'Calculation sheet'!$AQ106="2005-2012"),'Result 2005-2012'!O106*SUM($AC$10:$AE$10)/3,IF(AND($M$1=2011,'Calculation sheet'!$AQ106="2005-2012"),'Result 2005-2012'!O106*SUM($AD$10:$AE$10)/2,IF(AND($M$1=2012,'Calculation sheet'!$AQ106="2005-2012"),'Result 2005-2012'!O106*$AE$10,IF(AND($M$1=2006,'Calculation sheet'!$AQ106="1999-2012"),'Result 2005-2012'!O106*SUM($Y$16:$AE$16)/7,IF(AND($M$1=2007,'Calculation sheet'!$AQ106="1999-2012"),'Result 2005-2012'!O106*SUM($Z$16:$AE$16)/6,IF(AND($M$1=2008,'Calculation sheet'!$AQ106="1999-2012"),'Result 2005-2012'!O106*SUM($AA$16:$AE$16)/5,IF(AND($M$1=2009,'Calculation sheet'!$AQ106="1999-2012"),'Result 2005-2012'!O106*SUM($AB$16:$AE$16)/4,IF(AND($M$1=2010,'Calculation sheet'!$AQ106="1999-2012"),'Result 2005-2012'!O106*SUM($AC$16:$AE$16)/3,IF(AND($M$1=2011,'Calculation sheet'!$AQ106="1999-2012"),'Result 2005-2012'!O106*SUM($AD$16:$AE$16)/2,IF(AND($M$1=2012,'Calculation sheet'!$AQ106="1999-2012"),'Result 2005-2012'!O106*$AE$16,""))))))))))))))))</f>
        <v/>
      </c>
      <c r="P106" s="12" t="str">
        <f>IF('Result 2005-2012'!$R106="","",IF($M$1=2005,'Result 2005-2012'!P106,IF(AND($M$1=2006,'Calculation sheet'!$AQ106="2005-2012"),'Result 2005-2012'!P106*SUM($Y$11:$AE$11)/7,IF(AND($M$1=2007,'Calculation sheet'!$AQ106="2005-2012"),'Result 2005-2012'!P106*SUM($Z$11:$AE$11)/6,IF(AND($M$1=2008,'Calculation sheet'!$AQ106="2005-2012"),'Result 2005-2012'!P106*SUM($AA$11:$AE$11)/5,IF(AND($M$1=2009,'Calculation sheet'!$AQ106="2005-2012"),'Result 2005-2012'!P106*SUM($AB$11:$AE$11)/4,IF(AND($M$1=2010,'Calculation sheet'!$AQ106="2005-2012"),'Result 2005-2012'!P106*SUM($AC$11:$AE$11)/3,IF(AND($M$1=2011,'Calculation sheet'!$AQ106="2005-2012"),'Result 2005-2012'!P106*SUM($AD$11:$AE$11)/2,IF(AND($M$1=2012,'Calculation sheet'!$AQ106="2005-2012"),'Result 2005-2012'!P106*$AE$11,IF(AND($M$1=2006,'Calculation sheet'!$AQ106="1999-2012"),'Result 2005-2012'!P106*SUM($Y$16:$AE$16)/7,IF(AND($M$1=2007,'Calculation sheet'!$AQ106="1999-2012"),'Result 2005-2012'!P106*SUM($Z$16:$AE$16)/6,IF(AND($M$1=2008,'Calculation sheet'!$AQ106="1999-2012"),'Result 2005-2012'!P106*SUM($AA$16:$AE$16)/5,IF(AND($M$1=2009,'Calculation sheet'!$AQ106="1999-2012"),'Result 2005-2012'!P106*SUM($AB$16:$AE$16)/4,IF(AND($M$1=2010,'Calculation sheet'!$AQ106="1999-2012"),'Result 2005-2012'!P106*SUM($AC$16:$AE$16)/3,IF(AND($M$1=2011,'Calculation sheet'!$AQ106="1999-2012"),'Result 2005-2012'!P106*SUM($AD$16:$AE$16)/2,IF(AND($M$1=2012,'Calculation sheet'!$AQ106="1999-2012"),'Result 2005-2012'!P106*$AE$16,""))))))))))))))))</f>
        <v/>
      </c>
      <c r="Q106" s="12" t="str">
        <f t="shared" si="6"/>
        <v/>
      </c>
      <c r="R106" s="14" t="str">
        <f t="shared" si="7"/>
        <v/>
      </c>
    </row>
    <row r="107" spans="1:18" x14ac:dyDescent="0.3">
      <c r="A107" s="4" t="str">
        <f>IF('Input data'!A122="","",'Input data'!A122)</f>
        <v/>
      </c>
      <c r="B107" s="4" t="str">
        <f>IF('Input data'!B122="","",'Input data'!B122)</f>
        <v/>
      </c>
      <c r="C107" s="4" t="str">
        <f>IF('Input data'!C122="","",'Input data'!C122)</f>
        <v/>
      </c>
      <c r="D107" s="4" t="str">
        <f>IF('Input data'!D122="","",'Input data'!D122)</f>
        <v/>
      </c>
      <c r="E107" s="4" t="str">
        <f>IF('Input data'!E122="","",'Input data'!E122)</f>
        <v/>
      </c>
      <c r="F107" s="4" t="str">
        <f>IF('Input data'!F122="","",'Input data'!F122)</f>
        <v/>
      </c>
      <c r="G107" s="4">
        <f>IF('Input data'!G122="","",'Input data'!G122)</f>
        <v>0</v>
      </c>
      <c r="H107" s="4" t="str">
        <f>IF('Input data'!H122&gt;0.5,'Input data'!H122,"")</f>
        <v/>
      </c>
      <c r="I107" s="4" t="str">
        <f>IF('Input data'!I122="","",'Input data'!I122)</f>
        <v/>
      </c>
      <c r="J107" s="12" t="str">
        <f>IF('Result 2005-2012'!$R107="","",IF($M$1=2005,'Result 2005-2012'!J107,IF(AND($M$1=2006,'Calculation sheet'!$AQ107="2005-2012"),'Result 2005-2012'!J107*SUM($Y$7:$AE$7)/7,IF(AND($M$1=2007,'Calculation sheet'!$AQ107="2005-2012"),'Result 2005-2012'!J107*SUM($Z$7:$AE$7)/6,IF(AND($M$1=2008,'Calculation sheet'!$AQ107="2005-2012"),'Result 2005-2012'!J107*SUM($AA$7:$AE$7)/5,IF(AND($M$1=2009,'Calculation sheet'!$AQ107="2005-2012"),'Result 2005-2012'!J107*SUM($AB$7:$AE$7)/4,IF(AND($M$1=2010,'Calculation sheet'!$AQ107="2005-2012"),'Result 2005-2012'!J107*SUM($AC$7:$AE$7)/3,IF(AND($M$1=2011,'Calculation sheet'!$AQ107="2005-2012"),'Result 2005-2012'!J107*SUM($AD$7:$AE$7)/2,IF(AND($M$1=2012,'Calculation sheet'!$AQ107="2005-2012"),'Result 2005-2012'!J107*$AE$7,IF(AND($M$1=2006,'Calculation sheet'!$AQ107="1999-2012"),'Result 2005-2012'!J107*SUM($Y$16:$AE$16)/7,IF(AND($M$1=2007,'Calculation sheet'!$AQ107="1999-2012"),'Result 2005-2012'!J107*SUM($Z$16:$AE$16)/6,IF(AND($M$1=2008,'Calculation sheet'!$AQ107="1999-2012"),'Result 2005-2012'!J107*SUM($AA$16:$AE$16)/5,IF(AND($M$1=2009,'Calculation sheet'!$AQ107="1999-2012"),'Result 2005-2012'!J107*SUM($AB$16:$AE$16)/4,IF(AND($M$1=2010,'Calculation sheet'!$AQ107="1999-2012"),'Result 2005-2012'!J107*SUM($AC$16:$AE$16)/3,IF(AND($M$1=2011,'Calculation sheet'!$AQ107="1999-2012"),'Result 2005-2012'!J107*SUM($AD$16:$AE$16)/2,IF(AND($M$1=2012,'Calculation sheet'!$AQ107="1999-2012"),'Result 2005-2012'!J107*$AE$16,""))))))))))))))))</f>
        <v/>
      </c>
      <c r="K107" s="12" t="str">
        <f>IF('Result 2005-2012'!$R107="","",IF($M$1=2005,'Result 2005-2012'!K107,IF(AND($M$1=2006,'Calculation sheet'!$AQ107="2005-2012"),'Result 2005-2012'!K107*SUM($Y$8:$AE$8)/7,IF(AND($M$1=2007,'Calculation sheet'!$AQ107="2005-2012"),'Result 2005-2012'!K107*SUM($Z$8:$AE$8)/6,IF(AND($M$1=2008,'Calculation sheet'!$AQ107="2005-2012"),'Result 2005-2012'!K107*SUM($AA$8:$AE$8)/5,IF(AND($M$1=2009,'Calculation sheet'!$AQ107="2005-2012"),'Result 2005-2012'!K107*SUM($AB$8:$AE$8)/4,IF(AND($M$1=2010,'Calculation sheet'!$AQ107="2005-2012"),'Result 2005-2012'!K107*SUM($AC$8:$AE$8)/3,IF(AND($M$1=2011,'Calculation sheet'!$AQ107="2005-2012"),'Result 2005-2012'!K107*SUM($AD$8:$AE$8)/2,IF(AND($M$1=2012,'Calculation sheet'!$AQ107="2005-2012"),'Result 2005-2012'!K107*$AE$8,IF(AND($M$1=2006,'Calculation sheet'!$AQ107="1999-2012"),'Result 2005-2012'!K107*SUM($Y$17:$AE$17)/7,IF(AND($M$1=2007,'Calculation sheet'!$AQ107="1999-2012"),'Result 2005-2012'!K107*SUM($Z$17:$AE$17)/6,IF(AND($M$1=2008,'Calculation sheet'!$AQ107="1999-2012"),'Result 2005-2012'!K107*SUM($AA$17:$AE$17)/5,IF(AND($M$1=2009,'Calculation sheet'!$AQ107="1999-2012"),'Result 2005-2012'!K107*SUM($AB$17:$AE$17)/4,IF(AND($M$1=2010,'Calculation sheet'!$AQ107="1999-2012"),'Result 2005-2012'!K107*SUM($AC$17:$AE$17)/3,IF(AND($M$1=2011,'Calculation sheet'!$AQ107="1999-2012"),'Result 2005-2012'!K107*SUM($AD$17:$AE$17)/2,IF(AND($M$1=2012,'Calculation sheet'!$AQ107="1999-2012"),'Result 2005-2012'!K107*$AE$17,""))))))))))))))))</f>
        <v/>
      </c>
      <c r="L107" s="12" t="str">
        <f>IF('Result 2005-2012'!$R107="","",IF($M$1=2005,'Result 2005-2012'!L107,IF(AND($M$1=2006,'Calculation sheet'!$AQ107="2005-2012"),'Result 2005-2012'!L107*SUM($Y$9:$AE$9)/7,IF(AND($M$1=2007,'Calculation sheet'!$AQ107="2005-2012"),'Result 2005-2012'!L107*SUM($Z$9:$AE$9)/6,IF(AND($M$1=2008,'Calculation sheet'!$AQ107="2005-2012"),'Result 2005-2012'!L107*SUM($AA$9:$AE$9)/5,IF(AND($M$1=2009,'Calculation sheet'!$AQ107="2005-2012"),'Result 2005-2012'!L107*SUM($AB$9:$AE$9)/4,IF(AND($M$1=2010,'Calculation sheet'!$AQ107="2005-2012"),'Result 2005-2012'!L107*SUM($AC$9:$AE$9)/3,IF(AND($M$1=2011,'Calculation sheet'!$AQ107="2005-2012"),'Result 2005-2012'!L107*SUM($AD$9:$AE$9)/2,IF(AND($M$1=2012,'Calculation sheet'!$AQ107="2005-2012"),'Result 2005-2012'!L107*$AE$9,IF(AND($M$1=2006,'Calculation sheet'!$AQ107="1999-2012"),'Result 2005-2012'!L107*SUM($Y$18:$AE$18)/7,IF(AND($M$1=2007,'Calculation sheet'!$AQ107="1999-2012"),'Result 2005-2012'!L107*SUM($Z$18:$AE$18)/6,IF(AND($M$1=2008,'Calculation sheet'!$AQ107="1999-2012"),'Result 2005-2012'!L107*SUM($AA$18:$AE$18)/5,IF(AND($M$1=2009,'Calculation sheet'!$AQ107="1999-2012"),'Result 2005-2012'!L107*SUM($AB$18:$AE$18)/4,IF(AND($M$1=2010,'Calculation sheet'!$AQ107="1999-2012"),'Result 2005-2012'!L107*SUM($AC$18:$AE$18)/3,IF(AND($M$1=2011,'Calculation sheet'!$AQ107="1999-2012"),'Result 2005-2012'!L107*SUM($AD$18:$AE$18)/2,IF(AND($M$1=2012,'Calculation sheet'!$AQ107="1999-2012"),'Result 2005-2012'!L107*$AE$18,""))))))))))))))))</f>
        <v/>
      </c>
      <c r="M107" s="12" t="str">
        <f t="shared" si="5"/>
        <v/>
      </c>
      <c r="N107" s="12" t="str">
        <f>IF('Result 2005-2012'!$R107="","",IF($M$1=2005,'Result 2005-2012'!N107,IF(AND($M$1=2006,'Calculation sheet'!$AQ107="2005-2012"),'Result 2005-2012'!N107*SUM($Y$10:$AE$10)/7,IF(AND($M$1=2007,'Calculation sheet'!$AQ107="2005-2012"),'Result 2005-2012'!N107*SUM($Z$10:$AE$10)/6,IF(AND($M$1=2008,'Calculation sheet'!$AQ107="2005-2012"),'Result 2005-2012'!N107*SUM($AA$10:$AE$10)/5,IF(AND($M$1=2009,'Calculation sheet'!$AQ107="2005-2012"),'Result 2005-2012'!N107*SUM($AB$10:$AE$10)/4,IF(AND($M$1=2010,'Calculation sheet'!$AQ107="2005-2012"),'Result 2005-2012'!N107*SUM($AC$10:$AE$10)/3,IF(AND($M$1=2011,'Calculation sheet'!$AQ107="2005-2012"),'Result 2005-2012'!N107*SUM($AD$10:$AE$10)/2,IF(AND($M$1=2012,'Calculation sheet'!$AQ107="2005-2012"),'Result 2005-2012'!N107*$AE$10,IF(AND($M$1=2006,'Calculation sheet'!$AQ107="1999-2012"),'Result 2005-2012'!N107*SUM($Y$16:$AE$16)/7,IF(AND($M$1=2007,'Calculation sheet'!$AQ107="1999-2012"),'Result 2005-2012'!N107*SUM($Z$16:$AE$16)/6,IF(AND($M$1=2008,'Calculation sheet'!$AQ107="1999-2012"),'Result 2005-2012'!N107*SUM($AA$16:$AE$16)/5,IF(AND($M$1=2009,'Calculation sheet'!$AQ107="1999-2012"),'Result 2005-2012'!N107*SUM($AB$16:$AE$16)/4,IF(AND($M$1=2010,'Calculation sheet'!$AQ107="1999-2012"),'Result 2005-2012'!N107*SUM($AC$16:$AE$16)/3,IF(AND($M$1=2011,'Calculation sheet'!$AQ107="1999-2012"),'Result 2005-2012'!N107*SUM($AD$16:$AE$16)/2,IF(AND($M$1=2012,'Calculation sheet'!$AQ107="1999-2012"),'Result 2005-2012'!N107*$AE$16,""))))))))))))))))</f>
        <v/>
      </c>
      <c r="O107" s="12" t="str">
        <f>IF('Result 2005-2012'!$R107="","",IF($M$1=2005,'Result 2005-2012'!O107,IF(AND($M$1=2006,'Calculation sheet'!$AQ107="2005-2012"),'Result 2005-2012'!O107*SUM($Y$10:$AE$10)/7,IF(AND($M$1=2007,'Calculation sheet'!$AQ107="2005-2012"),'Result 2005-2012'!O107*SUM($Z$10:$AE$10)/6,IF(AND($M$1=2008,'Calculation sheet'!$AQ107="2005-2012"),'Result 2005-2012'!O107*SUM($AA$10:$AE$10)/5,IF(AND($M$1=2009,'Calculation sheet'!$AQ107="2005-2012"),'Result 2005-2012'!O107*SUM($AB$10:$AE$10)/4,IF(AND($M$1=2010,'Calculation sheet'!$AQ107="2005-2012"),'Result 2005-2012'!O107*SUM($AC$10:$AE$10)/3,IF(AND($M$1=2011,'Calculation sheet'!$AQ107="2005-2012"),'Result 2005-2012'!O107*SUM($AD$10:$AE$10)/2,IF(AND($M$1=2012,'Calculation sheet'!$AQ107="2005-2012"),'Result 2005-2012'!O107*$AE$10,IF(AND($M$1=2006,'Calculation sheet'!$AQ107="1999-2012"),'Result 2005-2012'!O107*SUM($Y$16:$AE$16)/7,IF(AND($M$1=2007,'Calculation sheet'!$AQ107="1999-2012"),'Result 2005-2012'!O107*SUM($Z$16:$AE$16)/6,IF(AND($M$1=2008,'Calculation sheet'!$AQ107="1999-2012"),'Result 2005-2012'!O107*SUM($AA$16:$AE$16)/5,IF(AND($M$1=2009,'Calculation sheet'!$AQ107="1999-2012"),'Result 2005-2012'!O107*SUM($AB$16:$AE$16)/4,IF(AND($M$1=2010,'Calculation sheet'!$AQ107="1999-2012"),'Result 2005-2012'!O107*SUM($AC$16:$AE$16)/3,IF(AND($M$1=2011,'Calculation sheet'!$AQ107="1999-2012"),'Result 2005-2012'!O107*SUM($AD$16:$AE$16)/2,IF(AND($M$1=2012,'Calculation sheet'!$AQ107="1999-2012"),'Result 2005-2012'!O107*$AE$16,""))))))))))))))))</f>
        <v/>
      </c>
      <c r="P107" s="12" t="str">
        <f>IF('Result 2005-2012'!$R107="","",IF($M$1=2005,'Result 2005-2012'!P107,IF(AND($M$1=2006,'Calculation sheet'!$AQ107="2005-2012"),'Result 2005-2012'!P107*SUM($Y$11:$AE$11)/7,IF(AND($M$1=2007,'Calculation sheet'!$AQ107="2005-2012"),'Result 2005-2012'!P107*SUM($Z$11:$AE$11)/6,IF(AND($M$1=2008,'Calculation sheet'!$AQ107="2005-2012"),'Result 2005-2012'!P107*SUM($AA$11:$AE$11)/5,IF(AND($M$1=2009,'Calculation sheet'!$AQ107="2005-2012"),'Result 2005-2012'!P107*SUM($AB$11:$AE$11)/4,IF(AND($M$1=2010,'Calculation sheet'!$AQ107="2005-2012"),'Result 2005-2012'!P107*SUM($AC$11:$AE$11)/3,IF(AND($M$1=2011,'Calculation sheet'!$AQ107="2005-2012"),'Result 2005-2012'!P107*SUM($AD$11:$AE$11)/2,IF(AND($M$1=2012,'Calculation sheet'!$AQ107="2005-2012"),'Result 2005-2012'!P107*$AE$11,IF(AND($M$1=2006,'Calculation sheet'!$AQ107="1999-2012"),'Result 2005-2012'!P107*SUM($Y$16:$AE$16)/7,IF(AND($M$1=2007,'Calculation sheet'!$AQ107="1999-2012"),'Result 2005-2012'!P107*SUM($Z$16:$AE$16)/6,IF(AND($M$1=2008,'Calculation sheet'!$AQ107="1999-2012"),'Result 2005-2012'!P107*SUM($AA$16:$AE$16)/5,IF(AND($M$1=2009,'Calculation sheet'!$AQ107="1999-2012"),'Result 2005-2012'!P107*SUM($AB$16:$AE$16)/4,IF(AND($M$1=2010,'Calculation sheet'!$AQ107="1999-2012"),'Result 2005-2012'!P107*SUM($AC$16:$AE$16)/3,IF(AND($M$1=2011,'Calculation sheet'!$AQ107="1999-2012"),'Result 2005-2012'!P107*SUM($AD$16:$AE$16)/2,IF(AND($M$1=2012,'Calculation sheet'!$AQ107="1999-2012"),'Result 2005-2012'!P107*$AE$16,""))))))))))))))))</f>
        <v/>
      </c>
      <c r="Q107" s="12" t="str">
        <f t="shared" si="6"/>
        <v/>
      </c>
      <c r="R107" s="14" t="str">
        <f t="shared" si="7"/>
        <v/>
      </c>
    </row>
    <row r="108" spans="1:18" x14ac:dyDescent="0.3">
      <c r="A108" s="4" t="str">
        <f>IF('Input data'!A123="","",'Input data'!A123)</f>
        <v/>
      </c>
      <c r="B108" s="4" t="str">
        <f>IF('Input data'!B123="","",'Input data'!B123)</f>
        <v/>
      </c>
      <c r="C108" s="4" t="str">
        <f>IF('Input data'!C123="","",'Input data'!C123)</f>
        <v/>
      </c>
      <c r="D108" s="4" t="str">
        <f>IF('Input data'!D123="","",'Input data'!D123)</f>
        <v/>
      </c>
      <c r="E108" s="4" t="str">
        <f>IF('Input data'!E123="","",'Input data'!E123)</f>
        <v/>
      </c>
      <c r="F108" s="4" t="str">
        <f>IF('Input data'!F123="","",'Input data'!F123)</f>
        <v/>
      </c>
      <c r="G108" s="4">
        <f>IF('Input data'!G123="","",'Input data'!G123)</f>
        <v>0</v>
      </c>
      <c r="H108" s="4" t="str">
        <f>IF('Input data'!H123&gt;0.5,'Input data'!H123,"")</f>
        <v/>
      </c>
      <c r="I108" s="4" t="str">
        <f>IF('Input data'!I123="","",'Input data'!I123)</f>
        <v/>
      </c>
      <c r="J108" s="12" t="str">
        <f>IF('Result 2005-2012'!$R108="","",IF($M$1=2005,'Result 2005-2012'!J108,IF(AND($M$1=2006,'Calculation sheet'!$AQ108="2005-2012"),'Result 2005-2012'!J108*SUM($Y$7:$AE$7)/7,IF(AND($M$1=2007,'Calculation sheet'!$AQ108="2005-2012"),'Result 2005-2012'!J108*SUM($Z$7:$AE$7)/6,IF(AND($M$1=2008,'Calculation sheet'!$AQ108="2005-2012"),'Result 2005-2012'!J108*SUM($AA$7:$AE$7)/5,IF(AND($M$1=2009,'Calculation sheet'!$AQ108="2005-2012"),'Result 2005-2012'!J108*SUM($AB$7:$AE$7)/4,IF(AND($M$1=2010,'Calculation sheet'!$AQ108="2005-2012"),'Result 2005-2012'!J108*SUM($AC$7:$AE$7)/3,IF(AND($M$1=2011,'Calculation sheet'!$AQ108="2005-2012"),'Result 2005-2012'!J108*SUM($AD$7:$AE$7)/2,IF(AND($M$1=2012,'Calculation sheet'!$AQ108="2005-2012"),'Result 2005-2012'!J108*$AE$7,IF(AND($M$1=2006,'Calculation sheet'!$AQ108="1999-2012"),'Result 2005-2012'!J108*SUM($Y$16:$AE$16)/7,IF(AND($M$1=2007,'Calculation sheet'!$AQ108="1999-2012"),'Result 2005-2012'!J108*SUM($Z$16:$AE$16)/6,IF(AND($M$1=2008,'Calculation sheet'!$AQ108="1999-2012"),'Result 2005-2012'!J108*SUM($AA$16:$AE$16)/5,IF(AND($M$1=2009,'Calculation sheet'!$AQ108="1999-2012"),'Result 2005-2012'!J108*SUM($AB$16:$AE$16)/4,IF(AND($M$1=2010,'Calculation sheet'!$AQ108="1999-2012"),'Result 2005-2012'!J108*SUM($AC$16:$AE$16)/3,IF(AND($M$1=2011,'Calculation sheet'!$AQ108="1999-2012"),'Result 2005-2012'!J108*SUM($AD$16:$AE$16)/2,IF(AND($M$1=2012,'Calculation sheet'!$AQ108="1999-2012"),'Result 2005-2012'!J108*$AE$16,""))))))))))))))))</f>
        <v/>
      </c>
      <c r="K108" s="12" t="str">
        <f>IF('Result 2005-2012'!$R108="","",IF($M$1=2005,'Result 2005-2012'!K108,IF(AND($M$1=2006,'Calculation sheet'!$AQ108="2005-2012"),'Result 2005-2012'!K108*SUM($Y$8:$AE$8)/7,IF(AND($M$1=2007,'Calculation sheet'!$AQ108="2005-2012"),'Result 2005-2012'!K108*SUM($Z$8:$AE$8)/6,IF(AND($M$1=2008,'Calculation sheet'!$AQ108="2005-2012"),'Result 2005-2012'!K108*SUM($AA$8:$AE$8)/5,IF(AND($M$1=2009,'Calculation sheet'!$AQ108="2005-2012"),'Result 2005-2012'!K108*SUM($AB$8:$AE$8)/4,IF(AND($M$1=2010,'Calculation sheet'!$AQ108="2005-2012"),'Result 2005-2012'!K108*SUM($AC$8:$AE$8)/3,IF(AND($M$1=2011,'Calculation sheet'!$AQ108="2005-2012"),'Result 2005-2012'!K108*SUM($AD$8:$AE$8)/2,IF(AND($M$1=2012,'Calculation sheet'!$AQ108="2005-2012"),'Result 2005-2012'!K108*$AE$8,IF(AND($M$1=2006,'Calculation sheet'!$AQ108="1999-2012"),'Result 2005-2012'!K108*SUM($Y$17:$AE$17)/7,IF(AND($M$1=2007,'Calculation sheet'!$AQ108="1999-2012"),'Result 2005-2012'!K108*SUM($Z$17:$AE$17)/6,IF(AND($M$1=2008,'Calculation sheet'!$AQ108="1999-2012"),'Result 2005-2012'!K108*SUM($AA$17:$AE$17)/5,IF(AND($M$1=2009,'Calculation sheet'!$AQ108="1999-2012"),'Result 2005-2012'!K108*SUM($AB$17:$AE$17)/4,IF(AND($M$1=2010,'Calculation sheet'!$AQ108="1999-2012"),'Result 2005-2012'!K108*SUM($AC$17:$AE$17)/3,IF(AND($M$1=2011,'Calculation sheet'!$AQ108="1999-2012"),'Result 2005-2012'!K108*SUM($AD$17:$AE$17)/2,IF(AND($M$1=2012,'Calculation sheet'!$AQ108="1999-2012"),'Result 2005-2012'!K108*$AE$17,""))))))))))))))))</f>
        <v/>
      </c>
      <c r="L108" s="12" t="str">
        <f>IF('Result 2005-2012'!$R108="","",IF($M$1=2005,'Result 2005-2012'!L108,IF(AND($M$1=2006,'Calculation sheet'!$AQ108="2005-2012"),'Result 2005-2012'!L108*SUM($Y$9:$AE$9)/7,IF(AND($M$1=2007,'Calculation sheet'!$AQ108="2005-2012"),'Result 2005-2012'!L108*SUM($Z$9:$AE$9)/6,IF(AND($M$1=2008,'Calculation sheet'!$AQ108="2005-2012"),'Result 2005-2012'!L108*SUM($AA$9:$AE$9)/5,IF(AND($M$1=2009,'Calculation sheet'!$AQ108="2005-2012"),'Result 2005-2012'!L108*SUM($AB$9:$AE$9)/4,IF(AND($M$1=2010,'Calculation sheet'!$AQ108="2005-2012"),'Result 2005-2012'!L108*SUM($AC$9:$AE$9)/3,IF(AND($M$1=2011,'Calculation sheet'!$AQ108="2005-2012"),'Result 2005-2012'!L108*SUM($AD$9:$AE$9)/2,IF(AND($M$1=2012,'Calculation sheet'!$AQ108="2005-2012"),'Result 2005-2012'!L108*$AE$9,IF(AND($M$1=2006,'Calculation sheet'!$AQ108="1999-2012"),'Result 2005-2012'!L108*SUM($Y$18:$AE$18)/7,IF(AND($M$1=2007,'Calculation sheet'!$AQ108="1999-2012"),'Result 2005-2012'!L108*SUM($Z$18:$AE$18)/6,IF(AND($M$1=2008,'Calculation sheet'!$AQ108="1999-2012"),'Result 2005-2012'!L108*SUM($AA$18:$AE$18)/5,IF(AND($M$1=2009,'Calculation sheet'!$AQ108="1999-2012"),'Result 2005-2012'!L108*SUM($AB$18:$AE$18)/4,IF(AND($M$1=2010,'Calculation sheet'!$AQ108="1999-2012"),'Result 2005-2012'!L108*SUM($AC$18:$AE$18)/3,IF(AND($M$1=2011,'Calculation sheet'!$AQ108="1999-2012"),'Result 2005-2012'!L108*SUM($AD$18:$AE$18)/2,IF(AND($M$1=2012,'Calculation sheet'!$AQ108="1999-2012"),'Result 2005-2012'!L108*$AE$18,""))))))))))))))))</f>
        <v/>
      </c>
      <c r="M108" s="12" t="str">
        <f t="shared" si="5"/>
        <v/>
      </c>
      <c r="N108" s="12" t="str">
        <f>IF('Result 2005-2012'!$R108="","",IF($M$1=2005,'Result 2005-2012'!N108,IF(AND($M$1=2006,'Calculation sheet'!$AQ108="2005-2012"),'Result 2005-2012'!N108*SUM($Y$10:$AE$10)/7,IF(AND($M$1=2007,'Calculation sheet'!$AQ108="2005-2012"),'Result 2005-2012'!N108*SUM($Z$10:$AE$10)/6,IF(AND($M$1=2008,'Calculation sheet'!$AQ108="2005-2012"),'Result 2005-2012'!N108*SUM($AA$10:$AE$10)/5,IF(AND($M$1=2009,'Calculation sheet'!$AQ108="2005-2012"),'Result 2005-2012'!N108*SUM($AB$10:$AE$10)/4,IF(AND($M$1=2010,'Calculation sheet'!$AQ108="2005-2012"),'Result 2005-2012'!N108*SUM($AC$10:$AE$10)/3,IF(AND($M$1=2011,'Calculation sheet'!$AQ108="2005-2012"),'Result 2005-2012'!N108*SUM($AD$10:$AE$10)/2,IF(AND($M$1=2012,'Calculation sheet'!$AQ108="2005-2012"),'Result 2005-2012'!N108*$AE$10,IF(AND($M$1=2006,'Calculation sheet'!$AQ108="1999-2012"),'Result 2005-2012'!N108*SUM($Y$16:$AE$16)/7,IF(AND($M$1=2007,'Calculation sheet'!$AQ108="1999-2012"),'Result 2005-2012'!N108*SUM($Z$16:$AE$16)/6,IF(AND($M$1=2008,'Calculation sheet'!$AQ108="1999-2012"),'Result 2005-2012'!N108*SUM($AA$16:$AE$16)/5,IF(AND($M$1=2009,'Calculation sheet'!$AQ108="1999-2012"),'Result 2005-2012'!N108*SUM($AB$16:$AE$16)/4,IF(AND($M$1=2010,'Calculation sheet'!$AQ108="1999-2012"),'Result 2005-2012'!N108*SUM($AC$16:$AE$16)/3,IF(AND($M$1=2011,'Calculation sheet'!$AQ108="1999-2012"),'Result 2005-2012'!N108*SUM($AD$16:$AE$16)/2,IF(AND($M$1=2012,'Calculation sheet'!$AQ108="1999-2012"),'Result 2005-2012'!N108*$AE$16,""))))))))))))))))</f>
        <v/>
      </c>
      <c r="O108" s="12" t="str">
        <f>IF('Result 2005-2012'!$R108="","",IF($M$1=2005,'Result 2005-2012'!O108,IF(AND($M$1=2006,'Calculation sheet'!$AQ108="2005-2012"),'Result 2005-2012'!O108*SUM($Y$10:$AE$10)/7,IF(AND($M$1=2007,'Calculation sheet'!$AQ108="2005-2012"),'Result 2005-2012'!O108*SUM($Z$10:$AE$10)/6,IF(AND($M$1=2008,'Calculation sheet'!$AQ108="2005-2012"),'Result 2005-2012'!O108*SUM($AA$10:$AE$10)/5,IF(AND($M$1=2009,'Calculation sheet'!$AQ108="2005-2012"),'Result 2005-2012'!O108*SUM($AB$10:$AE$10)/4,IF(AND($M$1=2010,'Calculation sheet'!$AQ108="2005-2012"),'Result 2005-2012'!O108*SUM($AC$10:$AE$10)/3,IF(AND($M$1=2011,'Calculation sheet'!$AQ108="2005-2012"),'Result 2005-2012'!O108*SUM($AD$10:$AE$10)/2,IF(AND($M$1=2012,'Calculation sheet'!$AQ108="2005-2012"),'Result 2005-2012'!O108*$AE$10,IF(AND($M$1=2006,'Calculation sheet'!$AQ108="1999-2012"),'Result 2005-2012'!O108*SUM($Y$16:$AE$16)/7,IF(AND($M$1=2007,'Calculation sheet'!$AQ108="1999-2012"),'Result 2005-2012'!O108*SUM($Z$16:$AE$16)/6,IF(AND($M$1=2008,'Calculation sheet'!$AQ108="1999-2012"),'Result 2005-2012'!O108*SUM($AA$16:$AE$16)/5,IF(AND($M$1=2009,'Calculation sheet'!$AQ108="1999-2012"),'Result 2005-2012'!O108*SUM($AB$16:$AE$16)/4,IF(AND($M$1=2010,'Calculation sheet'!$AQ108="1999-2012"),'Result 2005-2012'!O108*SUM($AC$16:$AE$16)/3,IF(AND($M$1=2011,'Calculation sheet'!$AQ108="1999-2012"),'Result 2005-2012'!O108*SUM($AD$16:$AE$16)/2,IF(AND($M$1=2012,'Calculation sheet'!$AQ108="1999-2012"),'Result 2005-2012'!O108*$AE$16,""))))))))))))))))</f>
        <v/>
      </c>
      <c r="P108" s="12" t="str">
        <f>IF('Result 2005-2012'!$R108="","",IF($M$1=2005,'Result 2005-2012'!P108,IF(AND($M$1=2006,'Calculation sheet'!$AQ108="2005-2012"),'Result 2005-2012'!P108*SUM($Y$11:$AE$11)/7,IF(AND($M$1=2007,'Calculation sheet'!$AQ108="2005-2012"),'Result 2005-2012'!P108*SUM($Z$11:$AE$11)/6,IF(AND($M$1=2008,'Calculation sheet'!$AQ108="2005-2012"),'Result 2005-2012'!P108*SUM($AA$11:$AE$11)/5,IF(AND($M$1=2009,'Calculation sheet'!$AQ108="2005-2012"),'Result 2005-2012'!P108*SUM($AB$11:$AE$11)/4,IF(AND($M$1=2010,'Calculation sheet'!$AQ108="2005-2012"),'Result 2005-2012'!P108*SUM($AC$11:$AE$11)/3,IF(AND($M$1=2011,'Calculation sheet'!$AQ108="2005-2012"),'Result 2005-2012'!P108*SUM($AD$11:$AE$11)/2,IF(AND($M$1=2012,'Calculation sheet'!$AQ108="2005-2012"),'Result 2005-2012'!P108*$AE$11,IF(AND($M$1=2006,'Calculation sheet'!$AQ108="1999-2012"),'Result 2005-2012'!P108*SUM($Y$16:$AE$16)/7,IF(AND($M$1=2007,'Calculation sheet'!$AQ108="1999-2012"),'Result 2005-2012'!P108*SUM($Z$16:$AE$16)/6,IF(AND($M$1=2008,'Calculation sheet'!$AQ108="1999-2012"),'Result 2005-2012'!P108*SUM($AA$16:$AE$16)/5,IF(AND($M$1=2009,'Calculation sheet'!$AQ108="1999-2012"),'Result 2005-2012'!P108*SUM($AB$16:$AE$16)/4,IF(AND($M$1=2010,'Calculation sheet'!$AQ108="1999-2012"),'Result 2005-2012'!P108*SUM($AC$16:$AE$16)/3,IF(AND($M$1=2011,'Calculation sheet'!$AQ108="1999-2012"),'Result 2005-2012'!P108*SUM($AD$16:$AE$16)/2,IF(AND($M$1=2012,'Calculation sheet'!$AQ108="1999-2012"),'Result 2005-2012'!P108*$AE$16,""))))))))))))))))</f>
        <v/>
      </c>
      <c r="Q108" s="12" t="str">
        <f t="shared" si="6"/>
        <v/>
      </c>
      <c r="R108" s="14" t="str">
        <f t="shared" si="7"/>
        <v/>
      </c>
    </row>
    <row r="109" spans="1:18" x14ac:dyDescent="0.3">
      <c r="A109" s="4" t="str">
        <f>IF('Input data'!A124="","",'Input data'!A124)</f>
        <v/>
      </c>
      <c r="B109" s="4" t="str">
        <f>IF('Input data'!B124="","",'Input data'!B124)</f>
        <v/>
      </c>
      <c r="C109" s="4" t="str">
        <f>IF('Input data'!C124="","",'Input data'!C124)</f>
        <v/>
      </c>
      <c r="D109" s="4" t="str">
        <f>IF('Input data'!D124="","",'Input data'!D124)</f>
        <v/>
      </c>
      <c r="E109" s="4" t="str">
        <f>IF('Input data'!E124="","",'Input data'!E124)</f>
        <v/>
      </c>
      <c r="F109" s="4" t="str">
        <f>IF('Input data'!F124="","",'Input data'!F124)</f>
        <v/>
      </c>
      <c r="G109" s="4">
        <f>IF('Input data'!G124="","",'Input data'!G124)</f>
        <v>0</v>
      </c>
      <c r="H109" s="4" t="str">
        <f>IF('Input data'!H124&gt;0.5,'Input data'!H124,"")</f>
        <v/>
      </c>
      <c r="I109" s="4" t="str">
        <f>IF('Input data'!I124="","",'Input data'!I124)</f>
        <v/>
      </c>
      <c r="J109" s="12" t="str">
        <f>IF('Result 2005-2012'!$R109="","",IF($M$1=2005,'Result 2005-2012'!J109,IF(AND($M$1=2006,'Calculation sheet'!$AQ109="2005-2012"),'Result 2005-2012'!J109*SUM($Y$7:$AE$7)/7,IF(AND($M$1=2007,'Calculation sheet'!$AQ109="2005-2012"),'Result 2005-2012'!J109*SUM($Z$7:$AE$7)/6,IF(AND($M$1=2008,'Calculation sheet'!$AQ109="2005-2012"),'Result 2005-2012'!J109*SUM($AA$7:$AE$7)/5,IF(AND($M$1=2009,'Calculation sheet'!$AQ109="2005-2012"),'Result 2005-2012'!J109*SUM($AB$7:$AE$7)/4,IF(AND($M$1=2010,'Calculation sheet'!$AQ109="2005-2012"),'Result 2005-2012'!J109*SUM($AC$7:$AE$7)/3,IF(AND($M$1=2011,'Calculation sheet'!$AQ109="2005-2012"),'Result 2005-2012'!J109*SUM($AD$7:$AE$7)/2,IF(AND($M$1=2012,'Calculation sheet'!$AQ109="2005-2012"),'Result 2005-2012'!J109*$AE$7,IF(AND($M$1=2006,'Calculation sheet'!$AQ109="1999-2012"),'Result 2005-2012'!J109*SUM($Y$16:$AE$16)/7,IF(AND($M$1=2007,'Calculation sheet'!$AQ109="1999-2012"),'Result 2005-2012'!J109*SUM($Z$16:$AE$16)/6,IF(AND($M$1=2008,'Calculation sheet'!$AQ109="1999-2012"),'Result 2005-2012'!J109*SUM($AA$16:$AE$16)/5,IF(AND($M$1=2009,'Calculation sheet'!$AQ109="1999-2012"),'Result 2005-2012'!J109*SUM($AB$16:$AE$16)/4,IF(AND($M$1=2010,'Calculation sheet'!$AQ109="1999-2012"),'Result 2005-2012'!J109*SUM($AC$16:$AE$16)/3,IF(AND($M$1=2011,'Calculation sheet'!$AQ109="1999-2012"),'Result 2005-2012'!J109*SUM($AD$16:$AE$16)/2,IF(AND($M$1=2012,'Calculation sheet'!$AQ109="1999-2012"),'Result 2005-2012'!J109*$AE$16,""))))))))))))))))</f>
        <v/>
      </c>
      <c r="K109" s="12" t="str">
        <f>IF('Result 2005-2012'!$R109="","",IF($M$1=2005,'Result 2005-2012'!K109,IF(AND($M$1=2006,'Calculation sheet'!$AQ109="2005-2012"),'Result 2005-2012'!K109*SUM($Y$8:$AE$8)/7,IF(AND($M$1=2007,'Calculation sheet'!$AQ109="2005-2012"),'Result 2005-2012'!K109*SUM($Z$8:$AE$8)/6,IF(AND($M$1=2008,'Calculation sheet'!$AQ109="2005-2012"),'Result 2005-2012'!K109*SUM($AA$8:$AE$8)/5,IF(AND($M$1=2009,'Calculation sheet'!$AQ109="2005-2012"),'Result 2005-2012'!K109*SUM($AB$8:$AE$8)/4,IF(AND($M$1=2010,'Calculation sheet'!$AQ109="2005-2012"),'Result 2005-2012'!K109*SUM($AC$8:$AE$8)/3,IF(AND($M$1=2011,'Calculation sheet'!$AQ109="2005-2012"),'Result 2005-2012'!K109*SUM($AD$8:$AE$8)/2,IF(AND($M$1=2012,'Calculation sheet'!$AQ109="2005-2012"),'Result 2005-2012'!K109*$AE$8,IF(AND($M$1=2006,'Calculation sheet'!$AQ109="1999-2012"),'Result 2005-2012'!K109*SUM($Y$17:$AE$17)/7,IF(AND($M$1=2007,'Calculation sheet'!$AQ109="1999-2012"),'Result 2005-2012'!K109*SUM($Z$17:$AE$17)/6,IF(AND($M$1=2008,'Calculation sheet'!$AQ109="1999-2012"),'Result 2005-2012'!K109*SUM($AA$17:$AE$17)/5,IF(AND($M$1=2009,'Calculation sheet'!$AQ109="1999-2012"),'Result 2005-2012'!K109*SUM($AB$17:$AE$17)/4,IF(AND($M$1=2010,'Calculation sheet'!$AQ109="1999-2012"),'Result 2005-2012'!K109*SUM($AC$17:$AE$17)/3,IF(AND($M$1=2011,'Calculation sheet'!$AQ109="1999-2012"),'Result 2005-2012'!K109*SUM($AD$17:$AE$17)/2,IF(AND($M$1=2012,'Calculation sheet'!$AQ109="1999-2012"),'Result 2005-2012'!K109*$AE$17,""))))))))))))))))</f>
        <v/>
      </c>
      <c r="L109" s="12" t="str">
        <f>IF('Result 2005-2012'!$R109="","",IF($M$1=2005,'Result 2005-2012'!L109,IF(AND($M$1=2006,'Calculation sheet'!$AQ109="2005-2012"),'Result 2005-2012'!L109*SUM($Y$9:$AE$9)/7,IF(AND($M$1=2007,'Calculation sheet'!$AQ109="2005-2012"),'Result 2005-2012'!L109*SUM($Z$9:$AE$9)/6,IF(AND($M$1=2008,'Calculation sheet'!$AQ109="2005-2012"),'Result 2005-2012'!L109*SUM($AA$9:$AE$9)/5,IF(AND($M$1=2009,'Calculation sheet'!$AQ109="2005-2012"),'Result 2005-2012'!L109*SUM($AB$9:$AE$9)/4,IF(AND($M$1=2010,'Calculation sheet'!$AQ109="2005-2012"),'Result 2005-2012'!L109*SUM($AC$9:$AE$9)/3,IF(AND($M$1=2011,'Calculation sheet'!$AQ109="2005-2012"),'Result 2005-2012'!L109*SUM($AD$9:$AE$9)/2,IF(AND($M$1=2012,'Calculation sheet'!$AQ109="2005-2012"),'Result 2005-2012'!L109*$AE$9,IF(AND($M$1=2006,'Calculation sheet'!$AQ109="1999-2012"),'Result 2005-2012'!L109*SUM($Y$18:$AE$18)/7,IF(AND($M$1=2007,'Calculation sheet'!$AQ109="1999-2012"),'Result 2005-2012'!L109*SUM($Z$18:$AE$18)/6,IF(AND($M$1=2008,'Calculation sheet'!$AQ109="1999-2012"),'Result 2005-2012'!L109*SUM($AA$18:$AE$18)/5,IF(AND($M$1=2009,'Calculation sheet'!$AQ109="1999-2012"),'Result 2005-2012'!L109*SUM($AB$18:$AE$18)/4,IF(AND($M$1=2010,'Calculation sheet'!$AQ109="1999-2012"),'Result 2005-2012'!L109*SUM($AC$18:$AE$18)/3,IF(AND($M$1=2011,'Calculation sheet'!$AQ109="1999-2012"),'Result 2005-2012'!L109*SUM($AD$18:$AE$18)/2,IF(AND($M$1=2012,'Calculation sheet'!$AQ109="1999-2012"),'Result 2005-2012'!L109*$AE$18,""))))))))))))))))</f>
        <v/>
      </c>
      <c r="M109" s="12" t="str">
        <f t="shared" si="5"/>
        <v/>
      </c>
      <c r="N109" s="12" t="str">
        <f>IF('Result 2005-2012'!$R109="","",IF($M$1=2005,'Result 2005-2012'!N109,IF(AND($M$1=2006,'Calculation sheet'!$AQ109="2005-2012"),'Result 2005-2012'!N109*SUM($Y$10:$AE$10)/7,IF(AND($M$1=2007,'Calculation sheet'!$AQ109="2005-2012"),'Result 2005-2012'!N109*SUM($Z$10:$AE$10)/6,IF(AND($M$1=2008,'Calculation sheet'!$AQ109="2005-2012"),'Result 2005-2012'!N109*SUM($AA$10:$AE$10)/5,IF(AND($M$1=2009,'Calculation sheet'!$AQ109="2005-2012"),'Result 2005-2012'!N109*SUM($AB$10:$AE$10)/4,IF(AND($M$1=2010,'Calculation sheet'!$AQ109="2005-2012"),'Result 2005-2012'!N109*SUM($AC$10:$AE$10)/3,IF(AND($M$1=2011,'Calculation sheet'!$AQ109="2005-2012"),'Result 2005-2012'!N109*SUM($AD$10:$AE$10)/2,IF(AND($M$1=2012,'Calculation sheet'!$AQ109="2005-2012"),'Result 2005-2012'!N109*$AE$10,IF(AND($M$1=2006,'Calculation sheet'!$AQ109="1999-2012"),'Result 2005-2012'!N109*SUM($Y$16:$AE$16)/7,IF(AND($M$1=2007,'Calculation sheet'!$AQ109="1999-2012"),'Result 2005-2012'!N109*SUM($Z$16:$AE$16)/6,IF(AND($M$1=2008,'Calculation sheet'!$AQ109="1999-2012"),'Result 2005-2012'!N109*SUM($AA$16:$AE$16)/5,IF(AND($M$1=2009,'Calculation sheet'!$AQ109="1999-2012"),'Result 2005-2012'!N109*SUM($AB$16:$AE$16)/4,IF(AND($M$1=2010,'Calculation sheet'!$AQ109="1999-2012"),'Result 2005-2012'!N109*SUM($AC$16:$AE$16)/3,IF(AND($M$1=2011,'Calculation sheet'!$AQ109="1999-2012"),'Result 2005-2012'!N109*SUM($AD$16:$AE$16)/2,IF(AND($M$1=2012,'Calculation sheet'!$AQ109="1999-2012"),'Result 2005-2012'!N109*$AE$16,""))))))))))))))))</f>
        <v/>
      </c>
      <c r="O109" s="12" t="str">
        <f>IF('Result 2005-2012'!$R109="","",IF($M$1=2005,'Result 2005-2012'!O109,IF(AND($M$1=2006,'Calculation sheet'!$AQ109="2005-2012"),'Result 2005-2012'!O109*SUM($Y$10:$AE$10)/7,IF(AND($M$1=2007,'Calculation sheet'!$AQ109="2005-2012"),'Result 2005-2012'!O109*SUM($Z$10:$AE$10)/6,IF(AND($M$1=2008,'Calculation sheet'!$AQ109="2005-2012"),'Result 2005-2012'!O109*SUM($AA$10:$AE$10)/5,IF(AND($M$1=2009,'Calculation sheet'!$AQ109="2005-2012"),'Result 2005-2012'!O109*SUM($AB$10:$AE$10)/4,IF(AND($M$1=2010,'Calculation sheet'!$AQ109="2005-2012"),'Result 2005-2012'!O109*SUM($AC$10:$AE$10)/3,IF(AND($M$1=2011,'Calculation sheet'!$AQ109="2005-2012"),'Result 2005-2012'!O109*SUM($AD$10:$AE$10)/2,IF(AND($M$1=2012,'Calculation sheet'!$AQ109="2005-2012"),'Result 2005-2012'!O109*$AE$10,IF(AND($M$1=2006,'Calculation sheet'!$AQ109="1999-2012"),'Result 2005-2012'!O109*SUM($Y$16:$AE$16)/7,IF(AND($M$1=2007,'Calculation sheet'!$AQ109="1999-2012"),'Result 2005-2012'!O109*SUM($Z$16:$AE$16)/6,IF(AND($M$1=2008,'Calculation sheet'!$AQ109="1999-2012"),'Result 2005-2012'!O109*SUM($AA$16:$AE$16)/5,IF(AND($M$1=2009,'Calculation sheet'!$AQ109="1999-2012"),'Result 2005-2012'!O109*SUM($AB$16:$AE$16)/4,IF(AND($M$1=2010,'Calculation sheet'!$AQ109="1999-2012"),'Result 2005-2012'!O109*SUM($AC$16:$AE$16)/3,IF(AND($M$1=2011,'Calculation sheet'!$AQ109="1999-2012"),'Result 2005-2012'!O109*SUM($AD$16:$AE$16)/2,IF(AND($M$1=2012,'Calculation sheet'!$AQ109="1999-2012"),'Result 2005-2012'!O109*$AE$16,""))))))))))))))))</f>
        <v/>
      </c>
      <c r="P109" s="12" t="str">
        <f>IF('Result 2005-2012'!$R109="","",IF($M$1=2005,'Result 2005-2012'!P109,IF(AND($M$1=2006,'Calculation sheet'!$AQ109="2005-2012"),'Result 2005-2012'!P109*SUM($Y$11:$AE$11)/7,IF(AND($M$1=2007,'Calculation sheet'!$AQ109="2005-2012"),'Result 2005-2012'!P109*SUM($Z$11:$AE$11)/6,IF(AND($M$1=2008,'Calculation sheet'!$AQ109="2005-2012"),'Result 2005-2012'!P109*SUM($AA$11:$AE$11)/5,IF(AND($M$1=2009,'Calculation sheet'!$AQ109="2005-2012"),'Result 2005-2012'!P109*SUM($AB$11:$AE$11)/4,IF(AND($M$1=2010,'Calculation sheet'!$AQ109="2005-2012"),'Result 2005-2012'!P109*SUM($AC$11:$AE$11)/3,IF(AND($M$1=2011,'Calculation sheet'!$AQ109="2005-2012"),'Result 2005-2012'!P109*SUM($AD$11:$AE$11)/2,IF(AND($M$1=2012,'Calculation sheet'!$AQ109="2005-2012"),'Result 2005-2012'!P109*$AE$11,IF(AND($M$1=2006,'Calculation sheet'!$AQ109="1999-2012"),'Result 2005-2012'!P109*SUM($Y$16:$AE$16)/7,IF(AND($M$1=2007,'Calculation sheet'!$AQ109="1999-2012"),'Result 2005-2012'!P109*SUM($Z$16:$AE$16)/6,IF(AND($M$1=2008,'Calculation sheet'!$AQ109="1999-2012"),'Result 2005-2012'!P109*SUM($AA$16:$AE$16)/5,IF(AND($M$1=2009,'Calculation sheet'!$AQ109="1999-2012"),'Result 2005-2012'!P109*SUM($AB$16:$AE$16)/4,IF(AND($M$1=2010,'Calculation sheet'!$AQ109="1999-2012"),'Result 2005-2012'!P109*SUM($AC$16:$AE$16)/3,IF(AND($M$1=2011,'Calculation sheet'!$AQ109="1999-2012"),'Result 2005-2012'!P109*SUM($AD$16:$AE$16)/2,IF(AND($M$1=2012,'Calculation sheet'!$AQ109="1999-2012"),'Result 2005-2012'!P109*$AE$16,""))))))))))))))))</f>
        <v/>
      </c>
      <c r="Q109" s="12" t="str">
        <f t="shared" si="6"/>
        <v/>
      </c>
      <c r="R109" s="14" t="str">
        <f t="shared" si="7"/>
        <v/>
      </c>
    </row>
    <row r="110" spans="1:18" x14ac:dyDescent="0.3">
      <c r="A110" s="4" t="str">
        <f>IF('Input data'!A125="","",'Input data'!A125)</f>
        <v/>
      </c>
      <c r="B110" s="4" t="str">
        <f>IF('Input data'!B125="","",'Input data'!B125)</f>
        <v/>
      </c>
      <c r="C110" s="4" t="str">
        <f>IF('Input data'!C125="","",'Input data'!C125)</f>
        <v/>
      </c>
      <c r="D110" s="4" t="str">
        <f>IF('Input data'!D125="","",'Input data'!D125)</f>
        <v/>
      </c>
      <c r="E110" s="4" t="str">
        <f>IF('Input data'!E125="","",'Input data'!E125)</f>
        <v/>
      </c>
      <c r="F110" s="4" t="str">
        <f>IF('Input data'!F125="","",'Input data'!F125)</f>
        <v/>
      </c>
      <c r="G110" s="4">
        <f>IF('Input data'!G125="","",'Input data'!G125)</f>
        <v>0</v>
      </c>
      <c r="H110" s="4" t="str">
        <f>IF('Input data'!H125&gt;0.5,'Input data'!H125,"")</f>
        <v/>
      </c>
      <c r="I110" s="4" t="str">
        <f>IF('Input data'!I125="","",'Input data'!I125)</f>
        <v/>
      </c>
      <c r="J110" s="12" t="str">
        <f>IF('Result 2005-2012'!$R110="","",IF($M$1=2005,'Result 2005-2012'!J110,IF(AND($M$1=2006,'Calculation sheet'!$AQ110="2005-2012"),'Result 2005-2012'!J110*SUM($Y$7:$AE$7)/7,IF(AND($M$1=2007,'Calculation sheet'!$AQ110="2005-2012"),'Result 2005-2012'!J110*SUM($Z$7:$AE$7)/6,IF(AND($M$1=2008,'Calculation sheet'!$AQ110="2005-2012"),'Result 2005-2012'!J110*SUM($AA$7:$AE$7)/5,IF(AND($M$1=2009,'Calculation sheet'!$AQ110="2005-2012"),'Result 2005-2012'!J110*SUM($AB$7:$AE$7)/4,IF(AND($M$1=2010,'Calculation sheet'!$AQ110="2005-2012"),'Result 2005-2012'!J110*SUM($AC$7:$AE$7)/3,IF(AND($M$1=2011,'Calculation sheet'!$AQ110="2005-2012"),'Result 2005-2012'!J110*SUM($AD$7:$AE$7)/2,IF(AND($M$1=2012,'Calculation sheet'!$AQ110="2005-2012"),'Result 2005-2012'!J110*$AE$7,IF(AND($M$1=2006,'Calculation sheet'!$AQ110="1999-2012"),'Result 2005-2012'!J110*SUM($Y$16:$AE$16)/7,IF(AND($M$1=2007,'Calculation sheet'!$AQ110="1999-2012"),'Result 2005-2012'!J110*SUM($Z$16:$AE$16)/6,IF(AND($M$1=2008,'Calculation sheet'!$AQ110="1999-2012"),'Result 2005-2012'!J110*SUM($AA$16:$AE$16)/5,IF(AND($M$1=2009,'Calculation sheet'!$AQ110="1999-2012"),'Result 2005-2012'!J110*SUM($AB$16:$AE$16)/4,IF(AND($M$1=2010,'Calculation sheet'!$AQ110="1999-2012"),'Result 2005-2012'!J110*SUM($AC$16:$AE$16)/3,IF(AND($M$1=2011,'Calculation sheet'!$AQ110="1999-2012"),'Result 2005-2012'!J110*SUM($AD$16:$AE$16)/2,IF(AND($M$1=2012,'Calculation sheet'!$AQ110="1999-2012"),'Result 2005-2012'!J110*$AE$16,""))))))))))))))))</f>
        <v/>
      </c>
      <c r="K110" s="12" t="str">
        <f>IF('Result 2005-2012'!$R110="","",IF($M$1=2005,'Result 2005-2012'!K110,IF(AND($M$1=2006,'Calculation sheet'!$AQ110="2005-2012"),'Result 2005-2012'!K110*SUM($Y$8:$AE$8)/7,IF(AND($M$1=2007,'Calculation sheet'!$AQ110="2005-2012"),'Result 2005-2012'!K110*SUM($Z$8:$AE$8)/6,IF(AND($M$1=2008,'Calculation sheet'!$AQ110="2005-2012"),'Result 2005-2012'!K110*SUM($AA$8:$AE$8)/5,IF(AND($M$1=2009,'Calculation sheet'!$AQ110="2005-2012"),'Result 2005-2012'!K110*SUM($AB$8:$AE$8)/4,IF(AND($M$1=2010,'Calculation sheet'!$AQ110="2005-2012"),'Result 2005-2012'!K110*SUM($AC$8:$AE$8)/3,IF(AND($M$1=2011,'Calculation sheet'!$AQ110="2005-2012"),'Result 2005-2012'!K110*SUM($AD$8:$AE$8)/2,IF(AND($M$1=2012,'Calculation sheet'!$AQ110="2005-2012"),'Result 2005-2012'!K110*$AE$8,IF(AND($M$1=2006,'Calculation sheet'!$AQ110="1999-2012"),'Result 2005-2012'!K110*SUM($Y$17:$AE$17)/7,IF(AND($M$1=2007,'Calculation sheet'!$AQ110="1999-2012"),'Result 2005-2012'!K110*SUM($Z$17:$AE$17)/6,IF(AND($M$1=2008,'Calculation sheet'!$AQ110="1999-2012"),'Result 2005-2012'!K110*SUM($AA$17:$AE$17)/5,IF(AND($M$1=2009,'Calculation sheet'!$AQ110="1999-2012"),'Result 2005-2012'!K110*SUM($AB$17:$AE$17)/4,IF(AND($M$1=2010,'Calculation sheet'!$AQ110="1999-2012"),'Result 2005-2012'!K110*SUM($AC$17:$AE$17)/3,IF(AND($M$1=2011,'Calculation sheet'!$AQ110="1999-2012"),'Result 2005-2012'!K110*SUM($AD$17:$AE$17)/2,IF(AND($M$1=2012,'Calculation sheet'!$AQ110="1999-2012"),'Result 2005-2012'!K110*$AE$17,""))))))))))))))))</f>
        <v/>
      </c>
      <c r="L110" s="12" t="str">
        <f>IF('Result 2005-2012'!$R110="","",IF($M$1=2005,'Result 2005-2012'!L110,IF(AND($M$1=2006,'Calculation sheet'!$AQ110="2005-2012"),'Result 2005-2012'!L110*SUM($Y$9:$AE$9)/7,IF(AND($M$1=2007,'Calculation sheet'!$AQ110="2005-2012"),'Result 2005-2012'!L110*SUM($Z$9:$AE$9)/6,IF(AND($M$1=2008,'Calculation sheet'!$AQ110="2005-2012"),'Result 2005-2012'!L110*SUM($AA$9:$AE$9)/5,IF(AND($M$1=2009,'Calculation sheet'!$AQ110="2005-2012"),'Result 2005-2012'!L110*SUM($AB$9:$AE$9)/4,IF(AND($M$1=2010,'Calculation sheet'!$AQ110="2005-2012"),'Result 2005-2012'!L110*SUM($AC$9:$AE$9)/3,IF(AND($M$1=2011,'Calculation sheet'!$AQ110="2005-2012"),'Result 2005-2012'!L110*SUM($AD$9:$AE$9)/2,IF(AND($M$1=2012,'Calculation sheet'!$AQ110="2005-2012"),'Result 2005-2012'!L110*$AE$9,IF(AND($M$1=2006,'Calculation sheet'!$AQ110="1999-2012"),'Result 2005-2012'!L110*SUM($Y$18:$AE$18)/7,IF(AND($M$1=2007,'Calculation sheet'!$AQ110="1999-2012"),'Result 2005-2012'!L110*SUM($Z$18:$AE$18)/6,IF(AND($M$1=2008,'Calculation sheet'!$AQ110="1999-2012"),'Result 2005-2012'!L110*SUM($AA$18:$AE$18)/5,IF(AND($M$1=2009,'Calculation sheet'!$AQ110="1999-2012"),'Result 2005-2012'!L110*SUM($AB$18:$AE$18)/4,IF(AND($M$1=2010,'Calculation sheet'!$AQ110="1999-2012"),'Result 2005-2012'!L110*SUM($AC$18:$AE$18)/3,IF(AND($M$1=2011,'Calculation sheet'!$AQ110="1999-2012"),'Result 2005-2012'!L110*SUM($AD$18:$AE$18)/2,IF(AND($M$1=2012,'Calculation sheet'!$AQ110="1999-2012"),'Result 2005-2012'!L110*$AE$18,""))))))))))))))))</f>
        <v/>
      </c>
      <c r="M110" s="12" t="str">
        <f t="shared" si="5"/>
        <v/>
      </c>
      <c r="N110" s="12" t="str">
        <f>IF('Result 2005-2012'!$R110="","",IF($M$1=2005,'Result 2005-2012'!N110,IF(AND($M$1=2006,'Calculation sheet'!$AQ110="2005-2012"),'Result 2005-2012'!N110*SUM($Y$10:$AE$10)/7,IF(AND($M$1=2007,'Calculation sheet'!$AQ110="2005-2012"),'Result 2005-2012'!N110*SUM($Z$10:$AE$10)/6,IF(AND($M$1=2008,'Calculation sheet'!$AQ110="2005-2012"),'Result 2005-2012'!N110*SUM($AA$10:$AE$10)/5,IF(AND($M$1=2009,'Calculation sheet'!$AQ110="2005-2012"),'Result 2005-2012'!N110*SUM($AB$10:$AE$10)/4,IF(AND($M$1=2010,'Calculation sheet'!$AQ110="2005-2012"),'Result 2005-2012'!N110*SUM($AC$10:$AE$10)/3,IF(AND($M$1=2011,'Calculation sheet'!$AQ110="2005-2012"),'Result 2005-2012'!N110*SUM($AD$10:$AE$10)/2,IF(AND($M$1=2012,'Calculation sheet'!$AQ110="2005-2012"),'Result 2005-2012'!N110*$AE$10,IF(AND($M$1=2006,'Calculation sheet'!$AQ110="1999-2012"),'Result 2005-2012'!N110*SUM($Y$16:$AE$16)/7,IF(AND($M$1=2007,'Calculation sheet'!$AQ110="1999-2012"),'Result 2005-2012'!N110*SUM($Z$16:$AE$16)/6,IF(AND($M$1=2008,'Calculation sheet'!$AQ110="1999-2012"),'Result 2005-2012'!N110*SUM($AA$16:$AE$16)/5,IF(AND($M$1=2009,'Calculation sheet'!$AQ110="1999-2012"),'Result 2005-2012'!N110*SUM($AB$16:$AE$16)/4,IF(AND($M$1=2010,'Calculation sheet'!$AQ110="1999-2012"),'Result 2005-2012'!N110*SUM($AC$16:$AE$16)/3,IF(AND($M$1=2011,'Calculation sheet'!$AQ110="1999-2012"),'Result 2005-2012'!N110*SUM($AD$16:$AE$16)/2,IF(AND($M$1=2012,'Calculation sheet'!$AQ110="1999-2012"),'Result 2005-2012'!N110*$AE$16,""))))))))))))))))</f>
        <v/>
      </c>
      <c r="O110" s="12" t="str">
        <f>IF('Result 2005-2012'!$R110="","",IF($M$1=2005,'Result 2005-2012'!O110,IF(AND($M$1=2006,'Calculation sheet'!$AQ110="2005-2012"),'Result 2005-2012'!O110*SUM($Y$10:$AE$10)/7,IF(AND($M$1=2007,'Calculation sheet'!$AQ110="2005-2012"),'Result 2005-2012'!O110*SUM($Z$10:$AE$10)/6,IF(AND($M$1=2008,'Calculation sheet'!$AQ110="2005-2012"),'Result 2005-2012'!O110*SUM($AA$10:$AE$10)/5,IF(AND($M$1=2009,'Calculation sheet'!$AQ110="2005-2012"),'Result 2005-2012'!O110*SUM($AB$10:$AE$10)/4,IF(AND($M$1=2010,'Calculation sheet'!$AQ110="2005-2012"),'Result 2005-2012'!O110*SUM($AC$10:$AE$10)/3,IF(AND($M$1=2011,'Calculation sheet'!$AQ110="2005-2012"),'Result 2005-2012'!O110*SUM($AD$10:$AE$10)/2,IF(AND($M$1=2012,'Calculation sheet'!$AQ110="2005-2012"),'Result 2005-2012'!O110*$AE$10,IF(AND($M$1=2006,'Calculation sheet'!$AQ110="1999-2012"),'Result 2005-2012'!O110*SUM($Y$16:$AE$16)/7,IF(AND($M$1=2007,'Calculation sheet'!$AQ110="1999-2012"),'Result 2005-2012'!O110*SUM($Z$16:$AE$16)/6,IF(AND($M$1=2008,'Calculation sheet'!$AQ110="1999-2012"),'Result 2005-2012'!O110*SUM($AA$16:$AE$16)/5,IF(AND($M$1=2009,'Calculation sheet'!$AQ110="1999-2012"),'Result 2005-2012'!O110*SUM($AB$16:$AE$16)/4,IF(AND($M$1=2010,'Calculation sheet'!$AQ110="1999-2012"),'Result 2005-2012'!O110*SUM($AC$16:$AE$16)/3,IF(AND($M$1=2011,'Calculation sheet'!$AQ110="1999-2012"),'Result 2005-2012'!O110*SUM($AD$16:$AE$16)/2,IF(AND($M$1=2012,'Calculation sheet'!$AQ110="1999-2012"),'Result 2005-2012'!O110*$AE$16,""))))))))))))))))</f>
        <v/>
      </c>
      <c r="P110" s="12" t="str">
        <f>IF('Result 2005-2012'!$R110="","",IF($M$1=2005,'Result 2005-2012'!P110,IF(AND($M$1=2006,'Calculation sheet'!$AQ110="2005-2012"),'Result 2005-2012'!P110*SUM($Y$11:$AE$11)/7,IF(AND($M$1=2007,'Calculation sheet'!$AQ110="2005-2012"),'Result 2005-2012'!P110*SUM($Z$11:$AE$11)/6,IF(AND($M$1=2008,'Calculation sheet'!$AQ110="2005-2012"),'Result 2005-2012'!P110*SUM($AA$11:$AE$11)/5,IF(AND($M$1=2009,'Calculation sheet'!$AQ110="2005-2012"),'Result 2005-2012'!P110*SUM($AB$11:$AE$11)/4,IF(AND($M$1=2010,'Calculation sheet'!$AQ110="2005-2012"),'Result 2005-2012'!P110*SUM($AC$11:$AE$11)/3,IF(AND($M$1=2011,'Calculation sheet'!$AQ110="2005-2012"),'Result 2005-2012'!P110*SUM($AD$11:$AE$11)/2,IF(AND($M$1=2012,'Calculation sheet'!$AQ110="2005-2012"),'Result 2005-2012'!P110*$AE$11,IF(AND($M$1=2006,'Calculation sheet'!$AQ110="1999-2012"),'Result 2005-2012'!P110*SUM($Y$16:$AE$16)/7,IF(AND($M$1=2007,'Calculation sheet'!$AQ110="1999-2012"),'Result 2005-2012'!P110*SUM($Z$16:$AE$16)/6,IF(AND($M$1=2008,'Calculation sheet'!$AQ110="1999-2012"),'Result 2005-2012'!P110*SUM($AA$16:$AE$16)/5,IF(AND($M$1=2009,'Calculation sheet'!$AQ110="1999-2012"),'Result 2005-2012'!P110*SUM($AB$16:$AE$16)/4,IF(AND($M$1=2010,'Calculation sheet'!$AQ110="1999-2012"),'Result 2005-2012'!P110*SUM($AC$16:$AE$16)/3,IF(AND($M$1=2011,'Calculation sheet'!$AQ110="1999-2012"),'Result 2005-2012'!P110*SUM($AD$16:$AE$16)/2,IF(AND($M$1=2012,'Calculation sheet'!$AQ110="1999-2012"),'Result 2005-2012'!P110*$AE$16,""))))))))))))))))</f>
        <v/>
      </c>
      <c r="Q110" s="12" t="str">
        <f t="shared" si="6"/>
        <v/>
      </c>
      <c r="R110" s="14" t="str">
        <f t="shared" si="7"/>
        <v/>
      </c>
    </row>
    <row r="111" spans="1:18" x14ac:dyDescent="0.3">
      <c r="A111" s="4" t="str">
        <f>IF('Input data'!A126="","",'Input data'!A126)</f>
        <v/>
      </c>
      <c r="B111" s="4" t="str">
        <f>IF('Input data'!B126="","",'Input data'!B126)</f>
        <v/>
      </c>
      <c r="C111" s="4" t="str">
        <f>IF('Input data'!C126="","",'Input data'!C126)</f>
        <v/>
      </c>
      <c r="D111" s="4" t="str">
        <f>IF('Input data'!D126="","",'Input data'!D126)</f>
        <v/>
      </c>
      <c r="E111" s="4" t="str">
        <f>IF('Input data'!E126="","",'Input data'!E126)</f>
        <v/>
      </c>
      <c r="F111" s="4" t="str">
        <f>IF('Input data'!F126="","",'Input data'!F126)</f>
        <v/>
      </c>
      <c r="G111" s="4">
        <f>IF('Input data'!G126="","",'Input data'!G126)</f>
        <v>0</v>
      </c>
      <c r="H111" s="4" t="str">
        <f>IF('Input data'!H126&gt;0.5,'Input data'!H126,"")</f>
        <v/>
      </c>
      <c r="I111" s="4" t="str">
        <f>IF('Input data'!I126="","",'Input data'!I126)</f>
        <v/>
      </c>
      <c r="J111" s="12" t="str">
        <f>IF('Result 2005-2012'!$R111="","",IF($M$1=2005,'Result 2005-2012'!J111,IF(AND($M$1=2006,'Calculation sheet'!$AQ111="2005-2012"),'Result 2005-2012'!J111*SUM($Y$7:$AE$7)/7,IF(AND($M$1=2007,'Calculation sheet'!$AQ111="2005-2012"),'Result 2005-2012'!J111*SUM($Z$7:$AE$7)/6,IF(AND($M$1=2008,'Calculation sheet'!$AQ111="2005-2012"),'Result 2005-2012'!J111*SUM($AA$7:$AE$7)/5,IF(AND($M$1=2009,'Calculation sheet'!$AQ111="2005-2012"),'Result 2005-2012'!J111*SUM($AB$7:$AE$7)/4,IF(AND($M$1=2010,'Calculation sheet'!$AQ111="2005-2012"),'Result 2005-2012'!J111*SUM($AC$7:$AE$7)/3,IF(AND($M$1=2011,'Calculation sheet'!$AQ111="2005-2012"),'Result 2005-2012'!J111*SUM($AD$7:$AE$7)/2,IF(AND($M$1=2012,'Calculation sheet'!$AQ111="2005-2012"),'Result 2005-2012'!J111*$AE$7,IF(AND($M$1=2006,'Calculation sheet'!$AQ111="1999-2012"),'Result 2005-2012'!J111*SUM($Y$16:$AE$16)/7,IF(AND($M$1=2007,'Calculation sheet'!$AQ111="1999-2012"),'Result 2005-2012'!J111*SUM($Z$16:$AE$16)/6,IF(AND($M$1=2008,'Calculation sheet'!$AQ111="1999-2012"),'Result 2005-2012'!J111*SUM($AA$16:$AE$16)/5,IF(AND($M$1=2009,'Calculation sheet'!$AQ111="1999-2012"),'Result 2005-2012'!J111*SUM($AB$16:$AE$16)/4,IF(AND($M$1=2010,'Calculation sheet'!$AQ111="1999-2012"),'Result 2005-2012'!J111*SUM($AC$16:$AE$16)/3,IF(AND($M$1=2011,'Calculation sheet'!$AQ111="1999-2012"),'Result 2005-2012'!J111*SUM($AD$16:$AE$16)/2,IF(AND($M$1=2012,'Calculation sheet'!$AQ111="1999-2012"),'Result 2005-2012'!J111*$AE$16,""))))))))))))))))</f>
        <v/>
      </c>
      <c r="K111" s="12" t="str">
        <f>IF('Result 2005-2012'!$R111="","",IF($M$1=2005,'Result 2005-2012'!K111,IF(AND($M$1=2006,'Calculation sheet'!$AQ111="2005-2012"),'Result 2005-2012'!K111*SUM($Y$8:$AE$8)/7,IF(AND($M$1=2007,'Calculation sheet'!$AQ111="2005-2012"),'Result 2005-2012'!K111*SUM($Z$8:$AE$8)/6,IF(AND($M$1=2008,'Calculation sheet'!$AQ111="2005-2012"),'Result 2005-2012'!K111*SUM($AA$8:$AE$8)/5,IF(AND($M$1=2009,'Calculation sheet'!$AQ111="2005-2012"),'Result 2005-2012'!K111*SUM($AB$8:$AE$8)/4,IF(AND($M$1=2010,'Calculation sheet'!$AQ111="2005-2012"),'Result 2005-2012'!K111*SUM($AC$8:$AE$8)/3,IF(AND($M$1=2011,'Calculation sheet'!$AQ111="2005-2012"),'Result 2005-2012'!K111*SUM($AD$8:$AE$8)/2,IF(AND($M$1=2012,'Calculation sheet'!$AQ111="2005-2012"),'Result 2005-2012'!K111*$AE$8,IF(AND($M$1=2006,'Calculation sheet'!$AQ111="1999-2012"),'Result 2005-2012'!K111*SUM($Y$17:$AE$17)/7,IF(AND($M$1=2007,'Calculation sheet'!$AQ111="1999-2012"),'Result 2005-2012'!K111*SUM($Z$17:$AE$17)/6,IF(AND($M$1=2008,'Calculation sheet'!$AQ111="1999-2012"),'Result 2005-2012'!K111*SUM($AA$17:$AE$17)/5,IF(AND($M$1=2009,'Calculation sheet'!$AQ111="1999-2012"),'Result 2005-2012'!K111*SUM($AB$17:$AE$17)/4,IF(AND($M$1=2010,'Calculation sheet'!$AQ111="1999-2012"),'Result 2005-2012'!K111*SUM($AC$17:$AE$17)/3,IF(AND($M$1=2011,'Calculation sheet'!$AQ111="1999-2012"),'Result 2005-2012'!K111*SUM($AD$17:$AE$17)/2,IF(AND($M$1=2012,'Calculation sheet'!$AQ111="1999-2012"),'Result 2005-2012'!K111*$AE$17,""))))))))))))))))</f>
        <v/>
      </c>
      <c r="L111" s="12" t="str">
        <f>IF('Result 2005-2012'!$R111="","",IF($M$1=2005,'Result 2005-2012'!L111,IF(AND($M$1=2006,'Calculation sheet'!$AQ111="2005-2012"),'Result 2005-2012'!L111*SUM($Y$9:$AE$9)/7,IF(AND($M$1=2007,'Calculation sheet'!$AQ111="2005-2012"),'Result 2005-2012'!L111*SUM($Z$9:$AE$9)/6,IF(AND($M$1=2008,'Calculation sheet'!$AQ111="2005-2012"),'Result 2005-2012'!L111*SUM($AA$9:$AE$9)/5,IF(AND($M$1=2009,'Calculation sheet'!$AQ111="2005-2012"),'Result 2005-2012'!L111*SUM($AB$9:$AE$9)/4,IF(AND($M$1=2010,'Calculation sheet'!$AQ111="2005-2012"),'Result 2005-2012'!L111*SUM($AC$9:$AE$9)/3,IF(AND($M$1=2011,'Calculation sheet'!$AQ111="2005-2012"),'Result 2005-2012'!L111*SUM($AD$9:$AE$9)/2,IF(AND($M$1=2012,'Calculation sheet'!$AQ111="2005-2012"),'Result 2005-2012'!L111*$AE$9,IF(AND($M$1=2006,'Calculation sheet'!$AQ111="1999-2012"),'Result 2005-2012'!L111*SUM($Y$18:$AE$18)/7,IF(AND($M$1=2007,'Calculation sheet'!$AQ111="1999-2012"),'Result 2005-2012'!L111*SUM($Z$18:$AE$18)/6,IF(AND($M$1=2008,'Calculation sheet'!$AQ111="1999-2012"),'Result 2005-2012'!L111*SUM($AA$18:$AE$18)/5,IF(AND($M$1=2009,'Calculation sheet'!$AQ111="1999-2012"),'Result 2005-2012'!L111*SUM($AB$18:$AE$18)/4,IF(AND($M$1=2010,'Calculation sheet'!$AQ111="1999-2012"),'Result 2005-2012'!L111*SUM($AC$18:$AE$18)/3,IF(AND($M$1=2011,'Calculation sheet'!$AQ111="1999-2012"),'Result 2005-2012'!L111*SUM($AD$18:$AE$18)/2,IF(AND($M$1=2012,'Calculation sheet'!$AQ111="1999-2012"),'Result 2005-2012'!L111*$AE$18,""))))))))))))))))</f>
        <v/>
      </c>
      <c r="M111" s="12" t="str">
        <f t="shared" si="5"/>
        <v/>
      </c>
      <c r="N111" s="12" t="str">
        <f>IF('Result 2005-2012'!$R111="","",IF($M$1=2005,'Result 2005-2012'!N111,IF(AND($M$1=2006,'Calculation sheet'!$AQ111="2005-2012"),'Result 2005-2012'!N111*SUM($Y$10:$AE$10)/7,IF(AND($M$1=2007,'Calculation sheet'!$AQ111="2005-2012"),'Result 2005-2012'!N111*SUM($Z$10:$AE$10)/6,IF(AND($M$1=2008,'Calculation sheet'!$AQ111="2005-2012"),'Result 2005-2012'!N111*SUM($AA$10:$AE$10)/5,IF(AND($M$1=2009,'Calculation sheet'!$AQ111="2005-2012"),'Result 2005-2012'!N111*SUM($AB$10:$AE$10)/4,IF(AND($M$1=2010,'Calculation sheet'!$AQ111="2005-2012"),'Result 2005-2012'!N111*SUM($AC$10:$AE$10)/3,IF(AND($M$1=2011,'Calculation sheet'!$AQ111="2005-2012"),'Result 2005-2012'!N111*SUM($AD$10:$AE$10)/2,IF(AND($M$1=2012,'Calculation sheet'!$AQ111="2005-2012"),'Result 2005-2012'!N111*$AE$10,IF(AND($M$1=2006,'Calculation sheet'!$AQ111="1999-2012"),'Result 2005-2012'!N111*SUM($Y$16:$AE$16)/7,IF(AND($M$1=2007,'Calculation sheet'!$AQ111="1999-2012"),'Result 2005-2012'!N111*SUM($Z$16:$AE$16)/6,IF(AND($M$1=2008,'Calculation sheet'!$AQ111="1999-2012"),'Result 2005-2012'!N111*SUM($AA$16:$AE$16)/5,IF(AND($M$1=2009,'Calculation sheet'!$AQ111="1999-2012"),'Result 2005-2012'!N111*SUM($AB$16:$AE$16)/4,IF(AND($M$1=2010,'Calculation sheet'!$AQ111="1999-2012"),'Result 2005-2012'!N111*SUM($AC$16:$AE$16)/3,IF(AND($M$1=2011,'Calculation sheet'!$AQ111="1999-2012"),'Result 2005-2012'!N111*SUM($AD$16:$AE$16)/2,IF(AND($M$1=2012,'Calculation sheet'!$AQ111="1999-2012"),'Result 2005-2012'!N111*$AE$16,""))))))))))))))))</f>
        <v/>
      </c>
      <c r="O111" s="12" t="str">
        <f>IF('Result 2005-2012'!$R111="","",IF($M$1=2005,'Result 2005-2012'!O111,IF(AND($M$1=2006,'Calculation sheet'!$AQ111="2005-2012"),'Result 2005-2012'!O111*SUM($Y$10:$AE$10)/7,IF(AND($M$1=2007,'Calculation sheet'!$AQ111="2005-2012"),'Result 2005-2012'!O111*SUM($Z$10:$AE$10)/6,IF(AND($M$1=2008,'Calculation sheet'!$AQ111="2005-2012"),'Result 2005-2012'!O111*SUM($AA$10:$AE$10)/5,IF(AND($M$1=2009,'Calculation sheet'!$AQ111="2005-2012"),'Result 2005-2012'!O111*SUM($AB$10:$AE$10)/4,IF(AND($M$1=2010,'Calculation sheet'!$AQ111="2005-2012"),'Result 2005-2012'!O111*SUM($AC$10:$AE$10)/3,IF(AND($M$1=2011,'Calculation sheet'!$AQ111="2005-2012"),'Result 2005-2012'!O111*SUM($AD$10:$AE$10)/2,IF(AND($M$1=2012,'Calculation sheet'!$AQ111="2005-2012"),'Result 2005-2012'!O111*$AE$10,IF(AND($M$1=2006,'Calculation sheet'!$AQ111="1999-2012"),'Result 2005-2012'!O111*SUM($Y$16:$AE$16)/7,IF(AND($M$1=2007,'Calculation sheet'!$AQ111="1999-2012"),'Result 2005-2012'!O111*SUM($Z$16:$AE$16)/6,IF(AND($M$1=2008,'Calculation sheet'!$AQ111="1999-2012"),'Result 2005-2012'!O111*SUM($AA$16:$AE$16)/5,IF(AND($M$1=2009,'Calculation sheet'!$AQ111="1999-2012"),'Result 2005-2012'!O111*SUM($AB$16:$AE$16)/4,IF(AND($M$1=2010,'Calculation sheet'!$AQ111="1999-2012"),'Result 2005-2012'!O111*SUM($AC$16:$AE$16)/3,IF(AND($M$1=2011,'Calculation sheet'!$AQ111="1999-2012"),'Result 2005-2012'!O111*SUM($AD$16:$AE$16)/2,IF(AND($M$1=2012,'Calculation sheet'!$AQ111="1999-2012"),'Result 2005-2012'!O111*$AE$16,""))))))))))))))))</f>
        <v/>
      </c>
      <c r="P111" s="12" t="str">
        <f>IF('Result 2005-2012'!$R111="","",IF($M$1=2005,'Result 2005-2012'!P111,IF(AND($M$1=2006,'Calculation sheet'!$AQ111="2005-2012"),'Result 2005-2012'!P111*SUM($Y$11:$AE$11)/7,IF(AND($M$1=2007,'Calculation sheet'!$AQ111="2005-2012"),'Result 2005-2012'!P111*SUM($Z$11:$AE$11)/6,IF(AND($M$1=2008,'Calculation sheet'!$AQ111="2005-2012"),'Result 2005-2012'!P111*SUM($AA$11:$AE$11)/5,IF(AND($M$1=2009,'Calculation sheet'!$AQ111="2005-2012"),'Result 2005-2012'!P111*SUM($AB$11:$AE$11)/4,IF(AND($M$1=2010,'Calculation sheet'!$AQ111="2005-2012"),'Result 2005-2012'!P111*SUM($AC$11:$AE$11)/3,IF(AND($M$1=2011,'Calculation sheet'!$AQ111="2005-2012"),'Result 2005-2012'!P111*SUM($AD$11:$AE$11)/2,IF(AND($M$1=2012,'Calculation sheet'!$AQ111="2005-2012"),'Result 2005-2012'!P111*$AE$11,IF(AND($M$1=2006,'Calculation sheet'!$AQ111="1999-2012"),'Result 2005-2012'!P111*SUM($Y$16:$AE$16)/7,IF(AND($M$1=2007,'Calculation sheet'!$AQ111="1999-2012"),'Result 2005-2012'!P111*SUM($Z$16:$AE$16)/6,IF(AND($M$1=2008,'Calculation sheet'!$AQ111="1999-2012"),'Result 2005-2012'!P111*SUM($AA$16:$AE$16)/5,IF(AND($M$1=2009,'Calculation sheet'!$AQ111="1999-2012"),'Result 2005-2012'!P111*SUM($AB$16:$AE$16)/4,IF(AND($M$1=2010,'Calculation sheet'!$AQ111="1999-2012"),'Result 2005-2012'!P111*SUM($AC$16:$AE$16)/3,IF(AND($M$1=2011,'Calculation sheet'!$AQ111="1999-2012"),'Result 2005-2012'!P111*SUM($AD$16:$AE$16)/2,IF(AND($M$1=2012,'Calculation sheet'!$AQ111="1999-2012"),'Result 2005-2012'!P111*$AE$16,""))))))))))))))))</f>
        <v/>
      </c>
      <c r="Q111" s="12" t="str">
        <f t="shared" si="6"/>
        <v/>
      </c>
      <c r="R111" s="14" t="str">
        <f t="shared" si="7"/>
        <v/>
      </c>
    </row>
    <row r="112" spans="1:18" x14ac:dyDescent="0.3">
      <c r="A112" s="4" t="str">
        <f>IF('Input data'!A127="","",'Input data'!A127)</f>
        <v/>
      </c>
      <c r="B112" s="4" t="str">
        <f>IF('Input data'!B127="","",'Input data'!B127)</f>
        <v/>
      </c>
      <c r="C112" s="4" t="str">
        <f>IF('Input data'!C127="","",'Input data'!C127)</f>
        <v/>
      </c>
      <c r="D112" s="4" t="str">
        <f>IF('Input data'!D127="","",'Input data'!D127)</f>
        <v/>
      </c>
      <c r="E112" s="4" t="str">
        <f>IF('Input data'!E127="","",'Input data'!E127)</f>
        <v/>
      </c>
      <c r="F112" s="4" t="str">
        <f>IF('Input data'!F127="","",'Input data'!F127)</f>
        <v/>
      </c>
      <c r="G112" s="4">
        <f>IF('Input data'!G127="","",'Input data'!G127)</f>
        <v>0</v>
      </c>
      <c r="H112" s="4" t="str">
        <f>IF('Input data'!H127&gt;0.5,'Input data'!H127,"")</f>
        <v/>
      </c>
      <c r="I112" s="4" t="str">
        <f>IF('Input data'!I127="","",'Input data'!I127)</f>
        <v/>
      </c>
      <c r="J112" s="12" t="str">
        <f>IF('Result 2005-2012'!$R112="","",IF($M$1=2005,'Result 2005-2012'!J112,IF(AND($M$1=2006,'Calculation sheet'!$AQ112="2005-2012"),'Result 2005-2012'!J112*SUM($Y$7:$AE$7)/7,IF(AND($M$1=2007,'Calculation sheet'!$AQ112="2005-2012"),'Result 2005-2012'!J112*SUM($Z$7:$AE$7)/6,IF(AND($M$1=2008,'Calculation sheet'!$AQ112="2005-2012"),'Result 2005-2012'!J112*SUM($AA$7:$AE$7)/5,IF(AND($M$1=2009,'Calculation sheet'!$AQ112="2005-2012"),'Result 2005-2012'!J112*SUM($AB$7:$AE$7)/4,IF(AND($M$1=2010,'Calculation sheet'!$AQ112="2005-2012"),'Result 2005-2012'!J112*SUM($AC$7:$AE$7)/3,IF(AND($M$1=2011,'Calculation sheet'!$AQ112="2005-2012"),'Result 2005-2012'!J112*SUM($AD$7:$AE$7)/2,IF(AND($M$1=2012,'Calculation sheet'!$AQ112="2005-2012"),'Result 2005-2012'!J112*$AE$7,IF(AND($M$1=2006,'Calculation sheet'!$AQ112="1999-2012"),'Result 2005-2012'!J112*SUM($Y$16:$AE$16)/7,IF(AND($M$1=2007,'Calculation sheet'!$AQ112="1999-2012"),'Result 2005-2012'!J112*SUM($Z$16:$AE$16)/6,IF(AND($M$1=2008,'Calculation sheet'!$AQ112="1999-2012"),'Result 2005-2012'!J112*SUM($AA$16:$AE$16)/5,IF(AND($M$1=2009,'Calculation sheet'!$AQ112="1999-2012"),'Result 2005-2012'!J112*SUM($AB$16:$AE$16)/4,IF(AND($M$1=2010,'Calculation sheet'!$AQ112="1999-2012"),'Result 2005-2012'!J112*SUM($AC$16:$AE$16)/3,IF(AND($M$1=2011,'Calculation sheet'!$AQ112="1999-2012"),'Result 2005-2012'!J112*SUM($AD$16:$AE$16)/2,IF(AND($M$1=2012,'Calculation sheet'!$AQ112="1999-2012"),'Result 2005-2012'!J112*$AE$16,""))))))))))))))))</f>
        <v/>
      </c>
      <c r="K112" s="12" t="str">
        <f>IF('Result 2005-2012'!$R112="","",IF($M$1=2005,'Result 2005-2012'!K112,IF(AND($M$1=2006,'Calculation sheet'!$AQ112="2005-2012"),'Result 2005-2012'!K112*SUM($Y$8:$AE$8)/7,IF(AND($M$1=2007,'Calculation sheet'!$AQ112="2005-2012"),'Result 2005-2012'!K112*SUM($Z$8:$AE$8)/6,IF(AND($M$1=2008,'Calculation sheet'!$AQ112="2005-2012"),'Result 2005-2012'!K112*SUM($AA$8:$AE$8)/5,IF(AND($M$1=2009,'Calculation sheet'!$AQ112="2005-2012"),'Result 2005-2012'!K112*SUM($AB$8:$AE$8)/4,IF(AND($M$1=2010,'Calculation sheet'!$AQ112="2005-2012"),'Result 2005-2012'!K112*SUM($AC$8:$AE$8)/3,IF(AND($M$1=2011,'Calculation sheet'!$AQ112="2005-2012"),'Result 2005-2012'!K112*SUM($AD$8:$AE$8)/2,IF(AND($M$1=2012,'Calculation sheet'!$AQ112="2005-2012"),'Result 2005-2012'!K112*$AE$8,IF(AND($M$1=2006,'Calculation sheet'!$AQ112="1999-2012"),'Result 2005-2012'!K112*SUM($Y$17:$AE$17)/7,IF(AND($M$1=2007,'Calculation sheet'!$AQ112="1999-2012"),'Result 2005-2012'!K112*SUM($Z$17:$AE$17)/6,IF(AND($M$1=2008,'Calculation sheet'!$AQ112="1999-2012"),'Result 2005-2012'!K112*SUM($AA$17:$AE$17)/5,IF(AND($M$1=2009,'Calculation sheet'!$AQ112="1999-2012"),'Result 2005-2012'!K112*SUM($AB$17:$AE$17)/4,IF(AND($M$1=2010,'Calculation sheet'!$AQ112="1999-2012"),'Result 2005-2012'!K112*SUM($AC$17:$AE$17)/3,IF(AND($M$1=2011,'Calculation sheet'!$AQ112="1999-2012"),'Result 2005-2012'!K112*SUM($AD$17:$AE$17)/2,IF(AND($M$1=2012,'Calculation sheet'!$AQ112="1999-2012"),'Result 2005-2012'!K112*$AE$17,""))))))))))))))))</f>
        <v/>
      </c>
      <c r="L112" s="12" t="str">
        <f>IF('Result 2005-2012'!$R112="","",IF($M$1=2005,'Result 2005-2012'!L112,IF(AND($M$1=2006,'Calculation sheet'!$AQ112="2005-2012"),'Result 2005-2012'!L112*SUM($Y$9:$AE$9)/7,IF(AND($M$1=2007,'Calculation sheet'!$AQ112="2005-2012"),'Result 2005-2012'!L112*SUM($Z$9:$AE$9)/6,IF(AND($M$1=2008,'Calculation sheet'!$AQ112="2005-2012"),'Result 2005-2012'!L112*SUM($AA$9:$AE$9)/5,IF(AND($M$1=2009,'Calculation sheet'!$AQ112="2005-2012"),'Result 2005-2012'!L112*SUM($AB$9:$AE$9)/4,IF(AND($M$1=2010,'Calculation sheet'!$AQ112="2005-2012"),'Result 2005-2012'!L112*SUM($AC$9:$AE$9)/3,IF(AND($M$1=2011,'Calculation sheet'!$AQ112="2005-2012"),'Result 2005-2012'!L112*SUM($AD$9:$AE$9)/2,IF(AND($M$1=2012,'Calculation sheet'!$AQ112="2005-2012"),'Result 2005-2012'!L112*$AE$9,IF(AND($M$1=2006,'Calculation sheet'!$AQ112="1999-2012"),'Result 2005-2012'!L112*SUM($Y$18:$AE$18)/7,IF(AND($M$1=2007,'Calculation sheet'!$AQ112="1999-2012"),'Result 2005-2012'!L112*SUM($Z$18:$AE$18)/6,IF(AND($M$1=2008,'Calculation sheet'!$AQ112="1999-2012"),'Result 2005-2012'!L112*SUM($AA$18:$AE$18)/5,IF(AND($M$1=2009,'Calculation sheet'!$AQ112="1999-2012"),'Result 2005-2012'!L112*SUM($AB$18:$AE$18)/4,IF(AND($M$1=2010,'Calculation sheet'!$AQ112="1999-2012"),'Result 2005-2012'!L112*SUM($AC$18:$AE$18)/3,IF(AND($M$1=2011,'Calculation sheet'!$AQ112="1999-2012"),'Result 2005-2012'!L112*SUM($AD$18:$AE$18)/2,IF(AND($M$1=2012,'Calculation sheet'!$AQ112="1999-2012"),'Result 2005-2012'!L112*$AE$18,""))))))))))))))))</f>
        <v/>
      </c>
      <c r="M112" s="12" t="str">
        <f t="shared" si="5"/>
        <v/>
      </c>
      <c r="N112" s="12" t="str">
        <f>IF('Result 2005-2012'!$R112="","",IF($M$1=2005,'Result 2005-2012'!N112,IF(AND($M$1=2006,'Calculation sheet'!$AQ112="2005-2012"),'Result 2005-2012'!N112*SUM($Y$10:$AE$10)/7,IF(AND($M$1=2007,'Calculation sheet'!$AQ112="2005-2012"),'Result 2005-2012'!N112*SUM($Z$10:$AE$10)/6,IF(AND($M$1=2008,'Calculation sheet'!$AQ112="2005-2012"),'Result 2005-2012'!N112*SUM($AA$10:$AE$10)/5,IF(AND($M$1=2009,'Calculation sheet'!$AQ112="2005-2012"),'Result 2005-2012'!N112*SUM($AB$10:$AE$10)/4,IF(AND($M$1=2010,'Calculation sheet'!$AQ112="2005-2012"),'Result 2005-2012'!N112*SUM($AC$10:$AE$10)/3,IF(AND($M$1=2011,'Calculation sheet'!$AQ112="2005-2012"),'Result 2005-2012'!N112*SUM($AD$10:$AE$10)/2,IF(AND($M$1=2012,'Calculation sheet'!$AQ112="2005-2012"),'Result 2005-2012'!N112*$AE$10,IF(AND($M$1=2006,'Calculation sheet'!$AQ112="1999-2012"),'Result 2005-2012'!N112*SUM($Y$16:$AE$16)/7,IF(AND($M$1=2007,'Calculation sheet'!$AQ112="1999-2012"),'Result 2005-2012'!N112*SUM($Z$16:$AE$16)/6,IF(AND($M$1=2008,'Calculation sheet'!$AQ112="1999-2012"),'Result 2005-2012'!N112*SUM($AA$16:$AE$16)/5,IF(AND($M$1=2009,'Calculation sheet'!$AQ112="1999-2012"),'Result 2005-2012'!N112*SUM($AB$16:$AE$16)/4,IF(AND($M$1=2010,'Calculation sheet'!$AQ112="1999-2012"),'Result 2005-2012'!N112*SUM($AC$16:$AE$16)/3,IF(AND($M$1=2011,'Calculation sheet'!$AQ112="1999-2012"),'Result 2005-2012'!N112*SUM($AD$16:$AE$16)/2,IF(AND($M$1=2012,'Calculation sheet'!$AQ112="1999-2012"),'Result 2005-2012'!N112*$AE$16,""))))))))))))))))</f>
        <v/>
      </c>
      <c r="O112" s="12" t="str">
        <f>IF('Result 2005-2012'!$R112="","",IF($M$1=2005,'Result 2005-2012'!O112,IF(AND($M$1=2006,'Calculation sheet'!$AQ112="2005-2012"),'Result 2005-2012'!O112*SUM($Y$10:$AE$10)/7,IF(AND($M$1=2007,'Calculation sheet'!$AQ112="2005-2012"),'Result 2005-2012'!O112*SUM($Z$10:$AE$10)/6,IF(AND($M$1=2008,'Calculation sheet'!$AQ112="2005-2012"),'Result 2005-2012'!O112*SUM($AA$10:$AE$10)/5,IF(AND($M$1=2009,'Calculation sheet'!$AQ112="2005-2012"),'Result 2005-2012'!O112*SUM($AB$10:$AE$10)/4,IF(AND($M$1=2010,'Calculation sheet'!$AQ112="2005-2012"),'Result 2005-2012'!O112*SUM($AC$10:$AE$10)/3,IF(AND($M$1=2011,'Calculation sheet'!$AQ112="2005-2012"),'Result 2005-2012'!O112*SUM($AD$10:$AE$10)/2,IF(AND($M$1=2012,'Calculation sheet'!$AQ112="2005-2012"),'Result 2005-2012'!O112*$AE$10,IF(AND($M$1=2006,'Calculation sheet'!$AQ112="1999-2012"),'Result 2005-2012'!O112*SUM($Y$16:$AE$16)/7,IF(AND($M$1=2007,'Calculation sheet'!$AQ112="1999-2012"),'Result 2005-2012'!O112*SUM($Z$16:$AE$16)/6,IF(AND($M$1=2008,'Calculation sheet'!$AQ112="1999-2012"),'Result 2005-2012'!O112*SUM($AA$16:$AE$16)/5,IF(AND($M$1=2009,'Calculation sheet'!$AQ112="1999-2012"),'Result 2005-2012'!O112*SUM($AB$16:$AE$16)/4,IF(AND($M$1=2010,'Calculation sheet'!$AQ112="1999-2012"),'Result 2005-2012'!O112*SUM($AC$16:$AE$16)/3,IF(AND($M$1=2011,'Calculation sheet'!$AQ112="1999-2012"),'Result 2005-2012'!O112*SUM($AD$16:$AE$16)/2,IF(AND($M$1=2012,'Calculation sheet'!$AQ112="1999-2012"),'Result 2005-2012'!O112*$AE$16,""))))))))))))))))</f>
        <v/>
      </c>
      <c r="P112" s="12" t="str">
        <f>IF('Result 2005-2012'!$R112="","",IF($M$1=2005,'Result 2005-2012'!P112,IF(AND($M$1=2006,'Calculation sheet'!$AQ112="2005-2012"),'Result 2005-2012'!P112*SUM($Y$11:$AE$11)/7,IF(AND($M$1=2007,'Calculation sheet'!$AQ112="2005-2012"),'Result 2005-2012'!P112*SUM($Z$11:$AE$11)/6,IF(AND($M$1=2008,'Calculation sheet'!$AQ112="2005-2012"),'Result 2005-2012'!P112*SUM($AA$11:$AE$11)/5,IF(AND($M$1=2009,'Calculation sheet'!$AQ112="2005-2012"),'Result 2005-2012'!P112*SUM($AB$11:$AE$11)/4,IF(AND($M$1=2010,'Calculation sheet'!$AQ112="2005-2012"),'Result 2005-2012'!P112*SUM($AC$11:$AE$11)/3,IF(AND($M$1=2011,'Calculation sheet'!$AQ112="2005-2012"),'Result 2005-2012'!P112*SUM($AD$11:$AE$11)/2,IF(AND($M$1=2012,'Calculation sheet'!$AQ112="2005-2012"),'Result 2005-2012'!P112*$AE$11,IF(AND($M$1=2006,'Calculation sheet'!$AQ112="1999-2012"),'Result 2005-2012'!P112*SUM($Y$16:$AE$16)/7,IF(AND($M$1=2007,'Calculation sheet'!$AQ112="1999-2012"),'Result 2005-2012'!P112*SUM($Z$16:$AE$16)/6,IF(AND($M$1=2008,'Calculation sheet'!$AQ112="1999-2012"),'Result 2005-2012'!P112*SUM($AA$16:$AE$16)/5,IF(AND($M$1=2009,'Calculation sheet'!$AQ112="1999-2012"),'Result 2005-2012'!P112*SUM($AB$16:$AE$16)/4,IF(AND($M$1=2010,'Calculation sheet'!$AQ112="1999-2012"),'Result 2005-2012'!P112*SUM($AC$16:$AE$16)/3,IF(AND($M$1=2011,'Calculation sheet'!$AQ112="1999-2012"),'Result 2005-2012'!P112*SUM($AD$16:$AE$16)/2,IF(AND($M$1=2012,'Calculation sheet'!$AQ112="1999-2012"),'Result 2005-2012'!P112*$AE$16,""))))))))))))))))</f>
        <v/>
      </c>
      <c r="Q112" s="12" t="str">
        <f t="shared" si="6"/>
        <v/>
      </c>
      <c r="R112" s="14" t="str">
        <f t="shared" si="7"/>
        <v/>
      </c>
    </row>
    <row r="113" spans="1:18" x14ac:dyDescent="0.3">
      <c r="A113" s="4" t="str">
        <f>IF('Input data'!A128="","",'Input data'!A128)</f>
        <v/>
      </c>
      <c r="B113" s="4" t="str">
        <f>IF('Input data'!B128="","",'Input data'!B128)</f>
        <v/>
      </c>
      <c r="C113" s="4" t="str">
        <f>IF('Input data'!C128="","",'Input data'!C128)</f>
        <v/>
      </c>
      <c r="D113" s="4" t="str">
        <f>IF('Input data'!D128="","",'Input data'!D128)</f>
        <v/>
      </c>
      <c r="E113" s="4" t="str">
        <f>IF('Input data'!E128="","",'Input data'!E128)</f>
        <v/>
      </c>
      <c r="F113" s="4" t="str">
        <f>IF('Input data'!F128="","",'Input data'!F128)</f>
        <v/>
      </c>
      <c r="G113" s="4">
        <f>IF('Input data'!G128="","",'Input data'!G128)</f>
        <v>0</v>
      </c>
      <c r="H113" s="4" t="str">
        <f>IF('Input data'!H128&gt;0.5,'Input data'!H128,"")</f>
        <v/>
      </c>
      <c r="I113" s="4" t="str">
        <f>IF('Input data'!I128="","",'Input data'!I128)</f>
        <v/>
      </c>
      <c r="J113" s="12" t="str">
        <f>IF('Result 2005-2012'!$R113="","",IF($M$1=2005,'Result 2005-2012'!J113,IF(AND($M$1=2006,'Calculation sheet'!$AQ113="2005-2012"),'Result 2005-2012'!J113*SUM($Y$7:$AE$7)/7,IF(AND($M$1=2007,'Calculation sheet'!$AQ113="2005-2012"),'Result 2005-2012'!J113*SUM($Z$7:$AE$7)/6,IF(AND($M$1=2008,'Calculation sheet'!$AQ113="2005-2012"),'Result 2005-2012'!J113*SUM($AA$7:$AE$7)/5,IF(AND($M$1=2009,'Calculation sheet'!$AQ113="2005-2012"),'Result 2005-2012'!J113*SUM($AB$7:$AE$7)/4,IF(AND($M$1=2010,'Calculation sheet'!$AQ113="2005-2012"),'Result 2005-2012'!J113*SUM($AC$7:$AE$7)/3,IF(AND($M$1=2011,'Calculation sheet'!$AQ113="2005-2012"),'Result 2005-2012'!J113*SUM($AD$7:$AE$7)/2,IF(AND($M$1=2012,'Calculation sheet'!$AQ113="2005-2012"),'Result 2005-2012'!J113*$AE$7,IF(AND($M$1=2006,'Calculation sheet'!$AQ113="1999-2012"),'Result 2005-2012'!J113*SUM($Y$16:$AE$16)/7,IF(AND($M$1=2007,'Calculation sheet'!$AQ113="1999-2012"),'Result 2005-2012'!J113*SUM($Z$16:$AE$16)/6,IF(AND($M$1=2008,'Calculation sheet'!$AQ113="1999-2012"),'Result 2005-2012'!J113*SUM($AA$16:$AE$16)/5,IF(AND($M$1=2009,'Calculation sheet'!$AQ113="1999-2012"),'Result 2005-2012'!J113*SUM($AB$16:$AE$16)/4,IF(AND($M$1=2010,'Calculation sheet'!$AQ113="1999-2012"),'Result 2005-2012'!J113*SUM($AC$16:$AE$16)/3,IF(AND($M$1=2011,'Calculation sheet'!$AQ113="1999-2012"),'Result 2005-2012'!J113*SUM($AD$16:$AE$16)/2,IF(AND($M$1=2012,'Calculation sheet'!$AQ113="1999-2012"),'Result 2005-2012'!J113*$AE$16,""))))))))))))))))</f>
        <v/>
      </c>
      <c r="K113" s="12" t="str">
        <f>IF('Result 2005-2012'!$R113="","",IF($M$1=2005,'Result 2005-2012'!K113,IF(AND($M$1=2006,'Calculation sheet'!$AQ113="2005-2012"),'Result 2005-2012'!K113*SUM($Y$8:$AE$8)/7,IF(AND($M$1=2007,'Calculation sheet'!$AQ113="2005-2012"),'Result 2005-2012'!K113*SUM($Z$8:$AE$8)/6,IF(AND($M$1=2008,'Calculation sheet'!$AQ113="2005-2012"),'Result 2005-2012'!K113*SUM($AA$8:$AE$8)/5,IF(AND($M$1=2009,'Calculation sheet'!$AQ113="2005-2012"),'Result 2005-2012'!K113*SUM($AB$8:$AE$8)/4,IF(AND($M$1=2010,'Calculation sheet'!$AQ113="2005-2012"),'Result 2005-2012'!K113*SUM($AC$8:$AE$8)/3,IF(AND($M$1=2011,'Calculation sheet'!$AQ113="2005-2012"),'Result 2005-2012'!K113*SUM($AD$8:$AE$8)/2,IF(AND($M$1=2012,'Calculation sheet'!$AQ113="2005-2012"),'Result 2005-2012'!K113*$AE$8,IF(AND($M$1=2006,'Calculation sheet'!$AQ113="1999-2012"),'Result 2005-2012'!K113*SUM($Y$17:$AE$17)/7,IF(AND($M$1=2007,'Calculation sheet'!$AQ113="1999-2012"),'Result 2005-2012'!K113*SUM($Z$17:$AE$17)/6,IF(AND($M$1=2008,'Calculation sheet'!$AQ113="1999-2012"),'Result 2005-2012'!K113*SUM($AA$17:$AE$17)/5,IF(AND($M$1=2009,'Calculation sheet'!$AQ113="1999-2012"),'Result 2005-2012'!K113*SUM($AB$17:$AE$17)/4,IF(AND($M$1=2010,'Calculation sheet'!$AQ113="1999-2012"),'Result 2005-2012'!K113*SUM($AC$17:$AE$17)/3,IF(AND($M$1=2011,'Calculation sheet'!$AQ113="1999-2012"),'Result 2005-2012'!K113*SUM($AD$17:$AE$17)/2,IF(AND($M$1=2012,'Calculation sheet'!$AQ113="1999-2012"),'Result 2005-2012'!K113*$AE$17,""))))))))))))))))</f>
        <v/>
      </c>
      <c r="L113" s="12" t="str">
        <f>IF('Result 2005-2012'!$R113="","",IF($M$1=2005,'Result 2005-2012'!L113,IF(AND($M$1=2006,'Calculation sheet'!$AQ113="2005-2012"),'Result 2005-2012'!L113*SUM($Y$9:$AE$9)/7,IF(AND($M$1=2007,'Calculation sheet'!$AQ113="2005-2012"),'Result 2005-2012'!L113*SUM($Z$9:$AE$9)/6,IF(AND($M$1=2008,'Calculation sheet'!$AQ113="2005-2012"),'Result 2005-2012'!L113*SUM($AA$9:$AE$9)/5,IF(AND($M$1=2009,'Calculation sheet'!$AQ113="2005-2012"),'Result 2005-2012'!L113*SUM($AB$9:$AE$9)/4,IF(AND($M$1=2010,'Calculation sheet'!$AQ113="2005-2012"),'Result 2005-2012'!L113*SUM($AC$9:$AE$9)/3,IF(AND($M$1=2011,'Calculation sheet'!$AQ113="2005-2012"),'Result 2005-2012'!L113*SUM($AD$9:$AE$9)/2,IF(AND($M$1=2012,'Calculation sheet'!$AQ113="2005-2012"),'Result 2005-2012'!L113*$AE$9,IF(AND($M$1=2006,'Calculation sheet'!$AQ113="1999-2012"),'Result 2005-2012'!L113*SUM($Y$18:$AE$18)/7,IF(AND($M$1=2007,'Calculation sheet'!$AQ113="1999-2012"),'Result 2005-2012'!L113*SUM($Z$18:$AE$18)/6,IF(AND($M$1=2008,'Calculation sheet'!$AQ113="1999-2012"),'Result 2005-2012'!L113*SUM($AA$18:$AE$18)/5,IF(AND($M$1=2009,'Calculation sheet'!$AQ113="1999-2012"),'Result 2005-2012'!L113*SUM($AB$18:$AE$18)/4,IF(AND($M$1=2010,'Calculation sheet'!$AQ113="1999-2012"),'Result 2005-2012'!L113*SUM($AC$18:$AE$18)/3,IF(AND($M$1=2011,'Calculation sheet'!$AQ113="1999-2012"),'Result 2005-2012'!L113*SUM($AD$18:$AE$18)/2,IF(AND($M$1=2012,'Calculation sheet'!$AQ113="1999-2012"),'Result 2005-2012'!L113*$AE$18,""))))))))))))))))</f>
        <v/>
      </c>
      <c r="M113" s="12" t="str">
        <f t="shared" si="5"/>
        <v/>
      </c>
      <c r="N113" s="12" t="str">
        <f>IF('Result 2005-2012'!$R113="","",IF($M$1=2005,'Result 2005-2012'!N113,IF(AND($M$1=2006,'Calculation sheet'!$AQ113="2005-2012"),'Result 2005-2012'!N113*SUM($Y$10:$AE$10)/7,IF(AND($M$1=2007,'Calculation sheet'!$AQ113="2005-2012"),'Result 2005-2012'!N113*SUM($Z$10:$AE$10)/6,IF(AND($M$1=2008,'Calculation sheet'!$AQ113="2005-2012"),'Result 2005-2012'!N113*SUM($AA$10:$AE$10)/5,IF(AND($M$1=2009,'Calculation sheet'!$AQ113="2005-2012"),'Result 2005-2012'!N113*SUM($AB$10:$AE$10)/4,IF(AND($M$1=2010,'Calculation sheet'!$AQ113="2005-2012"),'Result 2005-2012'!N113*SUM($AC$10:$AE$10)/3,IF(AND($M$1=2011,'Calculation sheet'!$AQ113="2005-2012"),'Result 2005-2012'!N113*SUM($AD$10:$AE$10)/2,IF(AND($M$1=2012,'Calculation sheet'!$AQ113="2005-2012"),'Result 2005-2012'!N113*$AE$10,IF(AND($M$1=2006,'Calculation sheet'!$AQ113="1999-2012"),'Result 2005-2012'!N113*SUM($Y$16:$AE$16)/7,IF(AND($M$1=2007,'Calculation sheet'!$AQ113="1999-2012"),'Result 2005-2012'!N113*SUM($Z$16:$AE$16)/6,IF(AND($M$1=2008,'Calculation sheet'!$AQ113="1999-2012"),'Result 2005-2012'!N113*SUM($AA$16:$AE$16)/5,IF(AND($M$1=2009,'Calculation sheet'!$AQ113="1999-2012"),'Result 2005-2012'!N113*SUM($AB$16:$AE$16)/4,IF(AND($M$1=2010,'Calculation sheet'!$AQ113="1999-2012"),'Result 2005-2012'!N113*SUM($AC$16:$AE$16)/3,IF(AND($M$1=2011,'Calculation sheet'!$AQ113="1999-2012"),'Result 2005-2012'!N113*SUM($AD$16:$AE$16)/2,IF(AND($M$1=2012,'Calculation sheet'!$AQ113="1999-2012"),'Result 2005-2012'!N113*$AE$16,""))))))))))))))))</f>
        <v/>
      </c>
      <c r="O113" s="12" t="str">
        <f>IF('Result 2005-2012'!$R113="","",IF($M$1=2005,'Result 2005-2012'!O113,IF(AND($M$1=2006,'Calculation sheet'!$AQ113="2005-2012"),'Result 2005-2012'!O113*SUM($Y$10:$AE$10)/7,IF(AND($M$1=2007,'Calculation sheet'!$AQ113="2005-2012"),'Result 2005-2012'!O113*SUM($Z$10:$AE$10)/6,IF(AND($M$1=2008,'Calculation sheet'!$AQ113="2005-2012"),'Result 2005-2012'!O113*SUM($AA$10:$AE$10)/5,IF(AND($M$1=2009,'Calculation sheet'!$AQ113="2005-2012"),'Result 2005-2012'!O113*SUM($AB$10:$AE$10)/4,IF(AND($M$1=2010,'Calculation sheet'!$AQ113="2005-2012"),'Result 2005-2012'!O113*SUM($AC$10:$AE$10)/3,IF(AND($M$1=2011,'Calculation sheet'!$AQ113="2005-2012"),'Result 2005-2012'!O113*SUM($AD$10:$AE$10)/2,IF(AND($M$1=2012,'Calculation sheet'!$AQ113="2005-2012"),'Result 2005-2012'!O113*$AE$10,IF(AND($M$1=2006,'Calculation sheet'!$AQ113="1999-2012"),'Result 2005-2012'!O113*SUM($Y$16:$AE$16)/7,IF(AND($M$1=2007,'Calculation sheet'!$AQ113="1999-2012"),'Result 2005-2012'!O113*SUM($Z$16:$AE$16)/6,IF(AND($M$1=2008,'Calculation sheet'!$AQ113="1999-2012"),'Result 2005-2012'!O113*SUM($AA$16:$AE$16)/5,IF(AND($M$1=2009,'Calculation sheet'!$AQ113="1999-2012"),'Result 2005-2012'!O113*SUM($AB$16:$AE$16)/4,IF(AND($M$1=2010,'Calculation sheet'!$AQ113="1999-2012"),'Result 2005-2012'!O113*SUM($AC$16:$AE$16)/3,IF(AND($M$1=2011,'Calculation sheet'!$AQ113="1999-2012"),'Result 2005-2012'!O113*SUM($AD$16:$AE$16)/2,IF(AND($M$1=2012,'Calculation sheet'!$AQ113="1999-2012"),'Result 2005-2012'!O113*$AE$16,""))))))))))))))))</f>
        <v/>
      </c>
      <c r="P113" s="12" t="str">
        <f>IF('Result 2005-2012'!$R113="","",IF($M$1=2005,'Result 2005-2012'!P113,IF(AND($M$1=2006,'Calculation sheet'!$AQ113="2005-2012"),'Result 2005-2012'!P113*SUM($Y$11:$AE$11)/7,IF(AND($M$1=2007,'Calculation sheet'!$AQ113="2005-2012"),'Result 2005-2012'!P113*SUM($Z$11:$AE$11)/6,IF(AND($M$1=2008,'Calculation sheet'!$AQ113="2005-2012"),'Result 2005-2012'!P113*SUM($AA$11:$AE$11)/5,IF(AND($M$1=2009,'Calculation sheet'!$AQ113="2005-2012"),'Result 2005-2012'!P113*SUM($AB$11:$AE$11)/4,IF(AND($M$1=2010,'Calculation sheet'!$AQ113="2005-2012"),'Result 2005-2012'!P113*SUM($AC$11:$AE$11)/3,IF(AND($M$1=2011,'Calculation sheet'!$AQ113="2005-2012"),'Result 2005-2012'!P113*SUM($AD$11:$AE$11)/2,IF(AND($M$1=2012,'Calculation sheet'!$AQ113="2005-2012"),'Result 2005-2012'!P113*$AE$11,IF(AND($M$1=2006,'Calculation sheet'!$AQ113="1999-2012"),'Result 2005-2012'!P113*SUM($Y$16:$AE$16)/7,IF(AND($M$1=2007,'Calculation sheet'!$AQ113="1999-2012"),'Result 2005-2012'!P113*SUM($Z$16:$AE$16)/6,IF(AND($M$1=2008,'Calculation sheet'!$AQ113="1999-2012"),'Result 2005-2012'!P113*SUM($AA$16:$AE$16)/5,IF(AND($M$1=2009,'Calculation sheet'!$AQ113="1999-2012"),'Result 2005-2012'!P113*SUM($AB$16:$AE$16)/4,IF(AND($M$1=2010,'Calculation sheet'!$AQ113="1999-2012"),'Result 2005-2012'!P113*SUM($AC$16:$AE$16)/3,IF(AND($M$1=2011,'Calculation sheet'!$AQ113="1999-2012"),'Result 2005-2012'!P113*SUM($AD$16:$AE$16)/2,IF(AND($M$1=2012,'Calculation sheet'!$AQ113="1999-2012"),'Result 2005-2012'!P113*$AE$16,""))))))))))))))))</f>
        <v/>
      </c>
      <c r="Q113" s="12" t="str">
        <f t="shared" si="6"/>
        <v/>
      </c>
      <c r="R113" s="14" t="str">
        <f t="shared" si="7"/>
        <v/>
      </c>
    </row>
    <row r="114" spans="1:18" x14ac:dyDescent="0.3">
      <c r="A114" s="4" t="str">
        <f>IF('Input data'!A129="","",'Input data'!A129)</f>
        <v/>
      </c>
      <c r="B114" s="4" t="str">
        <f>IF('Input data'!B129="","",'Input data'!B129)</f>
        <v/>
      </c>
      <c r="C114" s="4" t="str">
        <f>IF('Input data'!C129="","",'Input data'!C129)</f>
        <v/>
      </c>
      <c r="D114" s="4" t="str">
        <f>IF('Input data'!D129="","",'Input data'!D129)</f>
        <v/>
      </c>
      <c r="E114" s="4" t="str">
        <f>IF('Input data'!E129="","",'Input data'!E129)</f>
        <v/>
      </c>
      <c r="F114" s="4" t="str">
        <f>IF('Input data'!F129="","",'Input data'!F129)</f>
        <v/>
      </c>
      <c r="G114" s="4">
        <f>IF('Input data'!G129="","",'Input data'!G129)</f>
        <v>0</v>
      </c>
      <c r="H114" s="4" t="str">
        <f>IF('Input data'!H129&gt;0.5,'Input data'!H129,"")</f>
        <v/>
      </c>
      <c r="I114" s="4" t="str">
        <f>IF('Input data'!I129="","",'Input data'!I129)</f>
        <v/>
      </c>
      <c r="J114" s="12" t="str">
        <f>IF('Result 2005-2012'!$R114="","",IF($M$1=2005,'Result 2005-2012'!J114,IF(AND($M$1=2006,'Calculation sheet'!$AQ114="2005-2012"),'Result 2005-2012'!J114*SUM($Y$7:$AE$7)/7,IF(AND($M$1=2007,'Calculation sheet'!$AQ114="2005-2012"),'Result 2005-2012'!J114*SUM($Z$7:$AE$7)/6,IF(AND($M$1=2008,'Calculation sheet'!$AQ114="2005-2012"),'Result 2005-2012'!J114*SUM($AA$7:$AE$7)/5,IF(AND($M$1=2009,'Calculation sheet'!$AQ114="2005-2012"),'Result 2005-2012'!J114*SUM($AB$7:$AE$7)/4,IF(AND($M$1=2010,'Calculation sheet'!$AQ114="2005-2012"),'Result 2005-2012'!J114*SUM($AC$7:$AE$7)/3,IF(AND($M$1=2011,'Calculation sheet'!$AQ114="2005-2012"),'Result 2005-2012'!J114*SUM($AD$7:$AE$7)/2,IF(AND($M$1=2012,'Calculation sheet'!$AQ114="2005-2012"),'Result 2005-2012'!J114*$AE$7,IF(AND($M$1=2006,'Calculation sheet'!$AQ114="1999-2012"),'Result 2005-2012'!J114*SUM($Y$16:$AE$16)/7,IF(AND($M$1=2007,'Calculation sheet'!$AQ114="1999-2012"),'Result 2005-2012'!J114*SUM($Z$16:$AE$16)/6,IF(AND($M$1=2008,'Calculation sheet'!$AQ114="1999-2012"),'Result 2005-2012'!J114*SUM($AA$16:$AE$16)/5,IF(AND($M$1=2009,'Calculation sheet'!$AQ114="1999-2012"),'Result 2005-2012'!J114*SUM($AB$16:$AE$16)/4,IF(AND($M$1=2010,'Calculation sheet'!$AQ114="1999-2012"),'Result 2005-2012'!J114*SUM($AC$16:$AE$16)/3,IF(AND($M$1=2011,'Calculation sheet'!$AQ114="1999-2012"),'Result 2005-2012'!J114*SUM($AD$16:$AE$16)/2,IF(AND($M$1=2012,'Calculation sheet'!$AQ114="1999-2012"),'Result 2005-2012'!J114*$AE$16,""))))))))))))))))</f>
        <v/>
      </c>
      <c r="K114" s="12" t="str">
        <f>IF('Result 2005-2012'!$R114="","",IF($M$1=2005,'Result 2005-2012'!K114,IF(AND($M$1=2006,'Calculation sheet'!$AQ114="2005-2012"),'Result 2005-2012'!K114*SUM($Y$8:$AE$8)/7,IF(AND($M$1=2007,'Calculation sheet'!$AQ114="2005-2012"),'Result 2005-2012'!K114*SUM($Z$8:$AE$8)/6,IF(AND($M$1=2008,'Calculation sheet'!$AQ114="2005-2012"),'Result 2005-2012'!K114*SUM($AA$8:$AE$8)/5,IF(AND($M$1=2009,'Calculation sheet'!$AQ114="2005-2012"),'Result 2005-2012'!K114*SUM($AB$8:$AE$8)/4,IF(AND($M$1=2010,'Calculation sheet'!$AQ114="2005-2012"),'Result 2005-2012'!K114*SUM($AC$8:$AE$8)/3,IF(AND($M$1=2011,'Calculation sheet'!$AQ114="2005-2012"),'Result 2005-2012'!K114*SUM($AD$8:$AE$8)/2,IF(AND($M$1=2012,'Calculation sheet'!$AQ114="2005-2012"),'Result 2005-2012'!K114*$AE$8,IF(AND($M$1=2006,'Calculation sheet'!$AQ114="1999-2012"),'Result 2005-2012'!K114*SUM($Y$17:$AE$17)/7,IF(AND($M$1=2007,'Calculation sheet'!$AQ114="1999-2012"),'Result 2005-2012'!K114*SUM($Z$17:$AE$17)/6,IF(AND($M$1=2008,'Calculation sheet'!$AQ114="1999-2012"),'Result 2005-2012'!K114*SUM($AA$17:$AE$17)/5,IF(AND($M$1=2009,'Calculation sheet'!$AQ114="1999-2012"),'Result 2005-2012'!K114*SUM($AB$17:$AE$17)/4,IF(AND($M$1=2010,'Calculation sheet'!$AQ114="1999-2012"),'Result 2005-2012'!K114*SUM($AC$17:$AE$17)/3,IF(AND($M$1=2011,'Calculation sheet'!$AQ114="1999-2012"),'Result 2005-2012'!K114*SUM($AD$17:$AE$17)/2,IF(AND($M$1=2012,'Calculation sheet'!$AQ114="1999-2012"),'Result 2005-2012'!K114*$AE$17,""))))))))))))))))</f>
        <v/>
      </c>
      <c r="L114" s="12" t="str">
        <f>IF('Result 2005-2012'!$R114="","",IF($M$1=2005,'Result 2005-2012'!L114,IF(AND($M$1=2006,'Calculation sheet'!$AQ114="2005-2012"),'Result 2005-2012'!L114*SUM($Y$9:$AE$9)/7,IF(AND($M$1=2007,'Calculation sheet'!$AQ114="2005-2012"),'Result 2005-2012'!L114*SUM($Z$9:$AE$9)/6,IF(AND($M$1=2008,'Calculation sheet'!$AQ114="2005-2012"),'Result 2005-2012'!L114*SUM($AA$9:$AE$9)/5,IF(AND($M$1=2009,'Calculation sheet'!$AQ114="2005-2012"),'Result 2005-2012'!L114*SUM($AB$9:$AE$9)/4,IF(AND($M$1=2010,'Calculation sheet'!$AQ114="2005-2012"),'Result 2005-2012'!L114*SUM($AC$9:$AE$9)/3,IF(AND($M$1=2011,'Calculation sheet'!$AQ114="2005-2012"),'Result 2005-2012'!L114*SUM($AD$9:$AE$9)/2,IF(AND($M$1=2012,'Calculation sheet'!$AQ114="2005-2012"),'Result 2005-2012'!L114*$AE$9,IF(AND($M$1=2006,'Calculation sheet'!$AQ114="1999-2012"),'Result 2005-2012'!L114*SUM($Y$18:$AE$18)/7,IF(AND($M$1=2007,'Calculation sheet'!$AQ114="1999-2012"),'Result 2005-2012'!L114*SUM($Z$18:$AE$18)/6,IF(AND($M$1=2008,'Calculation sheet'!$AQ114="1999-2012"),'Result 2005-2012'!L114*SUM($AA$18:$AE$18)/5,IF(AND($M$1=2009,'Calculation sheet'!$AQ114="1999-2012"),'Result 2005-2012'!L114*SUM($AB$18:$AE$18)/4,IF(AND($M$1=2010,'Calculation sheet'!$AQ114="1999-2012"),'Result 2005-2012'!L114*SUM($AC$18:$AE$18)/3,IF(AND($M$1=2011,'Calculation sheet'!$AQ114="1999-2012"),'Result 2005-2012'!L114*SUM($AD$18:$AE$18)/2,IF(AND($M$1=2012,'Calculation sheet'!$AQ114="1999-2012"),'Result 2005-2012'!L114*$AE$18,""))))))))))))))))</f>
        <v/>
      </c>
      <c r="M114" s="12" t="str">
        <f t="shared" si="5"/>
        <v/>
      </c>
      <c r="N114" s="12" t="str">
        <f>IF('Result 2005-2012'!$R114="","",IF($M$1=2005,'Result 2005-2012'!N114,IF(AND($M$1=2006,'Calculation sheet'!$AQ114="2005-2012"),'Result 2005-2012'!N114*SUM($Y$10:$AE$10)/7,IF(AND($M$1=2007,'Calculation sheet'!$AQ114="2005-2012"),'Result 2005-2012'!N114*SUM($Z$10:$AE$10)/6,IF(AND($M$1=2008,'Calculation sheet'!$AQ114="2005-2012"),'Result 2005-2012'!N114*SUM($AA$10:$AE$10)/5,IF(AND($M$1=2009,'Calculation sheet'!$AQ114="2005-2012"),'Result 2005-2012'!N114*SUM($AB$10:$AE$10)/4,IF(AND($M$1=2010,'Calculation sheet'!$AQ114="2005-2012"),'Result 2005-2012'!N114*SUM($AC$10:$AE$10)/3,IF(AND($M$1=2011,'Calculation sheet'!$AQ114="2005-2012"),'Result 2005-2012'!N114*SUM($AD$10:$AE$10)/2,IF(AND($M$1=2012,'Calculation sheet'!$AQ114="2005-2012"),'Result 2005-2012'!N114*$AE$10,IF(AND($M$1=2006,'Calculation sheet'!$AQ114="1999-2012"),'Result 2005-2012'!N114*SUM($Y$16:$AE$16)/7,IF(AND($M$1=2007,'Calculation sheet'!$AQ114="1999-2012"),'Result 2005-2012'!N114*SUM($Z$16:$AE$16)/6,IF(AND($M$1=2008,'Calculation sheet'!$AQ114="1999-2012"),'Result 2005-2012'!N114*SUM($AA$16:$AE$16)/5,IF(AND($M$1=2009,'Calculation sheet'!$AQ114="1999-2012"),'Result 2005-2012'!N114*SUM($AB$16:$AE$16)/4,IF(AND($M$1=2010,'Calculation sheet'!$AQ114="1999-2012"),'Result 2005-2012'!N114*SUM($AC$16:$AE$16)/3,IF(AND($M$1=2011,'Calculation sheet'!$AQ114="1999-2012"),'Result 2005-2012'!N114*SUM($AD$16:$AE$16)/2,IF(AND($M$1=2012,'Calculation sheet'!$AQ114="1999-2012"),'Result 2005-2012'!N114*$AE$16,""))))))))))))))))</f>
        <v/>
      </c>
      <c r="O114" s="12" t="str">
        <f>IF('Result 2005-2012'!$R114="","",IF($M$1=2005,'Result 2005-2012'!O114,IF(AND($M$1=2006,'Calculation sheet'!$AQ114="2005-2012"),'Result 2005-2012'!O114*SUM($Y$10:$AE$10)/7,IF(AND($M$1=2007,'Calculation sheet'!$AQ114="2005-2012"),'Result 2005-2012'!O114*SUM($Z$10:$AE$10)/6,IF(AND($M$1=2008,'Calculation sheet'!$AQ114="2005-2012"),'Result 2005-2012'!O114*SUM($AA$10:$AE$10)/5,IF(AND($M$1=2009,'Calculation sheet'!$AQ114="2005-2012"),'Result 2005-2012'!O114*SUM($AB$10:$AE$10)/4,IF(AND($M$1=2010,'Calculation sheet'!$AQ114="2005-2012"),'Result 2005-2012'!O114*SUM($AC$10:$AE$10)/3,IF(AND($M$1=2011,'Calculation sheet'!$AQ114="2005-2012"),'Result 2005-2012'!O114*SUM($AD$10:$AE$10)/2,IF(AND($M$1=2012,'Calculation sheet'!$AQ114="2005-2012"),'Result 2005-2012'!O114*$AE$10,IF(AND($M$1=2006,'Calculation sheet'!$AQ114="1999-2012"),'Result 2005-2012'!O114*SUM($Y$16:$AE$16)/7,IF(AND($M$1=2007,'Calculation sheet'!$AQ114="1999-2012"),'Result 2005-2012'!O114*SUM($Z$16:$AE$16)/6,IF(AND($M$1=2008,'Calculation sheet'!$AQ114="1999-2012"),'Result 2005-2012'!O114*SUM($AA$16:$AE$16)/5,IF(AND($M$1=2009,'Calculation sheet'!$AQ114="1999-2012"),'Result 2005-2012'!O114*SUM($AB$16:$AE$16)/4,IF(AND($M$1=2010,'Calculation sheet'!$AQ114="1999-2012"),'Result 2005-2012'!O114*SUM($AC$16:$AE$16)/3,IF(AND($M$1=2011,'Calculation sheet'!$AQ114="1999-2012"),'Result 2005-2012'!O114*SUM($AD$16:$AE$16)/2,IF(AND($M$1=2012,'Calculation sheet'!$AQ114="1999-2012"),'Result 2005-2012'!O114*$AE$16,""))))))))))))))))</f>
        <v/>
      </c>
      <c r="P114" s="12" t="str">
        <f>IF('Result 2005-2012'!$R114="","",IF($M$1=2005,'Result 2005-2012'!P114,IF(AND($M$1=2006,'Calculation sheet'!$AQ114="2005-2012"),'Result 2005-2012'!P114*SUM($Y$11:$AE$11)/7,IF(AND($M$1=2007,'Calculation sheet'!$AQ114="2005-2012"),'Result 2005-2012'!P114*SUM($Z$11:$AE$11)/6,IF(AND($M$1=2008,'Calculation sheet'!$AQ114="2005-2012"),'Result 2005-2012'!P114*SUM($AA$11:$AE$11)/5,IF(AND($M$1=2009,'Calculation sheet'!$AQ114="2005-2012"),'Result 2005-2012'!P114*SUM($AB$11:$AE$11)/4,IF(AND($M$1=2010,'Calculation sheet'!$AQ114="2005-2012"),'Result 2005-2012'!P114*SUM($AC$11:$AE$11)/3,IF(AND($M$1=2011,'Calculation sheet'!$AQ114="2005-2012"),'Result 2005-2012'!P114*SUM($AD$11:$AE$11)/2,IF(AND($M$1=2012,'Calculation sheet'!$AQ114="2005-2012"),'Result 2005-2012'!P114*$AE$11,IF(AND($M$1=2006,'Calculation sheet'!$AQ114="1999-2012"),'Result 2005-2012'!P114*SUM($Y$16:$AE$16)/7,IF(AND($M$1=2007,'Calculation sheet'!$AQ114="1999-2012"),'Result 2005-2012'!P114*SUM($Z$16:$AE$16)/6,IF(AND($M$1=2008,'Calculation sheet'!$AQ114="1999-2012"),'Result 2005-2012'!P114*SUM($AA$16:$AE$16)/5,IF(AND($M$1=2009,'Calculation sheet'!$AQ114="1999-2012"),'Result 2005-2012'!P114*SUM($AB$16:$AE$16)/4,IF(AND($M$1=2010,'Calculation sheet'!$AQ114="1999-2012"),'Result 2005-2012'!P114*SUM($AC$16:$AE$16)/3,IF(AND($M$1=2011,'Calculation sheet'!$AQ114="1999-2012"),'Result 2005-2012'!P114*SUM($AD$16:$AE$16)/2,IF(AND($M$1=2012,'Calculation sheet'!$AQ114="1999-2012"),'Result 2005-2012'!P114*$AE$16,""))))))))))))))))</f>
        <v/>
      </c>
      <c r="Q114" s="12" t="str">
        <f t="shared" si="6"/>
        <v/>
      </c>
      <c r="R114" s="14" t="str">
        <f t="shared" si="7"/>
        <v/>
      </c>
    </row>
    <row r="115" spans="1:18" x14ac:dyDescent="0.3">
      <c r="A115" s="4" t="str">
        <f>IF('Input data'!A130="","",'Input data'!A130)</f>
        <v/>
      </c>
      <c r="B115" s="4" t="str">
        <f>IF('Input data'!B130="","",'Input data'!B130)</f>
        <v/>
      </c>
      <c r="C115" s="4" t="str">
        <f>IF('Input data'!C130="","",'Input data'!C130)</f>
        <v/>
      </c>
      <c r="D115" s="4" t="str">
        <f>IF('Input data'!D130="","",'Input data'!D130)</f>
        <v/>
      </c>
      <c r="E115" s="4" t="str">
        <f>IF('Input data'!E130="","",'Input data'!E130)</f>
        <v/>
      </c>
      <c r="F115" s="4" t="str">
        <f>IF('Input data'!F130="","",'Input data'!F130)</f>
        <v/>
      </c>
      <c r="G115" s="4">
        <f>IF('Input data'!G130="","",'Input data'!G130)</f>
        <v>0</v>
      </c>
      <c r="H115" s="4" t="str">
        <f>IF('Input data'!H130&gt;0.5,'Input data'!H130,"")</f>
        <v/>
      </c>
      <c r="I115" s="4" t="str">
        <f>IF('Input data'!I130="","",'Input data'!I130)</f>
        <v/>
      </c>
      <c r="J115" s="12" t="str">
        <f>IF('Result 2005-2012'!$R115="","",IF($M$1=2005,'Result 2005-2012'!J115,IF(AND($M$1=2006,'Calculation sheet'!$AQ115="2005-2012"),'Result 2005-2012'!J115*SUM($Y$7:$AE$7)/7,IF(AND($M$1=2007,'Calculation sheet'!$AQ115="2005-2012"),'Result 2005-2012'!J115*SUM($Z$7:$AE$7)/6,IF(AND($M$1=2008,'Calculation sheet'!$AQ115="2005-2012"),'Result 2005-2012'!J115*SUM($AA$7:$AE$7)/5,IF(AND($M$1=2009,'Calculation sheet'!$AQ115="2005-2012"),'Result 2005-2012'!J115*SUM($AB$7:$AE$7)/4,IF(AND($M$1=2010,'Calculation sheet'!$AQ115="2005-2012"),'Result 2005-2012'!J115*SUM($AC$7:$AE$7)/3,IF(AND($M$1=2011,'Calculation sheet'!$AQ115="2005-2012"),'Result 2005-2012'!J115*SUM($AD$7:$AE$7)/2,IF(AND($M$1=2012,'Calculation sheet'!$AQ115="2005-2012"),'Result 2005-2012'!J115*$AE$7,IF(AND($M$1=2006,'Calculation sheet'!$AQ115="1999-2012"),'Result 2005-2012'!J115*SUM($Y$16:$AE$16)/7,IF(AND($M$1=2007,'Calculation sheet'!$AQ115="1999-2012"),'Result 2005-2012'!J115*SUM($Z$16:$AE$16)/6,IF(AND($M$1=2008,'Calculation sheet'!$AQ115="1999-2012"),'Result 2005-2012'!J115*SUM($AA$16:$AE$16)/5,IF(AND($M$1=2009,'Calculation sheet'!$AQ115="1999-2012"),'Result 2005-2012'!J115*SUM($AB$16:$AE$16)/4,IF(AND($M$1=2010,'Calculation sheet'!$AQ115="1999-2012"),'Result 2005-2012'!J115*SUM($AC$16:$AE$16)/3,IF(AND($M$1=2011,'Calculation sheet'!$AQ115="1999-2012"),'Result 2005-2012'!J115*SUM($AD$16:$AE$16)/2,IF(AND($M$1=2012,'Calculation sheet'!$AQ115="1999-2012"),'Result 2005-2012'!J115*$AE$16,""))))))))))))))))</f>
        <v/>
      </c>
      <c r="K115" s="12" t="str">
        <f>IF('Result 2005-2012'!$R115="","",IF($M$1=2005,'Result 2005-2012'!K115,IF(AND($M$1=2006,'Calculation sheet'!$AQ115="2005-2012"),'Result 2005-2012'!K115*SUM($Y$8:$AE$8)/7,IF(AND($M$1=2007,'Calculation sheet'!$AQ115="2005-2012"),'Result 2005-2012'!K115*SUM($Z$8:$AE$8)/6,IF(AND($M$1=2008,'Calculation sheet'!$AQ115="2005-2012"),'Result 2005-2012'!K115*SUM($AA$8:$AE$8)/5,IF(AND($M$1=2009,'Calculation sheet'!$AQ115="2005-2012"),'Result 2005-2012'!K115*SUM($AB$8:$AE$8)/4,IF(AND($M$1=2010,'Calculation sheet'!$AQ115="2005-2012"),'Result 2005-2012'!K115*SUM($AC$8:$AE$8)/3,IF(AND($M$1=2011,'Calculation sheet'!$AQ115="2005-2012"),'Result 2005-2012'!K115*SUM($AD$8:$AE$8)/2,IF(AND($M$1=2012,'Calculation sheet'!$AQ115="2005-2012"),'Result 2005-2012'!K115*$AE$8,IF(AND($M$1=2006,'Calculation sheet'!$AQ115="1999-2012"),'Result 2005-2012'!K115*SUM($Y$17:$AE$17)/7,IF(AND($M$1=2007,'Calculation sheet'!$AQ115="1999-2012"),'Result 2005-2012'!K115*SUM($Z$17:$AE$17)/6,IF(AND($M$1=2008,'Calculation sheet'!$AQ115="1999-2012"),'Result 2005-2012'!K115*SUM($AA$17:$AE$17)/5,IF(AND($M$1=2009,'Calculation sheet'!$AQ115="1999-2012"),'Result 2005-2012'!K115*SUM($AB$17:$AE$17)/4,IF(AND($M$1=2010,'Calculation sheet'!$AQ115="1999-2012"),'Result 2005-2012'!K115*SUM($AC$17:$AE$17)/3,IF(AND($M$1=2011,'Calculation sheet'!$AQ115="1999-2012"),'Result 2005-2012'!K115*SUM($AD$17:$AE$17)/2,IF(AND($M$1=2012,'Calculation sheet'!$AQ115="1999-2012"),'Result 2005-2012'!K115*$AE$17,""))))))))))))))))</f>
        <v/>
      </c>
      <c r="L115" s="12" t="str">
        <f>IF('Result 2005-2012'!$R115="","",IF($M$1=2005,'Result 2005-2012'!L115,IF(AND($M$1=2006,'Calculation sheet'!$AQ115="2005-2012"),'Result 2005-2012'!L115*SUM($Y$9:$AE$9)/7,IF(AND($M$1=2007,'Calculation sheet'!$AQ115="2005-2012"),'Result 2005-2012'!L115*SUM($Z$9:$AE$9)/6,IF(AND($M$1=2008,'Calculation sheet'!$AQ115="2005-2012"),'Result 2005-2012'!L115*SUM($AA$9:$AE$9)/5,IF(AND($M$1=2009,'Calculation sheet'!$AQ115="2005-2012"),'Result 2005-2012'!L115*SUM($AB$9:$AE$9)/4,IF(AND($M$1=2010,'Calculation sheet'!$AQ115="2005-2012"),'Result 2005-2012'!L115*SUM($AC$9:$AE$9)/3,IF(AND($M$1=2011,'Calculation sheet'!$AQ115="2005-2012"),'Result 2005-2012'!L115*SUM($AD$9:$AE$9)/2,IF(AND($M$1=2012,'Calculation sheet'!$AQ115="2005-2012"),'Result 2005-2012'!L115*$AE$9,IF(AND($M$1=2006,'Calculation sheet'!$AQ115="1999-2012"),'Result 2005-2012'!L115*SUM($Y$18:$AE$18)/7,IF(AND($M$1=2007,'Calculation sheet'!$AQ115="1999-2012"),'Result 2005-2012'!L115*SUM($Z$18:$AE$18)/6,IF(AND($M$1=2008,'Calculation sheet'!$AQ115="1999-2012"),'Result 2005-2012'!L115*SUM($AA$18:$AE$18)/5,IF(AND($M$1=2009,'Calculation sheet'!$AQ115="1999-2012"),'Result 2005-2012'!L115*SUM($AB$18:$AE$18)/4,IF(AND($M$1=2010,'Calculation sheet'!$AQ115="1999-2012"),'Result 2005-2012'!L115*SUM($AC$18:$AE$18)/3,IF(AND($M$1=2011,'Calculation sheet'!$AQ115="1999-2012"),'Result 2005-2012'!L115*SUM($AD$18:$AE$18)/2,IF(AND($M$1=2012,'Calculation sheet'!$AQ115="1999-2012"),'Result 2005-2012'!L115*$AE$18,""))))))))))))))))</f>
        <v/>
      </c>
      <c r="M115" s="12" t="str">
        <f t="shared" si="5"/>
        <v/>
      </c>
      <c r="N115" s="12" t="str">
        <f>IF('Result 2005-2012'!$R115="","",IF($M$1=2005,'Result 2005-2012'!N115,IF(AND($M$1=2006,'Calculation sheet'!$AQ115="2005-2012"),'Result 2005-2012'!N115*SUM($Y$10:$AE$10)/7,IF(AND($M$1=2007,'Calculation sheet'!$AQ115="2005-2012"),'Result 2005-2012'!N115*SUM($Z$10:$AE$10)/6,IF(AND($M$1=2008,'Calculation sheet'!$AQ115="2005-2012"),'Result 2005-2012'!N115*SUM($AA$10:$AE$10)/5,IF(AND($M$1=2009,'Calculation sheet'!$AQ115="2005-2012"),'Result 2005-2012'!N115*SUM($AB$10:$AE$10)/4,IF(AND($M$1=2010,'Calculation sheet'!$AQ115="2005-2012"),'Result 2005-2012'!N115*SUM($AC$10:$AE$10)/3,IF(AND($M$1=2011,'Calculation sheet'!$AQ115="2005-2012"),'Result 2005-2012'!N115*SUM($AD$10:$AE$10)/2,IF(AND($M$1=2012,'Calculation sheet'!$AQ115="2005-2012"),'Result 2005-2012'!N115*$AE$10,IF(AND($M$1=2006,'Calculation sheet'!$AQ115="1999-2012"),'Result 2005-2012'!N115*SUM($Y$16:$AE$16)/7,IF(AND($M$1=2007,'Calculation sheet'!$AQ115="1999-2012"),'Result 2005-2012'!N115*SUM($Z$16:$AE$16)/6,IF(AND($M$1=2008,'Calculation sheet'!$AQ115="1999-2012"),'Result 2005-2012'!N115*SUM($AA$16:$AE$16)/5,IF(AND($M$1=2009,'Calculation sheet'!$AQ115="1999-2012"),'Result 2005-2012'!N115*SUM($AB$16:$AE$16)/4,IF(AND($M$1=2010,'Calculation sheet'!$AQ115="1999-2012"),'Result 2005-2012'!N115*SUM($AC$16:$AE$16)/3,IF(AND($M$1=2011,'Calculation sheet'!$AQ115="1999-2012"),'Result 2005-2012'!N115*SUM($AD$16:$AE$16)/2,IF(AND($M$1=2012,'Calculation sheet'!$AQ115="1999-2012"),'Result 2005-2012'!N115*$AE$16,""))))))))))))))))</f>
        <v/>
      </c>
      <c r="O115" s="12" t="str">
        <f>IF('Result 2005-2012'!$R115="","",IF($M$1=2005,'Result 2005-2012'!O115,IF(AND($M$1=2006,'Calculation sheet'!$AQ115="2005-2012"),'Result 2005-2012'!O115*SUM($Y$10:$AE$10)/7,IF(AND($M$1=2007,'Calculation sheet'!$AQ115="2005-2012"),'Result 2005-2012'!O115*SUM($Z$10:$AE$10)/6,IF(AND($M$1=2008,'Calculation sheet'!$AQ115="2005-2012"),'Result 2005-2012'!O115*SUM($AA$10:$AE$10)/5,IF(AND($M$1=2009,'Calculation sheet'!$AQ115="2005-2012"),'Result 2005-2012'!O115*SUM($AB$10:$AE$10)/4,IF(AND($M$1=2010,'Calculation sheet'!$AQ115="2005-2012"),'Result 2005-2012'!O115*SUM($AC$10:$AE$10)/3,IF(AND($M$1=2011,'Calculation sheet'!$AQ115="2005-2012"),'Result 2005-2012'!O115*SUM($AD$10:$AE$10)/2,IF(AND($M$1=2012,'Calculation sheet'!$AQ115="2005-2012"),'Result 2005-2012'!O115*$AE$10,IF(AND($M$1=2006,'Calculation sheet'!$AQ115="1999-2012"),'Result 2005-2012'!O115*SUM($Y$16:$AE$16)/7,IF(AND($M$1=2007,'Calculation sheet'!$AQ115="1999-2012"),'Result 2005-2012'!O115*SUM($Z$16:$AE$16)/6,IF(AND($M$1=2008,'Calculation sheet'!$AQ115="1999-2012"),'Result 2005-2012'!O115*SUM($AA$16:$AE$16)/5,IF(AND($M$1=2009,'Calculation sheet'!$AQ115="1999-2012"),'Result 2005-2012'!O115*SUM($AB$16:$AE$16)/4,IF(AND($M$1=2010,'Calculation sheet'!$AQ115="1999-2012"),'Result 2005-2012'!O115*SUM($AC$16:$AE$16)/3,IF(AND($M$1=2011,'Calculation sheet'!$AQ115="1999-2012"),'Result 2005-2012'!O115*SUM($AD$16:$AE$16)/2,IF(AND($M$1=2012,'Calculation sheet'!$AQ115="1999-2012"),'Result 2005-2012'!O115*$AE$16,""))))))))))))))))</f>
        <v/>
      </c>
      <c r="P115" s="12" t="str">
        <f>IF('Result 2005-2012'!$R115="","",IF($M$1=2005,'Result 2005-2012'!P115,IF(AND($M$1=2006,'Calculation sheet'!$AQ115="2005-2012"),'Result 2005-2012'!P115*SUM($Y$11:$AE$11)/7,IF(AND($M$1=2007,'Calculation sheet'!$AQ115="2005-2012"),'Result 2005-2012'!P115*SUM($Z$11:$AE$11)/6,IF(AND($M$1=2008,'Calculation sheet'!$AQ115="2005-2012"),'Result 2005-2012'!P115*SUM($AA$11:$AE$11)/5,IF(AND($M$1=2009,'Calculation sheet'!$AQ115="2005-2012"),'Result 2005-2012'!P115*SUM($AB$11:$AE$11)/4,IF(AND($M$1=2010,'Calculation sheet'!$AQ115="2005-2012"),'Result 2005-2012'!P115*SUM($AC$11:$AE$11)/3,IF(AND($M$1=2011,'Calculation sheet'!$AQ115="2005-2012"),'Result 2005-2012'!P115*SUM($AD$11:$AE$11)/2,IF(AND($M$1=2012,'Calculation sheet'!$AQ115="2005-2012"),'Result 2005-2012'!P115*$AE$11,IF(AND($M$1=2006,'Calculation sheet'!$AQ115="1999-2012"),'Result 2005-2012'!P115*SUM($Y$16:$AE$16)/7,IF(AND($M$1=2007,'Calculation sheet'!$AQ115="1999-2012"),'Result 2005-2012'!P115*SUM($Z$16:$AE$16)/6,IF(AND($M$1=2008,'Calculation sheet'!$AQ115="1999-2012"),'Result 2005-2012'!P115*SUM($AA$16:$AE$16)/5,IF(AND($M$1=2009,'Calculation sheet'!$AQ115="1999-2012"),'Result 2005-2012'!P115*SUM($AB$16:$AE$16)/4,IF(AND($M$1=2010,'Calculation sheet'!$AQ115="1999-2012"),'Result 2005-2012'!P115*SUM($AC$16:$AE$16)/3,IF(AND($M$1=2011,'Calculation sheet'!$AQ115="1999-2012"),'Result 2005-2012'!P115*SUM($AD$16:$AE$16)/2,IF(AND($M$1=2012,'Calculation sheet'!$AQ115="1999-2012"),'Result 2005-2012'!P115*$AE$16,""))))))))))))))))</f>
        <v/>
      </c>
      <c r="Q115" s="12" t="str">
        <f t="shared" si="6"/>
        <v/>
      </c>
      <c r="R115" s="14" t="str">
        <f t="shared" si="7"/>
        <v/>
      </c>
    </row>
    <row r="116" spans="1:18" x14ac:dyDescent="0.3">
      <c r="A116" s="4" t="str">
        <f>IF('Input data'!A131="","",'Input data'!A131)</f>
        <v/>
      </c>
      <c r="B116" s="4" t="str">
        <f>IF('Input data'!B131="","",'Input data'!B131)</f>
        <v/>
      </c>
      <c r="C116" s="4" t="str">
        <f>IF('Input data'!C131="","",'Input data'!C131)</f>
        <v/>
      </c>
      <c r="D116" s="4" t="str">
        <f>IF('Input data'!D131="","",'Input data'!D131)</f>
        <v/>
      </c>
      <c r="E116" s="4" t="str">
        <f>IF('Input data'!E131="","",'Input data'!E131)</f>
        <v/>
      </c>
      <c r="F116" s="4" t="str">
        <f>IF('Input data'!F131="","",'Input data'!F131)</f>
        <v/>
      </c>
      <c r="G116" s="4">
        <f>IF('Input data'!G131="","",'Input data'!G131)</f>
        <v>0</v>
      </c>
      <c r="H116" s="4" t="str">
        <f>IF('Input data'!H131&gt;0.5,'Input data'!H131,"")</f>
        <v/>
      </c>
      <c r="I116" s="4" t="str">
        <f>IF('Input data'!I131="","",'Input data'!I131)</f>
        <v/>
      </c>
      <c r="J116" s="12" t="str">
        <f>IF('Result 2005-2012'!$R116="","",IF($M$1=2005,'Result 2005-2012'!J116,IF(AND($M$1=2006,'Calculation sheet'!$AQ116="2005-2012"),'Result 2005-2012'!J116*SUM($Y$7:$AE$7)/7,IF(AND($M$1=2007,'Calculation sheet'!$AQ116="2005-2012"),'Result 2005-2012'!J116*SUM($Z$7:$AE$7)/6,IF(AND($M$1=2008,'Calculation sheet'!$AQ116="2005-2012"),'Result 2005-2012'!J116*SUM($AA$7:$AE$7)/5,IF(AND($M$1=2009,'Calculation sheet'!$AQ116="2005-2012"),'Result 2005-2012'!J116*SUM($AB$7:$AE$7)/4,IF(AND($M$1=2010,'Calculation sheet'!$AQ116="2005-2012"),'Result 2005-2012'!J116*SUM($AC$7:$AE$7)/3,IF(AND($M$1=2011,'Calculation sheet'!$AQ116="2005-2012"),'Result 2005-2012'!J116*SUM($AD$7:$AE$7)/2,IF(AND($M$1=2012,'Calculation sheet'!$AQ116="2005-2012"),'Result 2005-2012'!J116*$AE$7,IF(AND($M$1=2006,'Calculation sheet'!$AQ116="1999-2012"),'Result 2005-2012'!J116*SUM($Y$16:$AE$16)/7,IF(AND($M$1=2007,'Calculation sheet'!$AQ116="1999-2012"),'Result 2005-2012'!J116*SUM($Z$16:$AE$16)/6,IF(AND($M$1=2008,'Calculation sheet'!$AQ116="1999-2012"),'Result 2005-2012'!J116*SUM($AA$16:$AE$16)/5,IF(AND($M$1=2009,'Calculation sheet'!$AQ116="1999-2012"),'Result 2005-2012'!J116*SUM($AB$16:$AE$16)/4,IF(AND($M$1=2010,'Calculation sheet'!$AQ116="1999-2012"),'Result 2005-2012'!J116*SUM($AC$16:$AE$16)/3,IF(AND($M$1=2011,'Calculation sheet'!$AQ116="1999-2012"),'Result 2005-2012'!J116*SUM($AD$16:$AE$16)/2,IF(AND($M$1=2012,'Calculation sheet'!$AQ116="1999-2012"),'Result 2005-2012'!J116*$AE$16,""))))))))))))))))</f>
        <v/>
      </c>
      <c r="K116" s="12" t="str">
        <f>IF('Result 2005-2012'!$R116="","",IF($M$1=2005,'Result 2005-2012'!K116,IF(AND($M$1=2006,'Calculation sheet'!$AQ116="2005-2012"),'Result 2005-2012'!K116*SUM($Y$8:$AE$8)/7,IF(AND($M$1=2007,'Calculation sheet'!$AQ116="2005-2012"),'Result 2005-2012'!K116*SUM($Z$8:$AE$8)/6,IF(AND($M$1=2008,'Calculation sheet'!$AQ116="2005-2012"),'Result 2005-2012'!K116*SUM($AA$8:$AE$8)/5,IF(AND($M$1=2009,'Calculation sheet'!$AQ116="2005-2012"),'Result 2005-2012'!K116*SUM($AB$8:$AE$8)/4,IF(AND($M$1=2010,'Calculation sheet'!$AQ116="2005-2012"),'Result 2005-2012'!K116*SUM($AC$8:$AE$8)/3,IF(AND($M$1=2011,'Calculation sheet'!$AQ116="2005-2012"),'Result 2005-2012'!K116*SUM($AD$8:$AE$8)/2,IF(AND($M$1=2012,'Calculation sheet'!$AQ116="2005-2012"),'Result 2005-2012'!K116*$AE$8,IF(AND($M$1=2006,'Calculation sheet'!$AQ116="1999-2012"),'Result 2005-2012'!K116*SUM($Y$17:$AE$17)/7,IF(AND($M$1=2007,'Calculation sheet'!$AQ116="1999-2012"),'Result 2005-2012'!K116*SUM($Z$17:$AE$17)/6,IF(AND($M$1=2008,'Calculation sheet'!$AQ116="1999-2012"),'Result 2005-2012'!K116*SUM($AA$17:$AE$17)/5,IF(AND($M$1=2009,'Calculation sheet'!$AQ116="1999-2012"),'Result 2005-2012'!K116*SUM($AB$17:$AE$17)/4,IF(AND($M$1=2010,'Calculation sheet'!$AQ116="1999-2012"),'Result 2005-2012'!K116*SUM($AC$17:$AE$17)/3,IF(AND($M$1=2011,'Calculation sheet'!$AQ116="1999-2012"),'Result 2005-2012'!K116*SUM($AD$17:$AE$17)/2,IF(AND($M$1=2012,'Calculation sheet'!$AQ116="1999-2012"),'Result 2005-2012'!K116*$AE$17,""))))))))))))))))</f>
        <v/>
      </c>
      <c r="L116" s="12" t="str">
        <f>IF('Result 2005-2012'!$R116="","",IF($M$1=2005,'Result 2005-2012'!L116,IF(AND($M$1=2006,'Calculation sheet'!$AQ116="2005-2012"),'Result 2005-2012'!L116*SUM($Y$9:$AE$9)/7,IF(AND($M$1=2007,'Calculation sheet'!$AQ116="2005-2012"),'Result 2005-2012'!L116*SUM($Z$9:$AE$9)/6,IF(AND($M$1=2008,'Calculation sheet'!$AQ116="2005-2012"),'Result 2005-2012'!L116*SUM($AA$9:$AE$9)/5,IF(AND($M$1=2009,'Calculation sheet'!$AQ116="2005-2012"),'Result 2005-2012'!L116*SUM($AB$9:$AE$9)/4,IF(AND($M$1=2010,'Calculation sheet'!$AQ116="2005-2012"),'Result 2005-2012'!L116*SUM($AC$9:$AE$9)/3,IF(AND($M$1=2011,'Calculation sheet'!$AQ116="2005-2012"),'Result 2005-2012'!L116*SUM($AD$9:$AE$9)/2,IF(AND($M$1=2012,'Calculation sheet'!$AQ116="2005-2012"),'Result 2005-2012'!L116*$AE$9,IF(AND($M$1=2006,'Calculation sheet'!$AQ116="1999-2012"),'Result 2005-2012'!L116*SUM($Y$18:$AE$18)/7,IF(AND($M$1=2007,'Calculation sheet'!$AQ116="1999-2012"),'Result 2005-2012'!L116*SUM($Z$18:$AE$18)/6,IF(AND($M$1=2008,'Calculation sheet'!$AQ116="1999-2012"),'Result 2005-2012'!L116*SUM($AA$18:$AE$18)/5,IF(AND($M$1=2009,'Calculation sheet'!$AQ116="1999-2012"),'Result 2005-2012'!L116*SUM($AB$18:$AE$18)/4,IF(AND($M$1=2010,'Calculation sheet'!$AQ116="1999-2012"),'Result 2005-2012'!L116*SUM($AC$18:$AE$18)/3,IF(AND($M$1=2011,'Calculation sheet'!$AQ116="1999-2012"),'Result 2005-2012'!L116*SUM($AD$18:$AE$18)/2,IF(AND($M$1=2012,'Calculation sheet'!$AQ116="1999-2012"),'Result 2005-2012'!L116*$AE$18,""))))))))))))))))</f>
        <v/>
      </c>
      <c r="M116" s="12" t="str">
        <f t="shared" si="5"/>
        <v/>
      </c>
      <c r="N116" s="12" t="str">
        <f>IF('Result 2005-2012'!$R116="","",IF($M$1=2005,'Result 2005-2012'!N116,IF(AND($M$1=2006,'Calculation sheet'!$AQ116="2005-2012"),'Result 2005-2012'!N116*SUM($Y$10:$AE$10)/7,IF(AND($M$1=2007,'Calculation sheet'!$AQ116="2005-2012"),'Result 2005-2012'!N116*SUM($Z$10:$AE$10)/6,IF(AND($M$1=2008,'Calculation sheet'!$AQ116="2005-2012"),'Result 2005-2012'!N116*SUM($AA$10:$AE$10)/5,IF(AND($M$1=2009,'Calculation sheet'!$AQ116="2005-2012"),'Result 2005-2012'!N116*SUM($AB$10:$AE$10)/4,IF(AND($M$1=2010,'Calculation sheet'!$AQ116="2005-2012"),'Result 2005-2012'!N116*SUM($AC$10:$AE$10)/3,IF(AND($M$1=2011,'Calculation sheet'!$AQ116="2005-2012"),'Result 2005-2012'!N116*SUM($AD$10:$AE$10)/2,IF(AND($M$1=2012,'Calculation sheet'!$AQ116="2005-2012"),'Result 2005-2012'!N116*$AE$10,IF(AND($M$1=2006,'Calculation sheet'!$AQ116="1999-2012"),'Result 2005-2012'!N116*SUM($Y$16:$AE$16)/7,IF(AND($M$1=2007,'Calculation sheet'!$AQ116="1999-2012"),'Result 2005-2012'!N116*SUM($Z$16:$AE$16)/6,IF(AND($M$1=2008,'Calculation sheet'!$AQ116="1999-2012"),'Result 2005-2012'!N116*SUM($AA$16:$AE$16)/5,IF(AND($M$1=2009,'Calculation sheet'!$AQ116="1999-2012"),'Result 2005-2012'!N116*SUM($AB$16:$AE$16)/4,IF(AND($M$1=2010,'Calculation sheet'!$AQ116="1999-2012"),'Result 2005-2012'!N116*SUM($AC$16:$AE$16)/3,IF(AND($M$1=2011,'Calculation sheet'!$AQ116="1999-2012"),'Result 2005-2012'!N116*SUM($AD$16:$AE$16)/2,IF(AND($M$1=2012,'Calculation sheet'!$AQ116="1999-2012"),'Result 2005-2012'!N116*$AE$16,""))))))))))))))))</f>
        <v/>
      </c>
      <c r="O116" s="12" t="str">
        <f>IF('Result 2005-2012'!$R116="","",IF($M$1=2005,'Result 2005-2012'!O116,IF(AND($M$1=2006,'Calculation sheet'!$AQ116="2005-2012"),'Result 2005-2012'!O116*SUM($Y$10:$AE$10)/7,IF(AND($M$1=2007,'Calculation sheet'!$AQ116="2005-2012"),'Result 2005-2012'!O116*SUM($Z$10:$AE$10)/6,IF(AND($M$1=2008,'Calculation sheet'!$AQ116="2005-2012"),'Result 2005-2012'!O116*SUM($AA$10:$AE$10)/5,IF(AND($M$1=2009,'Calculation sheet'!$AQ116="2005-2012"),'Result 2005-2012'!O116*SUM($AB$10:$AE$10)/4,IF(AND($M$1=2010,'Calculation sheet'!$AQ116="2005-2012"),'Result 2005-2012'!O116*SUM($AC$10:$AE$10)/3,IF(AND($M$1=2011,'Calculation sheet'!$AQ116="2005-2012"),'Result 2005-2012'!O116*SUM($AD$10:$AE$10)/2,IF(AND($M$1=2012,'Calculation sheet'!$AQ116="2005-2012"),'Result 2005-2012'!O116*$AE$10,IF(AND($M$1=2006,'Calculation sheet'!$AQ116="1999-2012"),'Result 2005-2012'!O116*SUM($Y$16:$AE$16)/7,IF(AND($M$1=2007,'Calculation sheet'!$AQ116="1999-2012"),'Result 2005-2012'!O116*SUM($Z$16:$AE$16)/6,IF(AND($M$1=2008,'Calculation sheet'!$AQ116="1999-2012"),'Result 2005-2012'!O116*SUM($AA$16:$AE$16)/5,IF(AND($M$1=2009,'Calculation sheet'!$AQ116="1999-2012"),'Result 2005-2012'!O116*SUM($AB$16:$AE$16)/4,IF(AND($M$1=2010,'Calculation sheet'!$AQ116="1999-2012"),'Result 2005-2012'!O116*SUM($AC$16:$AE$16)/3,IF(AND($M$1=2011,'Calculation sheet'!$AQ116="1999-2012"),'Result 2005-2012'!O116*SUM($AD$16:$AE$16)/2,IF(AND($M$1=2012,'Calculation sheet'!$AQ116="1999-2012"),'Result 2005-2012'!O116*$AE$16,""))))))))))))))))</f>
        <v/>
      </c>
      <c r="P116" s="12" t="str">
        <f>IF('Result 2005-2012'!$R116="","",IF($M$1=2005,'Result 2005-2012'!P116,IF(AND($M$1=2006,'Calculation sheet'!$AQ116="2005-2012"),'Result 2005-2012'!P116*SUM($Y$11:$AE$11)/7,IF(AND($M$1=2007,'Calculation sheet'!$AQ116="2005-2012"),'Result 2005-2012'!P116*SUM($Z$11:$AE$11)/6,IF(AND($M$1=2008,'Calculation sheet'!$AQ116="2005-2012"),'Result 2005-2012'!P116*SUM($AA$11:$AE$11)/5,IF(AND($M$1=2009,'Calculation sheet'!$AQ116="2005-2012"),'Result 2005-2012'!P116*SUM($AB$11:$AE$11)/4,IF(AND($M$1=2010,'Calculation sheet'!$AQ116="2005-2012"),'Result 2005-2012'!P116*SUM($AC$11:$AE$11)/3,IF(AND($M$1=2011,'Calculation sheet'!$AQ116="2005-2012"),'Result 2005-2012'!P116*SUM($AD$11:$AE$11)/2,IF(AND($M$1=2012,'Calculation sheet'!$AQ116="2005-2012"),'Result 2005-2012'!P116*$AE$11,IF(AND($M$1=2006,'Calculation sheet'!$AQ116="1999-2012"),'Result 2005-2012'!P116*SUM($Y$16:$AE$16)/7,IF(AND($M$1=2007,'Calculation sheet'!$AQ116="1999-2012"),'Result 2005-2012'!P116*SUM($Z$16:$AE$16)/6,IF(AND($M$1=2008,'Calculation sheet'!$AQ116="1999-2012"),'Result 2005-2012'!P116*SUM($AA$16:$AE$16)/5,IF(AND($M$1=2009,'Calculation sheet'!$AQ116="1999-2012"),'Result 2005-2012'!P116*SUM($AB$16:$AE$16)/4,IF(AND($M$1=2010,'Calculation sheet'!$AQ116="1999-2012"),'Result 2005-2012'!P116*SUM($AC$16:$AE$16)/3,IF(AND($M$1=2011,'Calculation sheet'!$AQ116="1999-2012"),'Result 2005-2012'!P116*SUM($AD$16:$AE$16)/2,IF(AND($M$1=2012,'Calculation sheet'!$AQ116="1999-2012"),'Result 2005-2012'!P116*$AE$16,""))))))))))))))))</f>
        <v/>
      </c>
      <c r="Q116" s="12" t="str">
        <f t="shared" si="6"/>
        <v/>
      </c>
      <c r="R116" s="14" t="str">
        <f t="shared" si="7"/>
        <v/>
      </c>
    </row>
    <row r="117" spans="1:18" x14ac:dyDescent="0.3">
      <c r="A117" s="4" t="str">
        <f>IF('Input data'!A132="","",'Input data'!A132)</f>
        <v/>
      </c>
      <c r="B117" s="4" t="str">
        <f>IF('Input data'!B132="","",'Input data'!B132)</f>
        <v/>
      </c>
      <c r="C117" s="4" t="str">
        <f>IF('Input data'!C132="","",'Input data'!C132)</f>
        <v/>
      </c>
      <c r="D117" s="4" t="str">
        <f>IF('Input data'!D132="","",'Input data'!D132)</f>
        <v/>
      </c>
      <c r="E117" s="4" t="str">
        <f>IF('Input data'!E132="","",'Input data'!E132)</f>
        <v/>
      </c>
      <c r="F117" s="4" t="str">
        <f>IF('Input data'!F132="","",'Input data'!F132)</f>
        <v/>
      </c>
      <c r="G117" s="4">
        <f>IF('Input data'!G132="","",'Input data'!G132)</f>
        <v>0</v>
      </c>
      <c r="H117" s="4" t="str">
        <f>IF('Input data'!H132&gt;0.5,'Input data'!H132,"")</f>
        <v/>
      </c>
      <c r="I117" s="4" t="str">
        <f>IF('Input data'!I132="","",'Input data'!I132)</f>
        <v/>
      </c>
      <c r="J117" s="12" t="str">
        <f>IF('Result 2005-2012'!$R117="","",IF($M$1=2005,'Result 2005-2012'!J117,IF(AND($M$1=2006,'Calculation sheet'!$AQ117="2005-2012"),'Result 2005-2012'!J117*SUM($Y$7:$AE$7)/7,IF(AND($M$1=2007,'Calculation sheet'!$AQ117="2005-2012"),'Result 2005-2012'!J117*SUM($Z$7:$AE$7)/6,IF(AND($M$1=2008,'Calculation sheet'!$AQ117="2005-2012"),'Result 2005-2012'!J117*SUM($AA$7:$AE$7)/5,IF(AND($M$1=2009,'Calculation sheet'!$AQ117="2005-2012"),'Result 2005-2012'!J117*SUM($AB$7:$AE$7)/4,IF(AND($M$1=2010,'Calculation sheet'!$AQ117="2005-2012"),'Result 2005-2012'!J117*SUM($AC$7:$AE$7)/3,IF(AND($M$1=2011,'Calculation sheet'!$AQ117="2005-2012"),'Result 2005-2012'!J117*SUM($AD$7:$AE$7)/2,IF(AND($M$1=2012,'Calculation sheet'!$AQ117="2005-2012"),'Result 2005-2012'!J117*$AE$7,IF(AND($M$1=2006,'Calculation sheet'!$AQ117="1999-2012"),'Result 2005-2012'!J117*SUM($Y$16:$AE$16)/7,IF(AND($M$1=2007,'Calculation sheet'!$AQ117="1999-2012"),'Result 2005-2012'!J117*SUM($Z$16:$AE$16)/6,IF(AND($M$1=2008,'Calculation sheet'!$AQ117="1999-2012"),'Result 2005-2012'!J117*SUM($AA$16:$AE$16)/5,IF(AND($M$1=2009,'Calculation sheet'!$AQ117="1999-2012"),'Result 2005-2012'!J117*SUM($AB$16:$AE$16)/4,IF(AND($M$1=2010,'Calculation sheet'!$AQ117="1999-2012"),'Result 2005-2012'!J117*SUM($AC$16:$AE$16)/3,IF(AND($M$1=2011,'Calculation sheet'!$AQ117="1999-2012"),'Result 2005-2012'!J117*SUM($AD$16:$AE$16)/2,IF(AND($M$1=2012,'Calculation sheet'!$AQ117="1999-2012"),'Result 2005-2012'!J117*$AE$16,""))))))))))))))))</f>
        <v/>
      </c>
      <c r="K117" s="12" t="str">
        <f>IF('Result 2005-2012'!$R117="","",IF($M$1=2005,'Result 2005-2012'!K117,IF(AND($M$1=2006,'Calculation sheet'!$AQ117="2005-2012"),'Result 2005-2012'!K117*SUM($Y$8:$AE$8)/7,IF(AND($M$1=2007,'Calculation sheet'!$AQ117="2005-2012"),'Result 2005-2012'!K117*SUM($Z$8:$AE$8)/6,IF(AND($M$1=2008,'Calculation sheet'!$AQ117="2005-2012"),'Result 2005-2012'!K117*SUM($AA$8:$AE$8)/5,IF(AND($M$1=2009,'Calculation sheet'!$AQ117="2005-2012"),'Result 2005-2012'!K117*SUM($AB$8:$AE$8)/4,IF(AND($M$1=2010,'Calculation sheet'!$AQ117="2005-2012"),'Result 2005-2012'!K117*SUM($AC$8:$AE$8)/3,IF(AND($M$1=2011,'Calculation sheet'!$AQ117="2005-2012"),'Result 2005-2012'!K117*SUM($AD$8:$AE$8)/2,IF(AND($M$1=2012,'Calculation sheet'!$AQ117="2005-2012"),'Result 2005-2012'!K117*$AE$8,IF(AND($M$1=2006,'Calculation sheet'!$AQ117="1999-2012"),'Result 2005-2012'!K117*SUM($Y$17:$AE$17)/7,IF(AND($M$1=2007,'Calculation sheet'!$AQ117="1999-2012"),'Result 2005-2012'!K117*SUM($Z$17:$AE$17)/6,IF(AND($M$1=2008,'Calculation sheet'!$AQ117="1999-2012"),'Result 2005-2012'!K117*SUM($AA$17:$AE$17)/5,IF(AND($M$1=2009,'Calculation sheet'!$AQ117="1999-2012"),'Result 2005-2012'!K117*SUM($AB$17:$AE$17)/4,IF(AND($M$1=2010,'Calculation sheet'!$AQ117="1999-2012"),'Result 2005-2012'!K117*SUM($AC$17:$AE$17)/3,IF(AND($M$1=2011,'Calculation sheet'!$AQ117="1999-2012"),'Result 2005-2012'!K117*SUM($AD$17:$AE$17)/2,IF(AND($M$1=2012,'Calculation sheet'!$AQ117="1999-2012"),'Result 2005-2012'!K117*$AE$17,""))))))))))))))))</f>
        <v/>
      </c>
      <c r="L117" s="12" t="str">
        <f>IF('Result 2005-2012'!$R117="","",IF($M$1=2005,'Result 2005-2012'!L117,IF(AND($M$1=2006,'Calculation sheet'!$AQ117="2005-2012"),'Result 2005-2012'!L117*SUM($Y$9:$AE$9)/7,IF(AND($M$1=2007,'Calculation sheet'!$AQ117="2005-2012"),'Result 2005-2012'!L117*SUM($Z$9:$AE$9)/6,IF(AND($M$1=2008,'Calculation sheet'!$AQ117="2005-2012"),'Result 2005-2012'!L117*SUM($AA$9:$AE$9)/5,IF(AND($M$1=2009,'Calculation sheet'!$AQ117="2005-2012"),'Result 2005-2012'!L117*SUM($AB$9:$AE$9)/4,IF(AND($M$1=2010,'Calculation sheet'!$AQ117="2005-2012"),'Result 2005-2012'!L117*SUM($AC$9:$AE$9)/3,IF(AND($M$1=2011,'Calculation sheet'!$AQ117="2005-2012"),'Result 2005-2012'!L117*SUM($AD$9:$AE$9)/2,IF(AND($M$1=2012,'Calculation sheet'!$AQ117="2005-2012"),'Result 2005-2012'!L117*$AE$9,IF(AND($M$1=2006,'Calculation sheet'!$AQ117="1999-2012"),'Result 2005-2012'!L117*SUM($Y$18:$AE$18)/7,IF(AND($M$1=2007,'Calculation sheet'!$AQ117="1999-2012"),'Result 2005-2012'!L117*SUM($Z$18:$AE$18)/6,IF(AND($M$1=2008,'Calculation sheet'!$AQ117="1999-2012"),'Result 2005-2012'!L117*SUM($AA$18:$AE$18)/5,IF(AND($M$1=2009,'Calculation sheet'!$AQ117="1999-2012"),'Result 2005-2012'!L117*SUM($AB$18:$AE$18)/4,IF(AND($M$1=2010,'Calculation sheet'!$AQ117="1999-2012"),'Result 2005-2012'!L117*SUM($AC$18:$AE$18)/3,IF(AND($M$1=2011,'Calculation sheet'!$AQ117="1999-2012"),'Result 2005-2012'!L117*SUM($AD$18:$AE$18)/2,IF(AND($M$1=2012,'Calculation sheet'!$AQ117="1999-2012"),'Result 2005-2012'!L117*$AE$18,""))))))))))))))))</f>
        <v/>
      </c>
      <c r="M117" s="12" t="str">
        <f t="shared" si="5"/>
        <v/>
      </c>
      <c r="N117" s="12" t="str">
        <f>IF('Result 2005-2012'!$R117="","",IF($M$1=2005,'Result 2005-2012'!N117,IF(AND($M$1=2006,'Calculation sheet'!$AQ117="2005-2012"),'Result 2005-2012'!N117*SUM($Y$10:$AE$10)/7,IF(AND($M$1=2007,'Calculation sheet'!$AQ117="2005-2012"),'Result 2005-2012'!N117*SUM($Z$10:$AE$10)/6,IF(AND($M$1=2008,'Calculation sheet'!$AQ117="2005-2012"),'Result 2005-2012'!N117*SUM($AA$10:$AE$10)/5,IF(AND($M$1=2009,'Calculation sheet'!$AQ117="2005-2012"),'Result 2005-2012'!N117*SUM($AB$10:$AE$10)/4,IF(AND($M$1=2010,'Calculation sheet'!$AQ117="2005-2012"),'Result 2005-2012'!N117*SUM($AC$10:$AE$10)/3,IF(AND($M$1=2011,'Calculation sheet'!$AQ117="2005-2012"),'Result 2005-2012'!N117*SUM($AD$10:$AE$10)/2,IF(AND($M$1=2012,'Calculation sheet'!$AQ117="2005-2012"),'Result 2005-2012'!N117*$AE$10,IF(AND($M$1=2006,'Calculation sheet'!$AQ117="1999-2012"),'Result 2005-2012'!N117*SUM($Y$16:$AE$16)/7,IF(AND($M$1=2007,'Calculation sheet'!$AQ117="1999-2012"),'Result 2005-2012'!N117*SUM($Z$16:$AE$16)/6,IF(AND($M$1=2008,'Calculation sheet'!$AQ117="1999-2012"),'Result 2005-2012'!N117*SUM($AA$16:$AE$16)/5,IF(AND($M$1=2009,'Calculation sheet'!$AQ117="1999-2012"),'Result 2005-2012'!N117*SUM($AB$16:$AE$16)/4,IF(AND($M$1=2010,'Calculation sheet'!$AQ117="1999-2012"),'Result 2005-2012'!N117*SUM($AC$16:$AE$16)/3,IF(AND($M$1=2011,'Calculation sheet'!$AQ117="1999-2012"),'Result 2005-2012'!N117*SUM($AD$16:$AE$16)/2,IF(AND($M$1=2012,'Calculation sheet'!$AQ117="1999-2012"),'Result 2005-2012'!N117*$AE$16,""))))))))))))))))</f>
        <v/>
      </c>
      <c r="O117" s="12" t="str">
        <f>IF('Result 2005-2012'!$R117="","",IF($M$1=2005,'Result 2005-2012'!O117,IF(AND($M$1=2006,'Calculation sheet'!$AQ117="2005-2012"),'Result 2005-2012'!O117*SUM($Y$10:$AE$10)/7,IF(AND($M$1=2007,'Calculation sheet'!$AQ117="2005-2012"),'Result 2005-2012'!O117*SUM($Z$10:$AE$10)/6,IF(AND($M$1=2008,'Calculation sheet'!$AQ117="2005-2012"),'Result 2005-2012'!O117*SUM($AA$10:$AE$10)/5,IF(AND($M$1=2009,'Calculation sheet'!$AQ117="2005-2012"),'Result 2005-2012'!O117*SUM($AB$10:$AE$10)/4,IF(AND($M$1=2010,'Calculation sheet'!$AQ117="2005-2012"),'Result 2005-2012'!O117*SUM($AC$10:$AE$10)/3,IF(AND($M$1=2011,'Calculation sheet'!$AQ117="2005-2012"),'Result 2005-2012'!O117*SUM($AD$10:$AE$10)/2,IF(AND($M$1=2012,'Calculation sheet'!$AQ117="2005-2012"),'Result 2005-2012'!O117*$AE$10,IF(AND($M$1=2006,'Calculation sheet'!$AQ117="1999-2012"),'Result 2005-2012'!O117*SUM($Y$16:$AE$16)/7,IF(AND($M$1=2007,'Calculation sheet'!$AQ117="1999-2012"),'Result 2005-2012'!O117*SUM($Z$16:$AE$16)/6,IF(AND($M$1=2008,'Calculation sheet'!$AQ117="1999-2012"),'Result 2005-2012'!O117*SUM($AA$16:$AE$16)/5,IF(AND($M$1=2009,'Calculation sheet'!$AQ117="1999-2012"),'Result 2005-2012'!O117*SUM($AB$16:$AE$16)/4,IF(AND($M$1=2010,'Calculation sheet'!$AQ117="1999-2012"),'Result 2005-2012'!O117*SUM($AC$16:$AE$16)/3,IF(AND($M$1=2011,'Calculation sheet'!$AQ117="1999-2012"),'Result 2005-2012'!O117*SUM($AD$16:$AE$16)/2,IF(AND($M$1=2012,'Calculation sheet'!$AQ117="1999-2012"),'Result 2005-2012'!O117*$AE$16,""))))))))))))))))</f>
        <v/>
      </c>
      <c r="P117" s="12" t="str">
        <f>IF('Result 2005-2012'!$R117="","",IF($M$1=2005,'Result 2005-2012'!P117,IF(AND($M$1=2006,'Calculation sheet'!$AQ117="2005-2012"),'Result 2005-2012'!P117*SUM($Y$11:$AE$11)/7,IF(AND($M$1=2007,'Calculation sheet'!$AQ117="2005-2012"),'Result 2005-2012'!P117*SUM($Z$11:$AE$11)/6,IF(AND($M$1=2008,'Calculation sheet'!$AQ117="2005-2012"),'Result 2005-2012'!P117*SUM($AA$11:$AE$11)/5,IF(AND($M$1=2009,'Calculation sheet'!$AQ117="2005-2012"),'Result 2005-2012'!P117*SUM($AB$11:$AE$11)/4,IF(AND($M$1=2010,'Calculation sheet'!$AQ117="2005-2012"),'Result 2005-2012'!P117*SUM($AC$11:$AE$11)/3,IF(AND($M$1=2011,'Calculation sheet'!$AQ117="2005-2012"),'Result 2005-2012'!P117*SUM($AD$11:$AE$11)/2,IF(AND($M$1=2012,'Calculation sheet'!$AQ117="2005-2012"),'Result 2005-2012'!P117*$AE$11,IF(AND($M$1=2006,'Calculation sheet'!$AQ117="1999-2012"),'Result 2005-2012'!P117*SUM($Y$16:$AE$16)/7,IF(AND($M$1=2007,'Calculation sheet'!$AQ117="1999-2012"),'Result 2005-2012'!P117*SUM($Z$16:$AE$16)/6,IF(AND($M$1=2008,'Calculation sheet'!$AQ117="1999-2012"),'Result 2005-2012'!P117*SUM($AA$16:$AE$16)/5,IF(AND($M$1=2009,'Calculation sheet'!$AQ117="1999-2012"),'Result 2005-2012'!P117*SUM($AB$16:$AE$16)/4,IF(AND($M$1=2010,'Calculation sheet'!$AQ117="1999-2012"),'Result 2005-2012'!P117*SUM($AC$16:$AE$16)/3,IF(AND($M$1=2011,'Calculation sheet'!$AQ117="1999-2012"),'Result 2005-2012'!P117*SUM($AD$16:$AE$16)/2,IF(AND($M$1=2012,'Calculation sheet'!$AQ117="1999-2012"),'Result 2005-2012'!P117*$AE$16,""))))))))))))))))</f>
        <v/>
      </c>
      <c r="Q117" s="12" t="str">
        <f t="shared" si="6"/>
        <v/>
      </c>
      <c r="R117" s="14" t="str">
        <f t="shared" si="7"/>
        <v/>
      </c>
    </row>
    <row r="118" spans="1:18" x14ac:dyDescent="0.3">
      <c r="A118" s="4" t="str">
        <f>IF('Input data'!A133="","",'Input data'!A133)</f>
        <v/>
      </c>
      <c r="B118" s="4" t="str">
        <f>IF('Input data'!B133="","",'Input data'!B133)</f>
        <v/>
      </c>
      <c r="C118" s="4" t="str">
        <f>IF('Input data'!C133="","",'Input data'!C133)</f>
        <v/>
      </c>
      <c r="D118" s="4" t="str">
        <f>IF('Input data'!D133="","",'Input data'!D133)</f>
        <v/>
      </c>
      <c r="E118" s="4" t="str">
        <f>IF('Input data'!E133="","",'Input data'!E133)</f>
        <v/>
      </c>
      <c r="F118" s="4" t="str">
        <f>IF('Input data'!F133="","",'Input data'!F133)</f>
        <v/>
      </c>
      <c r="G118" s="4">
        <f>IF('Input data'!G133="","",'Input data'!G133)</f>
        <v>0</v>
      </c>
      <c r="H118" s="4" t="str">
        <f>IF('Input data'!H133&gt;0.5,'Input data'!H133,"")</f>
        <v/>
      </c>
      <c r="I118" s="4" t="str">
        <f>IF('Input data'!I133="","",'Input data'!I133)</f>
        <v/>
      </c>
      <c r="J118" s="12" t="str">
        <f>IF('Result 2005-2012'!$R118="","",IF($M$1=2005,'Result 2005-2012'!J118,IF(AND($M$1=2006,'Calculation sheet'!$AQ118="2005-2012"),'Result 2005-2012'!J118*SUM($Y$7:$AE$7)/7,IF(AND($M$1=2007,'Calculation sheet'!$AQ118="2005-2012"),'Result 2005-2012'!J118*SUM($Z$7:$AE$7)/6,IF(AND($M$1=2008,'Calculation sheet'!$AQ118="2005-2012"),'Result 2005-2012'!J118*SUM($AA$7:$AE$7)/5,IF(AND($M$1=2009,'Calculation sheet'!$AQ118="2005-2012"),'Result 2005-2012'!J118*SUM($AB$7:$AE$7)/4,IF(AND($M$1=2010,'Calculation sheet'!$AQ118="2005-2012"),'Result 2005-2012'!J118*SUM($AC$7:$AE$7)/3,IF(AND($M$1=2011,'Calculation sheet'!$AQ118="2005-2012"),'Result 2005-2012'!J118*SUM($AD$7:$AE$7)/2,IF(AND($M$1=2012,'Calculation sheet'!$AQ118="2005-2012"),'Result 2005-2012'!J118*$AE$7,IF(AND($M$1=2006,'Calculation sheet'!$AQ118="1999-2012"),'Result 2005-2012'!J118*SUM($Y$16:$AE$16)/7,IF(AND($M$1=2007,'Calculation sheet'!$AQ118="1999-2012"),'Result 2005-2012'!J118*SUM($Z$16:$AE$16)/6,IF(AND($M$1=2008,'Calculation sheet'!$AQ118="1999-2012"),'Result 2005-2012'!J118*SUM($AA$16:$AE$16)/5,IF(AND($M$1=2009,'Calculation sheet'!$AQ118="1999-2012"),'Result 2005-2012'!J118*SUM($AB$16:$AE$16)/4,IF(AND($M$1=2010,'Calculation sheet'!$AQ118="1999-2012"),'Result 2005-2012'!J118*SUM($AC$16:$AE$16)/3,IF(AND($M$1=2011,'Calculation sheet'!$AQ118="1999-2012"),'Result 2005-2012'!J118*SUM($AD$16:$AE$16)/2,IF(AND($M$1=2012,'Calculation sheet'!$AQ118="1999-2012"),'Result 2005-2012'!J118*$AE$16,""))))))))))))))))</f>
        <v/>
      </c>
      <c r="K118" s="12" t="str">
        <f>IF('Result 2005-2012'!$R118="","",IF($M$1=2005,'Result 2005-2012'!K118,IF(AND($M$1=2006,'Calculation sheet'!$AQ118="2005-2012"),'Result 2005-2012'!K118*SUM($Y$8:$AE$8)/7,IF(AND($M$1=2007,'Calculation sheet'!$AQ118="2005-2012"),'Result 2005-2012'!K118*SUM($Z$8:$AE$8)/6,IF(AND($M$1=2008,'Calculation sheet'!$AQ118="2005-2012"),'Result 2005-2012'!K118*SUM($AA$8:$AE$8)/5,IF(AND($M$1=2009,'Calculation sheet'!$AQ118="2005-2012"),'Result 2005-2012'!K118*SUM($AB$8:$AE$8)/4,IF(AND($M$1=2010,'Calculation sheet'!$AQ118="2005-2012"),'Result 2005-2012'!K118*SUM($AC$8:$AE$8)/3,IF(AND($M$1=2011,'Calculation sheet'!$AQ118="2005-2012"),'Result 2005-2012'!K118*SUM($AD$8:$AE$8)/2,IF(AND($M$1=2012,'Calculation sheet'!$AQ118="2005-2012"),'Result 2005-2012'!K118*$AE$8,IF(AND($M$1=2006,'Calculation sheet'!$AQ118="1999-2012"),'Result 2005-2012'!K118*SUM($Y$17:$AE$17)/7,IF(AND($M$1=2007,'Calculation sheet'!$AQ118="1999-2012"),'Result 2005-2012'!K118*SUM($Z$17:$AE$17)/6,IF(AND($M$1=2008,'Calculation sheet'!$AQ118="1999-2012"),'Result 2005-2012'!K118*SUM($AA$17:$AE$17)/5,IF(AND($M$1=2009,'Calculation sheet'!$AQ118="1999-2012"),'Result 2005-2012'!K118*SUM($AB$17:$AE$17)/4,IF(AND($M$1=2010,'Calculation sheet'!$AQ118="1999-2012"),'Result 2005-2012'!K118*SUM($AC$17:$AE$17)/3,IF(AND($M$1=2011,'Calculation sheet'!$AQ118="1999-2012"),'Result 2005-2012'!K118*SUM($AD$17:$AE$17)/2,IF(AND($M$1=2012,'Calculation sheet'!$AQ118="1999-2012"),'Result 2005-2012'!K118*$AE$17,""))))))))))))))))</f>
        <v/>
      </c>
      <c r="L118" s="12" t="str">
        <f>IF('Result 2005-2012'!$R118="","",IF($M$1=2005,'Result 2005-2012'!L118,IF(AND($M$1=2006,'Calculation sheet'!$AQ118="2005-2012"),'Result 2005-2012'!L118*SUM($Y$9:$AE$9)/7,IF(AND($M$1=2007,'Calculation sheet'!$AQ118="2005-2012"),'Result 2005-2012'!L118*SUM($Z$9:$AE$9)/6,IF(AND($M$1=2008,'Calculation sheet'!$AQ118="2005-2012"),'Result 2005-2012'!L118*SUM($AA$9:$AE$9)/5,IF(AND($M$1=2009,'Calculation sheet'!$AQ118="2005-2012"),'Result 2005-2012'!L118*SUM($AB$9:$AE$9)/4,IF(AND($M$1=2010,'Calculation sheet'!$AQ118="2005-2012"),'Result 2005-2012'!L118*SUM($AC$9:$AE$9)/3,IF(AND($M$1=2011,'Calculation sheet'!$AQ118="2005-2012"),'Result 2005-2012'!L118*SUM($AD$9:$AE$9)/2,IF(AND($M$1=2012,'Calculation sheet'!$AQ118="2005-2012"),'Result 2005-2012'!L118*$AE$9,IF(AND($M$1=2006,'Calculation sheet'!$AQ118="1999-2012"),'Result 2005-2012'!L118*SUM($Y$18:$AE$18)/7,IF(AND($M$1=2007,'Calculation sheet'!$AQ118="1999-2012"),'Result 2005-2012'!L118*SUM($Z$18:$AE$18)/6,IF(AND($M$1=2008,'Calculation sheet'!$AQ118="1999-2012"),'Result 2005-2012'!L118*SUM($AA$18:$AE$18)/5,IF(AND($M$1=2009,'Calculation sheet'!$AQ118="1999-2012"),'Result 2005-2012'!L118*SUM($AB$18:$AE$18)/4,IF(AND($M$1=2010,'Calculation sheet'!$AQ118="1999-2012"),'Result 2005-2012'!L118*SUM($AC$18:$AE$18)/3,IF(AND($M$1=2011,'Calculation sheet'!$AQ118="1999-2012"),'Result 2005-2012'!L118*SUM($AD$18:$AE$18)/2,IF(AND($M$1=2012,'Calculation sheet'!$AQ118="1999-2012"),'Result 2005-2012'!L118*$AE$18,""))))))))))))))))</f>
        <v/>
      </c>
      <c r="M118" s="12" t="str">
        <f t="shared" si="5"/>
        <v/>
      </c>
      <c r="N118" s="12" t="str">
        <f>IF('Result 2005-2012'!$R118="","",IF($M$1=2005,'Result 2005-2012'!N118,IF(AND($M$1=2006,'Calculation sheet'!$AQ118="2005-2012"),'Result 2005-2012'!N118*SUM($Y$10:$AE$10)/7,IF(AND($M$1=2007,'Calculation sheet'!$AQ118="2005-2012"),'Result 2005-2012'!N118*SUM($Z$10:$AE$10)/6,IF(AND($M$1=2008,'Calculation sheet'!$AQ118="2005-2012"),'Result 2005-2012'!N118*SUM($AA$10:$AE$10)/5,IF(AND($M$1=2009,'Calculation sheet'!$AQ118="2005-2012"),'Result 2005-2012'!N118*SUM($AB$10:$AE$10)/4,IF(AND($M$1=2010,'Calculation sheet'!$AQ118="2005-2012"),'Result 2005-2012'!N118*SUM($AC$10:$AE$10)/3,IF(AND($M$1=2011,'Calculation sheet'!$AQ118="2005-2012"),'Result 2005-2012'!N118*SUM($AD$10:$AE$10)/2,IF(AND($M$1=2012,'Calculation sheet'!$AQ118="2005-2012"),'Result 2005-2012'!N118*$AE$10,IF(AND($M$1=2006,'Calculation sheet'!$AQ118="1999-2012"),'Result 2005-2012'!N118*SUM($Y$16:$AE$16)/7,IF(AND($M$1=2007,'Calculation sheet'!$AQ118="1999-2012"),'Result 2005-2012'!N118*SUM($Z$16:$AE$16)/6,IF(AND($M$1=2008,'Calculation sheet'!$AQ118="1999-2012"),'Result 2005-2012'!N118*SUM($AA$16:$AE$16)/5,IF(AND($M$1=2009,'Calculation sheet'!$AQ118="1999-2012"),'Result 2005-2012'!N118*SUM($AB$16:$AE$16)/4,IF(AND($M$1=2010,'Calculation sheet'!$AQ118="1999-2012"),'Result 2005-2012'!N118*SUM($AC$16:$AE$16)/3,IF(AND($M$1=2011,'Calculation sheet'!$AQ118="1999-2012"),'Result 2005-2012'!N118*SUM($AD$16:$AE$16)/2,IF(AND($M$1=2012,'Calculation sheet'!$AQ118="1999-2012"),'Result 2005-2012'!N118*$AE$16,""))))))))))))))))</f>
        <v/>
      </c>
      <c r="O118" s="12" t="str">
        <f>IF('Result 2005-2012'!$R118="","",IF($M$1=2005,'Result 2005-2012'!O118,IF(AND($M$1=2006,'Calculation sheet'!$AQ118="2005-2012"),'Result 2005-2012'!O118*SUM($Y$10:$AE$10)/7,IF(AND($M$1=2007,'Calculation sheet'!$AQ118="2005-2012"),'Result 2005-2012'!O118*SUM($Z$10:$AE$10)/6,IF(AND($M$1=2008,'Calculation sheet'!$AQ118="2005-2012"),'Result 2005-2012'!O118*SUM($AA$10:$AE$10)/5,IF(AND($M$1=2009,'Calculation sheet'!$AQ118="2005-2012"),'Result 2005-2012'!O118*SUM($AB$10:$AE$10)/4,IF(AND($M$1=2010,'Calculation sheet'!$AQ118="2005-2012"),'Result 2005-2012'!O118*SUM($AC$10:$AE$10)/3,IF(AND($M$1=2011,'Calculation sheet'!$AQ118="2005-2012"),'Result 2005-2012'!O118*SUM($AD$10:$AE$10)/2,IF(AND($M$1=2012,'Calculation sheet'!$AQ118="2005-2012"),'Result 2005-2012'!O118*$AE$10,IF(AND($M$1=2006,'Calculation sheet'!$AQ118="1999-2012"),'Result 2005-2012'!O118*SUM($Y$16:$AE$16)/7,IF(AND($M$1=2007,'Calculation sheet'!$AQ118="1999-2012"),'Result 2005-2012'!O118*SUM($Z$16:$AE$16)/6,IF(AND($M$1=2008,'Calculation sheet'!$AQ118="1999-2012"),'Result 2005-2012'!O118*SUM($AA$16:$AE$16)/5,IF(AND($M$1=2009,'Calculation sheet'!$AQ118="1999-2012"),'Result 2005-2012'!O118*SUM($AB$16:$AE$16)/4,IF(AND($M$1=2010,'Calculation sheet'!$AQ118="1999-2012"),'Result 2005-2012'!O118*SUM($AC$16:$AE$16)/3,IF(AND($M$1=2011,'Calculation sheet'!$AQ118="1999-2012"),'Result 2005-2012'!O118*SUM($AD$16:$AE$16)/2,IF(AND($M$1=2012,'Calculation sheet'!$AQ118="1999-2012"),'Result 2005-2012'!O118*$AE$16,""))))))))))))))))</f>
        <v/>
      </c>
      <c r="P118" s="12" t="str">
        <f>IF('Result 2005-2012'!$R118="","",IF($M$1=2005,'Result 2005-2012'!P118,IF(AND($M$1=2006,'Calculation sheet'!$AQ118="2005-2012"),'Result 2005-2012'!P118*SUM($Y$11:$AE$11)/7,IF(AND($M$1=2007,'Calculation sheet'!$AQ118="2005-2012"),'Result 2005-2012'!P118*SUM($Z$11:$AE$11)/6,IF(AND($M$1=2008,'Calculation sheet'!$AQ118="2005-2012"),'Result 2005-2012'!P118*SUM($AA$11:$AE$11)/5,IF(AND($M$1=2009,'Calculation sheet'!$AQ118="2005-2012"),'Result 2005-2012'!P118*SUM($AB$11:$AE$11)/4,IF(AND($M$1=2010,'Calculation sheet'!$AQ118="2005-2012"),'Result 2005-2012'!P118*SUM($AC$11:$AE$11)/3,IF(AND($M$1=2011,'Calculation sheet'!$AQ118="2005-2012"),'Result 2005-2012'!P118*SUM($AD$11:$AE$11)/2,IF(AND($M$1=2012,'Calculation sheet'!$AQ118="2005-2012"),'Result 2005-2012'!P118*$AE$11,IF(AND($M$1=2006,'Calculation sheet'!$AQ118="1999-2012"),'Result 2005-2012'!P118*SUM($Y$16:$AE$16)/7,IF(AND($M$1=2007,'Calculation sheet'!$AQ118="1999-2012"),'Result 2005-2012'!P118*SUM($Z$16:$AE$16)/6,IF(AND($M$1=2008,'Calculation sheet'!$AQ118="1999-2012"),'Result 2005-2012'!P118*SUM($AA$16:$AE$16)/5,IF(AND($M$1=2009,'Calculation sheet'!$AQ118="1999-2012"),'Result 2005-2012'!P118*SUM($AB$16:$AE$16)/4,IF(AND($M$1=2010,'Calculation sheet'!$AQ118="1999-2012"),'Result 2005-2012'!P118*SUM($AC$16:$AE$16)/3,IF(AND($M$1=2011,'Calculation sheet'!$AQ118="1999-2012"),'Result 2005-2012'!P118*SUM($AD$16:$AE$16)/2,IF(AND($M$1=2012,'Calculation sheet'!$AQ118="1999-2012"),'Result 2005-2012'!P118*$AE$16,""))))))))))))))))</f>
        <v/>
      </c>
      <c r="Q118" s="12" t="str">
        <f t="shared" si="6"/>
        <v/>
      </c>
      <c r="R118" s="14" t="str">
        <f t="shared" si="7"/>
        <v/>
      </c>
    </row>
    <row r="119" spans="1:18" x14ac:dyDescent="0.3">
      <c r="A119" s="4" t="str">
        <f>IF('Input data'!A134="","",'Input data'!A134)</f>
        <v/>
      </c>
      <c r="B119" s="4" t="str">
        <f>IF('Input data'!B134="","",'Input data'!B134)</f>
        <v/>
      </c>
      <c r="C119" s="4" t="str">
        <f>IF('Input data'!C134="","",'Input data'!C134)</f>
        <v/>
      </c>
      <c r="D119" s="4" t="str">
        <f>IF('Input data'!D134="","",'Input data'!D134)</f>
        <v/>
      </c>
      <c r="E119" s="4" t="str">
        <f>IF('Input data'!E134="","",'Input data'!E134)</f>
        <v/>
      </c>
      <c r="F119" s="4" t="str">
        <f>IF('Input data'!F134="","",'Input data'!F134)</f>
        <v/>
      </c>
      <c r="G119" s="4">
        <f>IF('Input data'!G134="","",'Input data'!G134)</f>
        <v>0</v>
      </c>
      <c r="H119" s="4" t="str">
        <f>IF('Input data'!H134&gt;0.5,'Input data'!H134,"")</f>
        <v/>
      </c>
      <c r="I119" s="4" t="str">
        <f>IF('Input data'!I134="","",'Input data'!I134)</f>
        <v/>
      </c>
      <c r="J119" s="12" t="str">
        <f>IF('Result 2005-2012'!$R119="","",IF($M$1=2005,'Result 2005-2012'!J119,IF(AND($M$1=2006,'Calculation sheet'!$AQ119="2005-2012"),'Result 2005-2012'!J119*SUM($Y$7:$AE$7)/7,IF(AND($M$1=2007,'Calculation sheet'!$AQ119="2005-2012"),'Result 2005-2012'!J119*SUM($Z$7:$AE$7)/6,IF(AND($M$1=2008,'Calculation sheet'!$AQ119="2005-2012"),'Result 2005-2012'!J119*SUM($AA$7:$AE$7)/5,IF(AND($M$1=2009,'Calculation sheet'!$AQ119="2005-2012"),'Result 2005-2012'!J119*SUM($AB$7:$AE$7)/4,IF(AND($M$1=2010,'Calculation sheet'!$AQ119="2005-2012"),'Result 2005-2012'!J119*SUM($AC$7:$AE$7)/3,IF(AND($M$1=2011,'Calculation sheet'!$AQ119="2005-2012"),'Result 2005-2012'!J119*SUM($AD$7:$AE$7)/2,IF(AND($M$1=2012,'Calculation sheet'!$AQ119="2005-2012"),'Result 2005-2012'!J119*$AE$7,IF(AND($M$1=2006,'Calculation sheet'!$AQ119="1999-2012"),'Result 2005-2012'!J119*SUM($Y$16:$AE$16)/7,IF(AND($M$1=2007,'Calculation sheet'!$AQ119="1999-2012"),'Result 2005-2012'!J119*SUM($Z$16:$AE$16)/6,IF(AND($M$1=2008,'Calculation sheet'!$AQ119="1999-2012"),'Result 2005-2012'!J119*SUM($AA$16:$AE$16)/5,IF(AND($M$1=2009,'Calculation sheet'!$AQ119="1999-2012"),'Result 2005-2012'!J119*SUM($AB$16:$AE$16)/4,IF(AND($M$1=2010,'Calculation sheet'!$AQ119="1999-2012"),'Result 2005-2012'!J119*SUM($AC$16:$AE$16)/3,IF(AND($M$1=2011,'Calculation sheet'!$AQ119="1999-2012"),'Result 2005-2012'!J119*SUM($AD$16:$AE$16)/2,IF(AND($M$1=2012,'Calculation sheet'!$AQ119="1999-2012"),'Result 2005-2012'!J119*$AE$16,""))))))))))))))))</f>
        <v/>
      </c>
      <c r="K119" s="12" t="str">
        <f>IF('Result 2005-2012'!$R119="","",IF($M$1=2005,'Result 2005-2012'!K119,IF(AND($M$1=2006,'Calculation sheet'!$AQ119="2005-2012"),'Result 2005-2012'!K119*SUM($Y$8:$AE$8)/7,IF(AND($M$1=2007,'Calculation sheet'!$AQ119="2005-2012"),'Result 2005-2012'!K119*SUM($Z$8:$AE$8)/6,IF(AND($M$1=2008,'Calculation sheet'!$AQ119="2005-2012"),'Result 2005-2012'!K119*SUM($AA$8:$AE$8)/5,IF(AND($M$1=2009,'Calculation sheet'!$AQ119="2005-2012"),'Result 2005-2012'!K119*SUM($AB$8:$AE$8)/4,IF(AND($M$1=2010,'Calculation sheet'!$AQ119="2005-2012"),'Result 2005-2012'!K119*SUM($AC$8:$AE$8)/3,IF(AND($M$1=2011,'Calculation sheet'!$AQ119="2005-2012"),'Result 2005-2012'!K119*SUM($AD$8:$AE$8)/2,IF(AND($M$1=2012,'Calculation sheet'!$AQ119="2005-2012"),'Result 2005-2012'!K119*$AE$8,IF(AND($M$1=2006,'Calculation sheet'!$AQ119="1999-2012"),'Result 2005-2012'!K119*SUM($Y$17:$AE$17)/7,IF(AND($M$1=2007,'Calculation sheet'!$AQ119="1999-2012"),'Result 2005-2012'!K119*SUM($Z$17:$AE$17)/6,IF(AND($M$1=2008,'Calculation sheet'!$AQ119="1999-2012"),'Result 2005-2012'!K119*SUM($AA$17:$AE$17)/5,IF(AND($M$1=2009,'Calculation sheet'!$AQ119="1999-2012"),'Result 2005-2012'!K119*SUM($AB$17:$AE$17)/4,IF(AND($M$1=2010,'Calculation sheet'!$AQ119="1999-2012"),'Result 2005-2012'!K119*SUM($AC$17:$AE$17)/3,IF(AND($M$1=2011,'Calculation sheet'!$AQ119="1999-2012"),'Result 2005-2012'!K119*SUM($AD$17:$AE$17)/2,IF(AND($M$1=2012,'Calculation sheet'!$AQ119="1999-2012"),'Result 2005-2012'!K119*$AE$17,""))))))))))))))))</f>
        <v/>
      </c>
      <c r="L119" s="12" t="str">
        <f>IF('Result 2005-2012'!$R119="","",IF($M$1=2005,'Result 2005-2012'!L119,IF(AND($M$1=2006,'Calculation sheet'!$AQ119="2005-2012"),'Result 2005-2012'!L119*SUM($Y$9:$AE$9)/7,IF(AND($M$1=2007,'Calculation sheet'!$AQ119="2005-2012"),'Result 2005-2012'!L119*SUM($Z$9:$AE$9)/6,IF(AND($M$1=2008,'Calculation sheet'!$AQ119="2005-2012"),'Result 2005-2012'!L119*SUM($AA$9:$AE$9)/5,IF(AND($M$1=2009,'Calculation sheet'!$AQ119="2005-2012"),'Result 2005-2012'!L119*SUM($AB$9:$AE$9)/4,IF(AND($M$1=2010,'Calculation sheet'!$AQ119="2005-2012"),'Result 2005-2012'!L119*SUM($AC$9:$AE$9)/3,IF(AND($M$1=2011,'Calculation sheet'!$AQ119="2005-2012"),'Result 2005-2012'!L119*SUM($AD$9:$AE$9)/2,IF(AND($M$1=2012,'Calculation sheet'!$AQ119="2005-2012"),'Result 2005-2012'!L119*$AE$9,IF(AND($M$1=2006,'Calculation sheet'!$AQ119="1999-2012"),'Result 2005-2012'!L119*SUM($Y$18:$AE$18)/7,IF(AND($M$1=2007,'Calculation sheet'!$AQ119="1999-2012"),'Result 2005-2012'!L119*SUM($Z$18:$AE$18)/6,IF(AND($M$1=2008,'Calculation sheet'!$AQ119="1999-2012"),'Result 2005-2012'!L119*SUM($AA$18:$AE$18)/5,IF(AND($M$1=2009,'Calculation sheet'!$AQ119="1999-2012"),'Result 2005-2012'!L119*SUM($AB$18:$AE$18)/4,IF(AND($M$1=2010,'Calculation sheet'!$AQ119="1999-2012"),'Result 2005-2012'!L119*SUM($AC$18:$AE$18)/3,IF(AND($M$1=2011,'Calculation sheet'!$AQ119="1999-2012"),'Result 2005-2012'!L119*SUM($AD$18:$AE$18)/2,IF(AND($M$1=2012,'Calculation sheet'!$AQ119="1999-2012"),'Result 2005-2012'!L119*$AE$18,""))))))))))))))))</f>
        <v/>
      </c>
      <c r="M119" s="12" t="str">
        <f t="shared" si="5"/>
        <v/>
      </c>
      <c r="N119" s="12" t="str">
        <f>IF('Result 2005-2012'!$R119="","",IF($M$1=2005,'Result 2005-2012'!N119,IF(AND($M$1=2006,'Calculation sheet'!$AQ119="2005-2012"),'Result 2005-2012'!N119*SUM($Y$10:$AE$10)/7,IF(AND($M$1=2007,'Calculation sheet'!$AQ119="2005-2012"),'Result 2005-2012'!N119*SUM($Z$10:$AE$10)/6,IF(AND($M$1=2008,'Calculation sheet'!$AQ119="2005-2012"),'Result 2005-2012'!N119*SUM($AA$10:$AE$10)/5,IF(AND($M$1=2009,'Calculation sheet'!$AQ119="2005-2012"),'Result 2005-2012'!N119*SUM($AB$10:$AE$10)/4,IF(AND($M$1=2010,'Calculation sheet'!$AQ119="2005-2012"),'Result 2005-2012'!N119*SUM($AC$10:$AE$10)/3,IF(AND($M$1=2011,'Calculation sheet'!$AQ119="2005-2012"),'Result 2005-2012'!N119*SUM($AD$10:$AE$10)/2,IF(AND($M$1=2012,'Calculation sheet'!$AQ119="2005-2012"),'Result 2005-2012'!N119*$AE$10,IF(AND($M$1=2006,'Calculation sheet'!$AQ119="1999-2012"),'Result 2005-2012'!N119*SUM($Y$16:$AE$16)/7,IF(AND($M$1=2007,'Calculation sheet'!$AQ119="1999-2012"),'Result 2005-2012'!N119*SUM($Z$16:$AE$16)/6,IF(AND($M$1=2008,'Calculation sheet'!$AQ119="1999-2012"),'Result 2005-2012'!N119*SUM($AA$16:$AE$16)/5,IF(AND($M$1=2009,'Calculation sheet'!$AQ119="1999-2012"),'Result 2005-2012'!N119*SUM($AB$16:$AE$16)/4,IF(AND($M$1=2010,'Calculation sheet'!$AQ119="1999-2012"),'Result 2005-2012'!N119*SUM($AC$16:$AE$16)/3,IF(AND($M$1=2011,'Calculation sheet'!$AQ119="1999-2012"),'Result 2005-2012'!N119*SUM($AD$16:$AE$16)/2,IF(AND($M$1=2012,'Calculation sheet'!$AQ119="1999-2012"),'Result 2005-2012'!N119*$AE$16,""))))))))))))))))</f>
        <v/>
      </c>
      <c r="O119" s="12" t="str">
        <f>IF('Result 2005-2012'!$R119="","",IF($M$1=2005,'Result 2005-2012'!O119,IF(AND($M$1=2006,'Calculation sheet'!$AQ119="2005-2012"),'Result 2005-2012'!O119*SUM($Y$10:$AE$10)/7,IF(AND($M$1=2007,'Calculation sheet'!$AQ119="2005-2012"),'Result 2005-2012'!O119*SUM($Z$10:$AE$10)/6,IF(AND($M$1=2008,'Calculation sheet'!$AQ119="2005-2012"),'Result 2005-2012'!O119*SUM($AA$10:$AE$10)/5,IF(AND($M$1=2009,'Calculation sheet'!$AQ119="2005-2012"),'Result 2005-2012'!O119*SUM($AB$10:$AE$10)/4,IF(AND($M$1=2010,'Calculation sheet'!$AQ119="2005-2012"),'Result 2005-2012'!O119*SUM($AC$10:$AE$10)/3,IF(AND($M$1=2011,'Calculation sheet'!$AQ119="2005-2012"),'Result 2005-2012'!O119*SUM($AD$10:$AE$10)/2,IF(AND($M$1=2012,'Calculation sheet'!$AQ119="2005-2012"),'Result 2005-2012'!O119*$AE$10,IF(AND($M$1=2006,'Calculation sheet'!$AQ119="1999-2012"),'Result 2005-2012'!O119*SUM($Y$16:$AE$16)/7,IF(AND($M$1=2007,'Calculation sheet'!$AQ119="1999-2012"),'Result 2005-2012'!O119*SUM($Z$16:$AE$16)/6,IF(AND($M$1=2008,'Calculation sheet'!$AQ119="1999-2012"),'Result 2005-2012'!O119*SUM($AA$16:$AE$16)/5,IF(AND($M$1=2009,'Calculation sheet'!$AQ119="1999-2012"),'Result 2005-2012'!O119*SUM($AB$16:$AE$16)/4,IF(AND($M$1=2010,'Calculation sheet'!$AQ119="1999-2012"),'Result 2005-2012'!O119*SUM($AC$16:$AE$16)/3,IF(AND($M$1=2011,'Calculation sheet'!$AQ119="1999-2012"),'Result 2005-2012'!O119*SUM($AD$16:$AE$16)/2,IF(AND($M$1=2012,'Calculation sheet'!$AQ119="1999-2012"),'Result 2005-2012'!O119*$AE$16,""))))))))))))))))</f>
        <v/>
      </c>
      <c r="P119" s="12" t="str">
        <f>IF('Result 2005-2012'!$R119="","",IF($M$1=2005,'Result 2005-2012'!P119,IF(AND($M$1=2006,'Calculation sheet'!$AQ119="2005-2012"),'Result 2005-2012'!P119*SUM($Y$11:$AE$11)/7,IF(AND($M$1=2007,'Calculation sheet'!$AQ119="2005-2012"),'Result 2005-2012'!P119*SUM($Z$11:$AE$11)/6,IF(AND($M$1=2008,'Calculation sheet'!$AQ119="2005-2012"),'Result 2005-2012'!P119*SUM($AA$11:$AE$11)/5,IF(AND($M$1=2009,'Calculation sheet'!$AQ119="2005-2012"),'Result 2005-2012'!P119*SUM($AB$11:$AE$11)/4,IF(AND($M$1=2010,'Calculation sheet'!$AQ119="2005-2012"),'Result 2005-2012'!P119*SUM($AC$11:$AE$11)/3,IF(AND($M$1=2011,'Calculation sheet'!$AQ119="2005-2012"),'Result 2005-2012'!P119*SUM($AD$11:$AE$11)/2,IF(AND($M$1=2012,'Calculation sheet'!$AQ119="2005-2012"),'Result 2005-2012'!P119*$AE$11,IF(AND($M$1=2006,'Calculation sheet'!$AQ119="1999-2012"),'Result 2005-2012'!P119*SUM($Y$16:$AE$16)/7,IF(AND($M$1=2007,'Calculation sheet'!$AQ119="1999-2012"),'Result 2005-2012'!P119*SUM($Z$16:$AE$16)/6,IF(AND($M$1=2008,'Calculation sheet'!$AQ119="1999-2012"),'Result 2005-2012'!P119*SUM($AA$16:$AE$16)/5,IF(AND($M$1=2009,'Calculation sheet'!$AQ119="1999-2012"),'Result 2005-2012'!P119*SUM($AB$16:$AE$16)/4,IF(AND($M$1=2010,'Calculation sheet'!$AQ119="1999-2012"),'Result 2005-2012'!P119*SUM($AC$16:$AE$16)/3,IF(AND($M$1=2011,'Calculation sheet'!$AQ119="1999-2012"),'Result 2005-2012'!P119*SUM($AD$16:$AE$16)/2,IF(AND($M$1=2012,'Calculation sheet'!$AQ119="1999-2012"),'Result 2005-2012'!P119*$AE$16,""))))))))))))))))</f>
        <v/>
      </c>
      <c r="Q119" s="12" t="str">
        <f t="shared" si="6"/>
        <v/>
      </c>
      <c r="R119" s="14" t="str">
        <f t="shared" si="7"/>
        <v/>
      </c>
    </row>
    <row r="120" spans="1:18" x14ac:dyDescent="0.3">
      <c r="A120" s="4" t="str">
        <f>IF('Input data'!A135="","",'Input data'!A135)</f>
        <v/>
      </c>
      <c r="B120" s="4" t="str">
        <f>IF('Input data'!B135="","",'Input data'!B135)</f>
        <v/>
      </c>
      <c r="C120" s="4" t="str">
        <f>IF('Input data'!C135="","",'Input data'!C135)</f>
        <v/>
      </c>
      <c r="D120" s="4" t="str">
        <f>IF('Input data'!D135="","",'Input data'!D135)</f>
        <v/>
      </c>
      <c r="E120" s="4" t="str">
        <f>IF('Input data'!E135="","",'Input data'!E135)</f>
        <v/>
      </c>
      <c r="F120" s="4" t="str">
        <f>IF('Input data'!F135="","",'Input data'!F135)</f>
        <v/>
      </c>
      <c r="G120" s="4">
        <f>IF('Input data'!G135="","",'Input data'!G135)</f>
        <v>0</v>
      </c>
      <c r="H120" s="4" t="str">
        <f>IF('Input data'!H135&gt;0.5,'Input data'!H135,"")</f>
        <v/>
      </c>
      <c r="I120" s="4" t="str">
        <f>IF('Input data'!I135="","",'Input data'!I135)</f>
        <v/>
      </c>
      <c r="J120" s="12" t="str">
        <f>IF('Result 2005-2012'!$R120="","",IF($M$1=2005,'Result 2005-2012'!J120,IF(AND($M$1=2006,'Calculation sheet'!$AQ120="2005-2012"),'Result 2005-2012'!J120*SUM($Y$7:$AE$7)/7,IF(AND($M$1=2007,'Calculation sheet'!$AQ120="2005-2012"),'Result 2005-2012'!J120*SUM($Z$7:$AE$7)/6,IF(AND($M$1=2008,'Calculation sheet'!$AQ120="2005-2012"),'Result 2005-2012'!J120*SUM($AA$7:$AE$7)/5,IF(AND($M$1=2009,'Calculation sheet'!$AQ120="2005-2012"),'Result 2005-2012'!J120*SUM($AB$7:$AE$7)/4,IF(AND($M$1=2010,'Calculation sheet'!$AQ120="2005-2012"),'Result 2005-2012'!J120*SUM($AC$7:$AE$7)/3,IF(AND($M$1=2011,'Calculation sheet'!$AQ120="2005-2012"),'Result 2005-2012'!J120*SUM($AD$7:$AE$7)/2,IF(AND($M$1=2012,'Calculation sheet'!$AQ120="2005-2012"),'Result 2005-2012'!J120*$AE$7,IF(AND($M$1=2006,'Calculation sheet'!$AQ120="1999-2012"),'Result 2005-2012'!J120*SUM($Y$16:$AE$16)/7,IF(AND($M$1=2007,'Calculation sheet'!$AQ120="1999-2012"),'Result 2005-2012'!J120*SUM($Z$16:$AE$16)/6,IF(AND($M$1=2008,'Calculation sheet'!$AQ120="1999-2012"),'Result 2005-2012'!J120*SUM($AA$16:$AE$16)/5,IF(AND($M$1=2009,'Calculation sheet'!$AQ120="1999-2012"),'Result 2005-2012'!J120*SUM($AB$16:$AE$16)/4,IF(AND($M$1=2010,'Calculation sheet'!$AQ120="1999-2012"),'Result 2005-2012'!J120*SUM($AC$16:$AE$16)/3,IF(AND($M$1=2011,'Calculation sheet'!$AQ120="1999-2012"),'Result 2005-2012'!J120*SUM($AD$16:$AE$16)/2,IF(AND($M$1=2012,'Calculation sheet'!$AQ120="1999-2012"),'Result 2005-2012'!J120*$AE$16,""))))))))))))))))</f>
        <v/>
      </c>
      <c r="K120" s="12" t="str">
        <f>IF('Result 2005-2012'!$R120="","",IF($M$1=2005,'Result 2005-2012'!K120,IF(AND($M$1=2006,'Calculation sheet'!$AQ120="2005-2012"),'Result 2005-2012'!K120*SUM($Y$8:$AE$8)/7,IF(AND($M$1=2007,'Calculation sheet'!$AQ120="2005-2012"),'Result 2005-2012'!K120*SUM($Z$8:$AE$8)/6,IF(AND($M$1=2008,'Calculation sheet'!$AQ120="2005-2012"),'Result 2005-2012'!K120*SUM($AA$8:$AE$8)/5,IF(AND($M$1=2009,'Calculation sheet'!$AQ120="2005-2012"),'Result 2005-2012'!K120*SUM($AB$8:$AE$8)/4,IF(AND($M$1=2010,'Calculation sheet'!$AQ120="2005-2012"),'Result 2005-2012'!K120*SUM($AC$8:$AE$8)/3,IF(AND($M$1=2011,'Calculation sheet'!$AQ120="2005-2012"),'Result 2005-2012'!K120*SUM($AD$8:$AE$8)/2,IF(AND($M$1=2012,'Calculation sheet'!$AQ120="2005-2012"),'Result 2005-2012'!K120*$AE$8,IF(AND($M$1=2006,'Calculation sheet'!$AQ120="1999-2012"),'Result 2005-2012'!K120*SUM($Y$17:$AE$17)/7,IF(AND($M$1=2007,'Calculation sheet'!$AQ120="1999-2012"),'Result 2005-2012'!K120*SUM($Z$17:$AE$17)/6,IF(AND($M$1=2008,'Calculation sheet'!$AQ120="1999-2012"),'Result 2005-2012'!K120*SUM($AA$17:$AE$17)/5,IF(AND($M$1=2009,'Calculation sheet'!$AQ120="1999-2012"),'Result 2005-2012'!K120*SUM($AB$17:$AE$17)/4,IF(AND($M$1=2010,'Calculation sheet'!$AQ120="1999-2012"),'Result 2005-2012'!K120*SUM($AC$17:$AE$17)/3,IF(AND($M$1=2011,'Calculation sheet'!$AQ120="1999-2012"),'Result 2005-2012'!K120*SUM($AD$17:$AE$17)/2,IF(AND($M$1=2012,'Calculation sheet'!$AQ120="1999-2012"),'Result 2005-2012'!K120*$AE$17,""))))))))))))))))</f>
        <v/>
      </c>
      <c r="L120" s="12" t="str">
        <f>IF('Result 2005-2012'!$R120="","",IF($M$1=2005,'Result 2005-2012'!L120,IF(AND($M$1=2006,'Calculation sheet'!$AQ120="2005-2012"),'Result 2005-2012'!L120*SUM($Y$9:$AE$9)/7,IF(AND($M$1=2007,'Calculation sheet'!$AQ120="2005-2012"),'Result 2005-2012'!L120*SUM($Z$9:$AE$9)/6,IF(AND($M$1=2008,'Calculation sheet'!$AQ120="2005-2012"),'Result 2005-2012'!L120*SUM($AA$9:$AE$9)/5,IF(AND($M$1=2009,'Calculation sheet'!$AQ120="2005-2012"),'Result 2005-2012'!L120*SUM($AB$9:$AE$9)/4,IF(AND($M$1=2010,'Calculation sheet'!$AQ120="2005-2012"),'Result 2005-2012'!L120*SUM($AC$9:$AE$9)/3,IF(AND($M$1=2011,'Calculation sheet'!$AQ120="2005-2012"),'Result 2005-2012'!L120*SUM($AD$9:$AE$9)/2,IF(AND($M$1=2012,'Calculation sheet'!$AQ120="2005-2012"),'Result 2005-2012'!L120*$AE$9,IF(AND($M$1=2006,'Calculation sheet'!$AQ120="1999-2012"),'Result 2005-2012'!L120*SUM($Y$18:$AE$18)/7,IF(AND($M$1=2007,'Calculation sheet'!$AQ120="1999-2012"),'Result 2005-2012'!L120*SUM($Z$18:$AE$18)/6,IF(AND($M$1=2008,'Calculation sheet'!$AQ120="1999-2012"),'Result 2005-2012'!L120*SUM($AA$18:$AE$18)/5,IF(AND($M$1=2009,'Calculation sheet'!$AQ120="1999-2012"),'Result 2005-2012'!L120*SUM($AB$18:$AE$18)/4,IF(AND($M$1=2010,'Calculation sheet'!$AQ120="1999-2012"),'Result 2005-2012'!L120*SUM($AC$18:$AE$18)/3,IF(AND($M$1=2011,'Calculation sheet'!$AQ120="1999-2012"),'Result 2005-2012'!L120*SUM($AD$18:$AE$18)/2,IF(AND($M$1=2012,'Calculation sheet'!$AQ120="1999-2012"),'Result 2005-2012'!L120*$AE$18,""))))))))))))))))</f>
        <v/>
      </c>
      <c r="M120" s="12" t="str">
        <f t="shared" si="5"/>
        <v/>
      </c>
      <c r="N120" s="12" t="str">
        <f>IF('Result 2005-2012'!$R120="","",IF($M$1=2005,'Result 2005-2012'!N120,IF(AND($M$1=2006,'Calculation sheet'!$AQ120="2005-2012"),'Result 2005-2012'!N120*SUM($Y$10:$AE$10)/7,IF(AND($M$1=2007,'Calculation sheet'!$AQ120="2005-2012"),'Result 2005-2012'!N120*SUM($Z$10:$AE$10)/6,IF(AND($M$1=2008,'Calculation sheet'!$AQ120="2005-2012"),'Result 2005-2012'!N120*SUM($AA$10:$AE$10)/5,IF(AND($M$1=2009,'Calculation sheet'!$AQ120="2005-2012"),'Result 2005-2012'!N120*SUM($AB$10:$AE$10)/4,IF(AND($M$1=2010,'Calculation sheet'!$AQ120="2005-2012"),'Result 2005-2012'!N120*SUM($AC$10:$AE$10)/3,IF(AND($M$1=2011,'Calculation sheet'!$AQ120="2005-2012"),'Result 2005-2012'!N120*SUM($AD$10:$AE$10)/2,IF(AND($M$1=2012,'Calculation sheet'!$AQ120="2005-2012"),'Result 2005-2012'!N120*$AE$10,IF(AND($M$1=2006,'Calculation sheet'!$AQ120="1999-2012"),'Result 2005-2012'!N120*SUM($Y$16:$AE$16)/7,IF(AND($M$1=2007,'Calculation sheet'!$AQ120="1999-2012"),'Result 2005-2012'!N120*SUM($Z$16:$AE$16)/6,IF(AND($M$1=2008,'Calculation sheet'!$AQ120="1999-2012"),'Result 2005-2012'!N120*SUM($AA$16:$AE$16)/5,IF(AND($M$1=2009,'Calculation sheet'!$AQ120="1999-2012"),'Result 2005-2012'!N120*SUM($AB$16:$AE$16)/4,IF(AND($M$1=2010,'Calculation sheet'!$AQ120="1999-2012"),'Result 2005-2012'!N120*SUM($AC$16:$AE$16)/3,IF(AND($M$1=2011,'Calculation sheet'!$AQ120="1999-2012"),'Result 2005-2012'!N120*SUM($AD$16:$AE$16)/2,IF(AND($M$1=2012,'Calculation sheet'!$AQ120="1999-2012"),'Result 2005-2012'!N120*$AE$16,""))))))))))))))))</f>
        <v/>
      </c>
      <c r="O120" s="12" t="str">
        <f>IF('Result 2005-2012'!$R120="","",IF($M$1=2005,'Result 2005-2012'!O120,IF(AND($M$1=2006,'Calculation sheet'!$AQ120="2005-2012"),'Result 2005-2012'!O120*SUM($Y$10:$AE$10)/7,IF(AND($M$1=2007,'Calculation sheet'!$AQ120="2005-2012"),'Result 2005-2012'!O120*SUM($Z$10:$AE$10)/6,IF(AND($M$1=2008,'Calculation sheet'!$AQ120="2005-2012"),'Result 2005-2012'!O120*SUM($AA$10:$AE$10)/5,IF(AND($M$1=2009,'Calculation sheet'!$AQ120="2005-2012"),'Result 2005-2012'!O120*SUM($AB$10:$AE$10)/4,IF(AND($M$1=2010,'Calculation sheet'!$AQ120="2005-2012"),'Result 2005-2012'!O120*SUM($AC$10:$AE$10)/3,IF(AND($M$1=2011,'Calculation sheet'!$AQ120="2005-2012"),'Result 2005-2012'!O120*SUM($AD$10:$AE$10)/2,IF(AND($M$1=2012,'Calculation sheet'!$AQ120="2005-2012"),'Result 2005-2012'!O120*$AE$10,IF(AND($M$1=2006,'Calculation sheet'!$AQ120="1999-2012"),'Result 2005-2012'!O120*SUM($Y$16:$AE$16)/7,IF(AND($M$1=2007,'Calculation sheet'!$AQ120="1999-2012"),'Result 2005-2012'!O120*SUM($Z$16:$AE$16)/6,IF(AND($M$1=2008,'Calculation sheet'!$AQ120="1999-2012"),'Result 2005-2012'!O120*SUM($AA$16:$AE$16)/5,IF(AND($M$1=2009,'Calculation sheet'!$AQ120="1999-2012"),'Result 2005-2012'!O120*SUM($AB$16:$AE$16)/4,IF(AND($M$1=2010,'Calculation sheet'!$AQ120="1999-2012"),'Result 2005-2012'!O120*SUM($AC$16:$AE$16)/3,IF(AND($M$1=2011,'Calculation sheet'!$AQ120="1999-2012"),'Result 2005-2012'!O120*SUM($AD$16:$AE$16)/2,IF(AND($M$1=2012,'Calculation sheet'!$AQ120="1999-2012"),'Result 2005-2012'!O120*$AE$16,""))))))))))))))))</f>
        <v/>
      </c>
      <c r="P120" s="12" t="str">
        <f>IF('Result 2005-2012'!$R120="","",IF($M$1=2005,'Result 2005-2012'!P120,IF(AND($M$1=2006,'Calculation sheet'!$AQ120="2005-2012"),'Result 2005-2012'!P120*SUM($Y$11:$AE$11)/7,IF(AND($M$1=2007,'Calculation sheet'!$AQ120="2005-2012"),'Result 2005-2012'!P120*SUM($Z$11:$AE$11)/6,IF(AND($M$1=2008,'Calculation sheet'!$AQ120="2005-2012"),'Result 2005-2012'!P120*SUM($AA$11:$AE$11)/5,IF(AND($M$1=2009,'Calculation sheet'!$AQ120="2005-2012"),'Result 2005-2012'!P120*SUM($AB$11:$AE$11)/4,IF(AND($M$1=2010,'Calculation sheet'!$AQ120="2005-2012"),'Result 2005-2012'!P120*SUM($AC$11:$AE$11)/3,IF(AND($M$1=2011,'Calculation sheet'!$AQ120="2005-2012"),'Result 2005-2012'!P120*SUM($AD$11:$AE$11)/2,IF(AND($M$1=2012,'Calculation sheet'!$AQ120="2005-2012"),'Result 2005-2012'!P120*$AE$11,IF(AND($M$1=2006,'Calculation sheet'!$AQ120="1999-2012"),'Result 2005-2012'!P120*SUM($Y$16:$AE$16)/7,IF(AND($M$1=2007,'Calculation sheet'!$AQ120="1999-2012"),'Result 2005-2012'!P120*SUM($Z$16:$AE$16)/6,IF(AND($M$1=2008,'Calculation sheet'!$AQ120="1999-2012"),'Result 2005-2012'!P120*SUM($AA$16:$AE$16)/5,IF(AND($M$1=2009,'Calculation sheet'!$AQ120="1999-2012"),'Result 2005-2012'!P120*SUM($AB$16:$AE$16)/4,IF(AND($M$1=2010,'Calculation sheet'!$AQ120="1999-2012"),'Result 2005-2012'!P120*SUM($AC$16:$AE$16)/3,IF(AND($M$1=2011,'Calculation sheet'!$AQ120="1999-2012"),'Result 2005-2012'!P120*SUM($AD$16:$AE$16)/2,IF(AND($M$1=2012,'Calculation sheet'!$AQ120="1999-2012"),'Result 2005-2012'!P120*$AE$16,""))))))))))))))))</f>
        <v/>
      </c>
      <c r="Q120" s="12" t="str">
        <f t="shared" si="6"/>
        <v/>
      </c>
      <c r="R120" s="14" t="str">
        <f t="shared" si="7"/>
        <v/>
      </c>
    </row>
    <row r="121" spans="1:18" x14ac:dyDescent="0.3">
      <c r="A121" s="4" t="str">
        <f>IF('Input data'!A136="","",'Input data'!A136)</f>
        <v/>
      </c>
      <c r="B121" s="4" t="str">
        <f>IF('Input data'!B136="","",'Input data'!B136)</f>
        <v/>
      </c>
      <c r="C121" s="4" t="str">
        <f>IF('Input data'!C136="","",'Input data'!C136)</f>
        <v/>
      </c>
      <c r="D121" s="4" t="str">
        <f>IF('Input data'!D136="","",'Input data'!D136)</f>
        <v/>
      </c>
      <c r="E121" s="4" t="str">
        <f>IF('Input data'!E136="","",'Input data'!E136)</f>
        <v/>
      </c>
      <c r="F121" s="4" t="str">
        <f>IF('Input data'!F136="","",'Input data'!F136)</f>
        <v/>
      </c>
      <c r="G121" s="4">
        <f>IF('Input data'!G136="","",'Input data'!G136)</f>
        <v>0</v>
      </c>
      <c r="H121" s="4" t="str">
        <f>IF('Input data'!H136&gt;0.5,'Input data'!H136,"")</f>
        <v/>
      </c>
      <c r="I121" s="4" t="str">
        <f>IF('Input data'!I136="","",'Input data'!I136)</f>
        <v/>
      </c>
      <c r="J121" s="12" t="str">
        <f>IF('Result 2005-2012'!$R121="","",IF($M$1=2005,'Result 2005-2012'!J121,IF(AND($M$1=2006,'Calculation sheet'!$AQ121="2005-2012"),'Result 2005-2012'!J121*SUM($Y$7:$AE$7)/7,IF(AND($M$1=2007,'Calculation sheet'!$AQ121="2005-2012"),'Result 2005-2012'!J121*SUM($Z$7:$AE$7)/6,IF(AND($M$1=2008,'Calculation sheet'!$AQ121="2005-2012"),'Result 2005-2012'!J121*SUM($AA$7:$AE$7)/5,IF(AND($M$1=2009,'Calculation sheet'!$AQ121="2005-2012"),'Result 2005-2012'!J121*SUM($AB$7:$AE$7)/4,IF(AND($M$1=2010,'Calculation sheet'!$AQ121="2005-2012"),'Result 2005-2012'!J121*SUM($AC$7:$AE$7)/3,IF(AND($M$1=2011,'Calculation sheet'!$AQ121="2005-2012"),'Result 2005-2012'!J121*SUM($AD$7:$AE$7)/2,IF(AND($M$1=2012,'Calculation sheet'!$AQ121="2005-2012"),'Result 2005-2012'!J121*$AE$7,IF(AND($M$1=2006,'Calculation sheet'!$AQ121="1999-2012"),'Result 2005-2012'!J121*SUM($Y$16:$AE$16)/7,IF(AND($M$1=2007,'Calculation sheet'!$AQ121="1999-2012"),'Result 2005-2012'!J121*SUM($Z$16:$AE$16)/6,IF(AND($M$1=2008,'Calculation sheet'!$AQ121="1999-2012"),'Result 2005-2012'!J121*SUM($AA$16:$AE$16)/5,IF(AND($M$1=2009,'Calculation sheet'!$AQ121="1999-2012"),'Result 2005-2012'!J121*SUM($AB$16:$AE$16)/4,IF(AND($M$1=2010,'Calculation sheet'!$AQ121="1999-2012"),'Result 2005-2012'!J121*SUM($AC$16:$AE$16)/3,IF(AND($M$1=2011,'Calculation sheet'!$AQ121="1999-2012"),'Result 2005-2012'!J121*SUM($AD$16:$AE$16)/2,IF(AND($M$1=2012,'Calculation sheet'!$AQ121="1999-2012"),'Result 2005-2012'!J121*$AE$16,""))))))))))))))))</f>
        <v/>
      </c>
      <c r="K121" s="12" t="str">
        <f>IF('Result 2005-2012'!$R121="","",IF($M$1=2005,'Result 2005-2012'!K121,IF(AND($M$1=2006,'Calculation sheet'!$AQ121="2005-2012"),'Result 2005-2012'!K121*SUM($Y$8:$AE$8)/7,IF(AND($M$1=2007,'Calculation sheet'!$AQ121="2005-2012"),'Result 2005-2012'!K121*SUM($Z$8:$AE$8)/6,IF(AND($M$1=2008,'Calculation sheet'!$AQ121="2005-2012"),'Result 2005-2012'!K121*SUM($AA$8:$AE$8)/5,IF(AND($M$1=2009,'Calculation sheet'!$AQ121="2005-2012"),'Result 2005-2012'!K121*SUM($AB$8:$AE$8)/4,IF(AND($M$1=2010,'Calculation sheet'!$AQ121="2005-2012"),'Result 2005-2012'!K121*SUM($AC$8:$AE$8)/3,IF(AND($M$1=2011,'Calculation sheet'!$AQ121="2005-2012"),'Result 2005-2012'!K121*SUM($AD$8:$AE$8)/2,IF(AND($M$1=2012,'Calculation sheet'!$AQ121="2005-2012"),'Result 2005-2012'!K121*$AE$8,IF(AND($M$1=2006,'Calculation sheet'!$AQ121="1999-2012"),'Result 2005-2012'!K121*SUM($Y$17:$AE$17)/7,IF(AND($M$1=2007,'Calculation sheet'!$AQ121="1999-2012"),'Result 2005-2012'!K121*SUM($Z$17:$AE$17)/6,IF(AND($M$1=2008,'Calculation sheet'!$AQ121="1999-2012"),'Result 2005-2012'!K121*SUM($AA$17:$AE$17)/5,IF(AND($M$1=2009,'Calculation sheet'!$AQ121="1999-2012"),'Result 2005-2012'!K121*SUM($AB$17:$AE$17)/4,IF(AND($M$1=2010,'Calculation sheet'!$AQ121="1999-2012"),'Result 2005-2012'!K121*SUM($AC$17:$AE$17)/3,IF(AND($M$1=2011,'Calculation sheet'!$AQ121="1999-2012"),'Result 2005-2012'!K121*SUM($AD$17:$AE$17)/2,IF(AND($M$1=2012,'Calculation sheet'!$AQ121="1999-2012"),'Result 2005-2012'!K121*$AE$17,""))))))))))))))))</f>
        <v/>
      </c>
      <c r="L121" s="12" t="str">
        <f>IF('Result 2005-2012'!$R121="","",IF($M$1=2005,'Result 2005-2012'!L121,IF(AND($M$1=2006,'Calculation sheet'!$AQ121="2005-2012"),'Result 2005-2012'!L121*SUM($Y$9:$AE$9)/7,IF(AND($M$1=2007,'Calculation sheet'!$AQ121="2005-2012"),'Result 2005-2012'!L121*SUM($Z$9:$AE$9)/6,IF(AND($M$1=2008,'Calculation sheet'!$AQ121="2005-2012"),'Result 2005-2012'!L121*SUM($AA$9:$AE$9)/5,IF(AND($M$1=2009,'Calculation sheet'!$AQ121="2005-2012"),'Result 2005-2012'!L121*SUM($AB$9:$AE$9)/4,IF(AND($M$1=2010,'Calculation sheet'!$AQ121="2005-2012"),'Result 2005-2012'!L121*SUM($AC$9:$AE$9)/3,IF(AND($M$1=2011,'Calculation sheet'!$AQ121="2005-2012"),'Result 2005-2012'!L121*SUM($AD$9:$AE$9)/2,IF(AND($M$1=2012,'Calculation sheet'!$AQ121="2005-2012"),'Result 2005-2012'!L121*$AE$9,IF(AND($M$1=2006,'Calculation sheet'!$AQ121="1999-2012"),'Result 2005-2012'!L121*SUM($Y$18:$AE$18)/7,IF(AND($M$1=2007,'Calculation sheet'!$AQ121="1999-2012"),'Result 2005-2012'!L121*SUM($Z$18:$AE$18)/6,IF(AND($M$1=2008,'Calculation sheet'!$AQ121="1999-2012"),'Result 2005-2012'!L121*SUM($AA$18:$AE$18)/5,IF(AND($M$1=2009,'Calculation sheet'!$AQ121="1999-2012"),'Result 2005-2012'!L121*SUM($AB$18:$AE$18)/4,IF(AND($M$1=2010,'Calculation sheet'!$AQ121="1999-2012"),'Result 2005-2012'!L121*SUM($AC$18:$AE$18)/3,IF(AND($M$1=2011,'Calculation sheet'!$AQ121="1999-2012"),'Result 2005-2012'!L121*SUM($AD$18:$AE$18)/2,IF(AND($M$1=2012,'Calculation sheet'!$AQ121="1999-2012"),'Result 2005-2012'!L121*$AE$18,""))))))))))))))))</f>
        <v/>
      </c>
      <c r="M121" s="12" t="str">
        <f t="shared" si="5"/>
        <v/>
      </c>
      <c r="N121" s="12" t="str">
        <f>IF('Result 2005-2012'!$R121="","",IF($M$1=2005,'Result 2005-2012'!N121,IF(AND($M$1=2006,'Calculation sheet'!$AQ121="2005-2012"),'Result 2005-2012'!N121*SUM($Y$10:$AE$10)/7,IF(AND($M$1=2007,'Calculation sheet'!$AQ121="2005-2012"),'Result 2005-2012'!N121*SUM($Z$10:$AE$10)/6,IF(AND($M$1=2008,'Calculation sheet'!$AQ121="2005-2012"),'Result 2005-2012'!N121*SUM($AA$10:$AE$10)/5,IF(AND($M$1=2009,'Calculation sheet'!$AQ121="2005-2012"),'Result 2005-2012'!N121*SUM($AB$10:$AE$10)/4,IF(AND($M$1=2010,'Calculation sheet'!$AQ121="2005-2012"),'Result 2005-2012'!N121*SUM($AC$10:$AE$10)/3,IF(AND($M$1=2011,'Calculation sheet'!$AQ121="2005-2012"),'Result 2005-2012'!N121*SUM($AD$10:$AE$10)/2,IF(AND($M$1=2012,'Calculation sheet'!$AQ121="2005-2012"),'Result 2005-2012'!N121*$AE$10,IF(AND($M$1=2006,'Calculation sheet'!$AQ121="1999-2012"),'Result 2005-2012'!N121*SUM($Y$16:$AE$16)/7,IF(AND($M$1=2007,'Calculation sheet'!$AQ121="1999-2012"),'Result 2005-2012'!N121*SUM($Z$16:$AE$16)/6,IF(AND($M$1=2008,'Calculation sheet'!$AQ121="1999-2012"),'Result 2005-2012'!N121*SUM($AA$16:$AE$16)/5,IF(AND($M$1=2009,'Calculation sheet'!$AQ121="1999-2012"),'Result 2005-2012'!N121*SUM($AB$16:$AE$16)/4,IF(AND($M$1=2010,'Calculation sheet'!$AQ121="1999-2012"),'Result 2005-2012'!N121*SUM($AC$16:$AE$16)/3,IF(AND($M$1=2011,'Calculation sheet'!$AQ121="1999-2012"),'Result 2005-2012'!N121*SUM($AD$16:$AE$16)/2,IF(AND($M$1=2012,'Calculation sheet'!$AQ121="1999-2012"),'Result 2005-2012'!N121*$AE$16,""))))))))))))))))</f>
        <v/>
      </c>
      <c r="O121" s="12" t="str">
        <f>IF('Result 2005-2012'!$R121="","",IF($M$1=2005,'Result 2005-2012'!O121,IF(AND($M$1=2006,'Calculation sheet'!$AQ121="2005-2012"),'Result 2005-2012'!O121*SUM($Y$10:$AE$10)/7,IF(AND($M$1=2007,'Calculation sheet'!$AQ121="2005-2012"),'Result 2005-2012'!O121*SUM($Z$10:$AE$10)/6,IF(AND($M$1=2008,'Calculation sheet'!$AQ121="2005-2012"),'Result 2005-2012'!O121*SUM($AA$10:$AE$10)/5,IF(AND($M$1=2009,'Calculation sheet'!$AQ121="2005-2012"),'Result 2005-2012'!O121*SUM($AB$10:$AE$10)/4,IF(AND($M$1=2010,'Calculation sheet'!$AQ121="2005-2012"),'Result 2005-2012'!O121*SUM($AC$10:$AE$10)/3,IF(AND($M$1=2011,'Calculation sheet'!$AQ121="2005-2012"),'Result 2005-2012'!O121*SUM($AD$10:$AE$10)/2,IF(AND($M$1=2012,'Calculation sheet'!$AQ121="2005-2012"),'Result 2005-2012'!O121*$AE$10,IF(AND($M$1=2006,'Calculation sheet'!$AQ121="1999-2012"),'Result 2005-2012'!O121*SUM($Y$16:$AE$16)/7,IF(AND($M$1=2007,'Calculation sheet'!$AQ121="1999-2012"),'Result 2005-2012'!O121*SUM($Z$16:$AE$16)/6,IF(AND($M$1=2008,'Calculation sheet'!$AQ121="1999-2012"),'Result 2005-2012'!O121*SUM($AA$16:$AE$16)/5,IF(AND($M$1=2009,'Calculation sheet'!$AQ121="1999-2012"),'Result 2005-2012'!O121*SUM($AB$16:$AE$16)/4,IF(AND($M$1=2010,'Calculation sheet'!$AQ121="1999-2012"),'Result 2005-2012'!O121*SUM($AC$16:$AE$16)/3,IF(AND($M$1=2011,'Calculation sheet'!$AQ121="1999-2012"),'Result 2005-2012'!O121*SUM($AD$16:$AE$16)/2,IF(AND($M$1=2012,'Calculation sheet'!$AQ121="1999-2012"),'Result 2005-2012'!O121*$AE$16,""))))))))))))))))</f>
        <v/>
      </c>
      <c r="P121" s="12" t="str">
        <f>IF('Result 2005-2012'!$R121="","",IF($M$1=2005,'Result 2005-2012'!P121,IF(AND($M$1=2006,'Calculation sheet'!$AQ121="2005-2012"),'Result 2005-2012'!P121*SUM($Y$11:$AE$11)/7,IF(AND($M$1=2007,'Calculation sheet'!$AQ121="2005-2012"),'Result 2005-2012'!P121*SUM($Z$11:$AE$11)/6,IF(AND($M$1=2008,'Calculation sheet'!$AQ121="2005-2012"),'Result 2005-2012'!P121*SUM($AA$11:$AE$11)/5,IF(AND($M$1=2009,'Calculation sheet'!$AQ121="2005-2012"),'Result 2005-2012'!P121*SUM($AB$11:$AE$11)/4,IF(AND($M$1=2010,'Calculation sheet'!$AQ121="2005-2012"),'Result 2005-2012'!P121*SUM($AC$11:$AE$11)/3,IF(AND($M$1=2011,'Calculation sheet'!$AQ121="2005-2012"),'Result 2005-2012'!P121*SUM($AD$11:$AE$11)/2,IF(AND($M$1=2012,'Calculation sheet'!$AQ121="2005-2012"),'Result 2005-2012'!P121*$AE$11,IF(AND($M$1=2006,'Calculation sheet'!$AQ121="1999-2012"),'Result 2005-2012'!P121*SUM($Y$16:$AE$16)/7,IF(AND($M$1=2007,'Calculation sheet'!$AQ121="1999-2012"),'Result 2005-2012'!P121*SUM($Z$16:$AE$16)/6,IF(AND($M$1=2008,'Calculation sheet'!$AQ121="1999-2012"),'Result 2005-2012'!P121*SUM($AA$16:$AE$16)/5,IF(AND($M$1=2009,'Calculation sheet'!$AQ121="1999-2012"),'Result 2005-2012'!P121*SUM($AB$16:$AE$16)/4,IF(AND($M$1=2010,'Calculation sheet'!$AQ121="1999-2012"),'Result 2005-2012'!P121*SUM($AC$16:$AE$16)/3,IF(AND($M$1=2011,'Calculation sheet'!$AQ121="1999-2012"),'Result 2005-2012'!P121*SUM($AD$16:$AE$16)/2,IF(AND($M$1=2012,'Calculation sheet'!$AQ121="1999-2012"),'Result 2005-2012'!P121*$AE$16,""))))))))))))))))</f>
        <v/>
      </c>
      <c r="Q121" s="12" t="str">
        <f t="shared" si="6"/>
        <v/>
      </c>
      <c r="R121" s="14" t="str">
        <f t="shared" si="7"/>
        <v/>
      </c>
    </row>
    <row r="122" spans="1:18" x14ac:dyDescent="0.3">
      <c r="A122" s="4" t="str">
        <f>IF('Input data'!A137="","",'Input data'!A137)</f>
        <v/>
      </c>
      <c r="B122" s="4" t="str">
        <f>IF('Input data'!B137="","",'Input data'!B137)</f>
        <v/>
      </c>
      <c r="C122" s="4" t="str">
        <f>IF('Input data'!C137="","",'Input data'!C137)</f>
        <v/>
      </c>
      <c r="D122" s="4" t="str">
        <f>IF('Input data'!D137="","",'Input data'!D137)</f>
        <v/>
      </c>
      <c r="E122" s="4" t="str">
        <f>IF('Input data'!E137="","",'Input data'!E137)</f>
        <v/>
      </c>
      <c r="F122" s="4" t="str">
        <f>IF('Input data'!F137="","",'Input data'!F137)</f>
        <v/>
      </c>
      <c r="G122" s="4">
        <f>IF('Input data'!G137="","",'Input data'!G137)</f>
        <v>0</v>
      </c>
      <c r="H122" s="4" t="str">
        <f>IF('Input data'!H137&gt;0.5,'Input data'!H137,"")</f>
        <v/>
      </c>
      <c r="I122" s="4" t="str">
        <f>IF('Input data'!I137="","",'Input data'!I137)</f>
        <v/>
      </c>
      <c r="J122" s="12" t="str">
        <f>IF('Result 2005-2012'!$R122="","",IF($M$1=2005,'Result 2005-2012'!J122,IF(AND($M$1=2006,'Calculation sheet'!$AQ122="2005-2012"),'Result 2005-2012'!J122*SUM($Y$7:$AE$7)/7,IF(AND($M$1=2007,'Calculation sheet'!$AQ122="2005-2012"),'Result 2005-2012'!J122*SUM($Z$7:$AE$7)/6,IF(AND($M$1=2008,'Calculation sheet'!$AQ122="2005-2012"),'Result 2005-2012'!J122*SUM($AA$7:$AE$7)/5,IF(AND($M$1=2009,'Calculation sheet'!$AQ122="2005-2012"),'Result 2005-2012'!J122*SUM($AB$7:$AE$7)/4,IF(AND($M$1=2010,'Calculation sheet'!$AQ122="2005-2012"),'Result 2005-2012'!J122*SUM($AC$7:$AE$7)/3,IF(AND($M$1=2011,'Calculation sheet'!$AQ122="2005-2012"),'Result 2005-2012'!J122*SUM($AD$7:$AE$7)/2,IF(AND($M$1=2012,'Calculation sheet'!$AQ122="2005-2012"),'Result 2005-2012'!J122*$AE$7,IF(AND($M$1=2006,'Calculation sheet'!$AQ122="1999-2012"),'Result 2005-2012'!J122*SUM($Y$16:$AE$16)/7,IF(AND($M$1=2007,'Calculation sheet'!$AQ122="1999-2012"),'Result 2005-2012'!J122*SUM($Z$16:$AE$16)/6,IF(AND($M$1=2008,'Calculation sheet'!$AQ122="1999-2012"),'Result 2005-2012'!J122*SUM($AA$16:$AE$16)/5,IF(AND($M$1=2009,'Calculation sheet'!$AQ122="1999-2012"),'Result 2005-2012'!J122*SUM($AB$16:$AE$16)/4,IF(AND($M$1=2010,'Calculation sheet'!$AQ122="1999-2012"),'Result 2005-2012'!J122*SUM($AC$16:$AE$16)/3,IF(AND($M$1=2011,'Calculation sheet'!$AQ122="1999-2012"),'Result 2005-2012'!J122*SUM($AD$16:$AE$16)/2,IF(AND($M$1=2012,'Calculation sheet'!$AQ122="1999-2012"),'Result 2005-2012'!J122*$AE$16,""))))))))))))))))</f>
        <v/>
      </c>
      <c r="K122" s="12" t="str">
        <f>IF('Result 2005-2012'!$R122="","",IF($M$1=2005,'Result 2005-2012'!K122,IF(AND($M$1=2006,'Calculation sheet'!$AQ122="2005-2012"),'Result 2005-2012'!K122*SUM($Y$8:$AE$8)/7,IF(AND($M$1=2007,'Calculation sheet'!$AQ122="2005-2012"),'Result 2005-2012'!K122*SUM($Z$8:$AE$8)/6,IF(AND($M$1=2008,'Calculation sheet'!$AQ122="2005-2012"),'Result 2005-2012'!K122*SUM($AA$8:$AE$8)/5,IF(AND($M$1=2009,'Calculation sheet'!$AQ122="2005-2012"),'Result 2005-2012'!K122*SUM($AB$8:$AE$8)/4,IF(AND($M$1=2010,'Calculation sheet'!$AQ122="2005-2012"),'Result 2005-2012'!K122*SUM($AC$8:$AE$8)/3,IF(AND($M$1=2011,'Calculation sheet'!$AQ122="2005-2012"),'Result 2005-2012'!K122*SUM($AD$8:$AE$8)/2,IF(AND($M$1=2012,'Calculation sheet'!$AQ122="2005-2012"),'Result 2005-2012'!K122*$AE$8,IF(AND($M$1=2006,'Calculation sheet'!$AQ122="1999-2012"),'Result 2005-2012'!K122*SUM($Y$17:$AE$17)/7,IF(AND($M$1=2007,'Calculation sheet'!$AQ122="1999-2012"),'Result 2005-2012'!K122*SUM($Z$17:$AE$17)/6,IF(AND($M$1=2008,'Calculation sheet'!$AQ122="1999-2012"),'Result 2005-2012'!K122*SUM($AA$17:$AE$17)/5,IF(AND($M$1=2009,'Calculation sheet'!$AQ122="1999-2012"),'Result 2005-2012'!K122*SUM($AB$17:$AE$17)/4,IF(AND($M$1=2010,'Calculation sheet'!$AQ122="1999-2012"),'Result 2005-2012'!K122*SUM($AC$17:$AE$17)/3,IF(AND($M$1=2011,'Calculation sheet'!$AQ122="1999-2012"),'Result 2005-2012'!K122*SUM($AD$17:$AE$17)/2,IF(AND($M$1=2012,'Calculation sheet'!$AQ122="1999-2012"),'Result 2005-2012'!K122*$AE$17,""))))))))))))))))</f>
        <v/>
      </c>
      <c r="L122" s="12" t="str">
        <f>IF('Result 2005-2012'!$R122="","",IF($M$1=2005,'Result 2005-2012'!L122,IF(AND($M$1=2006,'Calculation sheet'!$AQ122="2005-2012"),'Result 2005-2012'!L122*SUM($Y$9:$AE$9)/7,IF(AND($M$1=2007,'Calculation sheet'!$AQ122="2005-2012"),'Result 2005-2012'!L122*SUM($Z$9:$AE$9)/6,IF(AND($M$1=2008,'Calculation sheet'!$AQ122="2005-2012"),'Result 2005-2012'!L122*SUM($AA$9:$AE$9)/5,IF(AND($M$1=2009,'Calculation sheet'!$AQ122="2005-2012"),'Result 2005-2012'!L122*SUM($AB$9:$AE$9)/4,IF(AND($M$1=2010,'Calculation sheet'!$AQ122="2005-2012"),'Result 2005-2012'!L122*SUM($AC$9:$AE$9)/3,IF(AND($M$1=2011,'Calculation sheet'!$AQ122="2005-2012"),'Result 2005-2012'!L122*SUM($AD$9:$AE$9)/2,IF(AND($M$1=2012,'Calculation sheet'!$AQ122="2005-2012"),'Result 2005-2012'!L122*$AE$9,IF(AND($M$1=2006,'Calculation sheet'!$AQ122="1999-2012"),'Result 2005-2012'!L122*SUM($Y$18:$AE$18)/7,IF(AND($M$1=2007,'Calculation sheet'!$AQ122="1999-2012"),'Result 2005-2012'!L122*SUM($Z$18:$AE$18)/6,IF(AND($M$1=2008,'Calculation sheet'!$AQ122="1999-2012"),'Result 2005-2012'!L122*SUM($AA$18:$AE$18)/5,IF(AND($M$1=2009,'Calculation sheet'!$AQ122="1999-2012"),'Result 2005-2012'!L122*SUM($AB$18:$AE$18)/4,IF(AND($M$1=2010,'Calculation sheet'!$AQ122="1999-2012"),'Result 2005-2012'!L122*SUM($AC$18:$AE$18)/3,IF(AND($M$1=2011,'Calculation sheet'!$AQ122="1999-2012"),'Result 2005-2012'!L122*SUM($AD$18:$AE$18)/2,IF(AND($M$1=2012,'Calculation sheet'!$AQ122="1999-2012"),'Result 2005-2012'!L122*$AE$18,""))))))))))))))))</f>
        <v/>
      </c>
      <c r="M122" s="12" t="str">
        <f t="shared" si="5"/>
        <v/>
      </c>
      <c r="N122" s="12" t="str">
        <f>IF('Result 2005-2012'!$R122="","",IF($M$1=2005,'Result 2005-2012'!N122,IF(AND($M$1=2006,'Calculation sheet'!$AQ122="2005-2012"),'Result 2005-2012'!N122*SUM($Y$10:$AE$10)/7,IF(AND($M$1=2007,'Calculation sheet'!$AQ122="2005-2012"),'Result 2005-2012'!N122*SUM($Z$10:$AE$10)/6,IF(AND($M$1=2008,'Calculation sheet'!$AQ122="2005-2012"),'Result 2005-2012'!N122*SUM($AA$10:$AE$10)/5,IF(AND($M$1=2009,'Calculation sheet'!$AQ122="2005-2012"),'Result 2005-2012'!N122*SUM($AB$10:$AE$10)/4,IF(AND($M$1=2010,'Calculation sheet'!$AQ122="2005-2012"),'Result 2005-2012'!N122*SUM($AC$10:$AE$10)/3,IF(AND($M$1=2011,'Calculation sheet'!$AQ122="2005-2012"),'Result 2005-2012'!N122*SUM($AD$10:$AE$10)/2,IF(AND($M$1=2012,'Calculation sheet'!$AQ122="2005-2012"),'Result 2005-2012'!N122*$AE$10,IF(AND($M$1=2006,'Calculation sheet'!$AQ122="1999-2012"),'Result 2005-2012'!N122*SUM($Y$16:$AE$16)/7,IF(AND($M$1=2007,'Calculation sheet'!$AQ122="1999-2012"),'Result 2005-2012'!N122*SUM($Z$16:$AE$16)/6,IF(AND($M$1=2008,'Calculation sheet'!$AQ122="1999-2012"),'Result 2005-2012'!N122*SUM($AA$16:$AE$16)/5,IF(AND($M$1=2009,'Calculation sheet'!$AQ122="1999-2012"),'Result 2005-2012'!N122*SUM($AB$16:$AE$16)/4,IF(AND($M$1=2010,'Calculation sheet'!$AQ122="1999-2012"),'Result 2005-2012'!N122*SUM($AC$16:$AE$16)/3,IF(AND($M$1=2011,'Calculation sheet'!$AQ122="1999-2012"),'Result 2005-2012'!N122*SUM($AD$16:$AE$16)/2,IF(AND($M$1=2012,'Calculation sheet'!$AQ122="1999-2012"),'Result 2005-2012'!N122*$AE$16,""))))))))))))))))</f>
        <v/>
      </c>
      <c r="O122" s="12" t="str">
        <f>IF('Result 2005-2012'!$R122="","",IF($M$1=2005,'Result 2005-2012'!O122,IF(AND($M$1=2006,'Calculation sheet'!$AQ122="2005-2012"),'Result 2005-2012'!O122*SUM($Y$10:$AE$10)/7,IF(AND($M$1=2007,'Calculation sheet'!$AQ122="2005-2012"),'Result 2005-2012'!O122*SUM($Z$10:$AE$10)/6,IF(AND($M$1=2008,'Calculation sheet'!$AQ122="2005-2012"),'Result 2005-2012'!O122*SUM($AA$10:$AE$10)/5,IF(AND($M$1=2009,'Calculation sheet'!$AQ122="2005-2012"),'Result 2005-2012'!O122*SUM($AB$10:$AE$10)/4,IF(AND($M$1=2010,'Calculation sheet'!$AQ122="2005-2012"),'Result 2005-2012'!O122*SUM($AC$10:$AE$10)/3,IF(AND($M$1=2011,'Calculation sheet'!$AQ122="2005-2012"),'Result 2005-2012'!O122*SUM($AD$10:$AE$10)/2,IF(AND($M$1=2012,'Calculation sheet'!$AQ122="2005-2012"),'Result 2005-2012'!O122*$AE$10,IF(AND($M$1=2006,'Calculation sheet'!$AQ122="1999-2012"),'Result 2005-2012'!O122*SUM($Y$16:$AE$16)/7,IF(AND($M$1=2007,'Calculation sheet'!$AQ122="1999-2012"),'Result 2005-2012'!O122*SUM($Z$16:$AE$16)/6,IF(AND($M$1=2008,'Calculation sheet'!$AQ122="1999-2012"),'Result 2005-2012'!O122*SUM($AA$16:$AE$16)/5,IF(AND($M$1=2009,'Calculation sheet'!$AQ122="1999-2012"),'Result 2005-2012'!O122*SUM($AB$16:$AE$16)/4,IF(AND($M$1=2010,'Calculation sheet'!$AQ122="1999-2012"),'Result 2005-2012'!O122*SUM($AC$16:$AE$16)/3,IF(AND($M$1=2011,'Calculation sheet'!$AQ122="1999-2012"),'Result 2005-2012'!O122*SUM($AD$16:$AE$16)/2,IF(AND($M$1=2012,'Calculation sheet'!$AQ122="1999-2012"),'Result 2005-2012'!O122*$AE$16,""))))))))))))))))</f>
        <v/>
      </c>
      <c r="P122" s="12" t="str">
        <f>IF('Result 2005-2012'!$R122="","",IF($M$1=2005,'Result 2005-2012'!P122,IF(AND($M$1=2006,'Calculation sheet'!$AQ122="2005-2012"),'Result 2005-2012'!P122*SUM($Y$11:$AE$11)/7,IF(AND($M$1=2007,'Calculation sheet'!$AQ122="2005-2012"),'Result 2005-2012'!P122*SUM($Z$11:$AE$11)/6,IF(AND($M$1=2008,'Calculation sheet'!$AQ122="2005-2012"),'Result 2005-2012'!P122*SUM($AA$11:$AE$11)/5,IF(AND($M$1=2009,'Calculation sheet'!$AQ122="2005-2012"),'Result 2005-2012'!P122*SUM($AB$11:$AE$11)/4,IF(AND($M$1=2010,'Calculation sheet'!$AQ122="2005-2012"),'Result 2005-2012'!P122*SUM($AC$11:$AE$11)/3,IF(AND($M$1=2011,'Calculation sheet'!$AQ122="2005-2012"),'Result 2005-2012'!P122*SUM($AD$11:$AE$11)/2,IF(AND($M$1=2012,'Calculation sheet'!$AQ122="2005-2012"),'Result 2005-2012'!P122*$AE$11,IF(AND($M$1=2006,'Calculation sheet'!$AQ122="1999-2012"),'Result 2005-2012'!P122*SUM($Y$16:$AE$16)/7,IF(AND($M$1=2007,'Calculation sheet'!$AQ122="1999-2012"),'Result 2005-2012'!P122*SUM($Z$16:$AE$16)/6,IF(AND($M$1=2008,'Calculation sheet'!$AQ122="1999-2012"),'Result 2005-2012'!P122*SUM($AA$16:$AE$16)/5,IF(AND($M$1=2009,'Calculation sheet'!$AQ122="1999-2012"),'Result 2005-2012'!P122*SUM($AB$16:$AE$16)/4,IF(AND($M$1=2010,'Calculation sheet'!$AQ122="1999-2012"),'Result 2005-2012'!P122*SUM($AC$16:$AE$16)/3,IF(AND($M$1=2011,'Calculation sheet'!$AQ122="1999-2012"),'Result 2005-2012'!P122*SUM($AD$16:$AE$16)/2,IF(AND($M$1=2012,'Calculation sheet'!$AQ122="1999-2012"),'Result 2005-2012'!P122*$AE$16,""))))))))))))))))</f>
        <v/>
      </c>
      <c r="Q122" s="12" t="str">
        <f t="shared" si="6"/>
        <v/>
      </c>
      <c r="R122" s="14" t="str">
        <f t="shared" si="7"/>
        <v/>
      </c>
    </row>
    <row r="123" spans="1:18" x14ac:dyDescent="0.3">
      <c r="A123" s="4" t="str">
        <f>IF('Input data'!A138="","",'Input data'!A138)</f>
        <v/>
      </c>
      <c r="B123" s="4" t="str">
        <f>IF('Input data'!B138="","",'Input data'!B138)</f>
        <v/>
      </c>
      <c r="C123" s="4" t="str">
        <f>IF('Input data'!C138="","",'Input data'!C138)</f>
        <v/>
      </c>
      <c r="D123" s="4" t="str">
        <f>IF('Input data'!D138="","",'Input data'!D138)</f>
        <v/>
      </c>
      <c r="E123" s="4" t="str">
        <f>IF('Input data'!E138="","",'Input data'!E138)</f>
        <v/>
      </c>
      <c r="F123" s="4" t="str">
        <f>IF('Input data'!F138="","",'Input data'!F138)</f>
        <v/>
      </c>
      <c r="G123" s="4">
        <f>IF('Input data'!G138="","",'Input data'!G138)</f>
        <v>0</v>
      </c>
      <c r="H123" s="4" t="str">
        <f>IF('Input data'!H138&gt;0.5,'Input data'!H138,"")</f>
        <v/>
      </c>
      <c r="I123" s="4" t="str">
        <f>IF('Input data'!I138="","",'Input data'!I138)</f>
        <v/>
      </c>
      <c r="J123" s="12" t="str">
        <f>IF('Result 2005-2012'!$R123="","",IF($M$1=2005,'Result 2005-2012'!J123,IF(AND($M$1=2006,'Calculation sheet'!$AQ123="2005-2012"),'Result 2005-2012'!J123*SUM($Y$7:$AE$7)/7,IF(AND($M$1=2007,'Calculation sheet'!$AQ123="2005-2012"),'Result 2005-2012'!J123*SUM($Z$7:$AE$7)/6,IF(AND($M$1=2008,'Calculation sheet'!$AQ123="2005-2012"),'Result 2005-2012'!J123*SUM($AA$7:$AE$7)/5,IF(AND($M$1=2009,'Calculation sheet'!$AQ123="2005-2012"),'Result 2005-2012'!J123*SUM($AB$7:$AE$7)/4,IF(AND($M$1=2010,'Calculation sheet'!$AQ123="2005-2012"),'Result 2005-2012'!J123*SUM($AC$7:$AE$7)/3,IF(AND($M$1=2011,'Calculation sheet'!$AQ123="2005-2012"),'Result 2005-2012'!J123*SUM($AD$7:$AE$7)/2,IF(AND($M$1=2012,'Calculation sheet'!$AQ123="2005-2012"),'Result 2005-2012'!J123*$AE$7,IF(AND($M$1=2006,'Calculation sheet'!$AQ123="1999-2012"),'Result 2005-2012'!J123*SUM($Y$16:$AE$16)/7,IF(AND($M$1=2007,'Calculation sheet'!$AQ123="1999-2012"),'Result 2005-2012'!J123*SUM($Z$16:$AE$16)/6,IF(AND($M$1=2008,'Calculation sheet'!$AQ123="1999-2012"),'Result 2005-2012'!J123*SUM($AA$16:$AE$16)/5,IF(AND($M$1=2009,'Calculation sheet'!$AQ123="1999-2012"),'Result 2005-2012'!J123*SUM($AB$16:$AE$16)/4,IF(AND($M$1=2010,'Calculation sheet'!$AQ123="1999-2012"),'Result 2005-2012'!J123*SUM($AC$16:$AE$16)/3,IF(AND($M$1=2011,'Calculation sheet'!$AQ123="1999-2012"),'Result 2005-2012'!J123*SUM($AD$16:$AE$16)/2,IF(AND($M$1=2012,'Calculation sheet'!$AQ123="1999-2012"),'Result 2005-2012'!J123*$AE$16,""))))))))))))))))</f>
        <v/>
      </c>
      <c r="K123" s="12" t="str">
        <f>IF('Result 2005-2012'!$R123="","",IF($M$1=2005,'Result 2005-2012'!K123,IF(AND($M$1=2006,'Calculation sheet'!$AQ123="2005-2012"),'Result 2005-2012'!K123*SUM($Y$8:$AE$8)/7,IF(AND($M$1=2007,'Calculation sheet'!$AQ123="2005-2012"),'Result 2005-2012'!K123*SUM($Z$8:$AE$8)/6,IF(AND($M$1=2008,'Calculation sheet'!$AQ123="2005-2012"),'Result 2005-2012'!K123*SUM($AA$8:$AE$8)/5,IF(AND($M$1=2009,'Calculation sheet'!$AQ123="2005-2012"),'Result 2005-2012'!K123*SUM($AB$8:$AE$8)/4,IF(AND($M$1=2010,'Calculation sheet'!$AQ123="2005-2012"),'Result 2005-2012'!K123*SUM($AC$8:$AE$8)/3,IF(AND($M$1=2011,'Calculation sheet'!$AQ123="2005-2012"),'Result 2005-2012'!K123*SUM($AD$8:$AE$8)/2,IF(AND($M$1=2012,'Calculation sheet'!$AQ123="2005-2012"),'Result 2005-2012'!K123*$AE$8,IF(AND($M$1=2006,'Calculation sheet'!$AQ123="1999-2012"),'Result 2005-2012'!K123*SUM($Y$17:$AE$17)/7,IF(AND($M$1=2007,'Calculation sheet'!$AQ123="1999-2012"),'Result 2005-2012'!K123*SUM($Z$17:$AE$17)/6,IF(AND($M$1=2008,'Calculation sheet'!$AQ123="1999-2012"),'Result 2005-2012'!K123*SUM($AA$17:$AE$17)/5,IF(AND($M$1=2009,'Calculation sheet'!$AQ123="1999-2012"),'Result 2005-2012'!K123*SUM($AB$17:$AE$17)/4,IF(AND($M$1=2010,'Calculation sheet'!$AQ123="1999-2012"),'Result 2005-2012'!K123*SUM($AC$17:$AE$17)/3,IF(AND($M$1=2011,'Calculation sheet'!$AQ123="1999-2012"),'Result 2005-2012'!K123*SUM($AD$17:$AE$17)/2,IF(AND($M$1=2012,'Calculation sheet'!$AQ123="1999-2012"),'Result 2005-2012'!K123*$AE$17,""))))))))))))))))</f>
        <v/>
      </c>
      <c r="L123" s="12" t="str">
        <f>IF('Result 2005-2012'!$R123="","",IF($M$1=2005,'Result 2005-2012'!L123,IF(AND($M$1=2006,'Calculation sheet'!$AQ123="2005-2012"),'Result 2005-2012'!L123*SUM($Y$9:$AE$9)/7,IF(AND($M$1=2007,'Calculation sheet'!$AQ123="2005-2012"),'Result 2005-2012'!L123*SUM($Z$9:$AE$9)/6,IF(AND($M$1=2008,'Calculation sheet'!$AQ123="2005-2012"),'Result 2005-2012'!L123*SUM($AA$9:$AE$9)/5,IF(AND($M$1=2009,'Calculation sheet'!$AQ123="2005-2012"),'Result 2005-2012'!L123*SUM($AB$9:$AE$9)/4,IF(AND($M$1=2010,'Calculation sheet'!$AQ123="2005-2012"),'Result 2005-2012'!L123*SUM($AC$9:$AE$9)/3,IF(AND($M$1=2011,'Calculation sheet'!$AQ123="2005-2012"),'Result 2005-2012'!L123*SUM($AD$9:$AE$9)/2,IF(AND($M$1=2012,'Calculation sheet'!$AQ123="2005-2012"),'Result 2005-2012'!L123*$AE$9,IF(AND($M$1=2006,'Calculation sheet'!$AQ123="1999-2012"),'Result 2005-2012'!L123*SUM($Y$18:$AE$18)/7,IF(AND($M$1=2007,'Calculation sheet'!$AQ123="1999-2012"),'Result 2005-2012'!L123*SUM($Z$18:$AE$18)/6,IF(AND($M$1=2008,'Calculation sheet'!$AQ123="1999-2012"),'Result 2005-2012'!L123*SUM($AA$18:$AE$18)/5,IF(AND($M$1=2009,'Calculation sheet'!$AQ123="1999-2012"),'Result 2005-2012'!L123*SUM($AB$18:$AE$18)/4,IF(AND($M$1=2010,'Calculation sheet'!$AQ123="1999-2012"),'Result 2005-2012'!L123*SUM($AC$18:$AE$18)/3,IF(AND($M$1=2011,'Calculation sheet'!$AQ123="1999-2012"),'Result 2005-2012'!L123*SUM($AD$18:$AE$18)/2,IF(AND($M$1=2012,'Calculation sheet'!$AQ123="1999-2012"),'Result 2005-2012'!L123*$AE$18,""))))))))))))))))</f>
        <v/>
      </c>
      <c r="M123" s="12" t="str">
        <f t="shared" si="5"/>
        <v/>
      </c>
      <c r="N123" s="12" t="str">
        <f>IF('Result 2005-2012'!$R123="","",IF($M$1=2005,'Result 2005-2012'!N123,IF(AND($M$1=2006,'Calculation sheet'!$AQ123="2005-2012"),'Result 2005-2012'!N123*SUM($Y$10:$AE$10)/7,IF(AND($M$1=2007,'Calculation sheet'!$AQ123="2005-2012"),'Result 2005-2012'!N123*SUM($Z$10:$AE$10)/6,IF(AND($M$1=2008,'Calculation sheet'!$AQ123="2005-2012"),'Result 2005-2012'!N123*SUM($AA$10:$AE$10)/5,IF(AND($M$1=2009,'Calculation sheet'!$AQ123="2005-2012"),'Result 2005-2012'!N123*SUM($AB$10:$AE$10)/4,IF(AND($M$1=2010,'Calculation sheet'!$AQ123="2005-2012"),'Result 2005-2012'!N123*SUM($AC$10:$AE$10)/3,IF(AND($M$1=2011,'Calculation sheet'!$AQ123="2005-2012"),'Result 2005-2012'!N123*SUM($AD$10:$AE$10)/2,IF(AND($M$1=2012,'Calculation sheet'!$AQ123="2005-2012"),'Result 2005-2012'!N123*$AE$10,IF(AND($M$1=2006,'Calculation sheet'!$AQ123="1999-2012"),'Result 2005-2012'!N123*SUM($Y$16:$AE$16)/7,IF(AND($M$1=2007,'Calculation sheet'!$AQ123="1999-2012"),'Result 2005-2012'!N123*SUM($Z$16:$AE$16)/6,IF(AND($M$1=2008,'Calculation sheet'!$AQ123="1999-2012"),'Result 2005-2012'!N123*SUM($AA$16:$AE$16)/5,IF(AND($M$1=2009,'Calculation sheet'!$AQ123="1999-2012"),'Result 2005-2012'!N123*SUM($AB$16:$AE$16)/4,IF(AND($M$1=2010,'Calculation sheet'!$AQ123="1999-2012"),'Result 2005-2012'!N123*SUM($AC$16:$AE$16)/3,IF(AND($M$1=2011,'Calculation sheet'!$AQ123="1999-2012"),'Result 2005-2012'!N123*SUM($AD$16:$AE$16)/2,IF(AND($M$1=2012,'Calculation sheet'!$AQ123="1999-2012"),'Result 2005-2012'!N123*$AE$16,""))))))))))))))))</f>
        <v/>
      </c>
      <c r="O123" s="12" t="str">
        <f>IF('Result 2005-2012'!$R123="","",IF($M$1=2005,'Result 2005-2012'!O123,IF(AND($M$1=2006,'Calculation sheet'!$AQ123="2005-2012"),'Result 2005-2012'!O123*SUM($Y$10:$AE$10)/7,IF(AND($M$1=2007,'Calculation sheet'!$AQ123="2005-2012"),'Result 2005-2012'!O123*SUM($Z$10:$AE$10)/6,IF(AND($M$1=2008,'Calculation sheet'!$AQ123="2005-2012"),'Result 2005-2012'!O123*SUM($AA$10:$AE$10)/5,IF(AND($M$1=2009,'Calculation sheet'!$AQ123="2005-2012"),'Result 2005-2012'!O123*SUM($AB$10:$AE$10)/4,IF(AND($M$1=2010,'Calculation sheet'!$AQ123="2005-2012"),'Result 2005-2012'!O123*SUM($AC$10:$AE$10)/3,IF(AND($M$1=2011,'Calculation sheet'!$AQ123="2005-2012"),'Result 2005-2012'!O123*SUM($AD$10:$AE$10)/2,IF(AND($M$1=2012,'Calculation sheet'!$AQ123="2005-2012"),'Result 2005-2012'!O123*$AE$10,IF(AND($M$1=2006,'Calculation sheet'!$AQ123="1999-2012"),'Result 2005-2012'!O123*SUM($Y$16:$AE$16)/7,IF(AND($M$1=2007,'Calculation sheet'!$AQ123="1999-2012"),'Result 2005-2012'!O123*SUM($Z$16:$AE$16)/6,IF(AND($M$1=2008,'Calculation sheet'!$AQ123="1999-2012"),'Result 2005-2012'!O123*SUM($AA$16:$AE$16)/5,IF(AND($M$1=2009,'Calculation sheet'!$AQ123="1999-2012"),'Result 2005-2012'!O123*SUM($AB$16:$AE$16)/4,IF(AND($M$1=2010,'Calculation sheet'!$AQ123="1999-2012"),'Result 2005-2012'!O123*SUM($AC$16:$AE$16)/3,IF(AND($M$1=2011,'Calculation sheet'!$AQ123="1999-2012"),'Result 2005-2012'!O123*SUM($AD$16:$AE$16)/2,IF(AND($M$1=2012,'Calculation sheet'!$AQ123="1999-2012"),'Result 2005-2012'!O123*$AE$16,""))))))))))))))))</f>
        <v/>
      </c>
      <c r="P123" s="12" t="str">
        <f>IF('Result 2005-2012'!$R123="","",IF($M$1=2005,'Result 2005-2012'!P123,IF(AND($M$1=2006,'Calculation sheet'!$AQ123="2005-2012"),'Result 2005-2012'!P123*SUM($Y$11:$AE$11)/7,IF(AND($M$1=2007,'Calculation sheet'!$AQ123="2005-2012"),'Result 2005-2012'!P123*SUM($Z$11:$AE$11)/6,IF(AND($M$1=2008,'Calculation sheet'!$AQ123="2005-2012"),'Result 2005-2012'!P123*SUM($AA$11:$AE$11)/5,IF(AND($M$1=2009,'Calculation sheet'!$AQ123="2005-2012"),'Result 2005-2012'!P123*SUM($AB$11:$AE$11)/4,IF(AND($M$1=2010,'Calculation sheet'!$AQ123="2005-2012"),'Result 2005-2012'!P123*SUM($AC$11:$AE$11)/3,IF(AND($M$1=2011,'Calculation sheet'!$AQ123="2005-2012"),'Result 2005-2012'!P123*SUM($AD$11:$AE$11)/2,IF(AND($M$1=2012,'Calculation sheet'!$AQ123="2005-2012"),'Result 2005-2012'!P123*$AE$11,IF(AND($M$1=2006,'Calculation sheet'!$AQ123="1999-2012"),'Result 2005-2012'!P123*SUM($Y$16:$AE$16)/7,IF(AND($M$1=2007,'Calculation sheet'!$AQ123="1999-2012"),'Result 2005-2012'!P123*SUM($Z$16:$AE$16)/6,IF(AND($M$1=2008,'Calculation sheet'!$AQ123="1999-2012"),'Result 2005-2012'!P123*SUM($AA$16:$AE$16)/5,IF(AND($M$1=2009,'Calculation sheet'!$AQ123="1999-2012"),'Result 2005-2012'!P123*SUM($AB$16:$AE$16)/4,IF(AND($M$1=2010,'Calculation sheet'!$AQ123="1999-2012"),'Result 2005-2012'!P123*SUM($AC$16:$AE$16)/3,IF(AND($M$1=2011,'Calculation sheet'!$AQ123="1999-2012"),'Result 2005-2012'!P123*SUM($AD$16:$AE$16)/2,IF(AND($M$1=2012,'Calculation sheet'!$AQ123="1999-2012"),'Result 2005-2012'!P123*$AE$16,""))))))))))))))))</f>
        <v/>
      </c>
      <c r="Q123" s="12" t="str">
        <f t="shared" si="6"/>
        <v/>
      </c>
      <c r="R123" s="14" t="str">
        <f t="shared" si="7"/>
        <v/>
      </c>
    </row>
    <row r="124" spans="1:18" x14ac:dyDescent="0.3">
      <c r="A124" s="4" t="str">
        <f>IF('Input data'!A139="","",'Input data'!A139)</f>
        <v/>
      </c>
      <c r="B124" s="4" t="str">
        <f>IF('Input data'!B139="","",'Input data'!B139)</f>
        <v/>
      </c>
      <c r="C124" s="4" t="str">
        <f>IF('Input data'!C139="","",'Input data'!C139)</f>
        <v/>
      </c>
      <c r="D124" s="4" t="str">
        <f>IF('Input data'!D139="","",'Input data'!D139)</f>
        <v/>
      </c>
      <c r="E124" s="4" t="str">
        <f>IF('Input data'!E139="","",'Input data'!E139)</f>
        <v/>
      </c>
      <c r="F124" s="4" t="str">
        <f>IF('Input data'!F139="","",'Input data'!F139)</f>
        <v/>
      </c>
      <c r="G124" s="4">
        <f>IF('Input data'!G139="","",'Input data'!G139)</f>
        <v>0</v>
      </c>
      <c r="H124" s="4" t="str">
        <f>IF('Input data'!H139&gt;0.5,'Input data'!H139,"")</f>
        <v/>
      </c>
      <c r="I124" s="4" t="str">
        <f>IF('Input data'!I139="","",'Input data'!I139)</f>
        <v/>
      </c>
      <c r="J124" s="12" t="str">
        <f>IF('Result 2005-2012'!$R124="","",IF($M$1=2005,'Result 2005-2012'!J124,IF(AND($M$1=2006,'Calculation sheet'!$AQ124="2005-2012"),'Result 2005-2012'!J124*SUM($Y$7:$AE$7)/7,IF(AND($M$1=2007,'Calculation sheet'!$AQ124="2005-2012"),'Result 2005-2012'!J124*SUM($Z$7:$AE$7)/6,IF(AND($M$1=2008,'Calculation sheet'!$AQ124="2005-2012"),'Result 2005-2012'!J124*SUM($AA$7:$AE$7)/5,IF(AND($M$1=2009,'Calculation sheet'!$AQ124="2005-2012"),'Result 2005-2012'!J124*SUM($AB$7:$AE$7)/4,IF(AND($M$1=2010,'Calculation sheet'!$AQ124="2005-2012"),'Result 2005-2012'!J124*SUM($AC$7:$AE$7)/3,IF(AND($M$1=2011,'Calculation sheet'!$AQ124="2005-2012"),'Result 2005-2012'!J124*SUM($AD$7:$AE$7)/2,IF(AND($M$1=2012,'Calculation sheet'!$AQ124="2005-2012"),'Result 2005-2012'!J124*$AE$7,IF(AND($M$1=2006,'Calculation sheet'!$AQ124="1999-2012"),'Result 2005-2012'!J124*SUM($Y$16:$AE$16)/7,IF(AND($M$1=2007,'Calculation sheet'!$AQ124="1999-2012"),'Result 2005-2012'!J124*SUM($Z$16:$AE$16)/6,IF(AND($M$1=2008,'Calculation sheet'!$AQ124="1999-2012"),'Result 2005-2012'!J124*SUM($AA$16:$AE$16)/5,IF(AND($M$1=2009,'Calculation sheet'!$AQ124="1999-2012"),'Result 2005-2012'!J124*SUM($AB$16:$AE$16)/4,IF(AND($M$1=2010,'Calculation sheet'!$AQ124="1999-2012"),'Result 2005-2012'!J124*SUM($AC$16:$AE$16)/3,IF(AND($M$1=2011,'Calculation sheet'!$AQ124="1999-2012"),'Result 2005-2012'!J124*SUM($AD$16:$AE$16)/2,IF(AND($M$1=2012,'Calculation sheet'!$AQ124="1999-2012"),'Result 2005-2012'!J124*$AE$16,""))))))))))))))))</f>
        <v/>
      </c>
      <c r="K124" s="12" t="str">
        <f>IF('Result 2005-2012'!$R124="","",IF($M$1=2005,'Result 2005-2012'!K124,IF(AND($M$1=2006,'Calculation sheet'!$AQ124="2005-2012"),'Result 2005-2012'!K124*SUM($Y$8:$AE$8)/7,IF(AND($M$1=2007,'Calculation sheet'!$AQ124="2005-2012"),'Result 2005-2012'!K124*SUM($Z$8:$AE$8)/6,IF(AND($M$1=2008,'Calculation sheet'!$AQ124="2005-2012"),'Result 2005-2012'!K124*SUM($AA$8:$AE$8)/5,IF(AND($M$1=2009,'Calculation sheet'!$AQ124="2005-2012"),'Result 2005-2012'!K124*SUM($AB$8:$AE$8)/4,IF(AND($M$1=2010,'Calculation sheet'!$AQ124="2005-2012"),'Result 2005-2012'!K124*SUM($AC$8:$AE$8)/3,IF(AND($M$1=2011,'Calculation sheet'!$AQ124="2005-2012"),'Result 2005-2012'!K124*SUM($AD$8:$AE$8)/2,IF(AND($M$1=2012,'Calculation sheet'!$AQ124="2005-2012"),'Result 2005-2012'!K124*$AE$8,IF(AND($M$1=2006,'Calculation sheet'!$AQ124="1999-2012"),'Result 2005-2012'!K124*SUM($Y$17:$AE$17)/7,IF(AND($M$1=2007,'Calculation sheet'!$AQ124="1999-2012"),'Result 2005-2012'!K124*SUM($Z$17:$AE$17)/6,IF(AND($M$1=2008,'Calculation sheet'!$AQ124="1999-2012"),'Result 2005-2012'!K124*SUM($AA$17:$AE$17)/5,IF(AND($M$1=2009,'Calculation sheet'!$AQ124="1999-2012"),'Result 2005-2012'!K124*SUM($AB$17:$AE$17)/4,IF(AND($M$1=2010,'Calculation sheet'!$AQ124="1999-2012"),'Result 2005-2012'!K124*SUM($AC$17:$AE$17)/3,IF(AND($M$1=2011,'Calculation sheet'!$AQ124="1999-2012"),'Result 2005-2012'!K124*SUM($AD$17:$AE$17)/2,IF(AND($M$1=2012,'Calculation sheet'!$AQ124="1999-2012"),'Result 2005-2012'!K124*$AE$17,""))))))))))))))))</f>
        <v/>
      </c>
      <c r="L124" s="12" t="str">
        <f>IF('Result 2005-2012'!$R124="","",IF($M$1=2005,'Result 2005-2012'!L124,IF(AND($M$1=2006,'Calculation sheet'!$AQ124="2005-2012"),'Result 2005-2012'!L124*SUM($Y$9:$AE$9)/7,IF(AND($M$1=2007,'Calculation sheet'!$AQ124="2005-2012"),'Result 2005-2012'!L124*SUM($Z$9:$AE$9)/6,IF(AND($M$1=2008,'Calculation sheet'!$AQ124="2005-2012"),'Result 2005-2012'!L124*SUM($AA$9:$AE$9)/5,IF(AND($M$1=2009,'Calculation sheet'!$AQ124="2005-2012"),'Result 2005-2012'!L124*SUM($AB$9:$AE$9)/4,IF(AND($M$1=2010,'Calculation sheet'!$AQ124="2005-2012"),'Result 2005-2012'!L124*SUM($AC$9:$AE$9)/3,IF(AND($M$1=2011,'Calculation sheet'!$AQ124="2005-2012"),'Result 2005-2012'!L124*SUM($AD$9:$AE$9)/2,IF(AND($M$1=2012,'Calculation sheet'!$AQ124="2005-2012"),'Result 2005-2012'!L124*$AE$9,IF(AND($M$1=2006,'Calculation sheet'!$AQ124="1999-2012"),'Result 2005-2012'!L124*SUM($Y$18:$AE$18)/7,IF(AND($M$1=2007,'Calculation sheet'!$AQ124="1999-2012"),'Result 2005-2012'!L124*SUM($Z$18:$AE$18)/6,IF(AND($M$1=2008,'Calculation sheet'!$AQ124="1999-2012"),'Result 2005-2012'!L124*SUM($AA$18:$AE$18)/5,IF(AND($M$1=2009,'Calculation sheet'!$AQ124="1999-2012"),'Result 2005-2012'!L124*SUM($AB$18:$AE$18)/4,IF(AND($M$1=2010,'Calculation sheet'!$AQ124="1999-2012"),'Result 2005-2012'!L124*SUM($AC$18:$AE$18)/3,IF(AND($M$1=2011,'Calculation sheet'!$AQ124="1999-2012"),'Result 2005-2012'!L124*SUM($AD$18:$AE$18)/2,IF(AND($M$1=2012,'Calculation sheet'!$AQ124="1999-2012"),'Result 2005-2012'!L124*$AE$18,""))))))))))))))))</f>
        <v/>
      </c>
      <c r="M124" s="12" t="str">
        <f t="shared" si="5"/>
        <v/>
      </c>
      <c r="N124" s="12" t="str">
        <f>IF('Result 2005-2012'!$R124="","",IF($M$1=2005,'Result 2005-2012'!N124,IF(AND($M$1=2006,'Calculation sheet'!$AQ124="2005-2012"),'Result 2005-2012'!N124*SUM($Y$10:$AE$10)/7,IF(AND($M$1=2007,'Calculation sheet'!$AQ124="2005-2012"),'Result 2005-2012'!N124*SUM($Z$10:$AE$10)/6,IF(AND($M$1=2008,'Calculation sheet'!$AQ124="2005-2012"),'Result 2005-2012'!N124*SUM($AA$10:$AE$10)/5,IF(AND($M$1=2009,'Calculation sheet'!$AQ124="2005-2012"),'Result 2005-2012'!N124*SUM($AB$10:$AE$10)/4,IF(AND($M$1=2010,'Calculation sheet'!$AQ124="2005-2012"),'Result 2005-2012'!N124*SUM($AC$10:$AE$10)/3,IF(AND($M$1=2011,'Calculation sheet'!$AQ124="2005-2012"),'Result 2005-2012'!N124*SUM($AD$10:$AE$10)/2,IF(AND($M$1=2012,'Calculation sheet'!$AQ124="2005-2012"),'Result 2005-2012'!N124*$AE$10,IF(AND($M$1=2006,'Calculation sheet'!$AQ124="1999-2012"),'Result 2005-2012'!N124*SUM($Y$16:$AE$16)/7,IF(AND($M$1=2007,'Calculation sheet'!$AQ124="1999-2012"),'Result 2005-2012'!N124*SUM($Z$16:$AE$16)/6,IF(AND($M$1=2008,'Calculation sheet'!$AQ124="1999-2012"),'Result 2005-2012'!N124*SUM($AA$16:$AE$16)/5,IF(AND($M$1=2009,'Calculation sheet'!$AQ124="1999-2012"),'Result 2005-2012'!N124*SUM($AB$16:$AE$16)/4,IF(AND($M$1=2010,'Calculation sheet'!$AQ124="1999-2012"),'Result 2005-2012'!N124*SUM($AC$16:$AE$16)/3,IF(AND($M$1=2011,'Calculation sheet'!$AQ124="1999-2012"),'Result 2005-2012'!N124*SUM($AD$16:$AE$16)/2,IF(AND($M$1=2012,'Calculation sheet'!$AQ124="1999-2012"),'Result 2005-2012'!N124*$AE$16,""))))))))))))))))</f>
        <v/>
      </c>
      <c r="O124" s="12" t="str">
        <f>IF('Result 2005-2012'!$R124="","",IF($M$1=2005,'Result 2005-2012'!O124,IF(AND($M$1=2006,'Calculation sheet'!$AQ124="2005-2012"),'Result 2005-2012'!O124*SUM($Y$10:$AE$10)/7,IF(AND($M$1=2007,'Calculation sheet'!$AQ124="2005-2012"),'Result 2005-2012'!O124*SUM($Z$10:$AE$10)/6,IF(AND($M$1=2008,'Calculation sheet'!$AQ124="2005-2012"),'Result 2005-2012'!O124*SUM($AA$10:$AE$10)/5,IF(AND($M$1=2009,'Calculation sheet'!$AQ124="2005-2012"),'Result 2005-2012'!O124*SUM($AB$10:$AE$10)/4,IF(AND($M$1=2010,'Calculation sheet'!$AQ124="2005-2012"),'Result 2005-2012'!O124*SUM($AC$10:$AE$10)/3,IF(AND($M$1=2011,'Calculation sheet'!$AQ124="2005-2012"),'Result 2005-2012'!O124*SUM($AD$10:$AE$10)/2,IF(AND($M$1=2012,'Calculation sheet'!$AQ124="2005-2012"),'Result 2005-2012'!O124*$AE$10,IF(AND($M$1=2006,'Calculation sheet'!$AQ124="1999-2012"),'Result 2005-2012'!O124*SUM($Y$16:$AE$16)/7,IF(AND($M$1=2007,'Calculation sheet'!$AQ124="1999-2012"),'Result 2005-2012'!O124*SUM($Z$16:$AE$16)/6,IF(AND($M$1=2008,'Calculation sheet'!$AQ124="1999-2012"),'Result 2005-2012'!O124*SUM($AA$16:$AE$16)/5,IF(AND($M$1=2009,'Calculation sheet'!$AQ124="1999-2012"),'Result 2005-2012'!O124*SUM($AB$16:$AE$16)/4,IF(AND($M$1=2010,'Calculation sheet'!$AQ124="1999-2012"),'Result 2005-2012'!O124*SUM($AC$16:$AE$16)/3,IF(AND($M$1=2011,'Calculation sheet'!$AQ124="1999-2012"),'Result 2005-2012'!O124*SUM($AD$16:$AE$16)/2,IF(AND($M$1=2012,'Calculation sheet'!$AQ124="1999-2012"),'Result 2005-2012'!O124*$AE$16,""))))))))))))))))</f>
        <v/>
      </c>
      <c r="P124" s="12" t="str">
        <f>IF('Result 2005-2012'!$R124="","",IF($M$1=2005,'Result 2005-2012'!P124,IF(AND($M$1=2006,'Calculation sheet'!$AQ124="2005-2012"),'Result 2005-2012'!P124*SUM($Y$11:$AE$11)/7,IF(AND($M$1=2007,'Calculation sheet'!$AQ124="2005-2012"),'Result 2005-2012'!P124*SUM($Z$11:$AE$11)/6,IF(AND($M$1=2008,'Calculation sheet'!$AQ124="2005-2012"),'Result 2005-2012'!P124*SUM($AA$11:$AE$11)/5,IF(AND($M$1=2009,'Calculation sheet'!$AQ124="2005-2012"),'Result 2005-2012'!P124*SUM($AB$11:$AE$11)/4,IF(AND($M$1=2010,'Calculation sheet'!$AQ124="2005-2012"),'Result 2005-2012'!P124*SUM($AC$11:$AE$11)/3,IF(AND($M$1=2011,'Calculation sheet'!$AQ124="2005-2012"),'Result 2005-2012'!P124*SUM($AD$11:$AE$11)/2,IF(AND($M$1=2012,'Calculation sheet'!$AQ124="2005-2012"),'Result 2005-2012'!P124*$AE$11,IF(AND($M$1=2006,'Calculation sheet'!$AQ124="1999-2012"),'Result 2005-2012'!P124*SUM($Y$16:$AE$16)/7,IF(AND($M$1=2007,'Calculation sheet'!$AQ124="1999-2012"),'Result 2005-2012'!P124*SUM($Z$16:$AE$16)/6,IF(AND($M$1=2008,'Calculation sheet'!$AQ124="1999-2012"),'Result 2005-2012'!P124*SUM($AA$16:$AE$16)/5,IF(AND($M$1=2009,'Calculation sheet'!$AQ124="1999-2012"),'Result 2005-2012'!P124*SUM($AB$16:$AE$16)/4,IF(AND($M$1=2010,'Calculation sheet'!$AQ124="1999-2012"),'Result 2005-2012'!P124*SUM($AC$16:$AE$16)/3,IF(AND($M$1=2011,'Calculation sheet'!$AQ124="1999-2012"),'Result 2005-2012'!P124*SUM($AD$16:$AE$16)/2,IF(AND($M$1=2012,'Calculation sheet'!$AQ124="1999-2012"),'Result 2005-2012'!P124*$AE$16,""))))))))))))))))</f>
        <v/>
      </c>
      <c r="Q124" s="12" t="str">
        <f t="shared" si="6"/>
        <v/>
      </c>
      <c r="R124" s="14" t="str">
        <f t="shared" si="7"/>
        <v/>
      </c>
    </row>
    <row r="125" spans="1:18" x14ac:dyDescent="0.3">
      <c r="A125" s="4" t="str">
        <f>IF('Input data'!A140="","",'Input data'!A140)</f>
        <v/>
      </c>
      <c r="B125" s="4" t="str">
        <f>IF('Input data'!B140="","",'Input data'!B140)</f>
        <v/>
      </c>
      <c r="C125" s="4" t="str">
        <f>IF('Input data'!C140="","",'Input data'!C140)</f>
        <v/>
      </c>
      <c r="D125" s="4" t="str">
        <f>IF('Input data'!D140="","",'Input data'!D140)</f>
        <v/>
      </c>
      <c r="E125" s="4" t="str">
        <f>IF('Input data'!E140="","",'Input data'!E140)</f>
        <v/>
      </c>
      <c r="F125" s="4" t="str">
        <f>IF('Input data'!F140="","",'Input data'!F140)</f>
        <v/>
      </c>
      <c r="G125" s="4">
        <f>IF('Input data'!G140="","",'Input data'!G140)</f>
        <v>0</v>
      </c>
      <c r="H125" s="4" t="str">
        <f>IF('Input data'!H140&gt;0.5,'Input data'!H140,"")</f>
        <v/>
      </c>
      <c r="I125" s="4" t="str">
        <f>IF('Input data'!I140="","",'Input data'!I140)</f>
        <v/>
      </c>
      <c r="J125" s="12" t="str">
        <f>IF('Result 2005-2012'!$R125="","",IF($M$1=2005,'Result 2005-2012'!J125,IF(AND($M$1=2006,'Calculation sheet'!$AQ125="2005-2012"),'Result 2005-2012'!J125*SUM($Y$7:$AE$7)/7,IF(AND($M$1=2007,'Calculation sheet'!$AQ125="2005-2012"),'Result 2005-2012'!J125*SUM($Z$7:$AE$7)/6,IF(AND($M$1=2008,'Calculation sheet'!$AQ125="2005-2012"),'Result 2005-2012'!J125*SUM($AA$7:$AE$7)/5,IF(AND($M$1=2009,'Calculation sheet'!$AQ125="2005-2012"),'Result 2005-2012'!J125*SUM($AB$7:$AE$7)/4,IF(AND($M$1=2010,'Calculation sheet'!$AQ125="2005-2012"),'Result 2005-2012'!J125*SUM($AC$7:$AE$7)/3,IF(AND($M$1=2011,'Calculation sheet'!$AQ125="2005-2012"),'Result 2005-2012'!J125*SUM($AD$7:$AE$7)/2,IF(AND($M$1=2012,'Calculation sheet'!$AQ125="2005-2012"),'Result 2005-2012'!J125*$AE$7,IF(AND($M$1=2006,'Calculation sheet'!$AQ125="1999-2012"),'Result 2005-2012'!J125*SUM($Y$16:$AE$16)/7,IF(AND($M$1=2007,'Calculation sheet'!$AQ125="1999-2012"),'Result 2005-2012'!J125*SUM($Z$16:$AE$16)/6,IF(AND($M$1=2008,'Calculation sheet'!$AQ125="1999-2012"),'Result 2005-2012'!J125*SUM($AA$16:$AE$16)/5,IF(AND($M$1=2009,'Calculation sheet'!$AQ125="1999-2012"),'Result 2005-2012'!J125*SUM($AB$16:$AE$16)/4,IF(AND($M$1=2010,'Calculation sheet'!$AQ125="1999-2012"),'Result 2005-2012'!J125*SUM($AC$16:$AE$16)/3,IF(AND($M$1=2011,'Calculation sheet'!$AQ125="1999-2012"),'Result 2005-2012'!J125*SUM($AD$16:$AE$16)/2,IF(AND($M$1=2012,'Calculation sheet'!$AQ125="1999-2012"),'Result 2005-2012'!J125*$AE$16,""))))))))))))))))</f>
        <v/>
      </c>
      <c r="K125" s="12" t="str">
        <f>IF('Result 2005-2012'!$R125="","",IF($M$1=2005,'Result 2005-2012'!K125,IF(AND($M$1=2006,'Calculation sheet'!$AQ125="2005-2012"),'Result 2005-2012'!K125*SUM($Y$8:$AE$8)/7,IF(AND($M$1=2007,'Calculation sheet'!$AQ125="2005-2012"),'Result 2005-2012'!K125*SUM($Z$8:$AE$8)/6,IF(AND($M$1=2008,'Calculation sheet'!$AQ125="2005-2012"),'Result 2005-2012'!K125*SUM($AA$8:$AE$8)/5,IF(AND($M$1=2009,'Calculation sheet'!$AQ125="2005-2012"),'Result 2005-2012'!K125*SUM($AB$8:$AE$8)/4,IF(AND($M$1=2010,'Calculation sheet'!$AQ125="2005-2012"),'Result 2005-2012'!K125*SUM($AC$8:$AE$8)/3,IF(AND($M$1=2011,'Calculation sheet'!$AQ125="2005-2012"),'Result 2005-2012'!K125*SUM($AD$8:$AE$8)/2,IF(AND($M$1=2012,'Calculation sheet'!$AQ125="2005-2012"),'Result 2005-2012'!K125*$AE$8,IF(AND($M$1=2006,'Calculation sheet'!$AQ125="1999-2012"),'Result 2005-2012'!K125*SUM($Y$17:$AE$17)/7,IF(AND($M$1=2007,'Calculation sheet'!$AQ125="1999-2012"),'Result 2005-2012'!K125*SUM($Z$17:$AE$17)/6,IF(AND($M$1=2008,'Calculation sheet'!$AQ125="1999-2012"),'Result 2005-2012'!K125*SUM($AA$17:$AE$17)/5,IF(AND($M$1=2009,'Calculation sheet'!$AQ125="1999-2012"),'Result 2005-2012'!K125*SUM($AB$17:$AE$17)/4,IF(AND($M$1=2010,'Calculation sheet'!$AQ125="1999-2012"),'Result 2005-2012'!K125*SUM($AC$17:$AE$17)/3,IF(AND($M$1=2011,'Calculation sheet'!$AQ125="1999-2012"),'Result 2005-2012'!K125*SUM($AD$17:$AE$17)/2,IF(AND($M$1=2012,'Calculation sheet'!$AQ125="1999-2012"),'Result 2005-2012'!K125*$AE$17,""))))))))))))))))</f>
        <v/>
      </c>
      <c r="L125" s="12" t="str">
        <f>IF('Result 2005-2012'!$R125="","",IF($M$1=2005,'Result 2005-2012'!L125,IF(AND($M$1=2006,'Calculation sheet'!$AQ125="2005-2012"),'Result 2005-2012'!L125*SUM($Y$9:$AE$9)/7,IF(AND($M$1=2007,'Calculation sheet'!$AQ125="2005-2012"),'Result 2005-2012'!L125*SUM($Z$9:$AE$9)/6,IF(AND($M$1=2008,'Calculation sheet'!$AQ125="2005-2012"),'Result 2005-2012'!L125*SUM($AA$9:$AE$9)/5,IF(AND($M$1=2009,'Calculation sheet'!$AQ125="2005-2012"),'Result 2005-2012'!L125*SUM($AB$9:$AE$9)/4,IF(AND($M$1=2010,'Calculation sheet'!$AQ125="2005-2012"),'Result 2005-2012'!L125*SUM($AC$9:$AE$9)/3,IF(AND($M$1=2011,'Calculation sheet'!$AQ125="2005-2012"),'Result 2005-2012'!L125*SUM($AD$9:$AE$9)/2,IF(AND($M$1=2012,'Calculation sheet'!$AQ125="2005-2012"),'Result 2005-2012'!L125*$AE$9,IF(AND($M$1=2006,'Calculation sheet'!$AQ125="1999-2012"),'Result 2005-2012'!L125*SUM($Y$18:$AE$18)/7,IF(AND($M$1=2007,'Calculation sheet'!$AQ125="1999-2012"),'Result 2005-2012'!L125*SUM($Z$18:$AE$18)/6,IF(AND($M$1=2008,'Calculation sheet'!$AQ125="1999-2012"),'Result 2005-2012'!L125*SUM($AA$18:$AE$18)/5,IF(AND($M$1=2009,'Calculation sheet'!$AQ125="1999-2012"),'Result 2005-2012'!L125*SUM($AB$18:$AE$18)/4,IF(AND($M$1=2010,'Calculation sheet'!$AQ125="1999-2012"),'Result 2005-2012'!L125*SUM($AC$18:$AE$18)/3,IF(AND($M$1=2011,'Calculation sheet'!$AQ125="1999-2012"),'Result 2005-2012'!L125*SUM($AD$18:$AE$18)/2,IF(AND($M$1=2012,'Calculation sheet'!$AQ125="1999-2012"),'Result 2005-2012'!L125*$AE$18,""))))))))))))))))</f>
        <v/>
      </c>
      <c r="M125" s="12" t="str">
        <f t="shared" si="5"/>
        <v/>
      </c>
      <c r="N125" s="12" t="str">
        <f>IF('Result 2005-2012'!$R125="","",IF($M$1=2005,'Result 2005-2012'!N125,IF(AND($M$1=2006,'Calculation sheet'!$AQ125="2005-2012"),'Result 2005-2012'!N125*SUM($Y$10:$AE$10)/7,IF(AND($M$1=2007,'Calculation sheet'!$AQ125="2005-2012"),'Result 2005-2012'!N125*SUM($Z$10:$AE$10)/6,IF(AND($M$1=2008,'Calculation sheet'!$AQ125="2005-2012"),'Result 2005-2012'!N125*SUM($AA$10:$AE$10)/5,IF(AND($M$1=2009,'Calculation sheet'!$AQ125="2005-2012"),'Result 2005-2012'!N125*SUM($AB$10:$AE$10)/4,IF(AND($M$1=2010,'Calculation sheet'!$AQ125="2005-2012"),'Result 2005-2012'!N125*SUM($AC$10:$AE$10)/3,IF(AND($M$1=2011,'Calculation sheet'!$AQ125="2005-2012"),'Result 2005-2012'!N125*SUM($AD$10:$AE$10)/2,IF(AND($M$1=2012,'Calculation sheet'!$AQ125="2005-2012"),'Result 2005-2012'!N125*$AE$10,IF(AND($M$1=2006,'Calculation sheet'!$AQ125="1999-2012"),'Result 2005-2012'!N125*SUM($Y$16:$AE$16)/7,IF(AND($M$1=2007,'Calculation sheet'!$AQ125="1999-2012"),'Result 2005-2012'!N125*SUM($Z$16:$AE$16)/6,IF(AND($M$1=2008,'Calculation sheet'!$AQ125="1999-2012"),'Result 2005-2012'!N125*SUM($AA$16:$AE$16)/5,IF(AND($M$1=2009,'Calculation sheet'!$AQ125="1999-2012"),'Result 2005-2012'!N125*SUM($AB$16:$AE$16)/4,IF(AND($M$1=2010,'Calculation sheet'!$AQ125="1999-2012"),'Result 2005-2012'!N125*SUM($AC$16:$AE$16)/3,IF(AND($M$1=2011,'Calculation sheet'!$AQ125="1999-2012"),'Result 2005-2012'!N125*SUM($AD$16:$AE$16)/2,IF(AND($M$1=2012,'Calculation sheet'!$AQ125="1999-2012"),'Result 2005-2012'!N125*$AE$16,""))))))))))))))))</f>
        <v/>
      </c>
      <c r="O125" s="12" t="str">
        <f>IF('Result 2005-2012'!$R125="","",IF($M$1=2005,'Result 2005-2012'!O125,IF(AND($M$1=2006,'Calculation sheet'!$AQ125="2005-2012"),'Result 2005-2012'!O125*SUM($Y$10:$AE$10)/7,IF(AND($M$1=2007,'Calculation sheet'!$AQ125="2005-2012"),'Result 2005-2012'!O125*SUM($Z$10:$AE$10)/6,IF(AND($M$1=2008,'Calculation sheet'!$AQ125="2005-2012"),'Result 2005-2012'!O125*SUM($AA$10:$AE$10)/5,IF(AND($M$1=2009,'Calculation sheet'!$AQ125="2005-2012"),'Result 2005-2012'!O125*SUM($AB$10:$AE$10)/4,IF(AND($M$1=2010,'Calculation sheet'!$AQ125="2005-2012"),'Result 2005-2012'!O125*SUM($AC$10:$AE$10)/3,IF(AND($M$1=2011,'Calculation sheet'!$AQ125="2005-2012"),'Result 2005-2012'!O125*SUM($AD$10:$AE$10)/2,IF(AND($M$1=2012,'Calculation sheet'!$AQ125="2005-2012"),'Result 2005-2012'!O125*$AE$10,IF(AND($M$1=2006,'Calculation sheet'!$AQ125="1999-2012"),'Result 2005-2012'!O125*SUM($Y$16:$AE$16)/7,IF(AND($M$1=2007,'Calculation sheet'!$AQ125="1999-2012"),'Result 2005-2012'!O125*SUM($Z$16:$AE$16)/6,IF(AND($M$1=2008,'Calculation sheet'!$AQ125="1999-2012"),'Result 2005-2012'!O125*SUM($AA$16:$AE$16)/5,IF(AND($M$1=2009,'Calculation sheet'!$AQ125="1999-2012"),'Result 2005-2012'!O125*SUM($AB$16:$AE$16)/4,IF(AND($M$1=2010,'Calculation sheet'!$AQ125="1999-2012"),'Result 2005-2012'!O125*SUM($AC$16:$AE$16)/3,IF(AND($M$1=2011,'Calculation sheet'!$AQ125="1999-2012"),'Result 2005-2012'!O125*SUM($AD$16:$AE$16)/2,IF(AND($M$1=2012,'Calculation sheet'!$AQ125="1999-2012"),'Result 2005-2012'!O125*$AE$16,""))))))))))))))))</f>
        <v/>
      </c>
      <c r="P125" s="12" t="str">
        <f>IF('Result 2005-2012'!$R125="","",IF($M$1=2005,'Result 2005-2012'!P125,IF(AND($M$1=2006,'Calculation sheet'!$AQ125="2005-2012"),'Result 2005-2012'!P125*SUM($Y$11:$AE$11)/7,IF(AND($M$1=2007,'Calculation sheet'!$AQ125="2005-2012"),'Result 2005-2012'!P125*SUM($Z$11:$AE$11)/6,IF(AND($M$1=2008,'Calculation sheet'!$AQ125="2005-2012"),'Result 2005-2012'!P125*SUM($AA$11:$AE$11)/5,IF(AND($M$1=2009,'Calculation sheet'!$AQ125="2005-2012"),'Result 2005-2012'!P125*SUM($AB$11:$AE$11)/4,IF(AND($M$1=2010,'Calculation sheet'!$AQ125="2005-2012"),'Result 2005-2012'!P125*SUM($AC$11:$AE$11)/3,IF(AND($M$1=2011,'Calculation sheet'!$AQ125="2005-2012"),'Result 2005-2012'!P125*SUM($AD$11:$AE$11)/2,IF(AND($M$1=2012,'Calculation sheet'!$AQ125="2005-2012"),'Result 2005-2012'!P125*$AE$11,IF(AND($M$1=2006,'Calculation sheet'!$AQ125="1999-2012"),'Result 2005-2012'!P125*SUM($Y$16:$AE$16)/7,IF(AND($M$1=2007,'Calculation sheet'!$AQ125="1999-2012"),'Result 2005-2012'!P125*SUM($Z$16:$AE$16)/6,IF(AND($M$1=2008,'Calculation sheet'!$AQ125="1999-2012"),'Result 2005-2012'!P125*SUM($AA$16:$AE$16)/5,IF(AND($M$1=2009,'Calculation sheet'!$AQ125="1999-2012"),'Result 2005-2012'!P125*SUM($AB$16:$AE$16)/4,IF(AND($M$1=2010,'Calculation sheet'!$AQ125="1999-2012"),'Result 2005-2012'!P125*SUM($AC$16:$AE$16)/3,IF(AND($M$1=2011,'Calculation sheet'!$AQ125="1999-2012"),'Result 2005-2012'!P125*SUM($AD$16:$AE$16)/2,IF(AND($M$1=2012,'Calculation sheet'!$AQ125="1999-2012"),'Result 2005-2012'!P125*$AE$16,""))))))))))))))))</f>
        <v/>
      </c>
      <c r="Q125" s="12" t="str">
        <f t="shared" si="6"/>
        <v/>
      </c>
      <c r="R125" s="14" t="str">
        <f t="shared" si="7"/>
        <v/>
      </c>
    </row>
    <row r="126" spans="1:18" x14ac:dyDescent="0.3">
      <c r="A126" s="4" t="str">
        <f>IF('Input data'!A141="","",'Input data'!A141)</f>
        <v/>
      </c>
      <c r="B126" s="4" t="str">
        <f>IF('Input data'!B141="","",'Input data'!B141)</f>
        <v/>
      </c>
      <c r="C126" s="4" t="str">
        <f>IF('Input data'!C141="","",'Input data'!C141)</f>
        <v/>
      </c>
      <c r="D126" s="4" t="str">
        <f>IF('Input data'!D141="","",'Input data'!D141)</f>
        <v/>
      </c>
      <c r="E126" s="4" t="str">
        <f>IF('Input data'!E141="","",'Input data'!E141)</f>
        <v/>
      </c>
      <c r="F126" s="4" t="str">
        <f>IF('Input data'!F141="","",'Input data'!F141)</f>
        <v/>
      </c>
      <c r="G126" s="4">
        <f>IF('Input data'!G141="","",'Input data'!G141)</f>
        <v>0</v>
      </c>
      <c r="H126" s="4" t="str">
        <f>IF('Input data'!H141&gt;0.5,'Input data'!H141,"")</f>
        <v/>
      </c>
      <c r="I126" s="4" t="str">
        <f>IF('Input data'!I141="","",'Input data'!I141)</f>
        <v/>
      </c>
      <c r="J126" s="12" t="str">
        <f>IF('Result 2005-2012'!$R126="","",IF($M$1=2005,'Result 2005-2012'!J126,IF(AND($M$1=2006,'Calculation sheet'!$AQ126="2005-2012"),'Result 2005-2012'!J126*SUM($Y$7:$AE$7)/7,IF(AND($M$1=2007,'Calculation sheet'!$AQ126="2005-2012"),'Result 2005-2012'!J126*SUM($Z$7:$AE$7)/6,IF(AND($M$1=2008,'Calculation sheet'!$AQ126="2005-2012"),'Result 2005-2012'!J126*SUM($AA$7:$AE$7)/5,IF(AND($M$1=2009,'Calculation sheet'!$AQ126="2005-2012"),'Result 2005-2012'!J126*SUM($AB$7:$AE$7)/4,IF(AND($M$1=2010,'Calculation sheet'!$AQ126="2005-2012"),'Result 2005-2012'!J126*SUM($AC$7:$AE$7)/3,IF(AND($M$1=2011,'Calculation sheet'!$AQ126="2005-2012"),'Result 2005-2012'!J126*SUM($AD$7:$AE$7)/2,IF(AND($M$1=2012,'Calculation sheet'!$AQ126="2005-2012"),'Result 2005-2012'!J126*$AE$7,IF(AND($M$1=2006,'Calculation sheet'!$AQ126="1999-2012"),'Result 2005-2012'!J126*SUM($Y$16:$AE$16)/7,IF(AND($M$1=2007,'Calculation sheet'!$AQ126="1999-2012"),'Result 2005-2012'!J126*SUM($Z$16:$AE$16)/6,IF(AND($M$1=2008,'Calculation sheet'!$AQ126="1999-2012"),'Result 2005-2012'!J126*SUM($AA$16:$AE$16)/5,IF(AND($M$1=2009,'Calculation sheet'!$AQ126="1999-2012"),'Result 2005-2012'!J126*SUM($AB$16:$AE$16)/4,IF(AND($M$1=2010,'Calculation sheet'!$AQ126="1999-2012"),'Result 2005-2012'!J126*SUM($AC$16:$AE$16)/3,IF(AND($M$1=2011,'Calculation sheet'!$AQ126="1999-2012"),'Result 2005-2012'!J126*SUM($AD$16:$AE$16)/2,IF(AND($M$1=2012,'Calculation sheet'!$AQ126="1999-2012"),'Result 2005-2012'!J126*$AE$16,""))))))))))))))))</f>
        <v/>
      </c>
      <c r="K126" s="12" t="str">
        <f>IF('Result 2005-2012'!$R126="","",IF($M$1=2005,'Result 2005-2012'!K126,IF(AND($M$1=2006,'Calculation sheet'!$AQ126="2005-2012"),'Result 2005-2012'!K126*SUM($Y$8:$AE$8)/7,IF(AND($M$1=2007,'Calculation sheet'!$AQ126="2005-2012"),'Result 2005-2012'!K126*SUM($Z$8:$AE$8)/6,IF(AND($M$1=2008,'Calculation sheet'!$AQ126="2005-2012"),'Result 2005-2012'!K126*SUM($AA$8:$AE$8)/5,IF(AND($M$1=2009,'Calculation sheet'!$AQ126="2005-2012"),'Result 2005-2012'!K126*SUM($AB$8:$AE$8)/4,IF(AND($M$1=2010,'Calculation sheet'!$AQ126="2005-2012"),'Result 2005-2012'!K126*SUM($AC$8:$AE$8)/3,IF(AND($M$1=2011,'Calculation sheet'!$AQ126="2005-2012"),'Result 2005-2012'!K126*SUM($AD$8:$AE$8)/2,IF(AND($M$1=2012,'Calculation sheet'!$AQ126="2005-2012"),'Result 2005-2012'!K126*$AE$8,IF(AND($M$1=2006,'Calculation sheet'!$AQ126="1999-2012"),'Result 2005-2012'!K126*SUM($Y$17:$AE$17)/7,IF(AND($M$1=2007,'Calculation sheet'!$AQ126="1999-2012"),'Result 2005-2012'!K126*SUM($Z$17:$AE$17)/6,IF(AND($M$1=2008,'Calculation sheet'!$AQ126="1999-2012"),'Result 2005-2012'!K126*SUM($AA$17:$AE$17)/5,IF(AND($M$1=2009,'Calculation sheet'!$AQ126="1999-2012"),'Result 2005-2012'!K126*SUM($AB$17:$AE$17)/4,IF(AND($M$1=2010,'Calculation sheet'!$AQ126="1999-2012"),'Result 2005-2012'!K126*SUM($AC$17:$AE$17)/3,IF(AND($M$1=2011,'Calculation sheet'!$AQ126="1999-2012"),'Result 2005-2012'!K126*SUM($AD$17:$AE$17)/2,IF(AND($M$1=2012,'Calculation sheet'!$AQ126="1999-2012"),'Result 2005-2012'!K126*$AE$17,""))))))))))))))))</f>
        <v/>
      </c>
      <c r="L126" s="12" t="str">
        <f>IF('Result 2005-2012'!$R126="","",IF($M$1=2005,'Result 2005-2012'!L126,IF(AND($M$1=2006,'Calculation sheet'!$AQ126="2005-2012"),'Result 2005-2012'!L126*SUM($Y$9:$AE$9)/7,IF(AND($M$1=2007,'Calculation sheet'!$AQ126="2005-2012"),'Result 2005-2012'!L126*SUM($Z$9:$AE$9)/6,IF(AND($M$1=2008,'Calculation sheet'!$AQ126="2005-2012"),'Result 2005-2012'!L126*SUM($AA$9:$AE$9)/5,IF(AND($M$1=2009,'Calculation sheet'!$AQ126="2005-2012"),'Result 2005-2012'!L126*SUM($AB$9:$AE$9)/4,IF(AND($M$1=2010,'Calculation sheet'!$AQ126="2005-2012"),'Result 2005-2012'!L126*SUM($AC$9:$AE$9)/3,IF(AND($M$1=2011,'Calculation sheet'!$AQ126="2005-2012"),'Result 2005-2012'!L126*SUM($AD$9:$AE$9)/2,IF(AND($M$1=2012,'Calculation sheet'!$AQ126="2005-2012"),'Result 2005-2012'!L126*$AE$9,IF(AND($M$1=2006,'Calculation sheet'!$AQ126="1999-2012"),'Result 2005-2012'!L126*SUM($Y$18:$AE$18)/7,IF(AND($M$1=2007,'Calculation sheet'!$AQ126="1999-2012"),'Result 2005-2012'!L126*SUM($Z$18:$AE$18)/6,IF(AND($M$1=2008,'Calculation sheet'!$AQ126="1999-2012"),'Result 2005-2012'!L126*SUM($AA$18:$AE$18)/5,IF(AND($M$1=2009,'Calculation sheet'!$AQ126="1999-2012"),'Result 2005-2012'!L126*SUM($AB$18:$AE$18)/4,IF(AND($M$1=2010,'Calculation sheet'!$AQ126="1999-2012"),'Result 2005-2012'!L126*SUM($AC$18:$AE$18)/3,IF(AND($M$1=2011,'Calculation sheet'!$AQ126="1999-2012"),'Result 2005-2012'!L126*SUM($AD$18:$AE$18)/2,IF(AND($M$1=2012,'Calculation sheet'!$AQ126="1999-2012"),'Result 2005-2012'!L126*$AE$18,""))))))))))))))))</f>
        <v/>
      </c>
      <c r="M126" s="12" t="str">
        <f t="shared" si="5"/>
        <v/>
      </c>
      <c r="N126" s="12" t="str">
        <f>IF('Result 2005-2012'!$R126="","",IF($M$1=2005,'Result 2005-2012'!N126,IF(AND($M$1=2006,'Calculation sheet'!$AQ126="2005-2012"),'Result 2005-2012'!N126*SUM($Y$10:$AE$10)/7,IF(AND($M$1=2007,'Calculation sheet'!$AQ126="2005-2012"),'Result 2005-2012'!N126*SUM($Z$10:$AE$10)/6,IF(AND($M$1=2008,'Calculation sheet'!$AQ126="2005-2012"),'Result 2005-2012'!N126*SUM($AA$10:$AE$10)/5,IF(AND($M$1=2009,'Calculation sheet'!$AQ126="2005-2012"),'Result 2005-2012'!N126*SUM($AB$10:$AE$10)/4,IF(AND($M$1=2010,'Calculation sheet'!$AQ126="2005-2012"),'Result 2005-2012'!N126*SUM($AC$10:$AE$10)/3,IF(AND($M$1=2011,'Calculation sheet'!$AQ126="2005-2012"),'Result 2005-2012'!N126*SUM($AD$10:$AE$10)/2,IF(AND($M$1=2012,'Calculation sheet'!$AQ126="2005-2012"),'Result 2005-2012'!N126*$AE$10,IF(AND($M$1=2006,'Calculation sheet'!$AQ126="1999-2012"),'Result 2005-2012'!N126*SUM($Y$16:$AE$16)/7,IF(AND($M$1=2007,'Calculation sheet'!$AQ126="1999-2012"),'Result 2005-2012'!N126*SUM($Z$16:$AE$16)/6,IF(AND($M$1=2008,'Calculation sheet'!$AQ126="1999-2012"),'Result 2005-2012'!N126*SUM($AA$16:$AE$16)/5,IF(AND($M$1=2009,'Calculation sheet'!$AQ126="1999-2012"),'Result 2005-2012'!N126*SUM($AB$16:$AE$16)/4,IF(AND($M$1=2010,'Calculation sheet'!$AQ126="1999-2012"),'Result 2005-2012'!N126*SUM($AC$16:$AE$16)/3,IF(AND($M$1=2011,'Calculation sheet'!$AQ126="1999-2012"),'Result 2005-2012'!N126*SUM($AD$16:$AE$16)/2,IF(AND($M$1=2012,'Calculation sheet'!$AQ126="1999-2012"),'Result 2005-2012'!N126*$AE$16,""))))))))))))))))</f>
        <v/>
      </c>
      <c r="O126" s="12" t="str">
        <f>IF('Result 2005-2012'!$R126="","",IF($M$1=2005,'Result 2005-2012'!O126,IF(AND($M$1=2006,'Calculation sheet'!$AQ126="2005-2012"),'Result 2005-2012'!O126*SUM($Y$10:$AE$10)/7,IF(AND($M$1=2007,'Calculation sheet'!$AQ126="2005-2012"),'Result 2005-2012'!O126*SUM($Z$10:$AE$10)/6,IF(AND($M$1=2008,'Calculation sheet'!$AQ126="2005-2012"),'Result 2005-2012'!O126*SUM($AA$10:$AE$10)/5,IF(AND($M$1=2009,'Calculation sheet'!$AQ126="2005-2012"),'Result 2005-2012'!O126*SUM($AB$10:$AE$10)/4,IF(AND($M$1=2010,'Calculation sheet'!$AQ126="2005-2012"),'Result 2005-2012'!O126*SUM($AC$10:$AE$10)/3,IF(AND($M$1=2011,'Calculation sheet'!$AQ126="2005-2012"),'Result 2005-2012'!O126*SUM($AD$10:$AE$10)/2,IF(AND($M$1=2012,'Calculation sheet'!$AQ126="2005-2012"),'Result 2005-2012'!O126*$AE$10,IF(AND($M$1=2006,'Calculation sheet'!$AQ126="1999-2012"),'Result 2005-2012'!O126*SUM($Y$16:$AE$16)/7,IF(AND($M$1=2007,'Calculation sheet'!$AQ126="1999-2012"),'Result 2005-2012'!O126*SUM($Z$16:$AE$16)/6,IF(AND($M$1=2008,'Calculation sheet'!$AQ126="1999-2012"),'Result 2005-2012'!O126*SUM($AA$16:$AE$16)/5,IF(AND($M$1=2009,'Calculation sheet'!$AQ126="1999-2012"),'Result 2005-2012'!O126*SUM($AB$16:$AE$16)/4,IF(AND($M$1=2010,'Calculation sheet'!$AQ126="1999-2012"),'Result 2005-2012'!O126*SUM($AC$16:$AE$16)/3,IF(AND($M$1=2011,'Calculation sheet'!$AQ126="1999-2012"),'Result 2005-2012'!O126*SUM($AD$16:$AE$16)/2,IF(AND($M$1=2012,'Calculation sheet'!$AQ126="1999-2012"),'Result 2005-2012'!O126*$AE$16,""))))))))))))))))</f>
        <v/>
      </c>
      <c r="P126" s="12" t="str">
        <f>IF('Result 2005-2012'!$R126="","",IF($M$1=2005,'Result 2005-2012'!P126,IF(AND($M$1=2006,'Calculation sheet'!$AQ126="2005-2012"),'Result 2005-2012'!P126*SUM($Y$11:$AE$11)/7,IF(AND($M$1=2007,'Calculation sheet'!$AQ126="2005-2012"),'Result 2005-2012'!P126*SUM($Z$11:$AE$11)/6,IF(AND($M$1=2008,'Calculation sheet'!$AQ126="2005-2012"),'Result 2005-2012'!P126*SUM($AA$11:$AE$11)/5,IF(AND($M$1=2009,'Calculation sheet'!$AQ126="2005-2012"),'Result 2005-2012'!P126*SUM($AB$11:$AE$11)/4,IF(AND($M$1=2010,'Calculation sheet'!$AQ126="2005-2012"),'Result 2005-2012'!P126*SUM($AC$11:$AE$11)/3,IF(AND($M$1=2011,'Calculation sheet'!$AQ126="2005-2012"),'Result 2005-2012'!P126*SUM($AD$11:$AE$11)/2,IF(AND($M$1=2012,'Calculation sheet'!$AQ126="2005-2012"),'Result 2005-2012'!P126*$AE$11,IF(AND($M$1=2006,'Calculation sheet'!$AQ126="1999-2012"),'Result 2005-2012'!P126*SUM($Y$16:$AE$16)/7,IF(AND($M$1=2007,'Calculation sheet'!$AQ126="1999-2012"),'Result 2005-2012'!P126*SUM($Z$16:$AE$16)/6,IF(AND($M$1=2008,'Calculation sheet'!$AQ126="1999-2012"),'Result 2005-2012'!P126*SUM($AA$16:$AE$16)/5,IF(AND($M$1=2009,'Calculation sheet'!$AQ126="1999-2012"),'Result 2005-2012'!P126*SUM($AB$16:$AE$16)/4,IF(AND($M$1=2010,'Calculation sheet'!$AQ126="1999-2012"),'Result 2005-2012'!P126*SUM($AC$16:$AE$16)/3,IF(AND($M$1=2011,'Calculation sheet'!$AQ126="1999-2012"),'Result 2005-2012'!P126*SUM($AD$16:$AE$16)/2,IF(AND($M$1=2012,'Calculation sheet'!$AQ126="1999-2012"),'Result 2005-2012'!P126*$AE$16,""))))))))))))))))</f>
        <v/>
      </c>
      <c r="Q126" s="12" t="str">
        <f t="shared" si="6"/>
        <v/>
      </c>
      <c r="R126" s="14" t="str">
        <f t="shared" si="7"/>
        <v/>
      </c>
    </row>
    <row r="127" spans="1:18" x14ac:dyDescent="0.3">
      <c r="A127" s="4" t="str">
        <f>IF('Input data'!A142="","",'Input data'!A142)</f>
        <v/>
      </c>
      <c r="B127" s="4" t="str">
        <f>IF('Input data'!B142="","",'Input data'!B142)</f>
        <v/>
      </c>
      <c r="C127" s="4" t="str">
        <f>IF('Input data'!C142="","",'Input data'!C142)</f>
        <v/>
      </c>
      <c r="D127" s="4" t="str">
        <f>IF('Input data'!D142="","",'Input data'!D142)</f>
        <v/>
      </c>
      <c r="E127" s="4" t="str">
        <f>IF('Input data'!E142="","",'Input data'!E142)</f>
        <v/>
      </c>
      <c r="F127" s="4" t="str">
        <f>IF('Input data'!F142="","",'Input data'!F142)</f>
        <v/>
      </c>
      <c r="G127" s="4">
        <f>IF('Input data'!G142="","",'Input data'!G142)</f>
        <v>0</v>
      </c>
      <c r="H127" s="4" t="str">
        <f>IF('Input data'!H142&gt;0.5,'Input data'!H142,"")</f>
        <v/>
      </c>
      <c r="I127" s="4" t="str">
        <f>IF('Input data'!I142="","",'Input data'!I142)</f>
        <v/>
      </c>
      <c r="J127" s="12" t="str">
        <f>IF('Result 2005-2012'!$R127="","",IF($M$1=2005,'Result 2005-2012'!J127,IF(AND($M$1=2006,'Calculation sheet'!$AQ127="2005-2012"),'Result 2005-2012'!J127*SUM($Y$7:$AE$7)/7,IF(AND($M$1=2007,'Calculation sheet'!$AQ127="2005-2012"),'Result 2005-2012'!J127*SUM($Z$7:$AE$7)/6,IF(AND($M$1=2008,'Calculation sheet'!$AQ127="2005-2012"),'Result 2005-2012'!J127*SUM($AA$7:$AE$7)/5,IF(AND($M$1=2009,'Calculation sheet'!$AQ127="2005-2012"),'Result 2005-2012'!J127*SUM($AB$7:$AE$7)/4,IF(AND($M$1=2010,'Calculation sheet'!$AQ127="2005-2012"),'Result 2005-2012'!J127*SUM($AC$7:$AE$7)/3,IF(AND($M$1=2011,'Calculation sheet'!$AQ127="2005-2012"),'Result 2005-2012'!J127*SUM($AD$7:$AE$7)/2,IF(AND($M$1=2012,'Calculation sheet'!$AQ127="2005-2012"),'Result 2005-2012'!J127*$AE$7,IF(AND($M$1=2006,'Calculation sheet'!$AQ127="1999-2012"),'Result 2005-2012'!J127*SUM($Y$16:$AE$16)/7,IF(AND($M$1=2007,'Calculation sheet'!$AQ127="1999-2012"),'Result 2005-2012'!J127*SUM($Z$16:$AE$16)/6,IF(AND($M$1=2008,'Calculation sheet'!$AQ127="1999-2012"),'Result 2005-2012'!J127*SUM($AA$16:$AE$16)/5,IF(AND($M$1=2009,'Calculation sheet'!$AQ127="1999-2012"),'Result 2005-2012'!J127*SUM($AB$16:$AE$16)/4,IF(AND($M$1=2010,'Calculation sheet'!$AQ127="1999-2012"),'Result 2005-2012'!J127*SUM($AC$16:$AE$16)/3,IF(AND($M$1=2011,'Calculation sheet'!$AQ127="1999-2012"),'Result 2005-2012'!J127*SUM($AD$16:$AE$16)/2,IF(AND($M$1=2012,'Calculation sheet'!$AQ127="1999-2012"),'Result 2005-2012'!J127*$AE$16,""))))))))))))))))</f>
        <v/>
      </c>
      <c r="K127" s="12" t="str">
        <f>IF('Result 2005-2012'!$R127="","",IF($M$1=2005,'Result 2005-2012'!K127,IF(AND($M$1=2006,'Calculation sheet'!$AQ127="2005-2012"),'Result 2005-2012'!K127*SUM($Y$8:$AE$8)/7,IF(AND($M$1=2007,'Calculation sheet'!$AQ127="2005-2012"),'Result 2005-2012'!K127*SUM($Z$8:$AE$8)/6,IF(AND($M$1=2008,'Calculation sheet'!$AQ127="2005-2012"),'Result 2005-2012'!K127*SUM($AA$8:$AE$8)/5,IF(AND($M$1=2009,'Calculation sheet'!$AQ127="2005-2012"),'Result 2005-2012'!K127*SUM($AB$8:$AE$8)/4,IF(AND($M$1=2010,'Calculation sheet'!$AQ127="2005-2012"),'Result 2005-2012'!K127*SUM($AC$8:$AE$8)/3,IF(AND($M$1=2011,'Calculation sheet'!$AQ127="2005-2012"),'Result 2005-2012'!K127*SUM($AD$8:$AE$8)/2,IF(AND($M$1=2012,'Calculation sheet'!$AQ127="2005-2012"),'Result 2005-2012'!K127*$AE$8,IF(AND($M$1=2006,'Calculation sheet'!$AQ127="1999-2012"),'Result 2005-2012'!K127*SUM($Y$17:$AE$17)/7,IF(AND($M$1=2007,'Calculation sheet'!$AQ127="1999-2012"),'Result 2005-2012'!K127*SUM($Z$17:$AE$17)/6,IF(AND($M$1=2008,'Calculation sheet'!$AQ127="1999-2012"),'Result 2005-2012'!K127*SUM($AA$17:$AE$17)/5,IF(AND($M$1=2009,'Calculation sheet'!$AQ127="1999-2012"),'Result 2005-2012'!K127*SUM($AB$17:$AE$17)/4,IF(AND($M$1=2010,'Calculation sheet'!$AQ127="1999-2012"),'Result 2005-2012'!K127*SUM($AC$17:$AE$17)/3,IF(AND($M$1=2011,'Calculation sheet'!$AQ127="1999-2012"),'Result 2005-2012'!K127*SUM($AD$17:$AE$17)/2,IF(AND($M$1=2012,'Calculation sheet'!$AQ127="1999-2012"),'Result 2005-2012'!K127*$AE$17,""))))))))))))))))</f>
        <v/>
      </c>
      <c r="L127" s="12" t="str">
        <f>IF('Result 2005-2012'!$R127="","",IF($M$1=2005,'Result 2005-2012'!L127,IF(AND($M$1=2006,'Calculation sheet'!$AQ127="2005-2012"),'Result 2005-2012'!L127*SUM($Y$9:$AE$9)/7,IF(AND($M$1=2007,'Calculation sheet'!$AQ127="2005-2012"),'Result 2005-2012'!L127*SUM($Z$9:$AE$9)/6,IF(AND($M$1=2008,'Calculation sheet'!$AQ127="2005-2012"),'Result 2005-2012'!L127*SUM($AA$9:$AE$9)/5,IF(AND($M$1=2009,'Calculation sheet'!$AQ127="2005-2012"),'Result 2005-2012'!L127*SUM($AB$9:$AE$9)/4,IF(AND($M$1=2010,'Calculation sheet'!$AQ127="2005-2012"),'Result 2005-2012'!L127*SUM($AC$9:$AE$9)/3,IF(AND($M$1=2011,'Calculation sheet'!$AQ127="2005-2012"),'Result 2005-2012'!L127*SUM($AD$9:$AE$9)/2,IF(AND($M$1=2012,'Calculation sheet'!$AQ127="2005-2012"),'Result 2005-2012'!L127*$AE$9,IF(AND($M$1=2006,'Calculation sheet'!$AQ127="1999-2012"),'Result 2005-2012'!L127*SUM($Y$18:$AE$18)/7,IF(AND($M$1=2007,'Calculation sheet'!$AQ127="1999-2012"),'Result 2005-2012'!L127*SUM($Z$18:$AE$18)/6,IF(AND($M$1=2008,'Calculation sheet'!$AQ127="1999-2012"),'Result 2005-2012'!L127*SUM($AA$18:$AE$18)/5,IF(AND($M$1=2009,'Calculation sheet'!$AQ127="1999-2012"),'Result 2005-2012'!L127*SUM($AB$18:$AE$18)/4,IF(AND($M$1=2010,'Calculation sheet'!$AQ127="1999-2012"),'Result 2005-2012'!L127*SUM($AC$18:$AE$18)/3,IF(AND($M$1=2011,'Calculation sheet'!$AQ127="1999-2012"),'Result 2005-2012'!L127*SUM($AD$18:$AE$18)/2,IF(AND($M$1=2012,'Calculation sheet'!$AQ127="1999-2012"),'Result 2005-2012'!L127*$AE$18,""))))))))))))))))</f>
        <v/>
      </c>
      <c r="M127" s="12" t="str">
        <f t="shared" si="5"/>
        <v/>
      </c>
      <c r="N127" s="12" t="str">
        <f>IF('Result 2005-2012'!$R127="","",IF($M$1=2005,'Result 2005-2012'!N127,IF(AND($M$1=2006,'Calculation sheet'!$AQ127="2005-2012"),'Result 2005-2012'!N127*SUM($Y$10:$AE$10)/7,IF(AND($M$1=2007,'Calculation sheet'!$AQ127="2005-2012"),'Result 2005-2012'!N127*SUM($Z$10:$AE$10)/6,IF(AND($M$1=2008,'Calculation sheet'!$AQ127="2005-2012"),'Result 2005-2012'!N127*SUM($AA$10:$AE$10)/5,IF(AND($M$1=2009,'Calculation sheet'!$AQ127="2005-2012"),'Result 2005-2012'!N127*SUM($AB$10:$AE$10)/4,IF(AND($M$1=2010,'Calculation sheet'!$AQ127="2005-2012"),'Result 2005-2012'!N127*SUM($AC$10:$AE$10)/3,IF(AND($M$1=2011,'Calculation sheet'!$AQ127="2005-2012"),'Result 2005-2012'!N127*SUM($AD$10:$AE$10)/2,IF(AND($M$1=2012,'Calculation sheet'!$AQ127="2005-2012"),'Result 2005-2012'!N127*$AE$10,IF(AND($M$1=2006,'Calculation sheet'!$AQ127="1999-2012"),'Result 2005-2012'!N127*SUM($Y$16:$AE$16)/7,IF(AND($M$1=2007,'Calculation sheet'!$AQ127="1999-2012"),'Result 2005-2012'!N127*SUM($Z$16:$AE$16)/6,IF(AND($M$1=2008,'Calculation sheet'!$AQ127="1999-2012"),'Result 2005-2012'!N127*SUM($AA$16:$AE$16)/5,IF(AND($M$1=2009,'Calculation sheet'!$AQ127="1999-2012"),'Result 2005-2012'!N127*SUM($AB$16:$AE$16)/4,IF(AND($M$1=2010,'Calculation sheet'!$AQ127="1999-2012"),'Result 2005-2012'!N127*SUM($AC$16:$AE$16)/3,IF(AND($M$1=2011,'Calculation sheet'!$AQ127="1999-2012"),'Result 2005-2012'!N127*SUM($AD$16:$AE$16)/2,IF(AND($M$1=2012,'Calculation sheet'!$AQ127="1999-2012"),'Result 2005-2012'!N127*$AE$16,""))))))))))))))))</f>
        <v/>
      </c>
      <c r="O127" s="12" t="str">
        <f>IF('Result 2005-2012'!$R127="","",IF($M$1=2005,'Result 2005-2012'!O127,IF(AND($M$1=2006,'Calculation sheet'!$AQ127="2005-2012"),'Result 2005-2012'!O127*SUM($Y$10:$AE$10)/7,IF(AND($M$1=2007,'Calculation sheet'!$AQ127="2005-2012"),'Result 2005-2012'!O127*SUM($Z$10:$AE$10)/6,IF(AND($M$1=2008,'Calculation sheet'!$AQ127="2005-2012"),'Result 2005-2012'!O127*SUM($AA$10:$AE$10)/5,IF(AND($M$1=2009,'Calculation sheet'!$AQ127="2005-2012"),'Result 2005-2012'!O127*SUM($AB$10:$AE$10)/4,IF(AND($M$1=2010,'Calculation sheet'!$AQ127="2005-2012"),'Result 2005-2012'!O127*SUM($AC$10:$AE$10)/3,IF(AND($M$1=2011,'Calculation sheet'!$AQ127="2005-2012"),'Result 2005-2012'!O127*SUM($AD$10:$AE$10)/2,IF(AND($M$1=2012,'Calculation sheet'!$AQ127="2005-2012"),'Result 2005-2012'!O127*$AE$10,IF(AND($M$1=2006,'Calculation sheet'!$AQ127="1999-2012"),'Result 2005-2012'!O127*SUM($Y$16:$AE$16)/7,IF(AND($M$1=2007,'Calculation sheet'!$AQ127="1999-2012"),'Result 2005-2012'!O127*SUM($Z$16:$AE$16)/6,IF(AND($M$1=2008,'Calculation sheet'!$AQ127="1999-2012"),'Result 2005-2012'!O127*SUM($AA$16:$AE$16)/5,IF(AND($M$1=2009,'Calculation sheet'!$AQ127="1999-2012"),'Result 2005-2012'!O127*SUM($AB$16:$AE$16)/4,IF(AND($M$1=2010,'Calculation sheet'!$AQ127="1999-2012"),'Result 2005-2012'!O127*SUM($AC$16:$AE$16)/3,IF(AND($M$1=2011,'Calculation sheet'!$AQ127="1999-2012"),'Result 2005-2012'!O127*SUM($AD$16:$AE$16)/2,IF(AND($M$1=2012,'Calculation sheet'!$AQ127="1999-2012"),'Result 2005-2012'!O127*$AE$16,""))))))))))))))))</f>
        <v/>
      </c>
      <c r="P127" s="12" t="str">
        <f>IF('Result 2005-2012'!$R127="","",IF($M$1=2005,'Result 2005-2012'!P127,IF(AND($M$1=2006,'Calculation sheet'!$AQ127="2005-2012"),'Result 2005-2012'!P127*SUM($Y$11:$AE$11)/7,IF(AND($M$1=2007,'Calculation sheet'!$AQ127="2005-2012"),'Result 2005-2012'!P127*SUM($Z$11:$AE$11)/6,IF(AND($M$1=2008,'Calculation sheet'!$AQ127="2005-2012"),'Result 2005-2012'!P127*SUM($AA$11:$AE$11)/5,IF(AND($M$1=2009,'Calculation sheet'!$AQ127="2005-2012"),'Result 2005-2012'!P127*SUM($AB$11:$AE$11)/4,IF(AND($M$1=2010,'Calculation sheet'!$AQ127="2005-2012"),'Result 2005-2012'!P127*SUM($AC$11:$AE$11)/3,IF(AND($M$1=2011,'Calculation sheet'!$AQ127="2005-2012"),'Result 2005-2012'!P127*SUM($AD$11:$AE$11)/2,IF(AND($M$1=2012,'Calculation sheet'!$AQ127="2005-2012"),'Result 2005-2012'!P127*$AE$11,IF(AND($M$1=2006,'Calculation sheet'!$AQ127="1999-2012"),'Result 2005-2012'!P127*SUM($Y$16:$AE$16)/7,IF(AND($M$1=2007,'Calculation sheet'!$AQ127="1999-2012"),'Result 2005-2012'!P127*SUM($Z$16:$AE$16)/6,IF(AND($M$1=2008,'Calculation sheet'!$AQ127="1999-2012"),'Result 2005-2012'!P127*SUM($AA$16:$AE$16)/5,IF(AND($M$1=2009,'Calculation sheet'!$AQ127="1999-2012"),'Result 2005-2012'!P127*SUM($AB$16:$AE$16)/4,IF(AND($M$1=2010,'Calculation sheet'!$AQ127="1999-2012"),'Result 2005-2012'!P127*SUM($AC$16:$AE$16)/3,IF(AND($M$1=2011,'Calculation sheet'!$AQ127="1999-2012"),'Result 2005-2012'!P127*SUM($AD$16:$AE$16)/2,IF(AND($M$1=2012,'Calculation sheet'!$AQ127="1999-2012"),'Result 2005-2012'!P127*$AE$16,""))))))))))))))))</f>
        <v/>
      </c>
      <c r="Q127" s="12" t="str">
        <f t="shared" si="6"/>
        <v/>
      </c>
      <c r="R127" s="14" t="str">
        <f t="shared" si="7"/>
        <v/>
      </c>
    </row>
    <row r="128" spans="1:18" x14ac:dyDescent="0.3">
      <c r="A128" s="4" t="str">
        <f>IF('Input data'!A143="","",'Input data'!A143)</f>
        <v/>
      </c>
      <c r="B128" s="4" t="str">
        <f>IF('Input data'!B143="","",'Input data'!B143)</f>
        <v/>
      </c>
      <c r="C128" s="4" t="str">
        <f>IF('Input data'!C143="","",'Input data'!C143)</f>
        <v/>
      </c>
      <c r="D128" s="4" t="str">
        <f>IF('Input data'!D143="","",'Input data'!D143)</f>
        <v/>
      </c>
      <c r="E128" s="4" t="str">
        <f>IF('Input data'!E143="","",'Input data'!E143)</f>
        <v/>
      </c>
      <c r="F128" s="4" t="str">
        <f>IF('Input data'!F143="","",'Input data'!F143)</f>
        <v/>
      </c>
      <c r="G128" s="4">
        <f>IF('Input data'!G143="","",'Input data'!G143)</f>
        <v>0</v>
      </c>
      <c r="H128" s="4" t="str">
        <f>IF('Input data'!H143&gt;0.5,'Input data'!H143,"")</f>
        <v/>
      </c>
      <c r="I128" s="4" t="str">
        <f>IF('Input data'!I143="","",'Input data'!I143)</f>
        <v/>
      </c>
      <c r="J128" s="12" t="str">
        <f>IF('Result 2005-2012'!$R128="","",IF($M$1=2005,'Result 2005-2012'!J128,IF(AND($M$1=2006,'Calculation sheet'!$AQ128="2005-2012"),'Result 2005-2012'!J128*SUM($Y$7:$AE$7)/7,IF(AND($M$1=2007,'Calculation sheet'!$AQ128="2005-2012"),'Result 2005-2012'!J128*SUM($Z$7:$AE$7)/6,IF(AND($M$1=2008,'Calculation sheet'!$AQ128="2005-2012"),'Result 2005-2012'!J128*SUM($AA$7:$AE$7)/5,IF(AND($M$1=2009,'Calculation sheet'!$AQ128="2005-2012"),'Result 2005-2012'!J128*SUM($AB$7:$AE$7)/4,IF(AND($M$1=2010,'Calculation sheet'!$AQ128="2005-2012"),'Result 2005-2012'!J128*SUM($AC$7:$AE$7)/3,IF(AND($M$1=2011,'Calculation sheet'!$AQ128="2005-2012"),'Result 2005-2012'!J128*SUM($AD$7:$AE$7)/2,IF(AND($M$1=2012,'Calculation sheet'!$AQ128="2005-2012"),'Result 2005-2012'!J128*$AE$7,IF(AND($M$1=2006,'Calculation sheet'!$AQ128="1999-2012"),'Result 2005-2012'!J128*SUM($Y$16:$AE$16)/7,IF(AND($M$1=2007,'Calculation sheet'!$AQ128="1999-2012"),'Result 2005-2012'!J128*SUM($Z$16:$AE$16)/6,IF(AND($M$1=2008,'Calculation sheet'!$AQ128="1999-2012"),'Result 2005-2012'!J128*SUM($AA$16:$AE$16)/5,IF(AND($M$1=2009,'Calculation sheet'!$AQ128="1999-2012"),'Result 2005-2012'!J128*SUM($AB$16:$AE$16)/4,IF(AND($M$1=2010,'Calculation sheet'!$AQ128="1999-2012"),'Result 2005-2012'!J128*SUM($AC$16:$AE$16)/3,IF(AND($M$1=2011,'Calculation sheet'!$AQ128="1999-2012"),'Result 2005-2012'!J128*SUM($AD$16:$AE$16)/2,IF(AND($M$1=2012,'Calculation sheet'!$AQ128="1999-2012"),'Result 2005-2012'!J128*$AE$16,""))))))))))))))))</f>
        <v/>
      </c>
      <c r="K128" s="12" t="str">
        <f>IF('Result 2005-2012'!$R128="","",IF($M$1=2005,'Result 2005-2012'!K128,IF(AND($M$1=2006,'Calculation sheet'!$AQ128="2005-2012"),'Result 2005-2012'!K128*SUM($Y$8:$AE$8)/7,IF(AND($M$1=2007,'Calculation sheet'!$AQ128="2005-2012"),'Result 2005-2012'!K128*SUM($Z$8:$AE$8)/6,IF(AND($M$1=2008,'Calculation sheet'!$AQ128="2005-2012"),'Result 2005-2012'!K128*SUM($AA$8:$AE$8)/5,IF(AND($M$1=2009,'Calculation sheet'!$AQ128="2005-2012"),'Result 2005-2012'!K128*SUM($AB$8:$AE$8)/4,IF(AND($M$1=2010,'Calculation sheet'!$AQ128="2005-2012"),'Result 2005-2012'!K128*SUM($AC$8:$AE$8)/3,IF(AND($M$1=2011,'Calculation sheet'!$AQ128="2005-2012"),'Result 2005-2012'!K128*SUM($AD$8:$AE$8)/2,IF(AND($M$1=2012,'Calculation sheet'!$AQ128="2005-2012"),'Result 2005-2012'!K128*$AE$8,IF(AND($M$1=2006,'Calculation sheet'!$AQ128="1999-2012"),'Result 2005-2012'!K128*SUM($Y$17:$AE$17)/7,IF(AND($M$1=2007,'Calculation sheet'!$AQ128="1999-2012"),'Result 2005-2012'!K128*SUM($Z$17:$AE$17)/6,IF(AND($M$1=2008,'Calculation sheet'!$AQ128="1999-2012"),'Result 2005-2012'!K128*SUM($AA$17:$AE$17)/5,IF(AND($M$1=2009,'Calculation sheet'!$AQ128="1999-2012"),'Result 2005-2012'!K128*SUM($AB$17:$AE$17)/4,IF(AND($M$1=2010,'Calculation sheet'!$AQ128="1999-2012"),'Result 2005-2012'!K128*SUM($AC$17:$AE$17)/3,IF(AND($M$1=2011,'Calculation sheet'!$AQ128="1999-2012"),'Result 2005-2012'!K128*SUM($AD$17:$AE$17)/2,IF(AND($M$1=2012,'Calculation sheet'!$AQ128="1999-2012"),'Result 2005-2012'!K128*$AE$17,""))))))))))))))))</f>
        <v/>
      </c>
      <c r="L128" s="12" t="str">
        <f>IF('Result 2005-2012'!$R128="","",IF($M$1=2005,'Result 2005-2012'!L128,IF(AND($M$1=2006,'Calculation sheet'!$AQ128="2005-2012"),'Result 2005-2012'!L128*SUM($Y$9:$AE$9)/7,IF(AND($M$1=2007,'Calculation sheet'!$AQ128="2005-2012"),'Result 2005-2012'!L128*SUM($Z$9:$AE$9)/6,IF(AND($M$1=2008,'Calculation sheet'!$AQ128="2005-2012"),'Result 2005-2012'!L128*SUM($AA$9:$AE$9)/5,IF(AND($M$1=2009,'Calculation sheet'!$AQ128="2005-2012"),'Result 2005-2012'!L128*SUM($AB$9:$AE$9)/4,IF(AND($M$1=2010,'Calculation sheet'!$AQ128="2005-2012"),'Result 2005-2012'!L128*SUM($AC$9:$AE$9)/3,IF(AND($M$1=2011,'Calculation sheet'!$AQ128="2005-2012"),'Result 2005-2012'!L128*SUM($AD$9:$AE$9)/2,IF(AND($M$1=2012,'Calculation sheet'!$AQ128="2005-2012"),'Result 2005-2012'!L128*$AE$9,IF(AND($M$1=2006,'Calculation sheet'!$AQ128="1999-2012"),'Result 2005-2012'!L128*SUM($Y$18:$AE$18)/7,IF(AND($M$1=2007,'Calculation sheet'!$AQ128="1999-2012"),'Result 2005-2012'!L128*SUM($Z$18:$AE$18)/6,IF(AND($M$1=2008,'Calculation sheet'!$AQ128="1999-2012"),'Result 2005-2012'!L128*SUM($AA$18:$AE$18)/5,IF(AND($M$1=2009,'Calculation sheet'!$AQ128="1999-2012"),'Result 2005-2012'!L128*SUM($AB$18:$AE$18)/4,IF(AND($M$1=2010,'Calculation sheet'!$AQ128="1999-2012"),'Result 2005-2012'!L128*SUM($AC$18:$AE$18)/3,IF(AND($M$1=2011,'Calculation sheet'!$AQ128="1999-2012"),'Result 2005-2012'!L128*SUM($AD$18:$AE$18)/2,IF(AND($M$1=2012,'Calculation sheet'!$AQ128="1999-2012"),'Result 2005-2012'!L128*$AE$18,""))))))))))))))))</f>
        <v/>
      </c>
      <c r="M128" s="12" t="str">
        <f t="shared" si="5"/>
        <v/>
      </c>
      <c r="N128" s="12" t="str">
        <f>IF('Result 2005-2012'!$R128="","",IF($M$1=2005,'Result 2005-2012'!N128,IF(AND($M$1=2006,'Calculation sheet'!$AQ128="2005-2012"),'Result 2005-2012'!N128*SUM($Y$10:$AE$10)/7,IF(AND($M$1=2007,'Calculation sheet'!$AQ128="2005-2012"),'Result 2005-2012'!N128*SUM($Z$10:$AE$10)/6,IF(AND($M$1=2008,'Calculation sheet'!$AQ128="2005-2012"),'Result 2005-2012'!N128*SUM($AA$10:$AE$10)/5,IF(AND($M$1=2009,'Calculation sheet'!$AQ128="2005-2012"),'Result 2005-2012'!N128*SUM($AB$10:$AE$10)/4,IF(AND($M$1=2010,'Calculation sheet'!$AQ128="2005-2012"),'Result 2005-2012'!N128*SUM($AC$10:$AE$10)/3,IF(AND($M$1=2011,'Calculation sheet'!$AQ128="2005-2012"),'Result 2005-2012'!N128*SUM($AD$10:$AE$10)/2,IF(AND($M$1=2012,'Calculation sheet'!$AQ128="2005-2012"),'Result 2005-2012'!N128*$AE$10,IF(AND($M$1=2006,'Calculation sheet'!$AQ128="1999-2012"),'Result 2005-2012'!N128*SUM($Y$16:$AE$16)/7,IF(AND($M$1=2007,'Calculation sheet'!$AQ128="1999-2012"),'Result 2005-2012'!N128*SUM($Z$16:$AE$16)/6,IF(AND($M$1=2008,'Calculation sheet'!$AQ128="1999-2012"),'Result 2005-2012'!N128*SUM($AA$16:$AE$16)/5,IF(AND($M$1=2009,'Calculation sheet'!$AQ128="1999-2012"),'Result 2005-2012'!N128*SUM($AB$16:$AE$16)/4,IF(AND($M$1=2010,'Calculation sheet'!$AQ128="1999-2012"),'Result 2005-2012'!N128*SUM($AC$16:$AE$16)/3,IF(AND($M$1=2011,'Calculation sheet'!$AQ128="1999-2012"),'Result 2005-2012'!N128*SUM($AD$16:$AE$16)/2,IF(AND($M$1=2012,'Calculation sheet'!$AQ128="1999-2012"),'Result 2005-2012'!N128*$AE$16,""))))))))))))))))</f>
        <v/>
      </c>
      <c r="O128" s="12" t="str">
        <f>IF('Result 2005-2012'!$R128="","",IF($M$1=2005,'Result 2005-2012'!O128,IF(AND($M$1=2006,'Calculation sheet'!$AQ128="2005-2012"),'Result 2005-2012'!O128*SUM($Y$10:$AE$10)/7,IF(AND($M$1=2007,'Calculation sheet'!$AQ128="2005-2012"),'Result 2005-2012'!O128*SUM($Z$10:$AE$10)/6,IF(AND($M$1=2008,'Calculation sheet'!$AQ128="2005-2012"),'Result 2005-2012'!O128*SUM($AA$10:$AE$10)/5,IF(AND($M$1=2009,'Calculation sheet'!$AQ128="2005-2012"),'Result 2005-2012'!O128*SUM($AB$10:$AE$10)/4,IF(AND($M$1=2010,'Calculation sheet'!$AQ128="2005-2012"),'Result 2005-2012'!O128*SUM($AC$10:$AE$10)/3,IF(AND($M$1=2011,'Calculation sheet'!$AQ128="2005-2012"),'Result 2005-2012'!O128*SUM($AD$10:$AE$10)/2,IF(AND($M$1=2012,'Calculation sheet'!$AQ128="2005-2012"),'Result 2005-2012'!O128*$AE$10,IF(AND($M$1=2006,'Calculation sheet'!$AQ128="1999-2012"),'Result 2005-2012'!O128*SUM($Y$16:$AE$16)/7,IF(AND($M$1=2007,'Calculation sheet'!$AQ128="1999-2012"),'Result 2005-2012'!O128*SUM($Z$16:$AE$16)/6,IF(AND($M$1=2008,'Calculation sheet'!$AQ128="1999-2012"),'Result 2005-2012'!O128*SUM($AA$16:$AE$16)/5,IF(AND($M$1=2009,'Calculation sheet'!$AQ128="1999-2012"),'Result 2005-2012'!O128*SUM($AB$16:$AE$16)/4,IF(AND($M$1=2010,'Calculation sheet'!$AQ128="1999-2012"),'Result 2005-2012'!O128*SUM($AC$16:$AE$16)/3,IF(AND($M$1=2011,'Calculation sheet'!$AQ128="1999-2012"),'Result 2005-2012'!O128*SUM($AD$16:$AE$16)/2,IF(AND($M$1=2012,'Calculation sheet'!$AQ128="1999-2012"),'Result 2005-2012'!O128*$AE$16,""))))))))))))))))</f>
        <v/>
      </c>
      <c r="P128" s="12" t="str">
        <f>IF('Result 2005-2012'!$R128="","",IF($M$1=2005,'Result 2005-2012'!P128,IF(AND($M$1=2006,'Calculation sheet'!$AQ128="2005-2012"),'Result 2005-2012'!P128*SUM($Y$11:$AE$11)/7,IF(AND($M$1=2007,'Calculation sheet'!$AQ128="2005-2012"),'Result 2005-2012'!P128*SUM($Z$11:$AE$11)/6,IF(AND($M$1=2008,'Calculation sheet'!$AQ128="2005-2012"),'Result 2005-2012'!P128*SUM($AA$11:$AE$11)/5,IF(AND($M$1=2009,'Calculation sheet'!$AQ128="2005-2012"),'Result 2005-2012'!P128*SUM($AB$11:$AE$11)/4,IF(AND($M$1=2010,'Calculation sheet'!$AQ128="2005-2012"),'Result 2005-2012'!P128*SUM($AC$11:$AE$11)/3,IF(AND($M$1=2011,'Calculation sheet'!$AQ128="2005-2012"),'Result 2005-2012'!P128*SUM($AD$11:$AE$11)/2,IF(AND($M$1=2012,'Calculation sheet'!$AQ128="2005-2012"),'Result 2005-2012'!P128*$AE$11,IF(AND($M$1=2006,'Calculation sheet'!$AQ128="1999-2012"),'Result 2005-2012'!P128*SUM($Y$16:$AE$16)/7,IF(AND($M$1=2007,'Calculation sheet'!$AQ128="1999-2012"),'Result 2005-2012'!P128*SUM($Z$16:$AE$16)/6,IF(AND($M$1=2008,'Calculation sheet'!$AQ128="1999-2012"),'Result 2005-2012'!P128*SUM($AA$16:$AE$16)/5,IF(AND($M$1=2009,'Calculation sheet'!$AQ128="1999-2012"),'Result 2005-2012'!P128*SUM($AB$16:$AE$16)/4,IF(AND($M$1=2010,'Calculation sheet'!$AQ128="1999-2012"),'Result 2005-2012'!P128*SUM($AC$16:$AE$16)/3,IF(AND($M$1=2011,'Calculation sheet'!$AQ128="1999-2012"),'Result 2005-2012'!P128*SUM($AD$16:$AE$16)/2,IF(AND($M$1=2012,'Calculation sheet'!$AQ128="1999-2012"),'Result 2005-2012'!P128*$AE$16,""))))))))))))))))</f>
        <v/>
      </c>
      <c r="Q128" s="12" t="str">
        <f t="shared" si="6"/>
        <v/>
      </c>
      <c r="R128" s="14" t="str">
        <f t="shared" si="7"/>
        <v/>
      </c>
    </row>
    <row r="129" spans="1:18" x14ac:dyDescent="0.3">
      <c r="A129" s="4" t="str">
        <f>IF('Input data'!A144="","",'Input data'!A144)</f>
        <v/>
      </c>
      <c r="B129" s="4" t="str">
        <f>IF('Input data'!B144="","",'Input data'!B144)</f>
        <v/>
      </c>
      <c r="C129" s="4" t="str">
        <f>IF('Input data'!C144="","",'Input data'!C144)</f>
        <v/>
      </c>
      <c r="D129" s="4" t="str">
        <f>IF('Input data'!D144="","",'Input data'!D144)</f>
        <v/>
      </c>
      <c r="E129" s="4" t="str">
        <f>IF('Input data'!E144="","",'Input data'!E144)</f>
        <v/>
      </c>
      <c r="F129" s="4" t="str">
        <f>IF('Input data'!F144="","",'Input data'!F144)</f>
        <v/>
      </c>
      <c r="G129" s="4">
        <f>IF('Input data'!G144="","",'Input data'!G144)</f>
        <v>0</v>
      </c>
      <c r="H129" s="4" t="str">
        <f>IF('Input data'!H144&gt;0.5,'Input data'!H144,"")</f>
        <v/>
      </c>
      <c r="I129" s="4" t="str">
        <f>IF('Input data'!I144="","",'Input data'!I144)</f>
        <v/>
      </c>
      <c r="J129" s="12" t="str">
        <f>IF('Result 2005-2012'!$R129="","",IF($M$1=2005,'Result 2005-2012'!J129,IF(AND($M$1=2006,'Calculation sheet'!$AQ129="2005-2012"),'Result 2005-2012'!J129*SUM($Y$7:$AE$7)/7,IF(AND($M$1=2007,'Calculation sheet'!$AQ129="2005-2012"),'Result 2005-2012'!J129*SUM($Z$7:$AE$7)/6,IF(AND($M$1=2008,'Calculation sheet'!$AQ129="2005-2012"),'Result 2005-2012'!J129*SUM($AA$7:$AE$7)/5,IF(AND($M$1=2009,'Calculation sheet'!$AQ129="2005-2012"),'Result 2005-2012'!J129*SUM($AB$7:$AE$7)/4,IF(AND($M$1=2010,'Calculation sheet'!$AQ129="2005-2012"),'Result 2005-2012'!J129*SUM($AC$7:$AE$7)/3,IF(AND($M$1=2011,'Calculation sheet'!$AQ129="2005-2012"),'Result 2005-2012'!J129*SUM($AD$7:$AE$7)/2,IF(AND($M$1=2012,'Calculation sheet'!$AQ129="2005-2012"),'Result 2005-2012'!J129*$AE$7,IF(AND($M$1=2006,'Calculation sheet'!$AQ129="1999-2012"),'Result 2005-2012'!J129*SUM($Y$16:$AE$16)/7,IF(AND($M$1=2007,'Calculation sheet'!$AQ129="1999-2012"),'Result 2005-2012'!J129*SUM($Z$16:$AE$16)/6,IF(AND($M$1=2008,'Calculation sheet'!$AQ129="1999-2012"),'Result 2005-2012'!J129*SUM($AA$16:$AE$16)/5,IF(AND($M$1=2009,'Calculation sheet'!$AQ129="1999-2012"),'Result 2005-2012'!J129*SUM($AB$16:$AE$16)/4,IF(AND($M$1=2010,'Calculation sheet'!$AQ129="1999-2012"),'Result 2005-2012'!J129*SUM($AC$16:$AE$16)/3,IF(AND($M$1=2011,'Calculation sheet'!$AQ129="1999-2012"),'Result 2005-2012'!J129*SUM($AD$16:$AE$16)/2,IF(AND($M$1=2012,'Calculation sheet'!$AQ129="1999-2012"),'Result 2005-2012'!J129*$AE$16,""))))))))))))))))</f>
        <v/>
      </c>
      <c r="K129" s="12" t="str">
        <f>IF('Result 2005-2012'!$R129="","",IF($M$1=2005,'Result 2005-2012'!K129,IF(AND($M$1=2006,'Calculation sheet'!$AQ129="2005-2012"),'Result 2005-2012'!K129*SUM($Y$8:$AE$8)/7,IF(AND($M$1=2007,'Calculation sheet'!$AQ129="2005-2012"),'Result 2005-2012'!K129*SUM($Z$8:$AE$8)/6,IF(AND($M$1=2008,'Calculation sheet'!$AQ129="2005-2012"),'Result 2005-2012'!K129*SUM($AA$8:$AE$8)/5,IF(AND($M$1=2009,'Calculation sheet'!$AQ129="2005-2012"),'Result 2005-2012'!K129*SUM($AB$8:$AE$8)/4,IF(AND($M$1=2010,'Calculation sheet'!$AQ129="2005-2012"),'Result 2005-2012'!K129*SUM($AC$8:$AE$8)/3,IF(AND($M$1=2011,'Calculation sheet'!$AQ129="2005-2012"),'Result 2005-2012'!K129*SUM($AD$8:$AE$8)/2,IF(AND($M$1=2012,'Calculation sheet'!$AQ129="2005-2012"),'Result 2005-2012'!K129*$AE$8,IF(AND($M$1=2006,'Calculation sheet'!$AQ129="1999-2012"),'Result 2005-2012'!K129*SUM($Y$17:$AE$17)/7,IF(AND($M$1=2007,'Calculation sheet'!$AQ129="1999-2012"),'Result 2005-2012'!K129*SUM($Z$17:$AE$17)/6,IF(AND($M$1=2008,'Calculation sheet'!$AQ129="1999-2012"),'Result 2005-2012'!K129*SUM($AA$17:$AE$17)/5,IF(AND($M$1=2009,'Calculation sheet'!$AQ129="1999-2012"),'Result 2005-2012'!K129*SUM($AB$17:$AE$17)/4,IF(AND($M$1=2010,'Calculation sheet'!$AQ129="1999-2012"),'Result 2005-2012'!K129*SUM($AC$17:$AE$17)/3,IF(AND($M$1=2011,'Calculation sheet'!$AQ129="1999-2012"),'Result 2005-2012'!K129*SUM($AD$17:$AE$17)/2,IF(AND($M$1=2012,'Calculation sheet'!$AQ129="1999-2012"),'Result 2005-2012'!K129*$AE$17,""))))))))))))))))</f>
        <v/>
      </c>
      <c r="L129" s="12" t="str">
        <f>IF('Result 2005-2012'!$R129="","",IF($M$1=2005,'Result 2005-2012'!L129,IF(AND($M$1=2006,'Calculation sheet'!$AQ129="2005-2012"),'Result 2005-2012'!L129*SUM($Y$9:$AE$9)/7,IF(AND($M$1=2007,'Calculation sheet'!$AQ129="2005-2012"),'Result 2005-2012'!L129*SUM($Z$9:$AE$9)/6,IF(AND($M$1=2008,'Calculation sheet'!$AQ129="2005-2012"),'Result 2005-2012'!L129*SUM($AA$9:$AE$9)/5,IF(AND($M$1=2009,'Calculation sheet'!$AQ129="2005-2012"),'Result 2005-2012'!L129*SUM($AB$9:$AE$9)/4,IF(AND($M$1=2010,'Calculation sheet'!$AQ129="2005-2012"),'Result 2005-2012'!L129*SUM($AC$9:$AE$9)/3,IF(AND($M$1=2011,'Calculation sheet'!$AQ129="2005-2012"),'Result 2005-2012'!L129*SUM($AD$9:$AE$9)/2,IF(AND($M$1=2012,'Calculation sheet'!$AQ129="2005-2012"),'Result 2005-2012'!L129*$AE$9,IF(AND($M$1=2006,'Calculation sheet'!$AQ129="1999-2012"),'Result 2005-2012'!L129*SUM($Y$18:$AE$18)/7,IF(AND($M$1=2007,'Calculation sheet'!$AQ129="1999-2012"),'Result 2005-2012'!L129*SUM($Z$18:$AE$18)/6,IF(AND($M$1=2008,'Calculation sheet'!$AQ129="1999-2012"),'Result 2005-2012'!L129*SUM($AA$18:$AE$18)/5,IF(AND($M$1=2009,'Calculation sheet'!$AQ129="1999-2012"),'Result 2005-2012'!L129*SUM($AB$18:$AE$18)/4,IF(AND($M$1=2010,'Calculation sheet'!$AQ129="1999-2012"),'Result 2005-2012'!L129*SUM($AC$18:$AE$18)/3,IF(AND($M$1=2011,'Calculation sheet'!$AQ129="1999-2012"),'Result 2005-2012'!L129*SUM($AD$18:$AE$18)/2,IF(AND($M$1=2012,'Calculation sheet'!$AQ129="1999-2012"),'Result 2005-2012'!L129*$AE$18,""))))))))))))))))</f>
        <v/>
      </c>
      <c r="M129" s="12" t="str">
        <f t="shared" si="5"/>
        <v/>
      </c>
      <c r="N129" s="12" t="str">
        <f>IF('Result 2005-2012'!$R129="","",IF($M$1=2005,'Result 2005-2012'!N129,IF(AND($M$1=2006,'Calculation sheet'!$AQ129="2005-2012"),'Result 2005-2012'!N129*SUM($Y$10:$AE$10)/7,IF(AND($M$1=2007,'Calculation sheet'!$AQ129="2005-2012"),'Result 2005-2012'!N129*SUM($Z$10:$AE$10)/6,IF(AND($M$1=2008,'Calculation sheet'!$AQ129="2005-2012"),'Result 2005-2012'!N129*SUM($AA$10:$AE$10)/5,IF(AND($M$1=2009,'Calculation sheet'!$AQ129="2005-2012"),'Result 2005-2012'!N129*SUM($AB$10:$AE$10)/4,IF(AND($M$1=2010,'Calculation sheet'!$AQ129="2005-2012"),'Result 2005-2012'!N129*SUM($AC$10:$AE$10)/3,IF(AND($M$1=2011,'Calculation sheet'!$AQ129="2005-2012"),'Result 2005-2012'!N129*SUM($AD$10:$AE$10)/2,IF(AND($M$1=2012,'Calculation sheet'!$AQ129="2005-2012"),'Result 2005-2012'!N129*$AE$10,IF(AND($M$1=2006,'Calculation sheet'!$AQ129="1999-2012"),'Result 2005-2012'!N129*SUM($Y$16:$AE$16)/7,IF(AND($M$1=2007,'Calculation sheet'!$AQ129="1999-2012"),'Result 2005-2012'!N129*SUM($Z$16:$AE$16)/6,IF(AND($M$1=2008,'Calculation sheet'!$AQ129="1999-2012"),'Result 2005-2012'!N129*SUM($AA$16:$AE$16)/5,IF(AND($M$1=2009,'Calculation sheet'!$AQ129="1999-2012"),'Result 2005-2012'!N129*SUM($AB$16:$AE$16)/4,IF(AND($M$1=2010,'Calculation sheet'!$AQ129="1999-2012"),'Result 2005-2012'!N129*SUM($AC$16:$AE$16)/3,IF(AND($M$1=2011,'Calculation sheet'!$AQ129="1999-2012"),'Result 2005-2012'!N129*SUM($AD$16:$AE$16)/2,IF(AND($M$1=2012,'Calculation sheet'!$AQ129="1999-2012"),'Result 2005-2012'!N129*$AE$16,""))))))))))))))))</f>
        <v/>
      </c>
      <c r="O129" s="12" t="str">
        <f>IF('Result 2005-2012'!$R129="","",IF($M$1=2005,'Result 2005-2012'!O129,IF(AND($M$1=2006,'Calculation sheet'!$AQ129="2005-2012"),'Result 2005-2012'!O129*SUM($Y$10:$AE$10)/7,IF(AND($M$1=2007,'Calculation sheet'!$AQ129="2005-2012"),'Result 2005-2012'!O129*SUM($Z$10:$AE$10)/6,IF(AND($M$1=2008,'Calculation sheet'!$AQ129="2005-2012"),'Result 2005-2012'!O129*SUM($AA$10:$AE$10)/5,IF(AND($M$1=2009,'Calculation sheet'!$AQ129="2005-2012"),'Result 2005-2012'!O129*SUM($AB$10:$AE$10)/4,IF(AND($M$1=2010,'Calculation sheet'!$AQ129="2005-2012"),'Result 2005-2012'!O129*SUM($AC$10:$AE$10)/3,IF(AND($M$1=2011,'Calculation sheet'!$AQ129="2005-2012"),'Result 2005-2012'!O129*SUM($AD$10:$AE$10)/2,IF(AND($M$1=2012,'Calculation sheet'!$AQ129="2005-2012"),'Result 2005-2012'!O129*$AE$10,IF(AND($M$1=2006,'Calculation sheet'!$AQ129="1999-2012"),'Result 2005-2012'!O129*SUM($Y$16:$AE$16)/7,IF(AND($M$1=2007,'Calculation sheet'!$AQ129="1999-2012"),'Result 2005-2012'!O129*SUM($Z$16:$AE$16)/6,IF(AND($M$1=2008,'Calculation sheet'!$AQ129="1999-2012"),'Result 2005-2012'!O129*SUM($AA$16:$AE$16)/5,IF(AND($M$1=2009,'Calculation sheet'!$AQ129="1999-2012"),'Result 2005-2012'!O129*SUM($AB$16:$AE$16)/4,IF(AND($M$1=2010,'Calculation sheet'!$AQ129="1999-2012"),'Result 2005-2012'!O129*SUM($AC$16:$AE$16)/3,IF(AND($M$1=2011,'Calculation sheet'!$AQ129="1999-2012"),'Result 2005-2012'!O129*SUM($AD$16:$AE$16)/2,IF(AND($M$1=2012,'Calculation sheet'!$AQ129="1999-2012"),'Result 2005-2012'!O129*$AE$16,""))))))))))))))))</f>
        <v/>
      </c>
      <c r="P129" s="12" t="str">
        <f>IF('Result 2005-2012'!$R129="","",IF($M$1=2005,'Result 2005-2012'!P129,IF(AND($M$1=2006,'Calculation sheet'!$AQ129="2005-2012"),'Result 2005-2012'!P129*SUM($Y$11:$AE$11)/7,IF(AND($M$1=2007,'Calculation sheet'!$AQ129="2005-2012"),'Result 2005-2012'!P129*SUM($Z$11:$AE$11)/6,IF(AND($M$1=2008,'Calculation sheet'!$AQ129="2005-2012"),'Result 2005-2012'!P129*SUM($AA$11:$AE$11)/5,IF(AND($M$1=2009,'Calculation sheet'!$AQ129="2005-2012"),'Result 2005-2012'!P129*SUM($AB$11:$AE$11)/4,IF(AND($M$1=2010,'Calculation sheet'!$AQ129="2005-2012"),'Result 2005-2012'!P129*SUM($AC$11:$AE$11)/3,IF(AND($M$1=2011,'Calculation sheet'!$AQ129="2005-2012"),'Result 2005-2012'!P129*SUM($AD$11:$AE$11)/2,IF(AND($M$1=2012,'Calculation sheet'!$AQ129="2005-2012"),'Result 2005-2012'!P129*$AE$11,IF(AND($M$1=2006,'Calculation sheet'!$AQ129="1999-2012"),'Result 2005-2012'!P129*SUM($Y$16:$AE$16)/7,IF(AND($M$1=2007,'Calculation sheet'!$AQ129="1999-2012"),'Result 2005-2012'!P129*SUM($Z$16:$AE$16)/6,IF(AND($M$1=2008,'Calculation sheet'!$AQ129="1999-2012"),'Result 2005-2012'!P129*SUM($AA$16:$AE$16)/5,IF(AND($M$1=2009,'Calculation sheet'!$AQ129="1999-2012"),'Result 2005-2012'!P129*SUM($AB$16:$AE$16)/4,IF(AND($M$1=2010,'Calculation sheet'!$AQ129="1999-2012"),'Result 2005-2012'!P129*SUM($AC$16:$AE$16)/3,IF(AND($M$1=2011,'Calculation sheet'!$AQ129="1999-2012"),'Result 2005-2012'!P129*SUM($AD$16:$AE$16)/2,IF(AND($M$1=2012,'Calculation sheet'!$AQ129="1999-2012"),'Result 2005-2012'!P129*$AE$16,""))))))))))))))))</f>
        <v/>
      </c>
      <c r="Q129" s="12" t="str">
        <f t="shared" si="6"/>
        <v/>
      </c>
      <c r="R129" s="14" t="str">
        <f t="shared" si="7"/>
        <v/>
      </c>
    </row>
    <row r="130" spans="1:18" x14ac:dyDescent="0.3">
      <c r="A130" s="4" t="str">
        <f>IF('Input data'!A145="","",'Input data'!A145)</f>
        <v/>
      </c>
      <c r="B130" s="4" t="str">
        <f>IF('Input data'!B145="","",'Input data'!B145)</f>
        <v/>
      </c>
      <c r="C130" s="4" t="str">
        <f>IF('Input data'!C145="","",'Input data'!C145)</f>
        <v/>
      </c>
      <c r="D130" s="4" t="str">
        <f>IF('Input data'!D145="","",'Input data'!D145)</f>
        <v/>
      </c>
      <c r="E130" s="4" t="str">
        <f>IF('Input data'!E145="","",'Input data'!E145)</f>
        <v/>
      </c>
      <c r="F130" s="4" t="str">
        <f>IF('Input data'!F145="","",'Input data'!F145)</f>
        <v/>
      </c>
      <c r="G130" s="4">
        <f>IF('Input data'!G145="","",'Input data'!G145)</f>
        <v>0</v>
      </c>
      <c r="H130" s="4" t="str">
        <f>IF('Input data'!H145&gt;0.5,'Input data'!H145,"")</f>
        <v/>
      </c>
      <c r="I130" s="4" t="str">
        <f>IF('Input data'!I145="","",'Input data'!I145)</f>
        <v/>
      </c>
      <c r="J130" s="12" t="str">
        <f>IF('Result 2005-2012'!$R130="","",IF($M$1=2005,'Result 2005-2012'!J130,IF(AND($M$1=2006,'Calculation sheet'!$AQ130="2005-2012"),'Result 2005-2012'!J130*SUM($Y$7:$AE$7)/7,IF(AND($M$1=2007,'Calculation sheet'!$AQ130="2005-2012"),'Result 2005-2012'!J130*SUM($Z$7:$AE$7)/6,IF(AND($M$1=2008,'Calculation sheet'!$AQ130="2005-2012"),'Result 2005-2012'!J130*SUM($AA$7:$AE$7)/5,IF(AND($M$1=2009,'Calculation sheet'!$AQ130="2005-2012"),'Result 2005-2012'!J130*SUM($AB$7:$AE$7)/4,IF(AND($M$1=2010,'Calculation sheet'!$AQ130="2005-2012"),'Result 2005-2012'!J130*SUM($AC$7:$AE$7)/3,IF(AND($M$1=2011,'Calculation sheet'!$AQ130="2005-2012"),'Result 2005-2012'!J130*SUM($AD$7:$AE$7)/2,IF(AND($M$1=2012,'Calculation sheet'!$AQ130="2005-2012"),'Result 2005-2012'!J130*$AE$7,IF(AND($M$1=2006,'Calculation sheet'!$AQ130="1999-2012"),'Result 2005-2012'!J130*SUM($Y$16:$AE$16)/7,IF(AND($M$1=2007,'Calculation sheet'!$AQ130="1999-2012"),'Result 2005-2012'!J130*SUM($Z$16:$AE$16)/6,IF(AND($M$1=2008,'Calculation sheet'!$AQ130="1999-2012"),'Result 2005-2012'!J130*SUM($AA$16:$AE$16)/5,IF(AND($M$1=2009,'Calculation sheet'!$AQ130="1999-2012"),'Result 2005-2012'!J130*SUM($AB$16:$AE$16)/4,IF(AND($M$1=2010,'Calculation sheet'!$AQ130="1999-2012"),'Result 2005-2012'!J130*SUM($AC$16:$AE$16)/3,IF(AND($M$1=2011,'Calculation sheet'!$AQ130="1999-2012"),'Result 2005-2012'!J130*SUM($AD$16:$AE$16)/2,IF(AND($M$1=2012,'Calculation sheet'!$AQ130="1999-2012"),'Result 2005-2012'!J130*$AE$16,""))))))))))))))))</f>
        <v/>
      </c>
      <c r="K130" s="12" t="str">
        <f>IF('Result 2005-2012'!$R130="","",IF($M$1=2005,'Result 2005-2012'!K130,IF(AND($M$1=2006,'Calculation sheet'!$AQ130="2005-2012"),'Result 2005-2012'!K130*SUM($Y$8:$AE$8)/7,IF(AND($M$1=2007,'Calculation sheet'!$AQ130="2005-2012"),'Result 2005-2012'!K130*SUM($Z$8:$AE$8)/6,IF(AND($M$1=2008,'Calculation sheet'!$AQ130="2005-2012"),'Result 2005-2012'!K130*SUM($AA$8:$AE$8)/5,IF(AND($M$1=2009,'Calculation sheet'!$AQ130="2005-2012"),'Result 2005-2012'!K130*SUM($AB$8:$AE$8)/4,IF(AND($M$1=2010,'Calculation sheet'!$AQ130="2005-2012"),'Result 2005-2012'!K130*SUM($AC$8:$AE$8)/3,IF(AND($M$1=2011,'Calculation sheet'!$AQ130="2005-2012"),'Result 2005-2012'!K130*SUM($AD$8:$AE$8)/2,IF(AND($M$1=2012,'Calculation sheet'!$AQ130="2005-2012"),'Result 2005-2012'!K130*$AE$8,IF(AND($M$1=2006,'Calculation sheet'!$AQ130="1999-2012"),'Result 2005-2012'!K130*SUM($Y$17:$AE$17)/7,IF(AND($M$1=2007,'Calculation sheet'!$AQ130="1999-2012"),'Result 2005-2012'!K130*SUM($Z$17:$AE$17)/6,IF(AND($M$1=2008,'Calculation sheet'!$AQ130="1999-2012"),'Result 2005-2012'!K130*SUM($AA$17:$AE$17)/5,IF(AND($M$1=2009,'Calculation sheet'!$AQ130="1999-2012"),'Result 2005-2012'!K130*SUM($AB$17:$AE$17)/4,IF(AND($M$1=2010,'Calculation sheet'!$AQ130="1999-2012"),'Result 2005-2012'!K130*SUM($AC$17:$AE$17)/3,IF(AND($M$1=2011,'Calculation sheet'!$AQ130="1999-2012"),'Result 2005-2012'!K130*SUM($AD$17:$AE$17)/2,IF(AND($M$1=2012,'Calculation sheet'!$AQ130="1999-2012"),'Result 2005-2012'!K130*$AE$17,""))))))))))))))))</f>
        <v/>
      </c>
      <c r="L130" s="12" t="str">
        <f>IF('Result 2005-2012'!$R130="","",IF($M$1=2005,'Result 2005-2012'!L130,IF(AND($M$1=2006,'Calculation sheet'!$AQ130="2005-2012"),'Result 2005-2012'!L130*SUM($Y$9:$AE$9)/7,IF(AND($M$1=2007,'Calculation sheet'!$AQ130="2005-2012"),'Result 2005-2012'!L130*SUM($Z$9:$AE$9)/6,IF(AND($M$1=2008,'Calculation sheet'!$AQ130="2005-2012"),'Result 2005-2012'!L130*SUM($AA$9:$AE$9)/5,IF(AND($M$1=2009,'Calculation sheet'!$AQ130="2005-2012"),'Result 2005-2012'!L130*SUM($AB$9:$AE$9)/4,IF(AND($M$1=2010,'Calculation sheet'!$AQ130="2005-2012"),'Result 2005-2012'!L130*SUM($AC$9:$AE$9)/3,IF(AND($M$1=2011,'Calculation sheet'!$AQ130="2005-2012"),'Result 2005-2012'!L130*SUM($AD$9:$AE$9)/2,IF(AND($M$1=2012,'Calculation sheet'!$AQ130="2005-2012"),'Result 2005-2012'!L130*$AE$9,IF(AND($M$1=2006,'Calculation sheet'!$AQ130="1999-2012"),'Result 2005-2012'!L130*SUM($Y$18:$AE$18)/7,IF(AND($M$1=2007,'Calculation sheet'!$AQ130="1999-2012"),'Result 2005-2012'!L130*SUM($Z$18:$AE$18)/6,IF(AND($M$1=2008,'Calculation sheet'!$AQ130="1999-2012"),'Result 2005-2012'!L130*SUM($AA$18:$AE$18)/5,IF(AND($M$1=2009,'Calculation sheet'!$AQ130="1999-2012"),'Result 2005-2012'!L130*SUM($AB$18:$AE$18)/4,IF(AND($M$1=2010,'Calculation sheet'!$AQ130="1999-2012"),'Result 2005-2012'!L130*SUM($AC$18:$AE$18)/3,IF(AND($M$1=2011,'Calculation sheet'!$AQ130="1999-2012"),'Result 2005-2012'!L130*SUM($AD$18:$AE$18)/2,IF(AND($M$1=2012,'Calculation sheet'!$AQ130="1999-2012"),'Result 2005-2012'!L130*$AE$18,""))))))))))))))))</f>
        <v/>
      </c>
      <c r="M130" s="12" t="str">
        <f t="shared" si="5"/>
        <v/>
      </c>
      <c r="N130" s="12" t="str">
        <f>IF('Result 2005-2012'!$R130="","",IF($M$1=2005,'Result 2005-2012'!N130,IF(AND($M$1=2006,'Calculation sheet'!$AQ130="2005-2012"),'Result 2005-2012'!N130*SUM($Y$10:$AE$10)/7,IF(AND($M$1=2007,'Calculation sheet'!$AQ130="2005-2012"),'Result 2005-2012'!N130*SUM($Z$10:$AE$10)/6,IF(AND($M$1=2008,'Calculation sheet'!$AQ130="2005-2012"),'Result 2005-2012'!N130*SUM($AA$10:$AE$10)/5,IF(AND($M$1=2009,'Calculation sheet'!$AQ130="2005-2012"),'Result 2005-2012'!N130*SUM($AB$10:$AE$10)/4,IF(AND($M$1=2010,'Calculation sheet'!$AQ130="2005-2012"),'Result 2005-2012'!N130*SUM($AC$10:$AE$10)/3,IF(AND($M$1=2011,'Calculation sheet'!$AQ130="2005-2012"),'Result 2005-2012'!N130*SUM($AD$10:$AE$10)/2,IF(AND($M$1=2012,'Calculation sheet'!$AQ130="2005-2012"),'Result 2005-2012'!N130*$AE$10,IF(AND($M$1=2006,'Calculation sheet'!$AQ130="1999-2012"),'Result 2005-2012'!N130*SUM($Y$16:$AE$16)/7,IF(AND($M$1=2007,'Calculation sheet'!$AQ130="1999-2012"),'Result 2005-2012'!N130*SUM($Z$16:$AE$16)/6,IF(AND($M$1=2008,'Calculation sheet'!$AQ130="1999-2012"),'Result 2005-2012'!N130*SUM($AA$16:$AE$16)/5,IF(AND($M$1=2009,'Calculation sheet'!$AQ130="1999-2012"),'Result 2005-2012'!N130*SUM($AB$16:$AE$16)/4,IF(AND($M$1=2010,'Calculation sheet'!$AQ130="1999-2012"),'Result 2005-2012'!N130*SUM($AC$16:$AE$16)/3,IF(AND($M$1=2011,'Calculation sheet'!$AQ130="1999-2012"),'Result 2005-2012'!N130*SUM($AD$16:$AE$16)/2,IF(AND($M$1=2012,'Calculation sheet'!$AQ130="1999-2012"),'Result 2005-2012'!N130*$AE$16,""))))))))))))))))</f>
        <v/>
      </c>
      <c r="O130" s="12" t="str">
        <f>IF('Result 2005-2012'!$R130="","",IF($M$1=2005,'Result 2005-2012'!O130,IF(AND($M$1=2006,'Calculation sheet'!$AQ130="2005-2012"),'Result 2005-2012'!O130*SUM($Y$10:$AE$10)/7,IF(AND($M$1=2007,'Calculation sheet'!$AQ130="2005-2012"),'Result 2005-2012'!O130*SUM($Z$10:$AE$10)/6,IF(AND($M$1=2008,'Calculation sheet'!$AQ130="2005-2012"),'Result 2005-2012'!O130*SUM($AA$10:$AE$10)/5,IF(AND($M$1=2009,'Calculation sheet'!$AQ130="2005-2012"),'Result 2005-2012'!O130*SUM($AB$10:$AE$10)/4,IF(AND($M$1=2010,'Calculation sheet'!$AQ130="2005-2012"),'Result 2005-2012'!O130*SUM($AC$10:$AE$10)/3,IF(AND($M$1=2011,'Calculation sheet'!$AQ130="2005-2012"),'Result 2005-2012'!O130*SUM($AD$10:$AE$10)/2,IF(AND($M$1=2012,'Calculation sheet'!$AQ130="2005-2012"),'Result 2005-2012'!O130*$AE$10,IF(AND($M$1=2006,'Calculation sheet'!$AQ130="1999-2012"),'Result 2005-2012'!O130*SUM($Y$16:$AE$16)/7,IF(AND($M$1=2007,'Calculation sheet'!$AQ130="1999-2012"),'Result 2005-2012'!O130*SUM($Z$16:$AE$16)/6,IF(AND($M$1=2008,'Calculation sheet'!$AQ130="1999-2012"),'Result 2005-2012'!O130*SUM($AA$16:$AE$16)/5,IF(AND($M$1=2009,'Calculation sheet'!$AQ130="1999-2012"),'Result 2005-2012'!O130*SUM($AB$16:$AE$16)/4,IF(AND($M$1=2010,'Calculation sheet'!$AQ130="1999-2012"),'Result 2005-2012'!O130*SUM($AC$16:$AE$16)/3,IF(AND($M$1=2011,'Calculation sheet'!$AQ130="1999-2012"),'Result 2005-2012'!O130*SUM($AD$16:$AE$16)/2,IF(AND($M$1=2012,'Calculation sheet'!$AQ130="1999-2012"),'Result 2005-2012'!O130*$AE$16,""))))))))))))))))</f>
        <v/>
      </c>
      <c r="P130" s="12" t="str">
        <f>IF('Result 2005-2012'!$R130="","",IF($M$1=2005,'Result 2005-2012'!P130,IF(AND($M$1=2006,'Calculation sheet'!$AQ130="2005-2012"),'Result 2005-2012'!P130*SUM($Y$11:$AE$11)/7,IF(AND($M$1=2007,'Calculation sheet'!$AQ130="2005-2012"),'Result 2005-2012'!P130*SUM($Z$11:$AE$11)/6,IF(AND($M$1=2008,'Calculation sheet'!$AQ130="2005-2012"),'Result 2005-2012'!P130*SUM($AA$11:$AE$11)/5,IF(AND($M$1=2009,'Calculation sheet'!$AQ130="2005-2012"),'Result 2005-2012'!P130*SUM($AB$11:$AE$11)/4,IF(AND($M$1=2010,'Calculation sheet'!$AQ130="2005-2012"),'Result 2005-2012'!P130*SUM($AC$11:$AE$11)/3,IF(AND($M$1=2011,'Calculation sheet'!$AQ130="2005-2012"),'Result 2005-2012'!P130*SUM($AD$11:$AE$11)/2,IF(AND($M$1=2012,'Calculation sheet'!$AQ130="2005-2012"),'Result 2005-2012'!P130*$AE$11,IF(AND($M$1=2006,'Calculation sheet'!$AQ130="1999-2012"),'Result 2005-2012'!P130*SUM($Y$16:$AE$16)/7,IF(AND($M$1=2007,'Calculation sheet'!$AQ130="1999-2012"),'Result 2005-2012'!P130*SUM($Z$16:$AE$16)/6,IF(AND($M$1=2008,'Calculation sheet'!$AQ130="1999-2012"),'Result 2005-2012'!P130*SUM($AA$16:$AE$16)/5,IF(AND($M$1=2009,'Calculation sheet'!$AQ130="1999-2012"),'Result 2005-2012'!P130*SUM($AB$16:$AE$16)/4,IF(AND($M$1=2010,'Calculation sheet'!$AQ130="1999-2012"),'Result 2005-2012'!P130*SUM($AC$16:$AE$16)/3,IF(AND($M$1=2011,'Calculation sheet'!$AQ130="1999-2012"),'Result 2005-2012'!P130*SUM($AD$16:$AE$16)/2,IF(AND($M$1=2012,'Calculation sheet'!$AQ130="1999-2012"),'Result 2005-2012'!P130*$AE$16,""))))))))))))))))</f>
        <v/>
      </c>
      <c r="Q130" s="12" t="str">
        <f t="shared" si="6"/>
        <v/>
      </c>
      <c r="R130" s="14" t="str">
        <f t="shared" si="7"/>
        <v/>
      </c>
    </row>
    <row r="131" spans="1:18" x14ac:dyDescent="0.3">
      <c r="A131" s="4" t="str">
        <f>IF('Input data'!A146="","",'Input data'!A146)</f>
        <v/>
      </c>
      <c r="B131" s="4" t="str">
        <f>IF('Input data'!B146="","",'Input data'!B146)</f>
        <v/>
      </c>
      <c r="C131" s="4" t="str">
        <f>IF('Input data'!C146="","",'Input data'!C146)</f>
        <v/>
      </c>
      <c r="D131" s="4" t="str">
        <f>IF('Input data'!D146="","",'Input data'!D146)</f>
        <v/>
      </c>
      <c r="E131" s="4" t="str">
        <f>IF('Input data'!E146="","",'Input data'!E146)</f>
        <v/>
      </c>
      <c r="F131" s="4" t="str">
        <f>IF('Input data'!F146="","",'Input data'!F146)</f>
        <v/>
      </c>
      <c r="G131" s="4">
        <f>IF('Input data'!G146="","",'Input data'!G146)</f>
        <v>0</v>
      </c>
      <c r="H131" s="4" t="str">
        <f>IF('Input data'!H146&gt;0.5,'Input data'!H146,"")</f>
        <v/>
      </c>
      <c r="I131" s="4" t="str">
        <f>IF('Input data'!I146="","",'Input data'!I146)</f>
        <v/>
      </c>
      <c r="J131" s="12" t="str">
        <f>IF('Result 2005-2012'!$R131="","",IF($M$1=2005,'Result 2005-2012'!J131,IF(AND($M$1=2006,'Calculation sheet'!$AQ131="2005-2012"),'Result 2005-2012'!J131*SUM($Y$7:$AE$7)/7,IF(AND($M$1=2007,'Calculation sheet'!$AQ131="2005-2012"),'Result 2005-2012'!J131*SUM($Z$7:$AE$7)/6,IF(AND($M$1=2008,'Calculation sheet'!$AQ131="2005-2012"),'Result 2005-2012'!J131*SUM($AA$7:$AE$7)/5,IF(AND($M$1=2009,'Calculation sheet'!$AQ131="2005-2012"),'Result 2005-2012'!J131*SUM($AB$7:$AE$7)/4,IF(AND($M$1=2010,'Calculation sheet'!$AQ131="2005-2012"),'Result 2005-2012'!J131*SUM($AC$7:$AE$7)/3,IF(AND($M$1=2011,'Calculation sheet'!$AQ131="2005-2012"),'Result 2005-2012'!J131*SUM($AD$7:$AE$7)/2,IF(AND($M$1=2012,'Calculation sheet'!$AQ131="2005-2012"),'Result 2005-2012'!J131*$AE$7,IF(AND($M$1=2006,'Calculation sheet'!$AQ131="1999-2012"),'Result 2005-2012'!J131*SUM($Y$16:$AE$16)/7,IF(AND($M$1=2007,'Calculation sheet'!$AQ131="1999-2012"),'Result 2005-2012'!J131*SUM($Z$16:$AE$16)/6,IF(AND($M$1=2008,'Calculation sheet'!$AQ131="1999-2012"),'Result 2005-2012'!J131*SUM($AA$16:$AE$16)/5,IF(AND($M$1=2009,'Calculation sheet'!$AQ131="1999-2012"),'Result 2005-2012'!J131*SUM($AB$16:$AE$16)/4,IF(AND($M$1=2010,'Calculation sheet'!$AQ131="1999-2012"),'Result 2005-2012'!J131*SUM($AC$16:$AE$16)/3,IF(AND($M$1=2011,'Calculation sheet'!$AQ131="1999-2012"),'Result 2005-2012'!J131*SUM($AD$16:$AE$16)/2,IF(AND($M$1=2012,'Calculation sheet'!$AQ131="1999-2012"),'Result 2005-2012'!J131*$AE$16,""))))))))))))))))</f>
        <v/>
      </c>
      <c r="K131" s="12" t="str">
        <f>IF('Result 2005-2012'!$R131="","",IF($M$1=2005,'Result 2005-2012'!K131,IF(AND($M$1=2006,'Calculation sheet'!$AQ131="2005-2012"),'Result 2005-2012'!K131*SUM($Y$8:$AE$8)/7,IF(AND($M$1=2007,'Calculation sheet'!$AQ131="2005-2012"),'Result 2005-2012'!K131*SUM($Z$8:$AE$8)/6,IF(AND($M$1=2008,'Calculation sheet'!$AQ131="2005-2012"),'Result 2005-2012'!K131*SUM($AA$8:$AE$8)/5,IF(AND($M$1=2009,'Calculation sheet'!$AQ131="2005-2012"),'Result 2005-2012'!K131*SUM($AB$8:$AE$8)/4,IF(AND($M$1=2010,'Calculation sheet'!$AQ131="2005-2012"),'Result 2005-2012'!K131*SUM($AC$8:$AE$8)/3,IF(AND($M$1=2011,'Calculation sheet'!$AQ131="2005-2012"),'Result 2005-2012'!K131*SUM($AD$8:$AE$8)/2,IF(AND($M$1=2012,'Calculation sheet'!$AQ131="2005-2012"),'Result 2005-2012'!K131*$AE$8,IF(AND($M$1=2006,'Calculation sheet'!$AQ131="1999-2012"),'Result 2005-2012'!K131*SUM($Y$17:$AE$17)/7,IF(AND($M$1=2007,'Calculation sheet'!$AQ131="1999-2012"),'Result 2005-2012'!K131*SUM($Z$17:$AE$17)/6,IF(AND($M$1=2008,'Calculation sheet'!$AQ131="1999-2012"),'Result 2005-2012'!K131*SUM($AA$17:$AE$17)/5,IF(AND($M$1=2009,'Calculation sheet'!$AQ131="1999-2012"),'Result 2005-2012'!K131*SUM($AB$17:$AE$17)/4,IF(AND($M$1=2010,'Calculation sheet'!$AQ131="1999-2012"),'Result 2005-2012'!K131*SUM($AC$17:$AE$17)/3,IF(AND($M$1=2011,'Calculation sheet'!$AQ131="1999-2012"),'Result 2005-2012'!K131*SUM($AD$17:$AE$17)/2,IF(AND($M$1=2012,'Calculation sheet'!$AQ131="1999-2012"),'Result 2005-2012'!K131*$AE$17,""))))))))))))))))</f>
        <v/>
      </c>
      <c r="L131" s="12" t="str">
        <f>IF('Result 2005-2012'!$R131="","",IF($M$1=2005,'Result 2005-2012'!L131,IF(AND($M$1=2006,'Calculation sheet'!$AQ131="2005-2012"),'Result 2005-2012'!L131*SUM($Y$9:$AE$9)/7,IF(AND($M$1=2007,'Calculation sheet'!$AQ131="2005-2012"),'Result 2005-2012'!L131*SUM($Z$9:$AE$9)/6,IF(AND($M$1=2008,'Calculation sheet'!$AQ131="2005-2012"),'Result 2005-2012'!L131*SUM($AA$9:$AE$9)/5,IF(AND($M$1=2009,'Calculation sheet'!$AQ131="2005-2012"),'Result 2005-2012'!L131*SUM($AB$9:$AE$9)/4,IF(AND($M$1=2010,'Calculation sheet'!$AQ131="2005-2012"),'Result 2005-2012'!L131*SUM($AC$9:$AE$9)/3,IF(AND($M$1=2011,'Calculation sheet'!$AQ131="2005-2012"),'Result 2005-2012'!L131*SUM($AD$9:$AE$9)/2,IF(AND($M$1=2012,'Calculation sheet'!$AQ131="2005-2012"),'Result 2005-2012'!L131*$AE$9,IF(AND($M$1=2006,'Calculation sheet'!$AQ131="1999-2012"),'Result 2005-2012'!L131*SUM($Y$18:$AE$18)/7,IF(AND($M$1=2007,'Calculation sheet'!$AQ131="1999-2012"),'Result 2005-2012'!L131*SUM($Z$18:$AE$18)/6,IF(AND($M$1=2008,'Calculation sheet'!$AQ131="1999-2012"),'Result 2005-2012'!L131*SUM($AA$18:$AE$18)/5,IF(AND($M$1=2009,'Calculation sheet'!$AQ131="1999-2012"),'Result 2005-2012'!L131*SUM($AB$18:$AE$18)/4,IF(AND($M$1=2010,'Calculation sheet'!$AQ131="1999-2012"),'Result 2005-2012'!L131*SUM($AC$18:$AE$18)/3,IF(AND($M$1=2011,'Calculation sheet'!$AQ131="1999-2012"),'Result 2005-2012'!L131*SUM($AD$18:$AE$18)/2,IF(AND($M$1=2012,'Calculation sheet'!$AQ131="1999-2012"),'Result 2005-2012'!L131*$AE$18,""))))))))))))))))</f>
        <v/>
      </c>
      <c r="M131" s="12" t="str">
        <f t="shared" si="5"/>
        <v/>
      </c>
      <c r="N131" s="12" t="str">
        <f>IF('Result 2005-2012'!$R131="","",IF($M$1=2005,'Result 2005-2012'!N131,IF(AND($M$1=2006,'Calculation sheet'!$AQ131="2005-2012"),'Result 2005-2012'!N131*SUM($Y$10:$AE$10)/7,IF(AND($M$1=2007,'Calculation sheet'!$AQ131="2005-2012"),'Result 2005-2012'!N131*SUM($Z$10:$AE$10)/6,IF(AND($M$1=2008,'Calculation sheet'!$AQ131="2005-2012"),'Result 2005-2012'!N131*SUM($AA$10:$AE$10)/5,IF(AND($M$1=2009,'Calculation sheet'!$AQ131="2005-2012"),'Result 2005-2012'!N131*SUM($AB$10:$AE$10)/4,IF(AND($M$1=2010,'Calculation sheet'!$AQ131="2005-2012"),'Result 2005-2012'!N131*SUM($AC$10:$AE$10)/3,IF(AND($M$1=2011,'Calculation sheet'!$AQ131="2005-2012"),'Result 2005-2012'!N131*SUM($AD$10:$AE$10)/2,IF(AND($M$1=2012,'Calculation sheet'!$AQ131="2005-2012"),'Result 2005-2012'!N131*$AE$10,IF(AND($M$1=2006,'Calculation sheet'!$AQ131="1999-2012"),'Result 2005-2012'!N131*SUM($Y$16:$AE$16)/7,IF(AND($M$1=2007,'Calculation sheet'!$AQ131="1999-2012"),'Result 2005-2012'!N131*SUM($Z$16:$AE$16)/6,IF(AND($M$1=2008,'Calculation sheet'!$AQ131="1999-2012"),'Result 2005-2012'!N131*SUM($AA$16:$AE$16)/5,IF(AND($M$1=2009,'Calculation sheet'!$AQ131="1999-2012"),'Result 2005-2012'!N131*SUM($AB$16:$AE$16)/4,IF(AND($M$1=2010,'Calculation sheet'!$AQ131="1999-2012"),'Result 2005-2012'!N131*SUM($AC$16:$AE$16)/3,IF(AND($M$1=2011,'Calculation sheet'!$AQ131="1999-2012"),'Result 2005-2012'!N131*SUM($AD$16:$AE$16)/2,IF(AND($M$1=2012,'Calculation sheet'!$AQ131="1999-2012"),'Result 2005-2012'!N131*$AE$16,""))))))))))))))))</f>
        <v/>
      </c>
      <c r="O131" s="12" t="str">
        <f>IF('Result 2005-2012'!$R131="","",IF($M$1=2005,'Result 2005-2012'!O131,IF(AND($M$1=2006,'Calculation sheet'!$AQ131="2005-2012"),'Result 2005-2012'!O131*SUM($Y$10:$AE$10)/7,IF(AND($M$1=2007,'Calculation sheet'!$AQ131="2005-2012"),'Result 2005-2012'!O131*SUM($Z$10:$AE$10)/6,IF(AND($M$1=2008,'Calculation sheet'!$AQ131="2005-2012"),'Result 2005-2012'!O131*SUM($AA$10:$AE$10)/5,IF(AND($M$1=2009,'Calculation sheet'!$AQ131="2005-2012"),'Result 2005-2012'!O131*SUM($AB$10:$AE$10)/4,IF(AND($M$1=2010,'Calculation sheet'!$AQ131="2005-2012"),'Result 2005-2012'!O131*SUM($AC$10:$AE$10)/3,IF(AND($M$1=2011,'Calculation sheet'!$AQ131="2005-2012"),'Result 2005-2012'!O131*SUM($AD$10:$AE$10)/2,IF(AND($M$1=2012,'Calculation sheet'!$AQ131="2005-2012"),'Result 2005-2012'!O131*$AE$10,IF(AND($M$1=2006,'Calculation sheet'!$AQ131="1999-2012"),'Result 2005-2012'!O131*SUM($Y$16:$AE$16)/7,IF(AND($M$1=2007,'Calculation sheet'!$AQ131="1999-2012"),'Result 2005-2012'!O131*SUM($Z$16:$AE$16)/6,IF(AND($M$1=2008,'Calculation sheet'!$AQ131="1999-2012"),'Result 2005-2012'!O131*SUM($AA$16:$AE$16)/5,IF(AND($M$1=2009,'Calculation sheet'!$AQ131="1999-2012"),'Result 2005-2012'!O131*SUM($AB$16:$AE$16)/4,IF(AND($M$1=2010,'Calculation sheet'!$AQ131="1999-2012"),'Result 2005-2012'!O131*SUM($AC$16:$AE$16)/3,IF(AND($M$1=2011,'Calculation sheet'!$AQ131="1999-2012"),'Result 2005-2012'!O131*SUM($AD$16:$AE$16)/2,IF(AND($M$1=2012,'Calculation sheet'!$AQ131="1999-2012"),'Result 2005-2012'!O131*$AE$16,""))))))))))))))))</f>
        <v/>
      </c>
      <c r="P131" s="12" t="str">
        <f>IF('Result 2005-2012'!$R131="","",IF($M$1=2005,'Result 2005-2012'!P131,IF(AND($M$1=2006,'Calculation sheet'!$AQ131="2005-2012"),'Result 2005-2012'!P131*SUM($Y$11:$AE$11)/7,IF(AND($M$1=2007,'Calculation sheet'!$AQ131="2005-2012"),'Result 2005-2012'!P131*SUM($Z$11:$AE$11)/6,IF(AND($M$1=2008,'Calculation sheet'!$AQ131="2005-2012"),'Result 2005-2012'!P131*SUM($AA$11:$AE$11)/5,IF(AND($M$1=2009,'Calculation sheet'!$AQ131="2005-2012"),'Result 2005-2012'!P131*SUM($AB$11:$AE$11)/4,IF(AND($M$1=2010,'Calculation sheet'!$AQ131="2005-2012"),'Result 2005-2012'!P131*SUM($AC$11:$AE$11)/3,IF(AND($M$1=2011,'Calculation sheet'!$AQ131="2005-2012"),'Result 2005-2012'!P131*SUM($AD$11:$AE$11)/2,IF(AND($M$1=2012,'Calculation sheet'!$AQ131="2005-2012"),'Result 2005-2012'!P131*$AE$11,IF(AND($M$1=2006,'Calculation sheet'!$AQ131="1999-2012"),'Result 2005-2012'!P131*SUM($Y$16:$AE$16)/7,IF(AND($M$1=2007,'Calculation sheet'!$AQ131="1999-2012"),'Result 2005-2012'!P131*SUM($Z$16:$AE$16)/6,IF(AND($M$1=2008,'Calculation sheet'!$AQ131="1999-2012"),'Result 2005-2012'!P131*SUM($AA$16:$AE$16)/5,IF(AND($M$1=2009,'Calculation sheet'!$AQ131="1999-2012"),'Result 2005-2012'!P131*SUM($AB$16:$AE$16)/4,IF(AND($M$1=2010,'Calculation sheet'!$AQ131="1999-2012"),'Result 2005-2012'!P131*SUM($AC$16:$AE$16)/3,IF(AND($M$1=2011,'Calculation sheet'!$AQ131="1999-2012"),'Result 2005-2012'!P131*SUM($AD$16:$AE$16)/2,IF(AND($M$1=2012,'Calculation sheet'!$AQ131="1999-2012"),'Result 2005-2012'!P131*$AE$16,""))))))))))))))))</f>
        <v/>
      </c>
      <c r="Q131" s="12" t="str">
        <f t="shared" si="6"/>
        <v/>
      </c>
      <c r="R131" s="14" t="str">
        <f t="shared" si="7"/>
        <v/>
      </c>
    </row>
    <row r="132" spans="1:18" x14ac:dyDescent="0.3">
      <c r="A132" s="4" t="str">
        <f>IF('Input data'!A147="","",'Input data'!A147)</f>
        <v/>
      </c>
      <c r="B132" s="4" t="str">
        <f>IF('Input data'!B147="","",'Input data'!B147)</f>
        <v/>
      </c>
      <c r="C132" s="4" t="str">
        <f>IF('Input data'!C147="","",'Input data'!C147)</f>
        <v/>
      </c>
      <c r="D132" s="4" t="str">
        <f>IF('Input data'!D147="","",'Input data'!D147)</f>
        <v/>
      </c>
      <c r="E132" s="4" t="str">
        <f>IF('Input data'!E147="","",'Input data'!E147)</f>
        <v/>
      </c>
      <c r="F132" s="4" t="str">
        <f>IF('Input data'!F147="","",'Input data'!F147)</f>
        <v/>
      </c>
      <c r="G132" s="4">
        <f>IF('Input data'!G147="","",'Input data'!G147)</f>
        <v>0</v>
      </c>
      <c r="H132" s="4" t="str">
        <f>IF('Input data'!H147&gt;0.5,'Input data'!H147,"")</f>
        <v/>
      </c>
      <c r="I132" s="4" t="str">
        <f>IF('Input data'!I147="","",'Input data'!I147)</f>
        <v/>
      </c>
      <c r="J132" s="12" t="str">
        <f>IF('Result 2005-2012'!$R132="","",IF($M$1=2005,'Result 2005-2012'!J132,IF(AND($M$1=2006,'Calculation sheet'!$AQ132="2005-2012"),'Result 2005-2012'!J132*SUM($Y$7:$AE$7)/7,IF(AND($M$1=2007,'Calculation sheet'!$AQ132="2005-2012"),'Result 2005-2012'!J132*SUM($Z$7:$AE$7)/6,IF(AND($M$1=2008,'Calculation sheet'!$AQ132="2005-2012"),'Result 2005-2012'!J132*SUM($AA$7:$AE$7)/5,IF(AND($M$1=2009,'Calculation sheet'!$AQ132="2005-2012"),'Result 2005-2012'!J132*SUM($AB$7:$AE$7)/4,IF(AND($M$1=2010,'Calculation sheet'!$AQ132="2005-2012"),'Result 2005-2012'!J132*SUM($AC$7:$AE$7)/3,IF(AND($M$1=2011,'Calculation sheet'!$AQ132="2005-2012"),'Result 2005-2012'!J132*SUM($AD$7:$AE$7)/2,IF(AND($M$1=2012,'Calculation sheet'!$AQ132="2005-2012"),'Result 2005-2012'!J132*$AE$7,IF(AND($M$1=2006,'Calculation sheet'!$AQ132="1999-2012"),'Result 2005-2012'!J132*SUM($Y$16:$AE$16)/7,IF(AND($M$1=2007,'Calculation sheet'!$AQ132="1999-2012"),'Result 2005-2012'!J132*SUM($Z$16:$AE$16)/6,IF(AND($M$1=2008,'Calculation sheet'!$AQ132="1999-2012"),'Result 2005-2012'!J132*SUM($AA$16:$AE$16)/5,IF(AND($M$1=2009,'Calculation sheet'!$AQ132="1999-2012"),'Result 2005-2012'!J132*SUM($AB$16:$AE$16)/4,IF(AND($M$1=2010,'Calculation sheet'!$AQ132="1999-2012"),'Result 2005-2012'!J132*SUM($AC$16:$AE$16)/3,IF(AND($M$1=2011,'Calculation sheet'!$AQ132="1999-2012"),'Result 2005-2012'!J132*SUM($AD$16:$AE$16)/2,IF(AND($M$1=2012,'Calculation sheet'!$AQ132="1999-2012"),'Result 2005-2012'!J132*$AE$16,""))))))))))))))))</f>
        <v/>
      </c>
      <c r="K132" s="12" t="str">
        <f>IF('Result 2005-2012'!$R132="","",IF($M$1=2005,'Result 2005-2012'!K132,IF(AND($M$1=2006,'Calculation sheet'!$AQ132="2005-2012"),'Result 2005-2012'!K132*SUM($Y$8:$AE$8)/7,IF(AND($M$1=2007,'Calculation sheet'!$AQ132="2005-2012"),'Result 2005-2012'!K132*SUM($Z$8:$AE$8)/6,IF(AND($M$1=2008,'Calculation sheet'!$AQ132="2005-2012"),'Result 2005-2012'!K132*SUM($AA$8:$AE$8)/5,IF(AND($M$1=2009,'Calculation sheet'!$AQ132="2005-2012"),'Result 2005-2012'!K132*SUM($AB$8:$AE$8)/4,IF(AND($M$1=2010,'Calculation sheet'!$AQ132="2005-2012"),'Result 2005-2012'!K132*SUM($AC$8:$AE$8)/3,IF(AND($M$1=2011,'Calculation sheet'!$AQ132="2005-2012"),'Result 2005-2012'!K132*SUM($AD$8:$AE$8)/2,IF(AND($M$1=2012,'Calculation sheet'!$AQ132="2005-2012"),'Result 2005-2012'!K132*$AE$8,IF(AND($M$1=2006,'Calculation sheet'!$AQ132="1999-2012"),'Result 2005-2012'!K132*SUM($Y$17:$AE$17)/7,IF(AND($M$1=2007,'Calculation sheet'!$AQ132="1999-2012"),'Result 2005-2012'!K132*SUM($Z$17:$AE$17)/6,IF(AND($M$1=2008,'Calculation sheet'!$AQ132="1999-2012"),'Result 2005-2012'!K132*SUM($AA$17:$AE$17)/5,IF(AND($M$1=2009,'Calculation sheet'!$AQ132="1999-2012"),'Result 2005-2012'!K132*SUM($AB$17:$AE$17)/4,IF(AND($M$1=2010,'Calculation sheet'!$AQ132="1999-2012"),'Result 2005-2012'!K132*SUM($AC$17:$AE$17)/3,IF(AND($M$1=2011,'Calculation sheet'!$AQ132="1999-2012"),'Result 2005-2012'!K132*SUM($AD$17:$AE$17)/2,IF(AND($M$1=2012,'Calculation sheet'!$AQ132="1999-2012"),'Result 2005-2012'!K132*$AE$17,""))))))))))))))))</f>
        <v/>
      </c>
      <c r="L132" s="12" t="str">
        <f>IF('Result 2005-2012'!$R132="","",IF($M$1=2005,'Result 2005-2012'!L132,IF(AND($M$1=2006,'Calculation sheet'!$AQ132="2005-2012"),'Result 2005-2012'!L132*SUM($Y$9:$AE$9)/7,IF(AND($M$1=2007,'Calculation sheet'!$AQ132="2005-2012"),'Result 2005-2012'!L132*SUM($Z$9:$AE$9)/6,IF(AND($M$1=2008,'Calculation sheet'!$AQ132="2005-2012"),'Result 2005-2012'!L132*SUM($AA$9:$AE$9)/5,IF(AND($M$1=2009,'Calculation sheet'!$AQ132="2005-2012"),'Result 2005-2012'!L132*SUM($AB$9:$AE$9)/4,IF(AND($M$1=2010,'Calculation sheet'!$AQ132="2005-2012"),'Result 2005-2012'!L132*SUM($AC$9:$AE$9)/3,IF(AND($M$1=2011,'Calculation sheet'!$AQ132="2005-2012"),'Result 2005-2012'!L132*SUM($AD$9:$AE$9)/2,IF(AND($M$1=2012,'Calculation sheet'!$AQ132="2005-2012"),'Result 2005-2012'!L132*$AE$9,IF(AND($M$1=2006,'Calculation sheet'!$AQ132="1999-2012"),'Result 2005-2012'!L132*SUM($Y$18:$AE$18)/7,IF(AND($M$1=2007,'Calculation sheet'!$AQ132="1999-2012"),'Result 2005-2012'!L132*SUM($Z$18:$AE$18)/6,IF(AND($M$1=2008,'Calculation sheet'!$AQ132="1999-2012"),'Result 2005-2012'!L132*SUM($AA$18:$AE$18)/5,IF(AND($M$1=2009,'Calculation sheet'!$AQ132="1999-2012"),'Result 2005-2012'!L132*SUM($AB$18:$AE$18)/4,IF(AND($M$1=2010,'Calculation sheet'!$AQ132="1999-2012"),'Result 2005-2012'!L132*SUM($AC$18:$AE$18)/3,IF(AND($M$1=2011,'Calculation sheet'!$AQ132="1999-2012"),'Result 2005-2012'!L132*SUM($AD$18:$AE$18)/2,IF(AND($M$1=2012,'Calculation sheet'!$AQ132="1999-2012"),'Result 2005-2012'!L132*$AE$18,""))))))))))))))))</f>
        <v/>
      </c>
      <c r="M132" s="12" t="str">
        <f t="shared" si="5"/>
        <v/>
      </c>
      <c r="N132" s="12" t="str">
        <f>IF('Result 2005-2012'!$R132="","",IF($M$1=2005,'Result 2005-2012'!N132,IF(AND($M$1=2006,'Calculation sheet'!$AQ132="2005-2012"),'Result 2005-2012'!N132*SUM($Y$10:$AE$10)/7,IF(AND($M$1=2007,'Calculation sheet'!$AQ132="2005-2012"),'Result 2005-2012'!N132*SUM($Z$10:$AE$10)/6,IF(AND($M$1=2008,'Calculation sheet'!$AQ132="2005-2012"),'Result 2005-2012'!N132*SUM($AA$10:$AE$10)/5,IF(AND($M$1=2009,'Calculation sheet'!$AQ132="2005-2012"),'Result 2005-2012'!N132*SUM($AB$10:$AE$10)/4,IF(AND($M$1=2010,'Calculation sheet'!$AQ132="2005-2012"),'Result 2005-2012'!N132*SUM($AC$10:$AE$10)/3,IF(AND($M$1=2011,'Calculation sheet'!$AQ132="2005-2012"),'Result 2005-2012'!N132*SUM($AD$10:$AE$10)/2,IF(AND($M$1=2012,'Calculation sheet'!$AQ132="2005-2012"),'Result 2005-2012'!N132*$AE$10,IF(AND($M$1=2006,'Calculation sheet'!$AQ132="1999-2012"),'Result 2005-2012'!N132*SUM($Y$16:$AE$16)/7,IF(AND($M$1=2007,'Calculation sheet'!$AQ132="1999-2012"),'Result 2005-2012'!N132*SUM($Z$16:$AE$16)/6,IF(AND($M$1=2008,'Calculation sheet'!$AQ132="1999-2012"),'Result 2005-2012'!N132*SUM($AA$16:$AE$16)/5,IF(AND($M$1=2009,'Calculation sheet'!$AQ132="1999-2012"),'Result 2005-2012'!N132*SUM($AB$16:$AE$16)/4,IF(AND($M$1=2010,'Calculation sheet'!$AQ132="1999-2012"),'Result 2005-2012'!N132*SUM($AC$16:$AE$16)/3,IF(AND($M$1=2011,'Calculation sheet'!$AQ132="1999-2012"),'Result 2005-2012'!N132*SUM($AD$16:$AE$16)/2,IF(AND($M$1=2012,'Calculation sheet'!$AQ132="1999-2012"),'Result 2005-2012'!N132*$AE$16,""))))))))))))))))</f>
        <v/>
      </c>
      <c r="O132" s="12" t="str">
        <f>IF('Result 2005-2012'!$R132="","",IF($M$1=2005,'Result 2005-2012'!O132,IF(AND($M$1=2006,'Calculation sheet'!$AQ132="2005-2012"),'Result 2005-2012'!O132*SUM($Y$10:$AE$10)/7,IF(AND($M$1=2007,'Calculation sheet'!$AQ132="2005-2012"),'Result 2005-2012'!O132*SUM($Z$10:$AE$10)/6,IF(AND($M$1=2008,'Calculation sheet'!$AQ132="2005-2012"),'Result 2005-2012'!O132*SUM($AA$10:$AE$10)/5,IF(AND($M$1=2009,'Calculation sheet'!$AQ132="2005-2012"),'Result 2005-2012'!O132*SUM($AB$10:$AE$10)/4,IF(AND($M$1=2010,'Calculation sheet'!$AQ132="2005-2012"),'Result 2005-2012'!O132*SUM($AC$10:$AE$10)/3,IF(AND($M$1=2011,'Calculation sheet'!$AQ132="2005-2012"),'Result 2005-2012'!O132*SUM($AD$10:$AE$10)/2,IF(AND($M$1=2012,'Calculation sheet'!$AQ132="2005-2012"),'Result 2005-2012'!O132*$AE$10,IF(AND($M$1=2006,'Calculation sheet'!$AQ132="1999-2012"),'Result 2005-2012'!O132*SUM($Y$16:$AE$16)/7,IF(AND($M$1=2007,'Calculation sheet'!$AQ132="1999-2012"),'Result 2005-2012'!O132*SUM($Z$16:$AE$16)/6,IF(AND($M$1=2008,'Calculation sheet'!$AQ132="1999-2012"),'Result 2005-2012'!O132*SUM($AA$16:$AE$16)/5,IF(AND($M$1=2009,'Calculation sheet'!$AQ132="1999-2012"),'Result 2005-2012'!O132*SUM($AB$16:$AE$16)/4,IF(AND($M$1=2010,'Calculation sheet'!$AQ132="1999-2012"),'Result 2005-2012'!O132*SUM($AC$16:$AE$16)/3,IF(AND($M$1=2011,'Calculation sheet'!$AQ132="1999-2012"),'Result 2005-2012'!O132*SUM($AD$16:$AE$16)/2,IF(AND($M$1=2012,'Calculation sheet'!$AQ132="1999-2012"),'Result 2005-2012'!O132*$AE$16,""))))))))))))))))</f>
        <v/>
      </c>
      <c r="P132" s="12" t="str">
        <f>IF('Result 2005-2012'!$R132="","",IF($M$1=2005,'Result 2005-2012'!P132,IF(AND($M$1=2006,'Calculation sheet'!$AQ132="2005-2012"),'Result 2005-2012'!P132*SUM($Y$11:$AE$11)/7,IF(AND($M$1=2007,'Calculation sheet'!$AQ132="2005-2012"),'Result 2005-2012'!P132*SUM($Z$11:$AE$11)/6,IF(AND($M$1=2008,'Calculation sheet'!$AQ132="2005-2012"),'Result 2005-2012'!P132*SUM($AA$11:$AE$11)/5,IF(AND($M$1=2009,'Calculation sheet'!$AQ132="2005-2012"),'Result 2005-2012'!P132*SUM($AB$11:$AE$11)/4,IF(AND($M$1=2010,'Calculation sheet'!$AQ132="2005-2012"),'Result 2005-2012'!P132*SUM($AC$11:$AE$11)/3,IF(AND($M$1=2011,'Calculation sheet'!$AQ132="2005-2012"),'Result 2005-2012'!P132*SUM($AD$11:$AE$11)/2,IF(AND($M$1=2012,'Calculation sheet'!$AQ132="2005-2012"),'Result 2005-2012'!P132*$AE$11,IF(AND($M$1=2006,'Calculation sheet'!$AQ132="1999-2012"),'Result 2005-2012'!P132*SUM($Y$16:$AE$16)/7,IF(AND($M$1=2007,'Calculation sheet'!$AQ132="1999-2012"),'Result 2005-2012'!P132*SUM($Z$16:$AE$16)/6,IF(AND($M$1=2008,'Calculation sheet'!$AQ132="1999-2012"),'Result 2005-2012'!P132*SUM($AA$16:$AE$16)/5,IF(AND($M$1=2009,'Calculation sheet'!$AQ132="1999-2012"),'Result 2005-2012'!P132*SUM($AB$16:$AE$16)/4,IF(AND($M$1=2010,'Calculation sheet'!$AQ132="1999-2012"),'Result 2005-2012'!P132*SUM($AC$16:$AE$16)/3,IF(AND($M$1=2011,'Calculation sheet'!$AQ132="1999-2012"),'Result 2005-2012'!P132*SUM($AD$16:$AE$16)/2,IF(AND($M$1=2012,'Calculation sheet'!$AQ132="1999-2012"),'Result 2005-2012'!P132*$AE$16,""))))))))))))))))</f>
        <v/>
      </c>
      <c r="Q132" s="12" t="str">
        <f t="shared" si="6"/>
        <v/>
      </c>
      <c r="R132" s="14" t="str">
        <f t="shared" si="7"/>
        <v/>
      </c>
    </row>
    <row r="133" spans="1:18" x14ac:dyDescent="0.3">
      <c r="A133" s="4" t="str">
        <f>IF('Input data'!A148="","",'Input data'!A148)</f>
        <v/>
      </c>
      <c r="B133" s="4" t="str">
        <f>IF('Input data'!B148="","",'Input data'!B148)</f>
        <v/>
      </c>
      <c r="C133" s="4" t="str">
        <f>IF('Input data'!C148="","",'Input data'!C148)</f>
        <v/>
      </c>
      <c r="D133" s="4" t="str">
        <f>IF('Input data'!D148="","",'Input data'!D148)</f>
        <v/>
      </c>
      <c r="E133" s="4" t="str">
        <f>IF('Input data'!E148="","",'Input data'!E148)</f>
        <v/>
      </c>
      <c r="F133" s="4" t="str">
        <f>IF('Input data'!F148="","",'Input data'!F148)</f>
        <v/>
      </c>
      <c r="G133" s="4">
        <f>IF('Input data'!G148="","",'Input data'!G148)</f>
        <v>0</v>
      </c>
      <c r="H133" s="4" t="str">
        <f>IF('Input data'!H148&gt;0.5,'Input data'!H148,"")</f>
        <v/>
      </c>
      <c r="I133" s="4" t="str">
        <f>IF('Input data'!I148="","",'Input data'!I148)</f>
        <v/>
      </c>
      <c r="J133" s="12" t="str">
        <f>IF('Result 2005-2012'!$R133="","",IF($M$1=2005,'Result 2005-2012'!J133,IF(AND($M$1=2006,'Calculation sheet'!$AQ133="2005-2012"),'Result 2005-2012'!J133*SUM($Y$7:$AE$7)/7,IF(AND($M$1=2007,'Calculation sheet'!$AQ133="2005-2012"),'Result 2005-2012'!J133*SUM($Z$7:$AE$7)/6,IF(AND($M$1=2008,'Calculation sheet'!$AQ133="2005-2012"),'Result 2005-2012'!J133*SUM($AA$7:$AE$7)/5,IF(AND($M$1=2009,'Calculation sheet'!$AQ133="2005-2012"),'Result 2005-2012'!J133*SUM($AB$7:$AE$7)/4,IF(AND($M$1=2010,'Calculation sheet'!$AQ133="2005-2012"),'Result 2005-2012'!J133*SUM($AC$7:$AE$7)/3,IF(AND($M$1=2011,'Calculation sheet'!$AQ133="2005-2012"),'Result 2005-2012'!J133*SUM($AD$7:$AE$7)/2,IF(AND($M$1=2012,'Calculation sheet'!$AQ133="2005-2012"),'Result 2005-2012'!J133*$AE$7,IF(AND($M$1=2006,'Calculation sheet'!$AQ133="1999-2012"),'Result 2005-2012'!J133*SUM($Y$16:$AE$16)/7,IF(AND($M$1=2007,'Calculation sheet'!$AQ133="1999-2012"),'Result 2005-2012'!J133*SUM($Z$16:$AE$16)/6,IF(AND($M$1=2008,'Calculation sheet'!$AQ133="1999-2012"),'Result 2005-2012'!J133*SUM($AA$16:$AE$16)/5,IF(AND($M$1=2009,'Calculation sheet'!$AQ133="1999-2012"),'Result 2005-2012'!J133*SUM($AB$16:$AE$16)/4,IF(AND($M$1=2010,'Calculation sheet'!$AQ133="1999-2012"),'Result 2005-2012'!J133*SUM($AC$16:$AE$16)/3,IF(AND($M$1=2011,'Calculation sheet'!$AQ133="1999-2012"),'Result 2005-2012'!J133*SUM($AD$16:$AE$16)/2,IF(AND($M$1=2012,'Calculation sheet'!$AQ133="1999-2012"),'Result 2005-2012'!J133*$AE$16,""))))))))))))))))</f>
        <v/>
      </c>
      <c r="K133" s="12" t="str">
        <f>IF('Result 2005-2012'!$R133="","",IF($M$1=2005,'Result 2005-2012'!K133,IF(AND($M$1=2006,'Calculation sheet'!$AQ133="2005-2012"),'Result 2005-2012'!K133*SUM($Y$8:$AE$8)/7,IF(AND($M$1=2007,'Calculation sheet'!$AQ133="2005-2012"),'Result 2005-2012'!K133*SUM($Z$8:$AE$8)/6,IF(AND($M$1=2008,'Calculation sheet'!$AQ133="2005-2012"),'Result 2005-2012'!K133*SUM($AA$8:$AE$8)/5,IF(AND($M$1=2009,'Calculation sheet'!$AQ133="2005-2012"),'Result 2005-2012'!K133*SUM($AB$8:$AE$8)/4,IF(AND($M$1=2010,'Calculation sheet'!$AQ133="2005-2012"),'Result 2005-2012'!K133*SUM($AC$8:$AE$8)/3,IF(AND($M$1=2011,'Calculation sheet'!$AQ133="2005-2012"),'Result 2005-2012'!K133*SUM($AD$8:$AE$8)/2,IF(AND($M$1=2012,'Calculation sheet'!$AQ133="2005-2012"),'Result 2005-2012'!K133*$AE$8,IF(AND($M$1=2006,'Calculation sheet'!$AQ133="1999-2012"),'Result 2005-2012'!K133*SUM($Y$17:$AE$17)/7,IF(AND($M$1=2007,'Calculation sheet'!$AQ133="1999-2012"),'Result 2005-2012'!K133*SUM($Z$17:$AE$17)/6,IF(AND($M$1=2008,'Calculation sheet'!$AQ133="1999-2012"),'Result 2005-2012'!K133*SUM($AA$17:$AE$17)/5,IF(AND($M$1=2009,'Calculation sheet'!$AQ133="1999-2012"),'Result 2005-2012'!K133*SUM($AB$17:$AE$17)/4,IF(AND($M$1=2010,'Calculation sheet'!$AQ133="1999-2012"),'Result 2005-2012'!K133*SUM($AC$17:$AE$17)/3,IF(AND($M$1=2011,'Calculation sheet'!$AQ133="1999-2012"),'Result 2005-2012'!K133*SUM($AD$17:$AE$17)/2,IF(AND($M$1=2012,'Calculation sheet'!$AQ133="1999-2012"),'Result 2005-2012'!K133*$AE$17,""))))))))))))))))</f>
        <v/>
      </c>
      <c r="L133" s="12" t="str">
        <f>IF('Result 2005-2012'!$R133="","",IF($M$1=2005,'Result 2005-2012'!L133,IF(AND($M$1=2006,'Calculation sheet'!$AQ133="2005-2012"),'Result 2005-2012'!L133*SUM($Y$9:$AE$9)/7,IF(AND($M$1=2007,'Calculation sheet'!$AQ133="2005-2012"),'Result 2005-2012'!L133*SUM($Z$9:$AE$9)/6,IF(AND($M$1=2008,'Calculation sheet'!$AQ133="2005-2012"),'Result 2005-2012'!L133*SUM($AA$9:$AE$9)/5,IF(AND($M$1=2009,'Calculation sheet'!$AQ133="2005-2012"),'Result 2005-2012'!L133*SUM($AB$9:$AE$9)/4,IF(AND($M$1=2010,'Calculation sheet'!$AQ133="2005-2012"),'Result 2005-2012'!L133*SUM($AC$9:$AE$9)/3,IF(AND($M$1=2011,'Calculation sheet'!$AQ133="2005-2012"),'Result 2005-2012'!L133*SUM($AD$9:$AE$9)/2,IF(AND($M$1=2012,'Calculation sheet'!$AQ133="2005-2012"),'Result 2005-2012'!L133*$AE$9,IF(AND($M$1=2006,'Calculation sheet'!$AQ133="1999-2012"),'Result 2005-2012'!L133*SUM($Y$18:$AE$18)/7,IF(AND($M$1=2007,'Calculation sheet'!$AQ133="1999-2012"),'Result 2005-2012'!L133*SUM($Z$18:$AE$18)/6,IF(AND($M$1=2008,'Calculation sheet'!$AQ133="1999-2012"),'Result 2005-2012'!L133*SUM($AA$18:$AE$18)/5,IF(AND($M$1=2009,'Calculation sheet'!$AQ133="1999-2012"),'Result 2005-2012'!L133*SUM($AB$18:$AE$18)/4,IF(AND($M$1=2010,'Calculation sheet'!$AQ133="1999-2012"),'Result 2005-2012'!L133*SUM($AC$18:$AE$18)/3,IF(AND($M$1=2011,'Calculation sheet'!$AQ133="1999-2012"),'Result 2005-2012'!L133*SUM($AD$18:$AE$18)/2,IF(AND($M$1=2012,'Calculation sheet'!$AQ133="1999-2012"),'Result 2005-2012'!L133*$AE$18,""))))))))))))))))</f>
        <v/>
      </c>
      <c r="M133" s="12" t="str">
        <f t="shared" si="5"/>
        <v/>
      </c>
      <c r="N133" s="12" t="str">
        <f>IF('Result 2005-2012'!$R133="","",IF($M$1=2005,'Result 2005-2012'!N133,IF(AND($M$1=2006,'Calculation sheet'!$AQ133="2005-2012"),'Result 2005-2012'!N133*SUM($Y$10:$AE$10)/7,IF(AND($M$1=2007,'Calculation sheet'!$AQ133="2005-2012"),'Result 2005-2012'!N133*SUM($Z$10:$AE$10)/6,IF(AND($M$1=2008,'Calculation sheet'!$AQ133="2005-2012"),'Result 2005-2012'!N133*SUM($AA$10:$AE$10)/5,IF(AND($M$1=2009,'Calculation sheet'!$AQ133="2005-2012"),'Result 2005-2012'!N133*SUM($AB$10:$AE$10)/4,IF(AND($M$1=2010,'Calculation sheet'!$AQ133="2005-2012"),'Result 2005-2012'!N133*SUM($AC$10:$AE$10)/3,IF(AND($M$1=2011,'Calculation sheet'!$AQ133="2005-2012"),'Result 2005-2012'!N133*SUM($AD$10:$AE$10)/2,IF(AND($M$1=2012,'Calculation sheet'!$AQ133="2005-2012"),'Result 2005-2012'!N133*$AE$10,IF(AND($M$1=2006,'Calculation sheet'!$AQ133="1999-2012"),'Result 2005-2012'!N133*SUM($Y$16:$AE$16)/7,IF(AND($M$1=2007,'Calculation sheet'!$AQ133="1999-2012"),'Result 2005-2012'!N133*SUM($Z$16:$AE$16)/6,IF(AND($M$1=2008,'Calculation sheet'!$AQ133="1999-2012"),'Result 2005-2012'!N133*SUM($AA$16:$AE$16)/5,IF(AND($M$1=2009,'Calculation sheet'!$AQ133="1999-2012"),'Result 2005-2012'!N133*SUM($AB$16:$AE$16)/4,IF(AND($M$1=2010,'Calculation sheet'!$AQ133="1999-2012"),'Result 2005-2012'!N133*SUM($AC$16:$AE$16)/3,IF(AND($M$1=2011,'Calculation sheet'!$AQ133="1999-2012"),'Result 2005-2012'!N133*SUM($AD$16:$AE$16)/2,IF(AND($M$1=2012,'Calculation sheet'!$AQ133="1999-2012"),'Result 2005-2012'!N133*$AE$16,""))))))))))))))))</f>
        <v/>
      </c>
      <c r="O133" s="12" t="str">
        <f>IF('Result 2005-2012'!$R133="","",IF($M$1=2005,'Result 2005-2012'!O133,IF(AND($M$1=2006,'Calculation sheet'!$AQ133="2005-2012"),'Result 2005-2012'!O133*SUM($Y$10:$AE$10)/7,IF(AND($M$1=2007,'Calculation sheet'!$AQ133="2005-2012"),'Result 2005-2012'!O133*SUM($Z$10:$AE$10)/6,IF(AND($M$1=2008,'Calculation sheet'!$AQ133="2005-2012"),'Result 2005-2012'!O133*SUM($AA$10:$AE$10)/5,IF(AND($M$1=2009,'Calculation sheet'!$AQ133="2005-2012"),'Result 2005-2012'!O133*SUM($AB$10:$AE$10)/4,IF(AND($M$1=2010,'Calculation sheet'!$AQ133="2005-2012"),'Result 2005-2012'!O133*SUM($AC$10:$AE$10)/3,IF(AND($M$1=2011,'Calculation sheet'!$AQ133="2005-2012"),'Result 2005-2012'!O133*SUM($AD$10:$AE$10)/2,IF(AND($M$1=2012,'Calculation sheet'!$AQ133="2005-2012"),'Result 2005-2012'!O133*$AE$10,IF(AND($M$1=2006,'Calculation sheet'!$AQ133="1999-2012"),'Result 2005-2012'!O133*SUM($Y$16:$AE$16)/7,IF(AND($M$1=2007,'Calculation sheet'!$AQ133="1999-2012"),'Result 2005-2012'!O133*SUM($Z$16:$AE$16)/6,IF(AND($M$1=2008,'Calculation sheet'!$AQ133="1999-2012"),'Result 2005-2012'!O133*SUM($AA$16:$AE$16)/5,IF(AND($M$1=2009,'Calculation sheet'!$AQ133="1999-2012"),'Result 2005-2012'!O133*SUM($AB$16:$AE$16)/4,IF(AND($M$1=2010,'Calculation sheet'!$AQ133="1999-2012"),'Result 2005-2012'!O133*SUM($AC$16:$AE$16)/3,IF(AND($M$1=2011,'Calculation sheet'!$AQ133="1999-2012"),'Result 2005-2012'!O133*SUM($AD$16:$AE$16)/2,IF(AND($M$1=2012,'Calculation sheet'!$AQ133="1999-2012"),'Result 2005-2012'!O133*$AE$16,""))))))))))))))))</f>
        <v/>
      </c>
      <c r="P133" s="12" t="str">
        <f>IF('Result 2005-2012'!$R133="","",IF($M$1=2005,'Result 2005-2012'!P133,IF(AND($M$1=2006,'Calculation sheet'!$AQ133="2005-2012"),'Result 2005-2012'!P133*SUM($Y$11:$AE$11)/7,IF(AND($M$1=2007,'Calculation sheet'!$AQ133="2005-2012"),'Result 2005-2012'!P133*SUM($Z$11:$AE$11)/6,IF(AND($M$1=2008,'Calculation sheet'!$AQ133="2005-2012"),'Result 2005-2012'!P133*SUM($AA$11:$AE$11)/5,IF(AND($M$1=2009,'Calculation sheet'!$AQ133="2005-2012"),'Result 2005-2012'!P133*SUM($AB$11:$AE$11)/4,IF(AND($M$1=2010,'Calculation sheet'!$AQ133="2005-2012"),'Result 2005-2012'!P133*SUM($AC$11:$AE$11)/3,IF(AND($M$1=2011,'Calculation sheet'!$AQ133="2005-2012"),'Result 2005-2012'!P133*SUM($AD$11:$AE$11)/2,IF(AND($M$1=2012,'Calculation sheet'!$AQ133="2005-2012"),'Result 2005-2012'!P133*$AE$11,IF(AND($M$1=2006,'Calculation sheet'!$AQ133="1999-2012"),'Result 2005-2012'!P133*SUM($Y$16:$AE$16)/7,IF(AND($M$1=2007,'Calculation sheet'!$AQ133="1999-2012"),'Result 2005-2012'!P133*SUM($Z$16:$AE$16)/6,IF(AND($M$1=2008,'Calculation sheet'!$AQ133="1999-2012"),'Result 2005-2012'!P133*SUM($AA$16:$AE$16)/5,IF(AND($M$1=2009,'Calculation sheet'!$AQ133="1999-2012"),'Result 2005-2012'!P133*SUM($AB$16:$AE$16)/4,IF(AND($M$1=2010,'Calculation sheet'!$AQ133="1999-2012"),'Result 2005-2012'!P133*SUM($AC$16:$AE$16)/3,IF(AND($M$1=2011,'Calculation sheet'!$AQ133="1999-2012"),'Result 2005-2012'!P133*SUM($AD$16:$AE$16)/2,IF(AND($M$1=2012,'Calculation sheet'!$AQ133="1999-2012"),'Result 2005-2012'!P133*$AE$16,""))))))))))))))))</f>
        <v/>
      </c>
      <c r="Q133" s="12" t="str">
        <f t="shared" si="6"/>
        <v/>
      </c>
      <c r="R133" s="14" t="str">
        <f t="shared" si="7"/>
        <v/>
      </c>
    </row>
    <row r="134" spans="1:18" x14ac:dyDescent="0.3">
      <c r="A134" s="4" t="str">
        <f>IF('Input data'!A149="","",'Input data'!A149)</f>
        <v/>
      </c>
      <c r="B134" s="4" t="str">
        <f>IF('Input data'!B149="","",'Input data'!B149)</f>
        <v/>
      </c>
      <c r="C134" s="4" t="str">
        <f>IF('Input data'!C149="","",'Input data'!C149)</f>
        <v/>
      </c>
      <c r="D134" s="4" t="str">
        <f>IF('Input data'!D149="","",'Input data'!D149)</f>
        <v/>
      </c>
      <c r="E134" s="4" t="str">
        <f>IF('Input data'!E149="","",'Input data'!E149)</f>
        <v/>
      </c>
      <c r="F134" s="4" t="str">
        <f>IF('Input data'!F149="","",'Input data'!F149)</f>
        <v/>
      </c>
      <c r="G134" s="4">
        <f>IF('Input data'!G149="","",'Input data'!G149)</f>
        <v>0</v>
      </c>
      <c r="H134" s="4" t="str">
        <f>IF('Input data'!H149&gt;0.5,'Input data'!H149,"")</f>
        <v/>
      </c>
      <c r="I134" s="4" t="str">
        <f>IF('Input data'!I149="","",'Input data'!I149)</f>
        <v/>
      </c>
      <c r="J134" s="12" t="str">
        <f>IF('Result 2005-2012'!$R134="","",IF($M$1=2005,'Result 2005-2012'!J134,IF(AND($M$1=2006,'Calculation sheet'!$AQ134="2005-2012"),'Result 2005-2012'!J134*SUM($Y$7:$AE$7)/7,IF(AND($M$1=2007,'Calculation sheet'!$AQ134="2005-2012"),'Result 2005-2012'!J134*SUM($Z$7:$AE$7)/6,IF(AND($M$1=2008,'Calculation sheet'!$AQ134="2005-2012"),'Result 2005-2012'!J134*SUM($AA$7:$AE$7)/5,IF(AND($M$1=2009,'Calculation sheet'!$AQ134="2005-2012"),'Result 2005-2012'!J134*SUM($AB$7:$AE$7)/4,IF(AND($M$1=2010,'Calculation sheet'!$AQ134="2005-2012"),'Result 2005-2012'!J134*SUM($AC$7:$AE$7)/3,IF(AND($M$1=2011,'Calculation sheet'!$AQ134="2005-2012"),'Result 2005-2012'!J134*SUM($AD$7:$AE$7)/2,IF(AND($M$1=2012,'Calculation sheet'!$AQ134="2005-2012"),'Result 2005-2012'!J134*$AE$7,IF(AND($M$1=2006,'Calculation sheet'!$AQ134="1999-2012"),'Result 2005-2012'!J134*SUM($Y$16:$AE$16)/7,IF(AND($M$1=2007,'Calculation sheet'!$AQ134="1999-2012"),'Result 2005-2012'!J134*SUM($Z$16:$AE$16)/6,IF(AND($M$1=2008,'Calculation sheet'!$AQ134="1999-2012"),'Result 2005-2012'!J134*SUM($AA$16:$AE$16)/5,IF(AND($M$1=2009,'Calculation sheet'!$AQ134="1999-2012"),'Result 2005-2012'!J134*SUM($AB$16:$AE$16)/4,IF(AND($M$1=2010,'Calculation sheet'!$AQ134="1999-2012"),'Result 2005-2012'!J134*SUM($AC$16:$AE$16)/3,IF(AND($M$1=2011,'Calculation sheet'!$AQ134="1999-2012"),'Result 2005-2012'!J134*SUM($AD$16:$AE$16)/2,IF(AND($M$1=2012,'Calculation sheet'!$AQ134="1999-2012"),'Result 2005-2012'!J134*$AE$16,""))))))))))))))))</f>
        <v/>
      </c>
      <c r="K134" s="12" t="str">
        <f>IF('Result 2005-2012'!$R134="","",IF($M$1=2005,'Result 2005-2012'!K134,IF(AND($M$1=2006,'Calculation sheet'!$AQ134="2005-2012"),'Result 2005-2012'!K134*SUM($Y$8:$AE$8)/7,IF(AND($M$1=2007,'Calculation sheet'!$AQ134="2005-2012"),'Result 2005-2012'!K134*SUM($Z$8:$AE$8)/6,IF(AND($M$1=2008,'Calculation sheet'!$AQ134="2005-2012"),'Result 2005-2012'!K134*SUM($AA$8:$AE$8)/5,IF(AND($M$1=2009,'Calculation sheet'!$AQ134="2005-2012"),'Result 2005-2012'!K134*SUM($AB$8:$AE$8)/4,IF(AND($M$1=2010,'Calculation sheet'!$AQ134="2005-2012"),'Result 2005-2012'!K134*SUM($AC$8:$AE$8)/3,IF(AND($M$1=2011,'Calculation sheet'!$AQ134="2005-2012"),'Result 2005-2012'!K134*SUM($AD$8:$AE$8)/2,IF(AND($M$1=2012,'Calculation sheet'!$AQ134="2005-2012"),'Result 2005-2012'!K134*$AE$8,IF(AND($M$1=2006,'Calculation sheet'!$AQ134="1999-2012"),'Result 2005-2012'!K134*SUM($Y$17:$AE$17)/7,IF(AND($M$1=2007,'Calculation sheet'!$AQ134="1999-2012"),'Result 2005-2012'!K134*SUM($Z$17:$AE$17)/6,IF(AND($M$1=2008,'Calculation sheet'!$AQ134="1999-2012"),'Result 2005-2012'!K134*SUM($AA$17:$AE$17)/5,IF(AND($M$1=2009,'Calculation sheet'!$AQ134="1999-2012"),'Result 2005-2012'!K134*SUM($AB$17:$AE$17)/4,IF(AND($M$1=2010,'Calculation sheet'!$AQ134="1999-2012"),'Result 2005-2012'!K134*SUM($AC$17:$AE$17)/3,IF(AND($M$1=2011,'Calculation sheet'!$AQ134="1999-2012"),'Result 2005-2012'!K134*SUM($AD$17:$AE$17)/2,IF(AND($M$1=2012,'Calculation sheet'!$AQ134="1999-2012"),'Result 2005-2012'!K134*$AE$17,""))))))))))))))))</f>
        <v/>
      </c>
      <c r="L134" s="12" t="str">
        <f>IF('Result 2005-2012'!$R134="","",IF($M$1=2005,'Result 2005-2012'!L134,IF(AND($M$1=2006,'Calculation sheet'!$AQ134="2005-2012"),'Result 2005-2012'!L134*SUM($Y$9:$AE$9)/7,IF(AND($M$1=2007,'Calculation sheet'!$AQ134="2005-2012"),'Result 2005-2012'!L134*SUM($Z$9:$AE$9)/6,IF(AND($M$1=2008,'Calculation sheet'!$AQ134="2005-2012"),'Result 2005-2012'!L134*SUM($AA$9:$AE$9)/5,IF(AND($M$1=2009,'Calculation sheet'!$AQ134="2005-2012"),'Result 2005-2012'!L134*SUM($AB$9:$AE$9)/4,IF(AND($M$1=2010,'Calculation sheet'!$AQ134="2005-2012"),'Result 2005-2012'!L134*SUM($AC$9:$AE$9)/3,IF(AND($M$1=2011,'Calculation sheet'!$AQ134="2005-2012"),'Result 2005-2012'!L134*SUM($AD$9:$AE$9)/2,IF(AND($M$1=2012,'Calculation sheet'!$AQ134="2005-2012"),'Result 2005-2012'!L134*$AE$9,IF(AND($M$1=2006,'Calculation sheet'!$AQ134="1999-2012"),'Result 2005-2012'!L134*SUM($Y$18:$AE$18)/7,IF(AND($M$1=2007,'Calculation sheet'!$AQ134="1999-2012"),'Result 2005-2012'!L134*SUM($Z$18:$AE$18)/6,IF(AND($M$1=2008,'Calculation sheet'!$AQ134="1999-2012"),'Result 2005-2012'!L134*SUM($AA$18:$AE$18)/5,IF(AND($M$1=2009,'Calculation sheet'!$AQ134="1999-2012"),'Result 2005-2012'!L134*SUM($AB$18:$AE$18)/4,IF(AND($M$1=2010,'Calculation sheet'!$AQ134="1999-2012"),'Result 2005-2012'!L134*SUM($AC$18:$AE$18)/3,IF(AND($M$1=2011,'Calculation sheet'!$AQ134="1999-2012"),'Result 2005-2012'!L134*SUM($AD$18:$AE$18)/2,IF(AND($M$1=2012,'Calculation sheet'!$AQ134="1999-2012"),'Result 2005-2012'!L134*$AE$18,""))))))))))))))))</f>
        <v/>
      </c>
      <c r="M134" s="12" t="str">
        <f t="shared" si="5"/>
        <v/>
      </c>
      <c r="N134" s="12" t="str">
        <f>IF('Result 2005-2012'!$R134="","",IF($M$1=2005,'Result 2005-2012'!N134,IF(AND($M$1=2006,'Calculation sheet'!$AQ134="2005-2012"),'Result 2005-2012'!N134*SUM($Y$10:$AE$10)/7,IF(AND($M$1=2007,'Calculation sheet'!$AQ134="2005-2012"),'Result 2005-2012'!N134*SUM($Z$10:$AE$10)/6,IF(AND($M$1=2008,'Calculation sheet'!$AQ134="2005-2012"),'Result 2005-2012'!N134*SUM($AA$10:$AE$10)/5,IF(AND($M$1=2009,'Calculation sheet'!$AQ134="2005-2012"),'Result 2005-2012'!N134*SUM($AB$10:$AE$10)/4,IF(AND($M$1=2010,'Calculation sheet'!$AQ134="2005-2012"),'Result 2005-2012'!N134*SUM($AC$10:$AE$10)/3,IF(AND($M$1=2011,'Calculation sheet'!$AQ134="2005-2012"),'Result 2005-2012'!N134*SUM($AD$10:$AE$10)/2,IF(AND($M$1=2012,'Calculation sheet'!$AQ134="2005-2012"),'Result 2005-2012'!N134*$AE$10,IF(AND($M$1=2006,'Calculation sheet'!$AQ134="1999-2012"),'Result 2005-2012'!N134*SUM($Y$16:$AE$16)/7,IF(AND($M$1=2007,'Calculation sheet'!$AQ134="1999-2012"),'Result 2005-2012'!N134*SUM($Z$16:$AE$16)/6,IF(AND($M$1=2008,'Calculation sheet'!$AQ134="1999-2012"),'Result 2005-2012'!N134*SUM($AA$16:$AE$16)/5,IF(AND($M$1=2009,'Calculation sheet'!$AQ134="1999-2012"),'Result 2005-2012'!N134*SUM($AB$16:$AE$16)/4,IF(AND($M$1=2010,'Calculation sheet'!$AQ134="1999-2012"),'Result 2005-2012'!N134*SUM($AC$16:$AE$16)/3,IF(AND($M$1=2011,'Calculation sheet'!$AQ134="1999-2012"),'Result 2005-2012'!N134*SUM($AD$16:$AE$16)/2,IF(AND($M$1=2012,'Calculation sheet'!$AQ134="1999-2012"),'Result 2005-2012'!N134*$AE$16,""))))))))))))))))</f>
        <v/>
      </c>
      <c r="O134" s="12" t="str">
        <f>IF('Result 2005-2012'!$R134="","",IF($M$1=2005,'Result 2005-2012'!O134,IF(AND($M$1=2006,'Calculation sheet'!$AQ134="2005-2012"),'Result 2005-2012'!O134*SUM($Y$10:$AE$10)/7,IF(AND($M$1=2007,'Calculation sheet'!$AQ134="2005-2012"),'Result 2005-2012'!O134*SUM($Z$10:$AE$10)/6,IF(AND($M$1=2008,'Calculation sheet'!$AQ134="2005-2012"),'Result 2005-2012'!O134*SUM($AA$10:$AE$10)/5,IF(AND($M$1=2009,'Calculation sheet'!$AQ134="2005-2012"),'Result 2005-2012'!O134*SUM($AB$10:$AE$10)/4,IF(AND($M$1=2010,'Calculation sheet'!$AQ134="2005-2012"),'Result 2005-2012'!O134*SUM($AC$10:$AE$10)/3,IF(AND($M$1=2011,'Calculation sheet'!$AQ134="2005-2012"),'Result 2005-2012'!O134*SUM($AD$10:$AE$10)/2,IF(AND($M$1=2012,'Calculation sheet'!$AQ134="2005-2012"),'Result 2005-2012'!O134*$AE$10,IF(AND($M$1=2006,'Calculation sheet'!$AQ134="1999-2012"),'Result 2005-2012'!O134*SUM($Y$16:$AE$16)/7,IF(AND($M$1=2007,'Calculation sheet'!$AQ134="1999-2012"),'Result 2005-2012'!O134*SUM($Z$16:$AE$16)/6,IF(AND($M$1=2008,'Calculation sheet'!$AQ134="1999-2012"),'Result 2005-2012'!O134*SUM($AA$16:$AE$16)/5,IF(AND($M$1=2009,'Calculation sheet'!$AQ134="1999-2012"),'Result 2005-2012'!O134*SUM($AB$16:$AE$16)/4,IF(AND($M$1=2010,'Calculation sheet'!$AQ134="1999-2012"),'Result 2005-2012'!O134*SUM($AC$16:$AE$16)/3,IF(AND($M$1=2011,'Calculation sheet'!$AQ134="1999-2012"),'Result 2005-2012'!O134*SUM($AD$16:$AE$16)/2,IF(AND($M$1=2012,'Calculation sheet'!$AQ134="1999-2012"),'Result 2005-2012'!O134*$AE$16,""))))))))))))))))</f>
        <v/>
      </c>
      <c r="P134" s="12" t="str">
        <f>IF('Result 2005-2012'!$R134="","",IF($M$1=2005,'Result 2005-2012'!P134,IF(AND($M$1=2006,'Calculation sheet'!$AQ134="2005-2012"),'Result 2005-2012'!P134*SUM($Y$11:$AE$11)/7,IF(AND($M$1=2007,'Calculation sheet'!$AQ134="2005-2012"),'Result 2005-2012'!P134*SUM($Z$11:$AE$11)/6,IF(AND($M$1=2008,'Calculation sheet'!$AQ134="2005-2012"),'Result 2005-2012'!P134*SUM($AA$11:$AE$11)/5,IF(AND($M$1=2009,'Calculation sheet'!$AQ134="2005-2012"),'Result 2005-2012'!P134*SUM($AB$11:$AE$11)/4,IF(AND($M$1=2010,'Calculation sheet'!$AQ134="2005-2012"),'Result 2005-2012'!P134*SUM($AC$11:$AE$11)/3,IF(AND($M$1=2011,'Calculation sheet'!$AQ134="2005-2012"),'Result 2005-2012'!P134*SUM($AD$11:$AE$11)/2,IF(AND($M$1=2012,'Calculation sheet'!$AQ134="2005-2012"),'Result 2005-2012'!P134*$AE$11,IF(AND($M$1=2006,'Calculation sheet'!$AQ134="1999-2012"),'Result 2005-2012'!P134*SUM($Y$16:$AE$16)/7,IF(AND($M$1=2007,'Calculation sheet'!$AQ134="1999-2012"),'Result 2005-2012'!P134*SUM($Z$16:$AE$16)/6,IF(AND($M$1=2008,'Calculation sheet'!$AQ134="1999-2012"),'Result 2005-2012'!P134*SUM($AA$16:$AE$16)/5,IF(AND($M$1=2009,'Calculation sheet'!$AQ134="1999-2012"),'Result 2005-2012'!P134*SUM($AB$16:$AE$16)/4,IF(AND($M$1=2010,'Calculation sheet'!$AQ134="1999-2012"),'Result 2005-2012'!P134*SUM($AC$16:$AE$16)/3,IF(AND($M$1=2011,'Calculation sheet'!$AQ134="1999-2012"),'Result 2005-2012'!P134*SUM($AD$16:$AE$16)/2,IF(AND($M$1=2012,'Calculation sheet'!$AQ134="1999-2012"),'Result 2005-2012'!P134*$AE$16,""))))))))))))))))</f>
        <v/>
      </c>
      <c r="Q134" s="12" t="str">
        <f t="shared" si="6"/>
        <v/>
      </c>
      <c r="R134" s="14" t="str">
        <f t="shared" si="7"/>
        <v/>
      </c>
    </row>
    <row r="135" spans="1:18" x14ac:dyDescent="0.3">
      <c r="A135" s="4" t="str">
        <f>IF('Input data'!A150="","",'Input data'!A150)</f>
        <v/>
      </c>
      <c r="B135" s="4" t="str">
        <f>IF('Input data'!B150="","",'Input data'!B150)</f>
        <v/>
      </c>
      <c r="C135" s="4" t="str">
        <f>IF('Input data'!C150="","",'Input data'!C150)</f>
        <v/>
      </c>
      <c r="D135" s="4" t="str">
        <f>IF('Input data'!D150="","",'Input data'!D150)</f>
        <v/>
      </c>
      <c r="E135" s="4" t="str">
        <f>IF('Input data'!E150="","",'Input data'!E150)</f>
        <v/>
      </c>
      <c r="F135" s="4" t="str">
        <f>IF('Input data'!F150="","",'Input data'!F150)</f>
        <v/>
      </c>
      <c r="G135" s="4">
        <f>IF('Input data'!G150="","",'Input data'!G150)</f>
        <v>0</v>
      </c>
      <c r="H135" s="4" t="str">
        <f>IF('Input data'!H150&gt;0.5,'Input data'!H150,"")</f>
        <v/>
      </c>
      <c r="I135" s="4" t="str">
        <f>IF('Input data'!I150="","",'Input data'!I150)</f>
        <v/>
      </c>
      <c r="J135" s="12" t="str">
        <f>IF('Result 2005-2012'!$R135="","",IF($M$1=2005,'Result 2005-2012'!J135,IF(AND($M$1=2006,'Calculation sheet'!$AQ135="2005-2012"),'Result 2005-2012'!J135*SUM($Y$7:$AE$7)/7,IF(AND($M$1=2007,'Calculation sheet'!$AQ135="2005-2012"),'Result 2005-2012'!J135*SUM($Z$7:$AE$7)/6,IF(AND($M$1=2008,'Calculation sheet'!$AQ135="2005-2012"),'Result 2005-2012'!J135*SUM($AA$7:$AE$7)/5,IF(AND($M$1=2009,'Calculation sheet'!$AQ135="2005-2012"),'Result 2005-2012'!J135*SUM($AB$7:$AE$7)/4,IF(AND($M$1=2010,'Calculation sheet'!$AQ135="2005-2012"),'Result 2005-2012'!J135*SUM($AC$7:$AE$7)/3,IF(AND($M$1=2011,'Calculation sheet'!$AQ135="2005-2012"),'Result 2005-2012'!J135*SUM($AD$7:$AE$7)/2,IF(AND($M$1=2012,'Calculation sheet'!$AQ135="2005-2012"),'Result 2005-2012'!J135*$AE$7,IF(AND($M$1=2006,'Calculation sheet'!$AQ135="1999-2012"),'Result 2005-2012'!J135*SUM($Y$16:$AE$16)/7,IF(AND($M$1=2007,'Calculation sheet'!$AQ135="1999-2012"),'Result 2005-2012'!J135*SUM($Z$16:$AE$16)/6,IF(AND($M$1=2008,'Calculation sheet'!$AQ135="1999-2012"),'Result 2005-2012'!J135*SUM($AA$16:$AE$16)/5,IF(AND($M$1=2009,'Calculation sheet'!$AQ135="1999-2012"),'Result 2005-2012'!J135*SUM($AB$16:$AE$16)/4,IF(AND($M$1=2010,'Calculation sheet'!$AQ135="1999-2012"),'Result 2005-2012'!J135*SUM($AC$16:$AE$16)/3,IF(AND($M$1=2011,'Calculation sheet'!$AQ135="1999-2012"),'Result 2005-2012'!J135*SUM($AD$16:$AE$16)/2,IF(AND($M$1=2012,'Calculation sheet'!$AQ135="1999-2012"),'Result 2005-2012'!J135*$AE$16,""))))))))))))))))</f>
        <v/>
      </c>
      <c r="K135" s="12" t="str">
        <f>IF('Result 2005-2012'!$R135="","",IF($M$1=2005,'Result 2005-2012'!K135,IF(AND($M$1=2006,'Calculation sheet'!$AQ135="2005-2012"),'Result 2005-2012'!K135*SUM($Y$8:$AE$8)/7,IF(AND($M$1=2007,'Calculation sheet'!$AQ135="2005-2012"),'Result 2005-2012'!K135*SUM($Z$8:$AE$8)/6,IF(AND($M$1=2008,'Calculation sheet'!$AQ135="2005-2012"),'Result 2005-2012'!K135*SUM($AA$8:$AE$8)/5,IF(AND($M$1=2009,'Calculation sheet'!$AQ135="2005-2012"),'Result 2005-2012'!K135*SUM($AB$8:$AE$8)/4,IF(AND($M$1=2010,'Calculation sheet'!$AQ135="2005-2012"),'Result 2005-2012'!K135*SUM($AC$8:$AE$8)/3,IF(AND($M$1=2011,'Calculation sheet'!$AQ135="2005-2012"),'Result 2005-2012'!K135*SUM($AD$8:$AE$8)/2,IF(AND($M$1=2012,'Calculation sheet'!$AQ135="2005-2012"),'Result 2005-2012'!K135*$AE$8,IF(AND($M$1=2006,'Calculation sheet'!$AQ135="1999-2012"),'Result 2005-2012'!K135*SUM($Y$17:$AE$17)/7,IF(AND($M$1=2007,'Calculation sheet'!$AQ135="1999-2012"),'Result 2005-2012'!K135*SUM($Z$17:$AE$17)/6,IF(AND($M$1=2008,'Calculation sheet'!$AQ135="1999-2012"),'Result 2005-2012'!K135*SUM($AA$17:$AE$17)/5,IF(AND($M$1=2009,'Calculation sheet'!$AQ135="1999-2012"),'Result 2005-2012'!K135*SUM($AB$17:$AE$17)/4,IF(AND($M$1=2010,'Calculation sheet'!$AQ135="1999-2012"),'Result 2005-2012'!K135*SUM($AC$17:$AE$17)/3,IF(AND($M$1=2011,'Calculation sheet'!$AQ135="1999-2012"),'Result 2005-2012'!K135*SUM($AD$17:$AE$17)/2,IF(AND($M$1=2012,'Calculation sheet'!$AQ135="1999-2012"),'Result 2005-2012'!K135*$AE$17,""))))))))))))))))</f>
        <v/>
      </c>
      <c r="L135" s="12" t="str">
        <f>IF('Result 2005-2012'!$R135="","",IF($M$1=2005,'Result 2005-2012'!L135,IF(AND($M$1=2006,'Calculation sheet'!$AQ135="2005-2012"),'Result 2005-2012'!L135*SUM($Y$9:$AE$9)/7,IF(AND($M$1=2007,'Calculation sheet'!$AQ135="2005-2012"),'Result 2005-2012'!L135*SUM($Z$9:$AE$9)/6,IF(AND($M$1=2008,'Calculation sheet'!$AQ135="2005-2012"),'Result 2005-2012'!L135*SUM($AA$9:$AE$9)/5,IF(AND($M$1=2009,'Calculation sheet'!$AQ135="2005-2012"),'Result 2005-2012'!L135*SUM($AB$9:$AE$9)/4,IF(AND($M$1=2010,'Calculation sheet'!$AQ135="2005-2012"),'Result 2005-2012'!L135*SUM($AC$9:$AE$9)/3,IF(AND($M$1=2011,'Calculation sheet'!$AQ135="2005-2012"),'Result 2005-2012'!L135*SUM($AD$9:$AE$9)/2,IF(AND($M$1=2012,'Calculation sheet'!$AQ135="2005-2012"),'Result 2005-2012'!L135*$AE$9,IF(AND($M$1=2006,'Calculation sheet'!$AQ135="1999-2012"),'Result 2005-2012'!L135*SUM($Y$18:$AE$18)/7,IF(AND($M$1=2007,'Calculation sheet'!$AQ135="1999-2012"),'Result 2005-2012'!L135*SUM($Z$18:$AE$18)/6,IF(AND($M$1=2008,'Calculation sheet'!$AQ135="1999-2012"),'Result 2005-2012'!L135*SUM($AA$18:$AE$18)/5,IF(AND($M$1=2009,'Calculation sheet'!$AQ135="1999-2012"),'Result 2005-2012'!L135*SUM($AB$18:$AE$18)/4,IF(AND($M$1=2010,'Calculation sheet'!$AQ135="1999-2012"),'Result 2005-2012'!L135*SUM($AC$18:$AE$18)/3,IF(AND($M$1=2011,'Calculation sheet'!$AQ135="1999-2012"),'Result 2005-2012'!L135*SUM($AD$18:$AE$18)/2,IF(AND($M$1=2012,'Calculation sheet'!$AQ135="1999-2012"),'Result 2005-2012'!L135*$AE$18,""))))))))))))))))</f>
        <v/>
      </c>
      <c r="M135" s="12" t="str">
        <f t="shared" ref="M135:M198" si="8">IF(SUM(J135:L135)&gt;0,SUM(J135:L135),"")</f>
        <v/>
      </c>
      <c r="N135" s="12" t="str">
        <f>IF('Result 2005-2012'!$R135="","",IF($M$1=2005,'Result 2005-2012'!N135,IF(AND($M$1=2006,'Calculation sheet'!$AQ135="2005-2012"),'Result 2005-2012'!N135*SUM($Y$10:$AE$10)/7,IF(AND($M$1=2007,'Calculation sheet'!$AQ135="2005-2012"),'Result 2005-2012'!N135*SUM($Z$10:$AE$10)/6,IF(AND($M$1=2008,'Calculation sheet'!$AQ135="2005-2012"),'Result 2005-2012'!N135*SUM($AA$10:$AE$10)/5,IF(AND($M$1=2009,'Calculation sheet'!$AQ135="2005-2012"),'Result 2005-2012'!N135*SUM($AB$10:$AE$10)/4,IF(AND($M$1=2010,'Calculation sheet'!$AQ135="2005-2012"),'Result 2005-2012'!N135*SUM($AC$10:$AE$10)/3,IF(AND($M$1=2011,'Calculation sheet'!$AQ135="2005-2012"),'Result 2005-2012'!N135*SUM($AD$10:$AE$10)/2,IF(AND($M$1=2012,'Calculation sheet'!$AQ135="2005-2012"),'Result 2005-2012'!N135*$AE$10,IF(AND($M$1=2006,'Calculation sheet'!$AQ135="1999-2012"),'Result 2005-2012'!N135*SUM($Y$16:$AE$16)/7,IF(AND($M$1=2007,'Calculation sheet'!$AQ135="1999-2012"),'Result 2005-2012'!N135*SUM($Z$16:$AE$16)/6,IF(AND($M$1=2008,'Calculation sheet'!$AQ135="1999-2012"),'Result 2005-2012'!N135*SUM($AA$16:$AE$16)/5,IF(AND($M$1=2009,'Calculation sheet'!$AQ135="1999-2012"),'Result 2005-2012'!N135*SUM($AB$16:$AE$16)/4,IF(AND($M$1=2010,'Calculation sheet'!$AQ135="1999-2012"),'Result 2005-2012'!N135*SUM($AC$16:$AE$16)/3,IF(AND($M$1=2011,'Calculation sheet'!$AQ135="1999-2012"),'Result 2005-2012'!N135*SUM($AD$16:$AE$16)/2,IF(AND($M$1=2012,'Calculation sheet'!$AQ135="1999-2012"),'Result 2005-2012'!N135*$AE$16,""))))))))))))))))</f>
        <v/>
      </c>
      <c r="O135" s="12" t="str">
        <f>IF('Result 2005-2012'!$R135="","",IF($M$1=2005,'Result 2005-2012'!O135,IF(AND($M$1=2006,'Calculation sheet'!$AQ135="2005-2012"),'Result 2005-2012'!O135*SUM($Y$10:$AE$10)/7,IF(AND($M$1=2007,'Calculation sheet'!$AQ135="2005-2012"),'Result 2005-2012'!O135*SUM($Z$10:$AE$10)/6,IF(AND($M$1=2008,'Calculation sheet'!$AQ135="2005-2012"),'Result 2005-2012'!O135*SUM($AA$10:$AE$10)/5,IF(AND($M$1=2009,'Calculation sheet'!$AQ135="2005-2012"),'Result 2005-2012'!O135*SUM($AB$10:$AE$10)/4,IF(AND($M$1=2010,'Calculation sheet'!$AQ135="2005-2012"),'Result 2005-2012'!O135*SUM($AC$10:$AE$10)/3,IF(AND($M$1=2011,'Calculation sheet'!$AQ135="2005-2012"),'Result 2005-2012'!O135*SUM($AD$10:$AE$10)/2,IF(AND($M$1=2012,'Calculation sheet'!$AQ135="2005-2012"),'Result 2005-2012'!O135*$AE$10,IF(AND($M$1=2006,'Calculation sheet'!$AQ135="1999-2012"),'Result 2005-2012'!O135*SUM($Y$16:$AE$16)/7,IF(AND($M$1=2007,'Calculation sheet'!$AQ135="1999-2012"),'Result 2005-2012'!O135*SUM($Z$16:$AE$16)/6,IF(AND($M$1=2008,'Calculation sheet'!$AQ135="1999-2012"),'Result 2005-2012'!O135*SUM($AA$16:$AE$16)/5,IF(AND($M$1=2009,'Calculation sheet'!$AQ135="1999-2012"),'Result 2005-2012'!O135*SUM($AB$16:$AE$16)/4,IF(AND($M$1=2010,'Calculation sheet'!$AQ135="1999-2012"),'Result 2005-2012'!O135*SUM($AC$16:$AE$16)/3,IF(AND($M$1=2011,'Calculation sheet'!$AQ135="1999-2012"),'Result 2005-2012'!O135*SUM($AD$16:$AE$16)/2,IF(AND($M$1=2012,'Calculation sheet'!$AQ135="1999-2012"),'Result 2005-2012'!O135*$AE$16,""))))))))))))))))</f>
        <v/>
      </c>
      <c r="P135" s="12" t="str">
        <f>IF('Result 2005-2012'!$R135="","",IF($M$1=2005,'Result 2005-2012'!P135,IF(AND($M$1=2006,'Calculation sheet'!$AQ135="2005-2012"),'Result 2005-2012'!P135*SUM($Y$11:$AE$11)/7,IF(AND($M$1=2007,'Calculation sheet'!$AQ135="2005-2012"),'Result 2005-2012'!P135*SUM($Z$11:$AE$11)/6,IF(AND($M$1=2008,'Calculation sheet'!$AQ135="2005-2012"),'Result 2005-2012'!P135*SUM($AA$11:$AE$11)/5,IF(AND($M$1=2009,'Calculation sheet'!$AQ135="2005-2012"),'Result 2005-2012'!P135*SUM($AB$11:$AE$11)/4,IF(AND($M$1=2010,'Calculation sheet'!$AQ135="2005-2012"),'Result 2005-2012'!P135*SUM($AC$11:$AE$11)/3,IF(AND($M$1=2011,'Calculation sheet'!$AQ135="2005-2012"),'Result 2005-2012'!P135*SUM($AD$11:$AE$11)/2,IF(AND($M$1=2012,'Calculation sheet'!$AQ135="2005-2012"),'Result 2005-2012'!P135*$AE$11,IF(AND($M$1=2006,'Calculation sheet'!$AQ135="1999-2012"),'Result 2005-2012'!P135*SUM($Y$16:$AE$16)/7,IF(AND($M$1=2007,'Calculation sheet'!$AQ135="1999-2012"),'Result 2005-2012'!P135*SUM($Z$16:$AE$16)/6,IF(AND($M$1=2008,'Calculation sheet'!$AQ135="1999-2012"),'Result 2005-2012'!P135*SUM($AA$16:$AE$16)/5,IF(AND($M$1=2009,'Calculation sheet'!$AQ135="1999-2012"),'Result 2005-2012'!P135*SUM($AB$16:$AE$16)/4,IF(AND($M$1=2010,'Calculation sheet'!$AQ135="1999-2012"),'Result 2005-2012'!P135*SUM($AC$16:$AE$16)/3,IF(AND($M$1=2011,'Calculation sheet'!$AQ135="1999-2012"),'Result 2005-2012'!P135*SUM($AD$16:$AE$16)/2,IF(AND($M$1=2012,'Calculation sheet'!$AQ135="1999-2012"),'Result 2005-2012'!P135*$AE$16,""))))))))))))))))</f>
        <v/>
      </c>
      <c r="Q135" s="12" t="str">
        <f t="shared" ref="Q135:Q198" si="9">IF(SUM(N135:P135)&gt;0,SUM(N135:P135),"")</f>
        <v/>
      </c>
      <c r="R135" s="14" t="str">
        <f t="shared" ref="R135:R198" si="10">IF(M135="","",18609867*N135+3188341*O135+480261*P135+697929*(J135+K135))</f>
        <v/>
      </c>
    </row>
    <row r="136" spans="1:18" x14ac:dyDescent="0.3">
      <c r="A136" s="4" t="str">
        <f>IF('Input data'!A151="","",'Input data'!A151)</f>
        <v/>
      </c>
      <c r="B136" s="4" t="str">
        <f>IF('Input data'!B151="","",'Input data'!B151)</f>
        <v/>
      </c>
      <c r="C136" s="4" t="str">
        <f>IF('Input data'!C151="","",'Input data'!C151)</f>
        <v/>
      </c>
      <c r="D136" s="4" t="str">
        <f>IF('Input data'!D151="","",'Input data'!D151)</f>
        <v/>
      </c>
      <c r="E136" s="4" t="str">
        <f>IF('Input data'!E151="","",'Input data'!E151)</f>
        <v/>
      </c>
      <c r="F136" s="4" t="str">
        <f>IF('Input data'!F151="","",'Input data'!F151)</f>
        <v/>
      </c>
      <c r="G136" s="4">
        <f>IF('Input data'!G151="","",'Input data'!G151)</f>
        <v>0</v>
      </c>
      <c r="H136" s="4" t="str">
        <f>IF('Input data'!H151&gt;0.5,'Input data'!H151,"")</f>
        <v/>
      </c>
      <c r="I136" s="4" t="str">
        <f>IF('Input data'!I151="","",'Input data'!I151)</f>
        <v/>
      </c>
      <c r="J136" s="12" t="str">
        <f>IF('Result 2005-2012'!$R136="","",IF($M$1=2005,'Result 2005-2012'!J136,IF(AND($M$1=2006,'Calculation sheet'!$AQ136="2005-2012"),'Result 2005-2012'!J136*SUM($Y$7:$AE$7)/7,IF(AND($M$1=2007,'Calculation sheet'!$AQ136="2005-2012"),'Result 2005-2012'!J136*SUM($Z$7:$AE$7)/6,IF(AND($M$1=2008,'Calculation sheet'!$AQ136="2005-2012"),'Result 2005-2012'!J136*SUM($AA$7:$AE$7)/5,IF(AND($M$1=2009,'Calculation sheet'!$AQ136="2005-2012"),'Result 2005-2012'!J136*SUM($AB$7:$AE$7)/4,IF(AND($M$1=2010,'Calculation sheet'!$AQ136="2005-2012"),'Result 2005-2012'!J136*SUM($AC$7:$AE$7)/3,IF(AND($M$1=2011,'Calculation sheet'!$AQ136="2005-2012"),'Result 2005-2012'!J136*SUM($AD$7:$AE$7)/2,IF(AND($M$1=2012,'Calculation sheet'!$AQ136="2005-2012"),'Result 2005-2012'!J136*$AE$7,IF(AND($M$1=2006,'Calculation sheet'!$AQ136="1999-2012"),'Result 2005-2012'!J136*SUM($Y$16:$AE$16)/7,IF(AND($M$1=2007,'Calculation sheet'!$AQ136="1999-2012"),'Result 2005-2012'!J136*SUM($Z$16:$AE$16)/6,IF(AND($M$1=2008,'Calculation sheet'!$AQ136="1999-2012"),'Result 2005-2012'!J136*SUM($AA$16:$AE$16)/5,IF(AND($M$1=2009,'Calculation sheet'!$AQ136="1999-2012"),'Result 2005-2012'!J136*SUM($AB$16:$AE$16)/4,IF(AND($M$1=2010,'Calculation sheet'!$AQ136="1999-2012"),'Result 2005-2012'!J136*SUM($AC$16:$AE$16)/3,IF(AND($M$1=2011,'Calculation sheet'!$AQ136="1999-2012"),'Result 2005-2012'!J136*SUM($AD$16:$AE$16)/2,IF(AND($M$1=2012,'Calculation sheet'!$AQ136="1999-2012"),'Result 2005-2012'!J136*$AE$16,""))))))))))))))))</f>
        <v/>
      </c>
      <c r="K136" s="12" t="str">
        <f>IF('Result 2005-2012'!$R136="","",IF($M$1=2005,'Result 2005-2012'!K136,IF(AND($M$1=2006,'Calculation sheet'!$AQ136="2005-2012"),'Result 2005-2012'!K136*SUM($Y$8:$AE$8)/7,IF(AND($M$1=2007,'Calculation sheet'!$AQ136="2005-2012"),'Result 2005-2012'!K136*SUM($Z$8:$AE$8)/6,IF(AND($M$1=2008,'Calculation sheet'!$AQ136="2005-2012"),'Result 2005-2012'!K136*SUM($AA$8:$AE$8)/5,IF(AND($M$1=2009,'Calculation sheet'!$AQ136="2005-2012"),'Result 2005-2012'!K136*SUM($AB$8:$AE$8)/4,IF(AND($M$1=2010,'Calculation sheet'!$AQ136="2005-2012"),'Result 2005-2012'!K136*SUM($AC$8:$AE$8)/3,IF(AND($M$1=2011,'Calculation sheet'!$AQ136="2005-2012"),'Result 2005-2012'!K136*SUM($AD$8:$AE$8)/2,IF(AND($M$1=2012,'Calculation sheet'!$AQ136="2005-2012"),'Result 2005-2012'!K136*$AE$8,IF(AND($M$1=2006,'Calculation sheet'!$AQ136="1999-2012"),'Result 2005-2012'!K136*SUM($Y$17:$AE$17)/7,IF(AND($M$1=2007,'Calculation sheet'!$AQ136="1999-2012"),'Result 2005-2012'!K136*SUM($Z$17:$AE$17)/6,IF(AND($M$1=2008,'Calculation sheet'!$AQ136="1999-2012"),'Result 2005-2012'!K136*SUM($AA$17:$AE$17)/5,IF(AND($M$1=2009,'Calculation sheet'!$AQ136="1999-2012"),'Result 2005-2012'!K136*SUM($AB$17:$AE$17)/4,IF(AND($M$1=2010,'Calculation sheet'!$AQ136="1999-2012"),'Result 2005-2012'!K136*SUM($AC$17:$AE$17)/3,IF(AND($M$1=2011,'Calculation sheet'!$AQ136="1999-2012"),'Result 2005-2012'!K136*SUM($AD$17:$AE$17)/2,IF(AND($M$1=2012,'Calculation sheet'!$AQ136="1999-2012"),'Result 2005-2012'!K136*$AE$17,""))))))))))))))))</f>
        <v/>
      </c>
      <c r="L136" s="12" t="str">
        <f>IF('Result 2005-2012'!$R136="","",IF($M$1=2005,'Result 2005-2012'!L136,IF(AND($M$1=2006,'Calculation sheet'!$AQ136="2005-2012"),'Result 2005-2012'!L136*SUM($Y$9:$AE$9)/7,IF(AND($M$1=2007,'Calculation sheet'!$AQ136="2005-2012"),'Result 2005-2012'!L136*SUM($Z$9:$AE$9)/6,IF(AND($M$1=2008,'Calculation sheet'!$AQ136="2005-2012"),'Result 2005-2012'!L136*SUM($AA$9:$AE$9)/5,IF(AND($M$1=2009,'Calculation sheet'!$AQ136="2005-2012"),'Result 2005-2012'!L136*SUM($AB$9:$AE$9)/4,IF(AND($M$1=2010,'Calculation sheet'!$AQ136="2005-2012"),'Result 2005-2012'!L136*SUM($AC$9:$AE$9)/3,IF(AND($M$1=2011,'Calculation sheet'!$AQ136="2005-2012"),'Result 2005-2012'!L136*SUM($AD$9:$AE$9)/2,IF(AND($M$1=2012,'Calculation sheet'!$AQ136="2005-2012"),'Result 2005-2012'!L136*$AE$9,IF(AND($M$1=2006,'Calculation sheet'!$AQ136="1999-2012"),'Result 2005-2012'!L136*SUM($Y$18:$AE$18)/7,IF(AND($M$1=2007,'Calculation sheet'!$AQ136="1999-2012"),'Result 2005-2012'!L136*SUM($Z$18:$AE$18)/6,IF(AND($M$1=2008,'Calculation sheet'!$AQ136="1999-2012"),'Result 2005-2012'!L136*SUM($AA$18:$AE$18)/5,IF(AND($M$1=2009,'Calculation sheet'!$AQ136="1999-2012"),'Result 2005-2012'!L136*SUM($AB$18:$AE$18)/4,IF(AND($M$1=2010,'Calculation sheet'!$AQ136="1999-2012"),'Result 2005-2012'!L136*SUM($AC$18:$AE$18)/3,IF(AND($M$1=2011,'Calculation sheet'!$AQ136="1999-2012"),'Result 2005-2012'!L136*SUM($AD$18:$AE$18)/2,IF(AND($M$1=2012,'Calculation sheet'!$AQ136="1999-2012"),'Result 2005-2012'!L136*$AE$18,""))))))))))))))))</f>
        <v/>
      </c>
      <c r="M136" s="12" t="str">
        <f t="shared" si="8"/>
        <v/>
      </c>
      <c r="N136" s="12" t="str">
        <f>IF('Result 2005-2012'!$R136="","",IF($M$1=2005,'Result 2005-2012'!N136,IF(AND($M$1=2006,'Calculation sheet'!$AQ136="2005-2012"),'Result 2005-2012'!N136*SUM($Y$10:$AE$10)/7,IF(AND($M$1=2007,'Calculation sheet'!$AQ136="2005-2012"),'Result 2005-2012'!N136*SUM($Z$10:$AE$10)/6,IF(AND($M$1=2008,'Calculation sheet'!$AQ136="2005-2012"),'Result 2005-2012'!N136*SUM($AA$10:$AE$10)/5,IF(AND($M$1=2009,'Calculation sheet'!$AQ136="2005-2012"),'Result 2005-2012'!N136*SUM($AB$10:$AE$10)/4,IF(AND($M$1=2010,'Calculation sheet'!$AQ136="2005-2012"),'Result 2005-2012'!N136*SUM($AC$10:$AE$10)/3,IF(AND($M$1=2011,'Calculation sheet'!$AQ136="2005-2012"),'Result 2005-2012'!N136*SUM($AD$10:$AE$10)/2,IF(AND($M$1=2012,'Calculation sheet'!$AQ136="2005-2012"),'Result 2005-2012'!N136*$AE$10,IF(AND($M$1=2006,'Calculation sheet'!$AQ136="1999-2012"),'Result 2005-2012'!N136*SUM($Y$16:$AE$16)/7,IF(AND($M$1=2007,'Calculation sheet'!$AQ136="1999-2012"),'Result 2005-2012'!N136*SUM($Z$16:$AE$16)/6,IF(AND($M$1=2008,'Calculation sheet'!$AQ136="1999-2012"),'Result 2005-2012'!N136*SUM($AA$16:$AE$16)/5,IF(AND($M$1=2009,'Calculation sheet'!$AQ136="1999-2012"),'Result 2005-2012'!N136*SUM($AB$16:$AE$16)/4,IF(AND($M$1=2010,'Calculation sheet'!$AQ136="1999-2012"),'Result 2005-2012'!N136*SUM($AC$16:$AE$16)/3,IF(AND($M$1=2011,'Calculation sheet'!$AQ136="1999-2012"),'Result 2005-2012'!N136*SUM($AD$16:$AE$16)/2,IF(AND($M$1=2012,'Calculation sheet'!$AQ136="1999-2012"),'Result 2005-2012'!N136*$AE$16,""))))))))))))))))</f>
        <v/>
      </c>
      <c r="O136" s="12" t="str">
        <f>IF('Result 2005-2012'!$R136="","",IF($M$1=2005,'Result 2005-2012'!O136,IF(AND($M$1=2006,'Calculation sheet'!$AQ136="2005-2012"),'Result 2005-2012'!O136*SUM($Y$10:$AE$10)/7,IF(AND($M$1=2007,'Calculation sheet'!$AQ136="2005-2012"),'Result 2005-2012'!O136*SUM($Z$10:$AE$10)/6,IF(AND($M$1=2008,'Calculation sheet'!$AQ136="2005-2012"),'Result 2005-2012'!O136*SUM($AA$10:$AE$10)/5,IF(AND($M$1=2009,'Calculation sheet'!$AQ136="2005-2012"),'Result 2005-2012'!O136*SUM($AB$10:$AE$10)/4,IF(AND($M$1=2010,'Calculation sheet'!$AQ136="2005-2012"),'Result 2005-2012'!O136*SUM($AC$10:$AE$10)/3,IF(AND($M$1=2011,'Calculation sheet'!$AQ136="2005-2012"),'Result 2005-2012'!O136*SUM($AD$10:$AE$10)/2,IF(AND($M$1=2012,'Calculation sheet'!$AQ136="2005-2012"),'Result 2005-2012'!O136*$AE$10,IF(AND($M$1=2006,'Calculation sheet'!$AQ136="1999-2012"),'Result 2005-2012'!O136*SUM($Y$16:$AE$16)/7,IF(AND($M$1=2007,'Calculation sheet'!$AQ136="1999-2012"),'Result 2005-2012'!O136*SUM($Z$16:$AE$16)/6,IF(AND($M$1=2008,'Calculation sheet'!$AQ136="1999-2012"),'Result 2005-2012'!O136*SUM($AA$16:$AE$16)/5,IF(AND($M$1=2009,'Calculation sheet'!$AQ136="1999-2012"),'Result 2005-2012'!O136*SUM($AB$16:$AE$16)/4,IF(AND($M$1=2010,'Calculation sheet'!$AQ136="1999-2012"),'Result 2005-2012'!O136*SUM($AC$16:$AE$16)/3,IF(AND($M$1=2011,'Calculation sheet'!$AQ136="1999-2012"),'Result 2005-2012'!O136*SUM($AD$16:$AE$16)/2,IF(AND($M$1=2012,'Calculation sheet'!$AQ136="1999-2012"),'Result 2005-2012'!O136*$AE$16,""))))))))))))))))</f>
        <v/>
      </c>
      <c r="P136" s="12" t="str">
        <f>IF('Result 2005-2012'!$R136="","",IF($M$1=2005,'Result 2005-2012'!P136,IF(AND($M$1=2006,'Calculation sheet'!$AQ136="2005-2012"),'Result 2005-2012'!P136*SUM($Y$11:$AE$11)/7,IF(AND($M$1=2007,'Calculation sheet'!$AQ136="2005-2012"),'Result 2005-2012'!P136*SUM($Z$11:$AE$11)/6,IF(AND($M$1=2008,'Calculation sheet'!$AQ136="2005-2012"),'Result 2005-2012'!P136*SUM($AA$11:$AE$11)/5,IF(AND($M$1=2009,'Calculation sheet'!$AQ136="2005-2012"),'Result 2005-2012'!P136*SUM($AB$11:$AE$11)/4,IF(AND($M$1=2010,'Calculation sheet'!$AQ136="2005-2012"),'Result 2005-2012'!P136*SUM($AC$11:$AE$11)/3,IF(AND($M$1=2011,'Calculation sheet'!$AQ136="2005-2012"),'Result 2005-2012'!P136*SUM($AD$11:$AE$11)/2,IF(AND($M$1=2012,'Calculation sheet'!$AQ136="2005-2012"),'Result 2005-2012'!P136*$AE$11,IF(AND($M$1=2006,'Calculation sheet'!$AQ136="1999-2012"),'Result 2005-2012'!P136*SUM($Y$16:$AE$16)/7,IF(AND($M$1=2007,'Calculation sheet'!$AQ136="1999-2012"),'Result 2005-2012'!P136*SUM($Z$16:$AE$16)/6,IF(AND($M$1=2008,'Calculation sheet'!$AQ136="1999-2012"),'Result 2005-2012'!P136*SUM($AA$16:$AE$16)/5,IF(AND($M$1=2009,'Calculation sheet'!$AQ136="1999-2012"),'Result 2005-2012'!P136*SUM($AB$16:$AE$16)/4,IF(AND($M$1=2010,'Calculation sheet'!$AQ136="1999-2012"),'Result 2005-2012'!P136*SUM($AC$16:$AE$16)/3,IF(AND($M$1=2011,'Calculation sheet'!$AQ136="1999-2012"),'Result 2005-2012'!P136*SUM($AD$16:$AE$16)/2,IF(AND($M$1=2012,'Calculation sheet'!$AQ136="1999-2012"),'Result 2005-2012'!P136*$AE$16,""))))))))))))))))</f>
        <v/>
      </c>
      <c r="Q136" s="12" t="str">
        <f t="shared" si="9"/>
        <v/>
      </c>
      <c r="R136" s="14" t="str">
        <f t="shared" si="10"/>
        <v/>
      </c>
    </row>
    <row r="137" spans="1:18" x14ac:dyDescent="0.3">
      <c r="A137" s="4" t="str">
        <f>IF('Input data'!A152="","",'Input data'!A152)</f>
        <v/>
      </c>
      <c r="B137" s="4" t="str">
        <f>IF('Input data'!B152="","",'Input data'!B152)</f>
        <v/>
      </c>
      <c r="C137" s="4" t="str">
        <f>IF('Input data'!C152="","",'Input data'!C152)</f>
        <v/>
      </c>
      <c r="D137" s="4" t="str">
        <f>IF('Input data'!D152="","",'Input data'!D152)</f>
        <v/>
      </c>
      <c r="E137" s="4" t="str">
        <f>IF('Input data'!E152="","",'Input data'!E152)</f>
        <v/>
      </c>
      <c r="F137" s="4" t="str">
        <f>IF('Input data'!F152="","",'Input data'!F152)</f>
        <v/>
      </c>
      <c r="G137" s="4">
        <f>IF('Input data'!G152="","",'Input data'!G152)</f>
        <v>0</v>
      </c>
      <c r="H137" s="4" t="str">
        <f>IF('Input data'!H152&gt;0.5,'Input data'!H152,"")</f>
        <v/>
      </c>
      <c r="I137" s="4" t="str">
        <f>IF('Input data'!I152="","",'Input data'!I152)</f>
        <v/>
      </c>
      <c r="J137" s="12" t="str">
        <f>IF('Result 2005-2012'!$R137="","",IF($M$1=2005,'Result 2005-2012'!J137,IF(AND($M$1=2006,'Calculation sheet'!$AQ137="2005-2012"),'Result 2005-2012'!J137*SUM($Y$7:$AE$7)/7,IF(AND($M$1=2007,'Calculation sheet'!$AQ137="2005-2012"),'Result 2005-2012'!J137*SUM($Z$7:$AE$7)/6,IF(AND($M$1=2008,'Calculation sheet'!$AQ137="2005-2012"),'Result 2005-2012'!J137*SUM($AA$7:$AE$7)/5,IF(AND($M$1=2009,'Calculation sheet'!$AQ137="2005-2012"),'Result 2005-2012'!J137*SUM($AB$7:$AE$7)/4,IF(AND($M$1=2010,'Calculation sheet'!$AQ137="2005-2012"),'Result 2005-2012'!J137*SUM($AC$7:$AE$7)/3,IF(AND($M$1=2011,'Calculation sheet'!$AQ137="2005-2012"),'Result 2005-2012'!J137*SUM($AD$7:$AE$7)/2,IF(AND($M$1=2012,'Calculation sheet'!$AQ137="2005-2012"),'Result 2005-2012'!J137*$AE$7,IF(AND($M$1=2006,'Calculation sheet'!$AQ137="1999-2012"),'Result 2005-2012'!J137*SUM($Y$16:$AE$16)/7,IF(AND($M$1=2007,'Calculation sheet'!$AQ137="1999-2012"),'Result 2005-2012'!J137*SUM($Z$16:$AE$16)/6,IF(AND($M$1=2008,'Calculation sheet'!$AQ137="1999-2012"),'Result 2005-2012'!J137*SUM($AA$16:$AE$16)/5,IF(AND($M$1=2009,'Calculation sheet'!$AQ137="1999-2012"),'Result 2005-2012'!J137*SUM($AB$16:$AE$16)/4,IF(AND($M$1=2010,'Calculation sheet'!$AQ137="1999-2012"),'Result 2005-2012'!J137*SUM($AC$16:$AE$16)/3,IF(AND($M$1=2011,'Calculation sheet'!$AQ137="1999-2012"),'Result 2005-2012'!J137*SUM($AD$16:$AE$16)/2,IF(AND($M$1=2012,'Calculation sheet'!$AQ137="1999-2012"),'Result 2005-2012'!J137*$AE$16,""))))))))))))))))</f>
        <v/>
      </c>
      <c r="K137" s="12" t="str">
        <f>IF('Result 2005-2012'!$R137="","",IF($M$1=2005,'Result 2005-2012'!K137,IF(AND($M$1=2006,'Calculation sheet'!$AQ137="2005-2012"),'Result 2005-2012'!K137*SUM($Y$8:$AE$8)/7,IF(AND($M$1=2007,'Calculation sheet'!$AQ137="2005-2012"),'Result 2005-2012'!K137*SUM($Z$8:$AE$8)/6,IF(AND($M$1=2008,'Calculation sheet'!$AQ137="2005-2012"),'Result 2005-2012'!K137*SUM($AA$8:$AE$8)/5,IF(AND($M$1=2009,'Calculation sheet'!$AQ137="2005-2012"),'Result 2005-2012'!K137*SUM($AB$8:$AE$8)/4,IF(AND($M$1=2010,'Calculation sheet'!$AQ137="2005-2012"),'Result 2005-2012'!K137*SUM($AC$8:$AE$8)/3,IF(AND($M$1=2011,'Calculation sheet'!$AQ137="2005-2012"),'Result 2005-2012'!K137*SUM($AD$8:$AE$8)/2,IF(AND($M$1=2012,'Calculation sheet'!$AQ137="2005-2012"),'Result 2005-2012'!K137*$AE$8,IF(AND($M$1=2006,'Calculation sheet'!$AQ137="1999-2012"),'Result 2005-2012'!K137*SUM($Y$17:$AE$17)/7,IF(AND($M$1=2007,'Calculation sheet'!$AQ137="1999-2012"),'Result 2005-2012'!K137*SUM($Z$17:$AE$17)/6,IF(AND($M$1=2008,'Calculation sheet'!$AQ137="1999-2012"),'Result 2005-2012'!K137*SUM($AA$17:$AE$17)/5,IF(AND($M$1=2009,'Calculation sheet'!$AQ137="1999-2012"),'Result 2005-2012'!K137*SUM($AB$17:$AE$17)/4,IF(AND($M$1=2010,'Calculation sheet'!$AQ137="1999-2012"),'Result 2005-2012'!K137*SUM($AC$17:$AE$17)/3,IF(AND($M$1=2011,'Calculation sheet'!$AQ137="1999-2012"),'Result 2005-2012'!K137*SUM($AD$17:$AE$17)/2,IF(AND($M$1=2012,'Calculation sheet'!$AQ137="1999-2012"),'Result 2005-2012'!K137*$AE$17,""))))))))))))))))</f>
        <v/>
      </c>
      <c r="L137" s="12" t="str">
        <f>IF('Result 2005-2012'!$R137="","",IF($M$1=2005,'Result 2005-2012'!L137,IF(AND($M$1=2006,'Calculation sheet'!$AQ137="2005-2012"),'Result 2005-2012'!L137*SUM($Y$9:$AE$9)/7,IF(AND($M$1=2007,'Calculation sheet'!$AQ137="2005-2012"),'Result 2005-2012'!L137*SUM($Z$9:$AE$9)/6,IF(AND($M$1=2008,'Calculation sheet'!$AQ137="2005-2012"),'Result 2005-2012'!L137*SUM($AA$9:$AE$9)/5,IF(AND($M$1=2009,'Calculation sheet'!$AQ137="2005-2012"),'Result 2005-2012'!L137*SUM($AB$9:$AE$9)/4,IF(AND($M$1=2010,'Calculation sheet'!$AQ137="2005-2012"),'Result 2005-2012'!L137*SUM($AC$9:$AE$9)/3,IF(AND($M$1=2011,'Calculation sheet'!$AQ137="2005-2012"),'Result 2005-2012'!L137*SUM($AD$9:$AE$9)/2,IF(AND($M$1=2012,'Calculation sheet'!$AQ137="2005-2012"),'Result 2005-2012'!L137*$AE$9,IF(AND($M$1=2006,'Calculation sheet'!$AQ137="1999-2012"),'Result 2005-2012'!L137*SUM($Y$18:$AE$18)/7,IF(AND($M$1=2007,'Calculation sheet'!$AQ137="1999-2012"),'Result 2005-2012'!L137*SUM($Z$18:$AE$18)/6,IF(AND($M$1=2008,'Calculation sheet'!$AQ137="1999-2012"),'Result 2005-2012'!L137*SUM($AA$18:$AE$18)/5,IF(AND($M$1=2009,'Calculation sheet'!$AQ137="1999-2012"),'Result 2005-2012'!L137*SUM($AB$18:$AE$18)/4,IF(AND($M$1=2010,'Calculation sheet'!$AQ137="1999-2012"),'Result 2005-2012'!L137*SUM($AC$18:$AE$18)/3,IF(AND($M$1=2011,'Calculation sheet'!$AQ137="1999-2012"),'Result 2005-2012'!L137*SUM($AD$18:$AE$18)/2,IF(AND($M$1=2012,'Calculation sheet'!$AQ137="1999-2012"),'Result 2005-2012'!L137*$AE$18,""))))))))))))))))</f>
        <v/>
      </c>
      <c r="M137" s="12" t="str">
        <f t="shared" si="8"/>
        <v/>
      </c>
      <c r="N137" s="12" t="str">
        <f>IF('Result 2005-2012'!$R137="","",IF($M$1=2005,'Result 2005-2012'!N137,IF(AND($M$1=2006,'Calculation sheet'!$AQ137="2005-2012"),'Result 2005-2012'!N137*SUM($Y$10:$AE$10)/7,IF(AND($M$1=2007,'Calculation sheet'!$AQ137="2005-2012"),'Result 2005-2012'!N137*SUM($Z$10:$AE$10)/6,IF(AND($M$1=2008,'Calculation sheet'!$AQ137="2005-2012"),'Result 2005-2012'!N137*SUM($AA$10:$AE$10)/5,IF(AND($M$1=2009,'Calculation sheet'!$AQ137="2005-2012"),'Result 2005-2012'!N137*SUM($AB$10:$AE$10)/4,IF(AND($M$1=2010,'Calculation sheet'!$AQ137="2005-2012"),'Result 2005-2012'!N137*SUM($AC$10:$AE$10)/3,IF(AND($M$1=2011,'Calculation sheet'!$AQ137="2005-2012"),'Result 2005-2012'!N137*SUM($AD$10:$AE$10)/2,IF(AND($M$1=2012,'Calculation sheet'!$AQ137="2005-2012"),'Result 2005-2012'!N137*$AE$10,IF(AND($M$1=2006,'Calculation sheet'!$AQ137="1999-2012"),'Result 2005-2012'!N137*SUM($Y$16:$AE$16)/7,IF(AND($M$1=2007,'Calculation sheet'!$AQ137="1999-2012"),'Result 2005-2012'!N137*SUM($Z$16:$AE$16)/6,IF(AND($M$1=2008,'Calculation sheet'!$AQ137="1999-2012"),'Result 2005-2012'!N137*SUM($AA$16:$AE$16)/5,IF(AND($M$1=2009,'Calculation sheet'!$AQ137="1999-2012"),'Result 2005-2012'!N137*SUM($AB$16:$AE$16)/4,IF(AND($M$1=2010,'Calculation sheet'!$AQ137="1999-2012"),'Result 2005-2012'!N137*SUM($AC$16:$AE$16)/3,IF(AND($M$1=2011,'Calculation sheet'!$AQ137="1999-2012"),'Result 2005-2012'!N137*SUM($AD$16:$AE$16)/2,IF(AND($M$1=2012,'Calculation sheet'!$AQ137="1999-2012"),'Result 2005-2012'!N137*$AE$16,""))))))))))))))))</f>
        <v/>
      </c>
      <c r="O137" s="12" t="str">
        <f>IF('Result 2005-2012'!$R137="","",IF($M$1=2005,'Result 2005-2012'!O137,IF(AND($M$1=2006,'Calculation sheet'!$AQ137="2005-2012"),'Result 2005-2012'!O137*SUM($Y$10:$AE$10)/7,IF(AND($M$1=2007,'Calculation sheet'!$AQ137="2005-2012"),'Result 2005-2012'!O137*SUM($Z$10:$AE$10)/6,IF(AND($M$1=2008,'Calculation sheet'!$AQ137="2005-2012"),'Result 2005-2012'!O137*SUM($AA$10:$AE$10)/5,IF(AND($M$1=2009,'Calculation sheet'!$AQ137="2005-2012"),'Result 2005-2012'!O137*SUM($AB$10:$AE$10)/4,IF(AND($M$1=2010,'Calculation sheet'!$AQ137="2005-2012"),'Result 2005-2012'!O137*SUM($AC$10:$AE$10)/3,IF(AND($M$1=2011,'Calculation sheet'!$AQ137="2005-2012"),'Result 2005-2012'!O137*SUM($AD$10:$AE$10)/2,IF(AND($M$1=2012,'Calculation sheet'!$AQ137="2005-2012"),'Result 2005-2012'!O137*$AE$10,IF(AND($M$1=2006,'Calculation sheet'!$AQ137="1999-2012"),'Result 2005-2012'!O137*SUM($Y$16:$AE$16)/7,IF(AND($M$1=2007,'Calculation sheet'!$AQ137="1999-2012"),'Result 2005-2012'!O137*SUM($Z$16:$AE$16)/6,IF(AND($M$1=2008,'Calculation sheet'!$AQ137="1999-2012"),'Result 2005-2012'!O137*SUM($AA$16:$AE$16)/5,IF(AND($M$1=2009,'Calculation sheet'!$AQ137="1999-2012"),'Result 2005-2012'!O137*SUM($AB$16:$AE$16)/4,IF(AND($M$1=2010,'Calculation sheet'!$AQ137="1999-2012"),'Result 2005-2012'!O137*SUM($AC$16:$AE$16)/3,IF(AND($M$1=2011,'Calculation sheet'!$AQ137="1999-2012"),'Result 2005-2012'!O137*SUM($AD$16:$AE$16)/2,IF(AND($M$1=2012,'Calculation sheet'!$AQ137="1999-2012"),'Result 2005-2012'!O137*$AE$16,""))))))))))))))))</f>
        <v/>
      </c>
      <c r="P137" s="12" t="str">
        <f>IF('Result 2005-2012'!$R137="","",IF($M$1=2005,'Result 2005-2012'!P137,IF(AND($M$1=2006,'Calculation sheet'!$AQ137="2005-2012"),'Result 2005-2012'!P137*SUM($Y$11:$AE$11)/7,IF(AND($M$1=2007,'Calculation sheet'!$AQ137="2005-2012"),'Result 2005-2012'!P137*SUM($Z$11:$AE$11)/6,IF(AND($M$1=2008,'Calculation sheet'!$AQ137="2005-2012"),'Result 2005-2012'!P137*SUM($AA$11:$AE$11)/5,IF(AND($M$1=2009,'Calculation sheet'!$AQ137="2005-2012"),'Result 2005-2012'!P137*SUM($AB$11:$AE$11)/4,IF(AND($M$1=2010,'Calculation sheet'!$AQ137="2005-2012"),'Result 2005-2012'!P137*SUM($AC$11:$AE$11)/3,IF(AND($M$1=2011,'Calculation sheet'!$AQ137="2005-2012"),'Result 2005-2012'!P137*SUM($AD$11:$AE$11)/2,IF(AND($M$1=2012,'Calculation sheet'!$AQ137="2005-2012"),'Result 2005-2012'!P137*$AE$11,IF(AND($M$1=2006,'Calculation sheet'!$AQ137="1999-2012"),'Result 2005-2012'!P137*SUM($Y$16:$AE$16)/7,IF(AND($M$1=2007,'Calculation sheet'!$AQ137="1999-2012"),'Result 2005-2012'!P137*SUM($Z$16:$AE$16)/6,IF(AND($M$1=2008,'Calculation sheet'!$AQ137="1999-2012"),'Result 2005-2012'!P137*SUM($AA$16:$AE$16)/5,IF(AND($M$1=2009,'Calculation sheet'!$AQ137="1999-2012"),'Result 2005-2012'!P137*SUM($AB$16:$AE$16)/4,IF(AND($M$1=2010,'Calculation sheet'!$AQ137="1999-2012"),'Result 2005-2012'!P137*SUM($AC$16:$AE$16)/3,IF(AND($M$1=2011,'Calculation sheet'!$AQ137="1999-2012"),'Result 2005-2012'!P137*SUM($AD$16:$AE$16)/2,IF(AND($M$1=2012,'Calculation sheet'!$AQ137="1999-2012"),'Result 2005-2012'!P137*$AE$16,""))))))))))))))))</f>
        <v/>
      </c>
      <c r="Q137" s="12" t="str">
        <f t="shared" si="9"/>
        <v/>
      </c>
      <c r="R137" s="14" t="str">
        <f t="shared" si="10"/>
        <v/>
      </c>
    </row>
    <row r="138" spans="1:18" x14ac:dyDescent="0.3">
      <c r="A138" s="4" t="str">
        <f>IF('Input data'!A153="","",'Input data'!A153)</f>
        <v/>
      </c>
      <c r="B138" s="4" t="str">
        <f>IF('Input data'!B153="","",'Input data'!B153)</f>
        <v/>
      </c>
      <c r="C138" s="4" t="str">
        <f>IF('Input data'!C153="","",'Input data'!C153)</f>
        <v/>
      </c>
      <c r="D138" s="4" t="str">
        <f>IF('Input data'!D153="","",'Input data'!D153)</f>
        <v/>
      </c>
      <c r="E138" s="4" t="str">
        <f>IF('Input data'!E153="","",'Input data'!E153)</f>
        <v/>
      </c>
      <c r="F138" s="4" t="str">
        <f>IF('Input data'!F153="","",'Input data'!F153)</f>
        <v/>
      </c>
      <c r="G138" s="4">
        <f>IF('Input data'!G153="","",'Input data'!G153)</f>
        <v>0</v>
      </c>
      <c r="H138" s="4" t="str">
        <f>IF('Input data'!H153&gt;0.5,'Input data'!H153,"")</f>
        <v/>
      </c>
      <c r="I138" s="4" t="str">
        <f>IF('Input data'!I153="","",'Input data'!I153)</f>
        <v/>
      </c>
      <c r="J138" s="12" t="str">
        <f>IF('Result 2005-2012'!$R138="","",IF($M$1=2005,'Result 2005-2012'!J138,IF(AND($M$1=2006,'Calculation sheet'!$AQ138="2005-2012"),'Result 2005-2012'!J138*SUM($Y$7:$AE$7)/7,IF(AND($M$1=2007,'Calculation sheet'!$AQ138="2005-2012"),'Result 2005-2012'!J138*SUM($Z$7:$AE$7)/6,IF(AND($M$1=2008,'Calculation sheet'!$AQ138="2005-2012"),'Result 2005-2012'!J138*SUM($AA$7:$AE$7)/5,IF(AND($M$1=2009,'Calculation sheet'!$AQ138="2005-2012"),'Result 2005-2012'!J138*SUM($AB$7:$AE$7)/4,IF(AND($M$1=2010,'Calculation sheet'!$AQ138="2005-2012"),'Result 2005-2012'!J138*SUM($AC$7:$AE$7)/3,IF(AND($M$1=2011,'Calculation sheet'!$AQ138="2005-2012"),'Result 2005-2012'!J138*SUM($AD$7:$AE$7)/2,IF(AND($M$1=2012,'Calculation sheet'!$AQ138="2005-2012"),'Result 2005-2012'!J138*$AE$7,IF(AND($M$1=2006,'Calculation sheet'!$AQ138="1999-2012"),'Result 2005-2012'!J138*SUM($Y$16:$AE$16)/7,IF(AND($M$1=2007,'Calculation sheet'!$AQ138="1999-2012"),'Result 2005-2012'!J138*SUM($Z$16:$AE$16)/6,IF(AND($M$1=2008,'Calculation sheet'!$AQ138="1999-2012"),'Result 2005-2012'!J138*SUM($AA$16:$AE$16)/5,IF(AND($M$1=2009,'Calculation sheet'!$AQ138="1999-2012"),'Result 2005-2012'!J138*SUM($AB$16:$AE$16)/4,IF(AND($M$1=2010,'Calculation sheet'!$AQ138="1999-2012"),'Result 2005-2012'!J138*SUM($AC$16:$AE$16)/3,IF(AND($M$1=2011,'Calculation sheet'!$AQ138="1999-2012"),'Result 2005-2012'!J138*SUM($AD$16:$AE$16)/2,IF(AND($M$1=2012,'Calculation sheet'!$AQ138="1999-2012"),'Result 2005-2012'!J138*$AE$16,""))))))))))))))))</f>
        <v/>
      </c>
      <c r="K138" s="12" t="str">
        <f>IF('Result 2005-2012'!$R138="","",IF($M$1=2005,'Result 2005-2012'!K138,IF(AND($M$1=2006,'Calculation sheet'!$AQ138="2005-2012"),'Result 2005-2012'!K138*SUM($Y$8:$AE$8)/7,IF(AND($M$1=2007,'Calculation sheet'!$AQ138="2005-2012"),'Result 2005-2012'!K138*SUM($Z$8:$AE$8)/6,IF(AND($M$1=2008,'Calculation sheet'!$AQ138="2005-2012"),'Result 2005-2012'!K138*SUM($AA$8:$AE$8)/5,IF(AND($M$1=2009,'Calculation sheet'!$AQ138="2005-2012"),'Result 2005-2012'!K138*SUM($AB$8:$AE$8)/4,IF(AND($M$1=2010,'Calculation sheet'!$AQ138="2005-2012"),'Result 2005-2012'!K138*SUM($AC$8:$AE$8)/3,IF(AND($M$1=2011,'Calculation sheet'!$AQ138="2005-2012"),'Result 2005-2012'!K138*SUM($AD$8:$AE$8)/2,IF(AND($M$1=2012,'Calculation sheet'!$AQ138="2005-2012"),'Result 2005-2012'!K138*$AE$8,IF(AND($M$1=2006,'Calculation sheet'!$AQ138="1999-2012"),'Result 2005-2012'!K138*SUM($Y$17:$AE$17)/7,IF(AND($M$1=2007,'Calculation sheet'!$AQ138="1999-2012"),'Result 2005-2012'!K138*SUM($Z$17:$AE$17)/6,IF(AND($M$1=2008,'Calculation sheet'!$AQ138="1999-2012"),'Result 2005-2012'!K138*SUM($AA$17:$AE$17)/5,IF(AND($M$1=2009,'Calculation sheet'!$AQ138="1999-2012"),'Result 2005-2012'!K138*SUM($AB$17:$AE$17)/4,IF(AND($M$1=2010,'Calculation sheet'!$AQ138="1999-2012"),'Result 2005-2012'!K138*SUM($AC$17:$AE$17)/3,IF(AND($M$1=2011,'Calculation sheet'!$AQ138="1999-2012"),'Result 2005-2012'!K138*SUM($AD$17:$AE$17)/2,IF(AND($M$1=2012,'Calculation sheet'!$AQ138="1999-2012"),'Result 2005-2012'!K138*$AE$17,""))))))))))))))))</f>
        <v/>
      </c>
      <c r="L138" s="12" t="str">
        <f>IF('Result 2005-2012'!$R138="","",IF($M$1=2005,'Result 2005-2012'!L138,IF(AND($M$1=2006,'Calculation sheet'!$AQ138="2005-2012"),'Result 2005-2012'!L138*SUM($Y$9:$AE$9)/7,IF(AND($M$1=2007,'Calculation sheet'!$AQ138="2005-2012"),'Result 2005-2012'!L138*SUM($Z$9:$AE$9)/6,IF(AND($M$1=2008,'Calculation sheet'!$AQ138="2005-2012"),'Result 2005-2012'!L138*SUM($AA$9:$AE$9)/5,IF(AND($M$1=2009,'Calculation sheet'!$AQ138="2005-2012"),'Result 2005-2012'!L138*SUM($AB$9:$AE$9)/4,IF(AND($M$1=2010,'Calculation sheet'!$AQ138="2005-2012"),'Result 2005-2012'!L138*SUM($AC$9:$AE$9)/3,IF(AND($M$1=2011,'Calculation sheet'!$AQ138="2005-2012"),'Result 2005-2012'!L138*SUM($AD$9:$AE$9)/2,IF(AND($M$1=2012,'Calculation sheet'!$AQ138="2005-2012"),'Result 2005-2012'!L138*$AE$9,IF(AND($M$1=2006,'Calculation sheet'!$AQ138="1999-2012"),'Result 2005-2012'!L138*SUM($Y$18:$AE$18)/7,IF(AND($M$1=2007,'Calculation sheet'!$AQ138="1999-2012"),'Result 2005-2012'!L138*SUM($Z$18:$AE$18)/6,IF(AND($M$1=2008,'Calculation sheet'!$AQ138="1999-2012"),'Result 2005-2012'!L138*SUM($AA$18:$AE$18)/5,IF(AND($M$1=2009,'Calculation sheet'!$AQ138="1999-2012"),'Result 2005-2012'!L138*SUM($AB$18:$AE$18)/4,IF(AND($M$1=2010,'Calculation sheet'!$AQ138="1999-2012"),'Result 2005-2012'!L138*SUM($AC$18:$AE$18)/3,IF(AND($M$1=2011,'Calculation sheet'!$AQ138="1999-2012"),'Result 2005-2012'!L138*SUM($AD$18:$AE$18)/2,IF(AND($M$1=2012,'Calculation sheet'!$AQ138="1999-2012"),'Result 2005-2012'!L138*$AE$18,""))))))))))))))))</f>
        <v/>
      </c>
      <c r="M138" s="12" t="str">
        <f t="shared" si="8"/>
        <v/>
      </c>
      <c r="N138" s="12" t="str">
        <f>IF('Result 2005-2012'!$R138="","",IF($M$1=2005,'Result 2005-2012'!N138,IF(AND($M$1=2006,'Calculation sheet'!$AQ138="2005-2012"),'Result 2005-2012'!N138*SUM($Y$10:$AE$10)/7,IF(AND($M$1=2007,'Calculation sheet'!$AQ138="2005-2012"),'Result 2005-2012'!N138*SUM($Z$10:$AE$10)/6,IF(AND($M$1=2008,'Calculation sheet'!$AQ138="2005-2012"),'Result 2005-2012'!N138*SUM($AA$10:$AE$10)/5,IF(AND($M$1=2009,'Calculation sheet'!$AQ138="2005-2012"),'Result 2005-2012'!N138*SUM($AB$10:$AE$10)/4,IF(AND($M$1=2010,'Calculation sheet'!$AQ138="2005-2012"),'Result 2005-2012'!N138*SUM($AC$10:$AE$10)/3,IF(AND($M$1=2011,'Calculation sheet'!$AQ138="2005-2012"),'Result 2005-2012'!N138*SUM($AD$10:$AE$10)/2,IF(AND($M$1=2012,'Calculation sheet'!$AQ138="2005-2012"),'Result 2005-2012'!N138*$AE$10,IF(AND($M$1=2006,'Calculation sheet'!$AQ138="1999-2012"),'Result 2005-2012'!N138*SUM($Y$16:$AE$16)/7,IF(AND($M$1=2007,'Calculation sheet'!$AQ138="1999-2012"),'Result 2005-2012'!N138*SUM($Z$16:$AE$16)/6,IF(AND($M$1=2008,'Calculation sheet'!$AQ138="1999-2012"),'Result 2005-2012'!N138*SUM($AA$16:$AE$16)/5,IF(AND($M$1=2009,'Calculation sheet'!$AQ138="1999-2012"),'Result 2005-2012'!N138*SUM($AB$16:$AE$16)/4,IF(AND($M$1=2010,'Calculation sheet'!$AQ138="1999-2012"),'Result 2005-2012'!N138*SUM($AC$16:$AE$16)/3,IF(AND($M$1=2011,'Calculation sheet'!$AQ138="1999-2012"),'Result 2005-2012'!N138*SUM($AD$16:$AE$16)/2,IF(AND($M$1=2012,'Calculation sheet'!$AQ138="1999-2012"),'Result 2005-2012'!N138*$AE$16,""))))))))))))))))</f>
        <v/>
      </c>
      <c r="O138" s="12" t="str">
        <f>IF('Result 2005-2012'!$R138="","",IF($M$1=2005,'Result 2005-2012'!O138,IF(AND($M$1=2006,'Calculation sheet'!$AQ138="2005-2012"),'Result 2005-2012'!O138*SUM($Y$10:$AE$10)/7,IF(AND($M$1=2007,'Calculation sheet'!$AQ138="2005-2012"),'Result 2005-2012'!O138*SUM($Z$10:$AE$10)/6,IF(AND($M$1=2008,'Calculation sheet'!$AQ138="2005-2012"),'Result 2005-2012'!O138*SUM($AA$10:$AE$10)/5,IF(AND($M$1=2009,'Calculation sheet'!$AQ138="2005-2012"),'Result 2005-2012'!O138*SUM($AB$10:$AE$10)/4,IF(AND($M$1=2010,'Calculation sheet'!$AQ138="2005-2012"),'Result 2005-2012'!O138*SUM($AC$10:$AE$10)/3,IF(AND($M$1=2011,'Calculation sheet'!$AQ138="2005-2012"),'Result 2005-2012'!O138*SUM($AD$10:$AE$10)/2,IF(AND($M$1=2012,'Calculation sheet'!$AQ138="2005-2012"),'Result 2005-2012'!O138*$AE$10,IF(AND($M$1=2006,'Calculation sheet'!$AQ138="1999-2012"),'Result 2005-2012'!O138*SUM($Y$16:$AE$16)/7,IF(AND($M$1=2007,'Calculation sheet'!$AQ138="1999-2012"),'Result 2005-2012'!O138*SUM($Z$16:$AE$16)/6,IF(AND($M$1=2008,'Calculation sheet'!$AQ138="1999-2012"),'Result 2005-2012'!O138*SUM($AA$16:$AE$16)/5,IF(AND($M$1=2009,'Calculation sheet'!$AQ138="1999-2012"),'Result 2005-2012'!O138*SUM($AB$16:$AE$16)/4,IF(AND($M$1=2010,'Calculation sheet'!$AQ138="1999-2012"),'Result 2005-2012'!O138*SUM($AC$16:$AE$16)/3,IF(AND($M$1=2011,'Calculation sheet'!$AQ138="1999-2012"),'Result 2005-2012'!O138*SUM($AD$16:$AE$16)/2,IF(AND($M$1=2012,'Calculation sheet'!$AQ138="1999-2012"),'Result 2005-2012'!O138*$AE$16,""))))))))))))))))</f>
        <v/>
      </c>
      <c r="P138" s="12" t="str">
        <f>IF('Result 2005-2012'!$R138="","",IF($M$1=2005,'Result 2005-2012'!P138,IF(AND($M$1=2006,'Calculation sheet'!$AQ138="2005-2012"),'Result 2005-2012'!P138*SUM($Y$11:$AE$11)/7,IF(AND($M$1=2007,'Calculation sheet'!$AQ138="2005-2012"),'Result 2005-2012'!P138*SUM($Z$11:$AE$11)/6,IF(AND($M$1=2008,'Calculation sheet'!$AQ138="2005-2012"),'Result 2005-2012'!P138*SUM($AA$11:$AE$11)/5,IF(AND($M$1=2009,'Calculation sheet'!$AQ138="2005-2012"),'Result 2005-2012'!P138*SUM($AB$11:$AE$11)/4,IF(AND($M$1=2010,'Calculation sheet'!$AQ138="2005-2012"),'Result 2005-2012'!P138*SUM($AC$11:$AE$11)/3,IF(AND($M$1=2011,'Calculation sheet'!$AQ138="2005-2012"),'Result 2005-2012'!P138*SUM($AD$11:$AE$11)/2,IF(AND($M$1=2012,'Calculation sheet'!$AQ138="2005-2012"),'Result 2005-2012'!P138*$AE$11,IF(AND($M$1=2006,'Calculation sheet'!$AQ138="1999-2012"),'Result 2005-2012'!P138*SUM($Y$16:$AE$16)/7,IF(AND($M$1=2007,'Calculation sheet'!$AQ138="1999-2012"),'Result 2005-2012'!P138*SUM($Z$16:$AE$16)/6,IF(AND($M$1=2008,'Calculation sheet'!$AQ138="1999-2012"),'Result 2005-2012'!P138*SUM($AA$16:$AE$16)/5,IF(AND($M$1=2009,'Calculation sheet'!$AQ138="1999-2012"),'Result 2005-2012'!P138*SUM($AB$16:$AE$16)/4,IF(AND($M$1=2010,'Calculation sheet'!$AQ138="1999-2012"),'Result 2005-2012'!P138*SUM($AC$16:$AE$16)/3,IF(AND($M$1=2011,'Calculation sheet'!$AQ138="1999-2012"),'Result 2005-2012'!P138*SUM($AD$16:$AE$16)/2,IF(AND($M$1=2012,'Calculation sheet'!$AQ138="1999-2012"),'Result 2005-2012'!P138*$AE$16,""))))))))))))))))</f>
        <v/>
      </c>
      <c r="Q138" s="12" t="str">
        <f t="shared" si="9"/>
        <v/>
      </c>
      <c r="R138" s="14" t="str">
        <f t="shared" si="10"/>
        <v/>
      </c>
    </row>
    <row r="139" spans="1:18" x14ac:dyDescent="0.3">
      <c r="A139" s="4" t="str">
        <f>IF('Input data'!A154="","",'Input data'!A154)</f>
        <v/>
      </c>
      <c r="B139" s="4" t="str">
        <f>IF('Input data'!B154="","",'Input data'!B154)</f>
        <v/>
      </c>
      <c r="C139" s="4" t="str">
        <f>IF('Input data'!C154="","",'Input data'!C154)</f>
        <v/>
      </c>
      <c r="D139" s="4" t="str">
        <f>IF('Input data'!D154="","",'Input data'!D154)</f>
        <v/>
      </c>
      <c r="E139" s="4" t="str">
        <f>IF('Input data'!E154="","",'Input data'!E154)</f>
        <v/>
      </c>
      <c r="F139" s="4" t="str">
        <f>IF('Input data'!F154="","",'Input data'!F154)</f>
        <v/>
      </c>
      <c r="G139" s="4">
        <f>IF('Input data'!G154="","",'Input data'!G154)</f>
        <v>0</v>
      </c>
      <c r="H139" s="4" t="str">
        <f>IF('Input data'!H154&gt;0.5,'Input data'!H154,"")</f>
        <v/>
      </c>
      <c r="I139" s="4" t="str">
        <f>IF('Input data'!I154="","",'Input data'!I154)</f>
        <v/>
      </c>
      <c r="J139" s="12" t="str">
        <f>IF('Result 2005-2012'!$R139="","",IF($M$1=2005,'Result 2005-2012'!J139,IF(AND($M$1=2006,'Calculation sheet'!$AQ139="2005-2012"),'Result 2005-2012'!J139*SUM($Y$7:$AE$7)/7,IF(AND($M$1=2007,'Calculation sheet'!$AQ139="2005-2012"),'Result 2005-2012'!J139*SUM($Z$7:$AE$7)/6,IF(AND($M$1=2008,'Calculation sheet'!$AQ139="2005-2012"),'Result 2005-2012'!J139*SUM($AA$7:$AE$7)/5,IF(AND($M$1=2009,'Calculation sheet'!$AQ139="2005-2012"),'Result 2005-2012'!J139*SUM($AB$7:$AE$7)/4,IF(AND($M$1=2010,'Calculation sheet'!$AQ139="2005-2012"),'Result 2005-2012'!J139*SUM($AC$7:$AE$7)/3,IF(AND($M$1=2011,'Calculation sheet'!$AQ139="2005-2012"),'Result 2005-2012'!J139*SUM($AD$7:$AE$7)/2,IF(AND($M$1=2012,'Calculation sheet'!$AQ139="2005-2012"),'Result 2005-2012'!J139*$AE$7,IF(AND($M$1=2006,'Calculation sheet'!$AQ139="1999-2012"),'Result 2005-2012'!J139*SUM($Y$16:$AE$16)/7,IF(AND($M$1=2007,'Calculation sheet'!$AQ139="1999-2012"),'Result 2005-2012'!J139*SUM($Z$16:$AE$16)/6,IF(AND($M$1=2008,'Calculation sheet'!$AQ139="1999-2012"),'Result 2005-2012'!J139*SUM($AA$16:$AE$16)/5,IF(AND($M$1=2009,'Calculation sheet'!$AQ139="1999-2012"),'Result 2005-2012'!J139*SUM($AB$16:$AE$16)/4,IF(AND($M$1=2010,'Calculation sheet'!$AQ139="1999-2012"),'Result 2005-2012'!J139*SUM($AC$16:$AE$16)/3,IF(AND($M$1=2011,'Calculation sheet'!$AQ139="1999-2012"),'Result 2005-2012'!J139*SUM($AD$16:$AE$16)/2,IF(AND($M$1=2012,'Calculation sheet'!$AQ139="1999-2012"),'Result 2005-2012'!J139*$AE$16,""))))))))))))))))</f>
        <v/>
      </c>
      <c r="K139" s="12" t="str">
        <f>IF('Result 2005-2012'!$R139="","",IF($M$1=2005,'Result 2005-2012'!K139,IF(AND($M$1=2006,'Calculation sheet'!$AQ139="2005-2012"),'Result 2005-2012'!K139*SUM($Y$8:$AE$8)/7,IF(AND($M$1=2007,'Calculation sheet'!$AQ139="2005-2012"),'Result 2005-2012'!K139*SUM($Z$8:$AE$8)/6,IF(AND($M$1=2008,'Calculation sheet'!$AQ139="2005-2012"),'Result 2005-2012'!K139*SUM($AA$8:$AE$8)/5,IF(AND($M$1=2009,'Calculation sheet'!$AQ139="2005-2012"),'Result 2005-2012'!K139*SUM($AB$8:$AE$8)/4,IF(AND($M$1=2010,'Calculation sheet'!$AQ139="2005-2012"),'Result 2005-2012'!K139*SUM($AC$8:$AE$8)/3,IF(AND($M$1=2011,'Calculation sheet'!$AQ139="2005-2012"),'Result 2005-2012'!K139*SUM($AD$8:$AE$8)/2,IF(AND($M$1=2012,'Calculation sheet'!$AQ139="2005-2012"),'Result 2005-2012'!K139*$AE$8,IF(AND($M$1=2006,'Calculation sheet'!$AQ139="1999-2012"),'Result 2005-2012'!K139*SUM($Y$17:$AE$17)/7,IF(AND($M$1=2007,'Calculation sheet'!$AQ139="1999-2012"),'Result 2005-2012'!K139*SUM($Z$17:$AE$17)/6,IF(AND($M$1=2008,'Calculation sheet'!$AQ139="1999-2012"),'Result 2005-2012'!K139*SUM($AA$17:$AE$17)/5,IF(AND($M$1=2009,'Calculation sheet'!$AQ139="1999-2012"),'Result 2005-2012'!K139*SUM($AB$17:$AE$17)/4,IF(AND($M$1=2010,'Calculation sheet'!$AQ139="1999-2012"),'Result 2005-2012'!K139*SUM($AC$17:$AE$17)/3,IF(AND($M$1=2011,'Calculation sheet'!$AQ139="1999-2012"),'Result 2005-2012'!K139*SUM($AD$17:$AE$17)/2,IF(AND($M$1=2012,'Calculation sheet'!$AQ139="1999-2012"),'Result 2005-2012'!K139*$AE$17,""))))))))))))))))</f>
        <v/>
      </c>
      <c r="L139" s="12" t="str">
        <f>IF('Result 2005-2012'!$R139="","",IF($M$1=2005,'Result 2005-2012'!L139,IF(AND($M$1=2006,'Calculation sheet'!$AQ139="2005-2012"),'Result 2005-2012'!L139*SUM($Y$9:$AE$9)/7,IF(AND($M$1=2007,'Calculation sheet'!$AQ139="2005-2012"),'Result 2005-2012'!L139*SUM($Z$9:$AE$9)/6,IF(AND($M$1=2008,'Calculation sheet'!$AQ139="2005-2012"),'Result 2005-2012'!L139*SUM($AA$9:$AE$9)/5,IF(AND($M$1=2009,'Calculation sheet'!$AQ139="2005-2012"),'Result 2005-2012'!L139*SUM($AB$9:$AE$9)/4,IF(AND($M$1=2010,'Calculation sheet'!$AQ139="2005-2012"),'Result 2005-2012'!L139*SUM($AC$9:$AE$9)/3,IF(AND($M$1=2011,'Calculation sheet'!$AQ139="2005-2012"),'Result 2005-2012'!L139*SUM($AD$9:$AE$9)/2,IF(AND($M$1=2012,'Calculation sheet'!$AQ139="2005-2012"),'Result 2005-2012'!L139*$AE$9,IF(AND($M$1=2006,'Calculation sheet'!$AQ139="1999-2012"),'Result 2005-2012'!L139*SUM($Y$18:$AE$18)/7,IF(AND($M$1=2007,'Calculation sheet'!$AQ139="1999-2012"),'Result 2005-2012'!L139*SUM($Z$18:$AE$18)/6,IF(AND($M$1=2008,'Calculation sheet'!$AQ139="1999-2012"),'Result 2005-2012'!L139*SUM($AA$18:$AE$18)/5,IF(AND($M$1=2009,'Calculation sheet'!$AQ139="1999-2012"),'Result 2005-2012'!L139*SUM($AB$18:$AE$18)/4,IF(AND($M$1=2010,'Calculation sheet'!$AQ139="1999-2012"),'Result 2005-2012'!L139*SUM($AC$18:$AE$18)/3,IF(AND($M$1=2011,'Calculation sheet'!$AQ139="1999-2012"),'Result 2005-2012'!L139*SUM($AD$18:$AE$18)/2,IF(AND($M$1=2012,'Calculation sheet'!$AQ139="1999-2012"),'Result 2005-2012'!L139*$AE$18,""))))))))))))))))</f>
        <v/>
      </c>
      <c r="M139" s="12" t="str">
        <f t="shared" si="8"/>
        <v/>
      </c>
      <c r="N139" s="12" t="str">
        <f>IF('Result 2005-2012'!$R139="","",IF($M$1=2005,'Result 2005-2012'!N139,IF(AND($M$1=2006,'Calculation sheet'!$AQ139="2005-2012"),'Result 2005-2012'!N139*SUM($Y$10:$AE$10)/7,IF(AND($M$1=2007,'Calculation sheet'!$AQ139="2005-2012"),'Result 2005-2012'!N139*SUM($Z$10:$AE$10)/6,IF(AND($M$1=2008,'Calculation sheet'!$AQ139="2005-2012"),'Result 2005-2012'!N139*SUM($AA$10:$AE$10)/5,IF(AND($M$1=2009,'Calculation sheet'!$AQ139="2005-2012"),'Result 2005-2012'!N139*SUM($AB$10:$AE$10)/4,IF(AND($M$1=2010,'Calculation sheet'!$AQ139="2005-2012"),'Result 2005-2012'!N139*SUM($AC$10:$AE$10)/3,IF(AND($M$1=2011,'Calculation sheet'!$AQ139="2005-2012"),'Result 2005-2012'!N139*SUM($AD$10:$AE$10)/2,IF(AND($M$1=2012,'Calculation sheet'!$AQ139="2005-2012"),'Result 2005-2012'!N139*$AE$10,IF(AND($M$1=2006,'Calculation sheet'!$AQ139="1999-2012"),'Result 2005-2012'!N139*SUM($Y$16:$AE$16)/7,IF(AND($M$1=2007,'Calculation sheet'!$AQ139="1999-2012"),'Result 2005-2012'!N139*SUM($Z$16:$AE$16)/6,IF(AND($M$1=2008,'Calculation sheet'!$AQ139="1999-2012"),'Result 2005-2012'!N139*SUM($AA$16:$AE$16)/5,IF(AND($M$1=2009,'Calculation sheet'!$AQ139="1999-2012"),'Result 2005-2012'!N139*SUM($AB$16:$AE$16)/4,IF(AND($M$1=2010,'Calculation sheet'!$AQ139="1999-2012"),'Result 2005-2012'!N139*SUM($AC$16:$AE$16)/3,IF(AND($M$1=2011,'Calculation sheet'!$AQ139="1999-2012"),'Result 2005-2012'!N139*SUM($AD$16:$AE$16)/2,IF(AND($M$1=2012,'Calculation sheet'!$AQ139="1999-2012"),'Result 2005-2012'!N139*$AE$16,""))))))))))))))))</f>
        <v/>
      </c>
      <c r="O139" s="12" t="str">
        <f>IF('Result 2005-2012'!$R139="","",IF($M$1=2005,'Result 2005-2012'!O139,IF(AND($M$1=2006,'Calculation sheet'!$AQ139="2005-2012"),'Result 2005-2012'!O139*SUM($Y$10:$AE$10)/7,IF(AND($M$1=2007,'Calculation sheet'!$AQ139="2005-2012"),'Result 2005-2012'!O139*SUM($Z$10:$AE$10)/6,IF(AND($M$1=2008,'Calculation sheet'!$AQ139="2005-2012"),'Result 2005-2012'!O139*SUM($AA$10:$AE$10)/5,IF(AND($M$1=2009,'Calculation sheet'!$AQ139="2005-2012"),'Result 2005-2012'!O139*SUM($AB$10:$AE$10)/4,IF(AND($M$1=2010,'Calculation sheet'!$AQ139="2005-2012"),'Result 2005-2012'!O139*SUM($AC$10:$AE$10)/3,IF(AND($M$1=2011,'Calculation sheet'!$AQ139="2005-2012"),'Result 2005-2012'!O139*SUM($AD$10:$AE$10)/2,IF(AND($M$1=2012,'Calculation sheet'!$AQ139="2005-2012"),'Result 2005-2012'!O139*$AE$10,IF(AND($M$1=2006,'Calculation sheet'!$AQ139="1999-2012"),'Result 2005-2012'!O139*SUM($Y$16:$AE$16)/7,IF(AND($M$1=2007,'Calculation sheet'!$AQ139="1999-2012"),'Result 2005-2012'!O139*SUM($Z$16:$AE$16)/6,IF(AND($M$1=2008,'Calculation sheet'!$AQ139="1999-2012"),'Result 2005-2012'!O139*SUM($AA$16:$AE$16)/5,IF(AND($M$1=2009,'Calculation sheet'!$AQ139="1999-2012"),'Result 2005-2012'!O139*SUM($AB$16:$AE$16)/4,IF(AND($M$1=2010,'Calculation sheet'!$AQ139="1999-2012"),'Result 2005-2012'!O139*SUM($AC$16:$AE$16)/3,IF(AND($M$1=2011,'Calculation sheet'!$AQ139="1999-2012"),'Result 2005-2012'!O139*SUM($AD$16:$AE$16)/2,IF(AND($M$1=2012,'Calculation sheet'!$AQ139="1999-2012"),'Result 2005-2012'!O139*$AE$16,""))))))))))))))))</f>
        <v/>
      </c>
      <c r="P139" s="12" t="str">
        <f>IF('Result 2005-2012'!$R139="","",IF($M$1=2005,'Result 2005-2012'!P139,IF(AND($M$1=2006,'Calculation sheet'!$AQ139="2005-2012"),'Result 2005-2012'!P139*SUM($Y$11:$AE$11)/7,IF(AND($M$1=2007,'Calculation sheet'!$AQ139="2005-2012"),'Result 2005-2012'!P139*SUM($Z$11:$AE$11)/6,IF(AND($M$1=2008,'Calculation sheet'!$AQ139="2005-2012"),'Result 2005-2012'!P139*SUM($AA$11:$AE$11)/5,IF(AND($M$1=2009,'Calculation sheet'!$AQ139="2005-2012"),'Result 2005-2012'!P139*SUM($AB$11:$AE$11)/4,IF(AND($M$1=2010,'Calculation sheet'!$AQ139="2005-2012"),'Result 2005-2012'!P139*SUM($AC$11:$AE$11)/3,IF(AND($M$1=2011,'Calculation sheet'!$AQ139="2005-2012"),'Result 2005-2012'!P139*SUM($AD$11:$AE$11)/2,IF(AND($M$1=2012,'Calculation sheet'!$AQ139="2005-2012"),'Result 2005-2012'!P139*$AE$11,IF(AND($M$1=2006,'Calculation sheet'!$AQ139="1999-2012"),'Result 2005-2012'!P139*SUM($Y$16:$AE$16)/7,IF(AND($M$1=2007,'Calculation sheet'!$AQ139="1999-2012"),'Result 2005-2012'!P139*SUM($Z$16:$AE$16)/6,IF(AND($M$1=2008,'Calculation sheet'!$AQ139="1999-2012"),'Result 2005-2012'!P139*SUM($AA$16:$AE$16)/5,IF(AND($M$1=2009,'Calculation sheet'!$AQ139="1999-2012"),'Result 2005-2012'!P139*SUM($AB$16:$AE$16)/4,IF(AND($M$1=2010,'Calculation sheet'!$AQ139="1999-2012"),'Result 2005-2012'!P139*SUM($AC$16:$AE$16)/3,IF(AND($M$1=2011,'Calculation sheet'!$AQ139="1999-2012"),'Result 2005-2012'!P139*SUM($AD$16:$AE$16)/2,IF(AND($M$1=2012,'Calculation sheet'!$AQ139="1999-2012"),'Result 2005-2012'!P139*$AE$16,""))))))))))))))))</f>
        <v/>
      </c>
      <c r="Q139" s="12" t="str">
        <f t="shared" si="9"/>
        <v/>
      </c>
      <c r="R139" s="14" t="str">
        <f t="shared" si="10"/>
        <v/>
      </c>
    </row>
    <row r="140" spans="1:18" x14ac:dyDescent="0.3">
      <c r="A140" s="4" t="str">
        <f>IF('Input data'!A155="","",'Input data'!A155)</f>
        <v/>
      </c>
      <c r="B140" s="4" t="str">
        <f>IF('Input data'!B155="","",'Input data'!B155)</f>
        <v/>
      </c>
      <c r="C140" s="4" t="str">
        <f>IF('Input data'!C155="","",'Input data'!C155)</f>
        <v/>
      </c>
      <c r="D140" s="4" t="str">
        <f>IF('Input data'!D155="","",'Input data'!D155)</f>
        <v/>
      </c>
      <c r="E140" s="4" t="str">
        <f>IF('Input data'!E155="","",'Input data'!E155)</f>
        <v/>
      </c>
      <c r="F140" s="4" t="str">
        <f>IF('Input data'!F155="","",'Input data'!F155)</f>
        <v/>
      </c>
      <c r="G140" s="4">
        <f>IF('Input data'!G155="","",'Input data'!G155)</f>
        <v>0</v>
      </c>
      <c r="H140" s="4" t="str">
        <f>IF('Input data'!H155&gt;0.5,'Input data'!H155,"")</f>
        <v/>
      </c>
      <c r="I140" s="4" t="str">
        <f>IF('Input data'!I155="","",'Input data'!I155)</f>
        <v/>
      </c>
      <c r="J140" s="12" t="str">
        <f>IF('Result 2005-2012'!$R140="","",IF($M$1=2005,'Result 2005-2012'!J140,IF(AND($M$1=2006,'Calculation sheet'!$AQ140="2005-2012"),'Result 2005-2012'!J140*SUM($Y$7:$AE$7)/7,IF(AND($M$1=2007,'Calculation sheet'!$AQ140="2005-2012"),'Result 2005-2012'!J140*SUM($Z$7:$AE$7)/6,IF(AND($M$1=2008,'Calculation sheet'!$AQ140="2005-2012"),'Result 2005-2012'!J140*SUM($AA$7:$AE$7)/5,IF(AND($M$1=2009,'Calculation sheet'!$AQ140="2005-2012"),'Result 2005-2012'!J140*SUM($AB$7:$AE$7)/4,IF(AND($M$1=2010,'Calculation sheet'!$AQ140="2005-2012"),'Result 2005-2012'!J140*SUM($AC$7:$AE$7)/3,IF(AND($M$1=2011,'Calculation sheet'!$AQ140="2005-2012"),'Result 2005-2012'!J140*SUM($AD$7:$AE$7)/2,IF(AND($M$1=2012,'Calculation sheet'!$AQ140="2005-2012"),'Result 2005-2012'!J140*$AE$7,IF(AND($M$1=2006,'Calculation sheet'!$AQ140="1999-2012"),'Result 2005-2012'!J140*SUM($Y$16:$AE$16)/7,IF(AND($M$1=2007,'Calculation sheet'!$AQ140="1999-2012"),'Result 2005-2012'!J140*SUM($Z$16:$AE$16)/6,IF(AND($M$1=2008,'Calculation sheet'!$AQ140="1999-2012"),'Result 2005-2012'!J140*SUM($AA$16:$AE$16)/5,IF(AND($M$1=2009,'Calculation sheet'!$AQ140="1999-2012"),'Result 2005-2012'!J140*SUM($AB$16:$AE$16)/4,IF(AND($M$1=2010,'Calculation sheet'!$AQ140="1999-2012"),'Result 2005-2012'!J140*SUM($AC$16:$AE$16)/3,IF(AND($M$1=2011,'Calculation sheet'!$AQ140="1999-2012"),'Result 2005-2012'!J140*SUM($AD$16:$AE$16)/2,IF(AND($M$1=2012,'Calculation sheet'!$AQ140="1999-2012"),'Result 2005-2012'!J140*$AE$16,""))))))))))))))))</f>
        <v/>
      </c>
      <c r="K140" s="12" t="str">
        <f>IF('Result 2005-2012'!$R140="","",IF($M$1=2005,'Result 2005-2012'!K140,IF(AND($M$1=2006,'Calculation sheet'!$AQ140="2005-2012"),'Result 2005-2012'!K140*SUM($Y$8:$AE$8)/7,IF(AND($M$1=2007,'Calculation sheet'!$AQ140="2005-2012"),'Result 2005-2012'!K140*SUM($Z$8:$AE$8)/6,IF(AND($M$1=2008,'Calculation sheet'!$AQ140="2005-2012"),'Result 2005-2012'!K140*SUM($AA$8:$AE$8)/5,IF(AND($M$1=2009,'Calculation sheet'!$AQ140="2005-2012"),'Result 2005-2012'!K140*SUM($AB$8:$AE$8)/4,IF(AND($M$1=2010,'Calculation sheet'!$AQ140="2005-2012"),'Result 2005-2012'!K140*SUM($AC$8:$AE$8)/3,IF(AND($M$1=2011,'Calculation sheet'!$AQ140="2005-2012"),'Result 2005-2012'!K140*SUM($AD$8:$AE$8)/2,IF(AND($M$1=2012,'Calculation sheet'!$AQ140="2005-2012"),'Result 2005-2012'!K140*$AE$8,IF(AND($M$1=2006,'Calculation sheet'!$AQ140="1999-2012"),'Result 2005-2012'!K140*SUM($Y$17:$AE$17)/7,IF(AND($M$1=2007,'Calculation sheet'!$AQ140="1999-2012"),'Result 2005-2012'!K140*SUM($Z$17:$AE$17)/6,IF(AND($M$1=2008,'Calculation sheet'!$AQ140="1999-2012"),'Result 2005-2012'!K140*SUM($AA$17:$AE$17)/5,IF(AND($M$1=2009,'Calculation sheet'!$AQ140="1999-2012"),'Result 2005-2012'!K140*SUM($AB$17:$AE$17)/4,IF(AND($M$1=2010,'Calculation sheet'!$AQ140="1999-2012"),'Result 2005-2012'!K140*SUM($AC$17:$AE$17)/3,IF(AND($M$1=2011,'Calculation sheet'!$AQ140="1999-2012"),'Result 2005-2012'!K140*SUM($AD$17:$AE$17)/2,IF(AND($M$1=2012,'Calculation sheet'!$AQ140="1999-2012"),'Result 2005-2012'!K140*$AE$17,""))))))))))))))))</f>
        <v/>
      </c>
      <c r="L140" s="12" t="str">
        <f>IF('Result 2005-2012'!$R140="","",IF($M$1=2005,'Result 2005-2012'!L140,IF(AND($M$1=2006,'Calculation sheet'!$AQ140="2005-2012"),'Result 2005-2012'!L140*SUM($Y$9:$AE$9)/7,IF(AND($M$1=2007,'Calculation sheet'!$AQ140="2005-2012"),'Result 2005-2012'!L140*SUM($Z$9:$AE$9)/6,IF(AND($M$1=2008,'Calculation sheet'!$AQ140="2005-2012"),'Result 2005-2012'!L140*SUM($AA$9:$AE$9)/5,IF(AND($M$1=2009,'Calculation sheet'!$AQ140="2005-2012"),'Result 2005-2012'!L140*SUM($AB$9:$AE$9)/4,IF(AND($M$1=2010,'Calculation sheet'!$AQ140="2005-2012"),'Result 2005-2012'!L140*SUM($AC$9:$AE$9)/3,IF(AND($M$1=2011,'Calculation sheet'!$AQ140="2005-2012"),'Result 2005-2012'!L140*SUM($AD$9:$AE$9)/2,IF(AND($M$1=2012,'Calculation sheet'!$AQ140="2005-2012"),'Result 2005-2012'!L140*$AE$9,IF(AND($M$1=2006,'Calculation sheet'!$AQ140="1999-2012"),'Result 2005-2012'!L140*SUM($Y$18:$AE$18)/7,IF(AND($M$1=2007,'Calculation sheet'!$AQ140="1999-2012"),'Result 2005-2012'!L140*SUM($Z$18:$AE$18)/6,IF(AND($M$1=2008,'Calculation sheet'!$AQ140="1999-2012"),'Result 2005-2012'!L140*SUM($AA$18:$AE$18)/5,IF(AND($M$1=2009,'Calculation sheet'!$AQ140="1999-2012"),'Result 2005-2012'!L140*SUM($AB$18:$AE$18)/4,IF(AND($M$1=2010,'Calculation sheet'!$AQ140="1999-2012"),'Result 2005-2012'!L140*SUM($AC$18:$AE$18)/3,IF(AND($M$1=2011,'Calculation sheet'!$AQ140="1999-2012"),'Result 2005-2012'!L140*SUM($AD$18:$AE$18)/2,IF(AND($M$1=2012,'Calculation sheet'!$AQ140="1999-2012"),'Result 2005-2012'!L140*$AE$18,""))))))))))))))))</f>
        <v/>
      </c>
      <c r="M140" s="12" t="str">
        <f t="shared" si="8"/>
        <v/>
      </c>
      <c r="N140" s="12" t="str">
        <f>IF('Result 2005-2012'!$R140="","",IF($M$1=2005,'Result 2005-2012'!N140,IF(AND($M$1=2006,'Calculation sheet'!$AQ140="2005-2012"),'Result 2005-2012'!N140*SUM($Y$10:$AE$10)/7,IF(AND($M$1=2007,'Calculation sheet'!$AQ140="2005-2012"),'Result 2005-2012'!N140*SUM($Z$10:$AE$10)/6,IF(AND($M$1=2008,'Calculation sheet'!$AQ140="2005-2012"),'Result 2005-2012'!N140*SUM($AA$10:$AE$10)/5,IF(AND($M$1=2009,'Calculation sheet'!$AQ140="2005-2012"),'Result 2005-2012'!N140*SUM($AB$10:$AE$10)/4,IF(AND($M$1=2010,'Calculation sheet'!$AQ140="2005-2012"),'Result 2005-2012'!N140*SUM($AC$10:$AE$10)/3,IF(AND($M$1=2011,'Calculation sheet'!$AQ140="2005-2012"),'Result 2005-2012'!N140*SUM($AD$10:$AE$10)/2,IF(AND($M$1=2012,'Calculation sheet'!$AQ140="2005-2012"),'Result 2005-2012'!N140*$AE$10,IF(AND($M$1=2006,'Calculation sheet'!$AQ140="1999-2012"),'Result 2005-2012'!N140*SUM($Y$16:$AE$16)/7,IF(AND($M$1=2007,'Calculation sheet'!$AQ140="1999-2012"),'Result 2005-2012'!N140*SUM($Z$16:$AE$16)/6,IF(AND($M$1=2008,'Calculation sheet'!$AQ140="1999-2012"),'Result 2005-2012'!N140*SUM($AA$16:$AE$16)/5,IF(AND($M$1=2009,'Calculation sheet'!$AQ140="1999-2012"),'Result 2005-2012'!N140*SUM($AB$16:$AE$16)/4,IF(AND($M$1=2010,'Calculation sheet'!$AQ140="1999-2012"),'Result 2005-2012'!N140*SUM($AC$16:$AE$16)/3,IF(AND($M$1=2011,'Calculation sheet'!$AQ140="1999-2012"),'Result 2005-2012'!N140*SUM($AD$16:$AE$16)/2,IF(AND($M$1=2012,'Calculation sheet'!$AQ140="1999-2012"),'Result 2005-2012'!N140*$AE$16,""))))))))))))))))</f>
        <v/>
      </c>
      <c r="O140" s="12" t="str">
        <f>IF('Result 2005-2012'!$R140="","",IF($M$1=2005,'Result 2005-2012'!O140,IF(AND($M$1=2006,'Calculation sheet'!$AQ140="2005-2012"),'Result 2005-2012'!O140*SUM($Y$10:$AE$10)/7,IF(AND($M$1=2007,'Calculation sheet'!$AQ140="2005-2012"),'Result 2005-2012'!O140*SUM($Z$10:$AE$10)/6,IF(AND($M$1=2008,'Calculation sheet'!$AQ140="2005-2012"),'Result 2005-2012'!O140*SUM($AA$10:$AE$10)/5,IF(AND($M$1=2009,'Calculation sheet'!$AQ140="2005-2012"),'Result 2005-2012'!O140*SUM($AB$10:$AE$10)/4,IF(AND($M$1=2010,'Calculation sheet'!$AQ140="2005-2012"),'Result 2005-2012'!O140*SUM($AC$10:$AE$10)/3,IF(AND($M$1=2011,'Calculation sheet'!$AQ140="2005-2012"),'Result 2005-2012'!O140*SUM($AD$10:$AE$10)/2,IF(AND($M$1=2012,'Calculation sheet'!$AQ140="2005-2012"),'Result 2005-2012'!O140*$AE$10,IF(AND($M$1=2006,'Calculation sheet'!$AQ140="1999-2012"),'Result 2005-2012'!O140*SUM($Y$16:$AE$16)/7,IF(AND($M$1=2007,'Calculation sheet'!$AQ140="1999-2012"),'Result 2005-2012'!O140*SUM($Z$16:$AE$16)/6,IF(AND($M$1=2008,'Calculation sheet'!$AQ140="1999-2012"),'Result 2005-2012'!O140*SUM($AA$16:$AE$16)/5,IF(AND($M$1=2009,'Calculation sheet'!$AQ140="1999-2012"),'Result 2005-2012'!O140*SUM($AB$16:$AE$16)/4,IF(AND($M$1=2010,'Calculation sheet'!$AQ140="1999-2012"),'Result 2005-2012'!O140*SUM($AC$16:$AE$16)/3,IF(AND($M$1=2011,'Calculation sheet'!$AQ140="1999-2012"),'Result 2005-2012'!O140*SUM($AD$16:$AE$16)/2,IF(AND($M$1=2012,'Calculation sheet'!$AQ140="1999-2012"),'Result 2005-2012'!O140*$AE$16,""))))))))))))))))</f>
        <v/>
      </c>
      <c r="P140" s="12" t="str">
        <f>IF('Result 2005-2012'!$R140="","",IF($M$1=2005,'Result 2005-2012'!P140,IF(AND($M$1=2006,'Calculation sheet'!$AQ140="2005-2012"),'Result 2005-2012'!P140*SUM($Y$11:$AE$11)/7,IF(AND($M$1=2007,'Calculation sheet'!$AQ140="2005-2012"),'Result 2005-2012'!P140*SUM($Z$11:$AE$11)/6,IF(AND($M$1=2008,'Calculation sheet'!$AQ140="2005-2012"),'Result 2005-2012'!P140*SUM($AA$11:$AE$11)/5,IF(AND($M$1=2009,'Calculation sheet'!$AQ140="2005-2012"),'Result 2005-2012'!P140*SUM($AB$11:$AE$11)/4,IF(AND($M$1=2010,'Calculation sheet'!$AQ140="2005-2012"),'Result 2005-2012'!P140*SUM($AC$11:$AE$11)/3,IF(AND($M$1=2011,'Calculation sheet'!$AQ140="2005-2012"),'Result 2005-2012'!P140*SUM($AD$11:$AE$11)/2,IF(AND($M$1=2012,'Calculation sheet'!$AQ140="2005-2012"),'Result 2005-2012'!P140*$AE$11,IF(AND($M$1=2006,'Calculation sheet'!$AQ140="1999-2012"),'Result 2005-2012'!P140*SUM($Y$16:$AE$16)/7,IF(AND($M$1=2007,'Calculation sheet'!$AQ140="1999-2012"),'Result 2005-2012'!P140*SUM($Z$16:$AE$16)/6,IF(AND($M$1=2008,'Calculation sheet'!$AQ140="1999-2012"),'Result 2005-2012'!P140*SUM($AA$16:$AE$16)/5,IF(AND($M$1=2009,'Calculation sheet'!$AQ140="1999-2012"),'Result 2005-2012'!P140*SUM($AB$16:$AE$16)/4,IF(AND($M$1=2010,'Calculation sheet'!$AQ140="1999-2012"),'Result 2005-2012'!P140*SUM($AC$16:$AE$16)/3,IF(AND($M$1=2011,'Calculation sheet'!$AQ140="1999-2012"),'Result 2005-2012'!P140*SUM($AD$16:$AE$16)/2,IF(AND($M$1=2012,'Calculation sheet'!$AQ140="1999-2012"),'Result 2005-2012'!P140*$AE$16,""))))))))))))))))</f>
        <v/>
      </c>
      <c r="Q140" s="12" t="str">
        <f t="shared" si="9"/>
        <v/>
      </c>
      <c r="R140" s="14" t="str">
        <f t="shared" si="10"/>
        <v/>
      </c>
    </row>
    <row r="141" spans="1:18" x14ac:dyDescent="0.3">
      <c r="A141" s="4" t="str">
        <f>IF('Input data'!A156="","",'Input data'!A156)</f>
        <v/>
      </c>
      <c r="B141" s="4" t="str">
        <f>IF('Input data'!B156="","",'Input data'!B156)</f>
        <v/>
      </c>
      <c r="C141" s="4" t="str">
        <f>IF('Input data'!C156="","",'Input data'!C156)</f>
        <v/>
      </c>
      <c r="D141" s="4" t="str">
        <f>IF('Input data'!D156="","",'Input data'!D156)</f>
        <v/>
      </c>
      <c r="E141" s="4" t="str">
        <f>IF('Input data'!E156="","",'Input data'!E156)</f>
        <v/>
      </c>
      <c r="F141" s="4" t="str">
        <f>IF('Input data'!F156="","",'Input data'!F156)</f>
        <v/>
      </c>
      <c r="G141" s="4">
        <f>IF('Input data'!G156="","",'Input data'!G156)</f>
        <v>0</v>
      </c>
      <c r="H141" s="4" t="str">
        <f>IF('Input data'!H156&gt;0.5,'Input data'!H156,"")</f>
        <v/>
      </c>
      <c r="I141" s="4" t="str">
        <f>IF('Input data'!I156="","",'Input data'!I156)</f>
        <v/>
      </c>
      <c r="J141" s="12" t="str">
        <f>IF('Result 2005-2012'!$R141="","",IF($M$1=2005,'Result 2005-2012'!J141,IF(AND($M$1=2006,'Calculation sheet'!$AQ141="2005-2012"),'Result 2005-2012'!J141*SUM($Y$7:$AE$7)/7,IF(AND($M$1=2007,'Calculation sheet'!$AQ141="2005-2012"),'Result 2005-2012'!J141*SUM($Z$7:$AE$7)/6,IF(AND($M$1=2008,'Calculation sheet'!$AQ141="2005-2012"),'Result 2005-2012'!J141*SUM($AA$7:$AE$7)/5,IF(AND($M$1=2009,'Calculation sheet'!$AQ141="2005-2012"),'Result 2005-2012'!J141*SUM($AB$7:$AE$7)/4,IF(AND($M$1=2010,'Calculation sheet'!$AQ141="2005-2012"),'Result 2005-2012'!J141*SUM($AC$7:$AE$7)/3,IF(AND($M$1=2011,'Calculation sheet'!$AQ141="2005-2012"),'Result 2005-2012'!J141*SUM($AD$7:$AE$7)/2,IF(AND($M$1=2012,'Calculation sheet'!$AQ141="2005-2012"),'Result 2005-2012'!J141*$AE$7,IF(AND($M$1=2006,'Calculation sheet'!$AQ141="1999-2012"),'Result 2005-2012'!J141*SUM($Y$16:$AE$16)/7,IF(AND($M$1=2007,'Calculation sheet'!$AQ141="1999-2012"),'Result 2005-2012'!J141*SUM($Z$16:$AE$16)/6,IF(AND($M$1=2008,'Calculation sheet'!$AQ141="1999-2012"),'Result 2005-2012'!J141*SUM($AA$16:$AE$16)/5,IF(AND($M$1=2009,'Calculation sheet'!$AQ141="1999-2012"),'Result 2005-2012'!J141*SUM($AB$16:$AE$16)/4,IF(AND($M$1=2010,'Calculation sheet'!$AQ141="1999-2012"),'Result 2005-2012'!J141*SUM($AC$16:$AE$16)/3,IF(AND($M$1=2011,'Calculation sheet'!$AQ141="1999-2012"),'Result 2005-2012'!J141*SUM($AD$16:$AE$16)/2,IF(AND($M$1=2012,'Calculation sheet'!$AQ141="1999-2012"),'Result 2005-2012'!J141*$AE$16,""))))))))))))))))</f>
        <v/>
      </c>
      <c r="K141" s="12" t="str">
        <f>IF('Result 2005-2012'!$R141="","",IF($M$1=2005,'Result 2005-2012'!K141,IF(AND($M$1=2006,'Calculation sheet'!$AQ141="2005-2012"),'Result 2005-2012'!K141*SUM($Y$8:$AE$8)/7,IF(AND($M$1=2007,'Calculation sheet'!$AQ141="2005-2012"),'Result 2005-2012'!K141*SUM($Z$8:$AE$8)/6,IF(AND($M$1=2008,'Calculation sheet'!$AQ141="2005-2012"),'Result 2005-2012'!K141*SUM($AA$8:$AE$8)/5,IF(AND($M$1=2009,'Calculation sheet'!$AQ141="2005-2012"),'Result 2005-2012'!K141*SUM($AB$8:$AE$8)/4,IF(AND($M$1=2010,'Calculation sheet'!$AQ141="2005-2012"),'Result 2005-2012'!K141*SUM($AC$8:$AE$8)/3,IF(AND($M$1=2011,'Calculation sheet'!$AQ141="2005-2012"),'Result 2005-2012'!K141*SUM($AD$8:$AE$8)/2,IF(AND($M$1=2012,'Calculation sheet'!$AQ141="2005-2012"),'Result 2005-2012'!K141*$AE$8,IF(AND($M$1=2006,'Calculation sheet'!$AQ141="1999-2012"),'Result 2005-2012'!K141*SUM($Y$17:$AE$17)/7,IF(AND($M$1=2007,'Calculation sheet'!$AQ141="1999-2012"),'Result 2005-2012'!K141*SUM($Z$17:$AE$17)/6,IF(AND($M$1=2008,'Calculation sheet'!$AQ141="1999-2012"),'Result 2005-2012'!K141*SUM($AA$17:$AE$17)/5,IF(AND($M$1=2009,'Calculation sheet'!$AQ141="1999-2012"),'Result 2005-2012'!K141*SUM($AB$17:$AE$17)/4,IF(AND($M$1=2010,'Calculation sheet'!$AQ141="1999-2012"),'Result 2005-2012'!K141*SUM($AC$17:$AE$17)/3,IF(AND($M$1=2011,'Calculation sheet'!$AQ141="1999-2012"),'Result 2005-2012'!K141*SUM($AD$17:$AE$17)/2,IF(AND($M$1=2012,'Calculation sheet'!$AQ141="1999-2012"),'Result 2005-2012'!K141*$AE$17,""))))))))))))))))</f>
        <v/>
      </c>
      <c r="L141" s="12" t="str">
        <f>IF('Result 2005-2012'!$R141="","",IF($M$1=2005,'Result 2005-2012'!L141,IF(AND($M$1=2006,'Calculation sheet'!$AQ141="2005-2012"),'Result 2005-2012'!L141*SUM($Y$9:$AE$9)/7,IF(AND($M$1=2007,'Calculation sheet'!$AQ141="2005-2012"),'Result 2005-2012'!L141*SUM($Z$9:$AE$9)/6,IF(AND($M$1=2008,'Calculation sheet'!$AQ141="2005-2012"),'Result 2005-2012'!L141*SUM($AA$9:$AE$9)/5,IF(AND($M$1=2009,'Calculation sheet'!$AQ141="2005-2012"),'Result 2005-2012'!L141*SUM($AB$9:$AE$9)/4,IF(AND($M$1=2010,'Calculation sheet'!$AQ141="2005-2012"),'Result 2005-2012'!L141*SUM($AC$9:$AE$9)/3,IF(AND($M$1=2011,'Calculation sheet'!$AQ141="2005-2012"),'Result 2005-2012'!L141*SUM($AD$9:$AE$9)/2,IF(AND($M$1=2012,'Calculation sheet'!$AQ141="2005-2012"),'Result 2005-2012'!L141*$AE$9,IF(AND($M$1=2006,'Calculation sheet'!$AQ141="1999-2012"),'Result 2005-2012'!L141*SUM($Y$18:$AE$18)/7,IF(AND($M$1=2007,'Calculation sheet'!$AQ141="1999-2012"),'Result 2005-2012'!L141*SUM($Z$18:$AE$18)/6,IF(AND($M$1=2008,'Calculation sheet'!$AQ141="1999-2012"),'Result 2005-2012'!L141*SUM($AA$18:$AE$18)/5,IF(AND($M$1=2009,'Calculation sheet'!$AQ141="1999-2012"),'Result 2005-2012'!L141*SUM($AB$18:$AE$18)/4,IF(AND($M$1=2010,'Calculation sheet'!$AQ141="1999-2012"),'Result 2005-2012'!L141*SUM($AC$18:$AE$18)/3,IF(AND($M$1=2011,'Calculation sheet'!$AQ141="1999-2012"),'Result 2005-2012'!L141*SUM($AD$18:$AE$18)/2,IF(AND($M$1=2012,'Calculation sheet'!$AQ141="1999-2012"),'Result 2005-2012'!L141*$AE$18,""))))))))))))))))</f>
        <v/>
      </c>
      <c r="M141" s="12" t="str">
        <f t="shared" si="8"/>
        <v/>
      </c>
      <c r="N141" s="12" t="str">
        <f>IF('Result 2005-2012'!$R141="","",IF($M$1=2005,'Result 2005-2012'!N141,IF(AND($M$1=2006,'Calculation sheet'!$AQ141="2005-2012"),'Result 2005-2012'!N141*SUM($Y$10:$AE$10)/7,IF(AND($M$1=2007,'Calculation sheet'!$AQ141="2005-2012"),'Result 2005-2012'!N141*SUM($Z$10:$AE$10)/6,IF(AND($M$1=2008,'Calculation sheet'!$AQ141="2005-2012"),'Result 2005-2012'!N141*SUM($AA$10:$AE$10)/5,IF(AND($M$1=2009,'Calculation sheet'!$AQ141="2005-2012"),'Result 2005-2012'!N141*SUM($AB$10:$AE$10)/4,IF(AND($M$1=2010,'Calculation sheet'!$AQ141="2005-2012"),'Result 2005-2012'!N141*SUM($AC$10:$AE$10)/3,IF(AND($M$1=2011,'Calculation sheet'!$AQ141="2005-2012"),'Result 2005-2012'!N141*SUM($AD$10:$AE$10)/2,IF(AND($M$1=2012,'Calculation sheet'!$AQ141="2005-2012"),'Result 2005-2012'!N141*$AE$10,IF(AND($M$1=2006,'Calculation sheet'!$AQ141="1999-2012"),'Result 2005-2012'!N141*SUM($Y$16:$AE$16)/7,IF(AND($M$1=2007,'Calculation sheet'!$AQ141="1999-2012"),'Result 2005-2012'!N141*SUM($Z$16:$AE$16)/6,IF(AND($M$1=2008,'Calculation sheet'!$AQ141="1999-2012"),'Result 2005-2012'!N141*SUM($AA$16:$AE$16)/5,IF(AND($M$1=2009,'Calculation sheet'!$AQ141="1999-2012"),'Result 2005-2012'!N141*SUM($AB$16:$AE$16)/4,IF(AND($M$1=2010,'Calculation sheet'!$AQ141="1999-2012"),'Result 2005-2012'!N141*SUM($AC$16:$AE$16)/3,IF(AND($M$1=2011,'Calculation sheet'!$AQ141="1999-2012"),'Result 2005-2012'!N141*SUM($AD$16:$AE$16)/2,IF(AND($M$1=2012,'Calculation sheet'!$AQ141="1999-2012"),'Result 2005-2012'!N141*$AE$16,""))))))))))))))))</f>
        <v/>
      </c>
      <c r="O141" s="12" t="str">
        <f>IF('Result 2005-2012'!$R141="","",IF($M$1=2005,'Result 2005-2012'!O141,IF(AND($M$1=2006,'Calculation sheet'!$AQ141="2005-2012"),'Result 2005-2012'!O141*SUM($Y$10:$AE$10)/7,IF(AND($M$1=2007,'Calculation sheet'!$AQ141="2005-2012"),'Result 2005-2012'!O141*SUM($Z$10:$AE$10)/6,IF(AND($M$1=2008,'Calculation sheet'!$AQ141="2005-2012"),'Result 2005-2012'!O141*SUM($AA$10:$AE$10)/5,IF(AND($M$1=2009,'Calculation sheet'!$AQ141="2005-2012"),'Result 2005-2012'!O141*SUM($AB$10:$AE$10)/4,IF(AND($M$1=2010,'Calculation sheet'!$AQ141="2005-2012"),'Result 2005-2012'!O141*SUM($AC$10:$AE$10)/3,IF(AND($M$1=2011,'Calculation sheet'!$AQ141="2005-2012"),'Result 2005-2012'!O141*SUM($AD$10:$AE$10)/2,IF(AND($M$1=2012,'Calculation sheet'!$AQ141="2005-2012"),'Result 2005-2012'!O141*$AE$10,IF(AND($M$1=2006,'Calculation sheet'!$AQ141="1999-2012"),'Result 2005-2012'!O141*SUM($Y$16:$AE$16)/7,IF(AND($M$1=2007,'Calculation sheet'!$AQ141="1999-2012"),'Result 2005-2012'!O141*SUM($Z$16:$AE$16)/6,IF(AND($M$1=2008,'Calculation sheet'!$AQ141="1999-2012"),'Result 2005-2012'!O141*SUM($AA$16:$AE$16)/5,IF(AND($M$1=2009,'Calculation sheet'!$AQ141="1999-2012"),'Result 2005-2012'!O141*SUM($AB$16:$AE$16)/4,IF(AND($M$1=2010,'Calculation sheet'!$AQ141="1999-2012"),'Result 2005-2012'!O141*SUM($AC$16:$AE$16)/3,IF(AND($M$1=2011,'Calculation sheet'!$AQ141="1999-2012"),'Result 2005-2012'!O141*SUM($AD$16:$AE$16)/2,IF(AND($M$1=2012,'Calculation sheet'!$AQ141="1999-2012"),'Result 2005-2012'!O141*$AE$16,""))))))))))))))))</f>
        <v/>
      </c>
      <c r="P141" s="12" t="str">
        <f>IF('Result 2005-2012'!$R141="","",IF($M$1=2005,'Result 2005-2012'!P141,IF(AND($M$1=2006,'Calculation sheet'!$AQ141="2005-2012"),'Result 2005-2012'!P141*SUM($Y$11:$AE$11)/7,IF(AND($M$1=2007,'Calculation sheet'!$AQ141="2005-2012"),'Result 2005-2012'!P141*SUM($Z$11:$AE$11)/6,IF(AND($M$1=2008,'Calculation sheet'!$AQ141="2005-2012"),'Result 2005-2012'!P141*SUM($AA$11:$AE$11)/5,IF(AND($M$1=2009,'Calculation sheet'!$AQ141="2005-2012"),'Result 2005-2012'!P141*SUM($AB$11:$AE$11)/4,IF(AND($M$1=2010,'Calculation sheet'!$AQ141="2005-2012"),'Result 2005-2012'!P141*SUM($AC$11:$AE$11)/3,IF(AND($M$1=2011,'Calculation sheet'!$AQ141="2005-2012"),'Result 2005-2012'!P141*SUM($AD$11:$AE$11)/2,IF(AND($M$1=2012,'Calculation sheet'!$AQ141="2005-2012"),'Result 2005-2012'!P141*$AE$11,IF(AND($M$1=2006,'Calculation sheet'!$AQ141="1999-2012"),'Result 2005-2012'!P141*SUM($Y$16:$AE$16)/7,IF(AND($M$1=2007,'Calculation sheet'!$AQ141="1999-2012"),'Result 2005-2012'!P141*SUM($Z$16:$AE$16)/6,IF(AND($M$1=2008,'Calculation sheet'!$AQ141="1999-2012"),'Result 2005-2012'!P141*SUM($AA$16:$AE$16)/5,IF(AND($M$1=2009,'Calculation sheet'!$AQ141="1999-2012"),'Result 2005-2012'!P141*SUM($AB$16:$AE$16)/4,IF(AND($M$1=2010,'Calculation sheet'!$AQ141="1999-2012"),'Result 2005-2012'!P141*SUM($AC$16:$AE$16)/3,IF(AND($M$1=2011,'Calculation sheet'!$AQ141="1999-2012"),'Result 2005-2012'!P141*SUM($AD$16:$AE$16)/2,IF(AND($M$1=2012,'Calculation sheet'!$AQ141="1999-2012"),'Result 2005-2012'!P141*$AE$16,""))))))))))))))))</f>
        <v/>
      </c>
      <c r="Q141" s="12" t="str">
        <f t="shared" si="9"/>
        <v/>
      </c>
      <c r="R141" s="14" t="str">
        <f t="shared" si="10"/>
        <v/>
      </c>
    </row>
    <row r="142" spans="1:18" x14ac:dyDescent="0.3">
      <c r="A142" s="4" t="str">
        <f>IF('Input data'!A157="","",'Input data'!A157)</f>
        <v/>
      </c>
      <c r="B142" s="4" t="str">
        <f>IF('Input data'!B157="","",'Input data'!B157)</f>
        <v/>
      </c>
      <c r="C142" s="4" t="str">
        <f>IF('Input data'!C157="","",'Input data'!C157)</f>
        <v/>
      </c>
      <c r="D142" s="4" t="str">
        <f>IF('Input data'!D157="","",'Input data'!D157)</f>
        <v/>
      </c>
      <c r="E142" s="4" t="str">
        <f>IF('Input data'!E157="","",'Input data'!E157)</f>
        <v/>
      </c>
      <c r="F142" s="4" t="str">
        <f>IF('Input data'!F157="","",'Input data'!F157)</f>
        <v/>
      </c>
      <c r="G142" s="4">
        <f>IF('Input data'!G157="","",'Input data'!G157)</f>
        <v>0</v>
      </c>
      <c r="H142" s="4" t="str">
        <f>IF('Input data'!H157&gt;0.5,'Input data'!H157,"")</f>
        <v/>
      </c>
      <c r="I142" s="4" t="str">
        <f>IF('Input data'!I157="","",'Input data'!I157)</f>
        <v/>
      </c>
      <c r="J142" s="12" t="str">
        <f>IF('Result 2005-2012'!$R142="","",IF($M$1=2005,'Result 2005-2012'!J142,IF(AND($M$1=2006,'Calculation sheet'!$AQ142="2005-2012"),'Result 2005-2012'!J142*SUM($Y$7:$AE$7)/7,IF(AND($M$1=2007,'Calculation sheet'!$AQ142="2005-2012"),'Result 2005-2012'!J142*SUM($Z$7:$AE$7)/6,IF(AND($M$1=2008,'Calculation sheet'!$AQ142="2005-2012"),'Result 2005-2012'!J142*SUM($AA$7:$AE$7)/5,IF(AND($M$1=2009,'Calculation sheet'!$AQ142="2005-2012"),'Result 2005-2012'!J142*SUM($AB$7:$AE$7)/4,IF(AND($M$1=2010,'Calculation sheet'!$AQ142="2005-2012"),'Result 2005-2012'!J142*SUM($AC$7:$AE$7)/3,IF(AND($M$1=2011,'Calculation sheet'!$AQ142="2005-2012"),'Result 2005-2012'!J142*SUM($AD$7:$AE$7)/2,IF(AND($M$1=2012,'Calculation sheet'!$AQ142="2005-2012"),'Result 2005-2012'!J142*$AE$7,IF(AND($M$1=2006,'Calculation sheet'!$AQ142="1999-2012"),'Result 2005-2012'!J142*SUM($Y$16:$AE$16)/7,IF(AND($M$1=2007,'Calculation sheet'!$AQ142="1999-2012"),'Result 2005-2012'!J142*SUM($Z$16:$AE$16)/6,IF(AND($M$1=2008,'Calculation sheet'!$AQ142="1999-2012"),'Result 2005-2012'!J142*SUM($AA$16:$AE$16)/5,IF(AND($M$1=2009,'Calculation sheet'!$AQ142="1999-2012"),'Result 2005-2012'!J142*SUM($AB$16:$AE$16)/4,IF(AND($M$1=2010,'Calculation sheet'!$AQ142="1999-2012"),'Result 2005-2012'!J142*SUM($AC$16:$AE$16)/3,IF(AND($M$1=2011,'Calculation sheet'!$AQ142="1999-2012"),'Result 2005-2012'!J142*SUM($AD$16:$AE$16)/2,IF(AND($M$1=2012,'Calculation sheet'!$AQ142="1999-2012"),'Result 2005-2012'!J142*$AE$16,""))))))))))))))))</f>
        <v/>
      </c>
      <c r="K142" s="12" t="str">
        <f>IF('Result 2005-2012'!$R142="","",IF($M$1=2005,'Result 2005-2012'!K142,IF(AND($M$1=2006,'Calculation sheet'!$AQ142="2005-2012"),'Result 2005-2012'!K142*SUM($Y$8:$AE$8)/7,IF(AND($M$1=2007,'Calculation sheet'!$AQ142="2005-2012"),'Result 2005-2012'!K142*SUM($Z$8:$AE$8)/6,IF(AND($M$1=2008,'Calculation sheet'!$AQ142="2005-2012"),'Result 2005-2012'!K142*SUM($AA$8:$AE$8)/5,IF(AND($M$1=2009,'Calculation sheet'!$AQ142="2005-2012"),'Result 2005-2012'!K142*SUM($AB$8:$AE$8)/4,IF(AND($M$1=2010,'Calculation sheet'!$AQ142="2005-2012"),'Result 2005-2012'!K142*SUM($AC$8:$AE$8)/3,IF(AND($M$1=2011,'Calculation sheet'!$AQ142="2005-2012"),'Result 2005-2012'!K142*SUM($AD$8:$AE$8)/2,IF(AND($M$1=2012,'Calculation sheet'!$AQ142="2005-2012"),'Result 2005-2012'!K142*$AE$8,IF(AND($M$1=2006,'Calculation sheet'!$AQ142="1999-2012"),'Result 2005-2012'!K142*SUM($Y$17:$AE$17)/7,IF(AND($M$1=2007,'Calculation sheet'!$AQ142="1999-2012"),'Result 2005-2012'!K142*SUM($Z$17:$AE$17)/6,IF(AND($M$1=2008,'Calculation sheet'!$AQ142="1999-2012"),'Result 2005-2012'!K142*SUM($AA$17:$AE$17)/5,IF(AND($M$1=2009,'Calculation sheet'!$AQ142="1999-2012"),'Result 2005-2012'!K142*SUM($AB$17:$AE$17)/4,IF(AND($M$1=2010,'Calculation sheet'!$AQ142="1999-2012"),'Result 2005-2012'!K142*SUM($AC$17:$AE$17)/3,IF(AND($M$1=2011,'Calculation sheet'!$AQ142="1999-2012"),'Result 2005-2012'!K142*SUM($AD$17:$AE$17)/2,IF(AND($M$1=2012,'Calculation sheet'!$AQ142="1999-2012"),'Result 2005-2012'!K142*$AE$17,""))))))))))))))))</f>
        <v/>
      </c>
      <c r="L142" s="12" t="str">
        <f>IF('Result 2005-2012'!$R142="","",IF($M$1=2005,'Result 2005-2012'!L142,IF(AND($M$1=2006,'Calculation sheet'!$AQ142="2005-2012"),'Result 2005-2012'!L142*SUM($Y$9:$AE$9)/7,IF(AND($M$1=2007,'Calculation sheet'!$AQ142="2005-2012"),'Result 2005-2012'!L142*SUM($Z$9:$AE$9)/6,IF(AND($M$1=2008,'Calculation sheet'!$AQ142="2005-2012"),'Result 2005-2012'!L142*SUM($AA$9:$AE$9)/5,IF(AND($M$1=2009,'Calculation sheet'!$AQ142="2005-2012"),'Result 2005-2012'!L142*SUM($AB$9:$AE$9)/4,IF(AND($M$1=2010,'Calculation sheet'!$AQ142="2005-2012"),'Result 2005-2012'!L142*SUM($AC$9:$AE$9)/3,IF(AND($M$1=2011,'Calculation sheet'!$AQ142="2005-2012"),'Result 2005-2012'!L142*SUM($AD$9:$AE$9)/2,IF(AND($M$1=2012,'Calculation sheet'!$AQ142="2005-2012"),'Result 2005-2012'!L142*$AE$9,IF(AND($M$1=2006,'Calculation sheet'!$AQ142="1999-2012"),'Result 2005-2012'!L142*SUM($Y$18:$AE$18)/7,IF(AND($M$1=2007,'Calculation sheet'!$AQ142="1999-2012"),'Result 2005-2012'!L142*SUM($Z$18:$AE$18)/6,IF(AND($M$1=2008,'Calculation sheet'!$AQ142="1999-2012"),'Result 2005-2012'!L142*SUM($AA$18:$AE$18)/5,IF(AND($M$1=2009,'Calculation sheet'!$AQ142="1999-2012"),'Result 2005-2012'!L142*SUM($AB$18:$AE$18)/4,IF(AND($M$1=2010,'Calculation sheet'!$AQ142="1999-2012"),'Result 2005-2012'!L142*SUM($AC$18:$AE$18)/3,IF(AND($M$1=2011,'Calculation sheet'!$AQ142="1999-2012"),'Result 2005-2012'!L142*SUM($AD$18:$AE$18)/2,IF(AND($M$1=2012,'Calculation sheet'!$AQ142="1999-2012"),'Result 2005-2012'!L142*$AE$18,""))))))))))))))))</f>
        <v/>
      </c>
      <c r="M142" s="12" t="str">
        <f t="shared" si="8"/>
        <v/>
      </c>
      <c r="N142" s="12" t="str">
        <f>IF('Result 2005-2012'!$R142="","",IF($M$1=2005,'Result 2005-2012'!N142,IF(AND($M$1=2006,'Calculation sheet'!$AQ142="2005-2012"),'Result 2005-2012'!N142*SUM($Y$10:$AE$10)/7,IF(AND($M$1=2007,'Calculation sheet'!$AQ142="2005-2012"),'Result 2005-2012'!N142*SUM($Z$10:$AE$10)/6,IF(AND($M$1=2008,'Calculation sheet'!$AQ142="2005-2012"),'Result 2005-2012'!N142*SUM($AA$10:$AE$10)/5,IF(AND($M$1=2009,'Calculation sheet'!$AQ142="2005-2012"),'Result 2005-2012'!N142*SUM($AB$10:$AE$10)/4,IF(AND($M$1=2010,'Calculation sheet'!$AQ142="2005-2012"),'Result 2005-2012'!N142*SUM($AC$10:$AE$10)/3,IF(AND($M$1=2011,'Calculation sheet'!$AQ142="2005-2012"),'Result 2005-2012'!N142*SUM($AD$10:$AE$10)/2,IF(AND($M$1=2012,'Calculation sheet'!$AQ142="2005-2012"),'Result 2005-2012'!N142*$AE$10,IF(AND($M$1=2006,'Calculation sheet'!$AQ142="1999-2012"),'Result 2005-2012'!N142*SUM($Y$16:$AE$16)/7,IF(AND($M$1=2007,'Calculation sheet'!$AQ142="1999-2012"),'Result 2005-2012'!N142*SUM($Z$16:$AE$16)/6,IF(AND($M$1=2008,'Calculation sheet'!$AQ142="1999-2012"),'Result 2005-2012'!N142*SUM($AA$16:$AE$16)/5,IF(AND($M$1=2009,'Calculation sheet'!$AQ142="1999-2012"),'Result 2005-2012'!N142*SUM($AB$16:$AE$16)/4,IF(AND($M$1=2010,'Calculation sheet'!$AQ142="1999-2012"),'Result 2005-2012'!N142*SUM($AC$16:$AE$16)/3,IF(AND($M$1=2011,'Calculation sheet'!$AQ142="1999-2012"),'Result 2005-2012'!N142*SUM($AD$16:$AE$16)/2,IF(AND($M$1=2012,'Calculation sheet'!$AQ142="1999-2012"),'Result 2005-2012'!N142*$AE$16,""))))))))))))))))</f>
        <v/>
      </c>
      <c r="O142" s="12" t="str">
        <f>IF('Result 2005-2012'!$R142="","",IF($M$1=2005,'Result 2005-2012'!O142,IF(AND($M$1=2006,'Calculation sheet'!$AQ142="2005-2012"),'Result 2005-2012'!O142*SUM($Y$10:$AE$10)/7,IF(AND($M$1=2007,'Calculation sheet'!$AQ142="2005-2012"),'Result 2005-2012'!O142*SUM($Z$10:$AE$10)/6,IF(AND($M$1=2008,'Calculation sheet'!$AQ142="2005-2012"),'Result 2005-2012'!O142*SUM($AA$10:$AE$10)/5,IF(AND($M$1=2009,'Calculation sheet'!$AQ142="2005-2012"),'Result 2005-2012'!O142*SUM($AB$10:$AE$10)/4,IF(AND($M$1=2010,'Calculation sheet'!$AQ142="2005-2012"),'Result 2005-2012'!O142*SUM($AC$10:$AE$10)/3,IF(AND($M$1=2011,'Calculation sheet'!$AQ142="2005-2012"),'Result 2005-2012'!O142*SUM($AD$10:$AE$10)/2,IF(AND($M$1=2012,'Calculation sheet'!$AQ142="2005-2012"),'Result 2005-2012'!O142*$AE$10,IF(AND($M$1=2006,'Calculation sheet'!$AQ142="1999-2012"),'Result 2005-2012'!O142*SUM($Y$16:$AE$16)/7,IF(AND($M$1=2007,'Calculation sheet'!$AQ142="1999-2012"),'Result 2005-2012'!O142*SUM($Z$16:$AE$16)/6,IF(AND($M$1=2008,'Calculation sheet'!$AQ142="1999-2012"),'Result 2005-2012'!O142*SUM($AA$16:$AE$16)/5,IF(AND($M$1=2009,'Calculation sheet'!$AQ142="1999-2012"),'Result 2005-2012'!O142*SUM($AB$16:$AE$16)/4,IF(AND($M$1=2010,'Calculation sheet'!$AQ142="1999-2012"),'Result 2005-2012'!O142*SUM($AC$16:$AE$16)/3,IF(AND($M$1=2011,'Calculation sheet'!$AQ142="1999-2012"),'Result 2005-2012'!O142*SUM($AD$16:$AE$16)/2,IF(AND($M$1=2012,'Calculation sheet'!$AQ142="1999-2012"),'Result 2005-2012'!O142*$AE$16,""))))))))))))))))</f>
        <v/>
      </c>
      <c r="P142" s="12" t="str">
        <f>IF('Result 2005-2012'!$R142="","",IF($M$1=2005,'Result 2005-2012'!P142,IF(AND($M$1=2006,'Calculation sheet'!$AQ142="2005-2012"),'Result 2005-2012'!P142*SUM($Y$11:$AE$11)/7,IF(AND($M$1=2007,'Calculation sheet'!$AQ142="2005-2012"),'Result 2005-2012'!P142*SUM($Z$11:$AE$11)/6,IF(AND($M$1=2008,'Calculation sheet'!$AQ142="2005-2012"),'Result 2005-2012'!P142*SUM($AA$11:$AE$11)/5,IF(AND($M$1=2009,'Calculation sheet'!$AQ142="2005-2012"),'Result 2005-2012'!P142*SUM($AB$11:$AE$11)/4,IF(AND($M$1=2010,'Calculation sheet'!$AQ142="2005-2012"),'Result 2005-2012'!P142*SUM($AC$11:$AE$11)/3,IF(AND($M$1=2011,'Calculation sheet'!$AQ142="2005-2012"),'Result 2005-2012'!P142*SUM($AD$11:$AE$11)/2,IF(AND($M$1=2012,'Calculation sheet'!$AQ142="2005-2012"),'Result 2005-2012'!P142*$AE$11,IF(AND($M$1=2006,'Calculation sheet'!$AQ142="1999-2012"),'Result 2005-2012'!P142*SUM($Y$16:$AE$16)/7,IF(AND($M$1=2007,'Calculation sheet'!$AQ142="1999-2012"),'Result 2005-2012'!P142*SUM($Z$16:$AE$16)/6,IF(AND($M$1=2008,'Calculation sheet'!$AQ142="1999-2012"),'Result 2005-2012'!P142*SUM($AA$16:$AE$16)/5,IF(AND($M$1=2009,'Calculation sheet'!$AQ142="1999-2012"),'Result 2005-2012'!P142*SUM($AB$16:$AE$16)/4,IF(AND($M$1=2010,'Calculation sheet'!$AQ142="1999-2012"),'Result 2005-2012'!P142*SUM($AC$16:$AE$16)/3,IF(AND($M$1=2011,'Calculation sheet'!$AQ142="1999-2012"),'Result 2005-2012'!P142*SUM($AD$16:$AE$16)/2,IF(AND($M$1=2012,'Calculation sheet'!$AQ142="1999-2012"),'Result 2005-2012'!P142*$AE$16,""))))))))))))))))</f>
        <v/>
      </c>
      <c r="Q142" s="12" t="str">
        <f t="shared" si="9"/>
        <v/>
      </c>
      <c r="R142" s="14" t="str">
        <f t="shared" si="10"/>
        <v/>
      </c>
    </row>
    <row r="143" spans="1:18" x14ac:dyDescent="0.3">
      <c r="A143" s="4" t="str">
        <f>IF('Input data'!A158="","",'Input data'!A158)</f>
        <v/>
      </c>
      <c r="B143" s="4" t="str">
        <f>IF('Input data'!B158="","",'Input data'!B158)</f>
        <v/>
      </c>
      <c r="C143" s="4" t="str">
        <f>IF('Input data'!C158="","",'Input data'!C158)</f>
        <v/>
      </c>
      <c r="D143" s="4" t="str">
        <f>IF('Input data'!D158="","",'Input data'!D158)</f>
        <v/>
      </c>
      <c r="E143" s="4" t="str">
        <f>IF('Input data'!E158="","",'Input data'!E158)</f>
        <v/>
      </c>
      <c r="F143" s="4" t="str">
        <f>IF('Input data'!F158="","",'Input data'!F158)</f>
        <v/>
      </c>
      <c r="G143" s="4">
        <f>IF('Input data'!G158="","",'Input data'!G158)</f>
        <v>0</v>
      </c>
      <c r="H143" s="4" t="str">
        <f>IF('Input data'!H158&gt;0.5,'Input data'!H158,"")</f>
        <v/>
      </c>
      <c r="I143" s="4" t="str">
        <f>IF('Input data'!I158="","",'Input data'!I158)</f>
        <v/>
      </c>
      <c r="J143" s="12" t="str">
        <f>IF('Result 2005-2012'!$R143="","",IF($M$1=2005,'Result 2005-2012'!J143,IF(AND($M$1=2006,'Calculation sheet'!$AQ143="2005-2012"),'Result 2005-2012'!J143*SUM($Y$7:$AE$7)/7,IF(AND($M$1=2007,'Calculation sheet'!$AQ143="2005-2012"),'Result 2005-2012'!J143*SUM($Z$7:$AE$7)/6,IF(AND($M$1=2008,'Calculation sheet'!$AQ143="2005-2012"),'Result 2005-2012'!J143*SUM($AA$7:$AE$7)/5,IF(AND($M$1=2009,'Calculation sheet'!$AQ143="2005-2012"),'Result 2005-2012'!J143*SUM($AB$7:$AE$7)/4,IF(AND($M$1=2010,'Calculation sheet'!$AQ143="2005-2012"),'Result 2005-2012'!J143*SUM($AC$7:$AE$7)/3,IF(AND($M$1=2011,'Calculation sheet'!$AQ143="2005-2012"),'Result 2005-2012'!J143*SUM($AD$7:$AE$7)/2,IF(AND($M$1=2012,'Calculation sheet'!$AQ143="2005-2012"),'Result 2005-2012'!J143*$AE$7,IF(AND($M$1=2006,'Calculation sheet'!$AQ143="1999-2012"),'Result 2005-2012'!J143*SUM($Y$16:$AE$16)/7,IF(AND($M$1=2007,'Calculation sheet'!$AQ143="1999-2012"),'Result 2005-2012'!J143*SUM($Z$16:$AE$16)/6,IF(AND($M$1=2008,'Calculation sheet'!$AQ143="1999-2012"),'Result 2005-2012'!J143*SUM($AA$16:$AE$16)/5,IF(AND($M$1=2009,'Calculation sheet'!$AQ143="1999-2012"),'Result 2005-2012'!J143*SUM($AB$16:$AE$16)/4,IF(AND($M$1=2010,'Calculation sheet'!$AQ143="1999-2012"),'Result 2005-2012'!J143*SUM($AC$16:$AE$16)/3,IF(AND($M$1=2011,'Calculation sheet'!$AQ143="1999-2012"),'Result 2005-2012'!J143*SUM($AD$16:$AE$16)/2,IF(AND($M$1=2012,'Calculation sheet'!$AQ143="1999-2012"),'Result 2005-2012'!J143*$AE$16,""))))))))))))))))</f>
        <v/>
      </c>
      <c r="K143" s="12" t="str">
        <f>IF('Result 2005-2012'!$R143="","",IF($M$1=2005,'Result 2005-2012'!K143,IF(AND($M$1=2006,'Calculation sheet'!$AQ143="2005-2012"),'Result 2005-2012'!K143*SUM($Y$8:$AE$8)/7,IF(AND($M$1=2007,'Calculation sheet'!$AQ143="2005-2012"),'Result 2005-2012'!K143*SUM($Z$8:$AE$8)/6,IF(AND($M$1=2008,'Calculation sheet'!$AQ143="2005-2012"),'Result 2005-2012'!K143*SUM($AA$8:$AE$8)/5,IF(AND($M$1=2009,'Calculation sheet'!$AQ143="2005-2012"),'Result 2005-2012'!K143*SUM($AB$8:$AE$8)/4,IF(AND($M$1=2010,'Calculation sheet'!$AQ143="2005-2012"),'Result 2005-2012'!K143*SUM($AC$8:$AE$8)/3,IF(AND($M$1=2011,'Calculation sheet'!$AQ143="2005-2012"),'Result 2005-2012'!K143*SUM($AD$8:$AE$8)/2,IF(AND($M$1=2012,'Calculation sheet'!$AQ143="2005-2012"),'Result 2005-2012'!K143*$AE$8,IF(AND($M$1=2006,'Calculation sheet'!$AQ143="1999-2012"),'Result 2005-2012'!K143*SUM($Y$17:$AE$17)/7,IF(AND($M$1=2007,'Calculation sheet'!$AQ143="1999-2012"),'Result 2005-2012'!K143*SUM($Z$17:$AE$17)/6,IF(AND($M$1=2008,'Calculation sheet'!$AQ143="1999-2012"),'Result 2005-2012'!K143*SUM($AA$17:$AE$17)/5,IF(AND($M$1=2009,'Calculation sheet'!$AQ143="1999-2012"),'Result 2005-2012'!K143*SUM($AB$17:$AE$17)/4,IF(AND($M$1=2010,'Calculation sheet'!$AQ143="1999-2012"),'Result 2005-2012'!K143*SUM($AC$17:$AE$17)/3,IF(AND($M$1=2011,'Calculation sheet'!$AQ143="1999-2012"),'Result 2005-2012'!K143*SUM($AD$17:$AE$17)/2,IF(AND($M$1=2012,'Calculation sheet'!$AQ143="1999-2012"),'Result 2005-2012'!K143*$AE$17,""))))))))))))))))</f>
        <v/>
      </c>
      <c r="L143" s="12" t="str">
        <f>IF('Result 2005-2012'!$R143="","",IF($M$1=2005,'Result 2005-2012'!L143,IF(AND($M$1=2006,'Calculation sheet'!$AQ143="2005-2012"),'Result 2005-2012'!L143*SUM($Y$9:$AE$9)/7,IF(AND($M$1=2007,'Calculation sheet'!$AQ143="2005-2012"),'Result 2005-2012'!L143*SUM($Z$9:$AE$9)/6,IF(AND($M$1=2008,'Calculation sheet'!$AQ143="2005-2012"),'Result 2005-2012'!L143*SUM($AA$9:$AE$9)/5,IF(AND($M$1=2009,'Calculation sheet'!$AQ143="2005-2012"),'Result 2005-2012'!L143*SUM($AB$9:$AE$9)/4,IF(AND($M$1=2010,'Calculation sheet'!$AQ143="2005-2012"),'Result 2005-2012'!L143*SUM($AC$9:$AE$9)/3,IF(AND($M$1=2011,'Calculation sheet'!$AQ143="2005-2012"),'Result 2005-2012'!L143*SUM($AD$9:$AE$9)/2,IF(AND($M$1=2012,'Calculation sheet'!$AQ143="2005-2012"),'Result 2005-2012'!L143*$AE$9,IF(AND($M$1=2006,'Calculation sheet'!$AQ143="1999-2012"),'Result 2005-2012'!L143*SUM($Y$18:$AE$18)/7,IF(AND($M$1=2007,'Calculation sheet'!$AQ143="1999-2012"),'Result 2005-2012'!L143*SUM($Z$18:$AE$18)/6,IF(AND($M$1=2008,'Calculation sheet'!$AQ143="1999-2012"),'Result 2005-2012'!L143*SUM($AA$18:$AE$18)/5,IF(AND($M$1=2009,'Calculation sheet'!$AQ143="1999-2012"),'Result 2005-2012'!L143*SUM($AB$18:$AE$18)/4,IF(AND($M$1=2010,'Calculation sheet'!$AQ143="1999-2012"),'Result 2005-2012'!L143*SUM($AC$18:$AE$18)/3,IF(AND($M$1=2011,'Calculation sheet'!$AQ143="1999-2012"),'Result 2005-2012'!L143*SUM($AD$18:$AE$18)/2,IF(AND($M$1=2012,'Calculation sheet'!$AQ143="1999-2012"),'Result 2005-2012'!L143*$AE$18,""))))))))))))))))</f>
        <v/>
      </c>
      <c r="M143" s="12" t="str">
        <f t="shared" si="8"/>
        <v/>
      </c>
      <c r="N143" s="12" t="str">
        <f>IF('Result 2005-2012'!$R143="","",IF($M$1=2005,'Result 2005-2012'!N143,IF(AND($M$1=2006,'Calculation sheet'!$AQ143="2005-2012"),'Result 2005-2012'!N143*SUM($Y$10:$AE$10)/7,IF(AND($M$1=2007,'Calculation sheet'!$AQ143="2005-2012"),'Result 2005-2012'!N143*SUM($Z$10:$AE$10)/6,IF(AND($M$1=2008,'Calculation sheet'!$AQ143="2005-2012"),'Result 2005-2012'!N143*SUM($AA$10:$AE$10)/5,IF(AND($M$1=2009,'Calculation sheet'!$AQ143="2005-2012"),'Result 2005-2012'!N143*SUM($AB$10:$AE$10)/4,IF(AND($M$1=2010,'Calculation sheet'!$AQ143="2005-2012"),'Result 2005-2012'!N143*SUM($AC$10:$AE$10)/3,IF(AND($M$1=2011,'Calculation sheet'!$AQ143="2005-2012"),'Result 2005-2012'!N143*SUM($AD$10:$AE$10)/2,IF(AND($M$1=2012,'Calculation sheet'!$AQ143="2005-2012"),'Result 2005-2012'!N143*$AE$10,IF(AND($M$1=2006,'Calculation sheet'!$AQ143="1999-2012"),'Result 2005-2012'!N143*SUM($Y$16:$AE$16)/7,IF(AND($M$1=2007,'Calculation sheet'!$AQ143="1999-2012"),'Result 2005-2012'!N143*SUM($Z$16:$AE$16)/6,IF(AND($M$1=2008,'Calculation sheet'!$AQ143="1999-2012"),'Result 2005-2012'!N143*SUM($AA$16:$AE$16)/5,IF(AND($M$1=2009,'Calculation sheet'!$AQ143="1999-2012"),'Result 2005-2012'!N143*SUM($AB$16:$AE$16)/4,IF(AND($M$1=2010,'Calculation sheet'!$AQ143="1999-2012"),'Result 2005-2012'!N143*SUM($AC$16:$AE$16)/3,IF(AND($M$1=2011,'Calculation sheet'!$AQ143="1999-2012"),'Result 2005-2012'!N143*SUM($AD$16:$AE$16)/2,IF(AND($M$1=2012,'Calculation sheet'!$AQ143="1999-2012"),'Result 2005-2012'!N143*$AE$16,""))))))))))))))))</f>
        <v/>
      </c>
      <c r="O143" s="12" t="str">
        <f>IF('Result 2005-2012'!$R143="","",IF($M$1=2005,'Result 2005-2012'!O143,IF(AND($M$1=2006,'Calculation sheet'!$AQ143="2005-2012"),'Result 2005-2012'!O143*SUM($Y$10:$AE$10)/7,IF(AND($M$1=2007,'Calculation sheet'!$AQ143="2005-2012"),'Result 2005-2012'!O143*SUM($Z$10:$AE$10)/6,IF(AND($M$1=2008,'Calculation sheet'!$AQ143="2005-2012"),'Result 2005-2012'!O143*SUM($AA$10:$AE$10)/5,IF(AND($M$1=2009,'Calculation sheet'!$AQ143="2005-2012"),'Result 2005-2012'!O143*SUM($AB$10:$AE$10)/4,IF(AND($M$1=2010,'Calculation sheet'!$AQ143="2005-2012"),'Result 2005-2012'!O143*SUM($AC$10:$AE$10)/3,IF(AND($M$1=2011,'Calculation sheet'!$AQ143="2005-2012"),'Result 2005-2012'!O143*SUM($AD$10:$AE$10)/2,IF(AND($M$1=2012,'Calculation sheet'!$AQ143="2005-2012"),'Result 2005-2012'!O143*$AE$10,IF(AND($M$1=2006,'Calculation sheet'!$AQ143="1999-2012"),'Result 2005-2012'!O143*SUM($Y$16:$AE$16)/7,IF(AND($M$1=2007,'Calculation sheet'!$AQ143="1999-2012"),'Result 2005-2012'!O143*SUM($Z$16:$AE$16)/6,IF(AND($M$1=2008,'Calculation sheet'!$AQ143="1999-2012"),'Result 2005-2012'!O143*SUM($AA$16:$AE$16)/5,IF(AND($M$1=2009,'Calculation sheet'!$AQ143="1999-2012"),'Result 2005-2012'!O143*SUM($AB$16:$AE$16)/4,IF(AND($M$1=2010,'Calculation sheet'!$AQ143="1999-2012"),'Result 2005-2012'!O143*SUM($AC$16:$AE$16)/3,IF(AND($M$1=2011,'Calculation sheet'!$AQ143="1999-2012"),'Result 2005-2012'!O143*SUM($AD$16:$AE$16)/2,IF(AND($M$1=2012,'Calculation sheet'!$AQ143="1999-2012"),'Result 2005-2012'!O143*$AE$16,""))))))))))))))))</f>
        <v/>
      </c>
      <c r="P143" s="12" t="str">
        <f>IF('Result 2005-2012'!$R143="","",IF($M$1=2005,'Result 2005-2012'!P143,IF(AND($M$1=2006,'Calculation sheet'!$AQ143="2005-2012"),'Result 2005-2012'!P143*SUM($Y$11:$AE$11)/7,IF(AND($M$1=2007,'Calculation sheet'!$AQ143="2005-2012"),'Result 2005-2012'!P143*SUM($Z$11:$AE$11)/6,IF(AND($M$1=2008,'Calculation sheet'!$AQ143="2005-2012"),'Result 2005-2012'!P143*SUM($AA$11:$AE$11)/5,IF(AND($M$1=2009,'Calculation sheet'!$AQ143="2005-2012"),'Result 2005-2012'!P143*SUM($AB$11:$AE$11)/4,IF(AND($M$1=2010,'Calculation sheet'!$AQ143="2005-2012"),'Result 2005-2012'!P143*SUM($AC$11:$AE$11)/3,IF(AND($M$1=2011,'Calculation sheet'!$AQ143="2005-2012"),'Result 2005-2012'!P143*SUM($AD$11:$AE$11)/2,IF(AND($M$1=2012,'Calculation sheet'!$AQ143="2005-2012"),'Result 2005-2012'!P143*$AE$11,IF(AND($M$1=2006,'Calculation sheet'!$AQ143="1999-2012"),'Result 2005-2012'!P143*SUM($Y$16:$AE$16)/7,IF(AND($M$1=2007,'Calculation sheet'!$AQ143="1999-2012"),'Result 2005-2012'!P143*SUM($Z$16:$AE$16)/6,IF(AND($M$1=2008,'Calculation sheet'!$AQ143="1999-2012"),'Result 2005-2012'!P143*SUM($AA$16:$AE$16)/5,IF(AND($M$1=2009,'Calculation sheet'!$AQ143="1999-2012"),'Result 2005-2012'!P143*SUM($AB$16:$AE$16)/4,IF(AND($M$1=2010,'Calculation sheet'!$AQ143="1999-2012"),'Result 2005-2012'!P143*SUM($AC$16:$AE$16)/3,IF(AND($M$1=2011,'Calculation sheet'!$AQ143="1999-2012"),'Result 2005-2012'!P143*SUM($AD$16:$AE$16)/2,IF(AND($M$1=2012,'Calculation sheet'!$AQ143="1999-2012"),'Result 2005-2012'!P143*$AE$16,""))))))))))))))))</f>
        <v/>
      </c>
      <c r="Q143" s="12" t="str">
        <f t="shared" si="9"/>
        <v/>
      </c>
      <c r="R143" s="14" t="str">
        <f t="shared" si="10"/>
        <v/>
      </c>
    </row>
    <row r="144" spans="1:18" x14ac:dyDescent="0.3">
      <c r="A144" s="4" t="str">
        <f>IF('Input data'!A159="","",'Input data'!A159)</f>
        <v/>
      </c>
      <c r="B144" s="4" t="str">
        <f>IF('Input data'!B159="","",'Input data'!B159)</f>
        <v/>
      </c>
      <c r="C144" s="4" t="str">
        <f>IF('Input data'!C159="","",'Input data'!C159)</f>
        <v/>
      </c>
      <c r="D144" s="4" t="str">
        <f>IF('Input data'!D159="","",'Input data'!D159)</f>
        <v/>
      </c>
      <c r="E144" s="4" t="str">
        <f>IF('Input data'!E159="","",'Input data'!E159)</f>
        <v/>
      </c>
      <c r="F144" s="4" t="str">
        <f>IF('Input data'!F159="","",'Input data'!F159)</f>
        <v/>
      </c>
      <c r="G144" s="4">
        <f>IF('Input data'!G159="","",'Input data'!G159)</f>
        <v>0</v>
      </c>
      <c r="H144" s="4" t="str">
        <f>IF('Input data'!H159&gt;0.5,'Input data'!H159,"")</f>
        <v/>
      </c>
      <c r="I144" s="4" t="str">
        <f>IF('Input data'!I159="","",'Input data'!I159)</f>
        <v/>
      </c>
      <c r="J144" s="12" t="str">
        <f>IF('Result 2005-2012'!$R144="","",IF($M$1=2005,'Result 2005-2012'!J144,IF(AND($M$1=2006,'Calculation sheet'!$AQ144="2005-2012"),'Result 2005-2012'!J144*SUM($Y$7:$AE$7)/7,IF(AND($M$1=2007,'Calculation sheet'!$AQ144="2005-2012"),'Result 2005-2012'!J144*SUM($Z$7:$AE$7)/6,IF(AND($M$1=2008,'Calculation sheet'!$AQ144="2005-2012"),'Result 2005-2012'!J144*SUM($AA$7:$AE$7)/5,IF(AND($M$1=2009,'Calculation sheet'!$AQ144="2005-2012"),'Result 2005-2012'!J144*SUM($AB$7:$AE$7)/4,IF(AND($M$1=2010,'Calculation sheet'!$AQ144="2005-2012"),'Result 2005-2012'!J144*SUM($AC$7:$AE$7)/3,IF(AND($M$1=2011,'Calculation sheet'!$AQ144="2005-2012"),'Result 2005-2012'!J144*SUM($AD$7:$AE$7)/2,IF(AND($M$1=2012,'Calculation sheet'!$AQ144="2005-2012"),'Result 2005-2012'!J144*$AE$7,IF(AND($M$1=2006,'Calculation sheet'!$AQ144="1999-2012"),'Result 2005-2012'!J144*SUM($Y$16:$AE$16)/7,IF(AND($M$1=2007,'Calculation sheet'!$AQ144="1999-2012"),'Result 2005-2012'!J144*SUM($Z$16:$AE$16)/6,IF(AND($M$1=2008,'Calculation sheet'!$AQ144="1999-2012"),'Result 2005-2012'!J144*SUM($AA$16:$AE$16)/5,IF(AND($M$1=2009,'Calculation sheet'!$AQ144="1999-2012"),'Result 2005-2012'!J144*SUM($AB$16:$AE$16)/4,IF(AND($M$1=2010,'Calculation sheet'!$AQ144="1999-2012"),'Result 2005-2012'!J144*SUM($AC$16:$AE$16)/3,IF(AND($M$1=2011,'Calculation sheet'!$AQ144="1999-2012"),'Result 2005-2012'!J144*SUM($AD$16:$AE$16)/2,IF(AND($M$1=2012,'Calculation sheet'!$AQ144="1999-2012"),'Result 2005-2012'!J144*$AE$16,""))))))))))))))))</f>
        <v/>
      </c>
      <c r="K144" s="12" t="str">
        <f>IF('Result 2005-2012'!$R144="","",IF($M$1=2005,'Result 2005-2012'!K144,IF(AND($M$1=2006,'Calculation sheet'!$AQ144="2005-2012"),'Result 2005-2012'!K144*SUM($Y$8:$AE$8)/7,IF(AND($M$1=2007,'Calculation sheet'!$AQ144="2005-2012"),'Result 2005-2012'!K144*SUM($Z$8:$AE$8)/6,IF(AND($M$1=2008,'Calculation sheet'!$AQ144="2005-2012"),'Result 2005-2012'!K144*SUM($AA$8:$AE$8)/5,IF(AND($M$1=2009,'Calculation sheet'!$AQ144="2005-2012"),'Result 2005-2012'!K144*SUM($AB$8:$AE$8)/4,IF(AND($M$1=2010,'Calculation sheet'!$AQ144="2005-2012"),'Result 2005-2012'!K144*SUM($AC$8:$AE$8)/3,IF(AND($M$1=2011,'Calculation sheet'!$AQ144="2005-2012"),'Result 2005-2012'!K144*SUM($AD$8:$AE$8)/2,IF(AND($M$1=2012,'Calculation sheet'!$AQ144="2005-2012"),'Result 2005-2012'!K144*$AE$8,IF(AND($M$1=2006,'Calculation sheet'!$AQ144="1999-2012"),'Result 2005-2012'!K144*SUM($Y$17:$AE$17)/7,IF(AND($M$1=2007,'Calculation sheet'!$AQ144="1999-2012"),'Result 2005-2012'!K144*SUM($Z$17:$AE$17)/6,IF(AND($M$1=2008,'Calculation sheet'!$AQ144="1999-2012"),'Result 2005-2012'!K144*SUM($AA$17:$AE$17)/5,IF(AND($M$1=2009,'Calculation sheet'!$AQ144="1999-2012"),'Result 2005-2012'!K144*SUM($AB$17:$AE$17)/4,IF(AND($M$1=2010,'Calculation sheet'!$AQ144="1999-2012"),'Result 2005-2012'!K144*SUM($AC$17:$AE$17)/3,IF(AND($M$1=2011,'Calculation sheet'!$AQ144="1999-2012"),'Result 2005-2012'!K144*SUM($AD$17:$AE$17)/2,IF(AND($M$1=2012,'Calculation sheet'!$AQ144="1999-2012"),'Result 2005-2012'!K144*$AE$17,""))))))))))))))))</f>
        <v/>
      </c>
      <c r="L144" s="12" t="str">
        <f>IF('Result 2005-2012'!$R144="","",IF($M$1=2005,'Result 2005-2012'!L144,IF(AND($M$1=2006,'Calculation sheet'!$AQ144="2005-2012"),'Result 2005-2012'!L144*SUM($Y$9:$AE$9)/7,IF(AND($M$1=2007,'Calculation sheet'!$AQ144="2005-2012"),'Result 2005-2012'!L144*SUM($Z$9:$AE$9)/6,IF(AND($M$1=2008,'Calculation sheet'!$AQ144="2005-2012"),'Result 2005-2012'!L144*SUM($AA$9:$AE$9)/5,IF(AND($M$1=2009,'Calculation sheet'!$AQ144="2005-2012"),'Result 2005-2012'!L144*SUM($AB$9:$AE$9)/4,IF(AND($M$1=2010,'Calculation sheet'!$AQ144="2005-2012"),'Result 2005-2012'!L144*SUM($AC$9:$AE$9)/3,IF(AND($M$1=2011,'Calculation sheet'!$AQ144="2005-2012"),'Result 2005-2012'!L144*SUM($AD$9:$AE$9)/2,IF(AND($M$1=2012,'Calculation sheet'!$AQ144="2005-2012"),'Result 2005-2012'!L144*$AE$9,IF(AND($M$1=2006,'Calculation sheet'!$AQ144="1999-2012"),'Result 2005-2012'!L144*SUM($Y$18:$AE$18)/7,IF(AND($M$1=2007,'Calculation sheet'!$AQ144="1999-2012"),'Result 2005-2012'!L144*SUM($Z$18:$AE$18)/6,IF(AND($M$1=2008,'Calculation sheet'!$AQ144="1999-2012"),'Result 2005-2012'!L144*SUM($AA$18:$AE$18)/5,IF(AND($M$1=2009,'Calculation sheet'!$AQ144="1999-2012"),'Result 2005-2012'!L144*SUM($AB$18:$AE$18)/4,IF(AND($M$1=2010,'Calculation sheet'!$AQ144="1999-2012"),'Result 2005-2012'!L144*SUM($AC$18:$AE$18)/3,IF(AND($M$1=2011,'Calculation sheet'!$AQ144="1999-2012"),'Result 2005-2012'!L144*SUM($AD$18:$AE$18)/2,IF(AND($M$1=2012,'Calculation sheet'!$AQ144="1999-2012"),'Result 2005-2012'!L144*$AE$18,""))))))))))))))))</f>
        <v/>
      </c>
      <c r="M144" s="12" t="str">
        <f t="shared" si="8"/>
        <v/>
      </c>
      <c r="N144" s="12" t="str">
        <f>IF('Result 2005-2012'!$R144="","",IF($M$1=2005,'Result 2005-2012'!N144,IF(AND($M$1=2006,'Calculation sheet'!$AQ144="2005-2012"),'Result 2005-2012'!N144*SUM($Y$10:$AE$10)/7,IF(AND($M$1=2007,'Calculation sheet'!$AQ144="2005-2012"),'Result 2005-2012'!N144*SUM($Z$10:$AE$10)/6,IF(AND($M$1=2008,'Calculation sheet'!$AQ144="2005-2012"),'Result 2005-2012'!N144*SUM($AA$10:$AE$10)/5,IF(AND($M$1=2009,'Calculation sheet'!$AQ144="2005-2012"),'Result 2005-2012'!N144*SUM($AB$10:$AE$10)/4,IF(AND($M$1=2010,'Calculation sheet'!$AQ144="2005-2012"),'Result 2005-2012'!N144*SUM($AC$10:$AE$10)/3,IF(AND($M$1=2011,'Calculation sheet'!$AQ144="2005-2012"),'Result 2005-2012'!N144*SUM($AD$10:$AE$10)/2,IF(AND($M$1=2012,'Calculation sheet'!$AQ144="2005-2012"),'Result 2005-2012'!N144*$AE$10,IF(AND($M$1=2006,'Calculation sheet'!$AQ144="1999-2012"),'Result 2005-2012'!N144*SUM($Y$16:$AE$16)/7,IF(AND($M$1=2007,'Calculation sheet'!$AQ144="1999-2012"),'Result 2005-2012'!N144*SUM($Z$16:$AE$16)/6,IF(AND($M$1=2008,'Calculation sheet'!$AQ144="1999-2012"),'Result 2005-2012'!N144*SUM($AA$16:$AE$16)/5,IF(AND($M$1=2009,'Calculation sheet'!$AQ144="1999-2012"),'Result 2005-2012'!N144*SUM($AB$16:$AE$16)/4,IF(AND($M$1=2010,'Calculation sheet'!$AQ144="1999-2012"),'Result 2005-2012'!N144*SUM($AC$16:$AE$16)/3,IF(AND($M$1=2011,'Calculation sheet'!$AQ144="1999-2012"),'Result 2005-2012'!N144*SUM($AD$16:$AE$16)/2,IF(AND($M$1=2012,'Calculation sheet'!$AQ144="1999-2012"),'Result 2005-2012'!N144*$AE$16,""))))))))))))))))</f>
        <v/>
      </c>
      <c r="O144" s="12" t="str">
        <f>IF('Result 2005-2012'!$R144="","",IF($M$1=2005,'Result 2005-2012'!O144,IF(AND($M$1=2006,'Calculation sheet'!$AQ144="2005-2012"),'Result 2005-2012'!O144*SUM($Y$10:$AE$10)/7,IF(AND($M$1=2007,'Calculation sheet'!$AQ144="2005-2012"),'Result 2005-2012'!O144*SUM($Z$10:$AE$10)/6,IF(AND($M$1=2008,'Calculation sheet'!$AQ144="2005-2012"),'Result 2005-2012'!O144*SUM($AA$10:$AE$10)/5,IF(AND($M$1=2009,'Calculation sheet'!$AQ144="2005-2012"),'Result 2005-2012'!O144*SUM($AB$10:$AE$10)/4,IF(AND($M$1=2010,'Calculation sheet'!$AQ144="2005-2012"),'Result 2005-2012'!O144*SUM($AC$10:$AE$10)/3,IF(AND($M$1=2011,'Calculation sheet'!$AQ144="2005-2012"),'Result 2005-2012'!O144*SUM($AD$10:$AE$10)/2,IF(AND($M$1=2012,'Calculation sheet'!$AQ144="2005-2012"),'Result 2005-2012'!O144*$AE$10,IF(AND($M$1=2006,'Calculation sheet'!$AQ144="1999-2012"),'Result 2005-2012'!O144*SUM($Y$16:$AE$16)/7,IF(AND($M$1=2007,'Calculation sheet'!$AQ144="1999-2012"),'Result 2005-2012'!O144*SUM($Z$16:$AE$16)/6,IF(AND($M$1=2008,'Calculation sheet'!$AQ144="1999-2012"),'Result 2005-2012'!O144*SUM($AA$16:$AE$16)/5,IF(AND($M$1=2009,'Calculation sheet'!$AQ144="1999-2012"),'Result 2005-2012'!O144*SUM($AB$16:$AE$16)/4,IF(AND($M$1=2010,'Calculation sheet'!$AQ144="1999-2012"),'Result 2005-2012'!O144*SUM($AC$16:$AE$16)/3,IF(AND($M$1=2011,'Calculation sheet'!$AQ144="1999-2012"),'Result 2005-2012'!O144*SUM($AD$16:$AE$16)/2,IF(AND($M$1=2012,'Calculation sheet'!$AQ144="1999-2012"),'Result 2005-2012'!O144*$AE$16,""))))))))))))))))</f>
        <v/>
      </c>
      <c r="P144" s="12" t="str">
        <f>IF('Result 2005-2012'!$R144="","",IF($M$1=2005,'Result 2005-2012'!P144,IF(AND($M$1=2006,'Calculation sheet'!$AQ144="2005-2012"),'Result 2005-2012'!P144*SUM($Y$11:$AE$11)/7,IF(AND($M$1=2007,'Calculation sheet'!$AQ144="2005-2012"),'Result 2005-2012'!P144*SUM($Z$11:$AE$11)/6,IF(AND($M$1=2008,'Calculation sheet'!$AQ144="2005-2012"),'Result 2005-2012'!P144*SUM($AA$11:$AE$11)/5,IF(AND($M$1=2009,'Calculation sheet'!$AQ144="2005-2012"),'Result 2005-2012'!P144*SUM($AB$11:$AE$11)/4,IF(AND($M$1=2010,'Calculation sheet'!$AQ144="2005-2012"),'Result 2005-2012'!P144*SUM($AC$11:$AE$11)/3,IF(AND($M$1=2011,'Calculation sheet'!$AQ144="2005-2012"),'Result 2005-2012'!P144*SUM($AD$11:$AE$11)/2,IF(AND($M$1=2012,'Calculation sheet'!$AQ144="2005-2012"),'Result 2005-2012'!P144*$AE$11,IF(AND($M$1=2006,'Calculation sheet'!$AQ144="1999-2012"),'Result 2005-2012'!P144*SUM($Y$16:$AE$16)/7,IF(AND($M$1=2007,'Calculation sheet'!$AQ144="1999-2012"),'Result 2005-2012'!P144*SUM($Z$16:$AE$16)/6,IF(AND($M$1=2008,'Calculation sheet'!$AQ144="1999-2012"),'Result 2005-2012'!P144*SUM($AA$16:$AE$16)/5,IF(AND($M$1=2009,'Calculation sheet'!$AQ144="1999-2012"),'Result 2005-2012'!P144*SUM($AB$16:$AE$16)/4,IF(AND($M$1=2010,'Calculation sheet'!$AQ144="1999-2012"),'Result 2005-2012'!P144*SUM($AC$16:$AE$16)/3,IF(AND($M$1=2011,'Calculation sheet'!$AQ144="1999-2012"),'Result 2005-2012'!P144*SUM($AD$16:$AE$16)/2,IF(AND($M$1=2012,'Calculation sheet'!$AQ144="1999-2012"),'Result 2005-2012'!P144*$AE$16,""))))))))))))))))</f>
        <v/>
      </c>
      <c r="Q144" s="12" t="str">
        <f t="shared" si="9"/>
        <v/>
      </c>
      <c r="R144" s="14" t="str">
        <f t="shared" si="10"/>
        <v/>
      </c>
    </row>
    <row r="145" spans="1:18" x14ac:dyDescent="0.3">
      <c r="A145" s="4" t="str">
        <f>IF('Input data'!A160="","",'Input data'!A160)</f>
        <v/>
      </c>
      <c r="B145" s="4" t="str">
        <f>IF('Input data'!B160="","",'Input data'!B160)</f>
        <v/>
      </c>
      <c r="C145" s="4" t="str">
        <f>IF('Input data'!C160="","",'Input data'!C160)</f>
        <v/>
      </c>
      <c r="D145" s="4" t="str">
        <f>IF('Input data'!D160="","",'Input data'!D160)</f>
        <v/>
      </c>
      <c r="E145" s="4" t="str">
        <f>IF('Input data'!E160="","",'Input data'!E160)</f>
        <v/>
      </c>
      <c r="F145" s="4" t="str">
        <f>IF('Input data'!F160="","",'Input data'!F160)</f>
        <v/>
      </c>
      <c r="G145" s="4">
        <f>IF('Input data'!G160="","",'Input data'!G160)</f>
        <v>0</v>
      </c>
      <c r="H145" s="4" t="str">
        <f>IF('Input data'!H160&gt;0.5,'Input data'!H160,"")</f>
        <v/>
      </c>
      <c r="I145" s="4" t="str">
        <f>IF('Input data'!I160="","",'Input data'!I160)</f>
        <v/>
      </c>
      <c r="J145" s="12" t="str">
        <f>IF('Result 2005-2012'!$R145="","",IF($M$1=2005,'Result 2005-2012'!J145,IF(AND($M$1=2006,'Calculation sheet'!$AQ145="2005-2012"),'Result 2005-2012'!J145*SUM($Y$7:$AE$7)/7,IF(AND($M$1=2007,'Calculation sheet'!$AQ145="2005-2012"),'Result 2005-2012'!J145*SUM($Z$7:$AE$7)/6,IF(AND($M$1=2008,'Calculation sheet'!$AQ145="2005-2012"),'Result 2005-2012'!J145*SUM($AA$7:$AE$7)/5,IF(AND($M$1=2009,'Calculation sheet'!$AQ145="2005-2012"),'Result 2005-2012'!J145*SUM($AB$7:$AE$7)/4,IF(AND($M$1=2010,'Calculation sheet'!$AQ145="2005-2012"),'Result 2005-2012'!J145*SUM($AC$7:$AE$7)/3,IF(AND($M$1=2011,'Calculation sheet'!$AQ145="2005-2012"),'Result 2005-2012'!J145*SUM($AD$7:$AE$7)/2,IF(AND($M$1=2012,'Calculation sheet'!$AQ145="2005-2012"),'Result 2005-2012'!J145*$AE$7,IF(AND($M$1=2006,'Calculation sheet'!$AQ145="1999-2012"),'Result 2005-2012'!J145*SUM($Y$16:$AE$16)/7,IF(AND($M$1=2007,'Calculation sheet'!$AQ145="1999-2012"),'Result 2005-2012'!J145*SUM($Z$16:$AE$16)/6,IF(AND($M$1=2008,'Calculation sheet'!$AQ145="1999-2012"),'Result 2005-2012'!J145*SUM($AA$16:$AE$16)/5,IF(AND($M$1=2009,'Calculation sheet'!$AQ145="1999-2012"),'Result 2005-2012'!J145*SUM($AB$16:$AE$16)/4,IF(AND($M$1=2010,'Calculation sheet'!$AQ145="1999-2012"),'Result 2005-2012'!J145*SUM($AC$16:$AE$16)/3,IF(AND($M$1=2011,'Calculation sheet'!$AQ145="1999-2012"),'Result 2005-2012'!J145*SUM($AD$16:$AE$16)/2,IF(AND($M$1=2012,'Calculation sheet'!$AQ145="1999-2012"),'Result 2005-2012'!J145*$AE$16,""))))))))))))))))</f>
        <v/>
      </c>
      <c r="K145" s="12" t="str">
        <f>IF('Result 2005-2012'!$R145="","",IF($M$1=2005,'Result 2005-2012'!K145,IF(AND($M$1=2006,'Calculation sheet'!$AQ145="2005-2012"),'Result 2005-2012'!K145*SUM($Y$8:$AE$8)/7,IF(AND($M$1=2007,'Calculation sheet'!$AQ145="2005-2012"),'Result 2005-2012'!K145*SUM($Z$8:$AE$8)/6,IF(AND($M$1=2008,'Calculation sheet'!$AQ145="2005-2012"),'Result 2005-2012'!K145*SUM($AA$8:$AE$8)/5,IF(AND($M$1=2009,'Calculation sheet'!$AQ145="2005-2012"),'Result 2005-2012'!K145*SUM($AB$8:$AE$8)/4,IF(AND($M$1=2010,'Calculation sheet'!$AQ145="2005-2012"),'Result 2005-2012'!K145*SUM($AC$8:$AE$8)/3,IF(AND($M$1=2011,'Calculation sheet'!$AQ145="2005-2012"),'Result 2005-2012'!K145*SUM($AD$8:$AE$8)/2,IF(AND($M$1=2012,'Calculation sheet'!$AQ145="2005-2012"),'Result 2005-2012'!K145*$AE$8,IF(AND($M$1=2006,'Calculation sheet'!$AQ145="1999-2012"),'Result 2005-2012'!K145*SUM($Y$17:$AE$17)/7,IF(AND($M$1=2007,'Calculation sheet'!$AQ145="1999-2012"),'Result 2005-2012'!K145*SUM($Z$17:$AE$17)/6,IF(AND($M$1=2008,'Calculation sheet'!$AQ145="1999-2012"),'Result 2005-2012'!K145*SUM($AA$17:$AE$17)/5,IF(AND($M$1=2009,'Calculation sheet'!$AQ145="1999-2012"),'Result 2005-2012'!K145*SUM($AB$17:$AE$17)/4,IF(AND($M$1=2010,'Calculation sheet'!$AQ145="1999-2012"),'Result 2005-2012'!K145*SUM($AC$17:$AE$17)/3,IF(AND($M$1=2011,'Calculation sheet'!$AQ145="1999-2012"),'Result 2005-2012'!K145*SUM($AD$17:$AE$17)/2,IF(AND($M$1=2012,'Calculation sheet'!$AQ145="1999-2012"),'Result 2005-2012'!K145*$AE$17,""))))))))))))))))</f>
        <v/>
      </c>
      <c r="L145" s="12" t="str">
        <f>IF('Result 2005-2012'!$R145="","",IF($M$1=2005,'Result 2005-2012'!L145,IF(AND($M$1=2006,'Calculation sheet'!$AQ145="2005-2012"),'Result 2005-2012'!L145*SUM($Y$9:$AE$9)/7,IF(AND($M$1=2007,'Calculation sheet'!$AQ145="2005-2012"),'Result 2005-2012'!L145*SUM($Z$9:$AE$9)/6,IF(AND($M$1=2008,'Calculation sheet'!$AQ145="2005-2012"),'Result 2005-2012'!L145*SUM($AA$9:$AE$9)/5,IF(AND($M$1=2009,'Calculation sheet'!$AQ145="2005-2012"),'Result 2005-2012'!L145*SUM($AB$9:$AE$9)/4,IF(AND($M$1=2010,'Calculation sheet'!$AQ145="2005-2012"),'Result 2005-2012'!L145*SUM($AC$9:$AE$9)/3,IF(AND($M$1=2011,'Calculation sheet'!$AQ145="2005-2012"),'Result 2005-2012'!L145*SUM($AD$9:$AE$9)/2,IF(AND($M$1=2012,'Calculation sheet'!$AQ145="2005-2012"),'Result 2005-2012'!L145*$AE$9,IF(AND($M$1=2006,'Calculation sheet'!$AQ145="1999-2012"),'Result 2005-2012'!L145*SUM($Y$18:$AE$18)/7,IF(AND($M$1=2007,'Calculation sheet'!$AQ145="1999-2012"),'Result 2005-2012'!L145*SUM($Z$18:$AE$18)/6,IF(AND($M$1=2008,'Calculation sheet'!$AQ145="1999-2012"),'Result 2005-2012'!L145*SUM($AA$18:$AE$18)/5,IF(AND($M$1=2009,'Calculation sheet'!$AQ145="1999-2012"),'Result 2005-2012'!L145*SUM($AB$18:$AE$18)/4,IF(AND($M$1=2010,'Calculation sheet'!$AQ145="1999-2012"),'Result 2005-2012'!L145*SUM($AC$18:$AE$18)/3,IF(AND($M$1=2011,'Calculation sheet'!$AQ145="1999-2012"),'Result 2005-2012'!L145*SUM($AD$18:$AE$18)/2,IF(AND($M$1=2012,'Calculation sheet'!$AQ145="1999-2012"),'Result 2005-2012'!L145*$AE$18,""))))))))))))))))</f>
        <v/>
      </c>
      <c r="M145" s="12" t="str">
        <f t="shared" si="8"/>
        <v/>
      </c>
      <c r="N145" s="12" t="str">
        <f>IF('Result 2005-2012'!$R145="","",IF($M$1=2005,'Result 2005-2012'!N145,IF(AND($M$1=2006,'Calculation sheet'!$AQ145="2005-2012"),'Result 2005-2012'!N145*SUM($Y$10:$AE$10)/7,IF(AND($M$1=2007,'Calculation sheet'!$AQ145="2005-2012"),'Result 2005-2012'!N145*SUM($Z$10:$AE$10)/6,IF(AND($M$1=2008,'Calculation sheet'!$AQ145="2005-2012"),'Result 2005-2012'!N145*SUM($AA$10:$AE$10)/5,IF(AND($M$1=2009,'Calculation sheet'!$AQ145="2005-2012"),'Result 2005-2012'!N145*SUM($AB$10:$AE$10)/4,IF(AND($M$1=2010,'Calculation sheet'!$AQ145="2005-2012"),'Result 2005-2012'!N145*SUM($AC$10:$AE$10)/3,IF(AND($M$1=2011,'Calculation sheet'!$AQ145="2005-2012"),'Result 2005-2012'!N145*SUM($AD$10:$AE$10)/2,IF(AND($M$1=2012,'Calculation sheet'!$AQ145="2005-2012"),'Result 2005-2012'!N145*$AE$10,IF(AND($M$1=2006,'Calculation sheet'!$AQ145="1999-2012"),'Result 2005-2012'!N145*SUM($Y$16:$AE$16)/7,IF(AND($M$1=2007,'Calculation sheet'!$AQ145="1999-2012"),'Result 2005-2012'!N145*SUM($Z$16:$AE$16)/6,IF(AND($M$1=2008,'Calculation sheet'!$AQ145="1999-2012"),'Result 2005-2012'!N145*SUM($AA$16:$AE$16)/5,IF(AND($M$1=2009,'Calculation sheet'!$AQ145="1999-2012"),'Result 2005-2012'!N145*SUM($AB$16:$AE$16)/4,IF(AND($M$1=2010,'Calculation sheet'!$AQ145="1999-2012"),'Result 2005-2012'!N145*SUM($AC$16:$AE$16)/3,IF(AND($M$1=2011,'Calculation sheet'!$AQ145="1999-2012"),'Result 2005-2012'!N145*SUM($AD$16:$AE$16)/2,IF(AND($M$1=2012,'Calculation sheet'!$AQ145="1999-2012"),'Result 2005-2012'!N145*$AE$16,""))))))))))))))))</f>
        <v/>
      </c>
      <c r="O145" s="12" t="str">
        <f>IF('Result 2005-2012'!$R145="","",IF($M$1=2005,'Result 2005-2012'!O145,IF(AND($M$1=2006,'Calculation sheet'!$AQ145="2005-2012"),'Result 2005-2012'!O145*SUM($Y$10:$AE$10)/7,IF(AND($M$1=2007,'Calculation sheet'!$AQ145="2005-2012"),'Result 2005-2012'!O145*SUM($Z$10:$AE$10)/6,IF(AND($M$1=2008,'Calculation sheet'!$AQ145="2005-2012"),'Result 2005-2012'!O145*SUM($AA$10:$AE$10)/5,IF(AND($M$1=2009,'Calculation sheet'!$AQ145="2005-2012"),'Result 2005-2012'!O145*SUM($AB$10:$AE$10)/4,IF(AND($M$1=2010,'Calculation sheet'!$AQ145="2005-2012"),'Result 2005-2012'!O145*SUM($AC$10:$AE$10)/3,IF(AND($M$1=2011,'Calculation sheet'!$AQ145="2005-2012"),'Result 2005-2012'!O145*SUM($AD$10:$AE$10)/2,IF(AND($M$1=2012,'Calculation sheet'!$AQ145="2005-2012"),'Result 2005-2012'!O145*$AE$10,IF(AND($M$1=2006,'Calculation sheet'!$AQ145="1999-2012"),'Result 2005-2012'!O145*SUM($Y$16:$AE$16)/7,IF(AND($M$1=2007,'Calculation sheet'!$AQ145="1999-2012"),'Result 2005-2012'!O145*SUM($Z$16:$AE$16)/6,IF(AND($M$1=2008,'Calculation sheet'!$AQ145="1999-2012"),'Result 2005-2012'!O145*SUM($AA$16:$AE$16)/5,IF(AND($M$1=2009,'Calculation sheet'!$AQ145="1999-2012"),'Result 2005-2012'!O145*SUM($AB$16:$AE$16)/4,IF(AND($M$1=2010,'Calculation sheet'!$AQ145="1999-2012"),'Result 2005-2012'!O145*SUM($AC$16:$AE$16)/3,IF(AND($M$1=2011,'Calculation sheet'!$AQ145="1999-2012"),'Result 2005-2012'!O145*SUM($AD$16:$AE$16)/2,IF(AND($M$1=2012,'Calculation sheet'!$AQ145="1999-2012"),'Result 2005-2012'!O145*$AE$16,""))))))))))))))))</f>
        <v/>
      </c>
      <c r="P145" s="12" t="str">
        <f>IF('Result 2005-2012'!$R145="","",IF($M$1=2005,'Result 2005-2012'!P145,IF(AND($M$1=2006,'Calculation sheet'!$AQ145="2005-2012"),'Result 2005-2012'!P145*SUM($Y$11:$AE$11)/7,IF(AND($M$1=2007,'Calculation sheet'!$AQ145="2005-2012"),'Result 2005-2012'!P145*SUM($Z$11:$AE$11)/6,IF(AND($M$1=2008,'Calculation sheet'!$AQ145="2005-2012"),'Result 2005-2012'!P145*SUM($AA$11:$AE$11)/5,IF(AND($M$1=2009,'Calculation sheet'!$AQ145="2005-2012"),'Result 2005-2012'!P145*SUM($AB$11:$AE$11)/4,IF(AND($M$1=2010,'Calculation sheet'!$AQ145="2005-2012"),'Result 2005-2012'!P145*SUM($AC$11:$AE$11)/3,IF(AND($M$1=2011,'Calculation sheet'!$AQ145="2005-2012"),'Result 2005-2012'!P145*SUM($AD$11:$AE$11)/2,IF(AND($M$1=2012,'Calculation sheet'!$AQ145="2005-2012"),'Result 2005-2012'!P145*$AE$11,IF(AND($M$1=2006,'Calculation sheet'!$AQ145="1999-2012"),'Result 2005-2012'!P145*SUM($Y$16:$AE$16)/7,IF(AND($M$1=2007,'Calculation sheet'!$AQ145="1999-2012"),'Result 2005-2012'!P145*SUM($Z$16:$AE$16)/6,IF(AND($M$1=2008,'Calculation sheet'!$AQ145="1999-2012"),'Result 2005-2012'!P145*SUM($AA$16:$AE$16)/5,IF(AND($M$1=2009,'Calculation sheet'!$AQ145="1999-2012"),'Result 2005-2012'!P145*SUM($AB$16:$AE$16)/4,IF(AND($M$1=2010,'Calculation sheet'!$AQ145="1999-2012"),'Result 2005-2012'!P145*SUM($AC$16:$AE$16)/3,IF(AND($M$1=2011,'Calculation sheet'!$AQ145="1999-2012"),'Result 2005-2012'!P145*SUM($AD$16:$AE$16)/2,IF(AND($M$1=2012,'Calculation sheet'!$AQ145="1999-2012"),'Result 2005-2012'!P145*$AE$16,""))))))))))))))))</f>
        <v/>
      </c>
      <c r="Q145" s="12" t="str">
        <f t="shared" si="9"/>
        <v/>
      </c>
      <c r="R145" s="14" t="str">
        <f t="shared" si="10"/>
        <v/>
      </c>
    </row>
    <row r="146" spans="1:18" x14ac:dyDescent="0.3">
      <c r="A146" s="4" t="str">
        <f>IF('Input data'!A161="","",'Input data'!A161)</f>
        <v/>
      </c>
      <c r="B146" s="4" t="str">
        <f>IF('Input data'!B161="","",'Input data'!B161)</f>
        <v/>
      </c>
      <c r="C146" s="4" t="str">
        <f>IF('Input data'!C161="","",'Input data'!C161)</f>
        <v/>
      </c>
      <c r="D146" s="4" t="str">
        <f>IF('Input data'!D161="","",'Input data'!D161)</f>
        <v/>
      </c>
      <c r="E146" s="4" t="str">
        <f>IF('Input data'!E161="","",'Input data'!E161)</f>
        <v/>
      </c>
      <c r="F146" s="4" t="str">
        <f>IF('Input data'!F161="","",'Input data'!F161)</f>
        <v/>
      </c>
      <c r="G146" s="4">
        <f>IF('Input data'!G161="","",'Input data'!G161)</f>
        <v>0</v>
      </c>
      <c r="H146" s="4" t="str">
        <f>IF('Input data'!H161&gt;0.5,'Input data'!H161,"")</f>
        <v/>
      </c>
      <c r="I146" s="4" t="str">
        <f>IF('Input data'!I161="","",'Input data'!I161)</f>
        <v/>
      </c>
      <c r="J146" s="12" t="str">
        <f>IF('Result 2005-2012'!$R146="","",IF($M$1=2005,'Result 2005-2012'!J146,IF(AND($M$1=2006,'Calculation sheet'!$AQ146="2005-2012"),'Result 2005-2012'!J146*SUM($Y$7:$AE$7)/7,IF(AND($M$1=2007,'Calculation sheet'!$AQ146="2005-2012"),'Result 2005-2012'!J146*SUM($Z$7:$AE$7)/6,IF(AND($M$1=2008,'Calculation sheet'!$AQ146="2005-2012"),'Result 2005-2012'!J146*SUM($AA$7:$AE$7)/5,IF(AND($M$1=2009,'Calculation sheet'!$AQ146="2005-2012"),'Result 2005-2012'!J146*SUM($AB$7:$AE$7)/4,IF(AND($M$1=2010,'Calculation sheet'!$AQ146="2005-2012"),'Result 2005-2012'!J146*SUM($AC$7:$AE$7)/3,IF(AND($M$1=2011,'Calculation sheet'!$AQ146="2005-2012"),'Result 2005-2012'!J146*SUM($AD$7:$AE$7)/2,IF(AND($M$1=2012,'Calculation sheet'!$AQ146="2005-2012"),'Result 2005-2012'!J146*$AE$7,IF(AND($M$1=2006,'Calculation sheet'!$AQ146="1999-2012"),'Result 2005-2012'!J146*SUM($Y$16:$AE$16)/7,IF(AND($M$1=2007,'Calculation sheet'!$AQ146="1999-2012"),'Result 2005-2012'!J146*SUM($Z$16:$AE$16)/6,IF(AND($M$1=2008,'Calculation sheet'!$AQ146="1999-2012"),'Result 2005-2012'!J146*SUM($AA$16:$AE$16)/5,IF(AND($M$1=2009,'Calculation sheet'!$AQ146="1999-2012"),'Result 2005-2012'!J146*SUM($AB$16:$AE$16)/4,IF(AND($M$1=2010,'Calculation sheet'!$AQ146="1999-2012"),'Result 2005-2012'!J146*SUM($AC$16:$AE$16)/3,IF(AND($M$1=2011,'Calculation sheet'!$AQ146="1999-2012"),'Result 2005-2012'!J146*SUM($AD$16:$AE$16)/2,IF(AND($M$1=2012,'Calculation sheet'!$AQ146="1999-2012"),'Result 2005-2012'!J146*$AE$16,""))))))))))))))))</f>
        <v/>
      </c>
      <c r="K146" s="12" t="str">
        <f>IF('Result 2005-2012'!$R146="","",IF($M$1=2005,'Result 2005-2012'!K146,IF(AND($M$1=2006,'Calculation sheet'!$AQ146="2005-2012"),'Result 2005-2012'!K146*SUM($Y$8:$AE$8)/7,IF(AND($M$1=2007,'Calculation sheet'!$AQ146="2005-2012"),'Result 2005-2012'!K146*SUM($Z$8:$AE$8)/6,IF(AND($M$1=2008,'Calculation sheet'!$AQ146="2005-2012"),'Result 2005-2012'!K146*SUM($AA$8:$AE$8)/5,IF(AND($M$1=2009,'Calculation sheet'!$AQ146="2005-2012"),'Result 2005-2012'!K146*SUM($AB$8:$AE$8)/4,IF(AND($M$1=2010,'Calculation sheet'!$AQ146="2005-2012"),'Result 2005-2012'!K146*SUM($AC$8:$AE$8)/3,IF(AND($M$1=2011,'Calculation sheet'!$AQ146="2005-2012"),'Result 2005-2012'!K146*SUM($AD$8:$AE$8)/2,IF(AND($M$1=2012,'Calculation sheet'!$AQ146="2005-2012"),'Result 2005-2012'!K146*$AE$8,IF(AND($M$1=2006,'Calculation sheet'!$AQ146="1999-2012"),'Result 2005-2012'!K146*SUM($Y$17:$AE$17)/7,IF(AND($M$1=2007,'Calculation sheet'!$AQ146="1999-2012"),'Result 2005-2012'!K146*SUM($Z$17:$AE$17)/6,IF(AND($M$1=2008,'Calculation sheet'!$AQ146="1999-2012"),'Result 2005-2012'!K146*SUM($AA$17:$AE$17)/5,IF(AND($M$1=2009,'Calculation sheet'!$AQ146="1999-2012"),'Result 2005-2012'!K146*SUM($AB$17:$AE$17)/4,IF(AND($M$1=2010,'Calculation sheet'!$AQ146="1999-2012"),'Result 2005-2012'!K146*SUM($AC$17:$AE$17)/3,IF(AND($M$1=2011,'Calculation sheet'!$AQ146="1999-2012"),'Result 2005-2012'!K146*SUM($AD$17:$AE$17)/2,IF(AND($M$1=2012,'Calculation sheet'!$AQ146="1999-2012"),'Result 2005-2012'!K146*$AE$17,""))))))))))))))))</f>
        <v/>
      </c>
      <c r="L146" s="12" t="str">
        <f>IF('Result 2005-2012'!$R146="","",IF($M$1=2005,'Result 2005-2012'!L146,IF(AND($M$1=2006,'Calculation sheet'!$AQ146="2005-2012"),'Result 2005-2012'!L146*SUM($Y$9:$AE$9)/7,IF(AND($M$1=2007,'Calculation sheet'!$AQ146="2005-2012"),'Result 2005-2012'!L146*SUM($Z$9:$AE$9)/6,IF(AND($M$1=2008,'Calculation sheet'!$AQ146="2005-2012"),'Result 2005-2012'!L146*SUM($AA$9:$AE$9)/5,IF(AND($M$1=2009,'Calculation sheet'!$AQ146="2005-2012"),'Result 2005-2012'!L146*SUM($AB$9:$AE$9)/4,IF(AND($M$1=2010,'Calculation sheet'!$AQ146="2005-2012"),'Result 2005-2012'!L146*SUM($AC$9:$AE$9)/3,IF(AND($M$1=2011,'Calculation sheet'!$AQ146="2005-2012"),'Result 2005-2012'!L146*SUM($AD$9:$AE$9)/2,IF(AND($M$1=2012,'Calculation sheet'!$AQ146="2005-2012"),'Result 2005-2012'!L146*$AE$9,IF(AND($M$1=2006,'Calculation sheet'!$AQ146="1999-2012"),'Result 2005-2012'!L146*SUM($Y$18:$AE$18)/7,IF(AND($M$1=2007,'Calculation sheet'!$AQ146="1999-2012"),'Result 2005-2012'!L146*SUM($Z$18:$AE$18)/6,IF(AND($M$1=2008,'Calculation sheet'!$AQ146="1999-2012"),'Result 2005-2012'!L146*SUM($AA$18:$AE$18)/5,IF(AND($M$1=2009,'Calculation sheet'!$AQ146="1999-2012"),'Result 2005-2012'!L146*SUM($AB$18:$AE$18)/4,IF(AND($M$1=2010,'Calculation sheet'!$AQ146="1999-2012"),'Result 2005-2012'!L146*SUM($AC$18:$AE$18)/3,IF(AND($M$1=2011,'Calculation sheet'!$AQ146="1999-2012"),'Result 2005-2012'!L146*SUM($AD$18:$AE$18)/2,IF(AND($M$1=2012,'Calculation sheet'!$AQ146="1999-2012"),'Result 2005-2012'!L146*$AE$18,""))))))))))))))))</f>
        <v/>
      </c>
      <c r="M146" s="12" t="str">
        <f t="shared" si="8"/>
        <v/>
      </c>
      <c r="N146" s="12" t="str">
        <f>IF('Result 2005-2012'!$R146="","",IF($M$1=2005,'Result 2005-2012'!N146,IF(AND($M$1=2006,'Calculation sheet'!$AQ146="2005-2012"),'Result 2005-2012'!N146*SUM($Y$10:$AE$10)/7,IF(AND($M$1=2007,'Calculation sheet'!$AQ146="2005-2012"),'Result 2005-2012'!N146*SUM($Z$10:$AE$10)/6,IF(AND($M$1=2008,'Calculation sheet'!$AQ146="2005-2012"),'Result 2005-2012'!N146*SUM($AA$10:$AE$10)/5,IF(AND($M$1=2009,'Calculation sheet'!$AQ146="2005-2012"),'Result 2005-2012'!N146*SUM($AB$10:$AE$10)/4,IF(AND($M$1=2010,'Calculation sheet'!$AQ146="2005-2012"),'Result 2005-2012'!N146*SUM($AC$10:$AE$10)/3,IF(AND($M$1=2011,'Calculation sheet'!$AQ146="2005-2012"),'Result 2005-2012'!N146*SUM($AD$10:$AE$10)/2,IF(AND($M$1=2012,'Calculation sheet'!$AQ146="2005-2012"),'Result 2005-2012'!N146*$AE$10,IF(AND($M$1=2006,'Calculation sheet'!$AQ146="1999-2012"),'Result 2005-2012'!N146*SUM($Y$16:$AE$16)/7,IF(AND($M$1=2007,'Calculation sheet'!$AQ146="1999-2012"),'Result 2005-2012'!N146*SUM($Z$16:$AE$16)/6,IF(AND($M$1=2008,'Calculation sheet'!$AQ146="1999-2012"),'Result 2005-2012'!N146*SUM($AA$16:$AE$16)/5,IF(AND($M$1=2009,'Calculation sheet'!$AQ146="1999-2012"),'Result 2005-2012'!N146*SUM($AB$16:$AE$16)/4,IF(AND($M$1=2010,'Calculation sheet'!$AQ146="1999-2012"),'Result 2005-2012'!N146*SUM($AC$16:$AE$16)/3,IF(AND($M$1=2011,'Calculation sheet'!$AQ146="1999-2012"),'Result 2005-2012'!N146*SUM($AD$16:$AE$16)/2,IF(AND($M$1=2012,'Calculation sheet'!$AQ146="1999-2012"),'Result 2005-2012'!N146*$AE$16,""))))))))))))))))</f>
        <v/>
      </c>
      <c r="O146" s="12" t="str">
        <f>IF('Result 2005-2012'!$R146="","",IF($M$1=2005,'Result 2005-2012'!O146,IF(AND($M$1=2006,'Calculation sheet'!$AQ146="2005-2012"),'Result 2005-2012'!O146*SUM($Y$10:$AE$10)/7,IF(AND($M$1=2007,'Calculation sheet'!$AQ146="2005-2012"),'Result 2005-2012'!O146*SUM($Z$10:$AE$10)/6,IF(AND($M$1=2008,'Calculation sheet'!$AQ146="2005-2012"),'Result 2005-2012'!O146*SUM($AA$10:$AE$10)/5,IF(AND($M$1=2009,'Calculation sheet'!$AQ146="2005-2012"),'Result 2005-2012'!O146*SUM($AB$10:$AE$10)/4,IF(AND($M$1=2010,'Calculation sheet'!$AQ146="2005-2012"),'Result 2005-2012'!O146*SUM($AC$10:$AE$10)/3,IF(AND($M$1=2011,'Calculation sheet'!$AQ146="2005-2012"),'Result 2005-2012'!O146*SUM($AD$10:$AE$10)/2,IF(AND($M$1=2012,'Calculation sheet'!$AQ146="2005-2012"),'Result 2005-2012'!O146*$AE$10,IF(AND($M$1=2006,'Calculation sheet'!$AQ146="1999-2012"),'Result 2005-2012'!O146*SUM($Y$16:$AE$16)/7,IF(AND($M$1=2007,'Calculation sheet'!$AQ146="1999-2012"),'Result 2005-2012'!O146*SUM($Z$16:$AE$16)/6,IF(AND($M$1=2008,'Calculation sheet'!$AQ146="1999-2012"),'Result 2005-2012'!O146*SUM($AA$16:$AE$16)/5,IF(AND($M$1=2009,'Calculation sheet'!$AQ146="1999-2012"),'Result 2005-2012'!O146*SUM($AB$16:$AE$16)/4,IF(AND($M$1=2010,'Calculation sheet'!$AQ146="1999-2012"),'Result 2005-2012'!O146*SUM($AC$16:$AE$16)/3,IF(AND($M$1=2011,'Calculation sheet'!$AQ146="1999-2012"),'Result 2005-2012'!O146*SUM($AD$16:$AE$16)/2,IF(AND($M$1=2012,'Calculation sheet'!$AQ146="1999-2012"),'Result 2005-2012'!O146*$AE$16,""))))))))))))))))</f>
        <v/>
      </c>
      <c r="P146" s="12" t="str">
        <f>IF('Result 2005-2012'!$R146="","",IF($M$1=2005,'Result 2005-2012'!P146,IF(AND($M$1=2006,'Calculation sheet'!$AQ146="2005-2012"),'Result 2005-2012'!P146*SUM($Y$11:$AE$11)/7,IF(AND($M$1=2007,'Calculation sheet'!$AQ146="2005-2012"),'Result 2005-2012'!P146*SUM($Z$11:$AE$11)/6,IF(AND($M$1=2008,'Calculation sheet'!$AQ146="2005-2012"),'Result 2005-2012'!P146*SUM($AA$11:$AE$11)/5,IF(AND($M$1=2009,'Calculation sheet'!$AQ146="2005-2012"),'Result 2005-2012'!P146*SUM($AB$11:$AE$11)/4,IF(AND($M$1=2010,'Calculation sheet'!$AQ146="2005-2012"),'Result 2005-2012'!P146*SUM($AC$11:$AE$11)/3,IF(AND($M$1=2011,'Calculation sheet'!$AQ146="2005-2012"),'Result 2005-2012'!P146*SUM($AD$11:$AE$11)/2,IF(AND($M$1=2012,'Calculation sheet'!$AQ146="2005-2012"),'Result 2005-2012'!P146*$AE$11,IF(AND($M$1=2006,'Calculation sheet'!$AQ146="1999-2012"),'Result 2005-2012'!P146*SUM($Y$16:$AE$16)/7,IF(AND($M$1=2007,'Calculation sheet'!$AQ146="1999-2012"),'Result 2005-2012'!P146*SUM($Z$16:$AE$16)/6,IF(AND($M$1=2008,'Calculation sheet'!$AQ146="1999-2012"),'Result 2005-2012'!P146*SUM($AA$16:$AE$16)/5,IF(AND($M$1=2009,'Calculation sheet'!$AQ146="1999-2012"),'Result 2005-2012'!P146*SUM($AB$16:$AE$16)/4,IF(AND($M$1=2010,'Calculation sheet'!$AQ146="1999-2012"),'Result 2005-2012'!P146*SUM($AC$16:$AE$16)/3,IF(AND($M$1=2011,'Calculation sheet'!$AQ146="1999-2012"),'Result 2005-2012'!P146*SUM($AD$16:$AE$16)/2,IF(AND($M$1=2012,'Calculation sheet'!$AQ146="1999-2012"),'Result 2005-2012'!P146*$AE$16,""))))))))))))))))</f>
        <v/>
      </c>
      <c r="Q146" s="12" t="str">
        <f t="shared" si="9"/>
        <v/>
      </c>
      <c r="R146" s="14" t="str">
        <f t="shared" si="10"/>
        <v/>
      </c>
    </row>
    <row r="147" spans="1:18" x14ac:dyDescent="0.3">
      <c r="A147" s="4" t="str">
        <f>IF('Input data'!A162="","",'Input data'!A162)</f>
        <v/>
      </c>
      <c r="B147" s="4" t="str">
        <f>IF('Input data'!B162="","",'Input data'!B162)</f>
        <v/>
      </c>
      <c r="C147" s="4" t="str">
        <f>IF('Input data'!C162="","",'Input data'!C162)</f>
        <v/>
      </c>
      <c r="D147" s="4" t="str">
        <f>IF('Input data'!D162="","",'Input data'!D162)</f>
        <v/>
      </c>
      <c r="E147" s="4" t="str">
        <f>IF('Input data'!E162="","",'Input data'!E162)</f>
        <v/>
      </c>
      <c r="F147" s="4" t="str">
        <f>IF('Input data'!F162="","",'Input data'!F162)</f>
        <v/>
      </c>
      <c r="G147" s="4">
        <f>IF('Input data'!G162="","",'Input data'!G162)</f>
        <v>0</v>
      </c>
      <c r="H147" s="4" t="str">
        <f>IF('Input data'!H162&gt;0.5,'Input data'!H162,"")</f>
        <v/>
      </c>
      <c r="I147" s="4" t="str">
        <f>IF('Input data'!I162="","",'Input data'!I162)</f>
        <v/>
      </c>
      <c r="J147" s="12" t="str">
        <f>IF('Result 2005-2012'!$R147="","",IF($M$1=2005,'Result 2005-2012'!J147,IF(AND($M$1=2006,'Calculation sheet'!$AQ147="2005-2012"),'Result 2005-2012'!J147*SUM($Y$7:$AE$7)/7,IF(AND($M$1=2007,'Calculation sheet'!$AQ147="2005-2012"),'Result 2005-2012'!J147*SUM($Z$7:$AE$7)/6,IF(AND($M$1=2008,'Calculation sheet'!$AQ147="2005-2012"),'Result 2005-2012'!J147*SUM($AA$7:$AE$7)/5,IF(AND($M$1=2009,'Calculation sheet'!$AQ147="2005-2012"),'Result 2005-2012'!J147*SUM($AB$7:$AE$7)/4,IF(AND($M$1=2010,'Calculation sheet'!$AQ147="2005-2012"),'Result 2005-2012'!J147*SUM($AC$7:$AE$7)/3,IF(AND($M$1=2011,'Calculation sheet'!$AQ147="2005-2012"),'Result 2005-2012'!J147*SUM($AD$7:$AE$7)/2,IF(AND($M$1=2012,'Calculation sheet'!$AQ147="2005-2012"),'Result 2005-2012'!J147*$AE$7,IF(AND($M$1=2006,'Calculation sheet'!$AQ147="1999-2012"),'Result 2005-2012'!J147*SUM($Y$16:$AE$16)/7,IF(AND($M$1=2007,'Calculation sheet'!$AQ147="1999-2012"),'Result 2005-2012'!J147*SUM($Z$16:$AE$16)/6,IF(AND($M$1=2008,'Calculation sheet'!$AQ147="1999-2012"),'Result 2005-2012'!J147*SUM($AA$16:$AE$16)/5,IF(AND($M$1=2009,'Calculation sheet'!$AQ147="1999-2012"),'Result 2005-2012'!J147*SUM($AB$16:$AE$16)/4,IF(AND($M$1=2010,'Calculation sheet'!$AQ147="1999-2012"),'Result 2005-2012'!J147*SUM($AC$16:$AE$16)/3,IF(AND($M$1=2011,'Calculation sheet'!$AQ147="1999-2012"),'Result 2005-2012'!J147*SUM($AD$16:$AE$16)/2,IF(AND($M$1=2012,'Calculation sheet'!$AQ147="1999-2012"),'Result 2005-2012'!J147*$AE$16,""))))))))))))))))</f>
        <v/>
      </c>
      <c r="K147" s="12" t="str">
        <f>IF('Result 2005-2012'!$R147="","",IF($M$1=2005,'Result 2005-2012'!K147,IF(AND($M$1=2006,'Calculation sheet'!$AQ147="2005-2012"),'Result 2005-2012'!K147*SUM($Y$8:$AE$8)/7,IF(AND($M$1=2007,'Calculation sheet'!$AQ147="2005-2012"),'Result 2005-2012'!K147*SUM($Z$8:$AE$8)/6,IF(AND($M$1=2008,'Calculation sheet'!$AQ147="2005-2012"),'Result 2005-2012'!K147*SUM($AA$8:$AE$8)/5,IF(AND($M$1=2009,'Calculation sheet'!$AQ147="2005-2012"),'Result 2005-2012'!K147*SUM($AB$8:$AE$8)/4,IF(AND($M$1=2010,'Calculation sheet'!$AQ147="2005-2012"),'Result 2005-2012'!K147*SUM($AC$8:$AE$8)/3,IF(AND($M$1=2011,'Calculation sheet'!$AQ147="2005-2012"),'Result 2005-2012'!K147*SUM($AD$8:$AE$8)/2,IF(AND($M$1=2012,'Calculation sheet'!$AQ147="2005-2012"),'Result 2005-2012'!K147*$AE$8,IF(AND($M$1=2006,'Calculation sheet'!$AQ147="1999-2012"),'Result 2005-2012'!K147*SUM($Y$17:$AE$17)/7,IF(AND($M$1=2007,'Calculation sheet'!$AQ147="1999-2012"),'Result 2005-2012'!K147*SUM($Z$17:$AE$17)/6,IF(AND($M$1=2008,'Calculation sheet'!$AQ147="1999-2012"),'Result 2005-2012'!K147*SUM($AA$17:$AE$17)/5,IF(AND($M$1=2009,'Calculation sheet'!$AQ147="1999-2012"),'Result 2005-2012'!K147*SUM($AB$17:$AE$17)/4,IF(AND($M$1=2010,'Calculation sheet'!$AQ147="1999-2012"),'Result 2005-2012'!K147*SUM($AC$17:$AE$17)/3,IF(AND($M$1=2011,'Calculation sheet'!$AQ147="1999-2012"),'Result 2005-2012'!K147*SUM($AD$17:$AE$17)/2,IF(AND($M$1=2012,'Calculation sheet'!$AQ147="1999-2012"),'Result 2005-2012'!K147*$AE$17,""))))))))))))))))</f>
        <v/>
      </c>
      <c r="L147" s="12" t="str">
        <f>IF('Result 2005-2012'!$R147="","",IF($M$1=2005,'Result 2005-2012'!L147,IF(AND($M$1=2006,'Calculation sheet'!$AQ147="2005-2012"),'Result 2005-2012'!L147*SUM($Y$9:$AE$9)/7,IF(AND($M$1=2007,'Calculation sheet'!$AQ147="2005-2012"),'Result 2005-2012'!L147*SUM($Z$9:$AE$9)/6,IF(AND($M$1=2008,'Calculation sheet'!$AQ147="2005-2012"),'Result 2005-2012'!L147*SUM($AA$9:$AE$9)/5,IF(AND($M$1=2009,'Calculation sheet'!$AQ147="2005-2012"),'Result 2005-2012'!L147*SUM($AB$9:$AE$9)/4,IF(AND($M$1=2010,'Calculation sheet'!$AQ147="2005-2012"),'Result 2005-2012'!L147*SUM($AC$9:$AE$9)/3,IF(AND($M$1=2011,'Calculation sheet'!$AQ147="2005-2012"),'Result 2005-2012'!L147*SUM($AD$9:$AE$9)/2,IF(AND($M$1=2012,'Calculation sheet'!$AQ147="2005-2012"),'Result 2005-2012'!L147*$AE$9,IF(AND($M$1=2006,'Calculation sheet'!$AQ147="1999-2012"),'Result 2005-2012'!L147*SUM($Y$18:$AE$18)/7,IF(AND($M$1=2007,'Calculation sheet'!$AQ147="1999-2012"),'Result 2005-2012'!L147*SUM($Z$18:$AE$18)/6,IF(AND($M$1=2008,'Calculation sheet'!$AQ147="1999-2012"),'Result 2005-2012'!L147*SUM($AA$18:$AE$18)/5,IF(AND($M$1=2009,'Calculation sheet'!$AQ147="1999-2012"),'Result 2005-2012'!L147*SUM($AB$18:$AE$18)/4,IF(AND($M$1=2010,'Calculation sheet'!$AQ147="1999-2012"),'Result 2005-2012'!L147*SUM($AC$18:$AE$18)/3,IF(AND($M$1=2011,'Calculation sheet'!$AQ147="1999-2012"),'Result 2005-2012'!L147*SUM($AD$18:$AE$18)/2,IF(AND($M$1=2012,'Calculation sheet'!$AQ147="1999-2012"),'Result 2005-2012'!L147*$AE$18,""))))))))))))))))</f>
        <v/>
      </c>
      <c r="M147" s="12" t="str">
        <f t="shared" si="8"/>
        <v/>
      </c>
      <c r="N147" s="12" t="str">
        <f>IF('Result 2005-2012'!$R147="","",IF($M$1=2005,'Result 2005-2012'!N147,IF(AND($M$1=2006,'Calculation sheet'!$AQ147="2005-2012"),'Result 2005-2012'!N147*SUM($Y$10:$AE$10)/7,IF(AND($M$1=2007,'Calculation sheet'!$AQ147="2005-2012"),'Result 2005-2012'!N147*SUM($Z$10:$AE$10)/6,IF(AND($M$1=2008,'Calculation sheet'!$AQ147="2005-2012"),'Result 2005-2012'!N147*SUM($AA$10:$AE$10)/5,IF(AND($M$1=2009,'Calculation sheet'!$AQ147="2005-2012"),'Result 2005-2012'!N147*SUM($AB$10:$AE$10)/4,IF(AND($M$1=2010,'Calculation sheet'!$AQ147="2005-2012"),'Result 2005-2012'!N147*SUM($AC$10:$AE$10)/3,IF(AND($M$1=2011,'Calculation sheet'!$AQ147="2005-2012"),'Result 2005-2012'!N147*SUM($AD$10:$AE$10)/2,IF(AND($M$1=2012,'Calculation sheet'!$AQ147="2005-2012"),'Result 2005-2012'!N147*$AE$10,IF(AND($M$1=2006,'Calculation sheet'!$AQ147="1999-2012"),'Result 2005-2012'!N147*SUM($Y$16:$AE$16)/7,IF(AND($M$1=2007,'Calculation sheet'!$AQ147="1999-2012"),'Result 2005-2012'!N147*SUM($Z$16:$AE$16)/6,IF(AND($M$1=2008,'Calculation sheet'!$AQ147="1999-2012"),'Result 2005-2012'!N147*SUM($AA$16:$AE$16)/5,IF(AND($M$1=2009,'Calculation sheet'!$AQ147="1999-2012"),'Result 2005-2012'!N147*SUM($AB$16:$AE$16)/4,IF(AND($M$1=2010,'Calculation sheet'!$AQ147="1999-2012"),'Result 2005-2012'!N147*SUM($AC$16:$AE$16)/3,IF(AND($M$1=2011,'Calculation sheet'!$AQ147="1999-2012"),'Result 2005-2012'!N147*SUM($AD$16:$AE$16)/2,IF(AND($M$1=2012,'Calculation sheet'!$AQ147="1999-2012"),'Result 2005-2012'!N147*$AE$16,""))))))))))))))))</f>
        <v/>
      </c>
      <c r="O147" s="12" t="str">
        <f>IF('Result 2005-2012'!$R147="","",IF($M$1=2005,'Result 2005-2012'!O147,IF(AND($M$1=2006,'Calculation sheet'!$AQ147="2005-2012"),'Result 2005-2012'!O147*SUM($Y$10:$AE$10)/7,IF(AND($M$1=2007,'Calculation sheet'!$AQ147="2005-2012"),'Result 2005-2012'!O147*SUM($Z$10:$AE$10)/6,IF(AND($M$1=2008,'Calculation sheet'!$AQ147="2005-2012"),'Result 2005-2012'!O147*SUM($AA$10:$AE$10)/5,IF(AND($M$1=2009,'Calculation sheet'!$AQ147="2005-2012"),'Result 2005-2012'!O147*SUM($AB$10:$AE$10)/4,IF(AND($M$1=2010,'Calculation sheet'!$AQ147="2005-2012"),'Result 2005-2012'!O147*SUM($AC$10:$AE$10)/3,IF(AND($M$1=2011,'Calculation sheet'!$AQ147="2005-2012"),'Result 2005-2012'!O147*SUM($AD$10:$AE$10)/2,IF(AND($M$1=2012,'Calculation sheet'!$AQ147="2005-2012"),'Result 2005-2012'!O147*$AE$10,IF(AND($M$1=2006,'Calculation sheet'!$AQ147="1999-2012"),'Result 2005-2012'!O147*SUM($Y$16:$AE$16)/7,IF(AND($M$1=2007,'Calculation sheet'!$AQ147="1999-2012"),'Result 2005-2012'!O147*SUM($Z$16:$AE$16)/6,IF(AND($M$1=2008,'Calculation sheet'!$AQ147="1999-2012"),'Result 2005-2012'!O147*SUM($AA$16:$AE$16)/5,IF(AND($M$1=2009,'Calculation sheet'!$AQ147="1999-2012"),'Result 2005-2012'!O147*SUM($AB$16:$AE$16)/4,IF(AND($M$1=2010,'Calculation sheet'!$AQ147="1999-2012"),'Result 2005-2012'!O147*SUM($AC$16:$AE$16)/3,IF(AND($M$1=2011,'Calculation sheet'!$AQ147="1999-2012"),'Result 2005-2012'!O147*SUM($AD$16:$AE$16)/2,IF(AND($M$1=2012,'Calculation sheet'!$AQ147="1999-2012"),'Result 2005-2012'!O147*$AE$16,""))))))))))))))))</f>
        <v/>
      </c>
      <c r="P147" s="12" t="str">
        <f>IF('Result 2005-2012'!$R147="","",IF($M$1=2005,'Result 2005-2012'!P147,IF(AND($M$1=2006,'Calculation sheet'!$AQ147="2005-2012"),'Result 2005-2012'!P147*SUM($Y$11:$AE$11)/7,IF(AND($M$1=2007,'Calculation sheet'!$AQ147="2005-2012"),'Result 2005-2012'!P147*SUM($Z$11:$AE$11)/6,IF(AND($M$1=2008,'Calculation sheet'!$AQ147="2005-2012"),'Result 2005-2012'!P147*SUM($AA$11:$AE$11)/5,IF(AND($M$1=2009,'Calculation sheet'!$AQ147="2005-2012"),'Result 2005-2012'!P147*SUM($AB$11:$AE$11)/4,IF(AND($M$1=2010,'Calculation sheet'!$AQ147="2005-2012"),'Result 2005-2012'!P147*SUM($AC$11:$AE$11)/3,IF(AND($M$1=2011,'Calculation sheet'!$AQ147="2005-2012"),'Result 2005-2012'!P147*SUM($AD$11:$AE$11)/2,IF(AND($M$1=2012,'Calculation sheet'!$AQ147="2005-2012"),'Result 2005-2012'!P147*$AE$11,IF(AND($M$1=2006,'Calculation sheet'!$AQ147="1999-2012"),'Result 2005-2012'!P147*SUM($Y$16:$AE$16)/7,IF(AND($M$1=2007,'Calculation sheet'!$AQ147="1999-2012"),'Result 2005-2012'!P147*SUM($Z$16:$AE$16)/6,IF(AND($M$1=2008,'Calculation sheet'!$AQ147="1999-2012"),'Result 2005-2012'!P147*SUM($AA$16:$AE$16)/5,IF(AND($M$1=2009,'Calculation sheet'!$AQ147="1999-2012"),'Result 2005-2012'!P147*SUM($AB$16:$AE$16)/4,IF(AND($M$1=2010,'Calculation sheet'!$AQ147="1999-2012"),'Result 2005-2012'!P147*SUM($AC$16:$AE$16)/3,IF(AND($M$1=2011,'Calculation sheet'!$AQ147="1999-2012"),'Result 2005-2012'!P147*SUM($AD$16:$AE$16)/2,IF(AND($M$1=2012,'Calculation sheet'!$AQ147="1999-2012"),'Result 2005-2012'!P147*$AE$16,""))))))))))))))))</f>
        <v/>
      </c>
      <c r="Q147" s="12" t="str">
        <f t="shared" si="9"/>
        <v/>
      </c>
      <c r="R147" s="14" t="str">
        <f t="shared" si="10"/>
        <v/>
      </c>
    </row>
    <row r="148" spans="1:18" x14ac:dyDescent="0.3">
      <c r="A148" s="4" t="str">
        <f>IF('Input data'!A163="","",'Input data'!A163)</f>
        <v/>
      </c>
      <c r="B148" s="4" t="str">
        <f>IF('Input data'!B163="","",'Input data'!B163)</f>
        <v/>
      </c>
      <c r="C148" s="4" t="str">
        <f>IF('Input data'!C163="","",'Input data'!C163)</f>
        <v/>
      </c>
      <c r="D148" s="4" t="str">
        <f>IF('Input data'!D163="","",'Input data'!D163)</f>
        <v/>
      </c>
      <c r="E148" s="4" t="str">
        <f>IF('Input data'!E163="","",'Input data'!E163)</f>
        <v/>
      </c>
      <c r="F148" s="4" t="str">
        <f>IF('Input data'!F163="","",'Input data'!F163)</f>
        <v/>
      </c>
      <c r="G148" s="4">
        <f>IF('Input data'!G163="","",'Input data'!G163)</f>
        <v>0</v>
      </c>
      <c r="H148" s="4" t="str">
        <f>IF('Input data'!H163&gt;0.5,'Input data'!H163,"")</f>
        <v/>
      </c>
      <c r="I148" s="4" t="str">
        <f>IF('Input data'!I163="","",'Input data'!I163)</f>
        <v/>
      </c>
      <c r="J148" s="12" t="str">
        <f>IF('Result 2005-2012'!$R148="","",IF($M$1=2005,'Result 2005-2012'!J148,IF(AND($M$1=2006,'Calculation sheet'!$AQ148="2005-2012"),'Result 2005-2012'!J148*SUM($Y$7:$AE$7)/7,IF(AND($M$1=2007,'Calculation sheet'!$AQ148="2005-2012"),'Result 2005-2012'!J148*SUM($Z$7:$AE$7)/6,IF(AND($M$1=2008,'Calculation sheet'!$AQ148="2005-2012"),'Result 2005-2012'!J148*SUM($AA$7:$AE$7)/5,IF(AND($M$1=2009,'Calculation sheet'!$AQ148="2005-2012"),'Result 2005-2012'!J148*SUM($AB$7:$AE$7)/4,IF(AND($M$1=2010,'Calculation sheet'!$AQ148="2005-2012"),'Result 2005-2012'!J148*SUM($AC$7:$AE$7)/3,IF(AND($M$1=2011,'Calculation sheet'!$AQ148="2005-2012"),'Result 2005-2012'!J148*SUM($AD$7:$AE$7)/2,IF(AND($M$1=2012,'Calculation sheet'!$AQ148="2005-2012"),'Result 2005-2012'!J148*$AE$7,IF(AND($M$1=2006,'Calculation sheet'!$AQ148="1999-2012"),'Result 2005-2012'!J148*SUM($Y$16:$AE$16)/7,IF(AND($M$1=2007,'Calculation sheet'!$AQ148="1999-2012"),'Result 2005-2012'!J148*SUM($Z$16:$AE$16)/6,IF(AND($M$1=2008,'Calculation sheet'!$AQ148="1999-2012"),'Result 2005-2012'!J148*SUM($AA$16:$AE$16)/5,IF(AND($M$1=2009,'Calculation sheet'!$AQ148="1999-2012"),'Result 2005-2012'!J148*SUM($AB$16:$AE$16)/4,IF(AND($M$1=2010,'Calculation sheet'!$AQ148="1999-2012"),'Result 2005-2012'!J148*SUM($AC$16:$AE$16)/3,IF(AND($M$1=2011,'Calculation sheet'!$AQ148="1999-2012"),'Result 2005-2012'!J148*SUM($AD$16:$AE$16)/2,IF(AND($M$1=2012,'Calculation sheet'!$AQ148="1999-2012"),'Result 2005-2012'!J148*$AE$16,""))))))))))))))))</f>
        <v/>
      </c>
      <c r="K148" s="12" t="str">
        <f>IF('Result 2005-2012'!$R148="","",IF($M$1=2005,'Result 2005-2012'!K148,IF(AND($M$1=2006,'Calculation sheet'!$AQ148="2005-2012"),'Result 2005-2012'!K148*SUM($Y$8:$AE$8)/7,IF(AND($M$1=2007,'Calculation sheet'!$AQ148="2005-2012"),'Result 2005-2012'!K148*SUM($Z$8:$AE$8)/6,IF(AND($M$1=2008,'Calculation sheet'!$AQ148="2005-2012"),'Result 2005-2012'!K148*SUM($AA$8:$AE$8)/5,IF(AND($M$1=2009,'Calculation sheet'!$AQ148="2005-2012"),'Result 2005-2012'!K148*SUM($AB$8:$AE$8)/4,IF(AND($M$1=2010,'Calculation sheet'!$AQ148="2005-2012"),'Result 2005-2012'!K148*SUM($AC$8:$AE$8)/3,IF(AND($M$1=2011,'Calculation sheet'!$AQ148="2005-2012"),'Result 2005-2012'!K148*SUM($AD$8:$AE$8)/2,IF(AND($M$1=2012,'Calculation sheet'!$AQ148="2005-2012"),'Result 2005-2012'!K148*$AE$8,IF(AND($M$1=2006,'Calculation sheet'!$AQ148="1999-2012"),'Result 2005-2012'!K148*SUM($Y$17:$AE$17)/7,IF(AND($M$1=2007,'Calculation sheet'!$AQ148="1999-2012"),'Result 2005-2012'!K148*SUM($Z$17:$AE$17)/6,IF(AND($M$1=2008,'Calculation sheet'!$AQ148="1999-2012"),'Result 2005-2012'!K148*SUM($AA$17:$AE$17)/5,IF(AND($M$1=2009,'Calculation sheet'!$AQ148="1999-2012"),'Result 2005-2012'!K148*SUM($AB$17:$AE$17)/4,IF(AND($M$1=2010,'Calculation sheet'!$AQ148="1999-2012"),'Result 2005-2012'!K148*SUM($AC$17:$AE$17)/3,IF(AND($M$1=2011,'Calculation sheet'!$AQ148="1999-2012"),'Result 2005-2012'!K148*SUM($AD$17:$AE$17)/2,IF(AND($M$1=2012,'Calculation sheet'!$AQ148="1999-2012"),'Result 2005-2012'!K148*$AE$17,""))))))))))))))))</f>
        <v/>
      </c>
      <c r="L148" s="12" t="str">
        <f>IF('Result 2005-2012'!$R148="","",IF($M$1=2005,'Result 2005-2012'!L148,IF(AND($M$1=2006,'Calculation sheet'!$AQ148="2005-2012"),'Result 2005-2012'!L148*SUM($Y$9:$AE$9)/7,IF(AND($M$1=2007,'Calculation sheet'!$AQ148="2005-2012"),'Result 2005-2012'!L148*SUM($Z$9:$AE$9)/6,IF(AND($M$1=2008,'Calculation sheet'!$AQ148="2005-2012"),'Result 2005-2012'!L148*SUM($AA$9:$AE$9)/5,IF(AND($M$1=2009,'Calculation sheet'!$AQ148="2005-2012"),'Result 2005-2012'!L148*SUM($AB$9:$AE$9)/4,IF(AND($M$1=2010,'Calculation sheet'!$AQ148="2005-2012"),'Result 2005-2012'!L148*SUM($AC$9:$AE$9)/3,IF(AND($M$1=2011,'Calculation sheet'!$AQ148="2005-2012"),'Result 2005-2012'!L148*SUM($AD$9:$AE$9)/2,IF(AND($M$1=2012,'Calculation sheet'!$AQ148="2005-2012"),'Result 2005-2012'!L148*$AE$9,IF(AND($M$1=2006,'Calculation sheet'!$AQ148="1999-2012"),'Result 2005-2012'!L148*SUM($Y$18:$AE$18)/7,IF(AND($M$1=2007,'Calculation sheet'!$AQ148="1999-2012"),'Result 2005-2012'!L148*SUM($Z$18:$AE$18)/6,IF(AND($M$1=2008,'Calculation sheet'!$AQ148="1999-2012"),'Result 2005-2012'!L148*SUM($AA$18:$AE$18)/5,IF(AND($M$1=2009,'Calculation sheet'!$AQ148="1999-2012"),'Result 2005-2012'!L148*SUM($AB$18:$AE$18)/4,IF(AND($M$1=2010,'Calculation sheet'!$AQ148="1999-2012"),'Result 2005-2012'!L148*SUM($AC$18:$AE$18)/3,IF(AND($M$1=2011,'Calculation sheet'!$AQ148="1999-2012"),'Result 2005-2012'!L148*SUM($AD$18:$AE$18)/2,IF(AND($M$1=2012,'Calculation sheet'!$AQ148="1999-2012"),'Result 2005-2012'!L148*$AE$18,""))))))))))))))))</f>
        <v/>
      </c>
      <c r="M148" s="12" t="str">
        <f t="shared" si="8"/>
        <v/>
      </c>
      <c r="N148" s="12" t="str">
        <f>IF('Result 2005-2012'!$R148="","",IF($M$1=2005,'Result 2005-2012'!N148,IF(AND($M$1=2006,'Calculation sheet'!$AQ148="2005-2012"),'Result 2005-2012'!N148*SUM($Y$10:$AE$10)/7,IF(AND($M$1=2007,'Calculation sheet'!$AQ148="2005-2012"),'Result 2005-2012'!N148*SUM($Z$10:$AE$10)/6,IF(AND($M$1=2008,'Calculation sheet'!$AQ148="2005-2012"),'Result 2005-2012'!N148*SUM($AA$10:$AE$10)/5,IF(AND($M$1=2009,'Calculation sheet'!$AQ148="2005-2012"),'Result 2005-2012'!N148*SUM($AB$10:$AE$10)/4,IF(AND($M$1=2010,'Calculation sheet'!$AQ148="2005-2012"),'Result 2005-2012'!N148*SUM($AC$10:$AE$10)/3,IF(AND($M$1=2011,'Calculation sheet'!$AQ148="2005-2012"),'Result 2005-2012'!N148*SUM($AD$10:$AE$10)/2,IF(AND($M$1=2012,'Calculation sheet'!$AQ148="2005-2012"),'Result 2005-2012'!N148*$AE$10,IF(AND($M$1=2006,'Calculation sheet'!$AQ148="1999-2012"),'Result 2005-2012'!N148*SUM($Y$16:$AE$16)/7,IF(AND($M$1=2007,'Calculation sheet'!$AQ148="1999-2012"),'Result 2005-2012'!N148*SUM($Z$16:$AE$16)/6,IF(AND($M$1=2008,'Calculation sheet'!$AQ148="1999-2012"),'Result 2005-2012'!N148*SUM($AA$16:$AE$16)/5,IF(AND($M$1=2009,'Calculation sheet'!$AQ148="1999-2012"),'Result 2005-2012'!N148*SUM($AB$16:$AE$16)/4,IF(AND($M$1=2010,'Calculation sheet'!$AQ148="1999-2012"),'Result 2005-2012'!N148*SUM($AC$16:$AE$16)/3,IF(AND($M$1=2011,'Calculation sheet'!$AQ148="1999-2012"),'Result 2005-2012'!N148*SUM($AD$16:$AE$16)/2,IF(AND($M$1=2012,'Calculation sheet'!$AQ148="1999-2012"),'Result 2005-2012'!N148*$AE$16,""))))))))))))))))</f>
        <v/>
      </c>
      <c r="O148" s="12" t="str">
        <f>IF('Result 2005-2012'!$R148="","",IF($M$1=2005,'Result 2005-2012'!O148,IF(AND($M$1=2006,'Calculation sheet'!$AQ148="2005-2012"),'Result 2005-2012'!O148*SUM($Y$10:$AE$10)/7,IF(AND($M$1=2007,'Calculation sheet'!$AQ148="2005-2012"),'Result 2005-2012'!O148*SUM($Z$10:$AE$10)/6,IF(AND($M$1=2008,'Calculation sheet'!$AQ148="2005-2012"),'Result 2005-2012'!O148*SUM($AA$10:$AE$10)/5,IF(AND($M$1=2009,'Calculation sheet'!$AQ148="2005-2012"),'Result 2005-2012'!O148*SUM($AB$10:$AE$10)/4,IF(AND($M$1=2010,'Calculation sheet'!$AQ148="2005-2012"),'Result 2005-2012'!O148*SUM($AC$10:$AE$10)/3,IF(AND($M$1=2011,'Calculation sheet'!$AQ148="2005-2012"),'Result 2005-2012'!O148*SUM($AD$10:$AE$10)/2,IF(AND($M$1=2012,'Calculation sheet'!$AQ148="2005-2012"),'Result 2005-2012'!O148*$AE$10,IF(AND($M$1=2006,'Calculation sheet'!$AQ148="1999-2012"),'Result 2005-2012'!O148*SUM($Y$16:$AE$16)/7,IF(AND($M$1=2007,'Calculation sheet'!$AQ148="1999-2012"),'Result 2005-2012'!O148*SUM($Z$16:$AE$16)/6,IF(AND($M$1=2008,'Calculation sheet'!$AQ148="1999-2012"),'Result 2005-2012'!O148*SUM($AA$16:$AE$16)/5,IF(AND($M$1=2009,'Calculation sheet'!$AQ148="1999-2012"),'Result 2005-2012'!O148*SUM($AB$16:$AE$16)/4,IF(AND($M$1=2010,'Calculation sheet'!$AQ148="1999-2012"),'Result 2005-2012'!O148*SUM($AC$16:$AE$16)/3,IF(AND($M$1=2011,'Calculation sheet'!$AQ148="1999-2012"),'Result 2005-2012'!O148*SUM($AD$16:$AE$16)/2,IF(AND($M$1=2012,'Calculation sheet'!$AQ148="1999-2012"),'Result 2005-2012'!O148*$AE$16,""))))))))))))))))</f>
        <v/>
      </c>
      <c r="P148" s="12" t="str">
        <f>IF('Result 2005-2012'!$R148="","",IF($M$1=2005,'Result 2005-2012'!P148,IF(AND($M$1=2006,'Calculation sheet'!$AQ148="2005-2012"),'Result 2005-2012'!P148*SUM($Y$11:$AE$11)/7,IF(AND($M$1=2007,'Calculation sheet'!$AQ148="2005-2012"),'Result 2005-2012'!P148*SUM($Z$11:$AE$11)/6,IF(AND($M$1=2008,'Calculation sheet'!$AQ148="2005-2012"),'Result 2005-2012'!P148*SUM($AA$11:$AE$11)/5,IF(AND($M$1=2009,'Calculation sheet'!$AQ148="2005-2012"),'Result 2005-2012'!P148*SUM($AB$11:$AE$11)/4,IF(AND($M$1=2010,'Calculation sheet'!$AQ148="2005-2012"),'Result 2005-2012'!P148*SUM($AC$11:$AE$11)/3,IF(AND($M$1=2011,'Calculation sheet'!$AQ148="2005-2012"),'Result 2005-2012'!P148*SUM($AD$11:$AE$11)/2,IF(AND($M$1=2012,'Calculation sheet'!$AQ148="2005-2012"),'Result 2005-2012'!P148*$AE$11,IF(AND($M$1=2006,'Calculation sheet'!$AQ148="1999-2012"),'Result 2005-2012'!P148*SUM($Y$16:$AE$16)/7,IF(AND($M$1=2007,'Calculation sheet'!$AQ148="1999-2012"),'Result 2005-2012'!P148*SUM($Z$16:$AE$16)/6,IF(AND($M$1=2008,'Calculation sheet'!$AQ148="1999-2012"),'Result 2005-2012'!P148*SUM($AA$16:$AE$16)/5,IF(AND($M$1=2009,'Calculation sheet'!$AQ148="1999-2012"),'Result 2005-2012'!P148*SUM($AB$16:$AE$16)/4,IF(AND($M$1=2010,'Calculation sheet'!$AQ148="1999-2012"),'Result 2005-2012'!P148*SUM($AC$16:$AE$16)/3,IF(AND($M$1=2011,'Calculation sheet'!$AQ148="1999-2012"),'Result 2005-2012'!P148*SUM($AD$16:$AE$16)/2,IF(AND($M$1=2012,'Calculation sheet'!$AQ148="1999-2012"),'Result 2005-2012'!P148*$AE$16,""))))))))))))))))</f>
        <v/>
      </c>
      <c r="Q148" s="12" t="str">
        <f t="shared" si="9"/>
        <v/>
      </c>
      <c r="R148" s="14" t="str">
        <f t="shared" si="10"/>
        <v/>
      </c>
    </row>
    <row r="149" spans="1:18" x14ac:dyDescent="0.3">
      <c r="A149" s="4" t="str">
        <f>IF('Input data'!A164="","",'Input data'!A164)</f>
        <v/>
      </c>
      <c r="B149" s="4" t="str">
        <f>IF('Input data'!B164="","",'Input data'!B164)</f>
        <v/>
      </c>
      <c r="C149" s="4" t="str">
        <f>IF('Input data'!C164="","",'Input data'!C164)</f>
        <v/>
      </c>
      <c r="D149" s="4" t="str">
        <f>IF('Input data'!D164="","",'Input data'!D164)</f>
        <v/>
      </c>
      <c r="E149" s="4" t="str">
        <f>IF('Input data'!E164="","",'Input data'!E164)</f>
        <v/>
      </c>
      <c r="F149" s="4" t="str">
        <f>IF('Input data'!F164="","",'Input data'!F164)</f>
        <v/>
      </c>
      <c r="G149" s="4">
        <f>IF('Input data'!G164="","",'Input data'!G164)</f>
        <v>0</v>
      </c>
      <c r="H149" s="4" t="str">
        <f>IF('Input data'!H164&gt;0.5,'Input data'!H164,"")</f>
        <v/>
      </c>
      <c r="I149" s="4" t="str">
        <f>IF('Input data'!I164="","",'Input data'!I164)</f>
        <v/>
      </c>
      <c r="J149" s="12" t="str">
        <f>IF('Result 2005-2012'!$R149="","",IF($M$1=2005,'Result 2005-2012'!J149,IF(AND($M$1=2006,'Calculation sheet'!$AQ149="2005-2012"),'Result 2005-2012'!J149*SUM($Y$7:$AE$7)/7,IF(AND($M$1=2007,'Calculation sheet'!$AQ149="2005-2012"),'Result 2005-2012'!J149*SUM($Z$7:$AE$7)/6,IF(AND($M$1=2008,'Calculation sheet'!$AQ149="2005-2012"),'Result 2005-2012'!J149*SUM($AA$7:$AE$7)/5,IF(AND($M$1=2009,'Calculation sheet'!$AQ149="2005-2012"),'Result 2005-2012'!J149*SUM($AB$7:$AE$7)/4,IF(AND($M$1=2010,'Calculation sheet'!$AQ149="2005-2012"),'Result 2005-2012'!J149*SUM($AC$7:$AE$7)/3,IF(AND($M$1=2011,'Calculation sheet'!$AQ149="2005-2012"),'Result 2005-2012'!J149*SUM($AD$7:$AE$7)/2,IF(AND($M$1=2012,'Calculation sheet'!$AQ149="2005-2012"),'Result 2005-2012'!J149*$AE$7,IF(AND($M$1=2006,'Calculation sheet'!$AQ149="1999-2012"),'Result 2005-2012'!J149*SUM($Y$16:$AE$16)/7,IF(AND($M$1=2007,'Calculation sheet'!$AQ149="1999-2012"),'Result 2005-2012'!J149*SUM($Z$16:$AE$16)/6,IF(AND($M$1=2008,'Calculation sheet'!$AQ149="1999-2012"),'Result 2005-2012'!J149*SUM($AA$16:$AE$16)/5,IF(AND($M$1=2009,'Calculation sheet'!$AQ149="1999-2012"),'Result 2005-2012'!J149*SUM($AB$16:$AE$16)/4,IF(AND($M$1=2010,'Calculation sheet'!$AQ149="1999-2012"),'Result 2005-2012'!J149*SUM($AC$16:$AE$16)/3,IF(AND($M$1=2011,'Calculation sheet'!$AQ149="1999-2012"),'Result 2005-2012'!J149*SUM($AD$16:$AE$16)/2,IF(AND($M$1=2012,'Calculation sheet'!$AQ149="1999-2012"),'Result 2005-2012'!J149*$AE$16,""))))))))))))))))</f>
        <v/>
      </c>
      <c r="K149" s="12" t="str">
        <f>IF('Result 2005-2012'!$R149="","",IF($M$1=2005,'Result 2005-2012'!K149,IF(AND($M$1=2006,'Calculation sheet'!$AQ149="2005-2012"),'Result 2005-2012'!K149*SUM($Y$8:$AE$8)/7,IF(AND($M$1=2007,'Calculation sheet'!$AQ149="2005-2012"),'Result 2005-2012'!K149*SUM($Z$8:$AE$8)/6,IF(AND($M$1=2008,'Calculation sheet'!$AQ149="2005-2012"),'Result 2005-2012'!K149*SUM($AA$8:$AE$8)/5,IF(AND($M$1=2009,'Calculation sheet'!$AQ149="2005-2012"),'Result 2005-2012'!K149*SUM($AB$8:$AE$8)/4,IF(AND($M$1=2010,'Calculation sheet'!$AQ149="2005-2012"),'Result 2005-2012'!K149*SUM($AC$8:$AE$8)/3,IF(AND($M$1=2011,'Calculation sheet'!$AQ149="2005-2012"),'Result 2005-2012'!K149*SUM($AD$8:$AE$8)/2,IF(AND($M$1=2012,'Calculation sheet'!$AQ149="2005-2012"),'Result 2005-2012'!K149*$AE$8,IF(AND($M$1=2006,'Calculation sheet'!$AQ149="1999-2012"),'Result 2005-2012'!K149*SUM($Y$17:$AE$17)/7,IF(AND($M$1=2007,'Calculation sheet'!$AQ149="1999-2012"),'Result 2005-2012'!K149*SUM($Z$17:$AE$17)/6,IF(AND($M$1=2008,'Calculation sheet'!$AQ149="1999-2012"),'Result 2005-2012'!K149*SUM($AA$17:$AE$17)/5,IF(AND($M$1=2009,'Calculation sheet'!$AQ149="1999-2012"),'Result 2005-2012'!K149*SUM($AB$17:$AE$17)/4,IF(AND($M$1=2010,'Calculation sheet'!$AQ149="1999-2012"),'Result 2005-2012'!K149*SUM($AC$17:$AE$17)/3,IF(AND($M$1=2011,'Calculation sheet'!$AQ149="1999-2012"),'Result 2005-2012'!K149*SUM($AD$17:$AE$17)/2,IF(AND($M$1=2012,'Calculation sheet'!$AQ149="1999-2012"),'Result 2005-2012'!K149*$AE$17,""))))))))))))))))</f>
        <v/>
      </c>
      <c r="L149" s="12" t="str">
        <f>IF('Result 2005-2012'!$R149="","",IF($M$1=2005,'Result 2005-2012'!L149,IF(AND($M$1=2006,'Calculation sheet'!$AQ149="2005-2012"),'Result 2005-2012'!L149*SUM($Y$9:$AE$9)/7,IF(AND($M$1=2007,'Calculation sheet'!$AQ149="2005-2012"),'Result 2005-2012'!L149*SUM($Z$9:$AE$9)/6,IF(AND($M$1=2008,'Calculation sheet'!$AQ149="2005-2012"),'Result 2005-2012'!L149*SUM($AA$9:$AE$9)/5,IF(AND($M$1=2009,'Calculation sheet'!$AQ149="2005-2012"),'Result 2005-2012'!L149*SUM($AB$9:$AE$9)/4,IF(AND($M$1=2010,'Calculation sheet'!$AQ149="2005-2012"),'Result 2005-2012'!L149*SUM($AC$9:$AE$9)/3,IF(AND($M$1=2011,'Calculation sheet'!$AQ149="2005-2012"),'Result 2005-2012'!L149*SUM($AD$9:$AE$9)/2,IF(AND($M$1=2012,'Calculation sheet'!$AQ149="2005-2012"),'Result 2005-2012'!L149*$AE$9,IF(AND($M$1=2006,'Calculation sheet'!$AQ149="1999-2012"),'Result 2005-2012'!L149*SUM($Y$18:$AE$18)/7,IF(AND($M$1=2007,'Calculation sheet'!$AQ149="1999-2012"),'Result 2005-2012'!L149*SUM($Z$18:$AE$18)/6,IF(AND($M$1=2008,'Calculation sheet'!$AQ149="1999-2012"),'Result 2005-2012'!L149*SUM($AA$18:$AE$18)/5,IF(AND($M$1=2009,'Calculation sheet'!$AQ149="1999-2012"),'Result 2005-2012'!L149*SUM($AB$18:$AE$18)/4,IF(AND($M$1=2010,'Calculation sheet'!$AQ149="1999-2012"),'Result 2005-2012'!L149*SUM($AC$18:$AE$18)/3,IF(AND($M$1=2011,'Calculation sheet'!$AQ149="1999-2012"),'Result 2005-2012'!L149*SUM($AD$18:$AE$18)/2,IF(AND($M$1=2012,'Calculation sheet'!$AQ149="1999-2012"),'Result 2005-2012'!L149*$AE$18,""))))))))))))))))</f>
        <v/>
      </c>
      <c r="M149" s="12" t="str">
        <f t="shared" si="8"/>
        <v/>
      </c>
      <c r="N149" s="12" t="str">
        <f>IF('Result 2005-2012'!$R149="","",IF($M$1=2005,'Result 2005-2012'!N149,IF(AND($M$1=2006,'Calculation sheet'!$AQ149="2005-2012"),'Result 2005-2012'!N149*SUM($Y$10:$AE$10)/7,IF(AND($M$1=2007,'Calculation sheet'!$AQ149="2005-2012"),'Result 2005-2012'!N149*SUM($Z$10:$AE$10)/6,IF(AND($M$1=2008,'Calculation sheet'!$AQ149="2005-2012"),'Result 2005-2012'!N149*SUM($AA$10:$AE$10)/5,IF(AND($M$1=2009,'Calculation sheet'!$AQ149="2005-2012"),'Result 2005-2012'!N149*SUM($AB$10:$AE$10)/4,IF(AND($M$1=2010,'Calculation sheet'!$AQ149="2005-2012"),'Result 2005-2012'!N149*SUM($AC$10:$AE$10)/3,IF(AND($M$1=2011,'Calculation sheet'!$AQ149="2005-2012"),'Result 2005-2012'!N149*SUM($AD$10:$AE$10)/2,IF(AND($M$1=2012,'Calculation sheet'!$AQ149="2005-2012"),'Result 2005-2012'!N149*$AE$10,IF(AND($M$1=2006,'Calculation sheet'!$AQ149="1999-2012"),'Result 2005-2012'!N149*SUM($Y$16:$AE$16)/7,IF(AND($M$1=2007,'Calculation sheet'!$AQ149="1999-2012"),'Result 2005-2012'!N149*SUM($Z$16:$AE$16)/6,IF(AND($M$1=2008,'Calculation sheet'!$AQ149="1999-2012"),'Result 2005-2012'!N149*SUM($AA$16:$AE$16)/5,IF(AND($M$1=2009,'Calculation sheet'!$AQ149="1999-2012"),'Result 2005-2012'!N149*SUM($AB$16:$AE$16)/4,IF(AND($M$1=2010,'Calculation sheet'!$AQ149="1999-2012"),'Result 2005-2012'!N149*SUM($AC$16:$AE$16)/3,IF(AND($M$1=2011,'Calculation sheet'!$AQ149="1999-2012"),'Result 2005-2012'!N149*SUM($AD$16:$AE$16)/2,IF(AND($M$1=2012,'Calculation sheet'!$AQ149="1999-2012"),'Result 2005-2012'!N149*$AE$16,""))))))))))))))))</f>
        <v/>
      </c>
      <c r="O149" s="12" t="str">
        <f>IF('Result 2005-2012'!$R149="","",IF($M$1=2005,'Result 2005-2012'!O149,IF(AND($M$1=2006,'Calculation sheet'!$AQ149="2005-2012"),'Result 2005-2012'!O149*SUM($Y$10:$AE$10)/7,IF(AND($M$1=2007,'Calculation sheet'!$AQ149="2005-2012"),'Result 2005-2012'!O149*SUM($Z$10:$AE$10)/6,IF(AND($M$1=2008,'Calculation sheet'!$AQ149="2005-2012"),'Result 2005-2012'!O149*SUM($AA$10:$AE$10)/5,IF(AND($M$1=2009,'Calculation sheet'!$AQ149="2005-2012"),'Result 2005-2012'!O149*SUM($AB$10:$AE$10)/4,IF(AND($M$1=2010,'Calculation sheet'!$AQ149="2005-2012"),'Result 2005-2012'!O149*SUM($AC$10:$AE$10)/3,IF(AND($M$1=2011,'Calculation sheet'!$AQ149="2005-2012"),'Result 2005-2012'!O149*SUM($AD$10:$AE$10)/2,IF(AND($M$1=2012,'Calculation sheet'!$AQ149="2005-2012"),'Result 2005-2012'!O149*$AE$10,IF(AND($M$1=2006,'Calculation sheet'!$AQ149="1999-2012"),'Result 2005-2012'!O149*SUM($Y$16:$AE$16)/7,IF(AND($M$1=2007,'Calculation sheet'!$AQ149="1999-2012"),'Result 2005-2012'!O149*SUM($Z$16:$AE$16)/6,IF(AND($M$1=2008,'Calculation sheet'!$AQ149="1999-2012"),'Result 2005-2012'!O149*SUM($AA$16:$AE$16)/5,IF(AND($M$1=2009,'Calculation sheet'!$AQ149="1999-2012"),'Result 2005-2012'!O149*SUM($AB$16:$AE$16)/4,IF(AND($M$1=2010,'Calculation sheet'!$AQ149="1999-2012"),'Result 2005-2012'!O149*SUM($AC$16:$AE$16)/3,IF(AND($M$1=2011,'Calculation sheet'!$AQ149="1999-2012"),'Result 2005-2012'!O149*SUM($AD$16:$AE$16)/2,IF(AND($M$1=2012,'Calculation sheet'!$AQ149="1999-2012"),'Result 2005-2012'!O149*$AE$16,""))))))))))))))))</f>
        <v/>
      </c>
      <c r="P149" s="12" t="str">
        <f>IF('Result 2005-2012'!$R149="","",IF($M$1=2005,'Result 2005-2012'!P149,IF(AND($M$1=2006,'Calculation sheet'!$AQ149="2005-2012"),'Result 2005-2012'!P149*SUM($Y$11:$AE$11)/7,IF(AND($M$1=2007,'Calculation sheet'!$AQ149="2005-2012"),'Result 2005-2012'!P149*SUM($Z$11:$AE$11)/6,IF(AND($M$1=2008,'Calculation sheet'!$AQ149="2005-2012"),'Result 2005-2012'!P149*SUM($AA$11:$AE$11)/5,IF(AND($M$1=2009,'Calculation sheet'!$AQ149="2005-2012"),'Result 2005-2012'!P149*SUM($AB$11:$AE$11)/4,IF(AND($M$1=2010,'Calculation sheet'!$AQ149="2005-2012"),'Result 2005-2012'!P149*SUM($AC$11:$AE$11)/3,IF(AND($M$1=2011,'Calculation sheet'!$AQ149="2005-2012"),'Result 2005-2012'!P149*SUM($AD$11:$AE$11)/2,IF(AND($M$1=2012,'Calculation sheet'!$AQ149="2005-2012"),'Result 2005-2012'!P149*$AE$11,IF(AND($M$1=2006,'Calculation sheet'!$AQ149="1999-2012"),'Result 2005-2012'!P149*SUM($Y$16:$AE$16)/7,IF(AND($M$1=2007,'Calculation sheet'!$AQ149="1999-2012"),'Result 2005-2012'!P149*SUM($Z$16:$AE$16)/6,IF(AND($M$1=2008,'Calculation sheet'!$AQ149="1999-2012"),'Result 2005-2012'!P149*SUM($AA$16:$AE$16)/5,IF(AND($M$1=2009,'Calculation sheet'!$AQ149="1999-2012"),'Result 2005-2012'!P149*SUM($AB$16:$AE$16)/4,IF(AND($M$1=2010,'Calculation sheet'!$AQ149="1999-2012"),'Result 2005-2012'!P149*SUM($AC$16:$AE$16)/3,IF(AND($M$1=2011,'Calculation sheet'!$AQ149="1999-2012"),'Result 2005-2012'!P149*SUM($AD$16:$AE$16)/2,IF(AND($M$1=2012,'Calculation sheet'!$AQ149="1999-2012"),'Result 2005-2012'!P149*$AE$16,""))))))))))))))))</f>
        <v/>
      </c>
      <c r="Q149" s="12" t="str">
        <f t="shared" si="9"/>
        <v/>
      </c>
      <c r="R149" s="14" t="str">
        <f t="shared" si="10"/>
        <v/>
      </c>
    </row>
    <row r="150" spans="1:18" x14ac:dyDescent="0.3">
      <c r="A150" s="4" t="str">
        <f>IF('Input data'!A165="","",'Input data'!A165)</f>
        <v/>
      </c>
      <c r="B150" s="4" t="str">
        <f>IF('Input data'!B165="","",'Input data'!B165)</f>
        <v/>
      </c>
      <c r="C150" s="4" t="str">
        <f>IF('Input data'!C165="","",'Input data'!C165)</f>
        <v/>
      </c>
      <c r="D150" s="4" t="str">
        <f>IF('Input data'!D165="","",'Input data'!D165)</f>
        <v/>
      </c>
      <c r="E150" s="4" t="str">
        <f>IF('Input data'!E165="","",'Input data'!E165)</f>
        <v/>
      </c>
      <c r="F150" s="4" t="str">
        <f>IF('Input data'!F165="","",'Input data'!F165)</f>
        <v/>
      </c>
      <c r="G150" s="4">
        <f>IF('Input data'!G165="","",'Input data'!G165)</f>
        <v>0</v>
      </c>
      <c r="H150" s="4" t="str">
        <f>IF('Input data'!H165&gt;0.5,'Input data'!H165,"")</f>
        <v/>
      </c>
      <c r="I150" s="4" t="str">
        <f>IF('Input data'!I165="","",'Input data'!I165)</f>
        <v/>
      </c>
      <c r="J150" s="12" t="str">
        <f>IF('Result 2005-2012'!$R150="","",IF($M$1=2005,'Result 2005-2012'!J150,IF(AND($M$1=2006,'Calculation sheet'!$AQ150="2005-2012"),'Result 2005-2012'!J150*SUM($Y$7:$AE$7)/7,IF(AND($M$1=2007,'Calculation sheet'!$AQ150="2005-2012"),'Result 2005-2012'!J150*SUM($Z$7:$AE$7)/6,IF(AND($M$1=2008,'Calculation sheet'!$AQ150="2005-2012"),'Result 2005-2012'!J150*SUM($AA$7:$AE$7)/5,IF(AND($M$1=2009,'Calculation sheet'!$AQ150="2005-2012"),'Result 2005-2012'!J150*SUM($AB$7:$AE$7)/4,IF(AND($M$1=2010,'Calculation sheet'!$AQ150="2005-2012"),'Result 2005-2012'!J150*SUM($AC$7:$AE$7)/3,IF(AND($M$1=2011,'Calculation sheet'!$AQ150="2005-2012"),'Result 2005-2012'!J150*SUM($AD$7:$AE$7)/2,IF(AND($M$1=2012,'Calculation sheet'!$AQ150="2005-2012"),'Result 2005-2012'!J150*$AE$7,IF(AND($M$1=2006,'Calculation sheet'!$AQ150="1999-2012"),'Result 2005-2012'!J150*SUM($Y$16:$AE$16)/7,IF(AND($M$1=2007,'Calculation sheet'!$AQ150="1999-2012"),'Result 2005-2012'!J150*SUM($Z$16:$AE$16)/6,IF(AND($M$1=2008,'Calculation sheet'!$AQ150="1999-2012"),'Result 2005-2012'!J150*SUM($AA$16:$AE$16)/5,IF(AND($M$1=2009,'Calculation sheet'!$AQ150="1999-2012"),'Result 2005-2012'!J150*SUM($AB$16:$AE$16)/4,IF(AND($M$1=2010,'Calculation sheet'!$AQ150="1999-2012"),'Result 2005-2012'!J150*SUM($AC$16:$AE$16)/3,IF(AND($M$1=2011,'Calculation sheet'!$AQ150="1999-2012"),'Result 2005-2012'!J150*SUM($AD$16:$AE$16)/2,IF(AND($M$1=2012,'Calculation sheet'!$AQ150="1999-2012"),'Result 2005-2012'!J150*$AE$16,""))))))))))))))))</f>
        <v/>
      </c>
      <c r="K150" s="12" t="str">
        <f>IF('Result 2005-2012'!$R150="","",IF($M$1=2005,'Result 2005-2012'!K150,IF(AND($M$1=2006,'Calculation sheet'!$AQ150="2005-2012"),'Result 2005-2012'!K150*SUM($Y$8:$AE$8)/7,IF(AND($M$1=2007,'Calculation sheet'!$AQ150="2005-2012"),'Result 2005-2012'!K150*SUM($Z$8:$AE$8)/6,IF(AND($M$1=2008,'Calculation sheet'!$AQ150="2005-2012"),'Result 2005-2012'!K150*SUM($AA$8:$AE$8)/5,IF(AND($M$1=2009,'Calculation sheet'!$AQ150="2005-2012"),'Result 2005-2012'!K150*SUM($AB$8:$AE$8)/4,IF(AND($M$1=2010,'Calculation sheet'!$AQ150="2005-2012"),'Result 2005-2012'!K150*SUM($AC$8:$AE$8)/3,IF(AND($M$1=2011,'Calculation sheet'!$AQ150="2005-2012"),'Result 2005-2012'!K150*SUM($AD$8:$AE$8)/2,IF(AND($M$1=2012,'Calculation sheet'!$AQ150="2005-2012"),'Result 2005-2012'!K150*$AE$8,IF(AND($M$1=2006,'Calculation sheet'!$AQ150="1999-2012"),'Result 2005-2012'!K150*SUM($Y$17:$AE$17)/7,IF(AND($M$1=2007,'Calculation sheet'!$AQ150="1999-2012"),'Result 2005-2012'!K150*SUM($Z$17:$AE$17)/6,IF(AND($M$1=2008,'Calculation sheet'!$AQ150="1999-2012"),'Result 2005-2012'!K150*SUM($AA$17:$AE$17)/5,IF(AND($M$1=2009,'Calculation sheet'!$AQ150="1999-2012"),'Result 2005-2012'!K150*SUM($AB$17:$AE$17)/4,IF(AND($M$1=2010,'Calculation sheet'!$AQ150="1999-2012"),'Result 2005-2012'!K150*SUM($AC$17:$AE$17)/3,IF(AND($M$1=2011,'Calculation sheet'!$AQ150="1999-2012"),'Result 2005-2012'!K150*SUM($AD$17:$AE$17)/2,IF(AND($M$1=2012,'Calculation sheet'!$AQ150="1999-2012"),'Result 2005-2012'!K150*$AE$17,""))))))))))))))))</f>
        <v/>
      </c>
      <c r="L150" s="12" t="str">
        <f>IF('Result 2005-2012'!$R150="","",IF($M$1=2005,'Result 2005-2012'!L150,IF(AND($M$1=2006,'Calculation sheet'!$AQ150="2005-2012"),'Result 2005-2012'!L150*SUM($Y$9:$AE$9)/7,IF(AND($M$1=2007,'Calculation sheet'!$AQ150="2005-2012"),'Result 2005-2012'!L150*SUM($Z$9:$AE$9)/6,IF(AND($M$1=2008,'Calculation sheet'!$AQ150="2005-2012"),'Result 2005-2012'!L150*SUM($AA$9:$AE$9)/5,IF(AND($M$1=2009,'Calculation sheet'!$AQ150="2005-2012"),'Result 2005-2012'!L150*SUM($AB$9:$AE$9)/4,IF(AND($M$1=2010,'Calculation sheet'!$AQ150="2005-2012"),'Result 2005-2012'!L150*SUM($AC$9:$AE$9)/3,IF(AND($M$1=2011,'Calculation sheet'!$AQ150="2005-2012"),'Result 2005-2012'!L150*SUM($AD$9:$AE$9)/2,IF(AND($M$1=2012,'Calculation sheet'!$AQ150="2005-2012"),'Result 2005-2012'!L150*$AE$9,IF(AND($M$1=2006,'Calculation sheet'!$AQ150="1999-2012"),'Result 2005-2012'!L150*SUM($Y$18:$AE$18)/7,IF(AND($M$1=2007,'Calculation sheet'!$AQ150="1999-2012"),'Result 2005-2012'!L150*SUM($Z$18:$AE$18)/6,IF(AND($M$1=2008,'Calculation sheet'!$AQ150="1999-2012"),'Result 2005-2012'!L150*SUM($AA$18:$AE$18)/5,IF(AND($M$1=2009,'Calculation sheet'!$AQ150="1999-2012"),'Result 2005-2012'!L150*SUM($AB$18:$AE$18)/4,IF(AND($M$1=2010,'Calculation sheet'!$AQ150="1999-2012"),'Result 2005-2012'!L150*SUM($AC$18:$AE$18)/3,IF(AND($M$1=2011,'Calculation sheet'!$AQ150="1999-2012"),'Result 2005-2012'!L150*SUM($AD$18:$AE$18)/2,IF(AND($M$1=2012,'Calculation sheet'!$AQ150="1999-2012"),'Result 2005-2012'!L150*$AE$18,""))))))))))))))))</f>
        <v/>
      </c>
      <c r="M150" s="12" t="str">
        <f t="shared" si="8"/>
        <v/>
      </c>
      <c r="N150" s="12" t="str">
        <f>IF('Result 2005-2012'!$R150="","",IF($M$1=2005,'Result 2005-2012'!N150,IF(AND($M$1=2006,'Calculation sheet'!$AQ150="2005-2012"),'Result 2005-2012'!N150*SUM($Y$10:$AE$10)/7,IF(AND($M$1=2007,'Calculation sheet'!$AQ150="2005-2012"),'Result 2005-2012'!N150*SUM($Z$10:$AE$10)/6,IF(AND($M$1=2008,'Calculation sheet'!$AQ150="2005-2012"),'Result 2005-2012'!N150*SUM($AA$10:$AE$10)/5,IF(AND($M$1=2009,'Calculation sheet'!$AQ150="2005-2012"),'Result 2005-2012'!N150*SUM($AB$10:$AE$10)/4,IF(AND($M$1=2010,'Calculation sheet'!$AQ150="2005-2012"),'Result 2005-2012'!N150*SUM($AC$10:$AE$10)/3,IF(AND($M$1=2011,'Calculation sheet'!$AQ150="2005-2012"),'Result 2005-2012'!N150*SUM($AD$10:$AE$10)/2,IF(AND($M$1=2012,'Calculation sheet'!$AQ150="2005-2012"),'Result 2005-2012'!N150*$AE$10,IF(AND($M$1=2006,'Calculation sheet'!$AQ150="1999-2012"),'Result 2005-2012'!N150*SUM($Y$16:$AE$16)/7,IF(AND($M$1=2007,'Calculation sheet'!$AQ150="1999-2012"),'Result 2005-2012'!N150*SUM($Z$16:$AE$16)/6,IF(AND($M$1=2008,'Calculation sheet'!$AQ150="1999-2012"),'Result 2005-2012'!N150*SUM($AA$16:$AE$16)/5,IF(AND($M$1=2009,'Calculation sheet'!$AQ150="1999-2012"),'Result 2005-2012'!N150*SUM($AB$16:$AE$16)/4,IF(AND($M$1=2010,'Calculation sheet'!$AQ150="1999-2012"),'Result 2005-2012'!N150*SUM($AC$16:$AE$16)/3,IF(AND($M$1=2011,'Calculation sheet'!$AQ150="1999-2012"),'Result 2005-2012'!N150*SUM($AD$16:$AE$16)/2,IF(AND($M$1=2012,'Calculation sheet'!$AQ150="1999-2012"),'Result 2005-2012'!N150*$AE$16,""))))))))))))))))</f>
        <v/>
      </c>
      <c r="O150" s="12" t="str">
        <f>IF('Result 2005-2012'!$R150="","",IF($M$1=2005,'Result 2005-2012'!O150,IF(AND($M$1=2006,'Calculation sheet'!$AQ150="2005-2012"),'Result 2005-2012'!O150*SUM($Y$10:$AE$10)/7,IF(AND($M$1=2007,'Calculation sheet'!$AQ150="2005-2012"),'Result 2005-2012'!O150*SUM($Z$10:$AE$10)/6,IF(AND($M$1=2008,'Calculation sheet'!$AQ150="2005-2012"),'Result 2005-2012'!O150*SUM($AA$10:$AE$10)/5,IF(AND($M$1=2009,'Calculation sheet'!$AQ150="2005-2012"),'Result 2005-2012'!O150*SUM($AB$10:$AE$10)/4,IF(AND($M$1=2010,'Calculation sheet'!$AQ150="2005-2012"),'Result 2005-2012'!O150*SUM($AC$10:$AE$10)/3,IF(AND($M$1=2011,'Calculation sheet'!$AQ150="2005-2012"),'Result 2005-2012'!O150*SUM($AD$10:$AE$10)/2,IF(AND($M$1=2012,'Calculation sheet'!$AQ150="2005-2012"),'Result 2005-2012'!O150*$AE$10,IF(AND($M$1=2006,'Calculation sheet'!$AQ150="1999-2012"),'Result 2005-2012'!O150*SUM($Y$16:$AE$16)/7,IF(AND($M$1=2007,'Calculation sheet'!$AQ150="1999-2012"),'Result 2005-2012'!O150*SUM($Z$16:$AE$16)/6,IF(AND($M$1=2008,'Calculation sheet'!$AQ150="1999-2012"),'Result 2005-2012'!O150*SUM($AA$16:$AE$16)/5,IF(AND($M$1=2009,'Calculation sheet'!$AQ150="1999-2012"),'Result 2005-2012'!O150*SUM($AB$16:$AE$16)/4,IF(AND($M$1=2010,'Calculation sheet'!$AQ150="1999-2012"),'Result 2005-2012'!O150*SUM($AC$16:$AE$16)/3,IF(AND($M$1=2011,'Calculation sheet'!$AQ150="1999-2012"),'Result 2005-2012'!O150*SUM($AD$16:$AE$16)/2,IF(AND($M$1=2012,'Calculation sheet'!$AQ150="1999-2012"),'Result 2005-2012'!O150*$AE$16,""))))))))))))))))</f>
        <v/>
      </c>
      <c r="P150" s="12" t="str">
        <f>IF('Result 2005-2012'!$R150="","",IF($M$1=2005,'Result 2005-2012'!P150,IF(AND($M$1=2006,'Calculation sheet'!$AQ150="2005-2012"),'Result 2005-2012'!P150*SUM($Y$11:$AE$11)/7,IF(AND($M$1=2007,'Calculation sheet'!$AQ150="2005-2012"),'Result 2005-2012'!P150*SUM($Z$11:$AE$11)/6,IF(AND($M$1=2008,'Calculation sheet'!$AQ150="2005-2012"),'Result 2005-2012'!P150*SUM($AA$11:$AE$11)/5,IF(AND($M$1=2009,'Calculation sheet'!$AQ150="2005-2012"),'Result 2005-2012'!P150*SUM($AB$11:$AE$11)/4,IF(AND($M$1=2010,'Calculation sheet'!$AQ150="2005-2012"),'Result 2005-2012'!P150*SUM($AC$11:$AE$11)/3,IF(AND($M$1=2011,'Calculation sheet'!$AQ150="2005-2012"),'Result 2005-2012'!P150*SUM($AD$11:$AE$11)/2,IF(AND($M$1=2012,'Calculation sheet'!$AQ150="2005-2012"),'Result 2005-2012'!P150*$AE$11,IF(AND($M$1=2006,'Calculation sheet'!$AQ150="1999-2012"),'Result 2005-2012'!P150*SUM($Y$16:$AE$16)/7,IF(AND($M$1=2007,'Calculation sheet'!$AQ150="1999-2012"),'Result 2005-2012'!P150*SUM($Z$16:$AE$16)/6,IF(AND($M$1=2008,'Calculation sheet'!$AQ150="1999-2012"),'Result 2005-2012'!P150*SUM($AA$16:$AE$16)/5,IF(AND($M$1=2009,'Calculation sheet'!$AQ150="1999-2012"),'Result 2005-2012'!P150*SUM($AB$16:$AE$16)/4,IF(AND($M$1=2010,'Calculation sheet'!$AQ150="1999-2012"),'Result 2005-2012'!P150*SUM($AC$16:$AE$16)/3,IF(AND($M$1=2011,'Calculation sheet'!$AQ150="1999-2012"),'Result 2005-2012'!P150*SUM($AD$16:$AE$16)/2,IF(AND($M$1=2012,'Calculation sheet'!$AQ150="1999-2012"),'Result 2005-2012'!P150*$AE$16,""))))))))))))))))</f>
        <v/>
      </c>
      <c r="Q150" s="12" t="str">
        <f t="shared" si="9"/>
        <v/>
      </c>
      <c r="R150" s="14" t="str">
        <f t="shared" si="10"/>
        <v/>
      </c>
    </row>
    <row r="151" spans="1:18" x14ac:dyDescent="0.3">
      <c r="A151" s="4" t="str">
        <f>IF('Input data'!A166="","",'Input data'!A166)</f>
        <v/>
      </c>
      <c r="B151" s="4" t="str">
        <f>IF('Input data'!B166="","",'Input data'!B166)</f>
        <v/>
      </c>
      <c r="C151" s="4" t="str">
        <f>IF('Input data'!C166="","",'Input data'!C166)</f>
        <v/>
      </c>
      <c r="D151" s="4" t="str">
        <f>IF('Input data'!D166="","",'Input data'!D166)</f>
        <v/>
      </c>
      <c r="E151" s="4" t="str">
        <f>IF('Input data'!E166="","",'Input data'!E166)</f>
        <v/>
      </c>
      <c r="F151" s="4" t="str">
        <f>IF('Input data'!F166="","",'Input data'!F166)</f>
        <v/>
      </c>
      <c r="G151" s="4">
        <f>IF('Input data'!G166="","",'Input data'!G166)</f>
        <v>0</v>
      </c>
      <c r="H151" s="4" t="str">
        <f>IF('Input data'!H166&gt;0.5,'Input data'!H166,"")</f>
        <v/>
      </c>
      <c r="I151" s="4" t="str">
        <f>IF('Input data'!I166="","",'Input data'!I166)</f>
        <v/>
      </c>
      <c r="J151" s="12" t="str">
        <f>IF('Result 2005-2012'!$R151="","",IF($M$1=2005,'Result 2005-2012'!J151,IF(AND($M$1=2006,'Calculation sheet'!$AQ151="2005-2012"),'Result 2005-2012'!J151*SUM($Y$7:$AE$7)/7,IF(AND($M$1=2007,'Calculation sheet'!$AQ151="2005-2012"),'Result 2005-2012'!J151*SUM($Z$7:$AE$7)/6,IF(AND($M$1=2008,'Calculation sheet'!$AQ151="2005-2012"),'Result 2005-2012'!J151*SUM($AA$7:$AE$7)/5,IF(AND($M$1=2009,'Calculation sheet'!$AQ151="2005-2012"),'Result 2005-2012'!J151*SUM($AB$7:$AE$7)/4,IF(AND($M$1=2010,'Calculation sheet'!$AQ151="2005-2012"),'Result 2005-2012'!J151*SUM($AC$7:$AE$7)/3,IF(AND($M$1=2011,'Calculation sheet'!$AQ151="2005-2012"),'Result 2005-2012'!J151*SUM($AD$7:$AE$7)/2,IF(AND($M$1=2012,'Calculation sheet'!$AQ151="2005-2012"),'Result 2005-2012'!J151*$AE$7,IF(AND($M$1=2006,'Calculation sheet'!$AQ151="1999-2012"),'Result 2005-2012'!J151*SUM($Y$16:$AE$16)/7,IF(AND($M$1=2007,'Calculation sheet'!$AQ151="1999-2012"),'Result 2005-2012'!J151*SUM($Z$16:$AE$16)/6,IF(AND($M$1=2008,'Calculation sheet'!$AQ151="1999-2012"),'Result 2005-2012'!J151*SUM($AA$16:$AE$16)/5,IF(AND($M$1=2009,'Calculation sheet'!$AQ151="1999-2012"),'Result 2005-2012'!J151*SUM($AB$16:$AE$16)/4,IF(AND($M$1=2010,'Calculation sheet'!$AQ151="1999-2012"),'Result 2005-2012'!J151*SUM($AC$16:$AE$16)/3,IF(AND($M$1=2011,'Calculation sheet'!$AQ151="1999-2012"),'Result 2005-2012'!J151*SUM($AD$16:$AE$16)/2,IF(AND($M$1=2012,'Calculation sheet'!$AQ151="1999-2012"),'Result 2005-2012'!J151*$AE$16,""))))))))))))))))</f>
        <v/>
      </c>
      <c r="K151" s="12" t="str">
        <f>IF('Result 2005-2012'!$R151="","",IF($M$1=2005,'Result 2005-2012'!K151,IF(AND($M$1=2006,'Calculation sheet'!$AQ151="2005-2012"),'Result 2005-2012'!K151*SUM($Y$8:$AE$8)/7,IF(AND($M$1=2007,'Calculation sheet'!$AQ151="2005-2012"),'Result 2005-2012'!K151*SUM($Z$8:$AE$8)/6,IF(AND($M$1=2008,'Calculation sheet'!$AQ151="2005-2012"),'Result 2005-2012'!K151*SUM($AA$8:$AE$8)/5,IF(AND($M$1=2009,'Calculation sheet'!$AQ151="2005-2012"),'Result 2005-2012'!K151*SUM($AB$8:$AE$8)/4,IF(AND($M$1=2010,'Calculation sheet'!$AQ151="2005-2012"),'Result 2005-2012'!K151*SUM($AC$8:$AE$8)/3,IF(AND($M$1=2011,'Calculation sheet'!$AQ151="2005-2012"),'Result 2005-2012'!K151*SUM($AD$8:$AE$8)/2,IF(AND($M$1=2012,'Calculation sheet'!$AQ151="2005-2012"),'Result 2005-2012'!K151*$AE$8,IF(AND($M$1=2006,'Calculation sheet'!$AQ151="1999-2012"),'Result 2005-2012'!K151*SUM($Y$17:$AE$17)/7,IF(AND($M$1=2007,'Calculation sheet'!$AQ151="1999-2012"),'Result 2005-2012'!K151*SUM($Z$17:$AE$17)/6,IF(AND($M$1=2008,'Calculation sheet'!$AQ151="1999-2012"),'Result 2005-2012'!K151*SUM($AA$17:$AE$17)/5,IF(AND($M$1=2009,'Calculation sheet'!$AQ151="1999-2012"),'Result 2005-2012'!K151*SUM($AB$17:$AE$17)/4,IF(AND($M$1=2010,'Calculation sheet'!$AQ151="1999-2012"),'Result 2005-2012'!K151*SUM($AC$17:$AE$17)/3,IF(AND($M$1=2011,'Calculation sheet'!$AQ151="1999-2012"),'Result 2005-2012'!K151*SUM($AD$17:$AE$17)/2,IF(AND($M$1=2012,'Calculation sheet'!$AQ151="1999-2012"),'Result 2005-2012'!K151*$AE$17,""))))))))))))))))</f>
        <v/>
      </c>
      <c r="L151" s="12" t="str">
        <f>IF('Result 2005-2012'!$R151="","",IF($M$1=2005,'Result 2005-2012'!L151,IF(AND($M$1=2006,'Calculation sheet'!$AQ151="2005-2012"),'Result 2005-2012'!L151*SUM($Y$9:$AE$9)/7,IF(AND($M$1=2007,'Calculation sheet'!$AQ151="2005-2012"),'Result 2005-2012'!L151*SUM($Z$9:$AE$9)/6,IF(AND($M$1=2008,'Calculation sheet'!$AQ151="2005-2012"),'Result 2005-2012'!L151*SUM($AA$9:$AE$9)/5,IF(AND($M$1=2009,'Calculation sheet'!$AQ151="2005-2012"),'Result 2005-2012'!L151*SUM($AB$9:$AE$9)/4,IF(AND($M$1=2010,'Calculation sheet'!$AQ151="2005-2012"),'Result 2005-2012'!L151*SUM($AC$9:$AE$9)/3,IF(AND($M$1=2011,'Calculation sheet'!$AQ151="2005-2012"),'Result 2005-2012'!L151*SUM($AD$9:$AE$9)/2,IF(AND($M$1=2012,'Calculation sheet'!$AQ151="2005-2012"),'Result 2005-2012'!L151*$AE$9,IF(AND($M$1=2006,'Calculation sheet'!$AQ151="1999-2012"),'Result 2005-2012'!L151*SUM($Y$18:$AE$18)/7,IF(AND($M$1=2007,'Calculation sheet'!$AQ151="1999-2012"),'Result 2005-2012'!L151*SUM($Z$18:$AE$18)/6,IF(AND($M$1=2008,'Calculation sheet'!$AQ151="1999-2012"),'Result 2005-2012'!L151*SUM($AA$18:$AE$18)/5,IF(AND($M$1=2009,'Calculation sheet'!$AQ151="1999-2012"),'Result 2005-2012'!L151*SUM($AB$18:$AE$18)/4,IF(AND($M$1=2010,'Calculation sheet'!$AQ151="1999-2012"),'Result 2005-2012'!L151*SUM($AC$18:$AE$18)/3,IF(AND($M$1=2011,'Calculation sheet'!$AQ151="1999-2012"),'Result 2005-2012'!L151*SUM($AD$18:$AE$18)/2,IF(AND($M$1=2012,'Calculation sheet'!$AQ151="1999-2012"),'Result 2005-2012'!L151*$AE$18,""))))))))))))))))</f>
        <v/>
      </c>
      <c r="M151" s="12" t="str">
        <f t="shared" si="8"/>
        <v/>
      </c>
      <c r="N151" s="12" t="str">
        <f>IF('Result 2005-2012'!$R151="","",IF($M$1=2005,'Result 2005-2012'!N151,IF(AND($M$1=2006,'Calculation sheet'!$AQ151="2005-2012"),'Result 2005-2012'!N151*SUM($Y$10:$AE$10)/7,IF(AND($M$1=2007,'Calculation sheet'!$AQ151="2005-2012"),'Result 2005-2012'!N151*SUM($Z$10:$AE$10)/6,IF(AND($M$1=2008,'Calculation sheet'!$AQ151="2005-2012"),'Result 2005-2012'!N151*SUM($AA$10:$AE$10)/5,IF(AND($M$1=2009,'Calculation sheet'!$AQ151="2005-2012"),'Result 2005-2012'!N151*SUM($AB$10:$AE$10)/4,IF(AND($M$1=2010,'Calculation sheet'!$AQ151="2005-2012"),'Result 2005-2012'!N151*SUM($AC$10:$AE$10)/3,IF(AND($M$1=2011,'Calculation sheet'!$AQ151="2005-2012"),'Result 2005-2012'!N151*SUM($AD$10:$AE$10)/2,IF(AND($M$1=2012,'Calculation sheet'!$AQ151="2005-2012"),'Result 2005-2012'!N151*$AE$10,IF(AND($M$1=2006,'Calculation sheet'!$AQ151="1999-2012"),'Result 2005-2012'!N151*SUM($Y$16:$AE$16)/7,IF(AND($M$1=2007,'Calculation sheet'!$AQ151="1999-2012"),'Result 2005-2012'!N151*SUM($Z$16:$AE$16)/6,IF(AND($M$1=2008,'Calculation sheet'!$AQ151="1999-2012"),'Result 2005-2012'!N151*SUM($AA$16:$AE$16)/5,IF(AND($M$1=2009,'Calculation sheet'!$AQ151="1999-2012"),'Result 2005-2012'!N151*SUM($AB$16:$AE$16)/4,IF(AND($M$1=2010,'Calculation sheet'!$AQ151="1999-2012"),'Result 2005-2012'!N151*SUM($AC$16:$AE$16)/3,IF(AND($M$1=2011,'Calculation sheet'!$AQ151="1999-2012"),'Result 2005-2012'!N151*SUM($AD$16:$AE$16)/2,IF(AND($M$1=2012,'Calculation sheet'!$AQ151="1999-2012"),'Result 2005-2012'!N151*$AE$16,""))))))))))))))))</f>
        <v/>
      </c>
      <c r="O151" s="12" t="str">
        <f>IF('Result 2005-2012'!$R151="","",IF($M$1=2005,'Result 2005-2012'!O151,IF(AND($M$1=2006,'Calculation sheet'!$AQ151="2005-2012"),'Result 2005-2012'!O151*SUM($Y$10:$AE$10)/7,IF(AND($M$1=2007,'Calculation sheet'!$AQ151="2005-2012"),'Result 2005-2012'!O151*SUM($Z$10:$AE$10)/6,IF(AND($M$1=2008,'Calculation sheet'!$AQ151="2005-2012"),'Result 2005-2012'!O151*SUM($AA$10:$AE$10)/5,IF(AND($M$1=2009,'Calculation sheet'!$AQ151="2005-2012"),'Result 2005-2012'!O151*SUM($AB$10:$AE$10)/4,IF(AND($M$1=2010,'Calculation sheet'!$AQ151="2005-2012"),'Result 2005-2012'!O151*SUM($AC$10:$AE$10)/3,IF(AND($M$1=2011,'Calculation sheet'!$AQ151="2005-2012"),'Result 2005-2012'!O151*SUM($AD$10:$AE$10)/2,IF(AND($M$1=2012,'Calculation sheet'!$AQ151="2005-2012"),'Result 2005-2012'!O151*$AE$10,IF(AND($M$1=2006,'Calculation sheet'!$AQ151="1999-2012"),'Result 2005-2012'!O151*SUM($Y$16:$AE$16)/7,IF(AND($M$1=2007,'Calculation sheet'!$AQ151="1999-2012"),'Result 2005-2012'!O151*SUM($Z$16:$AE$16)/6,IF(AND($M$1=2008,'Calculation sheet'!$AQ151="1999-2012"),'Result 2005-2012'!O151*SUM($AA$16:$AE$16)/5,IF(AND($M$1=2009,'Calculation sheet'!$AQ151="1999-2012"),'Result 2005-2012'!O151*SUM($AB$16:$AE$16)/4,IF(AND($M$1=2010,'Calculation sheet'!$AQ151="1999-2012"),'Result 2005-2012'!O151*SUM($AC$16:$AE$16)/3,IF(AND($M$1=2011,'Calculation sheet'!$AQ151="1999-2012"),'Result 2005-2012'!O151*SUM($AD$16:$AE$16)/2,IF(AND($M$1=2012,'Calculation sheet'!$AQ151="1999-2012"),'Result 2005-2012'!O151*$AE$16,""))))))))))))))))</f>
        <v/>
      </c>
      <c r="P151" s="12" t="str">
        <f>IF('Result 2005-2012'!$R151="","",IF($M$1=2005,'Result 2005-2012'!P151,IF(AND($M$1=2006,'Calculation sheet'!$AQ151="2005-2012"),'Result 2005-2012'!P151*SUM($Y$11:$AE$11)/7,IF(AND($M$1=2007,'Calculation sheet'!$AQ151="2005-2012"),'Result 2005-2012'!P151*SUM($Z$11:$AE$11)/6,IF(AND($M$1=2008,'Calculation sheet'!$AQ151="2005-2012"),'Result 2005-2012'!P151*SUM($AA$11:$AE$11)/5,IF(AND($M$1=2009,'Calculation sheet'!$AQ151="2005-2012"),'Result 2005-2012'!P151*SUM($AB$11:$AE$11)/4,IF(AND($M$1=2010,'Calculation sheet'!$AQ151="2005-2012"),'Result 2005-2012'!P151*SUM($AC$11:$AE$11)/3,IF(AND($M$1=2011,'Calculation sheet'!$AQ151="2005-2012"),'Result 2005-2012'!P151*SUM($AD$11:$AE$11)/2,IF(AND($M$1=2012,'Calculation sheet'!$AQ151="2005-2012"),'Result 2005-2012'!P151*$AE$11,IF(AND($M$1=2006,'Calculation sheet'!$AQ151="1999-2012"),'Result 2005-2012'!P151*SUM($Y$16:$AE$16)/7,IF(AND($M$1=2007,'Calculation sheet'!$AQ151="1999-2012"),'Result 2005-2012'!P151*SUM($Z$16:$AE$16)/6,IF(AND($M$1=2008,'Calculation sheet'!$AQ151="1999-2012"),'Result 2005-2012'!P151*SUM($AA$16:$AE$16)/5,IF(AND($M$1=2009,'Calculation sheet'!$AQ151="1999-2012"),'Result 2005-2012'!P151*SUM($AB$16:$AE$16)/4,IF(AND($M$1=2010,'Calculation sheet'!$AQ151="1999-2012"),'Result 2005-2012'!P151*SUM($AC$16:$AE$16)/3,IF(AND($M$1=2011,'Calculation sheet'!$AQ151="1999-2012"),'Result 2005-2012'!P151*SUM($AD$16:$AE$16)/2,IF(AND($M$1=2012,'Calculation sheet'!$AQ151="1999-2012"),'Result 2005-2012'!P151*$AE$16,""))))))))))))))))</f>
        <v/>
      </c>
      <c r="Q151" s="12" t="str">
        <f t="shared" si="9"/>
        <v/>
      </c>
      <c r="R151" s="14" t="str">
        <f t="shared" si="10"/>
        <v/>
      </c>
    </row>
    <row r="152" spans="1:18" x14ac:dyDescent="0.3">
      <c r="A152" s="4" t="str">
        <f>IF('Input data'!A167="","",'Input data'!A167)</f>
        <v/>
      </c>
      <c r="B152" s="4" t="str">
        <f>IF('Input data'!B167="","",'Input data'!B167)</f>
        <v/>
      </c>
      <c r="C152" s="4" t="str">
        <f>IF('Input data'!C167="","",'Input data'!C167)</f>
        <v/>
      </c>
      <c r="D152" s="4" t="str">
        <f>IF('Input data'!D167="","",'Input data'!D167)</f>
        <v/>
      </c>
      <c r="E152" s="4" t="str">
        <f>IF('Input data'!E167="","",'Input data'!E167)</f>
        <v/>
      </c>
      <c r="F152" s="4" t="str">
        <f>IF('Input data'!F167="","",'Input data'!F167)</f>
        <v/>
      </c>
      <c r="G152" s="4">
        <f>IF('Input data'!G167="","",'Input data'!G167)</f>
        <v>0</v>
      </c>
      <c r="H152" s="4" t="str">
        <f>IF('Input data'!H167&gt;0.5,'Input data'!H167,"")</f>
        <v/>
      </c>
      <c r="I152" s="4" t="str">
        <f>IF('Input data'!I167="","",'Input data'!I167)</f>
        <v/>
      </c>
      <c r="J152" s="12" t="str">
        <f>IF('Result 2005-2012'!$R152="","",IF($M$1=2005,'Result 2005-2012'!J152,IF(AND($M$1=2006,'Calculation sheet'!$AQ152="2005-2012"),'Result 2005-2012'!J152*SUM($Y$7:$AE$7)/7,IF(AND($M$1=2007,'Calculation sheet'!$AQ152="2005-2012"),'Result 2005-2012'!J152*SUM($Z$7:$AE$7)/6,IF(AND($M$1=2008,'Calculation sheet'!$AQ152="2005-2012"),'Result 2005-2012'!J152*SUM($AA$7:$AE$7)/5,IF(AND($M$1=2009,'Calculation sheet'!$AQ152="2005-2012"),'Result 2005-2012'!J152*SUM($AB$7:$AE$7)/4,IF(AND($M$1=2010,'Calculation sheet'!$AQ152="2005-2012"),'Result 2005-2012'!J152*SUM($AC$7:$AE$7)/3,IF(AND($M$1=2011,'Calculation sheet'!$AQ152="2005-2012"),'Result 2005-2012'!J152*SUM($AD$7:$AE$7)/2,IF(AND($M$1=2012,'Calculation sheet'!$AQ152="2005-2012"),'Result 2005-2012'!J152*$AE$7,IF(AND($M$1=2006,'Calculation sheet'!$AQ152="1999-2012"),'Result 2005-2012'!J152*SUM($Y$16:$AE$16)/7,IF(AND($M$1=2007,'Calculation sheet'!$AQ152="1999-2012"),'Result 2005-2012'!J152*SUM($Z$16:$AE$16)/6,IF(AND($M$1=2008,'Calculation sheet'!$AQ152="1999-2012"),'Result 2005-2012'!J152*SUM($AA$16:$AE$16)/5,IF(AND($M$1=2009,'Calculation sheet'!$AQ152="1999-2012"),'Result 2005-2012'!J152*SUM($AB$16:$AE$16)/4,IF(AND($M$1=2010,'Calculation sheet'!$AQ152="1999-2012"),'Result 2005-2012'!J152*SUM($AC$16:$AE$16)/3,IF(AND($M$1=2011,'Calculation sheet'!$AQ152="1999-2012"),'Result 2005-2012'!J152*SUM($AD$16:$AE$16)/2,IF(AND($M$1=2012,'Calculation sheet'!$AQ152="1999-2012"),'Result 2005-2012'!J152*$AE$16,""))))))))))))))))</f>
        <v/>
      </c>
      <c r="K152" s="12" t="str">
        <f>IF('Result 2005-2012'!$R152="","",IF($M$1=2005,'Result 2005-2012'!K152,IF(AND($M$1=2006,'Calculation sheet'!$AQ152="2005-2012"),'Result 2005-2012'!K152*SUM($Y$8:$AE$8)/7,IF(AND($M$1=2007,'Calculation sheet'!$AQ152="2005-2012"),'Result 2005-2012'!K152*SUM($Z$8:$AE$8)/6,IF(AND($M$1=2008,'Calculation sheet'!$AQ152="2005-2012"),'Result 2005-2012'!K152*SUM($AA$8:$AE$8)/5,IF(AND($M$1=2009,'Calculation sheet'!$AQ152="2005-2012"),'Result 2005-2012'!K152*SUM($AB$8:$AE$8)/4,IF(AND($M$1=2010,'Calculation sheet'!$AQ152="2005-2012"),'Result 2005-2012'!K152*SUM($AC$8:$AE$8)/3,IF(AND($M$1=2011,'Calculation sheet'!$AQ152="2005-2012"),'Result 2005-2012'!K152*SUM($AD$8:$AE$8)/2,IF(AND($M$1=2012,'Calculation sheet'!$AQ152="2005-2012"),'Result 2005-2012'!K152*$AE$8,IF(AND($M$1=2006,'Calculation sheet'!$AQ152="1999-2012"),'Result 2005-2012'!K152*SUM($Y$17:$AE$17)/7,IF(AND($M$1=2007,'Calculation sheet'!$AQ152="1999-2012"),'Result 2005-2012'!K152*SUM($Z$17:$AE$17)/6,IF(AND($M$1=2008,'Calculation sheet'!$AQ152="1999-2012"),'Result 2005-2012'!K152*SUM($AA$17:$AE$17)/5,IF(AND($M$1=2009,'Calculation sheet'!$AQ152="1999-2012"),'Result 2005-2012'!K152*SUM($AB$17:$AE$17)/4,IF(AND($M$1=2010,'Calculation sheet'!$AQ152="1999-2012"),'Result 2005-2012'!K152*SUM($AC$17:$AE$17)/3,IF(AND($M$1=2011,'Calculation sheet'!$AQ152="1999-2012"),'Result 2005-2012'!K152*SUM($AD$17:$AE$17)/2,IF(AND($M$1=2012,'Calculation sheet'!$AQ152="1999-2012"),'Result 2005-2012'!K152*$AE$17,""))))))))))))))))</f>
        <v/>
      </c>
      <c r="L152" s="12" t="str">
        <f>IF('Result 2005-2012'!$R152="","",IF($M$1=2005,'Result 2005-2012'!L152,IF(AND($M$1=2006,'Calculation sheet'!$AQ152="2005-2012"),'Result 2005-2012'!L152*SUM($Y$9:$AE$9)/7,IF(AND($M$1=2007,'Calculation sheet'!$AQ152="2005-2012"),'Result 2005-2012'!L152*SUM($Z$9:$AE$9)/6,IF(AND($M$1=2008,'Calculation sheet'!$AQ152="2005-2012"),'Result 2005-2012'!L152*SUM($AA$9:$AE$9)/5,IF(AND($M$1=2009,'Calculation sheet'!$AQ152="2005-2012"),'Result 2005-2012'!L152*SUM($AB$9:$AE$9)/4,IF(AND($M$1=2010,'Calculation sheet'!$AQ152="2005-2012"),'Result 2005-2012'!L152*SUM($AC$9:$AE$9)/3,IF(AND($M$1=2011,'Calculation sheet'!$AQ152="2005-2012"),'Result 2005-2012'!L152*SUM($AD$9:$AE$9)/2,IF(AND($M$1=2012,'Calculation sheet'!$AQ152="2005-2012"),'Result 2005-2012'!L152*$AE$9,IF(AND($M$1=2006,'Calculation sheet'!$AQ152="1999-2012"),'Result 2005-2012'!L152*SUM($Y$18:$AE$18)/7,IF(AND($M$1=2007,'Calculation sheet'!$AQ152="1999-2012"),'Result 2005-2012'!L152*SUM($Z$18:$AE$18)/6,IF(AND($M$1=2008,'Calculation sheet'!$AQ152="1999-2012"),'Result 2005-2012'!L152*SUM($AA$18:$AE$18)/5,IF(AND($M$1=2009,'Calculation sheet'!$AQ152="1999-2012"),'Result 2005-2012'!L152*SUM($AB$18:$AE$18)/4,IF(AND($M$1=2010,'Calculation sheet'!$AQ152="1999-2012"),'Result 2005-2012'!L152*SUM($AC$18:$AE$18)/3,IF(AND($M$1=2011,'Calculation sheet'!$AQ152="1999-2012"),'Result 2005-2012'!L152*SUM($AD$18:$AE$18)/2,IF(AND($M$1=2012,'Calculation sheet'!$AQ152="1999-2012"),'Result 2005-2012'!L152*$AE$18,""))))))))))))))))</f>
        <v/>
      </c>
      <c r="M152" s="12" t="str">
        <f t="shared" si="8"/>
        <v/>
      </c>
      <c r="N152" s="12" t="str">
        <f>IF('Result 2005-2012'!$R152="","",IF($M$1=2005,'Result 2005-2012'!N152,IF(AND($M$1=2006,'Calculation sheet'!$AQ152="2005-2012"),'Result 2005-2012'!N152*SUM($Y$10:$AE$10)/7,IF(AND($M$1=2007,'Calculation sheet'!$AQ152="2005-2012"),'Result 2005-2012'!N152*SUM($Z$10:$AE$10)/6,IF(AND($M$1=2008,'Calculation sheet'!$AQ152="2005-2012"),'Result 2005-2012'!N152*SUM($AA$10:$AE$10)/5,IF(AND($M$1=2009,'Calculation sheet'!$AQ152="2005-2012"),'Result 2005-2012'!N152*SUM($AB$10:$AE$10)/4,IF(AND($M$1=2010,'Calculation sheet'!$AQ152="2005-2012"),'Result 2005-2012'!N152*SUM($AC$10:$AE$10)/3,IF(AND($M$1=2011,'Calculation sheet'!$AQ152="2005-2012"),'Result 2005-2012'!N152*SUM($AD$10:$AE$10)/2,IF(AND($M$1=2012,'Calculation sheet'!$AQ152="2005-2012"),'Result 2005-2012'!N152*$AE$10,IF(AND($M$1=2006,'Calculation sheet'!$AQ152="1999-2012"),'Result 2005-2012'!N152*SUM($Y$16:$AE$16)/7,IF(AND($M$1=2007,'Calculation sheet'!$AQ152="1999-2012"),'Result 2005-2012'!N152*SUM($Z$16:$AE$16)/6,IF(AND($M$1=2008,'Calculation sheet'!$AQ152="1999-2012"),'Result 2005-2012'!N152*SUM($AA$16:$AE$16)/5,IF(AND($M$1=2009,'Calculation sheet'!$AQ152="1999-2012"),'Result 2005-2012'!N152*SUM($AB$16:$AE$16)/4,IF(AND($M$1=2010,'Calculation sheet'!$AQ152="1999-2012"),'Result 2005-2012'!N152*SUM($AC$16:$AE$16)/3,IF(AND($M$1=2011,'Calculation sheet'!$AQ152="1999-2012"),'Result 2005-2012'!N152*SUM($AD$16:$AE$16)/2,IF(AND($M$1=2012,'Calculation sheet'!$AQ152="1999-2012"),'Result 2005-2012'!N152*$AE$16,""))))))))))))))))</f>
        <v/>
      </c>
      <c r="O152" s="12" t="str">
        <f>IF('Result 2005-2012'!$R152="","",IF($M$1=2005,'Result 2005-2012'!O152,IF(AND($M$1=2006,'Calculation sheet'!$AQ152="2005-2012"),'Result 2005-2012'!O152*SUM($Y$10:$AE$10)/7,IF(AND($M$1=2007,'Calculation sheet'!$AQ152="2005-2012"),'Result 2005-2012'!O152*SUM($Z$10:$AE$10)/6,IF(AND($M$1=2008,'Calculation sheet'!$AQ152="2005-2012"),'Result 2005-2012'!O152*SUM($AA$10:$AE$10)/5,IF(AND($M$1=2009,'Calculation sheet'!$AQ152="2005-2012"),'Result 2005-2012'!O152*SUM($AB$10:$AE$10)/4,IF(AND($M$1=2010,'Calculation sheet'!$AQ152="2005-2012"),'Result 2005-2012'!O152*SUM($AC$10:$AE$10)/3,IF(AND($M$1=2011,'Calculation sheet'!$AQ152="2005-2012"),'Result 2005-2012'!O152*SUM($AD$10:$AE$10)/2,IF(AND($M$1=2012,'Calculation sheet'!$AQ152="2005-2012"),'Result 2005-2012'!O152*$AE$10,IF(AND($M$1=2006,'Calculation sheet'!$AQ152="1999-2012"),'Result 2005-2012'!O152*SUM($Y$16:$AE$16)/7,IF(AND($M$1=2007,'Calculation sheet'!$AQ152="1999-2012"),'Result 2005-2012'!O152*SUM($Z$16:$AE$16)/6,IF(AND($M$1=2008,'Calculation sheet'!$AQ152="1999-2012"),'Result 2005-2012'!O152*SUM($AA$16:$AE$16)/5,IF(AND($M$1=2009,'Calculation sheet'!$AQ152="1999-2012"),'Result 2005-2012'!O152*SUM($AB$16:$AE$16)/4,IF(AND($M$1=2010,'Calculation sheet'!$AQ152="1999-2012"),'Result 2005-2012'!O152*SUM($AC$16:$AE$16)/3,IF(AND($M$1=2011,'Calculation sheet'!$AQ152="1999-2012"),'Result 2005-2012'!O152*SUM($AD$16:$AE$16)/2,IF(AND($M$1=2012,'Calculation sheet'!$AQ152="1999-2012"),'Result 2005-2012'!O152*$AE$16,""))))))))))))))))</f>
        <v/>
      </c>
      <c r="P152" s="12" t="str">
        <f>IF('Result 2005-2012'!$R152="","",IF($M$1=2005,'Result 2005-2012'!P152,IF(AND($M$1=2006,'Calculation sheet'!$AQ152="2005-2012"),'Result 2005-2012'!P152*SUM($Y$11:$AE$11)/7,IF(AND($M$1=2007,'Calculation sheet'!$AQ152="2005-2012"),'Result 2005-2012'!P152*SUM($Z$11:$AE$11)/6,IF(AND($M$1=2008,'Calculation sheet'!$AQ152="2005-2012"),'Result 2005-2012'!P152*SUM($AA$11:$AE$11)/5,IF(AND($M$1=2009,'Calculation sheet'!$AQ152="2005-2012"),'Result 2005-2012'!P152*SUM($AB$11:$AE$11)/4,IF(AND($M$1=2010,'Calculation sheet'!$AQ152="2005-2012"),'Result 2005-2012'!P152*SUM($AC$11:$AE$11)/3,IF(AND($M$1=2011,'Calculation sheet'!$AQ152="2005-2012"),'Result 2005-2012'!P152*SUM($AD$11:$AE$11)/2,IF(AND($M$1=2012,'Calculation sheet'!$AQ152="2005-2012"),'Result 2005-2012'!P152*$AE$11,IF(AND($M$1=2006,'Calculation sheet'!$AQ152="1999-2012"),'Result 2005-2012'!P152*SUM($Y$16:$AE$16)/7,IF(AND($M$1=2007,'Calculation sheet'!$AQ152="1999-2012"),'Result 2005-2012'!P152*SUM($Z$16:$AE$16)/6,IF(AND($M$1=2008,'Calculation sheet'!$AQ152="1999-2012"),'Result 2005-2012'!P152*SUM($AA$16:$AE$16)/5,IF(AND($M$1=2009,'Calculation sheet'!$AQ152="1999-2012"),'Result 2005-2012'!P152*SUM($AB$16:$AE$16)/4,IF(AND($M$1=2010,'Calculation sheet'!$AQ152="1999-2012"),'Result 2005-2012'!P152*SUM($AC$16:$AE$16)/3,IF(AND($M$1=2011,'Calculation sheet'!$AQ152="1999-2012"),'Result 2005-2012'!P152*SUM($AD$16:$AE$16)/2,IF(AND($M$1=2012,'Calculation sheet'!$AQ152="1999-2012"),'Result 2005-2012'!P152*$AE$16,""))))))))))))))))</f>
        <v/>
      </c>
      <c r="Q152" s="12" t="str">
        <f t="shared" si="9"/>
        <v/>
      </c>
      <c r="R152" s="14" t="str">
        <f t="shared" si="10"/>
        <v/>
      </c>
    </row>
    <row r="153" spans="1:18" x14ac:dyDescent="0.3">
      <c r="A153" s="4" t="str">
        <f>IF('Input data'!A168="","",'Input data'!A168)</f>
        <v/>
      </c>
      <c r="B153" s="4" t="str">
        <f>IF('Input data'!B168="","",'Input data'!B168)</f>
        <v/>
      </c>
      <c r="C153" s="4" t="str">
        <f>IF('Input data'!C168="","",'Input data'!C168)</f>
        <v/>
      </c>
      <c r="D153" s="4" t="str">
        <f>IF('Input data'!D168="","",'Input data'!D168)</f>
        <v/>
      </c>
      <c r="E153" s="4" t="str">
        <f>IF('Input data'!E168="","",'Input data'!E168)</f>
        <v/>
      </c>
      <c r="F153" s="4" t="str">
        <f>IF('Input data'!F168="","",'Input data'!F168)</f>
        <v/>
      </c>
      <c r="G153" s="4">
        <f>IF('Input data'!G168="","",'Input data'!G168)</f>
        <v>0</v>
      </c>
      <c r="H153" s="4" t="str">
        <f>IF('Input data'!H168&gt;0.5,'Input data'!H168,"")</f>
        <v/>
      </c>
      <c r="I153" s="4" t="str">
        <f>IF('Input data'!I168="","",'Input data'!I168)</f>
        <v/>
      </c>
      <c r="J153" s="12" t="str">
        <f>IF('Result 2005-2012'!$R153="","",IF($M$1=2005,'Result 2005-2012'!J153,IF(AND($M$1=2006,'Calculation sheet'!$AQ153="2005-2012"),'Result 2005-2012'!J153*SUM($Y$7:$AE$7)/7,IF(AND($M$1=2007,'Calculation sheet'!$AQ153="2005-2012"),'Result 2005-2012'!J153*SUM($Z$7:$AE$7)/6,IF(AND($M$1=2008,'Calculation sheet'!$AQ153="2005-2012"),'Result 2005-2012'!J153*SUM($AA$7:$AE$7)/5,IF(AND($M$1=2009,'Calculation sheet'!$AQ153="2005-2012"),'Result 2005-2012'!J153*SUM($AB$7:$AE$7)/4,IF(AND($M$1=2010,'Calculation sheet'!$AQ153="2005-2012"),'Result 2005-2012'!J153*SUM($AC$7:$AE$7)/3,IF(AND($M$1=2011,'Calculation sheet'!$AQ153="2005-2012"),'Result 2005-2012'!J153*SUM($AD$7:$AE$7)/2,IF(AND($M$1=2012,'Calculation sheet'!$AQ153="2005-2012"),'Result 2005-2012'!J153*$AE$7,IF(AND($M$1=2006,'Calculation sheet'!$AQ153="1999-2012"),'Result 2005-2012'!J153*SUM($Y$16:$AE$16)/7,IF(AND($M$1=2007,'Calculation sheet'!$AQ153="1999-2012"),'Result 2005-2012'!J153*SUM($Z$16:$AE$16)/6,IF(AND($M$1=2008,'Calculation sheet'!$AQ153="1999-2012"),'Result 2005-2012'!J153*SUM($AA$16:$AE$16)/5,IF(AND($M$1=2009,'Calculation sheet'!$AQ153="1999-2012"),'Result 2005-2012'!J153*SUM($AB$16:$AE$16)/4,IF(AND($M$1=2010,'Calculation sheet'!$AQ153="1999-2012"),'Result 2005-2012'!J153*SUM($AC$16:$AE$16)/3,IF(AND($M$1=2011,'Calculation sheet'!$AQ153="1999-2012"),'Result 2005-2012'!J153*SUM($AD$16:$AE$16)/2,IF(AND($M$1=2012,'Calculation sheet'!$AQ153="1999-2012"),'Result 2005-2012'!J153*$AE$16,""))))))))))))))))</f>
        <v/>
      </c>
      <c r="K153" s="12" t="str">
        <f>IF('Result 2005-2012'!$R153="","",IF($M$1=2005,'Result 2005-2012'!K153,IF(AND($M$1=2006,'Calculation sheet'!$AQ153="2005-2012"),'Result 2005-2012'!K153*SUM($Y$8:$AE$8)/7,IF(AND($M$1=2007,'Calculation sheet'!$AQ153="2005-2012"),'Result 2005-2012'!K153*SUM($Z$8:$AE$8)/6,IF(AND($M$1=2008,'Calculation sheet'!$AQ153="2005-2012"),'Result 2005-2012'!K153*SUM($AA$8:$AE$8)/5,IF(AND($M$1=2009,'Calculation sheet'!$AQ153="2005-2012"),'Result 2005-2012'!K153*SUM($AB$8:$AE$8)/4,IF(AND($M$1=2010,'Calculation sheet'!$AQ153="2005-2012"),'Result 2005-2012'!K153*SUM($AC$8:$AE$8)/3,IF(AND($M$1=2011,'Calculation sheet'!$AQ153="2005-2012"),'Result 2005-2012'!K153*SUM($AD$8:$AE$8)/2,IF(AND($M$1=2012,'Calculation sheet'!$AQ153="2005-2012"),'Result 2005-2012'!K153*$AE$8,IF(AND($M$1=2006,'Calculation sheet'!$AQ153="1999-2012"),'Result 2005-2012'!K153*SUM($Y$17:$AE$17)/7,IF(AND($M$1=2007,'Calculation sheet'!$AQ153="1999-2012"),'Result 2005-2012'!K153*SUM($Z$17:$AE$17)/6,IF(AND($M$1=2008,'Calculation sheet'!$AQ153="1999-2012"),'Result 2005-2012'!K153*SUM($AA$17:$AE$17)/5,IF(AND($M$1=2009,'Calculation sheet'!$AQ153="1999-2012"),'Result 2005-2012'!K153*SUM($AB$17:$AE$17)/4,IF(AND($M$1=2010,'Calculation sheet'!$AQ153="1999-2012"),'Result 2005-2012'!K153*SUM($AC$17:$AE$17)/3,IF(AND($M$1=2011,'Calculation sheet'!$AQ153="1999-2012"),'Result 2005-2012'!K153*SUM($AD$17:$AE$17)/2,IF(AND($M$1=2012,'Calculation sheet'!$AQ153="1999-2012"),'Result 2005-2012'!K153*$AE$17,""))))))))))))))))</f>
        <v/>
      </c>
      <c r="L153" s="12" t="str">
        <f>IF('Result 2005-2012'!$R153="","",IF($M$1=2005,'Result 2005-2012'!L153,IF(AND($M$1=2006,'Calculation sheet'!$AQ153="2005-2012"),'Result 2005-2012'!L153*SUM($Y$9:$AE$9)/7,IF(AND($M$1=2007,'Calculation sheet'!$AQ153="2005-2012"),'Result 2005-2012'!L153*SUM($Z$9:$AE$9)/6,IF(AND($M$1=2008,'Calculation sheet'!$AQ153="2005-2012"),'Result 2005-2012'!L153*SUM($AA$9:$AE$9)/5,IF(AND($M$1=2009,'Calculation sheet'!$AQ153="2005-2012"),'Result 2005-2012'!L153*SUM($AB$9:$AE$9)/4,IF(AND($M$1=2010,'Calculation sheet'!$AQ153="2005-2012"),'Result 2005-2012'!L153*SUM($AC$9:$AE$9)/3,IF(AND($M$1=2011,'Calculation sheet'!$AQ153="2005-2012"),'Result 2005-2012'!L153*SUM($AD$9:$AE$9)/2,IF(AND($M$1=2012,'Calculation sheet'!$AQ153="2005-2012"),'Result 2005-2012'!L153*$AE$9,IF(AND($M$1=2006,'Calculation sheet'!$AQ153="1999-2012"),'Result 2005-2012'!L153*SUM($Y$18:$AE$18)/7,IF(AND($M$1=2007,'Calculation sheet'!$AQ153="1999-2012"),'Result 2005-2012'!L153*SUM($Z$18:$AE$18)/6,IF(AND($M$1=2008,'Calculation sheet'!$AQ153="1999-2012"),'Result 2005-2012'!L153*SUM($AA$18:$AE$18)/5,IF(AND($M$1=2009,'Calculation sheet'!$AQ153="1999-2012"),'Result 2005-2012'!L153*SUM($AB$18:$AE$18)/4,IF(AND($M$1=2010,'Calculation sheet'!$AQ153="1999-2012"),'Result 2005-2012'!L153*SUM($AC$18:$AE$18)/3,IF(AND($M$1=2011,'Calculation sheet'!$AQ153="1999-2012"),'Result 2005-2012'!L153*SUM($AD$18:$AE$18)/2,IF(AND($M$1=2012,'Calculation sheet'!$AQ153="1999-2012"),'Result 2005-2012'!L153*$AE$18,""))))))))))))))))</f>
        <v/>
      </c>
      <c r="M153" s="12" t="str">
        <f t="shared" si="8"/>
        <v/>
      </c>
      <c r="N153" s="12" t="str">
        <f>IF('Result 2005-2012'!$R153="","",IF($M$1=2005,'Result 2005-2012'!N153,IF(AND($M$1=2006,'Calculation sheet'!$AQ153="2005-2012"),'Result 2005-2012'!N153*SUM($Y$10:$AE$10)/7,IF(AND($M$1=2007,'Calculation sheet'!$AQ153="2005-2012"),'Result 2005-2012'!N153*SUM($Z$10:$AE$10)/6,IF(AND($M$1=2008,'Calculation sheet'!$AQ153="2005-2012"),'Result 2005-2012'!N153*SUM($AA$10:$AE$10)/5,IF(AND($M$1=2009,'Calculation sheet'!$AQ153="2005-2012"),'Result 2005-2012'!N153*SUM($AB$10:$AE$10)/4,IF(AND($M$1=2010,'Calculation sheet'!$AQ153="2005-2012"),'Result 2005-2012'!N153*SUM($AC$10:$AE$10)/3,IF(AND($M$1=2011,'Calculation sheet'!$AQ153="2005-2012"),'Result 2005-2012'!N153*SUM($AD$10:$AE$10)/2,IF(AND($M$1=2012,'Calculation sheet'!$AQ153="2005-2012"),'Result 2005-2012'!N153*$AE$10,IF(AND($M$1=2006,'Calculation sheet'!$AQ153="1999-2012"),'Result 2005-2012'!N153*SUM($Y$16:$AE$16)/7,IF(AND($M$1=2007,'Calculation sheet'!$AQ153="1999-2012"),'Result 2005-2012'!N153*SUM($Z$16:$AE$16)/6,IF(AND($M$1=2008,'Calculation sheet'!$AQ153="1999-2012"),'Result 2005-2012'!N153*SUM($AA$16:$AE$16)/5,IF(AND($M$1=2009,'Calculation sheet'!$AQ153="1999-2012"),'Result 2005-2012'!N153*SUM($AB$16:$AE$16)/4,IF(AND($M$1=2010,'Calculation sheet'!$AQ153="1999-2012"),'Result 2005-2012'!N153*SUM($AC$16:$AE$16)/3,IF(AND($M$1=2011,'Calculation sheet'!$AQ153="1999-2012"),'Result 2005-2012'!N153*SUM($AD$16:$AE$16)/2,IF(AND($M$1=2012,'Calculation sheet'!$AQ153="1999-2012"),'Result 2005-2012'!N153*$AE$16,""))))))))))))))))</f>
        <v/>
      </c>
      <c r="O153" s="12" t="str">
        <f>IF('Result 2005-2012'!$R153="","",IF($M$1=2005,'Result 2005-2012'!O153,IF(AND($M$1=2006,'Calculation sheet'!$AQ153="2005-2012"),'Result 2005-2012'!O153*SUM($Y$10:$AE$10)/7,IF(AND($M$1=2007,'Calculation sheet'!$AQ153="2005-2012"),'Result 2005-2012'!O153*SUM($Z$10:$AE$10)/6,IF(AND($M$1=2008,'Calculation sheet'!$AQ153="2005-2012"),'Result 2005-2012'!O153*SUM($AA$10:$AE$10)/5,IF(AND($M$1=2009,'Calculation sheet'!$AQ153="2005-2012"),'Result 2005-2012'!O153*SUM($AB$10:$AE$10)/4,IF(AND($M$1=2010,'Calculation sheet'!$AQ153="2005-2012"),'Result 2005-2012'!O153*SUM($AC$10:$AE$10)/3,IF(AND($M$1=2011,'Calculation sheet'!$AQ153="2005-2012"),'Result 2005-2012'!O153*SUM($AD$10:$AE$10)/2,IF(AND($M$1=2012,'Calculation sheet'!$AQ153="2005-2012"),'Result 2005-2012'!O153*$AE$10,IF(AND($M$1=2006,'Calculation sheet'!$AQ153="1999-2012"),'Result 2005-2012'!O153*SUM($Y$16:$AE$16)/7,IF(AND($M$1=2007,'Calculation sheet'!$AQ153="1999-2012"),'Result 2005-2012'!O153*SUM($Z$16:$AE$16)/6,IF(AND($M$1=2008,'Calculation sheet'!$AQ153="1999-2012"),'Result 2005-2012'!O153*SUM($AA$16:$AE$16)/5,IF(AND($M$1=2009,'Calculation sheet'!$AQ153="1999-2012"),'Result 2005-2012'!O153*SUM($AB$16:$AE$16)/4,IF(AND($M$1=2010,'Calculation sheet'!$AQ153="1999-2012"),'Result 2005-2012'!O153*SUM($AC$16:$AE$16)/3,IF(AND($M$1=2011,'Calculation sheet'!$AQ153="1999-2012"),'Result 2005-2012'!O153*SUM($AD$16:$AE$16)/2,IF(AND($M$1=2012,'Calculation sheet'!$AQ153="1999-2012"),'Result 2005-2012'!O153*$AE$16,""))))))))))))))))</f>
        <v/>
      </c>
      <c r="P153" s="12" t="str">
        <f>IF('Result 2005-2012'!$R153="","",IF($M$1=2005,'Result 2005-2012'!P153,IF(AND($M$1=2006,'Calculation sheet'!$AQ153="2005-2012"),'Result 2005-2012'!P153*SUM($Y$11:$AE$11)/7,IF(AND($M$1=2007,'Calculation sheet'!$AQ153="2005-2012"),'Result 2005-2012'!P153*SUM($Z$11:$AE$11)/6,IF(AND($M$1=2008,'Calculation sheet'!$AQ153="2005-2012"),'Result 2005-2012'!P153*SUM($AA$11:$AE$11)/5,IF(AND($M$1=2009,'Calculation sheet'!$AQ153="2005-2012"),'Result 2005-2012'!P153*SUM($AB$11:$AE$11)/4,IF(AND($M$1=2010,'Calculation sheet'!$AQ153="2005-2012"),'Result 2005-2012'!P153*SUM($AC$11:$AE$11)/3,IF(AND($M$1=2011,'Calculation sheet'!$AQ153="2005-2012"),'Result 2005-2012'!P153*SUM($AD$11:$AE$11)/2,IF(AND($M$1=2012,'Calculation sheet'!$AQ153="2005-2012"),'Result 2005-2012'!P153*$AE$11,IF(AND($M$1=2006,'Calculation sheet'!$AQ153="1999-2012"),'Result 2005-2012'!P153*SUM($Y$16:$AE$16)/7,IF(AND($M$1=2007,'Calculation sheet'!$AQ153="1999-2012"),'Result 2005-2012'!P153*SUM($Z$16:$AE$16)/6,IF(AND($M$1=2008,'Calculation sheet'!$AQ153="1999-2012"),'Result 2005-2012'!P153*SUM($AA$16:$AE$16)/5,IF(AND($M$1=2009,'Calculation sheet'!$AQ153="1999-2012"),'Result 2005-2012'!P153*SUM($AB$16:$AE$16)/4,IF(AND($M$1=2010,'Calculation sheet'!$AQ153="1999-2012"),'Result 2005-2012'!P153*SUM($AC$16:$AE$16)/3,IF(AND($M$1=2011,'Calculation sheet'!$AQ153="1999-2012"),'Result 2005-2012'!P153*SUM($AD$16:$AE$16)/2,IF(AND($M$1=2012,'Calculation sheet'!$AQ153="1999-2012"),'Result 2005-2012'!P153*$AE$16,""))))))))))))))))</f>
        <v/>
      </c>
      <c r="Q153" s="12" t="str">
        <f t="shared" si="9"/>
        <v/>
      </c>
      <c r="R153" s="14" t="str">
        <f t="shared" si="10"/>
        <v/>
      </c>
    </row>
    <row r="154" spans="1:18" x14ac:dyDescent="0.3">
      <c r="A154" s="4" t="str">
        <f>IF('Input data'!A169="","",'Input data'!A169)</f>
        <v/>
      </c>
      <c r="B154" s="4" t="str">
        <f>IF('Input data'!B169="","",'Input data'!B169)</f>
        <v/>
      </c>
      <c r="C154" s="4" t="str">
        <f>IF('Input data'!C169="","",'Input data'!C169)</f>
        <v/>
      </c>
      <c r="D154" s="4" t="str">
        <f>IF('Input data'!D169="","",'Input data'!D169)</f>
        <v/>
      </c>
      <c r="E154" s="4" t="str">
        <f>IF('Input data'!E169="","",'Input data'!E169)</f>
        <v/>
      </c>
      <c r="F154" s="4" t="str">
        <f>IF('Input data'!F169="","",'Input data'!F169)</f>
        <v/>
      </c>
      <c r="G154" s="4">
        <f>IF('Input data'!G169="","",'Input data'!G169)</f>
        <v>0</v>
      </c>
      <c r="H154" s="4" t="str">
        <f>IF('Input data'!H169&gt;0.5,'Input data'!H169,"")</f>
        <v/>
      </c>
      <c r="I154" s="4" t="str">
        <f>IF('Input data'!I169="","",'Input data'!I169)</f>
        <v/>
      </c>
      <c r="J154" s="12" t="str">
        <f>IF('Result 2005-2012'!$R154="","",IF($M$1=2005,'Result 2005-2012'!J154,IF(AND($M$1=2006,'Calculation sheet'!$AQ154="2005-2012"),'Result 2005-2012'!J154*SUM($Y$7:$AE$7)/7,IF(AND($M$1=2007,'Calculation sheet'!$AQ154="2005-2012"),'Result 2005-2012'!J154*SUM($Z$7:$AE$7)/6,IF(AND($M$1=2008,'Calculation sheet'!$AQ154="2005-2012"),'Result 2005-2012'!J154*SUM($AA$7:$AE$7)/5,IF(AND($M$1=2009,'Calculation sheet'!$AQ154="2005-2012"),'Result 2005-2012'!J154*SUM($AB$7:$AE$7)/4,IF(AND($M$1=2010,'Calculation sheet'!$AQ154="2005-2012"),'Result 2005-2012'!J154*SUM($AC$7:$AE$7)/3,IF(AND($M$1=2011,'Calculation sheet'!$AQ154="2005-2012"),'Result 2005-2012'!J154*SUM($AD$7:$AE$7)/2,IF(AND($M$1=2012,'Calculation sheet'!$AQ154="2005-2012"),'Result 2005-2012'!J154*$AE$7,IF(AND($M$1=2006,'Calculation sheet'!$AQ154="1999-2012"),'Result 2005-2012'!J154*SUM($Y$16:$AE$16)/7,IF(AND($M$1=2007,'Calculation sheet'!$AQ154="1999-2012"),'Result 2005-2012'!J154*SUM($Z$16:$AE$16)/6,IF(AND($M$1=2008,'Calculation sheet'!$AQ154="1999-2012"),'Result 2005-2012'!J154*SUM($AA$16:$AE$16)/5,IF(AND($M$1=2009,'Calculation sheet'!$AQ154="1999-2012"),'Result 2005-2012'!J154*SUM($AB$16:$AE$16)/4,IF(AND($M$1=2010,'Calculation sheet'!$AQ154="1999-2012"),'Result 2005-2012'!J154*SUM($AC$16:$AE$16)/3,IF(AND($M$1=2011,'Calculation sheet'!$AQ154="1999-2012"),'Result 2005-2012'!J154*SUM($AD$16:$AE$16)/2,IF(AND($M$1=2012,'Calculation sheet'!$AQ154="1999-2012"),'Result 2005-2012'!J154*$AE$16,""))))))))))))))))</f>
        <v/>
      </c>
      <c r="K154" s="12" t="str">
        <f>IF('Result 2005-2012'!$R154="","",IF($M$1=2005,'Result 2005-2012'!K154,IF(AND($M$1=2006,'Calculation sheet'!$AQ154="2005-2012"),'Result 2005-2012'!K154*SUM($Y$8:$AE$8)/7,IF(AND($M$1=2007,'Calculation sheet'!$AQ154="2005-2012"),'Result 2005-2012'!K154*SUM($Z$8:$AE$8)/6,IF(AND($M$1=2008,'Calculation sheet'!$AQ154="2005-2012"),'Result 2005-2012'!K154*SUM($AA$8:$AE$8)/5,IF(AND($M$1=2009,'Calculation sheet'!$AQ154="2005-2012"),'Result 2005-2012'!K154*SUM($AB$8:$AE$8)/4,IF(AND($M$1=2010,'Calculation sheet'!$AQ154="2005-2012"),'Result 2005-2012'!K154*SUM($AC$8:$AE$8)/3,IF(AND($M$1=2011,'Calculation sheet'!$AQ154="2005-2012"),'Result 2005-2012'!K154*SUM($AD$8:$AE$8)/2,IF(AND($M$1=2012,'Calculation sheet'!$AQ154="2005-2012"),'Result 2005-2012'!K154*$AE$8,IF(AND($M$1=2006,'Calculation sheet'!$AQ154="1999-2012"),'Result 2005-2012'!K154*SUM($Y$17:$AE$17)/7,IF(AND($M$1=2007,'Calculation sheet'!$AQ154="1999-2012"),'Result 2005-2012'!K154*SUM($Z$17:$AE$17)/6,IF(AND($M$1=2008,'Calculation sheet'!$AQ154="1999-2012"),'Result 2005-2012'!K154*SUM($AA$17:$AE$17)/5,IF(AND($M$1=2009,'Calculation sheet'!$AQ154="1999-2012"),'Result 2005-2012'!K154*SUM($AB$17:$AE$17)/4,IF(AND($M$1=2010,'Calculation sheet'!$AQ154="1999-2012"),'Result 2005-2012'!K154*SUM($AC$17:$AE$17)/3,IF(AND($M$1=2011,'Calculation sheet'!$AQ154="1999-2012"),'Result 2005-2012'!K154*SUM($AD$17:$AE$17)/2,IF(AND($M$1=2012,'Calculation sheet'!$AQ154="1999-2012"),'Result 2005-2012'!K154*$AE$17,""))))))))))))))))</f>
        <v/>
      </c>
      <c r="L154" s="12" t="str">
        <f>IF('Result 2005-2012'!$R154="","",IF($M$1=2005,'Result 2005-2012'!L154,IF(AND($M$1=2006,'Calculation sheet'!$AQ154="2005-2012"),'Result 2005-2012'!L154*SUM($Y$9:$AE$9)/7,IF(AND($M$1=2007,'Calculation sheet'!$AQ154="2005-2012"),'Result 2005-2012'!L154*SUM($Z$9:$AE$9)/6,IF(AND($M$1=2008,'Calculation sheet'!$AQ154="2005-2012"),'Result 2005-2012'!L154*SUM($AA$9:$AE$9)/5,IF(AND($M$1=2009,'Calculation sheet'!$AQ154="2005-2012"),'Result 2005-2012'!L154*SUM($AB$9:$AE$9)/4,IF(AND($M$1=2010,'Calculation sheet'!$AQ154="2005-2012"),'Result 2005-2012'!L154*SUM($AC$9:$AE$9)/3,IF(AND($M$1=2011,'Calculation sheet'!$AQ154="2005-2012"),'Result 2005-2012'!L154*SUM($AD$9:$AE$9)/2,IF(AND($M$1=2012,'Calculation sheet'!$AQ154="2005-2012"),'Result 2005-2012'!L154*$AE$9,IF(AND($M$1=2006,'Calculation sheet'!$AQ154="1999-2012"),'Result 2005-2012'!L154*SUM($Y$18:$AE$18)/7,IF(AND($M$1=2007,'Calculation sheet'!$AQ154="1999-2012"),'Result 2005-2012'!L154*SUM($Z$18:$AE$18)/6,IF(AND($M$1=2008,'Calculation sheet'!$AQ154="1999-2012"),'Result 2005-2012'!L154*SUM($AA$18:$AE$18)/5,IF(AND($M$1=2009,'Calculation sheet'!$AQ154="1999-2012"),'Result 2005-2012'!L154*SUM($AB$18:$AE$18)/4,IF(AND($M$1=2010,'Calculation sheet'!$AQ154="1999-2012"),'Result 2005-2012'!L154*SUM($AC$18:$AE$18)/3,IF(AND($M$1=2011,'Calculation sheet'!$AQ154="1999-2012"),'Result 2005-2012'!L154*SUM($AD$18:$AE$18)/2,IF(AND($M$1=2012,'Calculation sheet'!$AQ154="1999-2012"),'Result 2005-2012'!L154*$AE$18,""))))))))))))))))</f>
        <v/>
      </c>
      <c r="M154" s="12" t="str">
        <f t="shared" si="8"/>
        <v/>
      </c>
      <c r="N154" s="12" t="str">
        <f>IF('Result 2005-2012'!$R154="","",IF($M$1=2005,'Result 2005-2012'!N154,IF(AND($M$1=2006,'Calculation sheet'!$AQ154="2005-2012"),'Result 2005-2012'!N154*SUM($Y$10:$AE$10)/7,IF(AND($M$1=2007,'Calculation sheet'!$AQ154="2005-2012"),'Result 2005-2012'!N154*SUM($Z$10:$AE$10)/6,IF(AND($M$1=2008,'Calculation sheet'!$AQ154="2005-2012"),'Result 2005-2012'!N154*SUM($AA$10:$AE$10)/5,IF(AND($M$1=2009,'Calculation sheet'!$AQ154="2005-2012"),'Result 2005-2012'!N154*SUM($AB$10:$AE$10)/4,IF(AND($M$1=2010,'Calculation sheet'!$AQ154="2005-2012"),'Result 2005-2012'!N154*SUM($AC$10:$AE$10)/3,IF(AND($M$1=2011,'Calculation sheet'!$AQ154="2005-2012"),'Result 2005-2012'!N154*SUM($AD$10:$AE$10)/2,IF(AND($M$1=2012,'Calculation sheet'!$AQ154="2005-2012"),'Result 2005-2012'!N154*$AE$10,IF(AND($M$1=2006,'Calculation sheet'!$AQ154="1999-2012"),'Result 2005-2012'!N154*SUM($Y$16:$AE$16)/7,IF(AND($M$1=2007,'Calculation sheet'!$AQ154="1999-2012"),'Result 2005-2012'!N154*SUM($Z$16:$AE$16)/6,IF(AND($M$1=2008,'Calculation sheet'!$AQ154="1999-2012"),'Result 2005-2012'!N154*SUM($AA$16:$AE$16)/5,IF(AND($M$1=2009,'Calculation sheet'!$AQ154="1999-2012"),'Result 2005-2012'!N154*SUM($AB$16:$AE$16)/4,IF(AND($M$1=2010,'Calculation sheet'!$AQ154="1999-2012"),'Result 2005-2012'!N154*SUM($AC$16:$AE$16)/3,IF(AND($M$1=2011,'Calculation sheet'!$AQ154="1999-2012"),'Result 2005-2012'!N154*SUM($AD$16:$AE$16)/2,IF(AND($M$1=2012,'Calculation sheet'!$AQ154="1999-2012"),'Result 2005-2012'!N154*$AE$16,""))))))))))))))))</f>
        <v/>
      </c>
      <c r="O154" s="12" t="str">
        <f>IF('Result 2005-2012'!$R154="","",IF($M$1=2005,'Result 2005-2012'!O154,IF(AND($M$1=2006,'Calculation sheet'!$AQ154="2005-2012"),'Result 2005-2012'!O154*SUM($Y$10:$AE$10)/7,IF(AND($M$1=2007,'Calculation sheet'!$AQ154="2005-2012"),'Result 2005-2012'!O154*SUM($Z$10:$AE$10)/6,IF(AND($M$1=2008,'Calculation sheet'!$AQ154="2005-2012"),'Result 2005-2012'!O154*SUM($AA$10:$AE$10)/5,IF(AND($M$1=2009,'Calculation sheet'!$AQ154="2005-2012"),'Result 2005-2012'!O154*SUM($AB$10:$AE$10)/4,IF(AND($M$1=2010,'Calculation sheet'!$AQ154="2005-2012"),'Result 2005-2012'!O154*SUM($AC$10:$AE$10)/3,IF(AND($M$1=2011,'Calculation sheet'!$AQ154="2005-2012"),'Result 2005-2012'!O154*SUM($AD$10:$AE$10)/2,IF(AND($M$1=2012,'Calculation sheet'!$AQ154="2005-2012"),'Result 2005-2012'!O154*$AE$10,IF(AND($M$1=2006,'Calculation sheet'!$AQ154="1999-2012"),'Result 2005-2012'!O154*SUM($Y$16:$AE$16)/7,IF(AND($M$1=2007,'Calculation sheet'!$AQ154="1999-2012"),'Result 2005-2012'!O154*SUM($Z$16:$AE$16)/6,IF(AND($M$1=2008,'Calculation sheet'!$AQ154="1999-2012"),'Result 2005-2012'!O154*SUM($AA$16:$AE$16)/5,IF(AND($M$1=2009,'Calculation sheet'!$AQ154="1999-2012"),'Result 2005-2012'!O154*SUM($AB$16:$AE$16)/4,IF(AND($M$1=2010,'Calculation sheet'!$AQ154="1999-2012"),'Result 2005-2012'!O154*SUM($AC$16:$AE$16)/3,IF(AND($M$1=2011,'Calculation sheet'!$AQ154="1999-2012"),'Result 2005-2012'!O154*SUM($AD$16:$AE$16)/2,IF(AND($M$1=2012,'Calculation sheet'!$AQ154="1999-2012"),'Result 2005-2012'!O154*$AE$16,""))))))))))))))))</f>
        <v/>
      </c>
      <c r="P154" s="12" t="str">
        <f>IF('Result 2005-2012'!$R154="","",IF($M$1=2005,'Result 2005-2012'!P154,IF(AND($M$1=2006,'Calculation sheet'!$AQ154="2005-2012"),'Result 2005-2012'!P154*SUM($Y$11:$AE$11)/7,IF(AND($M$1=2007,'Calculation sheet'!$AQ154="2005-2012"),'Result 2005-2012'!P154*SUM($Z$11:$AE$11)/6,IF(AND($M$1=2008,'Calculation sheet'!$AQ154="2005-2012"),'Result 2005-2012'!P154*SUM($AA$11:$AE$11)/5,IF(AND($M$1=2009,'Calculation sheet'!$AQ154="2005-2012"),'Result 2005-2012'!P154*SUM($AB$11:$AE$11)/4,IF(AND($M$1=2010,'Calculation sheet'!$AQ154="2005-2012"),'Result 2005-2012'!P154*SUM($AC$11:$AE$11)/3,IF(AND($M$1=2011,'Calculation sheet'!$AQ154="2005-2012"),'Result 2005-2012'!P154*SUM($AD$11:$AE$11)/2,IF(AND($M$1=2012,'Calculation sheet'!$AQ154="2005-2012"),'Result 2005-2012'!P154*$AE$11,IF(AND($M$1=2006,'Calculation sheet'!$AQ154="1999-2012"),'Result 2005-2012'!P154*SUM($Y$16:$AE$16)/7,IF(AND($M$1=2007,'Calculation sheet'!$AQ154="1999-2012"),'Result 2005-2012'!P154*SUM($Z$16:$AE$16)/6,IF(AND($M$1=2008,'Calculation sheet'!$AQ154="1999-2012"),'Result 2005-2012'!P154*SUM($AA$16:$AE$16)/5,IF(AND($M$1=2009,'Calculation sheet'!$AQ154="1999-2012"),'Result 2005-2012'!P154*SUM($AB$16:$AE$16)/4,IF(AND($M$1=2010,'Calculation sheet'!$AQ154="1999-2012"),'Result 2005-2012'!P154*SUM($AC$16:$AE$16)/3,IF(AND($M$1=2011,'Calculation sheet'!$AQ154="1999-2012"),'Result 2005-2012'!P154*SUM($AD$16:$AE$16)/2,IF(AND($M$1=2012,'Calculation sheet'!$AQ154="1999-2012"),'Result 2005-2012'!P154*$AE$16,""))))))))))))))))</f>
        <v/>
      </c>
      <c r="Q154" s="12" t="str">
        <f t="shared" si="9"/>
        <v/>
      </c>
      <c r="R154" s="14" t="str">
        <f t="shared" si="10"/>
        <v/>
      </c>
    </row>
    <row r="155" spans="1:18" x14ac:dyDescent="0.3">
      <c r="A155" s="4" t="str">
        <f>IF('Input data'!A170="","",'Input data'!A170)</f>
        <v/>
      </c>
      <c r="B155" s="4" t="str">
        <f>IF('Input data'!B170="","",'Input data'!B170)</f>
        <v/>
      </c>
      <c r="C155" s="4" t="str">
        <f>IF('Input data'!C170="","",'Input data'!C170)</f>
        <v/>
      </c>
      <c r="D155" s="4" t="str">
        <f>IF('Input data'!D170="","",'Input data'!D170)</f>
        <v/>
      </c>
      <c r="E155" s="4" t="str">
        <f>IF('Input data'!E170="","",'Input data'!E170)</f>
        <v/>
      </c>
      <c r="F155" s="4" t="str">
        <f>IF('Input data'!F170="","",'Input data'!F170)</f>
        <v/>
      </c>
      <c r="G155" s="4">
        <f>IF('Input data'!G170="","",'Input data'!G170)</f>
        <v>0</v>
      </c>
      <c r="H155" s="4" t="str">
        <f>IF('Input data'!H170&gt;0.5,'Input data'!H170,"")</f>
        <v/>
      </c>
      <c r="I155" s="4" t="str">
        <f>IF('Input data'!I170="","",'Input data'!I170)</f>
        <v/>
      </c>
      <c r="J155" s="12" t="str">
        <f>IF('Result 2005-2012'!$R155="","",IF($M$1=2005,'Result 2005-2012'!J155,IF(AND($M$1=2006,'Calculation sheet'!$AQ155="2005-2012"),'Result 2005-2012'!J155*SUM($Y$7:$AE$7)/7,IF(AND($M$1=2007,'Calculation sheet'!$AQ155="2005-2012"),'Result 2005-2012'!J155*SUM($Z$7:$AE$7)/6,IF(AND($M$1=2008,'Calculation sheet'!$AQ155="2005-2012"),'Result 2005-2012'!J155*SUM($AA$7:$AE$7)/5,IF(AND($M$1=2009,'Calculation sheet'!$AQ155="2005-2012"),'Result 2005-2012'!J155*SUM($AB$7:$AE$7)/4,IF(AND($M$1=2010,'Calculation sheet'!$AQ155="2005-2012"),'Result 2005-2012'!J155*SUM($AC$7:$AE$7)/3,IF(AND($M$1=2011,'Calculation sheet'!$AQ155="2005-2012"),'Result 2005-2012'!J155*SUM($AD$7:$AE$7)/2,IF(AND($M$1=2012,'Calculation sheet'!$AQ155="2005-2012"),'Result 2005-2012'!J155*$AE$7,IF(AND($M$1=2006,'Calculation sheet'!$AQ155="1999-2012"),'Result 2005-2012'!J155*SUM($Y$16:$AE$16)/7,IF(AND($M$1=2007,'Calculation sheet'!$AQ155="1999-2012"),'Result 2005-2012'!J155*SUM($Z$16:$AE$16)/6,IF(AND($M$1=2008,'Calculation sheet'!$AQ155="1999-2012"),'Result 2005-2012'!J155*SUM($AA$16:$AE$16)/5,IF(AND($M$1=2009,'Calculation sheet'!$AQ155="1999-2012"),'Result 2005-2012'!J155*SUM($AB$16:$AE$16)/4,IF(AND($M$1=2010,'Calculation sheet'!$AQ155="1999-2012"),'Result 2005-2012'!J155*SUM($AC$16:$AE$16)/3,IF(AND($M$1=2011,'Calculation sheet'!$AQ155="1999-2012"),'Result 2005-2012'!J155*SUM($AD$16:$AE$16)/2,IF(AND($M$1=2012,'Calculation sheet'!$AQ155="1999-2012"),'Result 2005-2012'!J155*$AE$16,""))))))))))))))))</f>
        <v/>
      </c>
      <c r="K155" s="12" t="str">
        <f>IF('Result 2005-2012'!$R155="","",IF($M$1=2005,'Result 2005-2012'!K155,IF(AND($M$1=2006,'Calculation sheet'!$AQ155="2005-2012"),'Result 2005-2012'!K155*SUM($Y$8:$AE$8)/7,IF(AND($M$1=2007,'Calculation sheet'!$AQ155="2005-2012"),'Result 2005-2012'!K155*SUM($Z$8:$AE$8)/6,IF(AND($M$1=2008,'Calculation sheet'!$AQ155="2005-2012"),'Result 2005-2012'!K155*SUM($AA$8:$AE$8)/5,IF(AND($M$1=2009,'Calculation sheet'!$AQ155="2005-2012"),'Result 2005-2012'!K155*SUM($AB$8:$AE$8)/4,IF(AND($M$1=2010,'Calculation sheet'!$AQ155="2005-2012"),'Result 2005-2012'!K155*SUM($AC$8:$AE$8)/3,IF(AND($M$1=2011,'Calculation sheet'!$AQ155="2005-2012"),'Result 2005-2012'!K155*SUM($AD$8:$AE$8)/2,IF(AND($M$1=2012,'Calculation sheet'!$AQ155="2005-2012"),'Result 2005-2012'!K155*$AE$8,IF(AND($M$1=2006,'Calculation sheet'!$AQ155="1999-2012"),'Result 2005-2012'!K155*SUM($Y$17:$AE$17)/7,IF(AND($M$1=2007,'Calculation sheet'!$AQ155="1999-2012"),'Result 2005-2012'!K155*SUM($Z$17:$AE$17)/6,IF(AND($M$1=2008,'Calculation sheet'!$AQ155="1999-2012"),'Result 2005-2012'!K155*SUM($AA$17:$AE$17)/5,IF(AND($M$1=2009,'Calculation sheet'!$AQ155="1999-2012"),'Result 2005-2012'!K155*SUM($AB$17:$AE$17)/4,IF(AND($M$1=2010,'Calculation sheet'!$AQ155="1999-2012"),'Result 2005-2012'!K155*SUM($AC$17:$AE$17)/3,IF(AND($M$1=2011,'Calculation sheet'!$AQ155="1999-2012"),'Result 2005-2012'!K155*SUM($AD$17:$AE$17)/2,IF(AND($M$1=2012,'Calculation sheet'!$AQ155="1999-2012"),'Result 2005-2012'!K155*$AE$17,""))))))))))))))))</f>
        <v/>
      </c>
      <c r="L155" s="12" t="str">
        <f>IF('Result 2005-2012'!$R155="","",IF($M$1=2005,'Result 2005-2012'!L155,IF(AND($M$1=2006,'Calculation sheet'!$AQ155="2005-2012"),'Result 2005-2012'!L155*SUM($Y$9:$AE$9)/7,IF(AND($M$1=2007,'Calculation sheet'!$AQ155="2005-2012"),'Result 2005-2012'!L155*SUM($Z$9:$AE$9)/6,IF(AND($M$1=2008,'Calculation sheet'!$AQ155="2005-2012"),'Result 2005-2012'!L155*SUM($AA$9:$AE$9)/5,IF(AND($M$1=2009,'Calculation sheet'!$AQ155="2005-2012"),'Result 2005-2012'!L155*SUM($AB$9:$AE$9)/4,IF(AND($M$1=2010,'Calculation sheet'!$AQ155="2005-2012"),'Result 2005-2012'!L155*SUM($AC$9:$AE$9)/3,IF(AND($M$1=2011,'Calculation sheet'!$AQ155="2005-2012"),'Result 2005-2012'!L155*SUM($AD$9:$AE$9)/2,IF(AND($M$1=2012,'Calculation sheet'!$AQ155="2005-2012"),'Result 2005-2012'!L155*$AE$9,IF(AND($M$1=2006,'Calculation sheet'!$AQ155="1999-2012"),'Result 2005-2012'!L155*SUM($Y$18:$AE$18)/7,IF(AND($M$1=2007,'Calculation sheet'!$AQ155="1999-2012"),'Result 2005-2012'!L155*SUM($Z$18:$AE$18)/6,IF(AND($M$1=2008,'Calculation sheet'!$AQ155="1999-2012"),'Result 2005-2012'!L155*SUM($AA$18:$AE$18)/5,IF(AND($M$1=2009,'Calculation sheet'!$AQ155="1999-2012"),'Result 2005-2012'!L155*SUM($AB$18:$AE$18)/4,IF(AND($M$1=2010,'Calculation sheet'!$AQ155="1999-2012"),'Result 2005-2012'!L155*SUM($AC$18:$AE$18)/3,IF(AND($M$1=2011,'Calculation sheet'!$AQ155="1999-2012"),'Result 2005-2012'!L155*SUM($AD$18:$AE$18)/2,IF(AND($M$1=2012,'Calculation sheet'!$AQ155="1999-2012"),'Result 2005-2012'!L155*$AE$18,""))))))))))))))))</f>
        <v/>
      </c>
      <c r="M155" s="12" t="str">
        <f t="shared" si="8"/>
        <v/>
      </c>
      <c r="N155" s="12" t="str">
        <f>IF('Result 2005-2012'!$R155="","",IF($M$1=2005,'Result 2005-2012'!N155,IF(AND($M$1=2006,'Calculation sheet'!$AQ155="2005-2012"),'Result 2005-2012'!N155*SUM($Y$10:$AE$10)/7,IF(AND($M$1=2007,'Calculation sheet'!$AQ155="2005-2012"),'Result 2005-2012'!N155*SUM($Z$10:$AE$10)/6,IF(AND($M$1=2008,'Calculation sheet'!$AQ155="2005-2012"),'Result 2005-2012'!N155*SUM($AA$10:$AE$10)/5,IF(AND($M$1=2009,'Calculation sheet'!$AQ155="2005-2012"),'Result 2005-2012'!N155*SUM($AB$10:$AE$10)/4,IF(AND($M$1=2010,'Calculation sheet'!$AQ155="2005-2012"),'Result 2005-2012'!N155*SUM($AC$10:$AE$10)/3,IF(AND($M$1=2011,'Calculation sheet'!$AQ155="2005-2012"),'Result 2005-2012'!N155*SUM($AD$10:$AE$10)/2,IF(AND($M$1=2012,'Calculation sheet'!$AQ155="2005-2012"),'Result 2005-2012'!N155*$AE$10,IF(AND($M$1=2006,'Calculation sheet'!$AQ155="1999-2012"),'Result 2005-2012'!N155*SUM($Y$16:$AE$16)/7,IF(AND($M$1=2007,'Calculation sheet'!$AQ155="1999-2012"),'Result 2005-2012'!N155*SUM($Z$16:$AE$16)/6,IF(AND($M$1=2008,'Calculation sheet'!$AQ155="1999-2012"),'Result 2005-2012'!N155*SUM($AA$16:$AE$16)/5,IF(AND($M$1=2009,'Calculation sheet'!$AQ155="1999-2012"),'Result 2005-2012'!N155*SUM($AB$16:$AE$16)/4,IF(AND($M$1=2010,'Calculation sheet'!$AQ155="1999-2012"),'Result 2005-2012'!N155*SUM($AC$16:$AE$16)/3,IF(AND($M$1=2011,'Calculation sheet'!$AQ155="1999-2012"),'Result 2005-2012'!N155*SUM($AD$16:$AE$16)/2,IF(AND($M$1=2012,'Calculation sheet'!$AQ155="1999-2012"),'Result 2005-2012'!N155*$AE$16,""))))))))))))))))</f>
        <v/>
      </c>
      <c r="O155" s="12" t="str">
        <f>IF('Result 2005-2012'!$R155="","",IF($M$1=2005,'Result 2005-2012'!O155,IF(AND($M$1=2006,'Calculation sheet'!$AQ155="2005-2012"),'Result 2005-2012'!O155*SUM($Y$10:$AE$10)/7,IF(AND($M$1=2007,'Calculation sheet'!$AQ155="2005-2012"),'Result 2005-2012'!O155*SUM($Z$10:$AE$10)/6,IF(AND($M$1=2008,'Calculation sheet'!$AQ155="2005-2012"),'Result 2005-2012'!O155*SUM($AA$10:$AE$10)/5,IF(AND($M$1=2009,'Calculation sheet'!$AQ155="2005-2012"),'Result 2005-2012'!O155*SUM($AB$10:$AE$10)/4,IF(AND($M$1=2010,'Calculation sheet'!$AQ155="2005-2012"),'Result 2005-2012'!O155*SUM($AC$10:$AE$10)/3,IF(AND($M$1=2011,'Calculation sheet'!$AQ155="2005-2012"),'Result 2005-2012'!O155*SUM($AD$10:$AE$10)/2,IF(AND($M$1=2012,'Calculation sheet'!$AQ155="2005-2012"),'Result 2005-2012'!O155*$AE$10,IF(AND($M$1=2006,'Calculation sheet'!$AQ155="1999-2012"),'Result 2005-2012'!O155*SUM($Y$16:$AE$16)/7,IF(AND($M$1=2007,'Calculation sheet'!$AQ155="1999-2012"),'Result 2005-2012'!O155*SUM($Z$16:$AE$16)/6,IF(AND($M$1=2008,'Calculation sheet'!$AQ155="1999-2012"),'Result 2005-2012'!O155*SUM($AA$16:$AE$16)/5,IF(AND($M$1=2009,'Calculation sheet'!$AQ155="1999-2012"),'Result 2005-2012'!O155*SUM($AB$16:$AE$16)/4,IF(AND($M$1=2010,'Calculation sheet'!$AQ155="1999-2012"),'Result 2005-2012'!O155*SUM($AC$16:$AE$16)/3,IF(AND($M$1=2011,'Calculation sheet'!$AQ155="1999-2012"),'Result 2005-2012'!O155*SUM($AD$16:$AE$16)/2,IF(AND($M$1=2012,'Calculation sheet'!$AQ155="1999-2012"),'Result 2005-2012'!O155*$AE$16,""))))))))))))))))</f>
        <v/>
      </c>
      <c r="P155" s="12" t="str">
        <f>IF('Result 2005-2012'!$R155="","",IF($M$1=2005,'Result 2005-2012'!P155,IF(AND($M$1=2006,'Calculation sheet'!$AQ155="2005-2012"),'Result 2005-2012'!P155*SUM($Y$11:$AE$11)/7,IF(AND($M$1=2007,'Calculation sheet'!$AQ155="2005-2012"),'Result 2005-2012'!P155*SUM($Z$11:$AE$11)/6,IF(AND($M$1=2008,'Calculation sheet'!$AQ155="2005-2012"),'Result 2005-2012'!P155*SUM($AA$11:$AE$11)/5,IF(AND($M$1=2009,'Calculation sheet'!$AQ155="2005-2012"),'Result 2005-2012'!P155*SUM($AB$11:$AE$11)/4,IF(AND($M$1=2010,'Calculation sheet'!$AQ155="2005-2012"),'Result 2005-2012'!P155*SUM($AC$11:$AE$11)/3,IF(AND($M$1=2011,'Calculation sheet'!$AQ155="2005-2012"),'Result 2005-2012'!P155*SUM($AD$11:$AE$11)/2,IF(AND($M$1=2012,'Calculation sheet'!$AQ155="2005-2012"),'Result 2005-2012'!P155*$AE$11,IF(AND($M$1=2006,'Calculation sheet'!$AQ155="1999-2012"),'Result 2005-2012'!P155*SUM($Y$16:$AE$16)/7,IF(AND($M$1=2007,'Calculation sheet'!$AQ155="1999-2012"),'Result 2005-2012'!P155*SUM($Z$16:$AE$16)/6,IF(AND($M$1=2008,'Calculation sheet'!$AQ155="1999-2012"),'Result 2005-2012'!P155*SUM($AA$16:$AE$16)/5,IF(AND($M$1=2009,'Calculation sheet'!$AQ155="1999-2012"),'Result 2005-2012'!P155*SUM($AB$16:$AE$16)/4,IF(AND($M$1=2010,'Calculation sheet'!$AQ155="1999-2012"),'Result 2005-2012'!P155*SUM($AC$16:$AE$16)/3,IF(AND($M$1=2011,'Calculation sheet'!$AQ155="1999-2012"),'Result 2005-2012'!P155*SUM($AD$16:$AE$16)/2,IF(AND($M$1=2012,'Calculation sheet'!$AQ155="1999-2012"),'Result 2005-2012'!P155*$AE$16,""))))))))))))))))</f>
        <v/>
      </c>
      <c r="Q155" s="12" t="str">
        <f t="shared" si="9"/>
        <v/>
      </c>
      <c r="R155" s="14" t="str">
        <f t="shared" si="10"/>
        <v/>
      </c>
    </row>
    <row r="156" spans="1:18" x14ac:dyDescent="0.3">
      <c r="A156" s="4" t="str">
        <f>IF('Input data'!A171="","",'Input data'!A171)</f>
        <v/>
      </c>
      <c r="B156" s="4" t="str">
        <f>IF('Input data'!B171="","",'Input data'!B171)</f>
        <v/>
      </c>
      <c r="C156" s="4" t="str">
        <f>IF('Input data'!C171="","",'Input data'!C171)</f>
        <v/>
      </c>
      <c r="D156" s="4" t="str">
        <f>IF('Input data'!D171="","",'Input data'!D171)</f>
        <v/>
      </c>
      <c r="E156" s="4" t="str">
        <f>IF('Input data'!E171="","",'Input data'!E171)</f>
        <v/>
      </c>
      <c r="F156" s="4" t="str">
        <f>IF('Input data'!F171="","",'Input data'!F171)</f>
        <v/>
      </c>
      <c r="G156" s="4">
        <f>IF('Input data'!G171="","",'Input data'!G171)</f>
        <v>0</v>
      </c>
      <c r="H156" s="4" t="str">
        <f>IF('Input data'!H171&gt;0.5,'Input data'!H171,"")</f>
        <v/>
      </c>
      <c r="I156" s="4" t="str">
        <f>IF('Input data'!I171="","",'Input data'!I171)</f>
        <v/>
      </c>
      <c r="J156" s="12" t="str">
        <f>IF('Result 2005-2012'!$R156="","",IF($M$1=2005,'Result 2005-2012'!J156,IF(AND($M$1=2006,'Calculation sheet'!$AQ156="2005-2012"),'Result 2005-2012'!J156*SUM($Y$7:$AE$7)/7,IF(AND($M$1=2007,'Calculation sheet'!$AQ156="2005-2012"),'Result 2005-2012'!J156*SUM($Z$7:$AE$7)/6,IF(AND($M$1=2008,'Calculation sheet'!$AQ156="2005-2012"),'Result 2005-2012'!J156*SUM($AA$7:$AE$7)/5,IF(AND($M$1=2009,'Calculation sheet'!$AQ156="2005-2012"),'Result 2005-2012'!J156*SUM($AB$7:$AE$7)/4,IF(AND($M$1=2010,'Calculation sheet'!$AQ156="2005-2012"),'Result 2005-2012'!J156*SUM($AC$7:$AE$7)/3,IF(AND($M$1=2011,'Calculation sheet'!$AQ156="2005-2012"),'Result 2005-2012'!J156*SUM($AD$7:$AE$7)/2,IF(AND($M$1=2012,'Calculation sheet'!$AQ156="2005-2012"),'Result 2005-2012'!J156*$AE$7,IF(AND($M$1=2006,'Calculation sheet'!$AQ156="1999-2012"),'Result 2005-2012'!J156*SUM($Y$16:$AE$16)/7,IF(AND($M$1=2007,'Calculation sheet'!$AQ156="1999-2012"),'Result 2005-2012'!J156*SUM($Z$16:$AE$16)/6,IF(AND($M$1=2008,'Calculation sheet'!$AQ156="1999-2012"),'Result 2005-2012'!J156*SUM($AA$16:$AE$16)/5,IF(AND($M$1=2009,'Calculation sheet'!$AQ156="1999-2012"),'Result 2005-2012'!J156*SUM($AB$16:$AE$16)/4,IF(AND($M$1=2010,'Calculation sheet'!$AQ156="1999-2012"),'Result 2005-2012'!J156*SUM($AC$16:$AE$16)/3,IF(AND($M$1=2011,'Calculation sheet'!$AQ156="1999-2012"),'Result 2005-2012'!J156*SUM($AD$16:$AE$16)/2,IF(AND($M$1=2012,'Calculation sheet'!$AQ156="1999-2012"),'Result 2005-2012'!J156*$AE$16,""))))))))))))))))</f>
        <v/>
      </c>
      <c r="K156" s="12" t="str">
        <f>IF('Result 2005-2012'!$R156="","",IF($M$1=2005,'Result 2005-2012'!K156,IF(AND($M$1=2006,'Calculation sheet'!$AQ156="2005-2012"),'Result 2005-2012'!K156*SUM($Y$8:$AE$8)/7,IF(AND($M$1=2007,'Calculation sheet'!$AQ156="2005-2012"),'Result 2005-2012'!K156*SUM($Z$8:$AE$8)/6,IF(AND($M$1=2008,'Calculation sheet'!$AQ156="2005-2012"),'Result 2005-2012'!K156*SUM($AA$8:$AE$8)/5,IF(AND($M$1=2009,'Calculation sheet'!$AQ156="2005-2012"),'Result 2005-2012'!K156*SUM($AB$8:$AE$8)/4,IF(AND($M$1=2010,'Calculation sheet'!$AQ156="2005-2012"),'Result 2005-2012'!K156*SUM($AC$8:$AE$8)/3,IF(AND($M$1=2011,'Calculation sheet'!$AQ156="2005-2012"),'Result 2005-2012'!K156*SUM($AD$8:$AE$8)/2,IF(AND($M$1=2012,'Calculation sheet'!$AQ156="2005-2012"),'Result 2005-2012'!K156*$AE$8,IF(AND($M$1=2006,'Calculation sheet'!$AQ156="1999-2012"),'Result 2005-2012'!K156*SUM($Y$17:$AE$17)/7,IF(AND($M$1=2007,'Calculation sheet'!$AQ156="1999-2012"),'Result 2005-2012'!K156*SUM($Z$17:$AE$17)/6,IF(AND($M$1=2008,'Calculation sheet'!$AQ156="1999-2012"),'Result 2005-2012'!K156*SUM($AA$17:$AE$17)/5,IF(AND($M$1=2009,'Calculation sheet'!$AQ156="1999-2012"),'Result 2005-2012'!K156*SUM($AB$17:$AE$17)/4,IF(AND($M$1=2010,'Calculation sheet'!$AQ156="1999-2012"),'Result 2005-2012'!K156*SUM($AC$17:$AE$17)/3,IF(AND($M$1=2011,'Calculation sheet'!$AQ156="1999-2012"),'Result 2005-2012'!K156*SUM($AD$17:$AE$17)/2,IF(AND($M$1=2012,'Calculation sheet'!$AQ156="1999-2012"),'Result 2005-2012'!K156*$AE$17,""))))))))))))))))</f>
        <v/>
      </c>
      <c r="L156" s="12" t="str">
        <f>IF('Result 2005-2012'!$R156="","",IF($M$1=2005,'Result 2005-2012'!L156,IF(AND($M$1=2006,'Calculation sheet'!$AQ156="2005-2012"),'Result 2005-2012'!L156*SUM($Y$9:$AE$9)/7,IF(AND($M$1=2007,'Calculation sheet'!$AQ156="2005-2012"),'Result 2005-2012'!L156*SUM($Z$9:$AE$9)/6,IF(AND($M$1=2008,'Calculation sheet'!$AQ156="2005-2012"),'Result 2005-2012'!L156*SUM($AA$9:$AE$9)/5,IF(AND($M$1=2009,'Calculation sheet'!$AQ156="2005-2012"),'Result 2005-2012'!L156*SUM($AB$9:$AE$9)/4,IF(AND($M$1=2010,'Calculation sheet'!$AQ156="2005-2012"),'Result 2005-2012'!L156*SUM($AC$9:$AE$9)/3,IF(AND($M$1=2011,'Calculation sheet'!$AQ156="2005-2012"),'Result 2005-2012'!L156*SUM($AD$9:$AE$9)/2,IF(AND($M$1=2012,'Calculation sheet'!$AQ156="2005-2012"),'Result 2005-2012'!L156*$AE$9,IF(AND($M$1=2006,'Calculation sheet'!$AQ156="1999-2012"),'Result 2005-2012'!L156*SUM($Y$18:$AE$18)/7,IF(AND($M$1=2007,'Calculation sheet'!$AQ156="1999-2012"),'Result 2005-2012'!L156*SUM($Z$18:$AE$18)/6,IF(AND($M$1=2008,'Calculation sheet'!$AQ156="1999-2012"),'Result 2005-2012'!L156*SUM($AA$18:$AE$18)/5,IF(AND($M$1=2009,'Calculation sheet'!$AQ156="1999-2012"),'Result 2005-2012'!L156*SUM($AB$18:$AE$18)/4,IF(AND($M$1=2010,'Calculation sheet'!$AQ156="1999-2012"),'Result 2005-2012'!L156*SUM($AC$18:$AE$18)/3,IF(AND($M$1=2011,'Calculation sheet'!$AQ156="1999-2012"),'Result 2005-2012'!L156*SUM($AD$18:$AE$18)/2,IF(AND($M$1=2012,'Calculation sheet'!$AQ156="1999-2012"),'Result 2005-2012'!L156*$AE$18,""))))))))))))))))</f>
        <v/>
      </c>
      <c r="M156" s="12" t="str">
        <f t="shared" si="8"/>
        <v/>
      </c>
      <c r="N156" s="12" t="str">
        <f>IF('Result 2005-2012'!$R156="","",IF($M$1=2005,'Result 2005-2012'!N156,IF(AND($M$1=2006,'Calculation sheet'!$AQ156="2005-2012"),'Result 2005-2012'!N156*SUM($Y$10:$AE$10)/7,IF(AND($M$1=2007,'Calculation sheet'!$AQ156="2005-2012"),'Result 2005-2012'!N156*SUM($Z$10:$AE$10)/6,IF(AND($M$1=2008,'Calculation sheet'!$AQ156="2005-2012"),'Result 2005-2012'!N156*SUM($AA$10:$AE$10)/5,IF(AND($M$1=2009,'Calculation sheet'!$AQ156="2005-2012"),'Result 2005-2012'!N156*SUM($AB$10:$AE$10)/4,IF(AND($M$1=2010,'Calculation sheet'!$AQ156="2005-2012"),'Result 2005-2012'!N156*SUM($AC$10:$AE$10)/3,IF(AND($M$1=2011,'Calculation sheet'!$AQ156="2005-2012"),'Result 2005-2012'!N156*SUM($AD$10:$AE$10)/2,IF(AND($M$1=2012,'Calculation sheet'!$AQ156="2005-2012"),'Result 2005-2012'!N156*$AE$10,IF(AND($M$1=2006,'Calculation sheet'!$AQ156="1999-2012"),'Result 2005-2012'!N156*SUM($Y$16:$AE$16)/7,IF(AND($M$1=2007,'Calculation sheet'!$AQ156="1999-2012"),'Result 2005-2012'!N156*SUM($Z$16:$AE$16)/6,IF(AND($M$1=2008,'Calculation sheet'!$AQ156="1999-2012"),'Result 2005-2012'!N156*SUM($AA$16:$AE$16)/5,IF(AND($M$1=2009,'Calculation sheet'!$AQ156="1999-2012"),'Result 2005-2012'!N156*SUM($AB$16:$AE$16)/4,IF(AND($M$1=2010,'Calculation sheet'!$AQ156="1999-2012"),'Result 2005-2012'!N156*SUM($AC$16:$AE$16)/3,IF(AND($M$1=2011,'Calculation sheet'!$AQ156="1999-2012"),'Result 2005-2012'!N156*SUM($AD$16:$AE$16)/2,IF(AND($M$1=2012,'Calculation sheet'!$AQ156="1999-2012"),'Result 2005-2012'!N156*$AE$16,""))))))))))))))))</f>
        <v/>
      </c>
      <c r="O156" s="12" t="str">
        <f>IF('Result 2005-2012'!$R156="","",IF($M$1=2005,'Result 2005-2012'!O156,IF(AND($M$1=2006,'Calculation sheet'!$AQ156="2005-2012"),'Result 2005-2012'!O156*SUM($Y$10:$AE$10)/7,IF(AND($M$1=2007,'Calculation sheet'!$AQ156="2005-2012"),'Result 2005-2012'!O156*SUM($Z$10:$AE$10)/6,IF(AND($M$1=2008,'Calculation sheet'!$AQ156="2005-2012"),'Result 2005-2012'!O156*SUM($AA$10:$AE$10)/5,IF(AND($M$1=2009,'Calculation sheet'!$AQ156="2005-2012"),'Result 2005-2012'!O156*SUM($AB$10:$AE$10)/4,IF(AND($M$1=2010,'Calculation sheet'!$AQ156="2005-2012"),'Result 2005-2012'!O156*SUM($AC$10:$AE$10)/3,IF(AND($M$1=2011,'Calculation sheet'!$AQ156="2005-2012"),'Result 2005-2012'!O156*SUM($AD$10:$AE$10)/2,IF(AND($M$1=2012,'Calculation sheet'!$AQ156="2005-2012"),'Result 2005-2012'!O156*$AE$10,IF(AND($M$1=2006,'Calculation sheet'!$AQ156="1999-2012"),'Result 2005-2012'!O156*SUM($Y$16:$AE$16)/7,IF(AND($M$1=2007,'Calculation sheet'!$AQ156="1999-2012"),'Result 2005-2012'!O156*SUM($Z$16:$AE$16)/6,IF(AND($M$1=2008,'Calculation sheet'!$AQ156="1999-2012"),'Result 2005-2012'!O156*SUM($AA$16:$AE$16)/5,IF(AND($M$1=2009,'Calculation sheet'!$AQ156="1999-2012"),'Result 2005-2012'!O156*SUM($AB$16:$AE$16)/4,IF(AND($M$1=2010,'Calculation sheet'!$AQ156="1999-2012"),'Result 2005-2012'!O156*SUM($AC$16:$AE$16)/3,IF(AND($M$1=2011,'Calculation sheet'!$AQ156="1999-2012"),'Result 2005-2012'!O156*SUM($AD$16:$AE$16)/2,IF(AND($M$1=2012,'Calculation sheet'!$AQ156="1999-2012"),'Result 2005-2012'!O156*$AE$16,""))))))))))))))))</f>
        <v/>
      </c>
      <c r="P156" s="12" t="str">
        <f>IF('Result 2005-2012'!$R156="","",IF($M$1=2005,'Result 2005-2012'!P156,IF(AND($M$1=2006,'Calculation sheet'!$AQ156="2005-2012"),'Result 2005-2012'!P156*SUM($Y$11:$AE$11)/7,IF(AND($M$1=2007,'Calculation sheet'!$AQ156="2005-2012"),'Result 2005-2012'!P156*SUM($Z$11:$AE$11)/6,IF(AND($M$1=2008,'Calculation sheet'!$AQ156="2005-2012"),'Result 2005-2012'!P156*SUM($AA$11:$AE$11)/5,IF(AND($M$1=2009,'Calculation sheet'!$AQ156="2005-2012"),'Result 2005-2012'!P156*SUM($AB$11:$AE$11)/4,IF(AND($M$1=2010,'Calculation sheet'!$AQ156="2005-2012"),'Result 2005-2012'!P156*SUM($AC$11:$AE$11)/3,IF(AND($M$1=2011,'Calculation sheet'!$AQ156="2005-2012"),'Result 2005-2012'!P156*SUM($AD$11:$AE$11)/2,IF(AND($M$1=2012,'Calculation sheet'!$AQ156="2005-2012"),'Result 2005-2012'!P156*$AE$11,IF(AND($M$1=2006,'Calculation sheet'!$AQ156="1999-2012"),'Result 2005-2012'!P156*SUM($Y$16:$AE$16)/7,IF(AND($M$1=2007,'Calculation sheet'!$AQ156="1999-2012"),'Result 2005-2012'!P156*SUM($Z$16:$AE$16)/6,IF(AND($M$1=2008,'Calculation sheet'!$AQ156="1999-2012"),'Result 2005-2012'!P156*SUM($AA$16:$AE$16)/5,IF(AND($M$1=2009,'Calculation sheet'!$AQ156="1999-2012"),'Result 2005-2012'!P156*SUM($AB$16:$AE$16)/4,IF(AND($M$1=2010,'Calculation sheet'!$AQ156="1999-2012"),'Result 2005-2012'!P156*SUM($AC$16:$AE$16)/3,IF(AND($M$1=2011,'Calculation sheet'!$AQ156="1999-2012"),'Result 2005-2012'!P156*SUM($AD$16:$AE$16)/2,IF(AND($M$1=2012,'Calculation sheet'!$AQ156="1999-2012"),'Result 2005-2012'!P156*$AE$16,""))))))))))))))))</f>
        <v/>
      </c>
      <c r="Q156" s="12" t="str">
        <f t="shared" si="9"/>
        <v/>
      </c>
      <c r="R156" s="14" t="str">
        <f t="shared" si="10"/>
        <v/>
      </c>
    </row>
    <row r="157" spans="1:18" x14ac:dyDescent="0.3">
      <c r="A157" s="4" t="str">
        <f>IF('Input data'!A172="","",'Input data'!A172)</f>
        <v/>
      </c>
      <c r="B157" s="4" t="str">
        <f>IF('Input data'!B172="","",'Input data'!B172)</f>
        <v/>
      </c>
      <c r="C157" s="4" t="str">
        <f>IF('Input data'!C172="","",'Input data'!C172)</f>
        <v/>
      </c>
      <c r="D157" s="4" t="str">
        <f>IF('Input data'!D172="","",'Input data'!D172)</f>
        <v/>
      </c>
      <c r="E157" s="4" t="str">
        <f>IF('Input data'!E172="","",'Input data'!E172)</f>
        <v/>
      </c>
      <c r="F157" s="4" t="str">
        <f>IF('Input data'!F172="","",'Input data'!F172)</f>
        <v/>
      </c>
      <c r="G157" s="4">
        <f>IF('Input data'!G172="","",'Input data'!G172)</f>
        <v>0</v>
      </c>
      <c r="H157" s="4" t="str">
        <f>IF('Input data'!H172&gt;0.5,'Input data'!H172,"")</f>
        <v/>
      </c>
      <c r="I157" s="4" t="str">
        <f>IF('Input data'!I172="","",'Input data'!I172)</f>
        <v/>
      </c>
      <c r="J157" s="12" t="str">
        <f>IF('Result 2005-2012'!$R157="","",IF($M$1=2005,'Result 2005-2012'!J157,IF(AND($M$1=2006,'Calculation sheet'!$AQ157="2005-2012"),'Result 2005-2012'!J157*SUM($Y$7:$AE$7)/7,IF(AND($M$1=2007,'Calculation sheet'!$AQ157="2005-2012"),'Result 2005-2012'!J157*SUM($Z$7:$AE$7)/6,IF(AND($M$1=2008,'Calculation sheet'!$AQ157="2005-2012"),'Result 2005-2012'!J157*SUM($AA$7:$AE$7)/5,IF(AND($M$1=2009,'Calculation sheet'!$AQ157="2005-2012"),'Result 2005-2012'!J157*SUM($AB$7:$AE$7)/4,IF(AND($M$1=2010,'Calculation sheet'!$AQ157="2005-2012"),'Result 2005-2012'!J157*SUM($AC$7:$AE$7)/3,IF(AND($M$1=2011,'Calculation sheet'!$AQ157="2005-2012"),'Result 2005-2012'!J157*SUM($AD$7:$AE$7)/2,IF(AND($M$1=2012,'Calculation sheet'!$AQ157="2005-2012"),'Result 2005-2012'!J157*$AE$7,IF(AND($M$1=2006,'Calculation sheet'!$AQ157="1999-2012"),'Result 2005-2012'!J157*SUM($Y$16:$AE$16)/7,IF(AND($M$1=2007,'Calculation sheet'!$AQ157="1999-2012"),'Result 2005-2012'!J157*SUM($Z$16:$AE$16)/6,IF(AND($M$1=2008,'Calculation sheet'!$AQ157="1999-2012"),'Result 2005-2012'!J157*SUM($AA$16:$AE$16)/5,IF(AND($M$1=2009,'Calculation sheet'!$AQ157="1999-2012"),'Result 2005-2012'!J157*SUM($AB$16:$AE$16)/4,IF(AND($M$1=2010,'Calculation sheet'!$AQ157="1999-2012"),'Result 2005-2012'!J157*SUM($AC$16:$AE$16)/3,IF(AND($M$1=2011,'Calculation sheet'!$AQ157="1999-2012"),'Result 2005-2012'!J157*SUM($AD$16:$AE$16)/2,IF(AND($M$1=2012,'Calculation sheet'!$AQ157="1999-2012"),'Result 2005-2012'!J157*$AE$16,""))))))))))))))))</f>
        <v/>
      </c>
      <c r="K157" s="12" t="str">
        <f>IF('Result 2005-2012'!$R157="","",IF($M$1=2005,'Result 2005-2012'!K157,IF(AND($M$1=2006,'Calculation sheet'!$AQ157="2005-2012"),'Result 2005-2012'!K157*SUM($Y$8:$AE$8)/7,IF(AND($M$1=2007,'Calculation sheet'!$AQ157="2005-2012"),'Result 2005-2012'!K157*SUM($Z$8:$AE$8)/6,IF(AND($M$1=2008,'Calculation sheet'!$AQ157="2005-2012"),'Result 2005-2012'!K157*SUM($AA$8:$AE$8)/5,IF(AND($M$1=2009,'Calculation sheet'!$AQ157="2005-2012"),'Result 2005-2012'!K157*SUM($AB$8:$AE$8)/4,IF(AND($M$1=2010,'Calculation sheet'!$AQ157="2005-2012"),'Result 2005-2012'!K157*SUM($AC$8:$AE$8)/3,IF(AND($M$1=2011,'Calculation sheet'!$AQ157="2005-2012"),'Result 2005-2012'!K157*SUM($AD$8:$AE$8)/2,IF(AND($M$1=2012,'Calculation sheet'!$AQ157="2005-2012"),'Result 2005-2012'!K157*$AE$8,IF(AND($M$1=2006,'Calculation sheet'!$AQ157="1999-2012"),'Result 2005-2012'!K157*SUM($Y$17:$AE$17)/7,IF(AND($M$1=2007,'Calculation sheet'!$AQ157="1999-2012"),'Result 2005-2012'!K157*SUM($Z$17:$AE$17)/6,IF(AND($M$1=2008,'Calculation sheet'!$AQ157="1999-2012"),'Result 2005-2012'!K157*SUM($AA$17:$AE$17)/5,IF(AND($M$1=2009,'Calculation sheet'!$AQ157="1999-2012"),'Result 2005-2012'!K157*SUM($AB$17:$AE$17)/4,IF(AND($M$1=2010,'Calculation sheet'!$AQ157="1999-2012"),'Result 2005-2012'!K157*SUM($AC$17:$AE$17)/3,IF(AND($M$1=2011,'Calculation sheet'!$AQ157="1999-2012"),'Result 2005-2012'!K157*SUM($AD$17:$AE$17)/2,IF(AND($M$1=2012,'Calculation sheet'!$AQ157="1999-2012"),'Result 2005-2012'!K157*$AE$17,""))))))))))))))))</f>
        <v/>
      </c>
      <c r="L157" s="12" t="str">
        <f>IF('Result 2005-2012'!$R157="","",IF($M$1=2005,'Result 2005-2012'!L157,IF(AND($M$1=2006,'Calculation sheet'!$AQ157="2005-2012"),'Result 2005-2012'!L157*SUM($Y$9:$AE$9)/7,IF(AND($M$1=2007,'Calculation sheet'!$AQ157="2005-2012"),'Result 2005-2012'!L157*SUM($Z$9:$AE$9)/6,IF(AND($M$1=2008,'Calculation sheet'!$AQ157="2005-2012"),'Result 2005-2012'!L157*SUM($AA$9:$AE$9)/5,IF(AND($M$1=2009,'Calculation sheet'!$AQ157="2005-2012"),'Result 2005-2012'!L157*SUM($AB$9:$AE$9)/4,IF(AND($M$1=2010,'Calculation sheet'!$AQ157="2005-2012"),'Result 2005-2012'!L157*SUM($AC$9:$AE$9)/3,IF(AND($M$1=2011,'Calculation sheet'!$AQ157="2005-2012"),'Result 2005-2012'!L157*SUM($AD$9:$AE$9)/2,IF(AND($M$1=2012,'Calculation sheet'!$AQ157="2005-2012"),'Result 2005-2012'!L157*$AE$9,IF(AND($M$1=2006,'Calculation sheet'!$AQ157="1999-2012"),'Result 2005-2012'!L157*SUM($Y$18:$AE$18)/7,IF(AND($M$1=2007,'Calculation sheet'!$AQ157="1999-2012"),'Result 2005-2012'!L157*SUM($Z$18:$AE$18)/6,IF(AND($M$1=2008,'Calculation sheet'!$AQ157="1999-2012"),'Result 2005-2012'!L157*SUM($AA$18:$AE$18)/5,IF(AND($M$1=2009,'Calculation sheet'!$AQ157="1999-2012"),'Result 2005-2012'!L157*SUM($AB$18:$AE$18)/4,IF(AND($M$1=2010,'Calculation sheet'!$AQ157="1999-2012"),'Result 2005-2012'!L157*SUM($AC$18:$AE$18)/3,IF(AND($M$1=2011,'Calculation sheet'!$AQ157="1999-2012"),'Result 2005-2012'!L157*SUM($AD$18:$AE$18)/2,IF(AND($M$1=2012,'Calculation sheet'!$AQ157="1999-2012"),'Result 2005-2012'!L157*$AE$18,""))))))))))))))))</f>
        <v/>
      </c>
      <c r="M157" s="12" t="str">
        <f t="shared" si="8"/>
        <v/>
      </c>
      <c r="N157" s="12" t="str">
        <f>IF('Result 2005-2012'!$R157="","",IF($M$1=2005,'Result 2005-2012'!N157,IF(AND($M$1=2006,'Calculation sheet'!$AQ157="2005-2012"),'Result 2005-2012'!N157*SUM($Y$10:$AE$10)/7,IF(AND($M$1=2007,'Calculation sheet'!$AQ157="2005-2012"),'Result 2005-2012'!N157*SUM($Z$10:$AE$10)/6,IF(AND($M$1=2008,'Calculation sheet'!$AQ157="2005-2012"),'Result 2005-2012'!N157*SUM($AA$10:$AE$10)/5,IF(AND($M$1=2009,'Calculation sheet'!$AQ157="2005-2012"),'Result 2005-2012'!N157*SUM($AB$10:$AE$10)/4,IF(AND($M$1=2010,'Calculation sheet'!$AQ157="2005-2012"),'Result 2005-2012'!N157*SUM($AC$10:$AE$10)/3,IF(AND($M$1=2011,'Calculation sheet'!$AQ157="2005-2012"),'Result 2005-2012'!N157*SUM($AD$10:$AE$10)/2,IF(AND($M$1=2012,'Calculation sheet'!$AQ157="2005-2012"),'Result 2005-2012'!N157*$AE$10,IF(AND($M$1=2006,'Calculation sheet'!$AQ157="1999-2012"),'Result 2005-2012'!N157*SUM($Y$16:$AE$16)/7,IF(AND($M$1=2007,'Calculation sheet'!$AQ157="1999-2012"),'Result 2005-2012'!N157*SUM($Z$16:$AE$16)/6,IF(AND($M$1=2008,'Calculation sheet'!$AQ157="1999-2012"),'Result 2005-2012'!N157*SUM($AA$16:$AE$16)/5,IF(AND($M$1=2009,'Calculation sheet'!$AQ157="1999-2012"),'Result 2005-2012'!N157*SUM($AB$16:$AE$16)/4,IF(AND($M$1=2010,'Calculation sheet'!$AQ157="1999-2012"),'Result 2005-2012'!N157*SUM($AC$16:$AE$16)/3,IF(AND($M$1=2011,'Calculation sheet'!$AQ157="1999-2012"),'Result 2005-2012'!N157*SUM($AD$16:$AE$16)/2,IF(AND($M$1=2012,'Calculation sheet'!$AQ157="1999-2012"),'Result 2005-2012'!N157*$AE$16,""))))))))))))))))</f>
        <v/>
      </c>
      <c r="O157" s="12" t="str">
        <f>IF('Result 2005-2012'!$R157="","",IF($M$1=2005,'Result 2005-2012'!O157,IF(AND($M$1=2006,'Calculation sheet'!$AQ157="2005-2012"),'Result 2005-2012'!O157*SUM($Y$10:$AE$10)/7,IF(AND($M$1=2007,'Calculation sheet'!$AQ157="2005-2012"),'Result 2005-2012'!O157*SUM($Z$10:$AE$10)/6,IF(AND($M$1=2008,'Calculation sheet'!$AQ157="2005-2012"),'Result 2005-2012'!O157*SUM($AA$10:$AE$10)/5,IF(AND($M$1=2009,'Calculation sheet'!$AQ157="2005-2012"),'Result 2005-2012'!O157*SUM($AB$10:$AE$10)/4,IF(AND($M$1=2010,'Calculation sheet'!$AQ157="2005-2012"),'Result 2005-2012'!O157*SUM($AC$10:$AE$10)/3,IF(AND($M$1=2011,'Calculation sheet'!$AQ157="2005-2012"),'Result 2005-2012'!O157*SUM($AD$10:$AE$10)/2,IF(AND($M$1=2012,'Calculation sheet'!$AQ157="2005-2012"),'Result 2005-2012'!O157*$AE$10,IF(AND($M$1=2006,'Calculation sheet'!$AQ157="1999-2012"),'Result 2005-2012'!O157*SUM($Y$16:$AE$16)/7,IF(AND($M$1=2007,'Calculation sheet'!$AQ157="1999-2012"),'Result 2005-2012'!O157*SUM($Z$16:$AE$16)/6,IF(AND($M$1=2008,'Calculation sheet'!$AQ157="1999-2012"),'Result 2005-2012'!O157*SUM($AA$16:$AE$16)/5,IF(AND($M$1=2009,'Calculation sheet'!$AQ157="1999-2012"),'Result 2005-2012'!O157*SUM($AB$16:$AE$16)/4,IF(AND($M$1=2010,'Calculation sheet'!$AQ157="1999-2012"),'Result 2005-2012'!O157*SUM($AC$16:$AE$16)/3,IF(AND($M$1=2011,'Calculation sheet'!$AQ157="1999-2012"),'Result 2005-2012'!O157*SUM($AD$16:$AE$16)/2,IF(AND($M$1=2012,'Calculation sheet'!$AQ157="1999-2012"),'Result 2005-2012'!O157*$AE$16,""))))))))))))))))</f>
        <v/>
      </c>
      <c r="P157" s="12" t="str">
        <f>IF('Result 2005-2012'!$R157="","",IF($M$1=2005,'Result 2005-2012'!P157,IF(AND($M$1=2006,'Calculation sheet'!$AQ157="2005-2012"),'Result 2005-2012'!P157*SUM($Y$11:$AE$11)/7,IF(AND($M$1=2007,'Calculation sheet'!$AQ157="2005-2012"),'Result 2005-2012'!P157*SUM($Z$11:$AE$11)/6,IF(AND($M$1=2008,'Calculation sheet'!$AQ157="2005-2012"),'Result 2005-2012'!P157*SUM($AA$11:$AE$11)/5,IF(AND($M$1=2009,'Calculation sheet'!$AQ157="2005-2012"),'Result 2005-2012'!P157*SUM($AB$11:$AE$11)/4,IF(AND($M$1=2010,'Calculation sheet'!$AQ157="2005-2012"),'Result 2005-2012'!P157*SUM($AC$11:$AE$11)/3,IF(AND($M$1=2011,'Calculation sheet'!$AQ157="2005-2012"),'Result 2005-2012'!P157*SUM($AD$11:$AE$11)/2,IF(AND($M$1=2012,'Calculation sheet'!$AQ157="2005-2012"),'Result 2005-2012'!P157*$AE$11,IF(AND($M$1=2006,'Calculation sheet'!$AQ157="1999-2012"),'Result 2005-2012'!P157*SUM($Y$16:$AE$16)/7,IF(AND($M$1=2007,'Calculation sheet'!$AQ157="1999-2012"),'Result 2005-2012'!P157*SUM($Z$16:$AE$16)/6,IF(AND($M$1=2008,'Calculation sheet'!$AQ157="1999-2012"),'Result 2005-2012'!P157*SUM($AA$16:$AE$16)/5,IF(AND($M$1=2009,'Calculation sheet'!$AQ157="1999-2012"),'Result 2005-2012'!P157*SUM($AB$16:$AE$16)/4,IF(AND($M$1=2010,'Calculation sheet'!$AQ157="1999-2012"),'Result 2005-2012'!P157*SUM($AC$16:$AE$16)/3,IF(AND($M$1=2011,'Calculation sheet'!$AQ157="1999-2012"),'Result 2005-2012'!P157*SUM($AD$16:$AE$16)/2,IF(AND($M$1=2012,'Calculation sheet'!$AQ157="1999-2012"),'Result 2005-2012'!P157*$AE$16,""))))))))))))))))</f>
        <v/>
      </c>
      <c r="Q157" s="12" t="str">
        <f t="shared" si="9"/>
        <v/>
      </c>
      <c r="R157" s="14" t="str">
        <f t="shared" si="10"/>
        <v/>
      </c>
    </row>
    <row r="158" spans="1:18" x14ac:dyDescent="0.3">
      <c r="A158" s="4" t="str">
        <f>IF('Input data'!A173="","",'Input data'!A173)</f>
        <v/>
      </c>
      <c r="B158" s="4" t="str">
        <f>IF('Input data'!B173="","",'Input data'!B173)</f>
        <v/>
      </c>
      <c r="C158" s="4" t="str">
        <f>IF('Input data'!C173="","",'Input data'!C173)</f>
        <v/>
      </c>
      <c r="D158" s="4" t="str">
        <f>IF('Input data'!D173="","",'Input data'!D173)</f>
        <v/>
      </c>
      <c r="E158" s="4" t="str">
        <f>IF('Input data'!E173="","",'Input data'!E173)</f>
        <v/>
      </c>
      <c r="F158" s="4" t="str">
        <f>IF('Input data'!F173="","",'Input data'!F173)</f>
        <v/>
      </c>
      <c r="G158" s="4">
        <f>IF('Input data'!G173="","",'Input data'!G173)</f>
        <v>0</v>
      </c>
      <c r="H158" s="4" t="str">
        <f>IF('Input data'!H173&gt;0.5,'Input data'!H173,"")</f>
        <v/>
      </c>
      <c r="I158" s="4" t="str">
        <f>IF('Input data'!I173="","",'Input data'!I173)</f>
        <v/>
      </c>
      <c r="J158" s="12" t="str">
        <f>IF('Result 2005-2012'!$R158="","",IF($M$1=2005,'Result 2005-2012'!J158,IF(AND($M$1=2006,'Calculation sheet'!$AQ158="2005-2012"),'Result 2005-2012'!J158*SUM($Y$7:$AE$7)/7,IF(AND($M$1=2007,'Calculation sheet'!$AQ158="2005-2012"),'Result 2005-2012'!J158*SUM($Z$7:$AE$7)/6,IF(AND($M$1=2008,'Calculation sheet'!$AQ158="2005-2012"),'Result 2005-2012'!J158*SUM($AA$7:$AE$7)/5,IF(AND($M$1=2009,'Calculation sheet'!$AQ158="2005-2012"),'Result 2005-2012'!J158*SUM($AB$7:$AE$7)/4,IF(AND($M$1=2010,'Calculation sheet'!$AQ158="2005-2012"),'Result 2005-2012'!J158*SUM($AC$7:$AE$7)/3,IF(AND($M$1=2011,'Calculation sheet'!$AQ158="2005-2012"),'Result 2005-2012'!J158*SUM($AD$7:$AE$7)/2,IF(AND($M$1=2012,'Calculation sheet'!$AQ158="2005-2012"),'Result 2005-2012'!J158*$AE$7,IF(AND($M$1=2006,'Calculation sheet'!$AQ158="1999-2012"),'Result 2005-2012'!J158*SUM($Y$16:$AE$16)/7,IF(AND($M$1=2007,'Calculation sheet'!$AQ158="1999-2012"),'Result 2005-2012'!J158*SUM($Z$16:$AE$16)/6,IF(AND($M$1=2008,'Calculation sheet'!$AQ158="1999-2012"),'Result 2005-2012'!J158*SUM($AA$16:$AE$16)/5,IF(AND($M$1=2009,'Calculation sheet'!$AQ158="1999-2012"),'Result 2005-2012'!J158*SUM($AB$16:$AE$16)/4,IF(AND($M$1=2010,'Calculation sheet'!$AQ158="1999-2012"),'Result 2005-2012'!J158*SUM($AC$16:$AE$16)/3,IF(AND($M$1=2011,'Calculation sheet'!$AQ158="1999-2012"),'Result 2005-2012'!J158*SUM($AD$16:$AE$16)/2,IF(AND($M$1=2012,'Calculation sheet'!$AQ158="1999-2012"),'Result 2005-2012'!J158*$AE$16,""))))))))))))))))</f>
        <v/>
      </c>
      <c r="K158" s="12" t="str">
        <f>IF('Result 2005-2012'!$R158="","",IF($M$1=2005,'Result 2005-2012'!K158,IF(AND($M$1=2006,'Calculation sheet'!$AQ158="2005-2012"),'Result 2005-2012'!K158*SUM($Y$8:$AE$8)/7,IF(AND($M$1=2007,'Calculation sheet'!$AQ158="2005-2012"),'Result 2005-2012'!K158*SUM($Z$8:$AE$8)/6,IF(AND($M$1=2008,'Calculation sheet'!$AQ158="2005-2012"),'Result 2005-2012'!K158*SUM($AA$8:$AE$8)/5,IF(AND($M$1=2009,'Calculation sheet'!$AQ158="2005-2012"),'Result 2005-2012'!K158*SUM($AB$8:$AE$8)/4,IF(AND($M$1=2010,'Calculation sheet'!$AQ158="2005-2012"),'Result 2005-2012'!K158*SUM($AC$8:$AE$8)/3,IF(AND($M$1=2011,'Calculation sheet'!$AQ158="2005-2012"),'Result 2005-2012'!K158*SUM($AD$8:$AE$8)/2,IF(AND($M$1=2012,'Calculation sheet'!$AQ158="2005-2012"),'Result 2005-2012'!K158*$AE$8,IF(AND($M$1=2006,'Calculation sheet'!$AQ158="1999-2012"),'Result 2005-2012'!K158*SUM($Y$17:$AE$17)/7,IF(AND($M$1=2007,'Calculation sheet'!$AQ158="1999-2012"),'Result 2005-2012'!K158*SUM($Z$17:$AE$17)/6,IF(AND($M$1=2008,'Calculation sheet'!$AQ158="1999-2012"),'Result 2005-2012'!K158*SUM($AA$17:$AE$17)/5,IF(AND($M$1=2009,'Calculation sheet'!$AQ158="1999-2012"),'Result 2005-2012'!K158*SUM($AB$17:$AE$17)/4,IF(AND($M$1=2010,'Calculation sheet'!$AQ158="1999-2012"),'Result 2005-2012'!K158*SUM($AC$17:$AE$17)/3,IF(AND($M$1=2011,'Calculation sheet'!$AQ158="1999-2012"),'Result 2005-2012'!K158*SUM($AD$17:$AE$17)/2,IF(AND($M$1=2012,'Calculation sheet'!$AQ158="1999-2012"),'Result 2005-2012'!K158*$AE$17,""))))))))))))))))</f>
        <v/>
      </c>
      <c r="L158" s="12" t="str">
        <f>IF('Result 2005-2012'!$R158="","",IF($M$1=2005,'Result 2005-2012'!L158,IF(AND($M$1=2006,'Calculation sheet'!$AQ158="2005-2012"),'Result 2005-2012'!L158*SUM($Y$9:$AE$9)/7,IF(AND($M$1=2007,'Calculation sheet'!$AQ158="2005-2012"),'Result 2005-2012'!L158*SUM($Z$9:$AE$9)/6,IF(AND($M$1=2008,'Calculation sheet'!$AQ158="2005-2012"),'Result 2005-2012'!L158*SUM($AA$9:$AE$9)/5,IF(AND($M$1=2009,'Calculation sheet'!$AQ158="2005-2012"),'Result 2005-2012'!L158*SUM($AB$9:$AE$9)/4,IF(AND($M$1=2010,'Calculation sheet'!$AQ158="2005-2012"),'Result 2005-2012'!L158*SUM($AC$9:$AE$9)/3,IF(AND($M$1=2011,'Calculation sheet'!$AQ158="2005-2012"),'Result 2005-2012'!L158*SUM($AD$9:$AE$9)/2,IF(AND($M$1=2012,'Calculation sheet'!$AQ158="2005-2012"),'Result 2005-2012'!L158*$AE$9,IF(AND($M$1=2006,'Calculation sheet'!$AQ158="1999-2012"),'Result 2005-2012'!L158*SUM($Y$18:$AE$18)/7,IF(AND($M$1=2007,'Calculation sheet'!$AQ158="1999-2012"),'Result 2005-2012'!L158*SUM($Z$18:$AE$18)/6,IF(AND($M$1=2008,'Calculation sheet'!$AQ158="1999-2012"),'Result 2005-2012'!L158*SUM($AA$18:$AE$18)/5,IF(AND($M$1=2009,'Calculation sheet'!$AQ158="1999-2012"),'Result 2005-2012'!L158*SUM($AB$18:$AE$18)/4,IF(AND($M$1=2010,'Calculation sheet'!$AQ158="1999-2012"),'Result 2005-2012'!L158*SUM($AC$18:$AE$18)/3,IF(AND($M$1=2011,'Calculation sheet'!$AQ158="1999-2012"),'Result 2005-2012'!L158*SUM($AD$18:$AE$18)/2,IF(AND($M$1=2012,'Calculation sheet'!$AQ158="1999-2012"),'Result 2005-2012'!L158*$AE$18,""))))))))))))))))</f>
        <v/>
      </c>
      <c r="M158" s="12" t="str">
        <f t="shared" si="8"/>
        <v/>
      </c>
      <c r="N158" s="12" t="str">
        <f>IF('Result 2005-2012'!$R158="","",IF($M$1=2005,'Result 2005-2012'!N158,IF(AND($M$1=2006,'Calculation sheet'!$AQ158="2005-2012"),'Result 2005-2012'!N158*SUM($Y$10:$AE$10)/7,IF(AND($M$1=2007,'Calculation sheet'!$AQ158="2005-2012"),'Result 2005-2012'!N158*SUM($Z$10:$AE$10)/6,IF(AND($M$1=2008,'Calculation sheet'!$AQ158="2005-2012"),'Result 2005-2012'!N158*SUM($AA$10:$AE$10)/5,IF(AND($M$1=2009,'Calculation sheet'!$AQ158="2005-2012"),'Result 2005-2012'!N158*SUM($AB$10:$AE$10)/4,IF(AND($M$1=2010,'Calculation sheet'!$AQ158="2005-2012"),'Result 2005-2012'!N158*SUM($AC$10:$AE$10)/3,IF(AND($M$1=2011,'Calculation sheet'!$AQ158="2005-2012"),'Result 2005-2012'!N158*SUM($AD$10:$AE$10)/2,IF(AND($M$1=2012,'Calculation sheet'!$AQ158="2005-2012"),'Result 2005-2012'!N158*$AE$10,IF(AND($M$1=2006,'Calculation sheet'!$AQ158="1999-2012"),'Result 2005-2012'!N158*SUM($Y$16:$AE$16)/7,IF(AND($M$1=2007,'Calculation sheet'!$AQ158="1999-2012"),'Result 2005-2012'!N158*SUM($Z$16:$AE$16)/6,IF(AND($M$1=2008,'Calculation sheet'!$AQ158="1999-2012"),'Result 2005-2012'!N158*SUM($AA$16:$AE$16)/5,IF(AND($M$1=2009,'Calculation sheet'!$AQ158="1999-2012"),'Result 2005-2012'!N158*SUM($AB$16:$AE$16)/4,IF(AND($M$1=2010,'Calculation sheet'!$AQ158="1999-2012"),'Result 2005-2012'!N158*SUM($AC$16:$AE$16)/3,IF(AND($M$1=2011,'Calculation sheet'!$AQ158="1999-2012"),'Result 2005-2012'!N158*SUM($AD$16:$AE$16)/2,IF(AND($M$1=2012,'Calculation sheet'!$AQ158="1999-2012"),'Result 2005-2012'!N158*$AE$16,""))))))))))))))))</f>
        <v/>
      </c>
      <c r="O158" s="12" t="str">
        <f>IF('Result 2005-2012'!$R158="","",IF($M$1=2005,'Result 2005-2012'!O158,IF(AND($M$1=2006,'Calculation sheet'!$AQ158="2005-2012"),'Result 2005-2012'!O158*SUM($Y$10:$AE$10)/7,IF(AND($M$1=2007,'Calculation sheet'!$AQ158="2005-2012"),'Result 2005-2012'!O158*SUM($Z$10:$AE$10)/6,IF(AND($M$1=2008,'Calculation sheet'!$AQ158="2005-2012"),'Result 2005-2012'!O158*SUM($AA$10:$AE$10)/5,IF(AND($M$1=2009,'Calculation sheet'!$AQ158="2005-2012"),'Result 2005-2012'!O158*SUM($AB$10:$AE$10)/4,IF(AND($M$1=2010,'Calculation sheet'!$AQ158="2005-2012"),'Result 2005-2012'!O158*SUM($AC$10:$AE$10)/3,IF(AND($M$1=2011,'Calculation sheet'!$AQ158="2005-2012"),'Result 2005-2012'!O158*SUM($AD$10:$AE$10)/2,IF(AND($M$1=2012,'Calculation sheet'!$AQ158="2005-2012"),'Result 2005-2012'!O158*$AE$10,IF(AND($M$1=2006,'Calculation sheet'!$AQ158="1999-2012"),'Result 2005-2012'!O158*SUM($Y$16:$AE$16)/7,IF(AND($M$1=2007,'Calculation sheet'!$AQ158="1999-2012"),'Result 2005-2012'!O158*SUM($Z$16:$AE$16)/6,IF(AND($M$1=2008,'Calculation sheet'!$AQ158="1999-2012"),'Result 2005-2012'!O158*SUM($AA$16:$AE$16)/5,IF(AND($M$1=2009,'Calculation sheet'!$AQ158="1999-2012"),'Result 2005-2012'!O158*SUM($AB$16:$AE$16)/4,IF(AND($M$1=2010,'Calculation sheet'!$AQ158="1999-2012"),'Result 2005-2012'!O158*SUM($AC$16:$AE$16)/3,IF(AND($M$1=2011,'Calculation sheet'!$AQ158="1999-2012"),'Result 2005-2012'!O158*SUM($AD$16:$AE$16)/2,IF(AND($M$1=2012,'Calculation sheet'!$AQ158="1999-2012"),'Result 2005-2012'!O158*$AE$16,""))))))))))))))))</f>
        <v/>
      </c>
      <c r="P158" s="12" t="str">
        <f>IF('Result 2005-2012'!$R158="","",IF($M$1=2005,'Result 2005-2012'!P158,IF(AND($M$1=2006,'Calculation sheet'!$AQ158="2005-2012"),'Result 2005-2012'!P158*SUM($Y$11:$AE$11)/7,IF(AND($M$1=2007,'Calculation sheet'!$AQ158="2005-2012"),'Result 2005-2012'!P158*SUM($Z$11:$AE$11)/6,IF(AND($M$1=2008,'Calculation sheet'!$AQ158="2005-2012"),'Result 2005-2012'!P158*SUM($AA$11:$AE$11)/5,IF(AND($M$1=2009,'Calculation sheet'!$AQ158="2005-2012"),'Result 2005-2012'!P158*SUM($AB$11:$AE$11)/4,IF(AND($M$1=2010,'Calculation sheet'!$AQ158="2005-2012"),'Result 2005-2012'!P158*SUM($AC$11:$AE$11)/3,IF(AND($M$1=2011,'Calculation sheet'!$AQ158="2005-2012"),'Result 2005-2012'!P158*SUM($AD$11:$AE$11)/2,IF(AND($M$1=2012,'Calculation sheet'!$AQ158="2005-2012"),'Result 2005-2012'!P158*$AE$11,IF(AND($M$1=2006,'Calculation sheet'!$AQ158="1999-2012"),'Result 2005-2012'!P158*SUM($Y$16:$AE$16)/7,IF(AND($M$1=2007,'Calculation sheet'!$AQ158="1999-2012"),'Result 2005-2012'!P158*SUM($Z$16:$AE$16)/6,IF(AND($M$1=2008,'Calculation sheet'!$AQ158="1999-2012"),'Result 2005-2012'!P158*SUM($AA$16:$AE$16)/5,IF(AND($M$1=2009,'Calculation sheet'!$AQ158="1999-2012"),'Result 2005-2012'!P158*SUM($AB$16:$AE$16)/4,IF(AND($M$1=2010,'Calculation sheet'!$AQ158="1999-2012"),'Result 2005-2012'!P158*SUM($AC$16:$AE$16)/3,IF(AND($M$1=2011,'Calculation sheet'!$AQ158="1999-2012"),'Result 2005-2012'!P158*SUM($AD$16:$AE$16)/2,IF(AND($M$1=2012,'Calculation sheet'!$AQ158="1999-2012"),'Result 2005-2012'!P158*$AE$16,""))))))))))))))))</f>
        <v/>
      </c>
      <c r="Q158" s="12" t="str">
        <f t="shared" si="9"/>
        <v/>
      </c>
      <c r="R158" s="14" t="str">
        <f t="shared" si="10"/>
        <v/>
      </c>
    </row>
    <row r="159" spans="1:18" x14ac:dyDescent="0.3">
      <c r="A159" s="4" t="str">
        <f>IF('Input data'!A174="","",'Input data'!A174)</f>
        <v/>
      </c>
      <c r="B159" s="4" t="str">
        <f>IF('Input data'!B174="","",'Input data'!B174)</f>
        <v/>
      </c>
      <c r="C159" s="4" t="str">
        <f>IF('Input data'!C174="","",'Input data'!C174)</f>
        <v/>
      </c>
      <c r="D159" s="4" t="str">
        <f>IF('Input data'!D174="","",'Input data'!D174)</f>
        <v/>
      </c>
      <c r="E159" s="4" t="str">
        <f>IF('Input data'!E174="","",'Input data'!E174)</f>
        <v/>
      </c>
      <c r="F159" s="4" t="str">
        <f>IF('Input data'!F174="","",'Input data'!F174)</f>
        <v/>
      </c>
      <c r="G159" s="4">
        <f>IF('Input data'!G174="","",'Input data'!G174)</f>
        <v>0</v>
      </c>
      <c r="H159" s="4" t="str">
        <f>IF('Input data'!H174&gt;0.5,'Input data'!H174,"")</f>
        <v/>
      </c>
      <c r="I159" s="4" t="str">
        <f>IF('Input data'!I174="","",'Input data'!I174)</f>
        <v/>
      </c>
      <c r="J159" s="12" t="str">
        <f>IF('Result 2005-2012'!$R159="","",IF($M$1=2005,'Result 2005-2012'!J159,IF(AND($M$1=2006,'Calculation sheet'!$AQ159="2005-2012"),'Result 2005-2012'!J159*SUM($Y$7:$AE$7)/7,IF(AND($M$1=2007,'Calculation sheet'!$AQ159="2005-2012"),'Result 2005-2012'!J159*SUM($Z$7:$AE$7)/6,IF(AND($M$1=2008,'Calculation sheet'!$AQ159="2005-2012"),'Result 2005-2012'!J159*SUM($AA$7:$AE$7)/5,IF(AND($M$1=2009,'Calculation sheet'!$AQ159="2005-2012"),'Result 2005-2012'!J159*SUM($AB$7:$AE$7)/4,IF(AND($M$1=2010,'Calculation sheet'!$AQ159="2005-2012"),'Result 2005-2012'!J159*SUM($AC$7:$AE$7)/3,IF(AND($M$1=2011,'Calculation sheet'!$AQ159="2005-2012"),'Result 2005-2012'!J159*SUM($AD$7:$AE$7)/2,IF(AND($M$1=2012,'Calculation sheet'!$AQ159="2005-2012"),'Result 2005-2012'!J159*$AE$7,IF(AND($M$1=2006,'Calculation sheet'!$AQ159="1999-2012"),'Result 2005-2012'!J159*SUM($Y$16:$AE$16)/7,IF(AND($M$1=2007,'Calculation sheet'!$AQ159="1999-2012"),'Result 2005-2012'!J159*SUM($Z$16:$AE$16)/6,IF(AND($M$1=2008,'Calculation sheet'!$AQ159="1999-2012"),'Result 2005-2012'!J159*SUM($AA$16:$AE$16)/5,IF(AND($M$1=2009,'Calculation sheet'!$AQ159="1999-2012"),'Result 2005-2012'!J159*SUM($AB$16:$AE$16)/4,IF(AND($M$1=2010,'Calculation sheet'!$AQ159="1999-2012"),'Result 2005-2012'!J159*SUM($AC$16:$AE$16)/3,IF(AND($M$1=2011,'Calculation sheet'!$AQ159="1999-2012"),'Result 2005-2012'!J159*SUM($AD$16:$AE$16)/2,IF(AND($M$1=2012,'Calculation sheet'!$AQ159="1999-2012"),'Result 2005-2012'!J159*$AE$16,""))))))))))))))))</f>
        <v/>
      </c>
      <c r="K159" s="12" t="str">
        <f>IF('Result 2005-2012'!$R159="","",IF($M$1=2005,'Result 2005-2012'!K159,IF(AND($M$1=2006,'Calculation sheet'!$AQ159="2005-2012"),'Result 2005-2012'!K159*SUM($Y$8:$AE$8)/7,IF(AND($M$1=2007,'Calculation sheet'!$AQ159="2005-2012"),'Result 2005-2012'!K159*SUM($Z$8:$AE$8)/6,IF(AND($M$1=2008,'Calculation sheet'!$AQ159="2005-2012"),'Result 2005-2012'!K159*SUM($AA$8:$AE$8)/5,IF(AND($M$1=2009,'Calculation sheet'!$AQ159="2005-2012"),'Result 2005-2012'!K159*SUM($AB$8:$AE$8)/4,IF(AND($M$1=2010,'Calculation sheet'!$AQ159="2005-2012"),'Result 2005-2012'!K159*SUM($AC$8:$AE$8)/3,IF(AND($M$1=2011,'Calculation sheet'!$AQ159="2005-2012"),'Result 2005-2012'!K159*SUM($AD$8:$AE$8)/2,IF(AND($M$1=2012,'Calculation sheet'!$AQ159="2005-2012"),'Result 2005-2012'!K159*$AE$8,IF(AND($M$1=2006,'Calculation sheet'!$AQ159="1999-2012"),'Result 2005-2012'!K159*SUM($Y$17:$AE$17)/7,IF(AND($M$1=2007,'Calculation sheet'!$AQ159="1999-2012"),'Result 2005-2012'!K159*SUM($Z$17:$AE$17)/6,IF(AND($M$1=2008,'Calculation sheet'!$AQ159="1999-2012"),'Result 2005-2012'!K159*SUM($AA$17:$AE$17)/5,IF(AND($M$1=2009,'Calculation sheet'!$AQ159="1999-2012"),'Result 2005-2012'!K159*SUM($AB$17:$AE$17)/4,IF(AND($M$1=2010,'Calculation sheet'!$AQ159="1999-2012"),'Result 2005-2012'!K159*SUM($AC$17:$AE$17)/3,IF(AND($M$1=2011,'Calculation sheet'!$AQ159="1999-2012"),'Result 2005-2012'!K159*SUM($AD$17:$AE$17)/2,IF(AND($M$1=2012,'Calculation sheet'!$AQ159="1999-2012"),'Result 2005-2012'!K159*$AE$17,""))))))))))))))))</f>
        <v/>
      </c>
      <c r="L159" s="12" t="str">
        <f>IF('Result 2005-2012'!$R159="","",IF($M$1=2005,'Result 2005-2012'!L159,IF(AND($M$1=2006,'Calculation sheet'!$AQ159="2005-2012"),'Result 2005-2012'!L159*SUM($Y$9:$AE$9)/7,IF(AND($M$1=2007,'Calculation sheet'!$AQ159="2005-2012"),'Result 2005-2012'!L159*SUM($Z$9:$AE$9)/6,IF(AND($M$1=2008,'Calculation sheet'!$AQ159="2005-2012"),'Result 2005-2012'!L159*SUM($AA$9:$AE$9)/5,IF(AND($M$1=2009,'Calculation sheet'!$AQ159="2005-2012"),'Result 2005-2012'!L159*SUM($AB$9:$AE$9)/4,IF(AND($M$1=2010,'Calculation sheet'!$AQ159="2005-2012"),'Result 2005-2012'!L159*SUM($AC$9:$AE$9)/3,IF(AND($M$1=2011,'Calculation sheet'!$AQ159="2005-2012"),'Result 2005-2012'!L159*SUM($AD$9:$AE$9)/2,IF(AND($M$1=2012,'Calculation sheet'!$AQ159="2005-2012"),'Result 2005-2012'!L159*$AE$9,IF(AND($M$1=2006,'Calculation sheet'!$AQ159="1999-2012"),'Result 2005-2012'!L159*SUM($Y$18:$AE$18)/7,IF(AND($M$1=2007,'Calculation sheet'!$AQ159="1999-2012"),'Result 2005-2012'!L159*SUM($Z$18:$AE$18)/6,IF(AND($M$1=2008,'Calculation sheet'!$AQ159="1999-2012"),'Result 2005-2012'!L159*SUM($AA$18:$AE$18)/5,IF(AND($M$1=2009,'Calculation sheet'!$AQ159="1999-2012"),'Result 2005-2012'!L159*SUM($AB$18:$AE$18)/4,IF(AND($M$1=2010,'Calculation sheet'!$AQ159="1999-2012"),'Result 2005-2012'!L159*SUM($AC$18:$AE$18)/3,IF(AND($M$1=2011,'Calculation sheet'!$AQ159="1999-2012"),'Result 2005-2012'!L159*SUM($AD$18:$AE$18)/2,IF(AND($M$1=2012,'Calculation sheet'!$AQ159="1999-2012"),'Result 2005-2012'!L159*$AE$18,""))))))))))))))))</f>
        <v/>
      </c>
      <c r="M159" s="12" t="str">
        <f t="shared" si="8"/>
        <v/>
      </c>
      <c r="N159" s="12" t="str">
        <f>IF('Result 2005-2012'!$R159="","",IF($M$1=2005,'Result 2005-2012'!N159,IF(AND($M$1=2006,'Calculation sheet'!$AQ159="2005-2012"),'Result 2005-2012'!N159*SUM($Y$10:$AE$10)/7,IF(AND($M$1=2007,'Calculation sheet'!$AQ159="2005-2012"),'Result 2005-2012'!N159*SUM($Z$10:$AE$10)/6,IF(AND($M$1=2008,'Calculation sheet'!$AQ159="2005-2012"),'Result 2005-2012'!N159*SUM($AA$10:$AE$10)/5,IF(AND($M$1=2009,'Calculation sheet'!$AQ159="2005-2012"),'Result 2005-2012'!N159*SUM($AB$10:$AE$10)/4,IF(AND($M$1=2010,'Calculation sheet'!$AQ159="2005-2012"),'Result 2005-2012'!N159*SUM($AC$10:$AE$10)/3,IF(AND($M$1=2011,'Calculation sheet'!$AQ159="2005-2012"),'Result 2005-2012'!N159*SUM($AD$10:$AE$10)/2,IF(AND($M$1=2012,'Calculation sheet'!$AQ159="2005-2012"),'Result 2005-2012'!N159*$AE$10,IF(AND($M$1=2006,'Calculation sheet'!$AQ159="1999-2012"),'Result 2005-2012'!N159*SUM($Y$16:$AE$16)/7,IF(AND($M$1=2007,'Calculation sheet'!$AQ159="1999-2012"),'Result 2005-2012'!N159*SUM($Z$16:$AE$16)/6,IF(AND($M$1=2008,'Calculation sheet'!$AQ159="1999-2012"),'Result 2005-2012'!N159*SUM($AA$16:$AE$16)/5,IF(AND($M$1=2009,'Calculation sheet'!$AQ159="1999-2012"),'Result 2005-2012'!N159*SUM($AB$16:$AE$16)/4,IF(AND($M$1=2010,'Calculation sheet'!$AQ159="1999-2012"),'Result 2005-2012'!N159*SUM($AC$16:$AE$16)/3,IF(AND($M$1=2011,'Calculation sheet'!$AQ159="1999-2012"),'Result 2005-2012'!N159*SUM($AD$16:$AE$16)/2,IF(AND($M$1=2012,'Calculation sheet'!$AQ159="1999-2012"),'Result 2005-2012'!N159*$AE$16,""))))))))))))))))</f>
        <v/>
      </c>
      <c r="O159" s="12" t="str">
        <f>IF('Result 2005-2012'!$R159="","",IF($M$1=2005,'Result 2005-2012'!O159,IF(AND($M$1=2006,'Calculation sheet'!$AQ159="2005-2012"),'Result 2005-2012'!O159*SUM($Y$10:$AE$10)/7,IF(AND($M$1=2007,'Calculation sheet'!$AQ159="2005-2012"),'Result 2005-2012'!O159*SUM($Z$10:$AE$10)/6,IF(AND($M$1=2008,'Calculation sheet'!$AQ159="2005-2012"),'Result 2005-2012'!O159*SUM($AA$10:$AE$10)/5,IF(AND($M$1=2009,'Calculation sheet'!$AQ159="2005-2012"),'Result 2005-2012'!O159*SUM($AB$10:$AE$10)/4,IF(AND($M$1=2010,'Calculation sheet'!$AQ159="2005-2012"),'Result 2005-2012'!O159*SUM($AC$10:$AE$10)/3,IF(AND($M$1=2011,'Calculation sheet'!$AQ159="2005-2012"),'Result 2005-2012'!O159*SUM($AD$10:$AE$10)/2,IF(AND($M$1=2012,'Calculation sheet'!$AQ159="2005-2012"),'Result 2005-2012'!O159*$AE$10,IF(AND($M$1=2006,'Calculation sheet'!$AQ159="1999-2012"),'Result 2005-2012'!O159*SUM($Y$16:$AE$16)/7,IF(AND($M$1=2007,'Calculation sheet'!$AQ159="1999-2012"),'Result 2005-2012'!O159*SUM($Z$16:$AE$16)/6,IF(AND($M$1=2008,'Calculation sheet'!$AQ159="1999-2012"),'Result 2005-2012'!O159*SUM($AA$16:$AE$16)/5,IF(AND($M$1=2009,'Calculation sheet'!$AQ159="1999-2012"),'Result 2005-2012'!O159*SUM($AB$16:$AE$16)/4,IF(AND($M$1=2010,'Calculation sheet'!$AQ159="1999-2012"),'Result 2005-2012'!O159*SUM($AC$16:$AE$16)/3,IF(AND($M$1=2011,'Calculation sheet'!$AQ159="1999-2012"),'Result 2005-2012'!O159*SUM($AD$16:$AE$16)/2,IF(AND($M$1=2012,'Calculation sheet'!$AQ159="1999-2012"),'Result 2005-2012'!O159*$AE$16,""))))))))))))))))</f>
        <v/>
      </c>
      <c r="P159" s="12" t="str">
        <f>IF('Result 2005-2012'!$R159="","",IF($M$1=2005,'Result 2005-2012'!P159,IF(AND($M$1=2006,'Calculation sheet'!$AQ159="2005-2012"),'Result 2005-2012'!P159*SUM($Y$11:$AE$11)/7,IF(AND($M$1=2007,'Calculation sheet'!$AQ159="2005-2012"),'Result 2005-2012'!P159*SUM($Z$11:$AE$11)/6,IF(AND($M$1=2008,'Calculation sheet'!$AQ159="2005-2012"),'Result 2005-2012'!P159*SUM($AA$11:$AE$11)/5,IF(AND($M$1=2009,'Calculation sheet'!$AQ159="2005-2012"),'Result 2005-2012'!P159*SUM($AB$11:$AE$11)/4,IF(AND($M$1=2010,'Calculation sheet'!$AQ159="2005-2012"),'Result 2005-2012'!P159*SUM($AC$11:$AE$11)/3,IF(AND($M$1=2011,'Calculation sheet'!$AQ159="2005-2012"),'Result 2005-2012'!P159*SUM($AD$11:$AE$11)/2,IF(AND($M$1=2012,'Calculation sheet'!$AQ159="2005-2012"),'Result 2005-2012'!P159*$AE$11,IF(AND($M$1=2006,'Calculation sheet'!$AQ159="1999-2012"),'Result 2005-2012'!P159*SUM($Y$16:$AE$16)/7,IF(AND($M$1=2007,'Calculation sheet'!$AQ159="1999-2012"),'Result 2005-2012'!P159*SUM($Z$16:$AE$16)/6,IF(AND($M$1=2008,'Calculation sheet'!$AQ159="1999-2012"),'Result 2005-2012'!P159*SUM($AA$16:$AE$16)/5,IF(AND($M$1=2009,'Calculation sheet'!$AQ159="1999-2012"),'Result 2005-2012'!P159*SUM($AB$16:$AE$16)/4,IF(AND($M$1=2010,'Calculation sheet'!$AQ159="1999-2012"),'Result 2005-2012'!P159*SUM($AC$16:$AE$16)/3,IF(AND($M$1=2011,'Calculation sheet'!$AQ159="1999-2012"),'Result 2005-2012'!P159*SUM($AD$16:$AE$16)/2,IF(AND($M$1=2012,'Calculation sheet'!$AQ159="1999-2012"),'Result 2005-2012'!P159*$AE$16,""))))))))))))))))</f>
        <v/>
      </c>
      <c r="Q159" s="12" t="str">
        <f t="shared" si="9"/>
        <v/>
      </c>
      <c r="R159" s="14" t="str">
        <f t="shared" si="10"/>
        <v/>
      </c>
    </row>
    <row r="160" spans="1:18" x14ac:dyDescent="0.3">
      <c r="A160" s="4" t="str">
        <f>IF('Input data'!A175="","",'Input data'!A175)</f>
        <v/>
      </c>
      <c r="B160" s="4" t="str">
        <f>IF('Input data'!B175="","",'Input data'!B175)</f>
        <v/>
      </c>
      <c r="C160" s="4" t="str">
        <f>IF('Input data'!C175="","",'Input data'!C175)</f>
        <v/>
      </c>
      <c r="D160" s="4" t="str">
        <f>IF('Input data'!D175="","",'Input data'!D175)</f>
        <v/>
      </c>
      <c r="E160" s="4" t="str">
        <f>IF('Input data'!E175="","",'Input data'!E175)</f>
        <v/>
      </c>
      <c r="F160" s="4" t="str">
        <f>IF('Input data'!F175="","",'Input data'!F175)</f>
        <v/>
      </c>
      <c r="G160" s="4">
        <f>IF('Input data'!G175="","",'Input data'!G175)</f>
        <v>0</v>
      </c>
      <c r="H160" s="4" t="str">
        <f>IF('Input data'!H175&gt;0.5,'Input data'!H175,"")</f>
        <v/>
      </c>
      <c r="I160" s="4" t="str">
        <f>IF('Input data'!I175="","",'Input data'!I175)</f>
        <v/>
      </c>
      <c r="J160" s="12" t="str">
        <f>IF('Result 2005-2012'!$R160="","",IF($M$1=2005,'Result 2005-2012'!J160,IF(AND($M$1=2006,'Calculation sheet'!$AQ160="2005-2012"),'Result 2005-2012'!J160*SUM($Y$7:$AE$7)/7,IF(AND($M$1=2007,'Calculation sheet'!$AQ160="2005-2012"),'Result 2005-2012'!J160*SUM($Z$7:$AE$7)/6,IF(AND($M$1=2008,'Calculation sheet'!$AQ160="2005-2012"),'Result 2005-2012'!J160*SUM($AA$7:$AE$7)/5,IF(AND($M$1=2009,'Calculation sheet'!$AQ160="2005-2012"),'Result 2005-2012'!J160*SUM($AB$7:$AE$7)/4,IF(AND($M$1=2010,'Calculation sheet'!$AQ160="2005-2012"),'Result 2005-2012'!J160*SUM($AC$7:$AE$7)/3,IF(AND($M$1=2011,'Calculation sheet'!$AQ160="2005-2012"),'Result 2005-2012'!J160*SUM($AD$7:$AE$7)/2,IF(AND($M$1=2012,'Calculation sheet'!$AQ160="2005-2012"),'Result 2005-2012'!J160*$AE$7,IF(AND($M$1=2006,'Calculation sheet'!$AQ160="1999-2012"),'Result 2005-2012'!J160*SUM($Y$16:$AE$16)/7,IF(AND($M$1=2007,'Calculation sheet'!$AQ160="1999-2012"),'Result 2005-2012'!J160*SUM($Z$16:$AE$16)/6,IF(AND($M$1=2008,'Calculation sheet'!$AQ160="1999-2012"),'Result 2005-2012'!J160*SUM($AA$16:$AE$16)/5,IF(AND($M$1=2009,'Calculation sheet'!$AQ160="1999-2012"),'Result 2005-2012'!J160*SUM($AB$16:$AE$16)/4,IF(AND($M$1=2010,'Calculation sheet'!$AQ160="1999-2012"),'Result 2005-2012'!J160*SUM($AC$16:$AE$16)/3,IF(AND($M$1=2011,'Calculation sheet'!$AQ160="1999-2012"),'Result 2005-2012'!J160*SUM($AD$16:$AE$16)/2,IF(AND($M$1=2012,'Calculation sheet'!$AQ160="1999-2012"),'Result 2005-2012'!J160*$AE$16,""))))))))))))))))</f>
        <v/>
      </c>
      <c r="K160" s="12" t="str">
        <f>IF('Result 2005-2012'!$R160="","",IF($M$1=2005,'Result 2005-2012'!K160,IF(AND($M$1=2006,'Calculation sheet'!$AQ160="2005-2012"),'Result 2005-2012'!K160*SUM($Y$8:$AE$8)/7,IF(AND($M$1=2007,'Calculation sheet'!$AQ160="2005-2012"),'Result 2005-2012'!K160*SUM($Z$8:$AE$8)/6,IF(AND($M$1=2008,'Calculation sheet'!$AQ160="2005-2012"),'Result 2005-2012'!K160*SUM($AA$8:$AE$8)/5,IF(AND($M$1=2009,'Calculation sheet'!$AQ160="2005-2012"),'Result 2005-2012'!K160*SUM($AB$8:$AE$8)/4,IF(AND($M$1=2010,'Calculation sheet'!$AQ160="2005-2012"),'Result 2005-2012'!K160*SUM($AC$8:$AE$8)/3,IF(AND($M$1=2011,'Calculation sheet'!$AQ160="2005-2012"),'Result 2005-2012'!K160*SUM($AD$8:$AE$8)/2,IF(AND($M$1=2012,'Calculation sheet'!$AQ160="2005-2012"),'Result 2005-2012'!K160*$AE$8,IF(AND($M$1=2006,'Calculation sheet'!$AQ160="1999-2012"),'Result 2005-2012'!K160*SUM($Y$17:$AE$17)/7,IF(AND($M$1=2007,'Calculation sheet'!$AQ160="1999-2012"),'Result 2005-2012'!K160*SUM($Z$17:$AE$17)/6,IF(AND($M$1=2008,'Calculation sheet'!$AQ160="1999-2012"),'Result 2005-2012'!K160*SUM($AA$17:$AE$17)/5,IF(AND($M$1=2009,'Calculation sheet'!$AQ160="1999-2012"),'Result 2005-2012'!K160*SUM($AB$17:$AE$17)/4,IF(AND($M$1=2010,'Calculation sheet'!$AQ160="1999-2012"),'Result 2005-2012'!K160*SUM($AC$17:$AE$17)/3,IF(AND($M$1=2011,'Calculation sheet'!$AQ160="1999-2012"),'Result 2005-2012'!K160*SUM($AD$17:$AE$17)/2,IF(AND($M$1=2012,'Calculation sheet'!$AQ160="1999-2012"),'Result 2005-2012'!K160*$AE$17,""))))))))))))))))</f>
        <v/>
      </c>
      <c r="L160" s="12" t="str">
        <f>IF('Result 2005-2012'!$R160="","",IF($M$1=2005,'Result 2005-2012'!L160,IF(AND($M$1=2006,'Calculation sheet'!$AQ160="2005-2012"),'Result 2005-2012'!L160*SUM($Y$9:$AE$9)/7,IF(AND($M$1=2007,'Calculation sheet'!$AQ160="2005-2012"),'Result 2005-2012'!L160*SUM($Z$9:$AE$9)/6,IF(AND($M$1=2008,'Calculation sheet'!$AQ160="2005-2012"),'Result 2005-2012'!L160*SUM($AA$9:$AE$9)/5,IF(AND($M$1=2009,'Calculation sheet'!$AQ160="2005-2012"),'Result 2005-2012'!L160*SUM($AB$9:$AE$9)/4,IF(AND($M$1=2010,'Calculation sheet'!$AQ160="2005-2012"),'Result 2005-2012'!L160*SUM($AC$9:$AE$9)/3,IF(AND($M$1=2011,'Calculation sheet'!$AQ160="2005-2012"),'Result 2005-2012'!L160*SUM($AD$9:$AE$9)/2,IF(AND($M$1=2012,'Calculation sheet'!$AQ160="2005-2012"),'Result 2005-2012'!L160*$AE$9,IF(AND($M$1=2006,'Calculation sheet'!$AQ160="1999-2012"),'Result 2005-2012'!L160*SUM($Y$18:$AE$18)/7,IF(AND($M$1=2007,'Calculation sheet'!$AQ160="1999-2012"),'Result 2005-2012'!L160*SUM($Z$18:$AE$18)/6,IF(AND($M$1=2008,'Calculation sheet'!$AQ160="1999-2012"),'Result 2005-2012'!L160*SUM($AA$18:$AE$18)/5,IF(AND($M$1=2009,'Calculation sheet'!$AQ160="1999-2012"),'Result 2005-2012'!L160*SUM($AB$18:$AE$18)/4,IF(AND($M$1=2010,'Calculation sheet'!$AQ160="1999-2012"),'Result 2005-2012'!L160*SUM($AC$18:$AE$18)/3,IF(AND($M$1=2011,'Calculation sheet'!$AQ160="1999-2012"),'Result 2005-2012'!L160*SUM($AD$18:$AE$18)/2,IF(AND($M$1=2012,'Calculation sheet'!$AQ160="1999-2012"),'Result 2005-2012'!L160*$AE$18,""))))))))))))))))</f>
        <v/>
      </c>
      <c r="M160" s="12" t="str">
        <f t="shared" si="8"/>
        <v/>
      </c>
      <c r="N160" s="12" t="str">
        <f>IF('Result 2005-2012'!$R160="","",IF($M$1=2005,'Result 2005-2012'!N160,IF(AND($M$1=2006,'Calculation sheet'!$AQ160="2005-2012"),'Result 2005-2012'!N160*SUM($Y$10:$AE$10)/7,IF(AND($M$1=2007,'Calculation sheet'!$AQ160="2005-2012"),'Result 2005-2012'!N160*SUM($Z$10:$AE$10)/6,IF(AND($M$1=2008,'Calculation sheet'!$AQ160="2005-2012"),'Result 2005-2012'!N160*SUM($AA$10:$AE$10)/5,IF(AND($M$1=2009,'Calculation sheet'!$AQ160="2005-2012"),'Result 2005-2012'!N160*SUM($AB$10:$AE$10)/4,IF(AND($M$1=2010,'Calculation sheet'!$AQ160="2005-2012"),'Result 2005-2012'!N160*SUM($AC$10:$AE$10)/3,IF(AND($M$1=2011,'Calculation sheet'!$AQ160="2005-2012"),'Result 2005-2012'!N160*SUM($AD$10:$AE$10)/2,IF(AND($M$1=2012,'Calculation sheet'!$AQ160="2005-2012"),'Result 2005-2012'!N160*$AE$10,IF(AND($M$1=2006,'Calculation sheet'!$AQ160="1999-2012"),'Result 2005-2012'!N160*SUM($Y$16:$AE$16)/7,IF(AND($M$1=2007,'Calculation sheet'!$AQ160="1999-2012"),'Result 2005-2012'!N160*SUM($Z$16:$AE$16)/6,IF(AND($M$1=2008,'Calculation sheet'!$AQ160="1999-2012"),'Result 2005-2012'!N160*SUM($AA$16:$AE$16)/5,IF(AND($M$1=2009,'Calculation sheet'!$AQ160="1999-2012"),'Result 2005-2012'!N160*SUM($AB$16:$AE$16)/4,IF(AND($M$1=2010,'Calculation sheet'!$AQ160="1999-2012"),'Result 2005-2012'!N160*SUM($AC$16:$AE$16)/3,IF(AND($M$1=2011,'Calculation sheet'!$AQ160="1999-2012"),'Result 2005-2012'!N160*SUM($AD$16:$AE$16)/2,IF(AND($M$1=2012,'Calculation sheet'!$AQ160="1999-2012"),'Result 2005-2012'!N160*$AE$16,""))))))))))))))))</f>
        <v/>
      </c>
      <c r="O160" s="12" t="str">
        <f>IF('Result 2005-2012'!$R160="","",IF($M$1=2005,'Result 2005-2012'!O160,IF(AND($M$1=2006,'Calculation sheet'!$AQ160="2005-2012"),'Result 2005-2012'!O160*SUM($Y$10:$AE$10)/7,IF(AND($M$1=2007,'Calculation sheet'!$AQ160="2005-2012"),'Result 2005-2012'!O160*SUM($Z$10:$AE$10)/6,IF(AND($M$1=2008,'Calculation sheet'!$AQ160="2005-2012"),'Result 2005-2012'!O160*SUM($AA$10:$AE$10)/5,IF(AND($M$1=2009,'Calculation sheet'!$AQ160="2005-2012"),'Result 2005-2012'!O160*SUM($AB$10:$AE$10)/4,IF(AND($M$1=2010,'Calculation sheet'!$AQ160="2005-2012"),'Result 2005-2012'!O160*SUM($AC$10:$AE$10)/3,IF(AND($M$1=2011,'Calculation sheet'!$AQ160="2005-2012"),'Result 2005-2012'!O160*SUM($AD$10:$AE$10)/2,IF(AND($M$1=2012,'Calculation sheet'!$AQ160="2005-2012"),'Result 2005-2012'!O160*$AE$10,IF(AND($M$1=2006,'Calculation sheet'!$AQ160="1999-2012"),'Result 2005-2012'!O160*SUM($Y$16:$AE$16)/7,IF(AND($M$1=2007,'Calculation sheet'!$AQ160="1999-2012"),'Result 2005-2012'!O160*SUM($Z$16:$AE$16)/6,IF(AND($M$1=2008,'Calculation sheet'!$AQ160="1999-2012"),'Result 2005-2012'!O160*SUM($AA$16:$AE$16)/5,IF(AND($M$1=2009,'Calculation sheet'!$AQ160="1999-2012"),'Result 2005-2012'!O160*SUM($AB$16:$AE$16)/4,IF(AND($M$1=2010,'Calculation sheet'!$AQ160="1999-2012"),'Result 2005-2012'!O160*SUM($AC$16:$AE$16)/3,IF(AND($M$1=2011,'Calculation sheet'!$AQ160="1999-2012"),'Result 2005-2012'!O160*SUM($AD$16:$AE$16)/2,IF(AND($M$1=2012,'Calculation sheet'!$AQ160="1999-2012"),'Result 2005-2012'!O160*$AE$16,""))))))))))))))))</f>
        <v/>
      </c>
      <c r="P160" s="12" t="str">
        <f>IF('Result 2005-2012'!$R160="","",IF($M$1=2005,'Result 2005-2012'!P160,IF(AND($M$1=2006,'Calculation sheet'!$AQ160="2005-2012"),'Result 2005-2012'!P160*SUM($Y$11:$AE$11)/7,IF(AND($M$1=2007,'Calculation sheet'!$AQ160="2005-2012"),'Result 2005-2012'!P160*SUM($Z$11:$AE$11)/6,IF(AND($M$1=2008,'Calculation sheet'!$AQ160="2005-2012"),'Result 2005-2012'!P160*SUM($AA$11:$AE$11)/5,IF(AND($M$1=2009,'Calculation sheet'!$AQ160="2005-2012"),'Result 2005-2012'!P160*SUM($AB$11:$AE$11)/4,IF(AND($M$1=2010,'Calculation sheet'!$AQ160="2005-2012"),'Result 2005-2012'!P160*SUM($AC$11:$AE$11)/3,IF(AND($M$1=2011,'Calculation sheet'!$AQ160="2005-2012"),'Result 2005-2012'!P160*SUM($AD$11:$AE$11)/2,IF(AND($M$1=2012,'Calculation sheet'!$AQ160="2005-2012"),'Result 2005-2012'!P160*$AE$11,IF(AND($M$1=2006,'Calculation sheet'!$AQ160="1999-2012"),'Result 2005-2012'!P160*SUM($Y$16:$AE$16)/7,IF(AND($M$1=2007,'Calculation sheet'!$AQ160="1999-2012"),'Result 2005-2012'!P160*SUM($Z$16:$AE$16)/6,IF(AND($M$1=2008,'Calculation sheet'!$AQ160="1999-2012"),'Result 2005-2012'!P160*SUM($AA$16:$AE$16)/5,IF(AND($M$1=2009,'Calculation sheet'!$AQ160="1999-2012"),'Result 2005-2012'!P160*SUM($AB$16:$AE$16)/4,IF(AND($M$1=2010,'Calculation sheet'!$AQ160="1999-2012"),'Result 2005-2012'!P160*SUM($AC$16:$AE$16)/3,IF(AND($M$1=2011,'Calculation sheet'!$AQ160="1999-2012"),'Result 2005-2012'!P160*SUM($AD$16:$AE$16)/2,IF(AND($M$1=2012,'Calculation sheet'!$AQ160="1999-2012"),'Result 2005-2012'!P160*$AE$16,""))))))))))))))))</f>
        <v/>
      </c>
      <c r="Q160" s="12" t="str">
        <f t="shared" si="9"/>
        <v/>
      </c>
      <c r="R160" s="14" t="str">
        <f t="shared" si="10"/>
        <v/>
      </c>
    </row>
    <row r="161" spans="1:18" x14ac:dyDescent="0.3">
      <c r="A161" s="4" t="str">
        <f>IF('Input data'!A176="","",'Input data'!A176)</f>
        <v/>
      </c>
      <c r="B161" s="4" t="str">
        <f>IF('Input data'!B176="","",'Input data'!B176)</f>
        <v/>
      </c>
      <c r="C161" s="4" t="str">
        <f>IF('Input data'!C176="","",'Input data'!C176)</f>
        <v/>
      </c>
      <c r="D161" s="4" t="str">
        <f>IF('Input data'!D176="","",'Input data'!D176)</f>
        <v/>
      </c>
      <c r="E161" s="4" t="str">
        <f>IF('Input data'!E176="","",'Input data'!E176)</f>
        <v/>
      </c>
      <c r="F161" s="4" t="str">
        <f>IF('Input data'!F176="","",'Input data'!F176)</f>
        <v/>
      </c>
      <c r="G161" s="4">
        <f>IF('Input data'!G176="","",'Input data'!G176)</f>
        <v>0</v>
      </c>
      <c r="H161" s="4" t="str">
        <f>IF('Input data'!H176&gt;0.5,'Input data'!H176,"")</f>
        <v/>
      </c>
      <c r="I161" s="4" t="str">
        <f>IF('Input data'!I176="","",'Input data'!I176)</f>
        <v/>
      </c>
      <c r="J161" s="12" t="str">
        <f>IF('Result 2005-2012'!$R161="","",IF($M$1=2005,'Result 2005-2012'!J161,IF(AND($M$1=2006,'Calculation sheet'!$AQ161="2005-2012"),'Result 2005-2012'!J161*SUM($Y$7:$AE$7)/7,IF(AND($M$1=2007,'Calculation sheet'!$AQ161="2005-2012"),'Result 2005-2012'!J161*SUM($Z$7:$AE$7)/6,IF(AND($M$1=2008,'Calculation sheet'!$AQ161="2005-2012"),'Result 2005-2012'!J161*SUM($AA$7:$AE$7)/5,IF(AND($M$1=2009,'Calculation sheet'!$AQ161="2005-2012"),'Result 2005-2012'!J161*SUM($AB$7:$AE$7)/4,IF(AND($M$1=2010,'Calculation sheet'!$AQ161="2005-2012"),'Result 2005-2012'!J161*SUM($AC$7:$AE$7)/3,IF(AND($M$1=2011,'Calculation sheet'!$AQ161="2005-2012"),'Result 2005-2012'!J161*SUM($AD$7:$AE$7)/2,IF(AND($M$1=2012,'Calculation sheet'!$AQ161="2005-2012"),'Result 2005-2012'!J161*$AE$7,IF(AND($M$1=2006,'Calculation sheet'!$AQ161="1999-2012"),'Result 2005-2012'!J161*SUM($Y$16:$AE$16)/7,IF(AND($M$1=2007,'Calculation sheet'!$AQ161="1999-2012"),'Result 2005-2012'!J161*SUM($Z$16:$AE$16)/6,IF(AND($M$1=2008,'Calculation sheet'!$AQ161="1999-2012"),'Result 2005-2012'!J161*SUM($AA$16:$AE$16)/5,IF(AND($M$1=2009,'Calculation sheet'!$AQ161="1999-2012"),'Result 2005-2012'!J161*SUM($AB$16:$AE$16)/4,IF(AND($M$1=2010,'Calculation sheet'!$AQ161="1999-2012"),'Result 2005-2012'!J161*SUM($AC$16:$AE$16)/3,IF(AND($M$1=2011,'Calculation sheet'!$AQ161="1999-2012"),'Result 2005-2012'!J161*SUM($AD$16:$AE$16)/2,IF(AND($M$1=2012,'Calculation sheet'!$AQ161="1999-2012"),'Result 2005-2012'!J161*$AE$16,""))))))))))))))))</f>
        <v/>
      </c>
      <c r="K161" s="12" t="str">
        <f>IF('Result 2005-2012'!$R161="","",IF($M$1=2005,'Result 2005-2012'!K161,IF(AND($M$1=2006,'Calculation sheet'!$AQ161="2005-2012"),'Result 2005-2012'!K161*SUM($Y$8:$AE$8)/7,IF(AND($M$1=2007,'Calculation sheet'!$AQ161="2005-2012"),'Result 2005-2012'!K161*SUM($Z$8:$AE$8)/6,IF(AND($M$1=2008,'Calculation sheet'!$AQ161="2005-2012"),'Result 2005-2012'!K161*SUM($AA$8:$AE$8)/5,IF(AND($M$1=2009,'Calculation sheet'!$AQ161="2005-2012"),'Result 2005-2012'!K161*SUM($AB$8:$AE$8)/4,IF(AND($M$1=2010,'Calculation sheet'!$AQ161="2005-2012"),'Result 2005-2012'!K161*SUM($AC$8:$AE$8)/3,IF(AND($M$1=2011,'Calculation sheet'!$AQ161="2005-2012"),'Result 2005-2012'!K161*SUM($AD$8:$AE$8)/2,IF(AND($M$1=2012,'Calculation sheet'!$AQ161="2005-2012"),'Result 2005-2012'!K161*$AE$8,IF(AND($M$1=2006,'Calculation sheet'!$AQ161="1999-2012"),'Result 2005-2012'!K161*SUM($Y$17:$AE$17)/7,IF(AND($M$1=2007,'Calculation sheet'!$AQ161="1999-2012"),'Result 2005-2012'!K161*SUM($Z$17:$AE$17)/6,IF(AND($M$1=2008,'Calculation sheet'!$AQ161="1999-2012"),'Result 2005-2012'!K161*SUM($AA$17:$AE$17)/5,IF(AND($M$1=2009,'Calculation sheet'!$AQ161="1999-2012"),'Result 2005-2012'!K161*SUM($AB$17:$AE$17)/4,IF(AND($M$1=2010,'Calculation sheet'!$AQ161="1999-2012"),'Result 2005-2012'!K161*SUM($AC$17:$AE$17)/3,IF(AND($M$1=2011,'Calculation sheet'!$AQ161="1999-2012"),'Result 2005-2012'!K161*SUM($AD$17:$AE$17)/2,IF(AND($M$1=2012,'Calculation sheet'!$AQ161="1999-2012"),'Result 2005-2012'!K161*$AE$17,""))))))))))))))))</f>
        <v/>
      </c>
      <c r="L161" s="12" t="str">
        <f>IF('Result 2005-2012'!$R161="","",IF($M$1=2005,'Result 2005-2012'!L161,IF(AND($M$1=2006,'Calculation sheet'!$AQ161="2005-2012"),'Result 2005-2012'!L161*SUM($Y$9:$AE$9)/7,IF(AND($M$1=2007,'Calculation sheet'!$AQ161="2005-2012"),'Result 2005-2012'!L161*SUM($Z$9:$AE$9)/6,IF(AND($M$1=2008,'Calculation sheet'!$AQ161="2005-2012"),'Result 2005-2012'!L161*SUM($AA$9:$AE$9)/5,IF(AND($M$1=2009,'Calculation sheet'!$AQ161="2005-2012"),'Result 2005-2012'!L161*SUM($AB$9:$AE$9)/4,IF(AND($M$1=2010,'Calculation sheet'!$AQ161="2005-2012"),'Result 2005-2012'!L161*SUM($AC$9:$AE$9)/3,IF(AND($M$1=2011,'Calculation sheet'!$AQ161="2005-2012"),'Result 2005-2012'!L161*SUM($AD$9:$AE$9)/2,IF(AND($M$1=2012,'Calculation sheet'!$AQ161="2005-2012"),'Result 2005-2012'!L161*$AE$9,IF(AND($M$1=2006,'Calculation sheet'!$AQ161="1999-2012"),'Result 2005-2012'!L161*SUM($Y$18:$AE$18)/7,IF(AND($M$1=2007,'Calculation sheet'!$AQ161="1999-2012"),'Result 2005-2012'!L161*SUM($Z$18:$AE$18)/6,IF(AND($M$1=2008,'Calculation sheet'!$AQ161="1999-2012"),'Result 2005-2012'!L161*SUM($AA$18:$AE$18)/5,IF(AND($M$1=2009,'Calculation sheet'!$AQ161="1999-2012"),'Result 2005-2012'!L161*SUM($AB$18:$AE$18)/4,IF(AND($M$1=2010,'Calculation sheet'!$AQ161="1999-2012"),'Result 2005-2012'!L161*SUM($AC$18:$AE$18)/3,IF(AND($M$1=2011,'Calculation sheet'!$AQ161="1999-2012"),'Result 2005-2012'!L161*SUM($AD$18:$AE$18)/2,IF(AND($M$1=2012,'Calculation sheet'!$AQ161="1999-2012"),'Result 2005-2012'!L161*$AE$18,""))))))))))))))))</f>
        <v/>
      </c>
      <c r="M161" s="12" t="str">
        <f t="shared" si="8"/>
        <v/>
      </c>
      <c r="N161" s="12" t="str">
        <f>IF('Result 2005-2012'!$R161="","",IF($M$1=2005,'Result 2005-2012'!N161,IF(AND($M$1=2006,'Calculation sheet'!$AQ161="2005-2012"),'Result 2005-2012'!N161*SUM($Y$10:$AE$10)/7,IF(AND($M$1=2007,'Calculation sheet'!$AQ161="2005-2012"),'Result 2005-2012'!N161*SUM($Z$10:$AE$10)/6,IF(AND($M$1=2008,'Calculation sheet'!$AQ161="2005-2012"),'Result 2005-2012'!N161*SUM($AA$10:$AE$10)/5,IF(AND($M$1=2009,'Calculation sheet'!$AQ161="2005-2012"),'Result 2005-2012'!N161*SUM($AB$10:$AE$10)/4,IF(AND($M$1=2010,'Calculation sheet'!$AQ161="2005-2012"),'Result 2005-2012'!N161*SUM($AC$10:$AE$10)/3,IF(AND($M$1=2011,'Calculation sheet'!$AQ161="2005-2012"),'Result 2005-2012'!N161*SUM($AD$10:$AE$10)/2,IF(AND($M$1=2012,'Calculation sheet'!$AQ161="2005-2012"),'Result 2005-2012'!N161*$AE$10,IF(AND($M$1=2006,'Calculation sheet'!$AQ161="1999-2012"),'Result 2005-2012'!N161*SUM($Y$16:$AE$16)/7,IF(AND($M$1=2007,'Calculation sheet'!$AQ161="1999-2012"),'Result 2005-2012'!N161*SUM($Z$16:$AE$16)/6,IF(AND($M$1=2008,'Calculation sheet'!$AQ161="1999-2012"),'Result 2005-2012'!N161*SUM($AA$16:$AE$16)/5,IF(AND($M$1=2009,'Calculation sheet'!$AQ161="1999-2012"),'Result 2005-2012'!N161*SUM($AB$16:$AE$16)/4,IF(AND($M$1=2010,'Calculation sheet'!$AQ161="1999-2012"),'Result 2005-2012'!N161*SUM($AC$16:$AE$16)/3,IF(AND($M$1=2011,'Calculation sheet'!$AQ161="1999-2012"),'Result 2005-2012'!N161*SUM($AD$16:$AE$16)/2,IF(AND($M$1=2012,'Calculation sheet'!$AQ161="1999-2012"),'Result 2005-2012'!N161*$AE$16,""))))))))))))))))</f>
        <v/>
      </c>
      <c r="O161" s="12" t="str">
        <f>IF('Result 2005-2012'!$R161="","",IF($M$1=2005,'Result 2005-2012'!O161,IF(AND($M$1=2006,'Calculation sheet'!$AQ161="2005-2012"),'Result 2005-2012'!O161*SUM($Y$10:$AE$10)/7,IF(AND($M$1=2007,'Calculation sheet'!$AQ161="2005-2012"),'Result 2005-2012'!O161*SUM($Z$10:$AE$10)/6,IF(AND($M$1=2008,'Calculation sheet'!$AQ161="2005-2012"),'Result 2005-2012'!O161*SUM($AA$10:$AE$10)/5,IF(AND($M$1=2009,'Calculation sheet'!$AQ161="2005-2012"),'Result 2005-2012'!O161*SUM($AB$10:$AE$10)/4,IF(AND($M$1=2010,'Calculation sheet'!$AQ161="2005-2012"),'Result 2005-2012'!O161*SUM($AC$10:$AE$10)/3,IF(AND($M$1=2011,'Calculation sheet'!$AQ161="2005-2012"),'Result 2005-2012'!O161*SUM($AD$10:$AE$10)/2,IF(AND($M$1=2012,'Calculation sheet'!$AQ161="2005-2012"),'Result 2005-2012'!O161*$AE$10,IF(AND($M$1=2006,'Calculation sheet'!$AQ161="1999-2012"),'Result 2005-2012'!O161*SUM($Y$16:$AE$16)/7,IF(AND($M$1=2007,'Calculation sheet'!$AQ161="1999-2012"),'Result 2005-2012'!O161*SUM($Z$16:$AE$16)/6,IF(AND($M$1=2008,'Calculation sheet'!$AQ161="1999-2012"),'Result 2005-2012'!O161*SUM($AA$16:$AE$16)/5,IF(AND($M$1=2009,'Calculation sheet'!$AQ161="1999-2012"),'Result 2005-2012'!O161*SUM($AB$16:$AE$16)/4,IF(AND($M$1=2010,'Calculation sheet'!$AQ161="1999-2012"),'Result 2005-2012'!O161*SUM($AC$16:$AE$16)/3,IF(AND($M$1=2011,'Calculation sheet'!$AQ161="1999-2012"),'Result 2005-2012'!O161*SUM($AD$16:$AE$16)/2,IF(AND($M$1=2012,'Calculation sheet'!$AQ161="1999-2012"),'Result 2005-2012'!O161*$AE$16,""))))))))))))))))</f>
        <v/>
      </c>
      <c r="P161" s="12" t="str">
        <f>IF('Result 2005-2012'!$R161="","",IF($M$1=2005,'Result 2005-2012'!P161,IF(AND($M$1=2006,'Calculation sheet'!$AQ161="2005-2012"),'Result 2005-2012'!P161*SUM($Y$11:$AE$11)/7,IF(AND($M$1=2007,'Calculation sheet'!$AQ161="2005-2012"),'Result 2005-2012'!P161*SUM($Z$11:$AE$11)/6,IF(AND($M$1=2008,'Calculation sheet'!$AQ161="2005-2012"),'Result 2005-2012'!P161*SUM($AA$11:$AE$11)/5,IF(AND($M$1=2009,'Calculation sheet'!$AQ161="2005-2012"),'Result 2005-2012'!P161*SUM($AB$11:$AE$11)/4,IF(AND($M$1=2010,'Calculation sheet'!$AQ161="2005-2012"),'Result 2005-2012'!P161*SUM($AC$11:$AE$11)/3,IF(AND($M$1=2011,'Calculation sheet'!$AQ161="2005-2012"),'Result 2005-2012'!P161*SUM($AD$11:$AE$11)/2,IF(AND($M$1=2012,'Calculation sheet'!$AQ161="2005-2012"),'Result 2005-2012'!P161*$AE$11,IF(AND($M$1=2006,'Calculation sheet'!$AQ161="1999-2012"),'Result 2005-2012'!P161*SUM($Y$16:$AE$16)/7,IF(AND($M$1=2007,'Calculation sheet'!$AQ161="1999-2012"),'Result 2005-2012'!P161*SUM($Z$16:$AE$16)/6,IF(AND($M$1=2008,'Calculation sheet'!$AQ161="1999-2012"),'Result 2005-2012'!P161*SUM($AA$16:$AE$16)/5,IF(AND($M$1=2009,'Calculation sheet'!$AQ161="1999-2012"),'Result 2005-2012'!P161*SUM($AB$16:$AE$16)/4,IF(AND($M$1=2010,'Calculation sheet'!$AQ161="1999-2012"),'Result 2005-2012'!P161*SUM($AC$16:$AE$16)/3,IF(AND($M$1=2011,'Calculation sheet'!$AQ161="1999-2012"),'Result 2005-2012'!P161*SUM($AD$16:$AE$16)/2,IF(AND($M$1=2012,'Calculation sheet'!$AQ161="1999-2012"),'Result 2005-2012'!P161*$AE$16,""))))))))))))))))</f>
        <v/>
      </c>
      <c r="Q161" s="12" t="str">
        <f t="shared" si="9"/>
        <v/>
      </c>
      <c r="R161" s="14" t="str">
        <f t="shared" si="10"/>
        <v/>
      </c>
    </row>
    <row r="162" spans="1:18" x14ac:dyDescent="0.3">
      <c r="A162" s="4" t="str">
        <f>IF('Input data'!A177="","",'Input data'!A177)</f>
        <v/>
      </c>
      <c r="B162" s="4" t="str">
        <f>IF('Input data'!B177="","",'Input data'!B177)</f>
        <v/>
      </c>
      <c r="C162" s="4" t="str">
        <f>IF('Input data'!C177="","",'Input data'!C177)</f>
        <v/>
      </c>
      <c r="D162" s="4" t="str">
        <f>IF('Input data'!D177="","",'Input data'!D177)</f>
        <v/>
      </c>
      <c r="E162" s="4" t="str">
        <f>IF('Input data'!E177="","",'Input data'!E177)</f>
        <v/>
      </c>
      <c r="F162" s="4" t="str">
        <f>IF('Input data'!F177="","",'Input data'!F177)</f>
        <v/>
      </c>
      <c r="G162" s="4">
        <f>IF('Input data'!G177="","",'Input data'!G177)</f>
        <v>0</v>
      </c>
      <c r="H162" s="4" t="str">
        <f>IF('Input data'!H177&gt;0.5,'Input data'!H177,"")</f>
        <v/>
      </c>
      <c r="I162" s="4" t="str">
        <f>IF('Input data'!I177="","",'Input data'!I177)</f>
        <v/>
      </c>
      <c r="J162" s="12" t="str">
        <f>IF('Result 2005-2012'!$R162="","",IF($M$1=2005,'Result 2005-2012'!J162,IF(AND($M$1=2006,'Calculation sheet'!$AQ162="2005-2012"),'Result 2005-2012'!J162*SUM($Y$7:$AE$7)/7,IF(AND($M$1=2007,'Calculation sheet'!$AQ162="2005-2012"),'Result 2005-2012'!J162*SUM($Z$7:$AE$7)/6,IF(AND($M$1=2008,'Calculation sheet'!$AQ162="2005-2012"),'Result 2005-2012'!J162*SUM($AA$7:$AE$7)/5,IF(AND($M$1=2009,'Calculation sheet'!$AQ162="2005-2012"),'Result 2005-2012'!J162*SUM($AB$7:$AE$7)/4,IF(AND($M$1=2010,'Calculation sheet'!$AQ162="2005-2012"),'Result 2005-2012'!J162*SUM($AC$7:$AE$7)/3,IF(AND($M$1=2011,'Calculation sheet'!$AQ162="2005-2012"),'Result 2005-2012'!J162*SUM($AD$7:$AE$7)/2,IF(AND($M$1=2012,'Calculation sheet'!$AQ162="2005-2012"),'Result 2005-2012'!J162*$AE$7,IF(AND($M$1=2006,'Calculation sheet'!$AQ162="1999-2012"),'Result 2005-2012'!J162*SUM($Y$16:$AE$16)/7,IF(AND($M$1=2007,'Calculation sheet'!$AQ162="1999-2012"),'Result 2005-2012'!J162*SUM($Z$16:$AE$16)/6,IF(AND($M$1=2008,'Calculation sheet'!$AQ162="1999-2012"),'Result 2005-2012'!J162*SUM($AA$16:$AE$16)/5,IF(AND($M$1=2009,'Calculation sheet'!$AQ162="1999-2012"),'Result 2005-2012'!J162*SUM($AB$16:$AE$16)/4,IF(AND($M$1=2010,'Calculation sheet'!$AQ162="1999-2012"),'Result 2005-2012'!J162*SUM($AC$16:$AE$16)/3,IF(AND($M$1=2011,'Calculation sheet'!$AQ162="1999-2012"),'Result 2005-2012'!J162*SUM($AD$16:$AE$16)/2,IF(AND($M$1=2012,'Calculation sheet'!$AQ162="1999-2012"),'Result 2005-2012'!J162*$AE$16,""))))))))))))))))</f>
        <v/>
      </c>
      <c r="K162" s="12" t="str">
        <f>IF('Result 2005-2012'!$R162="","",IF($M$1=2005,'Result 2005-2012'!K162,IF(AND($M$1=2006,'Calculation sheet'!$AQ162="2005-2012"),'Result 2005-2012'!K162*SUM($Y$8:$AE$8)/7,IF(AND($M$1=2007,'Calculation sheet'!$AQ162="2005-2012"),'Result 2005-2012'!K162*SUM($Z$8:$AE$8)/6,IF(AND($M$1=2008,'Calculation sheet'!$AQ162="2005-2012"),'Result 2005-2012'!K162*SUM($AA$8:$AE$8)/5,IF(AND($M$1=2009,'Calculation sheet'!$AQ162="2005-2012"),'Result 2005-2012'!K162*SUM($AB$8:$AE$8)/4,IF(AND($M$1=2010,'Calculation sheet'!$AQ162="2005-2012"),'Result 2005-2012'!K162*SUM($AC$8:$AE$8)/3,IF(AND($M$1=2011,'Calculation sheet'!$AQ162="2005-2012"),'Result 2005-2012'!K162*SUM($AD$8:$AE$8)/2,IF(AND($M$1=2012,'Calculation sheet'!$AQ162="2005-2012"),'Result 2005-2012'!K162*$AE$8,IF(AND($M$1=2006,'Calculation sheet'!$AQ162="1999-2012"),'Result 2005-2012'!K162*SUM($Y$17:$AE$17)/7,IF(AND($M$1=2007,'Calculation sheet'!$AQ162="1999-2012"),'Result 2005-2012'!K162*SUM($Z$17:$AE$17)/6,IF(AND($M$1=2008,'Calculation sheet'!$AQ162="1999-2012"),'Result 2005-2012'!K162*SUM($AA$17:$AE$17)/5,IF(AND($M$1=2009,'Calculation sheet'!$AQ162="1999-2012"),'Result 2005-2012'!K162*SUM($AB$17:$AE$17)/4,IF(AND($M$1=2010,'Calculation sheet'!$AQ162="1999-2012"),'Result 2005-2012'!K162*SUM($AC$17:$AE$17)/3,IF(AND($M$1=2011,'Calculation sheet'!$AQ162="1999-2012"),'Result 2005-2012'!K162*SUM($AD$17:$AE$17)/2,IF(AND($M$1=2012,'Calculation sheet'!$AQ162="1999-2012"),'Result 2005-2012'!K162*$AE$17,""))))))))))))))))</f>
        <v/>
      </c>
      <c r="L162" s="12" t="str">
        <f>IF('Result 2005-2012'!$R162="","",IF($M$1=2005,'Result 2005-2012'!L162,IF(AND($M$1=2006,'Calculation sheet'!$AQ162="2005-2012"),'Result 2005-2012'!L162*SUM($Y$9:$AE$9)/7,IF(AND($M$1=2007,'Calculation sheet'!$AQ162="2005-2012"),'Result 2005-2012'!L162*SUM($Z$9:$AE$9)/6,IF(AND($M$1=2008,'Calculation sheet'!$AQ162="2005-2012"),'Result 2005-2012'!L162*SUM($AA$9:$AE$9)/5,IF(AND($M$1=2009,'Calculation sheet'!$AQ162="2005-2012"),'Result 2005-2012'!L162*SUM($AB$9:$AE$9)/4,IF(AND($M$1=2010,'Calculation sheet'!$AQ162="2005-2012"),'Result 2005-2012'!L162*SUM($AC$9:$AE$9)/3,IF(AND($M$1=2011,'Calculation sheet'!$AQ162="2005-2012"),'Result 2005-2012'!L162*SUM($AD$9:$AE$9)/2,IF(AND($M$1=2012,'Calculation sheet'!$AQ162="2005-2012"),'Result 2005-2012'!L162*$AE$9,IF(AND($M$1=2006,'Calculation sheet'!$AQ162="1999-2012"),'Result 2005-2012'!L162*SUM($Y$18:$AE$18)/7,IF(AND($M$1=2007,'Calculation sheet'!$AQ162="1999-2012"),'Result 2005-2012'!L162*SUM($Z$18:$AE$18)/6,IF(AND($M$1=2008,'Calculation sheet'!$AQ162="1999-2012"),'Result 2005-2012'!L162*SUM($AA$18:$AE$18)/5,IF(AND($M$1=2009,'Calculation sheet'!$AQ162="1999-2012"),'Result 2005-2012'!L162*SUM($AB$18:$AE$18)/4,IF(AND($M$1=2010,'Calculation sheet'!$AQ162="1999-2012"),'Result 2005-2012'!L162*SUM($AC$18:$AE$18)/3,IF(AND($M$1=2011,'Calculation sheet'!$AQ162="1999-2012"),'Result 2005-2012'!L162*SUM($AD$18:$AE$18)/2,IF(AND($M$1=2012,'Calculation sheet'!$AQ162="1999-2012"),'Result 2005-2012'!L162*$AE$18,""))))))))))))))))</f>
        <v/>
      </c>
      <c r="M162" s="12" t="str">
        <f t="shared" si="8"/>
        <v/>
      </c>
      <c r="N162" s="12" t="str">
        <f>IF('Result 2005-2012'!$R162="","",IF($M$1=2005,'Result 2005-2012'!N162,IF(AND($M$1=2006,'Calculation sheet'!$AQ162="2005-2012"),'Result 2005-2012'!N162*SUM($Y$10:$AE$10)/7,IF(AND($M$1=2007,'Calculation sheet'!$AQ162="2005-2012"),'Result 2005-2012'!N162*SUM($Z$10:$AE$10)/6,IF(AND($M$1=2008,'Calculation sheet'!$AQ162="2005-2012"),'Result 2005-2012'!N162*SUM($AA$10:$AE$10)/5,IF(AND($M$1=2009,'Calculation sheet'!$AQ162="2005-2012"),'Result 2005-2012'!N162*SUM($AB$10:$AE$10)/4,IF(AND($M$1=2010,'Calculation sheet'!$AQ162="2005-2012"),'Result 2005-2012'!N162*SUM($AC$10:$AE$10)/3,IF(AND($M$1=2011,'Calculation sheet'!$AQ162="2005-2012"),'Result 2005-2012'!N162*SUM($AD$10:$AE$10)/2,IF(AND($M$1=2012,'Calculation sheet'!$AQ162="2005-2012"),'Result 2005-2012'!N162*$AE$10,IF(AND($M$1=2006,'Calculation sheet'!$AQ162="1999-2012"),'Result 2005-2012'!N162*SUM($Y$16:$AE$16)/7,IF(AND($M$1=2007,'Calculation sheet'!$AQ162="1999-2012"),'Result 2005-2012'!N162*SUM($Z$16:$AE$16)/6,IF(AND($M$1=2008,'Calculation sheet'!$AQ162="1999-2012"),'Result 2005-2012'!N162*SUM($AA$16:$AE$16)/5,IF(AND($M$1=2009,'Calculation sheet'!$AQ162="1999-2012"),'Result 2005-2012'!N162*SUM($AB$16:$AE$16)/4,IF(AND($M$1=2010,'Calculation sheet'!$AQ162="1999-2012"),'Result 2005-2012'!N162*SUM($AC$16:$AE$16)/3,IF(AND($M$1=2011,'Calculation sheet'!$AQ162="1999-2012"),'Result 2005-2012'!N162*SUM($AD$16:$AE$16)/2,IF(AND($M$1=2012,'Calculation sheet'!$AQ162="1999-2012"),'Result 2005-2012'!N162*$AE$16,""))))))))))))))))</f>
        <v/>
      </c>
      <c r="O162" s="12" t="str">
        <f>IF('Result 2005-2012'!$R162="","",IF($M$1=2005,'Result 2005-2012'!O162,IF(AND($M$1=2006,'Calculation sheet'!$AQ162="2005-2012"),'Result 2005-2012'!O162*SUM($Y$10:$AE$10)/7,IF(AND($M$1=2007,'Calculation sheet'!$AQ162="2005-2012"),'Result 2005-2012'!O162*SUM($Z$10:$AE$10)/6,IF(AND($M$1=2008,'Calculation sheet'!$AQ162="2005-2012"),'Result 2005-2012'!O162*SUM($AA$10:$AE$10)/5,IF(AND($M$1=2009,'Calculation sheet'!$AQ162="2005-2012"),'Result 2005-2012'!O162*SUM($AB$10:$AE$10)/4,IF(AND($M$1=2010,'Calculation sheet'!$AQ162="2005-2012"),'Result 2005-2012'!O162*SUM($AC$10:$AE$10)/3,IF(AND($M$1=2011,'Calculation sheet'!$AQ162="2005-2012"),'Result 2005-2012'!O162*SUM($AD$10:$AE$10)/2,IF(AND($M$1=2012,'Calculation sheet'!$AQ162="2005-2012"),'Result 2005-2012'!O162*$AE$10,IF(AND($M$1=2006,'Calculation sheet'!$AQ162="1999-2012"),'Result 2005-2012'!O162*SUM($Y$16:$AE$16)/7,IF(AND($M$1=2007,'Calculation sheet'!$AQ162="1999-2012"),'Result 2005-2012'!O162*SUM($Z$16:$AE$16)/6,IF(AND($M$1=2008,'Calculation sheet'!$AQ162="1999-2012"),'Result 2005-2012'!O162*SUM($AA$16:$AE$16)/5,IF(AND($M$1=2009,'Calculation sheet'!$AQ162="1999-2012"),'Result 2005-2012'!O162*SUM($AB$16:$AE$16)/4,IF(AND($M$1=2010,'Calculation sheet'!$AQ162="1999-2012"),'Result 2005-2012'!O162*SUM($AC$16:$AE$16)/3,IF(AND($M$1=2011,'Calculation sheet'!$AQ162="1999-2012"),'Result 2005-2012'!O162*SUM($AD$16:$AE$16)/2,IF(AND($M$1=2012,'Calculation sheet'!$AQ162="1999-2012"),'Result 2005-2012'!O162*$AE$16,""))))))))))))))))</f>
        <v/>
      </c>
      <c r="P162" s="12" t="str">
        <f>IF('Result 2005-2012'!$R162="","",IF($M$1=2005,'Result 2005-2012'!P162,IF(AND($M$1=2006,'Calculation sheet'!$AQ162="2005-2012"),'Result 2005-2012'!P162*SUM($Y$11:$AE$11)/7,IF(AND($M$1=2007,'Calculation sheet'!$AQ162="2005-2012"),'Result 2005-2012'!P162*SUM($Z$11:$AE$11)/6,IF(AND($M$1=2008,'Calculation sheet'!$AQ162="2005-2012"),'Result 2005-2012'!P162*SUM($AA$11:$AE$11)/5,IF(AND($M$1=2009,'Calculation sheet'!$AQ162="2005-2012"),'Result 2005-2012'!P162*SUM($AB$11:$AE$11)/4,IF(AND($M$1=2010,'Calculation sheet'!$AQ162="2005-2012"),'Result 2005-2012'!P162*SUM($AC$11:$AE$11)/3,IF(AND($M$1=2011,'Calculation sheet'!$AQ162="2005-2012"),'Result 2005-2012'!P162*SUM($AD$11:$AE$11)/2,IF(AND($M$1=2012,'Calculation sheet'!$AQ162="2005-2012"),'Result 2005-2012'!P162*$AE$11,IF(AND($M$1=2006,'Calculation sheet'!$AQ162="1999-2012"),'Result 2005-2012'!P162*SUM($Y$16:$AE$16)/7,IF(AND($M$1=2007,'Calculation sheet'!$AQ162="1999-2012"),'Result 2005-2012'!P162*SUM($Z$16:$AE$16)/6,IF(AND($M$1=2008,'Calculation sheet'!$AQ162="1999-2012"),'Result 2005-2012'!P162*SUM($AA$16:$AE$16)/5,IF(AND($M$1=2009,'Calculation sheet'!$AQ162="1999-2012"),'Result 2005-2012'!P162*SUM($AB$16:$AE$16)/4,IF(AND($M$1=2010,'Calculation sheet'!$AQ162="1999-2012"),'Result 2005-2012'!P162*SUM($AC$16:$AE$16)/3,IF(AND($M$1=2011,'Calculation sheet'!$AQ162="1999-2012"),'Result 2005-2012'!P162*SUM($AD$16:$AE$16)/2,IF(AND($M$1=2012,'Calculation sheet'!$AQ162="1999-2012"),'Result 2005-2012'!P162*$AE$16,""))))))))))))))))</f>
        <v/>
      </c>
      <c r="Q162" s="12" t="str">
        <f t="shared" si="9"/>
        <v/>
      </c>
      <c r="R162" s="14" t="str">
        <f t="shared" si="10"/>
        <v/>
      </c>
    </row>
    <row r="163" spans="1:18" x14ac:dyDescent="0.3">
      <c r="A163" s="4" t="str">
        <f>IF('Input data'!A178="","",'Input data'!A178)</f>
        <v/>
      </c>
      <c r="B163" s="4" t="str">
        <f>IF('Input data'!B178="","",'Input data'!B178)</f>
        <v/>
      </c>
      <c r="C163" s="4" t="str">
        <f>IF('Input data'!C178="","",'Input data'!C178)</f>
        <v/>
      </c>
      <c r="D163" s="4" t="str">
        <f>IF('Input data'!D178="","",'Input data'!D178)</f>
        <v/>
      </c>
      <c r="E163" s="4" t="str">
        <f>IF('Input data'!E178="","",'Input data'!E178)</f>
        <v/>
      </c>
      <c r="F163" s="4" t="str">
        <f>IF('Input data'!F178="","",'Input data'!F178)</f>
        <v/>
      </c>
      <c r="G163" s="4">
        <f>IF('Input data'!G178="","",'Input data'!G178)</f>
        <v>0</v>
      </c>
      <c r="H163" s="4" t="str">
        <f>IF('Input data'!H178&gt;0.5,'Input data'!H178,"")</f>
        <v/>
      </c>
      <c r="I163" s="4" t="str">
        <f>IF('Input data'!I178="","",'Input data'!I178)</f>
        <v/>
      </c>
      <c r="J163" s="12" t="str">
        <f>IF('Result 2005-2012'!$R163="","",IF($M$1=2005,'Result 2005-2012'!J163,IF(AND($M$1=2006,'Calculation sheet'!$AQ163="2005-2012"),'Result 2005-2012'!J163*SUM($Y$7:$AE$7)/7,IF(AND($M$1=2007,'Calculation sheet'!$AQ163="2005-2012"),'Result 2005-2012'!J163*SUM($Z$7:$AE$7)/6,IF(AND($M$1=2008,'Calculation sheet'!$AQ163="2005-2012"),'Result 2005-2012'!J163*SUM($AA$7:$AE$7)/5,IF(AND($M$1=2009,'Calculation sheet'!$AQ163="2005-2012"),'Result 2005-2012'!J163*SUM($AB$7:$AE$7)/4,IF(AND($M$1=2010,'Calculation sheet'!$AQ163="2005-2012"),'Result 2005-2012'!J163*SUM($AC$7:$AE$7)/3,IF(AND($M$1=2011,'Calculation sheet'!$AQ163="2005-2012"),'Result 2005-2012'!J163*SUM($AD$7:$AE$7)/2,IF(AND($M$1=2012,'Calculation sheet'!$AQ163="2005-2012"),'Result 2005-2012'!J163*$AE$7,IF(AND($M$1=2006,'Calculation sheet'!$AQ163="1999-2012"),'Result 2005-2012'!J163*SUM($Y$16:$AE$16)/7,IF(AND($M$1=2007,'Calculation sheet'!$AQ163="1999-2012"),'Result 2005-2012'!J163*SUM($Z$16:$AE$16)/6,IF(AND($M$1=2008,'Calculation sheet'!$AQ163="1999-2012"),'Result 2005-2012'!J163*SUM($AA$16:$AE$16)/5,IF(AND($M$1=2009,'Calculation sheet'!$AQ163="1999-2012"),'Result 2005-2012'!J163*SUM($AB$16:$AE$16)/4,IF(AND($M$1=2010,'Calculation sheet'!$AQ163="1999-2012"),'Result 2005-2012'!J163*SUM($AC$16:$AE$16)/3,IF(AND($M$1=2011,'Calculation sheet'!$AQ163="1999-2012"),'Result 2005-2012'!J163*SUM($AD$16:$AE$16)/2,IF(AND($M$1=2012,'Calculation sheet'!$AQ163="1999-2012"),'Result 2005-2012'!J163*$AE$16,""))))))))))))))))</f>
        <v/>
      </c>
      <c r="K163" s="12" t="str">
        <f>IF('Result 2005-2012'!$R163="","",IF($M$1=2005,'Result 2005-2012'!K163,IF(AND($M$1=2006,'Calculation sheet'!$AQ163="2005-2012"),'Result 2005-2012'!K163*SUM($Y$8:$AE$8)/7,IF(AND($M$1=2007,'Calculation sheet'!$AQ163="2005-2012"),'Result 2005-2012'!K163*SUM($Z$8:$AE$8)/6,IF(AND($M$1=2008,'Calculation sheet'!$AQ163="2005-2012"),'Result 2005-2012'!K163*SUM($AA$8:$AE$8)/5,IF(AND($M$1=2009,'Calculation sheet'!$AQ163="2005-2012"),'Result 2005-2012'!K163*SUM($AB$8:$AE$8)/4,IF(AND($M$1=2010,'Calculation sheet'!$AQ163="2005-2012"),'Result 2005-2012'!K163*SUM($AC$8:$AE$8)/3,IF(AND($M$1=2011,'Calculation sheet'!$AQ163="2005-2012"),'Result 2005-2012'!K163*SUM($AD$8:$AE$8)/2,IF(AND($M$1=2012,'Calculation sheet'!$AQ163="2005-2012"),'Result 2005-2012'!K163*$AE$8,IF(AND($M$1=2006,'Calculation sheet'!$AQ163="1999-2012"),'Result 2005-2012'!K163*SUM($Y$17:$AE$17)/7,IF(AND($M$1=2007,'Calculation sheet'!$AQ163="1999-2012"),'Result 2005-2012'!K163*SUM($Z$17:$AE$17)/6,IF(AND($M$1=2008,'Calculation sheet'!$AQ163="1999-2012"),'Result 2005-2012'!K163*SUM($AA$17:$AE$17)/5,IF(AND($M$1=2009,'Calculation sheet'!$AQ163="1999-2012"),'Result 2005-2012'!K163*SUM($AB$17:$AE$17)/4,IF(AND($M$1=2010,'Calculation sheet'!$AQ163="1999-2012"),'Result 2005-2012'!K163*SUM($AC$17:$AE$17)/3,IF(AND($M$1=2011,'Calculation sheet'!$AQ163="1999-2012"),'Result 2005-2012'!K163*SUM($AD$17:$AE$17)/2,IF(AND($M$1=2012,'Calculation sheet'!$AQ163="1999-2012"),'Result 2005-2012'!K163*$AE$17,""))))))))))))))))</f>
        <v/>
      </c>
      <c r="L163" s="12" t="str">
        <f>IF('Result 2005-2012'!$R163="","",IF($M$1=2005,'Result 2005-2012'!L163,IF(AND($M$1=2006,'Calculation sheet'!$AQ163="2005-2012"),'Result 2005-2012'!L163*SUM($Y$9:$AE$9)/7,IF(AND($M$1=2007,'Calculation sheet'!$AQ163="2005-2012"),'Result 2005-2012'!L163*SUM($Z$9:$AE$9)/6,IF(AND($M$1=2008,'Calculation sheet'!$AQ163="2005-2012"),'Result 2005-2012'!L163*SUM($AA$9:$AE$9)/5,IF(AND($M$1=2009,'Calculation sheet'!$AQ163="2005-2012"),'Result 2005-2012'!L163*SUM($AB$9:$AE$9)/4,IF(AND($M$1=2010,'Calculation sheet'!$AQ163="2005-2012"),'Result 2005-2012'!L163*SUM($AC$9:$AE$9)/3,IF(AND($M$1=2011,'Calculation sheet'!$AQ163="2005-2012"),'Result 2005-2012'!L163*SUM($AD$9:$AE$9)/2,IF(AND($M$1=2012,'Calculation sheet'!$AQ163="2005-2012"),'Result 2005-2012'!L163*$AE$9,IF(AND($M$1=2006,'Calculation sheet'!$AQ163="1999-2012"),'Result 2005-2012'!L163*SUM($Y$18:$AE$18)/7,IF(AND($M$1=2007,'Calculation sheet'!$AQ163="1999-2012"),'Result 2005-2012'!L163*SUM($Z$18:$AE$18)/6,IF(AND($M$1=2008,'Calculation sheet'!$AQ163="1999-2012"),'Result 2005-2012'!L163*SUM($AA$18:$AE$18)/5,IF(AND($M$1=2009,'Calculation sheet'!$AQ163="1999-2012"),'Result 2005-2012'!L163*SUM($AB$18:$AE$18)/4,IF(AND($M$1=2010,'Calculation sheet'!$AQ163="1999-2012"),'Result 2005-2012'!L163*SUM($AC$18:$AE$18)/3,IF(AND($M$1=2011,'Calculation sheet'!$AQ163="1999-2012"),'Result 2005-2012'!L163*SUM($AD$18:$AE$18)/2,IF(AND($M$1=2012,'Calculation sheet'!$AQ163="1999-2012"),'Result 2005-2012'!L163*$AE$18,""))))))))))))))))</f>
        <v/>
      </c>
      <c r="M163" s="12" t="str">
        <f t="shared" si="8"/>
        <v/>
      </c>
      <c r="N163" s="12" t="str">
        <f>IF('Result 2005-2012'!$R163="","",IF($M$1=2005,'Result 2005-2012'!N163,IF(AND($M$1=2006,'Calculation sheet'!$AQ163="2005-2012"),'Result 2005-2012'!N163*SUM($Y$10:$AE$10)/7,IF(AND($M$1=2007,'Calculation sheet'!$AQ163="2005-2012"),'Result 2005-2012'!N163*SUM($Z$10:$AE$10)/6,IF(AND($M$1=2008,'Calculation sheet'!$AQ163="2005-2012"),'Result 2005-2012'!N163*SUM($AA$10:$AE$10)/5,IF(AND($M$1=2009,'Calculation sheet'!$AQ163="2005-2012"),'Result 2005-2012'!N163*SUM($AB$10:$AE$10)/4,IF(AND($M$1=2010,'Calculation sheet'!$AQ163="2005-2012"),'Result 2005-2012'!N163*SUM($AC$10:$AE$10)/3,IF(AND($M$1=2011,'Calculation sheet'!$AQ163="2005-2012"),'Result 2005-2012'!N163*SUM($AD$10:$AE$10)/2,IF(AND($M$1=2012,'Calculation sheet'!$AQ163="2005-2012"),'Result 2005-2012'!N163*$AE$10,IF(AND($M$1=2006,'Calculation sheet'!$AQ163="1999-2012"),'Result 2005-2012'!N163*SUM($Y$16:$AE$16)/7,IF(AND($M$1=2007,'Calculation sheet'!$AQ163="1999-2012"),'Result 2005-2012'!N163*SUM($Z$16:$AE$16)/6,IF(AND($M$1=2008,'Calculation sheet'!$AQ163="1999-2012"),'Result 2005-2012'!N163*SUM($AA$16:$AE$16)/5,IF(AND($M$1=2009,'Calculation sheet'!$AQ163="1999-2012"),'Result 2005-2012'!N163*SUM($AB$16:$AE$16)/4,IF(AND($M$1=2010,'Calculation sheet'!$AQ163="1999-2012"),'Result 2005-2012'!N163*SUM($AC$16:$AE$16)/3,IF(AND($M$1=2011,'Calculation sheet'!$AQ163="1999-2012"),'Result 2005-2012'!N163*SUM($AD$16:$AE$16)/2,IF(AND($M$1=2012,'Calculation sheet'!$AQ163="1999-2012"),'Result 2005-2012'!N163*$AE$16,""))))))))))))))))</f>
        <v/>
      </c>
      <c r="O163" s="12" t="str">
        <f>IF('Result 2005-2012'!$R163="","",IF($M$1=2005,'Result 2005-2012'!O163,IF(AND($M$1=2006,'Calculation sheet'!$AQ163="2005-2012"),'Result 2005-2012'!O163*SUM($Y$10:$AE$10)/7,IF(AND($M$1=2007,'Calculation sheet'!$AQ163="2005-2012"),'Result 2005-2012'!O163*SUM($Z$10:$AE$10)/6,IF(AND($M$1=2008,'Calculation sheet'!$AQ163="2005-2012"),'Result 2005-2012'!O163*SUM($AA$10:$AE$10)/5,IF(AND($M$1=2009,'Calculation sheet'!$AQ163="2005-2012"),'Result 2005-2012'!O163*SUM($AB$10:$AE$10)/4,IF(AND($M$1=2010,'Calculation sheet'!$AQ163="2005-2012"),'Result 2005-2012'!O163*SUM($AC$10:$AE$10)/3,IF(AND($M$1=2011,'Calculation sheet'!$AQ163="2005-2012"),'Result 2005-2012'!O163*SUM($AD$10:$AE$10)/2,IF(AND($M$1=2012,'Calculation sheet'!$AQ163="2005-2012"),'Result 2005-2012'!O163*$AE$10,IF(AND($M$1=2006,'Calculation sheet'!$AQ163="1999-2012"),'Result 2005-2012'!O163*SUM($Y$16:$AE$16)/7,IF(AND($M$1=2007,'Calculation sheet'!$AQ163="1999-2012"),'Result 2005-2012'!O163*SUM($Z$16:$AE$16)/6,IF(AND($M$1=2008,'Calculation sheet'!$AQ163="1999-2012"),'Result 2005-2012'!O163*SUM($AA$16:$AE$16)/5,IF(AND($M$1=2009,'Calculation sheet'!$AQ163="1999-2012"),'Result 2005-2012'!O163*SUM($AB$16:$AE$16)/4,IF(AND($M$1=2010,'Calculation sheet'!$AQ163="1999-2012"),'Result 2005-2012'!O163*SUM($AC$16:$AE$16)/3,IF(AND($M$1=2011,'Calculation sheet'!$AQ163="1999-2012"),'Result 2005-2012'!O163*SUM($AD$16:$AE$16)/2,IF(AND($M$1=2012,'Calculation sheet'!$AQ163="1999-2012"),'Result 2005-2012'!O163*$AE$16,""))))))))))))))))</f>
        <v/>
      </c>
      <c r="P163" s="12" t="str">
        <f>IF('Result 2005-2012'!$R163="","",IF($M$1=2005,'Result 2005-2012'!P163,IF(AND($M$1=2006,'Calculation sheet'!$AQ163="2005-2012"),'Result 2005-2012'!P163*SUM($Y$11:$AE$11)/7,IF(AND($M$1=2007,'Calculation sheet'!$AQ163="2005-2012"),'Result 2005-2012'!P163*SUM($Z$11:$AE$11)/6,IF(AND($M$1=2008,'Calculation sheet'!$AQ163="2005-2012"),'Result 2005-2012'!P163*SUM($AA$11:$AE$11)/5,IF(AND($M$1=2009,'Calculation sheet'!$AQ163="2005-2012"),'Result 2005-2012'!P163*SUM($AB$11:$AE$11)/4,IF(AND($M$1=2010,'Calculation sheet'!$AQ163="2005-2012"),'Result 2005-2012'!P163*SUM($AC$11:$AE$11)/3,IF(AND($M$1=2011,'Calculation sheet'!$AQ163="2005-2012"),'Result 2005-2012'!P163*SUM($AD$11:$AE$11)/2,IF(AND($M$1=2012,'Calculation sheet'!$AQ163="2005-2012"),'Result 2005-2012'!P163*$AE$11,IF(AND($M$1=2006,'Calculation sheet'!$AQ163="1999-2012"),'Result 2005-2012'!P163*SUM($Y$16:$AE$16)/7,IF(AND($M$1=2007,'Calculation sheet'!$AQ163="1999-2012"),'Result 2005-2012'!P163*SUM($Z$16:$AE$16)/6,IF(AND($M$1=2008,'Calculation sheet'!$AQ163="1999-2012"),'Result 2005-2012'!P163*SUM($AA$16:$AE$16)/5,IF(AND($M$1=2009,'Calculation sheet'!$AQ163="1999-2012"),'Result 2005-2012'!P163*SUM($AB$16:$AE$16)/4,IF(AND($M$1=2010,'Calculation sheet'!$AQ163="1999-2012"),'Result 2005-2012'!P163*SUM($AC$16:$AE$16)/3,IF(AND($M$1=2011,'Calculation sheet'!$AQ163="1999-2012"),'Result 2005-2012'!P163*SUM($AD$16:$AE$16)/2,IF(AND($M$1=2012,'Calculation sheet'!$AQ163="1999-2012"),'Result 2005-2012'!P163*$AE$16,""))))))))))))))))</f>
        <v/>
      </c>
      <c r="Q163" s="12" t="str">
        <f t="shared" si="9"/>
        <v/>
      </c>
      <c r="R163" s="14" t="str">
        <f t="shared" si="10"/>
        <v/>
      </c>
    </row>
    <row r="164" spans="1:18" x14ac:dyDescent="0.3">
      <c r="A164" s="4" t="str">
        <f>IF('Input data'!A179="","",'Input data'!A179)</f>
        <v/>
      </c>
      <c r="B164" s="4" t="str">
        <f>IF('Input data'!B179="","",'Input data'!B179)</f>
        <v/>
      </c>
      <c r="C164" s="4" t="str">
        <f>IF('Input data'!C179="","",'Input data'!C179)</f>
        <v/>
      </c>
      <c r="D164" s="4" t="str">
        <f>IF('Input data'!D179="","",'Input data'!D179)</f>
        <v/>
      </c>
      <c r="E164" s="4" t="str">
        <f>IF('Input data'!E179="","",'Input data'!E179)</f>
        <v/>
      </c>
      <c r="F164" s="4" t="str">
        <f>IF('Input data'!F179="","",'Input data'!F179)</f>
        <v/>
      </c>
      <c r="G164" s="4">
        <f>IF('Input data'!G179="","",'Input data'!G179)</f>
        <v>0</v>
      </c>
      <c r="H164" s="4" t="str">
        <f>IF('Input data'!H179&gt;0.5,'Input data'!H179,"")</f>
        <v/>
      </c>
      <c r="I164" s="4" t="str">
        <f>IF('Input data'!I179="","",'Input data'!I179)</f>
        <v/>
      </c>
      <c r="J164" s="12" t="str">
        <f>IF('Result 2005-2012'!$R164="","",IF($M$1=2005,'Result 2005-2012'!J164,IF(AND($M$1=2006,'Calculation sheet'!$AQ164="2005-2012"),'Result 2005-2012'!J164*SUM($Y$7:$AE$7)/7,IF(AND($M$1=2007,'Calculation sheet'!$AQ164="2005-2012"),'Result 2005-2012'!J164*SUM($Z$7:$AE$7)/6,IF(AND($M$1=2008,'Calculation sheet'!$AQ164="2005-2012"),'Result 2005-2012'!J164*SUM($AA$7:$AE$7)/5,IF(AND($M$1=2009,'Calculation sheet'!$AQ164="2005-2012"),'Result 2005-2012'!J164*SUM($AB$7:$AE$7)/4,IF(AND($M$1=2010,'Calculation sheet'!$AQ164="2005-2012"),'Result 2005-2012'!J164*SUM($AC$7:$AE$7)/3,IF(AND($M$1=2011,'Calculation sheet'!$AQ164="2005-2012"),'Result 2005-2012'!J164*SUM($AD$7:$AE$7)/2,IF(AND($M$1=2012,'Calculation sheet'!$AQ164="2005-2012"),'Result 2005-2012'!J164*$AE$7,IF(AND($M$1=2006,'Calculation sheet'!$AQ164="1999-2012"),'Result 2005-2012'!J164*SUM($Y$16:$AE$16)/7,IF(AND($M$1=2007,'Calculation sheet'!$AQ164="1999-2012"),'Result 2005-2012'!J164*SUM($Z$16:$AE$16)/6,IF(AND($M$1=2008,'Calculation sheet'!$AQ164="1999-2012"),'Result 2005-2012'!J164*SUM($AA$16:$AE$16)/5,IF(AND($M$1=2009,'Calculation sheet'!$AQ164="1999-2012"),'Result 2005-2012'!J164*SUM($AB$16:$AE$16)/4,IF(AND($M$1=2010,'Calculation sheet'!$AQ164="1999-2012"),'Result 2005-2012'!J164*SUM($AC$16:$AE$16)/3,IF(AND($M$1=2011,'Calculation sheet'!$AQ164="1999-2012"),'Result 2005-2012'!J164*SUM($AD$16:$AE$16)/2,IF(AND($M$1=2012,'Calculation sheet'!$AQ164="1999-2012"),'Result 2005-2012'!J164*$AE$16,""))))))))))))))))</f>
        <v/>
      </c>
      <c r="K164" s="12" t="str">
        <f>IF('Result 2005-2012'!$R164="","",IF($M$1=2005,'Result 2005-2012'!K164,IF(AND($M$1=2006,'Calculation sheet'!$AQ164="2005-2012"),'Result 2005-2012'!K164*SUM($Y$8:$AE$8)/7,IF(AND($M$1=2007,'Calculation sheet'!$AQ164="2005-2012"),'Result 2005-2012'!K164*SUM($Z$8:$AE$8)/6,IF(AND($M$1=2008,'Calculation sheet'!$AQ164="2005-2012"),'Result 2005-2012'!K164*SUM($AA$8:$AE$8)/5,IF(AND($M$1=2009,'Calculation sheet'!$AQ164="2005-2012"),'Result 2005-2012'!K164*SUM($AB$8:$AE$8)/4,IF(AND($M$1=2010,'Calculation sheet'!$AQ164="2005-2012"),'Result 2005-2012'!K164*SUM($AC$8:$AE$8)/3,IF(AND($M$1=2011,'Calculation sheet'!$AQ164="2005-2012"),'Result 2005-2012'!K164*SUM($AD$8:$AE$8)/2,IF(AND($M$1=2012,'Calculation sheet'!$AQ164="2005-2012"),'Result 2005-2012'!K164*$AE$8,IF(AND($M$1=2006,'Calculation sheet'!$AQ164="1999-2012"),'Result 2005-2012'!K164*SUM($Y$17:$AE$17)/7,IF(AND($M$1=2007,'Calculation sheet'!$AQ164="1999-2012"),'Result 2005-2012'!K164*SUM($Z$17:$AE$17)/6,IF(AND($M$1=2008,'Calculation sheet'!$AQ164="1999-2012"),'Result 2005-2012'!K164*SUM($AA$17:$AE$17)/5,IF(AND($M$1=2009,'Calculation sheet'!$AQ164="1999-2012"),'Result 2005-2012'!K164*SUM($AB$17:$AE$17)/4,IF(AND($M$1=2010,'Calculation sheet'!$AQ164="1999-2012"),'Result 2005-2012'!K164*SUM($AC$17:$AE$17)/3,IF(AND($M$1=2011,'Calculation sheet'!$AQ164="1999-2012"),'Result 2005-2012'!K164*SUM($AD$17:$AE$17)/2,IF(AND($M$1=2012,'Calculation sheet'!$AQ164="1999-2012"),'Result 2005-2012'!K164*$AE$17,""))))))))))))))))</f>
        <v/>
      </c>
      <c r="L164" s="12" t="str">
        <f>IF('Result 2005-2012'!$R164="","",IF($M$1=2005,'Result 2005-2012'!L164,IF(AND($M$1=2006,'Calculation sheet'!$AQ164="2005-2012"),'Result 2005-2012'!L164*SUM($Y$9:$AE$9)/7,IF(AND($M$1=2007,'Calculation sheet'!$AQ164="2005-2012"),'Result 2005-2012'!L164*SUM($Z$9:$AE$9)/6,IF(AND($M$1=2008,'Calculation sheet'!$AQ164="2005-2012"),'Result 2005-2012'!L164*SUM($AA$9:$AE$9)/5,IF(AND($M$1=2009,'Calculation sheet'!$AQ164="2005-2012"),'Result 2005-2012'!L164*SUM($AB$9:$AE$9)/4,IF(AND($M$1=2010,'Calculation sheet'!$AQ164="2005-2012"),'Result 2005-2012'!L164*SUM($AC$9:$AE$9)/3,IF(AND($M$1=2011,'Calculation sheet'!$AQ164="2005-2012"),'Result 2005-2012'!L164*SUM($AD$9:$AE$9)/2,IF(AND($M$1=2012,'Calculation sheet'!$AQ164="2005-2012"),'Result 2005-2012'!L164*$AE$9,IF(AND($M$1=2006,'Calculation sheet'!$AQ164="1999-2012"),'Result 2005-2012'!L164*SUM($Y$18:$AE$18)/7,IF(AND($M$1=2007,'Calculation sheet'!$AQ164="1999-2012"),'Result 2005-2012'!L164*SUM($Z$18:$AE$18)/6,IF(AND($M$1=2008,'Calculation sheet'!$AQ164="1999-2012"),'Result 2005-2012'!L164*SUM($AA$18:$AE$18)/5,IF(AND($M$1=2009,'Calculation sheet'!$AQ164="1999-2012"),'Result 2005-2012'!L164*SUM($AB$18:$AE$18)/4,IF(AND($M$1=2010,'Calculation sheet'!$AQ164="1999-2012"),'Result 2005-2012'!L164*SUM($AC$18:$AE$18)/3,IF(AND($M$1=2011,'Calculation sheet'!$AQ164="1999-2012"),'Result 2005-2012'!L164*SUM($AD$18:$AE$18)/2,IF(AND($M$1=2012,'Calculation sheet'!$AQ164="1999-2012"),'Result 2005-2012'!L164*$AE$18,""))))))))))))))))</f>
        <v/>
      </c>
      <c r="M164" s="12" t="str">
        <f t="shared" si="8"/>
        <v/>
      </c>
      <c r="N164" s="12" t="str">
        <f>IF('Result 2005-2012'!$R164="","",IF($M$1=2005,'Result 2005-2012'!N164,IF(AND($M$1=2006,'Calculation sheet'!$AQ164="2005-2012"),'Result 2005-2012'!N164*SUM($Y$10:$AE$10)/7,IF(AND($M$1=2007,'Calculation sheet'!$AQ164="2005-2012"),'Result 2005-2012'!N164*SUM($Z$10:$AE$10)/6,IF(AND($M$1=2008,'Calculation sheet'!$AQ164="2005-2012"),'Result 2005-2012'!N164*SUM($AA$10:$AE$10)/5,IF(AND($M$1=2009,'Calculation sheet'!$AQ164="2005-2012"),'Result 2005-2012'!N164*SUM($AB$10:$AE$10)/4,IF(AND($M$1=2010,'Calculation sheet'!$AQ164="2005-2012"),'Result 2005-2012'!N164*SUM($AC$10:$AE$10)/3,IF(AND($M$1=2011,'Calculation sheet'!$AQ164="2005-2012"),'Result 2005-2012'!N164*SUM($AD$10:$AE$10)/2,IF(AND($M$1=2012,'Calculation sheet'!$AQ164="2005-2012"),'Result 2005-2012'!N164*$AE$10,IF(AND($M$1=2006,'Calculation sheet'!$AQ164="1999-2012"),'Result 2005-2012'!N164*SUM($Y$16:$AE$16)/7,IF(AND($M$1=2007,'Calculation sheet'!$AQ164="1999-2012"),'Result 2005-2012'!N164*SUM($Z$16:$AE$16)/6,IF(AND($M$1=2008,'Calculation sheet'!$AQ164="1999-2012"),'Result 2005-2012'!N164*SUM($AA$16:$AE$16)/5,IF(AND($M$1=2009,'Calculation sheet'!$AQ164="1999-2012"),'Result 2005-2012'!N164*SUM($AB$16:$AE$16)/4,IF(AND($M$1=2010,'Calculation sheet'!$AQ164="1999-2012"),'Result 2005-2012'!N164*SUM($AC$16:$AE$16)/3,IF(AND($M$1=2011,'Calculation sheet'!$AQ164="1999-2012"),'Result 2005-2012'!N164*SUM($AD$16:$AE$16)/2,IF(AND($M$1=2012,'Calculation sheet'!$AQ164="1999-2012"),'Result 2005-2012'!N164*$AE$16,""))))))))))))))))</f>
        <v/>
      </c>
      <c r="O164" s="12" t="str">
        <f>IF('Result 2005-2012'!$R164="","",IF($M$1=2005,'Result 2005-2012'!O164,IF(AND($M$1=2006,'Calculation sheet'!$AQ164="2005-2012"),'Result 2005-2012'!O164*SUM($Y$10:$AE$10)/7,IF(AND($M$1=2007,'Calculation sheet'!$AQ164="2005-2012"),'Result 2005-2012'!O164*SUM($Z$10:$AE$10)/6,IF(AND($M$1=2008,'Calculation sheet'!$AQ164="2005-2012"),'Result 2005-2012'!O164*SUM($AA$10:$AE$10)/5,IF(AND($M$1=2009,'Calculation sheet'!$AQ164="2005-2012"),'Result 2005-2012'!O164*SUM($AB$10:$AE$10)/4,IF(AND($M$1=2010,'Calculation sheet'!$AQ164="2005-2012"),'Result 2005-2012'!O164*SUM($AC$10:$AE$10)/3,IF(AND($M$1=2011,'Calculation sheet'!$AQ164="2005-2012"),'Result 2005-2012'!O164*SUM($AD$10:$AE$10)/2,IF(AND($M$1=2012,'Calculation sheet'!$AQ164="2005-2012"),'Result 2005-2012'!O164*$AE$10,IF(AND($M$1=2006,'Calculation sheet'!$AQ164="1999-2012"),'Result 2005-2012'!O164*SUM($Y$16:$AE$16)/7,IF(AND($M$1=2007,'Calculation sheet'!$AQ164="1999-2012"),'Result 2005-2012'!O164*SUM($Z$16:$AE$16)/6,IF(AND($M$1=2008,'Calculation sheet'!$AQ164="1999-2012"),'Result 2005-2012'!O164*SUM($AA$16:$AE$16)/5,IF(AND($M$1=2009,'Calculation sheet'!$AQ164="1999-2012"),'Result 2005-2012'!O164*SUM($AB$16:$AE$16)/4,IF(AND($M$1=2010,'Calculation sheet'!$AQ164="1999-2012"),'Result 2005-2012'!O164*SUM($AC$16:$AE$16)/3,IF(AND($M$1=2011,'Calculation sheet'!$AQ164="1999-2012"),'Result 2005-2012'!O164*SUM($AD$16:$AE$16)/2,IF(AND($M$1=2012,'Calculation sheet'!$AQ164="1999-2012"),'Result 2005-2012'!O164*$AE$16,""))))))))))))))))</f>
        <v/>
      </c>
      <c r="P164" s="12" t="str">
        <f>IF('Result 2005-2012'!$R164="","",IF($M$1=2005,'Result 2005-2012'!P164,IF(AND($M$1=2006,'Calculation sheet'!$AQ164="2005-2012"),'Result 2005-2012'!P164*SUM($Y$11:$AE$11)/7,IF(AND($M$1=2007,'Calculation sheet'!$AQ164="2005-2012"),'Result 2005-2012'!P164*SUM($Z$11:$AE$11)/6,IF(AND($M$1=2008,'Calculation sheet'!$AQ164="2005-2012"),'Result 2005-2012'!P164*SUM($AA$11:$AE$11)/5,IF(AND($M$1=2009,'Calculation sheet'!$AQ164="2005-2012"),'Result 2005-2012'!P164*SUM($AB$11:$AE$11)/4,IF(AND($M$1=2010,'Calculation sheet'!$AQ164="2005-2012"),'Result 2005-2012'!P164*SUM($AC$11:$AE$11)/3,IF(AND($M$1=2011,'Calculation sheet'!$AQ164="2005-2012"),'Result 2005-2012'!P164*SUM($AD$11:$AE$11)/2,IF(AND($M$1=2012,'Calculation sheet'!$AQ164="2005-2012"),'Result 2005-2012'!P164*$AE$11,IF(AND($M$1=2006,'Calculation sheet'!$AQ164="1999-2012"),'Result 2005-2012'!P164*SUM($Y$16:$AE$16)/7,IF(AND($M$1=2007,'Calculation sheet'!$AQ164="1999-2012"),'Result 2005-2012'!P164*SUM($Z$16:$AE$16)/6,IF(AND($M$1=2008,'Calculation sheet'!$AQ164="1999-2012"),'Result 2005-2012'!P164*SUM($AA$16:$AE$16)/5,IF(AND($M$1=2009,'Calculation sheet'!$AQ164="1999-2012"),'Result 2005-2012'!P164*SUM($AB$16:$AE$16)/4,IF(AND($M$1=2010,'Calculation sheet'!$AQ164="1999-2012"),'Result 2005-2012'!P164*SUM($AC$16:$AE$16)/3,IF(AND($M$1=2011,'Calculation sheet'!$AQ164="1999-2012"),'Result 2005-2012'!P164*SUM($AD$16:$AE$16)/2,IF(AND($M$1=2012,'Calculation sheet'!$AQ164="1999-2012"),'Result 2005-2012'!P164*$AE$16,""))))))))))))))))</f>
        <v/>
      </c>
      <c r="Q164" s="12" t="str">
        <f t="shared" si="9"/>
        <v/>
      </c>
      <c r="R164" s="14" t="str">
        <f t="shared" si="10"/>
        <v/>
      </c>
    </row>
    <row r="165" spans="1:18" x14ac:dyDescent="0.3">
      <c r="A165" s="4" t="str">
        <f>IF('Input data'!A180="","",'Input data'!A180)</f>
        <v/>
      </c>
      <c r="B165" s="4" t="str">
        <f>IF('Input data'!B180="","",'Input data'!B180)</f>
        <v/>
      </c>
      <c r="C165" s="4" t="str">
        <f>IF('Input data'!C180="","",'Input data'!C180)</f>
        <v/>
      </c>
      <c r="D165" s="4" t="str">
        <f>IF('Input data'!D180="","",'Input data'!D180)</f>
        <v/>
      </c>
      <c r="E165" s="4" t="str">
        <f>IF('Input data'!E180="","",'Input data'!E180)</f>
        <v/>
      </c>
      <c r="F165" s="4" t="str">
        <f>IF('Input data'!F180="","",'Input data'!F180)</f>
        <v/>
      </c>
      <c r="G165" s="4">
        <f>IF('Input data'!G180="","",'Input data'!G180)</f>
        <v>0</v>
      </c>
      <c r="H165" s="4" t="str">
        <f>IF('Input data'!H180&gt;0.5,'Input data'!H180,"")</f>
        <v/>
      </c>
      <c r="I165" s="4" t="str">
        <f>IF('Input data'!I180="","",'Input data'!I180)</f>
        <v/>
      </c>
      <c r="J165" s="12" t="str">
        <f>IF('Result 2005-2012'!$R165="","",IF($M$1=2005,'Result 2005-2012'!J165,IF(AND($M$1=2006,'Calculation sheet'!$AQ165="2005-2012"),'Result 2005-2012'!J165*SUM($Y$7:$AE$7)/7,IF(AND($M$1=2007,'Calculation sheet'!$AQ165="2005-2012"),'Result 2005-2012'!J165*SUM($Z$7:$AE$7)/6,IF(AND($M$1=2008,'Calculation sheet'!$AQ165="2005-2012"),'Result 2005-2012'!J165*SUM($AA$7:$AE$7)/5,IF(AND($M$1=2009,'Calculation sheet'!$AQ165="2005-2012"),'Result 2005-2012'!J165*SUM($AB$7:$AE$7)/4,IF(AND($M$1=2010,'Calculation sheet'!$AQ165="2005-2012"),'Result 2005-2012'!J165*SUM($AC$7:$AE$7)/3,IF(AND($M$1=2011,'Calculation sheet'!$AQ165="2005-2012"),'Result 2005-2012'!J165*SUM($AD$7:$AE$7)/2,IF(AND($M$1=2012,'Calculation sheet'!$AQ165="2005-2012"),'Result 2005-2012'!J165*$AE$7,IF(AND($M$1=2006,'Calculation sheet'!$AQ165="1999-2012"),'Result 2005-2012'!J165*SUM($Y$16:$AE$16)/7,IF(AND($M$1=2007,'Calculation sheet'!$AQ165="1999-2012"),'Result 2005-2012'!J165*SUM($Z$16:$AE$16)/6,IF(AND($M$1=2008,'Calculation sheet'!$AQ165="1999-2012"),'Result 2005-2012'!J165*SUM($AA$16:$AE$16)/5,IF(AND($M$1=2009,'Calculation sheet'!$AQ165="1999-2012"),'Result 2005-2012'!J165*SUM($AB$16:$AE$16)/4,IF(AND($M$1=2010,'Calculation sheet'!$AQ165="1999-2012"),'Result 2005-2012'!J165*SUM($AC$16:$AE$16)/3,IF(AND($M$1=2011,'Calculation sheet'!$AQ165="1999-2012"),'Result 2005-2012'!J165*SUM($AD$16:$AE$16)/2,IF(AND($M$1=2012,'Calculation sheet'!$AQ165="1999-2012"),'Result 2005-2012'!J165*$AE$16,""))))))))))))))))</f>
        <v/>
      </c>
      <c r="K165" s="12" t="str">
        <f>IF('Result 2005-2012'!$R165="","",IF($M$1=2005,'Result 2005-2012'!K165,IF(AND($M$1=2006,'Calculation sheet'!$AQ165="2005-2012"),'Result 2005-2012'!K165*SUM($Y$8:$AE$8)/7,IF(AND($M$1=2007,'Calculation sheet'!$AQ165="2005-2012"),'Result 2005-2012'!K165*SUM($Z$8:$AE$8)/6,IF(AND($M$1=2008,'Calculation sheet'!$AQ165="2005-2012"),'Result 2005-2012'!K165*SUM($AA$8:$AE$8)/5,IF(AND($M$1=2009,'Calculation sheet'!$AQ165="2005-2012"),'Result 2005-2012'!K165*SUM($AB$8:$AE$8)/4,IF(AND($M$1=2010,'Calculation sheet'!$AQ165="2005-2012"),'Result 2005-2012'!K165*SUM($AC$8:$AE$8)/3,IF(AND($M$1=2011,'Calculation sheet'!$AQ165="2005-2012"),'Result 2005-2012'!K165*SUM($AD$8:$AE$8)/2,IF(AND($M$1=2012,'Calculation sheet'!$AQ165="2005-2012"),'Result 2005-2012'!K165*$AE$8,IF(AND($M$1=2006,'Calculation sheet'!$AQ165="1999-2012"),'Result 2005-2012'!K165*SUM($Y$17:$AE$17)/7,IF(AND($M$1=2007,'Calculation sheet'!$AQ165="1999-2012"),'Result 2005-2012'!K165*SUM($Z$17:$AE$17)/6,IF(AND($M$1=2008,'Calculation sheet'!$AQ165="1999-2012"),'Result 2005-2012'!K165*SUM($AA$17:$AE$17)/5,IF(AND($M$1=2009,'Calculation sheet'!$AQ165="1999-2012"),'Result 2005-2012'!K165*SUM($AB$17:$AE$17)/4,IF(AND($M$1=2010,'Calculation sheet'!$AQ165="1999-2012"),'Result 2005-2012'!K165*SUM($AC$17:$AE$17)/3,IF(AND($M$1=2011,'Calculation sheet'!$AQ165="1999-2012"),'Result 2005-2012'!K165*SUM($AD$17:$AE$17)/2,IF(AND($M$1=2012,'Calculation sheet'!$AQ165="1999-2012"),'Result 2005-2012'!K165*$AE$17,""))))))))))))))))</f>
        <v/>
      </c>
      <c r="L165" s="12" t="str">
        <f>IF('Result 2005-2012'!$R165="","",IF($M$1=2005,'Result 2005-2012'!L165,IF(AND($M$1=2006,'Calculation sheet'!$AQ165="2005-2012"),'Result 2005-2012'!L165*SUM($Y$9:$AE$9)/7,IF(AND($M$1=2007,'Calculation sheet'!$AQ165="2005-2012"),'Result 2005-2012'!L165*SUM($Z$9:$AE$9)/6,IF(AND($M$1=2008,'Calculation sheet'!$AQ165="2005-2012"),'Result 2005-2012'!L165*SUM($AA$9:$AE$9)/5,IF(AND($M$1=2009,'Calculation sheet'!$AQ165="2005-2012"),'Result 2005-2012'!L165*SUM($AB$9:$AE$9)/4,IF(AND($M$1=2010,'Calculation sheet'!$AQ165="2005-2012"),'Result 2005-2012'!L165*SUM($AC$9:$AE$9)/3,IF(AND($M$1=2011,'Calculation sheet'!$AQ165="2005-2012"),'Result 2005-2012'!L165*SUM($AD$9:$AE$9)/2,IF(AND($M$1=2012,'Calculation sheet'!$AQ165="2005-2012"),'Result 2005-2012'!L165*$AE$9,IF(AND($M$1=2006,'Calculation sheet'!$AQ165="1999-2012"),'Result 2005-2012'!L165*SUM($Y$18:$AE$18)/7,IF(AND($M$1=2007,'Calculation sheet'!$AQ165="1999-2012"),'Result 2005-2012'!L165*SUM($Z$18:$AE$18)/6,IF(AND($M$1=2008,'Calculation sheet'!$AQ165="1999-2012"),'Result 2005-2012'!L165*SUM($AA$18:$AE$18)/5,IF(AND($M$1=2009,'Calculation sheet'!$AQ165="1999-2012"),'Result 2005-2012'!L165*SUM($AB$18:$AE$18)/4,IF(AND($M$1=2010,'Calculation sheet'!$AQ165="1999-2012"),'Result 2005-2012'!L165*SUM($AC$18:$AE$18)/3,IF(AND($M$1=2011,'Calculation sheet'!$AQ165="1999-2012"),'Result 2005-2012'!L165*SUM($AD$18:$AE$18)/2,IF(AND($M$1=2012,'Calculation sheet'!$AQ165="1999-2012"),'Result 2005-2012'!L165*$AE$18,""))))))))))))))))</f>
        <v/>
      </c>
      <c r="M165" s="12" t="str">
        <f t="shared" si="8"/>
        <v/>
      </c>
      <c r="N165" s="12" t="str">
        <f>IF('Result 2005-2012'!$R165="","",IF($M$1=2005,'Result 2005-2012'!N165,IF(AND($M$1=2006,'Calculation sheet'!$AQ165="2005-2012"),'Result 2005-2012'!N165*SUM($Y$10:$AE$10)/7,IF(AND($M$1=2007,'Calculation sheet'!$AQ165="2005-2012"),'Result 2005-2012'!N165*SUM($Z$10:$AE$10)/6,IF(AND($M$1=2008,'Calculation sheet'!$AQ165="2005-2012"),'Result 2005-2012'!N165*SUM($AA$10:$AE$10)/5,IF(AND($M$1=2009,'Calculation sheet'!$AQ165="2005-2012"),'Result 2005-2012'!N165*SUM($AB$10:$AE$10)/4,IF(AND($M$1=2010,'Calculation sheet'!$AQ165="2005-2012"),'Result 2005-2012'!N165*SUM($AC$10:$AE$10)/3,IF(AND($M$1=2011,'Calculation sheet'!$AQ165="2005-2012"),'Result 2005-2012'!N165*SUM($AD$10:$AE$10)/2,IF(AND($M$1=2012,'Calculation sheet'!$AQ165="2005-2012"),'Result 2005-2012'!N165*$AE$10,IF(AND($M$1=2006,'Calculation sheet'!$AQ165="1999-2012"),'Result 2005-2012'!N165*SUM($Y$16:$AE$16)/7,IF(AND($M$1=2007,'Calculation sheet'!$AQ165="1999-2012"),'Result 2005-2012'!N165*SUM($Z$16:$AE$16)/6,IF(AND($M$1=2008,'Calculation sheet'!$AQ165="1999-2012"),'Result 2005-2012'!N165*SUM($AA$16:$AE$16)/5,IF(AND($M$1=2009,'Calculation sheet'!$AQ165="1999-2012"),'Result 2005-2012'!N165*SUM($AB$16:$AE$16)/4,IF(AND($M$1=2010,'Calculation sheet'!$AQ165="1999-2012"),'Result 2005-2012'!N165*SUM($AC$16:$AE$16)/3,IF(AND($M$1=2011,'Calculation sheet'!$AQ165="1999-2012"),'Result 2005-2012'!N165*SUM($AD$16:$AE$16)/2,IF(AND($M$1=2012,'Calculation sheet'!$AQ165="1999-2012"),'Result 2005-2012'!N165*$AE$16,""))))))))))))))))</f>
        <v/>
      </c>
      <c r="O165" s="12" t="str">
        <f>IF('Result 2005-2012'!$R165="","",IF($M$1=2005,'Result 2005-2012'!O165,IF(AND($M$1=2006,'Calculation sheet'!$AQ165="2005-2012"),'Result 2005-2012'!O165*SUM($Y$10:$AE$10)/7,IF(AND($M$1=2007,'Calculation sheet'!$AQ165="2005-2012"),'Result 2005-2012'!O165*SUM($Z$10:$AE$10)/6,IF(AND($M$1=2008,'Calculation sheet'!$AQ165="2005-2012"),'Result 2005-2012'!O165*SUM($AA$10:$AE$10)/5,IF(AND($M$1=2009,'Calculation sheet'!$AQ165="2005-2012"),'Result 2005-2012'!O165*SUM($AB$10:$AE$10)/4,IF(AND($M$1=2010,'Calculation sheet'!$AQ165="2005-2012"),'Result 2005-2012'!O165*SUM($AC$10:$AE$10)/3,IF(AND($M$1=2011,'Calculation sheet'!$AQ165="2005-2012"),'Result 2005-2012'!O165*SUM($AD$10:$AE$10)/2,IF(AND($M$1=2012,'Calculation sheet'!$AQ165="2005-2012"),'Result 2005-2012'!O165*$AE$10,IF(AND($M$1=2006,'Calculation sheet'!$AQ165="1999-2012"),'Result 2005-2012'!O165*SUM($Y$16:$AE$16)/7,IF(AND($M$1=2007,'Calculation sheet'!$AQ165="1999-2012"),'Result 2005-2012'!O165*SUM($Z$16:$AE$16)/6,IF(AND($M$1=2008,'Calculation sheet'!$AQ165="1999-2012"),'Result 2005-2012'!O165*SUM($AA$16:$AE$16)/5,IF(AND($M$1=2009,'Calculation sheet'!$AQ165="1999-2012"),'Result 2005-2012'!O165*SUM($AB$16:$AE$16)/4,IF(AND($M$1=2010,'Calculation sheet'!$AQ165="1999-2012"),'Result 2005-2012'!O165*SUM($AC$16:$AE$16)/3,IF(AND($M$1=2011,'Calculation sheet'!$AQ165="1999-2012"),'Result 2005-2012'!O165*SUM($AD$16:$AE$16)/2,IF(AND($M$1=2012,'Calculation sheet'!$AQ165="1999-2012"),'Result 2005-2012'!O165*$AE$16,""))))))))))))))))</f>
        <v/>
      </c>
      <c r="P165" s="12" t="str">
        <f>IF('Result 2005-2012'!$R165="","",IF($M$1=2005,'Result 2005-2012'!P165,IF(AND($M$1=2006,'Calculation sheet'!$AQ165="2005-2012"),'Result 2005-2012'!P165*SUM($Y$11:$AE$11)/7,IF(AND($M$1=2007,'Calculation sheet'!$AQ165="2005-2012"),'Result 2005-2012'!P165*SUM($Z$11:$AE$11)/6,IF(AND($M$1=2008,'Calculation sheet'!$AQ165="2005-2012"),'Result 2005-2012'!P165*SUM($AA$11:$AE$11)/5,IF(AND($M$1=2009,'Calculation sheet'!$AQ165="2005-2012"),'Result 2005-2012'!P165*SUM($AB$11:$AE$11)/4,IF(AND($M$1=2010,'Calculation sheet'!$AQ165="2005-2012"),'Result 2005-2012'!P165*SUM($AC$11:$AE$11)/3,IF(AND($M$1=2011,'Calculation sheet'!$AQ165="2005-2012"),'Result 2005-2012'!P165*SUM($AD$11:$AE$11)/2,IF(AND($M$1=2012,'Calculation sheet'!$AQ165="2005-2012"),'Result 2005-2012'!P165*$AE$11,IF(AND($M$1=2006,'Calculation sheet'!$AQ165="1999-2012"),'Result 2005-2012'!P165*SUM($Y$16:$AE$16)/7,IF(AND($M$1=2007,'Calculation sheet'!$AQ165="1999-2012"),'Result 2005-2012'!P165*SUM($Z$16:$AE$16)/6,IF(AND($M$1=2008,'Calculation sheet'!$AQ165="1999-2012"),'Result 2005-2012'!P165*SUM($AA$16:$AE$16)/5,IF(AND($M$1=2009,'Calculation sheet'!$AQ165="1999-2012"),'Result 2005-2012'!P165*SUM($AB$16:$AE$16)/4,IF(AND($M$1=2010,'Calculation sheet'!$AQ165="1999-2012"),'Result 2005-2012'!P165*SUM($AC$16:$AE$16)/3,IF(AND($M$1=2011,'Calculation sheet'!$AQ165="1999-2012"),'Result 2005-2012'!P165*SUM($AD$16:$AE$16)/2,IF(AND($M$1=2012,'Calculation sheet'!$AQ165="1999-2012"),'Result 2005-2012'!P165*$AE$16,""))))))))))))))))</f>
        <v/>
      </c>
      <c r="Q165" s="12" t="str">
        <f t="shared" si="9"/>
        <v/>
      </c>
      <c r="R165" s="14" t="str">
        <f t="shared" si="10"/>
        <v/>
      </c>
    </row>
    <row r="166" spans="1:18" x14ac:dyDescent="0.3">
      <c r="A166" s="4" t="str">
        <f>IF('Input data'!A181="","",'Input data'!A181)</f>
        <v/>
      </c>
      <c r="B166" s="4" t="str">
        <f>IF('Input data'!B181="","",'Input data'!B181)</f>
        <v/>
      </c>
      <c r="C166" s="4" t="str">
        <f>IF('Input data'!C181="","",'Input data'!C181)</f>
        <v/>
      </c>
      <c r="D166" s="4" t="str">
        <f>IF('Input data'!D181="","",'Input data'!D181)</f>
        <v/>
      </c>
      <c r="E166" s="4" t="str">
        <f>IF('Input data'!E181="","",'Input data'!E181)</f>
        <v/>
      </c>
      <c r="F166" s="4" t="str">
        <f>IF('Input data'!F181="","",'Input data'!F181)</f>
        <v/>
      </c>
      <c r="G166" s="4">
        <f>IF('Input data'!G181="","",'Input data'!G181)</f>
        <v>0</v>
      </c>
      <c r="H166" s="4" t="str">
        <f>IF('Input data'!H181&gt;0.5,'Input data'!H181,"")</f>
        <v/>
      </c>
      <c r="I166" s="4" t="str">
        <f>IF('Input data'!I181="","",'Input data'!I181)</f>
        <v/>
      </c>
      <c r="J166" s="12" t="str">
        <f>IF('Result 2005-2012'!$R166="","",IF($M$1=2005,'Result 2005-2012'!J166,IF(AND($M$1=2006,'Calculation sheet'!$AQ166="2005-2012"),'Result 2005-2012'!J166*SUM($Y$7:$AE$7)/7,IF(AND($M$1=2007,'Calculation sheet'!$AQ166="2005-2012"),'Result 2005-2012'!J166*SUM($Z$7:$AE$7)/6,IF(AND($M$1=2008,'Calculation sheet'!$AQ166="2005-2012"),'Result 2005-2012'!J166*SUM($AA$7:$AE$7)/5,IF(AND($M$1=2009,'Calculation sheet'!$AQ166="2005-2012"),'Result 2005-2012'!J166*SUM($AB$7:$AE$7)/4,IF(AND($M$1=2010,'Calculation sheet'!$AQ166="2005-2012"),'Result 2005-2012'!J166*SUM($AC$7:$AE$7)/3,IF(AND($M$1=2011,'Calculation sheet'!$AQ166="2005-2012"),'Result 2005-2012'!J166*SUM($AD$7:$AE$7)/2,IF(AND($M$1=2012,'Calculation sheet'!$AQ166="2005-2012"),'Result 2005-2012'!J166*$AE$7,IF(AND($M$1=2006,'Calculation sheet'!$AQ166="1999-2012"),'Result 2005-2012'!J166*SUM($Y$16:$AE$16)/7,IF(AND($M$1=2007,'Calculation sheet'!$AQ166="1999-2012"),'Result 2005-2012'!J166*SUM($Z$16:$AE$16)/6,IF(AND($M$1=2008,'Calculation sheet'!$AQ166="1999-2012"),'Result 2005-2012'!J166*SUM($AA$16:$AE$16)/5,IF(AND($M$1=2009,'Calculation sheet'!$AQ166="1999-2012"),'Result 2005-2012'!J166*SUM($AB$16:$AE$16)/4,IF(AND($M$1=2010,'Calculation sheet'!$AQ166="1999-2012"),'Result 2005-2012'!J166*SUM($AC$16:$AE$16)/3,IF(AND($M$1=2011,'Calculation sheet'!$AQ166="1999-2012"),'Result 2005-2012'!J166*SUM($AD$16:$AE$16)/2,IF(AND($M$1=2012,'Calculation sheet'!$AQ166="1999-2012"),'Result 2005-2012'!J166*$AE$16,""))))))))))))))))</f>
        <v/>
      </c>
      <c r="K166" s="12" t="str">
        <f>IF('Result 2005-2012'!$R166="","",IF($M$1=2005,'Result 2005-2012'!K166,IF(AND($M$1=2006,'Calculation sheet'!$AQ166="2005-2012"),'Result 2005-2012'!K166*SUM($Y$8:$AE$8)/7,IF(AND($M$1=2007,'Calculation sheet'!$AQ166="2005-2012"),'Result 2005-2012'!K166*SUM($Z$8:$AE$8)/6,IF(AND($M$1=2008,'Calculation sheet'!$AQ166="2005-2012"),'Result 2005-2012'!K166*SUM($AA$8:$AE$8)/5,IF(AND($M$1=2009,'Calculation sheet'!$AQ166="2005-2012"),'Result 2005-2012'!K166*SUM($AB$8:$AE$8)/4,IF(AND($M$1=2010,'Calculation sheet'!$AQ166="2005-2012"),'Result 2005-2012'!K166*SUM($AC$8:$AE$8)/3,IF(AND($M$1=2011,'Calculation sheet'!$AQ166="2005-2012"),'Result 2005-2012'!K166*SUM($AD$8:$AE$8)/2,IF(AND($M$1=2012,'Calculation sheet'!$AQ166="2005-2012"),'Result 2005-2012'!K166*$AE$8,IF(AND($M$1=2006,'Calculation sheet'!$AQ166="1999-2012"),'Result 2005-2012'!K166*SUM($Y$17:$AE$17)/7,IF(AND($M$1=2007,'Calculation sheet'!$AQ166="1999-2012"),'Result 2005-2012'!K166*SUM($Z$17:$AE$17)/6,IF(AND($M$1=2008,'Calculation sheet'!$AQ166="1999-2012"),'Result 2005-2012'!K166*SUM($AA$17:$AE$17)/5,IF(AND($M$1=2009,'Calculation sheet'!$AQ166="1999-2012"),'Result 2005-2012'!K166*SUM($AB$17:$AE$17)/4,IF(AND($M$1=2010,'Calculation sheet'!$AQ166="1999-2012"),'Result 2005-2012'!K166*SUM($AC$17:$AE$17)/3,IF(AND($M$1=2011,'Calculation sheet'!$AQ166="1999-2012"),'Result 2005-2012'!K166*SUM($AD$17:$AE$17)/2,IF(AND($M$1=2012,'Calculation sheet'!$AQ166="1999-2012"),'Result 2005-2012'!K166*$AE$17,""))))))))))))))))</f>
        <v/>
      </c>
      <c r="L166" s="12" t="str">
        <f>IF('Result 2005-2012'!$R166="","",IF($M$1=2005,'Result 2005-2012'!L166,IF(AND($M$1=2006,'Calculation sheet'!$AQ166="2005-2012"),'Result 2005-2012'!L166*SUM($Y$9:$AE$9)/7,IF(AND($M$1=2007,'Calculation sheet'!$AQ166="2005-2012"),'Result 2005-2012'!L166*SUM($Z$9:$AE$9)/6,IF(AND($M$1=2008,'Calculation sheet'!$AQ166="2005-2012"),'Result 2005-2012'!L166*SUM($AA$9:$AE$9)/5,IF(AND($M$1=2009,'Calculation sheet'!$AQ166="2005-2012"),'Result 2005-2012'!L166*SUM($AB$9:$AE$9)/4,IF(AND($M$1=2010,'Calculation sheet'!$AQ166="2005-2012"),'Result 2005-2012'!L166*SUM($AC$9:$AE$9)/3,IF(AND($M$1=2011,'Calculation sheet'!$AQ166="2005-2012"),'Result 2005-2012'!L166*SUM($AD$9:$AE$9)/2,IF(AND($M$1=2012,'Calculation sheet'!$AQ166="2005-2012"),'Result 2005-2012'!L166*$AE$9,IF(AND($M$1=2006,'Calculation sheet'!$AQ166="1999-2012"),'Result 2005-2012'!L166*SUM($Y$18:$AE$18)/7,IF(AND($M$1=2007,'Calculation sheet'!$AQ166="1999-2012"),'Result 2005-2012'!L166*SUM($Z$18:$AE$18)/6,IF(AND($M$1=2008,'Calculation sheet'!$AQ166="1999-2012"),'Result 2005-2012'!L166*SUM($AA$18:$AE$18)/5,IF(AND($M$1=2009,'Calculation sheet'!$AQ166="1999-2012"),'Result 2005-2012'!L166*SUM($AB$18:$AE$18)/4,IF(AND($M$1=2010,'Calculation sheet'!$AQ166="1999-2012"),'Result 2005-2012'!L166*SUM($AC$18:$AE$18)/3,IF(AND($M$1=2011,'Calculation sheet'!$AQ166="1999-2012"),'Result 2005-2012'!L166*SUM($AD$18:$AE$18)/2,IF(AND($M$1=2012,'Calculation sheet'!$AQ166="1999-2012"),'Result 2005-2012'!L166*$AE$18,""))))))))))))))))</f>
        <v/>
      </c>
      <c r="M166" s="12" t="str">
        <f t="shared" si="8"/>
        <v/>
      </c>
      <c r="N166" s="12" t="str">
        <f>IF('Result 2005-2012'!$R166="","",IF($M$1=2005,'Result 2005-2012'!N166,IF(AND($M$1=2006,'Calculation sheet'!$AQ166="2005-2012"),'Result 2005-2012'!N166*SUM($Y$10:$AE$10)/7,IF(AND($M$1=2007,'Calculation sheet'!$AQ166="2005-2012"),'Result 2005-2012'!N166*SUM($Z$10:$AE$10)/6,IF(AND($M$1=2008,'Calculation sheet'!$AQ166="2005-2012"),'Result 2005-2012'!N166*SUM($AA$10:$AE$10)/5,IF(AND($M$1=2009,'Calculation sheet'!$AQ166="2005-2012"),'Result 2005-2012'!N166*SUM($AB$10:$AE$10)/4,IF(AND($M$1=2010,'Calculation sheet'!$AQ166="2005-2012"),'Result 2005-2012'!N166*SUM($AC$10:$AE$10)/3,IF(AND($M$1=2011,'Calculation sheet'!$AQ166="2005-2012"),'Result 2005-2012'!N166*SUM($AD$10:$AE$10)/2,IF(AND($M$1=2012,'Calculation sheet'!$AQ166="2005-2012"),'Result 2005-2012'!N166*$AE$10,IF(AND($M$1=2006,'Calculation sheet'!$AQ166="1999-2012"),'Result 2005-2012'!N166*SUM($Y$16:$AE$16)/7,IF(AND($M$1=2007,'Calculation sheet'!$AQ166="1999-2012"),'Result 2005-2012'!N166*SUM($Z$16:$AE$16)/6,IF(AND($M$1=2008,'Calculation sheet'!$AQ166="1999-2012"),'Result 2005-2012'!N166*SUM($AA$16:$AE$16)/5,IF(AND($M$1=2009,'Calculation sheet'!$AQ166="1999-2012"),'Result 2005-2012'!N166*SUM($AB$16:$AE$16)/4,IF(AND($M$1=2010,'Calculation sheet'!$AQ166="1999-2012"),'Result 2005-2012'!N166*SUM($AC$16:$AE$16)/3,IF(AND($M$1=2011,'Calculation sheet'!$AQ166="1999-2012"),'Result 2005-2012'!N166*SUM($AD$16:$AE$16)/2,IF(AND($M$1=2012,'Calculation sheet'!$AQ166="1999-2012"),'Result 2005-2012'!N166*$AE$16,""))))))))))))))))</f>
        <v/>
      </c>
      <c r="O166" s="12" t="str">
        <f>IF('Result 2005-2012'!$R166="","",IF($M$1=2005,'Result 2005-2012'!O166,IF(AND($M$1=2006,'Calculation sheet'!$AQ166="2005-2012"),'Result 2005-2012'!O166*SUM($Y$10:$AE$10)/7,IF(AND($M$1=2007,'Calculation sheet'!$AQ166="2005-2012"),'Result 2005-2012'!O166*SUM($Z$10:$AE$10)/6,IF(AND($M$1=2008,'Calculation sheet'!$AQ166="2005-2012"),'Result 2005-2012'!O166*SUM($AA$10:$AE$10)/5,IF(AND($M$1=2009,'Calculation sheet'!$AQ166="2005-2012"),'Result 2005-2012'!O166*SUM($AB$10:$AE$10)/4,IF(AND($M$1=2010,'Calculation sheet'!$AQ166="2005-2012"),'Result 2005-2012'!O166*SUM($AC$10:$AE$10)/3,IF(AND($M$1=2011,'Calculation sheet'!$AQ166="2005-2012"),'Result 2005-2012'!O166*SUM($AD$10:$AE$10)/2,IF(AND($M$1=2012,'Calculation sheet'!$AQ166="2005-2012"),'Result 2005-2012'!O166*$AE$10,IF(AND($M$1=2006,'Calculation sheet'!$AQ166="1999-2012"),'Result 2005-2012'!O166*SUM($Y$16:$AE$16)/7,IF(AND($M$1=2007,'Calculation sheet'!$AQ166="1999-2012"),'Result 2005-2012'!O166*SUM($Z$16:$AE$16)/6,IF(AND($M$1=2008,'Calculation sheet'!$AQ166="1999-2012"),'Result 2005-2012'!O166*SUM($AA$16:$AE$16)/5,IF(AND($M$1=2009,'Calculation sheet'!$AQ166="1999-2012"),'Result 2005-2012'!O166*SUM($AB$16:$AE$16)/4,IF(AND($M$1=2010,'Calculation sheet'!$AQ166="1999-2012"),'Result 2005-2012'!O166*SUM($AC$16:$AE$16)/3,IF(AND($M$1=2011,'Calculation sheet'!$AQ166="1999-2012"),'Result 2005-2012'!O166*SUM($AD$16:$AE$16)/2,IF(AND($M$1=2012,'Calculation sheet'!$AQ166="1999-2012"),'Result 2005-2012'!O166*$AE$16,""))))))))))))))))</f>
        <v/>
      </c>
      <c r="P166" s="12" t="str">
        <f>IF('Result 2005-2012'!$R166="","",IF($M$1=2005,'Result 2005-2012'!P166,IF(AND($M$1=2006,'Calculation sheet'!$AQ166="2005-2012"),'Result 2005-2012'!P166*SUM($Y$11:$AE$11)/7,IF(AND($M$1=2007,'Calculation sheet'!$AQ166="2005-2012"),'Result 2005-2012'!P166*SUM($Z$11:$AE$11)/6,IF(AND($M$1=2008,'Calculation sheet'!$AQ166="2005-2012"),'Result 2005-2012'!P166*SUM($AA$11:$AE$11)/5,IF(AND($M$1=2009,'Calculation sheet'!$AQ166="2005-2012"),'Result 2005-2012'!P166*SUM($AB$11:$AE$11)/4,IF(AND($M$1=2010,'Calculation sheet'!$AQ166="2005-2012"),'Result 2005-2012'!P166*SUM($AC$11:$AE$11)/3,IF(AND($M$1=2011,'Calculation sheet'!$AQ166="2005-2012"),'Result 2005-2012'!P166*SUM($AD$11:$AE$11)/2,IF(AND($M$1=2012,'Calculation sheet'!$AQ166="2005-2012"),'Result 2005-2012'!P166*$AE$11,IF(AND($M$1=2006,'Calculation sheet'!$AQ166="1999-2012"),'Result 2005-2012'!P166*SUM($Y$16:$AE$16)/7,IF(AND($M$1=2007,'Calculation sheet'!$AQ166="1999-2012"),'Result 2005-2012'!P166*SUM($Z$16:$AE$16)/6,IF(AND($M$1=2008,'Calculation sheet'!$AQ166="1999-2012"),'Result 2005-2012'!P166*SUM($AA$16:$AE$16)/5,IF(AND($M$1=2009,'Calculation sheet'!$AQ166="1999-2012"),'Result 2005-2012'!P166*SUM($AB$16:$AE$16)/4,IF(AND($M$1=2010,'Calculation sheet'!$AQ166="1999-2012"),'Result 2005-2012'!P166*SUM($AC$16:$AE$16)/3,IF(AND($M$1=2011,'Calculation sheet'!$AQ166="1999-2012"),'Result 2005-2012'!P166*SUM($AD$16:$AE$16)/2,IF(AND($M$1=2012,'Calculation sheet'!$AQ166="1999-2012"),'Result 2005-2012'!P166*$AE$16,""))))))))))))))))</f>
        <v/>
      </c>
      <c r="Q166" s="12" t="str">
        <f t="shared" si="9"/>
        <v/>
      </c>
      <c r="R166" s="14" t="str">
        <f t="shared" si="10"/>
        <v/>
      </c>
    </row>
    <row r="167" spans="1:18" x14ac:dyDescent="0.3">
      <c r="A167" s="4" t="str">
        <f>IF('Input data'!A182="","",'Input data'!A182)</f>
        <v/>
      </c>
      <c r="B167" s="4" t="str">
        <f>IF('Input data'!B182="","",'Input data'!B182)</f>
        <v/>
      </c>
      <c r="C167" s="4" t="str">
        <f>IF('Input data'!C182="","",'Input data'!C182)</f>
        <v/>
      </c>
      <c r="D167" s="4" t="str">
        <f>IF('Input data'!D182="","",'Input data'!D182)</f>
        <v/>
      </c>
      <c r="E167" s="4" t="str">
        <f>IF('Input data'!E182="","",'Input data'!E182)</f>
        <v/>
      </c>
      <c r="F167" s="4" t="str">
        <f>IF('Input data'!F182="","",'Input data'!F182)</f>
        <v/>
      </c>
      <c r="G167" s="4">
        <f>IF('Input data'!G182="","",'Input data'!G182)</f>
        <v>0</v>
      </c>
      <c r="H167" s="4" t="str">
        <f>IF('Input data'!H182&gt;0.5,'Input data'!H182,"")</f>
        <v/>
      </c>
      <c r="I167" s="4" t="str">
        <f>IF('Input data'!I182="","",'Input data'!I182)</f>
        <v/>
      </c>
      <c r="J167" s="12" t="str">
        <f>IF('Result 2005-2012'!$R167="","",IF($M$1=2005,'Result 2005-2012'!J167,IF(AND($M$1=2006,'Calculation sheet'!$AQ167="2005-2012"),'Result 2005-2012'!J167*SUM($Y$7:$AE$7)/7,IF(AND($M$1=2007,'Calculation sheet'!$AQ167="2005-2012"),'Result 2005-2012'!J167*SUM($Z$7:$AE$7)/6,IF(AND($M$1=2008,'Calculation sheet'!$AQ167="2005-2012"),'Result 2005-2012'!J167*SUM($AA$7:$AE$7)/5,IF(AND($M$1=2009,'Calculation sheet'!$AQ167="2005-2012"),'Result 2005-2012'!J167*SUM($AB$7:$AE$7)/4,IF(AND($M$1=2010,'Calculation sheet'!$AQ167="2005-2012"),'Result 2005-2012'!J167*SUM($AC$7:$AE$7)/3,IF(AND($M$1=2011,'Calculation sheet'!$AQ167="2005-2012"),'Result 2005-2012'!J167*SUM($AD$7:$AE$7)/2,IF(AND($M$1=2012,'Calculation sheet'!$AQ167="2005-2012"),'Result 2005-2012'!J167*$AE$7,IF(AND($M$1=2006,'Calculation sheet'!$AQ167="1999-2012"),'Result 2005-2012'!J167*SUM($Y$16:$AE$16)/7,IF(AND($M$1=2007,'Calculation sheet'!$AQ167="1999-2012"),'Result 2005-2012'!J167*SUM($Z$16:$AE$16)/6,IF(AND($M$1=2008,'Calculation sheet'!$AQ167="1999-2012"),'Result 2005-2012'!J167*SUM($AA$16:$AE$16)/5,IF(AND($M$1=2009,'Calculation sheet'!$AQ167="1999-2012"),'Result 2005-2012'!J167*SUM($AB$16:$AE$16)/4,IF(AND($M$1=2010,'Calculation sheet'!$AQ167="1999-2012"),'Result 2005-2012'!J167*SUM($AC$16:$AE$16)/3,IF(AND($M$1=2011,'Calculation sheet'!$AQ167="1999-2012"),'Result 2005-2012'!J167*SUM($AD$16:$AE$16)/2,IF(AND($M$1=2012,'Calculation sheet'!$AQ167="1999-2012"),'Result 2005-2012'!J167*$AE$16,""))))))))))))))))</f>
        <v/>
      </c>
      <c r="K167" s="12" t="str">
        <f>IF('Result 2005-2012'!$R167="","",IF($M$1=2005,'Result 2005-2012'!K167,IF(AND($M$1=2006,'Calculation sheet'!$AQ167="2005-2012"),'Result 2005-2012'!K167*SUM($Y$8:$AE$8)/7,IF(AND($M$1=2007,'Calculation sheet'!$AQ167="2005-2012"),'Result 2005-2012'!K167*SUM($Z$8:$AE$8)/6,IF(AND($M$1=2008,'Calculation sheet'!$AQ167="2005-2012"),'Result 2005-2012'!K167*SUM($AA$8:$AE$8)/5,IF(AND($M$1=2009,'Calculation sheet'!$AQ167="2005-2012"),'Result 2005-2012'!K167*SUM($AB$8:$AE$8)/4,IF(AND($M$1=2010,'Calculation sheet'!$AQ167="2005-2012"),'Result 2005-2012'!K167*SUM($AC$8:$AE$8)/3,IF(AND($M$1=2011,'Calculation sheet'!$AQ167="2005-2012"),'Result 2005-2012'!K167*SUM($AD$8:$AE$8)/2,IF(AND($M$1=2012,'Calculation sheet'!$AQ167="2005-2012"),'Result 2005-2012'!K167*$AE$8,IF(AND($M$1=2006,'Calculation sheet'!$AQ167="1999-2012"),'Result 2005-2012'!K167*SUM($Y$17:$AE$17)/7,IF(AND($M$1=2007,'Calculation sheet'!$AQ167="1999-2012"),'Result 2005-2012'!K167*SUM($Z$17:$AE$17)/6,IF(AND($M$1=2008,'Calculation sheet'!$AQ167="1999-2012"),'Result 2005-2012'!K167*SUM($AA$17:$AE$17)/5,IF(AND($M$1=2009,'Calculation sheet'!$AQ167="1999-2012"),'Result 2005-2012'!K167*SUM($AB$17:$AE$17)/4,IF(AND($M$1=2010,'Calculation sheet'!$AQ167="1999-2012"),'Result 2005-2012'!K167*SUM($AC$17:$AE$17)/3,IF(AND($M$1=2011,'Calculation sheet'!$AQ167="1999-2012"),'Result 2005-2012'!K167*SUM($AD$17:$AE$17)/2,IF(AND($M$1=2012,'Calculation sheet'!$AQ167="1999-2012"),'Result 2005-2012'!K167*$AE$17,""))))))))))))))))</f>
        <v/>
      </c>
      <c r="L167" s="12" t="str">
        <f>IF('Result 2005-2012'!$R167="","",IF($M$1=2005,'Result 2005-2012'!L167,IF(AND($M$1=2006,'Calculation sheet'!$AQ167="2005-2012"),'Result 2005-2012'!L167*SUM($Y$9:$AE$9)/7,IF(AND($M$1=2007,'Calculation sheet'!$AQ167="2005-2012"),'Result 2005-2012'!L167*SUM($Z$9:$AE$9)/6,IF(AND($M$1=2008,'Calculation sheet'!$AQ167="2005-2012"),'Result 2005-2012'!L167*SUM($AA$9:$AE$9)/5,IF(AND($M$1=2009,'Calculation sheet'!$AQ167="2005-2012"),'Result 2005-2012'!L167*SUM($AB$9:$AE$9)/4,IF(AND($M$1=2010,'Calculation sheet'!$AQ167="2005-2012"),'Result 2005-2012'!L167*SUM($AC$9:$AE$9)/3,IF(AND($M$1=2011,'Calculation sheet'!$AQ167="2005-2012"),'Result 2005-2012'!L167*SUM($AD$9:$AE$9)/2,IF(AND($M$1=2012,'Calculation sheet'!$AQ167="2005-2012"),'Result 2005-2012'!L167*$AE$9,IF(AND($M$1=2006,'Calculation sheet'!$AQ167="1999-2012"),'Result 2005-2012'!L167*SUM($Y$18:$AE$18)/7,IF(AND($M$1=2007,'Calculation sheet'!$AQ167="1999-2012"),'Result 2005-2012'!L167*SUM($Z$18:$AE$18)/6,IF(AND($M$1=2008,'Calculation sheet'!$AQ167="1999-2012"),'Result 2005-2012'!L167*SUM($AA$18:$AE$18)/5,IF(AND($M$1=2009,'Calculation sheet'!$AQ167="1999-2012"),'Result 2005-2012'!L167*SUM($AB$18:$AE$18)/4,IF(AND($M$1=2010,'Calculation sheet'!$AQ167="1999-2012"),'Result 2005-2012'!L167*SUM($AC$18:$AE$18)/3,IF(AND($M$1=2011,'Calculation sheet'!$AQ167="1999-2012"),'Result 2005-2012'!L167*SUM($AD$18:$AE$18)/2,IF(AND($M$1=2012,'Calculation sheet'!$AQ167="1999-2012"),'Result 2005-2012'!L167*$AE$18,""))))))))))))))))</f>
        <v/>
      </c>
      <c r="M167" s="12" t="str">
        <f t="shared" si="8"/>
        <v/>
      </c>
      <c r="N167" s="12" t="str">
        <f>IF('Result 2005-2012'!$R167="","",IF($M$1=2005,'Result 2005-2012'!N167,IF(AND($M$1=2006,'Calculation sheet'!$AQ167="2005-2012"),'Result 2005-2012'!N167*SUM($Y$10:$AE$10)/7,IF(AND($M$1=2007,'Calculation sheet'!$AQ167="2005-2012"),'Result 2005-2012'!N167*SUM($Z$10:$AE$10)/6,IF(AND($M$1=2008,'Calculation sheet'!$AQ167="2005-2012"),'Result 2005-2012'!N167*SUM($AA$10:$AE$10)/5,IF(AND($M$1=2009,'Calculation sheet'!$AQ167="2005-2012"),'Result 2005-2012'!N167*SUM($AB$10:$AE$10)/4,IF(AND($M$1=2010,'Calculation sheet'!$AQ167="2005-2012"),'Result 2005-2012'!N167*SUM($AC$10:$AE$10)/3,IF(AND($M$1=2011,'Calculation sheet'!$AQ167="2005-2012"),'Result 2005-2012'!N167*SUM($AD$10:$AE$10)/2,IF(AND($M$1=2012,'Calculation sheet'!$AQ167="2005-2012"),'Result 2005-2012'!N167*$AE$10,IF(AND($M$1=2006,'Calculation sheet'!$AQ167="1999-2012"),'Result 2005-2012'!N167*SUM($Y$16:$AE$16)/7,IF(AND($M$1=2007,'Calculation sheet'!$AQ167="1999-2012"),'Result 2005-2012'!N167*SUM($Z$16:$AE$16)/6,IF(AND($M$1=2008,'Calculation sheet'!$AQ167="1999-2012"),'Result 2005-2012'!N167*SUM($AA$16:$AE$16)/5,IF(AND($M$1=2009,'Calculation sheet'!$AQ167="1999-2012"),'Result 2005-2012'!N167*SUM($AB$16:$AE$16)/4,IF(AND($M$1=2010,'Calculation sheet'!$AQ167="1999-2012"),'Result 2005-2012'!N167*SUM($AC$16:$AE$16)/3,IF(AND($M$1=2011,'Calculation sheet'!$AQ167="1999-2012"),'Result 2005-2012'!N167*SUM($AD$16:$AE$16)/2,IF(AND($M$1=2012,'Calculation sheet'!$AQ167="1999-2012"),'Result 2005-2012'!N167*$AE$16,""))))))))))))))))</f>
        <v/>
      </c>
      <c r="O167" s="12" t="str">
        <f>IF('Result 2005-2012'!$R167="","",IF($M$1=2005,'Result 2005-2012'!O167,IF(AND($M$1=2006,'Calculation sheet'!$AQ167="2005-2012"),'Result 2005-2012'!O167*SUM($Y$10:$AE$10)/7,IF(AND($M$1=2007,'Calculation sheet'!$AQ167="2005-2012"),'Result 2005-2012'!O167*SUM($Z$10:$AE$10)/6,IF(AND($M$1=2008,'Calculation sheet'!$AQ167="2005-2012"),'Result 2005-2012'!O167*SUM($AA$10:$AE$10)/5,IF(AND($M$1=2009,'Calculation sheet'!$AQ167="2005-2012"),'Result 2005-2012'!O167*SUM($AB$10:$AE$10)/4,IF(AND($M$1=2010,'Calculation sheet'!$AQ167="2005-2012"),'Result 2005-2012'!O167*SUM($AC$10:$AE$10)/3,IF(AND($M$1=2011,'Calculation sheet'!$AQ167="2005-2012"),'Result 2005-2012'!O167*SUM($AD$10:$AE$10)/2,IF(AND($M$1=2012,'Calculation sheet'!$AQ167="2005-2012"),'Result 2005-2012'!O167*$AE$10,IF(AND($M$1=2006,'Calculation sheet'!$AQ167="1999-2012"),'Result 2005-2012'!O167*SUM($Y$16:$AE$16)/7,IF(AND($M$1=2007,'Calculation sheet'!$AQ167="1999-2012"),'Result 2005-2012'!O167*SUM($Z$16:$AE$16)/6,IF(AND($M$1=2008,'Calculation sheet'!$AQ167="1999-2012"),'Result 2005-2012'!O167*SUM($AA$16:$AE$16)/5,IF(AND($M$1=2009,'Calculation sheet'!$AQ167="1999-2012"),'Result 2005-2012'!O167*SUM($AB$16:$AE$16)/4,IF(AND($M$1=2010,'Calculation sheet'!$AQ167="1999-2012"),'Result 2005-2012'!O167*SUM($AC$16:$AE$16)/3,IF(AND($M$1=2011,'Calculation sheet'!$AQ167="1999-2012"),'Result 2005-2012'!O167*SUM($AD$16:$AE$16)/2,IF(AND($M$1=2012,'Calculation sheet'!$AQ167="1999-2012"),'Result 2005-2012'!O167*$AE$16,""))))))))))))))))</f>
        <v/>
      </c>
      <c r="P167" s="12" t="str">
        <f>IF('Result 2005-2012'!$R167="","",IF($M$1=2005,'Result 2005-2012'!P167,IF(AND($M$1=2006,'Calculation sheet'!$AQ167="2005-2012"),'Result 2005-2012'!P167*SUM($Y$11:$AE$11)/7,IF(AND($M$1=2007,'Calculation sheet'!$AQ167="2005-2012"),'Result 2005-2012'!P167*SUM($Z$11:$AE$11)/6,IF(AND($M$1=2008,'Calculation sheet'!$AQ167="2005-2012"),'Result 2005-2012'!P167*SUM($AA$11:$AE$11)/5,IF(AND($M$1=2009,'Calculation sheet'!$AQ167="2005-2012"),'Result 2005-2012'!P167*SUM($AB$11:$AE$11)/4,IF(AND($M$1=2010,'Calculation sheet'!$AQ167="2005-2012"),'Result 2005-2012'!P167*SUM($AC$11:$AE$11)/3,IF(AND($M$1=2011,'Calculation sheet'!$AQ167="2005-2012"),'Result 2005-2012'!P167*SUM($AD$11:$AE$11)/2,IF(AND($M$1=2012,'Calculation sheet'!$AQ167="2005-2012"),'Result 2005-2012'!P167*$AE$11,IF(AND($M$1=2006,'Calculation sheet'!$AQ167="1999-2012"),'Result 2005-2012'!P167*SUM($Y$16:$AE$16)/7,IF(AND($M$1=2007,'Calculation sheet'!$AQ167="1999-2012"),'Result 2005-2012'!P167*SUM($Z$16:$AE$16)/6,IF(AND($M$1=2008,'Calculation sheet'!$AQ167="1999-2012"),'Result 2005-2012'!P167*SUM($AA$16:$AE$16)/5,IF(AND($M$1=2009,'Calculation sheet'!$AQ167="1999-2012"),'Result 2005-2012'!P167*SUM($AB$16:$AE$16)/4,IF(AND($M$1=2010,'Calculation sheet'!$AQ167="1999-2012"),'Result 2005-2012'!P167*SUM($AC$16:$AE$16)/3,IF(AND($M$1=2011,'Calculation sheet'!$AQ167="1999-2012"),'Result 2005-2012'!P167*SUM($AD$16:$AE$16)/2,IF(AND($M$1=2012,'Calculation sheet'!$AQ167="1999-2012"),'Result 2005-2012'!P167*$AE$16,""))))))))))))))))</f>
        <v/>
      </c>
      <c r="Q167" s="12" t="str">
        <f t="shared" si="9"/>
        <v/>
      </c>
      <c r="R167" s="14" t="str">
        <f t="shared" si="10"/>
        <v/>
      </c>
    </row>
    <row r="168" spans="1:18" x14ac:dyDescent="0.3">
      <c r="A168" s="4" t="str">
        <f>IF('Input data'!A183="","",'Input data'!A183)</f>
        <v/>
      </c>
      <c r="B168" s="4" t="str">
        <f>IF('Input data'!B183="","",'Input data'!B183)</f>
        <v/>
      </c>
      <c r="C168" s="4" t="str">
        <f>IF('Input data'!C183="","",'Input data'!C183)</f>
        <v/>
      </c>
      <c r="D168" s="4" t="str">
        <f>IF('Input data'!D183="","",'Input data'!D183)</f>
        <v/>
      </c>
      <c r="E168" s="4" t="str">
        <f>IF('Input data'!E183="","",'Input data'!E183)</f>
        <v/>
      </c>
      <c r="F168" s="4" t="str">
        <f>IF('Input data'!F183="","",'Input data'!F183)</f>
        <v/>
      </c>
      <c r="G168" s="4">
        <f>IF('Input data'!G183="","",'Input data'!G183)</f>
        <v>0</v>
      </c>
      <c r="H168" s="4" t="str">
        <f>IF('Input data'!H183&gt;0.5,'Input data'!H183,"")</f>
        <v/>
      </c>
      <c r="I168" s="4" t="str">
        <f>IF('Input data'!I183="","",'Input data'!I183)</f>
        <v/>
      </c>
      <c r="J168" s="12" t="str">
        <f>IF('Result 2005-2012'!$R168="","",IF($M$1=2005,'Result 2005-2012'!J168,IF(AND($M$1=2006,'Calculation sheet'!$AQ168="2005-2012"),'Result 2005-2012'!J168*SUM($Y$7:$AE$7)/7,IF(AND($M$1=2007,'Calculation sheet'!$AQ168="2005-2012"),'Result 2005-2012'!J168*SUM($Z$7:$AE$7)/6,IF(AND($M$1=2008,'Calculation sheet'!$AQ168="2005-2012"),'Result 2005-2012'!J168*SUM($AA$7:$AE$7)/5,IF(AND($M$1=2009,'Calculation sheet'!$AQ168="2005-2012"),'Result 2005-2012'!J168*SUM($AB$7:$AE$7)/4,IF(AND($M$1=2010,'Calculation sheet'!$AQ168="2005-2012"),'Result 2005-2012'!J168*SUM($AC$7:$AE$7)/3,IF(AND($M$1=2011,'Calculation sheet'!$AQ168="2005-2012"),'Result 2005-2012'!J168*SUM($AD$7:$AE$7)/2,IF(AND($M$1=2012,'Calculation sheet'!$AQ168="2005-2012"),'Result 2005-2012'!J168*$AE$7,IF(AND($M$1=2006,'Calculation sheet'!$AQ168="1999-2012"),'Result 2005-2012'!J168*SUM($Y$16:$AE$16)/7,IF(AND($M$1=2007,'Calculation sheet'!$AQ168="1999-2012"),'Result 2005-2012'!J168*SUM($Z$16:$AE$16)/6,IF(AND($M$1=2008,'Calculation sheet'!$AQ168="1999-2012"),'Result 2005-2012'!J168*SUM($AA$16:$AE$16)/5,IF(AND($M$1=2009,'Calculation sheet'!$AQ168="1999-2012"),'Result 2005-2012'!J168*SUM($AB$16:$AE$16)/4,IF(AND($M$1=2010,'Calculation sheet'!$AQ168="1999-2012"),'Result 2005-2012'!J168*SUM($AC$16:$AE$16)/3,IF(AND($M$1=2011,'Calculation sheet'!$AQ168="1999-2012"),'Result 2005-2012'!J168*SUM($AD$16:$AE$16)/2,IF(AND($M$1=2012,'Calculation sheet'!$AQ168="1999-2012"),'Result 2005-2012'!J168*$AE$16,""))))))))))))))))</f>
        <v/>
      </c>
      <c r="K168" s="12" t="str">
        <f>IF('Result 2005-2012'!$R168="","",IF($M$1=2005,'Result 2005-2012'!K168,IF(AND($M$1=2006,'Calculation sheet'!$AQ168="2005-2012"),'Result 2005-2012'!K168*SUM($Y$8:$AE$8)/7,IF(AND($M$1=2007,'Calculation sheet'!$AQ168="2005-2012"),'Result 2005-2012'!K168*SUM($Z$8:$AE$8)/6,IF(AND($M$1=2008,'Calculation sheet'!$AQ168="2005-2012"),'Result 2005-2012'!K168*SUM($AA$8:$AE$8)/5,IF(AND($M$1=2009,'Calculation sheet'!$AQ168="2005-2012"),'Result 2005-2012'!K168*SUM($AB$8:$AE$8)/4,IF(AND($M$1=2010,'Calculation sheet'!$AQ168="2005-2012"),'Result 2005-2012'!K168*SUM($AC$8:$AE$8)/3,IF(AND($M$1=2011,'Calculation sheet'!$AQ168="2005-2012"),'Result 2005-2012'!K168*SUM($AD$8:$AE$8)/2,IF(AND($M$1=2012,'Calculation sheet'!$AQ168="2005-2012"),'Result 2005-2012'!K168*$AE$8,IF(AND($M$1=2006,'Calculation sheet'!$AQ168="1999-2012"),'Result 2005-2012'!K168*SUM($Y$17:$AE$17)/7,IF(AND($M$1=2007,'Calculation sheet'!$AQ168="1999-2012"),'Result 2005-2012'!K168*SUM($Z$17:$AE$17)/6,IF(AND($M$1=2008,'Calculation sheet'!$AQ168="1999-2012"),'Result 2005-2012'!K168*SUM($AA$17:$AE$17)/5,IF(AND($M$1=2009,'Calculation sheet'!$AQ168="1999-2012"),'Result 2005-2012'!K168*SUM($AB$17:$AE$17)/4,IF(AND($M$1=2010,'Calculation sheet'!$AQ168="1999-2012"),'Result 2005-2012'!K168*SUM($AC$17:$AE$17)/3,IF(AND($M$1=2011,'Calculation sheet'!$AQ168="1999-2012"),'Result 2005-2012'!K168*SUM($AD$17:$AE$17)/2,IF(AND($M$1=2012,'Calculation sheet'!$AQ168="1999-2012"),'Result 2005-2012'!K168*$AE$17,""))))))))))))))))</f>
        <v/>
      </c>
      <c r="L168" s="12" t="str">
        <f>IF('Result 2005-2012'!$R168="","",IF($M$1=2005,'Result 2005-2012'!L168,IF(AND($M$1=2006,'Calculation sheet'!$AQ168="2005-2012"),'Result 2005-2012'!L168*SUM($Y$9:$AE$9)/7,IF(AND($M$1=2007,'Calculation sheet'!$AQ168="2005-2012"),'Result 2005-2012'!L168*SUM($Z$9:$AE$9)/6,IF(AND($M$1=2008,'Calculation sheet'!$AQ168="2005-2012"),'Result 2005-2012'!L168*SUM($AA$9:$AE$9)/5,IF(AND($M$1=2009,'Calculation sheet'!$AQ168="2005-2012"),'Result 2005-2012'!L168*SUM($AB$9:$AE$9)/4,IF(AND($M$1=2010,'Calculation sheet'!$AQ168="2005-2012"),'Result 2005-2012'!L168*SUM($AC$9:$AE$9)/3,IF(AND($M$1=2011,'Calculation sheet'!$AQ168="2005-2012"),'Result 2005-2012'!L168*SUM($AD$9:$AE$9)/2,IF(AND($M$1=2012,'Calculation sheet'!$AQ168="2005-2012"),'Result 2005-2012'!L168*$AE$9,IF(AND($M$1=2006,'Calculation sheet'!$AQ168="1999-2012"),'Result 2005-2012'!L168*SUM($Y$18:$AE$18)/7,IF(AND($M$1=2007,'Calculation sheet'!$AQ168="1999-2012"),'Result 2005-2012'!L168*SUM($Z$18:$AE$18)/6,IF(AND($M$1=2008,'Calculation sheet'!$AQ168="1999-2012"),'Result 2005-2012'!L168*SUM($AA$18:$AE$18)/5,IF(AND($M$1=2009,'Calculation sheet'!$AQ168="1999-2012"),'Result 2005-2012'!L168*SUM($AB$18:$AE$18)/4,IF(AND($M$1=2010,'Calculation sheet'!$AQ168="1999-2012"),'Result 2005-2012'!L168*SUM($AC$18:$AE$18)/3,IF(AND($M$1=2011,'Calculation sheet'!$AQ168="1999-2012"),'Result 2005-2012'!L168*SUM($AD$18:$AE$18)/2,IF(AND($M$1=2012,'Calculation sheet'!$AQ168="1999-2012"),'Result 2005-2012'!L168*$AE$18,""))))))))))))))))</f>
        <v/>
      </c>
      <c r="M168" s="12" t="str">
        <f t="shared" si="8"/>
        <v/>
      </c>
      <c r="N168" s="12" t="str">
        <f>IF('Result 2005-2012'!$R168="","",IF($M$1=2005,'Result 2005-2012'!N168,IF(AND($M$1=2006,'Calculation sheet'!$AQ168="2005-2012"),'Result 2005-2012'!N168*SUM($Y$10:$AE$10)/7,IF(AND($M$1=2007,'Calculation sheet'!$AQ168="2005-2012"),'Result 2005-2012'!N168*SUM($Z$10:$AE$10)/6,IF(AND($M$1=2008,'Calculation sheet'!$AQ168="2005-2012"),'Result 2005-2012'!N168*SUM($AA$10:$AE$10)/5,IF(AND($M$1=2009,'Calculation sheet'!$AQ168="2005-2012"),'Result 2005-2012'!N168*SUM($AB$10:$AE$10)/4,IF(AND($M$1=2010,'Calculation sheet'!$AQ168="2005-2012"),'Result 2005-2012'!N168*SUM($AC$10:$AE$10)/3,IF(AND($M$1=2011,'Calculation sheet'!$AQ168="2005-2012"),'Result 2005-2012'!N168*SUM($AD$10:$AE$10)/2,IF(AND($M$1=2012,'Calculation sheet'!$AQ168="2005-2012"),'Result 2005-2012'!N168*$AE$10,IF(AND($M$1=2006,'Calculation sheet'!$AQ168="1999-2012"),'Result 2005-2012'!N168*SUM($Y$16:$AE$16)/7,IF(AND($M$1=2007,'Calculation sheet'!$AQ168="1999-2012"),'Result 2005-2012'!N168*SUM($Z$16:$AE$16)/6,IF(AND($M$1=2008,'Calculation sheet'!$AQ168="1999-2012"),'Result 2005-2012'!N168*SUM($AA$16:$AE$16)/5,IF(AND($M$1=2009,'Calculation sheet'!$AQ168="1999-2012"),'Result 2005-2012'!N168*SUM($AB$16:$AE$16)/4,IF(AND($M$1=2010,'Calculation sheet'!$AQ168="1999-2012"),'Result 2005-2012'!N168*SUM($AC$16:$AE$16)/3,IF(AND($M$1=2011,'Calculation sheet'!$AQ168="1999-2012"),'Result 2005-2012'!N168*SUM($AD$16:$AE$16)/2,IF(AND($M$1=2012,'Calculation sheet'!$AQ168="1999-2012"),'Result 2005-2012'!N168*$AE$16,""))))))))))))))))</f>
        <v/>
      </c>
      <c r="O168" s="12" t="str">
        <f>IF('Result 2005-2012'!$R168="","",IF($M$1=2005,'Result 2005-2012'!O168,IF(AND($M$1=2006,'Calculation sheet'!$AQ168="2005-2012"),'Result 2005-2012'!O168*SUM($Y$10:$AE$10)/7,IF(AND($M$1=2007,'Calculation sheet'!$AQ168="2005-2012"),'Result 2005-2012'!O168*SUM($Z$10:$AE$10)/6,IF(AND($M$1=2008,'Calculation sheet'!$AQ168="2005-2012"),'Result 2005-2012'!O168*SUM($AA$10:$AE$10)/5,IF(AND($M$1=2009,'Calculation sheet'!$AQ168="2005-2012"),'Result 2005-2012'!O168*SUM($AB$10:$AE$10)/4,IF(AND($M$1=2010,'Calculation sheet'!$AQ168="2005-2012"),'Result 2005-2012'!O168*SUM($AC$10:$AE$10)/3,IF(AND($M$1=2011,'Calculation sheet'!$AQ168="2005-2012"),'Result 2005-2012'!O168*SUM($AD$10:$AE$10)/2,IF(AND($M$1=2012,'Calculation sheet'!$AQ168="2005-2012"),'Result 2005-2012'!O168*$AE$10,IF(AND($M$1=2006,'Calculation sheet'!$AQ168="1999-2012"),'Result 2005-2012'!O168*SUM($Y$16:$AE$16)/7,IF(AND($M$1=2007,'Calculation sheet'!$AQ168="1999-2012"),'Result 2005-2012'!O168*SUM($Z$16:$AE$16)/6,IF(AND($M$1=2008,'Calculation sheet'!$AQ168="1999-2012"),'Result 2005-2012'!O168*SUM($AA$16:$AE$16)/5,IF(AND($M$1=2009,'Calculation sheet'!$AQ168="1999-2012"),'Result 2005-2012'!O168*SUM($AB$16:$AE$16)/4,IF(AND($M$1=2010,'Calculation sheet'!$AQ168="1999-2012"),'Result 2005-2012'!O168*SUM($AC$16:$AE$16)/3,IF(AND($M$1=2011,'Calculation sheet'!$AQ168="1999-2012"),'Result 2005-2012'!O168*SUM($AD$16:$AE$16)/2,IF(AND($M$1=2012,'Calculation sheet'!$AQ168="1999-2012"),'Result 2005-2012'!O168*$AE$16,""))))))))))))))))</f>
        <v/>
      </c>
      <c r="P168" s="12" t="str">
        <f>IF('Result 2005-2012'!$R168="","",IF($M$1=2005,'Result 2005-2012'!P168,IF(AND($M$1=2006,'Calculation sheet'!$AQ168="2005-2012"),'Result 2005-2012'!P168*SUM($Y$11:$AE$11)/7,IF(AND($M$1=2007,'Calculation sheet'!$AQ168="2005-2012"),'Result 2005-2012'!P168*SUM($Z$11:$AE$11)/6,IF(AND($M$1=2008,'Calculation sheet'!$AQ168="2005-2012"),'Result 2005-2012'!P168*SUM($AA$11:$AE$11)/5,IF(AND($M$1=2009,'Calculation sheet'!$AQ168="2005-2012"),'Result 2005-2012'!P168*SUM($AB$11:$AE$11)/4,IF(AND($M$1=2010,'Calculation sheet'!$AQ168="2005-2012"),'Result 2005-2012'!P168*SUM($AC$11:$AE$11)/3,IF(AND($M$1=2011,'Calculation sheet'!$AQ168="2005-2012"),'Result 2005-2012'!P168*SUM($AD$11:$AE$11)/2,IF(AND($M$1=2012,'Calculation sheet'!$AQ168="2005-2012"),'Result 2005-2012'!P168*$AE$11,IF(AND($M$1=2006,'Calculation sheet'!$AQ168="1999-2012"),'Result 2005-2012'!P168*SUM($Y$16:$AE$16)/7,IF(AND($M$1=2007,'Calculation sheet'!$AQ168="1999-2012"),'Result 2005-2012'!P168*SUM($Z$16:$AE$16)/6,IF(AND($M$1=2008,'Calculation sheet'!$AQ168="1999-2012"),'Result 2005-2012'!P168*SUM($AA$16:$AE$16)/5,IF(AND($M$1=2009,'Calculation sheet'!$AQ168="1999-2012"),'Result 2005-2012'!P168*SUM($AB$16:$AE$16)/4,IF(AND($M$1=2010,'Calculation sheet'!$AQ168="1999-2012"),'Result 2005-2012'!P168*SUM($AC$16:$AE$16)/3,IF(AND($M$1=2011,'Calculation sheet'!$AQ168="1999-2012"),'Result 2005-2012'!P168*SUM($AD$16:$AE$16)/2,IF(AND($M$1=2012,'Calculation sheet'!$AQ168="1999-2012"),'Result 2005-2012'!P168*$AE$16,""))))))))))))))))</f>
        <v/>
      </c>
      <c r="Q168" s="12" t="str">
        <f t="shared" si="9"/>
        <v/>
      </c>
      <c r="R168" s="14" t="str">
        <f t="shared" si="10"/>
        <v/>
      </c>
    </row>
    <row r="169" spans="1:18" x14ac:dyDescent="0.3">
      <c r="A169" s="4" t="str">
        <f>IF('Input data'!A184="","",'Input data'!A184)</f>
        <v/>
      </c>
      <c r="B169" s="4" t="str">
        <f>IF('Input data'!B184="","",'Input data'!B184)</f>
        <v/>
      </c>
      <c r="C169" s="4" t="str">
        <f>IF('Input data'!C184="","",'Input data'!C184)</f>
        <v/>
      </c>
      <c r="D169" s="4" t="str">
        <f>IF('Input data'!D184="","",'Input data'!D184)</f>
        <v/>
      </c>
      <c r="E169" s="4" t="str">
        <f>IF('Input data'!E184="","",'Input data'!E184)</f>
        <v/>
      </c>
      <c r="F169" s="4" t="str">
        <f>IF('Input data'!F184="","",'Input data'!F184)</f>
        <v/>
      </c>
      <c r="G169" s="4">
        <f>IF('Input data'!G184="","",'Input data'!G184)</f>
        <v>0</v>
      </c>
      <c r="H169" s="4" t="str">
        <f>IF('Input data'!H184&gt;0.5,'Input data'!H184,"")</f>
        <v/>
      </c>
      <c r="I169" s="4" t="str">
        <f>IF('Input data'!I184="","",'Input data'!I184)</f>
        <v/>
      </c>
      <c r="J169" s="12" t="str">
        <f>IF('Result 2005-2012'!$R169="","",IF($M$1=2005,'Result 2005-2012'!J169,IF(AND($M$1=2006,'Calculation sheet'!$AQ169="2005-2012"),'Result 2005-2012'!J169*SUM($Y$7:$AE$7)/7,IF(AND($M$1=2007,'Calculation sheet'!$AQ169="2005-2012"),'Result 2005-2012'!J169*SUM($Z$7:$AE$7)/6,IF(AND($M$1=2008,'Calculation sheet'!$AQ169="2005-2012"),'Result 2005-2012'!J169*SUM($AA$7:$AE$7)/5,IF(AND($M$1=2009,'Calculation sheet'!$AQ169="2005-2012"),'Result 2005-2012'!J169*SUM($AB$7:$AE$7)/4,IF(AND($M$1=2010,'Calculation sheet'!$AQ169="2005-2012"),'Result 2005-2012'!J169*SUM($AC$7:$AE$7)/3,IF(AND($M$1=2011,'Calculation sheet'!$AQ169="2005-2012"),'Result 2005-2012'!J169*SUM($AD$7:$AE$7)/2,IF(AND($M$1=2012,'Calculation sheet'!$AQ169="2005-2012"),'Result 2005-2012'!J169*$AE$7,IF(AND($M$1=2006,'Calculation sheet'!$AQ169="1999-2012"),'Result 2005-2012'!J169*SUM($Y$16:$AE$16)/7,IF(AND($M$1=2007,'Calculation sheet'!$AQ169="1999-2012"),'Result 2005-2012'!J169*SUM($Z$16:$AE$16)/6,IF(AND($M$1=2008,'Calculation sheet'!$AQ169="1999-2012"),'Result 2005-2012'!J169*SUM($AA$16:$AE$16)/5,IF(AND($M$1=2009,'Calculation sheet'!$AQ169="1999-2012"),'Result 2005-2012'!J169*SUM($AB$16:$AE$16)/4,IF(AND($M$1=2010,'Calculation sheet'!$AQ169="1999-2012"),'Result 2005-2012'!J169*SUM($AC$16:$AE$16)/3,IF(AND($M$1=2011,'Calculation sheet'!$AQ169="1999-2012"),'Result 2005-2012'!J169*SUM($AD$16:$AE$16)/2,IF(AND($M$1=2012,'Calculation sheet'!$AQ169="1999-2012"),'Result 2005-2012'!J169*$AE$16,""))))))))))))))))</f>
        <v/>
      </c>
      <c r="K169" s="12" t="str">
        <f>IF('Result 2005-2012'!$R169="","",IF($M$1=2005,'Result 2005-2012'!K169,IF(AND($M$1=2006,'Calculation sheet'!$AQ169="2005-2012"),'Result 2005-2012'!K169*SUM($Y$8:$AE$8)/7,IF(AND($M$1=2007,'Calculation sheet'!$AQ169="2005-2012"),'Result 2005-2012'!K169*SUM($Z$8:$AE$8)/6,IF(AND($M$1=2008,'Calculation sheet'!$AQ169="2005-2012"),'Result 2005-2012'!K169*SUM($AA$8:$AE$8)/5,IF(AND($M$1=2009,'Calculation sheet'!$AQ169="2005-2012"),'Result 2005-2012'!K169*SUM($AB$8:$AE$8)/4,IF(AND($M$1=2010,'Calculation sheet'!$AQ169="2005-2012"),'Result 2005-2012'!K169*SUM($AC$8:$AE$8)/3,IF(AND($M$1=2011,'Calculation sheet'!$AQ169="2005-2012"),'Result 2005-2012'!K169*SUM($AD$8:$AE$8)/2,IF(AND($M$1=2012,'Calculation sheet'!$AQ169="2005-2012"),'Result 2005-2012'!K169*$AE$8,IF(AND($M$1=2006,'Calculation sheet'!$AQ169="1999-2012"),'Result 2005-2012'!K169*SUM($Y$17:$AE$17)/7,IF(AND($M$1=2007,'Calculation sheet'!$AQ169="1999-2012"),'Result 2005-2012'!K169*SUM($Z$17:$AE$17)/6,IF(AND($M$1=2008,'Calculation sheet'!$AQ169="1999-2012"),'Result 2005-2012'!K169*SUM($AA$17:$AE$17)/5,IF(AND($M$1=2009,'Calculation sheet'!$AQ169="1999-2012"),'Result 2005-2012'!K169*SUM($AB$17:$AE$17)/4,IF(AND($M$1=2010,'Calculation sheet'!$AQ169="1999-2012"),'Result 2005-2012'!K169*SUM($AC$17:$AE$17)/3,IF(AND($M$1=2011,'Calculation sheet'!$AQ169="1999-2012"),'Result 2005-2012'!K169*SUM($AD$17:$AE$17)/2,IF(AND($M$1=2012,'Calculation sheet'!$AQ169="1999-2012"),'Result 2005-2012'!K169*$AE$17,""))))))))))))))))</f>
        <v/>
      </c>
      <c r="L169" s="12" t="str">
        <f>IF('Result 2005-2012'!$R169="","",IF($M$1=2005,'Result 2005-2012'!L169,IF(AND($M$1=2006,'Calculation sheet'!$AQ169="2005-2012"),'Result 2005-2012'!L169*SUM($Y$9:$AE$9)/7,IF(AND($M$1=2007,'Calculation sheet'!$AQ169="2005-2012"),'Result 2005-2012'!L169*SUM($Z$9:$AE$9)/6,IF(AND($M$1=2008,'Calculation sheet'!$AQ169="2005-2012"),'Result 2005-2012'!L169*SUM($AA$9:$AE$9)/5,IF(AND($M$1=2009,'Calculation sheet'!$AQ169="2005-2012"),'Result 2005-2012'!L169*SUM($AB$9:$AE$9)/4,IF(AND($M$1=2010,'Calculation sheet'!$AQ169="2005-2012"),'Result 2005-2012'!L169*SUM($AC$9:$AE$9)/3,IF(AND($M$1=2011,'Calculation sheet'!$AQ169="2005-2012"),'Result 2005-2012'!L169*SUM($AD$9:$AE$9)/2,IF(AND($M$1=2012,'Calculation sheet'!$AQ169="2005-2012"),'Result 2005-2012'!L169*$AE$9,IF(AND($M$1=2006,'Calculation sheet'!$AQ169="1999-2012"),'Result 2005-2012'!L169*SUM($Y$18:$AE$18)/7,IF(AND($M$1=2007,'Calculation sheet'!$AQ169="1999-2012"),'Result 2005-2012'!L169*SUM($Z$18:$AE$18)/6,IF(AND($M$1=2008,'Calculation sheet'!$AQ169="1999-2012"),'Result 2005-2012'!L169*SUM($AA$18:$AE$18)/5,IF(AND($M$1=2009,'Calculation sheet'!$AQ169="1999-2012"),'Result 2005-2012'!L169*SUM($AB$18:$AE$18)/4,IF(AND($M$1=2010,'Calculation sheet'!$AQ169="1999-2012"),'Result 2005-2012'!L169*SUM($AC$18:$AE$18)/3,IF(AND($M$1=2011,'Calculation sheet'!$AQ169="1999-2012"),'Result 2005-2012'!L169*SUM($AD$18:$AE$18)/2,IF(AND($M$1=2012,'Calculation sheet'!$AQ169="1999-2012"),'Result 2005-2012'!L169*$AE$18,""))))))))))))))))</f>
        <v/>
      </c>
      <c r="M169" s="12" t="str">
        <f t="shared" si="8"/>
        <v/>
      </c>
      <c r="N169" s="12" t="str">
        <f>IF('Result 2005-2012'!$R169="","",IF($M$1=2005,'Result 2005-2012'!N169,IF(AND($M$1=2006,'Calculation sheet'!$AQ169="2005-2012"),'Result 2005-2012'!N169*SUM($Y$10:$AE$10)/7,IF(AND($M$1=2007,'Calculation sheet'!$AQ169="2005-2012"),'Result 2005-2012'!N169*SUM($Z$10:$AE$10)/6,IF(AND($M$1=2008,'Calculation sheet'!$AQ169="2005-2012"),'Result 2005-2012'!N169*SUM($AA$10:$AE$10)/5,IF(AND($M$1=2009,'Calculation sheet'!$AQ169="2005-2012"),'Result 2005-2012'!N169*SUM($AB$10:$AE$10)/4,IF(AND($M$1=2010,'Calculation sheet'!$AQ169="2005-2012"),'Result 2005-2012'!N169*SUM($AC$10:$AE$10)/3,IF(AND($M$1=2011,'Calculation sheet'!$AQ169="2005-2012"),'Result 2005-2012'!N169*SUM($AD$10:$AE$10)/2,IF(AND($M$1=2012,'Calculation sheet'!$AQ169="2005-2012"),'Result 2005-2012'!N169*$AE$10,IF(AND($M$1=2006,'Calculation sheet'!$AQ169="1999-2012"),'Result 2005-2012'!N169*SUM($Y$16:$AE$16)/7,IF(AND($M$1=2007,'Calculation sheet'!$AQ169="1999-2012"),'Result 2005-2012'!N169*SUM($Z$16:$AE$16)/6,IF(AND($M$1=2008,'Calculation sheet'!$AQ169="1999-2012"),'Result 2005-2012'!N169*SUM($AA$16:$AE$16)/5,IF(AND($M$1=2009,'Calculation sheet'!$AQ169="1999-2012"),'Result 2005-2012'!N169*SUM($AB$16:$AE$16)/4,IF(AND($M$1=2010,'Calculation sheet'!$AQ169="1999-2012"),'Result 2005-2012'!N169*SUM($AC$16:$AE$16)/3,IF(AND($M$1=2011,'Calculation sheet'!$AQ169="1999-2012"),'Result 2005-2012'!N169*SUM($AD$16:$AE$16)/2,IF(AND($M$1=2012,'Calculation sheet'!$AQ169="1999-2012"),'Result 2005-2012'!N169*$AE$16,""))))))))))))))))</f>
        <v/>
      </c>
      <c r="O169" s="12" t="str">
        <f>IF('Result 2005-2012'!$R169="","",IF($M$1=2005,'Result 2005-2012'!O169,IF(AND($M$1=2006,'Calculation sheet'!$AQ169="2005-2012"),'Result 2005-2012'!O169*SUM($Y$10:$AE$10)/7,IF(AND($M$1=2007,'Calculation sheet'!$AQ169="2005-2012"),'Result 2005-2012'!O169*SUM($Z$10:$AE$10)/6,IF(AND($M$1=2008,'Calculation sheet'!$AQ169="2005-2012"),'Result 2005-2012'!O169*SUM($AA$10:$AE$10)/5,IF(AND($M$1=2009,'Calculation sheet'!$AQ169="2005-2012"),'Result 2005-2012'!O169*SUM($AB$10:$AE$10)/4,IF(AND($M$1=2010,'Calculation sheet'!$AQ169="2005-2012"),'Result 2005-2012'!O169*SUM($AC$10:$AE$10)/3,IF(AND($M$1=2011,'Calculation sheet'!$AQ169="2005-2012"),'Result 2005-2012'!O169*SUM($AD$10:$AE$10)/2,IF(AND($M$1=2012,'Calculation sheet'!$AQ169="2005-2012"),'Result 2005-2012'!O169*$AE$10,IF(AND($M$1=2006,'Calculation sheet'!$AQ169="1999-2012"),'Result 2005-2012'!O169*SUM($Y$16:$AE$16)/7,IF(AND($M$1=2007,'Calculation sheet'!$AQ169="1999-2012"),'Result 2005-2012'!O169*SUM($Z$16:$AE$16)/6,IF(AND($M$1=2008,'Calculation sheet'!$AQ169="1999-2012"),'Result 2005-2012'!O169*SUM($AA$16:$AE$16)/5,IF(AND($M$1=2009,'Calculation sheet'!$AQ169="1999-2012"),'Result 2005-2012'!O169*SUM($AB$16:$AE$16)/4,IF(AND($M$1=2010,'Calculation sheet'!$AQ169="1999-2012"),'Result 2005-2012'!O169*SUM($AC$16:$AE$16)/3,IF(AND($M$1=2011,'Calculation sheet'!$AQ169="1999-2012"),'Result 2005-2012'!O169*SUM($AD$16:$AE$16)/2,IF(AND($M$1=2012,'Calculation sheet'!$AQ169="1999-2012"),'Result 2005-2012'!O169*$AE$16,""))))))))))))))))</f>
        <v/>
      </c>
      <c r="P169" s="12" t="str">
        <f>IF('Result 2005-2012'!$R169="","",IF($M$1=2005,'Result 2005-2012'!P169,IF(AND($M$1=2006,'Calculation sheet'!$AQ169="2005-2012"),'Result 2005-2012'!P169*SUM($Y$11:$AE$11)/7,IF(AND($M$1=2007,'Calculation sheet'!$AQ169="2005-2012"),'Result 2005-2012'!P169*SUM($Z$11:$AE$11)/6,IF(AND($M$1=2008,'Calculation sheet'!$AQ169="2005-2012"),'Result 2005-2012'!P169*SUM($AA$11:$AE$11)/5,IF(AND($M$1=2009,'Calculation sheet'!$AQ169="2005-2012"),'Result 2005-2012'!P169*SUM($AB$11:$AE$11)/4,IF(AND($M$1=2010,'Calculation sheet'!$AQ169="2005-2012"),'Result 2005-2012'!P169*SUM($AC$11:$AE$11)/3,IF(AND($M$1=2011,'Calculation sheet'!$AQ169="2005-2012"),'Result 2005-2012'!P169*SUM($AD$11:$AE$11)/2,IF(AND($M$1=2012,'Calculation sheet'!$AQ169="2005-2012"),'Result 2005-2012'!P169*$AE$11,IF(AND($M$1=2006,'Calculation sheet'!$AQ169="1999-2012"),'Result 2005-2012'!P169*SUM($Y$16:$AE$16)/7,IF(AND($M$1=2007,'Calculation sheet'!$AQ169="1999-2012"),'Result 2005-2012'!P169*SUM($Z$16:$AE$16)/6,IF(AND($M$1=2008,'Calculation sheet'!$AQ169="1999-2012"),'Result 2005-2012'!P169*SUM($AA$16:$AE$16)/5,IF(AND($M$1=2009,'Calculation sheet'!$AQ169="1999-2012"),'Result 2005-2012'!P169*SUM($AB$16:$AE$16)/4,IF(AND($M$1=2010,'Calculation sheet'!$AQ169="1999-2012"),'Result 2005-2012'!P169*SUM($AC$16:$AE$16)/3,IF(AND($M$1=2011,'Calculation sheet'!$AQ169="1999-2012"),'Result 2005-2012'!P169*SUM($AD$16:$AE$16)/2,IF(AND($M$1=2012,'Calculation sheet'!$AQ169="1999-2012"),'Result 2005-2012'!P169*$AE$16,""))))))))))))))))</f>
        <v/>
      </c>
      <c r="Q169" s="12" t="str">
        <f t="shared" si="9"/>
        <v/>
      </c>
      <c r="R169" s="14" t="str">
        <f t="shared" si="10"/>
        <v/>
      </c>
    </row>
    <row r="170" spans="1:18" x14ac:dyDescent="0.3">
      <c r="A170" s="4" t="str">
        <f>IF('Input data'!A185="","",'Input data'!A185)</f>
        <v/>
      </c>
      <c r="B170" s="4" t="str">
        <f>IF('Input data'!B185="","",'Input data'!B185)</f>
        <v/>
      </c>
      <c r="C170" s="4" t="str">
        <f>IF('Input data'!C185="","",'Input data'!C185)</f>
        <v/>
      </c>
      <c r="D170" s="4" t="str">
        <f>IF('Input data'!D185="","",'Input data'!D185)</f>
        <v/>
      </c>
      <c r="E170" s="4" t="str">
        <f>IF('Input data'!E185="","",'Input data'!E185)</f>
        <v/>
      </c>
      <c r="F170" s="4" t="str">
        <f>IF('Input data'!F185="","",'Input data'!F185)</f>
        <v/>
      </c>
      <c r="G170" s="4">
        <f>IF('Input data'!G185="","",'Input data'!G185)</f>
        <v>0</v>
      </c>
      <c r="H170" s="4" t="str">
        <f>IF('Input data'!H185&gt;0.5,'Input data'!H185,"")</f>
        <v/>
      </c>
      <c r="I170" s="4" t="str">
        <f>IF('Input data'!I185="","",'Input data'!I185)</f>
        <v/>
      </c>
      <c r="J170" s="12" t="str">
        <f>IF('Result 2005-2012'!$R170="","",IF($M$1=2005,'Result 2005-2012'!J170,IF(AND($M$1=2006,'Calculation sheet'!$AQ170="2005-2012"),'Result 2005-2012'!J170*SUM($Y$7:$AE$7)/7,IF(AND($M$1=2007,'Calculation sheet'!$AQ170="2005-2012"),'Result 2005-2012'!J170*SUM($Z$7:$AE$7)/6,IF(AND($M$1=2008,'Calculation sheet'!$AQ170="2005-2012"),'Result 2005-2012'!J170*SUM($AA$7:$AE$7)/5,IF(AND($M$1=2009,'Calculation sheet'!$AQ170="2005-2012"),'Result 2005-2012'!J170*SUM($AB$7:$AE$7)/4,IF(AND($M$1=2010,'Calculation sheet'!$AQ170="2005-2012"),'Result 2005-2012'!J170*SUM($AC$7:$AE$7)/3,IF(AND($M$1=2011,'Calculation sheet'!$AQ170="2005-2012"),'Result 2005-2012'!J170*SUM($AD$7:$AE$7)/2,IF(AND($M$1=2012,'Calculation sheet'!$AQ170="2005-2012"),'Result 2005-2012'!J170*$AE$7,IF(AND($M$1=2006,'Calculation sheet'!$AQ170="1999-2012"),'Result 2005-2012'!J170*SUM($Y$16:$AE$16)/7,IF(AND($M$1=2007,'Calculation sheet'!$AQ170="1999-2012"),'Result 2005-2012'!J170*SUM($Z$16:$AE$16)/6,IF(AND($M$1=2008,'Calculation sheet'!$AQ170="1999-2012"),'Result 2005-2012'!J170*SUM($AA$16:$AE$16)/5,IF(AND($M$1=2009,'Calculation sheet'!$AQ170="1999-2012"),'Result 2005-2012'!J170*SUM($AB$16:$AE$16)/4,IF(AND($M$1=2010,'Calculation sheet'!$AQ170="1999-2012"),'Result 2005-2012'!J170*SUM($AC$16:$AE$16)/3,IF(AND($M$1=2011,'Calculation sheet'!$AQ170="1999-2012"),'Result 2005-2012'!J170*SUM($AD$16:$AE$16)/2,IF(AND($M$1=2012,'Calculation sheet'!$AQ170="1999-2012"),'Result 2005-2012'!J170*$AE$16,""))))))))))))))))</f>
        <v/>
      </c>
      <c r="K170" s="12" t="str">
        <f>IF('Result 2005-2012'!$R170="","",IF($M$1=2005,'Result 2005-2012'!K170,IF(AND($M$1=2006,'Calculation sheet'!$AQ170="2005-2012"),'Result 2005-2012'!K170*SUM($Y$8:$AE$8)/7,IF(AND($M$1=2007,'Calculation sheet'!$AQ170="2005-2012"),'Result 2005-2012'!K170*SUM($Z$8:$AE$8)/6,IF(AND($M$1=2008,'Calculation sheet'!$AQ170="2005-2012"),'Result 2005-2012'!K170*SUM($AA$8:$AE$8)/5,IF(AND($M$1=2009,'Calculation sheet'!$AQ170="2005-2012"),'Result 2005-2012'!K170*SUM($AB$8:$AE$8)/4,IF(AND($M$1=2010,'Calculation sheet'!$AQ170="2005-2012"),'Result 2005-2012'!K170*SUM($AC$8:$AE$8)/3,IF(AND($M$1=2011,'Calculation sheet'!$AQ170="2005-2012"),'Result 2005-2012'!K170*SUM($AD$8:$AE$8)/2,IF(AND($M$1=2012,'Calculation sheet'!$AQ170="2005-2012"),'Result 2005-2012'!K170*$AE$8,IF(AND($M$1=2006,'Calculation sheet'!$AQ170="1999-2012"),'Result 2005-2012'!K170*SUM($Y$17:$AE$17)/7,IF(AND($M$1=2007,'Calculation sheet'!$AQ170="1999-2012"),'Result 2005-2012'!K170*SUM($Z$17:$AE$17)/6,IF(AND($M$1=2008,'Calculation sheet'!$AQ170="1999-2012"),'Result 2005-2012'!K170*SUM($AA$17:$AE$17)/5,IF(AND($M$1=2009,'Calculation sheet'!$AQ170="1999-2012"),'Result 2005-2012'!K170*SUM($AB$17:$AE$17)/4,IF(AND($M$1=2010,'Calculation sheet'!$AQ170="1999-2012"),'Result 2005-2012'!K170*SUM($AC$17:$AE$17)/3,IF(AND($M$1=2011,'Calculation sheet'!$AQ170="1999-2012"),'Result 2005-2012'!K170*SUM($AD$17:$AE$17)/2,IF(AND($M$1=2012,'Calculation sheet'!$AQ170="1999-2012"),'Result 2005-2012'!K170*$AE$17,""))))))))))))))))</f>
        <v/>
      </c>
      <c r="L170" s="12" t="str">
        <f>IF('Result 2005-2012'!$R170="","",IF($M$1=2005,'Result 2005-2012'!L170,IF(AND($M$1=2006,'Calculation sheet'!$AQ170="2005-2012"),'Result 2005-2012'!L170*SUM($Y$9:$AE$9)/7,IF(AND($M$1=2007,'Calculation sheet'!$AQ170="2005-2012"),'Result 2005-2012'!L170*SUM($Z$9:$AE$9)/6,IF(AND($M$1=2008,'Calculation sheet'!$AQ170="2005-2012"),'Result 2005-2012'!L170*SUM($AA$9:$AE$9)/5,IF(AND($M$1=2009,'Calculation sheet'!$AQ170="2005-2012"),'Result 2005-2012'!L170*SUM($AB$9:$AE$9)/4,IF(AND($M$1=2010,'Calculation sheet'!$AQ170="2005-2012"),'Result 2005-2012'!L170*SUM($AC$9:$AE$9)/3,IF(AND($M$1=2011,'Calculation sheet'!$AQ170="2005-2012"),'Result 2005-2012'!L170*SUM($AD$9:$AE$9)/2,IF(AND($M$1=2012,'Calculation sheet'!$AQ170="2005-2012"),'Result 2005-2012'!L170*$AE$9,IF(AND($M$1=2006,'Calculation sheet'!$AQ170="1999-2012"),'Result 2005-2012'!L170*SUM($Y$18:$AE$18)/7,IF(AND($M$1=2007,'Calculation sheet'!$AQ170="1999-2012"),'Result 2005-2012'!L170*SUM($Z$18:$AE$18)/6,IF(AND($M$1=2008,'Calculation sheet'!$AQ170="1999-2012"),'Result 2005-2012'!L170*SUM($AA$18:$AE$18)/5,IF(AND($M$1=2009,'Calculation sheet'!$AQ170="1999-2012"),'Result 2005-2012'!L170*SUM($AB$18:$AE$18)/4,IF(AND($M$1=2010,'Calculation sheet'!$AQ170="1999-2012"),'Result 2005-2012'!L170*SUM($AC$18:$AE$18)/3,IF(AND($M$1=2011,'Calculation sheet'!$AQ170="1999-2012"),'Result 2005-2012'!L170*SUM($AD$18:$AE$18)/2,IF(AND($M$1=2012,'Calculation sheet'!$AQ170="1999-2012"),'Result 2005-2012'!L170*$AE$18,""))))))))))))))))</f>
        <v/>
      </c>
      <c r="M170" s="12" t="str">
        <f t="shared" si="8"/>
        <v/>
      </c>
      <c r="N170" s="12" t="str">
        <f>IF('Result 2005-2012'!$R170="","",IF($M$1=2005,'Result 2005-2012'!N170,IF(AND($M$1=2006,'Calculation sheet'!$AQ170="2005-2012"),'Result 2005-2012'!N170*SUM($Y$10:$AE$10)/7,IF(AND($M$1=2007,'Calculation sheet'!$AQ170="2005-2012"),'Result 2005-2012'!N170*SUM($Z$10:$AE$10)/6,IF(AND($M$1=2008,'Calculation sheet'!$AQ170="2005-2012"),'Result 2005-2012'!N170*SUM($AA$10:$AE$10)/5,IF(AND($M$1=2009,'Calculation sheet'!$AQ170="2005-2012"),'Result 2005-2012'!N170*SUM($AB$10:$AE$10)/4,IF(AND($M$1=2010,'Calculation sheet'!$AQ170="2005-2012"),'Result 2005-2012'!N170*SUM($AC$10:$AE$10)/3,IF(AND($M$1=2011,'Calculation sheet'!$AQ170="2005-2012"),'Result 2005-2012'!N170*SUM($AD$10:$AE$10)/2,IF(AND($M$1=2012,'Calculation sheet'!$AQ170="2005-2012"),'Result 2005-2012'!N170*$AE$10,IF(AND($M$1=2006,'Calculation sheet'!$AQ170="1999-2012"),'Result 2005-2012'!N170*SUM($Y$16:$AE$16)/7,IF(AND($M$1=2007,'Calculation sheet'!$AQ170="1999-2012"),'Result 2005-2012'!N170*SUM($Z$16:$AE$16)/6,IF(AND($M$1=2008,'Calculation sheet'!$AQ170="1999-2012"),'Result 2005-2012'!N170*SUM($AA$16:$AE$16)/5,IF(AND($M$1=2009,'Calculation sheet'!$AQ170="1999-2012"),'Result 2005-2012'!N170*SUM($AB$16:$AE$16)/4,IF(AND($M$1=2010,'Calculation sheet'!$AQ170="1999-2012"),'Result 2005-2012'!N170*SUM($AC$16:$AE$16)/3,IF(AND($M$1=2011,'Calculation sheet'!$AQ170="1999-2012"),'Result 2005-2012'!N170*SUM($AD$16:$AE$16)/2,IF(AND($M$1=2012,'Calculation sheet'!$AQ170="1999-2012"),'Result 2005-2012'!N170*$AE$16,""))))))))))))))))</f>
        <v/>
      </c>
      <c r="O170" s="12" t="str">
        <f>IF('Result 2005-2012'!$R170="","",IF($M$1=2005,'Result 2005-2012'!O170,IF(AND($M$1=2006,'Calculation sheet'!$AQ170="2005-2012"),'Result 2005-2012'!O170*SUM($Y$10:$AE$10)/7,IF(AND($M$1=2007,'Calculation sheet'!$AQ170="2005-2012"),'Result 2005-2012'!O170*SUM($Z$10:$AE$10)/6,IF(AND($M$1=2008,'Calculation sheet'!$AQ170="2005-2012"),'Result 2005-2012'!O170*SUM($AA$10:$AE$10)/5,IF(AND($M$1=2009,'Calculation sheet'!$AQ170="2005-2012"),'Result 2005-2012'!O170*SUM($AB$10:$AE$10)/4,IF(AND($M$1=2010,'Calculation sheet'!$AQ170="2005-2012"),'Result 2005-2012'!O170*SUM($AC$10:$AE$10)/3,IF(AND($M$1=2011,'Calculation sheet'!$AQ170="2005-2012"),'Result 2005-2012'!O170*SUM($AD$10:$AE$10)/2,IF(AND($M$1=2012,'Calculation sheet'!$AQ170="2005-2012"),'Result 2005-2012'!O170*$AE$10,IF(AND($M$1=2006,'Calculation sheet'!$AQ170="1999-2012"),'Result 2005-2012'!O170*SUM($Y$16:$AE$16)/7,IF(AND($M$1=2007,'Calculation sheet'!$AQ170="1999-2012"),'Result 2005-2012'!O170*SUM($Z$16:$AE$16)/6,IF(AND($M$1=2008,'Calculation sheet'!$AQ170="1999-2012"),'Result 2005-2012'!O170*SUM($AA$16:$AE$16)/5,IF(AND($M$1=2009,'Calculation sheet'!$AQ170="1999-2012"),'Result 2005-2012'!O170*SUM($AB$16:$AE$16)/4,IF(AND($M$1=2010,'Calculation sheet'!$AQ170="1999-2012"),'Result 2005-2012'!O170*SUM($AC$16:$AE$16)/3,IF(AND($M$1=2011,'Calculation sheet'!$AQ170="1999-2012"),'Result 2005-2012'!O170*SUM($AD$16:$AE$16)/2,IF(AND($M$1=2012,'Calculation sheet'!$AQ170="1999-2012"),'Result 2005-2012'!O170*$AE$16,""))))))))))))))))</f>
        <v/>
      </c>
      <c r="P170" s="12" t="str">
        <f>IF('Result 2005-2012'!$R170="","",IF($M$1=2005,'Result 2005-2012'!P170,IF(AND($M$1=2006,'Calculation sheet'!$AQ170="2005-2012"),'Result 2005-2012'!P170*SUM($Y$11:$AE$11)/7,IF(AND($M$1=2007,'Calculation sheet'!$AQ170="2005-2012"),'Result 2005-2012'!P170*SUM($Z$11:$AE$11)/6,IF(AND($M$1=2008,'Calculation sheet'!$AQ170="2005-2012"),'Result 2005-2012'!P170*SUM($AA$11:$AE$11)/5,IF(AND($M$1=2009,'Calculation sheet'!$AQ170="2005-2012"),'Result 2005-2012'!P170*SUM($AB$11:$AE$11)/4,IF(AND($M$1=2010,'Calculation sheet'!$AQ170="2005-2012"),'Result 2005-2012'!P170*SUM($AC$11:$AE$11)/3,IF(AND($M$1=2011,'Calculation sheet'!$AQ170="2005-2012"),'Result 2005-2012'!P170*SUM($AD$11:$AE$11)/2,IF(AND($M$1=2012,'Calculation sheet'!$AQ170="2005-2012"),'Result 2005-2012'!P170*$AE$11,IF(AND($M$1=2006,'Calculation sheet'!$AQ170="1999-2012"),'Result 2005-2012'!P170*SUM($Y$16:$AE$16)/7,IF(AND($M$1=2007,'Calculation sheet'!$AQ170="1999-2012"),'Result 2005-2012'!P170*SUM($Z$16:$AE$16)/6,IF(AND($M$1=2008,'Calculation sheet'!$AQ170="1999-2012"),'Result 2005-2012'!P170*SUM($AA$16:$AE$16)/5,IF(AND($M$1=2009,'Calculation sheet'!$AQ170="1999-2012"),'Result 2005-2012'!P170*SUM($AB$16:$AE$16)/4,IF(AND($M$1=2010,'Calculation sheet'!$AQ170="1999-2012"),'Result 2005-2012'!P170*SUM($AC$16:$AE$16)/3,IF(AND($M$1=2011,'Calculation sheet'!$AQ170="1999-2012"),'Result 2005-2012'!P170*SUM($AD$16:$AE$16)/2,IF(AND($M$1=2012,'Calculation sheet'!$AQ170="1999-2012"),'Result 2005-2012'!P170*$AE$16,""))))))))))))))))</f>
        <v/>
      </c>
      <c r="Q170" s="12" t="str">
        <f t="shared" si="9"/>
        <v/>
      </c>
      <c r="R170" s="14" t="str">
        <f t="shared" si="10"/>
        <v/>
      </c>
    </row>
    <row r="171" spans="1:18" x14ac:dyDescent="0.3">
      <c r="A171" s="4" t="str">
        <f>IF('Input data'!A186="","",'Input data'!A186)</f>
        <v/>
      </c>
      <c r="B171" s="4" t="str">
        <f>IF('Input data'!B186="","",'Input data'!B186)</f>
        <v/>
      </c>
      <c r="C171" s="4" t="str">
        <f>IF('Input data'!C186="","",'Input data'!C186)</f>
        <v/>
      </c>
      <c r="D171" s="4" t="str">
        <f>IF('Input data'!D186="","",'Input data'!D186)</f>
        <v/>
      </c>
      <c r="E171" s="4" t="str">
        <f>IF('Input data'!E186="","",'Input data'!E186)</f>
        <v/>
      </c>
      <c r="F171" s="4" t="str">
        <f>IF('Input data'!F186="","",'Input data'!F186)</f>
        <v/>
      </c>
      <c r="G171" s="4">
        <f>IF('Input data'!G186="","",'Input data'!G186)</f>
        <v>0</v>
      </c>
      <c r="H171" s="4" t="str">
        <f>IF('Input data'!H186&gt;0.5,'Input data'!H186,"")</f>
        <v/>
      </c>
      <c r="I171" s="4" t="str">
        <f>IF('Input data'!I186="","",'Input data'!I186)</f>
        <v/>
      </c>
      <c r="J171" s="12" t="str">
        <f>IF('Result 2005-2012'!$R171="","",IF($M$1=2005,'Result 2005-2012'!J171,IF(AND($M$1=2006,'Calculation sheet'!$AQ171="2005-2012"),'Result 2005-2012'!J171*SUM($Y$7:$AE$7)/7,IF(AND($M$1=2007,'Calculation sheet'!$AQ171="2005-2012"),'Result 2005-2012'!J171*SUM($Z$7:$AE$7)/6,IF(AND($M$1=2008,'Calculation sheet'!$AQ171="2005-2012"),'Result 2005-2012'!J171*SUM($AA$7:$AE$7)/5,IF(AND($M$1=2009,'Calculation sheet'!$AQ171="2005-2012"),'Result 2005-2012'!J171*SUM($AB$7:$AE$7)/4,IF(AND($M$1=2010,'Calculation sheet'!$AQ171="2005-2012"),'Result 2005-2012'!J171*SUM($AC$7:$AE$7)/3,IF(AND($M$1=2011,'Calculation sheet'!$AQ171="2005-2012"),'Result 2005-2012'!J171*SUM($AD$7:$AE$7)/2,IF(AND($M$1=2012,'Calculation sheet'!$AQ171="2005-2012"),'Result 2005-2012'!J171*$AE$7,IF(AND($M$1=2006,'Calculation sheet'!$AQ171="1999-2012"),'Result 2005-2012'!J171*SUM($Y$16:$AE$16)/7,IF(AND($M$1=2007,'Calculation sheet'!$AQ171="1999-2012"),'Result 2005-2012'!J171*SUM($Z$16:$AE$16)/6,IF(AND($M$1=2008,'Calculation sheet'!$AQ171="1999-2012"),'Result 2005-2012'!J171*SUM($AA$16:$AE$16)/5,IF(AND($M$1=2009,'Calculation sheet'!$AQ171="1999-2012"),'Result 2005-2012'!J171*SUM($AB$16:$AE$16)/4,IF(AND($M$1=2010,'Calculation sheet'!$AQ171="1999-2012"),'Result 2005-2012'!J171*SUM($AC$16:$AE$16)/3,IF(AND($M$1=2011,'Calculation sheet'!$AQ171="1999-2012"),'Result 2005-2012'!J171*SUM($AD$16:$AE$16)/2,IF(AND($M$1=2012,'Calculation sheet'!$AQ171="1999-2012"),'Result 2005-2012'!J171*$AE$16,""))))))))))))))))</f>
        <v/>
      </c>
      <c r="K171" s="12" t="str">
        <f>IF('Result 2005-2012'!$R171="","",IF($M$1=2005,'Result 2005-2012'!K171,IF(AND($M$1=2006,'Calculation sheet'!$AQ171="2005-2012"),'Result 2005-2012'!K171*SUM($Y$8:$AE$8)/7,IF(AND($M$1=2007,'Calculation sheet'!$AQ171="2005-2012"),'Result 2005-2012'!K171*SUM($Z$8:$AE$8)/6,IF(AND($M$1=2008,'Calculation sheet'!$AQ171="2005-2012"),'Result 2005-2012'!K171*SUM($AA$8:$AE$8)/5,IF(AND($M$1=2009,'Calculation sheet'!$AQ171="2005-2012"),'Result 2005-2012'!K171*SUM($AB$8:$AE$8)/4,IF(AND($M$1=2010,'Calculation sheet'!$AQ171="2005-2012"),'Result 2005-2012'!K171*SUM($AC$8:$AE$8)/3,IF(AND($M$1=2011,'Calculation sheet'!$AQ171="2005-2012"),'Result 2005-2012'!K171*SUM($AD$8:$AE$8)/2,IF(AND($M$1=2012,'Calculation sheet'!$AQ171="2005-2012"),'Result 2005-2012'!K171*$AE$8,IF(AND($M$1=2006,'Calculation sheet'!$AQ171="1999-2012"),'Result 2005-2012'!K171*SUM($Y$17:$AE$17)/7,IF(AND($M$1=2007,'Calculation sheet'!$AQ171="1999-2012"),'Result 2005-2012'!K171*SUM($Z$17:$AE$17)/6,IF(AND($M$1=2008,'Calculation sheet'!$AQ171="1999-2012"),'Result 2005-2012'!K171*SUM($AA$17:$AE$17)/5,IF(AND($M$1=2009,'Calculation sheet'!$AQ171="1999-2012"),'Result 2005-2012'!K171*SUM($AB$17:$AE$17)/4,IF(AND($M$1=2010,'Calculation sheet'!$AQ171="1999-2012"),'Result 2005-2012'!K171*SUM($AC$17:$AE$17)/3,IF(AND($M$1=2011,'Calculation sheet'!$AQ171="1999-2012"),'Result 2005-2012'!K171*SUM($AD$17:$AE$17)/2,IF(AND($M$1=2012,'Calculation sheet'!$AQ171="1999-2012"),'Result 2005-2012'!K171*$AE$17,""))))))))))))))))</f>
        <v/>
      </c>
      <c r="L171" s="12" t="str">
        <f>IF('Result 2005-2012'!$R171="","",IF($M$1=2005,'Result 2005-2012'!L171,IF(AND($M$1=2006,'Calculation sheet'!$AQ171="2005-2012"),'Result 2005-2012'!L171*SUM($Y$9:$AE$9)/7,IF(AND($M$1=2007,'Calculation sheet'!$AQ171="2005-2012"),'Result 2005-2012'!L171*SUM($Z$9:$AE$9)/6,IF(AND($M$1=2008,'Calculation sheet'!$AQ171="2005-2012"),'Result 2005-2012'!L171*SUM($AA$9:$AE$9)/5,IF(AND($M$1=2009,'Calculation sheet'!$AQ171="2005-2012"),'Result 2005-2012'!L171*SUM($AB$9:$AE$9)/4,IF(AND($M$1=2010,'Calculation sheet'!$AQ171="2005-2012"),'Result 2005-2012'!L171*SUM($AC$9:$AE$9)/3,IF(AND($M$1=2011,'Calculation sheet'!$AQ171="2005-2012"),'Result 2005-2012'!L171*SUM($AD$9:$AE$9)/2,IF(AND($M$1=2012,'Calculation sheet'!$AQ171="2005-2012"),'Result 2005-2012'!L171*$AE$9,IF(AND($M$1=2006,'Calculation sheet'!$AQ171="1999-2012"),'Result 2005-2012'!L171*SUM($Y$18:$AE$18)/7,IF(AND($M$1=2007,'Calculation sheet'!$AQ171="1999-2012"),'Result 2005-2012'!L171*SUM($Z$18:$AE$18)/6,IF(AND($M$1=2008,'Calculation sheet'!$AQ171="1999-2012"),'Result 2005-2012'!L171*SUM($AA$18:$AE$18)/5,IF(AND($M$1=2009,'Calculation sheet'!$AQ171="1999-2012"),'Result 2005-2012'!L171*SUM($AB$18:$AE$18)/4,IF(AND($M$1=2010,'Calculation sheet'!$AQ171="1999-2012"),'Result 2005-2012'!L171*SUM($AC$18:$AE$18)/3,IF(AND($M$1=2011,'Calculation sheet'!$AQ171="1999-2012"),'Result 2005-2012'!L171*SUM($AD$18:$AE$18)/2,IF(AND($M$1=2012,'Calculation sheet'!$AQ171="1999-2012"),'Result 2005-2012'!L171*$AE$18,""))))))))))))))))</f>
        <v/>
      </c>
      <c r="M171" s="12" t="str">
        <f t="shared" si="8"/>
        <v/>
      </c>
      <c r="N171" s="12" t="str">
        <f>IF('Result 2005-2012'!$R171="","",IF($M$1=2005,'Result 2005-2012'!N171,IF(AND($M$1=2006,'Calculation sheet'!$AQ171="2005-2012"),'Result 2005-2012'!N171*SUM($Y$10:$AE$10)/7,IF(AND($M$1=2007,'Calculation sheet'!$AQ171="2005-2012"),'Result 2005-2012'!N171*SUM($Z$10:$AE$10)/6,IF(AND($M$1=2008,'Calculation sheet'!$AQ171="2005-2012"),'Result 2005-2012'!N171*SUM($AA$10:$AE$10)/5,IF(AND($M$1=2009,'Calculation sheet'!$AQ171="2005-2012"),'Result 2005-2012'!N171*SUM($AB$10:$AE$10)/4,IF(AND($M$1=2010,'Calculation sheet'!$AQ171="2005-2012"),'Result 2005-2012'!N171*SUM($AC$10:$AE$10)/3,IF(AND($M$1=2011,'Calculation sheet'!$AQ171="2005-2012"),'Result 2005-2012'!N171*SUM($AD$10:$AE$10)/2,IF(AND($M$1=2012,'Calculation sheet'!$AQ171="2005-2012"),'Result 2005-2012'!N171*$AE$10,IF(AND($M$1=2006,'Calculation sheet'!$AQ171="1999-2012"),'Result 2005-2012'!N171*SUM($Y$16:$AE$16)/7,IF(AND($M$1=2007,'Calculation sheet'!$AQ171="1999-2012"),'Result 2005-2012'!N171*SUM($Z$16:$AE$16)/6,IF(AND($M$1=2008,'Calculation sheet'!$AQ171="1999-2012"),'Result 2005-2012'!N171*SUM($AA$16:$AE$16)/5,IF(AND($M$1=2009,'Calculation sheet'!$AQ171="1999-2012"),'Result 2005-2012'!N171*SUM($AB$16:$AE$16)/4,IF(AND($M$1=2010,'Calculation sheet'!$AQ171="1999-2012"),'Result 2005-2012'!N171*SUM($AC$16:$AE$16)/3,IF(AND($M$1=2011,'Calculation sheet'!$AQ171="1999-2012"),'Result 2005-2012'!N171*SUM($AD$16:$AE$16)/2,IF(AND($M$1=2012,'Calculation sheet'!$AQ171="1999-2012"),'Result 2005-2012'!N171*$AE$16,""))))))))))))))))</f>
        <v/>
      </c>
      <c r="O171" s="12" t="str">
        <f>IF('Result 2005-2012'!$R171="","",IF($M$1=2005,'Result 2005-2012'!O171,IF(AND($M$1=2006,'Calculation sheet'!$AQ171="2005-2012"),'Result 2005-2012'!O171*SUM($Y$10:$AE$10)/7,IF(AND($M$1=2007,'Calculation sheet'!$AQ171="2005-2012"),'Result 2005-2012'!O171*SUM($Z$10:$AE$10)/6,IF(AND($M$1=2008,'Calculation sheet'!$AQ171="2005-2012"),'Result 2005-2012'!O171*SUM($AA$10:$AE$10)/5,IF(AND($M$1=2009,'Calculation sheet'!$AQ171="2005-2012"),'Result 2005-2012'!O171*SUM($AB$10:$AE$10)/4,IF(AND($M$1=2010,'Calculation sheet'!$AQ171="2005-2012"),'Result 2005-2012'!O171*SUM($AC$10:$AE$10)/3,IF(AND($M$1=2011,'Calculation sheet'!$AQ171="2005-2012"),'Result 2005-2012'!O171*SUM($AD$10:$AE$10)/2,IF(AND($M$1=2012,'Calculation sheet'!$AQ171="2005-2012"),'Result 2005-2012'!O171*$AE$10,IF(AND($M$1=2006,'Calculation sheet'!$AQ171="1999-2012"),'Result 2005-2012'!O171*SUM($Y$16:$AE$16)/7,IF(AND($M$1=2007,'Calculation sheet'!$AQ171="1999-2012"),'Result 2005-2012'!O171*SUM($Z$16:$AE$16)/6,IF(AND($M$1=2008,'Calculation sheet'!$AQ171="1999-2012"),'Result 2005-2012'!O171*SUM($AA$16:$AE$16)/5,IF(AND($M$1=2009,'Calculation sheet'!$AQ171="1999-2012"),'Result 2005-2012'!O171*SUM($AB$16:$AE$16)/4,IF(AND($M$1=2010,'Calculation sheet'!$AQ171="1999-2012"),'Result 2005-2012'!O171*SUM($AC$16:$AE$16)/3,IF(AND($M$1=2011,'Calculation sheet'!$AQ171="1999-2012"),'Result 2005-2012'!O171*SUM($AD$16:$AE$16)/2,IF(AND($M$1=2012,'Calculation sheet'!$AQ171="1999-2012"),'Result 2005-2012'!O171*$AE$16,""))))))))))))))))</f>
        <v/>
      </c>
      <c r="P171" s="12" t="str">
        <f>IF('Result 2005-2012'!$R171="","",IF($M$1=2005,'Result 2005-2012'!P171,IF(AND($M$1=2006,'Calculation sheet'!$AQ171="2005-2012"),'Result 2005-2012'!P171*SUM($Y$11:$AE$11)/7,IF(AND($M$1=2007,'Calculation sheet'!$AQ171="2005-2012"),'Result 2005-2012'!P171*SUM($Z$11:$AE$11)/6,IF(AND($M$1=2008,'Calculation sheet'!$AQ171="2005-2012"),'Result 2005-2012'!P171*SUM($AA$11:$AE$11)/5,IF(AND($M$1=2009,'Calculation sheet'!$AQ171="2005-2012"),'Result 2005-2012'!P171*SUM($AB$11:$AE$11)/4,IF(AND($M$1=2010,'Calculation sheet'!$AQ171="2005-2012"),'Result 2005-2012'!P171*SUM($AC$11:$AE$11)/3,IF(AND($M$1=2011,'Calculation sheet'!$AQ171="2005-2012"),'Result 2005-2012'!P171*SUM($AD$11:$AE$11)/2,IF(AND($M$1=2012,'Calculation sheet'!$AQ171="2005-2012"),'Result 2005-2012'!P171*$AE$11,IF(AND($M$1=2006,'Calculation sheet'!$AQ171="1999-2012"),'Result 2005-2012'!P171*SUM($Y$16:$AE$16)/7,IF(AND($M$1=2007,'Calculation sheet'!$AQ171="1999-2012"),'Result 2005-2012'!P171*SUM($Z$16:$AE$16)/6,IF(AND($M$1=2008,'Calculation sheet'!$AQ171="1999-2012"),'Result 2005-2012'!P171*SUM($AA$16:$AE$16)/5,IF(AND($M$1=2009,'Calculation sheet'!$AQ171="1999-2012"),'Result 2005-2012'!P171*SUM($AB$16:$AE$16)/4,IF(AND($M$1=2010,'Calculation sheet'!$AQ171="1999-2012"),'Result 2005-2012'!P171*SUM($AC$16:$AE$16)/3,IF(AND($M$1=2011,'Calculation sheet'!$AQ171="1999-2012"),'Result 2005-2012'!P171*SUM($AD$16:$AE$16)/2,IF(AND($M$1=2012,'Calculation sheet'!$AQ171="1999-2012"),'Result 2005-2012'!P171*$AE$16,""))))))))))))))))</f>
        <v/>
      </c>
      <c r="Q171" s="12" t="str">
        <f t="shared" si="9"/>
        <v/>
      </c>
      <c r="R171" s="14" t="str">
        <f t="shared" si="10"/>
        <v/>
      </c>
    </row>
    <row r="172" spans="1:18" x14ac:dyDescent="0.3">
      <c r="A172" s="4" t="str">
        <f>IF('Input data'!A187="","",'Input data'!A187)</f>
        <v/>
      </c>
      <c r="B172" s="4" t="str">
        <f>IF('Input data'!B187="","",'Input data'!B187)</f>
        <v/>
      </c>
      <c r="C172" s="4" t="str">
        <f>IF('Input data'!C187="","",'Input data'!C187)</f>
        <v/>
      </c>
      <c r="D172" s="4" t="str">
        <f>IF('Input data'!D187="","",'Input data'!D187)</f>
        <v/>
      </c>
      <c r="E172" s="4" t="str">
        <f>IF('Input data'!E187="","",'Input data'!E187)</f>
        <v/>
      </c>
      <c r="F172" s="4" t="str">
        <f>IF('Input data'!F187="","",'Input data'!F187)</f>
        <v/>
      </c>
      <c r="G172" s="4">
        <f>IF('Input data'!G187="","",'Input data'!G187)</f>
        <v>0</v>
      </c>
      <c r="H172" s="4" t="str">
        <f>IF('Input data'!H187&gt;0.5,'Input data'!H187,"")</f>
        <v/>
      </c>
      <c r="I172" s="4" t="str">
        <f>IF('Input data'!I187="","",'Input data'!I187)</f>
        <v/>
      </c>
      <c r="J172" s="12" t="str">
        <f>IF('Result 2005-2012'!$R172="","",IF($M$1=2005,'Result 2005-2012'!J172,IF(AND($M$1=2006,'Calculation sheet'!$AQ172="2005-2012"),'Result 2005-2012'!J172*SUM($Y$7:$AE$7)/7,IF(AND($M$1=2007,'Calculation sheet'!$AQ172="2005-2012"),'Result 2005-2012'!J172*SUM($Z$7:$AE$7)/6,IF(AND($M$1=2008,'Calculation sheet'!$AQ172="2005-2012"),'Result 2005-2012'!J172*SUM($AA$7:$AE$7)/5,IF(AND($M$1=2009,'Calculation sheet'!$AQ172="2005-2012"),'Result 2005-2012'!J172*SUM($AB$7:$AE$7)/4,IF(AND($M$1=2010,'Calculation sheet'!$AQ172="2005-2012"),'Result 2005-2012'!J172*SUM($AC$7:$AE$7)/3,IF(AND($M$1=2011,'Calculation sheet'!$AQ172="2005-2012"),'Result 2005-2012'!J172*SUM($AD$7:$AE$7)/2,IF(AND($M$1=2012,'Calculation sheet'!$AQ172="2005-2012"),'Result 2005-2012'!J172*$AE$7,IF(AND($M$1=2006,'Calculation sheet'!$AQ172="1999-2012"),'Result 2005-2012'!J172*SUM($Y$16:$AE$16)/7,IF(AND($M$1=2007,'Calculation sheet'!$AQ172="1999-2012"),'Result 2005-2012'!J172*SUM($Z$16:$AE$16)/6,IF(AND($M$1=2008,'Calculation sheet'!$AQ172="1999-2012"),'Result 2005-2012'!J172*SUM($AA$16:$AE$16)/5,IF(AND($M$1=2009,'Calculation sheet'!$AQ172="1999-2012"),'Result 2005-2012'!J172*SUM($AB$16:$AE$16)/4,IF(AND($M$1=2010,'Calculation sheet'!$AQ172="1999-2012"),'Result 2005-2012'!J172*SUM($AC$16:$AE$16)/3,IF(AND($M$1=2011,'Calculation sheet'!$AQ172="1999-2012"),'Result 2005-2012'!J172*SUM($AD$16:$AE$16)/2,IF(AND($M$1=2012,'Calculation sheet'!$AQ172="1999-2012"),'Result 2005-2012'!J172*$AE$16,""))))))))))))))))</f>
        <v/>
      </c>
      <c r="K172" s="12" t="str">
        <f>IF('Result 2005-2012'!$R172="","",IF($M$1=2005,'Result 2005-2012'!K172,IF(AND($M$1=2006,'Calculation sheet'!$AQ172="2005-2012"),'Result 2005-2012'!K172*SUM($Y$8:$AE$8)/7,IF(AND($M$1=2007,'Calculation sheet'!$AQ172="2005-2012"),'Result 2005-2012'!K172*SUM($Z$8:$AE$8)/6,IF(AND($M$1=2008,'Calculation sheet'!$AQ172="2005-2012"),'Result 2005-2012'!K172*SUM($AA$8:$AE$8)/5,IF(AND($M$1=2009,'Calculation sheet'!$AQ172="2005-2012"),'Result 2005-2012'!K172*SUM($AB$8:$AE$8)/4,IF(AND($M$1=2010,'Calculation sheet'!$AQ172="2005-2012"),'Result 2005-2012'!K172*SUM($AC$8:$AE$8)/3,IF(AND($M$1=2011,'Calculation sheet'!$AQ172="2005-2012"),'Result 2005-2012'!K172*SUM($AD$8:$AE$8)/2,IF(AND($M$1=2012,'Calculation sheet'!$AQ172="2005-2012"),'Result 2005-2012'!K172*$AE$8,IF(AND($M$1=2006,'Calculation sheet'!$AQ172="1999-2012"),'Result 2005-2012'!K172*SUM($Y$17:$AE$17)/7,IF(AND($M$1=2007,'Calculation sheet'!$AQ172="1999-2012"),'Result 2005-2012'!K172*SUM($Z$17:$AE$17)/6,IF(AND($M$1=2008,'Calculation sheet'!$AQ172="1999-2012"),'Result 2005-2012'!K172*SUM($AA$17:$AE$17)/5,IF(AND($M$1=2009,'Calculation sheet'!$AQ172="1999-2012"),'Result 2005-2012'!K172*SUM($AB$17:$AE$17)/4,IF(AND($M$1=2010,'Calculation sheet'!$AQ172="1999-2012"),'Result 2005-2012'!K172*SUM($AC$17:$AE$17)/3,IF(AND($M$1=2011,'Calculation sheet'!$AQ172="1999-2012"),'Result 2005-2012'!K172*SUM($AD$17:$AE$17)/2,IF(AND($M$1=2012,'Calculation sheet'!$AQ172="1999-2012"),'Result 2005-2012'!K172*$AE$17,""))))))))))))))))</f>
        <v/>
      </c>
      <c r="L172" s="12" t="str">
        <f>IF('Result 2005-2012'!$R172="","",IF($M$1=2005,'Result 2005-2012'!L172,IF(AND($M$1=2006,'Calculation sheet'!$AQ172="2005-2012"),'Result 2005-2012'!L172*SUM($Y$9:$AE$9)/7,IF(AND($M$1=2007,'Calculation sheet'!$AQ172="2005-2012"),'Result 2005-2012'!L172*SUM($Z$9:$AE$9)/6,IF(AND($M$1=2008,'Calculation sheet'!$AQ172="2005-2012"),'Result 2005-2012'!L172*SUM($AA$9:$AE$9)/5,IF(AND($M$1=2009,'Calculation sheet'!$AQ172="2005-2012"),'Result 2005-2012'!L172*SUM($AB$9:$AE$9)/4,IF(AND($M$1=2010,'Calculation sheet'!$AQ172="2005-2012"),'Result 2005-2012'!L172*SUM($AC$9:$AE$9)/3,IF(AND($M$1=2011,'Calculation sheet'!$AQ172="2005-2012"),'Result 2005-2012'!L172*SUM($AD$9:$AE$9)/2,IF(AND($M$1=2012,'Calculation sheet'!$AQ172="2005-2012"),'Result 2005-2012'!L172*$AE$9,IF(AND($M$1=2006,'Calculation sheet'!$AQ172="1999-2012"),'Result 2005-2012'!L172*SUM($Y$18:$AE$18)/7,IF(AND($M$1=2007,'Calculation sheet'!$AQ172="1999-2012"),'Result 2005-2012'!L172*SUM($Z$18:$AE$18)/6,IF(AND($M$1=2008,'Calculation sheet'!$AQ172="1999-2012"),'Result 2005-2012'!L172*SUM($AA$18:$AE$18)/5,IF(AND($M$1=2009,'Calculation sheet'!$AQ172="1999-2012"),'Result 2005-2012'!L172*SUM($AB$18:$AE$18)/4,IF(AND($M$1=2010,'Calculation sheet'!$AQ172="1999-2012"),'Result 2005-2012'!L172*SUM($AC$18:$AE$18)/3,IF(AND($M$1=2011,'Calculation sheet'!$AQ172="1999-2012"),'Result 2005-2012'!L172*SUM($AD$18:$AE$18)/2,IF(AND($M$1=2012,'Calculation sheet'!$AQ172="1999-2012"),'Result 2005-2012'!L172*$AE$18,""))))))))))))))))</f>
        <v/>
      </c>
      <c r="M172" s="12" t="str">
        <f t="shared" si="8"/>
        <v/>
      </c>
      <c r="N172" s="12" t="str">
        <f>IF('Result 2005-2012'!$R172="","",IF($M$1=2005,'Result 2005-2012'!N172,IF(AND($M$1=2006,'Calculation sheet'!$AQ172="2005-2012"),'Result 2005-2012'!N172*SUM($Y$10:$AE$10)/7,IF(AND($M$1=2007,'Calculation sheet'!$AQ172="2005-2012"),'Result 2005-2012'!N172*SUM($Z$10:$AE$10)/6,IF(AND($M$1=2008,'Calculation sheet'!$AQ172="2005-2012"),'Result 2005-2012'!N172*SUM($AA$10:$AE$10)/5,IF(AND($M$1=2009,'Calculation sheet'!$AQ172="2005-2012"),'Result 2005-2012'!N172*SUM($AB$10:$AE$10)/4,IF(AND($M$1=2010,'Calculation sheet'!$AQ172="2005-2012"),'Result 2005-2012'!N172*SUM($AC$10:$AE$10)/3,IF(AND($M$1=2011,'Calculation sheet'!$AQ172="2005-2012"),'Result 2005-2012'!N172*SUM($AD$10:$AE$10)/2,IF(AND($M$1=2012,'Calculation sheet'!$AQ172="2005-2012"),'Result 2005-2012'!N172*$AE$10,IF(AND($M$1=2006,'Calculation sheet'!$AQ172="1999-2012"),'Result 2005-2012'!N172*SUM($Y$16:$AE$16)/7,IF(AND($M$1=2007,'Calculation sheet'!$AQ172="1999-2012"),'Result 2005-2012'!N172*SUM($Z$16:$AE$16)/6,IF(AND($M$1=2008,'Calculation sheet'!$AQ172="1999-2012"),'Result 2005-2012'!N172*SUM($AA$16:$AE$16)/5,IF(AND($M$1=2009,'Calculation sheet'!$AQ172="1999-2012"),'Result 2005-2012'!N172*SUM($AB$16:$AE$16)/4,IF(AND($M$1=2010,'Calculation sheet'!$AQ172="1999-2012"),'Result 2005-2012'!N172*SUM($AC$16:$AE$16)/3,IF(AND($M$1=2011,'Calculation sheet'!$AQ172="1999-2012"),'Result 2005-2012'!N172*SUM($AD$16:$AE$16)/2,IF(AND($M$1=2012,'Calculation sheet'!$AQ172="1999-2012"),'Result 2005-2012'!N172*$AE$16,""))))))))))))))))</f>
        <v/>
      </c>
      <c r="O172" s="12" t="str">
        <f>IF('Result 2005-2012'!$R172="","",IF($M$1=2005,'Result 2005-2012'!O172,IF(AND($M$1=2006,'Calculation sheet'!$AQ172="2005-2012"),'Result 2005-2012'!O172*SUM($Y$10:$AE$10)/7,IF(AND($M$1=2007,'Calculation sheet'!$AQ172="2005-2012"),'Result 2005-2012'!O172*SUM($Z$10:$AE$10)/6,IF(AND($M$1=2008,'Calculation sheet'!$AQ172="2005-2012"),'Result 2005-2012'!O172*SUM($AA$10:$AE$10)/5,IF(AND($M$1=2009,'Calculation sheet'!$AQ172="2005-2012"),'Result 2005-2012'!O172*SUM($AB$10:$AE$10)/4,IF(AND($M$1=2010,'Calculation sheet'!$AQ172="2005-2012"),'Result 2005-2012'!O172*SUM($AC$10:$AE$10)/3,IF(AND($M$1=2011,'Calculation sheet'!$AQ172="2005-2012"),'Result 2005-2012'!O172*SUM($AD$10:$AE$10)/2,IF(AND($M$1=2012,'Calculation sheet'!$AQ172="2005-2012"),'Result 2005-2012'!O172*$AE$10,IF(AND($M$1=2006,'Calculation sheet'!$AQ172="1999-2012"),'Result 2005-2012'!O172*SUM($Y$16:$AE$16)/7,IF(AND($M$1=2007,'Calculation sheet'!$AQ172="1999-2012"),'Result 2005-2012'!O172*SUM($Z$16:$AE$16)/6,IF(AND($M$1=2008,'Calculation sheet'!$AQ172="1999-2012"),'Result 2005-2012'!O172*SUM($AA$16:$AE$16)/5,IF(AND($M$1=2009,'Calculation sheet'!$AQ172="1999-2012"),'Result 2005-2012'!O172*SUM($AB$16:$AE$16)/4,IF(AND($M$1=2010,'Calculation sheet'!$AQ172="1999-2012"),'Result 2005-2012'!O172*SUM($AC$16:$AE$16)/3,IF(AND($M$1=2011,'Calculation sheet'!$AQ172="1999-2012"),'Result 2005-2012'!O172*SUM($AD$16:$AE$16)/2,IF(AND($M$1=2012,'Calculation sheet'!$AQ172="1999-2012"),'Result 2005-2012'!O172*$AE$16,""))))))))))))))))</f>
        <v/>
      </c>
      <c r="P172" s="12" t="str">
        <f>IF('Result 2005-2012'!$R172="","",IF($M$1=2005,'Result 2005-2012'!P172,IF(AND($M$1=2006,'Calculation sheet'!$AQ172="2005-2012"),'Result 2005-2012'!P172*SUM($Y$11:$AE$11)/7,IF(AND($M$1=2007,'Calculation sheet'!$AQ172="2005-2012"),'Result 2005-2012'!P172*SUM($Z$11:$AE$11)/6,IF(AND($M$1=2008,'Calculation sheet'!$AQ172="2005-2012"),'Result 2005-2012'!P172*SUM($AA$11:$AE$11)/5,IF(AND($M$1=2009,'Calculation sheet'!$AQ172="2005-2012"),'Result 2005-2012'!P172*SUM($AB$11:$AE$11)/4,IF(AND($M$1=2010,'Calculation sheet'!$AQ172="2005-2012"),'Result 2005-2012'!P172*SUM($AC$11:$AE$11)/3,IF(AND($M$1=2011,'Calculation sheet'!$AQ172="2005-2012"),'Result 2005-2012'!P172*SUM($AD$11:$AE$11)/2,IF(AND($M$1=2012,'Calculation sheet'!$AQ172="2005-2012"),'Result 2005-2012'!P172*$AE$11,IF(AND($M$1=2006,'Calculation sheet'!$AQ172="1999-2012"),'Result 2005-2012'!P172*SUM($Y$16:$AE$16)/7,IF(AND($M$1=2007,'Calculation sheet'!$AQ172="1999-2012"),'Result 2005-2012'!P172*SUM($Z$16:$AE$16)/6,IF(AND($M$1=2008,'Calculation sheet'!$AQ172="1999-2012"),'Result 2005-2012'!P172*SUM($AA$16:$AE$16)/5,IF(AND($M$1=2009,'Calculation sheet'!$AQ172="1999-2012"),'Result 2005-2012'!P172*SUM($AB$16:$AE$16)/4,IF(AND($M$1=2010,'Calculation sheet'!$AQ172="1999-2012"),'Result 2005-2012'!P172*SUM($AC$16:$AE$16)/3,IF(AND($M$1=2011,'Calculation sheet'!$AQ172="1999-2012"),'Result 2005-2012'!P172*SUM($AD$16:$AE$16)/2,IF(AND($M$1=2012,'Calculation sheet'!$AQ172="1999-2012"),'Result 2005-2012'!P172*$AE$16,""))))))))))))))))</f>
        <v/>
      </c>
      <c r="Q172" s="12" t="str">
        <f t="shared" si="9"/>
        <v/>
      </c>
      <c r="R172" s="14" t="str">
        <f t="shared" si="10"/>
        <v/>
      </c>
    </row>
    <row r="173" spans="1:18" x14ac:dyDescent="0.3">
      <c r="A173" s="4" t="str">
        <f>IF('Input data'!A188="","",'Input data'!A188)</f>
        <v/>
      </c>
      <c r="B173" s="4" t="str">
        <f>IF('Input data'!B188="","",'Input data'!B188)</f>
        <v/>
      </c>
      <c r="C173" s="4" t="str">
        <f>IF('Input data'!C188="","",'Input data'!C188)</f>
        <v/>
      </c>
      <c r="D173" s="4" t="str">
        <f>IF('Input data'!D188="","",'Input data'!D188)</f>
        <v/>
      </c>
      <c r="E173" s="4" t="str">
        <f>IF('Input data'!E188="","",'Input data'!E188)</f>
        <v/>
      </c>
      <c r="F173" s="4" t="str">
        <f>IF('Input data'!F188="","",'Input data'!F188)</f>
        <v/>
      </c>
      <c r="G173" s="4">
        <f>IF('Input data'!G188="","",'Input data'!G188)</f>
        <v>0</v>
      </c>
      <c r="H173" s="4" t="str">
        <f>IF('Input data'!H188&gt;0.5,'Input data'!H188,"")</f>
        <v/>
      </c>
      <c r="I173" s="4" t="str">
        <f>IF('Input data'!I188="","",'Input data'!I188)</f>
        <v/>
      </c>
      <c r="J173" s="12" t="str">
        <f>IF('Result 2005-2012'!$R173="","",IF($M$1=2005,'Result 2005-2012'!J173,IF(AND($M$1=2006,'Calculation sheet'!$AQ173="2005-2012"),'Result 2005-2012'!J173*SUM($Y$7:$AE$7)/7,IF(AND($M$1=2007,'Calculation sheet'!$AQ173="2005-2012"),'Result 2005-2012'!J173*SUM($Z$7:$AE$7)/6,IF(AND($M$1=2008,'Calculation sheet'!$AQ173="2005-2012"),'Result 2005-2012'!J173*SUM($AA$7:$AE$7)/5,IF(AND($M$1=2009,'Calculation sheet'!$AQ173="2005-2012"),'Result 2005-2012'!J173*SUM($AB$7:$AE$7)/4,IF(AND($M$1=2010,'Calculation sheet'!$AQ173="2005-2012"),'Result 2005-2012'!J173*SUM($AC$7:$AE$7)/3,IF(AND($M$1=2011,'Calculation sheet'!$AQ173="2005-2012"),'Result 2005-2012'!J173*SUM($AD$7:$AE$7)/2,IF(AND($M$1=2012,'Calculation sheet'!$AQ173="2005-2012"),'Result 2005-2012'!J173*$AE$7,IF(AND($M$1=2006,'Calculation sheet'!$AQ173="1999-2012"),'Result 2005-2012'!J173*SUM($Y$16:$AE$16)/7,IF(AND($M$1=2007,'Calculation sheet'!$AQ173="1999-2012"),'Result 2005-2012'!J173*SUM($Z$16:$AE$16)/6,IF(AND($M$1=2008,'Calculation sheet'!$AQ173="1999-2012"),'Result 2005-2012'!J173*SUM($AA$16:$AE$16)/5,IF(AND($M$1=2009,'Calculation sheet'!$AQ173="1999-2012"),'Result 2005-2012'!J173*SUM($AB$16:$AE$16)/4,IF(AND($M$1=2010,'Calculation sheet'!$AQ173="1999-2012"),'Result 2005-2012'!J173*SUM($AC$16:$AE$16)/3,IF(AND($M$1=2011,'Calculation sheet'!$AQ173="1999-2012"),'Result 2005-2012'!J173*SUM($AD$16:$AE$16)/2,IF(AND($M$1=2012,'Calculation sheet'!$AQ173="1999-2012"),'Result 2005-2012'!J173*$AE$16,""))))))))))))))))</f>
        <v/>
      </c>
      <c r="K173" s="12" t="str">
        <f>IF('Result 2005-2012'!$R173="","",IF($M$1=2005,'Result 2005-2012'!K173,IF(AND($M$1=2006,'Calculation sheet'!$AQ173="2005-2012"),'Result 2005-2012'!K173*SUM($Y$8:$AE$8)/7,IF(AND($M$1=2007,'Calculation sheet'!$AQ173="2005-2012"),'Result 2005-2012'!K173*SUM($Z$8:$AE$8)/6,IF(AND($M$1=2008,'Calculation sheet'!$AQ173="2005-2012"),'Result 2005-2012'!K173*SUM($AA$8:$AE$8)/5,IF(AND($M$1=2009,'Calculation sheet'!$AQ173="2005-2012"),'Result 2005-2012'!K173*SUM($AB$8:$AE$8)/4,IF(AND($M$1=2010,'Calculation sheet'!$AQ173="2005-2012"),'Result 2005-2012'!K173*SUM($AC$8:$AE$8)/3,IF(AND($M$1=2011,'Calculation sheet'!$AQ173="2005-2012"),'Result 2005-2012'!K173*SUM($AD$8:$AE$8)/2,IF(AND($M$1=2012,'Calculation sheet'!$AQ173="2005-2012"),'Result 2005-2012'!K173*$AE$8,IF(AND($M$1=2006,'Calculation sheet'!$AQ173="1999-2012"),'Result 2005-2012'!K173*SUM($Y$17:$AE$17)/7,IF(AND($M$1=2007,'Calculation sheet'!$AQ173="1999-2012"),'Result 2005-2012'!K173*SUM($Z$17:$AE$17)/6,IF(AND($M$1=2008,'Calculation sheet'!$AQ173="1999-2012"),'Result 2005-2012'!K173*SUM($AA$17:$AE$17)/5,IF(AND($M$1=2009,'Calculation sheet'!$AQ173="1999-2012"),'Result 2005-2012'!K173*SUM($AB$17:$AE$17)/4,IF(AND($M$1=2010,'Calculation sheet'!$AQ173="1999-2012"),'Result 2005-2012'!K173*SUM($AC$17:$AE$17)/3,IF(AND($M$1=2011,'Calculation sheet'!$AQ173="1999-2012"),'Result 2005-2012'!K173*SUM($AD$17:$AE$17)/2,IF(AND($M$1=2012,'Calculation sheet'!$AQ173="1999-2012"),'Result 2005-2012'!K173*$AE$17,""))))))))))))))))</f>
        <v/>
      </c>
      <c r="L173" s="12" t="str">
        <f>IF('Result 2005-2012'!$R173="","",IF($M$1=2005,'Result 2005-2012'!L173,IF(AND($M$1=2006,'Calculation sheet'!$AQ173="2005-2012"),'Result 2005-2012'!L173*SUM($Y$9:$AE$9)/7,IF(AND($M$1=2007,'Calculation sheet'!$AQ173="2005-2012"),'Result 2005-2012'!L173*SUM($Z$9:$AE$9)/6,IF(AND($M$1=2008,'Calculation sheet'!$AQ173="2005-2012"),'Result 2005-2012'!L173*SUM($AA$9:$AE$9)/5,IF(AND($M$1=2009,'Calculation sheet'!$AQ173="2005-2012"),'Result 2005-2012'!L173*SUM($AB$9:$AE$9)/4,IF(AND($M$1=2010,'Calculation sheet'!$AQ173="2005-2012"),'Result 2005-2012'!L173*SUM($AC$9:$AE$9)/3,IF(AND($M$1=2011,'Calculation sheet'!$AQ173="2005-2012"),'Result 2005-2012'!L173*SUM($AD$9:$AE$9)/2,IF(AND($M$1=2012,'Calculation sheet'!$AQ173="2005-2012"),'Result 2005-2012'!L173*$AE$9,IF(AND($M$1=2006,'Calculation sheet'!$AQ173="1999-2012"),'Result 2005-2012'!L173*SUM($Y$18:$AE$18)/7,IF(AND($M$1=2007,'Calculation sheet'!$AQ173="1999-2012"),'Result 2005-2012'!L173*SUM($Z$18:$AE$18)/6,IF(AND($M$1=2008,'Calculation sheet'!$AQ173="1999-2012"),'Result 2005-2012'!L173*SUM($AA$18:$AE$18)/5,IF(AND($M$1=2009,'Calculation sheet'!$AQ173="1999-2012"),'Result 2005-2012'!L173*SUM($AB$18:$AE$18)/4,IF(AND($M$1=2010,'Calculation sheet'!$AQ173="1999-2012"),'Result 2005-2012'!L173*SUM($AC$18:$AE$18)/3,IF(AND($M$1=2011,'Calculation sheet'!$AQ173="1999-2012"),'Result 2005-2012'!L173*SUM($AD$18:$AE$18)/2,IF(AND($M$1=2012,'Calculation sheet'!$AQ173="1999-2012"),'Result 2005-2012'!L173*$AE$18,""))))))))))))))))</f>
        <v/>
      </c>
      <c r="M173" s="12" t="str">
        <f t="shared" si="8"/>
        <v/>
      </c>
      <c r="N173" s="12" t="str">
        <f>IF('Result 2005-2012'!$R173="","",IF($M$1=2005,'Result 2005-2012'!N173,IF(AND($M$1=2006,'Calculation sheet'!$AQ173="2005-2012"),'Result 2005-2012'!N173*SUM($Y$10:$AE$10)/7,IF(AND($M$1=2007,'Calculation sheet'!$AQ173="2005-2012"),'Result 2005-2012'!N173*SUM($Z$10:$AE$10)/6,IF(AND($M$1=2008,'Calculation sheet'!$AQ173="2005-2012"),'Result 2005-2012'!N173*SUM($AA$10:$AE$10)/5,IF(AND($M$1=2009,'Calculation sheet'!$AQ173="2005-2012"),'Result 2005-2012'!N173*SUM($AB$10:$AE$10)/4,IF(AND($M$1=2010,'Calculation sheet'!$AQ173="2005-2012"),'Result 2005-2012'!N173*SUM($AC$10:$AE$10)/3,IF(AND($M$1=2011,'Calculation sheet'!$AQ173="2005-2012"),'Result 2005-2012'!N173*SUM($AD$10:$AE$10)/2,IF(AND($M$1=2012,'Calculation sheet'!$AQ173="2005-2012"),'Result 2005-2012'!N173*$AE$10,IF(AND($M$1=2006,'Calculation sheet'!$AQ173="1999-2012"),'Result 2005-2012'!N173*SUM($Y$16:$AE$16)/7,IF(AND($M$1=2007,'Calculation sheet'!$AQ173="1999-2012"),'Result 2005-2012'!N173*SUM($Z$16:$AE$16)/6,IF(AND($M$1=2008,'Calculation sheet'!$AQ173="1999-2012"),'Result 2005-2012'!N173*SUM($AA$16:$AE$16)/5,IF(AND($M$1=2009,'Calculation sheet'!$AQ173="1999-2012"),'Result 2005-2012'!N173*SUM($AB$16:$AE$16)/4,IF(AND($M$1=2010,'Calculation sheet'!$AQ173="1999-2012"),'Result 2005-2012'!N173*SUM($AC$16:$AE$16)/3,IF(AND($M$1=2011,'Calculation sheet'!$AQ173="1999-2012"),'Result 2005-2012'!N173*SUM($AD$16:$AE$16)/2,IF(AND($M$1=2012,'Calculation sheet'!$AQ173="1999-2012"),'Result 2005-2012'!N173*$AE$16,""))))))))))))))))</f>
        <v/>
      </c>
      <c r="O173" s="12" t="str">
        <f>IF('Result 2005-2012'!$R173="","",IF($M$1=2005,'Result 2005-2012'!O173,IF(AND($M$1=2006,'Calculation sheet'!$AQ173="2005-2012"),'Result 2005-2012'!O173*SUM($Y$10:$AE$10)/7,IF(AND($M$1=2007,'Calculation sheet'!$AQ173="2005-2012"),'Result 2005-2012'!O173*SUM($Z$10:$AE$10)/6,IF(AND($M$1=2008,'Calculation sheet'!$AQ173="2005-2012"),'Result 2005-2012'!O173*SUM($AA$10:$AE$10)/5,IF(AND($M$1=2009,'Calculation sheet'!$AQ173="2005-2012"),'Result 2005-2012'!O173*SUM($AB$10:$AE$10)/4,IF(AND($M$1=2010,'Calculation sheet'!$AQ173="2005-2012"),'Result 2005-2012'!O173*SUM($AC$10:$AE$10)/3,IF(AND($M$1=2011,'Calculation sheet'!$AQ173="2005-2012"),'Result 2005-2012'!O173*SUM($AD$10:$AE$10)/2,IF(AND($M$1=2012,'Calculation sheet'!$AQ173="2005-2012"),'Result 2005-2012'!O173*$AE$10,IF(AND($M$1=2006,'Calculation sheet'!$AQ173="1999-2012"),'Result 2005-2012'!O173*SUM($Y$16:$AE$16)/7,IF(AND($M$1=2007,'Calculation sheet'!$AQ173="1999-2012"),'Result 2005-2012'!O173*SUM($Z$16:$AE$16)/6,IF(AND($M$1=2008,'Calculation sheet'!$AQ173="1999-2012"),'Result 2005-2012'!O173*SUM($AA$16:$AE$16)/5,IF(AND($M$1=2009,'Calculation sheet'!$AQ173="1999-2012"),'Result 2005-2012'!O173*SUM($AB$16:$AE$16)/4,IF(AND($M$1=2010,'Calculation sheet'!$AQ173="1999-2012"),'Result 2005-2012'!O173*SUM($AC$16:$AE$16)/3,IF(AND($M$1=2011,'Calculation sheet'!$AQ173="1999-2012"),'Result 2005-2012'!O173*SUM($AD$16:$AE$16)/2,IF(AND($M$1=2012,'Calculation sheet'!$AQ173="1999-2012"),'Result 2005-2012'!O173*$AE$16,""))))))))))))))))</f>
        <v/>
      </c>
      <c r="P173" s="12" t="str">
        <f>IF('Result 2005-2012'!$R173="","",IF($M$1=2005,'Result 2005-2012'!P173,IF(AND($M$1=2006,'Calculation sheet'!$AQ173="2005-2012"),'Result 2005-2012'!P173*SUM($Y$11:$AE$11)/7,IF(AND($M$1=2007,'Calculation sheet'!$AQ173="2005-2012"),'Result 2005-2012'!P173*SUM($Z$11:$AE$11)/6,IF(AND($M$1=2008,'Calculation sheet'!$AQ173="2005-2012"),'Result 2005-2012'!P173*SUM($AA$11:$AE$11)/5,IF(AND($M$1=2009,'Calculation sheet'!$AQ173="2005-2012"),'Result 2005-2012'!P173*SUM($AB$11:$AE$11)/4,IF(AND($M$1=2010,'Calculation sheet'!$AQ173="2005-2012"),'Result 2005-2012'!P173*SUM($AC$11:$AE$11)/3,IF(AND($M$1=2011,'Calculation sheet'!$AQ173="2005-2012"),'Result 2005-2012'!P173*SUM($AD$11:$AE$11)/2,IF(AND($M$1=2012,'Calculation sheet'!$AQ173="2005-2012"),'Result 2005-2012'!P173*$AE$11,IF(AND($M$1=2006,'Calculation sheet'!$AQ173="1999-2012"),'Result 2005-2012'!P173*SUM($Y$16:$AE$16)/7,IF(AND($M$1=2007,'Calculation sheet'!$AQ173="1999-2012"),'Result 2005-2012'!P173*SUM($Z$16:$AE$16)/6,IF(AND($M$1=2008,'Calculation sheet'!$AQ173="1999-2012"),'Result 2005-2012'!P173*SUM($AA$16:$AE$16)/5,IF(AND($M$1=2009,'Calculation sheet'!$AQ173="1999-2012"),'Result 2005-2012'!P173*SUM($AB$16:$AE$16)/4,IF(AND($M$1=2010,'Calculation sheet'!$AQ173="1999-2012"),'Result 2005-2012'!P173*SUM($AC$16:$AE$16)/3,IF(AND($M$1=2011,'Calculation sheet'!$AQ173="1999-2012"),'Result 2005-2012'!P173*SUM($AD$16:$AE$16)/2,IF(AND($M$1=2012,'Calculation sheet'!$AQ173="1999-2012"),'Result 2005-2012'!P173*$AE$16,""))))))))))))))))</f>
        <v/>
      </c>
      <c r="Q173" s="12" t="str">
        <f t="shared" si="9"/>
        <v/>
      </c>
      <c r="R173" s="14" t="str">
        <f t="shared" si="10"/>
        <v/>
      </c>
    </row>
    <row r="174" spans="1:18" x14ac:dyDescent="0.3">
      <c r="A174" s="4" t="str">
        <f>IF('Input data'!A189="","",'Input data'!A189)</f>
        <v/>
      </c>
      <c r="B174" s="4" t="str">
        <f>IF('Input data'!B189="","",'Input data'!B189)</f>
        <v/>
      </c>
      <c r="C174" s="4" t="str">
        <f>IF('Input data'!C189="","",'Input data'!C189)</f>
        <v/>
      </c>
      <c r="D174" s="4" t="str">
        <f>IF('Input data'!D189="","",'Input data'!D189)</f>
        <v/>
      </c>
      <c r="E174" s="4" t="str">
        <f>IF('Input data'!E189="","",'Input data'!E189)</f>
        <v/>
      </c>
      <c r="F174" s="4" t="str">
        <f>IF('Input data'!F189="","",'Input data'!F189)</f>
        <v/>
      </c>
      <c r="G174" s="4">
        <f>IF('Input data'!G189="","",'Input data'!G189)</f>
        <v>0</v>
      </c>
      <c r="H174" s="4" t="str">
        <f>IF('Input data'!H189&gt;0.5,'Input data'!H189,"")</f>
        <v/>
      </c>
      <c r="I174" s="4" t="str">
        <f>IF('Input data'!I189="","",'Input data'!I189)</f>
        <v/>
      </c>
      <c r="J174" s="12" t="str">
        <f>IF('Result 2005-2012'!$R174="","",IF($M$1=2005,'Result 2005-2012'!J174,IF(AND($M$1=2006,'Calculation sheet'!$AQ174="2005-2012"),'Result 2005-2012'!J174*SUM($Y$7:$AE$7)/7,IF(AND($M$1=2007,'Calculation sheet'!$AQ174="2005-2012"),'Result 2005-2012'!J174*SUM($Z$7:$AE$7)/6,IF(AND($M$1=2008,'Calculation sheet'!$AQ174="2005-2012"),'Result 2005-2012'!J174*SUM($AA$7:$AE$7)/5,IF(AND($M$1=2009,'Calculation sheet'!$AQ174="2005-2012"),'Result 2005-2012'!J174*SUM($AB$7:$AE$7)/4,IF(AND($M$1=2010,'Calculation sheet'!$AQ174="2005-2012"),'Result 2005-2012'!J174*SUM($AC$7:$AE$7)/3,IF(AND($M$1=2011,'Calculation sheet'!$AQ174="2005-2012"),'Result 2005-2012'!J174*SUM($AD$7:$AE$7)/2,IF(AND($M$1=2012,'Calculation sheet'!$AQ174="2005-2012"),'Result 2005-2012'!J174*$AE$7,IF(AND($M$1=2006,'Calculation sheet'!$AQ174="1999-2012"),'Result 2005-2012'!J174*SUM($Y$16:$AE$16)/7,IF(AND($M$1=2007,'Calculation sheet'!$AQ174="1999-2012"),'Result 2005-2012'!J174*SUM($Z$16:$AE$16)/6,IF(AND($M$1=2008,'Calculation sheet'!$AQ174="1999-2012"),'Result 2005-2012'!J174*SUM($AA$16:$AE$16)/5,IF(AND($M$1=2009,'Calculation sheet'!$AQ174="1999-2012"),'Result 2005-2012'!J174*SUM($AB$16:$AE$16)/4,IF(AND($M$1=2010,'Calculation sheet'!$AQ174="1999-2012"),'Result 2005-2012'!J174*SUM($AC$16:$AE$16)/3,IF(AND($M$1=2011,'Calculation sheet'!$AQ174="1999-2012"),'Result 2005-2012'!J174*SUM($AD$16:$AE$16)/2,IF(AND($M$1=2012,'Calculation sheet'!$AQ174="1999-2012"),'Result 2005-2012'!J174*$AE$16,""))))))))))))))))</f>
        <v/>
      </c>
      <c r="K174" s="12" t="str">
        <f>IF('Result 2005-2012'!$R174="","",IF($M$1=2005,'Result 2005-2012'!K174,IF(AND($M$1=2006,'Calculation sheet'!$AQ174="2005-2012"),'Result 2005-2012'!K174*SUM($Y$8:$AE$8)/7,IF(AND($M$1=2007,'Calculation sheet'!$AQ174="2005-2012"),'Result 2005-2012'!K174*SUM($Z$8:$AE$8)/6,IF(AND($M$1=2008,'Calculation sheet'!$AQ174="2005-2012"),'Result 2005-2012'!K174*SUM($AA$8:$AE$8)/5,IF(AND($M$1=2009,'Calculation sheet'!$AQ174="2005-2012"),'Result 2005-2012'!K174*SUM($AB$8:$AE$8)/4,IF(AND($M$1=2010,'Calculation sheet'!$AQ174="2005-2012"),'Result 2005-2012'!K174*SUM($AC$8:$AE$8)/3,IF(AND($M$1=2011,'Calculation sheet'!$AQ174="2005-2012"),'Result 2005-2012'!K174*SUM($AD$8:$AE$8)/2,IF(AND($M$1=2012,'Calculation sheet'!$AQ174="2005-2012"),'Result 2005-2012'!K174*$AE$8,IF(AND($M$1=2006,'Calculation sheet'!$AQ174="1999-2012"),'Result 2005-2012'!K174*SUM($Y$17:$AE$17)/7,IF(AND($M$1=2007,'Calculation sheet'!$AQ174="1999-2012"),'Result 2005-2012'!K174*SUM($Z$17:$AE$17)/6,IF(AND($M$1=2008,'Calculation sheet'!$AQ174="1999-2012"),'Result 2005-2012'!K174*SUM($AA$17:$AE$17)/5,IF(AND($M$1=2009,'Calculation sheet'!$AQ174="1999-2012"),'Result 2005-2012'!K174*SUM($AB$17:$AE$17)/4,IF(AND($M$1=2010,'Calculation sheet'!$AQ174="1999-2012"),'Result 2005-2012'!K174*SUM($AC$17:$AE$17)/3,IF(AND($M$1=2011,'Calculation sheet'!$AQ174="1999-2012"),'Result 2005-2012'!K174*SUM($AD$17:$AE$17)/2,IF(AND($M$1=2012,'Calculation sheet'!$AQ174="1999-2012"),'Result 2005-2012'!K174*$AE$17,""))))))))))))))))</f>
        <v/>
      </c>
      <c r="L174" s="12" t="str">
        <f>IF('Result 2005-2012'!$R174="","",IF($M$1=2005,'Result 2005-2012'!L174,IF(AND($M$1=2006,'Calculation sheet'!$AQ174="2005-2012"),'Result 2005-2012'!L174*SUM($Y$9:$AE$9)/7,IF(AND($M$1=2007,'Calculation sheet'!$AQ174="2005-2012"),'Result 2005-2012'!L174*SUM($Z$9:$AE$9)/6,IF(AND($M$1=2008,'Calculation sheet'!$AQ174="2005-2012"),'Result 2005-2012'!L174*SUM($AA$9:$AE$9)/5,IF(AND($M$1=2009,'Calculation sheet'!$AQ174="2005-2012"),'Result 2005-2012'!L174*SUM($AB$9:$AE$9)/4,IF(AND($M$1=2010,'Calculation sheet'!$AQ174="2005-2012"),'Result 2005-2012'!L174*SUM($AC$9:$AE$9)/3,IF(AND($M$1=2011,'Calculation sheet'!$AQ174="2005-2012"),'Result 2005-2012'!L174*SUM($AD$9:$AE$9)/2,IF(AND($M$1=2012,'Calculation sheet'!$AQ174="2005-2012"),'Result 2005-2012'!L174*$AE$9,IF(AND($M$1=2006,'Calculation sheet'!$AQ174="1999-2012"),'Result 2005-2012'!L174*SUM($Y$18:$AE$18)/7,IF(AND($M$1=2007,'Calculation sheet'!$AQ174="1999-2012"),'Result 2005-2012'!L174*SUM($Z$18:$AE$18)/6,IF(AND($M$1=2008,'Calculation sheet'!$AQ174="1999-2012"),'Result 2005-2012'!L174*SUM($AA$18:$AE$18)/5,IF(AND($M$1=2009,'Calculation sheet'!$AQ174="1999-2012"),'Result 2005-2012'!L174*SUM($AB$18:$AE$18)/4,IF(AND($M$1=2010,'Calculation sheet'!$AQ174="1999-2012"),'Result 2005-2012'!L174*SUM($AC$18:$AE$18)/3,IF(AND($M$1=2011,'Calculation sheet'!$AQ174="1999-2012"),'Result 2005-2012'!L174*SUM($AD$18:$AE$18)/2,IF(AND($M$1=2012,'Calculation sheet'!$AQ174="1999-2012"),'Result 2005-2012'!L174*$AE$18,""))))))))))))))))</f>
        <v/>
      </c>
      <c r="M174" s="12" t="str">
        <f t="shared" si="8"/>
        <v/>
      </c>
      <c r="N174" s="12" t="str">
        <f>IF('Result 2005-2012'!$R174="","",IF($M$1=2005,'Result 2005-2012'!N174,IF(AND($M$1=2006,'Calculation sheet'!$AQ174="2005-2012"),'Result 2005-2012'!N174*SUM($Y$10:$AE$10)/7,IF(AND($M$1=2007,'Calculation sheet'!$AQ174="2005-2012"),'Result 2005-2012'!N174*SUM($Z$10:$AE$10)/6,IF(AND($M$1=2008,'Calculation sheet'!$AQ174="2005-2012"),'Result 2005-2012'!N174*SUM($AA$10:$AE$10)/5,IF(AND($M$1=2009,'Calculation sheet'!$AQ174="2005-2012"),'Result 2005-2012'!N174*SUM($AB$10:$AE$10)/4,IF(AND($M$1=2010,'Calculation sheet'!$AQ174="2005-2012"),'Result 2005-2012'!N174*SUM($AC$10:$AE$10)/3,IF(AND($M$1=2011,'Calculation sheet'!$AQ174="2005-2012"),'Result 2005-2012'!N174*SUM($AD$10:$AE$10)/2,IF(AND($M$1=2012,'Calculation sheet'!$AQ174="2005-2012"),'Result 2005-2012'!N174*$AE$10,IF(AND($M$1=2006,'Calculation sheet'!$AQ174="1999-2012"),'Result 2005-2012'!N174*SUM($Y$16:$AE$16)/7,IF(AND($M$1=2007,'Calculation sheet'!$AQ174="1999-2012"),'Result 2005-2012'!N174*SUM($Z$16:$AE$16)/6,IF(AND($M$1=2008,'Calculation sheet'!$AQ174="1999-2012"),'Result 2005-2012'!N174*SUM($AA$16:$AE$16)/5,IF(AND($M$1=2009,'Calculation sheet'!$AQ174="1999-2012"),'Result 2005-2012'!N174*SUM($AB$16:$AE$16)/4,IF(AND($M$1=2010,'Calculation sheet'!$AQ174="1999-2012"),'Result 2005-2012'!N174*SUM($AC$16:$AE$16)/3,IF(AND($M$1=2011,'Calculation sheet'!$AQ174="1999-2012"),'Result 2005-2012'!N174*SUM($AD$16:$AE$16)/2,IF(AND($M$1=2012,'Calculation sheet'!$AQ174="1999-2012"),'Result 2005-2012'!N174*$AE$16,""))))))))))))))))</f>
        <v/>
      </c>
      <c r="O174" s="12" t="str">
        <f>IF('Result 2005-2012'!$R174="","",IF($M$1=2005,'Result 2005-2012'!O174,IF(AND($M$1=2006,'Calculation sheet'!$AQ174="2005-2012"),'Result 2005-2012'!O174*SUM($Y$10:$AE$10)/7,IF(AND($M$1=2007,'Calculation sheet'!$AQ174="2005-2012"),'Result 2005-2012'!O174*SUM($Z$10:$AE$10)/6,IF(AND($M$1=2008,'Calculation sheet'!$AQ174="2005-2012"),'Result 2005-2012'!O174*SUM($AA$10:$AE$10)/5,IF(AND($M$1=2009,'Calculation sheet'!$AQ174="2005-2012"),'Result 2005-2012'!O174*SUM($AB$10:$AE$10)/4,IF(AND($M$1=2010,'Calculation sheet'!$AQ174="2005-2012"),'Result 2005-2012'!O174*SUM($AC$10:$AE$10)/3,IF(AND($M$1=2011,'Calculation sheet'!$AQ174="2005-2012"),'Result 2005-2012'!O174*SUM($AD$10:$AE$10)/2,IF(AND($M$1=2012,'Calculation sheet'!$AQ174="2005-2012"),'Result 2005-2012'!O174*$AE$10,IF(AND($M$1=2006,'Calculation sheet'!$AQ174="1999-2012"),'Result 2005-2012'!O174*SUM($Y$16:$AE$16)/7,IF(AND($M$1=2007,'Calculation sheet'!$AQ174="1999-2012"),'Result 2005-2012'!O174*SUM($Z$16:$AE$16)/6,IF(AND($M$1=2008,'Calculation sheet'!$AQ174="1999-2012"),'Result 2005-2012'!O174*SUM($AA$16:$AE$16)/5,IF(AND($M$1=2009,'Calculation sheet'!$AQ174="1999-2012"),'Result 2005-2012'!O174*SUM($AB$16:$AE$16)/4,IF(AND($M$1=2010,'Calculation sheet'!$AQ174="1999-2012"),'Result 2005-2012'!O174*SUM($AC$16:$AE$16)/3,IF(AND($M$1=2011,'Calculation sheet'!$AQ174="1999-2012"),'Result 2005-2012'!O174*SUM($AD$16:$AE$16)/2,IF(AND($M$1=2012,'Calculation sheet'!$AQ174="1999-2012"),'Result 2005-2012'!O174*$AE$16,""))))))))))))))))</f>
        <v/>
      </c>
      <c r="P174" s="12" t="str">
        <f>IF('Result 2005-2012'!$R174="","",IF($M$1=2005,'Result 2005-2012'!P174,IF(AND($M$1=2006,'Calculation sheet'!$AQ174="2005-2012"),'Result 2005-2012'!P174*SUM($Y$11:$AE$11)/7,IF(AND($M$1=2007,'Calculation sheet'!$AQ174="2005-2012"),'Result 2005-2012'!P174*SUM($Z$11:$AE$11)/6,IF(AND($M$1=2008,'Calculation sheet'!$AQ174="2005-2012"),'Result 2005-2012'!P174*SUM($AA$11:$AE$11)/5,IF(AND($M$1=2009,'Calculation sheet'!$AQ174="2005-2012"),'Result 2005-2012'!P174*SUM($AB$11:$AE$11)/4,IF(AND($M$1=2010,'Calculation sheet'!$AQ174="2005-2012"),'Result 2005-2012'!P174*SUM($AC$11:$AE$11)/3,IF(AND($M$1=2011,'Calculation sheet'!$AQ174="2005-2012"),'Result 2005-2012'!P174*SUM($AD$11:$AE$11)/2,IF(AND($M$1=2012,'Calculation sheet'!$AQ174="2005-2012"),'Result 2005-2012'!P174*$AE$11,IF(AND($M$1=2006,'Calculation sheet'!$AQ174="1999-2012"),'Result 2005-2012'!P174*SUM($Y$16:$AE$16)/7,IF(AND($M$1=2007,'Calculation sheet'!$AQ174="1999-2012"),'Result 2005-2012'!P174*SUM($Z$16:$AE$16)/6,IF(AND($M$1=2008,'Calculation sheet'!$AQ174="1999-2012"),'Result 2005-2012'!P174*SUM($AA$16:$AE$16)/5,IF(AND($M$1=2009,'Calculation sheet'!$AQ174="1999-2012"),'Result 2005-2012'!P174*SUM($AB$16:$AE$16)/4,IF(AND($M$1=2010,'Calculation sheet'!$AQ174="1999-2012"),'Result 2005-2012'!P174*SUM($AC$16:$AE$16)/3,IF(AND($M$1=2011,'Calculation sheet'!$AQ174="1999-2012"),'Result 2005-2012'!P174*SUM($AD$16:$AE$16)/2,IF(AND($M$1=2012,'Calculation sheet'!$AQ174="1999-2012"),'Result 2005-2012'!P174*$AE$16,""))))))))))))))))</f>
        <v/>
      </c>
      <c r="Q174" s="12" t="str">
        <f t="shared" si="9"/>
        <v/>
      </c>
      <c r="R174" s="14" t="str">
        <f t="shared" si="10"/>
        <v/>
      </c>
    </row>
    <row r="175" spans="1:18" x14ac:dyDescent="0.3">
      <c r="A175" s="4" t="str">
        <f>IF('Input data'!A190="","",'Input data'!A190)</f>
        <v/>
      </c>
      <c r="B175" s="4" t="str">
        <f>IF('Input data'!B190="","",'Input data'!B190)</f>
        <v/>
      </c>
      <c r="C175" s="4" t="str">
        <f>IF('Input data'!C190="","",'Input data'!C190)</f>
        <v/>
      </c>
      <c r="D175" s="4" t="str">
        <f>IF('Input data'!D190="","",'Input data'!D190)</f>
        <v/>
      </c>
      <c r="E175" s="4" t="str">
        <f>IF('Input data'!E190="","",'Input data'!E190)</f>
        <v/>
      </c>
      <c r="F175" s="4" t="str">
        <f>IF('Input data'!F190="","",'Input data'!F190)</f>
        <v/>
      </c>
      <c r="G175" s="4">
        <f>IF('Input data'!G190="","",'Input data'!G190)</f>
        <v>0</v>
      </c>
      <c r="H175" s="4" t="str">
        <f>IF('Input data'!H190&gt;0.5,'Input data'!H190,"")</f>
        <v/>
      </c>
      <c r="I175" s="4" t="str">
        <f>IF('Input data'!I190="","",'Input data'!I190)</f>
        <v/>
      </c>
      <c r="J175" s="12" t="str">
        <f>IF('Result 2005-2012'!$R175="","",IF($M$1=2005,'Result 2005-2012'!J175,IF(AND($M$1=2006,'Calculation sheet'!$AQ175="2005-2012"),'Result 2005-2012'!J175*SUM($Y$7:$AE$7)/7,IF(AND($M$1=2007,'Calculation sheet'!$AQ175="2005-2012"),'Result 2005-2012'!J175*SUM($Z$7:$AE$7)/6,IF(AND($M$1=2008,'Calculation sheet'!$AQ175="2005-2012"),'Result 2005-2012'!J175*SUM($AA$7:$AE$7)/5,IF(AND($M$1=2009,'Calculation sheet'!$AQ175="2005-2012"),'Result 2005-2012'!J175*SUM($AB$7:$AE$7)/4,IF(AND($M$1=2010,'Calculation sheet'!$AQ175="2005-2012"),'Result 2005-2012'!J175*SUM($AC$7:$AE$7)/3,IF(AND($M$1=2011,'Calculation sheet'!$AQ175="2005-2012"),'Result 2005-2012'!J175*SUM($AD$7:$AE$7)/2,IF(AND($M$1=2012,'Calculation sheet'!$AQ175="2005-2012"),'Result 2005-2012'!J175*$AE$7,IF(AND($M$1=2006,'Calculation sheet'!$AQ175="1999-2012"),'Result 2005-2012'!J175*SUM($Y$16:$AE$16)/7,IF(AND($M$1=2007,'Calculation sheet'!$AQ175="1999-2012"),'Result 2005-2012'!J175*SUM($Z$16:$AE$16)/6,IF(AND($M$1=2008,'Calculation sheet'!$AQ175="1999-2012"),'Result 2005-2012'!J175*SUM($AA$16:$AE$16)/5,IF(AND($M$1=2009,'Calculation sheet'!$AQ175="1999-2012"),'Result 2005-2012'!J175*SUM($AB$16:$AE$16)/4,IF(AND($M$1=2010,'Calculation sheet'!$AQ175="1999-2012"),'Result 2005-2012'!J175*SUM($AC$16:$AE$16)/3,IF(AND($M$1=2011,'Calculation sheet'!$AQ175="1999-2012"),'Result 2005-2012'!J175*SUM($AD$16:$AE$16)/2,IF(AND($M$1=2012,'Calculation sheet'!$AQ175="1999-2012"),'Result 2005-2012'!J175*$AE$16,""))))))))))))))))</f>
        <v/>
      </c>
      <c r="K175" s="12" t="str">
        <f>IF('Result 2005-2012'!$R175="","",IF($M$1=2005,'Result 2005-2012'!K175,IF(AND($M$1=2006,'Calculation sheet'!$AQ175="2005-2012"),'Result 2005-2012'!K175*SUM($Y$8:$AE$8)/7,IF(AND($M$1=2007,'Calculation sheet'!$AQ175="2005-2012"),'Result 2005-2012'!K175*SUM($Z$8:$AE$8)/6,IF(AND($M$1=2008,'Calculation sheet'!$AQ175="2005-2012"),'Result 2005-2012'!K175*SUM($AA$8:$AE$8)/5,IF(AND($M$1=2009,'Calculation sheet'!$AQ175="2005-2012"),'Result 2005-2012'!K175*SUM($AB$8:$AE$8)/4,IF(AND($M$1=2010,'Calculation sheet'!$AQ175="2005-2012"),'Result 2005-2012'!K175*SUM($AC$8:$AE$8)/3,IF(AND($M$1=2011,'Calculation sheet'!$AQ175="2005-2012"),'Result 2005-2012'!K175*SUM($AD$8:$AE$8)/2,IF(AND($M$1=2012,'Calculation sheet'!$AQ175="2005-2012"),'Result 2005-2012'!K175*$AE$8,IF(AND($M$1=2006,'Calculation sheet'!$AQ175="1999-2012"),'Result 2005-2012'!K175*SUM($Y$17:$AE$17)/7,IF(AND($M$1=2007,'Calculation sheet'!$AQ175="1999-2012"),'Result 2005-2012'!K175*SUM($Z$17:$AE$17)/6,IF(AND($M$1=2008,'Calculation sheet'!$AQ175="1999-2012"),'Result 2005-2012'!K175*SUM($AA$17:$AE$17)/5,IF(AND($M$1=2009,'Calculation sheet'!$AQ175="1999-2012"),'Result 2005-2012'!K175*SUM($AB$17:$AE$17)/4,IF(AND($M$1=2010,'Calculation sheet'!$AQ175="1999-2012"),'Result 2005-2012'!K175*SUM($AC$17:$AE$17)/3,IF(AND($M$1=2011,'Calculation sheet'!$AQ175="1999-2012"),'Result 2005-2012'!K175*SUM($AD$17:$AE$17)/2,IF(AND($M$1=2012,'Calculation sheet'!$AQ175="1999-2012"),'Result 2005-2012'!K175*$AE$17,""))))))))))))))))</f>
        <v/>
      </c>
      <c r="L175" s="12" t="str">
        <f>IF('Result 2005-2012'!$R175="","",IF($M$1=2005,'Result 2005-2012'!L175,IF(AND($M$1=2006,'Calculation sheet'!$AQ175="2005-2012"),'Result 2005-2012'!L175*SUM($Y$9:$AE$9)/7,IF(AND($M$1=2007,'Calculation sheet'!$AQ175="2005-2012"),'Result 2005-2012'!L175*SUM($Z$9:$AE$9)/6,IF(AND($M$1=2008,'Calculation sheet'!$AQ175="2005-2012"),'Result 2005-2012'!L175*SUM($AA$9:$AE$9)/5,IF(AND($M$1=2009,'Calculation sheet'!$AQ175="2005-2012"),'Result 2005-2012'!L175*SUM($AB$9:$AE$9)/4,IF(AND($M$1=2010,'Calculation sheet'!$AQ175="2005-2012"),'Result 2005-2012'!L175*SUM($AC$9:$AE$9)/3,IF(AND($M$1=2011,'Calculation sheet'!$AQ175="2005-2012"),'Result 2005-2012'!L175*SUM($AD$9:$AE$9)/2,IF(AND($M$1=2012,'Calculation sheet'!$AQ175="2005-2012"),'Result 2005-2012'!L175*$AE$9,IF(AND($M$1=2006,'Calculation sheet'!$AQ175="1999-2012"),'Result 2005-2012'!L175*SUM($Y$18:$AE$18)/7,IF(AND($M$1=2007,'Calculation sheet'!$AQ175="1999-2012"),'Result 2005-2012'!L175*SUM($Z$18:$AE$18)/6,IF(AND($M$1=2008,'Calculation sheet'!$AQ175="1999-2012"),'Result 2005-2012'!L175*SUM($AA$18:$AE$18)/5,IF(AND($M$1=2009,'Calculation sheet'!$AQ175="1999-2012"),'Result 2005-2012'!L175*SUM($AB$18:$AE$18)/4,IF(AND($M$1=2010,'Calculation sheet'!$AQ175="1999-2012"),'Result 2005-2012'!L175*SUM($AC$18:$AE$18)/3,IF(AND($M$1=2011,'Calculation sheet'!$AQ175="1999-2012"),'Result 2005-2012'!L175*SUM($AD$18:$AE$18)/2,IF(AND($M$1=2012,'Calculation sheet'!$AQ175="1999-2012"),'Result 2005-2012'!L175*$AE$18,""))))))))))))))))</f>
        <v/>
      </c>
      <c r="M175" s="12" t="str">
        <f t="shared" si="8"/>
        <v/>
      </c>
      <c r="N175" s="12" t="str">
        <f>IF('Result 2005-2012'!$R175="","",IF($M$1=2005,'Result 2005-2012'!N175,IF(AND($M$1=2006,'Calculation sheet'!$AQ175="2005-2012"),'Result 2005-2012'!N175*SUM($Y$10:$AE$10)/7,IF(AND($M$1=2007,'Calculation sheet'!$AQ175="2005-2012"),'Result 2005-2012'!N175*SUM($Z$10:$AE$10)/6,IF(AND($M$1=2008,'Calculation sheet'!$AQ175="2005-2012"),'Result 2005-2012'!N175*SUM($AA$10:$AE$10)/5,IF(AND($M$1=2009,'Calculation sheet'!$AQ175="2005-2012"),'Result 2005-2012'!N175*SUM($AB$10:$AE$10)/4,IF(AND($M$1=2010,'Calculation sheet'!$AQ175="2005-2012"),'Result 2005-2012'!N175*SUM($AC$10:$AE$10)/3,IF(AND($M$1=2011,'Calculation sheet'!$AQ175="2005-2012"),'Result 2005-2012'!N175*SUM($AD$10:$AE$10)/2,IF(AND($M$1=2012,'Calculation sheet'!$AQ175="2005-2012"),'Result 2005-2012'!N175*$AE$10,IF(AND($M$1=2006,'Calculation sheet'!$AQ175="1999-2012"),'Result 2005-2012'!N175*SUM($Y$16:$AE$16)/7,IF(AND($M$1=2007,'Calculation sheet'!$AQ175="1999-2012"),'Result 2005-2012'!N175*SUM($Z$16:$AE$16)/6,IF(AND($M$1=2008,'Calculation sheet'!$AQ175="1999-2012"),'Result 2005-2012'!N175*SUM($AA$16:$AE$16)/5,IF(AND($M$1=2009,'Calculation sheet'!$AQ175="1999-2012"),'Result 2005-2012'!N175*SUM($AB$16:$AE$16)/4,IF(AND($M$1=2010,'Calculation sheet'!$AQ175="1999-2012"),'Result 2005-2012'!N175*SUM($AC$16:$AE$16)/3,IF(AND($M$1=2011,'Calculation sheet'!$AQ175="1999-2012"),'Result 2005-2012'!N175*SUM($AD$16:$AE$16)/2,IF(AND($M$1=2012,'Calculation sheet'!$AQ175="1999-2012"),'Result 2005-2012'!N175*$AE$16,""))))))))))))))))</f>
        <v/>
      </c>
      <c r="O175" s="12" t="str">
        <f>IF('Result 2005-2012'!$R175="","",IF($M$1=2005,'Result 2005-2012'!O175,IF(AND($M$1=2006,'Calculation sheet'!$AQ175="2005-2012"),'Result 2005-2012'!O175*SUM($Y$10:$AE$10)/7,IF(AND($M$1=2007,'Calculation sheet'!$AQ175="2005-2012"),'Result 2005-2012'!O175*SUM($Z$10:$AE$10)/6,IF(AND($M$1=2008,'Calculation sheet'!$AQ175="2005-2012"),'Result 2005-2012'!O175*SUM($AA$10:$AE$10)/5,IF(AND($M$1=2009,'Calculation sheet'!$AQ175="2005-2012"),'Result 2005-2012'!O175*SUM($AB$10:$AE$10)/4,IF(AND($M$1=2010,'Calculation sheet'!$AQ175="2005-2012"),'Result 2005-2012'!O175*SUM($AC$10:$AE$10)/3,IF(AND($M$1=2011,'Calculation sheet'!$AQ175="2005-2012"),'Result 2005-2012'!O175*SUM($AD$10:$AE$10)/2,IF(AND($M$1=2012,'Calculation sheet'!$AQ175="2005-2012"),'Result 2005-2012'!O175*$AE$10,IF(AND($M$1=2006,'Calculation sheet'!$AQ175="1999-2012"),'Result 2005-2012'!O175*SUM($Y$16:$AE$16)/7,IF(AND($M$1=2007,'Calculation sheet'!$AQ175="1999-2012"),'Result 2005-2012'!O175*SUM($Z$16:$AE$16)/6,IF(AND($M$1=2008,'Calculation sheet'!$AQ175="1999-2012"),'Result 2005-2012'!O175*SUM($AA$16:$AE$16)/5,IF(AND($M$1=2009,'Calculation sheet'!$AQ175="1999-2012"),'Result 2005-2012'!O175*SUM($AB$16:$AE$16)/4,IF(AND($M$1=2010,'Calculation sheet'!$AQ175="1999-2012"),'Result 2005-2012'!O175*SUM($AC$16:$AE$16)/3,IF(AND($M$1=2011,'Calculation sheet'!$AQ175="1999-2012"),'Result 2005-2012'!O175*SUM($AD$16:$AE$16)/2,IF(AND($M$1=2012,'Calculation sheet'!$AQ175="1999-2012"),'Result 2005-2012'!O175*$AE$16,""))))))))))))))))</f>
        <v/>
      </c>
      <c r="P175" s="12" t="str">
        <f>IF('Result 2005-2012'!$R175="","",IF($M$1=2005,'Result 2005-2012'!P175,IF(AND($M$1=2006,'Calculation sheet'!$AQ175="2005-2012"),'Result 2005-2012'!P175*SUM($Y$11:$AE$11)/7,IF(AND($M$1=2007,'Calculation sheet'!$AQ175="2005-2012"),'Result 2005-2012'!P175*SUM($Z$11:$AE$11)/6,IF(AND($M$1=2008,'Calculation sheet'!$AQ175="2005-2012"),'Result 2005-2012'!P175*SUM($AA$11:$AE$11)/5,IF(AND($M$1=2009,'Calculation sheet'!$AQ175="2005-2012"),'Result 2005-2012'!P175*SUM($AB$11:$AE$11)/4,IF(AND($M$1=2010,'Calculation sheet'!$AQ175="2005-2012"),'Result 2005-2012'!P175*SUM($AC$11:$AE$11)/3,IF(AND($M$1=2011,'Calculation sheet'!$AQ175="2005-2012"),'Result 2005-2012'!P175*SUM($AD$11:$AE$11)/2,IF(AND($M$1=2012,'Calculation sheet'!$AQ175="2005-2012"),'Result 2005-2012'!P175*$AE$11,IF(AND($M$1=2006,'Calculation sheet'!$AQ175="1999-2012"),'Result 2005-2012'!P175*SUM($Y$16:$AE$16)/7,IF(AND($M$1=2007,'Calculation sheet'!$AQ175="1999-2012"),'Result 2005-2012'!P175*SUM($Z$16:$AE$16)/6,IF(AND($M$1=2008,'Calculation sheet'!$AQ175="1999-2012"),'Result 2005-2012'!P175*SUM($AA$16:$AE$16)/5,IF(AND($M$1=2009,'Calculation sheet'!$AQ175="1999-2012"),'Result 2005-2012'!P175*SUM($AB$16:$AE$16)/4,IF(AND($M$1=2010,'Calculation sheet'!$AQ175="1999-2012"),'Result 2005-2012'!P175*SUM($AC$16:$AE$16)/3,IF(AND($M$1=2011,'Calculation sheet'!$AQ175="1999-2012"),'Result 2005-2012'!P175*SUM($AD$16:$AE$16)/2,IF(AND($M$1=2012,'Calculation sheet'!$AQ175="1999-2012"),'Result 2005-2012'!P175*$AE$16,""))))))))))))))))</f>
        <v/>
      </c>
      <c r="Q175" s="12" t="str">
        <f t="shared" si="9"/>
        <v/>
      </c>
      <c r="R175" s="14" t="str">
        <f t="shared" si="10"/>
        <v/>
      </c>
    </row>
    <row r="176" spans="1:18" x14ac:dyDescent="0.3">
      <c r="A176" s="4" t="str">
        <f>IF('Input data'!A191="","",'Input data'!A191)</f>
        <v/>
      </c>
      <c r="B176" s="4" t="str">
        <f>IF('Input data'!B191="","",'Input data'!B191)</f>
        <v/>
      </c>
      <c r="C176" s="4" t="str">
        <f>IF('Input data'!C191="","",'Input data'!C191)</f>
        <v/>
      </c>
      <c r="D176" s="4" t="str">
        <f>IF('Input data'!D191="","",'Input data'!D191)</f>
        <v/>
      </c>
      <c r="E176" s="4" t="str">
        <f>IF('Input data'!E191="","",'Input data'!E191)</f>
        <v/>
      </c>
      <c r="F176" s="4" t="str">
        <f>IF('Input data'!F191="","",'Input data'!F191)</f>
        <v/>
      </c>
      <c r="G176" s="4">
        <f>IF('Input data'!G191="","",'Input data'!G191)</f>
        <v>0</v>
      </c>
      <c r="H176" s="4" t="str">
        <f>IF('Input data'!H191&gt;0.5,'Input data'!H191,"")</f>
        <v/>
      </c>
      <c r="I176" s="4" t="str">
        <f>IF('Input data'!I191="","",'Input data'!I191)</f>
        <v/>
      </c>
      <c r="J176" s="12" t="str">
        <f>IF('Result 2005-2012'!$R176="","",IF($M$1=2005,'Result 2005-2012'!J176,IF(AND($M$1=2006,'Calculation sheet'!$AQ176="2005-2012"),'Result 2005-2012'!J176*SUM($Y$7:$AE$7)/7,IF(AND($M$1=2007,'Calculation sheet'!$AQ176="2005-2012"),'Result 2005-2012'!J176*SUM($Z$7:$AE$7)/6,IF(AND($M$1=2008,'Calculation sheet'!$AQ176="2005-2012"),'Result 2005-2012'!J176*SUM($AA$7:$AE$7)/5,IF(AND($M$1=2009,'Calculation sheet'!$AQ176="2005-2012"),'Result 2005-2012'!J176*SUM($AB$7:$AE$7)/4,IF(AND($M$1=2010,'Calculation sheet'!$AQ176="2005-2012"),'Result 2005-2012'!J176*SUM($AC$7:$AE$7)/3,IF(AND($M$1=2011,'Calculation sheet'!$AQ176="2005-2012"),'Result 2005-2012'!J176*SUM($AD$7:$AE$7)/2,IF(AND($M$1=2012,'Calculation sheet'!$AQ176="2005-2012"),'Result 2005-2012'!J176*$AE$7,IF(AND($M$1=2006,'Calculation sheet'!$AQ176="1999-2012"),'Result 2005-2012'!J176*SUM($Y$16:$AE$16)/7,IF(AND($M$1=2007,'Calculation sheet'!$AQ176="1999-2012"),'Result 2005-2012'!J176*SUM($Z$16:$AE$16)/6,IF(AND($M$1=2008,'Calculation sheet'!$AQ176="1999-2012"),'Result 2005-2012'!J176*SUM($AA$16:$AE$16)/5,IF(AND($M$1=2009,'Calculation sheet'!$AQ176="1999-2012"),'Result 2005-2012'!J176*SUM($AB$16:$AE$16)/4,IF(AND($M$1=2010,'Calculation sheet'!$AQ176="1999-2012"),'Result 2005-2012'!J176*SUM($AC$16:$AE$16)/3,IF(AND($M$1=2011,'Calculation sheet'!$AQ176="1999-2012"),'Result 2005-2012'!J176*SUM($AD$16:$AE$16)/2,IF(AND($M$1=2012,'Calculation sheet'!$AQ176="1999-2012"),'Result 2005-2012'!J176*$AE$16,""))))))))))))))))</f>
        <v/>
      </c>
      <c r="K176" s="12" t="str">
        <f>IF('Result 2005-2012'!$R176="","",IF($M$1=2005,'Result 2005-2012'!K176,IF(AND($M$1=2006,'Calculation sheet'!$AQ176="2005-2012"),'Result 2005-2012'!K176*SUM($Y$8:$AE$8)/7,IF(AND($M$1=2007,'Calculation sheet'!$AQ176="2005-2012"),'Result 2005-2012'!K176*SUM($Z$8:$AE$8)/6,IF(AND($M$1=2008,'Calculation sheet'!$AQ176="2005-2012"),'Result 2005-2012'!K176*SUM($AA$8:$AE$8)/5,IF(AND($M$1=2009,'Calculation sheet'!$AQ176="2005-2012"),'Result 2005-2012'!K176*SUM($AB$8:$AE$8)/4,IF(AND($M$1=2010,'Calculation sheet'!$AQ176="2005-2012"),'Result 2005-2012'!K176*SUM($AC$8:$AE$8)/3,IF(AND($M$1=2011,'Calculation sheet'!$AQ176="2005-2012"),'Result 2005-2012'!K176*SUM($AD$8:$AE$8)/2,IF(AND($M$1=2012,'Calculation sheet'!$AQ176="2005-2012"),'Result 2005-2012'!K176*$AE$8,IF(AND($M$1=2006,'Calculation sheet'!$AQ176="1999-2012"),'Result 2005-2012'!K176*SUM($Y$17:$AE$17)/7,IF(AND($M$1=2007,'Calculation sheet'!$AQ176="1999-2012"),'Result 2005-2012'!K176*SUM($Z$17:$AE$17)/6,IF(AND($M$1=2008,'Calculation sheet'!$AQ176="1999-2012"),'Result 2005-2012'!K176*SUM($AA$17:$AE$17)/5,IF(AND($M$1=2009,'Calculation sheet'!$AQ176="1999-2012"),'Result 2005-2012'!K176*SUM($AB$17:$AE$17)/4,IF(AND($M$1=2010,'Calculation sheet'!$AQ176="1999-2012"),'Result 2005-2012'!K176*SUM($AC$17:$AE$17)/3,IF(AND($M$1=2011,'Calculation sheet'!$AQ176="1999-2012"),'Result 2005-2012'!K176*SUM($AD$17:$AE$17)/2,IF(AND($M$1=2012,'Calculation sheet'!$AQ176="1999-2012"),'Result 2005-2012'!K176*$AE$17,""))))))))))))))))</f>
        <v/>
      </c>
      <c r="L176" s="12" t="str">
        <f>IF('Result 2005-2012'!$R176="","",IF($M$1=2005,'Result 2005-2012'!L176,IF(AND($M$1=2006,'Calculation sheet'!$AQ176="2005-2012"),'Result 2005-2012'!L176*SUM($Y$9:$AE$9)/7,IF(AND($M$1=2007,'Calculation sheet'!$AQ176="2005-2012"),'Result 2005-2012'!L176*SUM($Z$9:$AE$9)/6,IF(AND($M$1=2008,'Calculation sheet'!$AQ176="2005-2012"),'Result 2005-2012'!L176*SUM($AA$9:$AE$9)/5,IF(AND($M$1=2009,'Calculation sheet'!$AQ176="2005-2012"),'Result 2005-2012'!L176*SUM($AB$9:$AE$9)/4,IF(AND($M$1=2010,'Calculation sheet'!$AQ176="2005-2012"),'Result 2005-2012'!L176*SUM($AC$9:$AE$9)/3,IF(AND($M$1=2011,'Calculation sheet'!$AQ176="2005-2012"),'Result 2005-2012'!L176*SUM($AD$9:$AE$9)/2,IF(AND($M$1=2012,'Calculation sheet'!$AQ176="2005-2012"),'Result 2005-2012'!L176*$AE$9,IF(AND($M$1=2006,'Calculation sheet'!$AQ176="1999-2012"),'Result 2005-2012'!L176*SUM($Y$18:$AE$18)/7,IF(AND($M$1=2007,'Calculation sheet'!$AQ176="1999-2012"),'Result 2005-2012'!L176*SUM($Z$18:$AE$18)/6,IF(AND($M$1=2008,'Calculation sheet'!$AQ176="1999-2012"),'Result 2005-2012'!L176*SUM($AA$18:$AE$18)/5,IF(AND($M$1=2009,'Calculation sheet'!$AQ176="1999-2012"),'Result 2005-2012'!L176*SUM($AB$18:$AE$18)/4,IF(AND($M$1=2010,'Calculation sheet'!$AQ176="1999-2012"),'Result 2005-2012'!L176*SUM($AC$18:$AE$18)/3,IF(AND($M$1=2011,'Calculation sheet'!$AQ176="1999-2012"),'Result 2005-2012'!L176*SUM($AD$18:$AE$18)/2,IF(AND($M$1=2012,'Calculation sheet'!$AQ176="1999-2012"),'Result 2005-2012'!L176*$AE$18,""))))))))))))))))</f>
        <v/>
      </c>
      <c r="M176" s="12" t="str">
        <f t="shared" si="8"/>
        <v/>
      </c>
      <c r="N176" s="12" t="str">
        <f>IF('Result 2005-2012'!$R176="","",IF($M$1=2005,'Result 2005-2012'!N176,IF(AND($M$1=2006,'Calculation sheet'!$AQ176="2005-2012"),'Result 2005-2012'!N176*SUM($Y$10:$AE$10)/7,IF(AND($M$1=2007,'Calculation sheet'!$AQ176="2005-2012"),'Result 2005-2012'!N176*SUM($Z$10:$AE$10)/6,IF(AND($M$1=2008,'Calculation sheet'!$AQ176="2005-2012"),'Result 2005-2012'!N176*SUM($AA$10:$AE$10)/5,IF(AND($M$1=2009,'Calculation sheet'!$AQ176="2005-2012"),'Result 2005-2012'!N176*SUM($AB$10:$AE$10)/4,IF(AND($M$1=2010,'Calculation sheet'!$AQ176="2005-2012"),'Result 2005-2012'!N176*SUM($AC$10:$AE$10)/3,IF(AND($M$1=2011,'Calculation sheet'!$AQ176="2005-2012"),'Result 2005-2012'!N176*SUM($AD$10:$AE$10)/2,IF(AND($M$1=2012,'Calculation sheet'!$AQ176="2005-2012"),'Result 2005-2012'!N176*$AE$10,IF(AND($M$1=2006,'Calculation sheet'!$AQ176="1999-2012"),'Result 2005-2012'!N176*SUM($Y$16:$AE$16)/7,IF(AND($M$1=2007,'Calculation sheet'!$AQ176="1999-2012"),'Result 2005-2012'!N176*SUM($Z$16:$AE$16)/6,IF(AND($M$1=2008,'Calculation sheet'!$AQ176="1999-2012"),'Result 2005-2012'!N176*SUM($AA$16:$AE$16)/5,IF(AND($M$1=2009,'Calculation sheet'!$AQ176="1999-2012"),'Result 2005-2012'!N176*SUM($AB$16:$AE$16)/4,IF(AND($M$1=2010,'Calculation sheet'!$AQ176="1999-2012"),'Result 2005-2012'!N176*SUM($AC$16:$AE$16)/3,IF(AND($M$1=2011,'Calculation sheet'!$AQ176="1999-2012"),'Result 2005-2012'!N176*SUM($AD$16:$AE$16)/2,IF(AND($M$1=2012,'Calculation sheet'!$AQ176="1999-2012"),'Result 2005-2012'!N176*$AE$16,""))))))))))))))))</f>
        <v/>
      </c>
      <c r="O176" s="12" t="str">
        <f>IF('Result 2005-2012'!$R176="","",IF($M$1=2005,'Result 2005-2012'!O176,IF(AND($M$1=2006,'Calculation sheet'!$AQ176="2005-2012"),'Result 2005-2012'!O176*SUM($Y$10:$AE$10)/7,IF(AND($M$1=2007,'Calculation sheet'!$AQ176="2005-2012"),'Result 2005-2012'!O176*SUM($Z$10:$AE$10)/6,IF(AND($M$1=2008,'Calculation sheet'!$AQ176="2005-2012"),'Result 2005-2012'!O176*SUM($AA$10:$AE$10)/5,IF(AND($M$1=2009,'Calculation sheet'!$AQ176="2005-2012"),'Result 2005-2012'!O176*SUM($AB$10:$AE$10)/4,IF(AND($M$1=2010,'Calculation sheet'!$AQ176="2005-2012"),'Result 2005-2012'!O176*SUM($AC$10:$AE$10)/3,IF(AND($M$1=2011,'Calculation sheet'!$AQ176="2005-2012"),'Result 2005-2012'!O176*SUM($AD$10:$AE$10)/2,IF(AND($M$1=2012,'Calculation sheet'!$AQ176="2005-2012"),'Result 2005-2012'!O176*$AE$10,IF(AND($M$1=2006,'Calculation sheet'!$AQ176="1999-2012"),'Result 2005-2012'!O176*SUM($Y$16:$AE$16)/7,IF(AND($M$1=2007,'Calculation sheet'!$AQ176="1999-2012"),'Result 2005-2012'!O176*SUM($Z$16:$AE$16)/6,IF(AND($M$1=2008,'Calculation sheet'!$AQ176="1999-2012"),'Result 2005-2012'!O176*SUM($AA$16:$AE$16)/5,IF(AND($M$1=2009,'Calculation sheet'!$AQ176="1999-2012"),'Result 2005-2012'!O176*SUM($AB$16:$AE$16)/4,IF(AND($M$1=2010,'Calculation sheet'!$AQ176="1999-2012"),'Result 2005-2012'!O176*SUM($AC$16:$AE$16)/3,IF(AND($M$1=2011,'Calculation sheet'!$AQ176="1999-2012"),'Result 2005-2012'!O176*SUM($AD$16:$AE$16)/2,IF(AND($M$1=2012,'Calculation sheet'!$AQ176="1999-2012"),'Result 2005-2012'!O176*$AE$16,""))))))))))))))))</f>
        <v/>
      </c>
      <c r="P176" s="12" t="str">
        <f>IF('Result 2005-2012'!$R176="","",IF($M$1=2005,'Result 2005-2012'!P176,IF(AND($M$1=2006,'Calculation sheet'!$AQ176="2005-2012"),'Result 2005-2012'!P176*SUM($Y$11:$AE$11)/7,IF(AND($M$1=2007,'Calculation sheet'!$AQ176="2005-2012"),'Result 2005-2012'!P176*SUM($Z$11:$AE$11)/6,IF(AND($M$1=2008,'Calculation sheet'!$AQ176="2005-2012"),'Result 2005-2012'!P176*SUM($AA$11:$AE$11)/5,IF(AND($M$1=2009,'Calculation sheet'!$AQ176="2005-2012"),'Result 2005-2012'!P176*SUM($AB$11:$AE$11)/4,IF(AND($M$1=2010,'Calculation sheet'!$AQ176="2005-2012"),'Result 2005-2012'!P176*SUM($AC$11:$AE$11)/3,IF(AND($M$1=2011,'Calculation sheet'!$AQ176="2005-2012"),'Result 2005-2012'!P176*SUM($AD$11:$AE$11)/2,IF(AND($M$1=2012,'Calculation sheet'!$AQ176="2005-2012"),'Result 2005-2012'!P176*$AE$11,IF(AND($M$1=2006,'Calculation sheet'!$AQ176="1999-2012"),'Result 2005-2012'!P176*SUM($Y$16:$AE$16)/7,IF(AND($M$1=2007,'Calculation sheet'!$AQ176="1999-2012"),'Result 2005-2012'!P176*SUM($Z$16:$AE$16)/6,IF(AND($M$1=2008,'Calculation sheet'!$AQ176="1999-2012"),'Result 2005-2012'!P176*SUM($AA$16:$AE$16)/5,IF(AND($M$1=2009,'Calculation sheet'!$AQ176="1999-2012"),'Result 2005-2012'!P176*SUM($AB$16:$AE$16)/4,IF(AND($M$1=2010,'Calculation sheet'!$AQ176="1999-2012"),'Result 2005-2012'!P176*SUM($AC$16:$AE$16)/3,IF(AND($M$1=2011,'Calculation sheet'!$AQ176="1999-2012"),'Result 2005-2012'!P176*SUM($AD$16:$AE$16)/2,IF(AND($M$1=2012,'Calculation sheet'!$AQ176="1999-2012"),'Result 2005-2012'!P176*$AE$16,""))))))))))))))))</f>
        <v/>
      </c>
      <c r="Q176" s="12" t="str">
        <f t="shared" si="9"/>
        <v/>
      </c>
      <c r="R176" s="14" t="str">
        <f t="shared" si="10"/>
        <v/>
      </c>
    </row>
    <row r="177" spans="1:18" x14ac:dyDescent="0.3">
      <c r="A177" s="4" t="str">
        <f>IF('Input data'!A192="","",'Input data'!A192)</f>
        <v/>
      </c>
      <c r="B177" s="4" t="str">
        <f>IF('Input data'!B192="","",'Input data'!B192)</f>
        <v/>
      </c>
      <c r="C177" s="4" t="str">
        <f>IF('Input data'!C192="","",'Input data'!C192)</f>
        <v/>
      </c>
      <c r="D177" s="4" t="str">
        <f>IF('Input data'!D192="","",'Input data'!D192)</f>
        <v/>
      </c>
      <c r="E177" s="4" t="str">
        <f>IF('Input data'!E192="","",'Input data'!E192)</f>
        <v/>
      </c>
      <c r="F177" s="4" t="str">
        <f>IF('Input data'!F192="","",'Input data'!F192)</f>
        <v/>
      </c>
      <c r="G177" s="4">
        <f>IF('Input data'!G192="","",'Input data'!G192)</f>
        <v>0</v>
      </c>
      <c r="H177" s="4" t="str">
        <f>IF('Input data'!H192&gt;0.5,'Input data'!H192,"")</f>
        <v/>
      </c>
      <c r="I177" s="4" t="str">
        <f>IF('Input data'!I192="","",'Input data'!I192)</f>
        <v/>
      </c>
      <c r="J177" s="12" t="str">
        <f>IF('Result 2005-2012'!$R177="","",IF($M$1=2005,'Result 2005-2012'!J177,IF(AND($M$1=2006,'Calculation sheet'!$AQ177="2005-2012"),'Result 2005-2012'!J177*SUM($Y$7:$AE$7)/7,IF(AND($M$1=2007,'Calculation sheet'!$AQ177="2005-2012"),'Result 2005-2012'!J177*SUM($Z$7:$AE$7)/6,IF(AND($M$1=2008,'Calculation sheet'!$AQ177="2005-2012"),'Result 2005-2012'!J177*SUM($AA$7:$AE$7)/5,IF(AND($M$1=2009,'Calculation sheet'!$AQ177="2005-2012"),'Result 2005-2012'!J177*SUM($AB$7:$AE$7)/4,IF(AND($M$1=2010,'Calculation sheet'!$AQ177="2005-2012"),'Result 2005-2012'!J177*SUM($AC$7:$AE$7)/3,IF(AND($M$1=2011,'Calculation sheet'!$AQ177="2005-2012"),'Result 2005-2012'!J177*SUM($AD$7:$AE$7)/2,IF(AND($M$1=2012,'Calculation sheet'!$AQ177="2005-2012"),'Result 2005-2012'!J177*$AE$7,IF(AND($M$1=2006,'Calculation sheet'!$AQ177="1999-2012"),'Result 2005-2012'!J177*SUM($Y$16:$AE$16)/7,IF(AND($M$1=2007,'Calculation sheet'!$AQ177="1999-2012"),'Result 2005-2012'!J177*SUM($Z$16:$AE$16)/6,IF(AND($M$1=2008,'Calculation sheet'!$AQ177="1999-2012"),'Result 2005-2012'!J177*SUM($AA$16:$AE$16)/5,IF(AND($M$1=2009,'Calculation sheet'!$AQ177="1999-2012"),'Result 2005-2012'!J177*SUM($AB$16:$AE$16)/4,IF(AND($M$1=2010,'Calculation sheet'!$AQ177="1999-2012"),'Result 2005-2012'!J177*SUM($AC$16:$AE$16)/3,IF(AND($M$1=2011,'Calculation sheet'!$AQ177="1999-2012"),'Result 2005-2012'!J177*SUM($AD$16:$AE$16)/2,IF(AND($M$1=2012,'Calculation sheet'!$AQ177="1999-2012"),'Result 2005-2012'!J177*$AE$16,""))))))))))))))))</f>
        <v/>
      </c>
      <c r="K177" s="12" t="str">
        <f>IF('Result 2005-2012'!$R177="","",IF($M$1=2005,'Result 2005-2012'!K177,IF(AND($M$1=2006,'Calculation sheet'!$AQ177="2005-2012"),'Result 2005-2012'!K177*SUM($Y$8:$AE$8)/7,IF(AND($M$1=2007,'Calculation sheet'!$AQ177="2005-2012"),'Result 2005-2012'!K177*SUM($Z$8:$AE$8)/6,IF(AND($M$1=2008,'Calculation sheet'!$AQ177="2005-2012"),'Result 2005-2012'!K177*SUM($AA$8:$AE$8)/5,IF(AND($M$1=2009,'Calculation sheet'!$AQ177="2005-2012"),'Result 2005-2012'!K177*SUM($AB$8:$AE$8)/4,IF(AND($M$1=2010,'Calculation sheet'!$AQ177="2005-2012"),'Result 2005-2012'!K177*SUM($AC$8:$AE$8)/3,IF(AND($M$1=2011,'Calculation sheet'!$AQ177="2005-2012"),'Result 2005-2012'!K177*SUM($AD$8:$AE$8)/2,IF(AND($M$1=2012,'Calculation sheet'!$AQ177="2005-2012"),'Result 2005-2012'!K177*$AE$8,IF(AND($M$1=2006,'Calculation sheet'!$AQ177="1999-2012"),'Result 2005-2012'!K177*SUM($Y$17:$AE$17)/7,IF(AND($M$1=2007,'Calculation sheet'!$AQ177="1999-2012"),'Result 2005-2012'!K177*SUM($Z$17:$AE$17)/6,IF(AND($M$1=2008,'Calculation sheet'!$AQ177="1999-2012"),'Result 2005-2012'!K177*SUM($AA$17:$AE$17)/5,IF(AND($M$1=2009,'Calculation sheet'!$AQ177="1999-2012"),'Result 2005-2012'!K177*SUM($AB$17:$AE$17)/4,IF(AND($M$1=2010,'Calculation sheet'!$AQ177="1999-2012"),'Result 2005-2012'!K177*SUM($AC$17:$AE$17)/3,IF(AND($M$1=2011,'Calculation sheet'!$AQ177="1999-2012"),'Result 2005-2012'!K177*SUM($AD$17:$AE$17)/2,IF(AND($M$1=2012,'Calculation sheet'!$AQ177="1999-2012"),'Result 2005-2012'!K177*$AE$17,""))))))))))))))))</f>
        <v/>
      </c>
      <c r="L177" s="12" t="str">
        <f>IF('Result 2005-2012'!$R177="","",IF($M$1=2005,'Result 2005-2012'!L177,IF(AND($M$1=2006,'Calculation sheet'!$AQ177="2005-2012"),'Result 2005-2012'!L177*SUM($Y$9:$AE$9)/7,IF(AND($M$1=2007,'Calculation sheet'!$AQ177="2005-2012"),'Result 2005-2012'!L177*SUM($Z$9:$AE$9)/6,IF(AND($M$1=2008,'Calculation sheet'!$AQ177="2005-2012"),'Result 2005-2012'!L177*SUM($AA$9:$AE$9)/5,IF(AND($M$1=2009,'Calculation sheet'!$AQ177="2005-2012"),'Result 2005-2012'!L177*SUM($AB$9:$AE$9)/4,IF(AND($M$1=2010,'Calculation sheet'!$AQ177="2005-2012"),'Result 2005-2012'!L177*SUM($AC$9:$AE$9)/3,IF(AND($M$1=2011,'Calculation sheet'!$AQ177="2005-2012"),'Result 2005-2012'!L177*SUM($AD$9:$AE$9)/2,IF(AND($M$1=2012,'Calculation sheet'!$AQ177="2005-2012"),'Result 2005-2012'!L177*$AE$9,IF(AND($M$1=2006,'Calculation sheet'!$AQ177="1999-2012"),'Result 2005-2012'!L177*SUM($Y$18:$AE$18)/7,IF(AND($M$1=2007,'Calculation sheet'!$AQ177="1999-2012"),'Result 2005-2012'!L177*SUM($Z$18:$AE$18)/6,IF(AND($M$1=2008,'Calculation sheet'!$AQ177="1999-2012"),'Result 2005-2012'!L177*SUM($AA$18:$AE$18)/5,IF(AND($M$1=2009,'Calculation sheet'!$AQ177="1999-2012"),'Result 2005-2012'!L177*SUM($AB$18:$AE$18)/4,IF(AND($M$1=2010,'Calculation sheet'!$AQ177="1999-2012"),'Result 2005-2012'!L177*SUM($AC$18:$AE$18)/3,IF(AND($M$1=2011,'Calculation sheet'!$AQ177="1999-2012"),'Result 2005-2012'!L177*SUM($AD$18:$AE$18)/2,IF(AND($M$1=2012,'Calculation sheet'!$AQ177="1999-2012"),'Result 2005-2012'!L177*$AE$18,""))))))))))))))))</f>
        <v/>
      </c>
      <c r="M177" s="12" t="str">
        <f t="shared" si="8"/>
        <v/>
      </c>
      <c r="N177" s="12" t="str">
        <f>IF('Result 2005-2012'!$R177="","",IF($M$1=2005,'Result 2005-2012'!N177,IF(AND($M$1=2006,'Calculation sheet'!$AQ177="2005-2012"),'Result 2005-2012'!N177*SUM($Y$10:$AE$10)/7,IF(AND($M$1=2007,'Calculation sheet'!$AQ177="2005-2012"),'Result 2005-2012'!N177*SUM($Z$10:$AE$10)/6,IF(AND($M$1=2008,'Calculation sheet'!$AQ177="2005-2012"),'Result 2005-2012'!N177*SUM($AA$10:$AE$10)/5,IF(AND($M$1=2009,'Calculation sheet'!$AQ177="2005-2012"),'Result 2005-2012'!N177*SUM($AB$10:$AE$10)/4,IF(AND($M$1=2010,'Calculation sheet'!$AQ177="2005-2012"),'Result 2005-2012'!N177*SUM($AC$10:$AE$10)/3,IF(AND($M$1=2011,'Calculation sheet'!$AQ177="2005-2012"),'Result 2005-2012'!N177*SUM($AD$10:$AE$10)/2,IF(AND($M$1=2012,'Calculation sheet'!$AQ177="2005-2012"),'Result 2005-2012'!N177*$AE$10,IF(AND($M$1=2006,'Calculation sheet'!$AQ177="1999-2012"),'Result 2005-2012'!N177*SUM($Y$16:$AE$16)/7,IF(AND($M$1=2007,'Calculation sheet'!$AQ177="1999-2012"),'Result 2005-2012'!N177*SUM($Z$16:$AE$16)/6,IF(AND($M$1=2008,'Calculation sheet'!$AQ177="1999-2012"),'Result 2005-2012'!N177*SUM($AA$16:$AE$16)/5,IF(AND($M$1=2009,'Calculation sheet'!$AQ177="1999-2012"),'Result 2005-2012'!N177*SUM($AB$16:$AE$16)/4,IF(AND($M$1=2010,'Calculation sheet'!$AQ177="1999-2012"),'Result 2005-2012'!N177*SUM($AC$16:$AE$16)/3,IF(AND($M$1=2011,'Calculation sheet'!$AQ177="1999-2012"),'Result 2005-2012'!N177*SUM($AD$16:$AE$16)/2,IF(AND($M$1=2012,'Calculation sheet'!$AQ177="1999-2012"),'Result 2005-2012'!N177*$AE$16,""))))))))))))))))</f>
        <v/>
      </c>
      <c r="O177" s="12" t="str">
        <f>IF('Result 2005-2012'!$R177="","",IF($M$1=2005,'Result 2005-2012'!O177,IF(AND($M$1=2006,'Calculation sheet'!$AQ177="2005-2012"),'Result 2005-2012'!O177*SUM($Y$10:$AE$10)/7,IF(AND($M$1=2007,'Calculation sheet'!$AQ177="2005-2012"),'Result 2005-2012'!O177*SUM($Z$10:$AE$10)/6,IF(AND($M$1=2008,'Calculation sheet'!$AQ177="2005-2012"),'Result 2005-2012'!O177*SUM($AA$10:$AE$10)/5,IF(AND($M$1=2009,'Calculation sheet'!$AQ177="2005-2012"),'Result 2005-2012'!O177*SUM($AB$10:$AE$10)/4,IF(AND($M$1=2010,'Calculation sheet'!$AQ177="2005-2012"),'Result 2005-2012'!O177*SUM($AC$10:$AE$10)/3,IF(AND($M$1=2011,'Calculation sheet'!$AQ177="2005-2012"),'Result 2005-2012'!O177*SUM($AD$10:$AE$10)/2,IF(AND($M$1=2012,'Calculation sheet'!$AQ177="2005-2012"),'Result 2005-2012'!O177*$AE$10,IF(AND($M$1=2006,'Calculation sheet'!$AQ177="1999-2012"),'Result 2005-2012'!O177*SUM($Y$16:$AE$16)/7,IF(AND($M$1=2007,'Calculation sheet'!$AQ177="1999-2012"),'Result 2005-2012'!O177*SUM($Z$16:$AE$16)/6,IF(AND($M$1=2008,'Calculation sheet'!$AQ177="1999-2012"),'Result 2005-2012'!O177*SUM($AA$16:$AE$16)/5,IF(AND($M$1=2009,'Calculation sheet'!$AQ177="1999-2012"),'Result 2005-2012'!O177*SUM($AB$16:$AE$16)/4,IF(AND($M$1=2010,'Calculation sheet'!$AQ177="1999-2012"),'Result 2005-2012'!O177*SUM($AC$16:$AE$16)/3,IF(AND($M$1=2011,'Calculation sheet'!$AQ177="1999-2012"),'Result 2005-2012'!O177*SUM($AD$16:$AE$16)/2,IF(AND($M$1=2012,'Calculation sheet'!$AQ177="1999-2012"),'Result 2005-2012'!O177*$AE$16,""))))))))))))))))</f>
        <v/>
      </c>
      <c r="P177" s="12" t="str">
        <f>IF('Result 2005-2012'!$R177="","",IF($M$1=2005,'Result 2005-2012'!P177,IF(AND($M$1=2006,'Calculation sheet'!$AQ177="2005-2012"),'Result 2005-2012'!P177*SUM($Y$11:$AE$11)/7,IF(AND($M$1=2007,'Calculation sheet'!$AQ177="2005-2012"),'Result 2005-2012'!P177*SUM($Z$11:$AE$11)/6,IF(AND($M$1=2008,'Calculation sheet'!$AQ177="2005-2012"),'Result 2005-2012'!P177*SUM($AA$11:$AE$11)/5,IF(AND($M$1=2009,'Calculation sheet'!$AQ177="2005-2012"),'Result 2005-2012'!P177*SUM($AB$11:$AE$11)/4,IF(AND($M$1=2010,'Calculation sheet'!$AQ177="2005-2012"),'Result 2005-2012'!P177*SUM($AC$11:$AE$11)/3,IF(AND($M$1=2011,'Calculation sheet'!$AQ177="2005-2012"),'Result 2005-2012'!P177*SUM($AD$11:$AE$11)/2,IF(AND($M$1=2012,'Calculation sheet'!$AQ177="2005-2012"),'Result 2005-2012'!P177*$AE$11,IF(AND($M$1=2006,'Calculation sheet'!$AQ177="1999-2012"),'Result 2005-2012'!P177*SUM($Y$16:$AE$16)/7,IF(AND($M$1=2007,'Calculation sheet'!$AQ177="1999-2012"),'Result 2005-2012'!P177*SUM($Z$16:$AE$16)/6,IF(AND($M$1=2008,'Calculation sheet'!$AQ177="1999-2012"),'Result 2005-2012'!P177*SUM($AA$16:$AE$16)/5,IF(AND($M$1=2009,'Calculation sheet'!$AQ177="1999-2012"),'Result 2005-2012'!P177*SUM($AB$16:$AE$16)/4,IF(AND($M$1=2010,'Calculation sheet'!$AQ177="1999-2012"),'Result 2005-2012'!P177*SUM($AC$16:$AE$16)/3,IF(AND($M$1=2011,'Calculation sheet'!$AQ177="1999-2012"),'Result 2005-2012'!P177*SUM($AD$16:$AE$16)/2,IF(AND($M$1=2012,'Calculation sheet'!$AQ177="1999-2012"),'Result 2005-2012'!P177*$AE$16,""))))))))))))))))</f>
        <v/>
      </c>
      <c r="Q177" s="12" t="str">
        <f t="shared" si="9"/>
        <v/>
      </c>
      <c r="R177" s="14" t="str">
        <f t="shared" si="10"/>
        <v/>
      </c>
    </row>
    <row r="178" spans="1:18" x14ac:dyDescent="0.3">
      <c r="A178" s="4" t="str">
        <f>IF('Input data'!A193="","",'Input data'!A193)</f>
        <v/>
      </c>
      <c r="B178" s="4" t="str">
        <f>IF('Input data'!B193="","",'Input data'!B193)</f>
        <v/>
      </c>
      <c r="C178" s="4" t="str">
        <f>IF('Input data'!C193="","",'Input data'!C193)</f>
        <v/>
      </c>
      <c r="D178" s="4" t="str">
        <f>IF('Input data'!D193="","",'Input data'!D193)</f>
        <v/>
      </c>
      <c r="E178" s="4" t="str">
        <f>IF('Input data'!E193="","",'Input data'!E193)</f>
        <v/>
      </c>
      <c r="F178" s="4" t="str">
        <f>IF('Input data'!F193="","",'Input data'!F193)</f>
        <v/>
      </c>
      <c r="G178" s="4">
        <f>IF('Input data'!G193="","",'Input data'!G193)</f>
        <v>0</v>
      </c>
      <c r="H178" s="4" t="str">
        <f>IF('Input data'!H193&gt;0.5,'Input data'!H193,"")</f>
        <v/>
      </c>
      <c r="I178" s="4" t="str">
        <f>IF('Input data'!I193="","",'Input data'!I193)</f>
        <v/>
      </c>
      <c r="J178" s="12" t="str">
        <f>IF('Result 2005-2012'!$R178="","",IF($M$1=2005,'Result 2005-2012'!J178,IF(AND($M$1=2006,'Calculation sheet'!$AQ178="2005-2012"),'Result 2005-2012'!J178*SUM($Y$7:$AE$7)/7,IF(AND($M$1=2007,'Calculation sheet'!$AQ178="2005-2012"),'Result 2005-2012'!J178*SUM($Z$7:$AE$7)/6,IF(AND($M$1=2008,'Calculation sheet'!$AQ178="2005-2012"),'Result 2005-2012'!J178*SUM($AA$7:$AE$7)/5,IF(AND($M$1=2009,'Calculation sheet'!$AQ178="2005-2012"),'Result 2005-2012'!J178*SUM($AB$7:$AE$7)/4,IF(AND($M$1=2010,'Calculation sheet'!$AQ178="2005-2012"),'Result 2005-2012'!J178*SUM($AC$7:$AE$7)/3,IF(AND($M$1=2011,'Calculation sheet'!$AQ178="2005-2012"),'Result 2005-2012'!J178*SUM($AD$7:$AE$7)/2,IF(AND($M$1=2012,'Calculation sheet'!$AQ178="2005-2012"),'Result 2005-2012'!J178*$AE$7,IF(AND($M$1=2006,'Calculation sheet'!$AQ178="1999-2012"),'Result 2005-2012'!J178*SUM($Y$16:$AE$16)/7,IF(AND($M$1=2007,'Calculation sheet'!$AQ178="1999-2012"),'Result 2005-2012'!J178*SUM($Z$16:$AE$16)/6,IF(AND($M$1=2008,'Calculation sheet'!$AQ178="1999-2012"),'Result 2005-2012'!J178*SUM($AA$16:$AE$16)/5,IF(AND($M$1=2009,'Calculation sheet'!$AQ178="1999-2012"),'Result 2005-2012'!J178*SUM($AB$16:$AE$16)/4,IF(AND($M$1=2010,'Calculation sheet'!$AQ178="1999-2012"),'Result 2005-2012'!J178*SUM($AC$16:$AE$16)/3,IF(AND($M$1=2011,'Calculation sheet'!$AQ178="1999-2012"),'Result 2005-2012'!J178*SUM($AD$16:$AE$16)/2,IF(AND($M$1=2012,'Calculation sheet'!$AQ178="1999-2012"),'Result 2005-2012'!J178*$AE$16,""))))))))))))))))</f>
        <v/>
      </c>
      <c r="K178" s="12" t="str">
        <f>IF('Result 2005-2012'!$R178="","",IF($M$1=2005,'Result 2005-2012'!K178,IF(AND($M$1=2006,'Calculation sheet'!$AQ178="2005-2012"),'Result 2005-2012'!K178*SUM($Y$8:$AE$8)/7,IF(AND($M$1=2007,'Calculation sheet'!$AQ178="2005-2012"),'Result 2005-2012'!K178*SUM($Z$8:$AE$8)/6,IF(AND($M$1=2008,'Calculation sheet'!$AQ178="2005-2012"),'Result 2005-2012'!K178*SUM($AA$8:$AE$8)/5,IF(AND($M$1=2009,'Calculation sheet'!$AQ178="2005-2012"),'Result 2005-2012'!K178*SUM($AB$8:$AE$8)/4,IF(AND($M$1=2010,'Calculation sheet'!$AQ178="2005-2012"),'Result 2005-2012'!K178*SUM($AC$8:$AE$8)/3,IF(AND($M$1=2011,'Calculation sheet'!$AQ178="2005-2012"),'Result 2005-2012'!K178*SUM($AD$8:$AE$8)/2,IF(AND($M$1=2012,'Calculation sheet'!$AQ178="2005-2012"),'Result 2005-2012'!K178*$AE$8,IF(AND($M$1=2006,'Calculation sheet'!$AQ178="1999-2012"),'Result 2005-2012'!K178*SUM($Y$17:$AE$17)/7,IF(AND($M$1=2007,'Calculation sheet'!$AQ178="1999-2012"),'Result 2005-2012'!K178*SUM($Z$17:$AE$17)/6,IF(AND($M$1=2008,'Calculation sheet'!$AQ178="1999-2012"),'Result 2005-2012'!K178*SUM($AA$17:$AE$17)/5,IF(AND($M$1=2009,'Calculation sheet'!$AQ178="1999-2012"),'Result 2005-2012'!K178*SUM($AB$17:$AE$17)/4,IF(AND($M$1=2010,'Calculation sheet'!$AQ178="1999-2012"),'Result 2005-2012'!K178*SUM($AC$17:$AE$17)/3,IF(AND($M$1=2011,'Calculation sheet'!$AQ178="1999-2012"),'Result 2005-2012'!K178*SUM($AD$17:$AE$17)/2,IF(AND($M$1=2012,'Calculation sheet'!$AQ178="1999-2012"),'Result 2005-2012'!K178*$AE$17,""))))))))))))))))</f>
        <v/>
      </c>
      <c r="L178" s="12" t="str">
        <f>IF('Result 2005-2012'!$R178="","",IF($M$1=2005,'Result 2005-2012'!L178,IF(AND($M$1=2006,'Calculation sheet'!$AQ178="2005-2012"),'Result 2005-2012'!L178*SUM($Y$9:$AE$9)/7,IF(AND($M$1=2007,'Calculation sheet'!$AQ178="2005-2012"),'Result 2005-2012'!L178*SUM($Z$9:$AE$9)/6,IF(AND($M$1=2008,'Calculation sheet'!$AQ178="2005-2012"),'Result 2005-2012'!L178*SUM($AA$9:$AE$9)/5,IF(AND($M$1=2009,'Calculation sheet'!$AQ178="2005-2012"),'Result 2005-2012'!L178*SUM($AB$9:$AE$9)/4,IF(AND($M$1=2010,'Calculation sheet'!$AQ178="2005-2012"),'Result 2005-2012'!L178*SUM($AC$9:$AE$9)/3,IF(AND($M$1=2011,'Calculation sheet'!$AQ178="2005-2012"),'Result 2005-2012'!L178*SUM($AD$9:$AE$9)/2,IF(AND($M$1=2012,'Calculation sheet'!$AQ178="2005-2012"),'Result 2005-2012'!L178*$AE$9,IF(AND($M$1=2006,'Calculation sheet'!$AQ178="1999-2012"),'Result 2005-2012'!L178*SUM($Y$18:$AE$18)/7,IF(AND($M$1=2007,'Calculation sheet'!$AQ178="1999-2012"),'Result 2005-2012'!L178*SUM($Z$18:$AE$18)/6,IF(AND($M$1=2008,'Calculation sheet'!$AQ178="1999-2012"),'Result 2005-2012'!L178*SUM($AA$18:$AE$18)/5,IF(AND($M$1=2009,'Calculation sheet'!$AQ178="1999-2012"),'Result 2005-2012'!L178*SUM($AB$18:$AE$18)/4,IF(AND($M$1=2010,'Calculation sheet'!$AQ178="1999-2012"),'Result 2005-2012'!L178*SUM($AC$18:$AE$18)/3,IF(AND($M$1=2011,'Calculation sheet'!$AQ178="1999-2012"),'Result 2005-2012'!L178*SUM($AD$18:$AE$18)/2,IF(AND($M$1=2012,'Calculation sheet'!$AQ178="1999-2012"),'Result 2005-2012'!L178*$AE$18,""))))))))))))))))</f>
        <v/>
      </c>
      <c r="M178" s="12" t="str">
        <f t="shared" si="8"/>
        <v/>
      </c>
      <c r="N178" s="12" t="str">
        <f>IF('Result 2005-2012'!$R178="","",IF($M$1=2005,'Result 2005-2012'!N178,IF(AND($M$1=2006,'Calculation sheet'!$AQ178="2005-2012"),'Result 2005-2012'!N178*SUM($Y$10:$AE$10)/7,IF(AND($M$1=2007,'Calculation sheet'!$AQ178="2005-2012"),'Result 2005-2012'!N178*SUM($Z$10:$AE$10)/6,IF(AND($M$1=2008,'Calculation sheet'!$AQ178="2005-2012"),'Result 2005-2012'!N178*SUM($AA$10:$AE$10)/5,IF(AND($M$1=2009,'Calculation sheet'!$AQ178="2005-2012"),'Result 2005-2012'!N178*SUM($AB$10:$AE$10)/4,IF(AND($M$1=2010,'Calculation sheet'!$AQ178="2005-2012"),'Result 2005-2012'!N178*SUM($AC$10:$AE$10)/3,IF(AND($M$1=2011,'Calculation sheet'!$AQ178="2005-2012"),'Result 2005-2012'!N178*SUM($AD$10:$AE$10)/2,IF(AND($M$1=2012,'Calculation sheet'!$AQ178="2005-2012"),'Result 2005-2012'!N178*$AE$10,IF(AND($M$1=2006,'Calculation sheet'!$AQ178="1999-2012"),'Result 2005-2012'!N178*SUM($Y$16:$AE$16)/7,IF(AND($M$1=2007,'Calculation sheet'!$AQ178="1999-2012"),'Result 2005-2012'!N178*SUM($Z$16:$AE$16)/6,IF(AND($M$1=2008,'Calculation sheet'!$AQ178="1999-2012"),'Result 2005-2012'!N178*SUM($AA$16:$AE$16)/5,IF(AND($M$1=2009,'Calculation sheet'!$AQ178="1999-2012"),'Result 2005-2012'!N178*SUM($AB$16:$AE$16)/4,IF(AND($M$1=2010,'Calculation sheet'!$AQ178="1999-2012"),'Result 2005-2012'!N178*SUM($AC$16:$AE$16)/3,IF(AND($M$1=2011,'Calculation sheet'!$AQ178="1999-2012"),'Result 2005-2012'!N178*SUM($AD$16:$AE$16)/2,IF(AND($M$1=2012,'Calculation sheet'!$AQ178="1999-2012"),'Result 2005-2012'!N178*$AE$16,""))))))))))))))))</f>
        <v/>
      </c>
      <c r="O178" s="12" t="str">
        <f>IF('Result 2005-2012'!$R178="","",IF($M$1=2005,'Result 2005-2012'!O178,IF(AND($M$1=2006,'Calculation sheet'!$AQ178="2005-2012"),'Result 2005-2012'!O178*SUM($Y$10:$AE$10)/7,IF(AND($M$1=2007,'Calculation sheet'!$AQ178="2005-2012"),'Result 2005-2012'!O178*SUM($Z$10:$AE$10)/6,IF(AND($M$1=2008,'Calculation sheet'!$AQ178="2005-2012"),'Result 2005-2012'!O178*SUM($AA$10:$AE$10)/5,IF(AND($M$1=2009,'Calculation sheet'!$AQ178="2005-2012"),'Result 2005-2012'!O178*SUM($AB$10:$AE$10)/4,IF(AND($M$1=2010,'Calculation sheet'!$AQ178="2005-2012"),'Result 2005-2012'!O178*SUM($AC$10:$AE$10)/3,IF(AND($M$1=2011,'Calculation sheet'!$AQ178="2005-2012"),'Result 2005-2012'!O178*SUM($AD$10:$AE$10)/2,IF(AND($M$1=2012,'Calculation sheet'!$AQ178="2005-2012"),'Result 2005-2012'!O178*$AE$10,IF(AND($M$1=2006,'Calculation sheet'!$AQ178="1999-2012"),'Result 2005-2012'!O178*SUM($Y$16:$AE$16)/7,IF(AND($M$1=2007,'Calculation sheet'!$AQ178="1999-2012"),'Result 2005-2012'!O178*SUM($Z$16:$AE$16)/6,IF(AND($M$1=2008,'Calculation sheet'!$AQ178="1999-2012"),'Result 2005-2012'!O178*SUM($AA$16:$AE$16)/5,IF(AND($M$1=2009,'Calculation sheet'!$AQ178="1999-2012"),'Result 2005-2012'!O178*SUM($AB$16:$AE$16)/4,IF(AND($M$1=2010,'Calculation sheet'!$AQ178="1999-2012"),'Result 2005-2012'!O178*SUM($AC$16:$AE$16)/3,IF(AND($M$1=2011,'Calculation sheet'!$AQ178="1999-2012"),'Result 2005-2012'!O178*SUM($AD$16:$AE$16)/2,IF(AND($M$1=2012,'Calculation sheet'!$AQ178="1999-2012"),'Result 2005-2012'!O178*$AE$16,""))))))))))))))))</f>
        <v/>
      </c>
      <c r="P178" s="12" t="str">
        <f>IF('Result 2005-2012'!$R178="","",IF($M$1=2005,'Result 2005-2012'!P178,IF(AND($M$1=2006,'Calculation sheet'!$AQ178="2005-2012"),'Result 2005-2012'!P178*SUM($Y$11:$AE$11)/7,IF(AND($M$1=2007,'Calculation sheet'!$AQ178="2005-2012"),'Result 2005-2012'!P178*SUM($Z$11:$AE$11)/6,IF(AND($M$1=2008,'Calculation sheet'!$AQ178="2005-2012"),'Result 2005-2012'!P178*SUM($AA$11:$AE$11)/5,IF(AND($M$1=2009,'Calculation sheet'!$AQ178="2005-2012"),'Result 2005-2012'!P178*SUM($AB$11:$AE$11)/4,IF(AND($M$1=2010,'Calculation sheet'!$AQ178="2005-2012"),'Result 2005-2012'!P178*SUM($AC$11:$AE$11)/3,IF(AND($M$1=2011,'Calculation sheet'!$AQ178="2005-2012"),'Result 2005-2012'!P178*SUM($AD$11:$AE$11)/2,IF(AND($M$1=2012,'Calculation sheet'!$AQ178="2005-2012"),'Result 2005-2012'!P178*$AE$11,IF(AND($M$1=2006,'Calculation sheet'!$AQ178="1999-2012"),'Result 2005-2012'!P178*SUM($Y$16:$AE$16)/7,IF(AND($M$1=2007,'Calculation sheet'!$AQ178="1999-2012"),'Result 2005-2012'!P178*SUM($Z$16:$AE$16)/6,IF(AND($M$1=2008,'Calculation sheet'!$AQ178="1999-2012"),'Result 2005-2012'!P178*SUM($AA$16:$AE$16)/5,IF(AND($M$1=2009,'Calculation sheet'!$AQ178="1999-2012"),'Result 2005-2012'!P178*SUM($AB$16:$AE$16)/4,IF(AND($M$1=2010,'Calculation sheet'!$AQ178="1999-2012"),'Result 2005-2012'!P178*SUM($AC$16:$AE$16)/3,IF(AND($M$1=2011,'Calculation sheet'!$AQ178="1999-2012"),'Result 2005-2012'!P178*SUM($AD$16:$AE$16)/2,IF(AND($M$1=2012,'Calculation sheet'!$AQ178="1999-2012"),'Result 2005-2012'!P178*$AE$16,""))))))))))))))))</f>
        <v/>
      </c>
      <c r="Q178" s="12" t="str">
        <f t="shared" si="9"/>
        <v/>
      </c>
      <c r="R178" s="14" t="str">
        <f t="shared" si="10"/>
        <v/>
      </c>
    </row>
    <row r="179" spans="1:18" x14ac:dyDescent="0.3">
      <c r="A179" s="4" t="str">
        <f>IF('Input data'!A194="","",'Input data'!A194)</f>
        <v/>
      </c>
      <c r="B179" s="4" t="str">
        <f>IF('Input data'!B194="","",'Input data'!B194)</f>
        <v/>
      </c>
      <c r="C179" s="4" t="str">
        <f>IF('Input data'!C194="","",'Input data'!C194)</f>
        <v/>
      </c>
      <c r="D179" s="4" t="str">
        <f>IF('Input data'!D194="","",'Input data'!D194)</f>
        <v/>
      </c>
      <c r="E179" s="4" t="str">
        <f>IF('Input data'!E194="","",'Input data'!E194)</f>
        <v/>
      </c>
      <c r="F179" s="4" t="str">
        <f>IF('Input data'!F194="","",'Input data'!F194)</f>
        <v/>
      </c>
      <c r="G179" s="4">
        <f>IF('Input data'!G194="","",'Input data'!G194)</f>
        <v>0</v>
      </c>
      <c r="H179" s="4" t="str">
        <f>IF('Input data'!H194&gt;0.5,'Input data'!H194,"")</f>
        <v/>
      </c>
      <c r="I179" s="4" t="str">
        <f>IF('Input data'!I194="","",'Input data'!I194)</f>
        <v/>
      </c>
      <c r="J179" s="12" t="str">
        <f>IF('Result 2005-2012'!$R179="","",IF($M$1=2005,'Result 2005-2012'!J179,IF(AND($M$1=2006,'Calculation sheet'!$AQ179="2005-2012"),'Result 2005-2012'!J179*SUM($Y$7:$AE$7)/7,IF(AND($M$1=2007,'Calculation sheet'!$AQ179="2005-2012"),'Result 2005-2012'!J179*SUM($Z$7:$AE$7)/6,IF(AND($M$1=2008,'Calculation sheet'!$AQ179="2005-2012"),'Result 2005-2012'!J179*SUM($AA$7:$AE$7)/5,IF(AND($M$1=2009,'Calculation sheet'!$AQ179="2005-2012"),'Result 2005-2012'!J179*SUM($AB$7:$AE$7)/4,IF(AND($M$1=2010,'Calculation sheet'!$AQ179="2005-2012"),'Result 2005-2012'!J179*SUM($AC$7:$AE$7)/3,IF(AND($M$1=2011,'Calculation sheet'!$AQ179="2005-2012"),'Result 2005-2012'!J179*SUM($AD$7:$AE$7)/2,IF(AND($M$1=2012,'Calculation sheet'!$AQ179="2005-2012"),'Result 2005-2012'!J179*$AE$7,IF(AND($M$1=2006,'Calculation sheet'!$AQ179="1999-2012"),'Result 2005-2012'!J179*SUM($Y$16:$AE$16)/7,IF(AND($M$1=2007,'Calculation sheet'!$AQ179="1999-2012"),'Result 2005-2012'!J179*SUM($Z$16:$AE$16)/6,IF(AND($M$1=2008,'Calculation sheet'!$AQ179="1999-2012"),'Result 2005-2012'!J179*SUM($AA$16:$AE$16)/5,IF(AND($M$1=2009,'Calculation sheet'!$AQ179="1999-2012"),'Result 2005-2012'!J179*SUM($AB$16:$AE$16)/4,IF(AND($M$1=2010,'Calculation sheet'!$AQ179="1999-2012"),'Result 2005-2012'!J179*SUM($AC$16:$AE$16)/3,IF(AND($M$1=2011,'Calculation sheet'!$AQ179="1999-2012"),'Result 2005-2012'!J179*SUM($AD$16:$AE$16)/2,IF(AND($M$1=2012,'Calculation sheet'!$AQ179="1999-2012"),'Result 2005-2012'!J179*$AE$16,""))))))))))))))))</f>
        <v/>
      </c>
      <c r="K179" s="12" t="str">
        <f>IF('Result 2005-2012'!$R179="","",IF($M$1=2005,'Result 2005-2012'!K179,IF(AND($M$1=2006,'Calculation sheet'!$AQ179="2005-2012"),'Result 2005-2012'!K179*SUM($Y$8:$AE$8)/7,IF(AND($M$1=2007,'Calculation sheet'!$AQ179="2005-2012"),'Result 2005-2012'!K179*SUM($Z$8:$AE$8)/6,IF(AND($M$1=2008,'Calculation sheet'!$AQ179="2005-2012"),'Result 2005-2012'!K179*SUM($AA$8:$AE$8)/5,IF(AND($M$1=2009,'Calculation sheet'!$AQ179="2005-2012"),'Result 2005-2012'!K179*SUM($AB$8:$AE$8)/4,IF(AND($M$1=2010,'Calculation sheet'!$AQ179="2005-2012"),'Result 2005-2012'!K179*SUM($AC$8:$AE$8)/3,IF(AND($M$1=2011,'Calculation sheet'!$AQ179="2005-2012"),'Result 2005-2012'!K179*SUM($AD$8:$AE$8)/2,IF(AND($M$1=2012,'Calculation sheet'!$AQ179="2005-2012"),'Result 2005-2012'!K179*$AE$8,IF(AND($M$1=2006,'Calculation sheet'!$AQ179="1999-2012"),'Result 2005-2012'!K179*SUM($Y$17:$AE$17)/7,IF(AND($M$1=2007,'Calculation sheet'!$AQ179="1999-2012"),'Result 2005-2012'!K179*SUM($Z$17:$AE$17)/6,IF(AND($M$1=2008,'Calculation sheet'!$AQ179="1999-2012"),'Result 2005-2012'!K179*SUM($AA$17:$AE$17)/5,IF(AND($M$1=2009,'Calculation sheet'!$AQ179="1999-2012"),'Result 2005-2012'!K179*SUM($AB$17:$AE$17)/4,IF(AND($M$1=2010,'Calculation sheet'!$AQ179="1999-2012"),'Result 2005-2012'!K179*SUM($AC$17:$AE$17)/3,IF(AND($M$1=2011,'Calculation sheet'!$AQ179="1999-2012"),'Result 2005-2012'!K179*SUM($AD$17:$AE$17)/2,IF(AND($M$1=2012,'Calculation sheet'!$AQ179="1999-2012"),'Result 2005-2012'!K179*$AE$17,""))))))))))))))))</f>
        <v/>
      </c>
      <c r="L179" s="12" t="str">
        <f>IF('Result 2005-2012'!$R179="","",IF($M$1=2005,'Result 2005-2012'!L179,IF(AND($M$1=2006,'Calculation sheet'!$AQ179="2005-2012"),'Result 2005-2012'!L179*SUM($Y$9:$AE$9)/7,IF(AND($M$1=2007,'Calculation sheet'!$AQ179="2005-2012"),'Result 2005-2012'!L179*SUM($Z$9:$AE$9)/6,IF(AND($M$1=2008,'Calculation sheet'!$AQ179="2005-2012"),'Result 2005-2012'!L179*SUM($AA$9:$AE$9)/5,IF(AND($M$1=2009,'Calculation sheet'!$AQ179="2005-2012"),'Result 2005-2012'!L179*SUM($AB$9:$AE$9)/4,IF(AND($M$1=2010,'Calculation sheet'!$AQ179="2005-2012"),'Result 2005-2012'!L179*SUM($AC$9:$AE$9)/3,IF(AND($M$1=2011,'Calculation sheet'!$AQ179="2005-2012"),'Result 2005-2012'!L179*SUM($AD$9:$AE$9)/2,IF(AND($M$1=2012,'Calculation sheet'!$AQ179="2005-2012"),'Result 2005-2012'!L179*$AE$9,IF(AND($M$1=2006,'Calculation sheet'!$AQ179="1999-2012"),'Result 2005-2012'!L179*SUM($Y$18:$AE$18)/7,IF(AND($M$1=2007,'Calculation sheet'!$AQ179="1999-2012"),'Result 2005-2012'!L179*SUM($Z$18:$AE$18)/6,IF(AND($M$1=2008,'Calculation sheet'!$AQ179="1999-2012"),'Result 2005-2012'!L179*SUM($AA$18:$AE$18)/5,IF(AND($M$1=2009,'Calculation sheet'!$AQ179="1999-2012"),'Result 2005-2012'!L179*SUM($AB$18:$AE$18)/4,IF(AND($M$1=2010,'Calculation sheet'!$AQ179="1999-2012"),'Result 2005-2012'!L179*SUM($AC$18:$AE$18)/3,IF(AND($M$1=2011,'Calculation sheet'!$AQ179="1999-2012"),'Result 2005-2012'!L179*SUM($AD$18:$AE$18)/2,IF(AND($M$1=2012,'Calculation sheet'!$AQ179="1999-2012"),'Result 2005-2012'!L179*$AE$18,""))))))))))))))))</f>
        <v/>
      </c>
      <c r="M179" s="12" t="str">
        <f t="shared" si="8"/>
        <v/>
      </c>
      <c r="N179" s="12" t="str">
        <f>IF('Result 2005-2012'!$R179="","",IF($M$1=2005,'Result 2005-2012'!N179,IF(AND($M$1=2006,'Calculation sheet'!$AQ179="2005-2012"),'Result 2005-2012'!N179*SUM($Y$10:$AE$10)/7,IF(AND($M$1=2007,'Calculation sheet'!$AQ179="2005-2012"),'Result 2005-2012'!N179*SUM($Z$10:$AE$10)/6,IF(AND($M$1=2008,'Calculation sheet'!$AQ179="2005-2012"),'Result 2005-2012'!N179*SUM($AA$10:$AE$10)/5,IF(AND($M$1=2009,'Calculation sheet'!$AQ179="2005-2012"),'Result 2005-2012'!N179*SUM($AB$10:$AE$10)/4,IF(AND($M$1=2010,'Calculation sheet'!$AQ179="2005-2012"),'Result 2005-2012'!N179*SUM($AC$10:$AE$10)/3,IF(AND($M$1=2011,'Calculation sheet'!$AQ179="2005-2012"),'Result 2005-2012'!N179*SUM($AD$10:$AE$10)/2,IF(AND($M$1=2012,'Calculation sheet'!$AQ179="2005-2012"),'Result 2005-2012'!N179*$AE$10,IF(AND($M$1=2006,'Calculation sheet'!$AQ179="1999-2012"),'Result 2005-2012'!N179*SUM($Y$16:$AE$16)/7,IF(AND($M$1=2007,'Calculation sheet'!$AQ179="1999-2012"),'Result 2005-2012'!N179*SUM($Z$16:$AE$16)/6,IF(AND($M$1=2008,'Calculation sheet'!$AQ179="1999-2012"),'Result 2005-2012'!N179*SUM($AA$16:$AE$16)/5,IF(AND($M$1=2009,'Calculation sheet'!$AQ179="1999-2012"),'Result 2005-2012'!N179*SUM($AB$16:$AE$16)/4,IF(AND($M$1=2010,'Calculation sheet'!$AQ179="1999-2012"),'Result 2005-2012'!N179*SUM($AC$16:$AE$16)/3,IF(AND($M$1=2011,'Calculation sheet'!$AQ179="1999-2012"),'Result 2005-2012'!N179*SUM($AD$16:$AE$16)/2,IF(AND($M$1=2012,'Calculation sheet'!$AQ179="1999-2012"),'Result 2005-2012'!N179*$AE$16,""))))))))))))))))</f>
        <v/>
      </c>
      <c r="O179" s="12" t="str">
        <f>IF('Result 2005-2012'!$R179="","",IF($M$1=2005,'Result 2005-2012'!O179,IF(AND($M$1=2006,'Calculation sheet'!$AQ179="2005-2012"),'Result 2005-2012'!O179*SUM($Y$10:$AE$10)/7,IF(AND($M$1=2007,'Calculation sheet'!$AQ179="2005-2012"),'Result 2005-2012'!O179*SUM($Z$10:$AE$10)/6,IF(AND($M$1=2008,'Calculation sheet'!$AQ179="2005-2012"),'Result 2005-2012'!O179*SUM($AA$10:$AE$10)/5,IF(AND($M$1=2009,'Calculation sheet'!$AQ179="2005-2012"),'Result 2005-2012'!O179*SUM($AB$10:$AE$10)/4,IF(AND($M$1=2010,'Calculation sheet'!$AQ179="2005-2012"),'Result 2005-2012'!O179*SUM($AC$10:$AE$10)/3,IF(AND($M$1=2011,'Calculation sheet'!$AQ179="2005-2012"),'Result 2005-2012'!O179*SUM($AD$10:$AE$10)/2,IF(AND($M$1=2012,'Calculation sheet'!$AQ179="2005-2012"),'Result 2005-2012'!O179*$AE$10,IF(AND($M$1=2006,'Calculation sheet'!$AQ179="1999-2012"),'Result 2005-2012'!O179*SUM($Y$16:$AE$16)/7,IF(AND($M$1=2007,'Calculation sheet'!$AQ179="1999-2012"),'Result 2005-2012'!O179*SUM($Z$16:$AE$16)/6,IF(AND($M$1=2008,'Calculation sheet'!$AQ179="1999-2012"),'Result 2005-2012'!O179*SUM($AA$16:$AE$16)/5,IF(AND($M$1=2009,'Calculation sheet'!$AQ179="1999-2012"),'Result 2005-2012'!O179*SUM($AB$16:$AE$16)/4,IF(AND($M$1=2010,'Calculation sheet'!$AQ179="1999-2012"),'Result 2005-2012'!O179*SUM($AC$16:$AE$16)/3,IF(AND($M$1=2011,'Calculation sheet'!$AQ179="1999-2012"),'Result 2005-2012'!O179*SUM($AD$16:$AE$16)/2,IF(AND($M$1=2012,'Calculation sheet'!$AQ179="1999-2012"),'Result 2005-2012'!O179*$AE$16,""))))))))))))))))</f>
        <v/>
      </c>
      <c r="P179" s="12" t="str">
        <f>IF('Result 2005-2012'!$R179="","",IF($M$1=2005,'Result 2005-2012'!P179,IF(AND($M$1=2006,'Calculation sheet'!$AQ179="2005-2012"),'Result 2005-2012'!P179*SUM($Y$11:$AE$11)/7,IF(AND($M$1=2007,'Calculation sheet'!$AQ179="2005-2012"),'Result 2005-2012'!P179*SUM($Z$11:$AE$11)/6,IF(AND($M$1=2008,'Calculation sheet'!$AQ179="2005-2012"),'Result 2005-2012'!P179*SUM($AA$11:$AE$11)/5,IF(AND($M$1=2009,'Calculation sheet'!$AQ179="2005-2012"),'Result 2005-2012'!P179*SUM($AB$11:$AE$11)/4,IF(AND($M$1=2010,'Calculation sheet'!$AQ179="2005-2012"),'Result 2005-2012'!P179*SUM($AC$11:$AE$11)/3,IF(AND($M$1=2011,'Calculation sheet'!$AQ179="2005-2012"),'Result 2005-2012'!P179*SUM($AD$11:$AE$11)/2,IF(AND($M$1=2012,'Calculation sheet'!$AQ179="2005-2012"),'Result 2005-2012'!P179*$AE$11,IF(AND($M$1=2006,'Calculation sheet'!$AQ179="1999-2012"),'Result 2005-2012'!P179*SUM($Y$16:$AE$16)/7,IF(AND($M$1=2007,'Calculation sheet'!$AQ179="1999-2012"),'Result 2005-2012'!P179*SUM($Z$16:$AE$16)/6,IF(AND($M$1=2008,'Calculation sheet'!$AQ179="1999-2012"),'Result 2005-2012'!P179*SUM($AA$16:$AE$16)/5,IF(AND($M$1=2009,'Calculation sheet'!$AQ179="1999-2012"),'Result 2005-2012'!P179*SUM($AB$16:$AE$16)/4,IF(AND($M$1=2010,'Calculation sheet'!$AQ179="1999-2012"),'Result 2005-2012'!P179*SUM($AC$16:$AE$16)/3,IF(AND($M$1=2011,'Calculation sheet'!$AQ179="1999-2012"),'Result 2005-2012'!P179*SUM($AD$16:$AE$16)/2,IF(AND($M$1=2012,'Calculation sheet'!$AQ179="1999-2012"),'Result 2005-2012'!P179*$AE$16,""))))))))))))))))</f>
        <v/>
      </c>
      <c r="Q179" s="12" t="str">
        <f t="shared" si="9"/>
        <v/>
      </c>
      <c r="R179" s="14" t="str">
        <f t="shared" si="10"/>
        <v/>
      </c>
    </row>
    <row r="180" spans="1:18" x14ac:dyDescent="0.3">
      <c r="A180" s="4" t="str">
        <f>IF('Input data'!A195="","",'Input data'!A195)</f>
        <v/>
      </c>
      <c r="B180" s="4" t="str">
        <f>IF('Input data'!B195="","",'Input data'!B195)</f>
        <v/>
      </c>
      <c r="C180" s="4" t="str">
        <f>IF('Input data'!C195="","",'Input data'!C195)</f>
        <v/>
      </c>
      <c r="D180" s="4" t="str">
        <f>IF('Input data'!D195="","",'Input data'!D195)</f>
        <v/>
      </c>
      <c r="E180" s="4" t="str">
        <f>IF('Input data'!E195="","",'Input data'!E195)</f>
        <v/>
      </c>
      <c r="F180" s="4" t="str">
        <f>IF('Input data'!F195="","",'Input data'!F195)</f>
        <v/>
      </c>
      <c r="G180" s="4">
        <f>IF('Input data'!G195="","",'Input data'!G195)</f>
        <v>0</v>
      </c>
      <c r="H180" s="4" t="str">
        <f>IF('Input data'!H195&gt;0.5,'Input data'!H195,"")</f>
        <v/>
      </c>
      <c r="I180" s="4" t="str">
        <f>IF('Input data'!I195="","",'Input data'!I195)</f>
        <v/>
      </c>
      <c r="J180" s="12" t="str">
        <f>IF('Result 2005-2012'!$R180="","",IF($M$1=2005,'Result 2005-2012'!J180,IF(AND($M$1=2006,'Calculation sheet'!$AQ180="2005-2012"),'Result 2005-2012'!J180*SUM($Y$7:$AE$7)/7,IF(AND($M$1=2007,'Calculation sheet'!$AQ180="2005-2012"),'Result 2005-2012'!J180*SUM($Z$7:$AE$7)/6,IF(AND($M$1=2008,'Calculation sheet'!$AQ180="2005-2012"),'Result 2005-2012'!J180*SUM($AA$7:$AE$7)/5,IF(AND($M$1=2009,'Calculation sheet'!$AQ180="2005-2012"),'Result 2005-2012'!J180*SUM($AB$7:$AE$7)/4,IF(AND($M$1=2010,'Calculation sheet'!$AQ180="2005-2012"),'Result 2005-2012'!J180*SUM($AC$7:$AE$7)/3,IF(AND($M$1=2011,'Calculation sheet'!$AQ180="2005-2012"),'Result 2005-2012'!J180*SUM($AD$7:$AE$7)/2,IF(AND($M$1=2012,'Calculation sheet'!$AQ180="2005-2012"),'Result 2005-2012'!J180*$AE$7,IF(AND($M$1=2006,'Calculation sheet'!$AQ180="1999-2012"),'Result 2005-2012'!J180*SUM($Y$16:$AE$16)/7,IF(AND($M$1=2007,'Calculation sheet'!$AQ180="1999-2012"),'Result 2005-2012'!J180*SUM($Z$16:$AE$16)/6,IF(AND($M$1=2008,'Calculation sheet'!$AQ180="1999-2012"),'Result 2005-2012'!J180*SUM($AA$16:$AE$16)/5,IF(AND($M$1=2009,'Calculation sheet'!$AQ180="1999-2012"),'Result 2005-2012'!J180*SUM($AB$16:$AE$16)/4,IF(AND($M$1=2010,'Calculation sheet'!$AQ180="1999-2012"),'Result 2005-2012'!J180*SUM($AC$16:$AE$16)/3,IF(AND($M$1=2011,'Calculation sheet'!$AQ180="1999-2012"),'Result 2005-2012'!J180*SUM($AD$16:$AE$16)/2,IF(AND($M$1=2012,'Calculation sheet'!$AQ180="1999-2012"),'Result 2005-2012'!J180*$AE$16,""))))))))))))))))</f>
        <v/>
      </c>
      <c r="K180" s="12" t="str">
        <f>IF('Result 2005-2012'!$R180="","",IF($M$1=2005,'Result 2005-2012'!K180,IF(AND($M$1=2006,'Calculation sheet'!$AQ180="2005-2012"),'Result 2005-2012'!K180*SUM($Y$8:$AE$8)/7,IF(AND($M$1=2007,'Calculation sheet'!$AQ180="2005-2012"),'Result 2005-2012'!K180*SUM($Z$8:$AE$8)/6,IF(AND($M$1=2008,'Calculation sheet'!$AQ180="2005-2012"),'Result 2005-2012'!K180*SUM($AA$8:$AE$8)/5,IF(AND($M$1=2009,'Calculation sheet'!$AQ180="2005-2012"),'Result 2005-2012'!K180*SUM($AB$8:$AE$8)/4,IF(AND($M$1=2010,'Calculation sheet'!$AQ180="2005-2012"),'Result 2005-2012'!K180*SUM($AC$8:$AE$8)/3,IF(AND($M$1=2011,'Calculation sheet'!$AQ180="2005-2012"),'Result 2005-2012'!K180*SUM($AD$8:$AE$8)/2,IF(AND($M$1=2012,'Calculation sheet'!$AQ180="2005-2012"),'Result 2005-2012'!K180*$AE$8,IF(AND($M$1=2006,'Calculation sheet'!$AQ180="1999-2012"),'Result 2005-2012'!K180*SUM($Y$17:$AE$17)/7,IF(AND($M$1=2007,'Calculation sheet'!$AQ180="1999-2012"),'Result 2005-2012'!K180*SUM($Z$17:$AE$17)/6,IF(AND($M$1=2008,'Calculation sheet'!$AQ180="1999-2012"),'Result 2005-2012'!K180*SUM($AA$17:$AE$17)/5,IF(AND($M$1=2009,'Calculation sheet'!$AQ180="1999-2012"),'Result 2005-2012'!K180*SUM($AB$17:$AE$17)/4,IF(AND($M$1=2010,'Calculation sheet'!$AQ180="1999-2012"),'Result 2005-2012'!K180*SUM($AC$17:$AE$17)/3,IF(AND($M$1=2011,'Calculation sheet'!$AQ180="1999-2012"),'Result 2005-2012'!K180*SUM($AD$17:$AE$17)/2,IF(AND($M$1=2012,'Calculation sheet'!$AQ180="1999-2012"),'Result 2005-2012'!K180*$AE$17,""))))))))))))))))</f>
        <v/>
      </c>
      <c r="L180" s="12" t="str">
        <f>IF('Result 2005-2012'!$R180="","",IF($M$1=2005,'Result 2005-2012'!L180,IF(AND($M$1=2006,'Calculation sheet'!$AQ180="2005-2012"),'Result 2005-2012'!L180*SUM($Y$9:$AE$9)/7,IF(AND($M$1=2007,'Calculation sheet'!$AQ180="2005-2012"),'Result 2005-2012'!L180*SUM($Z$9:$AE$9)/6,IF(AND($M$1=2008,'Calculation sheet'!$AQ180="2005-2012"),'Result 2005-2012'!L180*SUM($AA$9:$AE$9)/5,IF(AND($M$1=2009,'Calculation sheet'!$AQ180="2005-2012"),'Result 2005-2012'!L180*SUM($AB$9:$AE$9)/4,IF(AND($M$1=2010,'Calculation sheet'!$AQ180="2005-2012"),'Result 2005-2012'!L180*SUM($AC$9:$AE$9)/3,IF(AND($M$1=2011,'Calculation sheet'!$AQ180="2005-2012"),'Result 2005-2012'!L180*SUM($AD$9:$AE$9)/2,IF(AND($M$1=2012,'Calculation sheet'!$AQ180="2005-2012"),'Result 2005-2012'!L180*$AE$9,IF(AND($M$1=2006,'Calculation sheet'!$AQ180="1999-2012"),'Result 2005-2012'!L180*SUM($Y$18:$AE$18)/7,IF(AND($M$1=2007,'Calculation sheet'!$AQ180="1999-2012"),'Result 2005-2012'!L180*SUM($Z$18:$AE$18)/6,IF(AND($M$1=2008,'Calculation sheet'!$AQ180="1999-2012"),'Result 2005-2012'!L180*SUM($AA$18:$AE$18)/5,IF(AND($M$1=2009,'Calculation sheet'!$AQ180="1999-2012"),'Result 2005-2012'!L180*SUM($AB$18:$AE$18)/4,IF(AND($M$1=2010,'Calculation sheet'!$AQ180="1999-2012"),'Result 2005-2012'!L180*SUM($AC$18:$AE$18)/3,IF(AND($M$1=2011,'Calculation sheet'!$AQ180="1999-2012"),'Result 2005-2012'!L180*SUM($AD$18:$AE$18)/2,IF(AND($M$1=2012,'Calculation sheet'!$AQ180="1999-2012"),'Result 2005-2012'!L180*$AE$18,""))))))))))))))))</f>
        <v/>
      </c>
      <c r="M180" s="12" t="str">
        <f t="shared" si="8"/>
        <v/>
      </c>
      <c r="N180" s="12" t="str">
        <f>IF('Result 2005-2012'!$R180="","",IF($M$1=2005,'Result 2005-2012'!N180,IF(AND($M$1=2006,'Calculation sheet'!$AQ180="2005-2012"),'Result 2005-2012'!N180*SUM($Y$10:$AE$10)/7,IF(AND($M$1=2007,'Calculation sheet'!$AQ180="2005-2012"),'Result 2005-2012'!N180*SUM($Z$10:$AE$10)/6,IF(AND($M$1=2008,'Calculation sheet'!$AQ180="2005-2012"),'Result 2005-2012'!N180*SUM($AA$10:$AE$10)/5,IF(AND($M$1=2009,'Calculation sheet'!$AQ180="2005-2012"),'Result 2005-2012'!N180*SUM($AB$10:$AE$10)/4,IF(AND($M$1=2010,'Calculation sheet'!$AQ180="2005-2012"),'Result 2005-2012'!N180*SUM($AC$10:$AE$10)/3,IF(AND($M$1=2011,'Calculation sheet'!$AQ180="2005-2012"),'Result 2005-2012'!N180*SUM($AD$10:$AE$10)/2,IF(AND($M$1=2012,'Calculation sheet'!$AQ180="2005-2012"),'Result 2005-2012'!N180*$AE$10,IF(AND($M$1=2006,'Calculation sheet'!$AQ180="1999-2012"),'Result 2005-2012'!N180*SUM($Y$16:$AE$16)/7,IF(AND($M$1=2007,'Calculation sheet'!$AQ180="1999-2012"),'Result 2005-2012'!N180*SUM($Z$16:$AE$16)/6,IF(AND($M$1=2008,'Calculation sheet'!$AQ180="1999-2012"),'Result 2005-2012'!N180*SUM($AA$16:$AE$16)/5,IF(AND($M$1=2009,'Calculation sheet'!$AQ180="1999-2012"),'Result 2005-2012'!N180*SUM($AB$16:$AE$16)/4,IF(AND($M$1=2010,'Calculation sheet'!$AQ180="1999-2012"),'Result 2005-2012'!N180*SUM($AC$16:$AE$16)/3,IF(AND($M$1=2011,'Calculation sheet'!$AQ180="1999-2012"),'Result 2005-2012'!N180*SUM($AD$16:$AE$16)/2,IF(AND($M$1=2012,'Calculation sheet'!$AQ180="1999-2012"),'Result 2005-2012'!N180*$AE$16,""))))))))))))))))</f>
        <v/>
      </c>
      <c r="O180" s="12" t="str">
        <f>IF('Result 2005-2012'!$R180="","",IF($M$1=2005,'Result 2005-2012'!O180,IF(AND($M$1=2006,'Calculation sheet'!$AQ180="2005-2012"),'Result 2005-2012'!O180*SUM($Y$10:$AE$10)/7,IF(AND($M$1=2007,'Calculation sheet'!$AQ180="2005-2012"),'Result 2005-2012'!O180*SUM($Z$10:$AE$10)/6,IF(AND($M$1=2008,'Calculation sheet'!$AQ180="2005-2012"),'Result 2005-2012'!O180*SUM($AA$10:$AE$10)/5,IF(AND($M$1=2009,'Calculation sheet'!$AQ180="2005-2012"),'Result 2005-2012'!O180*SUM($AB$10:$AE$10)/4,IF(AND($M$1=2010,'Calculation sheet'!$AQ180="2005-2012"),'Result 2005-2012'!O180*SUM($AC$10:$AE$10)/3,IF(AND($M$1=2011,'Calculation sheet'!$AQ180="2005-2012"),'Result 2005-2012'!O180*SUM($AD$10:$AE$10)/2,IF(AND($M$1=2012,'Calculation sheet'!$AQ180="2005-2012"),'Result 2005-2012'!O180*$AE$10,IF(AND($M$1=2006,'Calculation sheet'!$AQ180="1999-2012"),'Result 2005-2012'!O180*SUM($Y$16:$AE$16)/7,IF(AND($M$1=2007,'Calculation sheet'!$AQ180="1999-2012"),'Result 2005-2012'!O180*SUM($Z$16:$AE$16)/6,IF(AND($M$1=2008,'Calculation sheet'!$AQ180="1999-2012"),'Result 2005-2012'!O180*SUM($AA$16:$AE$16)/5,IF(AND($M$1=2009,'Calculation sheet'!$AQ180="1999-2012"),'Result 2005-2012'!O180*SUM($AB$16:$AE$16)/4,IF(AND($M$1=2010,'Calculation sheet'!$AQ180="1999-2012"),'Result 2005-2012'!O180*SUM($AC$16:$AE$16)/3,IF(AND($M$1=2011,'Calculation sheet'!$AQ180="1999-2012"),'Result 2005-2012'!O180*SUM($AD$16:$AE$16)/2,IF(AND($M$1=2012,'Calculation sheet'!$AQ180="1999-2012"),'Result 2005-2012'!O180*$AE$16,""))))))))))))))))</f>
        <v/>
      </c>
      <c r="P180" s="12" t="str">
        <f>IF('Result 2005-2012'!$R180="","",IF($M$1=2005,'Result 2005-2012'!P180,IF(AND($M$1=2006,'Calculation sheet'!$AQ180="2005-2012"),'Result 2005-2012'!P180*SUM($Y$11:$AE$11)/7,IF(AND($M$1=2007,'Calculation sheet'!$AQ180="2005-2012"),'Result 2005-2012'!P180*SUM($Z$11:$AE$11)/6,IF(AND($M$1=2008,'Calculation sheet'!$AQ180="2005-2012"),'Result 2005-2012'!P180*SUM($AA$11:$AE$11)/5,IF(AND($M$1=2009,'Calculation sheet'!$AQ180="2005-2012"),'Result 2005-2012'!P180*SUM($AB$11:$AE$11)/4,IF(AND($M$1=2010,'Calculation sheet'!$AQ180="2005-2012"),'Result 2005-2012'!P180*SUM($AC$11:$AE$11)/3,IF(AND($M$1=2011,'Calculation sheet'!$AQ180="2005-2012"),'Result 2005-2012'!P180*SUM($AD$11:$AE$11)/2,IF(AND($M$1=2012,'Calculation sheet'!$AQ180="2005-2012"),'Result 2005-2012'!P180*$AE$11,IF(AND($M$1=2006,'Calculation sheet'!$AQ180="1999-2012"),'Result 2005-2012'!P180*SUM($Y$16:$AE$16)/7,IF(AND($M$1=2007,'Calculation sheet'!$AQ180="1999-2012"),'Result 2005-2012'!P180*SUM($Z$16:$AE$16)/6,IF(AND($M$1=2008,'Calculation sheet'!$AQ180="1999-2012"),'Result 2005-2012'!P180*SUM($AA$16:$AE$16)/5,IF(AND($M$1=2009,'Calculation sheet'!$AQ180="1999-2012"),'Result 2005-2012'!P180*SUM($AB$16:$AE$16)/4,IF(AND($M$1=2010,'Calculation sheet'!$AQ180="1999-2012"),'Result 2005-2012'!P180*SUM($AC$16:$AE$16)/3,IF(AND($M$1=2011,'Calculation sheet'!$AQ180="1999-2012"),'Result 2005-2012'!P180*SUM($AD$16:$AE$16)/2,IF(AND($M$1=2012,'Calculation sheet'!$AQ180="1999-2012"),'Result 2005-2012'!P180*$AE$16,""))))))))))))))))</f>
        <v/>
      </c>
      <c r="Q180" s="12" t="str">
        <f t="shared" si="9"/>
        <v/>
      </c>
      <c r="R180" s="14" t="str">
        <f t="shared" si="10"/>
        <v/>
      </c>
    </row>
    <row r="181" spans="1:18" x14ac:dyDescent="0.3">
      <c r="A181" s="4" t="str">
        <f>IF('Input data'!A196="","",'Input data'!A196)</f>
        <v/>
      </c>
      <c r="B181" s="4" t="str">
        <f>IF('Input data'!B196="","",'Input data'!B196)</f>
        <v/>
      </c>
      <c r="C181" s="4" t="str">
        <f>IF('Input data'!C196="","",'Input data'!C196)</f>
        <v/>
      </c>
      <c r="D181" s="4" t="str">
        <f>IF('Input data'!D196="","",'Input data'!D196)</f>
        <v/>
      </c>
      <c r="E181" s="4" t="str">
        <f>IF('Input data'!E196="","",'Input data'!E196)</f>
        <v/>
      </c>
      <c r="F181" s="4" t="str">
        <f>IF('Input data'!F196="","",'Input data'!F196)</f>
        <v/>
      </c>
      <c r="G181" s="4">
        <f>IF('Input data'!G196="","",'Input data'!G196)</f>
        <v>0</v>
      </c>
      <c r="H181" s="4" t="str">
        <f>IF('Input data'!H196&gt;0.5,'Input data'!H196,"")</f>
        <v/>
      </c>
      <c r="I181" s="4" t="str">
        <f>IF('Input data'!I196="","",'Input data'!I196)</f>
        <v/>
      </c>
      <c r="J181" s="12" t="str">
        <f>IF('Result 2005-2012'!$R181="","",IF($M$1=2005,'Result 2005-2012'!J181,IF(AND($M$1=2006,'Calculation sheet'!$AQ181="2005-2012"),'Result 2005-2012'!J181*SUM($Y$7:$AE$7)/7,IF(AND($M$1=2007,'Calculation sheet'!$AQ181="2005-2012"),'Result 2005-2012'!J181*SUM($Z$7:$AE$7)/6,IF(AND($M$1=2008,'Calculation sheet'!$AQ181="2005-2012"),'Result 2005-2012'!J181*SUM($AA$7:$AE$7)/5,IF(AND($M$1=2009,'Calculation sheet'!$AQ181="2005-2012"),'Result 2005-2012'!J181*SUM($AB$7:$AE$7)/4,IF(AND($M$1=2010,'Calculation sheet'!$AQ181="2005-2012"),'Result 2005-2012'!J181*SUM($AC$7:$AE$7)/3,IF(AND($M$1=2011,'Calculation sheet'!$AQ181="2005-2012"),'Result 2005-2012'!J181*SUM($AD$7:$AE$7)/2,IF(AND($M$1=2012,'Calculation sheet'!$AQ181="2005-2012"),'Result 2005-2012'!J181*$AE$7,IF(AND($M$1=2006,'Calculation sheet'!$AQ181="1999-2012"),'Result 2005-2012'!J181*SUM($Y$16:$AE$16)/7,IF(AND($M$1=2007,'Calculation sheet'!$AQ181="1999-2012"),'Result 2005-2012'!J181*SUM($Z$16:$AE$16)/6,IF(AND($M$1=2008,'Calculation sheet'!$AQ181="1999-2012"),'Result 2005-2012'!J181*SUM($AA$16:$AE$16)/5,IF(AND($M$1=2009,'Calculation sheet'!$AQ181="1999-2012"),'Result 2005-2012'!J181*SUM($AB$16:$AE$16)/4,IF(AND($M$1=2010,'Calculation sheet'!$AQ181="1999-2012"),'Result 2005-2012'!J181*SUM($AC$16:$AE$16)/3,IF(AND($M$1=2011,'Calculation sheet'!$AQ181="1999-2012"),'Result 2005-2012'!J181*SUM($AD$16:$AE$16)/2,IF(AND($M$1=2012,'Calculation sheet'!$AQ181="1999-2012"),'Result 2005-2012'!J181*$AE$16,""))))))))))))))))</f>
        <v/>
      </c>
      <c r="K181" s="12" t="str">
        <f>IF('Result 2005-2012'!$R181="","",IF($M$1=2005,'Result 2005-2012'!K181,IF(AND($M$1=2006,'Calculation sheet'!$AQ181="2005-2012"),'Result 2005-2012'!K181*SUM($Y$8:$AE$8)/7,IF(AND($M$1=2007,'Calculation sheet'!$AQ181="2005-2012"),'Result 2005-2012'!K181*SUM($Z$8:$AE$8)/6,IF(AND($M$1=2008,'Calculation sheet'!$AQ181="2005-2012"),'Result 2005-2012'!K181*SUM($AA$8:$AE$8)/5,IF(AND($M$1=2009,'Calculation sheet'!$AQ181="2005-2012"),'Result 2005-2012'!K181*SUM($AB$8:$AE$8)/4,IF(AND($M$1=2010,'Calculation sheet'!$AQ181="2005-2012"),'Result 2005-2012'!K181*SUM($AC$8:$AE$8)/3,IF(AND($M$1=2011,'Calculation sheet'!$AQ181="2005-2012"),'Result 2005-2012'!K181*SUM($AD$8:$AE$8)/2,IF(AND($M$1=2012,'Calculation sheet'!$AQ181="2005-2012"),'Result 2005-2012'!K181*$AE$8,IF(AND($M$1=2006,'Calculation sheet'!$AQ181="1999-2012"),'Result 2005-2012'!K181*SUM($Y$17:$AE$17)/7,IF(AND($M$1=2007,'Calculation sheet'!$AQ181="1999-2012"),'Result 2005-2012'!K181*SUM($Z$17:$AE$17)/6,IF(AND($M$1=2008,'Calculation sheet'!$AQ181="1999-2012"),'Result 2005-2012'!K181*SUM($AA$17:$AE$17)/5,IF(AND($M$1=2009,'Calculation sheet'!$AQ181="1999-2012"),'Result 2005-2012'!K181*SUM($AB$17:$AE$17)/4,IF(AND($M$1=2010,'Calculation sheet'!$AQ181="1999-2012"),'Result 2005-2012'!K181*SUM($AC$17:$AE$17)/3,IF(AND($M$1=2011,'Calculation sheet'!$AQ181="1999-2012"),'Result 2005-2012'!K181*SUM($AD$17:$AE$17)/2,IF(AND($M$1=2012,'Calculation sheet'!$AQ181="1999-2012"),'Result 2005-2012'!K181*$AE$17,""))))))))))))))))</f>
        <v/>
      </c>
      <c r="L181" s="12" t="str">
        <f>IF('Result 2005-2012'!$R181="","",IF($M$1=2005,'Result 2005-2012'!L181,IF(AND($M$1=2006,'Calculation sheet'!$AQ181="2005-2012"),'Result 2005-2012'!L181*SUM($Y$9:$AE$9)/7,IF(AND($M$1=2007,'Calculation sheet'!$AQ181="2005-2012"),'Result 2005-2012'!L181*SUM($Z$9:$AE$9)/6,IF(AND($M$1=2008,'Calculation sheet'!$AQ181="2005-2012"),'Result 2005-2012'!L181*SUM($AA$9:$AE$9)/5,IF(AND($M$1=2009,'Calculation sheet'!$AQ181="2005-2012"),'Result 2005-2012'!L181*SUM($AB$9:$AE$9)/4,IF(AND($M$1=2010,'Calculation sheet'!$AQ181="2005-2012"),'Result 2005-2012'!L181*SUM($AC$9:$AE$9)/3,IF(AND($M$1=2011,'Calculation sheet'!$AQ181="2005-2012"),'Result 2005-2012'!L181*SUM($AD$9:$AE$9)/2,IF(AND($M$1=2012,'Calculation sheet'!$AQ181="2005-2012"),'Result 2005-2012'!L181*$AE$9,IF(AND($M$1=2006,'Calculation sheet'!$AQ181="1999-2012"),'Result 2005-2012'!L181*SUM($Y$18:$AE$18)/7,IF(AND($M$1=2007,'Calculation sheet'!$AQ181="1999-2012"),'Result 2005-2012'!L181*SUM($Z$18:$AE$18)/6,IF(AND($M$1=2008,'Calculation sheet'!$AQ181="1999-2012"),'Result 2005-2012'!L181*SUM($AA$18:$AE$18)/5,IF(AND($M$1=2009,'Calculation sheet'!$AQ181="1999-2012"),'Result 2005-2012'!L181*SUM($AB$18:$AE$18)/4,IF(AND($M$1=2010,'Calculation sheet'!$AQ181="1999-2012"),'Result 2005-2012'!L181*SUM($AC$18:$AE$18)/3,IF(AND($M$1=2011,'Calculation sheet'!$AQ181="1999-2012"),'Result 2005-2012'!L181*SUM($AD$18:$AE$18)/2,IF(AND($M$1=2012,'Calculation sheet'!$AQ181="1999-2012"),'Result 2005-2012'!L181*$AE$18,""))))))))))))))))</f>
        <v/>
      </c>
      <c r="M181" s="12" t="str">
        <f t="shared" si="8"/>
        <v/>
      </c>
      <c r="N181" s="12" t="str">
        <f>IF('Result 2005-2012'!$R181="","",IF($M$1=2005,'Result 2005-2012'!N181,IF(AND($M$1=2006,'Calculation sheet'!$AQ181="2005-2012"),'Result 2005-2012'!N181*SUM($Y$10:$AE$10)/7,IF(AND($M$1=2007,'Calculation sheet'!$AQ181="2005-2012"),'Result 2005-2012'!N181*SUM($Z$10:$AE$10)/6,IF(AND($M$1=2008,'Calculation sheet'!$AQ181="2005-2012"),'Result 2005-2012'!N181*SUM($AA$10:$AE$10)/5,IF(AND($M$1=2009,'Calculation sheet'!$AQ181="2005-2012"),'Result 2005-2012'!N181*SUM($AB$10:$AE$10)/4,IF(AND($M$1=2010,'Calculation sheet'!$AQ181="2005-2012"),'Result 2005-2012'!N181*SUM($AC$10:$AE$10)/3,IF(AND($M$1=2011,'Calculation sheet'!$AQ181="2005-2012"),'Result 2005-2012'!N181*SUM($AD$10:$AE$10)/2,IF(AND($M$1=2012,'Calculation sheet'!$AQ181="2005-2012"),'Result 2005-2012'!N181*$AE$10,IF(AND($M$1=2006,'Calculation sheet'!$AQ181="1999-2012"),'Result 2005-2012'!N181*SUM($Y$16:$AE$16)/7,IF(AND($M$1=2007,'Calculation sheet'!$AQ181="1999-2012"),'Result 2005-2012'!N181*SUM($Z$16:$AE$16)/6,IF(AND($M$1=2008,'Calculation sheet'!$AQ181="1999-2012"),'Result 2005-2012'!N181*SUM($AA$16:$AE$16)/5,IF(AND($M$1=2009,'Calculation sheet'!$AQ181="1999-2012"),'Result 2005-2012'!N181*SUM($AB$16:$AE$16)/4,IF(AND($M$1=2010,'Calculation sheet'!$AQ181="1999-2012"),'Result 2005-2012'!N181*SUM($AC$16:$AE$16)/3,IF(AND($M$1=2011,'Calculation sheet'!$AQ181="1999-2012"),'Result 2005-2012'!N181*SUM($AD$16:$AE$16)/2,IF(AND($M$1=2012,'Calculation sheet'!$AQ181="1999-2012"),'Result 2005-2012'!N181*$AE$16,""))))))))))))))))</f>
        <v/>
      </c>
      <c r="O181" s="12" t="str">
        <f>IF('Result 2005-2012'!$R181="","",IF($M$1=2005,'Result 2005-2012'!O181,IF(AND($M$1=2006,'Calculation sheet'!$AQ181="2005-2012"),'Result 2005-2012'!O181*SUM($Y$10:$AE$10)/7,IF(AND($M$1=2007,'Calculation sheet'!$AQ181="2005-2012"),'Result 2005-2012'!O181*SUM($Z$10:$AE$10)/6,IF(AND($M$1=2008,'Calculation sheet'!$AQ181="2005-2012"),'Result 2005-2012'!O181*SUM($AA$10:$AE$10)/5,IF(AND($M$1=2009,'Calculation sheet'!$AQ181="2005-2012"),'Result 2005-2012'!O181*SUM($AB$10:$AE$10)/4,IF(AND($M$1=2010,'Calculation sheet'!$AQ181="2005-2012"),'Result 2005-2012'!O181*SUM($AC$10:$AE$10)/3,IF(AND($M$1=2011,'Calculation sheet'!$AQ181="2005-2012"),'Result 2005-2012'!O181*SUM($AD$10:$AE$10)/2,IF(AND($M$1=2012,'Calculation sheet'!$AQ181="2005-2012"),'Result 2005-2012'!O181*$AE$10,IF(AND($M$1=2006,'Calculation sheet'!$AQ181="1999-2012"),'Result 2005-2012'!O181*SUM($Y$16:$AE$16)/7,IF(AND($M$1=2007,'Calculation sheet'!$AQ181="1999-2012"),'Result 2005-2012'!O181*SUM($Z$16:$AE$16)/6,IF(AND($M$1=2008,'Calculation sheet'!$AQ181="1999-2012"),'Result 2005-2012'!O181*SUM($AA$16:$AE$16)/5,IF(AND($M$1=2009,'Calculation sheet'!$AQ181="1999-2012"),'Result 2005-2012'!O181*SUM($AB$16:$AE$16)/4,IF(AND($M$1=2010,'Calculation sheet'!$AQ181="1999-2012"),'Result 2005-2012'!O181*SUM($AC$16:$AE$16)/3,IF(AND($M$1=2011,'Calculation sheet'!$AQ181="1999-2012"),'Result 2005-2012'!O181*SUM($AD$16:$AE$16)/2,IF(AND($M$1=2012,'Calculation sheet'!$AQ181="1999-2012"),'Result 2005-2012'!O181*$AE$16,""))))))))))))))))</f>
        <v/>
      </c>
      <c r="P181" s="12" t="str">
        <f>IF('Result 2005-2012'!$R181="","",IF($M$1=2005,'Result 2005-2012'!P181,IF(AND($M$1=2006,'Calculation sheet'!$AQ181="2005-2012"),'Result 2005-2012'!P181*SUM($Y$11:$AE$11)/7,IF(AND($M$1=2007,'Calculation sheet'!$AQ181="2005-2012"),'Result 2005-2012'!P181*SUM($Z$11:$AE$11)/6,IF(AND($M$1=2008,'Calculation sheet'!$AQ181="2005-2012"),'Result 2005-2012'!P181*SUM($AA$11:$AE$11)/5,IF(AND($M$1=2009,'Calculation sheet'!$AQ181="2005-2012"),'Result 2005-2012'!P181*SUM($AB$11:$AE$11)/4,IF(AND($M$1=2010,'Calculation sheet'!$AQ181="2005-2012"),'Result 2005-2012'!P181*SUM($AC$11:$AE$11)/3,IF(AND($M$1=2011,'Calculation sheet'!$AQ181="2005-2012"),'Result 2005-2012'!P181*SUM($AD$11:$AE$11)/2,IF(AND($M$1=2012,'Calculation sheet'!$AQ181="2005-2012"),'Result 2005-2012'!P181*$AE$11,IF(AND($M$1=2006,'Calculation sheet'!$AQ181="1999-2012"),'Result 2005-2012'!P181*SUM($Y$16:$AE$16)/7,IF(AND($M$1=2007,'Calculation sheet'!$AQ181="1999-2012"),'Result 2005-2012'!P181*SUM($Z$16:$AE$16)/6,IF(AND($M$1=2008,'Calculation sheet'!$AQ181="1999-2012"),'Result 2005-2012'!P181*SUM($AA$16:$AE$16)/5,IF(AND($M$1=2009,'Calculation sheet'!$AQ181="1999-2012"),'Result 2005-2012'!P181*SUM($AB$16:$AE$16)/4,IF(AND($M$1=2010,'Calculation sheet'!$AQ181="1999-2012"),'Result 2005-2012'!P181*SUM($AC$16:$AE$16)/3,IF(AND($M$1=2011,'Calculation sheet'!$AQ181="1999-2012"),'Result 2005-2012'!P181*SUM($AD$16:$AE$16)/2,IF(AND($M$1=2012,'Calculation sheet'!$AQ181="1999-2012"),'Result 2005-2012'!P181*$AE$16,""))))))))))))))))</f>
        <v/>
      </c>
      <c r="Q181" s="12" t="str">
        <f t="shared" si="9"/>
        <v/>
      </c>
      <c r="R181" s="14" t="str">
        <f t="shared" si="10"/>
        <v/>
      </c>
    </row>
    <row r="182" spans="1:18" x14ac:dyDescent="0.3">
      <c r="A182" s="4" t="str">
        <f>IF('Input data'!A197="","",'Input data'!A197)</f>
        <v/>
      </c>
      <c r="B182" s="4" t="str">
        <f>IF('Input data'!B197="","",'Input data'!B197)</f>
        <v/>
      </c>
      <c r="C182" s="4" t="str">
        <f>IF('Input data'!C197="","",'Input data'!C197)</f>
        <v/>
      </c>
      <c r="D182" s="4" t="str">
        <f>IF('Input data'!D197="","",'Input data'!D197)</f>
        <v/>
      </c>
      <c r="E182" s="4" t="str">
        <f>IF('Input data'!E197="","",'Input data'!E197)</f>
        <v/>
      </c>
      <c r="F182" s="4" t="str">
        <f>IF('Input data'!F197="","",'Input data'!F197)</f>
        <v/>
      </c>
      <c r="G182" s="4">
        <f>IF('Input data'!G197="","",'Input data'!G197)</f>
        <v>0</v>
      </c>
      <c r="H182" s="4" t="str">
        <f>IF('Input data'!H197&gt;0.5,'Input data'!H197,"")</f>
        <v/>
      </c>
      <c r="I182" s="4" t="str">
        <f>IF('Input data'!I197="","",'Input data'!I197)</f>
        <v/>
      </c>
      <c r="J182" s="12" t="str">
        <f>IF('Result 2005-2012'!$R182="","",IF($M$1=2005,'Result 2005-2012'!J182,IF(AND($M$1=2006,'Calculation sheet'!$AQ182="2005-2012"),'Result 2005-2012'!J182*SUM($Y$7:$AE$7)/7,IF(AND($M$1=2007,'Calculation sheet'!$AQ182="2005-2012"),'Result 2005-2012'!J182*SUM($Z$7:$AE$7)/6,IF(AND($M$1=2008,'Calculation sheet'!$AQ182="2005-2012"),'Result 2005-2012'!J182*SUM($AA$7:$AE$7)/5,IF(AND($M$1=2009,'Calculation sheet'!$AQ182="2005-2012"),'Result 2005-2012'!J182*SUM($AB$7:$AE$7)/4,IF(AND($M$1=2010,'Calculation sheet'!$AQ182="2005-2012"),'Result 2005-2012'!J182*SUM($AC$7:$AE$7)/3,IF(AND($M$1=2011,'Calculation sheet'!$AQ182="2005-2012"),'Result 2005-2012'!J182*SUM($AD$7:$AE$7)/2,IF(AND($M$1=2012,'Calculation sheet'!$AQ182="2005-2012"),'Result 2005-2012'!J182*$AE$7,IF(AND($M$1=2006,'Calculation sheet'!$AQ182="1999-2012"),'Result 2005-2012'!J182*SUM($Y$16:$AE$16)/7,IF(AND($M$1=2007,'Calculation sheet'!$AQ182="1999-2012"),'Result 2005-2012'!J182*SUM($Z$16:$AE$16)/6,IF(AND($M$1=2008,'Calculation sheet'!$AQ182="1999-2012"),'Result 2005-2012'!J182*SUM($AA$16:$AE$16)/5,IF(AND($M$1=2009,'Calculation sheet'!$AQ182="1999-2012"),'Result 2005-2012'!J182*SUM($AB$16:$AE$16)/4,IF(AND($M$1=2010,'Calculation sheet'!$AQ182="1999-2012"),'Result 2005-2012'!J182*SUM($AC$16:$AE$16)/3,IF(AND($M$1=2011,'Calculation sheet'!$AQ182="1999-2012"),'Result 2005-2012'!J182*SUM($AD$16:$AE$16)/2,IF(AND($M$1=2012,'Calculation sheet'!$AQ182="1999-2012"),'Result 2005-2012'!J182*$AE$16,""))))))))))))))))</f>
        <v/>
      </c>
      <c r="K182" s="12" t="str">
        <f>IF('Result 2005-2012'!$R182="","",IF($M$1=2005,'Result 2005-2012'!K182,IF(AND($M$1=2006,'Calculation sheet'!$AQ182="2005-2012"),'Result 2005-2012'!K182*SUM($Y$8:$AE$8)/7,IF(AND($M$1=2007,'Calculation sheet'!$AQ182="2005-2012"),'Result 2005-2012'!K182*SUM($Z$8:$AE$8)/6,IF(AND($M$1=2008,'Calculation sheet'!$AQ182="2005-2012"),'Result 2005-2012'!K182*SUM($AA$8:$AE$8)/5,IF(AND($M$1=2009,'Calculation sheet'!$AQ182="2005-2012"),'Result 2005-2012'!K182*SUM($AB$8:$AE$8)/4,IF(AND($M$1=2010,'Calculation sheet'!$AQ182="2005-2012"),'Result 2005-2012'!K182*SUM($AC$8:$AE$8)/3,IF(AND($M$1=2011,'Calculation sheet'!$AQ182="2005-2012"),'Result 2005-2012'!K182*SUM($AD$8:$AE$8)/2,IF(AND($M$1=2012,'Calculation sheet'!$AQ182="2005-2012"),'Result 2005-2012'!K182*$AE$8,IF(AND($M$1=2006,'Calculation sheet'!$AQ182="1999-2012"),'Result 2005-2012'!K182*SUM($Y$17:$AE$17)/7,IF(AND($M$1=2007,'Calculation sheet'!$AQ182="1999-2012"),'Result 2005-2012'!K182*SUM($Z$17:$AE$17)/6,IF(AND($M$1=2008,'Calculation sheet'!$AQ182="1999-2012"),'Result 2005-2012'!K182*SUM($AA$17:$AE$17)/5,IF(AND($M$1=2009,'Calculation sheet'!$AQ182="1999-2012"),'Result 2005-2012'!K182*SUM($AB$17:$AE$17)/4,IF(AND($M$1=2010,'Calculation sheet'!$AQ182="1999-2012"),'Result 2005-2012'!K182*SUM($AC$17:$AE$17)/3,IF(AND($M$1=2011,'Calculation sheet'!$AQ182="1999-2012"),'Result 2005-2012'!K182*SUM($AD$17:$AE$17)/2,IF(AND($M$1=2012,'Calculation sheet'!$AQ182="1999-2012"),'Result 2005-2012'!K182*$AE$17,""))))))))))))))))</f>
        <v/>
      </c>
      <c r="L182" s="12" t="str">
        <f>IF('Result 2005-2012'!$R182="","",IF($M$1=2005,'Result 2005-2012'!L182,IF(AND($M$1=2006,'Calculation sheet'!$AQ182="2005-2012"),'Result 2005-2012'!L182*SUM($Y$9:$AE$9)/7,IF(AND($M$1=2007,'Calculation sheet'!$AQ182="2005-2012"),'Result 2005-2012'!L182*SUM($Z$9:$AE$9)/6,IF(AND($M$1=2008,'Calculation sheet'!$AQ182="2005-2012"),'Result 2005-2012'!L182*SUM($AA$9:$AE$9)/5,IF(AND($M$1=2009,'Calculation sheet'!$AQ182="2005-2012"),'Result 2005-2012'!L182*SUM($AB$9:$AE$9)/4,IF(AND($M$1=2010,'Calculation sheet'!$AQ182="2005-2012"),'Result 2005-2012'!L182*SUM($AC$9:$AE$9)/3,IF(AND($M$1=2011,'Calculation sheet'!$AQ182="2005-2012"),'Result 2005-2012'!L182*SUM($AD$9:$AE$9)/2,IF(AND($M$1=2012,'Calculation sheet'!$AQ182="2005-2012"),'Result 2005-2012'!L182*$AE$9,IF(AND($M$1=2006,'Calculation sheet'!$AQ182="1999-2012"),'Result 2005-2012'!L182*SUM($Y$18:$AE$18)/7,IF(AND($M$1=2007,'Calculation sheet'!$AQ182="1999-2012"),'Result 2005-2012'!L182*SUM($Z$18:$AE$18)/6,IF(AND($M$1=2008,'Calculation sheet'!$AQ182="1999-2012"),'Result 2005-2012'!L182*SUM($AA$18:$AE$18)/5,IF(AND($M$1=2009,'Calculation sheet'!$AQ182="1999-2012"),'Result 2005-2012'!L182*SUM($AB$18:$AE$18)/4,IF(AND($M$1=2010,'Calculation sheet'!$AQ182="1999-2012"),'Result 2005-2012'!L182*SUM($AC$18:$AE$18)/3,IF(AND($M$1=2011,'Calculation sheet'!$AQ182="1999-2012"),'Result 2005-2012'!L182*SUM($AD$18:$AE$18)/2,IF(AND($M$1=2012,'Calculation sheet'!$AQ182="1999-2012"),'Result 2005-2012'!L182*$AE$18,""))))))))))))))))</f>
        <v/>
      </c>
      <c r="M182" s="12" t="str">
        <f t="shared" si="8"/>
        <v/>
      </c>
      <c r="N182" s="12" t="str">
        <f>IF('Result 2005-2012'!$R182="","",IF($M$1=2005,'Result 2005-2012'!N182,IF(AND($M$1=2006,'Calculation sheet'!$AQ182="2005-2012"),'Result 2005-2012'!N182*SUM($Y$10:$AE$10)/7,IF(AND($M$1=2007,'Calculation sheet'!$AQ182="2005-2012"),'Result 2005-2012'!N182*SUM($Z$10:$AE$10)/6,IF(AND($M$1=2008,'Calculation sheet'!$AQ182="2005-2012"),'Result 2005-2012'!N182*SUM($AA$10:$AE$10)/5,IF(AND($M$1=2009,'Calculation sheet'!$AQ182="2005-2012"),'Result 2005-2012'!N182*SUM($AB$10:$AE$10)/4,IF(AND($M$1=2010,'Calculation sheet'!$AQ182="2005-2012"),'Result 2005-2012'!N182*SUM($AC$10:$AE$10)/3,IF(AND($M$1=2011,'Calculation sheet'!$AQ182="2005-2012"),'Result 2005-2012'!N182*SUM($AD$10:$AE$10)/2,IF(AND($M$1=2012,'Calculation sheet'!$AQ182="2005-2012"),'Result 2005-2012'!N182*$AE$10,IF(AND($M$1=2006,'Calculation sheet'!$AQ182="1999-2012"),'Result 2005-2012'!N182*SUM($Y$16:$AE$16)/7,IF(AND($M$1=2007,'Calculation sheet'!$AQ182="1999-2012"),'Result 2005-2012'!N182*SUM($Z$16:$AE$16)/6,IF(AND($M$1=2008,'Calculation sheet'!$AQ182="1999-2012"),'Result 2005-2012'!N182*SUM($AA$16:$AE$16)/5,IF(AND($M$1=2009,'Calculation sheet'!$AQ182="1999-2012"),'Result 2005-2012'!N182*SUM($AB$16:$AE$16)/4,IF(AND($M$1=2010,'Calculation sheet'!$AQ182="1999-2012"),'Result 2005-2012'!N182*SUM($AC$16:$AE$16)/3,IF(AND($M$1=2011,'Calculation sheet'!$AQ182="1999-2012"),'Result 2005-2012'!N182*SUM($AD$16:$AE$16)/2,IF(AND($M$1=2012,'Calculation sheet'!$AQ182="1999-2012"),'Result 2005-2012'!N182*$AE$16,""))))))))))))))))</f>
        <v/>
      </c>
      <c r="O182" s="12" t="str">
        <f>IF('Result 2005-2012'!$R182="","",IF($M$1=2005,'Result 2005-2012'!O182,IF(AND($M$1=2006,'Calculation sheet'!$AQ182="2005-2012"),'Result 2005-2012'!O182*SUM($Y$10:$AE$10)/7,IF(AND($M$1=2007,'Calculation sheet'!$AQ182="2005-2012"),'Result 2005-2012'!O182*SUM($Z$10:$AE$10)/6,IF(AND($M$1=2008,'Calculation sheet'!$AQ182="2005-2012"),'Result 2005-2012'!O182*SUM($AA$10:$AE$10)/5,IF(AND($M$1=2009,'Calculation sheet'!$AQ182="2005-2012"),'Result 2005-2012'!O182*SUM($AB$10:$AE$10)/4,IF(AND($M$1=2010,'Calculation sheet'!$AQ182="2005-2012"),'Result 2005-2012'!O182*SUM($AC$10:$AE$10)/3,IF(AND($M$1=2011,'Calculation sheet'!$AQ182="2005-2012"),'Result 2005-2012'!O182*SUM($AD$10:$AE$10)/2,IF(AND($M$1=2012,'Calculation sheet'!$AQ182="2005-2012"),'Result 2005-2012'!O182*$AE$10,IF(AND($M$1=2006,'Calculation sheet'!$AQ182="1999-2012"),'Result 2005-2012'!O182*SUM($Y$16:$AE$16)/7,IF(AND($M$1=2007,'Calculation sheet'!$AQ182="1999-2012"),'Result 2005-2012'!O182*SUM($Z$16:$AE$16)/6,IF(AND($M$1=2008,'Calculation sheet'!$AQ182="1999-2012"),'Result 2005-2012'!O182*SUM($AA$16:$AE$16)/5,IF(AND($M$1=2009,'Calculation sheet'!$AQ182="1999-2012"),'Result 2005-2012'!O182*SUM($AB$16:$AE$16)/4,IF(AND($M$1=2010,'Calculation sheet'!$AQ182="1999-2012"),'Result 2005-2012'!O182*SUM($AC$16:$AE$16)/3,IF(AND($M$1=2011,'Calculation sheet'!$AQ182="1999-2012"),'Result 2005-2012'!O182*SUM($AD$16:$AE$16)/2,IF(AND($M$1=2012,'Calculation sheet'!$AQ182="1999-2012"),'Result 2005-2012'!O182*$AE$16,""))))))))))))))))</f>
        <v/>
      </c>
      <c r="P182" s="12" t="str">
        <f>IF('Result 2005-2012'!$R182="","",IF($M$1=2005,'Result 2005-2012'!P182,IF(AND($M$1=2006,'Calculation sheet'!$AQ182="2005-2012"),'Result 2005-2012'!P182*SUM($Y$11:$AE$11)/7,IF(AND($M$1=2007,'Calculation sheet'!$AQ182="2005-2012"),'Result 2005-2012'!P182*SUM($Z$11:$AE$11)/6,IF(AND($M$1=2008,'Calculation sheet'!$AQ182="2005-2012"),'Result 2005-2012'!P182*SUM($AA$11:$AE$11)/5,IF(AND($M$1=2009,'Calculation sheet'!$AQ182="2005-2012"),'Result 2005-2012'!P182*SUM($AB$11:$AE$11)/4,IF(AND($M$1=2010,'Calculation sheet'!$AQ182="2005-2012"),'Result 2005-2012'!P182*SUM($AC$11:$AE$11)/3,IF(AND($M$1=2011,'Calculation sheet'!$AQ182="2005-2012"),'Result 2005-2012'!P182*SUM($AD$11:$AE$11)/2,IF(AND($M$1=2012,'Calculation sheet'!$AQ182="2005-2012"),'Result 2005-2012'!P182*$AE$11,IF(AND($M$1=2006,'Calculation sheet'!$AQ182="1999-2012"),'Result 2005-2012'!P182*SUM($Y$16:$AE$16)/7,IF(AND($M$1=2007,'Calculation sheet'!$AQ182="1999-2012"),'Result 2005-2012'!P182*SUM($Z$16:$AE$16)/6,IF(AND($M$1=2008,'Calculation sheet'!$AQ182="1999-2012"),'Result 2005-2012'!P182*SUM($AA$16:$AE$16)/5,IF(AND($M$1=2009,'Calculation sheet'!$AQ182="1999-2012"),'Result 2005-2012'!P182*SUM($AB$16:$AE$16)/4,IF(AND($M$1=2010,'Calculation sheet'!$AQ182="1999-2012"),'Result 2005-2012'!P182*SUM($AC$16:$AE$16)/3,IF(AND($M$1=2011,'Calculation sheet'!$AQ182="1999-2012"),'Result 2005-2012'!P182*SUM($AD$16:$AE$16)/2,IF(AND($M$1=2012,'Calculation sheet'!$AQ182="1999-2012"),'Result 2005-2012'!P182*$AE$16,""))))))))))))))))</f>
        <v/>
      </c>
      <c r="Q182" s="12" t="str">
        <f t="shared" si="9"/>
        <v/>
      </c>
      <c r="R182" s="14" t="str">
        <f t="shared" si="10"/>
        <v/>
      </c>
    </row>
    <row r="183" spans="1:18" x14ac:dyDescent="0.3">
      <c r="A183" s="4" t="str">
        <f>IF('Input data'!A198="","",'Input data'!A198)</f>
        <v/>
      </c>
      <c r="B183" s="4" t="str">
        <f>IF('Input data'!B198="","",'Input data'!B198)</f>
        <v/>
      </c>
      <c r="C183" s="4" t="str">
        <f>IF('Input data'!C198="","",'Input data'!C198)</f>
        <v/>
      </c>
      <c r="D183" s="4" t="str">
        <f>IF('Input data'!D198="","",'Input data'!D198)</f>
        <v/>
      </c>
      <c r="E183" s="4" t="str">
        <f>IF('Input data'!E198="","",'Input data'!E198)</f>
        <v/>
      </c>
      <c r="F183" s="4" t="str">
        <f>IF('Input data'!F198="","",'Input data'!F198)</f>
        <v/>
      </c>
      <c r="G183" s="4">
        <f>IF('Input data'!G198="","",'Input data'!G198)</f>
        <v>0</v>
      </c>
      <c r="H183" s="4" t="str">
        <f>IF('Input data'!H198&gt;0.5,'Input data'!H198,"")</f>
        <v/>
      </c>
      <c r="I183" s="4" t="str">
        <f>IF('Input data'!I198="","",'Input data'!I198)</f>
        <v/>
      </c>
      <c r="J183" s="12" t="str">
        <f>IF('Result 2005-2012'!$R183="","",IF($M$1=2005,'Result 2005-2012'!J183,IF(AND($M$1=2006,'Calculation sheet'!$AQ183="2005-2012"),'Result 2005-2012'!J183*SUM($Y$7:$AE$7)/7,IF(AND($M$1=2007,'Calculation sheet'!$AQ183="2005-2012"),'Result 2005-2012'!J183*SUM($Z$7:$AE$7)/6,IF(AND($M$1=2008,'Calculation sheet'!$AQ183="2005-2012"),'Result 2005-2012'!J183*SUM($AA$7:$AE$7)/5,IF(AND($M$1=2009,'Calculation sheet'!$AQ183="2005-2012"),'Result 2005-2012'!J183*SUM($AB$7:$AE$7)/4,IF(AND($M$1=2010,'Calculation sheet'!$AQ183="2005-2012"),'Result 2005-2012'!J183*SUM($AC$7:$AE$7)/3,IF(AND($M$1=2011,'Calculation sheet'!$AQ183="2005-2012"),'Result 2005-2012'!J183*SUM($AD$7:$AE$7)/2,IF(AND($M$1=2012,'Calculation sheet'!$AQ183="2005-2012"),'Result 2005-2012'!J183*$AE$7,IF(AND($M$1=2006,'Calculation sheet'!$AQ183="1999-2012"),'Result 2005-2012'!J183*SUM($Y$16:$AE$16)/7,IF(AND($M$1=2007,'Calculation sheet'!$AQ183="1999-2012"),'Result 2005-2012'!J183*SUM($Z$16:$AE$16)/6,IF(AND($M$1=2008,'Calculation sheet'!$AQ183="1999-2012"),'Result 2005-2012'!J183*SUM($AA$16:$AE$16)/5,IF(AND($M$1=2009,'Calculation sheet'!$AQ183="1999-2012"),'Result 2005-2012'!J183*SUM($AB$16:$AE$16)/4,IF(AND($M$1=2010,'Calculation sheet'!$AQ183="1999-2012"),'Result 2005-2012'!J183*SUM($AC$16:$AE$16)/3,IF(AND($M$1=2011,'Calculation sheet'!$AQ183="1999-2012"),'Result 2005-2012'!J183*SUM($AD$16:$AE$16)/2,IF(AND($M$1=2012,'Calculation sheet'!$AQ183="1999-2012"),'Result 2005-2012'!J183*$AE$16,""))))))))))))))))</f>
        <v/>
      </c>
      <c r="K183" s="12" t="str">
        <f>IF('Result 2005-2012'!$R183="","",IF($M$1=2005,'Result 2005-2012'!K183,IF(AND($M$1=2006,'Calculation sheet'!$AQ183="2005-2012"),'Result 2005-2012'!K183*SUM($Y$8:$AE$8)/7,IF(AND($M$1=2007,'Calculation sheet'!$AQ183="2005-2012"),'Result 2005-2012'!K183*SUM($Z$8:$AE$8)/6,IF(AND($M$1=2008,'Calculation sheet'!$AQ183="2005-2012"),'Result 2005-2012'!K183*SUM($AA$8:$AE$8)/5,IF(AND($M$1=2009,'Calculation sheet'!$AQ183="2005-2012"),'Result 2005-2012'!K183*SUM($AB$8:$AE$8)/4,IF(AND($M$1=2010,'Calculation sheet'!$AQ183="2005-2012"),'Result 2005-2012'!K183*SUM($AC$8:$AE$8)/3,IF(AND($M$1=2011,'Calculation sheet'!$AQ183="2005-2012"),'Result 2005-2012'!K183*SUM($AD$8:$AE$8)/2,IF(AND($M$1=2012,'Calculation sheet'!$AQ183="2005-2012"),'Result 2005-2012'!K183*$AE$8,IF(AND($M$1=2006,'Calculation sheet'!$AQ183="1999-2012"),'Result 2005-2012'!K183*SUM($Y$17:$AE$17)/7,IF(AND($M$1=2007,'Calculation sheet'!$AQ183="1999-2012"),'Result 2005-2012'!K183*SUM($Z$17:$AE$17)/6,IF(AND($M$1=2008,'Calculation sheet'!$AQ183="1999-2012"),'Result 2005-2012'!K183*SUM($AA$17:$AE$17)/5,IF(AND($M$1=2009,'Calculation sheet'!$AQ183="1999-2012"),'Result 2005-2012'!K183*SUM($AB$17:$AE$17)/4,IF(AND($M$1=2010,'Calculation sheet'!$AQ183="1999-2012"),'Result 2005-2012'!K183*SUM($AC$17:$AE$17)/3,IF(AND($M$1=2011,'Calculation sheet'!$AQ183="1999-2012"),'Result 2005-2012'!K183*SUM($AD$17:$AE$17)/2,IF(AND($M$1=2012,'Calculation sheet'!$AQ183="1999-2012"),'Result 2005-2012'!K183*$AE$17,""))))))))))))))))</f>
        <v/>
      </c>
      <c r="L183" s="12" t="str">
        <f>IF('Result 2005-2012'!$R183="","",IF($M$1=2005,'Result 2005-2012'!L183,IF(AND($M$1=2006,'Calculation sheet'!$AQ183="2005-2012"),'Result 2005-2012'!L183*SUM($Y$9:$AE$9)/7,IF(AND($M$1=2007,'Calculation sheet'!$AQ183="2005-2012"),'Result 2005-2012'!L183*SUM($Z$9:$AE$9)/6,IF(AND($M$1=2008,'Calculation sheet'!$AQ183="2005-2012"),'Result 2005-2012'!L183*SUM($AA$9:$AE$9)/5,IF(AND($M$1=2009,'Calculation sheet'!$AQ183="2005-2012"),'Result 2005-2012'!L183*SUM($AB$9:$AE$9)/4,IF(AND($M$1=2010,'Calculation sheet'!$AQ183="2005-2012"),'Result 2005-2012'!L183*SUM($AC$9:$AE$9)/3,IF(AND($M$1=2011,'Calculation sheet'!$AQ183="2005-2012"),'Result 2005-2012'!L183*SUM($AD$9:$AE$9)/2,IF(AND($M$1=2012,'Calculation sheet'!$AQ183="2005-2012"),'Result 2005-2012'!L183*$AE$9,IF(AND($M$1=2006,'Calculation sheet'!$AQ183="1999-2012"),'Result 2005-2012'!L183*SUM($Y$18:$AE$18)/7,IF(AND($M$1=2007,'Calculation sheet'!$AQ183="1999-2012"),'Result 2005-2012'!L183*SUM($Z$18:$AE$18)/6,IF(AND($M$1=2008,'Calculation sheet'!$AQ183="1999-2012"),'Result 2005-2012'!L183*SUM($AA$18:$AE$18)/5,IF(AND($M$1=2009,'Calculation sheet'!$AQ183="1999-2012"),'Result 2005-2012'!L183*SUM($AB$18:$AE$18)/4,IF(AND($M$1=2010,'Calculation sheet'!$AQ183="1999-2012"),'Result 2005-2012'!L183*SUM($AC$18:$AE$18)/3,IF(AND($M$1=2011,'Calculation sheet'!$AQ183="1999-2012"),'Result 2005-2012'!L183*SUM($AD$18:$AE$18)/2,IF(AND($M$1=2012,'Calculation sheet'!$AQ183="1999-2012"),'Result 2005-2012'!L183*$AE$18,""))))))))))))))))</f>
        <v/>
      </c>
      <c r="M183" s="12" t="str">
        <f t="shared" si="8"/>
        <v/>
      </c>
      <c r="N183" s="12" t="str">
        <f>IF('Result 2005-2012'!$R183="","",IF($M$1=2005,'Result 2005-2012'!N183,IF(AND($M$1=2006,'Calculation sheet'!$AQ183="2005-2012"),'Result 2005-2012'!N183*SUM($Y$10:$AE$10)/7,IF(AND($M$1=2007,'Calculation sheet'!$AQ183="2005-2012"),'Result 2005-2012'!N183*SUM($Z$10:$AE$10)/6,IF(AND($M$1=2008,'Calculation sheet'!$AQ183="2005-2012"),'Result 2005-2012'!N183*SUM($AA$10:$AE$10)/5,IF(AND($M$1=2009,'Calculation sheet'!$AQ183="2005-2012"),'Result 2005-2012'!N183*SUM($AB$10:$AE$10)/4,IF(AND($M$1=2010,'Calculation sheet'!$AQ183="2005-2012"),'Result 2005-2012'!N183*SUM($AC$10:$AE$10)/3,IF(AND($M$1=2011,'Calculation sheet'!$AQ183="2005-2012"),'Result 2005-2012'!N183*SUM($AD$10:$AE$10)/2,IF(AND($M$1=2012,'Calculation sheet'!$AQ183="2005-2012"),'Result 2005-2012'!N183*$AE$10,IF(AND($M$1=2006,'Calculation sheet'!$AQ183="1999-2012"),'Result 2005-2012'!N183*SUM($Y$16:$AE$16)/7,IF(AND($M$1=2007,'Calculation sheet'!$AQ183="1999-2012"),'Result 2005-2012'!N183*SUM($Z$16:$AE$16)/6,IF(AND($M$1=2008,'Calculation sheet'!$AQ183="1999-2012"),'Result 2005-2012'!N183*SUM($AA$16:$AE$16)/5,IF(AND($M$1=2009,'Calculation sheet'!$AQ183="1999-2012"),'Result 2005-2012'!N183*SUM($AB$16:$AE$16)/4,IF(AND($M$1=2010,'Calculation sheet'!$AQ183="1999-2012"),'Result 2005-2012'!N183*SUM($AC$16:$AE$16)/3,IF(AND($M$1=2011,'Calculation sheet'!$AQ183="1999-2012"),'Result 2005-2012'!N183*SUM($AD$16:$AE$16)/2,IF(AND($M$1=2012,'Calculation sheet'!$AQ183="1999-2012"),'Result 2005-2012'!N183*$AE$16,""))))))))))))))))</f>
        <v/>
      </c>
      <c r="O183" s="12" t="str">
        <f>IF('Result 2005-2012'!$R183="","",IF($M$1=2005,'Result 2005-2012'!O183,IF(AND($M$1=2006,'Calculation sheet'!$AQ183="2005-2012"),'Result 2005-2012'!O183*SUM($Y$10:$AE$10)/7,IF(AND($M$1=2007,'Calculation sheet'!$AQ183="2005-2012"),'Result 2005-2012'!O183*SUM($Z$10:$AE$10)/6,IF(AND($M$1=2008,'Calculation sheet'!$AQ183="2005-2012"),'Result 2005-2012'!O183*SUM($AA$10:$AE$10)/5,IF(AND($M$1=2009,'Calculation sheet'!$AQ183="2005-2012"),'Result 2005-2012'!O183*SUM($AB$10:$AE$10)/4,IF(AND($M$1=2010,'Calculation sheet'!$AQ183="2005-2012"),'Result 2005-2012'!O183*SUM($AC$10:$AE$10)/3,IF(AND($M$1=2011,'Calculation sheet'!$AQ183="2005-2012"),'Result 2005-2012'!O183*SUM($AD$10:$AE$10)/2,IF(AND($M$1=2012,'Calculation sheet'!$AQ183="2005-2012"),'Result 2005-2012'!O183*$AE$10,IF(AND($M$1=2006,'Calculation sheet'!$AQ183="1999-2012"),'Result 2005-2012'!O183*SUM($Y$16:$AE$16)/7,IF(AND($M$1=2007,'Calculation sheet'!$AQ183="1999-2012"),'Result 2005-2012'!O183*SUM($Z$16:$AE$16)/6,IF(AND($M$1=2008,'Calculation sheet'!$AQ183="1999-2012"),'Result 2005-2012'!O183*SUM($AA$16:$AE$16)/5,IF(AND($M$1=2009,'Calculation sheet'!$AQ183="1999-2012"),'Result 2005-2012'!O183*SUM($AB$16:$AE$16)/4,IF(AND($M$1=2010,'Calculation sheet'!$AQ183="1999-2012"),'Result 2005-2012'!O183*SUM($AC$16:$AE$16)/3,IF(AND($M$1=2011,'Calculation sheet'!$AQ183="1999-2012"),'Result 2005-2012'!O183*SUM($AD$16:$AE$16)/2,IF(AND($M$1=2012,'Calculation sheet'!$AQ183="1999-2012"),'Result 2005-2012'!O183*$AE$16,""))))))))))))))))</f>
        <v/>
      </c>
      <c r="P183" s="12" t="str">
        <f>IF('Result 2005-2012'!$R183="","",IF($M$1=2005,'Result 2005-2012'!P183,IF(AND($M$1=2006,'Calculation sheet'!$AQ183="2005-2012"),'Result 2005-2012'!P183*SUM($Y$11:$AE$11)/7,IF(AND($M$1=2007,'Calculation sheet'!$AQ183="2005-2012"),'Result 2005-2012'!P183*SUM($Z$11:$AE$11)/6,IF(AND($M$1=2008,'Calculation sheet'!$AQ183="2005-2012"),'Result 2005-2012'!P183*SUM($AA$11:$AE$11)/5,IF(AND($M$1=2009,'Calculation sheet'!$AQ183="2005-2012"),'Result 2005-2012'!P183*SUM($AB$11:$AE$11)/4,IF(AND($M$1=2010,'Calculation sheet'!$AQ183="2005-2012"),'Result 2005-2012'!P183*SUM($AC$11:$AE$11)/3,IF(AND($M$1=2011,'Calculation sheet'!$AQ183="2005-2012"),'Result 2005-2012'!P183*SUM($AD$11:$AE$11)/2,IF(AND($M$1=2012,'Calculation sheet'!$AQ183="2005-2012"),'Result 2005-2012'!P183*$AE$11,IF(AND($M$1=2006,'Calculation sheet'!$AQ183="1999-2012"),'Result 2005-2012'!P183*SUM($Y$16:$AE$16)/7,IF(AND($M$1=2007,'Calculation sheet'!$AQ183="1999-2012"),'Result 2005-2012'!P183*SUM($Z$16:$AE$16)/6,IF(AND($M$1=2008,'Calculation sheet'!$AQ183="1999-2012"),'Result 2005-2012'!P183*SUM($AA$16:$AE$16)/5,IF(AND($M$1=2009,'Calculation sheet'!$AQ183="1999-2012"),'Result 2005-2012'!P183*SUM($AB$16:$AE$16)/4,IF(AND($M$1=2010,'Calculation sheet'!$AQ183="1999-2012"),'Result 2005-2012'!P183*SUM($AC$16:$AE$16)/3,IF(AND($M$1=2011,'Calculation sheet'!$AQ183="1999-2012"),'Result 2005-2012'!P183*SUM($AD$16:$AE$16)/2,IF(AND($M$1=2012,'Calculation sheet'!$AQ183="1999-2012"),'Result 2005-2012'!P183*$AE$16,""))))))))))))))))</f>
        <v/>
      </c>
      <c r="Q183" s="12" t="str">
        <f t="shared" si="9"/>
        <v/>
      </c>
      <c r="R183" s="14" t="str">
        <f t="shared" si="10"/>
        <v/>
      </c>
    </row>
    <row r="184" spans="1:18" x14ac:dyDescent="0.3">
      <c r="A184" s="4" t="str">
        <f>IF('Input data'!A199="","",'Input data'!A199)</f>
        <v/>
      </c>
      <c r="B184" s="4" t="str">
        <f>IF('Input data'!B199="","",'Input data'!B199)</f>
        <v/>
      </c>
      <c r="C184" s="4" t="str">
        <f>IF('Input data'!C199="","",'Input data'!C199)</f>
        <v/>
      </c>
      <c r="D184" s="4" t="str">
        <f>IF('Input data'!D199="","",'Input data'!D199)</f>
        <v/>
      </c>
      <c r="E184" s="4" t="str">
        <f>IF('Input data'!E199="","",'Input data'!E199)</f>
        <v/>
      </c>
      <c r="F184" s="4" t="str">
        <f>IF('Input data'!F199="","",'Input data'!F199)</f>
        <v/>
      </c>
      <c r="G184" s="4">
        <f>IF('Input data'!G199="","",'Input data'!G199)</f>
        <v>0</v>
      </c>
      <c r="H184" s="4" t="str">
        <f>IF('Input data'!H199&gt;0.5,'Input data'!H199,"")</f>
        <v/>
      </c>
      <c r="I184" s="4" t="str">
        <f>IF('Input data'!I199="","",'Input data'!I199)</f>
        <v/>
      </c>
      <c r="J184" s="12" t="str">
        <f>IF('Result 2005-2012'!$R184="","",IF($M$1=2005,'Result 2005-2012'!J184,IF(AND($M$1=2006,'Calculation sheet'!$AQ184="2005-2012"),'Result 2005-2012'!J184*SUM($Y$7:$AE$7)/7,IF(AND($M$1=2007,'Calculation sheet'!$AQ184="2005-2012"),'Result 2005-2012'!J184*SUM($Z$7:$AE$7)/6,IF(AND($M$1=2008,'Calculation sheet'!$AQ184="2005-2012"),'Result 2005-2012'!J184*SUM($AA$7:$AE$7)/5,IF(AND($M$1=2009,'Calculation sheet'!$AQ184="2005-2012"),'Result 2005-2012'!J184*SUM($AB$7:$AE$7)/4,IF(AND($M$1=2010,'Calculation sheet'!$AQ184="2005-2012"),'Result 2005-2012'!J184*SUM($AC$7:$AE$7)/3,IF(AND($M$1=2011,'Calculation sheet'!$AQ184="2005-2012"),'Result 2005-2012'!J184*SUM($AD$7:$AE$7)/2,IF(AND($M$1=2012,'Calculation sheet'!$AQ184="2005-2012"),'Result 2005-2012'!J184*$AE$7,IF(AND($M$1=2006,'Calculation sheet'!$AQ184="1999-2012"),'Result 2005-2012'!J184*SUM($Y$16:$AE$16)/7,IF(AND($M$1=2007,'Calculation sheet'!$AQ184="1999-2012"),'Result 2005-2012'!J184*SUM($Z$16:$AE$16)/6,IF(AND($M$1=2008,'Calculation sheet'!$AQ184="1999-2012"),'Result 2005-2012'!J184*SUM($AA$16:$AE$16)/5,IF(AND($M$1=2009,'Calculation sheet'!$AQ184="1999-2012"),'Result 2005-2012'!J184*SUM($AB$16:$AE$16)/4,IF(AND($M$1=2010,'Calculation sheet'!$AQ184="1999-2012"),'Result 2005-2012'!J184*SUM($AC$16:$AE$16)/3,IF(AND($M$1=2011,'Calculation sheet'!$AQ184="1999-2012"),'Result 2005-2012'!J184*SUM($AD$16:$AE$16)/2,IF(AND($M$1=2012,'Calculation sheet'!$AQ184="1999-2012"),'Result 2005-2012'!J184*$AE$16,""))))))))))))))))</f>
        <v/>
      </c>
      <c r="K184" s="12" t="str">
        <f>IF('Result 2005-2012'!$R184="","",IF($M$1=2005,'Result 2005-2012'!K184,IF(AND($M$1=2006,'Calculation sheet'!$AQ184="2005-2012"),'Result 2005-2012'!K184*SUM($Y$8:$AE$8)/7,IF(AND($M$1=2007,'Calculation sheet'!$AQ184="2005-2012"),'Result 2005-2012'!K184*SUM($Z$8:$AE$8)/6,IF(AND($M$1=2008,'Calculation sheet'!$AQ184="2005-2012"),'Result 2005-2012'!K184*SUM($AA$8:$AE$8)/5,IF(AND($M$1=2009,'Calculation sheet'!$AQ184="2005-2012"),'Result 2005-2012'!K184*SUM($AB$8:$AE$8)/4,IF(AND($M$1=2010,'Calculation sheet'!$AQ184="2005-2012"),'Result 2005-2012'!K184*SUM($AC$8:$AE$8)/3,IF(AND($M$1=2011,'Calculation sheet'!$AQ184="2005-2012"),'Result 2005-2012'!K184*SUM($AD$8:$AE$8)/2,IF(AND($M$1=2012,'Calculation sheet'!$AQ184="2005-2012"),'Result 2005-2012'!K184*$AE$8,IF(AND($M$1=2006,'Calculation sheet'!$AQ184="1999-2012"),'Result 2005-2012'!K184*SUM($Y$17:$AE$17)/7,IF(AND($M$1=2007,'Calculation sheet'!$AQ184="1999-2012"),'Result 2005-2012'!K184*SUM($Z$17:$AE$17)/6,IF(AND($M$1=2008,'Calculation sheet'!$AQ184="1999-2012"),'Result 2005-2012'!K184*SUM($AA$17:$AE$17)/5,IF(AND($M$1=2009,'Calculation sheet'!$AQ184="1999-2012"),'Result 2005-2012'!K184*SUM($AB$17:$AE$17)/4,IF(AND($M$1=2010,'Calculation sheet'!$AQ184="1999-2012"),'Result 2005-2012'!K184*SUM($AC$17:$AE$17)/3,IF(AND($M$1=2011,'Calculation sheet'!$AQ184="1999-2012"),'Result 2005-2012'!K184*SUM($AD$17:$AE$17)/2,IF(AND($M$1=2012,'Calculation sheet'!$AQ184="1999-2012"),'Result 2005-2012'!K184*$AE$17,""))))))))))))))))</f>
        <v/>
      </c>
      <c r="L184" s="12" t="str">
        <f>IF('Result 2005-2012'!$R184="","",IF($M$1=2005,'Result 2005-2012'!L184,IF(AND($M$1=2006,'Calculation sheet'!$AQ184="2005-2012"),'Result 2005-2012'!L184*SUM($Y$9:$AE$9)/7,IF(AND($M$1=2007,'Calculation sheet'!$AQ184="2005-2012"),'Result 2005-2012'!L184*SUM($Z$9:$AE$9)/6,IF(AND($M$1=2008,'Calculation sheet'!$AQ184="2005-2012"),'Result 2005-2012'!L184*SUM($AA$9:$AE$9)/5,IF(AND($M$1=2009,'Calculation sheet'!$AQ184="2005-2012"),'Result 2005-2012'!L184*SUM($AB$9:$AE$9)/4,IF(AND($M$1=2010,'Calculation sheet'!$AQ184="2005-2012"),'Result 2005-2012'!L184*SUM($AC$9:$AE$9)/3,IF(AND($M$1=2011,'Calculation sheet'!$AQ184="2005-2012"),'Result 2005-2012'!L184*SUM($AD$9:$AE$9)/2,IF(AND($M$1=2012,'Calculation sheet'!$AQ184="2005-2012"),'Result 2005-2012'!L184*$AE$9,IF(AND($M$1=2006,'Calculation sheet'!$AQ184="1999-2012"),'Result 2005-2012'!L184*SUM($Y$18:$AE$18)/7,IF(AND($M$1=2007,'Calculation sheet'!$AQ184="1999-2012"),'Result 2005-2012'!L184*SUM($Z$18:$AE$18)/6,IF(AND($M$1=2008,'Calculation sheet'!$AQ184="1999-2012"),'Result 2005-2012'!L184*SUM($AA$18:$AE$18)/5,IF(AND($M$1=2009,'Calculation sheet'!$AQ184="1999-2012"),'Result 2005-2012'!L184*SUM($AB$18:$AE$18)/4,IF(AND($M$1=2010,'Calculation sheet'!$AQ184="1999-2012"),'Result 2005-2012'!L184*SUM($AC$18:$AE$18)/3,IF(AND($M$1=2011,'Calculation sheet'!$AQ184="1999-2012"),'Result 2005-2012'!L184*SUM($AD$18:$AE$18)/2,IF(AND($M$1=2012,'Calculation sheet'!$AQ184="1999-2012"),'Result 2005-2012'!L184*$AE$18,""))))))))))))))))</f>
        <v/>
      </c>
      <c r="M184" s="12" t="str">
        <f t="shared" si="8"/>
        <v/>
      </c>
      <c r="N184" s="12" t="str">
        <f>IF('Result 2005-2012'!$R184="","",IF($M$1=2005,'Result 2005-2012'!N184,IF(AND($M$1=2006,'Calculation sheet'!$AQ184="2005-2012"),'Result 2005-2012'!N184*SUM($Y$10:$AE$10)/7,IF(AND($M$1=2007,'Calculation sheet'!$AQ184="2005-2012"),'Result 2005-2012'!N184*SUM($Z$10:$AE$10)/6,IF(AND($M$1=2008,'Calculation sheet'!$AQ184="2005-2012"),'Result 2005-2012'!N184*SUM($AA$10:$AE$10)/5,IF(AND($M$1=2009,'Calculation sheet'!$AQ184="2005-2012"),'Result 2005-2012'!N184*SUM($AB$10:$AE$10)/4,IF(AND($M$1=2010,'Calculation sheet'!$AQ184="2005-2012"),'Result 2005-2012'!N184*SUM($AC$10:$AE$10)/3,IF(AND($M$1=2011,'Calculation sheet'!$AQ184="2005-2012"),'Result 2005-2012'!N184*SUM($AD$10:$AE$10)/2,IF(AND($M$1=2012,'Calculation sheet'!$AQ184="2005-2012"),'Result 2005-2012'!N184*$AE$10,IF(AND($M$1=2006,'Calculation sheet'!$AQ184="1999-2012"),'Result 2005-2012'!N184*SUM($Y$16:$AE$16)/7,IF(AND($M$1=2007,'Calculation sheet'!$AQ184="1999-2012"),'Result 2005-2012'!N184*SUM($Z$16:$AE$16)/6,IF(AND($M$1=2008,'Calculation sheet'!$AQ184="1999-2012"),'Result 2005-2012'!N184*SUM($AA$16:$AE$16)/5,IF(AND($M$1=2009,'Calculation sheet'!$AQ184="1999-2012"),'Result 2005-2012'!N184*SUM($AB$16:$AE$16)/4,IF(AND($M$1=2010,'Calculation sheet'!$AQ184="1999-2012"),'Result 2005-2012'!N184*SUM($AC$16:$AE$16)/3,IF(AND($M$1=2011,'Calculation sheet'!$AQ184="1999-2012"),'Result 2005-2012'!N184*SUM($AD$16:$AE$16)/2,IF(AND($M$1=2012,'Calculation sheet'!$AQ184="1999-2012"),'Result 2005-2012'!N184*$AE$16,""))))))))))))))))</f>
        <v/>
      </c>
      <c r="O184" s="12" t="str">
        <f>IF('Result 2005-2012'!$R184="","",IF($M$1=2005,'Result 2005-2012'!O184,IF(AND($M$1=2006,'Calculation sheet'!$AQ184="2005-2012"),'Result 2005-2012'!O184*SUM($Y$10:$AE$10)/7,IF(AND($M$1=2007,'Calculation sheet'!$AQ184="2005-2012"),'Result 2005-2012'!O184*SUM($Z$10:$AE$10)/6,IF(AND($M$1=2008,'Calculation sheet'!$AQ184="2005-2012"),'Result 2005-2012'!O184*SUM($AA$10:$AE$10)/5,IF(AND($M$1=2009,'Calculation sheet'!$AQ184="2005-2012"),'Result 2005-2012'!O184*SUM($AB$10:$AE$10)/4,IF(AND($M$1=2010,'Calculation sheet'!$AQ184="2005-2012"),'Result 2005-2012'!O184*SUM($AC$10:$AE$10)/3,IF(AND($M$1=2011,'Calculation sheet'!$AQ184="2005-2012"),'Result 2005-2012'!O184*SUM($AD$10:$AE$10)/2,IF(AND($M$1=2012,'Calculation sheet'!$AQ184="2005-2012"),'Result 2005-2012'!O184*$AE$10,IF(AND($M$1=2006,'Calculation sheet'!$AQ184="1999-2012"),'Result 2005-2012'!O184*SUM($Y$16:$AE$16)/7,IF(AND($M$1=2007,'Calculation sheet'!$AQ184="1999-2012"),'Result 2005-2012'!O184*SUM($Z$16:$AE$16)/6,IF(AND($M$1=2008,'Calculation sheet'!$AQ184="1999-2012"),'Result 2005-2012'!O184*SUM($AA$16:$AE$16)/5,IF(AND($M$1=2009,'Calculation sheet'!$AQ184="1999-2012"),'Result 2005-2012'!O184*SUM($AB$16:$AE$16)/4,IF(AND($M$1=2010,'Calculation sheet'!$AQ184="1999-2012"),'Result 2005-2012'!O184*SUM($AC$16:$AE$16)/3,IF(AND($M$1=2011,'Calculation sheet'!$AQ184="1999-2012"),'Result 2005-2012'!O184*SUM($AD$16:$AE$16)/2,IF(AND($M$1=2012,'Calculation sheet'!$AQ184="1999-2012"),'Result 2005-2012'!O184*$AE$16,""))))))))))))))))</f>
        <v/>
      </c>
      <c r="P184" s="12" t="str">
        <f>IF('Result 2005-2012'!$R184="","",IF($M$1=2005,'Result 2005-2012'!P184,IF(AND($M$1=2006,'Calculation sheet'!$AQ184="2005-2012"),'Result 2005-2012'!P184*SUM($Y$11:$AE$11)/7,IF(AND($M$1=2007,'Calculation sheet'!$AQ184="2005-2012"),'Result 2005-2012'!P184*SUM($Z$11:$AE$11)/6,IF(AND($M$1=2008,'Calculation sheet'!$AQ184="2005-2012"),'Result 2005-2012'!P184*SUM($AA$11:$AE$11)/5,IF(AND($M$1=2009,'Calculation sheet'!$AQ184="2005-2012"),'Result 2005-2012'!P184*SUM($AB$11:$AE$11)/4,IF(AND($M$1=2010,'Calculation sheet'!$AQ184="2005-2012"),'Result 2005-2012'!P184*SUM($AC$11:$AE$11)/3,IF(AND($M$1=2011,'Calculation sheet'!$AQ184="2005-2012"),'Result 2005-2012'!P184*SUM($AD$11:$AE$11)/2,IF(AND($M$1=2012,'Calculation sheet'!$AQ184="2005-2012"),'Result 2005-2012'!P184*$AE$11,IF(AND($M$1=2006,'Calculation sheet'!$AQ184="1999-2012"),'Result 2005-2012'!P184*SUM($Y$16:$AE$16)/7,IF(AND($M$1=2007,'Calculation sheet'!$AQ184="1999-2012"),'Result 2005-2012'!P184*SUM($Z$16:$AE$16)/6,IF(AND($M$1=2008,'Calculation sheet'!$AQ184="1999-2012"),'Result 2005-2012'!P184*SUM($AA$16:$AE$16)/5,IF(AND($M$1=2009,'Calculation sheet'!$AQ184="1999-2012"),'Result 2005-2012'!P184*SUM($AB$16:$AE$16)/4,IF(AND($M$1=2010,'Calculation sheet'!$AQ184="1999-2012"),'Result 2005-2012'!P184*SUM($AC$16:$AE$16)/3,IF(AND($M$1=2011,'Calculation sheet'!$AQ184="1999-2012"),'Result 2005-2012'!P184*SUM($AD$16:$AE$16)/2,IF(AND($M$1=2012,'Calculation sheet'!$AQ184="1999-2012"),'Result 2005-2012'!P184*$AE$16,""))))))))))))))))</f>
        <v/>
      </c>
      <c r="Q184" s="12" t="str">
        <f t="shared" si="9"/>
        <v/>
      </c>
      <c r="R184" s="14" t="str">
        <f t="shared" si="10"/>
        <v/>
      </c>
    </row>
    <row r="185" spans="1:18" x14ac:dyDescent="0.3">
      <c r="A185" s="4" t="str">
        <f>IF('Input data'!A200="","",'Input data'!A200)</f>
        <v/>
      </c>
      <c r="B185" s="4" t="str">
        <f>IF('Input data'!B200="","",'Input data'!B200)</f>
        <v/>
      </c>
      <c r="C185" s="4" t="str">
        <f>IF('Input data'!C200="","",'Input data'!C200)</f>
        <v/>
      </c>
      <c r="D185" s="4" t="str">
        <f>IF('Input data'!D200="","",'Input data'!D200)</f>
        <v/>
      </c>
      <c r="E185" s="4" t="str">
        <f>IF('Input data'!E200="","",'Input data'!E200)</f>
        <v/>
      </c>
      <c r="F185" s="4" t="str">
        <f>IF('Input data'!F200="","",'Input data'!F200)</f>
        <v/>
      </c>
      <c r="G185" s="4">
        <f>IF('Input data'!G200="","",'Input data'!G200)</f>
        <v>0</v>
      </c>
      <c r="H185" s="4" t="str">
        <f>IF('Input data'!H200&gt;0.5,'Input data'!H200,"")</f>
        <v/>
      </c>
      <c r="I185" s="4" t="str">
        <f>IF('Input data'!I200="","",'Input data'!I200)</f>
        <v/>
      </c>
      <c r="J185" s="12" t="str">
        <f>IF('Result 2005-2012'!$R185="","",IF($M$1=2005,'Result 2005-2012'!J185,IF(AND($M$1=2006,'Calculation sheet'!$AQ185="2005-2012"),'Result 2005-2012'!J185*SUM($Y$7:$AE$7)/7,IF(AND($M$1=2007,'Calculation sheet'!$AQ185="2005-2012"),'Result 2005-2012'!J185*SUM($Z$7:$AE$7)/6,IF(AND($M$1=2008,'Calculation sheet'!$AQ185="2005-2012"),'Result 2005-2012'!J185*SUM($AA$7:$AE$7)/5,IF(AND($M$1=2009,'Calculation sheet'!$AQ185="2005-2012"),'Result 2005-2012'!J185*SUM($AB$7:$AE$7)/4,IF(AND($M$1=2010,'Calculation sheet'!$AQ185="2005-2012"),'Result 2005-2012'!J185*SUM($AC$7:$AE$7)/3,IF(AND($M$1=2011,'Calculation sheet'!$AQ185="2005-2012"),'Result 2005-2012'!J185*SUM($AD$7:$AE$7)/2,IF(AND($M$1=2012,'Calculation sheet'!$AQ185="2005-2012"),'Result 2005-2012'!J185*$AE$7,IF(AND($M$1=2006,'Calculation sheet'!$AQ185="1999-2012"),'Result 2005-2012'!J185*SUM($Y$16:$AE$16)/7,IF(AND($M$1=2007,'Calculation sheet'!$AQ185="1999-2012"),'Result 2005-2012'!J185*SUM($Z$16:$AE$16)/6,IF(AND($M$1=2008,'Calculation sheet'!$AQ185="1999-2012"),'Result 2005-2012'!J185*SUM($AA$16:$AE$16)/5,IF(AND($M$1=2009,'Calculation sheet'!$AQ185="1999-2012"),'Result 2005-2012'!J185*SUM($AB$16:$AE$16)/4,IF(AND($M$1=2010,'Calculation sheet'!$AQ185="1999-2012"),'Result 2005-2012'!J185*SUM($AC$16:$AE$16)/3,IF(AND($M$1=2011,'Calculation sheet'!$AQ185="1999-2012"),'Result 2005-2012'!J185*SUM($AD$16:$AE$16)/2,IF(AND($M$1=2012,'Calculation sheet'!$AQ185="1999-2012"),'Result 2005-2012'!J185*$AE$16,""))))))))))))))))</f>
        <v/>
      </c>
      <c r="K185" s="12" t="str">
        <f>IF('Result 2005-2012'!$R185="","",IF($M$1=2005,'Result 2005-2012'!K185,IF(AND($M$1=2006,'Calculation sheet'!$AQ185="2005-2012"),'Result 2005-2012'!K185*SUM($Y$8:$AE$8)/7,IF(AND($M$1=2007,'Calculation sheet'!$AQ185="2005-2012"),'Result 2005-2012'!K185*SUM($Z$8:$AE$8)/6,IF(AND($M$1=2008,'Calculation sheet'!$AQ185="2005-2012"),'Result 2005-2012'!K185*SUM($AA$8:$AE$8)/5,IF(AND($M$1=2009,'Calculation sheet'!$AQ185="2005-2012"),'Result 2005-2012'!K185*SUM($AB$8:$AE$8)/4,IF(AND($M$1=2010,'Calculation sheet'!$AQ185="2005-2012"),'Result 2005-2012'!K185*SUM($AC$8:$AE$8)/3,IF(AND($M$1=2011,'Calculation sheet'!$AQ185="2005-2012"),'Result 2005-2012'!K185*SUM($AD$8:$AE$8)/2,IF(AND($M$1=2012,'Calculation sheet'!$AQ185="2005-2012"),'Result 2005-2012'!K185*$AE$8,IF(AND($M$1=2006,'Calculation sheet'!$AQ185="1999-2012"),'Result 2005-2012'!K185*SUM($Y$17:$AE$17)/7,IF(AND($M$1=2007,'Calculation sheet'!$AQ185="1999-2012"),'Result 2005-2012'!K185*SUM($Z$17:$AE$17)/6,IF(AND($M$1=2008,'Calculation sheet'!$AQ185="1999-2012"),'Result 2005-2012'!K185*SUM($AA$17:$AE$17)/5,IF(AND($M$1=2009,'Calculation sheet'!$AQ185="1999-2012"),'Result 2005-2012'!K185*SUM($AB$17:$AE$17)/4,IF(AND($M$1=2010,'Calculation sheet'!$AQ185="1999-2012"),'Result 2005-2012'!K185*SUM($AC$17:$AE$17)/3,IF(AND($M$1=2011,'Calculation sheet'!$AQ185="1999-2012"),'Result 2005-2012'!K185*SUM($AD$17:$AE$17)/2,IF(AND($M$1=2012,'Calculation sheet'!$AQ185="1999-2012"),'Result 2005-2012'!K185*$AE$17,""))))))))))))))))</f>
        <v/>
      </c>
      <c r="L185" s="12" t="str">
        <f>IF('Result 2005-2012'!$R185="","",IF($M$1=2005,'Result 2005-2012'!L185,IF(AND($M$1=2006,'Calculation sheet'!$AQ185="2005-2012"),'Result 2005-2012'!L185*SUM($Y$9:$AE$9)/7,IF(AND($M$1=2007,'Calculation sheet'!$AQ185="2005-2012"),'Result 2005-2012'!L185*SUM($Z$9:$AE$9)/6,IF(AND($M$1=2008,'Calculation sheet'!$AQ185="2005-2012"),'Result 2005-2012'!L185*SUM($AA$9:$AE$9)/5,IF(AND($M$1=2009,'Calculation sheet'!$AQ185="2005-2012"),'Result 2005-2012'!L185*SUM($AB$9:$AE$9)/4,IF(AND($M$1=2010,'Calculation sheet'!$AQ185="2005-2012"),'Result 2005-2012'!L185*SUM($AC$9:$AE$9)/3,IF(AND($M$1=2011,'Calculation sheet'!$AQ185="2005-2012"),'Result 2005-2012'!L185*SUM($AD$9:$AE$9)/2,IF(AND($M$1=2012,'Calculation sheet'!$AQ185="2005-2012"),'Result 2005-2012'!L185*$AE$9,IF(AND($M$1=2006,'Calculation sheet'!$AQ185="1999-2012"),'Result 2005-2012'!L185*SUM($Y$18:$AE$18)/7,IF(AND($M$1=2007,'Calculation sheet'!$AQ185="1999-2012"),'Result 2005-2012'!L185*SUM($Z$18:$AE$18)/6,IF(AND($M$1=2008,'Calculation sheet'!$AQ185="1999-2012"),'Result 2005-2012'!L185*SUM($AA$18:$AE$18)/5,IF(AND($M$1=2009,'Calculation sheet'!$AQ185="1999-2012"),'Result 2005-2012'!L185*SUM($AB$18:$AE$18)/4,IF(AND($M$1=2010,'Calculation sheet'!$AQ185="1999-2012"),'Result 2005-2012'!L185*SUM($AC$18:$AE$18)/3,IF(AND($M$1=2011,'Calculation sheet'!$AQ185="1999-2012"),'Result 2005-2012'!L185*SUM($AD$18:$AE$18)/2,IF(AND($M$1=2012,'Calculation sheet'!$AQ185="1999-2012"),'Result 2005-2012'!L185*$AE$18,""))))))))))))))))</f>
        <v/>
      </c>
      <c r="M185" s="12" t="str">
        <f t="shared" si="8"/>
        <v/>
      </c>
      <c r="N185" s="12" t="str">
        <f>IF('Result 2005-2012'!$R185="","",IF($M$1=2005,'Result 2005-2012'!N185,IF(AND($M$1=2006,'Calculation sheet'!$AQ185="2005-2012"),'Result 2005-2012'!N185*SUM($Y$10:$AE$10)/7,IF(AND($M$1=2007,'Calculation sheet'!$AQ185="2005-2012"),'Result 2005-2012'!N185*SUM($Z$10:$AE$10)/6,IF(AND($M$1=2008,'Calculation sheet'!$AQ185="2005-2012"),'Result 2005-2012'!N185*SUM($AA$10:$AE$10)/5,IF(AND($M$1=2009,'Calculation sheet'!$AQ185="2005-2012"),'Result 2005-2012'!N185*SUM($AB$10:$AE$10)/4,IF(AND($M$1=2010,'Calculation sheet'!$AQ185="2005-2012"),'Result 2005-2012'!N185*SUM($AC$10:$AE$10)/3,IF(AND($M$1=2011,'Calculation sheet'!$AQ185="2005-2012"),'Result 2005-2012'!N185*SUM($AD$10:$AE$10)/2,IF(AND($M$1=2012,'Calculation sheet'!$AQ185="2005-2012"),'Result 2005-2012'!N185*$AE$10,IF(AND($M$1=2006,'Calculation sheet'!$AQ185="1999-2012"),'Result 2005-2012'!N185*SUM($Y$16:$AE$16)/7,IF(AND($M$1=2007,'Calculation sheet'!$AQ185="1999-2012"),'Result 2005-2012'!N185*SUM($Z$16:$AE$16)/6,IF(AND($M$1=2008,'Calculation sheet'!$AQ185="1999-2012"),'Result 2005-2012'!N185*SUM($AA$16:$AE$16)/5,IF(AND($M$1=2009,'Calculation sheet'!$AQ185="1999-2012"),'Result 2005-2012'!N185*SUM($AB$16:$AE$16)/4,IF(AND($M$1=2010,'Calculation sheet'!$AQ185="1999-2012"),'Result 2005-2012'!N185*SUM($AC$16:$AE$16)/3,IF(AND($M$1=2011,'Calculation sheet'!$AQ185="1999-2012"),'Result 2005-2012'!N185*SUM($AD$16:$AE$16)/2,IF(AND($M$1=2012,'Calculation sheet'!$AQ185="1999-2012"),'Result 2005-2012'!N185*$AE$16,""))))))))))))))))</f>
        <v/>
      </c>
      <c r="O185" s="12" t="str">
        <f>IF('Result 2005-2012'!$R185="","",IF($M$1=2005,'Result 2005-2012'!O185,IF(AND($M$1=2006,'Calculation sheet'!$AQ185="2005-2012"),'Result 2005-2012'!O185*SUM($Y$10:$AE$10)/7,IF(AND($M$1=2007,'Calculation sheet'!$AQ185="2005-2012"),'Result 2005-2012'!O185*SUM($Z$10:$AE$10)/6,IF(AND($M$1=2008,'Calculation sheet'!$AQ185="2005-2012"),'Result 2005-2012'!O185*SUM($AA$10:$AE$10)/5,IF(AND($M$1=2009,'Calculation sheet'!$AQ185="2005-2012"),'Result 2005-2012'!O185*SUM($AB$10:$AE$10)/4,IF(AND($M$1=2010,'Calculation sheet'!$AQ185="2005-2012"),'Result 2005-2012'!O185*SUM($AC$10:$AE$10)/3,IF(AND($M$1=2011,'Calculation sheet'!$AQ185="2005-2012"),'Result 2005-2012'!O185*SUM($AD$10:$AE$10)/2,IF(AND($M$1=2012,'Calculation sheet'!$AQ185="2005-2012"),'Result 2005-2012'!O185*$AE$10,IF(AND($M$1=2006,'Calculation sheet'!$AQ185="1999-2012"),'Result 2005-2012'!O185*SUM($Y$16:$AE$16)/7,IF(AND($M$1=2007,'Calculation sheet'!$AQ185="1999-2012"),'Result 2005-2012'!O185*SUM($Z$16:$AE$16)/6,IF(AND($M$1=2008,'Calculation sheet'!$AQ185="1999-2012"),'Result 2005-2012'!O185*SUM($AA$16:$AE$16)/5,IF(AND($M$1=2009,'Calculation sheet'!$AQ185="1999-2012"),'Result 2005-2012'!O185*SUM($AB$16:$AE$16)/4,IF(AND($M$1=2010,'Calculation sheet'!$AQ185="1999-2012"),'Result 2005-2012'!O185*SUM($AC$16:$AE$16)/3,IF(AND($M$1=2011,'Calculation sheet'!$AQ185="1999-2012"),'Result 2005-2012'!O185*SUM($AD$16:$AE$16)/2,IF(AND($M$1=2012,'Calculation sheet'!$AQ185="1999-2012"),'Result 2005-2012'!O185*$AE$16,""))))))))))))))))</f>
        <v/>
      </c>
      <c r="P185" s="12" t="str">
        <f>IF('Result 2005-2012'!$R185="","",IF($M$1=2005,'Result 2005-2012'!P185,IF(AND($M$1=2006,'Calculation sheet'!$AQ185="2005-2012"),'Result 2005-2012'!P185*SUM($Y$11:$AE$11)/7,IF(AND($M$1=2007,'Calculation sheet'!$AQ185="2005-2012"),'Result 2005-2012'!P185*SUM($Z$11:$AE$11)/6,IF(AND($M$1=2008,'Calculation sheet'!$AQ185="2005-2012"),'Result 2005-2012'!P185*SUM($AA$11:$AE$11)/5,IF(AND($M$1=2009,'Calculation sheet'!$AQ185="2005-2012"),'Result 2005-2012'!P185*SUM($AB$11:$AE$11)/4,IF(AND($M$1=2010,'Calculation sheet'!$AQ185="2005-2012"),'Result 2005-2012'!P185*SUM($AC$11:$AE$11)/3,IF(AND($M$1=2011,'Calculation sheet'!$AQ185="2005-2012"),'Result 2005-2012'!P185*SUM($AD$11:$AE$11)/2,IF(AND($M$1=2012,'Calculation sheet'!$AQ185="2005-2012"),'Result 2005-2012'!P185*$AE$11,IF(AND($M$1=2006,'Calculation sheet'!$AQ185="1999-2012"),'Result 2005-2012'!P185*SUM($Y$16:$AE$16)/7,IF(AND($M$1=2007,'Calculation sheet'!$AQ185="1999-2012"),'Result 2005-2012'!P185*SUM($Z$16:$AE$16)/6,IF(AND($M$1=2008,'Calculation sheet'!$AQ185="1999-2012"),'Result 2005-2012'!P185*SUM($AA$16:$AE$16)/5,IF(AND($M$1=2009,'Calculation sheet'!$AQ185="1999-2012"),'Result 2005-2012'!P185*SUM($AB$16:$AE$16)/4,IF(AND($M$1=2010,'Calculation sheet'!$AQ185="1999-2012"),'Result 2005-2012'!P185*SUM($AC$16:$AE$16)/3,IF(AND($M$1=2011,'Calculation sheet'!$AQ185="1999-2012"),'Result 2005-2012'!P185*SUM($AD$16:$AE$16)/2,IF(AND($M$1=2012,'Calculation sheet'!$AQ185="1999-2012"),'Result 2005-2012'!P185*$AE$16,""))))))))))))))))</f>
        <v/>
      </c>
      <c r="Q185" s="12" t="str">
        <f t="shared" si="9"/>
        <v/>
      </c>
      <c r="R185" s="14" t="str">
        <f t="shared" si="10"/>
        <v/>
      </c>
    </row>
    <row r="186" spans="1:18" x14ac:dyDescent="0.3">
      <c r="A186" s="4" t="str">
        <f>IF('Input data'!A201="","",'Input data'!A201)</f>
        <v/>
      </c>
      <c r="B186" s="4" t="str">
        <f>IF('Input data'!B201="","",'Input data'!B201)</f>
        <v/>
      </c>
      <c r="C186" s="4" t="str">
        <f>IF('Input data'!C201="","",'Input data'!C201)</f>
        <v/>
      </c>
      <c r="D186" s="4" t="str">
        <f>IF('Input data'!D201="","",'Input data'!D201)</f>
        <v/>
      </c>
      <c r="E186" s="4" t="str">
        <f>IF('Input data'!E201="","",'Input data'!E201)</f>
        <v/>
      </c>
      <c r="F186" s="4" t="str">
        <f>IF('Input data'!F201="","",'Input data'!F201)</f>
        <v/>
      </c>
      <c r="G186" s="4">
        <f>IF('Input data'!G201="","",'Input data'!G201)</f>
        <v>0</v>
      </c>
      <c r="H186" s="4" t="str">
        <f>IF('Input data'!H201&gt;0.5,'Input data'!H201,"")</f>
        <v/>
      </c>
      <c r="I186" s="4" t="str">
        <f>IF('Input data'!I201="","",'Input data'!I201)</f>
        <v/>
      </c>
      <c r="J186" s="12" t="str">
        <f>IF('Result 2005-2012'!$R186="","",IF($M$1=2005,'Result 2005-2012'!J186,IF(AND($M$1=2006,'Calculation sheet'!$AQ186="2005-2012"),'Result 2005-2012'!J186*SUM($Y$7:$AE$7)/7,IF(AND($M$1=2007,'Calculation sheet'!$AQ186="2005-2012"),'Result 2005-2012'!J186*SUM($Z$7:$AE$7)/6,IF(AND($M$1=2008,'Calculation sheet'!$AQ186="2005-2012"),'Result 2005-2012'!J186*SUM($AA$7:$AE$7)/5,IF(AND($M$1=2009,'Calculation sheet'!$AQ186="2005-2012"),'Result 2005-2012'!J186*SUM($AB$7:$AE$7)/4,IF(AND($M$1=2010,'Calculation sheet'!$AQ186="2005-2012"),'Result 2005-2012'!J186*SUM($AC$7:$AE$7)/3,IF(AND($M$1=2011,'Calculation sheet'!$AQ186="2005-2012"),'Result 2005-2012'!J186*SUM($AD$7:$AE$7)/2,IF(AND($M$1=2012,'Calculation sheet'!$AQ186="2005-2012"),'Result 2005-2012'!J186*$AE$7,IF(AND($M$1=2006,'Calculation sheet'!$AQ186="1999-2012"),'Result 2005-2012'!J186*SUM($Y$16:$AE$16)/7,IF(AND($M$1=2007,'Calculation sheet'!$AQ186="1999-2012"),'Result 2005-2012'!J186*SUM($Z$16:$AE$16)/6,IF(AND($M$1=2008,'Calculation sheet'!$AQ186="1999-2012"),'Result 2005-2012'!J186*SUM($AA$16:$AE$16)/5,IF(AND($M$1=2009,'Calculation sheet'!$AQ186="1999-2012"),'Result 2005-2012'!J186*SUM($AB$16:$AE$16)/4,IF(AND($M$1=2010,'Calculation sheet'!$AQ186="1999-2012"),'Result 2005-2012'!J186*SUM($AC$16:$AE$16)/3,IF(AND($M$1=2011,'Calculation sheet'!$AQ186="1999-2012"),'Result 2005-2012'!J186*SUM($AD$16:$AE$16)/2,IF(AND($M$1=2012,'Calculation sheet'!$AQ186="1999-2012"),'Result 2005-2012'!J186*$AE$16,""))))))))))))))))</f>
        <v/>
      </c>
      <c r="K186" s="12" t="str">
        <f>IF('Result 2005-2012'!$R186="","",IF($M$1=2005,'Result 2005-2012'!K186,IF(AND($M$1=2006,'Calculation sheet'!$AQ186="2005-2012"),'Result 2005-2012'!K186*SUM($Y$8:$AE$8)/7,IF(AND($M$1=2007,'Calculation sheet'!$AQ186="2005-2012"),'Result 2005-2012'!K186*SUM($Z$8:$AE$8)/6,IF(AND($M$1=2008,'Calculation sheet'!$AQ186="2005-2012"),'Result 2005-2012'!K186*SUM($AA$8:$AE$8)/5,IF(AND($M$1=2009,'Calculation sheet'!$AQ186="2005-2012"),'Result 2005-2012'!K186*SUM($AB$8:$AE$8)/4,IF(AND($M$1=2010,'Calculation sheet'!$AQ186="2005-2012"),'Result 2005-2012'!K186*SUM($AC$8:$AE$8)/3,IF(AND($M$1=2011,'Calculation sheet'!$AQ186="2005-2012"),'Result 2005-2012'!K186*SUM($AD$8:$AE$8)/2,IF(AND($M$1=2012,'Calculation sheet'!$AQ186="2005-2012"),'Result 2005-2012'!K186*$AE$8,IF(AND($M$1=2006,'Calculation sheet'!$AQ186="1999-2012"),'Result 2005-2012'!K186*SUM($Y$17:$AE$17)/7,IF(AND($M$1=2007,'Calculation sheet'!$AQ186="1999-2012"),'Result 2005-2012'!K186*SUM($Z$17:$AE$17)/6,IF(AND($M$1=2008,'Calculation sheet'!$AQ186="1999-2012"),'Result 2005-2012'!K186*SUM($AA$17:$AE$17)/5,IF(AND($M$1=2009,'Calculation sheet'!$AQ186="1999-2012"),'Result 2005-2012'!K186*SUM($AB$17:$AE$17)/4,IF(AND($M$1=2010,'Calculation sheet'!$AQ186="1999-2012"),'Result 2005-2012'!K186*SUM($AC$17:$AE$17)/3,IF(AND($M$1=2011,'Calculation sheet'!$AQ186="1999-2012"),'Result 2005-2012'!K186*SUM($AD$17:$AE$17)/2,IF(AND($M$1=2012,'Calculation sheet'!$AQ186="1999-2012"),'Result 2005-2012'!K186*$AE$17,""))))))))))))))))</f>
        <v/>
      </c>
      <c r="L186" s="12" t="str">
        <f>IF('Result 2005-2012'!$R186="","",IF($M$1=2005,'Result 2005-2012'!L186,IF(AND($M$1=2006,'Calculation sheet'!$AQ186="2005-2012"),'Result 2005-2012'!L186*SUM($Y$9:$AE$9)/7,IF(AND($M$1=2007,'Calculation sheet'!$AQ186="2005-2012"),'Result 2005-2012'!L186*SUM($Z$9:$AE$9)/6,IF(AND($M$1=2008,'Calculation sheet'!$AQ186="2005-2012"),'Result 2005-2012'!L186*SUM($AA$9:$AE$9)/5,IF(AND($M$1=2009,'Calculation sheet'!$AQ186="2005-2012"),'Result 2005-2012'!L186*SUM($AB$9:$AE$9)/4,IF(AND($M$1=2010,'Calculation sheet'!$AQ186="2005-2012"),'Result 2005-2012'!L186*SUM($AC$9:$AE$9)/3,IF(AND($M$1=2011,'Calculation sheet'!$AQ186="2005-2012"),'Result 2005-2012'!L186*SUM($AD$9:$AE$9)/2,IF(AND($M$1=2012,'Calculation sheet'!$AQ186="2005-2012"),'Result 2005-2012'!L186*$AE$9,IF(AND($M$1=2006,'Calculation sheet'!$AQ186="1999-2012"),'Result 2005-2012'!L186*SUM($Y$18:$AE$18)/7,IF(AND($M$1=2007,'Calculation sheet'!$AQ186="1999-2012"),'Result 2005-2012'!L186*SUM($Z$18:$AE$18)/6,IF(AND($M$1=2008,'Calculation sheet'!$AQ186="1999-2012"),'Result 2005-2012'!L186*SUM($AA$18:$AE$18)/5,IF(AND($M$1=2009,'Calculation sheet'!$AQ186="1999-2012"),'Result 2005-2012'!L186*SUM($AB$18:$AE$18)/4,IF(AND($M$1=2010,'Calculation sheet'!$AQ186="1999-2012"),'Result 2005-2012'!L186*SUM($AC$18:$AE$18)/3,IF(AND($M$1=2011,'Calculation sheet'!$AQ186="1999-2012"),'Result 2005-2012'!L186*SUM($AD$18:$AE$18)/2,IF(AND($M$1=2012,'Calculation sheet'!$AQ186="1999-2012"),'Result 2005-2012'!L186*$AE$18,""))))))))))))))))</f>
        <v/>
      </c>
      <c r="M186" s="12" t="str">
        <f t="shared" si="8"/>
        <v/>
      </c>
      <c r="N186" s="12" t="str">
        <f>IF('Result 2005-2012'!$R186="","",IF($M$1=2005,'Result 2005-2012'!N186,IF(AND($M$1=2006,'Calculation sheet'!$AQ186="2005-2012"),'Result 2005-2012'!N186*SUM($Y$10:$AE$10)/7,IF(AND($M$1=2007,'Calculation sheet'!$AQ186="2005-2012"),'Result 2005-2012'!N186*SUM($Z$10:$AE$10)/6,IF(AND($M$1=2008,'Calculation sheet'!$AQ186="2005-2012"),'Result 2005-2012'!N186*SUM($AA$10:$AE$10)/5,IF(AND($M$1=2009,'Calculation sheet'!$AQ186="2005-2012"),'Result 2005-2012'!N186*SUM($AB$10:$AE$10)/4,IF(AND($M$1=2010,'Calculation sheet'!$AQ186="2005-2012"),'Result 2005-2012'!N186*SUM($AC$10:$AE$10)/3,IF(AND($M$1=2011,'Calculation sheet'!$AQ186="2005-2012"),'Result 2005-2012'!N186*SUM($AD$10:$AE$10)/2,IF(AND($M$1=2012,'Calculation sheet'!$AQ186="2005-2012"),'Result 2005-2012'!N186*$AE$10,IF(AND($M$1=2006,'Calculation sheet'!$AQ186="1999-2012"),'Result 2005-2012'!N186*SUM($Y$16:$AE$16)/7,IF(AND($M$1=2007,'Calculation sheet'!$AQ186="1999-2012"),'Result 2005-2012'!N186*SUM($Z$16:$AE$16)/6,IF(AND($M$1=2008,'Calculation sheet'!$AQ186="1999-2012"),'Result 2005-2012'!N186*SUM($AA$16:$AE$16)/5,IF(AND($M$1=2009,'Calculation sheet'!$AQ186="1999-2012"),'Result 2005-2012'!N186*SUM($AB$16:$AE$16)/4,IF(AND($M$1=2010,'Calculation sheet'!$AQ186="1999-2012"),'Result 2005-2012'!N186*SUM($AC$16:$AE$16)/3,IF(AND($M$1=2011,'Calculation sheet'!$AQ186="1999-2012"),'Result 2005-2012'!N186*SUM($AD$16:$AE$16)/2,IF(AND($M$1=2012,'Calculation sheet'!$AQ186="1999-2012"),'Result 2005-2012'!N186*$AE$16,""))))))))))))))))</f>
        <v/>
      </c>
      <c r="O186" s="12" t="str">
        <f>IF('Result 2005-2012'!$R186="","",IF($M$1=2005,'Result 2005-2012'!O186,IF(AND($M$1=2006,'Calculation sheet'!$AQ186="2005-2012"),'Result 2005-2012'!O186*SUM($Y$10:$AE$10)/7,IF(AND($M$1=2007,'Calculation sheet'!$AQ186="2005-2012"),'Result 2005-2012'!O186*SUM($Z$10:$AE$10)/6,IF(AND($M$1=2008,'Calculation sheet'!$AQ186="2005-2012"),'Result 2005-2012'!O186*SUM($AA$10:$AE$10)/5,IF(AND($M$1=2009,'Calculation sheet'!$AQ186="2005-2012"),'Result 2005-2012'!O186*SUM($AB$10:$AE$10)/4,IF(AND($M$1=2010,'Calculation sheet'!$AQ186="2005-2012"),'Result 2005-2012'!O186*SUM($AC$10:$AE$10)/3,IF(AND($M$1=2011,'Calculation sheet'!$AQ186="2005-2012"),'Result 2005-2012'!O186*SUM($AD$10:$AE$10)/2,IF(AND($M$1=2012,'Calculation sheet'!$AQ186="2005-2012"),'Result 2005-2012'!O186*$AE$10,IF(AND($M$1=2006,'Calculation sheet'!$AQ186="1999-2012"),'Result 2005-2012'!O186*SUM($Y$16:$AE$16)/7,IF(AND($M$1=2007,'Calculation sheet'!$AQ186="1999-2012"),'Result 2005-2012'!O186*SUM($Z$16:$AE$16)/6,IF(AND($M$1=2008,'Calculation sheet'!$AQ186="1999-2012"),'Result 2005-2012'!O186*SUM($AA$16:$AE$16)/5,IF(AND($M$1=2009,'Calculation sheet'!$AQ186="1999-2012"),'Result 2005-2012'!O186*SUM($AB$16:$AE$16)/4,IF(AND($M$1=2010,'Calculation sheet'!$AQ186="1999-2012"),'Result 2005-2012'!O186*SUM($AC$16:$AE$16)/3,IF(AND($M$1=2011,'Calculation sheet'!$AQ186="1999-2012"),'Result 2005-2012'!O186*SUM($AD$16:$AE$16)/2,IF(AND($M$1=2012,'Calculation sheet'!$AQ186="1999-2012"),'Result 2005-2012'!O186*$AE$16,""))))))))))))))))</f>
        <v/>
      </c>
      <c r="P186" s="12" t="str">
        <f>IF('Result 2005-2012'!$R186="","",IF($M$1=2005,'Result 2005-2012'!P186,IF(AND($M$1=2006,'Calculation sheet'!$AQ186="2005-2012"),'Result 2005-2012'!P186*SUM($Y$11:$AE$11)/7,IF(AND($M$1=2007,'Calculation sheet'!$AQ186="2005-2012"),'Result 2005-2012'!P186*SUM($Z$11:$AE$11)/6,IF(AND($M$1=2008,'Calculation sheet'!$AQ186="2005-2012"),'Result 2005-2012'!P186*SUM($AA$11:$AE$11)/5,IF(AND($M$1=2009,'Calculation sheet'!$AQ186="2005-2012"),'Result 2005-2012'!P186*SUM($AB$11:$AE$11)/4,IF(AND($M$1=2010,'Calculation sheet'!$AQ186="2005-2012"),'Result 2005-2012'!P186*SUM($AC$11:$AE$11)/3,IF(AND($M$1=2011,'Calculation sheet'!$AQ186="2005-2012"),'Result 2005-2012'!P186*SUM($AD$11:$AE$11)/2,IF(AND($M$1=2012,'Calculation sheet'!$AQ186="2005-2012"),'Result 2005-2012'!P186*$AE$11,IF(AND($M$1=2006,'Calculation sheet'!$AQ186="1999-2012"),'Result 2005-2012'!P186*SUM($Y$16:$AE$16)/7,IF(AND($M$1=2007,'Calculation sheet'!$AQ186="1999-2012"),'Result 2005-2012'!P186*SUM($Z$16:$AE$16)/6,IF(AND($M$1=2008,'Calculation sheet'!$AQ186="1999-2012"),'Result 2005-2012'!P186*SUM($AA$16:$AE$16)/5,IF(AND($M$1=2009,'Calculation sheet'!$AQ186="1999-2012"),'Result 2005-2012'!P186*SUM($AB$16:$AE$16)/4,IF(AND($M$1=2010,'Calculation sheet'!$AQ186="1999-2012"),'Result 2005-2012'!P186*SUM($AC$16:$AE$16)/3,IF(AND($M$1=2011,'Calculation sheet'!$AQ186="1999-2012"),'Result 2005-2012'!P186*SUM($AD$16:$AE$16)/2,IF(AND($M$1=2012,'Calculation sheet'!$AQ186="1999-2012"),'Result 2005-2012'!P186*$AE$16,""))))))))))))))))</f>
        <v/>
      </c>
      <c r="Q186" s="12" t="str">
        <f t="shared" si="9"/>
        <v/>
      </c>
      <c r="R186" s="14" t="str">
        <f t="shared" si="10"/>
        <v/>
      </c>
    </row>
    <row r="187" spans="1:18" x14ac:dyDescent="0.3">
      <c r="A187" s="4" t="str">
        <f>IF('Input data'!A202="","",'Input data'!A202)</f>
        <v/>
      </c>
      <c r="B187" s="4" t="str">
        <f>IF('Input data'!B202="","",'Input data'!B202)</f>
        <v/>
      </c>
      <c r="C187" s="4" t="str">
        <f>IF('Input data'!C202="","",'Input data'!C202)</f>
        <v/>
      </c>
      <c r="D187" s="4" t="str">
        <f>IF('Input data'!D202="","",'Input data'!D202)</f>
        <v/>
      </c>
      <c r="E187" s="4" t="str">
        <f>IF('Input data'!E202="","",'Input data'!E202)</f>
        <v/>
      </c>
      <c r="F187" s="4" t="str">
        <f>IF('Input data'!F202="","",'Input data'!F202)</f>
        <v/>
      </c>
      <c r="G187" s="4">
        <f>IF('Input data'!G202="","",'Input data'!G202)</f>
        <v>0</v>
      </c>
      <c r="H187" s="4" t="str">
        <f>IF('Input data'!H202&gt;0.5,'Input data'!H202,"")</f>
        <v/>
      </c>
      <c r="I187" s="4" t="str">
        <f>IF('Input data'!I202="","",'Input data'!I202)</f>
        <v/>
      </c>
      <c r="J187" s="12" t="str">
        <f>IF('Result 2005-2012'!$R187="","",IF($M$1=2005,'Result 2005-2012'!J187,IF(AND($M$1=2006,'Calculation sheet'!$AQ187="2005-2012"),'Result 2005-2012'!J187*SUM($Y$7:$AE$7)/7,IF(AND($M$1=2007,'Calculation sheet'!$AQ187="2005-2012"),'Result 2005-2012'!J187*SUM($Z$7:$AE$7)/6,IF(AND($M$1=2008,'Calculation sheet'!$AQ187="2005-2012"),'Result 2005-2012'!J187*SUM($AA$7:$AE$7)/5,IF(AND($M$1=2009,'Calculation sheet'!$AQ187="2005-2012"),'Result 2005-2012'!J187*SUM($AB$7:$AE$7)/4,IF(AND($M$1=2010,'Calculation sheet'!$AQ187="2005-2012"),'Result 2005-2012'!J187*SUM($AC$7:$AE$7)/3,IF(AND($M$1=2011,'Calculation sheet'!$AQ187="2005-2012"),'Result 2005-2012'!J187*SUM($AD$7:$AE$7)/2,IF(AND($M$1=2012,'Calculation sheet'!$AQ187="2005-2012"),'Result 2005-2012'!J187*$AE$7,IF(AND($M$1=2006,'Calculation sheet'!$AQ187="1999-2012"),'Result 2005-2012'!J187*SUM($Y$16:$AE$16)/7,IF(AND($M$1=2007,'Calculation sheet'!$AQ187="1999-2012"),'Result 2005-2012'!J187*SUM($Z$16:$AE$16)/6,IF(AND($M$1=2008,'Calculation sheet'!$AQ187="1999-2012"),'Result 2005-2012'!J187*SUM($AA$16:$AE$16)/5,IF(AND($M$1=2009,'Calculation sheet'!$AQ187="1999-2012"),'Result 2005-2012'!J187*SUM($AB$16:$AE$16)/4,IF(AND($M$1=2010,'Calculation sheet'!$AQ187="1999-2012"),'Result 2005-2012'!J187*SUM($AC$16:$AE$16)/3,IF(AND($M$1=2011,'Calculation sheet'!$AQ187="1999-2012"),'Result 2005-2012'!J187*SUM($AD$16:$AE$16)/2,IF(AND($M$1=2012,'Calculation sheet'!$AQ187="1999-2012"),'Result 2005-2012'!J187*$AE$16,""))))))))))))))))</f>
        <v/>
      </c>
      <c r="K187" s="12" t="str">
        <f>IF('Result 2005-2012'!$R187="","",IF($M$1=2005,'Result 2005-2012'!K187,IF(AND($M$1=2006,'Calculation sheet'!$AQ187="2005-2012"),'Result 2005-2012'!K187*SUM($Y$8:$AE$8)/7,IF(AND($M$1=2007,'Calculation sheet'!$AQ187="2005-2012"),'Result 2005-2012'!K187*SUM($Z$8:$AE$8)/6,IF(AND($M$1=2008,'Calculation sheet'!$AQ187="2005-2012"),'Result 2005-2012'!K187*SUM($AA$8:$AE$8)/5,IF(AND($M$1=2009,'Calculation sheet'!$AQ187="2005-2012"),'Result 2005-2012'!K187*SUM($AB$8:$AE$8)/4,IF(AND($M$1=2010,'Calculation sheet'!$AQ187="2005-2012"),'Result 2005-2012'!K187*SUM($AC$8:$AE$8)/3,IF(AND($M$1=2011,'Calculation sheet'!$AQ187="2005-2012"),'Result 2005-2012'!K187*SUM($AD$8:$AE$8)/2,IF(AND($M$1=2012,'Calculation sheet'!$AQ187="2005-2012"),'Result 2005-2012'!K187*$AE$8,IF(AND($M$1=2006,'Calculation sheet'!$AQ187="1999-2012"),'Result 2005-2012'!K187*SUM($Y$17:$AE$17)/7,IF(AND($M$1=2007,'Calculation sheet'!$AQ187="1999-2012"),'Result 2005-2012'!K187*SUM($Z$17:$AE$17)/6,IF(AND($M$1=2008,'Calculation sheet'!$AQ187="1999-2012"),'Result 2005-2012'!K187*SUM($AA$17:$AE$17)/5,IF(AND($M$1=2009,'Calculation sheet'!$AQ187="1999-2012"),'Result 2005-2012'!K187*SUM($AB$17:$AE$17)/4,IF(AND($M$1=2010,'Calculation sheet'!$AQ187="1999-2012"),'Result 2005-2012'!K187*SUM($AC$17:$AE$17)/3,IF(AND($M$1=2011,'Calculation sheet'!$AQ187="1999-2012"),'Result 2005-2012'!K187*SUM($AD$17:$AE$17)/2,IF(AND($M$1=2012,'Calculation sheet'!$AQ187="1999-2012"),'Result 2005-2012'!K187*$AE$17,""))))))))))))))))</f>
        <v/>
      </c>
      <c r="L187" s="12" t="str">
        <f>IF('Result 2005-2012'!$R187="","",IF($M$1=2005,'Result 2005-2012'!L187,IF(AND($M$1=2006,'Calculation sheet'!$AQ187="2005-2012"),'Result 2005-2012'!L187*SUM($Y$9:$AE$9)/7,IF(AND($M$1=2007,'Calculation sheet'!$AQ187="2005-2012"),'Result 2005-2012'!L187*SUM($Z$9:$AE$9)/6,IF(AND($M$1=2008,'Calculation sheet'!$AQ187="2005-2012"),'Result 2005-2012'!L187*SUM($AA$9:$AE$9)/5,IF(AND($M$1=2009,'Calculation sheet'!$AQ187="2005-2012"),'Result 2005-2012'!L187*SUM($AB$9:$AE$9)/4,IF(AND($M$1=2010,'Calculation sheet'!$AQ187="2005-2012"),'Result 2005-2012'!L187*SUM($AC$9:$AE$9)/3,IF(AND($M$1=2011,'Calculation sheet'!$AQ187="2005-2012"),'Result 2005-2012'!L187*SUM($AD$9:$AE$9)/2,IF(AND($M$1=2012,'Calculation sheet'!$AQ187="2005-2012"),'Result 2005-2012'!L187*$AE$9,IF(AND($M$1=2006,'Calculation sheet'!$AQ187="1999-2012"),'Result 2005-2012'!L187*SUM($Y$18:$AE$18)/7,IF(AND($M$1=2007,'Calculation sheet'!$AQ187="1999-2012"),'Result 2005-2012'!L187*SUM($Z$18:$AE$18)/6,IF(AND($M$1=2008,'Calculation sheet'!$AQ187="1999-2012"),'Result 2005-2012'!L187*SUM($AA$18:$AE$18)/5,IF(AND($M$1=2009,'Calculation sheet'!$AQ187="1999-2012"),'Result 2005-2012'!L187*SUM($AB$18:$AE$18)/4,IF(AND($M$1=2010,'Calculation sheet'!$AQ187="1999-2012"),'Result 2005-2012'!L187*SUM($AC$18:$AE$18)/3,IF(AND($M$1=2011,'Calculation sheet'!$AQ187="1999-2012"),'Result 2005-2012'!L187*SUM($AD$18:$AE$18)/2,IF(AND($M$1=2012,'Calculation sheet'!$AQ187="1999-2012"),'Result 2005-2012'!L187*$AE$18,""))))))))))))))))</f>
        <v/>
      </c>
      <c r="M187" s="12" t="str">
        <f t="shared" si="8"/>
        <v/>
      </c>
      <c r="N187" s="12" t="str">
        <f>IF('Result 2005-2012'!$R187="","",IF($M$1=2005,'Result 2005-2012'!N187,IF(AND($M$1=2006,'Calculation sheet'!$AQ187="2005-2012"),'Result 2005-2012'!N187*SUM($Y$10:$AE$10)/7,IF(AND($M$1=2007,'Calculation sheet'!$AQ187="2005-2012"),'Result 2005-2012'!N187*SUM($Z$10:$AE$10)/6,IF(AND($M$1=2008,'Calculation sheet'!$AQ187="2005-2012"),'Result 2005-2012'!N187*SUM($AA$10:$AE$10)/5,IF(AND($M$1=2009,'Calculation sheet'!$AQ187="2005-2012"),'Result 2005-2012'!N187*SUM($AB$10:$AE$10)/4,IF(AND($M$1=2010,'Calculation sheet'!$AQ187="2005-2012"),'Result 2005-2012'!N187*SUM($AC$10:$AE$10)/3,IF(AND($M$1=2011,'Calculation sheet'!$AQ187="2005-2012"),'Result 2005-2012'!N187*SUM($AD$10:$AE$10)/2,IF(AND($M$1=2012,'Calculation sheet'!$AQ187="2005-2012"),'Result 2005-2012'!N187*$AE$10,IF(AND($M$1=2006,'Calculation sheet'!$AQ187="1999-2012"),'Result 2005-2012'!N187*SUM($Y$16:$AE$16)/7,IF(AND($M$1=2007,'Calculation sheet'!$AQ187="1999-2012"),'Result 2005-2012'!N187*SUM($Z$16:$AE$16)/6,IF(AND($M$1=2008,'Calculation sheet'!$AQ187="1999-2012"),'Result 2005-2012'!N187*SUM($AA$16:$AE$16)/5,IF(AND($M$1=2009,'Calculation sheet'!$AQ187="1999-2012"),'Result 2005-2012'!N187*SUM($AB$16:$AE$16)/4,IF(AND($M$1=2010,'Calculation sheet'!$AQ187="1999-2012"),'Result 2005-2012'!N187*SUM($AC$16:$AE$16)/3,IF(AND($M$1=2011,'Calculation sheet'!$AQ187="1999-2012"),'Result 2005-2012'!N187*SUM($AD$16:$AE$16)/2,IF(AND($M$1=2012,'Calculation sheet'!$AQ187="1999-2012"),'Result 2005-2012'!N187*$AE$16,""))))))))))))))))</f>
        <v/>
      </c>
      <c r="O187" s="12" t="str">
        <f>IF('Result 2005-2012'!$R187="","",IF($M$1=2005,'Result 2005-2012'!O187,IF(AND($M$1=2006,'Calculation sheet'!$AQ187="2005-2012"),'Result 2005-2012'!O187*SUM($Y$10:$AE$10)/7,IF(AND($M$1=2007,'Calculation sheet'!$AQ187="2005-2012"),'Result 2005-2012'!O187*SUM($Z$10:$AE$10)/6,IF(AND($M$1=2008,'Calculation sheet'!$AQ187="2005-2012"),'Result 2005-2012'!O187*SUM($AA$10:$AE$10)/5,IF(AND($M$1=2009,'Calculation sheet'!$AQ187="2005-2012"),'Result 2005-2012'!O187*SUM($AB$10:$AE$10)/4,IF(AND($M$1=2010,'Calculation sheet'!$AQ187="2005-2012"),'Result 2005-2012'!O187*SUM($AC$10:$AE$10)/3,IF(AND($M$1=2011,'Calculation sheet'!$AQ187="2005-2012"),'Result 2005-2012'!O187*SUM($AD$10:$AE$10)/2,IF(AND($M$1=2012,'Calculation sheet'!$AQ187="2005-2012"),'Result 2005-2012'!O187*$AE$10,IF(AND($M$1=2006,'Calculation sheet'!$AQ187="1999-2012"),'Result 2005-2012'!O187*SUM($Y$16:$AE$16)/7,IF(AND($M$1=2007,'Calculation sheet'!$AQ187="1999-2012"),'Result 2005-2012'!O187*SUM($Z$16:$AE$16)/6,IF(AND($M$1=2008,'Calculation sheet'!$AQ187="1999-2012"),'Result 2005-2012'!O187*SUM($AA$16:$AE$16)/5,IF(AND($M$1=2009,'Calculation sheet'!$AQ187="1999-2012"),'Result 2005-2012'!O187*SUM($AB$16:$AE$16)/4,IF(AND($M$1=2010,'Calculation sheet'!$AQ187="1999-2012"),'Result 2005-2012'!O187*SUM($AC$16:$AE$16)/3,IF(AND($M$1=2011,'Calculation sheet'!$AQ187="1999-2012"),'Result 2005-2012'!O187*SUM($AD$16:$AE$16)/2,IF(AND($M$1=2012,'Calculation sheet'!$AQ187="1999-2012"),'Result 2005-2012'!O187*$AE$16,""))))))))))))))))</f>
        <v/>
      </c>
      <c r="P187" s="12" t="str">
        <f>IF('Result 2005-2012'!$R187="","",IF($M$1=2005,'Result 2005-2012'!P187,IF(AND($M$1=2006,'Calculation sheet'!$AQ187="2005-2012"),'Result 2005-2012'!P187*SUM($Y$11:$AE$11)/7,IF(AND($M$1=2007,'Calculation sheet'!$AQ187="2005-2012"),'Result 2005-2012'!P187*SUM($Z$11:$AE$11)/6,IF(AND($M$1=2008,'Calculation sheet'!$AQ187="2005-2012"),'Result 2005-2012'!P187*SUM($AA$11:$AE$11)/5,IF(AND($M$1=2009,'Calculation sheet'!$AQ187="2005-2012"),'Result 2005-2012'!P187*SUM($AB$11:$AE$11)/4,IF(AND($M$1=2010,'Calculation sheet'!$AQ187="2005-2012"),'Result 2005-2012'!P187*SUM($AC$11:$AE$11)/3,IF(AND($M$1=2011,'Calculation sheet'!$AQ187="2005-2012"),'Result 2005-2012'!P187*SUM($AD$11:$AE$11)/2,IF(AND($M$1=2012,'Calculation sheet'!$AQ187="2005-2012"),'Result 2005-2012'!P187*$AE$11,IF(AND($M$1=2006,'Calculation sheet'!$AQ187="1999-2012"),'Result 2005-2012'!P187*SUM($Y$16:$AE$16)/7,IF(AND($M$1=2007,'Calculation sheet'!$AQ187="1999-2012"),'Result 2005-2012'!P187*SUM($Z$16:$AE$16)/6,IF(AND($M$1=2008,'Calculation sheet'!$AQ187="1999-2012"),'Result 2005-2012'!P187*SUM($AA$16:$AE$16)/5,IF(AND($M$1=2009,'Calculation sheet'!$AQ187="1999-2012"),'Result 2005-2012'!P187*SUM($AB$16:$AE$16)/4,IF(AND($M$1=2010,'Calculation sheet'!$AQ187="1999-2012"),'Result 2005-2012'!P187*SUM($AC$16:$AE$16)/3,IF(AND($M$1=2011,'Calculation sheet'!$AQ187="1999-2012"),'Result 2005-2012'!P187*SUM($AD$16:$AE$16)/2,IF(AND($M$1=2012,'Calculation sheet'!$AQ187="1999-2012"),'Result 2005-2012'!P187*$AE$16,""))))))))))))))))</f>
        <v/>
      </c>
      <c r="Q187" s="12" t="str">
        <f t="shared" si="9"/>
        <v/>
      </c>
      <c r="R187" s="14" t="str">
        <f t="shared" si="10"/>
        <v/>
      </c>
    </row>
    <row r="188" spans="1:18" x14ac:dyDescent="0.3">
      <c r="A188" s="4" t="str">
        <f>IF('Input data'!A203="","",'Input data'!A203)</f>
        <v/>
      </c>
      <c r="B188" s="4" t="str">
        <f>IF('Input data'!B203="","",'Input data'!B203)</f>
        <v/>
      </c>
      <c r="C188" s="4" t="str">
        <f>IF('Input data'!C203="","",'Input data'!C203)</f>
        <v/>
      </c>
      <c r="D188" s="4" t="str">
        <f>IF('Input data'!D203="","",'Input data'!D203)</f>
        <v/>
      </c>
      <c r="E188" s="4" t="str">
        <f>IF('Input data'!E203="","",'Input data'!E203)</f>
        <v/>
      </c>
      <c r="F188" s="4" t="str">
        <f>IF('Input data'!F203="","",'Input data'!F203)</f>
        <v/>
      </c>
      <c r="G188" s="4">
        <f>IF('Input data'!G203="","",'Input data'!G203)</f>
        <v>0</v>
      </c>
      <c r="H188" s="4" t="str">
        <f>IF('Input data'!H203&gt;0.5,'Input data'!H203,"")</f>
        <v/>
      </c>
      <c r="I188" s="4" t="str">
        <f>IF('Input data'!I203="","",'Input data'!I203)</f>
        <v/>
      </c>
      <c r="J188" s="12" t="str">
        <f>IF('Result 2005-2012'!$R188="","",IF($M$1=2005,'Result 2005-2012'!J188,IF(AND($M$1=2006,'Calculation sheet'!$AQ188="2005-2012"),'Result 2005-2012'!J188*SUM($Y$7:$AE$7)/7,IF(AND($M$1=2007,'Calculation sheet'!$AQ188="2005-2012"),'Result 2005-2012'!J188*SUM($Z$7:$AE$7)/6,IF(AND($M$1=2008,'Calculation sheet'!$AQ188="2005-2012"),'Result 2005-2012'!J188*SUM($AA$7:$AE$7)/5,IF(AND($M$1=2009,'Calculation sheet'!$AQ188="2005-2012"),'Result 2005-2012'!J188*SUM($AB$7:$AE$7)/4,IF(AND($M$1=2010,'Calculation sheet'!$AQ188="2005-2012"),'Result 2005-2012'!J188*SUM($AC$7:$AE$7)/3,IF(AND($M$1=2011,'Calculation sheet'!$AQ188="2005-2012"),'Result 2005-2012'!J188*SUM($AD$7:$AE$7)/2,IF(AND($M$1=2012,'Calculation sheet'!$AQ188="2005-2012"),'Result 2005-2012'!J188*$AE$7,IF(AND($M$1=2006,'Calculation sheet'!$AQ188="1999-2012"),'Result 2005-2012'!J188*SUM($Y$16:$AE$16)/7,IF(AND($M$1=2007,'Calculation sheet'!$AQ188="1999-2012"),'Result 2005-2012'!J188*SUM($Z$16:$AE$16)/6,IF(AND($M$1=2008,'Calculation sheet'!$AQ188="1999-2012"),'Result 2005-2012'!J188*SUM($AA$16:$AE$16)/5,IF(AND($M$1=2009,'Calculation sheet'!$AQ188="1999-2012"),'Result 2005-2012'!J188*SUM($AB$16:$AE$16)/4,IF(AND($M$1=2010,'Calculation sheet'!$AQ188="1999-2012"),'Result 2005-2012'!J188*SUM($AC$16:$AE$16)/3,IF(AND($M$1=2011,'Calculation sheet'!$AQ188="1999-2012"),'Result 2005-2012'!J188*SUM($AD$16:$AE$16)/2,IF(AND($M$1=2012,'Calculation sheet'!$AQ188="1999-2012"),'Result 2005-2012'!J188*$AE$16,""))))))))))))))))</f>
        <v/>
      </c>
      <c r="K188" s="12" t="str">
        <f>IF('Result 2005-2012'!$R188="","",IF($M$1=2005,'Result 2005-2012'!K188,IF(AND($M$1=2006,'Calculation sheet'!$AQ188="2005-2012"),'Result 2005-2012'!K188*SUM($Y$8:$AE$8)/7,IF(AND($M$1=2007,'Calculation sheet'!$AQ188="2005-2012"),'Result 2005-2012'!K188*SUM($Z$8:$AE$8)/6,IF(AND($M$1=2008,'Calculation sheet'!$AQ188="2005-2012"),'Result 2005-2012'!K188*SUM($AA$8:$AE$8)/5,IF(AND($M$1=2009,'Calculation sheet'!$AQ188="2005-2012"),'Result 2005-2012'!K188*SUM($AB$8:$AE$8)/4,IF(AND($M$1=2010,'Calculation sheet'!$AQ188="2005-2012"),'Result 2005-2012'!K188*SUM($AC$8:$AE$8)/3,IF(AND($M$1=2011,'Calculation sheet'!$AQ188="2005-2012"),'Result 2005-2012'!K188*SUM($AD$8:$AE$8)/2,IF(AND($M$1=2012,'Calculation sheet'!$AQ188="2005-2012"),'Result 2005-2012'!K188*$AE$8,IF(AND($M$1=2006,'Calculation sheet'!$AQ188="1999-2012"),'Result 2005-2012'!K188*SUM($Y$17:$AE$17)/7,IF(AND($M$1=2007,'Calculation sheet'!$AQ188="1999-2012"),'Result 2005-2012'!K188*SUM($Z$17:$AE$17)/6,IF(AND($M$1=2008,'Calculation sheet'!$AQ188="1999-2012"),'Result 2005-2012'!K188*SUM($AA$17:$AE$17)/5,IF(AND($M$1=2009,'Calculation sheet'!$AQ188="1999-2012"),'Result 2005-2012'!K188*SUM($AB$17:$AE$17)/4,IF(AND($M$1=2010,'Calculation sheet'!$AQ188="1999-2012"),'Result 2005-2012'!K188*SUM($AC$17:$AE$17)/3,IF(AND($M$1=2011,'Calculation sheet'!$AQ188="1999-2012"),'Result 2005-2012'!K188*SUM($AD$17:$AE$17)/2,IF(AND($M$1=2012,'Calculation sheet'!$AQ188="1999-2012"),'Result 2005-2012'!K188*$AE$17,""))))))))))))))))</f>
        <v/>
      </c>
      <c r="L188" s="12" t="str">
        <f>IF('Result 2005-2012'!$R188="","",IF($M$1=2005,'Result 2005-2012'!L188,IF(AND($M$1=2006,'Calculation sheet'!$AQ188="2005-2012"),'Result 2005-2012'!L188*SUM($Y$9:$AE$9)/7,IF(AND($M$1=2007,'Calculation sheet'!$AQ188="2005-2012"),'Result 2005-2012'!L188*SUM($Z$9:$AE$9)/6,IF(AND($M$1=2008,'Calculation sheet'!$AQ188="2005-2012"),'Result 2005-2012'!L188*SUM($AA$9:$AE$9)/5,IF(AND($M$1=2009,'Calculation sheet'!$AQ188="2005-2012"),'Result 2005-2012'!L188*SUM($AB$9:$AE$9)/4,IF(AND($M$1=2010,'Calculation sheet'!$AQ188="2005-2012"),'Result 2005-2012'!L188*SUM($AC$9:$AE$9)/3,IF(AND($M$1=2011,'Calculation sheet'!$AQ188="2005-2012"),'Result 2005-2012'!L188*SUM($AD$9:$AE$9)/2,IF(AND($M$1=2012,'Calculation sheet'!$AQ188="2005-2012"),'Result 2005-2012'!L188*$AE$9,IF(AND($M$1=2006,'Calculation sheet'!$AQ188="1999-2012"),'Result 2005-2012'!L188*SUM($Y$18:$AE$18)/7,IF(AND($M$1=2007,'Calculation sheet'!$AQ188="1999-2012"),'Result 2005-2012'!L188*SUM($Z$18:$AE$18)/6,IF(AND($M$1=2008,'Calculation sheet'!$AQ188="1999-2012"),'Result 2005-2012'!L188*SUM($AA$18:$AE$18)/5,IF(AND($M$1=2009,'Calculation sheet'!$AQ188="1999-2012"),'Result 2005-2012'!L188*SUM($AB$18:$AE$18)/4,IF(AND($M$1=2010,'Calculation sheet'!$AQ188="1999-2012"),'Result 2005-2012'!L188*SUM($AC$18:$AE$18)/3,IF(AND($M$1=2011,'Calculation sheet'!$AQ188="1999-2012"),'Result 2005-2012'!L188*SUM($AD$18:$AE$18)/2,IF(AND($M$1=2012,'Calculation sheet'!$AQ188="1999-2012"),'Result 2005-2012'!L188*$AE$18,""))))))))))))))))</f>
        <v/>
      </c>
      <c r="M188" s="12" t="str">
        <f t="shared" si="8"/>
        <v/>
      </c>
      <c r="N188" s="12" t="str">
        <f>IF('Result 2005-2012'!$R188="","",IF($M$1=2005,'Result 2005-2012'!N188,IF(AND($M$1=2006,'Calculation sheet'!$AQ188="2005-2012"),'Result 2005-2012'!N188*SUM($Y$10:$AE$10)/7,IF(AND($M$1=2007,'Calculation sheet'!$AQ188="2005-2012"),'Result 2005-2012'!N188*SUM($Z$10:$AE$10)/6,IF(AND($M$1=2008,'Calculation sheet'!$AQ188="2005-2012"),'Result 2005-2012'!N188*SUM($AA$10:$AE$10)/5,IF(AND($M$1=2009,'Calculation sheet'!$AQ188="2005-2012"),'Result 2005-2012'!N188*SUM($AB$10:$AE$10)/4,IF(AND($M$1=2010,'Calculation sheet'!$AQ188="2005-2012"),'Result 2005-2012'!N188*SUM($AC$10:$AE$10)/3,IF(AND($M$1=2011,'Calculation sheet'!$AQ188="2005-2012"),'Result 2005-2012'!N188*SUM($AD$10:$AE$10)/2,IF(AND($M$1=2012,'Calculation sheet'!$AQ188="2005-2012"),'Result 2005-2012'!N188*$AE$10,IF(AND($M$1=2006,'Calculation sheet'!$AQ188="1999-2012"),'Result 2005-2012'!N188*SUM($Y$16:$AE$16)/7,IF(AND($M$1=2007,'Calculation sheet'!$AQ188="1999-2012"),'Result 2005-2012'!N188*SUM($Z$16:$AE$16)/6,IF(AND($M$1=2008,'Calculation sheet'!$AQ188="1999-2012"),'Result 2005-2012'!N188*SUM($AA$16:$AE$16)/5,IF(AND($M$1=2009,'Calculation sheet'!$AQ188="1999-2012"),'Result 2005-2012'!N188*SUM($AB$16:$AE$16)/4,IF(AND($M$1=2010,'Calculation sheet'!$AQ188="1999-2012"),'Result 2005-2012'!N188*SUM($AC$16:$AE$16)/3,IF(AND($M$1=2011,'Calculation sheet'!$AQ188="1999-2012"),'Result 2005-2012'!N188*SUM($AD$16:$AE$16)/2,IF(AND($M$1=2012,'Calculation sheet'!$AQ188="1999-2012"),'Result 2005-2012'!N188*$AE$16,""))))))))))))))))</f>
        <v/>
      </c>
      <c r="O188" s="12" t="str">
        <f>IF('Result 2005-2012'!$R188="","",IF($M$1=2005,'Result 2005-2012'!O188,IF(AND($M$1=2006,'Calculation sheet'!$AQ188="2005-2012"),'Result 2005-2012'!O188*SUM($Y$10:$AE$10)/7,IF(AND($M$1=2007,'Calculation sheet'!$AQ188="2005-2012"),'Result 2005-2012'!O188*SUM($Z$10:$AE$10)/6,IF(AND($M$1=2008,'Calculation sheet'!$AQ188="2005-2012"),'Result 2005-2012'!O188*SUM($AA$10:$AE$10)/5,IF(AND($M$1=2009,'Calculation sheet'!$AQ188="2005-2012"),'Result 2005-2012'!O188*SUM($AB$10:$AE$10)/4,IF(AND($M$1=2010,'Calculation sheet'!$AQ188="2005-2012"),'Result 2005-2012'!O188*SUM($AC$10:$AE$10)/3,IF(AND($M$1=2011,'Calculation sheet'!$AQ188="2005-2012"),'Result 2005-2012'!O188*SUM($AD$10:$AE$10)/2,IF(AND($M$1=2012,'Calculation sheet'!$AQ188="2005-2012"),'Result 2005-2012'!O188*$AE$10,IF(AND($M$1=2006,'Calculation sheet'!$AQ188="1999-2012"),'Result 2005-2012'!O188*SUM($Y$16:$AE$16)/7,IF(AND($M$1=2007,'Calculation sheet'!$AQ188="1999-2012"),'Result 2005-2012'!O188*SUM($Z$16:$AE$16)/6,IF(AND($M$1=2008,'Calculation sheet'!$AQ188="1999-2012"),'Result 2005-2012'!O188*SUM($AA$16:$AE$16)/5,IF(AND($M$1=2009,'Calculation sheet'!$AQ188="1999-2012"),'Result 2005-2012'!O188*SUM($AB$16:$AE$16)/4,IF(AND($M$1=2010,'Calculation sheet'!$AQ188="1999-2012"),'Result 2005-2012'!O188*SUM($AC$16:$AE$16)/3,IF(AND($M$1=2011,'Calculation sheet'!$AQ188="1999-2012"),'Result 2005-2012'!O188*SUM($AD$16:$AE$16)/2,IF(AND($M$1=2012,'Calculation sheet'!$AQ188="1999-2012"),'Result 2005-2012'!O188*$AE$16,""))))))))))))))))</f>
        <v/>
      </c>
      <c r="P188" s="12" t="str">
        <f>IF('Result 2005-2012'!$R188="","",IF($M$1=2005,'Result 2005-2012'!P188,IF(AND($M$1=2006,'Calculation sheet'!$AQ188="2005-2012"),'Result 2005-2012'!P188*SUM($Y$11:$AE$11)/7,IF(AND($M$1=2007,'Calculation sheet'!$AQ188="2005-2012"),'Result 2005-2012'!P188*SUM($Z$11:$AE$11)/6,IF(AND($M$1=2008,'Calculation sheet'!$AQ188="2005-2012"),'Result 2005-2012'!P188*SUM($AA$11:$AE$11)/5,IF(AND($M$1=2009,'Calculation sheet'!$AQ188="2005-2012"),'Result 2005-2012'!P188*SUM($AB$11:$AE$11)/4,IF(AND($M$1=2010,'Calculation sheet'!$AQ188="2005-2012"),'Result 2005-2012'!P188*SUM($AC$11:$AE$11)/3,IF(AND($M$1=2011,'Calculation sheet'!$AQ188="2005-2012"),'Result 2005-2012'!P188*SUM($AD$11:$AE$11)/2,IF(AND($M$1=2012,'Calculation sheet'!$AQ188="2005-2012"),'Result 2005-2012'!P188*$AE$11,IF(AND($M$1=2006,'Calculation sheet'!$AQ188="1999-2012"),'Result 2005-2012'!P188*SUM($Y$16:$AE$16)/7,IF(AND($M$1=2007,'Calculation sheet'!$AQ188="1999-2012"),'Result 2005-2012'!P188*SUM($Z$16:$AE$16)/6,IF(AND($M$1=2008,'Calculation sheet'!$AQ188="1999-2012"),'Result 2005-2012'!P188*SUM($AA$16:$AE$16)/5,IF(AND($M$1=2009,'Calculation sheet'!$AQ188="1999-2012"),'Result 2005-2012'!P188*SUM($AB$16:$AE$16)/4,IF(AND($M$1=2010,'Calculation sheet'!$AQ188="1999-2012"),'Result 2005-2012'!P188*SUM($AC$16:$AE$16)/3,IF(AND($M$1=2011,'Calculation sheet'!$AQ188="1999-2012"),'Result 2005-2012'!P188*SUM($AD$16:$AE$16)/2,IF(AND($M$1=2012,'Calculation sheet'!$AQ188="1999-2012"),'Result 2005-2012'!P188*$AE$16,""))))))))))))))))</f>
        <v/>
      </c>
      <c r="Q188" s="12" t="str">
        <f t="shared" si="9"/>
        <v/>
      </c>
      <c r="R188" s="14" t="str">
        <f t="shared" si="10"/>
        <v/>
      </c>
    </row>
    <row r="189" spans="1:18" x14ac:dyDescent="0.3">
      <c r="A189" s="4" t="str">
        <f>IF('Input data'!A204="","",'Input data'!A204)</f>
        <v/>
      </c>
      <c r="B189" s="4" t="str">
        <f>IF('Input data'!B204="","",'Input data'!B204)</f>
        <v/>
      </c>
      <c r="C189" s="4" t="str">
        <f>IF('Input data'!C204="","",'Input data'!C204)</f>
        <v/>
      </c>
      <c r="D189" s="4" t="str">
        <f>IF('Input data'!D204="","",'Input data'!D204)</f>
        <v/>
      </c>
      <c r="E189" s="4" t="str">
        <f>IF('Input data'!E204="","",'Input data'!E204)</f>
        <v/>
      </c>
      <c r="F189" s="4" t="str">
        <f>IF('Input data'!F204="","",'Input data'!F204)</f>
        <v/>
      </c>
      <c r="G189" s="4">
        <f>IF('Input data'!G204="","",'Input data'!G204)</f>
        <v>0</v>
      </c>
      <c r="H189" s="4" t="str">
        <f>IF('Input data'!H204&gt;0.5,'Input data'!H204,"")</f>
        <v/>
      </c>
      <c r="I189" s="4" t="str">
        <f>IF('Input data'!I204="","",'Input data'!I204)</f>
        <v/>
      </c>
      <c r="J189" s="12" t="str">
        <f>IF('Result 2005-2012'!$R189="","",IF($M$1=2005,'Result 2005-2012'!J189,IF(AND($M$1=2006,'Calculation sheet'!$AQ189="2005-2012"),'Result 2005-2012'!J189*SUM($Y$7:$AE$7)/7,IF(AND($M$1=2007,'Calculation sheet'!$AQ189="2005-2012"),'Result 2005-2012'!J189*SUM($Z$7:$AE$7)/6,IF(AND($M$1=2008,'Calculation sheet'!$AQ189="2005-2012"),'Result 2005-2012'!J189*SUM($AA$7:$AE$7)/5,IF(AND($M$1=2009,'Calculation sheet'!$AQ189="2005-2012"),'Result 2005-2012'!J189*SUM($AB$7:$AE$7)/4,IF(AND($M$1=2010,'Calculation sheet'!$AQ189="2005-2012"),'Result 2005-2012'!J189*SUM($AC$7:$AE$7)/3,IF(AND($M$1=2011,'Calculation sheet'!$AQ189="2005-2012"),'Result 2005-2012'!J189*SUM($AD$7:$AE$7)/2,IF(AND($M$1=2012,'Calculation sheet'!$AQ189="2005-2012"),'Result 2005-2012'!J189*$AE$7,IF(AND($M$1=2006,'Calculation sheet'!$AQ189="1999-2012"),'Result 2005-2012'!J189*SUM($Y$16:$AE$16)/7,IF(AND($M$1=2007,'Calculation sheet'!$AQ189="1999-2012"),'Result 2005-2012'!J189*SUM($Z$16:$AE$16)/6,IF(AND($M$1=2008,'Calculation sheet'!$AQ189="1999-2012"),'Result 2005-2012'!J189*SUM($AA$16:$AE$16)/5,IF(AND($M$1=2009,'Calculation sheet'!$AQ189="1999-2012"),'Result 2005-2012'!J189*SUM($AB$16:$AE$16)/4,IF(AND($M$1=2010,'Calculation sheet'!$AQ189="1999-2012"),'Result 2005-2012'!J189*SUM($AC$16:$AE$16)/3,IF(AND($M$1=2011,'Calculation sheet'!$AQ189="1999-2012"),'Result 2005-2012'!J189*SUM($AD$16:$AE$16)/2,IF(AND($M$1=2012,'Calculation sheet'!$AQ189="1999-2012"),'Result 2005-2012'!J189*$AE$16,""))))))))))))))))</f>
        <v/>
      </c>
      <c r="K189" s="12" t="str">
        <f>IF('Result 2005-2012'!$R189="","",IF($M$1=2005,'Result 2005-2012'!K189,IF(AND($M$1=2006,'Calculation sheet'!$AQ189="2005-2012"),'Result 2005-2012'!K189*SUM($Y$8:$AE$8)/7,IF(AND($M$1=2007,'Calculation sheet'!$AQ189="2005-2012"),'Result 2005-2012'!K189*SUM($Z$8:$AE$8)/6,IF(AND($M$1=2008,'Calculation sheet'!$AQ189="2005-2012"),'Result 2005-2012'!K189*SUM($AA$8:$AE$8)/5,IF(AND($M$1=2009,'Calculation sheet'!$AQ189="2005-2012"),'Result 2005-2012'!K189*SUM($AB$8:$AE$8)/4,IF(AND($M$1=2010,'Calculation sheet'!$AQ189="2005-2012"),'Result 2005-2012'!K189*SUM($AC$8:$AE$8)/3,IF(AND($M$1=2011,'Calculation sheet'!$AQ189="2005-2012"),'Result 2005-2012'!K189*SUM($AD$8:$AE$8)/2,IF(AND($M$1=2012,'Calculation sheet'!$AQ189="2005-2012"),'Result 2005-2012'!K189*$AE$8,IF(AND($M$1=2006,'Calculation sheet'!$AQ189="1999-2012"),'Result 2005-2012'!K189*SUM($Y$17:$AE$17)/7,IF(AND($M$1=2007,'Calculation sheet'!$AQ189="1999-2012"),'Result 2005-2012'!K189*SUM($Z$17:$AE$17)/6,IF(AND($M$1=2008,'Calculation sheet'!$AQ189="1999-2012"),'Result 2005-2012'!K189*SUM($AA$17:$AE$17)/5,IF(AND($M$1=2009,'Calculation sheet'!$AQ189="1999-2012"),'Result 2005-2012'!K189*SUM($AB$17:$AE$17)/4,IF(AND($M$1=2010,'Calculation sheet'!$AQ189="1999-2012"),'Result 2005-2012'!K189*SUM($AC$17:$AE$17)/3,IF(AND($M$1=2011,'Calculation sheet'!$AQ189="1999-2012"),'Result 2005-2012'!K189*SUM($AD$17:$AE$17)/2,IF(AND($M$1=2012,'Calculation sheet'!$AQ189="1999-2012"),'Result 2005-2012'!K189*$AE$17,""))))))))))))))))</f>
        <v/>
      </c>
      <c r="L189" s="12" t="str">
        <f>IF('Result 2005-2012'!$R189="","",IF($M$1=2005,'Result 2005-2012'!L189,IF(AND($M$1=2006,'Calculation sheet'!$AQ189="2005-2012"),'Result 2005-2012'!L189*SUM($Y$9:$AE$9)/7,IF(AND($M$1=2007,'Calculation sheet'!$AQ189="2005-2012"),'Result 2005-2012'!L189*SUM($Z$9:$AE$9)/6,IF(AND($M$1=2008,'Calculation sheet'!$AQ189="2005-2012"),'Result 2005-2012'!L189*SUM($AA$9:$AE$9)/5,IF(AND($M$1=2009,'Calculation sheet'!$AQ189="2005-2012"),'Result 2005-2012'!L189*SUM($AB$9:$AE$9)/4,IF(AND($M$1=2010,'Calculation sheet'!$AQ189="2005-2012"),'Result 2005-2012'!L189*SUM($AC$9:$AE$9)/3,IF(AND($M$1=2011,'Calculation sheet'!$AQ189="2005-2012"),'Result 2005-2012'!L189*SUM($AD$9:$AE$9)/2,IF(AND($M$1=2012,'Calculation sheet'!$AQ189="2005-2012"),'Result 2005-2012'!L189*$AE$9,IF(AND($M$1=2006,'Calculation sheet'!$AQ189="1999-2012"),'Result 2005-2012'!L189*SUM($Y$18:$AE$18)/7,IF(AND($M$1=2007,'Calculation sheet'!$AQ189="1999-2012"),'Result 2005-2012'!L189*SUM($Z$18:$AE$18)/6,IF(AND($M$1=2008,'Calculation sheet'!$AQ189="1999-2012"),'Result 2005-2012'!L189*SUM($AA$18:$AE$18)/5,IF(AND($M$1=2009,'Calculation sheet'!$AQ189="1999-2012"),'Result 2005-2012'!L189*SUM($AB$18:$AE$18)/4,IF(AND($M$1=2010,'Calculation sheet'!$AQ189="1999-2012"),'Result 2005-2012'!L189*SUM($AC$18:$AE$18)/3,IF(AND($M$1=2011,'Calculation sheet'!$AQ189="1999-2012"),'Result 2005-2012'!L189*SUM($AD$18:$AE$18)/2,IF(AND($M$1=2012,'Calculation sheet'!$AQ189="1999-2012"),'Result 2005-2012'!L189*$AE$18,""))))))))))))))))</f>
        <v/>
      </c>
      <c r="M189" s="12" t="str">
        <f t="shared" si="8"/>
        <v/>
      </c>
      <c r="N189" s="12" t="str">
        <f>IF('Result 2005-2012'!$R189="","",IF($M$1=2005,'Result 2005-2012'!N189,IF(AND($M$1=2006,'Calculation sheet'!$AQ189="2005-2012"),'Result 2005-2012'!N189*SUM($Y$10:$AE$10)/7,IF(AND($M$1=2007,'Calculation sheet'!$AQ189="2005-2012"),'Result 2005-2012'!N189*SUM($Z$10:$AE$10)/6,IF(AND($M$1=2008,'Calculation sheet'!$AQ189="2005-2012"),'Result 2005-2012'!N189*SUM($AA$10:$AE$10)/5,IF(AND($M$1=2009,'Calculation sheet'!$AQ189="2005-2012"),'Result 2005-2012'!N189*SUM($AB$10:$AE$10)/4,IF(AND($M$1=2010,'Calculation sheet'!$AQ189="2005-2012"),'Result 2005-2012'!N189*SUM($AC$10:$AE$10)/3,IF(AND($M$1=2011,'Calculation sheet'!$AQ189="2005-2012"),'Result 2005-2012'!N189*SUM($AD$10:$AE$10)/2,IF(AND($M$1=2012,'Calculation sheet'!$AQ189="2005-2012"),'Result 2005-2012'!N189*$AE$10,IF(AND($M$1=2006,'Calculation sheet'!$AQ189="1999-2012"),'Result 2005-2012'!N189*SUM($Y$16:$AE$16)/7,IF(AND($M$1=2007,'Calculation sheet'!$AQ189="1999-2012"),'Result 2005-2012'!N189*SUM($Z$16:$AE$16)/6,IF(AND($M$1=2008,'Calculation sheet'!$AQ189="1999-2012"),'Result 2005-2012'!N189*SUM($AA$16:$AE$16)/5,IF(AND($M$1=2009,'Calculation sheet'!$AQ189="1999-2012"),'Result 2005-2012'!N189*SUM($AB$16:$AE$16)/4,IF(AND($M$1=2010,'Calculation sheet'!$AQ189="1999-2012"),'Result 2005-2012'!N189*SUM($AC$16:$AE$16)/3,IF(AND($M$1=2011,'Calculation sheet'!$AQ189="1999-2012"),'Result 2005-2012'!N189*SUM($AD$16:$AE$16)/2,IF(AND($M$1=2012,'Calculation sheet'!$AQ189="1999-2012"),'Result 2005-2012'!N189*$AE$16,""))))))))))))))))</f>
        <v/>
      </c>
      <c r="O189" s="12" t="str">
        <f>IF('Result 2005-2012'!$R189="","",IF($M$1=2005,'Result 2005-2012'!O189,IF(AND($M$1=2006,'Calculation sheet'!$AQ189="2005-2012"),'Result 2005-2012'!O189*SUM($Y$10:$AE$10)/7,IF(AND($M$1=2007,'Calculation sheet'!$AQ189="2005-2012"),'Result 2005-2012'!O189*SUM($Z$10:$AE$10)/6,IF(AND($M$1=2008,'Calculation sheet'!$AQ189="2005-2012"),'Result 2005-2012'!O189*SUM($AA$10:$AE$10)/5,IF(AND($M$1=2009,'Calculation sheet'!$AQ189="2005-2012"),'Result 2005-2012'!O189*SUM($AB$10:$AE$10)/4,IF(AND($M$1=2010,'Calculation sheet'!$AQ189="2005-2012"),'Result 2005-2012'!O189*SUM($AC$10:$AE$10)/3,IF(AND($M$1=2011,'Calculation sheet'!$AQ189="2005-2012"),'Result 2005-2012'!O189*SUM($AD$10:$AE$10)/2,IF(AND($M$1=2012,'Calculation sheet'!$AQ189="2005-2012"),'Result 2005-2012'!O189*$AE$10,IF(AND($M$1=2006,'Calculation sheet'!$AQ189="1999-2012"),'Result 2005-2012'!O189*SUM($Y$16:$AE$16)/7,IF(AND($M$1=2007,'Calculation sheet'!$AQ189="1999-2012"),'Result 2005-2012'!O189*SUM($Z$16:$AE$16)/6,IF(AND($M$1=2008,'Calculation sheet'!$AQ189="1999-2012"),'Result 2005-2012'!O189*SUM($AA$16:$AE$16)/5,IF(AND($M$1=2009,'Calculation sheet'!$AQ189="1999-2012"),'Result 2005-2012'!O189*SUM($AB$16:$AE$16)/4,IF(AND($M$1=2010,'Calculation sheet'!$AQ189="1999-2012"),'Result 2005-2012'!O189*SUM($AC$16:$AE$16)/3,IF(AND($M$1=2011,'Calculation sheet'!$AQ189="1999-2012"),'Result 2005-2012'!O189*SUM($AD$16:$AE$16)/2,IF(AND($M$1=2012,'Calculation sheet'!$AQ189="1999-2012"),'Result 2005-2012'!O189*$AE$16,""))))))))))))))))</f>
        <v/>
      </c>
      <c r="P189" s="12" t="str">
        <f>IF('Result 2005-2012'!$R189="","",IF($M$1=2005,'Result 2005-2012'!P189,IF(AND($M$1=2006,'Calculation sheet'!$AQ189="2005-2012"),'Result 2005-2012'!P189*SUM($Y$11:$AE$11)/7,IF(AND($M$1=2007,'Calculation sheet'!$AQ189="2005-2012"),'Result 2005-2012'!P189*SUM($Z$11:$AE$11)/6,IF(AND($M$1=2008,'Calculation sheet'!$AQ189="2005-2012"),'Result 2005-2012'!P189*SUM($AA$11:$AE$11)/5,IF(AND($M$1=2009,'Calculation sheet'!$AQ189="2005-2012"),'Result 2005-2012'!P189*SUM($AB$11:$AE$11)/4,IF(AND($M$1=2010,'Calculation sheet'!$AQ189="2005-2012"),'Result 2005-2012'!P189*SUM($AC$11:$AE$11)/3,IF(AND($M$1=2011,'Calculation sheet'!$AQ189="2005-2012"),'Result 2005-2012'!P189*SUM($AD$11:$AE$11)/2,IF(AND($M$1=2012,'Calculation sheet'!$AQ189="2005-2012"),'Result 2005-2012'!P189*$AE$11,IF(AND($M$1=2006,'Calculation sheet'!$AQ189="1999-2012"),'Result 2005-2012'!P189*SUM($Y$16:$AE$16)/7,IF(AND($M$1=2007,'Calculation sheet'!$AQ189="1999-2012"),'Result 2005-2012'!P189*SUM($Z$16:$AE$16)/6,IF(AND($M$1=2008,'Calculation sheet'!$AQ189="1999-2012"),'Result 2005-2012'!P189*SUM($AA$16:$AE$16)/5,IF(AND($M$1=2009,'Calculation sheet'!$AQ189="1999-2012"),'Result 2005-2012'!P189*SUM($AB$16:$AE$16)/4,IF(AND($M$1=2010,'Calculation sheet'!$AQ189="1999-2012"),'Result 2005-2012'!P189*SUM($AC$16:$AE$16)/3,IF(AND($M$1=2011,'Calculation sheet'!$AQ189="1999-2012"),'Result 2005-2012'!P189*SUM($AD$16:$AE$16)/2,IF(AND($M$1=2012,'Calculation sheet'!$AQ189="1999-2012"),'Result 2005-2012'!P189*$AE$16,""))))))))))))))))</f>
        <v/>
      </c>
      <c r="Q189" s="12" t="str">
        <f t="shared" si="9"/>
        <v/>
      </c>
      <c r="R189" s="14" t="str">
        <f t="shared" si="10"/>
        <v/>
      </c>
    </row>
    <row r="190" spans="1:18" x14ac:dyDescent="0.3">
      <c r="A190" s="4" t="str">
        <f>IF('Input data'!A205="","",'Input data'!A205)</f>
        <v/>
      </c>
      <c r="B190" s="4" t="str">
        <f>IF('Input data'!B205="","",'Input data'!B205)</f>
        <v/>
      </c>
      <c r="C190" s="4" t="str">
        <f>IF('Input data'!C205="","",'Input data'!C205)</f>
        <v/>
      </c>
      <c r="D190" s="4" t="str">
        <f>IF('Input data'!D205="","",'Input data'!D205)</f>
        <v/>
      </c>
      <c r="E190" s="4" t="str">
        <f>IF('Input data'!E205="","",'Input data'!E205)</f>
        <v/>
      </c>
      <c r="F190" s="4" t="str">
        <f>IF('Input data'!F205="","",'Input data'!F205)</f>
        <v/>
      </c>
      <c r="G190" s="4">
        <f>IF('Input data'!G205="","",'Input data'!G205)</f>
        <v>0</v>
      </c>
      <c r="H190" s="4" t="str">
        <f>IF('Input data'!H205&gt;0.5,'Input data'!H205,"")</f>
        <v/>
      </c>
      <c r="I190" s="4" t="str">
        <f>IF('Input data'!I205="","",'Input data'!I205)</f>
        <v/>
      </c>
      <c r="J190" s="12" t="str">
        <f>IF('Result 2005-2012'!$R190="","",IF($M$1=2005,'Result 2005-2012'!J190,IF(AND($M$1=2006,'Calculation sheet'!$AQ190="2005-2012"),'Result 2005-2012'!J190*SUM($Y$7:$AE$7)/7,IF(AND($M$1=2007,'Calculation sheet'!$AQ190="2005-2012"),'Result 2005-2012'!J190*SUM($Z$7:$AE$7)/6,IF(AND($M$1=2008,'Calculation sheet'!$AQ190="2005-2012"),'Result 2005-2012'!J190*SUM($AA$7:$AE$7)/5,IF(AND($M$1=2009,'Calculation sheet'!$AQ190="2005-2012"),'Result 2005-2012'!J190*SUM($AB$7:$AE$7)/4,IF(AND($M$1=2010,'Calculation sheet'!$AQ190="2005-2012"),'Result 2005-2012'!J190*SUM($AC$7:$AE$7)/3,IF(AND($M$1=2011,'Calculation sheet'!$AQ190="2005-2012"),'Result 2005-2012'!J190*SUM($AD$7:$AE$7)/2,IF(AND($M$1=2012,'Calculation sheet'!$AQ190="2005-2012"),'Result 2005-2012'!J190*$AE$7,IF(AND($M$1=2006,'Calculation sheet'!$AQ190="1999-2012"),'Result 2005-2012'!J190*SUM($Y$16:$AE$16)/7,IF(AND($M$1=2007,'Calculation sheet'!$AQ190="1999-2012"),'Result 2005-2012'!J190*SUM($Z$16:$AE$16)/6,IF(AND($M$1=2008,'Calculation sheet'!$AQ190="1999-2012"),'Result 2005-2012'!J190*SUM($AA$16:$AE$16)/5,IF(AND($M$1=2009,'Calculation sheet'!$AQ190="1999-2012"),'Result 2005-2012'!J190*SUM($AB$16:$AE$16)/4,IF(AND($M$1=2010,'Calculation sheet'!$AQ190="1999-2012"),'Result 2005-2012'!J190*SUM($AC$16:$AE$16)/3,IF(AND($M$1=2011,'Calculation sheet'!$AQ190="1999-2012"),'Result 2005-2012'!J190*SUM($AD$16:$AE$16)/2,IF(AND($M$1=2012,'Calculation sheet'!$AQ190="1999-2012"),'Result 2005-2012'!J190*$AE$16,""))))))))))))))))</f>
        <v/>
      </c>
      <c r="K190" s="12" t="str">
        <f>IF('Result 2005-2012'!$R190="","",IF($M$1=2005,'Result 2005-2012'!K190,IF(AND($M$1=2006,'Calculation sheet'!$AQ190="2005-2012"),'Result 2005-2012'!K190*SUM($Y$8:$AE$8)/7,IF(AND($M$1=2007,'Calculation sheet'!$AQ190="2005-2012"),'Result 2005-2012'!K190*SUM($Z$8:$AE$8)/6,IF(AND($M$1=2008,'Calculation sheet'!$AQ190="2005-2012"),'Result 2005-2012'!K190*SUM($AA$8:$AE$8)/5,IF(AND($M$1=2009,'Calculation sheet'!$AQ190="2005-2012"),'Result 2005-2012'!K190*SUM($AB$8:$AE$8)/4,IF(AND($M$1=2010,'Calculation sheet'!$AQ190="2005-2012"),'Result 2005-2012'!K190*SUM($AC$8:$AE$8)/3,IF(AND($M$1=2011,'Calculation sheet'!$AQ190="2005-2012"),'Result 2005-2012'!K190*SUM($AD$8:$AE$8)/2,IF(AND($M$1=2012,'Calculation sheet'!$AQ190="2005-2012"),'Result 2005-2012'!K190*$AE$8,IF(AND($M$1=2006,'Calculation sheet'!$AQ190="1999-2012"),'Result 2005-2012'!K190*SUM($Y$17:$AE$17)/7,IF(AND($M$1=2007,'Calculation sheet'!$AQ190="1999-2012"),'Result 2005-2012'!K190*SUM($Z$17:$AE$17)/6,IF(AND($M$1=2008,'Calculation sheet'!$AQ190="1999-2012"),'Result 2005-2012'!K190*SUM($AA$17:$AE$17)/5,IF(AND($M$1=2009,'Calculation sheet'!$AQ190="1999-2012"),'Result 2005-2012'!K190*SUM($AB$17:$AE$17)/4,IF(AND($M$1=2010,'Calculation sheet'!$AQ190="1999-2012"),'Result 2005-2012'!K190*SUM($AC$17:$AE$17)/3,IF(AND($M$1=2011,'Calculation sheet'!$AQ190="1999-2012"),'Result 2005-2012'!K190*SUM($AD$17:$AE$17)/2,IF(AND($M$1=2012,'Calculation sheet'!$AQ190="1999-2012"),'Result 2005-2012'!K190*$AE$17,""))))))))))))))))</f>
        <v/>
      </c>
      <c r="L190" s="12" t="str">
        <f>IF('Result 2005-2012'!$R190="","",IF($M$1=2005,'Result 2005-2012'!L190,IF(AND($M$1=2006,'Calculation sheet'!$AQ190="2005-2012"),'Result 2005-2012'!L190*SUM($Y$9:$AE$9)/7,IF(AND($M$1=2007,'Calculation sheet'!$AQ190="2005-2012"),'Result 2005-2012'!L190*SUM($Z$9:$AE$9)/6,IF(AND($M$1=2008,'Calculation sheet'!$AQ190="2005-2012"),'Result 2005-2012'!L190*SUM($AA$9:$AE$9)/5,IF(AND($M$1=2009,'Calculation sheet'!$AQ190="2005-2012"),'Result 2005-2012'!L190*SUM($AB$9:$AE$9)/4,IF(AND($M$1=2010,'Calculation sheet'!$AQ190="2005-2012"),'Result 2005-2012'!L190*SUM($AC$9:$AE$9)/3,IF(AND($M$1=2011,'Calculation sheet'!$AQ190="2005-2012"),'Result 2005-2012'!L190*SUM($AD$9:$AE$9)/2,IF(AND($M$1=2012,'Calculation sheet'!$AQ190="2005-2012"),'Result 2005-2012'!L190*$AE$9,IF(AND($M$1=2006,'Calculation sheet'!$AQ190="1999-2012"),'Result 2005-2012'!L190*SUM($Y$18:$AE$18)/7,IF(AND($M$1=2007,'Calculation sheet'!$AQ190="1999-2012"),'Result 2005-2012'!L190*SUM($Z$18:$AE$18)/6,IF(AND($M$1=2008,'Calculation sheet'!$AQ190="1999-2012"),'Result 2005-2012'!L190*SUM($AA$18:$AE$18)/5,IF(AND($M$1=2009,'Calculation sheet'!$AQ190="1999-2012"),'Result 2005-2012'!L190*SUM($AB$18:$AE$18)/4,IF(AND($M$1=2010,'Calculation sheet'!$AQ190="1999-2012"),'Result 2005-2012'!L190*SUM($AC$18:$AE$18)/3,IF(AND($M$1=2011,'Calculation sheet'!$AQ190="1999-2012"),'Result 2005-2012'!L190*SUM($AD$18:$AE$18)/2,IF(AND($M$1=2012,'Calculation sheet'!$AQ190="1999-2012"),'Result 2005-2012'!L190*$AE$18,""))))))))))))))))</f>
        <v/>
      </c>
      <c r="M190" s="12" t="str">
        <f t="shared" si="8"/>
        <v/>
      </c>
      <c r="N190" s="12" t="str">
        <f>IF('Result 2005-2012'!$R190="","",IF($M$1=2005,'Result 2005-2012'!N190,IF(AND($M$1=2006,'Calculation sheet'!$AQ190="2005-2012"),'Result 2005-2012'!N190*SUM($Y$10:$AE$10)/7,IF(AND($M$1=2007,'Calculation sheet'!$AQ190="2005-2012"),'Result 2005-2012'!N190*SUM($Z$10:$AE$10)/6,IF(AND($M$1=2008,'Calculation sheet'!$AQ190="2005-2012"),'Result 2005-2012'!N190*SUM($AA$10:$AE$10)/5,IF(AND($M$1=2009,'Calculation sheet'!$AQ190="2005-2012"),'Result 2005-2012'!N190*SUM($AB$10:$AE$10)/4,IF(AND($M$1=2010,'Calculation sheet'!$AQ190="2005-2012"),'Result 2005-2012'!N190*SUM($AC$10:$AE$10)/3,IF(AND($M$1=2011,'Calculation sheet'!$AQ190="2005-2012"),'Result 2005-2012'!N190*SUM($AD$10:$AE$10)/2,IF(AND($M$1=2012,'Calculation sheet'!$AQ190="2005-2012"),'Result 2005-2012'!N190*$AE$10,IF(AND($M$1=2006,'Calculation sheet'!$AQ190="1999-2012"),'Result 2005-2012'!N190*SUM($Y$16:$AE$16)/7,IF(AND($M$1=2007,'Calculation sheet'!$AQ190="1999-2012"),'Result 2005-2012'!N190*SUM($Z$16:$AE$16)/6,IF(AND($M$1=2008,'Calculation sheet'!$AQ190="1999-2012"),'Result 2005-2012'!N190*SUM($AA$16:$AE$16)/5,IF(AND($M$1=2009,'Calculation sheet'!$AQ190="1999-2012"),'Result 2005-2012'!N190*SUM($AB$16:$AE$16)/4,IF(AND($M$1=2010,'Calculation sheet'!$AQ190="1999-2012"),'Result 2005-2012'!N190*SUM($AC$16:$AE$16)/3,IF(AND($M$1=2011,'Calculation sheet'!$AQ190="1999-2012"),'Result 2005-2012'!N190*SUM($AD$16:$AE$16)/2,IF(AND($M$1=2012,'Calculation sheet'!$AQ190="1999-2012"),'Result 2005-2012'!N190*$AE$16,""))))))))))))))))</f>
        <v/>
      </c>
      <c r="O190" s="12" t="str">
        <f>IF('Result 2005-2012'!$R190="","",IF($M$1=2005,'Result 2005-2012'!O190,IF(AND($M$1=2006,'Calculation sheet'!$AQ190="2005-2012"),'Result 2005-2012'!O190*SUM($Y$10:$AE$10)/7,IF(AND($M$1=2007,'Calculation sheet'!$AQ190="2005-2012"),'Result 2005-2012'!O190*SUM($Z$10:$AE$10)/6,IF(AND($M$1=2008,'Calculation sheet'!$AQ190="2005-2012"),'Result 2005-2012'!O190*SUM($AA$10:$AE$10)/5,IF(AND($M$1=2009,'Calculation sheet'!$AQ190="2005-2012"),'Result 2005-2012'!O190*SUM($AB$10:$AE$10)/4,IF(AND($M$1=2010,'Calculation sheet'!$AQ190="2005-2012"),'Result 2005-2012'!O190*SUM($AC$10:$AE$10)/3,IF(AND($M$1=2011,'Calculation sheet'!$AQ190="2005-2012"),'Result 2005-2012'!O190*SUM($AD$10:$AE$10)/2,IF(AND($M$1=2012,'Calculation sheet'!$AQ190="2005-2012"),'Result 2005-2012'!O190*$AE$10,IF(AND($M$1=2006,'Calculation sheet'!$AQ190="1999-2012"),'Result 2005-2012'!O190*SUM($Y$16:$AE$16)/7,IF(AND($M$1=2007,'Calculation sheet'!$AQ190="1999-2012"),'Result 2005-2012'!O190*SUM($Z$16:$AE$16)/6,IF(AND($M$1=2008,'Calculation sheet'!$AQ190="1999-2012"),'Result 2005-2012'!O190*SUM($AA$16:$AE$16)/5,IF(AND($M$1=2009,'Calculation sheet'!$AQ190="1999-2012"),'Result 2005-2012'!O190*SUM($AB$16:$AE$16)/4,IF(AND($M$1=2010,'Calculation sheet'!$AQ190="1999-2012"),'Result 2005-2012'!O190*SUM($AC$16:$AE$16)/3,IF(AND($M$1=2011,'Calculation sheet'!$AQ190="1999-2012"),'Result 2005-2012'!O190*SUM($AD$16:$AE$16)/2,IF(AND($M$1=2012,'Calculation sheet'!$AQ190="1999-2012"),'Result 2005-2012'!O190*$AE$16,""))))))))))))))))</f>
        <v/>
      </c>
      <c r="P190" s="12" t="str">
        <f>IF('Result 2005-2012'!$R190="","",IF($M$1=2005,'Result 2005-2012'!P190,IF(AND($M$1=2006,'Calculation sheet'!$AQ190="2005-2012"),'Result 2005-2012'!P190*SUM($Y$11:$AE$11)/7,IF(AND($M$1=2007,'Calculation sheet'!$AQ190="2005-2012"),'Result 2005-2012'!P190*SUM($Z$11:$AE$11)/6,IF(AND($M$1=2008,'Calculation sheet'!$AQ190="2005-2012"),'Result 2005-2012'!P190*SUM($AA$11:$AE$11)/5,IF(AND($M$1=2009,'Calculation sheet'!$AQ190="2005-2012"),'Result 2005-2012'!P190*SUM($AB$11:$AE$11)/4,IF(AND($M$1=2010,'Calculation sheet'!$AQ190="2005-2012"),'Result 2005-2012'!P190*SUM($AC$11:$AE$11)/3,IF(AND($M$1=2011,'Calculation sheet'!$AQ190="2005-2012"),'Result 2005-2012'!P190*SUM($AD$11:$AE$11)/2,IF(AND($M$1=2012,'Calculation sheet'!$AQ190="2005-2012"),'Result 2005-2012'!P190*$AE$11,IF(AND($M$1=2006,'Calculation sheet'!$AQ190="1999-2012"),'Result 2005-2012'!P190*SUM($Y$16:$AE$16)/7,IF(AND($M$1=2007,'Calculation sheet'!$AQ190="1999-2012"),'Result 2005-2012'!P190*SUM($Z$16:$AE$16)/6,IF(AND($M$1=2008,'Calculation sheet'!$AQ190="1999-2012"),'Result 2005-2012'!P190*SUM($AA$16:$AE$16)/5,IF(AND($M$1=2009,'Calculation sheet'!$AQ190="1999-2012"),'Result 2005-2012'!P190*SUM($AB$16:$AE$16)/4,IF(AND($M$1=2010,'Calculation sheet'!$AQ190="1999-2012"),'Result 2005-2012'!P190*SUM($AC$16:$AE$16)/3,IF(AND($M$1=2011,'Calculation sheet'!$AQ190="1999-2012"),'Result 2005-2012'!P190*SUM($AD$16:$AE$16)/2,IF(AND($M$1=2012,'Calculation sheet'!$AQ190="1999-2012"),'Result 2005-2012'!P190*$AE$16,""))))))))))))))))</f>
        <v/>
      </c>
      <c r="Q190" s="12" t="str">
        <f t="shared" si="9"/>
        <v/>
      </c>
      <c r="R190" s="14" t="str">
        <f t="shared" si="10"/>
        <v/>
      </c>
    </row>
    <row r="191" spans="1:18" x14ac:dyDescent="0.3">
      <c r="A191" s="4" t="str">
        <f>IF('Input data'!A206="","",'Input data'!A206)</f>
        <v/>
      </c>
      <c r="B191" s="4" t="str">
        <f>IF('Input data'!B206="","",'Input data'!B206)</f>
        <v/>
      </c>
      <c r="C191" s="4" t="str">
        <f>IF('Input data'!C206="","",'Input data'!C206)</f>
        <v/>
      </c>
      <c r="D191" s="4" t="str">
        <f>IF('Input data'!D206="","",'Input data'!D206)</f>
        <v/>
      </c>
      <c r="E191" s="4" t="str">
        <f>IF('Input data'!E206="","",'Input data'!E206)</f>
        <v/>
      </c>
      <c r="F191" s="4" t="str">
        <f>IF('Input data'!F206="","",'Input data'!F206)</f>
        <v/>
      </c>
      <c r="G191" s="4">
        <f>IF('Input data'!G206="","",'Input data'!G206)</f>
        <v>0</v>
      </c>
      <c r="H191" s="4" t="str">
        <f>IF('Input data'!H206&gt;0.5,'Input data'!H206,"")</f>
        <v/>
      </c>
      <c r="I191" s="4" t="str">
        <f>IF('Input data'!I206="","",'Input data'!I206)</f>
        <v/>
      </c>
      <c r="J191" s="12" t="str">
        <f>IF('Result 2005-2012'!$R191="","",IF($M$1=2005,'Result 2005-2012'!J191,IF(AND($M$1=2006,'Calculation sheet'!$AQ191="2005-2012"),'Result 2005-2012'!J191*SUM($Y$7:$AE$7)/7,IF(AND($M$1=2007,'Calculation sheet'!$AQ191="2005-2012"),'Result 2005-2012'!J191*SUM($Z$7:$AE$7)/6,IF(AND($M$1=2008,'Calculation sheet'!$AQ191="2005-2012"),'Result 2005-2012'!J191*SUM($AA$7:$AE$7)/5,IF(AND($M$1=2009,'Calculation sheet'!$AQ191="2005-2012"),'Result 2005-2012'!J191*SUM($AB$7:$AE$7)/4,IF(AND($M$1=2010,'Calculation sheet'!$AQ191="2005-2012"),'Result 2005-2012'!J191*SUM($AC$7:$AE$7)/3,IF(AND($M$1=2011,'Calculation sheet'!$AQ191="2005-2012"),'Result 2005-2012'!J191*SUM($AD$7:$AE$7)/2,IF(AND($M$1=2012,'Calculation sheet'!$AQ191="2005-2012"),'Result 2005-2012'!J191*$AE$7,IF(AND($M$1=2006,'Calculation sheet'!$AQ191="1999-2012"),'Result 2005-2012'!J191*SUM($Y$16:$AE$16)/7,IF(AND($M$1=2007,'Calculation sheet'!$AQ191="1999-2012"),'Result 2005-2012'!J191*SUM($Z$16:$AE$16)/6,IF(AND($M$1=2008,'Calculation sheet'!$AQ191="1999-2012"),'Result 2005-2012'!J191*SUM($AA$16:$AE$16)/5,IF(AND($M$1=2009,'Calculation sheet'!$AQ191="1999-2012"),'Result 2005-2012'!J191*SUM($AB$16:$AE$16)/4,IF(AND($M$1=2010,'Calculation sheet'!$AQ191="1999-2012"),'Result 2005-2012'!J191*SUM($AC$16:$AE$16)/3,IF(AND($M$1=2011,'Calculation sheet'!$AQ191="1999-2012"),'Result 2005-2012'!J191*SUM($AD$16:$AE$16)/2,IF(AND($M$1=2012,'Calculation sheet'!$AQ191="1999-2012"),'Result 2005-2012'!J191*$AE$16,""))))))))))))))))</f>
        <v/>
      </c>
      <c r="K191" s="12" t="str">
        <f>IF('Result 2005-2012'!$R191="","",IF($M$1=2005,'Result 2005-2012'!K191,IF(AND($M$1=2006,'Calculation sheet'!$AQ191="2005-2012"),'Result 2005-2012'!K191*SUM($Y$8:$AE$8)/7,IF(AND($M$1=2007,'Calculation sheet'!$AQ191="2005-2012"),'Result 2005-2012'!K191*SUM($Z$8:$AE$8)/6,IF(AND($M$1=2008,'Calculation sheet'!$AQ191="2005-2012"),'Result 2005-2012'!K191*SUM($AA$8:$AE$8)/5,IF(AND($M$1=2009,'Calculation sheet'!$AQ191="2005-2012"),'Result 2005-2012'!K191*SUM($AB$8:$AE$8)/4,IF(AND($M$1=2010,'Calculation sheet'!$AQ191="2005-2012"),'Result 2005-2012'!K191*SUM($AC$8:$AE$8)/3,IF(AND($M$1=2011,'Calculation sheet'!$AQ191="2005-2012"),'Result 2005-2012'!K191*SUM($AD$8:$AE$8)/2,IF(AND($M$1=2012,'Calculation sheet'!$AQ191="2005-2012"),'Result 2005-2012'!K191*$AE$8,IF(AND($M$1=2006,'Calculation sheet'!$AQ191="1999-2012"),'Result 2005-2012'!K191*SUM($Y$17:$AE$17)/7,IF(AND($M$1=2007,'Calculation sheet'!$AQ191="1999-2012"),'Result 2005-2012'!K191*SUM($Z$17:$AE$17)/6,IF(AND($M$1=2008,'Calculation sheet'!$AQ191="1999-2012"),'Result 2005-2012'!K191*SUM($AA$17:$AE$17)/5,IF(AND($M$1=2009,'Calculation sheet'!$AQ191="1999-2012"),'Result 2005-2012'!K191*SUM($AB$17:$AE$17)/4,IF(AND($M$1=2010,'Calculation sheet'!$AQ191="1999-2012"),'Result 2005-2012'!K191*SUM($AC$17:$AE$17)/3,IF(AND($M$1=2011,'Calculation sheet'!$AQ191="1999-2012"),'Result 2005-2012'!K191*SUM($AD$17:$AE$17)/2,IF(AND($M$1=2012,'Calculation sheet'!$AQ191="1999-2012"),'Result 2005-2012'!K191*$AE$17,""))))))))))))))))</f>
        <v/>
      </c>
      <c r="L191" s="12" t="str">
        <f>IF('Result 2005-2012'!$R191="","",IF($M$1=2005,'Result 2005-2012'!L191,IF(AND($M$1=2006,'Calculation sheet'!$AQ191="2005-2012"),'Result 2005-2012'!L191*SUM($Y$9:$AE$9)/7,IF(AND($M$1=2007,'Calculation sheet'!$AQ191="2005-2012"),'Result 2005-2012'!L191*SUM($Z$9:$AE$9)/6,IF(AND($M$1=2008,'Calculation sheet'!$AQ191="2005-2012"),'Result 2005-2012'!L191*SUM($AA$9:$AE$9)/5,IF(AND($M$1=2009,'Calculation sheet'!$AQ191="2005-2012"),'Result 2005-2012'!L191*SUM($AB$9:$AE$9)/4,IF(AND($M$1=2010,'Calculation sheet'!$AQ191="2005-2012"),'Result 2005-2012'!L191*SUM($AC$9:$AE$9)/3,IF(AND($M$1=2011,'Calculation sheet'!$AQ191="2005-2012"),'Result 2005-2012'!L191*SUM($AD$9:$AE$9)/2,IF(AND($M$1=2012,'Calculation sheet'!$AQ191="2005-2012"),'Result 2005-2012'!L191*$AE$9,IF(AND($M$1=2006,'Calculation sheet'!$AQ191="1999-2012"),'Result 2005-2012'!L191*SUM($Y$18:$AE$18)/7,IF(AND($M$1=2007,'Calculation sheet'!$AQ191="1999-2012"),'Result 2005-2012'!L191*SUM($Z$18:$AE$18)/6,IF(AND($M$1=2008,'Calculation sheet'!$AQ191="1999-2012"),'Result 2005-2012'!L191*SUM($AA$18:$AE$18)/5,IF(AND($M$1=2009,'Calculation sheet'!$AQ191="1999-2012"),'Result 2005-2012'!L191*SUM($AB$18:$AE$18)/4,IF(AND($M$1=2010,'Calculation sheet'!$AQ191="1999-2012"),'Result 2005-2012'!L191*SUM($AC$18:$AE$18)/3,IF(AND($M$1=2011,'Calculation sheet'!$AQ191="1999-2012"),'Result 2005-2012'!L191*SUM($AD$18:$AE$18)/2,IF(AND($M$1=2012,'Calculation sheet'!$AQ191="1999-2012"),'Result 2005-2012'!L191*$AE$18,""))))))))))))))))</f>
        <v/>
      </c>
      <c r="M191" s="12" t="str">
        <f t="shared" si="8"/>
        <v/>
      </c>
      <c r="N191" s="12" t="str">
        <f>IF('Result 2005-2012'!$R191="","",IF($M$1=2005,'Result 2005-2012'!N191,IF(AND($M$1=2006,'Calculation sheet'!$AQ191="2005-2012"),'Result 2005-2012'!N191*SUM($Y$10:$AE$10)/7,IF(AND($M$1=2007,'Calculation sheet'!$AQ191="2005-2012"),'Result 2005-2012'!N191*SUM($Z$10:$AE$10)/6,IF(AND($M$1=2008,'Calculation sheet'!$AQ191="2005-2012"),'Result 2005-2012'!N191*SUM($AA$10:$AE$10)/5,IF(AND($M$1=2009,'Calculation sheet'!$AQ191="2005-2012"),'Result 2005-2012'!N191*SUM($AB$10:$AE$10)/4,IF(AND($M$1=2010,'Calculation sheet'!$AQ191="2005-2012"),'Result 2005-2012'!N191*SUM($AC$10:$AE$10)/3,IF(AND($M$1=2011,'Calculation sheet'!$AQ191="2005-2012"),'Result 2005-2012'!N191*SUM($AD$10:$AE$10)/2,IF(AND($M$1=2012,'Calculation sheet'!$AQ191="2005-2012"),'Result 2005-2012'!N191*$AE$10,IF(AND($M$1=2006,'Calculation sheet'!$AQ191="1999-2012"),'Result 2005-2012'!N191*SUM($Y$16:$AE$16)/7,IF(AND($M$1=2007,'Calculation sheet'!$AQ191="1999-2012"),'Result 2005-2012'!N191*SUM($Z$16:$AE$16)/6,IF(AND($M$1=2008,'Calculation sheet'!$AQ191="1999-2012"),'Result 2005-2012'!N191*SUM($AA$16:$AE$16)/5,IF(AND($M$1=2009,'Calculation sheet'!$AQ191="1999-2012"),'Result 2005-2012'!N191*SUM($AB$16:$AE$16)/4,IF(AND($M$1=2010,'Calculation sheet'!$AQ191="1999-2012"),'Result 2005-2012'!N191*SUM($AC$16:$AE$16)/3,IF(AND($M$1=2011,'Calculation sheet'!$AQ191="1999-2012"),'Result 2005-2012'!N191*SUM($AD$16:$AE$16)/2,IF(AND($M$1=2012,'Calculation sheet'!$AQ191="1999-2012"),'Result 2005-2012'!N191*$AE$16,""))))))))))))))))</f>
        <v/>
      </c>
      <c r="O191" s="12" t="str">
        <f>IF('Result 2005-2012'!$R191="","",IF($M$1=2005,'Result 2005-2012'!O191,IF(AND($M$1=2006,'Calculation sheet'!$AQ191="2005-2012"),'Result 2005-2012'!O191*SUM($Y$10:$AE$10)/7,IF(AND($M$1=2007,'Calculation sheet'!$AQ191="2005-2012"),'Result 2005-2012'!O191*SUM($Z$10:$AE$10)/6,IF(AND($M$1=2008,'Calculation sheet'!$AQ191="2005-2012"),'Result 2005-2012'!O191*SUM($AA$10:$AE$10)/5,IF(AND($M$1=2009,'Calculation sheet'!$AQ191="2005-2012"),'Result 2005-2012'!O191*SUM($AB$10:$AE$10)/4,IF(AND($M$1=2010,'Calculation sheet'!$AQ191="2005-2012"),'Result 2005-2012'!O191*SUM($AC$10:$AE$10)/3,IF(AND($M$1=2011,'Calculation sheet'!$AQ191="2005-2012"),'Result 2005-2012'!O191*SUM($AD$10:$AE$10)/2,IF(AND($M$1=2012,'Calculation sheet'!$AQ191="2005-2012"),'Result 2005-2012'!O191*$AE$10,IF(AND($M$1=2006,'Calculation sheet'!$AQ191="1999-2012"),'Result 2005-2012'!O191*SUM($Y$16:$AE$16)/7,IF(AND($M$1=2007,'Calculation sheet'!$AQ191="1999-2012"),'Result 2005-2012'!O191*SUM($Z$16:$AE$16)/6,IF(AND($M$1=2008,'Calculation sheet'!$AQ191="1999-2012"),'Result 2005-2012'!O191*SUM($AA$16:$AE$16)/5,IF(AND($M$1=2009,'Calculation sheet'!$AQ191="1999-2012"),'Result 2005-2012'!O191*SUM($AB$16:$AE$16)/4,IF(AND($M$1=2010,'Calculation sheet'!$AQ191="1999-2012"),'Result 2005-2012'!O191*SUM($AC$16:$AE$16)/3,IF(AND($M$1=2011,'Calculation sheet'!$AQ191="1999-2012"),'Result 2005-2012'!O191*SUM($AD$16:$AE$16)/2,IF(AND($M$1=2012,'Calculation sheet'!$AQ191="1999-2012"),'Result 2005-2012'!O191*$AE$16,""))))))))))))))))</f>
        <v/>
      </c>
      <c r="P191" s="12" t="str">
        <f>IF('Result 2005-2012'!$R191="","",IF($M$1=2005,'Result 2005-2012'!P191,IF(AND($M$1=2006,'Calculation sheet'!$AQ191="2005-2012"),'Result 2005-2012'!P191*SUM($Y$11:$AE$11)/7,IF(AND($M$1=2007,'Calculation sheet'!$AQ191="2005-2012"),'Result 2005-2012'!P191*SUM($Z$11:$AE$11)/6,IF(AND($M$1=2008,'Calculation sheet'!$AQ191="2005-2012"),'Result 2005-2012'!P191*SUM($AA$11:$AE$11)/5,IF(AND($M$1=2009,'Calculation sheet'!$AQ191="2005-2012"),'Result 2005-2012'!P191*SUM($AB$11:$AE$11)/4,IF(AND($M$1=2010,'Calculation sheet'!$AQ191="2005-2012"),'Result 2005-2012'!P191*SUM($AC$11:$AE$11)/3,IF(AND($M$1=2011,'Calculation sheet'!$AQ191="2005-2012"),'Result 2005-2012'!P191*SUM($AD$11:$AE$11)/2,IF(AND($M$1=2012,'Calculation sheet'!$AQ191="2005-2012"),'Result 2005-2012'!P191*$AE$11,IF(AND($M$1=2006,'Calculation sheet'!$AQ191="1999-2012"),'Result 2005-2012'!P191*SUM($Y$16:$AE$16)/7,IF(AND($M$1=2007,'Calculation sheet'!$AQ191="1999-2012"),'Result 2005-2012'!P191*SUM($Z$16:$AE$16)/6,IF(AND($M$1=2008,'Calculation sheet'!$AQ191="1999-2012"),'Result 2005-2012'!P191*SUM($AA$16:$AE$16)/5,IF(AND($M$1=2009,'Calculation sheet'!$AQ191="1999-2012"),'Result 2005-2012'!P191*SUM($AB$16:$AE$16)/4,IF(AND($M$1=2010,'Calculation sheet'!$AQ191="1999-2012"),'Result 2005-2012'!P191*SUM($AC$16:$AE$16)/3,IF(AND($M$1=2011,'Calculation sheet'!$AQ191="1999-2012"),'Result 2005-2012'!P191*SUM($AD$16:$AE$16)/2,IF(AND($M$1=2012,'Calculation sheet'!$AQ191="1999-2012"),'Result 2005-2012'!P191*$AE$16,""))))))))))))))))</f>
        <v/>
      </c>
      <c r="Q191" s="12" t="str">
        <f t="shared" si="9"/>
        <v/>
      </c>
      <c r="R191" s="14" t="str">
        <f t="shared" si="10"/>
        <v/>
      </c>
    </row>
    <row r="192" spans="1:18" x14ac:dyDescent="0.3">
      <c r="A192" s="4" t="str">
        <f>IF('Input data'!A207="","",'Input data'!A207)</f>
        <v/>
      </c>
      <c r="B192" s="4" t="str">
        <f>IF('Input data'!B207="","",'Input data'!B207)</f>
        <v/>
      </c>
      <c r="C192" s="4" t="str">
        <f>IF('Input data'!C207="","",'Input data'!C207)</f>
        <v/>
      </c>
      <c r="D192" s="4" t="str">
        <f>IF('Input data'!D207="","",'Input data'!D207)</f>
        <v/>
      </c>
      <c r="E192" s="4" t="str">
        <f>IF('Input data'!E207="","",'Input data'!E207)</f>
        <v/>
      </c>
      <c r="F192" s="4" t="str">
        <f>IF('Input data'!F207="","",'Input data'!F207)</f>
        <v/>
      </c>
      <c r="G192" s="4">
        <f>IF('Input data'!G207="","",'Input data'!G207)</f>
        <v>0</v>
      </c>
      <c r="H192" s="4" t="str">
        <f>IF('Input data'!H207&gt;0.5,'Input data'!H207,"")</f>
        <v/>
      </c>
      <c r="I192" s="4" t="str">
        <f>IF('Input data'!I207="","",'Input data'!I207)</f>
        <v/>
      </c>
      <c r="J192" s="12" t="str">
        <f>IF('Result 2005-2012'!$R192="","",IF($M$1=2005,'Result 2005-2012'!J192,IF(AND($M$1=2006,'Calculation sheet'!$AQ192="2005-2012"),'Result 2005-2012'!J192*SUM($Y$7:$AE$7)/7,IF(AND($M$1=2007,'Calculation sheet'!$AQ192="2005-2012"),'Result 2005-2012'!J192*SUM($Z$7:$AE$7)/6,IF(AND($M$1=2008,'Calculation sheet'!$AQ192="2005-2012"),'Result 2005-2012'!J192*SUM($AA$7:$AE$7)/5,IF(AND($M$1=2009,'Calculation sheet'!$AQ192="2005-2012"),'Result 2005-2012'!J192*SUM($AB$7:$AE$7)/4,IF(AND($M$1=2010,'Calculation sheet'!$AQ192="2005-2012"),'Result 2005-2012'!J192*SUM($AC$7:$AE$7)/3,IF(AND($M$1=2011,'Calculation sheet'!$AQ192="2005-2012"),'Result 2005-2012'!J192*SUM($AD$7:$AE$7)/2,IF(AND($M$1=2012,'Calculation sheet'!$AQ192="2005-2012"),'Result 2005-2012'!J192*$AE$7,IF(AND($M$1=2006,'Calculation sheet'!$AQ192="1999-2012"),'Result 2005-2012'!J192*SUM($Y$16:$AE$16)/7,IF(AND($M$1=2007,'Calculation sheet'!$AQ192="1999-2012"),'Result 2005-2012'!J192*SUM($Z$16:$AE$16)/6,IF(AND($M$1=2008,'Calculation sheet'!$AQ192="1999-2012"),'Result 2005-2012'!J192*SUM($AA$16:$AE$16)/5,IF(AND($M$1=2009,'Calculation sheet'!$AQ192="1999-2012"),'Result 2005-2012'!J192*SUM($AB$16:$AE$16)/4,IF(AND($M$1=2010,'Calculation sheet'!$AQ192="1999-2012"),'Result 2005-2012'!J192*SUM($AC$16:$AE$16)/3,IF(AND($M$1=2011,'Calculation sheet'!$AQ192="1999-2012"),'Result 2005-2012'!J192*SUM($AD$16:$AE$16)/2,IF(AND($M$1=2012,'Calculation sheet'!$AQ192="1999-2012"),'Result 2005-2012'!J192*$AE$16,""))))))))))))))))</f>
        <v/>
      </c>
      <c r="K192" s="12" t="str">
        <f>IF('Result 2005-2012'!$R192="","",IF($M$1=2005,'Result 2005-2012'!K192,IF(AND($M$1=2006,'Calculation sheet'!$AQ192="2005-2012"),'Result 2005-2012'!K192*SUM($Y$8:$AE$8)/7,IF(AND($M$1=2007,'Calculation sheet'!$AQ192="2005-2012"),'Result 2005-2012'!K192*SUM($Z$8:$AE$8)/6,IF(AND($M$1=2008,'Calculation sheet'!$AQ192="2005-2012"),'Result 2005-2012'!K192*SUM($AA$8:$AE$8)/5,IF(AND($M$1=2009,'Calculation sheet'!$AQ192="2005-2012"),'Result 2005-2012'!K192*SUM($AB$8:$AE$8)/4,IF(AND($M$1=2010,'Calculation sheet'!$AQ192="2005-2012"),'Result 2005-2012'!K192*SUM($AC$8:$AE$8)/3,IF(AND($M$1=2011,'Calculation sheet'!$AQ192="2005-2012"),'Result 2005-2012'!K192*SUM($AD$8:$AE$8)/2,IF(AND($M$1=2012,'Calculation sheet'!$AQ192="2005-2012"),'Result 2005-2012'!K192*$AE$8,IF(AND($M$1=2006,'Calculation sheet'!$AQ192="1999-2012"),'Result 2005-2012'!K192*SUM($Y$17:$AE$17)/7,IF(AND($M$1=2007,'Calculation sheet'!$AQ192="1999-2012"),'Result 2005-2012'!K192*SUM($Z$17:$AE$17)/6,IF(AND($M$1=2008,'Calculation sheet'!$AQ192="1999-2012"),'Result 2005-2012'!K192*SUM($AA$17:$AE$17)/5,IF(AND($M$1=2009,'Calculation sheet'!$AQ192="1999-2012"),'Result 2005-2012'!K192*SUM($AB$17:$AE$17)/4,IF(AND($M$1=2010,'Calculation sheet'!$AQ192="1999-2012"),'Result 2005-2012'!K192*SUM($AC$17:$AE$17)/3,IF(AND($M$1=2011,'Calculation sheet'!$AQ192="1999-2012"),'Result 2005-2012'!K192*SUM($AD$17:$AE$17)/2,IF(AND($M$1=2012,'Calculation sheet'!$AQ192="1999-2012"),'Result 2005-2012'!K192*$AE$17,""))))))))))))))))</f>
        <v/>
      </c>
      <c r="L192" s="12" t="str">
        <f>IF('Result 2005-2012'!$R192="","",IF($M$1=2005,'Result 2005-2012'!L192,IF(AND($M$1=2006,'Calculation sheet'!$AQ192="2005-2012"),'Result 2005-2012'!L192*SUM($Y$9:$AE$9)/7,IF(AND($M$1=2007,'Calculation sheet'!$AQ192="2005-2012"),'Result 2005-2012'!L192*SUM($Z$9:$AE$9)/6,IF(AND($M$1=2008,'Calculation sheet'!$AQ192="2005-2012"),'Result 2005-2012'!L192*SUM($AA$9:$AE$9)/5,IF(AND($M$1=2009,'Calculation sheet'!$AQ192="2005-2012"),'Result 2005-2012'!L192*SUM($AB$9:$AE$9)/4,IF(AND($M$1=2010,'Calculation sheet'!$AQ192="2005-2012"),'Result 2005-2012'!L192*SUM($AC$9:$AE$9)/3,IF(AND($M$1=2011,'Calculation sheet'!$AQ192="2005-2012"),'Result 2005-2012'!L192*SUM($AD$9:$AE$9)/2,IF(AND($M$1=2012,'Calculation sheet'!$AQ192="2005-2012"),'Result 2005-2012'!L192*$AE$9,IF(AND($M$1=2006,'Calculation sheet'!$AQ192="1999-2012"),'Result 2005-2012'!L192*SUM($Y$18:$AE$18)/7,IF(AND($M$1=2007,'Calculation sheet'!$AQ192="1999-2012"),'Result 2005-2012'!L192*SUM($Z$18:$AE$18)/6,IF(AND($M$1=2008,'Calculation sheet'!$AQ192="1999-2012"),'Result 2005-2012'!L192*SUM($AA$18:$AE$18)/5,IF(AND($M$1=2009,'Calculation sheet'!$AQ192="1999-2012"),'Result 2005-2012'!L192*SUM($AB$18:$AE$18)/4,IF(AND($M$1=2010,'Calculation sheet'!$AQ192="1999-2012"),'Result 2005-2012'!L192*SUM($AC$18:$AE$18)/3,IF(AND($M$1=2011,'Calculation sheet'!$AQ192="1999-2012"),'Result 2005-2012'!L192*SUM($AD$18:$AE$18)/2,IF(AND($M$1=2012,'Calculation sheet'!$AQ192="1999-2012"),'Result 2005-2012'!L192*$AE$18,""))))))))))))))))</f>
        <v/>
      </c>
      <c r="M192" s="12" t="str">
        <f t="shared" si="8"/>
        <v/>
      </c>
      <c r="N192" s="12" t="str">
        <f>IF('Result 2005-2012'!$R192="","",IF($M$1=2005,'Result 2005-2012'!N192,IF(AND($M$1=2006,'Calculation sheet'!$AQ192="2005-2012"),'Result 2005-2012'!N192*SUM($Y$10:$AE$10)/7,IF(AND($M$1=2007,'Calculation sheet'!$AQ192="2005-2012"),'Result 2005-2012'!N192*SUM($Z$10:$AE$10)/6,IF(AND($M$1=2008,'Calculation sheet'!$AQ192="2005-2012"),'Result 2005-2012'!N192*SUM($AA$10:$AE$10)/5,IF(AND($M$1=2009,'Calculation sheet'!$AQ192="2005-2012"),'Result 2005-2012'!N192*SUM($AB$10:$AE$10)/4,IF(AND($M$1=2010,'Calculation sheet'!$AQ192="2005-2012"),'Result 2005-2012'!N192*SUM($AC$10:$AE$10)/3,IF(AND($M$1=2011,'Calculation sheet'!$AQ192="2005-2012"),'Result 2005-2012'!N192*SUM($AD$10:$AE$10)/2,IF(AND($M$1=2012,'Calculation sheet'!$AQ192="2005-2012"),'Result 2005-2012'!N192*$AE$10,IF(AND($M$1=2006,'Calculation sheet'!$AQ192="1999-2012"),'Result 2005-2012'!N192*SUM($Y$16:$AE$16)/7,IF(AND($M$1=2007,'Calculation sheet'!$AQ192="1999-2012"),'Result 2005-2012'!N192*SUM($Z$16:$AE$16)/6,IF(AND($M$1=2008,'Calculation sheet'!$AQ192="1999-2012"),'Result 2005-2012'!N192*SUM($AA$16:$AE$16)/5,IF(AND($M$1=2009,'Calculation sheet'!$AQ192="1999-2012"),'Result 2005-2012'!N192*SUM($AB$16:$AE$16)/4,IF(AND($M$1=2010,'Calculation sheet'!$AQ192="1999-2012"),'Result 2005-2012'!N192*SUM($AC$16:$AE$16)/3,IF(AND($M$1=2011,'Calculation sheet'!$AQ192="1999-2012"),'Result 2005-2012'!N192*SUM($AD$16:$AE$16)/2,IF(AND($M$1=2012,'Calculation sheet'!$AQ192="1999-2012"),'Result 2005-2012'!N192*$AE$16,""))))))))))))))))</f>
        <v/>
      </c>
      <c r="O192" s="12" t="str">
        <f>IF('Result 2005-2012'!$R192="","",IF($M$1=2005,'Result 2005-2012'!O192,IF(AND($M$1=2006,'Calculation sheet'!$AQ192="2005-2012"),'Result 2005-2012'!O192*SUM($Y$10:$AE$10)/7,IF(AND($M$1=2007,'Calculation sheet'!$AQ192="2005-2012"),'Result 2005-2012'!O192*SUM($Z$10:$AE$10)/6,IF(AND($M$1=2008,'Calculation sheet'!$AQ192="2005-2012"),'Result 2005-2012'!O192*SUM($AA$10:$AE$10)/5,IF(AND($M$1=2009,'Calculation sheet'!$AQ192="2005-2012"),'Result 2005-2012'!O192*SUM($AB$10:$AE$10)/4,IF(AND($M$1=2010,'Calculation sheet'!$AQ192="2005-2012"),'Result 2005-2012'!O192*SUM($AC$10:$AE$10)/3,IF(AND($M$1=2011,'Calculation sheet'!$AQ192="2005-2012"),'Result 2005-2012'!O192*SUM($AD$10:$AE$10)/2,IF(AND($M$1=2012,'Calculation sheet'!$AQ192="2005-2012"),'Result 2005-2012'!O192*$AE$10,IF(AND($M$1=2006,'Calculation sheet'!$AQ192="1999-2012"),'Result 2005-2012'!O192*SUM($Y$16:$AE$16)/7,IF(AND($M$1=2007,'Calculation sheet'!$AQ192="1999-2012"),'Result 2005-2012'!O192*SUM($Z$16:$AE$16)/6,IF(AND($M$1=2008,'Calculation sheet'!$AQ192="1999-2012"),'Result 2005-2012'!O192*SUM($AA$16:$AE$16)/5,IF(AND($M$1=2009,'Calculation sheet'!$AQ192="1999-2012"),'Result 2005-2012'!O192*SUM($AB$16:$AE$16)/4,IF(AND($M$1=2010,'Calculation sheet'!$AQ192="1999-2012"),'Result 2005-2012'!O192*SUM($AC$16:$AE$16)/3,IF(AND($M$1=2011,'Calculation sheet'!$AQ192="1999-2012"),'Result 2005-2012'!O192*SUM($AD$16:$AE$16)/2,IF(AND($M$1=2012,'Calculation sheet'!$AQ192="1999-2012"),'Result 2005-2012'!O192*$AE$16,""))))))))))))))))</f>
        <v/>
      </c>
      <c r="P192" s="12" t="str">
        <f>IF('Result 2005-2012'!$R192="","",IF($M$1=2005,'Result 2005-2012'!P192,IF(AND($M$1=2006,'Calculation sheet'!$AQ192="2005-2012"),'Result 2005-2012'!P192*SUM($Y$11:$AE$11)/7,IF(AND($M$1=2007,'Calculation sheet'!$AQ192="2005-2012"),'Result 2005-2012'!P192*SUM($Z$11:$AE$11)/6,IF(AND($M$1=2008,'Calculation sheet'!$AQ192="2005-2012"),'Result 2005-2012'!P192*SUM($AA$11:$AE$11)/5,IF(AND($M$1=2009,'Calculation sheet'!$AQ192="2005-2012"),'Result 2005-2012'!P192*SUM($AB$11:$AE$11)/4,IF(AND($M$1=2010,'Calculation sheet'!$AQ192="2005-2012"),'Result 2005-2012'!P192*SUM($AC$11:$AE$11)/3,IF(AND($M$1=2011,'Calculation sheet'!$AQ192="2005-2012"),'Result 2005-2012'!P192*SUM($AD$11:$AE$11)/2,IF(AND($M$1=2012,'Calculation sheet'!$AQ192="2005-2012"),'Result 2005-2012'!P192*$AE$11,IF(AND($M$1=2006,'Calculation sheet'!$AQ192="1999-2012"),'Result 2005-2012'!P192*SUM($Y$16:$AE$16)/7,IF(AND($M$1=2007,'Calculation sheet'!$AQ192="1999-2012"),'Result 2005-2012'!P192*SUM($Z$16:$AE$16)/6,IF(AND($M$1=2008,'Calculation sheet'!$AQ192="1999-2012"),'Result 2005-2012'!P192*SUM($AA$16:$AE$16)/5,IF(AND($M$1=2009,'Calculation sheet'!$AQ192="1999-2012"),'Result 2005-2012'!P192*SUM($AB$16:$AE$16)/4,IF(AND($M$1=2010,'Calculation sheet'!$AQ192="1999-2012"),'Result 2005-2012'!P192*SUM($AC$16:$AE$16)/3,IF(AND($M$1=2011,'Calculation sheet'!$AQ192="1999-2012"),'Result 2005-2012'!P192*SUM($AD$16:$AE$16)/2,IF(AND($M$1=2012,'Calculation sheet'!$AQ192="1999-2012"),'Result 2005-2012'!P192*$AE$16,""))))))))))))))))</f>
        <v/>
      </c>
      <c r="Q192" s="12" t="str">
        <f t="shared" si="9"/>
        <v/>
      </c>
      <c r="R192" s="14" t="str">
        <f t="shared" si="10"/>
        <v/>
      </c>
    </row>
    <row r="193" spans="1:18" x14ac:dyDescent="0.3">
      <c r="A193" s="4" t="str">
        <f>IF('Input data'!A208="","",'Input data'!A208)</f>
        <v/>
      </c>
      <c r="B193" s="4" t="str">
        <f>IF('Input data'!B208="","",'Input data'!B208)</f>
        <v/>
      </c>
      <c r="C193" s="4" t="str">
        <f>IF('Input data'!C208="","",'Input data'!C208)</f>
        <v/>
      </c>
      <c r="D193" s="4" t="str">
        <f>IF('Input data'!D208="","",'Input data'!D208)</f>
        <v/>
      </c>
      <c r="E193" s="4" t="str">
        <f>IF('Input data'!E208="","",'Input data'!E208)</f>
        <v/>
      </c>
      <c r="F193" s="4" t="str">
        <f>IF('Input data'!F208="","",'Input data'!F208)</f>
        <v/>
      </c>
      <c r="G193" s="4">
        <f>IF('Input data'!G208="","",'Input data'!G208)</f>
        <v>0</v>
      </c>
      <c r="H193" s="4" t="str">
        <f>IF('Input data'!H208&gt;0.5,'Input data'!H208,"")</f>
        <v/>
      </c>
      <c r="I193" s="4" t="str">
        <f>IF('Input data'!I208="","",'Input data'!I208)</f>
        <v/>
      </c>
      <c r="J193" s="12" t="str">
        <f>IF('Result 2005-2012'!$R193="","",IF($M$1=2005,'Result 2005-2012'!J193,IF(AND($M$1=2006,'Calculation sheet'!$AQ193="2005-2012"),'Result 2005-2012'!J193*SUM($Y$7:$AE$7)/7,IF(AND($M$1=2007,'Calculation sheet'!$AQ193="2005-2012"),'Result 2005-2012'!J193*SUM($Z$7:$AE$7)/6,IF(AND($M$1=2008,'Calculation sheet'!$AQ193="2005-2012"),'Result 2005-2012'!J193*SUM($AA$7:$AE$7)/5,IF(AND($M$1=2009,'Calculation sheet'!$AQ193="2005-2012"),'Result 2005-2012'!J193*SUM($AB$7:$AE$7)/4,IF(AND($M$1=2010,'Calculation sheet'!$AQ193="2005-2012"),'Result 2005-2012'!J193*SUM($AC$7:$AE$7)/3,IF(AND($M$1=2011,'Calculation sheet'!$AQ193="2005-2012"),'Result 2005-2012'!J193*SUM($AD$7:$AE$7)/2,IF(AND($M$1=2012,'Calculation sheet'!$AQ193="2005-2012"),'Result 2005-2012'!J193*$AE$7,IF(AND($M$1=2006,'Calculation sheet'!$AQ193="1999-2012"),'Result 2005-2012'!J193*SUM($Y$16:$AE$16)/7,IF(AND($M$1=2007,'Calculation sheet'!$AQ193="1999-2012"),'Result 2005-2012'!J193*SUM($Z$16:$AE$16)/6,IF(AND($M$1=2008,'Calculation sheet'!$AQ193="1999-2012"),'Result 2005-2012'!J193*SUM($AA$16:$AE$16)/5,IF(AND($M$1=2009,'Calculation sheet'!$AQ193="1999-2012"),'Result 2005-2012'!J193*SUM($AB$16:$AE$16)/4,IF(AND($M$1=2010,'Calculation sheet'!$AQ193="1999-2012"),'Result 2005-2012'!J193*SUM($AC$16:$AE$16)/3,IF(AND($M$1=2011,'Calculation sheet'!$AQ193="1999-2012"),'Result 2005-2012'!J193*SUM($AD$16:$AE$16)/2,IF(AND($M$1=2012,'Calculation sheet'!$AQ193="1999-2012"),'Result 2005-2012'!J193*$AE$16,""))))))))))))))))</f>
        <v/>
      </c>
      <c r="K193" s="12" t="str">
        <f>IF('Result 2005-2012'!$R193="","",IF($M$1=2005,'Result 2005-2012'!K193,IF(AND($M$1=2006,'Calculation sheet'!$AQ193="2005-2012"),'Result 2005-2012'!K193*SUM($Y$8:$AE$8)/7,IF(AND($M$1=2007,'Calculation sheet'!$AQ193="2005-2012"),'Result 2005-2012'!K193*SUM($Z$8:$AE$8)/6,IF(AND($M$1=2008,'Calculation sheet'!$AQ193="2005-2012"),'Result 2005-2012'!K193*SUM($AA$8:$AE$8)/5,IF(AND($M$1=2009,'Calculation sheet'!$AQ193="2005-2012"),'Result 2005-2012'!K193*SUM($AB$8:$AE$8)/4,IF(AND($M$1=2010,'Calculation sheet'!$AQ193="2005-2012"),'Result 2005-2012'!K193*SUM($AC$8:$AE$8)/3,IF(AND($M$1=2011,'Calculation sheet'!$AQ193="2005-2012"),'Result 2005-2012'!K193*SUM($AD$8:$AE$8)/2,IF(AND($M$1=2012,'Calculation sheet'!$AQ193="2005-2012"),'Result 2005-2012'!K193*$AE$8,IF(AND($M$1=2006,'Calculation sheet'!$AQ193="1999-2012"),'Result 2005-2012'!K193*SUM($Y$17:$AE$17)/7,IF(AND($M$1=2007,'Calculation sheet'!$AQ193="1999-2012"),'Result 2005-2012'!K193*SUM($Z$17:$AE$17)/6,IF(AND($M$1=2008,'Calculation sheet'!$AQ193="1999-2012"),'Result 2005-2012'!K193*SUM($AA$17:$AE$17)/5,IF(AND($M$1=2009,'Calculation sheet'!$AQ193="1999-2012"),'Result 2005-2012'!K193*SUM($AB$17:$AE$17)/4,IF(AND($M$1=2010,'Calculation sheet'!$AQ193="1999-2012"),'Result 2005-2012'!K193*SUM($AC$17:$AE$17)/3,IF(AND($M$1=2011,'Calculation sheet'!$AQ193="1999-2012"),'Result 2005-2012'!K193*SUM($AD$17:$AE$17)/2,IF(AND($M$1=2012,'Calculation sheet'!$AQ193="1999-2012"),'Result 2005-2012'!K193*$AE$17,""))))))))))))))))</f>
        <v/>
      </c>
      <c r="L193" s="12" t="str">
        <f>IF('Result 2005-2012'!$R193="","",IF($M$1=2005,'Result 2005-2012'!L193,IF(AND($M$1=2006,'Calculation sheet'!$AQ193="2005-2012"),'Result 2005-2012'!L193*SUM($Y$9:$AE$9)/7,IF(AND($M$1=2007,'Calculation sheet'!$AQ193="2005-2012"),'Result 2005-2012'!L193*SUM($Z$9:$AE$9)/6,IF(AND($M$1=2008,'Calculation sheet'!$AQ193="2005-2012"),'Result 2005-2012'!L193*SUM($AA$9:$AE$9)/5,IF(AND($M$1=2009,'Calculation sheet'!$AQ193="2005-2012"),'Result 2005-2012'!L193*SUM($AB$9:$AE$9)/4,IF(AND($M$1=2010,'Calculation sheet'!$AQ193="2005-2012"),'Result 2005-2012'!L193*SUM($AC$9:$AE$9)/3,IF(AND($M$1=2011,'Calculation sheet'!$AQ193="2005-2012"),'Result 2005-2012'!L193*SUM($AD$9:$AE$9)/2,IF(AND($M$1=2012,'Calculation sheet'!$AQ193="2005-2012"),'Result 2005-2012'!L193*$AE$9,IF(AND($M$1=2006,'Calculation sheet'!$AQ193="1999-2012"),'Result 2005-2012'!L193*SUM($Y$18:$AE$18)/7,IF(AND($M$1=2007,'Calculation sheet'!$AQ193="1999-2012"),'Result 2005-2012'!L193*SUM($Z$18:$AE$18)/6,IF(AND($M$1=2008,'Calculation sheet'!$AQ193="1999-2012"),'Result 2005-2012'!L193*SUM($AA$18:$AE$18)/5,IF(AND($M$1=2009,'Calculation sheet'!$AQ193="1999-2012"),'Result 2005-2012'!L193*SUM($AB$18:$AE$18)/4,IF(AND($M$1=2010,'Calculation sheet'!$AQ193="1999-2012"),'Result 2005-2012'!L193*SUM($AC$18:$AE$18)/3,IF(AND($M$1=2011,'Calculation sheet'!$AQ193="1999-2012"),'Result 2005-2012'!L193*SUM($AD$18:$AE$18)/2,IF(AND($M$1=2012,'Calculation sheet'!$AQ193="1999-2012"),'Result 2005-2012'!L193*$AE$18,""))))))))))))))))</f>
        <v/>
      </c>
      <c r="M193" s="12" t="str">
        <f t="shared" si="8"/>
        <v/>
      </c>
      <c r="N193" s="12" t="str">
        <f>IF('Result 2005-2012'!$R193="","",IF($M$1=2005,'Result 2005-2012'!N193,IF(AND($M$1=2006,'Calculation sheet'!$AQ193="2005-2012"),'Result 2005-2012'!N193*SUM($Y$10:$AE$10)/7,IF(AND($M$1=2007,'Calculation sheet'!$AQ193="2005-2012"),'Result 2005-2012'!N193*SUM($Z$10:$AE$10)/6,IF(AND($M$1=2008,'Calculation sheet'!$AQ193="2005-2012"),'Result 2005-2012'!N193*SUM($AA$10:$AE$10)/5,IF(AND($M$1=2009,'Calculation sheet'!$AQ193="2005-2012"),'Result 2005-2012'!N193*SUM($AB$10:$AE$10)/4,IF(AND($M$1=2010,'Calculation sheet'!$AQ193="2005-2012"),'Result 2005-2012'!N193*SUM($AC$10:$AE$10)/3,IF(AND($M$1=2011,'Calculation sheet'!$AQ193="2005-2012"),'Result 2005-2012'!N193*SUM($AD$10:$AE$10)/2,IF(AND($M$1=2012,'Calculation sheet'!$AQ193="2005-2012"),'Result 2005-2012'!N193*$AE$10,IF(AND($M$1=2006,'Calculation sheet'!$AQ193="1999-2012"),'Result 2005-2012'!N193*SUM($Y$16:$AE$16)/7,IF(AND($M$1=2007,'Calculation sheet'!$AQ193="1999-2012"),'Result 2005-2012'!N193*SUM($Z$16:$AE$16)/6,IF(AND($M$1=2008,'Calculation sheet'!$AQ193="1999-2012"),'Result 2005-2012'!N193*SUM($AA$16:$AE$16)/5,IF(AND($M$1=2009,'Calculation sheet'!$AQ193="1999-2012"),'Result 2005-2012'!N193*SUM($AB$16:$AE$16)/4,IF(AND($M$1=2010,'Calculation sheet'!$AQ193="1999-2012"),'Result 2005-2012'!N193*SUM($AC$16:$AE$16)/3,IF(AND($M$1=2011,'Calculation sheet'!$AQ193="1999-2012"),'Result 2005-2012'!N193*SUM($AD$16:$AE$16)/2,IF(AND($M$1=2012,'Calculation sheet'!$AQ193="1999-2012"),'Result 2005-2012'!N193*$AE$16,""))))))))))))))))</f>
        <v/>
      </c>
      <c r="O193" s="12" t="str">
        <f>IF('Result 2005-2012'!$R193="","",IF($M$1=2005,'Result 2005-2012'!O193,IF(AND($M$1=2006,'Calculation sheet'!$AQ193="2005-2012"),'Result 2005-2012'!O193*SUM($Y$10:$AE$10)/7,IF(AND($M$1=2007,'Calculation sheet'!$AQ193="2005-2012"),'Result 2005-2012'!O193*SUM($Z$10:$AE$10)/6,IF(AND($M$1=2008,'Calculation sheet'!$AQ193="2005-2012"),'Result 2005-2012'!O193*SUM($AA$10:$AE$10)/5,IF(AND($M$1=2009,'Calculation sheet'!$AQ193="2005-2012"),'Result 2005-2012'!O193*SUM($AB$10:$AE$10)/4,IF(AND($M$1=2010,'Calculation sheet'!$AQ193="2005-2012"),'Result 2005-2012'!O193*SUM($AC$10:$AE$10)/3,IF(AND($M$1=2011,'Calculation sheet'!$AQ193="2005-2012"),'Result 2005-2012'!O193*SUM($AD$10:$AE$10)/2,IF(AND($M$1=2012,'Calculation sheet'!$AQ193="2005-2012"),'Result 2005-2012'!O193*$AE$10,IF(AND($M$1=2006,'Calculation sheet'!$AQ193="1999-2012"),'Result 2005-2012'!O193*SUM($Y$16:$AE$16)/7,IF(AND($M$1=2007,'Calculation sheet'!$AQ193="1999-2012"),'Result 2005-2012'!O193*SUM($Z$16:$AE$16)/6,IF(AND($M$1=2008,'Calculation sheet'!$AQ193="1999-2012"),'Result 2005-2012'!O193*SUM($AA$16:$AE$16)/5,IF(AND($M$1=2009,'Calculation sheet'!$AQ193="1999-2012"),'Result 2005-2012'!O193*SUM($AB$16:$AE$16)/4,IF(AND($M$1=2010,'Calculation sheet'!$AQ193="1999-2012"),'Result 2005-2012'!O193*SUM($AC$16:$AE$16)/3,IF(AND($M$1=2011,'Calculation sheet'!$AQ193="1999-2012"),'Result 2005-2012'!O193*SUM($AD$16:$AE$16)/2,IF(AND($M$1=2012,'Calculation sheet'!$AQ193="1999-2012"),'Result 2005-2012'!O193*$AE$16,""))))))))))))))))</f>
        <v/>
      </c>
      <c r="P193" s="12" t="str">
        <f>IF('Result 2005-2012'!$R193="","",IF($M$1=2005,'Result 2005-2012'!P193,IF(AND($M$1=2006,'Calculation sheet'!$AQ193="2005-2012"),'Result 2005-2012'!P193*SUM($Y$11:$AE$11)/7,IF(AND($M$1=2007,'Calculation sheet'!$AQ193="2005-2012"),'Result 2005-2012'!P193*SUM($Z$11:$AE$11)/6,IF(AND($M$1=2008,'Calculation sheet'!$AQ193="2005-2012"),'Result 2005-2012'!P193*SUM($AA$11:$AE$11)/5,IF(AND($M$1=2009,'Calculation sheet'!$AQ193="2005-2012"),'Result 2005-2012'!P193*SUM($AB$11:$AE$11)/4,IF(AND($M$1=2010,'Calculation sheet'!$AQ193="2005-2012"),'Result 2005-2012'!P193*SUM($AC$11:$AE$11)/3,IF(AND($M$1=2011,'Calculation sheet'!$AQ193="2005-2012"),'Result 2005-2012'!P193*SUM($AD$11:$AE$11)/2,IF(AND($M$1=2012,'Calculation sheet'!$AQ193="2005-2012"),'Result 2005-2012'!P193*$AE$11,IF(AND($M$1=2006,'Calculation sheet'!$AQ193="1999-2012"),'Result 2005-2012'!P193*SUM($Y$16:$AE$16)/7,IF(AND($M$1=2007,'Calculation sheet'!$AQ193="1999-2012"),'Result 2005-2012'!P193*SUM($Z$16:$AE$16)/6,IF(AND($M$1=2008,'Calculation sheet'!$AQ193="1999-2012"),'Result 2005-2012'!P193*SUM($AA$16:$AE$16)/5,IF(AND($M$1=2009,'Calculation sheet'!$AQ193="1999-2012"),'Result 2005-2012'!P193*SUM($AB$16:$AE$16)/4,IF(AND($M$1=2010,'Calculation sheet'!$AQ193="1999-2012"),'Result 2005-2012'!P193*SUM($AC$16:$AE$16)/3,IF(AND($M$1=2011,'Calculation sheet'!$AQ193="1999-2012"),'Result 2005-2012'!P193*SUM($AD$16:$AE$16)/2,IF(AND($M$1=2012,'Calculation sheet'!$AQ193="1999-2012"),'Result 2005-2012'!P193*$AE$16,""))))))))))))))))</f>
        <v/>
      </c>
      <c r="Q193" s="12" t="str">
        <f t="shared" si="9"/>
        <v/>
      </c>
      <c r="R193" s="14" t="str">
        <f t="shared" si="10"/>
        <v/>
      </c>
    </row>
    <row r="194" spans="1:18" x14ac:dyDescent="0.3">
      <c r="A194" s="4" t="str">
        <f>IF('Input data'!A209="","",'Input data'!A209)</f>
        <v/>
      </c>
      <c r="B194" s="4" t="str">
        <f>IF('Input data'!B209="","",'Input data'!B209)</f>
        <v/>
      </c>
      <c r="C194" s="4" t="str">
        <f>IF('Input data'!C209="","",'Input data'!C209)</f>
        <v/>
      </c>
      <c r="D194" s="4" t="str">
        <f>IF('Input data'!D209="","",'Input data'!D209)</f>
        <v/>
      </c>
      <c r="E194" s="4" t="str">
        <f>IF('Input data'!E209="","",'Input data'!E209)</f>
        <v/>
      </c>
      <c r="F194" s="4" t="str">
        <f>IF('Input data'!F209="","",'Input data'!F209)</f>
        <v/>
      </c>
      <c r="G194" s="4">
        <f>IF('Input data'!G209="","",'Input data'!G209)</f>
        <v>0</v>
      </c>
      <c r="H194" s="4" t="str">
        <f>IF('Input data'!H209&gt;0.5,'Input data'!H209,"")</f>
        <v/>
      </c>
      <c r="I194" s="4" t="str">
        <f>IF('Input data'!I209="","",'Input data'!I209)</f>
        <v/>
      </c>
      <c r="J194" s="12" t="str">
        <f>IF('Result 2005-2012'!$R194="","",IF($M$1=2005,'Result 2005-2012'!J194,IF(AND($M$1=2006,'Calculation sheet'!$AQ194="2005-2012"),'Result 2005-2012'!J194*SUM($Y$7:$AE$7)/7,IF(AND($M$1=2007,'Calculation sheet'!$AQ194="2005-2012"),'Result 2005-2012'!J194*SUM($Z$7:$AE$7)/6,IF(AND($M$1=2008,'Calculation sheet'!$AQ194="2005-2012"),'Result 2005-2012'!J194*SUM($AA$7:$AE$7)/5,IF(AND($M$1=2009,'Calculation sheet'!$AQ194="2005-2012"),'Result 2005-2012'!J194*SUM($AB$7:$AE$7)/4,IF(AND($M$1=2010,'Calculation sheet'!$AQ194="2005-2012"),'Result 2005-2012'!J194*SUM($AC$7:$AE$7)/3,IF(AND($M$1=2011,'Calculation sheet'!$AQ194="2005-2012"),'Result 2005-2012'!J194*SUM($AD$7:$AE$7)/2,IF(AND($M$1=2012,'Calculation sheet'!$AQ194="2005-2012"),'Result 2005-2012'!J194*$AE$7,IF(AND($M$1=2006,'Calculation sheet'!$AQ194="1999-2012"),'Result 2005-2012'!J194*SUM($Y$16:$AE$16)/7,IF(AND($M$1=2007,'Calculation sheet'!$AQ194="1999-2012"),'Result 2005-2012'!J194*SUM($Z$16:$AE$16)/6,IF(AND($M$1=2008,'Calculation sheet'!$AQ194="1999-2012"),'Result 2005-2012'!J194*SUM($AA$16:$AE$16)/5,IF(AND($M$1=2009,'Calculation sheet'!$AQ194="1999-2012"),'Result 2005-2012'!J194*SUM($AB$16:$AE$16)/4,IF(AND($M$1=2010,'Calculation sheet'!$AQ194="1999-2012"),'Result 2005-2012'!J194*SUM($AC$16:$AE$16)/3,IF(AND($M$1=2011,'Calculation sheet'!$AQ194="1999-2012"),'Result 2005-2012'!J194*SUM($AD$16:$AE$16)/2,IF(AND($M$1=2012,'Calculation sheet'!$AQ194="1999-2012"),'Result 2005-2012'!J194*$AE$16,""))))))))))))))))</f>
        <v/>
      </c>
      <c r="K194" s="12" t="str">
        <f>IF('Result 2005-2012'!$R194="","",IF($M$1=2005,'Result 2005-2012'!K194,IF(AND($M$1=2006,'Calculation sheet'!$AQ194="2005-2012"),'Result 2005-2012'!K194*SUM($Y$8:$AE$8)/7,IF(AND($M$1=2007,'Calculation sheet'!$AQ194="2005-2012"),'Result 2005-2012'!K194*SUM($Z$8:$AE$8)/6,IF(AND($M$1=2008,'Calculation sheet'!$AQ194="2005-2012"),'Result 2005-2012'!K194*SUM($AA$8:$AE$8)/5,IF(AND($M$1=2009,'Calculation sheet'!$AQ194="2005-2012"),'Result 2005-2012'!K194*SUM($AB$8:$AE$8)/4,IF(AND($M$1=2010,'Calculation sheet'!$AQ194="2005-2012"),'Result 2005-2012'!K194*SUM($AC$8:$AE$8)/3,IF(AND($M$1=2011,'Calculation sheet'!$AQ194="2005-2012"),'Result 2005-2012'!K194*SUM($AD$8:$AE$8)/2,IF(AND($M$1=2012,'Calculation sheet'!$AQ194="2005-2012"),'Result 2005-2012'!K194*$AE$8,IF(AND($M$1=2006,'Calculation sheet'!$AQ194="1999-2012"),'Result 2005-2012'!K194*SUM($Y$17:$AE$17)/7,IF(AND($M$1=2007,'Calculation sheet'!$AQ194="1999-2012"),'Result 2005-2012'!K194*SUM($Z$17:$AE$17)/6,IF(AND($M$1=2008,'Calculation sheet'!$AQ194="1999-2012"),'Result 2005-2012'!K194*SUM($AA$17:$AE$17)/5,IF(AND($M$1=2009,'Calculation sheet'!$AQ194="1999-2012"),'Result 2005-2012'!K194*SUM($AB$17:$AE$17)/4,IF(AND($M$1=2010,'Calculation sheet'!$AQ194="1999-2012"),'Result 2005-2012'!K194*SUM($AC$17:$AE$17)/3,IF(AND($M$1=2011,'Calculation sheet'!$AQ194="1999-2012"),'Result 2005-2012'!K194*SUM($AD$17:$AE$17)/2,IF(AND($M$1=2012,'Calculation sheet'!$AQ194="1999-2012"),'Result 2005-2012'!K194*$AE$17,""))))))))))))))))</f>
        <v/>
      </c>
      <c r="L194" s="12" t="str">
        <f>IF('Result 2005-2012'!$R194="","",IF($M$1=2005,'Result 2005-2012'!L194,IF(AND($M$1=2006,'Calculation sheet'!$AQ194="2005-2012"),'Result 2005-2012'!L194*SUM($Y$9:$AE$9)/7,IF(AND($M$1=2007,'Calculation sheet'!$AQ194="2005-2012"),'Result 2005-2012'!L194*SUM($Z$9:$AE$9)/6,IF(AND($M$1=2008,'Calculation sheet'!$AQ194="2005-2012"),'Result 2005-2012'!L194*SUM($AA$9:$AE$9)/5,IF(AND($M$1=2009,'Calculation sheet'!$AQ194="2005-2012"),'Result 2005-2012'!L194*SUM($AB$9:$AE$9)/4,IF(AND($M$1=2010,'Calculation sheet'!$AQ194="2005-2012"),'Result 2005-2012'!L194*SUM($AC$9:$AE$9)/3,IF(AND($M$1=2011,'Calculation sheet'!$AQ194="2005-2012"),'Result 2005-2012'!L194*SUM($AD$9:$AE$9)/2,IF(AND($M$1=2012,'Calculation sheet'!$AQ194="2005-2012"),'Result 2005-2012'!L194*$AE$9,IF(AND($M$1=2006,'Calculation sheet'!$AQ194="1999-2012"),'Result 2005-2012'!L194*SUM($Y$18:$AE$18)/7,IF(AND($M$1=2007,'Calculation sheet'!$AQ194="1999-2012"),'Result 2005-2012'!L194*SUM($Z$18:$AE$18)/6,IF(AND($M$1=2008,'Calculation sheet'!$AQ194="1999-2012"),'Result 2005-2012'!L194*SUM($AA$18:$AE$18)/5,IF(AND($M$1=2009,'Calculation sheet'!$AQ194="1999-2012"),'Result 2005-2012'!L194*SUM($AB$18:$AE$18)/4,IF(AND($M$1=2010,'Calculation sheet'!$AQ194="1999-2012"),'Result 2005-2012'!L194*SUM($AC$18:$AE$18)/3,IF(AND($M$1=2011,'Calculation sheet'!$AQ194="1999-2012"),'Result 2005-2012'!L194*SUM($AD$18:$AE$18)/2,IF(AND($M$1=2012,'Calculation sheet'!$AQ194="1999-2012"),'Result 2005-2012'!L194*$AE$18,""))))))))))))))))</f>
        <v/>
      </c>
      <c r="M194" s="12" t="str">
        <f t="shared" si="8"/>
        <v/>
      </c>
      <c r="N194" s="12" t="str">
        <f>IF('Result 2005-2012'!$R194="","",IF($M$1=2005,'Result 2005-2012'!N194,IF(AND($M$1=2006,'Calculation sheet'!$AQ194="2005-2012"),'Result 2005-2012'!N194*SUM($Y$10:$AE$10)/7,IF(AND($M$1=2007,'Calculation sheet'!$AQ194="2005-2012"),'Result 2005-2012'!N194*SUM($Z$10:$AE$10)/6,IF(AND($M$1=2008,'Calculation sheet'!$AQ194="2005-2012"),'Result 2005-2012'!N194*SUM($AA$10:$AE$10)/5,IF(AND($M$1=2009,'Calculation sheet'!$AQ194="2005-2012"),'Result 2005-2012'!N194*SUM($AB$10:$AE$10)/4,IF(AND($M$1=2010,'Calculation sheet'!$AQ194="2005-2012"),'Result 2005-2012'!N194*SUM($AC$10:$AE$10)/3,IF(AND($M$1=2011,'Calculation sheet'!$AQ194="2005-2012"),'Result 2005-2012'!N194*SUM($AD$10:$AE$10)/2,IF(AND($M$1=2012,'Calculation sheet'!$AQ194="2005-2012"),'Result 2005-2012'!N194*$AE$10,IF(AND($M$1=2006,'Calculation sheet'!$AQ194="1999-2012"),'Result 2005-2012'!N194*SUM($Y$16:$AE$16)/7,IF(AND($M$1=2007,'Calculation sheet'!$AQ194="1999-2012"),'Result 2005-2012'!N194*SUM($Z$16:$AE$16)/6,IF(AND($M$1=2008,'Calculation sheet'!$AQ194="1999-2012"),'Result 2005-2012'!N194*SUM($AA$16:$AE$16)/5,IF(AND($M$1=2009,'Calculation sheet'!$AQ194="1999-2012"),'Result 2005-2012'!N194*SUM($AB$16:$AE$16)/4,IF(AND($M$1=2010,'Calculation sheet'!$AQ194="1999-2012"),'Result 2005-2012'!N194*SUM($AC$16:$AE$16)/3,IF(AND($M$1=2011,'Calculation sheet'!$AQ194="1999-2012"),'Result 2005-2012'!N194*SUM($AD$16:$AE$16)/2,IF(AND($M$1=2012,'Calculation sheet'!$AQ194="1999-2012"),'Result 2005-2012'!N194*$AE$16,""))))))))))))))))</f>
        <v/>
      </c>
      <c r="O194" s="12" t="str">
        <f>IF('Result 2005-2012'!$R194="","",IF($M$1=2005,'Result 2005-2012'!O194,IF(AND($M$1=2006,'Calculation sheet'!$AQ194="2005-2012"),'Result 2005-2012'!O194*SUM($Y$10:$AE$10)/7,IF(AND($M$1=2007,'Calculation sheet'!$AQ194="2005-2012"),'Result 2005-2012'!O194*SUM($Z$10:$AE$10)/6,IF(AND($M$1=2008,'Calculation sheet'!$AQ194="2005-2012"),'Result 2005-2012'!O194*SUM($AA$10:$AE$10)/5,IF(AND($M$1=2009,'Calculation sheet'!$AQ194="2005-2012"),'Result 2005-2012'!O194*SUM($AB$10:$AE$10)/4,IF(AND($M$1=2010,'Calculation sheet'!$AQ194="2005-2012"),'Result 2005-2012'!O194*SUM($AC$10:$AE$10)/3,IF(AND($M$1=2011,'Calculation sheet'!$AQ194="2005-2012"),'Result 2005-2012'!O194*SUM($AD$10:$AE$10)/2,IF(AND($M$1=2012,'Calculation sheet'!$AQ194="2005-2012"),'Result 2005-2012'!O194*$AE$10,IF(AND($M$1=2006,'Calculation sheet'!$AQ194="1999-2012"),'Result 2005-2012'!O194*SUM($Y$16:$AE$16)/7,IF(AND($M$1=2007,'Calculation sheet'!$AQ194="1999-2012"),'Result 2005-2012'!O194*SUM($Z$16:$AE$16)/6,IF(AND($M$1=2008,'Calculation sheet'!$AQ194="1999-2012"),'Result 2005-2012'!O194*SUM($AA$16:$AE$16)/5,IF(AND($M$1=2009,'Calculation sheet'!$AQ194="1999-2012"),'Result 2005-2012'!O194*SUM($AB$16:$AE$16)/4,IF(AND($M$1=2010,'Calculation sheet'!$AQ194="1999-2012"),'Result 2005-2012'!O194*SUM($AC$16:$AE$16)/3,IF(AND($M$1=2011,'Calculation sheet'!$AQ194="1999-2012"),'Result 2005-2012'!O194*SUM($AD$16:$AE$16)/2,IF(AND($M$1=2012,'Calculation sheet'!$AQ194="1999-2012"),'Result 2005-2012'!O194*$AE$16,""))))))))))))))))</f>
        <v/>
      </c>
      <c r="P194" s="12" t="str">
        <f>IF('Result 2005-2012'!$R194="","",IF($M$1=2005,'Result 2005-2012'!P194,IF(AND($M$1=2006,'Calculation sheet'!$AQ194="2005-2012"),'Result 2005-2012'!P194*SUM($Y$11:$AE$11)/7,IF(AND($M$1=2007,'Calculation sheet'!$AQ194="2005-2012"),'Result 2005-2012'!P194*SUM($Z$11:$AE$11)/6,IF(AND($M$1=2008,'Calculation sheet'!$AQ194="2005-2012"),'Result 2005-2012'!P194*SUM($AA$11:$AE$11)/5,IF(AND($M$1=2009,'Calculation sheet'!$AQ194="2005-2012"),'Result 2005-2012'!P194*SUM($AB$11:$AE$11)/4,IF(AND($M$1=2010,'Calculation sheet'!$AQ194="2005-2012"),'Result 2005-2012'!P194*SUM($AC$11:$AE$11)/3,IF(AND($M$1=2011,'Calculation sheet'!$AQ194="2005-2012"),'Result 2005-2012'!P194*SUM($AD$11:$AE$11)/2,IF(AND($M$1=2012,'Calculation sheet'!$AQ194="2005-2012"),'Result 2005-2012'!P194*$AE$11,IF(AND($M$1=2006,'Calculation sheet'!$AQ194="1999-2012"),'Result 2005-2012'!P194*SUM($Y$16:$AE$16)/7,IF(AND($M$1=2007,'Calculation sheet'!$AQ194="1999-2012"),'Result 2005-2012'!P194*SUM($Z$16:$AE$16)/6,IF(AND($M$1=2008,'Calculation sheet'!$AQ194="1999-2012"),'Result 2005-2012'!P194*SUM($AA$16:$AE$16)/5,IF(AND($M$1=2009,'Calculation sheet'!$AQ194="1999-2012"),'Result 2005-2012'!P194*SUM($AB$16:$AE$16)/4,IF(AND($M$1=2010,'Calculation sheet'!$AQ194="1999-2012"),'Result 2005-2012'!P194*SUM($AC$16:$AE$16)/3,IF(AND($M$1=2011,'Calculation sheet'!$AQ194="1999-2012"),'Result 2005-2012'!P194*SUM($AD$16:$AE$16)/2,IF(AND($M$1=2012,'Calculation sheet'!$AQ194="1999-2012"),'Result 2005-2012'!P194*$AE$16,""))))))))))))))))</f>
        <v/>
      </c>
      <c r="Q194" s="12" t="str">
        <f t="shared" si="9"/>
        <v/>
      </c>
      <c r="R194" s="14" t="str">
        <f t="shared" si="10"/>
        <v/>
      </c>
    </row>
    <row r="195" spans="1:18" x14ac:dyDescent="0.3">
      <c r="A195" s="4" t="str">
        <f>IF('Input data'!A210="","",'Input data'!A210)</f>
        <v/>
      </c>
      <c r="B195" s="4" t="str">
        <f>IF('Input data'!B210="","",'Input data'!B210)</f>
        <v/>
      </c>
      <c r="C195" s="4" t="str">
        <f>IF('Input data'!C210="","",'Input data'!C210)</f>
        <v/>
      </c>
      <c r="D195" s="4" t="str">
        <f>IF('Input data'!D210="","",'Input data'!D210)</f>
        <v/>
      </c>
      <c r="E195" s="4" t="str">
        <f>IF('Input data'!E210="","",'Input data'!E210)</f>
        <v/>
      </c>
      <c r="F195" s="4" t="str">
        <f>IF('Input data'!F210="","",'Input data'!F210)</f>
        <v/>
      </c>
      <c r="G195" s="4">
        <f>IF('Input data'!G210="","",'Input data'!G210)</f>
        <v>0</v>
      </c>
      <c r="H195" s="4" t="str">
        <f>IF('Input data'!H210&gt;0.5,'Input data'!H210,"")</f>
        <v/>
      </c>
      <c r="I195" s="4" t="str">
        <f>IF('Input data'!I210="","",'Input data'!I210)</f>
        <v/>
      </c>
      <c r="J195" s="12" t="str">
        <f>IF('Result 2005-2012'!$R195="","",IF($M$1=2005,'Result 2005-2012'!J195,IF(AND($M$1=2006,'Calculation sheet'!$AQ195="2005-2012"),'Result 2005-2012'!J195*SUM($Y$7:$AE$7)/7,IF(AND($M$1=2007,'Calculation sheet'!$AQ195="2005-2012"),'Result 2005-2012'!J195*SUM($Z$7:$AE$7)/6,IF(AND($M$1=2008,'Calculation sheet'!$AQ195="2005-2012"),'Result 2005-2012'!J195*SUM($AA$7:$AE$7)/5,IF(AND($M$1=2009,'Calculation sheet'!$AQ195="2005-2012"),'Result 2005-2012'!J195*SUM($AB$7:$AE$7)/4,IF(AND($M$1=2010,'Calculation sheet'!$AQ195="2005-2012"),'Result 2005-2012'!J195*SUM($AC$7:$AE$7)/3,IF(AND($M$1=2011,'Calculation sheet'!$AQ195="2005-2012"),'Result 2005-2012'!J195*SUM($AD$7:$AE$7)/2,IF(AND($M$1=2012,'Calculation sheet'!$AQ195="2005-2012"),'Result 2005-2012'!J195*$AE$7,IF(AND($M$1=2006,'Calculation sheet'!$AQ195="1999-2012"),'Result 2005-2012'!J195*SUM($Y$16:$AE$16)/7,IF(AND($M$1=2007,'Calculation sheet'!$AQ195="1999-2012"),'Result 2005-2012'!J195*SUM($Z$16:$AE$16)/6,IF(AND($M$1=2008,'Calculation sheet'!$AQ195="1999-2012"),'Result 2005-2012'!J195*SUM($AA$16:$AE$16)/5,IF(AND($M$1=2009,'Calculation sheet'!$AQ195="1999-2012"),'Result 2005-2012'!J195*SUM($AB$16:$AE$16)/4,IF(AND($M$1=2010,'Calculation sheet'!$AQ195="1999-2012"),'Result 2005-2012'!J195*SUM($AC$16:$AE$16)/3,IF(AND($M$1=2011,'Calculation sheet'!$AQ195="1999-2012"),'Result 2005-2012'!J195*SUM($AD$16:$AE$16)/2,IF(AND($M$1=2012,'Calculation sheet'!$AQ195="1999-2012"),'Result 2005-2012'!J195*$AE$16,""))))))))))))))))</f>
        <v/>
      </c>
      <c r="K195" s="12" t="str">
        <f>IF('Result 2005-2012'!$R195="","",IF($M$1=2005,'Result 2005-2012'!K195,IF(AND($M$1=2006,'Calculation sheet'!$AQ195="2005-2012"),'Result 2005-2012'!K195*SUM($Y$8:$AE$8)/7,IF(AND($M$1=2007,'Calculation sheet'!$AQ195="2005-2012"),'Result 2005-2012'!K195*SUM($Z$8:$AE$8)/6,IF(AND($M$1=2008,'Calculation sheet'!$AQ195="2005-2012"),'Result 2005-2012'!K195*SUM($AA$8:$AE$8)/5,IF(AND($M$1=2009,'Calculation sheet'!$AQ195="2005-2012"),'Result 2005-2012'!K195*SUM($AB$8:$AE$8)/4,IF(AND($M$1=2010,'Calculation sheet'!$AQ195="2005-2012"),'Result 2005-2012'!K195*SUM($AC$8:$AE$8)/3,IF(AND($M$1=2011,'Calculation sheet'!$AQ195="2005-2012"),'Result 2005-2012'!K195*SUM($AD$8:$AE$8)/2,IF(AND($M$1=2012,'Calculation sheet'!$AQ195="2005-2012"),'Result 2005-2012'!K195*$AE$8,IF(AND($M$1=2006,'Calculation sheet'!$AQ195="1999-2012"),'Result 2005-2012'!K195*SUM($Y$17:$AE$17)/7,IF(AND($M$1=2007,'Calculation sheet'!$AQ195="1999-2012"),'Result 2005-2012'!K195*SUM($Z$17:$AE$17)/6,IF(AND($M$1=2008,'Calculation sheet'!$AQ195="1999-2012"),'Result 2005-2012'!K195*SUM($AA$17:$AE$17)/5,IF(AND($M$1=2009,'Calculation sheet'!$AQ195="1999-2012"),'Result 2005-2012'!K195*SUM($AB$17:$AE$17)/4,IF(AND($M$1=2010,'Calculation sheet'!$AQ195="1999-2012"),'Result 2005-2012'!K195*SUM($AC$17:$AE$17)/3,IF(AND($M$1=2011,'Calculation sheet'!$AQ195="1999-2012"),'Result 2005-2012'!K195*SUM($AD$17:$AE$17)/2,IF(AND($M$1=2012,'Calculation sheet'!$AQ195="1999-2012"),'Result 2005-2012'!K195*$AE$17,""))))))))))))))))</f>
        <v/>
      </c>
      <c r="L195" s="12" t="str">
        <f>IF('Result 2005-2012'!$R195="","",IF($M$1=2005,'Result 2005-2012'!L195,IF(AND($M$1=2006,'Calculation sheet'!$AQ195="2005-2012"),'Result 2005-2012'!L195*SUM($Y$9:$AE$9)/7,IF(AND($M$1=2007,'Calculation sheet'!$AQ195="2005-2012"),'Result 2005-2012'!L195*SUM($Z$9:$AE$9)/6,IF(AND($M$1=2008,'Calculation sheet'!$AQ195="2005-2012"),'Result 2005-2012'!L195*SUM($AA$9:$AE$9)/5,IF(AND($M$1=2009,'Calculation sheet'!$AQ195="2005-2012"),'Result 2005-2012'!L195*SUM($AB$9:$AE$9)/4,IF(AND($M$1=2010,'Calculation sheet'!$AQ195="2005-2012"),'Result 2005-2012'!L195*SUM($AC$9:$AE$9)/3,IF(AND($M$1=2011,'Calculation sheet'!$AQ195="2005-2012"),'Result 2005-2012'!L195*SUM($AD$9:$AE$9)/2,IF(AND($M$1=2012,'Calculation sheet'!$AQ195="2005-2012"),'Result 2005-2012'!L195*$AE$9,IF(AND($M$1=2006,'Calculation sheet'!$AQ195="1999-2012"),'Result 2005-2012'!L195*SUM($Y$18:$AE$18)/7,IF(AND($M$1=2007,'Calculation sheet'!$AQ195="1999-2012"),'Result 2005-2012'!L195*SUM($Z$18:$AE$18)/6,IF(AND($M$1=2008,'Calculation sheet'!$AQ195="1999-2012"),'Result 2005-2012'!L195*SUM($AA$18:$AE$18)/5,IF(AND($M$1=2009,'Calculation sheet'!$AQ195="1999-2012"),'Result 2005-2012'!L195*SUM($AB$18:$AE$18)/4,IF(AND($M$1=2010,'Calculation sheet'!$AQ195="1999-2012"),'Result 2005-2012'!L195*SUM($AC$18:$AE$18)/3,IF(AND($M$1=2011,'Calculation sheet'!$AQ195="1999-2012"),'Result 2005-2012'!L195*SUM($AD$18:$AE$18)/2,IF(AND($M$1=2012,'Calculation sheet'!$AQ195="1999-2012"),'Result 2005-2012'!L195*$AE$18,""))))))))))))))))</f>
        <v/>
      </c>
      <c r="M195" s="12" t="str">
        <f t="shared" si="8"/>
        <v/>
      </c>
      <c r="N195" s="12" t="str">
        <f>IF('Result 2005-2012'!$R195="","",IF($M$1=2005,'Result 2005-2012'!N195,IF(AND($M$1=2006,'Calculation sheet'!$AQ195="2005-2012"),'Result 2005-2012'!N195*SUM($Y$10:$AE$10)/7,IF(AND($M$1=2007,'Calculation sheet'!$AQ195="2005-2012"),'Result 2005-2012'!N195*SUM($Z$10:$AE$10)/6,IF(AND($M$1=2008,'Calculation sheet'!$AQ195="2005-2012"),'Result 2005-2012'!N195*SUM($AA$10:$AE$10)/5,IF(AND($M$1=2009,'Calculation sheet'!$AQ195="2005-2012"),'Result 2005-2012'!N195*SUM($AB$10:$AE$10)/4,IF(AND($M$1=2010,'Calculation sheet'!$AQ195="2005-2012"),'Result 2005-2012'!N195*SUM($AC$10:$AE$10)/3,IF(AND($M$1=2011,'Calculation sheet'!$AQ195="2005-2012"),'Result 2005-2012'!N195*SUM($AD$10:$AE$10)/2,IF(AND($M$1=2012,'Calculation sheet'!$AQ195="2005-2012"),'Result 2005-2012'!N195*$AE$10,IF(AND($M$1=2006,'Calculation sheet'!$AQ195="1999-2012"),'Result 2005-2012'!N195*SUM($Y$16:$AE$16)/7,IF(AND($M$1=2007,'Calculation sheet'!$AQ195="1999-2012"),'Result 2005-2012'!N195*SUM($Z$16:$AE$16)/6,IF(AND($M$1=2008,'Calculation sheet'!$AQ195="1999-2012"),'Result 2005-2012'!N195*SUM($AA$16:$AE$16)/5,IF(AND($M$1=2009,'Calculation sheet'!$AQ195="1999-2012"),'Result 2005-2012'!N195*SUM($AB$16:$AE$16)/4,IF(AND($M$1=2010,'Calculation sheet'!$AQ195="1999-2012"),'Result 2005-2012'!N195*SUM($AC$16:$AE$16)/3,IF(AND($M$1=2011,'Calculation sheet'!$AQ195="1999-2012"),'Result 2005-2012'!N195*SUM($AD$16:$AE$16)/2,IF(AND($M$1=2012,'Calculation sheet'!$AQ195="1999-2012"),'Result 2005-2012'!N195*$AE$16,""))))))))))))))))</f>
        <v/>
      </c>
      <c r="O195" s="12" t="str">
        <f>IF('Result 2005-2012'!$R195="","",IF($M$1=2005,'Result 2005-2012'!O195,IF(AND($M$1=2006,'Calculation sheet'!$AQ195="2005-2012"),'Result 2005-2012'!O195*SUM($Y$10:$AE$10)/7,IF(AND($M$1=2007,'Calculation sheet'!$AQ195="2005-2012"),'Result 2005-2012'!O195*SUM($Z$10:$AE$10)/6,IF(AND($M$1=2008,'Calculation sheet'!$AQ195="2005-2012"),'Result 2005-2012'!O195*SUM($AA$10:$AE$10)/5,IF(AND($M$1=2009,'Calculation sheet'!$AQ195="2005-2012"),'Result 2005-2012'!O195*SUM($AB$10:$AE$10)/4,IF(AND($M$1=2010,'Calculation sheet'!$AQ195="2005-2012"),'Result 2005-2012'!O195*SUM($AC$10:$AE$10)/3,IF(AND($M$1=2011,'Calculation sheet'!$AQ195="2005-2012"),'Result 2005-2012'!O195*SUM($AD$10:$AE$10)/2,IF(AND($M$1=2012,'Calculation sheet'!$AQ195="2005-2012"),'Result 2005-2012'!O195*$AE$10,IF(AND($M$1=2006,'Calculation sheet'!$AQ195="1999-2012"),'Result 2005-2012'!O195*SUM($Y$16:$AE$16)/7,IF(AND($M$1=2007,'Calculation sheet'!$AQ195="1999-2012"),'Result 2005-2012'!O195*SUM($Z$16:$AE$16)/6,IF(AND($M$1=2008,'Calculation sheet'!$AQ195="1999-2012"),'Result 2005-2012'!O195*SUM($AA$16:$AE$16)/5,IF(AND($M$1=2009,'Calculation sheet'!$AQ195="1999-2012"),'Result 2005-2012'!O195*SUM($AB$16:$AE$16)/4,IF(AND($M$1=2010,'Calculation sheet'!$AQ195="1999-2012"),'Result 2005-2012'!O195*SUM($AC$16:$AE$16)/3,IF(AND($M$1=2011,'Calculation sheet'!$AQ195="1999-2012"),'Result 2005-2012'!O195*SUM($AD$16:$AE$16)/2,IF(AND($M$1=2012,'Calculation sheet'!$AQ195="1999-2012"),'Result 2005-2012'!O195*$AE$16,""))))))))))))))))</f>
        <v/>
      </c>
      <c r="P195" s="12" t="str">
        <f>IF('Result 2005-2012'!$R195="","",IF($M$1=2005,'Result 2005-2012'!P195,IF(AND($M$1=2006,'Calculation sheet'!$AQ195="2005-2012"),'Result 2005-2012'!P195*SUM($Y$11:$AE$11)/7,IF(AND($M$1=2007,'Calculation sheet'!$AQ195="2005-2012"),'Result 2005-2012'!P195*SUM($Z$11:$AE$11)/6,IF(AND($M$1=2008,'Calculation sheet'!$AQ195="2005-2012"),'Result 2005-2012'!P195*SUM($AA$11:$AE$11)/5,IF(AND($M$1=2009,'Calculation sheet'!$AQ195="2005-2012"),'Result 2005-2012'!P195*SUM($AB$11:$AE$11)/4,IF(AND($M$1=2010,'Calculation sheet'!$AQ195="2005-2012"),'Result 2005-2012'!P195*SUM($AC$11:$AE$11)/3,IF(AND($M$1=2011,'Calculation sheet'!$AQ195="2005-2012"),'Result 2005-2012'!P195*SUM($AD$11:$AE$11)/2,IF(AND($M$1=2012,'Calculation sheet'!$AQ195="2005-2012"),'Result 2005-2012'!P195*$AE$11,IF(AND($M$1=2006,'Calculation sheet'!$AQ195="1999-2012"),'Result 2005-2012'!P195*SUM($Y$16:$AE$16)/7,IF(AND($M$1=2007,'Calculation sheet'!$AQ195="1999-2012"),'Result 2005-2012'!P195*SUM($Z$16:$AE$16)/6,IF(AND($M$1=2008,'Calculation sheet'!$AQ195="1999-2012"),'Result 2005-2012'!P195*SUM($AA$16:$AE$16)/5,IF(AND($M$1=2009,'Calculation sheet'!$AQ195="1999-2012"),'Result 2005-2012'!P195*SUM($AB$16:$AE$16)/4,IF(AND($M$1=2010,'Calculation sheet'!$AQ195="1999-2012"),'Result 2005-2012'!P195*SUM($AC$16:$AE$16)/3,IF(AND($M$1=2011,'Calculation sheet'!$AQ195="1999-2012"),'Result 2005-2012'!P195*SUM($AD$16:$AE$16)/2,IF(AND($M$1=2012,'Calculation sheet'!$AQ195="1999-2012"),'Result 2005-2012'!P195*$AE$16,""))))))))))))))))</f>
        <v/>
      </c>
      <c r="Q195" s="12" t="str">
        <f t="shared" si="9"/>
        <v/>
      </c>
      <c r="R195" s="14" t="str">
        <f t="shared" si="10"/>
        <v/>
      </c>
    </row>
    <row r="196" spans="1:18" x14ac:dyDescent="0.3">
      <c r="A196" s="4" t="str">
        <f>IF('Input data'!A211="","",'Input data'!A211)</f>
        <v/>
      </c>
      <c r="B196" s="4" t="str">
        <f>IF('Input data'!B211="","",'Input data'!B211)</f>
        <v/>
      </c>
      <c r="C196" s="4" t="str">
        <f>IF('Input data'!C211="","",'Input data'!C211)</f>
        <v/>
      </c>
      <c r="D196" s="4" t="str">
        <f>IF('Input data'!D211="","",'Input data'!D211)</f>
        <v/>
      </c>
      <c r="E196" s="4" t="str">
        <f>IF('Input data'!E211="","",'Input data'!E211)</f>
        <v/>
      </c>
      <c r="F196" s="4" t="str">
        <f>IF('Input data'!F211="","",'Input data'!F211)</f>
        <v/>
      </c>
      <c r="G196" s="4">
        <f>IF('Input data'!G211="","",'Input data'!G211)</f>
        <v>0</v>
      </c>
      <c r="H196" s="4" t="str">
        <f>IF('Input data'!H211&gt;0.5,'Input data'!H211,"")</f>
        <v/>
      </c>
      <c r="I196" s="4" t="str">
        <f>IF('Input data'!I211="","",'Input data'!I211)</f>
        <v/>
      </c>
      <c r="J196" s="12" t="str">
        <f>IF('Result 2005-2012'!$R196="","",IF($M$1=2005,'Result 2005-2012'!J196,IF(AND($M$1=2006,'Calculation sheet'!$AQ196="2005-2012"),'Result 2005-2012'!J196*SUM($Y$7:$AE$7)/7,IF(AND($M$1=2007,'Calculation sheet'!$AQ196="2005-2012"),'Result 2005-2012'!J196*SUM($Z$7:$AE$7)/6,IF(AND($M$1=2008,'Calculation sheet'!$AQ196="2005-2012"),'Result 2005-2012'!J196*SUM($AA$7:$AE$7)/5,IF(AND($M$1=2009,'Calculation sheet'!$AQ196="2005-2012"),'Result 2005-2012'!J196*SUM($AB$7:$AE$7)/4,IF(AND($M$1=2010,'Calculation sheet'!$AQ196="2005-2012"),'Result 2005-2012'!J196*SUM($AC$7:$AE$7)/3,IF(AND($M$1=2011,'Calculation sheet'!$AQ196="2005-2012"),'Result 2005-2012'!J196*SUM($AD$7:$AE$7)/2,IF(AND($M$1=2012,'Calculation sheet'!$AQ196="2005-2012"),'Result 2005-2012'!J196*$AE$7,IF(AND($M$1=2006,'Calculation sheet'!$AQ196="1999-2012"),'Result 2005-2012'!J196*SUM($Y$16:$AE$16)/7,IF(AND($M$1=2007,'Calculation sheet'!$AQ196="1999-2012"),'Result 2005-2012'!J196*SUM($Z$16:$AE$16)/6,IF(AND($M$1=2008,'Calculation sheet'!$AQ196="1999-2012"),'Result 2005-2012'!J196*SUM($AA$16:$AE$16)/5,IF(AND($M$1=2009,'Calculation sheet'!$AQ196="1999-2012"),'Result 2005-2012'!J196*SUM($AB$16:$AE$16)/4,IF(AND($M$1=2010,'Calculation sheet'!$AQ196="1999-2012"),'Result 2005-2012'!J196*SUM($AC$16:$AE$16)/3,IF(AND($M$1=2011,'Calculation sheet'!$AQ196="1999-2012"),'Result 2005-2012'!J196*SUM($AD$16:$AE$16)/2,IF(AND($M$1=2012,'Calculation sheet'!$AQ196="1999-2012"),'Result 2005-2012'!J196*$AE$16,""))))))))))))))))</f>
        <v/>
      </c>
      <c r="K196" s="12" t="str">
        <f>IF('Result 2005-2012'!$R196="","",IF($M$1=2005,'Result 2005-2012'!K196,IF(AND($M$1=2006,'Calculation sheet'!$AQ196="2005-2012"),'Result 2005-2012'!K196*SUM($Y$8:$AE$8)/7,IF(AND($M$1=2007,'Calculation sheet'!$AQ196="2005-2012"),'Result 2005-2012'!K196*SUM($Z$8:$AE$8)/6,IF(AND($M$1=2008,'Calculation sheet'!$AQ196="2005-2012"),'Result 2005-2012'!K196*SUM($AA$8:$AE$8)/5,IF(AND($M$1=2009,'Calculation sheet'!$AQ196="2005-2012"),'Result 2005-2012'!K196*SUM($AB$8:$AE$8)/4,IF(AND($M$1=2010,'Calculation sheet'!$AQ196="2005-2012"),'Result 2005-2012'!K196*SUM($AC$8:$AE$8)/3,IF(AND($M$1=2011,'Calculation sheet'!$AQ196="2005-2012"),'Result 2005-2012'!K196*SUM($AD$8:$AE$8)/2,IF(AND($M$1=2012,'Calculation sheet'!$AQ196="2005-2012"),'Result 2005-2012'!K196*$AE$8,IF(AND($M$1=2006,'Calculation sheet'!$AQ196="1999-2012"),'Result 2005-2012'!K196*SUM($Y$17:$AE$17)/7,IF(AND($M$1=2007,'Calculation sheet'!$AQ196="1999-2012"),'Result 2005-2012'!K196*SUM($Z$17:$AE$17)/6,IF(AND($M$1=2008,'Calculation sheet'!$AQ196="1999-2012"),'Result 2005-2012'!K196*SUM($AA$17:$AE$17)/5,IF(AND($M$1=2009,'Calculation sheet'!$AQ196="1999-2012"),'Result 2005-2012'!K196*SUM($AB$17:$AE$17)/4,IF(AND($M$1=2010,'Calculation sheet'!$AQ196="1999-2012"),'Result 2005-2012'!K196*SUM($AC$17:$AE$17)/3,IF(AND($M$1=2011,'Calculation sheet'!$AQ196="1999-2012"),'Result 2005-2012'!K196*SUM($AD$17:$AE$17)/2,IF(AND($M$1=2012,'Calculation sheet'!$AQ196="1999-2012"),'Result 2005-2012'!K196*$AE$17,""))))))))))))))))</f>
        <v/>
      </c>
      <c r="L196" s="12" t="str">
        <f>IF('Result 2005-2012'!$R196="","",IF($M$1=2005,'Result 2005-2012'!L196,IF(AND($M$1=2006,'Calculation sheet'!$AQ196="2005-2012"),'Result 2005-2012'!L196*SUM($Y$9:$AE$9)/7,IF(AND($M$1=2007,'Calculation sheet'!$AQ196="2005-2012"),'Result 2005-2012'!L196*SUM($Z$9:$AE$9)/6,IF(AND($M$1=2008,'Calculation sheet'!$AQ196="2005-2012"),'Result 2005-2012'!L196*SUM($AA$9:$AE$9)/5,IF(AND($M$1=2009,'Calculation sheet'!$AQ196="2005-2012"),'Result 2005-2012'!L196*SUM($AB$9:$AE$9)/4,IF(AND($M$1=2010,'Calculation sheet'!$AQ196="2005-2012"),'Result 2005-2012'!L196*SUM($AC$9:$AE$9)/3,IF(AND($M$1=2011,'Calculation sheet'!$AQ196="2005-2012"),'Result 2005-2012'!L196*SUM($AD$9:$AE$9)/2,IF(AND($M$1=2012,'Calculation sheet'!$AQ196="2005-2012"),'Result 2005-2012'!L196*$AE$9,IF(AND($M$1=2006,'Calculation sheet'!$AQ196="1999-2012"),'Result 2005-2012'!L196*SUM($Y$18:$AE$18)/7,IF(AND($M$1=2007,'Calculation sheet'!$AQ196="1999-2012"),'Result 2005-2012'!L196*SUM($Z$18:$AE$18)/6,IF(AND($M$1=2008,'Calculation sheet'!$AQ196="1999-2012"),'Result 2005-2012'!L196*SUM($AA$18:$AE$18)/5,IF(AND($M$1=2009,'Calculation sheet'!$AQ196="1999-2012"),'Result 2005-2012'!L196*SUM($AB$18:$AE$18)/4,IF(AND($M$1=2010,'Calculation sheet'!$AQ196="1999-2012"),'Result 2005-2012'!L196*SUM($AC$18:$AE$18)/3,IF(AND($M$1=2011,'Calculation sheet'!$AQ196="1999-2012"),'Result 2005-2012'!L196*SUM($AD$18:$AE$18)/2,IF(AND($M$1=2012,'Calculation sheet'!$AQ196="1999-2012"),'Result 2005-2012'!L196*$AE$18,""))))))))))))))))</f>
        <v/>
      </c>
      <c r="M196" s="12" t="str">
        <f t="shared" si="8"/>
        <v/>
      </c>
      <c r="N196" s="12" t="str">
        <f>IF('Result 2005-2012'!$R196="","",IF($M$1=2005,'Result 2005-2012'!N196,IF(AND($M$1=2006,'Calculation sheet'!$AQ196="2005-2012"),'Result 2005-2012'!N196*SUM($Y$10:$AE$10)/7,IF(AND($M$1=2007,'Calculation sheet'!$AQ196="2005-2012"),'Result 2005-2012'!N196*SUM($Z$10:$AE$10)/6,IF(AND($M$1=2008,'Calculation sheet'!$AQ196="2005-2012"),'Result 2005-2012'!N196*SUM($AA$10:$AE$10)/5,IF(AND($M$1=2009,'Calculation sheet'!$AQ196="2005-2012"),'Result 2005-2012'!N196*SUM($AB$10:$AE$10)/4,IF(AND($M$1=2010,'Calculation sheet'!$AQ196="2005-2012"),'Result 2005-2012'!N196*SUM($AC$10:$AE$10)/3,IF(AND($M$1=2011,'Calculation sheet'!$AQ196="2005-2012"),'Result 2005-2012'!N196*SUM($AD$10:$AE$10)/2,IF(AND($M$1=2012,'Calculation sheet'!$AQ196="2005-2012"),'Result 2005-2012'!N196*$AE$10,IF(AND($M$1=2006,'Calculation sheet'!$AQ196="1999-2012"),'Result 2005-2012'!N196*SUM($Y$16:$AE$16)/7,IF(AND($M$1=2007,'Calculation sheet'!$AQ196="1999-2012"),'Result 2005-2012'!N196*SUM($Z$16:$AE$16)/6,IF(AND($M$1=2008,'Calculation sheet'!$AQ196="1999-2012"),'Result 2005-2012'!N196*SUM($AA$16:$AE$16)/5,IF(AND($M$1=2009,'Calculation sheet'!$AQ196="1999-2012"),'Result 2005-2012'!N196*SUM($AB$16:$AE$16)/4,IF(AND($M$1=2010,'Calculation sheet'!$AQ196="1999-2012"),'Result 2005-2012'!N196*SUM($AC$16:$AE$16)/3,IF(AND($M$1=2011,'Calculation sheet'!$AQ196="1999-2012"),'Result 2005-2012'!N196*SUM($AD$16:$AE$16)/2,IF(AND($M$1=2012,'Calculation sheet'!$AQ196="1999-2012"),'Result 2005-2012'!N196*$AE$16,""))))))))))))))))</f>
        <v/>
      </c>
      <c r="O196" s="12" t="str">
        <f>IF('Result 2005-2012'!$R196="","",IF($M$1=2005,'Result 2005-2012'!O196,IF(AND($M$1=2006,'Calculation sheet'!$AQ196="2005-2012"),'Result 2005-2012'!O196*SUM($Y$10:$AE$10)/7,IF(AND($M$1=2007,'Calculation sheet'!$AQ196="2005-2012"),'Result 2005-2012'!O196*SUM($Z$10:$AE$10)/6,IF(AND($M$1=2008,'Calculation sheet'!$AQ196="2005-2012"),'Result 2005-2012'!O196*SUM($AA$10:$AE$10)/5,IF(AND($M$1=2009,'Calculation sheet'!$AQ196="2005-2012"),'Result 2005-2012'!O196*SUM($AB$10:$AE$10)/4,IF(AND($M$1=2010,'Calculation sheet'!$AQ196="2005-2012"),'Result 2005-2012'!O196*SUM($AC$10:$AE$10)/3,IF(AND($M$1=2011,'Calculation sheet'!$AQ196="2005-2012"),'Result 2005-2012'!O196*SUM($AD$10:$AE$10)/2,IF(AND($M$1=2012,'Calculation sheet'!$AQ196="2005-2012"),'Result 2005-2012'!O196*$AE$10,IF(AND($M$1=2006,'Calculation sheet'!$AQ196="1999-2012"),'Result 2005-2012'!O196*SUM($Y$16:$AE$16)/7,IF(AND($M$1=2007,'Calculation sheet'!$AQ196="1999-2012"),'Result 2005-2012'!O196*SUM($Z$16:$AE$16)/6,IF(AND($M$1=2008,'Calculation sheet'!$AQ196="1999-2012"),'Result 2005-2012'!O196*SUM($AA$16:$AE$16)/5,IF(AND($M$1=2009,'Calculation sheet'!$AQ196="1999-2012"),'Result 2005-2012'!O196*SUM($AB$16:$AE$16)/4,IF(AND($M$1=2010,'Calculation sheet'!$AQ196="1999-2012"),'Result 2005-2012'!O196*SUM($AC$16:$AE$16)/3,IF(AND($M$1=2011,'Calculation sheet'!$AQ196="1999-2012"),'Result 2005-2012'!O196*SUM($AD$16:$AE$16)/2,IF(AND($M$1=2012,'Calculation sheet'!$AQ196="1999-2012"),'Result 2005-2012'!O196*$AE$16,""))))))))))))))))</f>
        <v/>
      </c>
      <c r="P196" s="12" t="str">
        <f>IF('Result 2005-2012'!$R196="","",IF($M$1=2005,'Result 2005-2012'!P196,IF(AND($M$1=2006,'Calculation sheet'!$AQ196="2005-2012"),'Result 2005-2012'!P196*SUM($Y$11:$AE$11)/7,IF(AND($M$1=2007,'Calculation sheet'!$AQ196="2005-2012"),'Result 2005-2012'!P196*SUM($Z$11:$AE$11)/6,IF(AND($M$1=2008,'Calculation sheet'!$AQ196="2005-2012"),'Result 2005-2012'!P196*SUM($AA$11:$AE$11)/5,IF(AND($M$1=2009,'Calculation sheet'!$AQ196="2005-2012"),'Result 2005-2012'!P196*SUM($AB$11:$AE$11)/4,IF(AND($M$1=2010,'Calculation sheet'!$AQ196="2005-2012"),'Result 2005-2012'!P196*SUM($AC$11:$AE$11)/3,IF(AND($M$1=2011,'Calculation sheet'!$AQ196="2005-2012"),'Result 2005-2012'!P196*SUM($AD$11:$AE$11)/2,IF(AND($M$1=2012,'Calculation sheet'!$AQ196="2005-2012"),'Result 2005-2012'!P196*$AE$11,IF(AND($M$1=2006,'Calculation sheet'!$AQ196="1999-2012"),'Result 2005-2012'!P196*SUM($Y$16:$AE$16)/7,IF(AND($M$1=2007,'Calculation sheet'!$AQ196="1999-2012"),'Result 2005-2012'!P196*SUM($Z$16:$AE$16)/6,IF(AND($M$1=2008,'Calculation sheet'!$AQ196="1999-2012"),'Result 2005-2012'!P196*SUM($AA$16:$AE$16)/5,IF(AND($M$1=2009,'Calculation sheet'!$AQ196="1999-2012"),'Result 2005-2012'!P196*SUM($AB$16:$AE$16)/4,IF(AND($M$1=2010,'Calculation sheet'!$AQ196="1999-2012"),'Result 2005-2012'!P196*SUM($AC$16:$AE$16)/3,IF(AND($M$1=2011,'Calculation sheet'!$AQ196="1999-2012"),'Result 2005-2012'!P196*SUM($AD$16:$AE$16)/2,IF(AND($M$1=2012,'Calculation sheet'!$AQ196="1999-2012"),'Result 2005-2012'!P196*$AE$16,""))))))))))))))))</f>
        <v/>
      </c>
      <c r="Q196" s="12" t="str">
        <f t="shared" si="9"/>
        <v/>
      </c>
      <c r="R196" s="14" t="str">
        <f t="shared" si="10"/>
        <v/>
      </c>
    </row>
    <row r="197" spans="1:18" x14ac:dyDescent="0.3">
      <c r="A197" s="4" t="str">
        <f>IF('Input data'!A212="","",'Input data'!A212)</f>
        <v/>
      </c>
      <c r="B197" s="4" t="str">
        <f>IF('Input data'!B212="","",'Input data'!B212)</f>
        <v/>
      </c>
      <c r="C197" s="4" t="str">
        <f>IF('Input data'!C212="","",'Input data'!C212)</f>
        <v/>
      </c>
      <c r="D197" s="4" t="str">
        <f>IF('Input data'!D212="","",'Input data'!D212)</f>
        <v/>
      </c>
      <c r="E197" s="4" t="str">
        <f>IF('Input data'!E212="","",'Input data'!E212)</f>
        <v/>
      </c>
      <c r="F197" s="4" t="str">
        <f>IF('Input data'!F212="","",'Input data'!F212)</f>
        <v/>
      </c>
      <c r="G197" s="4">
        <f>IF('Input data'!G212="","",'Input data'!G212)</f>
        <v>0</v>
      </c>
      <c r="H197" s="4" t="str">
        <f>IF('Input data'!H212&gt;0.5,'Input data'!H212,"")</f>
        <v/>
      </c>
      <c r="I197" s="4" t="str">
        <f>IF('Input data'!I212="","",'Input data'!I212)</f>
        <v/>
      </c>
      <c r="J197" s="12" t="str">
        <f>IF('Result 2005-2012'!$R197="","",IF($M$1=2005,'Result 2005-2012'!J197,IF(AND($M$1=2006,'Calculation sheet'!$AQ197="2005-2012"),'Result 2005-2012'!J197*SUM($Y$7:$AE$7)/7,IF(AND($M$1=2007,'Calculation sheet'!$AQ197="2005-2012"),'Result 2005-2012'!J197*SUM($Z$7:$AE$7)/6,IF(AND($M$1=2008,'Calculation sheet'!$AQ197="2005-2012"),'Result 2005-2012'!J197*SUM($AA$7:$AE$7)/5,IF(AND($M$1=2009,'Calculation sheet'!$AQ197="2005-2012"),'Result 2005-2012'!J197*SUM($AB$7:$AE$7)/4,IF(AND($M$1=2010,'Calculation sheet'!$AQ197="2005-2012"),'Result 2005-2012'!J197*SUM($AC$7:$AE$7)/3,IF(AND($M$1=2011,'Calculation sheet'!$AQ197="2005-2012"),'Result 2005-2012'!J197*SUM($AD$7:$AE$7)/2,IF(AND($M$1=2012,'Calculation sheet'!$AQ197="2005-2012"),'Result 2005-2012'!J197*$AE$7,IF(AND($M$1=2006,'Calculation sheet'!$AQ197="1999-2012"),'Result 2005-2012'!J197*SUM($Y$16:$AE$16)/7,IF(AND($M$1=2007,'Calculation sheet'!$AQ197="1999-2012"),'Result 2005-2012'!J197*SUM($Z$16:$AE$16)/6,IF(AND($M$1=2008,'Calculation sheet'!$AQ197="1999-2012"),'Result 2005-2012'!J197*SUM($AA$16:$AE$16)/5,IF(AND($M$1=2009,'Calculation sheet'!$AQ197="1999-2012"),'Result 2005-2012'!J197*SUM($AB$16:$AE$16)/4,IF(AND($M$1=2010,'Calculation sheet'!$AQ197="1999-2012"),'Result 2005-2012'!J197*SUM($AC$16:$AE$16)/3,IF(AND($M$1=2011,'Calculation sheet'!$AQ197="1999-2012"),'Result 2005-2012'!J197*SUM($AD$16:$AE$16)/2,IF(AND($M$1=2012,'Calculation sheet'!$AQ197="1999-2012"),'Result 2005-2012'!J197*$AE$16,""))))))))))))))))</f>
        <v/>
      </c>
      <c r="K197" s="12" t="str">
        <f>IF('Result 2005-2012'!$R197="","",IF($M$1=2005,'Result 2005-2012'!K197,IF(AND($M$1=2006,'Calculation sheet'!$AQ197="2005-2012"),'Result 2005-2012'!K197*SUM($Y$8:$AE$8)/7,IF(AND($M$1=2007,'Calculation sheet'!$AQ197="2005-2012"),'Result 2005-2012'!K197*SUM($Z$8:$AE$8)/6,IF(AND($M$1=2008,'Calculation sheet'!$AQ197="2005-2012"),'Result 2005-2012'!K197*SUM($AA$8:$AE$8)/5,IF(AND($M$1=2009,'Calculation sheet'!$AQ197="2005-2012"),'Result 2005-2012'!K197*SUM($AB$8:$AE$8)/4,IF(AND($M$1=2010,'Calculation sheet'!$AQ197="2005-2012"),'Result 2005-2012'!K197*SUM($AC$8:$AE$8)/3,IF(AND($M$1=2011,'Calculation sheet'!$AQ197="2005-2012"),'Result 2005-2012'!K197*SUM($AD$8:$AE$8)/2,IF(AND($M$1=2012,'Calculation sheet'!$AQ197="2005-2012"),'Result 2005-2012'!K197*$AE$8,IF(AND($M$1=2006,'Calculation sheet'!$AQ197="1999-2012"),'Result 2005-2012'!K197*SUM($Y$17:$AE$17)/7,IF(AND($M$1=2007,'Calculation sheet'!$AQ197="1999-2012"),'Result 2005-2012'!K197*SUM($Z$17:$AE$17)/6,IF(AND($M$1=2008,'Calculation sheet'!$AQ197="1999-2012"),'Result 2005-2012'!K197*SUM($AA$17:$AE$17)/5,IF(AND($M$1=2009,'Calculation sheet'!$AQ197="1999-2012"),'Result 2005-2012'!K197*SUM($AB$17:$AE$17)/4,IF(AND($M$1=2010,'Calculation sheet'!$AQ197="1999-2012"),'Result 2005-2012'!K197*SUM($AC$17:$AE$17)/3,IF(AND($M$1=2011,'Calculation sheet'!$AQ197="1999-2012"),'Result 2005-2012'!K197*SUM($AD$17:$AE$17)/2,IF(AND($M$1=2012,'Calculation sheet'!$AQ197="1999-2012"),'Result 2005-2012'!K197*$AE$17,""))))))))))))))))</f>
        <v/>
      </c>
      <c r="L197" s="12" t="str">
        <f>IF('Result 2005-2012'!$R197="","",IF($M$1=2005,'Result 2005-2012'!L197,IF(AND($M$1=2006,'Calculation sheet'!$AQ197="2005-2012"),'Result 2005-2012'!L197*SUM($Y$9:$AE$9)/7,IF(AND($M$1=2007,'Calculation sheet'!$AQ197="2005-2012"),'Result 2005-2012'!L197*SUM($Z$9:$AE$9)/6,IF(AND($M$1=2008,'Calculation sheet'!$AQ197="2005-2012"),'Result 2005-2012'!L197*SUM($AA$9:$AE$9)/5,IF(AND($M$1=2009,'Calculation sheet'!$AQ197="2005-2012"),'Result 2005-2012'!L197*SUM($AB$9:$AE$9)/4,IF(AND($M$1=2010,'Calculation sheet'!$AQ197="2005-2012"),'Result 2005-2012'!L197*SUM($AC$9:$AE$9)/3,IF(AND($M$1=2011,'Calculation sheet'!$AQ197="2005-2012"),'Result 2005-2012'!L197*SUM($AD$9:$AE$9)/2,IF(AND($M$1=2012,'Calculation sheet'!$AQ197="2005-2012"),'Result 2005-2012'!L197*$AE$9,IF(AND($M$1=2006,'Calculation sheet'!$AQ197="1999-2012"),'Result 2005-2012'!L197*SUM($Y$18:$AE$18)/7,IF(AND($M$1=2007,'Calculation sheet'!$AQ197="1999-2012"),'Result 2005-2012'!L197*SUM($Z$18:$AE$18)/6,IF(AND($M$1=2008,'Calculation sheet'!$AQ197="1999-2012"),'Result 2005-2012'!L197*SUM($AA$18:$AE$18)/5,IF(AND($M$1=2009,'Calculation sheet'!$AQ197="1999-2012"),'Result 2005-2012'!L197*SUM($AB$18:$AE$18)/4,IF(AND($M$1=2010,'Calculation sheet'!$AQ197="1999-2012"),'Result 2005-2012'!L197*SUM($AC$18:$AE$18)/3,IF(AND($M$1=2011,'Calculation sheet'!$AQ197="1999-2012"),'Result 2005-2012'!L197*SUM($AD$18:$AE$18)/2,IF(AND($M$1=2012,'Calculation sheet'!$AQ197="1999-2012"),'Result 2005-2012'!L197*$AE$18,""))))))))))))))))</f>
        <v/>
      </c>
      <c r="M197" s="12" t="str">
        <f t="shared" si="8"/>
        <v/>
      </c>
      <c r="N197" s="12" t="str">
        <f>IF('Result 2005-2012'!$R197="","",IF($M$1=2005,'Result 2005-2012'!N197,IF(AND($M$1=2006,'Calculation sheet'!$AQ197="2005-2012"),'Result 2005-2012'!N197*SUM($Y$10:$AE$10)/7,IF(AND($M$1=2007,'Calculation sheet'!$AQ197="2005-2012"),'Result 2005-2012'!N197*SUM($Z$10:$AE$10)/6,IF(AND($M$1=2008,'Calculation sheet'!$AQ197="2005-2012"),'Result 2005-2012'!N197*SUM($AA$10:$AE$10)/5,IF(AND($M$1=2009,'Calculation sheet'!$AQ197="2005-2012"),'Result 2005-2012'!N197*SUM($AB$10:$AE$10)/4,IF(AND($M$1=2010,'Calculation sheet'!$AQ197="2005-2012"),'Result 2005-2012'!N197*SUM($AC$10:$AE$10)/3,IF(AND($M$1=2011,'Calculation sheet'!$AQ197="2005-2012"),'Result 2005-2012'!N197*SUM($AD$10:$AE$10)/2,IF(AND($M$1=2012,'Calculation sheet'!$AQ197="2005-2012"),'Result 2005-2012'!N197*$AE$10,IF(AND($M$1=2006,'Calculation sheet'!$AQ197="1999-2012"),'Result 2005-2012'!N197*SUM($Y$16:$AE$16)/7,IF(AND($M$1=2007,'Calculation sheet'!$AQ197="1999-2012"),'Result 2005-2012'!N197*SUM($Z$16:$AE$16)/6,IF(AND($M$1=2008,'Calculation sheet'!$AQ197="1999-2012"),'Result 2005-2012'!N197*SUM($AA$16:$AE$16)/5,IF(AND($M$1=2009,'Calculation sheet'!$AQ197="1999-2012"),'Result 2005-2012'!N197*SUM($AB$16:$AE$16)/4,IF(AND($M$1=2010,'Calculation sheet'!$AQ197="1999-2012"),'Result 2005-2012'!N197*SUM($AC$16:$AE$16)/3,IF(AND($M$1=2011,'Calculation sheet'!$AQ197="1999-2012"),'Result 2005-2012'!N197*SUM($AD$16:$AE$16)/2,IF(AND($M$1=2012,'Calculation sheet'!$AQ197="1999-2012"),'Result 2005-2012'!N197*$AE$16,""))))))))))))))))</f>
        <v/>
      </c>
      <c r="O197" s="12" t="str">
        <f>IF('Result 2005-2012'!$R197="","",IF($M$1=2005,'Result 2005-2012'!O197,IF(AND($M$1=2006,'Calculation sheet'!$AQ197="2005-2012"),'Result 2005-2012'!O197*SUM($Y$10:$AE$10)/7,IF(AND($M$1=2007,'Calculation sheet'!$AQ197="2005-2012"),'Result 2005-2012'!O197*SUM($Z$10:$AE$10)/6,IF(AND($M$1=2008,'Calculation sheet'!$AQ197="2005-2012"),'Result 2005-2012'!O197*SUM($AA$10:$AE$10)/5,IF(AND($M$1=2009,'Calculation sheet'!$AQ197="2005-2012"),'Result 2005-2012'!O197*SUM($AB$10:$AE$10)/4,IF(AND($M$1=2010,'Calculation sheet'!$AQ197="2005-2012"),'Result 2005-2012'!O197*SUM($AC$10:$AE$10)/3,IF(AND($M$1=2011,'Calculation sheet'!$AQ197="2005-2012"),'Result 2005-2012'!O197*SUM($AD$10:$AE$10)/2,IF(AND($M$1=2012,'Calculation sheet'!$AQ197="2005-2012"),'Result 2005-2012'!O197*$AE$10,IF(AND($M$1=2006,'Calculation sheet'!$AQ197="1999-2012"),'Result 2005-2012'!O197*SUM($Y$16:$AE$16)/7,IF(AND($M$1=2007,'Calculation sheet'!$AQ197="1999-2012"),'Result 2005-2012'!O197*SUM($Z$16:$AE$16)/6,IF(AND($M$1=2008,'Calculation sheet'!$AQ197="1999-2012"),'Result 2005-2012'!O197*SUM($AA$16:$AE$16)/5,IF(AND($M$1=2009,'Calculation sheet'!$AQ197="1999-2012"),'Result 2005-2012'!O197*SUM($AB$16:$AE$16)/4,IF(AND($M$1=2010,'Calculation sheet'!$AQ197="1999-2012"),'Result 2005-2012'!O197*SUM($AC$16:$AE$16)/3,IF(AND($M$1=2011,'Calculation sheet'!$AQ197="1999-2012"),'Result 2005-2012'!O197*SUM($AD$16:$AE$16)/2,IF(AND($M$1=2012,'Calculation sheet'!$AQ197="1999-2012"),'Result 2005-2012'!O197*$AE$16,""))))))))))))))))</f>
        <v/>
      </c>
      <c r="P197" s="12" t="str">
        <f>IF('Result 2005-2012'!$R197="","",IF($M$1=2005,'Result 2005-2012'!P197,IF(AND($M$1=2006,'Calculation sheet'!$AQ197="2005-2012"),'Result 2005-2012'!P197*SUM($Y$11:$AE$11)/7,IF(AND($M$1=2007,'Calculation sheet'!$AQ197="2005-2012"),'Result 2005-2012'!P197*SUM($Z$11:$AE$11)/6,IF(AND($M$1=2008,'Calculation sheet'!$AQ197="2005-2012"),'Result 2005-2012'!P197*SUM($AA$11:$AE$11)/5,IF(AND($M$1=2009,'Calculation sheet'!$AQ197="2005-2012"),'Result 2005-2012'!P197*SUM($AB$11:$AE$11)/4,IF(AND($M$1=2010,'Calculation sheet'!$AQ197="2005-2012"),'Result 2005-2012'!P197*SUM($AC$11:$AE$11)/3,IF(AND($M$1=2011,'Calculation sheet'!$AQ197="2005-2012"),'Result 2005-2012'!P197*SUM($AD$11:$AE$11)/2,IF(AND($M$1=2012,'Calculation sheet'!$AQ197="2005-2012"),'Result 2005-2012'!P197*$AE$11,IF(AND($M$1=2006,'Calculation sheet'!$AQ197="1999-2012"),'Result 2005-2012'!P197*SUM($Y$16:$AE$16)/7,IF(AND($M$1=2007,'Calculation sheet'!$AQ197="1999-2012"),'Result 2005-2012'!P197*SUM($Z$16:$AE$16)/6,IF(AND($M$1=2008,'Calculation sheet'!$AQ197="1999-2012"),'Result 2005-2012'!P197*SUM($AA$16:$AE$16)/5,IF(AND($M$1=2009,'Calculation sheet'!$AQ197="1999-2012"),'Result 2005-2012'!P197*SUM($AB$16:$AE$16)/4,IF(AND($M$1=2010,'Calculation sheet'!$AQ197="1999-2012"),'Result 2005-2012'!P197*SUM($AC$16:$AE$16)/3,IF(AND($M$1=2011,'Calculation sheet'!$AQ197="1999-2012"),'Result 2005-2012'!P197*SUM($AD$16:$AE$16)/2,IF(AND($M$1=2012,'Calculation sheet'!$AQ197="1999-2012"),'Result 2005-2012'!P197*$AE$16,""))))))))))))))))</f>
        <v/>
      </c>
      <c r="Q197" s="12" t="str">
        <f t="shared" si="9"/>
        <v/>
      </c>
      <c r="R197" s="14" t="str">
        <f t="shared" si="10"/>
        <v/>
      </c>
    </row>
    <row r="198" spans="1:18" x14ac:dyDescent="0.3">
      <c r="A198" s="4" t="str">
        <f>IF('Input data'!A213="","",'Input data'!A213)</f>
        <v/>
      </c>
      <c r="B198" s="4" t="str">
        <f>IF('Input data'!B213="","",'Input data'!B213)</f>
        <v/>
      </c>
      <c r="C198" s="4" t="str">
        <f>IF('Input data'!C213="","",'Input data'!C213)</f>
        <v/>
      </c>
      <c r="D198" s="4" t="str">
        <f>IF('Input data'!D213="","",'Input data'!D213)</f>
        <v/>
      </c>
      <c r="E198" s="4" t="str">
        <f>IF('Input data'!E213="","",'Input data'!E213)</f>
        <v/>
      </c>
      <c r="F198" s="4" t="str">
        <f>IF('Input data'!F213="","",'Input data'!F213)</f>
        <v/>
      </c>
      <c r="G198" s="4">
        <f>IF('Input data'!G213="","",'Input data'!G213)</f>
        <v>0</v>
      </c>
      <c r="H198" s="4" t="str">
        <f>IF('Input data'!H213&gt;0.5,'Input data'!H213,"")</f>
        <v/>
      </c>
      <c r="I198" s="4" t="str">
        <f>IF('Input data'!I213="","",'Input data'!I213)</f>
        <v/>
      </c>
      <c r="J198" s="12" t="str">
        <f>IF('Result 2005-2012'!$R198="","",IF($M$1=2005,'Result 2005-2012'!J198,IF(AND($M$1=2006,'Calculation sheet'!$AQ198="2005-2012"),'Result 2005-2012'!J198*SUM($Y$7:$AE$7)/7,IF(AND($M$1=2007,'Calculation sheet'!$AQ198="2005-2012"),'Result 2005-2012'!J198*SUM($Z$7:$AE$7)/6,IF(AND($M$1=2008,'Calculation sheet'!$AQ198="2005-2012"),'Result 2005-2012'!J198*SUM($AA$7:$AE$7)/5,IF(AND($M$1=2009,'Calculation sheet'!$AQ198="2005-2012"),'Result 2005-2012'!J198*SUM($AB$7:$AE$7)/4,IF(AND($M$1=2010,'Calculation sheet'!$AQ198="2005-2012"),'Result 2005-2012'!J198*SUM($AC$7:$AE$7)/3,IF(AND($M$1=2011,'Calculation sheet'!$AQ198="2005-2012"),'Result 2005-2012'!J198*SUM($AD$7:$AE$7)/2,IF(AND($M$1=2012,'Calculation sheet'!$AQ198="2005-2012"),'Result 2005-2012'!J198*$AE$7,IF(AND($M$1=2006,'Calculation sheet'!$AQ198="1999-2012"),'Result 2005-2012'!J198*SUM($Y$16:$AE$16)/7,IF(AND($M$1=2007,'Calculation sheet'!$AQ198="1999-2012"),'Result 2005-2012'!J198*SUM($Z$16:$AE$16)/6,IF(AND($M$1=2008,'Calculation sheet'!$AQ198="1999-2012"),'Result 2005-2012'!J198*SUM($AA$16:$AE$16)/5,IF(AND($M$1=2009,'Calculation sheet'!$AQ198="1999-2012"),'Result 2005-2012'!J198*SUM($AB$16:$AE$16)/4,IF(AND($M$1=2010,'Calculation sheet'!$AQ198="1999-2012"),'Result 2005-2012'!J198*SUM($AC$16:$AE$16)/3,IF(AND($M$1=2011,'Calculation sheet'!$AQ198="1999-2012"),'Result 2005-2012'!J198*SUM($AD$16:$AE$16)/2,IF(AND($M$1=2012,'Calculation sheet'!$AQ198="1999-2012"),'Result 2005-2012'!J198*$AE$16,""))))))))))))))))</f>
        <v/>
      </c>
      <c r="K198" s="12" t="str">
        <f>IF('Result 2005-2012'!$R198="","",IF($M$1=2005,'Result 2005-2012'!K198,IF(AND($M$1=2006,'Calculation sheet'!$AQ198="2005-2012"),'Result 2005-2012'!K198*SUM($Y$8:$AE$8)/7,IF(AND($M$1=2007,'Calculation sheet'!$AQ198="2005-2012"),'Result 2005-2012'!K198*SUM($Z$8:$AE$8)/6,IF(AND($M$1=2008,'Calculation sheet'!$AQ198="2005-2012"),'Result 2005-2012'!K198*SUM($AA$8:$AE$8)/5,IF(AND($M$1=2009,'Calculation sheet'!$AQ198="2005-2012"),'Result 2005-2012'!K198*SUM($AB$8:$AE$8)/4,IF(AND($M$1=2010,'Calculation sheet'!$AQ198="2005-2012"),'Result 2005-2012'!K198*SUM($AC$8:$AE$8)/3,IF(AND($M$1=2011,'Calculation sheet'!$AQ198="2005-2012"),'Result 2005-2012'!K198*SUM($AD$8:$AE$8)/2,IF(AND($M$1=2012,'Calculation sheet'!$AQ198="2005-2012"),'Result 2005-2012'!K198*$AE$8,IF(AND($M$1=2006,'Calculation sheet'!$AQ198="1999-2012"),'Result 2005-2012'!K198*SUM($Y$17:$AE$17)/7,IF(AND($M$1=2007,'Calculation sheet'!$AQ198="1999-2012"),'Result 2005-2012'!K198*SUM($Z$17:$AE$17)/6,IF(AND($M$1=2008,'Calculation sheet'!$AQ198="1999-2012"),'Result 2005-2012'!K198*SUM($AA$17:$AE$17)/5,IF(AND($M$1=2009,'Calculation sheet'!$AQ198="1999-2012"),'Result 2005-2012'!K198*SUM($AB$17:$AE$17)/4,IF(AND($M$1=2010,'Calculation sheet'!$AQ198="1999-2012"),'Result 2005-2012'!K198*SUM($AC$17:$AE$17)/3,IF(AND($M$1=2011,'Calculation sheet'!$AQ198="1999-2012"),'Result 2005-2012'!K198*SUM($AD$17:$AE$17)/2,IF(AND($M$1=2012,'Calculation sheet'!$AQ198="1999-2012"),'Result 2005-2012'!K198*$AE$17,""))))))))))))))))</f>
        <v/>
      </c>
      <c r="L198" s="12" t="str">
        <f>IF('Result 2005-2012'!$R198="","",IF($M$1=2005,'Result 2005-2012'!L198,IF(AND($M$1=2006,'Calculation sheet'!$AQ198="2005-2012"),'Result 2005-2012'!L198*SUM($Y$9:$AE$9)/7,IF(AND($M$1=2007,'Calculation sheet'!$AQ198="2005-2012"),'Result 2005-2012'!L198*SUM($Z$9:$AE$9)/6,IF(AND($M$1=2008,'Calculation sheet'!$AQ198="2005-2012"),'Result 2005-2012'!L198*SUM($AA$9:$AE$9)/5,IF(AND($M$1=2009,'Calculation sheet'!$AQ198="2005-2012"),'Result 2005-2012'!L198*SUM($AB$9:$AE$9)/4,IF(AND($M$1=2010,'Calculation sheet'!$AQ198="2005-2012"),'Result 2005-2012'!L198*SUM($AC$9:$AE$9)/3,IF(AND($M$1=2011,'Calculation sheet'!$AQ198="2005-2012"),'Result 2005-2012'!L198*SUM($AD$9:$AE$9)/2,IF(AND($M$1=2012,'Calculation sheet'!$AQ198="2005-2012"),'Result 2005-2012'!L198*$AE$9,IF(AND($M$1=2006,'Calculation sheet'!$AQ198="1999-2012"),'Result 2005-2012'!L198*SUM($Y$18:$AE$18)/7,IF(AND($M$1=2007,'Calculation sheet'!$AQ198="1999-2012"),'Result 2005-2012'!L198*SUM($Z$18:$AE$18)/6,IF(AND($M$1=2008,'Calculation sheet'!$AQ198="1999-2012"),'Result 2005-2012'!L198*SUM($AA$18:$AE$18)/5,IF(AND($M$1=2009,'Calculation sheet'!$AQ198="1999-2012"),'Result 2005-2012'!L198*SUM($AB$18:$AE$18)/4,IF(AND($M$1=2010,'Calculation sheet'!$AQ198="1999-2012"),'Result 2005-2012'!L198*SUM($AC$18:$AE$18)/3,IF(AND($M$1=2011,'Calculation sheet'!$AQ198="1999-2012"),'Result 2005-2012'!L198*SUM($AD$18:$AE$18)/2,IF(AND($M$1=2012,'Calculation sheet'!$AQ198="1999-2012"),'Result 2005-2012'!L198*$AE$18,""))))))))))))))))</f>
        <v/>
      </c>
      <c r="M198" s="12" t="str">
        <f t="shared" si="8"/>
        <v/>
      </c>
      <c r="N198" s="12" t="str">
        <f>IF('Result 2005-2012'!$R198="","",IF($M$1=2005,'Result 2005-2012'!N198,IF(AND($M$1=2006,'Calculation sheet'!$AQ198="2005-2012"),'Result 2005-2012'!N198*SUM($Y$10:$AE$10)/7,IF(AND($M$1=2007,'Calculation sheet'!$AQ198="2005-2012"),'Result 2005-2012'!N198*SUM($Z$10:$AE$10)/6,IF(AND($M$1=2008,'Calculation sheet'!$AQ198="2005-2012"),'Result 2005-2012'!N198*SUM($AA$10:$AE$10)/5,IF(AND($M$1=2009,'Calculation sheet'!$AQ198="2005-2012"),'Result 2005-2012'!N198*SUM($AB$10:$AE$10)/4,IF(AND($M$1=2010,'Calculation sheet'!$AQ198="2005-2012"),'Result 2005-2012'!N198*SUM($AC$10:$AE$10)/3,IF(AND($M$1=2011,'Calculation sheet'!$AQ198="2005-2012"),'Result 2005-2012'!N198*SUM($AD$10:$AE$10)/2,IF(AND($M$1=2012,'Calculation sheet'!$AQ198="2005-2012"),'Result 2005-2012'!N198*$AE$10,IF(AND($M$1=2006,'Calculation sheet'!$AQ198="1999-2012"),'Result 2005-2012'!N198*SUM($Y$16:$AE$16)/7,IF(AND($M$1=2007,'Calculation sheet'!$AQ198="1999-2012"),'Result 2005-2012'!N198*SUM($Z$16:$AE$16)/6,IF(AND($M$1=2008,'Calculation sheet'!$AQ198="1999-2012"),'Result 2005-2012'!N198*SUM($AA$16:$AE$16)/5,IF(AND($M$1=2009,'Calculation sheet'!$AQ198="1999-2012"),'Result 2005-2012'!N198*SUM($AB$16:$AE$16)/4,IF(AND($M$1=2010,'Calculation sheet'!$AQ198="1999-2012"),'Result 2005-2012'!N198*SUM($AC$16:$AE$16)/3,IF(AND($M$1=2011,'Calculation sheet'!$AQ198="1999-2012"),'Result 2005-2012'!N198*SUM($AD$16:$AE$16)/2,IF(AND($M$1=2012,'Calculation sheet'!$AQ198="1999-2012"),'Result 2005-2012'!N198*$AE$16,""))))))))))))))))</f>
        <v/>
      </c>
      <c r="O198" s="12" t="str">
        <f>IF('Result 2005-2012'!$R198="","",IF($M$1=2005,'Result 2005-2012'!O198,IF(AND($M$1=2006,'Calculation sheet'!$AQ198="2005-2012"),'Result 2005-2012'!O198*SUM($Y$10:$AE$10)/7,IF(AND($M$1=2007,'Calculation sheet'!$AQ198="2005-2012"),'Result 2005-2012'!O198*SUM($Z$10:$AE$10)/6,IF(AND($M$1=2008,'Calculation sheet'!$AQ198="2005-2012"),'Result 2005-2012'!O198*SUM($AA$10:$AE$10)/5,IF(AND($M$1=2009,'Calculation sheet'!$AQ198="2005-2012"),'Result 2005-2012'!O198*SUM($AB$10:$AE$10)/4,IF(AND($M$1=2010,'Calculation sheet'!$AQ198="2005-2012"),'Result 2005-2012'!O198*SUM($AC$10:$AE$10)/3,IF(AND($M$1=2011,'Calculation sheet'!$AQ198="2005-2012"),'Result 2005-2012'!O198*SUM($AD$10:$AE$10)/2,IF(AND($M$1=2012,'Calculation sheet'!$AQ198="2005-2012"),'Result 2005-2012'!O198*$AE$10,IF(AND($M$1=2006,'Calculation sheet'!$AQ198="1999-2012"),'Result 2005-2012'!O198*SUM($Y$16:$AE$16)/7,IF(AND($M$1=2007,'Calculation sheet'!$AQ198="1999-2012"),'Result 2005-2012'!O198*SUM($Z$16:$AE$16)/6,IF(AND($M$1=2008,'Calculation sheet'!$AQ198="1999-2012"),'Result 2005-2012'!O198*SUM($AA$16:$AE$16)/5,IF(AND($M$1=2009,'Calculation sheet'!$AQ198="1999-2012"),'Result 2005-2012'!O198*SUM($AB$16:$AE$16)/4,IF(AND($M$1=2010,'Calculation sheet'!$AQ198="1999-2012"),'Result 2005-2012'!O198*SUM($AC$16:$AE$16)/3,IF(AND($M$1=2011,'Calculation sheet'!$AQ198="1999-2012"),'Result 2005-2012'!O198*SUM($AD$16:$AE$16)/2,IF(AND($M$1=2012,'Calculation sheet'!$AQ198="1999-2012"),'Result 2005-2012'!O198*$AE$16,""))))))))))))))))</f>
        <v/>
      </c>
      <c r="P198" s="12" t="str">
        <f>IF('Result 2005-2012'!$R198="","",IF($M$1=2005,'Result 2005-2012'!P198,IF(AND($M$1=2006,'Calculation sheet'!$AQ198="2005-2012"),'Result 2005-2012'!P198*SUM($Y$11:$AE$11)/7,IF(AND($M$1=2007,'Calculation sheet'!$AQ198="2005-2012"),'Result 2005-2012'!P198*SUM($Z$11:$AE$11)/6,IF(AND($M$1=2008,'Calculation sheet'!$AQ198="2005-2012"),'Result 2005-2012'!P198*SUM($AA$11:$AE$11)/5,IF(AND($M$1=2009,'Calculation sheet'!$AQ198="2005-2012"),'Result 2005-2012'!P198*SUM($AB$11:$AE$11)/4,IF(AND($M$1=2010,'Calculation sheet'!$AQ198="2005-2012"),'Result 2005-2012'!P198*SUM($AC$11:$AE$11)/3,IF(AND($M$1=2011,'Calculation sheet'!$AQ198="2005-2012"),'Result 2005-2012'!P198*SUM($AD$11:$AE$11)/2,IF(AND($M$1=2012,'Calculation sheet'!$AQ198="2005-2012"),'Result 2005-2012'!P198*$AE$11,IF(AND($M$1=2006,'Calculation sheet'!$AQ198="1999-2012"),'Result 2005-2012'!P198*SUM($Y$16:$AE$16)/7,IF(AND($M$1=2007,'Calculation sheet'!$AQ198="1999-2012"),'Result 2005-2012'!P198*SUM($Z$16:$AE$16)/6,IF(AND($M$1=2008,'Calculation sheet'!$AQ198="1999-2012"),'Result 2005-2012'!P198*SUM($AA$16:$AE$16)/5,IF(AND($M$1=2009,'Calculation sheet'!$AQ198="1999-2012"),'Result 2005-2012'!P198*SUM($AB$16:$AE$16)/4,IF(AND($M$1=2010,'Calculation sheet'!$AQ198="1999-2012"),'Result 2005-2012'!P198*SUM($AC$16:$AE$16)/3,IF(AND($M$1=2011,'Calculation sheet'!$AQ198="1999-2012"),'Result 2005-2012'!P198*SUM($AD$16:$AE$16)/2,IF(AND($M$1=2012,'Calculation sheet'!$AQ198="1999-2012"),'Result 2005-2012'!P198*$AE$16,""))))))))))))))))</f>
        <v/>
      </c>
      <c r="Q198" s="12" t="str">
        <f t="shared" si="9"/>
        <v/>
      </c>
      <c r="R198" s="14" t="str">
        <f t="shared" si="10"/>
        <v/>
      </c>
    </row>
    <row r="199" spans="1:18" x14ac:dyDescent="0.3">
      <c r="A199" s="4" t="str">
        <f>IF('Input data'!A214="","",'Input data'!A214)</f>
        <v/>
      </c>
      <c r="B199" s="4" t="str">
        <f>IF('Input data'!B214="","",'Input data'!B214)</f>
        <v/>
      </c>
      <c r="C199" s="4" t="str">
        <f>IF('Input data'!C214="","",'Input data'!C214)</f>
        <v/>
      </c>
      <c r="D199" s="4" t="str">
        <f>IF('Input data'!D214="","",'Input data'!D214)</f>
        <v/>
      </c>
      <c r="E199" s="4" t="str">
        <f>IF('Input data'!E214="","",'Input data'!E214)</f>
        <v/>
      </c>
      <c r="F199" s="4" t="str">
        <f>IF('Input data'!F214="","",'Input data'!F214)</f>
        <v/>
      </c>
      <c r="G199" s="4">
        <f>IF('Input data'!G214="","",'Input data'!G214)</f>
        <v>0</v>
      </c>
      <c r="H199" s="4" t="str">
        <f>IF('Input data'!H214&gt;0.5,'Input data'!H214,"")</f>
        <v/>
      </c>
      <c r="I199" s="4" t="str">
        <f>IF('Input data'!I214="","",'Input data'!I214)</f>
        <v/>
      </c>
      <c r="J199" s="12" t="str">
        <f>IF('Result 2005-2012'!$R199="","",IF($M$1=2005,'Result 2005-2012'!J199,IF(AND($M$1=2006,'Calculation sheet'!$AQ199="2005-2012"),'Result 2005-2012'!J199*SUM($Y$7:$AE$7)/7,IF(AND($M$1=2007,'Calculation sheet'!$AQ199="2005-2012"),'Result 2005-2012'!J199*SUM($Z$7:$AE$7)/6,IF(AND($M$1=2008,'Calculation sheet'!$AQ199="2005-2012"),'Result 2005-2012'!J199*SUM($AA$7:$AE$7)/5,IF(AND($M$1=2009,'Calculation sheet'!$AQ199="2005-2012"),'Result 2005-2012'!J199*SUM($AB$7:$AE$7)/4,IF(AND($M$1=2010,'Calculation sheet'!$AQ199="2005-2012"),'Result 2005-2012'!J199*SUM($AC$7:$AE$7)/3,IF(AND($M$1=2011,'Calculation sheet'!$AQ199="2005-2012"),'Result 2005-2012'!J199*SUM($AD$7:$AE$7)/2,IF(AND($M$1=2012,'Calculation sheet'!$AQ199="2005-2012"),'Result 2005-2012'!J199*$AE$7,IF(AND($M$1=2006,'Calculation sheet'!$AQ199="1999-2012"),'Result 2005-2012'!J199*SUM($Y$16:$AE$16)/7,IF(AND($M$1=2007,'Calculation sheet'!$AQ199="1999-2012"),'Result 2005-2012'!J199*SUM($Z$16:$AE$16)/6,IF(AND($M$1=2008,'Calculation sheet'!$AQ199="1999-2012"),'Result 2005-2012'!J199*SUM($AA$16:$AE$16)/5,IF(AND($M$1=2009,'Calculation sheet'!$AQ199="1999-2012"),'Result 2005-2012'!J199*SUM($AB$16:$AE$16)/4,IF(AND($M$1=2010,'Calculation sheet'!$AQ199="1999-2012"),'Result 2005-2012'!J199*SUM($AC$16:$AE$16)/3,IF(AND($M$1=2011,'Calculation sheet'!$AQ199="1999-2012"),'Result 2005-2012'!J199*SUM($AD$16:$AE$16)/2,IF(AND($M$1=2012,'Calculation sheet'!$AQ199="1999-2012"),'Result 2005-2012'!J199*$AE$16,""))))))))))))))))</f>
        <v/>
      </c>
      <c r="K199" s="12" t="str">
        <f>IF('Result 2005-2012'!$R199="","",IF($M$1=2005,'Result 2005-2012'!K199,IF(AND($M$1=2006,'Calculation sheet'!$AQ199="2005-2012"),'Result 2005-2012'!K199*SUM($Y$8:$AE$8)/7,IF(AND($M$1=2007,'Calculation sheet'!$AQ199="2005-2012"),'Result 2005-2012'!K199*SUM($Z$8:$AE$8)/6,IF(AND($M$1=2008,'Calculation sheet'!$AQ199="2005-2012"),'Result 2005-2012'!K199*SUM($AA$8:$AE$8)/5,IF(AND($M$1=2009,'Calculation sheet'!$AQ199="2005-2012"),'Result 2005-2012'!K199*SUM($AB$8:$AE$8)/4,IF(AND($M$1=2010,'Calculation sheet'!$AQ199="2005-2012"),'Result 2005-2012'!K199*SUM($AC$8:$AE$8)/3,IF(AND($M$1=2011,'Calculation sheet'!$AQ199="2005-2012"),'Result 2005-2012'!K199*SUM($AD$8:$AE$8)/2,IF(AND($M$1=2012,'Calculation sheet'!$AQ199="2005-2012"),'Result 2005-2012'!K199*$AE$8,IF(AND($M$1=2006,'Calculation sheet'!$AQ199="1999-2012"),'Result 2005-2012'!K199*SUM($Y$17:$AE$17)/7,IF(AND($M$1=2007,'Calculation sheet'!$AQ199="1999-2012"),'Result 2005-2012'!K199*SUM($Z$17:$AE$17)/6,IF(AND($M$1=2008,'Calculation sheet'!$AQ199="1999-2012"),'Result 2005-2012'!K199*SUM($AA$17:$AE$17)/5,IF(AND($M$1=2009,'Calculation sheet'!$AQ199="1999-2012"),'Result 2005-2012'!K199*SUM($AB$17:$AE$17)/4,IF(AND($M$1=2010,'Calculation sheet'!$AQ199="1999-2012"),'Result 2005-2012'!K199*SUM($AC$17:$AE$17)/3,IF(AND($M$1=2011,'Calculation sheet'!$AQ199="1999-2012"),'Result 2005-2012'!K199*SUM($AD$17:$AE$17)/2,IF(AND($M$1=2012,'Calculation sheet'!$AQ199="1999-2012"),'Result 2005-2012'!K199*$AE$17,""))))))))))))))))</f>
        <v/>
      </c>
      <c r="L199" s="12" t="str">
        <f>IF('Result 2005-2012'!$R199="","",IF($M$1=2005,'Result 2005-2012'!L199,IF(AND($M$1=2006,'Calculation sheet'!$AQ199="2005-2012"),'Result 2005-2012'!L199*SUM($Y$9:$AE$9)/7,IF(AND($M$1=2007,'Calculation sheet'!$AQ199="2005-2012"),'Result 2005-2012'!L199*SUM($Z$9:$AE$9)/6,IF(AND($M$1=2008,'Calculation sheet'!$AQ199="2005-2012"),'Result 2005-2012'!L199*SUM($AA$9:$AE$9)/5,IF(AND($M$1=2009,'Calculation sheet'!$AQ199="2005-2012"),'Result 2005-2012'!L199*SUM($AB$9:$AE$9)/4,IF(AND($M$1=2010,'Calculation sheet'!$AQ199="2005-2012"),'Result 2005-2012'!L199*SUM($AC$9:$AE$9)/3,IF(AND($M$1=2011,'Calculation sheet'!$AQ199="2005-2012"),'Result 2005-2012'!L199*SUM($AD$9:$AE$9)/2,IF(AND($M$1=2012,'Calculation sheet'!$AQ199="2005-2012"),'Result 2005-2012'!L199*$AE$9,IF(AND($M$1=2006,'Calculation sheet'!$AQ199="1999-2012"),'Result 2005-2012'!L199*SUM($Y$18:$AE$18)/7,IF(AND($M$1=2007,'Calculation sheet'!$AQ199="1999-2012"),'Result 2005-2012'!L199*SUM($Z$18:$AE$18)/6,IF(AND($M$1=2008,'Calculation sheet'!$AQ199="1999-2012"),'Result 2005-2012'!L199*SUM($AA$18:$AE$18)/5,IF(AND($M$1=2009,'Calculation sheet'!$AQ199="1999-2012"),'Result 2005-2012'!L199*SUM($AB$18:$AE$18)/4,IF(AND($M$1=2010,'Calculation sheet'!$AQ199="1999-2012"),'Result 2005-2012'!L199*SUM($AC$18:$AE$18)/3,IF(AND($M$1=2011,'Calculation sheet'!$AQ199="1999-2012"),'Result 2005-2012'!L199*SUM($AD$18:$AE$18)/2,IF(AND($M$1=2012,'Calculation sheet'!$AQ199="1999-2012"),'Result 2005-2012'!L199*$AE$18,""))))))))))))))))</f>
        <v/>
      </c>
      <c r="M199" s="12" t="str">
        <f t="shared" ref="M199:M262" si="11">IF(SUM(J199:L199)&gt;0,SUM(J199:L199),"")</f>
        <v/>
      </c>
      <c r="N199" s="12" t="str">
        <f>IF('Result 2005-2012'!$R199="","",IF($M$1=2005,'Result 2005-2012'!N199,IF(AND($M$1=2006,'Calculation sheet'!$AQ199="2005-2012"),'Result 2005-2012'!N199*SUM($Y$10:$AE$10)/7,IF(AND($M$1=2007,'Calculation sheet'!$AQ199="2005-2012"),'Result 2005-2012'!N199*SUM($Z$10:$AE$10)/6,IF(AND($M$1=2008,'Calculation sheet'!$AQ199="2005-2012"),'Result 2005-2012'!N199*SUM($AA$10:$AE$10)/5,IF(AND($M$1=2009,'Calculation sheet'!$AQ199="2005-2012"),'Result 2005-2012'!N199*SUM($AB$10:$AE$10)/4,IF(AND($M$1=2010,'Calculation sheet'!$AQ199="2005-2012"),'Result 2005-2012'!N199*SUM($AC$10:$AE$10)/3,IF(AND($M$1=2011,'Calculation sheet'!$AQ199="2005-2012"),'Result 2005-2012'!N199*SUM($AD$10:$AE$10)/2,IF(AND($M$1=2012,'Calculation sheet'!$AQ199="2005-2012"),'Result 2005-2012'!N199*$AE$10,IF(AND($M$1=2006,'Calculation sheet'!$AQ199="1999-2012"),'Result 2005-2012'!N199*SUM($Y$16:$AE$16)/7,IF(AND($M$1=2007,'Calculation sheet'!$AQ199="1999-2012"),'Result 2005-2012'!N199*SUM($Z$16:$AE$16)/6,IF(AND($M$1=2008,'Calculation sheet'!$AQ199="1999-2012"),'Result 2005-2012'!N199*SUM($AA$16:$AE$16)/5,IF(AND($M$1=2009,'Calculation sheet'!$AQ199="1999-2012"),'Result 2005-2012'!N199*SUM($AB$16:$AE$16)/4,IF(AND($M$1=2010,'Calculation sheet'!$AQ199="1999-2012"),'Result 2005-2012'!N199*SUM($AC$16:$AE$16)/3,IF(AND($M$1=2011,'Calculation sheet'!$AQ199="1999-2012"),'Result 2005-2012'!N199*SUM($AD$16:$AE$16)/2,IF(AND($M$1=2012,'Calculation sheet'!$AQ199="1999-2012"),'Result 2005-2012'!N199*$AE$16,""))))))))))))))))</f>
        <v/>
      </c>
      <c r="O199" s="12" t="str">
        <f>IF('Result 2005-2012'!$R199="","",IF($M$1=2005,'Result 2005-2012'!O199,IF(AND($M$1=2006,'Calculation sheet'!$AQ199="2005-2012"),'Result 2005-2012'!O199*SUM($Y$10:$AE$10)/7,IF(AND($M$1=2007,'Calculation sheet'!$AQ199="2005-2012"),'Result 2005-2012'!O199*SUM($Z$10:$AE$10)/6,IF(AND($M$1=2008,'Calculation sheet'!$AQ199="2005-2012"),'Result 2005-2012'!O199*SUM($AA$10:$AE$10)/5,IF(AND($M$1=2009,'Calculation sheet'!$AQ199="2005-2012"),'Result 2005-2012'!O199*SUM($AB$10:$AE$10)/4,IF(AND($M$1=2010,'Calculation sheet'!$AQ199="2005-2012"),'Result 2005-2012'!O199*SUM($AC$10:$AE$10)/3,IF(AND($M$1=2011,'Calculation sheet'!$AQ199="2005-2012"),'Result 2005-2012'!O199*SUM($AD$10:$AE$10)/2,IF(AND($M$1=2012,'Calculation sheet'!$AQ199="2005-2012"),'Result 2005-2012'!O199*$AE$10,IF(AND($M$1=2006,'Calculation sheet'!$AQ199="1999-2012"),'Result 2005-2012'!O199*SUM($Y$16:$AE$16)/7,IF(AND($M$1=2007,'Calculation sheet'!$AQ199="1999-2012"),'Result 2005-2012'!O199*SUM($Z$16:$AE$16)/6,IF(AND($M$1=2008,'Calculation sheet'!$AQ199="1999-2012"),'Result 2005-2012'!O199*SUM($AA$16:$AE$16)/5,IF(AND($M$1=2009,'Calculation sheet'!$AQ199="1999-2012"),'Result 2005-2012'!O199*SUM($AB$16:$AE$16)/4,IF(AND($M$1=2010,'Calculation sheet'!$AQ199="1999-2012"),'Result 2005-2012'!O199*SUM($AC$16:$AE$16)/3,IF(AND($M$1=2011,'Calculation sheet'!$AQ199="1999-2012"),'Result 2005-2012'!O199*SUM($AD$16:$AE$16)/2,IF(AND($M$1=2012,'Calculation sheet'!$AQ199="1999-2012"),'Result 2005-2012'!O199*$AE$16,""))))))))))))))))</f>
        <v/>
      </c>
      <c r="P199" s="12" t="str">
        <f>IF('Result 2005-2012'!$R199="","",IF($M$1=2005,'Result 2005-2012'!P199,IF(AND($M$1=2006,'Calculation sheet'!$AQ199="2005-2012"),'Result 2005-2012'!P199*SUM($Y$11:$AE$11)/7,IF(AND($M$1=2007,'Calculation sheet'!$AQ199="2005-2012"),'Result 2005-2012'!P199*SUM($Z$11:$AE$11)/6,IF(AND($M$1=2008,'Calculation sheet'!$AQ199="2005-2012"),'Result 2005-2012'!P199*SUM($AA$11:$AE$11)/5,IF(AND($M$1=2009,'Calculation sheet'!$AQ199="2005-2012"),'Result 2005-2012'!P199*SUM($AB$11:$AE$11)/4,IF(AND($M$1=2010,'Calculation sheet'!$AQ199="2005-2012"),'Result 2005-2012'!P199*SUM($AC$11:$AE$11)/3,IF(AND($M$1=2011,'Calculation sheet'!$AQ199="2005-2012"),'Result 2005-2012'!P199*SUM($AD$11:$AE$11)/2,IF(AND($M$1=2012,'Calculation sheet'!$AQ199="2005-2012"),'Result 2005-2012'!P199*$AE$11,IF(AND($M$1=2006,'Calculation sheet'!$AQ199="1999-2012"),'Result 2005-2012'!P199*SUM($Y$16:$AE$16)/7,IF(AND($M$1=2007,'Calculation sheet'!$AQ199="1999-2012"),'Result 2005-2012'!P199*SUM($Z$16:$AE$16)/6,IF(AND($M$1=2008,'Calculation sheet'!$AQ199="1999-2012"),'Result 2005-2012'!P199*SUM($AA$16:$AE$16)/5,IF(AND($M$1=2009,'Calculation sheet'!$AQ199="1999-2012"),'Result 2005-2012'!P199*SUM($AB$16:$AE$16)/4,IF(AND($M$1=2010,'Calculation sheet'!$AQ199="1999-2012"),'Result 2005-2012'!P199*SUM($AC$16:$AE$16)/3,IF(AND($M$1=2011,'Calculation sheet'!$AQ199="1999-2012"),'Result 2005-2012'!P199*SUM($AD$16:$AE$16)/2,IF(AND($M$1=2012,'Calculation sheet'!$AQ199="1999-2012"),'Result 2005-2012'!P199*$AE$16,""))))))))))))))))</f>
        <v/>
      </c>
      <c r="Q199" s="12" t="str">
        <f t="shared" ref="Q199:Q262" si="12">IF(SUM(N199:P199)&gt;0,SUM(N199:P199),"")</f>
        <v/>
      </c>
      <c r="R199" s="14" t="str">
        <f t="shared" ref="R199:R262" si="13">IF(M199="","",18609867*N199+3188341*O199+480261*P199+697929*(J199+K199))</f>
        <v/>
      </c>
    </row>
    <row r="200" spans="1:18" x14ac:dyDescent="0.3">
      <c r="A200" s="4" t="str">
        <f>IF('Input data'!A215="","",'Input data'!A215)</f>
        <v/>
      </c>
      <c r="B200" s="4" t="str">
        <f>IF('Input data'!B215="","",'Input data'!B215)</f>
        <v/>
      </c>
      <c r="C200" s="4" t="str">
        <f>IF('Input data'!C215="","",'Input data'!C215)</f>
        <v/>
      </c>
      <c r="D200" s="4" t="str">
        <f>IF('Input data'!D215="","",'Input data'!D215)</f>
        <v/>
      </c>
      <c r="E200" s="4" t="str">
        <f>IF('Input data'!E215="","",'Input data'!E215)</f>
        <v/>
      </c>
      <c r="F200" s="4" t="str">
        <f>IF('Input data'!F215="","",'Input data'!F215)</f>
        <v/>
      </c>
      <c r="G200" s="4">
        <f>IF('Input data'!G215="","",'Input data'!G215)</f>
        <v>0</v>
      </c>
      <c r="H200" s="4" t="str">
        <f>IF('Input data'!H215&gt;0.5,'Input data'!H215,"")</f>
        <v/>
      </c>
      <c r="I200" s="4" t="str">
        <f>IF('Input data'!I215="","",'Input data'!I215)</f>
        <v/>
      </c>
      <c r="J200" s="12" t="str">
        <f>IF('Result 2005-2012'!$R200="","",IF($M$1=2005,'Result 2005-2012'!J200,IF(AND($M$1=2006,'Calculation sheet'!$AQ200="2005-2012"),'Result 2005-2012'!J200*SUM($Y$7:$AE$7)/7,IF(AND($M$1=2007,'Calculation sheet'!$AQ200="2005-2012"),'Result 2005-2012'!J200*SUM($Z$7:$AE$7)/6,IF(AND($M$1=2008,'Calculation sheet'!$AQ200="2005-2012"),'Result 2005-2012'!J200*SUM($AA$7:$AE$7)/5,IF(AND($M$1=2009,'Calculation sheet'!$AQ200="2005-2012"),'Result 2005-2012'!J200*SUM($AB$7:$AE$7)/4,IF(AND($M$1=2010,'Calculation sheet'!$AQ200="2005-2012"),'Result 2005-2012'!J200*SUM($AC$7:$AE$7)/3,IF(AND($M$1=2011,'Calculation sheet'!$AQ200="2005-2012"),'Result 2005-2012'!J200*SUM($AD$7:$AE$7)/2,IF(AND($M$1=2012,'Calculation sheet'!$AQ200="2005-2012"),'Result 2005-2012'!J200*$AE$7,IF(AND($M$1=2006,'Calculation sheet'!$AQ200="1999-2012"),'Result 2005-2012'!J200*SUM($Y$16:$AE$16)/7,IF(AND($M$1=2007,'Calculation sheet'!$AQ200="1999-2012"),'Result 2005-2012'!J200*SUM($Z$16:$AE$16)/6,IF(AND($M$1=2008,'Calculation sheet'!$AQ200="1999-2012"),'Result 2005-2012'!J200*SUM($AA$16:$AE$16)/5,IF(AND($M$1=2009,'Calculation sheet'!$AQ200="1999-2012"),'Result 2005-2012'!J200*SUM($AB$16:$AE$16)/4,IF(AND($M$1=2010,'Calculation sheet'!$AQ200="1999-2012"),'Result 2005-2012'!J200*SUM($AC$16:$AE$16)/3,IF(AND($M$1=2011,'Calculation sheet'!$AQ200="1999-2012"),'Result 2005-2012'!J200*SUM($AD$16:$AE$16)/2,IF(AND($M$1=2012,'Calculation sheet'!$AQ200="1999-2012"),'Result 2005-2012'!J200*$AE$16,""))))))))))))))))</f>
        <v/>
      </c>
      <c r="K200" s="12" t="str">
        <f>IF('Result 2005-2012'!$R200="","",IF($M$1=2005,'Result 2005-2012'!K200,IF(AND($M$1=2006,'Calculation sheet'!$AQ200="2005-2012"),'Result 2005-2012'!K200*SUM($Y$8:$AE$8)/7,IF(AND($M$1=2007,'Calculation sheet'!$AQ200="2005-2012"),'Result 2005-2012'!K200*SUM($Z$8:$AE$8)/6,IF(AND($M$1=2008,'Calculation sheet'!$AQ200="2005-2012"),'Result 2005-2012'!K200*SUM($AA$8:$AE$8)/5,IF(AND($M$1=2009,'Calculation sheet'!$AQ200="2005-2012"),'Result 2005-2012'!K200*SUM($AB$8:$AE$8)/4,IF(AND($M$1=2010,'Calculation sheet'!$AQ200="2005-2012"),'Result 2005-2012'!K200*SUM($AC$8:$AE$8)/3,IF(AND($M$1=2011,'Calculation sheet'!$AQ200="2005-2012"),'Result 2005-2012'!K200*SUM($AD$8:$AE$8)/2,IF(AND($M$1=2012,'Calculation sheet'!$AQ200="2005-2012"),'Result 2005-2012'!K200*$AE$8,IF(AND($M$1=2006,'Calculation sheet'!$AQ200="1999-2012"),'Result 2005-2012'!K200*SUM($Y$17:$AE$17)/7,IF(AND($M$1=2007,'Calculation sheet'!$AQ200="1999-2012"),'Result 2005-2012'!K200*SUM($Z$17:$AE$17)/6,IF(AND($M$1=2008,'Calculation sheet'!$AQ200="1999-2012"),'Result 2005-2012'!K200*SUM($AA$17:$AE$17)/5,IF(AND($M$1=2009,'Calculation sheet'!$AQ200="1999-2012"),'Result 2005-2012'!K200*SUM($AB$17:$AE$17)/4,IF(AND($M$1=2010,'Calculation sheet'!$AQ200="1999-2012"),'Result 2005-2012'!K200*SUM($AC$17:$AE$17)/3,IF(AND($M$1=2011,'Calculation sheet'!$AQ200="1999-2012"),'Result 2005-2012'!K200*SUM($AD$17:$AE$17)/2,IF(AND($M$1=2012,'Calculation sheet'!$AQ200="1999-2012"),'Result 2005-2012'!K200*$AE$17,""))))))))))))))))</f>
        <v/>
      </c>
      <c r="L200" s="12" t="str">
        <f>IF('Result 2005-2012'!$R200="","",IF($M$1=2005,'Result 2005-2012'!L200,IF(AND($M$1=2006,'Calculation sheet'!$AQ200="2005-2012"),'Result 2005-2012'!L200*SUM($Y$9:$AE$9)/7,IF(AND($M$1=2007,'Calculation sheet'!$AQ200="2005-2012"),'Result 2005-2012'!L200*SUM($Z$9:$AE$9)/6,IF(AND($M$1=2008,'Calculation sheet'!$AQ200="2005-2012"),'Result 2005-2012'!L200*SUM($AA$9:$AE$9)/5,IF(AND($M$1=2009,'Calculation sheet'!$AQ200="2005-2012"),'Result 2005-2012'!L200*SUM($AB$9:$AE$9)/4,IF(AND($M$1=2010,'Calculation sheet'!$AQ200="2005-2012"),'Result 2005-2012'!L200*SUM($AC$9:$AE$9)/3,IF(AND($M$1=2011,'Calculation sheet'!$AQ200="2005-2012"),'Result 2005-2012'!L200*SUM($AD$9:$AE$9)/2,IF(AND($M$1=2012,'Calculation sheet'!$AQ200="2005-2012"),'Result 2005-2012'!L200*$AE$9,IF(AND($M$1=2006,'Calculation sheet'!$AQ200="1999-2012"),'Result 2005-2012'!L200*SUM($Y$18:$AE$18)/7,IF(AND($M$1=2007,'Calculation sheet'!$AQ200="1999-2012"),'Result 2005-2012'!L200*SUM($Z$18:$AE$18)/6,IF(AND($M$1=2008,'Calculation sheet'!$AQ200="1999-2012"),'Result 2005-2012'!L200*SUM($AA$18:$AE$18)/5,IF(AND($M$1=2009,'Calculation sheet'!$AQ200="1999-2012"),'Result 2005-2012'!L200*SUM($AB$18:$AE$18)/4,IF(AND($M$1=2010,'Calculation sheet'!$AQ200="1999-2012"),'Result 2005-2012'!L200*SUM($AC$18:$AE$18)/3,IF(AND($M$1=2011,'Calculation sheet'!$AQ200="1999-2012"),'Result 2005-2012'!L200*SUM($AD$18:$AE$18)/2,IF(AND($M$1=2012,'Calculation sheet'!$AQ200="1999-2012"),'Result 2005-2012'!L200*$AE$18,""))))))))))))))))</f>
        <v/>
      </c>
      <c r="M200" s="12" t="str">
        <f t="shared" si="11"/>
        <v/>
      </c>
      <c r="N200" s="12" t="str">
        <f>IF('Result 2005-2012'!$R200="","",IF($M$1=2005,'Result 2005-2012'!N200,IF(AND($M$1=2006,'Calculation sheet'!$AQ200="2005-2012"),'Result 2005-2012'!N200*SUM($Y$10:$AE$10)/7,IF(AND($M$1=2007,'Calculation sheet'!$AQ200="2005-2012"),'Result 2005-2012'!N200*SUM($Z$10:$AE$10)/6,IF(AND($M$1=2008,'Calculation sheet'!$AQ200="2005-2012"),'Result 2005-2012'!N200*SUM($AA$10:$AE$10)/5,IF(AND($M$1=2009,'Calculation sheet'!$AQ200="2005-2012"),'Result 2005-2012'!N200*SUM($AB$10:$AE$10)/4,IF(AND($M$1=2010,'Calculation sheet'!$AQ200="2005-2012"),'Result 2005-2012'!N200*SUM($AC$10:$AE$10)/3,IF(AND($M$1=2011,'Calculation sheet'!$AQ200="2005-2012"),'Result 2005-2012'!N200*SUM($AD$10:$AE$10)/2,IF(AND($M$1=2012,'Calculation sheet'!$AQ200="2005-2012"),'Result 2005-2012'!N200*$AE$10,IF(AND($M$1=2006,'Calculation sheet'!$AQ200="1999-2012"),'Result 2005-2012'!N200*SUM($Y$16:$AE$16)/7,IF(AND($M$1=2007,'Calculation sheet'!$AQ200="1999-2012"),'Result 2005-2012'!N200*SUM($Z$16:$AE$16)/6,IF(AND($M$1=2008,'Calculation sheet'!$AQ200="1999-2012"),'Result 2005-2012'!N200*SUM($AA$16:$AE$16)/5,IF(AND($M$1=2009,'Calculation sheet'!$AQ200="1999-2012"),'Result 2005-2012'!N200*SUM($AB$16:$AE$16)/4,IF(AND($M$1=2010,'Calculation sheet'!$AQ200="1999-2012"),'Result 2005-2012'!N200*SUM($AC$16:$AE$16)/3,IF(AND($M$1=2011,'Calculation sheet'!$AQ200="1999-2012"),'Result 2005-2012'!N200*SUM($AD$16:$AE$16)/2,IF(AND($M$1=2012,'Calculation sheet'!$AQ200="1999-2012"),'Result 2005-2012'!N200*$AE$16,""))))))))))))))))</f>
        <v/>
      </c>
      <c r="O200" s="12" t="str">
        <f>IF('Result 2005-2012'!$R200="","",IF($M$1=2005,'Result 2005-2012'!O200,IF(AND($M$1=2006,'Calculation sheet'!$AQ200="2005-2012"),'Result 2005-2012'!O200*SUM($Y$10:$AE$10)/7,IF(AND($M$1=2007,'Calculation sheet'!$AQ200="2005-2012"),'Result 2005-2012'!O200*SUM($Z$10:$AE$10)/6,IF(AND($M$1=2008,'Calculation sheet'!$AQ200="2005-2012"),'Result 2005-2012'!O200*SUM($AA$10:$AE$10)/5,IF(AND($M$1=2009,'Calculation sheet'!$AQ200="2005-2012"),'Result 2005-2012'!O200*SUM($AB$10:$AE$10)/4,IF(AND($M$1=2010,'Calculation sheet'!$AQ200="2005-2012"),'Result 2005-2012'!O200*SUM($AC$10:$AE$10)/3,IF(AND($M$1=2011,'Calculation sheet'!$AQ200="2005-2012"),'Result 2005-2012'!O200*SUM($AD$10:$AE$10)/2,IF(AND($M$1=2012,'Calculation sheet'!$AQ200="2005-2012"),'Result 2005-2012'!O200*$AE$10,IF(AND($M$1=2006,'Calculation sheet'!$AQ200="1999-2012"),'Result 2005-2012'!O200*SUM($Y$16:$AE$16)/7,IF(AND($M$1=2007,'Calculation sheet'!$AQ200="1999-2012"),'Result 2005-2012'!O200*SUM($Z$16:$AE$16)/6,IF(AND($M$1=2008,'Calculation sheet'!$AQ200="1999-2012"),'Result 2005-2012'!O200*SUM($AA$16:$AE$16)/5,IF(AND($M$1=2009,'Calculation sheet'!$AQ200="1999-2012"),'Result 2005-2012'!O200*SUM($AB$16:$AE$16)/4,IF(AND($M$1=2010,'Calculation sheet'!$AQ200="1999-2012"),'Result 2005-2012'!O200*SUM($AC$16:$AE$16)/3,IF(AND($M$1=2011,'Calculation sheet'!$AQ200="1999-2012"),'Result 2005-2012'!O200*SUM($AD$16:$AE$16)/2,IF(AND($M$1=2012,'Calculation sheet'!$AQ200="1999-2012"),'Result 2005-2012'!O200*$AE$16,""))))))))))))))))</f>
        <v/>
      </c>
      <c r="P200" s="12" t="str">
        <f>IF('Result 2005-2012'!$R200="","",IF($M$1=2005,'Result 2005-2012'!P200,IF(AND($M$1=2006,'Calculation sheet'!$AQ200="2005-2012"),'Result 2005-2012'!P200*SUM($Y$11:$AE$11)/7,IF(AND($M$1=2007,'Calculation sheet'!$AQ200="2005-2012"),'Result 2005-2012'!P200*SUM($Z$11:$AE$11)/6,IF(AND($M$1=2008,'Calculation sheet'!$AQ200="2005-2012"),'Result 2005-2012'!P200*SUM($AA$11:$AE$11)/5,IF(AND($M$1=2009,'Calculation sheet'!$AQ200="2005-2012"),'Result 2005-2012'!P200*SUM($AB$11:$AE$11)/4,IF(AND($M$1=2010,'Calculation sheet'!$AQ200="2005-2012"),'Result 2005-2012'!P200*SUM($AC$11:$AE$11)/3,IF(AND($M$1=2011,'Calculation sheet'!$AQ200="2005-2012"),'Result 2005-2012'!P200*SUM($AD$11:$AE$11)/2,IF(AND($M$1=2012,'Calculation sheet'!$AQ200="2005-2012"),'Result 2005-2012'!P200*$AE$11,IF(AND($M$1=2006,'Calculation sheet'!$AQ200="1999-2012"),'Result 2005-2012'!P200*SUM($Y$16:$AE$16)/7,IF(AND($M$1=2007,'Calculation sheet'!$AQ200="1999-2012"),'Result 2005-2012'!P200*SUM($Z$16:$AE$16)/6,IF(AND($M$1=2008,'Calculation sheet'!$AQ200="1999-2012"),'Result 2005-2012'!P200*SUM($AA$16:$AE$16)/5,IF(AND($M$1=2009,'Calculation sheet'!$AQ200="1999-2012"),'Result 2005-2012'!P200*SUM($AB$16:$AE$16)/4,IF(AND($M$1=2010,'Calculation sheet'!$AQ200="1999-2012"),'Result 2005-2012'!P200*SUM($AC$16:$AE$16)/3,IF(AND($M$1=2011,'Calculation sheet'!$AQ200="1999-2012"),'Result 2005-2012'!P200*SUM($AD$16:$AE$16)/2,IF(AND($M$1=2012,'Calculation sheet'!$AQ200="1999-2012"),'Result 2005-2012'!P200*$AE$16,""))))))))))))))))</f>
        <v/>
      </c>
      <c r="Q200" s="12" t="str">
        <f t="shared" si="12"/>
        <v/>
      </c>
      <c r="R200" s="14" t="str">
        <f t="shared" si="13"/>
        <v/>
      </c>
    </row>
    <row r="201" spans="1:18" x14ac:dyDescent="0.3">
      <c r="A201" s="4" t="str">
        <f>IF('Input data'!A216="","",'Input data'!A216)</f>
        <v/>
      </c>
      <c r="B201" s="4" t="str">
        <f>IF('Input data'!B216="","",'Input data'!B216)</f>
        <v/>
      </c>
      <c r="C201" s="4" t="str">
        <f>IF('Input data'!C216="","",'Input data'!C216)</f>
        <v/>
      </c>
      <c r="D201" s="4" t="str">
        <f>IF('Input data'!D216="","",'Input data'!D216)</f>
        <v/>
      </c>
      <c r="E201" s="4" t="str">
        <f>IF('Input data'!E216="","",'Input data'!E216)</f>
        <v/>
      </c>
      <c r="F201" s="4" t="str">
        <f>IF('Input data'!F216="","",'Input data'!F216)</f>
        <v/>
      </c>
      <c r="G201" s="4">
        <f>IF('Input data'!G216="","",'Input data'!G216)</f>
        <v>0</v>
      </c>
      <c r="H201" s="4" t="str">
        <f>IF('Input data'!H216&gt;0.5,'Input data'!H216,"")</f>
        <v/>
      </c>
      <c r="I201" s="4" t="str">
        <f>IF('Input data'!I216="","",'Input data'!I216)</f>
        <v/>
      </c>
      <c r="J201" s="12" t="str">
        <f>IF('Result 2005-2012'!$R201="","",IF($M$1=2005,'Result 2005-2012'!J201,IF(AND($M$1=2006,'Calculation sheet'!$AQ201="2005-2012"),'Result 2005-2012'!J201*SUM($Y$7:$AE$7)/7,IF(AND($M$1=2007,'Calculation sheet'!$AQ201="2005-2012"),'Result 2005-2012'!J201*SUM($Z$7:$AE$7)/6,IF(AND($M$1=2008,'Calculation sheet'!$AQ201="2005-2012"),'Result 2005-2012'!J201*SUM($AA$7:$AE$7)/5,IF(AND($M$1=2009,'Calculation sheet'!$AQ201="2005-2012"),'Result 2005-2012'!J201*SUM($AB$7:$AE$7)/4,IF(AND($M$1=2010,'Calculation sheet'!$AQ201="2005-2012"),'Result 2005-2012'!J201*SUM($AC$7:$AE$7)/3,IF(AND($M$1=2011,'Calculation sheet'!$AQ201="2005-2012"),'Result 2005-2012'!J201*SUM($AD$7:$AE$7)/2,IF(AND($M$1=2012,'Calculation sheet'!$AQ201="2005-2012"),'Result 2005-2012'!J201*$AE$7,IF(AND($M$1=2006,'Calculation sheet'!$AQ201="1999-2012"),'Result 2005-2012'!J201*SUM($Y$16:$AE$16)/7,IF(AND($M$1=2007,'Calculation sheet'!$AQ201="1999-2012"),'Result 2005-2012'!J201*SUM($Z$16:$AE$16)/6,IF(AND($M$1=2008,'Calculation sheet'!$AQ201="1999-2012"),'Result 2005-2012'!J201*SUM($AA$16:$AE$16)/5,IF(AND($M$1=2009,'Calculation sheet'!$AQ201="1999-2012"),'Result 2005-2012'!J201*SUM($AB$16:$AE$16)/4,IF(AND($M$1=2010,'Calculation sheet'!$AQ201="1999-2012"),'Result 2005-2012'!J201*SUM($AC$16:$AE$16)/3,IF(AND($M$1=2011,'Calculation sheet'!$AQ201="1999-2012"),'Result 2005-2012'!J201*SUM($AD$16:$AE$16)/2,IF(AND($M$1=2012,'Calculation sheet'!$AQ201="1999-2012"),'Result 2005-2012'!J201*$AE$16,""))))))))))))))))</f>
        <v/>
      </c>
      <c r="K201" s="12" t="str">
        <f>IF('Result 2005-2012'!$R201="","",IF($M$1=2005,'Result 2005-2012'!K201,IF(AND($M$1=2006,'Calculation sheet'!$AQ201="2005-2012"),'Result 2005-2012'!K201*SUM($Y$8:$AE$8)/7,IF(AND($M$1=2007,'Calculation sheet'!$AQ201="2005-2012"),'Result 2005-2012'!K201*SUM($Z$8:$AE$8)/6,IF(AND($M$1=2008,'Calculation sheet'!$AQ201="2005-2012"),'Result 2005-2012'!K201*SUM($AA$8:$AE$8)/5,IF(AND($M$1=2009,'Calculation sheet'!$AQ201="2005-2012"),'Result 2005-2012'!K201*SUM($AB$8:$AE$8)/4,IF(AND($M$1=2010,'Calculation sheet'!$AQ201="2005-2012"),'Result 2005-2012'!K201*SUM($AC$8:$AE$8)/3,IF(AND($M$1=2011,'Calculation sheet'!$AQ201="2005-2012"),'Result 2005-2012'!K201*SUM($AD$8:$AE$8)/2,IF(AND($M$1=2012,'Calculation sheet'!$AQ201="2005-2012"),'Result 2005-2012'!K201*$AE$8,IF(AND($M$1=2006,'Calculation sheet'!$AQ201="1999-2012"),'Result 2005-2012'!K201*SUM($Y$17:$AE$17)/7,IF(AND($M$1=2007,'Calculation sheet'!$AQ201="1999-2012"),'Result 2005-2012'!K201*SUM($Z$17:$AE$17)/6,IF(AND($M$1=2008,'Calculation sheet'!$AQ201="1999-2012"),'Result 2005-2012'!K201*SUM($AA$17:$AE$17)/5,IF(AND($M$1=2009,'Calculation sheet'!$AQ201="1999-2012"),'Result 2005-2012'!K201*SUM($AB$17:$AE$17)/4,IF(AND($M$1=2010,'Calculation sheet'!$AQ201="1999-2012"),'Result 2005-2012'!K201*SUM($AC$17:$AE$17)/3,IF(AND($M$1=2011,'Calculation sheet'!$AQ201="1999-2012"),'Result 2005-2012'!K201*SUM($AD$17:$AE$17)/2,IF(AND($M$1=2012,'Calculation sheet'!$AQ201="1999-2012"),'Result 2005-2012'!K201*$AE$17,""))))))))))))))))</f>
        <v/>
      </c>
      <c r="L201" s="12" t="str">
        <f>IF('Result 2005-2012'!$R201="","",IF($M$1=2005,'Result 2005-2012'!L201,IF(AND($M$1=2006,'Calculation sheet'!$AQ201="2005-2012"),'Result 2005-2012'!L201*SUM($Y$9:$AE$9)/7,IF(AND($M$1=2007,'Calculation sheet'!$AQ201="2005-2012"),'Result 2005-2012'!L201*SUM($Z$9:$AE$9)/6,IF(AND($M$1=2008,'Calculation sheet'!$AQ201="2005-2012"),'Result 2005-2012'!L201*SUM($AA$9:$AE$9)/5,IF(AND($M$1=2009,'Calculation sheet'!$AQ201="2005-2012"),'Result 2005-2012'!L201*SUM($AB$9:$AE$9)/4,IF(AND($M$1=2010,'Calculation sheet'!$AQ201="2005-2012"),'Result 2005-2012'!L201*SUM($AC$9:$AE$9)/3,IF(AND($M$1=2011,'Calculation sheet'!$AQ201="2005-2012"),'Result 2005-2012'!L201*SUM($AD$9:$AE$9)/2,IF(AND($M$1=2012,'Calculation sheet'!$AQ201="2005-2012"),'Result 2005-2012'!L201*$AE$9,IF(AND($M$1=2006,'Calculation sheet'!$AQ201="1999-2012"),'Result 2005-2012'!L201*SUM($Y$18:$AE$18)/7,IF(AND($M$1=2007,'Calculation sheet'!$AQ201="1999-2012"),'Result 2005-2012'!L201*SUM($Z$18:$AE$18)/6,IF(AND($M$1=2008,'Calculation sheet'!$AQ201="1999-2012"),'Result 2005-2012'!L201*SUM($AA$18:$AE$18)/5,IF(AND($M$1=2009,'Calculation sheet'!$AQ201="1999-2012"),'Result 2005-2012'!L201*SUM($AB$18:$AE$18)/4,IF(AND($M$1=2010,'Calculation sheet'!$AQ201="1999-2012"),'Result 2005-2012'!L201*SUM($AC$18:$AE$18)/3,IF(AND($M$1=2011,'Calculation sheet'!$AQ201="1999-2012"),'Result 2005-2012'!L201*SUM($AD$18:$AE$18)/2,IF(AND($M$1=2012,'Calculation sheet'!$AQ201="1999-2012"),'Result 2005-2012'!L201*$AE$18,""))))))))))))))))</f>
        <v/>
      </c>
      <c r="M201" s="12" t="str">
        <f t="shared" si="11"/>
        <v/>
      </c>
      <c r="N201" s="12" t="str">
        <f>IF('Result 2005-2012'!$R201="","",IF($M$1=2005,'Result 2005-2012'!N201,IF(AND($M$1=2006,'Calculation sheet'!$AQ201="2005-2012"),'Result 2005-2012'!N201*SUM($Y$10:$AE$10)/7,IF(AND($M$1=2007,'Calculation sheet'!$AQ201="2005-2012"),'Result 2005-2012'!N201*SUM($Z$10:$AE$10)/6,IF(AND($M$1=2008,'Calculation sheet'!$AQ201="2005-2012"),'Result 2005-2012'!N201*SUM($AA$10:$AE$10)/5,IF(AND($M$1=2009,'Calculation sheet'!$AQ201="2005-2012"),'Result 2005-2012'!N201*SUM($AB$10:$AE$10)/4,IF(AND($M$1=2010,'Calculation sheet'!$AQ201="2005-2012"),'Result 2005-2012'!N201*SUM($AC$10:$AE$10)/3,IF(AND($M$1=2011,'Calculation sheet'!$AQ201="2005-2012"),'Result 2005-2012'!N201*SUM($AD$10:$AE$10)/2,IF(AND($M$1=2012,'Calculation sheet'!$AQ201="2005-2012"),'Result 2005-2012'!N201*$AE$10,IF(AND($M$1=2006,'Calculation sheet'!$AQ201="1999-2012"),'Result 2005-2012'!N201*SUM($Y$16:$AE$16)/7,IF(AND($M$1=2007,'Calculation sheet'!$AQ201="1999-2012"),'Result 2005-2012'!N201*SUM($Z$16:$AE$16)/6,IF(AND($M$1=2008,'Calculation sheet'!$AQ201="1999-2012"),'Result 2005-2012'!N201*SUM($AA$16:$AE$16)/5,IF(AND($M$1=2009,'Calculation sheet'!$AQ201="1999-2012"),'Result 2005-2012'!N201*SUM($AB$16:$AE$16)/4,IF(AND($M$1=2010,'Calculation sheet'!$AQ201="1999-2012"),'Result 2005-2012'!N201*SUM($AC$16:$AE$16)/3,IF(AND($M$1=2011,'Calculation sheet'!$AQ201="1999-2012"),'Result 2005-2012'!N201*SUM($AD$16:$AE$16)/2,IF(AND($M$1=2012,'Calculation sheet'!$AQ201="1999-2012"),'Result 2005-2012'!N201*$AE$16,""))))))))))))))))</f>
        <v/>
      </c>
      <c r="O201" s="12" t="str">
        <f>IF('Result 2005-2012'!$R201="","",IF($M$1=2005,'Result 2005-2012'!O201,IF(AND($M$1=2006,'Calculation sheet'!$AQ201="2005-2012"),'Result 2005-2012'!O201*SUM($Y$10:$AE$10)/7,IF(AND($M$1=2007,'Calculation sheet'!$AQ201="2005-2012"),'Result 2005-2012'!O201*SUM($Z$10:$AE$10)/6,IF(AND($M$1=2008,'Calculation sheet'!$AQ201="2005-2012"),'Result 2005-2012'!O201*SUM($AA$10:$AE$10)/5,IF(AND($M$1=2009,'Calculation sheet'!$AQ201="2005-2012"),'Result 2005-2012'!O201*SUM($AB$10:$AE$10)/4,IF(AND($M$1=2010,'Calculation sheet'!$AQ201="2005-2012"),'Result 2005-2012'!O201*SUM($AC$10:$AE$10)/3,IF(AND($M$1=2011,'Calculation sheet'!$AQ201="2005-2012"),'Result 2005-2012'!O201*SUM($AD$10:$AE$10)/2,IF(AND($M$1=2012,'Calculation sheet'!$AQ201="2005-2012"),'Result 2005-2012'!O201*$AE$10,IF(AND($M$1=2006,'Calculation sheet'!$AQ201="1999-2012"),'Result 2005-2012'!O201*SUM($Y$16:$AE$16)/7,IF(AND($M$1=2007,'Calculation sheet'!$AQ201="1999-2012"),'Result 2005-2012'!O201*SUM($Z$16:$AE$16)/6,IF(AND($M$1=2008,'Calculation sheet'!$AQ201="1999-2012"),'Result 2005-2012'!O201*SUM($AA$16:$AE$16)/5,IF(AND($M$1=2009,'Calculation sheet'!$AQ201="1999-2012"),'Result 2005-2012'!O201*SUM($AB$16:$AE$16)/4,IF(AND($M$1=2010,'Calculation sheet'!$AQ201="1999-2012"),'Result 2005-2012'!O201*SUM($AC$16:$AE$16)/3,IF(AND($M$1=2011,'Calculation sheet'!$AQ201="1999-2012"),'Result 2005-2012'!O201*SUM($AD$16:$AE$16)/2,IF(AND($M$1=2012,'Calculation sheet'!$AQ201="1999-2012"),'Result 2005-2012'!O201*$AE$16,""))))))))))))))))</f>
        <v/>
      </c>
      <c r="P201" s="12" t="str">
        <f>IF('Result 2005-2012'!$R201="","",IF($M$1=2005,'Result 2005-2012'!P201,IF(AND($M$1=2006,'Calculation sheet'!$AQ201="2005-2012"),'Result 2005-2012'!P201*SUM($Y$11:$AE$11)/7,IF(AND($M$1=2007,'Calculation sheet'!$AQ201="2005-2012"),'Result 2005-2012'!P201*SUM($Z$11:$AE$11)/6,IF(AND($M$1=2008,'Calculation sheet'!$AQ201="2005-2012"),'Result 2005-2012'!P201*SUM($AA$11:$AE$11)/5,IF(AND($M$1=2009,'Calculation sheet'!$AQ201="2005-2012"),'Result 2005-2012'!P201*SUM($AB$11:$AE$11)/4,IF(AND($M$1=2010,'Calculation sheet'!$AQ201="2005-2012"),'Result 2005-2012'!P201*SUM($AC$11:$AE$11)/3,IF(AND($M$1=2011,'Calculation sheet'!$AQ201="2005-2012"),'Result 2005-2012'!P201*SUM($AD$11:$AE$11)/2,IF(AND($M$1=2012,'Calculation sheet'!$AQ201="2005-2012"),'Result 2005-2012'!P201*$AE$11,IF(AND($M$1=2006,'Calculation sheet'!$AQ201="1999-2012"),'Result 2005-2012'!P201*SUM($Y$16:$AE$16)/7,IF(AND($M$1=2007,'Calculation sheet'!$AQ201="1999-2012"),'Result 2005-2012'!P201*SUM($Z$16:$AE$16)/6,IF(AND($M$1=2008,'Calculation sheet'!$AQ201="1999-2012"),'Result 2005-2012'!P201*SUM($AA$16:$AE$16)/5,IF(AND($M$1=2009,'Calculation sheet'!$AQ201="1999-2012"),'Result 2005-2012'!P201*SUM($AB$16:$AE$16)/4,IF(AND($M$1=2010,'Calculation sheet'!$AQ201="1999-2012"),'Result 2005-2012'!P201*SUM($AC$16:$AE$16)/3,IF(AND($M$1=2011,'Calculation sheet'!$AQ201="1999-2012"),'Result 2005-2012'!P201*SUM($AD$16:$AE$16)/2,IF(AND($M$1=2012,'Calculation sheet'!$AQ201="1999-2012"),'Result 2005-2012'!P201*$AE$16,""))))))))))))))))</f>
        <v/>
      </c>
      <c r="Q201" s="12" t="str">
        <f t="shared" si="12"/>
        <v/>
      </c>
      <c r="R201" s="14" t="str">
        <f t="shared" si="13"/>
        <v/>
      </c>
    </row>
    <row r="202" spans="1:18" x14ac:dyDescent="0.3">
      <c r="A202" s="4" t="str">
        <f>IF('Input data'!A217="","",'Input data'!A217)</f>
        <v/>
      </c>
      <c r="B202" s="4" t="str">
        <f>IF('Input data'!B217="","",'Input data'!B217)</f>
        <v/>
      </c>
      <c r="C202" s="4" t="str">
        <f>IF('Input data'!C217="","",'Input data'!C217)</f>
        <v/>
      </c>
      <c r="D202" s="4" t="str">
        <f>IF('Input data'!D217="","",'Input data'!D217)</f>
        <v/>
      </c>
      <c r="E202" s="4" t="str">
        <f>IF('Input data'!E217="","",'Input data'!E217)</f>
        <v/>
      </c>
      <c r="F202" s="4" t="str">
        <f>IF('Input data'!F217="","",'Input data'!F217)</f>
        <v/>
      </c>
      <c r="G202" s="4">
        <f>IF('Input data'!G217="","",'Input data'!G217)</f>
        <v>0</v>
      </c>
      <c r="H202" s="4" t="str">
        <f>IF('Input data'!H217&gt;0.5,'Input data'!H217,"")</f>
        <v/>
      </c>
      <c r="I202" s="4" t="str">
        <f>IF('Input data'!I217="","",'Input data'!I217)</f>
        <v/>
      </c>
      <c r="J202" s="12" t="str">
        <f>IF('Result 2005-2012'!$R202="","",IF($M$1=2005,'Result 2005-2012'!J202,IF(AND($M$1=2006,'Calculation sheet'!$AQ202="2005-2012"),'Result 2005-2012'!J202*SUM($Y$7:$AE$7)/7,IF(AND($M$1=2007,'Calculation sheet'!$AQ202="2005-2012"),'Result 2005-2012'!J202*SUM($Z$7:$AE$7)/6,IF(AND($M$1=2008,'Calculation sheet'!$AQ202="2005-2012"),'Result 2005-2012'!J202*SUM($AA$7:$AE$7)/5,IF(AND($M$1=2009,'Calculation sheet'!$AQ202="2005-2012"),'Result 2005-2012'!J202*SUM($AB$7:$AE$7)/4,IF(AND($M$1=2010,'Calculation sheet'!$AQ202="2005-2012"),'Result 2005-2012'!J202*SUM($AC$7:$AE$7)/3,IF(AND($M$1=2011,'Calculation sheet'!$AQ202="2005-2012"),'Result 2005-2012'!J202*SUM($AD$7:$AE$7)/2,IF(AND($M$1=2012,'Calculation sheet'!$AQ202="2005-2012"),'Result 2005-2012'!J202*$AE$7,IF(AND($M$1=2006,'Calculation sheet'!$AQ202="1999-2012"),'Result 2005-2012'!J202*SUM($Y$16:$AE$16)/7,IF(AND($M$1=2007,'Calculation sheet'!$AQ202="1999-2012"),'Result 2005-2012'!J202*SUM($Z$16:$AE$16)/6,IF(AND($M$1=2008,'Calculation sheet'!$AQ202="1999-2012"),'Result 2005-2012'!J202*SUM($AA$16:$AE$16)/5,IF(AND($M$1=2009,'Calculation sheet'!$AQ202="1999-2012"),'Result 2005-2012'!J202*SUM($AB$16:$AE$16)/4,IF(AND($M$1=2010,'Calculation sheet'!$AQ202="1999-2012"),'Result 2005-2012'!J202*SUM($AC$16:$AE$16)/3,IF(AND($M$1=2011,'Calculation sheet'!$AQ202="1999-2012"),'Result 2005-2012'!J202*SUM($AD$16:$AE$16)/2,IF(AND($M$1=2012,'Calculation sheet'!$AQ202="1999-2012"),'Result 2005-2012'!J202*$AE$16,""))))))))))))))))</f>
        <v/>
      </c>
      <c r="K202" s="12" t="str">
        <f>IF('Result 2005-2012'!$R202="","",IF($M$1=2005,'Result 2005-2012'!K202,IF(AND($M$1=2006,'Calculation sheet'!$AQ202="2005-2012"),'Result 2005-2012'!K202*SUM($Y$8:$AE$8)/7,IF(AND($M$1=2007,'Calculation sheet'!$AQ202="2005-2012"),'Result 2005-2012'!K202*SUM($Z$8:$AE$8)/6,IF(AND($M$1=2008,'Calculation sheet'!$AQ202="2005-2012"),'Result 2005-2012'!K202*SUM($AA$8:$AE$8)/5,IF(AND($M$1=2009,'Calculation sheet'!$AQ202="2005-2012"),'Result 2005-2012'!K202*SUM($AB$8:$AE$8)/4,IF(AND($M$1=2010,'Calculation sheet'!$AQ202="2005-2012"),'Result 2005-2012'!K202*SUM($AC$8:$AE$8)/3,IF(AND($M$1=2011,'Calculation sheet'!$AQ202="2005-2012"),'Result 2005-2012'!K202*SUM($AD$8:$AE$8)/2,IF(AND($M$1=2012,'Calculation sheet'!$AQ202="2005-2012"),'Result 2005-2012'!K202*$AE$8,IF(AND($M$1=2006,'Calculation sheet'!$AQ202="1999-2012"),'Result 2005-2012'!K202*SUM($Y$17:$AE$17)/7,IF(AND($M$1=2007,'Calculation sheet'!$AQ202="1999-2012"),'Result 2005-2012'!K202*SUM($Z$17:$AE$17)/6,IF(AND($M$1=2008,'Calculation sheet'!$AQ202="1999-2012"),'Result 2005-2012'!K202*SUM($AA$17:$AE$17)/5,IF(AND($M$1=2009,'Calculation sheet'!$AQ202="1999-2012"),'Result 2005-2012'!K202*SUM($AB$17:$AE$17)/4,IF(AND($M$1=2010,'Calculation sheet'!$AQ202="1999-2012"),'Result 2005-2012'!K202*SUM($AC$17:$AE$17)/3,IF(AND($M$1=2011,'Calculation sheet'!$AQ202="1999-2012"),'Result 2005-2012'!K202*SUM($AD$17:$AE$17)/2,IF(AND($M$1=2012,'Calculation sheet'!$AQ202="1999-2012"),'Result 2005-2012'!K202*$AE$17,""))))))))))))))))</f>
        <v/>
      </c>
      <c r="L202" s="12" t="str">
        <f>IF('Result 2005-2012'!$R202="","",IF($M$1=2005,'Result 2005-2012'!L202,IF(AND($M$1=2006,'Calculation sheet'!$AQ202="2005-2012"),'Result 2005-2012'!L202*SUM($Y$9:$AE$9)/7,IF(AND($M$1=2007,'Calculation sheet'!$AQ202="2005-2012"),'Result 2005-2012'!L202*SUM($Z$9:$AE$9)/6,IF(AND($M$1=2008,'Calculation sheet'!$AQ202="2005-2012"),'Result 2005-2012'!L202*SUM($AA$9:$AE$9)/5,IF(AND($M$1=2009,'Calculation sheet'!$AQ202="2005-2012"),'Result 2005-2012'!L202*SUM($AB$9:$AE$9)/4,IF(AND($M$1=2010,'Calculation sheet'!$AQ202="2005-2012"),'Result 2005-2012'!L202*SUM($AC$9:$AE$9)/3,IF(AND($M$1=2011,'Calculation sheet'!$AQ202="2005-2012"),'Result 2005-2012'!L202*SUM($AD$9:$AE$9)/2,IF(AND($M$1=2012,'Calculation sheet'!$AQ202="2005-2012"),'Result 2005-2012'!L202*$AE$9,IF(AND($M$1=2006,'Calculation sheet'!$AQ202="1999-2012"),'Result 2005-2012'!L202*SUM($Y$18:$AE$18)/7,IF(AND($M$1=2007,'Calculation sheet'!$AQ202="1999-2012"),'Result 2005-2012'!L202*SUM($Z$18:$AE$18)/6,IF(AND($M$1=2008,'Calculation sheet'!$AQ202="1999-2012"),'Result 2005-2012'!L202*SUM($AA$18:$AE$18)/5,IF(AND($M$1=2009,'Calculation sheet'!$AQ202="1999-2012"),'Result 2005-2012'!L202*SUM($AB$18:$AE$18)/4,IF(AND($M$1=2010,'Calculation sheet'!$AQ202="1999-2012"),'Result 2005-2012'!L202*SUM($AC$18:$AE$18)/3,IF(AND($M$1=2011,'Calculation sheet'!$AQ202="1999-2012"),'Result 2005-2012'!L202*SUM($AD$18:$AE$18)/2,IF(AND($M$1=2012,'Calculation sheet'!$AQ202="1999-2012"),'Result 2005-2012'!L202*$AE$18,""))))))))))))))))</f>
        <v/>
      </c>
      <c r="M202" s="12" t="str">
        <f t="shared" si="11"/>
        <v/>
      </c>
      <c r="N202" s="12" t="str">
        <f>IF('Result 2005-2012'!$R202="","",IF($M$1=2005,'Result 2005-2012'!N202,IF(AND($M$1=2006,'Calculation sheet'!$AQ202="2005-2012"),'Result 2005-2012'!N202*SUM($Y$10:$AE$10)/7,IF(AND($M$1=2007,'Calculation sheet'!$AQ202="2005-2012"),'Result 2005-2012'!N202*SUM($Z$10:$AE$10)/6,IF(AND($M$1=2008,'Calculation sheet'!$AQ202="2005-2012"),'Result 2005-2012'!N202*SUM($AA$10:$AE$10)/5,IF(AND($M$1=2009,'Calculation sheet'!$AQ202="2005-2012"),'Result 2005-2012'!N202*SUM($AB$10:$AE$10)/4,IF(AND($M$1=2010,'Calculation sheet'!$AQ202="2005-2012"),'Result 2005-2012'!N202*SUM($AC$10:$AE$10)/3,IF(AND($M$1=2011,'Calculation sheet'!$AQ202="2005-2012"),'Result 2005-2012'!N202*SUM($AD$10:$AE$10)/2,IF(AND($M$1=2012,'Calculation sheet'!$AQ202="2005-2012"),'Result 2005-2012'!N202*$AE$10,IF(AND($M$1=2006,'Calculation sheet'!$AQ202="1999-2012"),'Result 2005-2012'!N202*SUM($Y$16:$AE$16)/7,IF(AND($M$1=2007,'Calculation sheet'!$AQ202="1999-2012"),'Result 2005-2012'!N202*SUM($Z$16:$AE$16)/6,IF(AND($M$1=2008,'Calculation sheet'!$AQ202="1999-2012"),'Result 2005-2012'!N202*SUM($AA$16:$AE$16)/5,IF(AND($M$1=2009,'Calculation sheet'!$AQ202="1999-2012"),'Result 2005-2012'!N202*SUM($AB$16:$AE$16)/4,IF(AND($M$1=2010,'Calculation sheet'!$AQ202="1999-2012"),'Result 2005-2012'!N202*SUM($AC$16:$AE$16)/3,IF(AND($M$1=2011,'Calculation sheet'!$AQ202="1999-2012"),'Result 2005-2012'!N202*SUM($AD$16:$AE$16)/2,IF(AND($M$1=2012,'Calculation sheet'!$AQ202="1999-2012"),'Result 2005-2012'!N202*$AE$16,""))))))))))))))))</f>
        <v/>
      </c>
      <c r="O202" s="12" t="str">
        <f>IF('Result 2005-2012'!$R202="","",IF($M$1=2005,'Result 2005-2012'!O202,IF(AND($M$1=2006,'Calculation sheet'!$AQ202="2005-2012"),'Result 2005-2012'!O202*SUM($Y$10:$AE$10)/7,IF(AND($M$1=2007,'Calculation sheet'!$AQ202="2005-2012"),'Result 2005-2012'!O202*SUM($Z$10:$AE$10)/6,IF(AND($M$1=2008,'Calculation sheet'!$AQ202="2005-2012"),'Result 2005-2012'!O202*SUM($AA$10:$AE$10)/5,IF(AND($M$1=2009,'Calculation sheet'!$AQ202="2005-2012"),'Result 2005-2012'!O202*SUM($AB$10:$AE$10)/4,IF(AND($M$1=2010,'Calculation sheet'!$AQ202="2005-2012"),'Result 2005-2012'!O202*SUM($AC$10:$AE$10)/3,IF(AND($M$1=2011,'Calculation sheet'!$AQ202="2005-2012"),'Result 2005-2012'!O202*SUM($AD$10:$AE$10)/2,IF(AND($M$1=2012,'Calculation sheet'!$AQ202="2005-2012"),'Result 2005-2012'!O202*$AE$10,IF(AND($M$1=2006,'Calculation sheet'!$AQ202="1999-2012"),'Result 2005-2012'!O202*SUM($Y$16:$AE$16)/7,IF(AND($M$1=2007,'Calculation sheet'!$AQ202="1999-2012"),'Result 2005-2012'!O202*SUM($Z$16:$AE$16)/6,IF(AND($M$1=2008,'Calculation sheet'!$AQ202="1999-2012"),'Result 2005-2012'!O202*SUM($AA$16:$AE$16)/5,IF(AND($M$1=2009,'Calculation sheet'!$AQ202="1999-2012"),'Result 2005-2012'!O202*SUM($AB$16:$AE$16)/4,IF(AND($M$1=2010,'Calculation sheet'!$AQ202="1999-2012"),'Result 2005-2012'!O202*SUM($AC$16:$AE$16)/3,IF(AND($M$1=2011,'Calculation sheet'!$AQ202="1999-2012"),'Result 2005-2012'!O202*SUM($AD$16:$AE$16)/2,IF(AND($M$1=2012,'Calculation sheet'!$AQ202="1999-2012"),'Result 2005-2012'!O202*$AE$16,""))))))))))))))))</f>
        <v/>
      </c>
      <c r="P202" s="12" t="str">
        <f>IF('Result 2005-2012'!$R202="","",IF($M$1=2005,'Result 2005-2012'!P202,IF(AND($M$1=2006,'Calculation sheet'!$AQ202="2005-2012"),'Result 2005-2012'!P202*SUM($Y$11:$AE$11)/7,IF(AND($M$1=2007,'Calculation sheet'!$AQ202="2005-2012"),'Result 2005-2012'!P202*SUM($Z$11:$AE$11)/6,IF(AND($M$1=2008,'Calculation sheet'!$AQ202="2005-2012"),'Result 2005-2012'!P202*SUM($AA$11:$AE$11)/5,IF(AND($M$1=2009,'Calculation sheet'!$AQ202="2005-2012"),'Result 2005-2012'!P202*SUM($AB$11:$AE$11)/4,IF(AND($M$1=2010,'Calculation sheet'!$AQ202="2005-2012"),'Result 2005-2012'!P202*SUM($AC$11:$AE$11)/3,IF(AND($M$1=2011,'Calculation sheet'!$AQ202="2005-2012"),'Result 2005-2012'!P202*SUM($AD$11:$AE$11)/2,IF(AND($M$1=2012,'Calculation sheet'!$AQ202="2005-2012"),'Result 2005-2012'!P202*$AE$11,IF(AND($M$1=2006,'Calculation sheet'!$AQ202="1999-2012"),'Result 2005-2012'!P202*SUM($Y$16:$AE$16)/7,IF(AND($M$1=2007,'Calculation sheet'!$AQ202="1999-2012"),'Result 2005-2012'!P202*SUM($Z$16:$AE$16)/6,IF(AND($M$1=2008,'Calculation sheet'!$AQ202="1999-2012"),'Result 2005-2012'!P202*SUM($AA$16:$AE$16)/5,IF(AND($M$1=2009,'Calculation sheet'!$AQ202="1999-2012"),'Result 2005-2012'!P202*SUM($AB$16:$AE$16)/4,IF(AND($M$1=2010,'Calculation sheet'!$AQ202="1999-2012"),'Result 2005-2012'!P202*SUM($AC$16:$AE$16)/3,IF(AND($M$1=2011,'Calculation sheet'!$AQ202="1999-2012"),'Result 2005-2012'!P202*SUM($AD$16:$AE$16)/2,IF(AND($M$1=2012,'Calculation sheet'!$AQ202="1999-2012"),'Result 2005-2012'!P202*$AE$16,""))))))))))))))))</f>
        <v/>
      </c>
      <c r="Q202" s="12" t="str">
        <f t="shared" si="12"/>
        <v/>
      </c>
      <c r="R202" s="14" t="str">
        <f t="shared" si="13"/>
        <v/>
      </c>
    </row>
    <row r="203" spans="1:18" x14ac:dyDescent="0.3">
      <c r="A203" s="4" t="str">
        <f>IF('Input data'!A218="","",'Input data'!A218)</f>
        <v/>
      </c>
      <c r="B203" s="4" t="str">
        <f>IF('Input data'!B218="","",'Input data'!B218)</f>
        <v/>
      </c>
      <c r="C203" s="4" t="str">
        <f>IF('Input data'!C218="","",'Input data'!C218)</f>
        <v/>
      </c>
      <c r="D203" s="4" t="str">
        <f>IF('Input data'!D218="","",'Input data'!D218)</f>
        <v/>
      </c>
      <c r="E203" s="4" t="str">
        <f>IF('Input data'!E218="","",'Input data'!E218)</f>
        <v/>
      </c>
      <c r="F203" s="4" t="str">
        <f>IF('Input data'!F218="","",'Input data'!F218)</f>
        <v/>
      </c>
      <c r="G203" s="4">
        <f>IF('Input data'!G218="","",'Input data'!G218)</f>
        <v>0</v>
      </c>
      <c r="H203" s="4" t="str">
        <f>IF('Input data'!H218&gt;0.5,'Input data'!H218,"")</f>
        <v/>
      </c>
      <c r="I203" s="4" t="str">
        <f>IF('Input data'!I218="","",'Input data'!I218)</f>
        <v/>
      </c>
      <c r="J203" s="12" t="str">
        <f>IF('Result 2005-2012'!$R203="","",IF($M$1=2005,'Result 2005-2012'!J203,IF(AND($M$1=2006,'Calculation sheet'!$AQ203="2005-2012"),'Result 2005-2012'!J203*SUM($Y$7:$AE$7)/7,IF(AND($M$1=2007,'Calculation sheet'!$AQ203="2005-2012"),'Result 2005-2012'!J203*SUM($Z$7:$AE$7)/6,IF(AND($M$1=2008,'Calculation sheet'!$AQ203="2005-2012"),'Result 2005-2012'!J203*SUM($AA$7:$AE$7)/5,IF(AND($M$1=2009,'Calculation sheet'!$AQ203="2005-2012"),'Result 2005-2012'!J203*SUM($AB$7:$AE$7)/4,IF(AND($M$1=2010,'Calculation sheet'!$AQ203="2005-2012"),'Result 2005-2012'!J203*SUM($AC$7:$AE$7)/3,IF(AND($M$1=2011,'Calculation sheet'!$AQ203="2005-2012"),'Result 2005-2012'!J203*SUM($AD$7:$AE$7)/2,IF(AND($M$1=2012,'Calculation sheet'!$AQ203="2005-2012"),'Result 2005-2012'!J203*$AE$7,IF(AND($M$1=2006,'Calculation sheet'!$AQ203="1999-2012"),'Result 2005-2012'!J203*SUM($Y$16:$AE$16)/7,IF(AND($M$1=2007,'Calculation sheet'!$AQ203="1999-2012"),'Result 2005-2012'!J203*SUM($Z$16:$AE$16)/6,IF(AND($M$1=2008,'Calculation sheet'!$AQ203="1999-2012"),'Result 2005-2012'!J203*SUM($AA$16:$AE$16)/5,IF(AND($M$1=2009,'Calculation sheet'!$AQ203="1999-2012"),'Result 2005-2012'!J203*SUM($AB$16:$AE$16)/4,IF(AND($M$1=2010,'Calculation sheet'!$AQ203="1999-2012"),'Result 2005-2012'!J203*SUM($AC$16:$AE$16)/3,IF(AND($M$1=2011,'Calculation sheet'!$AQ203="1999-2012"),'Result 2005-2012'!J203*SUM($AD$16:$AE$16)/2,IF(AND($M$1=2012,'Calculation sheet'!$AQ203="1999-2012"),'Result 2005-2012'!J203*$AE$16,""))))))))))))))))</f>
        <v/>
      </c>
      <c r="K203" s="12" t="str">
        <f>IF('Result 2005-2012'!$R203="","",IF($M$1=2005,'Result 2005-2012'!K203,IF(AND($M$1=2006,'Calculation sheet'!$AQ203="2005-2012"),'Result 2005-2012'!K203*SUM($Y$8:$AE$8)/7,IF(AND($M$1=2007,'Calculation sheet'!$AQ203="2005-2012"),'Result 2005-2012'!K203*SUM($Z$8:$AE$8)/6,IF(AND($M$1=2008,'Calculation sheet'!$AQ203="2005-2012"),'Result 2005-2012'!K203*SUM($AA$8:$AE$8)/5,IF(AND($M$1=2009,'Calculation sheet'!$AQ203="2005-2012"),'Result 2005-2012'!K203*SUM($AB$8:$AE$8)/4,IF(AND($M$1=2010,'Calculation sheet'!$AQ203="2005-2012"),'Result 2005-2012'!K203*SUM($AC$8:$AE$8)/3,IF(AND($M$1=2011,'Calculation sheet'!$AQ203="2005-2012"),'Result 2005-2012'!K203*SUM($AD$8:$AE$8)/2,IF(AND($M$1=2012,'Calculation sheet'!$AQ203="2005-2012"),'Result 2005-2012'!K203*$AE$8,IF(AND($M$1=2006,'Calculation sheet'!$AQ203="1999-2012"),'Result 2005-2012'!K203*SUM($Y$17:$AE$17)/7,IF(AND($M$1=2007,'Calculation sheet'!$AQ203="1999-2012"),'Result 2005-2012'!K203*SUM($Z$17:$AE$17)/6,IF(AND($M$1=2008,'Calculation sheet'!$AQ203="1999-2012"),'Result 2005-2012'!K203*SUM($AA$17:$AE$17)/5,IF(AND($M$1=2009,'Calculation sheet'!$AQ203="1999-2012"),'Result 2005-2012'!K203*SUM($AB$17:$AE$17)/4,IF(AND($M$1=2010,'Calculation sheet'!$AQ203="1999-2012"),'Result 2005-2012'!K203*SUM($AC$17:$AE$17)/3,IF(AND($M$1=2011,'Calculation sheet'!$AQ203="1999-2012"),'Result 2005-2012'!K203*SUM($AD$17:$AE$17)/2,IF(AND($M$1=2012,'Calculation sheet'!$AQ203="1999-2012"),'Result 2005-2012'!K203*$AE$17,""))))))))))))))))</f>
        <v/>
      </c>
      <c r="L203" s="12" t="str">
        <f>IF('Result 2005-2012'!$R203="","",IF($M$1=2005,'Result 2005-2012'!L203,IF(AND($M$1=2006,'Calculation sheet'!$AQ203="2005-2012"),'Result 2005-2012'!L203*SUM($Y$9:$AE$9)/7,IF(AND($M$1=2007,'Calculation sheet'!$AQ203="2005-2012"),'Result 2005-2012'!L203*SUM($Z$9:$AE$9)/6,IF(AND($M$1=2008,'Calculation sheet'!$AQ203="2005-2012"),'Result 2005-2012'!L203*SUM($AA$9:$AE$9)/5,IF(AND($M$1=2009,'Calculation sheet'!$AQ203="2005-2012"),'Result 2005-2012'!L203*SUM($AB$9:$AE$9)/4,IF(AND($M$1=2010,'Calculation sheet'!$AQ203="2005-2012"),'Result 2005-2012'!L203*SUM($AC$9:$AE$9)/3,IF(AND($M$1=2011,'Calculation sheet'!$AQ203="2005-2012"),'Result 2005-2012'!L203*SUM($AD$9:$AE$9)/2,IF(AND($M$1=2012,'Calculation sheet'!$AQ203="2005-2012"),'Result 2005-2012'!L203*$AE$9,IF(AND($M$1=2006,'Calculation sheet'!$AQ203="1999-2012"),'Result 2005-2012'!L203*SUM($Y$18:$AE$18)/7,IF(AND($M$1=2007,'Calculation sheet'!$AQ203="1999-2012"),'Result 2005-2012'!L203*SUM($Z$18:$AE$18)/6,IF(AND($M$1=2008,'Calculation sheet'!$AQ203="1999-2012"),'Result 2005-2012'!L203*SUM($AA$18:$AE$18)/5,IF(AND($M$1=2009,'Calculation sheet'!$AQ203="1999-2012"),'Result 2005-2012'!L203*SUM($AB$18:$AE$18)/4,IF(AND($M$1=2010,'Calculation sheet'!$AQ203="1999-2012"),'Result 2005-2012'!L203*SUM($AC$18:$AE$18)/3,IF(AND($M$1=2011,'Calculation sheet'!$AQ203="1999-2012"),'Result 2005-2012'!L203*SUM($AD$18:$AE$18)/2,IF(AND($M$1=2012,'Calculation sheet'!$AQ203="1999-2012"),'Result 2005-2012'!L203*$AE$18,""))))))))))))))))</f>
        <v/>
      </c>
      <c r="M203" s="12" t="str">
        <f t="shared" si="11"/>
        <v/>
      </c>
      <c r="N203" s="12" t="str">
        <f>IF('Result 2005-2012'!$R203="","",IF($M$1=2005,'Result 2005-2012'!N203,IF(AND($M$1=2006,'Calculation sheet'!$AQ203="2005-2012"),'Result 2005-2012'!N203*SUM($Y$10:$AE$10)/7,IF(AND($M$1=2007,'Calculation sheet'!$AQ203="2005-2012"),'Result 2005-2012'!N203*SUM($Z$10:$AE$10)/6,IF(AND($M$1=2008,'Calculation sheet'!$AQ203="2005-2012"),'Result 2005-2012'!N203*SUM($AA$10:$AE$10)/5,IF(AND($M$1=2009,'Calculation sheet'!$AQ203="2005-2012"),'Result 2005-2012'!N203*SUM($AB$10:$AE$10)/4,IF(AND($M$1=2010,'Calculation sheet'!$AQ203="2005-2012"),'Result 2005-2012'!N203*SUM($AC$10:$AE$10)/3,IF(AND($M$1=2011,'Calculation sheet'!$AQ203="2005-2012"),'Result 2005-2012'!N203*SUM($AD$10:$AE$10)/2,IF(AND($M$1=2012,'Calculation sheet'!$AQ203="2005-2012"),'Result 2005-2012'!N203*$AE$10,IF(AND($M$1=2006,'Calculation sheet'!$AQ203="1999-2012"),'Result 2005-2012'!N203*SUM($Y$16:$AE$16)/7,IF(AND($M$1=2007,'Calculation sheet'!$AQ203="1999-2012"),'Result 2005-2012'!N203*SUM($Z$16:$AE$16)/6,IF(AND($M$1=2008,'Calculation sheet'!$AQ203="1999-2012"),'Result 2005-2012'!N203*SUM($AA$16:$AE$16)/5,IF(AND($M$1=2009,'Calculation sheet'!$AQ203="1999-2012"),'Result 2005-2012'!N203*SUM($AB$16:$AE$16)/4,IF(AND($M$1=2010,'Calculation sheet'!$AQ203="1999-2012"),'Result 2005-2012'!N203*SUM($AC$16:$AE$16)/3,IF(AND($M$1=2011,'Calculation sheet'!$AQ203="1999-2012"),'Result 2005-2012'!N203*SUM($AD$16:$AE$16)/2,IF(AND($M$1=2012,'Calculation sheet'!$AQ203="1999-2012"),'Result 2005-2012'!N203*$AE$16,""))))))))))))))))</f>
        <v/>
      </c>
      <c r="O203" s="12" t="str">
        <f>IF('Result 2005-2012'!$R203="","",IF($M$1=2005,'Result 2005-2012'!O203,IF(AND($M$1=2006,'Calculation sheet'!$AQ203="2005-2012"),'Result 2005-2012'!O203*SUM($Y$10:$AE$10)/7,IF(AND($M$1=2007,'Calculation sheet'!$AQ203="2005-2012"),'Result 2005-2012'!O203*SUM($Z$10:$AE$10)/6,IF(AND($M$1=2008,'Calculation sheet'!$AQ203="2005-2012"),'Result 2005-2012'!O203*SUM($AA$10:$AE$10)/5,IF(AND($M$1=2009,'Calculation sheet'!$AQ203="2005-2012"),'Result 2005-2012'!O203*SUM($AB$10:$AE$10)/4,IF(AND($M$1=2010,'Calculation sheet'!$AQ203="2005-2012"),'Result 2005-2012'!O203*SUM($AC$10:$AE$10)/3,IF(AND($M$1=2011,'Calculation sheet'!$AQ203="2005-2012"),'Result 2005-2012'!O203*SUM($AD$10:$AE$10)/2,IF(AND($M$1=2012,'Calculation sheet'!$AQ203="2005-2012"),'Result 2005-2012'!O203*$AE$10,IF(AND($M$1=2006,'Calculation sheet'!$AQ203="1999-2012"),'Result 2005-2012'!O203*SUM($Y$16:$AE$16)/7,IF(AND($M$1=2007,'Calculation sheet'!$AQ203="1999-2012"),'Result 2005-2012'!O203*SUM($Z$16:$AE$16)/6,IF(AND($M$1=2008,'Calculation sheet'!$AQ203="1999-2012"),'Result 2005-2012'!O203*SUM($AA$16:$AE$16)/5,IF(AND($M$1=2009,'Calculation sheet'!$AQ203="1999-2012"),'Result 2005-2012'!O203*SUM($AB$16:$AE$16)/4,IF(AND($M$1=2010,'Calculation sheet'!$AQ203="1999-2012"),'Result 2005-2012'!O203*SUM($AC$16:$AE$16)/3,IF(AND($M$1=2011,'Calculation sheet'!$AQ203="1999-2012"),'Result 2005-2012'!O203*SUM($AD$16:$AE$16)/2,IF(AND($M$1=2012,'Calculation sheet'!$AQ203="1999-2012"),'Result 2005-2012'!O203*$AE$16,""))))))))))))))))</f>
        <v/>
      </c>
      <c r="P203" s="12" t="str">
        <f>IF('Result 2005-2012'!$R203="","",IF($M$1=2005,'Result 2005-2012'!P203,IF(AND($M$1=2006,'Calculation sheet'!$AQ203="2005-2012"),'Result 2005-2012'!P203*SUM($Y$11:$AE$11)/7,IF(AND($M$1=2007,'Calculation sheet'!$AQ203="2005-2012"),'Result 2005-2012'!P203*SUM($Z$11:$AE$11)/6,IF(AND($M$1=2008,'Calculation sheet'!$AQ203="2005-2012"),'Result 2005-2012'!P203*SUM($AA$11:$AE$11)/5,IF(AND($M$1=2009,'Calculation sheet'!$AQ203="2005-2012"),'Result 2005-2012'!P203*SUM($AB$11:$AE$11)/4,IF(AND($M$1=2010,'Calculation sheet'!$AQ203="2005-2012"),'Result 2005-2012'!P203*SUM($AC$11:$AE$11)/3,IF(AND($M$1=2011,'Calculation sheet'!$AQ203="2005-2012"),'Result 2005-2012'!P203*SUM($AD$11:$AE$11)/2,IF(AND($M$1=2012,'Calculation sheet'!$AQ203="2005-2012"),'Result 2005-2012'!P203*$AE$11,IF(AND($M$1=2006,'Calculation sheet'!$AQ203="1999-2012"),'Result 2005-2012'!P203*SUM($Y$16:$AE$16)/7,IF(AND($M$1=2007,'Calculation sheet'!$AQ203="1999-2012"),'Result 2005-2012'!P203*SUM($Z$16:$AE$16)/6,IF(AND($M$1=2008,'Calculation sheet'!$AQ203="1999-2012"),'Result 2005-2012'!P203*SUM($AA$16:$AE$16)/5,IF(AND($M$1=2009,'Calculation sheet'!$AQ203="1999-2012"),'Result 2005-2012'!P203*SUM($AB$16:$AE$16)/4,IF(AND($M$1=2010,'Calculation sheet'!$AQ203="1999-2012"),'Result 2005-2012'!P203*SUM($AC$16:$AE$16)/3,IF(AND($M$1=2011,'Calculation sheet'!$AQ203="1999-2012"),'Result 2005-2012'!P203*SUM($AD$16:$AE$16)/2,IF(AND($M$1=2012,'Calculation sheet'!$AQ203="1999-2012"),'Result 2005-2012'!P203*$AE$16,""))))))))))))))))</f>
        <v/>
      </c>
      <c r="Q203" s="12" t="str">
        <f t="shared" si="12"/>
        <v/>
      </c>
      <c r="R203" s="14" t="str">
        <f t="shared" si="13"/>
        <v/>
      </c>
    </row>
    <row r="204" spans="1:18" x14ac:dyDescent="0.3">
      <c r="A204" s="4" t="str">
        <f>IF('Input data'!A219="","",'Input data'!A219)</f>
        <v/>
      </c>
      <c r="B204" s="4" t="str">
        <f>IF('Input data'!B219="","",'Input data'!B219)</f>
        <v/>
      </c>
      <c r="C204" s="4" t="str">
        <f>IF('Input data'!C219="","",'Input data'!C219)</f>
        <v/>
      </c>
      <c r="D204" s="4" t="str">
        <f>IF('Input data'!D219="","",'Input data'!D219)</f>
        <v/>
      </c>
      <c r="E204" s="4" t="str">
        <f>IF('Input data'!E219="","",'Input data'!E219)</f>
        <v/>
      </c>
      <c r="F204" s="4" t="str">
        <f>IF('Input data'!F219="","",'Input data'!F219)</f>
        <v/>
      </c>
      <c r="G204" s="4">
        <f>IF('Input data'!G219="","",'Input data'!G219)</f>
        <v>0</v>
      </c>
      <c r="H204" s="4" t="str">
        <f>IF('Input data'!H219&gt;0.5,'Input data'!H219,"")</f>
        <v/>
      </c>
      <c r="I204" s="4" t="str">
        <f>IF('Input data'!I219="","",'Input data'!I219)</f>
        <v/>
      </c>
      <c r="J204" s="12" t="str">
        <f>IF('Result 2005-2012'!$R204="","",IF($M$1=2005,'Result 2005-2012'!J204,IF(AND($M$1=2006,'Calculation sheet'!$AQ204="2005-2012"),'Result 2005-2012'!J204*SUM($Y$7:$AE$7)/7,IF(AND($M$1=2007,'Calculation sheet'!$AQ204="2005-2012"),'Result 2005-2012'!J204*SUM($Z$7:$AE$7)/6,IF(AND($M$1=2008,'Calculation sheet'!$AQ204="2005-2012"),'Result 2005-2012'!J204*SUM($AA$7:$AE$7)/5,IF(AND($M$1=2009,'Calculation sheet'!$AQ204="2005-2012"),'Result 2005-2012'!J204*SUM($AB$7:$AE$7)/4,IF(AND($M$1=2010,'Calculation sheet'!$AQ204="2005-2012"),'Result 2005-2012'!J204*SUM($AC$7:$AE$7)/3,IF(AND($M$1=2011,'Calculation sheet'!$AQ204="2005-2012"),'Result 2005-2012'!J204*SUM($AD$7:$AE$7)/2,IF(AND($M$1=2012,'Calculation sheet'!$AQ204="2005-2012"),'Result 2005-2012'!J204*$AE$7,IF(AND($M$1=2006,'Calculation sheet'!$AQ204="1999-2012"),'Result 2005-2012'!J204*SUM($Y$16:$AE$16)/7,IF(AND($M$1=2007,'Calculation sheet'!$AQ204="1999-2012"),'Result 2005-2012'!J204*SUM($Z$16:$AE$16)/6,IF(AND($M$1=2008,'Calculation sheet'!$AQ204="1999-2012"),'Result 2005-2012'!J204*SUM($AA$16:$AE$16)/5,IF(AND($M$1=2009,'Calculation sheet'!$AQ204="1999-2012"),'Result 2005-2012'!J204*SUM($AB$16:$AE$16)/4,IF(AND($M$1=2010,'Calculation sheet'!$AQ204="1999-2012"),'Result 2005-2012'!J204*SUM($AC$16:$AE$16)/3,IF(AND($M$1=2011,'Calculation sheet'!$AQ204="1999-2012"),'Result 2005-2012'!J204*SUM($AD$16:$AE$16)/2,IF(AND($M$1=2012,'Calculation sheet'!$AQ204="1999-2012"),'Result 2005-2012'!J204*$AE$16,""))))))))))))))))</f>
        <v/>
      </c>
      <c r="K204" s="12" t="str">
        <f>IF('Result 2005-2012'!$R204="","",IF($M$1=2005,'Result 2005-2012'!K204,IF(AND($M$1=2006,'Calculation sheet'!$AQ204="2005-2012"),'Result 2005-2012'!K204*SUM($Y$8:$AE$8)/7,IF(AND($M$1=2007,'Calculation sheet'!$AQ204="2005-2012"),'Result 2005-2012'!K204*SUM($Z$8:$AE$8)/6,IF(AND($M$1=2008,'Calculation sheet'!$AQ204="2005-2012"),'Result 2005-2012'!K204*SUM($AA$8:$AE$8)/5,IF(AND($M$1=2009,'Calculation sheet'!$AQ204="2005-2012"),'Result 2005-2012'!K204*SUM($AB$8:$AE$8)/4,IF(AND($M$1=2010,'Calculation sheet'!$AQ204="2005-2012"),'Result 2005-2012'!K204*SUM($AC$8:$AE$8)/3,IF(AND($M$1=2011,'Calculation sheet'!$AQ204="2005-2012"),'Result 2005-2012'!K204*SUM($AD$8:$AE$8)/2,IF(AND($M$1=2012,'Calculation sheet'!$AQ204="2005-2012"),'Result 2005-2012'!K204*$AE$8,IF(AND($M$1=2006,'Calculation sheet'!$AQ204="1999-2012"),'Result 2005-2012'!K204*SUM($Y$17:$AE$17)/7,IF(AND($M$1=2007,'Calculation sheet'!$AQ204="1999-2012"),'Result 2005-2012'!K204*SUM($Z$17:$AE$17)/6,IF(AND($M$1=2008,'Calculation sheet'!$AQ204="1999-2012"),'Result 2005-2012'!K204*SUM($AA$17:$AE$17)/5,IF(AND($M$1=2009,'Calculation sheet'!$AQ204="1999-2012"),'Result 2005-2012'!K204*SUM($AB$17:$AE$17)/4,IF(AND($M$1=2010,'Calculation sheet'!$AQ204="1999-2012"),'Result 2005-2012'!K204*SUM($AC$17:$AE$17)/3,IF(AND($M$1=2011,'Calculation sheet'!$AQ204="1999-2012"),'Result 2005-2012'!K204*SUM($AD$17:$AE$17)/2,IF(AND($M$1=2012,'Calculation sheet'!$AQ204="1999-2012"),'Result 2005-2012'!K204*$AE$17,""))))))))))))))))</f>
        <v/>
      </c>
      <c r="L204" s="12" t="str">
        <f>IF('Result 2005-2012'!$R204="","",IF($M$1=2005,'Result 2005-2012'!L204,IF(AND($M$1=2006,'Calculation sheet'!$AQ204="2005-2012"),'Result 2005-2012'!L204*SUM($Y$9:$AE$9)/7,IF(AND($M$1=2007,'Calculation sheet'!$AQ204="2005-2012"),'Result 2005-2012'!L204*SUM($Z$9:$AE$9)/6,IF(AND($M$1=2008,'Calculation sheet'!$AQ204="2005-2012"),'Result 2005-2012'!L204*SUM($AA$9:$AE$9)/5,IF(AND($M$1=2009,'Calculation sheet'!$AQ204="2005-2012"),'Result 2005-2012'!L204*SUM($AB$9:$AE$9)/4,IF(AND($M$1=2010,'Calculation sheet'!$AQ204="2005-2012"),'Result 2005-2012'!L204*SUM($AC$9:$AE$9)/3,IF(AND($M$1=2011,'Calculation sheet'!$AQ204="2005-2012"),'Result 2005-2012'!L204*SUM($AD$9:$AE$9)/2,IF(AND($M$1=2012,'Calculation sheet'!$AQ204="2005-2012"),'Result 2005-2012'!L204*$AE$9,IF(AND($M$1=2006,'Calculation sheet'!$AQ204="1999-2012"),'Result 2005-2012'!L204*SUM($Y$18:$AE$18)/7,IF(AND($M$1=2007,'Calculation sheet'!$AQ204="1999-2012"),'Result 2005-2012'!L204*SUM($Z$18:$AE$18)/6,IF(AND($M$1=2008,'Calculation sheet'!$AQ204="1999-2012"),'Result 2005-2012'!L204*SUM($AA$18:$AE$18)/5,IF(AND($M$1=2009,'Calculation sheet'!$AQ204="1999-2012"),'Result 2005-2012'!L204*SUM($AB$18:$AE$18)/4,IF(AND($M$1=2010,'Calculation sheet'!$AQ204="1999-2012"),'Result 2005-2012'!L204*SUM($AC$18:$AE$18)/3,IF(AND($M$1=2011,'Calculation sheet'!$AQ204="1999-2012"),'Result 2005-2012'!L204*SUM($AD$18:$AE$18)/2,IF(AND($M$1=2012,'Calculation sheet'!$AQ204="1999-2012"),'Result 2005-2012'!L204*$AE$18,""))))))))))))))))</f>
        <v/>
      </c>
      <c r="M204" s="12" t="str">
        <f t="shared" si="11"/>
        <v/>
      </c>
      <c r="N204" s="12" t="str">
        <f>IF('Result 2005-2012'!$R204="","",IF($M$1=2005,'Result 2005-2012'!N204,IF(AND($M$1=2006,'Calculation sheet'!$AQ204="2005-2012"),'Result 2005-2012'!N204*SUM($Y$10:$AE$10)/7,IF(AND($M$1=2007,'Calculation sheet'!$AQ204="2005-2012"),'Result 2005-2012'!N204*SUM($Z$10:$AE$10)/6,IF(AND($M$1=2008,'Calculation sheet'!$AQ204="2005-2012"),'Result 2005-2012'!N204*SUM($AA$10:$AE$10)/5,IF(AND($M$1=2009,'Calculation sheet'!$AQ204="2005-2012"),'Result 2005-2012'!N204*SUM($AB$10:$AE$10)/4,IF(AND($M$1=2010,'Calculation sheet'!$AQ204="2005-2012"),'Result 2005-2012'!N204*SUM($AC$10:$AE$10)/3,IF(AND($M$1=2011,'Calculation sheet'!$AQ204="2005-2012"),'Result 2005-2012'!N204*SUM($AD$10:$AE$10)/2,IF(AND($M$1=2012,'Calculation sheet'!$AQ204="2005-2012"),'Result 2005-2012'!N204*$AE$10,IF(AND($M$1=2006,'Calculation sheet'!$AQ204="1999-2012"),'Result 2005-2012'!N204*SUM($Y$16:$AE$16)/7,IF(AND($M$1=2007,'Calculation sheet'!$AQ204="1999-2012"),'Result 2005-2012'!N204*SUM($Z$16:$AE$16)/6,IF(AND($M$1=2008,'Calculation sheet'!$AQ204="1999-2012"),'Result 2005-2012'!N204*SUM($AA$16:$AE$16)/5,IF(AND($M$1=2009,'Calculation sheet'!$AQ204="1999-2012"),'Result 2005-2012'!N204*SUM($AB$16:$AE$16)/4,IF(AND($M$1=2010,'Calculation sheet'!$AQ204="1999-2012"),'Result 2005-2012'!N204*SUM($AC$16:$AE$16)/3,IF(AND($M$1=2011,'Calculation sheet'!$AQ204="1999-2012"),'Result 2005-2012'!N204*SUM($AD$16:$AE$16)/2,IF(AND($M$1=2012,'Calculation sheet'!$AQ204="1999-2012"),'Result 2005-2012'!N204*$AE$16,""))))))))))))))))</f>
        <v/>
      </c>
      <c r="O204" s="12" t="str">
        <f>IF('Result 2005-2012'!$R204="","",IF($M$1=2005,'Result 2005-2012'!O204,IF(AND($M$1=2006,'Calculation sheet'!$AQ204="2005-2012"),'Result 2005-2012'!O204*SUM($Y$10:$AE$10)/7,IF(AND($M$1=2007,'Calculation sheet'!$AQ204="2005-2012"),'Result 2005-2012'!O204*SUM($Z$10:$AE$10)/6,IF(AND($M$1=2008,'Calculation sheet'!$AQ204="2005-2012"),'Result 2005-2012'!O204*SUM($AA$10:$AE$10)/5,IF(AND($M$1=2009,'Calculation sheet'!$AQ204="2005-2012"),'Result 2005-2012'!O204*SUM($AB$10:$AE$10)/4,IF(AND($M$1=2010,'Calculation sheet'!$AQ204="2005-2012"),'Result 2005-2012'!O204*SUM($AC$10:$AE$10)/3,IF(AND($M$1=2011,'Calculation sheet'!$AQ204="2005-2012"),'Result 2005-2012'!O204*SUM($AD$10:$AE$10)/2,IF(AND($M$1=2012,'Calculation sheet'!$AQ204="2005-2012"),'Result 2005-2012'!O204*$AE$10,IF(AND($M$1=2006,'Calculation sheet'!$AQ204="1999-2012"),'Result 2005-2012'!O204*SUM($Y$16:$AE$16)/7,IF(AND($M$1=2007,'Calculation sheet'!$AQ204="1999-2012"),'Result 2005-2012'!O204*SUM($Z$16:$AE$16)/6,IF(AND($M$1=2008,'Calculation sheet'!$AQ204="1999-2012"),'Result 2005-2012'!O204*SUM($AA$16:$AE$16)/5,IF(AND($M$1=2009,'Calculation sheet'!$AQ204="1999-2012"),'Result 2005-2012'!O204*SUM($AB$16:$AE$16)/4,IF(AND($M$1=2010,'Calculation sheet'!$AQ204="1999-2012"),'Result 2005-2012'!O204*SUM($AC$16:$AE$16)/3,IF(AND($M$1=2011,'Calculation sheet'!$AQ204="1999-2012"),'Result 2005-2012'!O204*SUM($AD$16:$AE$16)/2,IF(AND($M$1=2012,'Calculation sheet'!$AQ204="1999-2012"),'Result 2005-2012'!O204*$AE$16,""))))))))))))))))</f>
        <v/>
      </c>
      <c r="P204" s="12" t="str">
        <f>IF('Result 2005-2012'!$R204="","",IF($M$1=2005,'Result 2005-2012'!P204,IF(AND($M$1=2006,'Calculation sheet'!$AQ204="2005-2012"),'Result 2005-2012'!P204*SUM($Y$11:$AE$11)/7,IF(AND($M$1=2007,'Calculation sheet'!$AQ204="2005-2012"),'Result 2005-2012'!P204*SUM($Z$11:$AE$11)/6,IF(AND($M$1=2008,'Calculation sheet'!$AQ204="2005-2012"),'Result 2005-2012'!P204*SUM($AA$11:$AE$11)/5,IF(AND($M$1=2009,'Calculation sheet'!$AQ204="2005-2012"),'Result 2005-2012'!P204*SUM($AB$11:$AE$11)/4,IF(AND($M$1=2010,'Calculation sheet'!$AQ204="2005-2012"),'Result 2005-2012'!P204*SUM($AC$11:$AE$11)/3,IF(AND($M$1=2011,'Calculation sheet'!$AQ204="2005-2012"),'Result 2005-2012'!P204*SUM($AD$11:$AE$11)/2,IF(AND($M$1=2012,'Calculation sheet'!$AQ204="2005-2012"),'Result 2005-2012'!P204*$AE$11,IF(AND($M$1=2006,'Calculation sheet'!$AQ204="1999-2012"),'Result 2005-2012'!P204*SUM($Y$16:$AE$16)/7,IF(AND($M$1=2007,'Calculation sheet'!$AQ204="1999-2012"),'Result 2005-2012'!P204*SUM($Z$16:$AE$16)/6,IF(AND($M$1=2008,'Calculation sheet'!$AQ204="1999-2012"),'Result 2005-2012'!P204*SUM($AA$16:$AE$16)/5,IF(AND($M$1=2009,'Calculation sheet'!$AQ204="1999-2012"),'Result 2005-2012'!P204*SUM($AB$16:$AE$16)/4,IF(AND($M$1=2010,'Calculation sheet'!$AQ204="1999-2012"),'Result 2005-2012'!P204*SUM($AC$16:$AE$16)/3,IF(AND($M$1=2011,'Calculation sheet'!$AQ204="1999-2012"),'Result 2005-2012'!P204*SUM($AD$16:$AE$16)/2,IF(AND($M$1=2012,'Calculation sheet'!$AQ204="1999-2012"),'Result 2005-2012'!P204*$AE$16,""))))))))))))))))</f>
        <v/>
      </c>
      <c r="Q204" s="12" t="str">
        <f t="shared" si="12"/>
        <v/>
      </c>
      <c r="R204" s="14" t="str">
        <f t="shared" si="13"/>
        <v/>
      </c>
    </row>
    <row r="205" spans="1:18" x14ac:dyDescent="0.3">
      <c r="A205" s="4" t="str">
        <f>IF('Input data'!A220="","",'Input data'!A220)</f>
        <v/>
      </c>
      <c r="B205" s="4" t="str">
        <f>IF('Input data'!B220="","",'Input data'!B220)</f>
        <v/>
      </c>
      <c r="C205" s="4" t="str">
        <f>IF('Input data'!C220="","",'Input data'!C220)</f>
        <v/>
      </c>
      <c r="D205" s="4" t="str">
        <f>IF('Input data'!D220="","",'Input data'!D220)</f>
        <v/>
      </c>
      <c r="E205" s="4" t="str">
        <f>IF('Input data'!E220="","",'Input data'!E220)</f>
        <v/>
      </c>
      <c r="F205" s="4" t="str">
        <f>IF('Input data'!F220="","",'Input data'!F220)</f>
        <v/>
      </c>
      <c r="G205" s="4">
        <f>IF('Input data'!G220="","",'Input data'!G220)</f>
        <v>0</v>
      </c>
      <c r="H205" s="4" t="str">
        <f>IF('Input data'!H220&gt;0.5,'Input data'!H220,"")</f>
        <v/>
      </c>
      <c r="I205" s="4" t="str">
        <f>IF('Input data'!I220="","",'Input data'!I220)</f>
        <v/>
      </c>
      <c r="J205" s="12" t="str">
        <f>IF('Result 2005-2012'!$R205="","",IF($M$1=2005,'Result 2005-2012'!J205,IF(AND($M$1=2006,'Calculation sheet'!$AQ205="2005-2012"),'Result 2005-2012'!J205*SUM($Y$7:$AE$7)/7,IF(AND($M$1=2007,'Calculation sheet'!$AQ205="2005-2012"),'Result 2005-2012'!J205*SUM($Z$7:$AE$7)/6,IF(AND($M$1=2008,'Calculation sheet'!$AQ205="2005-2012"),'Result 2005-2012'!J205*SUM($AA$7:$AE$7)/5,IF(AND($M$1=2009,'Calculation sheet'!$AQ205="2005-2012"),'Result 2005-2012'!J205*SUM($AB$7:$AE$7)/4,IF(AND($M$1=2010,'Calculation sheet'!$AQ205="2005-2012"),'Result 2005-2012'!J205*SUM($AC$7:$AE$7)/3,IF(AND($M$1=2011,'Calculation sheet'!$AQ205="2005-2012"),'Result 2005-2012'!J205*SUM($AD$7:$AE$7)/2,IF(AND($M$1=2012,'Calculation sheet'!$AQ205="2005-2012"),'Result 2005-2012'!J205*$AE$7,IF(AND($M$1=2006,'Calculation sheet'!$AQ205="1999-2012"),'Result 2005-2012'!J205*SUM($Y$16:$AE$16)/7,IF(AND($M$1=2007,'Calculation sheet'!$AQ205="1999-2012"),'Result 2005-2012'!J205*SUM($Z$16:$AE$16)/6,IF(AND($M$1=2008,'Calculation sheet'!$AQ205="1999-2012"),'Result 2005-2012'!J205*SUM($AA$16:$AE$16)/5,IF(AND($M$1=2009,'Calculation sheet'!$AQ205="1999-2012"),'Result 2005-2012'!J205*SUM($AB$16:$AE$16)/4,IF(AND($M$1=2010,'Calculation sheet'!$AQ205="1999-2012"),'Result 2005-2012'!J205*SUM($AC$16:$AE$16)/3,IF(AND($M$1=2011,'Calculation sheet'!$AQ205="1999-2012"),'Result 2005-2012'!J205*SUM($AD$16:$AE$16)/2,IF(AND($M$1=2012,'Calculation sheet'!$AQ205="1999-2012"),'Result 2005-2012'!J205*$AE$16,""))))))))))))))))</f>
        <v/>
      </c>
      <c r="K205" s="12" t="str">
        <f>IF('Result 2005-2012'!$R205="","",IF($M$1=2005,'Result 2005-2012'!K205,IF(AND($M$1=2006,'Calculation sheet'!$AQ205="2005-2012"),'Result 2005-2012'!K205*SUM($Y$8:$AE$8)/7,IF(AND($M$1=2007,'Calculation sheet'!$AQ205="2005-2012"),'Result 2005-2012'!K205*SUM($Z$8:$AE$8)/6,IF(AND($M$1=2008,'Calculation sheet'!$AQ205="2005-2012"),'Result 2005-2012'!K205*SUM($AA$8:$AE$8)/5,IF(AND($M$1=2009,'Calculation sheet'!$AQ205="2005-2012"),'Result 2005-2012'!K205*SUM($AB$8:$AE$8)/4,IF(AND($M$1=2010,'Calculation sheet'!$AQ205="2005-2012"),'Result 2005-2012'!K205*SUM($AC$8:$AE$8)/3,IF(AND($M$1=2011,'Calculation sheet'!$AQ205="2005-2012"),'Result 2005-2012'!K205*SUM($AD$8:$AE$8)/2,IF(AND($M$1=2012,'Calculation sheet'!$AQ205="2005-2012"),'Result 2005-2012'!K205*$AE$8,IF(AND($M$1=2006,'Calculation sheet'!$AQ205="1999-2012"),'Result 2005-2012'!K205*SUM($Y$17:$AE$17)/7,IF(AND($M$1=2007,'Calculation sheet'!$AQ205="1999-2012"),'Result 2005-2012'!K205*SUM($Z$17:$AE$17)/6,IF(AND($M$1=2008,'Calculation sheet'!$AQ205="1999-2012"),'Result 2005-2012'!K205*SUM($AA$17:$AE$17)/5,IF(AND($M$1=2009,'Calculation sheet'!$AQ205="1999-2012"),'Result 2005-2012'!K205*SUM($AB$17:$AE$17)/4,IF(AND($M$1=2010,'Calculation sheet'!$AQ205="1999-2012"),'Result 2005-2012'!K205*SUM($AC$17:$AE$17)/3,IF(AND($M$1=2011,'Calculation sheet'!$AQ205="1999-2012"),'Result 2005-2012'!K205*SUM($AD$17:$AE$17)/2,IF(AND($M$1=2012,'Calculation sheet'!$AQ205="1999-2012"),'Result 2005-2012'!K205*$AE$17,""))))))))))))))))</f>
        <v/>
      </c>
      <c r="L205" s="12" t="str">
        <f>IF('Result 2005-2012'!$R205="","",IF($M$1=2005,'Result 2005-2012'!L205,IF(AND($M$1=2006,'Calculation sheet'!$AQ205="2005-2012"),'Result 2005-2012'!L205*SUM($Y$9:$AE$9)/7,IF(AND($M$1=2007,'Calculation sheet'!$AQ205="2005-2012"),'Result 2005-2012'!L205*SUM($Z$9:$AE$9)/6,IF(AND($M$1=2008,'Calculation sheet'!$AQ205="2005-2012"),'Result 2005-2012'!L205*SUM($AA$9:$AE$9)/5,IF(AND($M$1=2009,'Calculation sheet'!$AQ205="2005-2012"),'Result 2005-2012'!L205*SUM($AB$9:$AE$9)/4,IF(AND($M$1=2010,'Calculation sheet'!$AQ205="2005-2012"),'Result 2005-2012'!L205*SUM($AC$9:$AE$9)/3,IF(AND($M$1=2011,'Calculation sheet'!$AQ205="2005-2012"),'Result 2005-2012'!L205*SUM($AD$9:$AE$9)/2,IF(AND($M$1=2012,'Calculation sheet'!$AQ205="2005-2012"),'Result 2005-2012'!L205*$AE$9,IF(AND($M$1=2006,'Calculation sheet'!$AQ205="1999-2012"),'Result 2005-2012'!L205*SUM($Y$18:$AE$18)/7,IF(AND($M$1=2007,'Calculation sheet'!$AQ205="1999-2012"),'Result 2005-2012'!L205*SUM($Z$18:$AE$18)/6,IF(AND($M$1=2008,'Calculation sheet'!$AQ205="1999-2012"),'Result 2005-2012'!L205*SUM($AA$18:$AE$18)/5,IF(AND($M$1=2009,'Calculation sheet'!$AQ205="1999-2012"),'Result 2005-2012'!L205*SUM($AB$18:$AE$18)/4,IF(AND($M$1=2010,'Calculation sheet'!$AQ205="1999-2012"),'Result 2005-2012'!L205*SUM($AC$18:$AE$18)/3,IF(AND($M$1=2011,'Calculation sheet'!$AQ205="1999-2012"),'Result 2005-2012'!L205*SUM($AD$18:$AE$18)/2,IF(AND($M$1=2012,'Calculation sheet'!$AQ205="1999-2012"),'Result 2005-2012'!L205*$AE$18,""))))))))))))))))</f>
        <v/>
      </c>
      <c r="M205" s="12" t="str">
        <f t="shared" si="11"/>
        <v/>
      </c>
      <c r="N205" s="12" t="str">
        <f>IF('Result 2005-2012'!$R205="","",IF($M$1=2005,'Result 2005-2012'!N205,IF(AND($M$1=2006,'Calculation sheet'!$AQ205="2005-2012"),'Result 2005-2012'!N205*SUM($Y$10:$AE$10)/7,IF(AND($M$1=2007,'Calculation sheet'!$AQ205="2005-2012"),'Result 2005-2012'!N205*SUM($Z$10:$AE$10)/6,IF(AND($M$1=2008,'Calculation sheet'!$AQ205="2005-2012"),'Result 2005-2012'!N205*SUM($AA$10:$AE$10)/5,IF(AND($M$1=2009,'Calculation sheet'!$AQ205="2005-2012"),'Result 2005-2012'!N205*SUM($AB$10:$AE$10)/4,IF(AND($M$1=2010,'Calculation sheet'!$AQ205="2005-2012"),'Result 2005-2012'!N205*SUM($AC$10:$AE$10)/3,IF(AND($M$1=2011,'Calculation sheet'!$AQ205="2005-2012"),'Result 2005-2012'!N205*SUM($AD$10:$AE$10)/2,IF(AND($M$1=2012,'Calculation sheet'!$AQ205="2005-2012"),'Result 2005-2012'!N205*$AE$10,IF(AND($M$1=2006,'Calculation sheet'!$AQ205="1999-2012"),'Result 2005-2012'!N205*SUM($Y$16:$AE$16)/7,IF(AND($M$1=2007,'Calculation sheet'!$AQ205="1999-2012"),'Result 2005-2012'!N205*SUM($Z$16:$AE$16)/6,IF(AND($M$1=2008,'Calculation sheet'!$AQ205="1999-2012"),'Result 2005-2012'!N205*SUM($AA$16:$AE$16)/5,IF(AND($M$1=2009,'Calculation sheet'!$AQ205="1999-2012"),'Result 2005-2012'!N205*SUM($AB$16:$AE$16)/4,IF(AND($M$1=2010,'Calculation sheet'!$AQ205="1999-2012"),'Result 2005-2012'!N205*SUM($AC$16:$AE$16)/3,IF(AND($M$1=2011,'Calculation sheet'!$AQ205="1999-2012"),'Result 2005-2012'!N205*SUM($AD$16:$AE$16)/2,IF(AND($M$1=2012,'Calculation sheet'!$AQ205="1999-2012"),'Result 2005-2012'!N205*$AE$16,""))))))))))))))))</f>
        <v/>
      </c>
      <c r="O205" s="12" t="str">
        <f>IF('Result 2005-2012'!$R205="","",IF($M$1=2005,'Result 2005-2012'!O205,IF(AND($M$1=2006,'Calculation sheet'!$AQ205="2005-2012"),'Result 2005-2012'!O205*SUM($Y$10:$AE$10)/7,IF(AND($M$1=2007,'Calculation sheet'!$AQ205="2005-2012"),'Result 2005-2012'!O205*SUM($Z$10:$AE$10)/6,IF(AND($M$1=2008,'Calculation sheet'!$AQ205="2005-2012"),'Result 2005-2012'!O205*SUM($AA$10:$AE$10)/5,IF(AND($M$1=2009,'Calculation sheet'!$AQ205="2005-2012"),'Result 2005-2012'!O205*SUM($AB$10:$AE$10)/4,IF(AND($M$1=2010,'Calculation sheet'!$AQ205="2005-2012"),'Result 2005-2012'!O205*SUM($AC$10:$AE$10)/3,IF(AND($M$1=2011,'Calculation sheet'!$AQ205="2005-2012"),'Result 2005-2012'!O205*SUM($AD$10:$AE$10)/2,IF(AND($M$1=2012,'Calculation sheet'!$AQ205="2005-2012"),'Result 2005-2012'!O205*$AE$10,IF(AND($M$1=2006,'Calculation sheet'!$AQ205="1999-2012"),'Result 2005-2012'!O205*SUM($Y$16:$AE$16)/7,IF(AND($M$1=2007,'Calculation sheet'!$AQ205="1999-2012"),'Result 2005-2012'!O205*SUM($Z$16:$AE$16)/6,IF(AND($M$1=2008,'Calculation sheet'!$AQ205="1999-2012"),'Result 2005-2012'!O205*SUM($AA$16:$AE$16)/5,IF(AND($M$1=2009,'Calculation sheet'!$AQ205="1999-2012"),'Result 2005-2012'!O205*SUM($AB$16:$AE$16)/4,IF(AND($M$1=2010,'Calculation sheet'!$AQ205="1999-2012"),'Result 2005-2012'!O205*SUM($AC$16:$AE$16)/3,IF(AND($M$1=2011,'Calculation sheet'!$AQ205="1999-2012"),'Result 2005-2012'!O205*SUM($AD$16:$AE$16)/2,IF(AND($M$1=2012,'Calculation sheet'!$AQ205="1999-2012"),'Result 2005-2012'!O205*$AE$16,""))))))))))))))))</f>
        <v/>
      </c>
      <c r="P205" s="12" t="str">
        <f>IF('Result 2005-2012'!$R205="","",IF($M$1=2005,'Result 2005-2012'!P205,IF(AND($M$1=2006,'Calculation sheet'!$AQ205="2005-2012"),'Result 2005-2012'!P205*SUM($Y$11:$AE$11)/7,IF(AND($M$1=2007,'Calculation sheet'!$AQ205="2005-2012"),'Result 2005-2012'!P205*SUM($Z$11:$AE$11)/6,IF(AND($M$1=2008,'Calculation sheet'!$AQ205="2005-2012"),'Result 2005-2012'!P205*SUM($AA$11:$AE$11)/5,IF(AND($M$1=2009,'Calculation sheet'!$AQ205="2005-2012"),'Result 2005-2012'!P205*SUM($AB$11:$AE$11)/4,IF(AND($M$1=2010,'Calculation sheet'!$AQ205="2005-2012"),'Result 2005-2012'!P205*SUM($AC$11:$AE$11)/3,IF(AND($M$1=2011,'Calculation sheet'!$AQ205="2005-2012"),'Result 2005-2012'!P205*SUM($AD$11:$AE$11)/2,IF(AND($M$1=2012,'Calculation sheet'!$AQ205="2005-2012"),'Result 2005-2012'!P205*$AE$11,IF(AND($M$1=2006,'Calculation sheet'!$AQ205="1999-2012"),'Result 2005-2012'!P205*SUM($Y$16:$AE$16)/7,IF(AND($M$1=2007,'Calculation sheet'!$AQ205="1999-2012"),'Result 2005-2012'!P205*SUM($Z$16:$AE$16)/6,IF(AND($M$1=2008,'Calculation sheet'!$AQ205="1999-2012"),'Result 2005-2012'!P205*SUM($AA$16:$AE$16)/5,IF(AND($M$1=2009,'Calculation sheet'!$AQ205="1999-2012"),'Result 2005-2012'!P205*SUM($AB$16:$AE$16)/4,IF(AND($M$1=2010,'Calculation sheet'!$AQ205="1999-2012"),'Result 2005-2012'!P205*SUM($AC$16:$AE$16)/3,IF(AND($M$1=2011,'Calculation sheet'!$AQ205="1999-2012"),'Result 2005-2012'!P205*SUM($AD$16:$AE$16)/2,IF(AND($M$1=2012,'Calculation sheet'!$AQ205="1999-2012"),'Result 2005-2012'!P205*$AE$16,""))))))))))))))))</f>
        <v/>
      </c>
      <c r="Q205" s="12" t="str">
        <f t="shared" si="12"/>
        <v/>
      </c>
      <c r="R205" s="14" t="str">
        <f t="shared" si="13"/>
        <v/>
      </c>
    </row>
    <row r="206" spans="1:18" x14ac:dyDescent="0.3">
      <c r="A206" s="4" t="str">
        <f>IF('Input data'!A221="","",'Input data'!A221)</f>
        <v/>
      </c>
      <c r="B206" s="4" t="str">
        <f>IF('Input data'!B221="","",'Input data'!B221)</f>
        <v/>
      </c>
      <c r="C206" s="4" t="str">
        <f>IF('Input data'!C221="","",'Input data'!C221)</f>
        <v/>
      </c>
      <c r="D206" s="4" t="str">
        <f>IF('Input data'!D221="","",'Input data'!D221)</f>
        <v/>
      </c>
      <c r="E206" s="4" t="str">
        <f>IF('Input data'!E221="","",'Input data'!E221)</f>
        <v/>
      </c>
      <c r="F206" s="4" t="str">
        <f>IF('Input data'!F221="","",'Input data'!F221)</f>
        <v/>
      </c>
      <c r="G206" s="4">
        <f>IF('Input data'!G221="","",'Input data'!G221)</f>
        <v>0</v>
      </c>
      <c r="H206" s="4" t="str">
        <f>IF('Input data'!H221&gt;0.5,'Input data'!H221,"")</f>
        <v/>
      </c>
      <c r="I206" s="4" t="str">
        <f>IF('Input data'!I221="","",'Input data'!I221)</f>
        <v/>
      </c>
      <c r="J206" s="12" t="str">
        <f>IF('Result 2005-2012'!$R206="","",IF($M$1=2005,'Result 2005-2012'!J206,IF(AND($M$1=2006,'Calculation sheet'!$AQ206="2005-2012"),'Result 2005-2012'!J206*SUM($Y$7:$AE$7)/7,IF(AND($M$1=2007,'Calculation sheet'!$AQ206="2005-2012"),'Result 2005-2012'!J206*SUM($Z$7:$AE$7)/6,IF(AND($M$1=2008,'Calculation sheet'!$AQ206="2005-2012"),'Result 2005-2012'!J206*SUM($AA$7:$AE$7)/5,IF(AND($M$1=2009,'Calculation sheet'!$AQ206="2005-2012"),'Result 2005-2012'!J206*SUM($AB$7:$AE$7)/4,IF(AND($M$1=2010,'Calculation sheet'!$AQ206="2005-2012"),'Result 2005-2012'!J206*SUM($AC$7:$AE$7)/3,IF(AND($M$1=2011,'Calculation sheet'!$AQ206="2005-2012"),'Result 2005-2012'!J206*SUM($AD$7:$AE$7)/2,IF(AND($M$1=2012,'Calculation sheet'!$AQ206="2005-2012"),'Result 2005-2012'!J206*$AE$7,IF(AND($M$1=2006,'Calculation sheet'!$AQ206="1999-2012"),'Result 2005-2012'!J206*SUM($Y$16:$AE$16)/7,IF(AND($M$1=2007,'Calculation sheet'!$AQ206="1999-2012"),'Result 2005-2012'!J206*SUM($Z$16:$AE$16)/6,IF(AND($M$1=2008,'Calculation sheet'!$AQ206="1999-2012"),'Result 2005-2012'!J206*SUM($AA$16:$AE$16)/5,IF(AND($M$1=2009,'Calculation sheet'!$AQ206="1999-2012"),'Result 2005-2012'!J206*SUM($AB$16:$AE$16)/4,IF(AND($M$1=2010,'Calculation sheet'!$AQ206="1999-2012"),'Result 2005-2012'!J206*SUM($AC$16:$AE$16)/3,IF(AND($M$1=2011,'Calculation sheet'!$AQ206="1999-2012"),'Result 2005-2012'!J206*SUM($AD$16:$AE$16)/2,IF(AND($M$1=2012,'Calculation sheet'!$AQ206="1999-2012"),'Result 2005-2012'!J206*$AE$16,""))))))))))))))))</f>
        <v/>
      </c>
      <c r="K206" s="12" t="str">
        <f>IF('Result 2005-2012'!$R206="","",IF($M$1=2005,'Result 2005-2012'!K206,IF(AND($M$1=2006,'Calculation sheet'!$AQ206="2005-2012"),'Result 2005-2012'!K206*SUM($Y$8:$AE$8)/7,IF(AND($M$1=2007,'Calculation sheet'!$AQ206="2005-2012"),'Result 2005-2012'!K206*SUM($Z$8:$AE$8)/6,IF(AND($M$1=2008,'Calculation sheet'!$AQ206="2005-2012"),'Result 2005-2012'!K206*SUM($AA$8:$AE$8)/5,IF(AND($M$1=2009,'Calculation sheet'!$AQ206="2005-2012"),'Result 2005-2012'!K206*SUM($AB$8:$AE$8)/4,IF(AND($M$1=2010,'Calculation sheet'!$AQ206="2005-2012"),'Result 2005-2012'!K206*SUM($AC$8:$AE$8)/3,IF(AND($M$1=2011,'Calculation sheet'!$AQ206="2005-2012"),'Result 2005-2012'!K206*SUM($AD$8:$AE$8)/2,IF(AND($M$1=2012,'Calculation sheet'!$AQ206="2005-2012"),'Result 2005-2012'!K206*$AE$8,IF(AND($M$1=2006,'Calculation sheet'!$AQ206="1999-2012"),'Result 2005-2012'!K206*SUM($Y$17:$AE$17)/7,IF(AND($M$1=2007,'Calculation sheet'!$AQ206="1999-2012"),'Result 2005-2012'!K206*SUM($Z$17:$AE$17)/6,IF(AND($M$1=2008,'Calculation sheet'!$AQ206="1999-2012"),'Result 2005-2012'!K206*SUM($AA$17:$AE$17)/5,IF(AND($M$1=2009,'Calculation sheet'!$AQ206="1999-2012"),'Result 2005-2012'!K206*SUM($AB$17:$AE$17)/4,IF(AND($M$1=2010,'Calculation sheet'!$AQ206="1999-2012"),'Result 2005-2012'!K206*SUM($AC$17:$AE$17)/3,IF(AND($M$1=2011,'Calculation sheet'!$AQ206="1999-2012"),'Result 2005-2012'!K206*SUM($AD$17:$AE$17)/2,IF(AND($M$1=2012,'Calculation sheet'!$AQ206="1999-2012"),'Result 2005-2012'!K206*$AE$17,""))))))))))))))))</f>
        <v/>
      </c>
      <c r="L206" s="12" t="str">
        <f>IF('Result 2005-2012'!$R206="","",IF($M$1=2005,'Result 2005-2012'!L206,IF(AND($M$1=2006,'Calculation sheet'!$AQ206="2005-2012"),'Result 2005-2012'!L206*SUM($Y$9:$AE$9)/7,IF(AND($M$1=2007,'Calculation sheet'!$AQ206="2005-2012"),'Result 2005-2012'!L206*SUM($Z$9:$AE$9)/6,IF(AND($M$1=2008,'Calculation sheet'!$AQ206="2005-2012"),'Result 2005-2012'!L206*SUM($AA$9:$AE$9)/5,IF(AND($M$1=2009,'Calculation sheet'!$AQ206="2005-2012"),'Result 2005-2012'!L206*SUM($AB$9:$AE$9)/4,IF(AND($M$1=2010,'Calculation sheet'!$AQ206="2005-2012"),'Result 2005-2012'!L206*SUM($AC$9:$AE$9)/3,IF(AND($M$1=2011,'Calculation sheet'!$AQ206="2005-2012"),'Result 2005-2012'!L206*SUM($AD$9:$AE$9)/2,IF(AND($M$1=2012,'Calculation sheet'!$AQ206="2005-2012"),'Result 2005-2012'!L206*$AE$9,IF(AND($M$1=2006,'Calculation sheet'!$AQ206="1999-2012"),'Result 2005-2012'!L206*SUM($Y$18:$AE$18)/7,IF(AND($M$1=2007,'Calculation sheet'!$AQ206="1999-2012"),'Result 2005-2012'!L206*SUM($Z$18:$AE$18)/6,IF(AND($M$1=2008,'Calculation sheet'!$AQ206="1999-2012"),'Result 2005-2012'!L206*SUM($AA$18:$AE$18)/5,IF(AND($M$1=2009,'Calculation sheet'!$AQ206="1999-2012"),'Result 2005-2012'!L206*SUM($AB$18:$AE$18)/4,IF(AND($M$1=2010,'Calculation sheet'!$AQ206="1999-2012"),'Result 2005-2012'!L206*SUM($AC$18:$AE$18)/3,IF(AND($M$1=2011,'Calculation sheet'!$AQ206="1999-2012"),'Result 2005-2012'!L206*SUM($AD$18:$AE$18)/2,IF(AND($M$1=2012,'Calculation sheet'!$AQ206="1999-2012"),'Result 2005-2012'!L206*$AE$18,""))))))))))))))))</f>
        <v/>
      </c>
      <c r="M206" s="12" t="str">
        <f t="shared" si="11"/>
        <v/>
      </c>
      <c r="N206" s="12" t="str">
        <f>IF('Result 2005-2012'!$R206="","",IF($M$1=2005,'Result 2005-2012'!N206,IF(AND($M$1=2006,'Calculation sheet'!$AQ206="2005-2012"),'Result 2005-2012'!N206*SUM($Y$10:$AE$10)/7,IF(AND($M$1=2007,'Calculation sheet'!$AQ206="2005-2012"),'Result 2005-2012'!N206*SUM($Z$10:$AE$10)/6,IF(AND($M$1=2008,'Calculation sheet'!$AQ206="2005-2012"),'Result 2005-2012'!N206*SUM($AA$10:$AE$10)/5,IF(AND($M$1=2009,'Calculation sheet'!$AQ206="2005-2012"),'Result 2005-2012'!N206*SUM($AB$10:$AE$10)/4,IF(AND($M$1=2010,'Calculation sheet'!$AQ206="2005-2012"),'Result 2005-2012'!N206*SUM($AC$10:$AE$10)/3,IF(AND($M$1=2011,'Calculation sheet'!$AQ206="2005-2012"),'Result 2005-2012'!N206*SUM($AD$10:$AE$10)/2,IF(AND($M$1=2012,'Calculation sheet'!$AQ206="2005-2012"),'Result 2005-2012'!N206*$AE$10,IF(AND($M$1=2006,'Calculation sheet'!$AQ206="1999-2012"),'Result 2005-2012'!N206*SUM($Y$16:$AE$16)/7,IF(AND($M$1=2007,'Calculation sheet'!$AQ206="1999-2012"),'Result 2005-2012'!N206*SUM($Z$16:$AE$16)/6,IF(AND($M$1=2008,'Calculation sheet'!$AQ206="1999-2012"),'Result 2005-2012'!N206*SUM($AA$16:$AE$16)/5,IF(AND($M$1=2009,'Calculation sheet'!$AQ206="1999-2012"),'Result 2005-2012'!N206*SUM($AB$16:$AE$16)/4,IF(AND($M$1=2010,'Calculation sheet'!$AQ206="1999-2012"),'Result 2005-2012'!N206*SUM($AC$16:$AE$16)/3,IF(AND($M$1=2011,'Calculation sheet'!$AQ206="1999-2012"),'Result 2005-2012'!N206*SUM($AD$16:$AE$16)/2,IF(AND($M$1=2012,'Calculation sheet'!$AQ206="1999-2012"),'Result 2005-2012'!N206*$AE$16,""))))))))))))))))</f>
        <v/>
      </c>
      <c r="O206" s="12" t="str">
        <f>IF('Result 2005-2012'!$R206="","",IF($M$1=2005,'Result 2005-2012'!O206,IF(AND($M$1=2006,'Calculation sheet'!$AQ206="2005-2012"),'Result 2005-2012'!O206*SUM($Y$10:$AE$10)/7,IF(AND($M$1=2007,'Calculation sheet'!$AQ206="2005-2012"),'Result 2005-2012'!O206*SUM($Z$10:$AE$10)/6,IF(AND($M$1=2008,'Calculation sheet'!$AQ206="2005-2012"),'Result 2005-2012'!O206*SUM($AA$10:$AE$10)/5,IF(AND($M$1=2009,'Calculation sheet'!$AQ206="2005-2012"),'Result 2005-2012'!O206*SUM($AB$10:$AE$10)/4,IF(AND($M$1=2010,'Calculation sheet'!$AQ206="2005-2012"),'Result 2005-2012'!O206*SUM($AC$10:$AE$10)/3,IF(AND($M$1=2011,'Calculation sheet'!$AQ206="2005-2012"),'Result 2005-2012'!O206*SUM($AD$10:$AE$10)/2,IF(AND($M$1=2012,'Calculation sheet'!$AQ206="2005-2012"),'Result 2005-2012'!O206*$AE$10,IF(AND($M$1=2006,'Calculation sheet'!$AQ206="1999-2012"),'Result 2005-2012'!O206*SUM($Y$16:$AE$16)/7,IF(AND($M$1=2007,'Calculation sheet'!$AQ206="1999-2012"),'Result 2005-2012'!O206*SUM($Z$16:$AE$16)/6,IF(AND($M$1=2008,'Calculation sheet'!$AQ206="1999-2012"),'Result 2005-2012'!O206*SUM($AA$16:$AE$16)/5,IF(AND($M$1=2009,'Calculation sheet'!$AQ206="1999-2012"),'Result 2005-2012'!O206*SUM($AB$16:$AE$16)/4,IF(AND($M$1=2010,'Calculation sheet'!$AQ206="1999-2012"),'Result 2005-2012'!O206*SUM($AC$16:$AE$16)/3,IF(AND($M$1=2011,'Calculation sheet'!$AQ206="1999-2012"),'Result 2005-2012'!O206*SUM($AD$16:$AE$16)/2,IF(AND($M$1=2012,'Calculation sheet'!$AQ206="1999-2012"),'Result 2005-2012'!O206*$AE$16,""))))))))))))))))</f>
        <v/>
      </c>
      <c r="P206" s="12" t="str">
        <f>IF('Result 2005-2012'!$R206="","",IF($M$1=2005,'Result 2005-2012'!P206,IF(AND($M$1=2006,'Calculation sheet'!$AQ206="2005-2012"),'Result 2005-2012'!P206*SUM($Y$11:$AE$11)/7,IF(AND($M$1=2007,'Calculation sheet'!$AQ206="2005-2012"),'Result 2005-2012'!P206*SUM($Z$11:$AE$11)/6,IF(AND($M$1=2008,'Calculation sheet'!$AQ206="2005-2012"),'Result 2005-2012'!P206*SUM($AA$11:$AE$11)/5,IF(AND($M$1=2009,'Calculation sheet'!$AQ206="2005-2012"),'Result 2005-2012'!P206*SUM($AB$11:$AE$11)/4,IF(AND($M$1=2010,'Calculation sheet'!$AQ206="2005-2012"),'Result 2005-2012'!P206*SUM($AC$11:$AE$11)/3,IF(AND($M$1=2011,'Calculation sheet'!$AQ206="2005-2012"),'Result 2005-2012'!P206*SUM($AD$11:$AE$11)/2,IF(AND($M$1=2012,'Calculation sheet'!$AQ206="2005-2012"),'Result 2005-2012'!P206*$AE$11,IF(AND($M$1=2006,'Calculation sheet'!$AQ206="1999-2012"),'Result 2005-2012'!P206*SUM($Y$16:$AE$16)/7,IF(AND($M$1=2007,'Calculation sheet'!$AQ206="1999-2012"),'Result 2005-2012'!P206*SUM($Z$16:$AE$16)/6,IF(AND($M$1=2008,'Calculation sheet'!$AQ206="1999-2012"),'Result 2005-2012'!P206*SUM($AA$16:$AE$16)/5,IF(AND($M$1=2009,'Calculation sheet'!$AQ206="1999-2012"),'Result 2005-2012'!P206*SUM($AB$16:$AE$16)/4,IF(AND($M$1=2010,'Calculation sheet'!$AQ206="1999-2012"),'Result 2005-2012'!P206*SUM($AC$16:$AE$16)/3,IF(AND($M$1=2011,'Calculation sheet'!$AQ206="1999-2012"),'Result 2005-2012'!P206*SUM($AD$16:$AE$16)/2,IF(AND($M$1=2012,'Calculation sheet'!$AQ206="1999-2012"),'Result 2005-2012'!P206*$AE$16,""))))))))))))))))</f>
        <v/>
      </c>
      <c r="Q206" s="12" t="str">
        <f t="shared" si="12"/>
        <v/>
      </c>
      <c r="R206" s="14" t="str">
        <f t="shared" si="13"/>
        <v/>
      </c>
    </row>
    <row r="207" spans="1:18" x14ac:dyDescent="0.3">
      <c r="A207" s="4" t="str">
        <f>IF('Input data'!A222="","",'Input data'!A222)</f>
        <v/>
      </c>
      <c r="B207" s="4" t="str">
        <f>IF('Input data'!B222="","",'Input data'!B222)</f>
        <v/>
      </c>
      <c r="C207" s="4" t="str">
        <f>IF('Input data'!C222="","",'Input data'!C222)</f>
        <v/>
      </c>
      <c r="D207" s="4" t="str">
        <f>IF('Input data'!D222="","",'Input data'!D222)</f>
        <v/>
      </c>
      <c r="E207" s="4" t="str">
        <f>IF('Input data'!E222="","",'Input data'!E222)</f>
        <v/>
      </c>
      <c r="F207" s="4" t="str">
        <f>IF('Input data'!F222="","",'Input data'!F222)</f>
        <v/>
      </c>
      <c r="G207" s="4">
        <f>IF('Input data'!G222="","",'Input data'!G222)</f>
        <v>0</v>
      </c>
      <c r="H207" s="4" t="str">
        <f>IF('Input data'!H222&gt;0.5,'Input data'!H222,"")</f>
        <v/>
      </c>
      <c r="I207" s="4" t="str">
        <f>IF('Input data'!I222="","",'Input data'!I222)</f>
        <v/>
      </c>
      <c r="J207" s="12" t="str">
        <f>IF('Result 2005-2012'!$R207="","",IF($M$1=2005,'Result 2005-2012'!J207,IF(AND($M$1=2006,'Calculation sheet'!$AQ207="2005-2012"),'Result 2005-2012'!J207*SUM($Y$7:$AE$7)/7,IF(AND($M$1=2007,'Calculation sheet'!$AQ207="2005-2012"),'Result 2005-2012'!J207*SUM($Z$7:$AE$7)/6,IF(AND($M$1=2008,'Calculation sheet'!$AQ207="2005-2012"),'Result 2005-2012'!J207*SUM($AA$7:$AE$7)/5,IF(AND($M$1=2009,'Calculation sheet'!$AQ207="2005-2012"),'Result 2005-2012'!J207*SUM($AB$7:$AE$7)/4,IF(AND($M$1=2010,'Calculation sheet'!$AQ207="2005-2012"),'Result 2005-2012'!J207*SUM($AC$7:$AE$7)/3,IF(AND($M$1=2011,'Calculation sheet'!$AQ207="2005-2012"),'Result 2005-2012'!J207*SUM($AD$7:$AE$7)/2,IF(AND($M$1=2012,'Calculation sheet'!$AQ207="2005-2012"),'Result 2005-2012'!J207*$AE$7,IF(AND($M$1=2006,'Calculation sheet'!$AQ207="1999-2012"),'Result 2005-2012'!J207*SUM($Y$16:$AE$16)/7,IF(AND($M$1=2007,'Calculation sheet'!$AQ207="1999-2012"),'Result 2005-2012'!J207*SUM($Z$16:$AE$16)/6,IF(AND($M$1=2008,'Calculation sheet'!$AQ207="1999-2012"),'Result 2005-2012'!J207*SUM($AA$16:$AE$16)/5,IF(AND($M$1=2009,'Calculation sheet'!$AQ207="1999-2012"),'Result 2005-2012'!J207*SUM($AB$16:$AE$16)/4,IF(AND($M$1=2010,'Calculation sheet'!$AQ207="1999-2012"),'Result 2005-2012'!J207*SUM($AC$16:$AE$16)/3,IF(AND($M$1=2011,'Calculation sheet'!$AQ207="1999-2012"),'Result 2005-2012'!J207*SUM($AD$16:$AE$16)/2,IF(AND($M$1=2012,'Calculation sheet'!$AQ207="1999-2012"),'Result 2005-2012'!J207*$AE$16,""))))))))))))))))</f>
        <v/>
      </c>
      <c r="K207" s="12" t="str">
        <f>IF('Result 2005-2012'!$R207="","",IF($M$1=2005,'Result 2005-2012'!K207,IF(AND($M$1=2006,'Calculation sheet'!$AQ207="2005-2012"),'Result 2005-2012'!K207*SUM($Y$8:$AE$8)/7,IF(AND($M$1=2007,'Calculation sheet'!$AQ207="2005-2012"),'Result 2005-2012'!K207*SUM($Z$8:$AE$8)/6,IF(AND($M$1=2008,'Calculation sheet'!$AQ207="2005-2012"),'Result 2005-2012'!K207*SUM($AA$8:$AE$8)/5,IF(AND($M$1=2009,'Calculation sheet'!$AQ207="2005-2012"),'Result 2005-2012'!K207*SUM($AB$8:$AE$8)/4,IF(AND($M$1=2010,'Calculation sheet'!$AQ207="2005-2012"),'Result 2005-2012'!K207*SUM($AC$8:$AE$8)/3,IF(AND($M$1=2011,'Calculation sheet'!$AQ207="2005-2012"),'Result 2005-2012'!K207*SUM($AD$8:$AE$8)/2,IF(AND($M$1=2012,'Calculation sheet'!$AQ207="2005-2012"),'Result 2005-2012'!K207*$AE$8,IF(AND($M$1=2006,'Calculation sheet'!$AQ207="1999-2012"),'Result 2005-2012'!K207*SUM($Y$17:$AE$17)/7,IF(AND($M$1=2007,'Calculation sheet'!$AQ207="1999-2012"),'Result 2005-2012'!K207*SUM($Z$17:$AE$17)/6,IF(AND($M$1=2008,'Calculation sheet'!$AQ207="1999-2012"),'Result 2005-2012'!K207*SUM($AA$17:$AE$17)/5,IF(AND($M$1=2009,'Calculation sheet'!$AQ207="1999-2012"),'Result 2005-2012'!K207*SUM($AB$17:$AE$17)/4,IF(AND($M$1=2010,'Calculation sheet'!$AQ207="1999-2012"),'Result 2005-2012'!K207*SUM($AC$17:$AE$17)/3,IF(AND($M$1=2011,'Calculation sheet'!$AQ207="1999-2012"),'Result 2005-2012'!K207*SUM($AD$17:$AE$17)/2,IF(AND($M$1=2012,'Calculation sheet'!$AQ207="1999-2012"),'Result 2005-2012'!K207*$AE$17,""))))))))))))))))</f>
        <v/>
      </c>
      <c r="L207" s="12" t="str">
        <f>IF('Result 2005-2012'!$R207="","",IF($M$1=2005,'Result 2005-2012'!L207,IF(AND($M$1=2006,'Calculation sheet'!$AQ207="2005-2012"),'Result 2005-2012'!L207*SUM($Y$9:$AE$9)/7,IF(AND($M$1=2007,'Calculation sheet'!$AQ207="2005-2012"),'Result 2005-2012'!L207*SUM($Z$9:$AE$9)/6,IF(AND($M$1=2008,'Calculation sheet'!$AQ207="2005-2012"),'Result 2005-2012'!L207*SUM($AA$9:$AE$9)/5,IF(AND($M$1=2009,'Calculation sheet'!$AQ207="2005-2012"),'Result 2005-2012'!L207*SUM($AB$9:$AE$9)/4,IF(AND($M$1=2010,'Calculation sheet'!$AQ207="2005-2012"),'Result 2005-2012'!L207*SUM($AC$9:$AE$9)/3,IF(AND($M$1=2011,'Calculation sheet'!$AQ207="2005-2012"),'Result 2005-2012'!L207*SUM($AD$9:$AE$9)/2,IF(AND($M$1=2012,'Calculation sheet'!$AQ207="2005-2012"),'Result 2005-2012'!L207*$AE$9,IF(AND($M$1=2006,'Calculation sheet'!$AQ207="1999-2012"),'Result 2005-2012'!L207*SUM($Y$18:$AE$18)/7,IF(AND($M$1=2007,'Calculation sheet'!$AQ207="1999-2012"),'Result 2005-2012'!L207*SUM($Z$18:$AE$18)/6,IF(AND($M$1=2008,'Calculation sheet'!$AQ207="1999-2012"),'Result 2005-2012'!L207*SUM($AA$18:$AE$18)/5,IF(AND($M$1=2009,'Calculation sheet'!$AQ207="1999-2012"),'Result 2005-2012'!L207*SUM($AB$18:$AE$18)/4,IF(AND($M$1=2010,'Calculation sheet'!$AQ207="1999-2012"),'Result 2005-2012'!L207*SUM($AC$18:$AE$18)/3,IF(AND($M$1=2011,'Calculation sheet'!$AQ207="1999-2012"),'Result 2005-2012'!L207*SUM($AD$18:$AE$18)/2,IF(AND($M$1=2012,'Calculation sheet'!$AQ207="1999-2012"),'Result 2005-2012'!L207*$AE$18,""))))))))))))))))</f>
        <v/>
      </c>
      <c r="M207" s="12" t="str">
        <f t="shared" si="11"/>
        <v/>
      </c>
      <c r="N207" s="12" t="str">
        <f>IF('Result 2005-2012'!$R207="","",IF($M$1=2005,'Result 2005-2012'!N207,IF(AND($M$1=2006,'Calculation sheet'!$AQ207="2005-2012"),'Result 2005-2012'!N207*SUM($Y$10:$AE$10)/7,IF(AND($M$1=2007,'Calculation sheet'!$AQ207="2005-2012"),'Result 2005-2012'!N207*SUM($Z$10:$AE$10)/6,IF(AND($M$1=2008,'Calculation sheet'!$AQ207="2005-2012"),'Result 2005-2012'!N207*SUM($AA$10:$AE$10)/5,IF(AND($M$1=2009,'Calculation sheet'!$AQ207="2005-2012"),'Result 2005-2012'!N207*SUM($AB$10:$AE$10)/4,IF(AND($M$1=2010,'Calculation sheet'!$AQ207="2005-2012"),'Result 2005-2012'!N207*SUM($AC$10:$AE$10)/3,IF(AND($M$1=2011,'Calculation sheet'!$AQ207="2005-2012"),'Result 2005-2012'!N207*SUM($AD$10:$AE$10)/2,IF(AND($M$1=2012,'Calculation sheet'!$AQ207="2005-2012"),'Result 2005-2012'!N207*$AE$10,IF(AND($M$1=2006,'Calculation sheet'!$AQ207="1999-2012"),'Result 2005-2012'!N207*SUM($Y$16:$AE$16)/7,IF(AND($M$1=2007,'Calculation sheet'!$AQ207="1999-2012"),'Result 2005-2012'!N207*SUM($Z$16:$AE$16)/6,IF(AND($M$1=2008,'Calculation sheet'!$AQ207="1999-2012"),'Result 2005-2012'!N207*SUM($AA$16:$AE$16)/5,IF(AND($M$1=2009,'Calculation sheet'!$AQ207="1999-2012"),'Result 2005-2012'!N207*SUM($AB$16:$AE$16)/4,IF(AND($M$1=2010,'Calculation sheet'!$AQ207="1999-2012"),'Result 2005-2012'!N207*SUM($AC$16:$AE$16)/3,IF(AND($M$1=2011,'Calculation sheet'!$AQ207="1999-2012"),'Result 2005-2012'!N207*SUM($AD$16:$AE$16)/2,IF(AND($M$1=2012,'Calculation sheet'!$AQ207="1999-2012"),'Result 2005-2012'!N207*$AE$16,""))))))))))))))))</f>
        <v/>
      </c>
      <c r="O207" s="12" t="str">
        <f>IF('Result 2005-2012'!$R207="","",IF($M$1=2005,'Result 2005-2012'!O207,IF(AND($M$1=2006,'Calculation sheet'!$AQ207="2005-2012"),'Result 2005-2012'!O207*SUM($Y$10:$AE$10)/7,IF(AND($M$1=2007,'Calculation sheet'!$AQ207="2005-2012"),'Result 2005-2012'!O207*SUM($Z$10:$AE$10)/6,IF(AND($M$1=2008,'Calculation sheet'!$AQ207="2005-2012"),'Result 2005-2012'!O207*SUM($AA$10:$AE$10)/5,IF(AND($M$1=2009,'Calculation sheet'!$AQ207="2005-2012"),'Result 2005-2012'!O207*SUM($AB$10:$AE$10)/4,IF(AND($M$1=2010,'Calculation sheet'!$AQ207="2005-2012"),'Result 2005-2012'!O207*SUM($AC$10:$AE$10)/3,IF(AND($M$1=2011,'Calculation sheet'!$AQ207="2005-2012"),'Result 2005-2012'!O207*SUM($AD$10:$AE$10)/2,IF(AND($M$1=2012,'Calculation sheet'!$AQ207="2005-2012"),'Result 2005-2012'!O207*$AE$10,IF(AND($M$1=2006,'Calculation sheet'!$AQ207="1999-2012"),'Result 2005-2012'!O207*SUM($Y$16:$AE$16)/7,IF(AND($M$1=2007,'Calculation sheet'!$AQ207="1999-2012"),'Result 2005-2012'!O207*SUM($Z$16:$AE$16)/6,IF(AND($M$1=2008,'Calculation sheet'!$AQ207="1999-2012"),'Result 2005-2012'!O207*SUM($AA$16:$AE$16)/5,IF(AND($M$1=2009,'Calculation sheet'!$AQ207="1999-2012"),'Result 2005-2012'!O207*SUM($AB$16:$AE$16)/4,IF(AND($M$1=2010,'Calculation sheet'!$AQ207="1999-2012"),'Result 2005-2012'!O207*SUM($AC$16:$AE$16)/3,IF(AND($M$1=2011,'Calculation sheet'!$AQ207="1999-2012"),'Result 2005-2012'!O207*SUM($AD$16:$AE$16)/2,IF(AND($M$1=2012,'Calculation sheet'!$AQ207="1999-2012"),'Result 2005-2012'!O207*$AE$16,""))))))))))))))))</f>
        <v/>
      </c>
      <c r="P207" s="12" t="str">
        <f>IF('Result 2005-2012'!$R207="","",IF($M$1=2005,'Result 2005-2012'!P207,IF(AND($M$1=2006,'Calculation sheet'!$AQ207="2005-2012"),'Result 2005-2012'!P207*SUM($Y$11:$AE$11)/7,IF(AND($M$1=2007,'Calculation sheet'!$AQ207="2005-2012"),'Result 2005-2012'!P207*SUM($Z$11:$AE$11)/6,IF(AND($M$1=2008,'Calculation sheet'!$AQ207="2005-2012"),'Result 2005-2012'!P207*SUM($AA$11:$AE$11)/5,IF(AND($M$1=2009,'Calculation sheet'!$AQ207="2005-2012"),'Result 2005-2012'!P207*SUM($AB$11:$AE$11)/4,IF(AND($M$1=2010,'Calculation sheet'!$AQ207="2005-2012"),'Result 2005-2012'!P207*SUM($AC$11:$AE$11)/3,IF(AND($M$1=2011,'Calculation sheet'!$AQ207="2005-2012"),'Result 2005-2012'!P207*SUM($AD$11:$AE$11)/2,IF(AND($M$1=2012,'Calculation sheet'!$AQ207="2005-2012"),'Result 2005-2012'!P207*$AE$11,IF(AND($M$1=2006,'Calculation sheet'!$AQ207="1999-2012"),'Result 2005-2012'!P207*SUM($Y$16:$AE$16)/7,IF(AND($M$1=2007,'Calculation sheet'!$AQ207="1999-2012"),'Result 2005-2012'!P207*SUM($Z$16:$AE$16)/6,IF(AND($M$1=2008,'Calculation sheet'!$AQ207="1999-2012"),'Result 2005-2012'!P207*SUM($AA$16:$AE$16)/5,IF(AND($M$1=2009,'Calculation sheet'!$AQ207="1999-2012"),'Result 2005-2012'!P207*SUM($AB$16:$AE$16)/4,IF(AND($M$1=2010,'Calculation sheet'!$AQ207="1999-2012"),'Result 2005-2012'!P207*SUM($AC$16:$AE$16)/3,IF(AND($M$1=2011,'Calculation sheet'!$AQ207="1999-2012"),'Result 2005-2012'!P207*SUM($AD$16:$AE$16)/2,IF(AND($M$1=2012,'Calculation sheet'!$AQ207="1999-2012"),'Result 2005-2012'!P207*$AE$16,""))))))))))))))))</f>
        <v/>
      </c>
      <c r="Q207" s="12" t="str">
        <f t="shared" si="12"/>
        <v/>
      </c>
      <c r="R207" s="14" t="str">
        <f t="shared" si="13"/>
        <v/>
      </c>
    </row>
    <row r="208" spans="1:18" x14ac:dyDescent="0.3">
      <c r="A208" s="4" t="str">
        <f>IF('Input data'!A223="","",'Input data'!A223)</f>
        <v/>
      </c>
      <c r="B208" s="4" t="str">
        <f>IF('Input data'!B223="","",'Input data'!B223)</f>
        <v/>
      </c>
      <c r="C208" s="4" t="str">
        <f>IF('Input data'!C223="","",'Input data'!C223)</f>
        <v/>
      </c>
      <c r="D208" s="4" t="str">
        <f>IF('Input data'!D223="","",'Input data'!D223)</f>
        <v/>
      </c>
      <c r="E208" s="4" t="str">
        <f>IF('Input data'!E223="","",'Input data'!E223)</f>
        <v/>
      </c>
      <c r="F208" s="4" t="str">
        <f>IF('Input data'!F223="","",'Input data'!F223)</f>
        <v/>
      </c>
      <c r="G208" s="4">
        <f>IF('Input data'!G223="","",'Input data'!G223)</f>
        <v>0</v>
      </c>
      <c r="H208" s="4" t="str">
        <f>IF('Input data'!H223&gt;0.5,'Input data'!H223,"")</f>
        <v/>
      </c>
      <c r="I208" s="4" t="str">
        <f>IF('Input data'!I223="","",'Input data'!I223)</f>
        <v/>
      </c>
      <c r="J208" s="12" t="str">
        <f>IF('Result 2005-2012'!$R208="","",IF($M$1=2005,'Result 2005-2012'!J208,IF(AND($M$1=2006,'Calculation sheet'!$AQ208="2005-2012"),'Result 2005-2012'!J208*SUM($Y$7:$AE$7)/7,IF(AND($M$1=2007,'Calculation sheet'!$AQ208="2005-2012"),'Result 2005-2012'!J208*SUM($Z$7:$AE$7)/6,IF(AND($M$1=2008,'Calculation sheet'!$AQ208="2005-2012"),'Result 2005-2012'!J208*SUM($AA$7:$AE$7)/5,IF(AND($M$1=2009,'Calculation sheet'!$AQ208="2005-2012"),'Result 2005-2012'!J208*SUM($AB$7:$AE$7)/4,IF(AND($M$1=2010,'Calculation sheet'!$AQ208="2005-2012"),'Result 2005-2012'!J208*SUM($AC$7:$AE$7)/3,IF(AND($M$1=2011,'Calculation sheet'!$AQ208="2005-2012"),'Result 2005-2012'!J208*SUM($AD$7:$AE$7)/2,IF(AND($M$1=2012,'Calculation sheet'!$AQ208="2005-2012"),'Result 2005-2012'!J208*$AE$7,IF(AND($M$1=2006,'Calculation sheet'!$AQ208="1999-2012"),'Result 2005-2012'!J208*SUM($Y$16:$AE$16)/7,IF(AND($M$1=2007,'Calculation sheet'!$AQ208="1999-2012"),'Result 2005-2012'!J208*SUM($Z$16:$AE$16)/6,IF(AND($M$1=2008,'Calculation sheet'!$AQ208="1999-2012"),'Result 2005-2012'!J208*SUM($AA$16:$AE$16)/5,IF(AND($M$1=2009,'Calculation sheet'!$AQ208="1999-2012"),'Result 2005-2012'!J208*SUM($AB$16:$AE$16)/4,IF(AND($M$1=2010,'Calculation sheet'!$AQ208="1999-2012"),'Result 2005-2012'!J208*SUM($AC$16:$AE$16)/3,IF(AND($M$1=2011,'Calculation sheet'!$AQ208="1999-2012"),'Result 2005-2012'!J208*SUM($AD$16:$AE$16)/2,IF(AND($M$1=2012,'Calculation sheet'!$AQ208="1999-2012"),'Result 2005-2012'!J208*$AE$16,""))))))))))))))))</f>
        <v/>
      </c>
      <c r="K208" s="12" t="str">
        <f>IF('Result 2005-2012'!$R208="","",IF($M$1=2005,'Result 2005-2012'!K208,IF(AND($M$1=2006,'Calculation sheet'!$AQ208="2005-2012"),'Result 2005-2012'!K208*SUM($Y$8:$AE$8)/7,IF(AND($M$1=2007,'Calculation sheet'!$AQ208="2005-2012"),'Result 2005-2012'!K208*SUM($Z$8:$AE$8)/6,IF(AND($M$1=2008,'Calculation sheet'!$AQ208="2005-2012"),'Result 2005-2012'!K208*SUM($AA$8:$AE$8)/5,IF(AND($M$1=2009,'Calculation sheet'!$AQ208="2005-2012"),'Result 2005-2012'!K208*SUM($AB$8:$AE$8)/4,IF(AND($M$1=2010,'Calculation sheet'!$AQ208="2005-2012"),'Result 2005-2012'!K208*SUM($AC$8:$AE$8)/3,IF(AND($M$1=2011,'Calculation sheet'!$AQ208="2005-2012"),'Result 2005-2012'!K208*SUM($AD$8:$AE$8)/2,IF(AND($M$1=2012,'Calculation sheet'!$AQ208="2005-2012"),'Result 2005-2012'!K208*$AE$8,IF(AND($M$1=2006,'Calculation sheet'!$AQ208="1999-2012"),'Result 2005-2012'!K208*SUM($Y$17:$AE$17)/7,IF(AND($M$1=2007,'Calculation sheet'!$AQ208="1999-2012"),'Result 2005-2012'!K208*SUM($Z$17:$AE$17)/6,IF(AND($M$1=2008,'Calculation sheet'!$AQ208="1999-2012"),'Result 2005-2012'!K208*SUM($AA$17:$AE$17)/5,IF(AND($M$1=2009,'Calculation sheet'!$AQ208="1999-2012"),'Result 2005-2012'!K208*SUM($AB$17:$AE$17)/4,IF(AND($M$1=2010,'Calculation sheet'!$AQ208="1999-2012"),'Result 2005-2012'!K208*SUM($AC$17:$AE$17)/3,IF(AND($M$1=2011,'Calculation sheet'!$AQ208="1999-2012"),'Result 2005-2012'!K208*SUM($AD$17:$AE$17)/2,IF(AND($M$1=2012,'Calculation sheet'!$AQ208="1999-2012"),'Result 2005-2012'!K208*$AE$17,""))))))))))))))))</f>
        <v/>
      </c>
      <c r="L208" s="12" t="str">
        <f>IF('Result 2005-2012'!$R208="","",IF($M$1=2005,'Result 2005-2012'!L208,IF(AND($M$1=2006,'Calculation sheet'!$AQ208="2005-2012"),'Result 2005-2012'!L208*SUM($Y$9:$AE$9)/7,IF(AND($M$1=2007,'Calculation sheet'!$AQ208="2005-2012"),'Result 2005-2012'!L208*SUM($Z$9:$AE$9)/6,IF(AND($M$1=2008,'Calculation sheet'!$AQ208="2005-2012"),'Result 2005-2012'!L208*SUM($AA$9:$AE$9)/5,IF(AND($M$1=2009,'Calculation sheet'!$AQ208="2005-2012"),'Result 2005-2012'!L208*SUM($AB$9:$AE$9)/4,IF(AND($M$1=2010,'Calculation sheet'!$AQ208="2005-2012"),'Result 2005-2012'!L208*SUM($AC$9:$AE$9)/3,IF(AND($M$1=2011,'Calculation sheet'!$AQ208="2005-2012"),'Result 2005-2012'!L208*SUM($AD$9:$AE$9)/2,IF(AND($M$1=2012,'Calculation sheet'!$AQ208="2005-2012"),'Result 2005-2012'!L208*$AE$9,IF(AND($M$1=2006,'Calculation sheet'!$AQ208="1999-2012"),'Result 2005-2012'!L208*SUM($Y$18:$AE$18)/7,IF(AND($M$1=2007,'Calculation sheet'!$AQ208="1999-2012"),'Result 2005-2012'!L208*SUM($Z$18:$AE$18)/6,IF(AND($M$1=2008,'Calculation sheet'!$AQ208="1999-2012"),'Result 2005-2012'!L208*SUM($AA$18:$AE$18)/5,IF(AND($M$1=2009,'Calculation sheet'!$AQ208="1999-2012"),'Result 2005-2012'!L208*SUM($AB$18:$AE$18)/4,IF(AND($M$1=2010,'Calculation sheet'!$AQ208="1999-2012"),'Result 2005-2012'!L208*SUM($AC$18:$AE$18)/3,IF(AND($M$1=2011,'Calculation sheet'!$AQ208="1999-2012"),'Result 2005-2012'!L208*SUM($AD$18:$AE$18)/2,IF(AND($M$1=2012,'Calculation sheet'!$AQ208="1999-2012"),'Result 2005-2012'!L208*$AE$18,""))))))))))))))))</f>
        <v/>
      </c>
      <c r="M208" s="12" t="str">
        <f t="shared" si="11"/>
        <v/>
      </c>
      <c r="N208" s="12" t="str">
        <f>IF('Result 2005-2012'!$R208="","",IF($M$1=2005,'Result 2005-2012'!N208,IF(AND($M$1=2006,'Calculation sheet'!$AQ208="2005-2012"),'Result 2005-2012'!N208*SUM($Y$10:$AE$10)/7,IF(AND($M$1=2007,'Calculation sheet'!$AQ208="2005-2012"),'Result 2005-2012'!N208*SUM($Z$10:$AE$10)/6,IF(AND($M$1=2008,'Calculation sheet'!$AQ208="2005-2012"),'Result 2005-2012'!N208*SUM($AA$10:$AE$10)/5,IF(AND($M$1=2009,'Calculation sheet'!$AQ208="2005-2012"),'Result 2005-2012'!N208*SUM($AB$10:$AE$10)/4,IF(AND($M$1=2010,'Calculation sheet'!$AQ208="2005-2012"),'Result 2005-2012'!N208*SUM($AC$10:$AE$10)/3,IF(AND($M$1=2011,'Calculation sheet'!$AQ208="2005-2012"),'Result 2005-2012'!N208*SUM($AD$10:$AE$10)/2,IF(AND($M$1=2012,'Calculation sheet'!$AQ208="2005-2012"),'Result 2005-2012'!N208*$AE$10,IF(AND($M$1=2006,'Calculation sheet'!$AQ208="1999-2012"),'Result 2005-2012'!N208*SUM($Y$16:$AE$16)/7,IF(AND($M$1=2007,'Calculation sheet'!$AQ208="1999-2012"),'Result 2005-2012'!N208*SUM($Z$16:$AE$16)/6,IF(AND($M$1=2008,'Calculation sheet'!$AQ208="1999-2012"),'Result 2005-2012'!N208*SUM($AA$16:$AE$16)/5,IF(AND($M$1=2009,'Calculation sheet'!$AQ208="1999-2012"),'Result 2005-2012'!N208*SUM($AB$16:$AE$16)/4,IF(AND($M$1=2010,'Calculation sheet'!$AQ208="1999-2012"),'Result 2005-2012'!N208*SUM($AC$16:$AE$16)/3,IF(AND($M$1=2011,'Calculation sheet'!$AQ208="1999-2012"),'Result 2005-2012'!N208*SUM($AD$16:$AE$16)/2,IF(AND($M$1=2012,'Calculation sheet'!$AQ208="1999-2012"),'Result 2005-2012'!N208*$AE$16,""))))))))))))))))</f>
        <v/>
      </c>
      <c r="O208" s="12" t="str">
        <f>IF('Result 2005-2012'!$R208="","",IF($M$1=2005,'Result 2005-2012'!O208,IF(AND($M$1=2006,'Calculation sheet'!$AQ208="2005-2012"),'Result 2005-2012'!O208*SUM($Y$10:$AE$10)/7,IF(AND($M$1=2007,'Calculation sheet'!$AQ208="2005-2012"),'Result 2005-2012'!O208*SUM($Z$10:$AE$10)/6,IF(AND($M$1=2008,'Calculation sheet'!$AQ208="2005-2012"),'Result 2005-2012'!O208*SUM($AA$10:$AE$10)/5,IF(AND($M$1=2009,'Calculation sheet'!$AQ208="2005-2012"),'Result 2005-2012'!O208*SUM($AB$10:$AE$10)/4,IF(AND($M$1=2010,'Calculation sheet'!$AQ208="2005-2012"),'Result 2005-2012'!O208*SUM($AC$10:$AE$10)/3,IF(AND($M$1=2011,'Calculation sheet'!$AQ208="2005-2012"),'Result 2005-2012'!O208*SUM($AD$10:$AE$10)/2,IF(AND($M$1=2012,'Calculation sheet'!$AQ208="2005-2012"),'Result 2005-2012'!O208*$AE$10,IF(AND($M$1=2006,'Calculation sheet'!$AQ208="1999-2012"),'Result 2005-2012'!O208*SUM($Y$16:$AE$16)/7,IF(AND($M$1=2007,'Calculation sheet'!$AQ208="1999-2012"),'Result 2005-2012'!O208*SUM($Z$16:$AE$16)/6,IF(AND($M$1=2008,'Calculation sheet'!$AQ208="1999-2012"),'Result 2005-2012'!O208*SUM($AA$16:$AE$16)/5,IF(AND($M$1=2009,'Calculation sheet'!$AQ208="1999-2012"),'Result 2005-2012'!O208*SUM($AB$16:$AE$16)/4,IF(AND($M$1=2010,'Calculation sheet'!$AQ208="1999-2012"),'Result 2005-2012'!O208*SUM($AC$16:$AE$16)/3,IF(AND($M$1=2011,'Calculation sheet'!$AQ208="1999-2012"),'Result 2005-2012'!O208*SUM($AD$16:$AE$16)/2,IF(AND($M$1=2012,'Calculation sheet'!$AQ208="1999-2012"),'Result 2005-2012'!O208*$AE$16,""))))))))))))))))</f>
        <v/>
      </c>
      <c r="P208" s="12" t="str">
        <f>IF('Result 2005-2012'!$R208="","",IF($M$1=2005,'Result 2005-2012'!P208,IF(AND($M$1=2006,'Calculation sheet'!$AQ208="2005-2012"),'Result 2005-2012'!P208*SUM($Y$11:$AE$11)/7,IF(AND($M$1=2007,'Calculation sheet'!$AQ208="2005-2012"),'Result 2005-2012'!P208*SUM($Z$11:$AE$11)/6,IF(AND($M$1=2008,'Calculation sheet'!$AQ208="2005-2012"),'Result 2005-2012'!P208*SUM($AA$11:$AE$11)/5,IF(AND($M$1=2009,'Calculation sheet'!$AQ208="2005-2012"),'Result 2005-2012'!P208*SUM($AB$11:$AE$11)/4,IF(AND($M$1=2010,'Calculation sheet'!$AQ208="2005-2012"),'Result 2005-2012'!P208*SUM($AC$11:$AE$11)/3,IF(AND($M$1=2011,'Calculation sheet'!$AQ208="2005-2012"),'Result 2005-2012'!P208*SUM($AD$11:$AE$11)/2,IF(AND($M$1=2012,'Calculation sheet'!$AQ208="2005-2012"),'Result 2005-2012'!P208*$AE$11,IF(AND($M$1=2006,'Calculation sheet'!$AQ208="1999-2012"),'Result 2005-2012'!P208*SUM($Y$16:$AE$16)/7,IF(AND($M$1=2007,'Calculation sheet'!$AQ208="1999-2012"),'Result 2005-2012'!P208*SUM($Z$16:$AE$16)/6,IF(AND($M$1=2008,'Calculation sheet'!$AQ208="1999-2012"),'Result 2005-2012'!P208*SUM($AA$16:$AE$16)/5,IF(AND($M$1=2009,'Calculation sheet'!$AQ208="1999-2012"),'Result 2005-2012'!P208*SUM($AB$16:$AE$16)/4,IF(AND($M$1=2010,'Calculation sheet'!$AQ208="1999-2012"),'Result 2005-2012'!P208*SUM($AC$16:$AE$16)/3,IF(AND($M$1=2011,'Calculation sheet'!$AQ208="1999-2012"),'Result 2005-2012'!P208*SUM($AD$16:$AE$16)/2,IF(AND($M$1=2012,'Calculation sheet'!$AQ208="1999-2012"),'Result 2005-2012'!P208*$AE$16,""))))))))))))))))</f>
        <v/>
      </c>
      <c r="Q208" s="12" t="str">
        <f t="shared" si="12"/>
        <v/>
      </c>
      <c r="R208" s="14" t="str">
        <f t="shared" si="13"/>
        <v/>
      </c>
    </row>
    <row r="209" spans="1:18" x14ac:dyDescent="0.3">
      <c r="A209" s="4" t="str">
        <f>IF('Input data'!A224="","",'Input data'!A224)</f>
        <v/>
      </c>
      <c r="B209" s="4" t="str">
        <f>IF('Input data'!B224="","",'Input data'!B224)</f>
        <v/>
      </c>
      <c r="C209" s="4" t="str">
        <f>IF('Input data'!C224="","",'Input data'!C224)</f>
        <v/>
      </c>
      <c r="D209" s="4" t="str">
        <f>IF('Input data'!D224="","",'Input data'!D224)</f>
        <v/>
      </c>
      <c r="E209" s="4" t="str">
        <f>IF('Input data'!E224="","",'Input data'!E224)</f>
        <v/>
      </c>
      <c r="F209" s="4" t="str">
        <f>IF('Input data'!F224="","",'Input data'!F224)</f>
        <v/>
      </c>
      <c r="G209" s="4">
        <f>IF('Input data'!G224="","",'Input data'!G224)</f>
        <v>0</v>
      </c>
      <c r="H209" s="4" t="str">
        <f>IF('Input data'!H224&gt;0.5,'Input data'!H224,"")</f>
        <v/>
      </c>
      <c r="I209" s="4" t="str">
        <f>IF('Input data'!I224="","",'Input data'!I224)</f>
        <v/>
      </c>
      <c r="J209" s="12" t="str">
        <f>IF('Result 2005-2012'!$R209="","",IF($M$1=2005,'Result 2005-2012'!J209,IF(AND($M$1=2006,'Calculation sheet'!$AQ209="2005-2012"),'Result 2005-2012'!J209*SUM($Y$7:$AE$7)/7,IF(AND($M$1=2007,'Calculation sheet'!$AQ209="2005-2012"),'Result 2005-2012'!J209*SUM($Z$7:$AE$7)/6,IF(AND($M$1=2008,'Calculation sheet'!$AQ209="2005-2012"),'Result 2005-2012'!J209*SUM($AA$7:$AE$7)/5,IF(AND($M$1=2009,'Calculation sheet'!$AQ209="2005-2012"),'Result 2005-2012'!J209*SUM($AB$7:$AE$7)/4,IF(AND($M$1=2010,'Calculation sheet'!$AQ209="2005-2012"),'Result 2005-2012'!J209*SUM($AC$7:$AE$7)/3,IF(AND($M$1=2011,'Calculation sheet'!$AQ209="2005-2012"),'Result 2005-2012'!J209*SUM($AD$7:$AE$7)/2,IF(AND($M$1=2012,'Calculation sheet'!$AQ209="2005-2012"),'Result 2005-2012'!J209*$AE$7,IF(AND($M$1=2006,'Calculation sheet'!$AQ209="1999-2012"),'Result 2005-2012'!J209*SUM($Y$16:$AE$16)/7,IF(AND($M$1=2007,'Calculation sheet'!$AQ209="1999-2012"),'Result 2005-2012'!J209*SUM($Z$16:$AE$16)/6,IF(AND($M$1=2008,'Calculation sheet'!$AQ209="1999-2012"),'Result 2005-2012'!J209*SUM($AA$16:$AE$16)/5,IF(AND($M$1=2009,'Calculation sheet'!$AQ209="1999-2012"),'Result 2005-2012'!J209*SUM($AB$16:$AE$16)/4,IF(AND($M$1=2010,'Calculation sheet'!$AQ209="1999-2012"),'Result 2005-2012'!J209*SUM($AC$16:$AE$16)/3,IF(AND($M$1=2011,'Calculation sheet'!$AQ209="1999-2012"),'Result 2005-2012'!J209*SUM($AD$16:$AE$16)/2,IF(AND($M$1=2012,'Calculation sheet'!$AQ209="1999-2012"),'Result 2005-2012'!J209*$AE$16,""))))))))))))))))</f>
        <v/>
      </c>
      <c r="K209" s="12" t="str">
        <f>IF('Result 2005-2012'!$R209="","",IF($M$1=2005,'Result 2005-2012'!K209,IF(AND($M$1=2006,'Calculation sheet'!$AQ209="2005-2012"),'Result 2005-2012'!K209*SUM($Y$8:$AE$8)/7,IF(AND($M$1=2007,'Calculation sheet'!$AQ209="2005-2012"),'Result 2005-2012'!K209*SUM($Z$8:$AE$8)/6,IF(AND($M$1=2008,'Calculation sheet'!$AQ209="2005-2012"),'Result 2005-2012'!K209*SUM($AA$8:$AE$8)/5,IF(AND($M$1=2009,'Calculation sheet'!$AQ209="2005-2012"),'Result 2005-2012'!K209*SUM($AB$8:$AE$8)/4,IF(AND($M$1=2010,'Calculation sheet'!$AQ209="2005-2012"),'Result 2005-2012'!K209*SUM($AC$8:$AE$8)/3,IF(AND($M$1=2011,'Calculation sheet'!$AQ209="2005-2012"),'Result 2005-2012'!K209*SUM($AD$8:$AE$8)/2,IF(AND($M$1=2012,'Calculation sheet'!$AQ209="2005-2012"),'Result 2005-2012'!K209*$AE$8,IF(AND($M$1=2006,'Calculation sheet'!$AQ209="1999-2012"),'Result 2005-2012'!K209*SUM($Y$17:$AE$17)/7,IF(AND($M$1=2007,'Calculation sheet'!$AQ209="1999-2012"),'Result 2005-2012'!K209*SUM($Z$17:$AE$17)/6,IF(AND($M$1=2008,'Calculation sheet'!$AQ209="1999-2012"),'Result 2005-2012'!K209*SUM($AA$17:$AE$17)/5,IF(AND($M$1=2009,'Calculation sheet'!$AQ209="1999-2012"),'Result 2005-2012'!K209*SUM($AB$17:$AE$17)/4,IF(AND($M$1=2010,'Calculation sheet'!$AQ209="1999-2012"),'Result 2005-2012'!K209*SUM($AC$17:$AE$17)/3,IF(AND($M$1=2011,'Calculation sheet'!$AQ209="1999-2012"),'Result 2005-2012'!K209*SUM($AD$17:$AE$17)/2,IF(AND($M$1=2012,'Calculation sheet'!$AQ209="1999-2012"),'Result 2005-2012'!K209*$AE$17,""))))))))))))))))</f>
        <v/>
      </c>
      <c r="L209" s="12" t="str">
        <f>IF('Result 2005-2012'!$R209="","",IF($M$1=2005,'Result 2005-2012'!L209,IF(AND($M$1=2006,'Calculation sheet'!$AQ209="2005-2012"),'Result 2005-2012'!L209*SUM($Y$9:$AE$9)/7,IF(AND($M$1=2007,'Calculation sheet'!$AQ209="2005-2012"),'Result 2005-2012'!L209*SUM($Z$9:$AE$9)/6,IF(AND($M$1=2008,'Calculation sheet'!$AQ209="2005-2012"),'Result 2005-2012'!L209*SUM($AA$9:$AE$9)/5,IF(AND($M$1=2009,'Calculation sheet'!$AQ209="2005-2012"),'Result 2005-2012'!L209*SUM($AB$9:$AE$9)/4,IF(AND($M$1=2010,'Calculation sheet'!$AQ209="2005-2012"),'Result 2005-2012'!L209*SUM($AC$9:$AE$9)/3,IF(AND($M$1=2011,'Calculation sheet'!$AQ209="2005-2012"),'Result 2005-2012'!L209*SUM($AD$9:$AE$9)/2,IF(AND($M$1=2012,'Calculation sheet'!$AQ209="2005-2012"),'Result 2005-2012'!L209*$AE$9,IF(AND($M$1=2006,'Calculation sheet'!$AQ209="1999-2012"),'Result 2005-2012'!L209*SUM($Y$18:$AE$18)/7,IF(AND($M$1=2007,'Calculation sheet'!$AQ209="1999-2012"),'Result 2005-2012'!L209*SUM($Z$18:$AE$18)/6,IF(AND($M$1=2008,'Calculation sheet'!$AQ209="1999-2012"),'Result 2005-2012'!L209*SUM($AA$18:$AE$18)/5,IF(AND($M$1=2009,'Calculation sheet'!$AQ209="1999-2012"),'Result 2005-2012'!L209*SUM($AB$18:$AE$18)/4,IF(AND($M$1=2010,'Calculation sheet'!$AQ209="1999-2012"),'Result 2005-2012'!L209*SUM($AC$18:$AE$18)/3,IF(AND($M$1=2011,'Calculation sheet'!$AQ209="1999-2012"),'Result 2005-2012'!L209*SUM($AD$18:$AE$18)/2,IF(AND($M$1=2012,'Calculation sheet'!$AQ209="1999-2012"),'Result 2005-2012'!L209*$AE$18,""))))))))))))))))</f>
        <v/>
      </c>
      <c r="M209" s="12" t="str">
        <f t="shared" si="11"/>
        <v/>
      </c>
      <c r="N209" s="12" t="str">
        <f>IF('Result 2005-2012'!$R209="","",IF($M$1=2005,'Result 2005-2012'!N209,IF(AND($M$1=2006,'Calculation sheet'!$AQ209="2005-2012"),'Result 2005-2012'!N209*SUM($Y$10:$AE$10)/7,IF(AND($M$1=2007,'Calculation sheet'!$AQ209="2005-2012"),'Result 2005-2012'!N209*SUM($Z$10:$AE$10)/6,IF(AND($M$1=2008,'Calculation sheet'!$AQ209="2005-2012"),'Result 2005-2012'!N209*SUM($AA$10:$AE$10)/5,IF(AND($M$1=2009,'Calculation sheet'!$AQ209="2005-2012"),'Result 2005-2012'!N209*SUM($AB$10:$AE$10)/4,IF(AND($M$1=2010,'Calculation sheet'!$AQ209="2005-2012"),'Result 2005-2012'!N209*SUM($AC$10:$AE$10)/3,IF(AND($M$1=2011,'Calculation sheet'!$AQ209="2005-2012"),'Result 2005-2012'!N209*SUM($AD$10:$AE$10)/2,IF(AND($M$1=2012,'Calculation sheet'!$AQ209="2005-2012"),'Result 2005-2012'!N209*$AE$10,IF(AND($M$1=2006,'Calculation sheet'!$AQ209="1999-2012"),'Result 2005-2012'!N209*SUM($Y$16:$AE$16)/7,IF(AND($M$1=2007,'Calculation sheet'!$AQ209="1999-2012"),'Result 2005-2012'!N209*SUM($Z$16:$AE$16)/6,IF(AND($M$1=2008,'Calculation sheet'!$AQ209="1999-2012"),'Result 2005-2012'!N209*SUM($AA$16:$AE$16)/5,IF(AND($M$1=2009,'Calculation sheet'!$AQ209="1999-2012"),'Result 2005-2012'!N209*SUM($AB$16:$AE$16)/4,IF(AND($M$1=2010,'Calculation sheet'!$AQ209="1999-2012"),'Result 2005-2012'!N209*SUM($AC$16:$AE$16)/3,IF(AND($M$1=2011,'Calculation sheet'!$AQ209="1999-2012"),'Result 2005-2012'!N209*SUM($AD$16:$AE$16)/2,IF(AND($M$1=2012,'Calculation sheet'!$AQ209="1999-2012"),'Result 2005-2012'!N209*$AE$16,""))))))))))))))))</f>
        <v/>
      </c>
      <c r="O209" s="12" t="str">
        <f>IF('Result 2005-2012'!$R209="","",IF($M$1=2005,'Result 2005-2012'!O209,IF(AND($M$1=2006,'Calculation sheet'!$AQ209="2005-2012"),'Result 2005-2012'!O209*SUM($Y$10:$AE$10)/7,IF(AND($M$1=2007,'Calculation sheet'!$AQ209="2005-2012"),'Result 2005-2012'!O209*SUM($Z$10:$AE$10)/6,IF(AND($M$1=2008,'Calculation sheet'!$AQ209="2005-2012"),'Result 2005-2012'!O209*SUM($AA$10:$AE$10)/5,IF(AND($M$1=2009,'Calculation sheet'!$AQ209="2005-2012"),'Result 2005-2012'!O209*SUM($AB$10:$AE$10)/4,IF(AND($M$1=2010,'Calculation sheet'!$AQ209="2005-2012"),'Result 2005-2012'!O209*SUM($AC$10:$AE$10)/3,IF(AND($M$1=2011,'Calculation sheet'!$AQ209="2005-2012"),'Result 2005-2012'!O209*SUM($AD$10:$AE$10)/2,IF(AND($M$1=2012,'Calculation sheet'!$AQ209="2005-2012"),'Result 2005-2012'!O209*$AE$10,IF(AND($M$1=2006,'Calculation sheet'!$AQ209="1999-2012"),'Result 2005-2012'!O209*SUM($Y$16:$AE$16)/7,IF(AND($M$1=2007,'Calculation sheet'!$AQ209="1999-2012"),'Result 2005-2012'!O209*SUM($Z$16:$AE$16)/6,IF(AND($M$1=2008,'Calculation sheet'!$AQ209="1999-2012"),'Result 2005-2012'!O209*SUM($AA$16:$AE$16)/5,IF(AND($M$1=2009,'Calculation sheet'!$AQ209="1999-2012"),'Result 2005-2012'!O209*SUM($AB$16:$AE$16)/4,IF(AND($M$1=2010,'Calculation sheet'!$AQ209="1999-2012"),'Result 2005-2012'!O209*SUM($AC$16:$AE$16)/3,IF(AND($M$1=2011,'Calculation sheet'!$AQ209="1999-2012"),'Result 2005-2012'!O209*SUM($AD$16:$AE$16)/2,IF(AND($M$1=2012,'Calculation sheet'!$AQ209="1999-2012"),'Result 2005-2012'!O209*$AE$16,""))))))))))))))))</f>
        <v/>
      </c>
      <c r="P209" s="12" t="str">
        <f>IF('Result 2005-2012'!$R209="","",IF($M$1=2005,'Result 2005-2012'!P209,IF(AND($M$1=2006,'Calculation sheet'!$AQ209="2005-2012"),'Result 2005-2012'!P209*SUM($Y$11:$AE$11)/7,IF(AND($M$1=2007,'Calculation sheet'!$AQ209="2005-2012"),'Result 2005-2012'!P209*SUM($Z$11:$AE$11)/6,IF(AND($M$1=2008,'Calculation sheet'!$AQ209="2005-2012"),'Result 2005-2012'!P209*SUM($AA$11:$AE$11)/5,IF(AND($M$1=2009,'Calculation sheet'!$AQ209="2005-2012"),'Result 2005-2012'!P209*SUM($AB$11:$AE$11)/4,IF(AND($M$1=2010,'Calculation sheet'!$AQ209="2005-2012"),'Result 2005-2012'!P209*SUM($AC$11:$AE$11)/3,IF(AND($M$1=2011,'Calculation sheet'!$AQ209="2005-2012"),'Result 2005-2012'!P209*SUM($AD$11:$AE$11)/2,IF(AND($M$1=2012,'Calculation sheet'!$AQ209="2005-2012"),'Result 2005-2012'!P209*$AE$11,IF(AND($M$1=2006,'Calculation sheet'!$AQ209="1999-2012"),'Result 2005-2012'!P209*SUM($Y$16:$AE$16)/7,IF(AND($M$1=2007,'Calculation sheet'!$AQ209="1999-2012"),'Result 2005-2012'!P209*SUM($Z$16:$AE$16)/6,IF(AND($M$1=2008,'Calculation sheet'!$AQ209="1999-2012"),'Result 2005-2012'!P209*SUM($AA$16:$AE$16)/5,IF(AND($M$1=2009,'Calculation sheet'!$AQ209="1999-2012"),'Result 2005-2012'!P209*SUM($AB$16:$AE$16)/4,IF(AND($M$1=2010,'Calculation sheet'!$AQ209="1999-2012"),'Result 2005-2012'!P209*SUM($AC$16:$AE$16)/3,IF(AND($M$1=2011,'Calculation sheet'!$AQ209="1999-2012"),'Result 2005-2012'!P209*SUM($AD$16:$AE$16)/2,IF(AND($M$1=2012,'Calculation sheet'!$AQ209="1999-2012"),'Result 2005-2012'!P209*$AE$16,""))))))))))))))))</f>
        <v/>
      </c>
      <c r="Q209" s="12" t="str">
        <f t="shared" si="12"/>
        <v/>
      </c>
      <c r="R209" s="14" t="str">
        <f t="shared" si="13"/>
        <v/>
      </c>
    </row>
    <row r="210" spans="1:18" x14ac:dyDescent="0.3">
      <c r="A210" s="4" t="str">
        <f>IF('Input data'!A225="","",'Input data'!A225)</f>
        <v/>
      </c>
      <c r="B210" s="4" t="str">
        <f>IF('Input data'!B225="","",'Input data'!B225)</f>
        <v/>
      </c>
      <c r="C210" s="4" t="str">
        <f>IF('Input data'!C225="","",'Input data'!C225)</f>
        <v/>
      </c>
      <c r="D210" s="4" t="str">
        <f>IF('Input data'!D225="","",'Input data'!D225)</f>
        <v/>
      </c>
      <c r="E210" s="4" t="str">
        <f>IF('Input data'!E225="","",'Input data'!E225)</f>
        <v/>
      </c>
      <c r="F210" s="4" t="str">
        <f>IF('Input data'!F225="","",'Input data'!F225)</f>
        <v/>
      </c>
      <c r="G210" s="4">
        <f>IF('Input data'!G225="","",'Input data'!G225)</f>
        <v>0</v>
      </c>
      <c r="H210" s="4" t="str">
        <f>IF('Input data'!H225&gt;0.5,'Input data'!H225,"")</f>
        <v/>
      </c>
      <c r="I210" s="4" t="str">
        <f>IF('Input data'!I225="","",'Input data'!I225)</f>
        <v/>
      </c>
      <c r="J210" s="12" t="str">
        <f>IF('Result 2005-2012'!$R210="","",IF($M$1=2005,'Result 2005-2012'!J210,IF(AND($M$1=2006,'Calculation sheet'!$AQ210="2005-2012"),'Result 2005-2012'!J210*SUM($Y$7:$AE$7)/7,IF(AND($M$1=2007,'Calculation sheet'!$AQ210="2005-2012"),'Result 2005-2012'!J210*SUM($Z$7:$AE$7)/6,IF(AND($M$1=2008,'Calculation sheet'!$AQ210="2005-2012"),'Result 2005-2012'!J210*SUM($AA$7:$AE$7)/5,IF(AND($M$1=2009,'Calculation sheet'!$AQ210="2005-2012"),'Result 2005-2012'!J210*SUM($AB$7:$AE$7)/4,IF(AND($M$1=2010,'Calculation sheet'!$AQ210="2005-2012"),'Result 2005-2012'!J210*SUM($AC$7:$AE$7)/3,IF(AND($M$1=2011,'Calculation sheet'!$AQ210="2005-2012"),'Result 2005-2012'!J210*SUM($AD$7:$AE$7)/2,IF(AND($M$1=2012,'Calculation sheet'!$AQ210="2005-2012"),'Result 2005-2012'!J210*$AE$7,IF(AND($M$1=2006,'Calculation sheet'!$AQ210="1999-2012"),'Result 2005-2012'!J210*SUM($Y$16:$AE$16)/7,IF(AND($M$1=2007,'Calculation sheet'!$AQ210="1999-2012"),'Result 2005-2012'!J210*SUM($Z$16:$AE$16)/6,IF(AND($M$1=2008,'Calculation sheet'!$AQ210="1999-2012"),'Result 2005-2012'!J210*SUM($AA$16:$AE$16)/5,IF(AND($M$1=2009,'Calculation sheet'!$AQ210="1999-2012"),'Result 2005-2012'!J210*SUM($AB$16:$AE$16)/4,IF(AND($M$1=2010,'Calculation sheet'!$AQ210="1999-2012"),'Result 2005-2012'!J210*SUM($AC$16:$AE$16)/3,IF(AND($M$1=2011,'Calculation sheet'!$AQ210="1999-2012"),'Result 2005-2012'!J210*SUM($AD$16:$AE$16)/2,IF(AND($M$1=2012,'Calculation sheet'!$AQ210="1999-2012"),'Result 2005-2012'!J210*$AE$16,""))))))))))))))))</f>
        <v/>
      </c>
      <c r="K210" s="12" t="str">
        <f>IF('Result 2005-2012'!$R210="","",IF($M$1=2005,'Result 2005-2012'!K210,IF(AND($M$1=2006,'Calculation sheet'!$AQ210="2005-2012"),'Result 2005-2012'!K210*SUM($Y$8:$AE$8)/7,IF(AND($M$1=2007,'Calculation sheet'!$AQ210="2005-2012"),'Result 2005-2012'!K210*SUM($Z$8:$AE$8)/6,IF(AND($M$1=2008,'Calculation sheet'!$AQ210="2005-2012"),'Result 2005-2012'!K210*SUM($AA$8:$AE$8)/5,IF(AND($M$1=2009,'Calculation sheet'!$AQ210="2005-2012"),'Result 2005-2012'!K210*SUM($AB$8:$AE$8)/4,IF(AND($M$1=2010,'Calculation sheet'!$AQ210="2005-2012"),'Result 2005-2012'!K210*SUM($AC$8:$AE$8)/3,IF(AND($M$1=2011,'Calculation sheet'!$AQ210="2005-2012"),'Result 2005-2012'!K210*SUM($AD$8:$AE$8)/2,IF(AND($M$1=2012,'Calculation sheet'!$AQ210="2005-2012"),'Result 2005-2012'!K210*$AE$8,IF(AND($M$1=2006,'Calculation sheet'!$AQ210="1999-2012"),'Result 2005-2012'!K210*SUM($Y$17:$AE$17)/7,IF(AND($M$1=2007,'Calculation sheet'!$AQ210="1999-2012"),'Result 2005-2012'!K210*SUM($Z$17:$AE$17)/6,IF(AND($M$1=2008,'Calculation sheet'!$AQ210="1999-2012"),'Result 2005-2012'!K210*SUM($AA$17:$AE$17)/5,IF(AND($M$1=2009,'Calculation sheet'!$AQ210="1999-2012"),'Result 2005-2012'!K210*SUM($AB$17:$AE$17)/4,IF(AND($M$1=2010,'Calculation sheet'!$AQ210="1999-2012"),'Result 2005-2012'!K210*SUM($AC$17:$AE$17)/3,IF(AND($M$1=2011,'Calculation sheet'!$AQ210="1999-2012"),'Result 2005-2012'!K210*SUM($AD$17:$AE$17)/2,IF(AND($M$1=2012,'Calculation sheet'!$AQ210="1999-2012"),'Result 2005-2012'!K210*$AE$17,""))))))))))))))))</f>
        <v/>
      </c>
      <c r="L210" s="12" t="str">
        <f>IF('Result 2005-2012'!$R210="","",IF($M$1=2005,'Result 2005-2012'!L210,IF(AND($M$1=2006,'Calculation sheet'!$AQ210="2005-2012"),'Result 2005-2012'!L210*SUM($Y$9:$AE$9)/7,IF(AND($M$1=2007,'Calculation sheet'!$AQ210="2005-2012"),'Result 2005-2012'!L210*SUM($Z$9:$AE$9)/6,IF(AND($M$1=2008,'Calculation sheet'!$AQ210="2005-2012"),'Result 2005-2012'!L210*SUM($AA$9:$AE$9)/5,IF(AND($M$1=2009,'Calculation sheet'!$AQ210="2005-2012"),'Result 2005-2012'!L210*SUM($AB$9:$AE$9)/4,IF(AND($M$1=2010,'Calculation sheet'!$AQ210="2005-2012"),'Result 2005-2012'!L210*SUM($AC$9:$AE$9)/3,IF(AND($M$1=2011,'Calculation sheet'!$AQ210="2005-2012"),'Result 2005-2012'!L210*SUM($AD$9:$AE$9)/2,IF(AND($M$1=2012,'Calculation sheet'!$AQ210="2005-2012"),'Result 2005-2012'!L210*$AE$9,IF(AND($M$1=2006,'Calculation sheet'!$AQ210="1999-2012"),'Result 2005-2012'!L210*SUM($Y$18:$AE$18)/7,IF(AND($M$1=2007,'Calculation sheet'!$AQ210="1999-2012"),'Result 2005-2012'!L210*SUM($Z$18:$AE$18)/6,IF(AND($M$1=2008,'Calculation sheet'!$AQ210="1999-2012"),'Result 2005-2012'!L210*SUM($AA$18:$AE$18)/5,IF(AND($M$1=2009,'Calculation sheet'!$AQ210="1999-2012"),'Result 2005-2012'!L210*SUM($AB$18:$AE$18)/4,IF(AND($M$1=2010,'Calculation sheet'!$AQ210="1999-2012"),'Result 2005-2012'!L210*SUM($AC$18:$AE$18)/3,IF(AND($M$1=2011,'Calculation sheet'!$AQ210="1999-2012"),'Result 2005-2012'!L210*SUM($AD$18:$AE$18)/2,IF(AND($M$1=2012,'Calculation sheet'!$AQ210="1999-2012"),'Result 2005-2012'!L210*$AE$18,""))))))))))))))))</f>
        <v/>
      </c>
      <c r="M210" s="12" t="str">
        <f t="shared" si="11"/>
        <v/>
      </c>
      <c r="N210" s="12" t="str">
        <f>IF('Result 2005-2012'!$R210="","",IF($M$1=2005,'Result 2005-2012'!N210,IF(AND($M$1=2006,'Calculation sheet'!$AQ210="2005-2012"),'Result 2005-2012'!N210*SUM($Y$10:$AE$10)/7,IF(AND($M$1=2007,'Calculation sheet'!$AQ210="2005-2012"),'Result 2005-2012'!N210*SUM($Z$10:$AE$10)/6,IF(AND($M$1=2008,'Calculation sheet'!$AQ210="2005-2012"),'Result 2005-2012'!N210*SUM($AA$10:$AE$10)/5,IF(AND($M$1=2009,'Calculation sheet'!$AQ210="2005-2012"),'Result 2005-2012'!N210*SUM($AB$10:$AE$10)/4,IF(AND($M$1=2010,'Calculation sheet'!$AQ210="2005-2012"),'Result 2005-2012'!N210*SUM($AC$10:$AE$10)/3,IF(AND($M$1=2011,'Calculation sheet'!$AQ210="2005-2012"),'Result 2005-2012'!N210*SUM($AD$10:$AE$10)/2,IF(AND($M$1=2012,'Calculation sheet'!$AQ210="2005-2012"),'Result 2005-2012'!N210*$AE$10,IF(AND($M$1=2006,'Calculation sheet'!$AQ210="1999-2012"),'Result 2005-2012'!N210*SUM($Y$16:$AE$16)/7,IF(AND($M$1=2007,'Calculation sheet'!$AQ210="1999-2012"),'Result 2005-2012'!N210*SUM($Z$16:$AE$16)/6,IF(AND($M$1=2008,'Calculation sheet'!$AQ210="1999-2012"),'Result 2005-2012'!N210*SUM($AA$16:$AE$16)/5,IF(AND($M$1=2009,'Calculation sheet'!$AQ210="1999-2012"),'Result 2005-2012'!N210*SUM($AB$16:$AE$16)/4,IF(AND($M$1=2010,'Calculation sheet'!$AQ210="1999-2012"),'Result 2005-2012'!N210*SUM($AC$16:$AE$16)/3,IF(AND($M$1=2011,'Calculation sheet'!$AQ210="1999-2012"),'Result 2005-2012'!N210*SUM($AD$16:$AE$16)/2,IF(AND($M$1=2012,'Calculation sheet'!$AQ210="1999-2012"),'Result 2005-2012'!N210*$AE$16,""))))))))))))))))</f>
        <v/>
      </c>
      <c r="O210" s="12" t="str">
        <f>IF('Result 2005-2012'!$R210="","",IF($M$1=2005,'Result 2005-2012'!O210,IF(AND($M$1=2006,'Calculation sheet'!$AQ210="2005-2012"),'Result 2005-2012'!O210*SUM($Y$10:$AE$10)/7,IF(AND($M$1=2007,'Calculation sheet'!$AQ210="2005-2012"),'Result 2005-2012'!O210*SUM($Z$10:$AE$10)/6,IF(AND($M$1=2008,'Calculation sheet'!$AQ210="2005-2012"),'Result 2005-2012'!O210*SUM($AA$10:$AE$10)/5,IF(AND($M$1=2009,'Calculation sheet'!$AQ210="2005-2012"),'Result 2005-2012'!O210*SUM($AB$10:$AE$10)/4,IF(AND($M$1=2010,'Calculation sheet'!$AQ210="2005-2012"),'Result 2005-2012'!O210*SUM($AC$10:$AE$10)/3,IF(AND($M$1=2011,'Calculation sheet'!$AQ210="2005-2012"),'Result 2005-2012'!O210*SUM($AD$10:$AE$10)/2,IF(AND($M$1=2012,'Calculation sheet'!$AQ210="2005-2012"),'Result 2005-2012'!O210*$AE$10,IF(AND($M$1=2006,'Calculation sheet'!$AQ210="1999-2012"),'Result 2005-2012'!O210*SUM($Y$16:$AE$16)/7,IF(AND($M$1=2007,'Calculation sheet'!$AQ210="1999-2012"),'Result 2005-2012'!O210*SUM($Z$16:$AE$16)/6,IF(AND($M$1=2008,'Calculation sheet'!$AQ210="1999-2012"),'Result 2005-2012'!O210*SUM($AA$16:$AE$16)/5,IF(AND($M$1=2009,'Calculation sheet'!$AQ210="1999-2012"),'Result 2005-2012'!O210*SUM($AB$16:$AE$16)/4,IF(AND($M$1=2010,'Calculation sheet'!$AQ210="1999-2012"),'Result 2005-2012'!O210*SUM($AC$16:$AE$16)/3,IF(AND($M$1=2011,'Calculation sheet'!$AQ210="1999-2012"),'Result 2005-2012'!O210*SUM($AD$16:$AE$16)/2,IF(AND($M$1=2012,'Calculation sheet'!$AQ210="1999-2012"),'Result 2005-2012'!O210*$AE$16,""))))))))))))))))</f>
        <v/>
      </c>
      <c r="P210" s="12" t="str">
        <f>IF('Result 2005-2012'!$R210="","",IF($M$1=2005,'Result 2005-2012'!P210,IF(AND($M$1=2006,'Calculation sheet'!$AQ210="2005-2012"),'Result 2005-2012'!P210*SUM($Y$11:$AE$11)/7,IF(AND($M$1=2007,'Calculation sheet'!$AQ210="2005-2012"),'Result 2005-2012'!P210*SUM($Z$11:$AE$11)/6,IF(AND($M$1=2008,'Calculation sheet'!$AQ210="2005-2012"),'Result 2005-2012'!P210*SUM($AA$11:$AE$11)/5,IF(AND($M$1=2009,'Calculation sheet'!$AQ210="2005-2012"),'Result 2005-2012'!P210*SUM($AB$11:$AE$11)/4,IF(AND($M$1=2010,'Calculation sheet'!$AQ210="2005-2012"),'Result 2005-2012'!P210*SUM($AC$11:$AE$11)/3,IF(AND($M$1=2011,'Calculation sheet'!$AQ210="2005-2012"),'Result 2005-2012'!P210*SUM($AD$11:$AE$11)/2,IF(AND($M$1=2012,'Calculation sheet'!$AQ210="2005-2012"),'Result 2005-2012'!P210*$AE$11,IF(AND($M$1=2006,'Calculation sheet'!$AQ210="1999-2012"),'Result 2005-2012'!P210*SUM($Y$16:$AE$16)/7,IF(AND($M$1=2007,'Calculation sheet'!$AQ210="1999-2012"),'Result 2005-2012'!P210*SUM($Z$16:$AE$16)/6,IF(AND($M$1=2008,'Calculation sheet'!$AQ210="1999-2012"),'Result 2005-2012'!P210*SUM($AA$16:$AE$16)/5,IF(AND($M$1=2009,'Calculation sheet'!$AQ210="1999-2012"),'Result 2005-2012'!P210*SUM($AB$16:$AE$16)/4,IF(AND($M$1=2010,'Calculation sheet'!$AQ210="1999-2012"),'Result 2005-2012'!P210*SUM($AC$16:$AE$16)/3,IF(AND($M$1=2011,'Calculation sheet'!$AQ210="1999-2012"),'Result 2005-2012'!P210*SUM($AD$16:$AE$16)/2,IF(AND($M$1=2012,'Calculation sheet'!$AQ210="1999-2012"),'Result 2005-2012'!P210*$AE$16,""))))))))))))))))</f>
        <v/>
      </c>
      <c r="Q210" s="12" t="str">
        <f t="shared" si="12"/>
        <v/>
      </c>
      <c r="R210" s="14" t="str">
        <f t="shared" si="13"/>
        <v/>
      </c>
    </row>
    <row r="211" spans="1:18" x14ac:dyDescent="0.3">
      <c r="A211" s="4" t="str">
        <f>IF('Input data'!A226="","",'Input data'!A226)</f>
        <v/>
      </c>
      <c r="B211" s="4" t="str">
        <f>IF('Input data'!B226="","",'Input data'!B226)</f>
        <v/>
      </c>
      <c r="C211" s="4" t="str">
        <f>IF('Input data'!C226="","",'Input data'!C226)</f>
        <v/>
      </c>
      <c r="D211" s="4" t="str">
        <f>IF('Input data'!D226="","",'Input data'!D226)</f>
        <v/>
      </c>
      <c r="E211" s="4" t="str">
        <f>IF('Input data'!E226="","",'Input data'!E226)</f>
        <v/>
      </c>
      <c r="F211" s="4" t="str">
        <f>IF('Input data'!F226="","",'Input data'!F226)</f>
        <v/>
      </c>
      <c r="G211" s="4">
        <f>IF('Input data'!G226="","",'Input data'!G226)</f>
        <v>0</v>
      </c>
      <c r="H211" s="4" t="str">
        <f>IF('Input data'!H226&gt;0.5,'Input data'!H226,"")</f>
        <v/>
      </c>
      <c r="I211" s="4" t="str">
        <f>IF('Input data'!I226="","",'Input data'!I226)</f>
        <v/>
      </c>
      <c r="J211" s="12" t="str">
        <f>IF('Result 2005-2012'!$R211="","",IF($M$1=2005,'Result 2005-2012'!J211,IF(AND($M$1=2006,'Calculation sheet'!$AQ211="2005-2012"),'Result 2005-2012'!J211*SUM($Y$7:$AE$7)/7,IF(AND($M$1=2007,'Calculation sheet'!$AQ211="2005-2012"),'Result 2005-2012'!J211*SUM($Z$7:$AE$7)/6,IF(AND($M$1=2008,'Calculation sheet'!$AQ211="2005-2012"),'Result 2005-2012'!J211*SUM($AA$7:$AE$7)/5,IF(AND($M$1=2009,'Calculation sheet'!$AQ211="2005-2012"),'Result 2005-2012'!J211*SUM($AB$7:$AE$7)/4,IF(AND($M$1=2010,'Calculation sheet'!$AQ211="2005-2012"),'Result 2005-2012'!J211*SUM($AC$7:$AE$7)/3,IF(AND($M$1=2011,'Calculation sheet'!$AQ211="2005-2012"),'Result 2005-2012'!J211*SUM($AD$7:$AE$7)/2,IF(AND($M$1=2012,'Calculation sheet'!$AQ211="2005-2012"),'Result 2005-2012'!J211*$AE$7,IF(AND($M$1=2006,'Calculation sheet'!$AQ211="1999-2012"),'Result 2005-2012'!J211*SUM($Y$16:$AE$16)/7,IF(AND($M$1=2007,'Calculation sheet'!$AQ211="1999-2012"),'Result 2005-2012'!J211*SUM($Z$16:$AE$16)/6,IF(AND($M$1=2008,'Calculation sheet'!$AQ211="1999-2012"),'Result 2005-2012'!J211*SUM($AA$16:$AE$16)/5,IF(AND($M$1=2009,'Calculation sheet'!$AQ211="1999-2012"),'Result 2005-2012'!J211*SUM($AB$16:$AE$16)/4,IF(AND($M$1=2010,'Calculation sheet'!$AQ211="1999-2012"),'Result 2005-2012'!J211*SUM($AC$16:$AE$16)/3,IF(AND($M$1=2011,'Calculation sheet'!$AQ211="1999-2012"),'Result 2005-2012'!J211*SUM($AD$16:$AE$16)/2,IF(AND($M$1=2012,'Calculation sheet'!$AQ211="1999-2012"),'Result 2005-2012'!J211*$AE$16,""))))))))))))))))</f>
        <v/>
      </c>
      <c r="K211" s="12" t="str">
        <f>IF('Result 2005-2012'!$R211="","",IF($M$1=2005,'Result 2005-2012'!K211,IF(AND($M$1=2006,'Calculation sheet'!$AQ211="2005-2012"),'Result 2005-2012'!K211*SUM($Y$8:$AE$8)/7,IF(AND($M$1=2007,'Calculation sheet'!$AQ211="2005-2012"),'Result 2005-2012'!K211*SUM($Z$8:$AE$8)/6,IF(AND($M$1=2008,'Calculation sheet'!$AQ211="2005-2012"),'Result 2005-2012'!K211*SUM($AA$8:$AE$8)/5,IF(AND($M$1=2009,'Calculation sheet'!$AQ211="2005-2012"),'Result 2005-2012'!K211*SUM($AB$8:$AE$8)/4,IF(AND($M$1=2010,'Calculation sheet'!$AQ211="2005-2012"),'Result 2005-2012'!K211*SUM($AC$8:$AE$8)/3,IF(AND($M$1=2011,'Calculation sheet'!$AQ211="2005-2012"),'Result 2005-2012'!K211*SUM($AD$8:$AE$8)/2,IF(AND($M$1=2012,'Calculation sheet'!$AQ211="2005-2012"),'Result 2005-2012'!K211*$AE$8,IF(AND($M$1=2006,'Calculation sheet'!$AQ211="1999-2012"),'Result 2005-2012'!K211*SUM($Y$17:$AE$17)/7,IF(AND($M$1=2007,'Calculation sheet'!$AQ211="1999-2012"),'Result 2005-2012'!K211*SUM($Z$17:$AE$17)/6,IF(AND($M$1=2008,'Calculation sheet'!$AQ211="1999-2012"),'Result 2005-2012'!K211*SUM($AA$17:$AE$17)/5,IF(AND($M$1=2009,'Calculation sheet'!$AQ211="1999-2012"),'Result 2005-2012'!K211*SUM($AB$17:$AE$17)/4,IF(AND($M$1=2010,'Calculation sheet'!$AQ211="1999-2012"),'Result 2005-2012'!K211*SUM($AC$17:$AE$17)/3,IF(AND($M$1=2011,'Calculation sheet'!$AQ211="1999-2012"),'Result 2005-2012'!K211*SUM($AD$17:$AE$17)/2,IF(AND($M$1=2012,'Calculation sheet'!$AQ211="1999-2012"),'Result 2005-2012'!K211*$AE$17,""))))))))))))))))</f>
        <v/>
      </c>
      <c r="L211" s="12" t="str">
        <f>IF('Result 2005-2012'!$R211="","",IF($M$1=2005,'Result 2005-2012'!L211,IF(AND($M$1=2006,'Calculation sheet'!$AQ211="2005-2012"),'Result 2005-2012'!L211*SUM($Y$9:$AE$9)/7,IF(AND($M$1=2007,'Calculation sheet'!$AQ211="2005-2012"),'Result 2005-2012'!L211*SUM($Z$9:$AE$9)/6,IF(AND($M$1=2008,'Calculation sheet'!$AQ211="2005-2012"),'Result 2005-2012'!L211*SUM($AA$9:$AE$9)/5,IF(AND($M$1=2009,'Calculation sheet'!$AQ211="2005-2012"),'Result 2005-2012'!L211*SUM($AB$9:$AE$9)/4,IF(AND($M$1=2010,'Calculation sheet'!$AQ211="2005-2012"),'Result 2005-2012'!L211*SUM($AC$9:$AE$9)/3,IF(AND($M$1=2011,'Calculation sheet'!$AQ211="2005-2012"),'Result 2005-2012'!L211*SUM($AD$9:$AE$9)/2,IF(AND($M$1=2012,'Calculation sheet'!$AQ211="2005-2012"),'Result 2005-2012'!L211*$AE$9,IF(AND($M$1=2006,'Calculation sheet'!$AQ211="1999-2012"),'Result 2005-2012'!L211*SUM($Y$18:$AE$18)/7,IF(AND($M$1=2007,'Calculation sheet'!$AQ211="1999-2012"),'Result 2005-2012'!L211*SUM($Z$18:$AE$18)/6,IF(AND($M$1=2008,'Calculation sheet'!$AQ211="1999-2012"),'Result 2005-2012'!L211*SUM($AA$18:$AE$18)/5,IF(AND($M$1=2009,'Calculation sheet'!$AQ211="1999-2012"),'Result 2005-2012'!L211*SUM($AB$18:$AE$18)/4,IF(AND($M$1=2010,'Calculation sheet'!$AQ211="1999-2012"),'Result 2005-2012'!L211*SUM($AC$18:$AE$18)/3,IF(AND($M$1=2011,'Calculation sheet'!$AQ211="1999-2012"),'Result 2005-2012'!L211*SUM($AD$18:$AE$18)/2,IF(AND($M$1=2012,'Calculation sheet'!$AQ211="1999-2012"),'Result 2005-2012'!L211*$AE$18,""))))))))))))))))</f>
        <v/>
      </c>
      <c r="M211" s="12" t="str">
        <f t="shared" si="11"/>
        <v/>
      </c>
      <c r="N211" s="12" t="str">
        <f>IF('Result 2005-2012'!$R211="","",IF($M$1=2005,'Result 2005-2012'!N211,IF(AND($M$1=2006,'Calculation sheet'!$AQ211="2005-2012"),'Result 2005-2012'!N211*SUM($Y$10:$AE$10)/7,IF(AND($M$1=2007,'Calculation sheet'!$AQ211="2005-2012"),'Result 2005-2012'!N211*SUM($Z$10:$AE$10)/6,IF(AND($M$1=2008,'Calculation sheet'!$AQ211="2005-2012"),'Result 2005-2012'!N211*SUM($AA$10:$AE$10)/5,IF(AND($M$1=2009,'Calculation sheet'!$AQ211="2005-2012"),'Result 2005-2012'!N211*SUM($AB$10:$AE$10)/4,IF(AND($M$1=2010,'Calculation sheet'!$AQ211="2005-2012"),'Result 2005-2012'!N211*SUM($AC$10:$AE$10)/3,IF(AND($M$1=2011,'Calculation sheet'!$AQ211="2005-2012"),'Result 2005-2012'!N211*SUM($AD$10:$AE$10)/2,IF(AND($M$1=2012,'Calculation sheet'!$AQ211="2005-2012"),'Result 2005-2012'!N211*$AE$10,IF(AND($M$1=2006,'Calculation sheet'!$AQ211="1999-2012"),'Result 2005-2012'!N211*SUM($Y$16:$AE$16)/7,IF(AND($M$1=2007,'Calculation sheet'!$AQ211="1999-2012"),'Result 2005-2012'!N211*SUM($Z$16:$AE$16)/6,IF(AND($M$1=2008,'Calculation sheet'!$AQ211="1999-2012"),'Result 2005-2012'!N211*SUM($AA$16:$AE$16)/5,IF(AND($M$1=2009,'Calculation sheet'!$AQ211="1999-2012"),'Result 2005-2012'!N211*SUM($AB$16:$AE$16)/4,IF(AND($M$1=2010,'Calculation sheet'!$AQ211="1999-2012"),'Result 2005-2012'!N211*SUM($AC$16:$AE$16)/3,IF(AND($M$1=2011,'Calculation sheet'!$AQ211="1999-2012"),'Result 2005-2012'!N211*SUM($AD$16:$AE$16)/2,IF(AND($M$1=2012,'Calculation sheet'!$AQ211="1999-2012"),'Result 2005-2012'!N211*$AE$16,""))))))))))))))))</f>
        <v/>
      </c>
      <c r="O211" s="12" t="str">
        <f>IF('Result 2005-2012'!$R211="","",IF($M$1=2005,'Result 2005-2012'!O211,IF(AND($M$1=2006,'Calculation sheet'!$AQ211="2005-2012"),'Result 2005-2012'!O211*SUM($Y$10:$AE$10)/7,IF(AND($M$1=2007,'Calculation sheet'!$AQ211="2005-2012"),'Result 2005-2012'!O211*SUM($Z$10:$AE$10)/6,IF(AND($M$1=2008,'Calculation sheet'!$AQ211="2005-2012"),'Result 2005-2012'!O211*SUM($AA$10:$AE$10)/5,IF(AND($M$1=2009,'Calculation sheet'!$AQ211="2005-2012"),'Result 2005-2012'!O211*SUM($AB$10:$AE$10)/4,IF(AND($M$1=2010,'Calculation sheet'!$AQ211="2005-2012"),'Result 2005-2012'!O211*SUM($AC$10:$AE$10)/3,IF(AND($M$1=2011,'Calculation sheet'!$AQ211="2005-2012"),'Result 2005-2012'!O211*SUM($AD$10:$AE$10)/2,IF(AND($M$1=2012,'Calculation sheet'!$AQ211="2005-2012"),'Result 2005-2012'!O211*$AE$10,IF(AND($M$1=2006,'Calculation sheet'!$AQ211="1999-2012"),'Result 2005-2012'!O211*SUM($Y$16:$AE$16)/7,IF(AND($M$1=2007,'Calculation sheet'!$AQ211="1999-2012"),'Result 2005-2012'!O211*SUM($Z$16:$AE$16)/6,IF(AND($M$1=2008,'Calculation sheet'!$AQ211="1999-2012"),'Result 2005-2012'!O211*SUM($AA$16:$AE$16)/5,IF(AND($M$1=2009,'Calculation sheet'!$AQ211="1999-2012"),'Result 2005-2012'!O211*SUM($AB$16:$AE$16)/4,IF(AND($M$1=2010,'Calculation sheet'!$AQ211="1999-2012"),'Result 2005-2012'!O211*SUM($AC$16:$AE$16)/3,IF(AND($M$1=2011,'Calculation sheet'!$AQ211="1999-2012"),'Result 2005-2012'!O211*SUM($AD$16:$AE$16)/2,IF(AND($M$1=2012,'Calculation sheet'!$AQ211="1999-2012"),'Result 2005-2012'!O211*$AE$16,""))))))))))))))))</f>
        <v/>
      </c>
      <c r="P211" s="12" t="str">
        <f>IF('Result 2005-2012'!$R211="","",IF($M$1=2005,'Result 2005-2012'!P211,IF(AND($M$1=2006,'Calculation sheet'!$AQ211="2005-2012"),'Result 2005-2012'!P211*SUM($Y$11:$AE$11)/7,IF(AND($M$1=2007,'Calculation sheet'!$AQ211="2005-2012"),'Result 2005-2012'!P211*SUM($Z$11:$AE$11)/6,IF(AND($M$1=2008,'Calculation sheet'!$AQ211="2005-2012"),'Result 2005-2012'!P211*SUM($AA$11:$AE$11)/5,IF(AND($M$1=2009,'Calculation sheet'!$AQ211="2005-2012"),'Result 2005-2012'!P211*SUM($AB$11:$AE$11)/4,IF(AND($M$1=2010,'Calculation sheet'!$AQ211="2005-2012"),'Result 2005-2012'!P211*SUM($AC$11:$AE$11)/3,IF(AND($M$1=2011,'Calculation sheet'!$AQ211="2005-2012"),'Result 2005-2012'!P211*SUM($AD$11:$AE$11)/2,IF(AND($M$1=2012,'Calculation sheet'!$AQ211="2005-2012"),'Result 2005-2012'!P211*$AE$11,IF(AND($M$1=2006,'Calculation sheet'!$AQ211="1999-2012"),'Result 2005-2012'!P211*SUM($Y$16:$AE$16)/7,IF(AND($M$1=2007,'Calculation sheet'!$AQ211="1999-2012"),'Result 2005-2012'!P211*SUM($Z$16:$AE$16)/6,IF(AND($M$1=2008,'Calculation sheet'!$AQ211="1999-2012"),'Result 2005-2012'!P211*SUM($AA$16:$AE$16)/5,IF(AND($M$1=2009,'Calculation sheet'!$AQ211="1999-2012"),'Result 2005-2012'!P211*SUM($AB$16:$AE$16)/4,IF(AND($M$1=2010,'Calculation sheet'!$AQ211="1999-2012"),'Result 2005-2012'!P211*SUM($AC$16:$AE$16)/3,IF(AND($M$1=2011,'Calculation sheet'!$AQ211="1999-2012"),'Result 2005-2012'!P211*SUM($AD$16:$AE$16)/2,IF(AND($M$1=2012,'Calculation sheet'!$AQ211="1999-2012"),'Result 2005-2012'!P211*$AE$16,""))))))))))))))))</f>
        <v/>
      </c>
      <c r="Q211" s="12" t="str">
        <f t="shared" si="12"/>
        <v/>
      </c>
      <c r="R211" s="14" t="str">
        <f t="shared" si="13"/>
        <v/>
      </c>
    </row>
    <row r="212" spans="1:18" x14ac:dyDescent="0.3">
      <c r="A212" s="4" t="str">
        <f>IF('Input data'!A227="","",'Input data'!A227)</f>
        <v/>
      </c>
      <c r="B212" s="4" t="str">
        <f>IF('Input data'!B227="","",'Input data'!B227)</f>
        <v/>
      </c>
      <c r="C212" s="4" t="str">
        <f>IF('Input data'!C227="","",'Input data'!C227)</f>
        <v/>
      </c>
      <c r="D212" s="4" t="str">
        <f>IF('Input data'!D227="","",'Input data'!D227)</f>
        <v/>
      </c>
      <c r="E212" s="4" t="str">
        <f>IF('Input data'!E227="","",'Input data'!E227)</f>
        <v/>
      </c>
      <c r="F212" s="4" t="str">
        <f>IF('Input data'!F227="","",'Input data'!F227)</f>
        <v/>
      </c>
      <c r="G212" s="4">
        <f>IF('Input data'!G227="","",'Input data'!G227)</f>
        <v>0</v>
      </c>
      <c r="H212" s="4" t="str">
        <f>IF('Input data'!H227&gt;0.5,'Input data'!H227,"")</f>
        <v/>
      </c>
      <c r="I212" s="4" t="str">
        <f>IF('Input data'!I227="","",'Input data'!I227)</f>
        <v/>
      </c>
      <c r="J212" s="12" t="str">
        <f>IF('Result 2005-2012'!$R212="","",IF($M$1=2005,'Result 2005-2012'!J212,IF(AND($M$1=2006,'Calculation sheet'!$AQ212="2005-2012"),'Result 2005-2012'!J212*SUM($Y$7:$AE$7)/7,IF(AND($M$1=2007,'Calculation sheet'!$AQ212="2005-2012"),'Result 2005-2012'!J212*SUM($Z$7:$AE$7)/6,IF(AND($M$1=2008,'Calculation sheet'!$AQ212="2005-2012"),'Result 2005-2012'!J212*SUM($AA$7:$AE$7)/5,IF(AND($M$1=2009,'Calculation sheet'!$AQ212="2005-2012"),'Result 2005-2012'!J212*SUM($AB$7:$AE$7)/4,IF(AND($M$1=2010,'Calculation sheet'!$AQ212="2005-2012"),'Result 2005-2012'!J212*SUM($AC$7:$AE$7)/3,IF(AND($M$1=2011,'Calculation sheet'!$AQ212="2005-2012"),'Result 2005-2012'!J212*SUM($AD$7:$AE$7)/2,IF(AND($M$1=2012,'Calculation sheet'!$AQ212="2005-2012"),'Result 2005-2012'!J212*$AE$7,IF(AND($M$1=2006,'Calculation sheet'!$AQ212="1999-2012"),'Result 2005-2012'!J212*SUM($Y$16:$AE$16)/7,IF(AND($M$1=2007,'Calculation sheet'!$AQ212="1999-2012"),'Result 2005-2012'!J212*SUM($Z$16:$AE$16)/6,IF(AND($M$1=2008,'Calculation sheet'!$AQ212="1999-2012"),'Result 2005-2012'!J212*SUM($AA$16:$AE$16)/5,IF(AND($M$1=2009,'Calculation sheet'!$AQ212="1999-2012"),'Result 2005-2012'!J212*SUM($AB$16:$AE$16)/4,IF(AND($M$1=2010,'Calculation sheet'!$AQ212="1999-2012"),'Result 2005-2012'!J212*SUM($AC$16:$AE$16)/3,IF(AND($M$1=2011,'Calculation sheet'!$AQ212="1999-2012"),'Result 2005-2012'!J212*SUM($AD$16:$AE$16)/2,IF(AND($M$1=2012,'Calculation sheet'!$AQ212="1999-2012"),'Result 2005-2012'!J212*$AE$16,""))))))))))))))))</f>
        <v/>
      </c>
      <c r="K212" s="12" t="str">
        <f>IF('Result 2005-2012'!$R212="","",IF($M$1=2005,'Result 2005-2012'!K212,IF(AND($M$1=2006,'Calculation sheet'!$AQ212="2005-2012"),'Result 2005-2012'!K212*SUM($Y$8:$AE$8)/7,IF(AND($M$1=2007,'Calculation sheet'!$AQ212="2005-2012"),'Result 2005-2012'!K212*SUM($Z$8:$AE$8)/6,IF(AND($M$1=2008,'Calculation sheet'!$AQ212="2005-2012"),'Result 2005-2012'!K212*SUM($AA$8:$AE$8)/5,IF(AND($M$1=2009,'Calculation sheet'!$AQ212="2005-2012"),'Result 2005-2012'!K212*SUM($AB$8:$AE$8)/4,IF(AND($M$1=2010,'Calculation sheet'!$AQ212="2005-2012"),'Result 2005-2012'!K212*SUM($AC$8:$AE$8)/3,IF(AND($M$1=2011,'Calculation sheet'!$AQ212="2005-2012"),'Result 2005-2012'!K212*SUM($AD$8:$AE$8)/2,IF(AND($M$1=2012,'Calculation sheet'!$AQ212="2005-2012"),'Result 2005-2012'!K212*$AE$8,IF(AND($M$1=2006,'Calculation sheet'!$AQ212="1999-2012"),'Result 2005-2012'!K212*SUM($Y$17:$AE$17)/7,IF(AND($M$1=2007,'Calculation sheet'!$AQ212="1999-2012"),'Result 2005-2012'!K212*SUM($Z$17:$AE$17)/6,IF(AND($M$1=2008,'Calculation sheet'!$AQ212="1999-2012"),'Result 2005-2012'!K212*SUM($AA$17:$AE$17)/5,IF(AND($M$1=2009,'Calculation sheet'!$AQ212="1999-2012"),'Result 2005-2012'!K212*SUM($AB$17:$AE$17)/4,IF(AND($M$1=2010,'Calculation sheet'!$AQ212="1999-2012"),'Result 2005-2012'!K212*SUM($AC$17:$AE$17)/3,IF(AND($M$1=2011,'Calculation sheet'!$AQ212="1999-2012"),'Result 2005-2012'!K212*SUM($AD$17:$AE$17)/2,IF(AND($M$1=2012,'Calculation sheet'!$AQ212="1999-2012"),'Result 2005-2012'!K212*$AE$17,""))))))))))))))))</f>
        <v/>
      </c>
      <c r="L212" s="12" t="str">
        <f>IF('Result 2005-2012'!$R212="","",IF($M$1=2005,'Result 2005-2012'!L212,IF(AND($M$1=2006,'Calculation sheet'!$AQ212="2005-2012"),'Result 2005-2012'!L212*SUM($Y$9:$AE$9)/7,IF(AND($M$1=2007,'Calculation sheet'!$AQ212="2005-2012"),'Result 2005-2012'!L212*SUM($Z$9:$AE$9)/6,IF(AND($M$1=2008,'Calculation sheet'!$AQ212="2005-2012"),'Result 2005-2012'!L212*SUM($AA$9:$AE$9)/5,IF(AND($M$1=2009,'Calculation sheet'!$AQ212="2005-2012"),'Result 2005-2012'!L212*SUM($AB$9:$AE$9)/4,IF(AND($M$1=2010,'Calculation sheet'!$AQ212="2005-2012"),'Result 2005-2012'!L212*SUM($AC$9:$AE$9)/3,IF(AND($M$1=2011,'Calculation sheet'!$AQ212="2005-2012"),'Result 2005-2012'!L212*SUM($AD$9:$AE$9)/2,IF(AND($M$1=2012,'Calculation sheet'!$AQ212="2005-2012"),'Result 2005-2012'!L212*$AE$9,IF(AND($M$1=2006,'Calculation sheet'!$AQ212="1999-2012"),'Result 2005-2012'!L212*SUM($Y$18:$AE$18)/7,IF(AND($M$1=2007,'Calculation sheet'!$AQ212="1999-2012"),'Result 2005-2012'!L212*SUM($Z$18:$AE$18)/6,IF(AND($M$1=2008,'Calculation sheet'!$AQ212="1999-2012"),'Result 2005-2012'!L212*SUM($AA$18:$AE$18)/5,IF(AND($M$1=2009,'Calculation sheet'!$AQ212="1999-2012"),'Result 2005-2012'!L212*SUM($AB$18:$AE$18)/4,IF(AND($M$1=2010,'Calculation sheet'!$AQ212="1999-2012"),'Result 2005-2012'!L212*SUM($AC$18:$AE$18)/3,IF(AND($M$1=2011,'Calculation sheet'!$AQ212="1999-2012"),'Result 2005-2012'!L212*SUM($AD$18:$AE$18)/2,IF(AND($M$1=2012,'Calculation sheet'!$AQ212="1999-2012"),'Result 2005-2012'!L212*$AE$18,""))))))))))))))))</f>
        <v/>
      </c>
      <c r="M212" s="12" t="str">
        <f t="shared" si="11"/>
        <v/>
      </c>
      <c r="N212" s="12" t="str">
        <f>IF('Result 2005-2012'!$R212="","",IF($M$1=2005,'Result 2005-2012'!N212,IF(AND($M$1=2006,'Calculation sheet'!$AQ212="2005-2012"),'Result 2005-2012'!N212*SUM($Y$10:$AE$10)/7,IF(AND($M$1=2007,'Calculation sheet'!$AQ212="2005-2012"),'Result 2005-2012'!N212*SUM($Z$10:$AE$10)/6,IF(AND($M$1=2008,'Calculation sheet'!$AQ212="2005-2012"),'Result 2005-2012'!N212*SUM($AA$10:$AE$10)/5,IF(AND($M$1=2009,'Calculation sheet'!$AQ212="2005-2012"),'Result 2005-2012'!N212*SUM($AB$10:$AE$10)/4,IF(AND($M$1=2010,'Calculation sheet'!$AQ212="2005-2012"),'Result 2005-2012'!N212*SUM($AC$10:$AE$10)/3,IF(AND($M$1=2011,'Calculation sheet'!$AQ212="2005-2012"),'Result 2005-2012'!N212*SUM($AD$10:$AE$10)/2,IF(AND($M$1=2012,'Calculation sheet'!$AQ212="2005-2012"),'Result 2005-2012'!N212*$AE$10,IF(AND($M$1=2006,'Calculation sheet'!$AQ212="1999-2012"),'Result 2005-2012'!N212*SUM($Y$16:$AE$16)/7,IF(AND($M$1=2007,'Calculation sheet'!$AQ212="1999-2012"),'Result 2005-2012'!N212*SUM($Z$16:$AE$16)/6,IF(AND($M$1=2008,'Calculation sheet'!$AQ212="1999-2012"),'Result 2005-2012'!N212*SUM($AA$16:$AE$16)/5,IF(AND($M$1=2009,'Calculation sheet'!$AQ212="1999-2012"),'Result 2005-2012'!N212*SUM($AB$16:$AE$16)/4,IF(AND($M$1=2010,'Calculation sheet'!$AQ212="1999-2012"),'Result 2005-2012'!N212*SUM($AC$16:$AE$16)/3,IF(AND($M$1=2011,'Calculation sheet'!$AQ212="1999-2012"),'Result 2005-2012'!N212*SUM($AD$16:$AE$16)/2,IF(AND($M$1=2012,'Calculation sheet'!$AQ212="1999-2012"),'Result 2005-2012'!N212*$AE$16,""))))))))))))))))</f>
        <v/>
      </c>
      <c r="O212" s="12" t="str">
        <f>IF('Result 2005-2012'!$R212="","",IF($M$1=2005,'Result 2005-2012'!O212,IF(AND($M$1=2006,'Calculation sheet'!$AQ212="2005-2012"),'Result 2005-2012'!O212*SUM($Y$10:$AE$10)/7,IF(AND($M$1=2007,'Calculation sheet'!$AQ212="2005-2012"),'Result 2005-2012'!O212*SUM($Z$10:$AE$10)/6,IF(AND($M$1=2008,'Calculation sheet'!$AQ212="2005-2012"),'Result 2005-2012'!O212*SUM($AA$10:$AE$10)/5,IF(AND($M$1=2009,'Calculation sheet'!$AQ212="2005-2012"),'Result 2005-2012'!O212*SUM($AB$10:$AE$10)/4,IF(AND($M$1=2010,'Calculation sheet'!$AQ212="2005-2012"),'Result 2005-2012'!O212*SUM($AC$10:$AE$10)/3,IF(AND($M$1=2011,'Calculation sheet'!$AQ212="2005-2012"),'Result 2005-2012'!O212*SUM($AD$10:$AE$10)/2,IF(AND($M$1=2012,'Calculation sheet'!$AQ212="2005-2012"),'Result 2005-2012'!O212*$AE$10,IF(AND($M$1=2006,'Calculation sheet'!$AQ212="1999-2012"),'Result 2005-2012'!O212*SUM($Y$16:$AE$16)/7,IF(AND($M$1=2007,'Calculation sheet'!$AQ212="1999-2012"),'Result 2005-2012'!O212*SUM($Z$16:$AE$16)/6,IF(AND($M$1=2008,'Calculation sheet'!$AQ212="1999-2012"),'Result 2005-2012'!O212*SUM($AA$16:$AE$16)/5,IF(AND($M$1=2009,'Calculation sheet'!$AQ212="1999-2012"),'Result 2005-2012'!O212*SUM($AB$16:$AE$16)/4,IF(AND($M$1=2010,'Calculation sheet'!$AQ212="1999-2012"),'Result 2005-2012'!O212*SUM($AC$16:$AE$16)/3,IF(AND($M$1=2011,'Calculation sheet'!$AQ212="1999-2012"),'Result 2005-2012'!O212*SUM($AD$16:$AE$16)/2,IF(AND($M$1=2012,'Calculation sheet'!$AQ212="1999-2012"),'Result 2005-2012'!O212*$AE$16,""))))))))))))))))</f>
        <v/>
      </c>
      <c r="P212" s="12" t="str">
        <f>IF('Result 2005-2012'!$R212="","",IF($M$1=2005,'Result 2005-2012'!P212,IF(AND($M$1=2006,'Calculation sheet'!$AQ212="2005-2012"),'Result 2005-2012'!P212*SUM($Y$11:$AE$11)/7,IF(AND($M$1=2007,'Calculation sheet'!$AQ212="2005-2012"),'Result 2005-2012'!P212*SUM($Z$11:$AE$11)/6,IF(AND($M$1=2008,'Calculation sheet'!$AQ212="2005-2012"),'Result 2005-2012'!P212*SUM($AA$11:$AE$11)/5,IF(AND($M$1=2009,'Calculation sheet'!$AQ212="2005-2012"),'Result 2005-2012'!P212*SUM($AB$11:$AE$11)/4,IF(AND($M$1=2010,'Calculation sheet'!$AQ212="2005-2012"),'Result 2005-2012'!P212*SUM($AC$11:$AE$11)/3,IF(AND($M$1=2011,'Calculation sheet'!$AQ212="2005-2012"),'Result 2005-2012'!P212*SUM($AD$11:$AE$11)/2,IF(AND($M$1=2012,'Calculation sheet'!$AQ212="2005-2012"),'Result 2005-2012'!P212*$AE$11,IF(AND($M$1=2006,'Calculation sheet'!$AQ212="1999-2012"),'Result 2005-2012'!P212*SUM($Y$16:$AE$16)/7,IF(AND($M$1=2007,'Calculation sheet'!$AQ212="1999-2012"),'Result 2005-2012'!P212*SUM($Z$16:$AE$16)/6,IF(AND($M$1=2008,'Calculation sheet'!$AQ212="1999-2012"),'Result 2005-2012'!P212*SUM($AA$16:$AE$16)/5,IF(AND($M$1=2009,'Calculation sheet'!$AQ212="1999-2012"),'Result 2005-2012'!P212*SUM($AB$16:$AE$16)/4,IF(AND($M$1=2010,'Calculation sheet'!$AQ212="1999-2012"),'Result 2005-2012'!P212*SUM($AC$16:$AE$16)/3,IF(AND($M$1=2011,'Calculation sheet'!$AQ212="1999-2012"),'Result 2005-2012'!P212*SUM($AD$16:$AE$16)/2,IF(AND($M$1=2012,'Calculation sheet'!$AQ212="1999-2012"),'Result 2005-2012'!P212*$AE$16,""))))))))))))))))</f>
        <v/>
      </c>
      <c r="Q212" s="12" t="str">
        <f t="shared" si="12"/>
        <v/>
      </c>
      <c r="R212" s="14" t="str">
        <f t="shared" si="13"/>
        <v/>
      </c>
    </row>
    <row r="213" spans="1:18" x14ac:dyDescent="0.3">
      <c r="A213" s="4" t="str">
        <f>IF('Input data'!A228="","",'Input data'!A228)</f>
        <v/>
      </c>
      <c r="B213" s="4" t="str">
        <f>IF('Input data'!B228="","",'Input data'!B228)</f>
        <v/>
      </c>
      <c r="C213" s="4" t="str">
        <f>IF('Input data'!C228="","",'Input data'!C228)</f>
        <v/>
      </c>
      <c r="D213" s="4" t="str">
        <f>IF('Input data'!D228="","",'Input data'!D228)</f>
        <v/>
      </c>
      <c r="E213" s="4" t="str">
        <f>IF('Input data'!E228="","",'Input data'!E228)</f>
        <v/>
      </c>
      <c r="F213" s="4" t="str">
        <f>IF('Input data'!F228="","",'Input data'!F228)</f>
        <v/>
      </c>
      <c r="G213" s="4">
        <f>IF('Input data'!G228="","",'Input data'!G228)</f>
        <v>0</v>
      </c>
      <c r="H213" s="4" t="str">
        <f>IF('Input data'!H228&gt;0.5,'Input data'!H228,"")</f>
        <v/>
      </c>
      <c r="I213" s="4" t="str">
        <f>IF('Input data'!I228="","",'Input data'!I228)</f>
        <v/>
      </c>
      <c r="J213" s="12" t="str">
        <f>IF('Result 2005-2012'!$R213="","",IF($M$1=2005,'Result 2005-2012'!J213,IF(AND($M$1=2006,'Calculation sheet'!$AQ213="2005-2012"),'Result 2005-2012'!J213*SUM($Y$7:$AE$7)/7,IF(AND($M$1=2007,'Calculation sheet'!$AQ213="2005-2012"),'Result 2005-2012'!J213*SUM($Z$7:$AE$7)/6,IF(AND($M$1=2008,'Calculation sheet'!$AQ213="2005-2012"),'Result 2005-2012'!J213*SUM($AA$7:$AE$7)/5,IF(AND($M$1=2009,'Calculation sheet'!$AQ213="2005-2012"),'Result 2005-2012'!J213*SUM($AB$7:$AE$7)/4,IF(AND($M$1=2010,'Calculation sheet'!$AQ213="2005-2012"),'Result 2005-2012'!J213*SUM($AC$7:$AE$7)/3,IF(AND($M$1=2011,'Calculation sheet'!$AQ213="2005-2012"),'Result 2005-2012'!J213*SUM($AD$7:$AE$7)/2,IF(AND($M$1=2012,'Calculation sheet'!$AQ213="2005-2012"),'Result 2005-2012'!J213*$AE$7,IF(AND($M$1=2006,'Calculation sheet'!$AQ213="1999-2012"),'Result 2005-2012'!J213*SUM($Y$16:$AE$16)/7,IF(AND($M$1=2007,'Calculation sheet'!$AQ213="1999-2012"),'Result 2005-2012'!J213*SUM($Z$16:$AE$16)/6,IF(AND($M$1=2008,'Calculation sheet'!$AQ213="1999-2012"),'Result 2005-2012'!J213*SUM($AA$16:$AE$16)/5,IF(AND($M$1=2009,'Calculation sheet'!$AQ213="1999-2012"),'Result 2005-2012'!J213*SUM($AB$16:$AE$16)/4,IF(AND($M$1=2010,'Calculation sheet'!$AQ213="1999-2012"),'Result 2005-2012'!J213*SUM($AC$16:$AE$16)/3,IF(AND($M$1=2011,'Calculation sheet'!$AQ213="1999-2012"),'Result 2005-2012'!J213*SUM($AD$16:$AE$16)/2,IF(AND($M$1=2012,'Calculation sheet'!$AQ213="1999-2012"),'Result 2005-2012'!J213*$AE$16,""))))))))))))))))</f>
        <v/>
      </c>
      <c r="K213" s="12" t="str">
        <f>IF('Result 2005-2012'!$R213="","",IF($M$1=2005,'Result 2005-2012'!K213,IF(AND($M$1=2006,'Calculation sheet'!$AQ213="2005-2012"),'Result 2005-2012'!K213*SUM($Y$8:$AE$8)/7,IF(AND($M$1=2007,'Calculation sheet'!$AQ213="2005-2012"),'Result 2005-2012'!K213*SUM($Z$8:$AE$8)/6,IF(AND($M$1=2008,'Calculation sheet'!$AQ213="2005-2012"),'Result 2005-2012'!K213*SUM($AA$8:$AE$8)/5,IF(AND($M$1=2009,'Calculation sheet'!$AQ213="2005-2012"),'Result 2005-2012'!K213*SUM($AB$8:$AE$8)/4,IF(AND($M$1=2010,'Calculation sheet'!$AQ213="2005-2012"),'Result 2005-2012'!K213*SUM($AC$8:$AE$8)/3,IF(AND($M$1=2011,'Calculation sheet'!$AQ213="2005-2012"),'Result 2005-2012'!K213*SUM($AD$8:$AE$8)/2,IF(AND($M$1=2012,'Calculation sheet'!$AQ213="2005-2012"),'Result 2005-2012'!K213*$AE$8,IF(AND($M$1=2006,'Calculation sheet'!$AQ213="1999-2012"),'Result 2005-2012'!K213*SUM($Y$17:$AE$17)/7,IF(AND($M$1=2007,'Calculation sheet'!$AQ213="1999-2012"),'Result 2005-2012'!K213*SUM($Z$17:$AE$17)/6,IF(AND($M$1=2008,'Calculation sheet'!$AQ213="1999-2012"),'Result 2005-2012'!K213*SUM($AA$17:$AE$17)/5,IF(AND($M$1=2009,'Calculation sheet'!$AQ213="1999-2012"),'Result 2005-2012'!K213*SUM($AB$17:$AE$17)/4,IF(AND($M$1=2010,'Calculation sheet'!$AQ213="1999-2012"),'Result 2005-2012'!K213*SUM($AC$17:$AE$17)/3,IF(AND($M$1=2011,'Calculation sheet'!$AQ213="1999-2012"),'Result 2005-2012'!K213*SUM($AD$17:$AE$17)/2,IF(AND($M$1=2012,'Calculation sheet'!$AQ213="1999-2012"),'Result 2005-2012'!K213*$AE$17,""))))))))))))))))</f>
        <v/>
      </c>
      <c r="L213" s="12" t="str">
        <f>IF('Result 2005-2012'!$R213="","",IF($M$1=2005,'Result 2005-2012'!L213,IF(AND($M$1=2006,'Calculation sheet'!$AQ213="2005-2012"),'Result 2005-2012'!L213*SUM($Y$9:$AE$9)/7,IF(AND($M$1=2007,'Calculation sheet'!$AQ213="2005-2012"),'Result 2005-2012'!L213*SUM($Z$9:$AE$9)/6,IF(AND($M$1=2008,'Calculation sheet'!$AQ213="2005-2012"),'Result 2005-2012'!L213*SUM($AA$9:$AE$9)/5,IF(AND($M$1=2009,'Calculation sheet'!$AQ213="2005-2012"),'Result 2005-2012'!L213*SUM($AB$9:$AE$9)/4,IF(AND($M$1=2010,'Calculation sheet'!$AQ213="2005-2012"),'Result 2005-2012'!L213*SUM($AC$9:$AE$9)/3,IF(AND($M$1=2011,'Calculation sheet'!$AQ213="2005-2012"),'Result 2005-2012'!L213*SUM($AD$9:$AE$9)/2,IF(AND($M$1=2012,'Calculation sheet'!$AQ213="2005-2012"),'Result 2005-2012'!L213*$AE$9,IF(AND($M$1=2006,'Calculation sheet'!$AQ213="1999-2012"),'Result 2005-2012'!L213*SUM($Y$18:$AE$18)/7,IF(AND($M$1=2007,'Calculation sheet'!$AQ213="1999-2012"),'Result 2005-2012'!L213*SUM($Z$18:$AE$18)/6,IF(AND($M$1=2008,'Calculation sheet'!$AQ213="1999-2012"),'Result 2005-2012'!L213*SUM($AA$18:$AE$18)/5,IF(AND($M$1=2009,'Calculation sheet'!$AQ213="1999-2012"),'Result 2005-2012'!L213*SUM($AB$18:$AE$18)/4,IF(AND($M$1=2010,'Calculation sheet'!$AQ213="1999-2012"),'Result 2005-2012'!L213*SUM($AC$18:$AE$18)/3,IF(AND($M$1=2011,'Calculation sheet'!$AQ213="1999-2012"),'Result 2005-2012'!L213*SUM($AD$18:$AE$18)/2,IF(AND($M$1=2012,'Calculation sheet'!$AQ213="1999-2012"),'Result 2005-2012'!L213*$AE$18,""))))))))))))))))</f>
        <v/>
      </c>
      <c r="M213" s="12" t="str">
        <f t="shared" si="11"/>
        <v/>
      </c>
      <c r="N213" s="12" t="str">
        <f>IF('Result 2005-2012'!$R213="","",IF($M$1=2005,'Result 2005-2012'!N213,IF(AND($M$1=2006,'Calculation sheet'!$AQ213="2005-2012"),'Result 2005-2012'!N213*SUM($Y$10:$AE$10)/7,IF(AND($M$1=2007,'Calculation sheet'!$AQ213="2005-2012"),'Result 2005-2012'!N213*SUM($Z$10:$AE$10)/6,IF(AND($M$1=2008,'Calculation sheet'!$AQ213="2005-2012"),'Result 2005-2012'!N213*SUM($AA$10:$AE$10)/5,IF(AND($M$1=2009,'Calculation sheet'!$AQ213="2005-2012"),'Result 2005-2012'!N213*SUM($AB$10:$AE$10)/4,IF(AND($M$1=2010,'Calculation sheet'!$AQ213="2005-2012"),'Result 2005-2012'!N213*SUM($AC$10:$AE$10)/3,IF(AND($M$1=2011,'Calculation sheet'!$AQ213="2005-2012"),'Result 2005-2012'!N213*SUM($AD$10:$AE$10)/2,IF(AND($M$1=2012,'Calculation sheet'!$AQ213="2005-2012"),'Result 2005-2012'!N213*$AE$10,IF(AND($M$1=2006,'Calculation sheet'!$AQ213="1999-2012"),'Result 2005-2012'!N213*SUM($Y$16:$AE$16)/7,IF(AND($M$1=2007,'Calculation sheet'!$AQ213="1999-2012"),'Result 2005-2012'!N213*SUM($Z$16:$AE$16)/6,IF(AND($M$1=2008,'Calculation sheet'!$AQ213="1999-2012"),'Result 2005-2012'!N213*SUM($AA$16:$AE$16)/5,IF(AND($M$1=2009,'Calculation sheet'!$AQ213="1999-2012"),'Result 2005-2012'!N213*SUM($AB$16:$AE$16)/4,IF(AND($M$1=2010,'Calculation sheet'!$AQ213="1999-2012"),'Result 2005-2012'!N213*SUM($AC$16:$AE$16)/3,IF(AND($M$1=2011,'Calculation sheet'!$AQ213="1999-2012"),'Result 2005-2012'!N213*SUM($AD$16:$AE$16)/2,IF(AND($M$1=2012,'Calculation sheet'!$AQ213="1999-2012"),'Result 2005-2012'!N213*$AE$16,""))))))))))))))))</f>
        <v/>
      </c>
      <c r="O213" s="12" t="str">
        <f>IF('Result 2005-2012'!$R213="","",IF($M$1=2005,'Result 2005-2012'!O213,IF(AND($M$1=2006,'Calculation sheet'!$AQ213="2005-2012"),'Result 2005-2012'!O213*SUM($Y$10:$AE$10)/7,IF(AND($M$1=2007,'Calculation sheet'!$AQ213="2005-2012"),'Result 2005-2012'!O213*SUM($Z$10:$AE$10)/6,IF(AND($M$1=2008,'Calculation sheet'!$AQ213="2005-2012"),'Result 2005-2012'!O213*SUM($AA$10:$AE$10)/5,IF(AND($M$1=2009,'Calculation sheet'!$AQ213="2005-2012"),'Result 2005-2012'!O213*SUM($AB$10:$AE$10)/4,IF(AND($M$1=2010,'Calculation sheet'!$AQ213="2005-2012"),'Result 2005-2012'!O213*SUM($AC$10:$AE$10)/3,IF(AND($M$1=2011,'Calculation sheet'!$AQ213="2005-2012"),'Result 2005-2012'!O213*SUM($AD$10:$AE$10)/2,IF(AND($M$1=2012,'Calculation sheet'!$AQ213="2005-2012"),'Result 2005-2012'!O213*$AE$10,IF(AND($M$1=2006,'Calculation sheet'!$AQ213="1999-2012"),'Result 2005-2012'!O213*SUM($Y$16:$AE$16)/7,IF(AND($M$1=2007,'Calculation sheet'!$AQ213="1999-2012"),'Result 2005-2012'!O213*SUM($Z$16:$AE$16)/6,IF(AND($M$1=2008,'Calculation sheet'!$AQ213="1999-2012"),'Result 2005-2012'!O213*SUM($AA$16:$AE$16)/5,IF(AND($M$1=2009,'Calculation sheet'!$AQ213="1999-2012"),'Result 2005-2012'!O213*SUM($AB$16:$AE$16)/4,IF(AND($M$1=2010,'Calculation sheet'!$AQ213="1999-2012"),'Result 2005-2012'!O213*SUM($AC$16:$AE$16)/3,IF(AND($M$1=2011,'Calculation sheet'!$AQ213="1999-2012"),'Result 2005-2012'!O213*SUM($AD$16:$AE$16)/2,IF(AND($M$1=2012,'Calculation sheet'!$AQ213="1999-2012"),'Result 2005-2012'!O213*$AE$16,""))))))))))))))))</f>
        <v/>
      </c>
      <c r="P213" s="12" t="str">
        <f>IF('Result 2005-2012'!$R213="","",IF($M$1=2005,'Result 2005-2012'!P213,IF(AND($M$1=2006,'Calculation sheet'!$AQ213="2005-2012"),'Result 2005-2012'!P213*SUM($Y$11:$AE$11)/7,IF(AND($M$1=2007,'Calculation sheet'!$AQ213="2005-2012"),'Result 2005-2012'!P213*SUM($Z$11:$AE$11)/6,IF(AND($M$1=2008,'Calculation sheet'!$AQ213="2005-2012"),'Result 2005-2012'!P213*SUM($AA$11:$AE$11)/5,IF(AND($M$1=2009,'Calculation sheet'!$AQ213="2005-2012"),'Result 2005-2012'!P213*SUM($AB$11:$AE$11)/4,IF(AND($M$1=2010,'Calculation sheet'!$AQ213="2005-2012"),'Result 2005-2012'!P213*SUM($AC$11:$AE$11)/3,IF(AND($M$1=2011,'Calculation sheet'!$AQ213="2005-2012"),'Result 2005-2012'!P213*SUM($AD$11:$AE$11)/2,IF(AND($M$1=2012,'Calculation sheet'!$AQ213="2005-2012"),'Result 2005-2012'!P213*$AE$11,IF(AND($M$1=2006,'Calculation sheet'!$AQ213="1999-2012"),'Result 2005-2012'!P213*SUM($Y$16:$AE$16)/7,IF(AND($M$1=2007,'Calculation sheet'!$AQ213="1999-2012"),'Result 2005-2012'!P213*SUM($Z$16:$AE$16)/6,IF(AND($M$1=2008,'Calculation sheet'!$AQ213="1999-2012"),'Result 2005-2012'!P213*SUM($AA$16:$AE$16)/5,IF(AND($M$1=2009,'Calculation sheet'!$AQ213="1999-2012"),'Result 2005-2012'!P213*SUM($AB$16:$AE$16)/4,IF(AND($M$1=2010,'Calculation sheet'!$AQ213="1999-2012"),'Result 2005-2012'!P213*SUM($AC$16:$AE$16)/3,IF(AND($M$1=2011,'Calculation sheet'!$AQ213="1999-2012"),'Result 2005-2012'!P213*SUM($AD$16:$AE$16)/2,IF(AND($M$1=2012,'Calculation sheet'!$AQ213="1999-2012"),'Result 2005-2012'!P213*$AE$16,""))))))))))))))))</f>
        <v/>
      </c>
      <c r="Q213" s="12" t="str">
        <f t="shared" si="12"/>
        <v/>
      </c>
      <c r="R213" s="14" t="str">
        <f t="shared" si="13"/>
        <v/>
      </c>
    </row>
    <row r="214" spans="1:18" x14ac:dyDescent="0.3">
      <c r="A214" s="4" t="str">
        <f>IF('Input data'!A229="","",'Input data'!A229)</f>
        <v/>
      </c>
      <c r="B214" s="4" t="str">
        <f>IF('Input data'!B229="","",'Input data'!B229)</f>
        <v/>
      </c>
      <c r="C214" s="4" t="str">
        <f>IF('Input data'!C229="","",'Input data'!C229)</f>
        <v/>
      </c>
      <c r="D214" s="4" t="str">
        <f>IF('Input data'!D229="","",'Input data'!D229)</f>
        <v/>
      </c>
      <c r="E214" s="4" t="str">
        <f>IF('Input data'!E229="","",'Input data'!E229)</f>
        <v/>
      </c>
      <c r="F214" s="4" t="str">
        <f>IF('Input data'!F229="","",'Input data'!F229)</f>
        <v/>
      </c>
      <c r="G214" s="4">
        <f>IF('Input data'!G229="","",'Input data'!G229)</f>
        <v>0</v>
      </c>
      <c r="H214" s="4" t="str">
        <f>IF('Input data'!H229&gt;0.5,'Input data'!H229,"")</f>
        <v/>
      </c>
      <c r="I214" s="4" t="str">
        <f>IF('Input data'!I229="","",'Input data'!I229)</f>
        <v/>
      </c>
      <c r="J214" s="12" t="str">
        <f>IF('Result 2005-2012'!$R214="","",IF($M$1=2005,'Result 2005-2012'!J214,IF(AND($M$1=2006,'Calculation sheet'!$AQ214="2005-2012"),'Result 2005-2012'!J214*SUM($Y$7:$AE$7)/7,IF(AND($M$1=2007,'Calculation sheet'!$AQ214="2005-2012"),'Result 2005-2012'!J214*SUM($Z$7:$AE$7)/6,IF(AND($M$1=2008,'Calculation sheet'!$AQ214="2005-2012"),'Result 2005-2012'!J214*SUM($AA$7:$AE$7)/5,IF(AND($M$1=2009,'Calculation sheet'!$AQ214="2005-2012"),'Result 2005-2012'!J214*SUM($AB$7:$AE$7)/4,IF(AND($M$1=2010,'Calculation sheet'!$AQ214="2005-2012"),'Result 2005-2012'!J214*SUM($AC$7:$AE$7)/3,IF(AND($M$1=2011,'Calculation sheet'!$AQ214="2005-2012"),'Result 2005-2012'!J214*SUM($AD$7:$AE$7)/2,IF(AND($M$1=2012,'Calculation sheet'!$AQ214="2005-2012"),'Result 2005-2012'!J214*$AE$7,IF(AND($M$1=2006,'Calculation sheet'!$AQ214="1999-2012"),'Result 2005-2012'!J214*SUM($Y$16:$AE$16)/7,IF(AND($M$1=2007,'Calculation sheet'!$AQ214="1999-2012"),'Result 2005-2012'!J214*SUM($Z$16:$AE$16)/6,IF(AND($M$1=2008,'Calculation sheet'!$AQ214="1999-2012"),'Result 2005-2012'!J214*SUM($AA$16:$AE$16)/5,IF(AND($M$1=2009,'Calculation sheet'!$AQ214="1999-2012"),'Result 2005-2012'!J214*SUM($AB$16:$AE$16)/4,IF(AND($M$1=2010,'Calculation sheet'!$AQ214="1999-2012"),'Result 2005-2012'!J214*SUM($AC$16:$AE$16)/3,IF(AND($M$1=2011,'Calculation sheet'!$AQ214="1999-2012"),'Result 2005-2012'!J214*SUM($AD$16:$AE$16)/2,IF(AND($M$1=2012,'Calculation sheet'!$AQ214="1999-2012"),'Result 2005-2012'!J214*$AE$16,""))))))))))))))))</f>
        <v/>
      </c>
      <c r="K214" s="12" t="str">
        <f>IF('Result 2005-2012'!$R214="","",IF($M$1=2005,'Result 2005-2012'!K214,IF(AND($M$1=2006,'Calculation sheet'!$AQ214="2005-2012"),'Result 2005-2012'!K214*SUM($Y$8:$AE$8)/7,IF(AND($M$1=2007,'Calculation sheet'!$AQ214="2005-2012"),'Result 2005-2012'!K214*SUM($Z$8:$AE$8)/6,IF(AND($M$1=2008,'Calculation sheet'!$AQ214="2005-2012"),'Result 2005-2012'!K214*SUM($AA$8:$AE$8)/5,IF(AND($M$1=2009,'Calculation sheet'!$AQ214="2005-2012"),'Result 2005-2012'!K214*SUM($AB$8:$AE$8)/4,IF(AND($M$1=2010,'Calculation sheet'!$AQ214="2005-2012"),'Result 2005-2012'!K214*SUM($AC$8:$AE$8)/3,IF(AND($M$1=2011,'Calculation sheet'!$AQ214="2005-2012"),'Result 2005-2012'!K214*SUM($AD$8:$AE$8)/2,IF(AND($M$1=2012,'Calculation sheet'!$AQ214="2005-2012"),'Result 2005-2012'!K214*$AE$8,IF(AND($M$1=2006,'Calculation sheet'!$AQ214="1999-2012"),'Result 2005-2012'!K214*SUM($Y$17:$AE$17)/7,IF(AND($M$1=2007,'Calculation sheet'!$AQ214="1999-2012"),'Result 2005-2012'!K214*SUM($Z$17:$AE$17)/6,IF(AND($M$1=2008,'Calculation sheet'!$AQ214="1999-2012"),'Result 2005-2012'!K214*SUM($AA$17:$AE$17)/5,IF(AND($M$1=2009,'Calculation sheet'!$AQ214="1999-2012"),'Result 2005-2012'!K214*SUM($AB$17:$AE$17)/4,IF(AND($M$1=2010,'Calculation sheet'!$AQ214="1999-2012"),'Result 2005-2012'!K214*SUM($AC$17:$AE$17)/3,IF(AND($M$1=2011,'Calculation sheet'!$AQ214="1999-2012"),'Result 2005-2012'!K214*SUM($AD$17:$AE$17)/2,IF(AND($M$1=2012,'Calculation sheet'!$AQ214="1999-2012"),'Result 2005-2012'!K214*$AE$17,""))))))))))))))))</f>
        <v/>
      </c>
      <c r="L214" s="12" t="str">
        <f>IF('Result 2005-2012'!$R214="","",IF($M$1=2005,'Result 2005-2012'!L214,IF(AND($M$1=2006,'Calculation sheet'!$AQ214="2005-2012"),'Result 2005-2012'!L214*SUM($Y$9:$AE$9)/7,IF(AND($M$1=2007,'Calculation sheet'!$AQ214="2005-2012"),'Result 2005-2012'!L214*SUM($Z$9:$AE$9)/6,IF(AND($M$1=2008,'Calculation sheet'!$AQ214="2005-2012"),'Result 2005-2012'!L214*SUM($AA$9:$AE$9)/5,IF(AND($M$1=2009,'Calculation sheet'!$AQ214="2005-2012"),'Result 2005-2012'!L214*SUM($AB$9:$AE$9)/4,IF(AND($M$1=2010,'Calculation sheet'!$AQ214="2005-2012"),'Result 2005-2012'!L214*SUM($AC$9:$AE$9)/3,IF(AND($M$1=2011,'Calculation sheet'!$AQ214="2005-2012"),'Result 2005-2012'!L214*SUM($AD$9:$AE$9)/2,IF(AND($M$1=2012,'Calculation sheet'!$AQ214="2005-2012"),'Result 2005-2012'!L214*$AE$9,IF(AND($M$1=2006,'Calculation sheet'!$AQ214="1999-2012"),'Result 2005-2012'!L214*SUM($Y$18:$AE$18)/7,IF(AND($M$1=2007,'Calculation sheet'!$AQ214="1999-2012"),'Result 2005-2012'!L214*SUM($Z$18:$AE$18)/6,IF(AND($M$1=2008,'Calculation sheet'!$AQ214="1999-2012"),'Result 2005-2012'!L214*SUM($AA$18:$AE$18)/5,IF(AND($M$1=2009,'Calculation sheet'!$AQ214="1999-2012"),'Result 2005-2012'!L214*SUM($AB$18:$AE$18)/4,IF(AND($M$1=2010,'Calculation sheet'!$AQ214="1999-2012"),'Result 2005-2012'!L214*SUM($AC$18:$AE$18)/3,IF(AND($M$1=2011,'Calculation sheet'!$AQ214="1999-2012"),'Result 2005-2012'!L214*SUM($AD$18:$AE$18)/2,IF(AND($M$1=2012,'Calculation sheet'!$AQ214="1999-2012"),'Result 2005-2012'!L214*$AE$18,""))))))))))))))))</f>
        <v/>
      </c>
      <c r="M214" s="12" t="str">
        <f t="shared" si="11"/>
        <v/>
      </c>
      <c r="N214" s="12" t="str">
        <f>IF('Result 2005-2012'!$R214="","",IF($M$1=2005,'Result 2005-2012'!N214,IF(AND($M$1=2006,'Calculation sheet'!$AQ214="2005-2012"),'Result 2005-2012'!N214*SUM($Y$10:$AE$10)/7,IF(AND($M$1=2007,'Calculation sheet'!$AQ214="2005-2012"),'Result 2005-2012'!N214*SUM($Z$10:$AE$10)/6,IF(AND($M$1=2008,'Calculation sheet'!$AQ214="2005-2012"),'Result 2005-2012'!N214*SUM($AA$10:$AE$10)/5,IF(AND($M$1=2009,'Calculation sheet'!$AQ214="2005-2012"),'Result 2005-2012'!N214*SUM($AB$10:$AE$10)/4,IF(AND($M$1=2010,'Calculation sheet'!$AQ214="2005-2012"),'Result 2005-2012'!N214*SUM($AC$10:$AE$10)/3,IF(AND($M$1=2011,'Calculation sheet'!$AQ214="2005-2012"),'Result 2005-2012'!N214*SUM($AD$10:$AE$10)/2,IF(AND($M$1=2012,'Calculation sheet'!$AQ214="2005-2012"),'Result 2005-2012'!N214*$AE$10,IF(AND($M$1=2006,'Calculation sheet'!$AQ214="1999-2012"),'Result 2005-2012'!N214*SUM($Y$16:$AE$16)/7,IF(AND($M$1=2007,'Calculation sheet'!$AQ214="1999-2012"),'Result 2005-2012'!N214*SUM($Z$16:$AE$16)/6,IF(AND($M$1=2008,'Calculation sheet'!$AQ214="1999-2012"),'Result 2005-2012'!N214*SUM($AA$16:$AE$16)/5,IF(AND($M$1=2009,'Calculation sheet'!$AQ214="1999-2012"),'Result 2005-2012'!N214*SUM($AB$16:$AE$16)/4,IF(AND($M$1=2010,'Calculation sheet'!$AQ214="1999-2012"),'Result 2005-2012'!N214*SUM($AC$16:$AE$16)/3,IF(AND($M$1=2011,'Calculation sheet'!$AQ214="1999-2012"),'Result 2005-2012'!N214*SUM($AD$16:$AE$16)/2,IF(AND($M$1=2012,'Calculation sheet'!$AQ214="1999-2012"),'Result 2005-2012'!N214*$AE$16,""))))))))))))))))</f>
        <v/>
      </c>
      <c r="O214" s="12" t="str">
        <f>IF('Result 2005-2012'!$R214="","",IF($M$1=2005,'Result 2005-2012'!O214,IF(AND($M$1=2006,'Calculation sheet'!$AQ214="2005-2012"),'Result 2005-2012'!O214*SUM($Y$10:$AE$10)/7,IF(AND($M$1=2007,'Calculation sheet'!$AQ214="2005-2012"),'Result 2005-2012'!O214*SUM($Z$10:$AE$10)/6,IF(AND($M$1=2008,'Calculation sheet'!$AQ214="2005-2012"),'Result 2005-2012'!O214*SUM($AA$10:$AE$10)/5,IF(AND($M$1=2009,'Calculation sheet'!$AQ214="2005-2012"),'Result 2005-2012'!O214*SUM($AB$10:$AE$10)/4,IF(AND($M$1=2010,'Calculation sheet'!$AQ214="2005-2012"),'Result 2005-2012'!O214*SUM($AC$10:$AE$10)/3,IF(AND($M$1=2011,'Calculation sheet'!$AQ214="2005-2012"),'Result 2005-2012'!O214*SUM($AD$10:$AE$10)/2,IF(AND($M$1=2012,'Calculation sheet'!$AQ214="2005-2012"),'Result 2005-2012'!O214*$AE$10,IF(AND($M$1=2006,'Calculation sheet'!$AQ214="1999-2012"),'Result 2005-2012'!O214*SUM($Y$16:$AE$16)/7,IF(AND($M$1=2007,'Calculation sheet'!$AQ214="1999-2012"),'Result 2005-2012'!O214*SUM($Z$16:$AE$16)/6,IF(AND($M$1=2008,'Calculation sheet'!$AQ214="1999-2012"),'Result 2005-2012'!O214*SUM($AA$16:$AE$16)/5,IF(AND($M$1=2009,'Calculation sheet'!$AQ214="1999-2012"),'Result 2005-2012'!O214*SUM($AB$16:$AE$16)/4,IF(AND($M$1=2010,'Calculation sheet'!$AQ214="1999-2012"),'Result 2005-2012'!O214*SUM($AC$16:$AE$16)/3,IF(AND($M$1=2011,'Calculation sheet'!$AQ214="1999-2012"),'Result 2005-2012'!O214*SUM($AD$16:$AE$16)/2,IF(AND($M$1=2012,'Calculation sheet'!$AQ214="1999-2012"),'Result 2005-2012'!O214*$AE$16,""))))))))))))))))</f>
        <v/>
      </c>
      <c r="P214" s="12" t="str">
        <f>IF('Result 2005-2012'!$R214="","",IF($M$1=2005,'Result 2005-2012'!P214,IF(AND($M$1=2006,'Calculation sheet'!$AQ214="2005-2012"),'Result 2005-2012'!P214*SUM($Y$11:$AE$11)/7,IF(AND($M$1=2007,'Calculation sheet'!$AQ214="2005-2012"),'Result 2005-2012'!P214*SUM($Z$11:$AE$11)/6,IF(AND($M$1=2008,'Calculation sheet'!$AQ214="2005-2012"),'Result 2005-2012'!P214*SUM($AA$11:$AE$11)/5,IF(AND($M$1=2009,'Calculation sheet'!$AQ214="2005-2012"),'Result 2005-2012'!P214*SUM($AB$11:$AE$11)/4,IF(AND($M$1=2010,'Calculation sheet'!$AQ214="2005-2012"),'Result 2005-2012'!P214*SUM($AC$11:$AE$11)/3,IF(AND($M$1=2011,'Calculation sheet'!$AQ214="2005-2012"),'Result 2005-2012'!P214*SUM($AD$11:$AE$11)/2,IF(AND($M$1=2012,'Calculation sheet'!$AQ214="2005-2012"),'Result 2005-2012'!P214*$AE$11,IF(AND($M$1=2006,'Calculation sheet'!$AQ214="1999-2012"),'Result 2005-2012'!P214*SUM($Y$16:$AE$16)/7,IF(AND($M$1=2007,'Calculation sheet'!$AQ214="1999-2012"),'Result 2005-2012'!P214*SUM($Z$16:$AE$16)/6,IF(AND($M$1=2008,'Calculation sheet'!$AQ214="1999-2012"),'Result 2005-2012'!P214*SUM($AA$16:$AE$16)/5,IF(AND($M$1=2009,'Calculation sheet'!$AQ214="1999-2012"),'Result 2005-2012'!P214*SUM($AB$16:$AE$16)/4,IF(AND($M$1=2010,'Calculation sheet'!$AQ214="1999-2012"),'Result 2005-2012'!P214*SUM($AC$16:$AE$16)/3,IF(AND($M$1=2011,'Calculation sheet'!$AQ214="1999-2012"),'Result 2005-2012'!P214*SUM($AD$16:$AE$16)/2,IF(AND($M$1=2012,'Calculation sheet'!$AQ214="1999-2012"),'Result 2005-2012'!P214*$AE$16,""))))))))))))))))</f>
        <v/>
      </c>
      <c r="Q214" s="12" t="str">
        <f t="shared" si="12"/>
        <v/>
      </c>
      <c r="R214" s="14" t="str">
        <f t="shared" si="13"/>
        <v/>
      </c>
    </row>
    <row r="215" spans="1:18" x14ac:dyDescent="0.3">
      <c r="A215" s="4" t="str">
        <f>IF('Input data'!A230="","",'Input data'!A230)</f>
        <v/>
      </c>
      <c r="B215" s="4" t="str">
        <f>IF('Input data'!B230="","",'Input data'!B230)</f>
        <v/>
      </c>
      <c r="C215" s="4" t="str">
        <f>IF('Input data'!C230="","",'Input data'!C230)</f>
        <v/>
      </c>
      <c r="D215" s="4" t="str">
        <f>IF('Input data'!D230="","",'Input data'!D230)</f>
        <v/>
      </c>
      <c r="E215" s="4" t="str">
        <f>IF('Input data'!E230="","",'Input data'!E230)</f>
        <v/>
      </c>
      <c r="F215" s="4" t="str">
        <f>IF('Input data'!F230="","",'Input data'!F230)</f>
        <v/>
      </c>
      <c r="G215" s="4">
        <f>IF('Input data'!G230="","",'Input data'!G230)</f>
        <v>0</v>
      </c>
      <c r="H215" s="4" t="str">
        <f>IF('Input data'!H230&gt;0.5,'Input data'!H230,"")</f>
        <v/>
      </c>
      <c r="I215" s="4" t="str">
        <f>IF('Input data'!I230="","",'Input data'!I230)</f>
        <v/>
      </c>
      <c r="J215" s="12" t="str">
        <f>IF('Result 2005-2012'!$R215="","",IF($M$1=2005,'Result 2005-2012'!J215,IF(AND($M$1=2006,'Calculation sheet'!$AQ215="2005-2012"),'Result 2005-2012'!J215*SUM($Y$7:$AE$7)/7,IF(AND($M$1=2007,'Calculation sheet'!$AQ215="2005-2012"),'Result 2005-2012'!J215*SUM($Z$7:$AE$7)/6,IF(AND($M$1=2008,'Calculation sheet'!$AQ215="2005-2012"),'Result 2005-2012'!J215*SUM($AA$7:$AE$7)/5,IF(AND($M$1=2009,'Calculation sheet'!$AQ215="2005-2012"),'Result 2005-2012'!J215*SUM($AB$7:$AE$7)/4,IF(AND($M$1=2010,'Calculation sheet'!$AQ215="2005-2012"),'Result 2005-2012'!J215*SUM($AC$7:$AE$7)/3,IF(AND($M$1=2011,'Calculation sheet'!$AQ215="2005-2012"),'Result 2005-2012'!J215*SUM($AD$7:$AE$7)/2,IF(AND($M$1=2012,'Calculation sheet'!$AQ215="2005-2012"),'Result 2005-2012'!J215*$AE$7,IF(AND($M$1=2006,'Calculation sheet'!$AQ215="1999-2012"),'Result 2005-2012'!J215*SUM($Y$16:$AE$16)/7,IF(AND($M$1=2007,'Calculation sheet'!$AQ215="1999-2012"),'Result 2005-2012'!J215*SUM($Z$16:$AE$16)/6,IF(AND($M$1=2008,'Calculation sheet'!$AQ215="1999-2012"),'Result 2005-2012'!J215*SUM($AA$16:$AE$16)/5,IF(AND($M$1=2009,'Calculation sheet'!$AQ215="1999-2012"),'Result 2005-2012'!J215*SUM($AB$16:$AE$16)/4,IF(AND($M$1=2010,'Calculation sheet'!$AQ215="1999-2012"),'Result 2005-2012'!J215*SUM($AC$16:$AE$16)/3,IF(AND($M$1=2011,'Calculation sheet'!$AQ215="1999-2012"),'Result 2005-2012'!J215*SUM($AD$16:$AE$16)/2,IF(AND($M$1=2012,'Calculation sheet'!$AQ215="1999-2012"),'Result 2005-2012'!J215*$AE$16,""))))))))))))))))</f>
        <v/>
      </c>
      <c r="K215" s="12" t="str">
        <f>IF('Result 2005-2012'!$R215="","",IF($M$1=2005,'Result 2005-2012'!K215,IF(AND($M$1=2006,'Calculation sheet'!$AQ215="2005-2012"),'Result 2005-2012'!K215*SUM($Y$8:$AE$8)/7,IF(AND($M$1=2007,'Calculation sheet'!$AQ215="2005-2012"),'Result 2005-2012'!K215*SUM($Z$8:$AE$8)/6,IF(AND($M$1=2008,'Calculation sheet'!$AQ215="2005-2012"),'Result 2005-2012'!K215*SUM($AA$8:$AE$8)/5,IF(AND($M$1=2009,'Calculation sheet'!$AQ215="2005-2012"),'Result 2005-2012'!K215*SUM($AB$8:$AE$8)/4,IF(AND($M$1=2010,'Calculation sheet'!$AQ215="2005-2012"),'Result 2005-2012'!K215*SUM($AC$8:$AE$8)/3,IF(AND($M$1=2011,'Calculation sheet'!$AQ215="2005-2012"),'Result 2005-2012'!K215*SUM($AD$8:$AE$8)/2,IF(AND($M$1=2012,'Calculation sheet'!$AQ215="2005-2012"),'Result 2005-2012'!K215*$AE$8,IF(AND($M$1=2006,'Calculation sheet'!$AQ215="1999-2012"),'Result 2005-2012'!K215*SUM($Y$17:$AE$17)/7,IF(AND($M$1=2007,'Calculation sheet'!$AQ215="1999-2012"),'Result 2005-2012'!K215*SUM($Z$17:$AE$17)/6,IF(AND($M$1=2008,'Calculation sheet'!$AQ215="1999-2012"),'Result 2005-2012'!K215*SUM($AA$17:$AE$17)/5,IF(AND($M$1=2009,'Calculation sheet'!$AQ215="1999-2012"),'Result 2005-2012'!K215*SUM($AB$17:$AE$17)/4,IF(AND($M$1=2010,'Calculation sheet'!$AQ215="1999-2012"),'Result 2005-2012'!K215*SUM($AC$17:$AE$17)/3,IF(AND($M$1=2011,'Calculation sheet'!$AQ215="1999-2012"),'Result 2005-2012'!K215*SUM($AD$17:$AE$17)/2,IF(AND($M$1=2012,'Calculation sheet'!$AQ215="1999-2012"),'Result 2005-2012'!K215*$AE$17,""))))))))))))))))</f>
        <v/>
      </c>
      <c r="L215" s="12" t="str">
        <f>IF('Result 2005-2012'!$R215="","",IF($M$1=2005,'Result 2005-2012'!L215,IF(AND($M$1=2006,'Calculation sheet'!$AQ215="2005-2012"),'Result 2005-2012'!L215*SUM($Y$9:$AE$9)/7,IF(AND($M$1=2007,'Calculation sheet'!$AQ215="2005-2012"),'Result 2005-2012'!L215*SUM($Z$9:$AE$9)/6,IF(AND($M$1=2008,'Calculation sheet'!$AQ215="2005-2012"),'Result 2005-2012'!L215*SUM($AA$9:$AE$9)/5,IF(AND($M$1=2009,'Calculation sheet'!$AQ215="2005-2012"),'Result 2005-2012'!L215*SUM($AB$9:$AE$9)/4,IF(AND($M$1=2010,'Calculation sheet'!$AQ215="2005-2012"),'Result 2005-2012'!L215*SUM($AC$9:$AE$9)/3,IF(AND($M$1=2011,'Calculation sheet'!$AQ215="2005-2012"),'Result 2005-2012'!L215*SUM($AD$9:$AE$9)/2,IF(AND($M$1=2012,'Calculation sheet'!$AQ215="2005-2012"),'Result 2005-2012'!L215*$AE$9,IF(AND($M$1=2006,'Calculation sheet'!$AQ215="1999-2012"),'Result 2005-2012'!L215*SUM($Y$18:$AE$18)/7,IF(AND($M$1=2007,'Calculation sheet'!$AQ215="1999-2012"),'Result 2005-2012'!L215*SUM($Z$18:$AE$18)/6,IF(AND($M$1=2008,'Calculation sheet'!$AQ215="1999-2012"),'Result 2005-2012'!L215*SUM($AA$18:$AE$18)/5,IF(AND($M$1=2009,'Calculation sheet'!$AQ215="1999-2012"),'Result 2005-2012'!L215*SUM($AB$18:$AE$18)/4,IF(AND($M$1=2010,'Calculation sheet'!$AQ215="1999-2012"),'Result 2005-2012'!L215*SUM($AC$18:$AE$18)/3,IF(AND($M$1=2011,'Calculation sheet'!$AQ215="1999-2012"),'Result 2005-2012'!L215*SUM($AD$18:$AE$18)/2,IF(AND($M$1=2012,'Calculation sheet'!$AQ215="1999-2012"),'Result 2005-2012'!L215*$AE$18,""))))))))))))))))</f>
        <v/>
      </c>
      <c r="M215" s="12" t="str">
        <f t="shared" si="11"/>
        <v/>
      </c>
      <c r="N215" s="12" t="str">
        <f>IF('Result 2005-2012'!$R215="","",IF($M$1=2005,'Result 2005-2012'!N215,IF(AND($M$1=2006,'Calculation sheet'!$AQ215="2005-2012"),'Result 2005-2012'!N215*SUM($Y$10:$AE$10)/7,IF(AND($M$1=2007,'Calculation sheet'!$AQ215="2005-2012"),'Result 2005-2012'!N215*SUM($Z$10:$AE$10)/6,IF(AND($M$1=2008,'Calculation sheet'!$AQ215="2005-2012"),'Result 2005-2012'!N215*SUM($AA$10:$AE$10)/5,IF(AND($M$1=2009,'Calculation sheet'!$AQ215="2005-2012"),'Result 2005-2012'!N215*SUM($AB$10:$AE$10)/4,IF(AND($M$1=2010,'Calculation sheet'!$AQ215="2005-2012"),'Result 2005-2012'!N215*SUM($AC$10:$AE$10)/3,IF(AND($M$1=2011,'Calculation sheet'!$AQ215="2005-2012"),'Result 2005-2012'!N215*SUM($AD$10:$AE$10)/2,IF(AND($M$1=2012,'Calculation sheet'!$AQ215="2005-2012"),'Result 2005-2012'!N215*$AE$10,IF(AND($M$1=2006,'Calculation sheet'!$AQ215="1999-2012"),'Result 2005-2012'!N215*SUM($Y$16:$AE$16)/7,IF(AND($M$1=2007,'Calculation sheet'!$AQ215="1999-2012"),'Result 2005-2012'!N215*SUM($Z$16:$AE$16)/6,IF(AND($M$1=2008,'Calculation sheet'!$AQ215="1999-2012"),'Result 2005-2012'!N215*SUM($AA$16:$AE$16)/5,IF(AND($M$1=2009,'Calculation sheet'!$AQ215="1999-2012"),'Result 2005-2012'!N215*SUM($AB$16:$AE$16)/4,IF(AND($M$1=2010,'Calculation sheet'!$AQ215="1999-2012"),'Result 2005-2012'!N215*SUM($AC$16:$AE$16)/3,IF(AND($M$1=2011,'Calculation sheet'!$AQ215="1999-2012"),'Result 2005-2012'!N215*SUM($AD$16:$AE$16)/2,IF(AND($M$1=2012,'Calculation sheet'!$AQ215="1999-2012"),'Result 2005-2012'!N215*$AE$16,""))))))))))))))))</f>
        <v/>
      </c>
      <c r="O215" s="12" t="str">
        <f>IF('Result 2005-2012'!$R215="","",IF($M$1=2005,'Result 2005-2012'!O215,IF(AND($M$1=2006,'Calculation sheet'!$AQ215="2005-2012"),'Result 2005-2012'!O215*SUM($Y$10:$AE$10)/7,IF(AND($M$1=2007,'Calculation sheet'!$AQ215="2005-2012"),'Result 2005-2012'!O215*SUM($Z$10:$AE$10)/6,IF(AND($M$1=2008,'Calculation sheet'!$AQ215="2005-2012"),'Result 2005-2012'!O215*SUM($AA$10:$AE$10)/5,IF(AND($M$1=2009,'Calculation sheet'!$AQ215="2005-2012"),'Result 2005-2012'!O215*SUM($AB$10:$AE$10)/4,IF(AND($M$1=2010,'Calculation sheet'!$AQ215="2005-2012"),'Result 2005-2012'!O215*SUM($AC$10:$AE$10)/3,IF(AND($M$1=2011,'Calculation sheet'!$AQ215="2005-2012"),'Result 2005-2012'!O215*SUM($AD$10:$AE$10)/2,IF(AND($M$1=2012,'Calculation sheet'!$AQ215="2005-2012"),'Result 2005-2012'!O215*$AE$10,IF(AND($M$1=2006,'Calculation sheet'!$AQ215="1999-2012"),'Result 2005-2012'!O215*SUM($Y$16:$AE$16)/7,IF(AND($M$1=2007,'Calculation sheet'!$AQ215="1999-2012"),'Result 2005-2012'!O215*SUM($Z$16:$AE$16)/6,IF(AND($M$1=2008,'Calculation sheet'!$AQ215="1999-2012"),'Result 2005-2012'!O215*SUM($AA$16:$AE$16)/5,IF(AND($M$1=2009,'Calculation sheet'!$AQ215="1999-2012"),'Result 2005-2012'!O215*SUM($AB$16:$AE$16)/4,IF(AND($M$1=2010,'Calculation sheet'!$AQ215="1999-2012"),'Result 2005-2012'!O215*SUM($AC$16:$AE$16)/3,IF(AND($M$1=2011,'Calculation sheet'!$AQ215="1999-2012"),'Result 2005-2012'!O215*SUM($AD$16:$AE$16)/2,IF(AND($M$1=2012,'Calculation sheet'!$AQ215="1999-2012"),'Result 2005-2012'!O215*$AE$16,""))))))))))))))))</f>
        <v/>
      </c>
      <c r="P215" s="12" t="str">
        <f>IF('Result 2005-2012'!$R215="","",IF($M$1=2005,'Result 2005-2012'!P215,IF(AND($M$1=2006,'Calculation sheet'!$AQ215="2005-2012"),'Result 2005-2012'!P215*SUM($Y$11:$AE$11)/7,IF(AND($M$1=2007,'Calculation sheet'!$AQ215="2005-2012"),'Result 2005-2012'!P215*SUM($Z$11:$AE$11)/6,IF(AND($M$1=2008,'Calculation sheet'!$AQ215="2005-2012"),'Result 2005-2012'!P215*SUM($AA$11:$AE$11)/5,IF(AND($M$1=2009,'Calculation sheet'!$AQ215="2005-2012"),'Result 2005-2012'!P215*SUM($AB$11:$AE$11)/4,IF(AND($M$1=2010,'Calculation sheet'!$AQ215="2005-2012"),'Result 2005-2012'!P215*SUM($AC$11:$AE$11)/3,IF(AND($M$1=2011,'Calculation sheet'!$AQ215="2005-2012"),'Result 2005-2012'!P215*SUM($AD$11:$AE$11)/2,IF(AND($M$1=2012,'Calculation sheet'!$AQ215="2005-2012"),'Result 2005-2012'!P215*$AE$11,IF(AND($M$1=2006,'Calculation sheet'!$AQ215="1999-2012"),'Result 2005-2012'!P215*SUM($Y$16:$AE$16)/7,IF(AND($M$1=2007,'Calculation sheet'!$AQ215="1999-2012"),'Result 2005-2012'!P215*SUM($Z$16:$AE$16)/6,IF(AND($M$1=2008,'Calculation sheet'!$AQ215="1999-2012"),'Result 2005-2012'!P215*SUM($AA$16:$AE$16)/5,IF(AND($M$1=2009,'Calculation sheet'!$AQ215="1999-2012"),'Result 2005-2012'!P215*SUM($AB$16:$AE$16)/4,IF(AND($M$1=2010,'Calculation sheet'!$AQ215="1999-2012"),'Result 2005-2012'!P215*SUM($AC$16:$AE$16)/3,IF(AND($M$1=2011,'Calculation sheet'!$AQ215="1999-2012"),'Result 2005-2012'!P215*SUM($AD$16:$AE$16)/2,IF(AND($M$1=2012,'Calculation sheet'!$AQ215="1999-2012"),'Result 2005-2012'!P215*$AE$16,""))))))))))))))))</f>
        <v/>
      </c>
      <c r="Q215" s="12" t="str">
        <f t="shared" si="12"/>
        <v/>
      </c>
      <c r="R215" s="14" t="str">
        <f t="shared" si="13"/>
        <v/>
      </c>
    </row>
    <row r="216" spans="1:18" x14ac:dyDescent="0.3">
      <c r="A216" s="4" t="str">
        <f>IF('Input data'!A231="","",'Input data'!A231)</f>
        <v/>
      </c>
      <c r="B216" s="4" t="str">
        <f>IF('Input data'!B231="","",'Input data'!B231)</f>
        <v/>
      </c>
      <c r="C216" s="4" t="str">
        <f>IF('Input data'!C231="","",'Input data'!C231)</f>
        <v/>
      </c>
      <c r="D216" s="4" t="str">
        <f>IF('Input data'!D231="","",'Input data'!D231)</f>
        <v/>
      </c>
      <c r="E216" s="4" t="str">
        <f>IF('Input data'!E231="","",'Input data'!E231)</f>
        <v/>
      </c>
      <c r="F216" s="4" t="str">
        <f>IF('Input data'!F231="","",'Input data'!F231)</f>
        <v/>
      </c>
      <c r="G216" s="4">
        <f>IF('Input data'!G231="","",'Input data'!G231)</f>
        <v>0</v>
      </c>
      <c r="H216" s="4" t="str">
        <f>IF('Input data'!H231&gt;0.5,'Input data'!H231,"")</f>
        <v/>
      </c>
      <c r="I216" s="4" t="str">
        <f>IF('Input data'!I231="","",'Input data'!I231)</f>
        <v/>
      </c>
      <c r="J216" s="12" t="str">
        <f>IF('Result 2005-2012'!$R216="","",IF($M$1=2005,'Result 2005-2012'!J216,IF(AND($M$1=2006,'Calculation sheet'!$AQ216="2005-2012"),'Result 2005-2012'!J216*SUM($Y$7:$AE$7)/7,IF(AND($M$1=2007,'Calculation sheet'!$AQ216="2005-2012"),'Result 2005-2012'!J216*SUM($Z$7:$AE$7)/6,IF(AND($M$1=2008,'Calculation sheet'!$AQ216="2005-2012"),'Result 2005-2012'!J216*SUM($AA$7:$AE$7)/5,IF(AND($M$1=2009,'Calculation sheet'!$AQ216="2005-2012"),'Result 2005-2012'!J216*SUM($AB$7:$AE$7)/4,IF(AND($M$1=2010,'Calculation sheet'!$AQ216="2005-2012"),'Result 2005-2012'!J216*SUM($AC$7:$AE$7)/3,IF(AND($M$1=2011,'Calculation sheet'!$AQ216="2005-2012"),'Result 2005-2012'!J216*SUM($AD$7:$AE$7)/2,IF(AND($M$1=2012,'Calculation sheet'!$AQ216="2005-2012"),'Result 2005-2012'!J216*$AE$7,IF(AND($M$1=2006,'Calculation sheet'!$AQ216="1999-2012"),'Result 2005-2012'!J216*SUM($Y$16:$AE$16)/7,IF(AND($M$1=2007,'Calculation sheet'!$AQ216="1999-2012"),'Result 2005-2012'!J216*SUM($Z$16:$AE$16)/6,IF(AND($M$1=2008,'Calculation sheet'!$AQ216="1999-2012"),'Result 2005-2012'!J216*SUM($AA$16:$AE$16)/5,IF(AND($M$1=2009,'Calculation sheet'!$AQ216="1999-2012"),'Result 2005-2012'!J216*SUM($AB$16:$AE$16)/4,IF(AND($M$1=2010,'Calculation sheet'!$AQ216="1999-2012"),'Result 2005-2012'!J216*SUM($AC$16:$AE$16)/3,IF(AND($M$1=2011,'Calculation sheet'!$AQ216="1999-2012"),'Result 2005-2012'!J216*SUM($AD$16:$AE$16)/2,IF(AND($M$1=2012,'Calculation sheet'!$AQ216="1999-2012"),'Result 2005-2012'!J216*$AE$16,""))))))))))))))))</f>
        <v/>
      </c>
      <c r="K216" s="12" t="str">
        <f>IF('Result 2005-2012'!$R216="","",IF($M$1=2005,'Result 2005-2012'!K216,IF(AND($M$1=2006,'Calculation sheet'!$AQ216="2005-2012"),'Result 2005-2012'!K216*SUM($Y$8:$AE$8)/7,IF(AND($M$1=2007,'Calculation sheet'!$AQ216="2005-2012"),'Result 2005-2012'!K216*SUM($Z$8:$AE$8)/6,IF(AND($M$1=2008,'Calculation sheet'!$AQ216="2005-2012"),'Result 2005-2012'!K216*SUM($AA$8:$AE$8)/5,IF(AND($M$1=2009,'Calculation sheet'!$AQ216="2005-2012"),'Result 2005-2012'!K216*SUM($AB$8:$AE$8)/4,IF(AND($M$1=2010,'Calculation sheet'!$AQ216="2005-2012"),'Result 2005-2012'!K216*SUM($AC$8:$AE$8)/3,IF(AND($M$1=2011,'Calculation sheet'!$AQ216="2005-2012"),'Result 2005-2012'!K216*SUM($AD$8:$AE$8)/2,IF(AND($M$1=2012,'Calculation sheet'!$AQ216="2005-2012"),'Result 2005-2012'!K216*$AE$8,IF(AND($M$1=2006,'Calculation sheet'!$AQ216="1999-2012"),'Result 2005-2012'!K216*SUM($Y$17:$AE$17)/7,IF(AND($M$1=2007,'Calculation sheet'!$AQ216="1999-2012"),'Result 2005-2012'!K216*SUM($Z$17:$AE$17)/6,IF(AND($M$1=2008,'Calculation sheet'!$AQ216="1999-2012"),'Result 2005-2012'!K216*SUM($AA$17:$AE$17)/5,IF(AND($M$1=2009,'Calculation sheet'!$AQ216="1999-2012"),'Result 2005-2012'!K216*SUM($AB$17:$AE$17)/4,IF(AND($M$1=2010,'Calculation sheet'!$AQ216="1999-2012"),'Result 2005-2012'!K216*SUM($AC$17:$AE$17)/3,IF(AND($M$1=2011,'Calculation sheet'!$AQ216="1999-2012"),'Result 2005-2012'!K216*SUM($AD$17:$AE$17)/2,IF(AND($M$1=2012,'Calculation sheet'!$AQ216="1999-2012"),'Result 2005-2012'!K216*$AE$17,""))))))))))))))))</f>
        <v/>
      </c>
      <c r="L216" s="12" t="str">
        <f>IF('Result 2005-2012'!$R216="","",IF($M$1=2005,'Result 2005-2012'!L216,IF(AND($M$1=2006,'Calculation sheet'!$AQ216="2005-2012"),'Result 2005-2012'!L216*SUM($Y$9:$AE$9)/7,IF(AND($M$1=2007,'Calculation sheet'!$AQ216="2005-2012"),'Result 2005-2012'!L216*SUM($Z$9:$AE$9)/6,IF(AND($M$1=2008,'Calculation sheet'!$AQ216="2005-2012"),'Result 2005-2012'!L216*SUM($AA$9:$AE$9)/5,IF(AND($M$1=2009,'Calculation sheet'!$AQ216="2005-2012"),'Result 2005-2012'!L216*SUM($AB$9:$AE$9)/4,IF(AND($M$1=2010,'Calculation sheet'!$AQ216="2005-2012"),'Result 2005-2012'!L216*SUM($AC$9:$AE$9)/3,IF(AND($M$1=2011,'Calculation sheet'!$AQ216="2005-2012"),'Result 2005-2012'!L216*SUM($AD$9:$AE$9)/2,IF(AND($M$1=2012,'Calculation sheet'!$AQ216="2005-2012"),'Result 2005-2012'!L216*$AE$9,IF(AND($M$1=2006,'Calculation sheet'!$AQ216="1999-2012"),'Result 2005-2012'!L216*SUM($Y$18:$AE$18)/7,IF(AND($M$1=2007,'Calculation sheet'!$AQ216="1999-2012"),'Result 2005-2012'!L216*SUM($Z$18:$AE$18)/6,IF(AND($M$1=2008,'Calculation sheet'!$AQ216="1999-2012"),'Result 2005-2012'!L216*SUM($AA$18:$AE$18)/5,IF(AND($M$1=2009,'Calculation sheet'!$AQ216="1999-2012"),'Result 2005-2012'!L216*SUM($AB$18:$AE$18)/4,IF(AND($M$1=2010,'Calculation sheet'!$AQ216="1999-2012"),'Result 2005-2012'!L216*SUM($AC$18:$AE$18)/3,IF(AND($M$1=2011,'Calculation sheet'!$AQ216="1999-2012"),'Result 2005-2012'!L216*SUM($AD$18:$AE$18)/2,IF(AND($M$1=2012,'Calculation sheet'!$AQ216="1999-2012"),'Result 2005-2012'!L216*$AE$18,""))))))))))))))))</f>
        <v/>
      </c>
      <c r="M216" s="12" t="str">
        <f t="shared" si="11"/>
        <v/>
      </c>
      <c r="N216" s="12" t="str">
        <f>IF('Result 2005-2012'!$R216="","",IF($M$1=2005,'Result 2005-2012'!N216,IF(AND($M$1=2006,'Calculation sheet'!$AQ216="2005-2012"),'Result 2005-2012'!N216*SUM($Y$10:$AE$10)/7,IF(AND($M$1=2007,'Calculation sheet'!$AQ216="2005-2012"),'Result 2005-2012'!N216*SUM($Z$10:$AE$10)/6,IF(AND($M$1=2008,'Calculation sheet'!$AQ216="2005-2012"),'Result 2005-2012'!N216*SUM($AA$10:$AE$10)/5,IF(AND($M$1=2009,'Calculation sheet'!$AQ216="2005-2012"),'Result 2005-2012'!N216*SUM($AB$10:$AE$10)/4,IF(AND($M$1=2010,'Calculation sheet'!$AQ216="2005-2012"),'Result 2005-2012'!N216*SUM($AC$10:$AE$10)/3,IF(AND($M$1=2011,'Calculation sheet'!$AQ216="2005-2012"),'Result 2005-2012'!N216*SUM($AD$10:$AE$10)/2,IF(AND($M$1=2012,'Calculation sheet'!$AQ216="2005-2012"),'Result 2005-2012'!N216*$AE$10,IF(AND($M$1=2006,'Calculation sheet'!$AQ216="1999-2012"),'Result 2005-2012'!N216*SUM($Y$16:$AE$16)/7,IF(AND($M$1=2007,'Calculation sheet'!$AQ216="1999-2012"),'Result 2005-2012'!N216*SUM($Z$16:$AE$16)/6,IF(AND($M$1=2008,'Calculation sheet'!$AQ216="1999-2012"),'Result 2005-2012'!N216*SUM($AA$16:$AE$16)/5,IF(AND($M$1=2009,'Calculation sheet'!$AQ216="1999-2012"),'Result 2005-2012'!N216*SUM($AB$16:$AE$16)/4,IF(AND($M$1=2010,'Calculation sheet'!$AQ216="1999-2012"),'Result 2005-2012'!N216*SUM($AC$16:$AE$16)/3,IF(AND($M$1=2011,'Calculation sheet'!$AQ216="1999-2012"),'Result 2005-2012'!N216*SUM($AD$16:$AE$16)/2,IF(AND($M$1=2012,'Calculation sheet'!$AQ216="1999-2012"),'Result 2005-2012'!N216*$AE$16,""))))))))))))))))</f>
        <v/>
      </c>
      <c r="O216" s="12" t="str">
        <f>IF('Result 2005-2012'!$R216="","",IF($M$1=2005,'Result 2005-2012'!O216,IF(AND($M$1=2006,'Calculation sheet'!$AQ216="2005-2012"),'Result 2005-2012'!O216*SUM($Y$10:$AE$10)/7,IF(AND($M$1=2007,'Calculation sheet'!$AQ216="2005-2012"),'Result 2005-2012'!O216*SUM($Z$10:$AE$10)/6,IF(AND($M$1=2008,'Calculation sheet'!$AQ216="2005-2012"),'Result 2005-2012'!O216*SUM($AA$10:$AE$10)/5,IF(AND($M$1=2009,'Calculation sheet'!$AQ216="2005-2012"),'Result 2005-2012'!O216*SUM($AB$10:$AE$10)/4,IF(AND($M$1=2010,'Calculation sheet'!$AQ216="2005-2012"),'Result 2005-2012'!O216*SUM($AC$10:$AE$10)/3,IF(AND($M$1=2011,'Calculation sheet'!$AQ216="2005-2012"),'Result 2005-2012'!O216*SUM($AD$10:$AE$10)/2,IF(AND($M$1=2012,'Calculation sheet'!$AQ216="2005-2012"),'Result 2005-2012'!O216*$AE$10,IF(AND($M$1=2006,'Calculation sheet'!$AQ216="1999-2012"),'Result 2005-2012'!O216*SUM($Y$16:$AE$16)/7,IF(AND($M$1=2007,'Calculation sheet'!$AQ216="1999-2012"),'Result 2005-2012'!O216*SUM($Z$16:$AE$16)/6,IF(AND($M$1=2008,'Calculation sheet'!$AQ216="1999-2012"),'Result 2005-2012'!O216*SUM($AA$16:$AE$16)/5,IF(AND($M$1=2009,'Calculation sheet'!$AQ216="1999-2012"),'Result 2005-2012'!O216*SUM($AB$16:$AE$16)/4,IF(AND($M$1=2010,'Calculation sheet'!$AQ216="1999-2012"),'Result 2005-2012'!O216*SUM($AC$16:$AE$16)/3,IF(AND($M$1=2011,'Calculation sheet'!$AQ216="1999-2012"),'Result 2005-2012'!O216*SUM($AD$16:$AE$16)/2,IF(AND($M$1=2012,'Calculation sheet'!$AQ216="1999-2012"),'Result 2005-2012'!O216*$AE$16,""))))))))))))))))</f>
        <v/>
      </c>
      <c r="P216" s="12" t="str">
        <f>IF('Result 2005-2012'!$R216="","",IF($M$1=2005,'Result 2005-2012'!P216,IF(AND($M$1=2006,'Calculation sheet'!$AQ216="2005-2012"),'Result 2005-2012'!P216*SUM($Y$11:$AE$11)/7,IF(AND($M$1=2007,'Calculation sheet'!$AQ216="2005-2012"),'Result 2005-2012'!P216*SUM($Z$11:$AE$11)/6,IF(AND($M$1=2008,'Calculation sheet'!$AQ216="2005-2012"),'Result 2005-2012'!P216*SUM($AA$11:$AE$11)/5,IF(AND($M$1=2009,'Calculation sheet'!$AQ216="2005-2012"),'Result 2005-2012'!P216*SUM($AB$11:$AE$11)/4,IF(AND($M$1=2010,'Calculation sheet'!$AQ216="2005-2012"),'Result 2005-2012'!P216*SUM($AC$11:$AE$11)/3,IF(AND($M$1=2011,'Calculation sheet'!$AQ216="2005-2012"),'Result 2005-2012'!P216*SUM($AD$11:$AE$11)/2,IF(AND($M$1=2012,'Calculation sheet'!$AQ216="2005-2012"),'Result 2005-2012'!P216*$AE$11,IF(AND($M$1=2006,'Calculation sheet'!$AQ216="1999-2012"),'Result 2005-2012'!P216*SUM($Y$16:$AE$16)/7,IF(AND($M$1=2007,'Calculation sheet'!$AQ216="1999-2012"),'Result 2005-2012'!P216*SUM($Z$16:$AE$16)/6,IF(AND($M$1=2008,'Calculation sheet'!$AQ216="1999-2012"),'Result 2005-2012'!P216*SUM($AA$16:$AE$16)/5,IF(AND($M$1=2009,'Calculation sheet'!$AQ216="1999-2012"),'Result 2005-2012'!P216*SUM($AB$16:$AE$16)/4,IF(AND($M$1=2010,'Calculation sheet'!$AQ216="1999-2012"),'Result 2005-2012'!P216*SUM($AC$16:$AE$16)/3,IF(AND($M$1=2011,'Calculation sheet'!$AQ216="1999-2012"),'Result 2005-2012'!P216*SUM($AD$16:$AE$16)/2,IF(AND($M$1=2012,'Calculation sheet'!$AQ216="1999-2012"),'Result 2005-2012'!P216*$AE$16,""))))))))))))))))</f>
        <v/>
      </c>
      <c r="Q216" s="12" t="str">
        <f t="shared" si="12"/>
        <v/>
      </c>
      <c r="R216" s="14" t="str">
        <f t="shared" si="13"/>
        <v/>
      </c>
    </row>
    <row r="217" spans="1:18" x14ac:dyDescent="0.3">
      <c r="A217" s="4" t="str">
        <f>IF('Input data'!A232="","",'Input data'!A232)</f>
        <v/>
      </c>
      <c r="B217" s="4" t="str">
        <f>IF('Input data'!B232="","",'Input data'!B232)</f>
        <v/>
      </c>
      <c r="C217" s="4" t="str">
        <f>IF('Input data'!C232="","",'Input data'!C232)</f>
        <v/>
      </c>
      <c r="D217" s="4" t="str">
        <f>IF('Input data'!D232="","",'Input data'!D232)</f>
        <v/>
      </c>
      <c r="E217" s="4" t="str">
        <f>IF('Input data'!E232="","",'Input data'!E232)</f>
        <v/>
      </c>
      <c r="F217" s="4" t="str">
        <f>IF('Input data'!F232="","",'Input data'!F232)</f>
        <v/>
      </c>
      <c r="G217" s="4">
        <f>IF('Input data'!G232="","",'Input data'!G232)</f>
        <v>0</v>
      </c>
      <c r="H217" s="4" t="str">
        <f>IF('Input data'!H232&gt;0.5,'Input data'!H232,"")</f>
        <v/>
      </c>
      <c r="I217" s="4" t="str">
        <f>IF('Input data'!I232="","",'Input data'!I232)</f>
        <v/>
      </c>
      <c r="J217" s="12" t="str">
        <f>IF('Result 2005-2012'!$R217="","",IF($M$1=2005,'Result 2005-2012'!J217,IF(AND($M$1=2006,'Calculation sheet'!$AQ217="2005-2012"),'Result 2005-2012'!J217*SUM($Y$7:$AE$7)/7,IF(AND($M$1=2007,'Calculation sheet'!$AQ217="2005-2012"),'Result 2005-2012'!J217*SUM($Z$7:$AE$7)/6,IF(AND($M$1=2008,'Calculation sheet'!$AQ217="2005-2012"),'Result 2005-2012'!J217*SUM($AA$7:$AE$7)/5,IF(AND($M$1=2009,'Calculation sheet'!$AQ217="2005-2012"),'Result 2005-2012'!J217*SUM($AB$7:$AE$7)/4,IF(AND($M$1=2010,'Calculation sheet'!$AQ217="2005-2012"),'Result 2005-2012'!J217*SUM($AC$7:$AE$7)/3,IF(AND($M$1=2011,'Calculation sheet'!$AQ217="2005-2012"),'Result 2005-2012'!J217*SUM($AD$7:$AE$7)/2,IF(AND($M$1=2012,'Calculation sheet'!$AQ217="2005-2012"),'Result 2005-2012'!J217*$AE$7,IF(AND($M$1=2006,'Calculation sheet'!$AQ217="1999-2012"),'Result 2005-2012'!J217*SUM($Y$16:$AE$16)/7,IF(AND($M$1=2007,'Calculation sheet'!$AQ217="1999-2012"),'Result 2005-2012'!J217*SUM($Z$16:$AE$16)/6,IF(AND($M$1=2008,'Calculation sheet'!$AQ217="1999-2012"),'Result 2005-2012'!J217*SUM($AA$16:$AE$16)/5,IF(AND($M$1=2009,'Calculation sheet'!$AQ217="1999-2012"),'Result 2005-2012'!J217*SUM($AB$16:$AE$16)/4,IF(AND($M$1=2010,'Calculation sheet'!$AQ217="1999-2012"),'Result 2005-2012'!J217*SUM($AC$16:$AE$16)/3,IF(AND($M$1=2011,'Calculation sheet'!$AQ217="1999-2012"),'Result 2005-2012'!J217*SUM($AD$16:$AE$16)/2,IF(AND($M$1=2012,'Calculation sheet'!$AQ217="1999-2012"),'Result 2005-2012'!J217*$AE$16,""))))))))))))))))</f>
        <v/>
      </c>
      <c r="K217" s="12" t="str">
        <f>IF('Result 2005-2012'!$R217="","",IF($M$1=2005,'Result 2005-2012'!K217,IF(AND($M$1=2006,'Calculation sheet'!$AQ217="2005-2012"),'Result 2005-2012'!K217*SUM($Y$8:$AE$8)/7,IF(AND($M$1=2007,'Calculation sheet'!$AQ217="2005-2012"),'Result 2005-2012'!K217*SUM($Z$8:$AE$8)/6,IF(AND($M$1=2008,'Calculation sheet'!$AQ217="2005-2012"),'Result 2005-2012'!K217*SUM($AA$8:$AE$8)/5,IF(AND($M$1=2009,'Calculation sheet'!$AQ217="2005-2012"),'Result 2005-2012'!K217*SUM($AB$8:$AE$8)/4,IF(AND($M$1=2010,'Calculation sheet'!$AQ217="2005-2012"),'Result 2005-2012'!K217*SUM($AC$8:$AE$8)/3,IF(AND($M$1=2011,'Calculation sheet'!$AQ217="2005-2012"),'Result 2005-2012'!K217*SUM($AD$8:$AE$8)/2,IF(AND($M$1=2012,'Calculation sheet'!$AQ217="2005-2012"),'Result 2005-2012'!K217*$AE$8,IF(AND($M$1=2006,'Calculation sheet'!$AQ217="1999-2012"),'Result 2005-2012'!K217*SUM($Y$17:$AE$17)/7,IF(AND($M$1=2007,'Calculation sheet'!$AQ217="1999-2012"),'Result 2005-2012'!K217*SUM($Z$17:$AE$17)/6,IF(AND($M$1=2008,'Calculation sheet'!$AQ217="1999-2012"),'Result 2005-2012'!K217*SUM($AA$17:$AE$17)/5,IF(AND($M$1=2009,'Calculation sheet'!$AQ217="1999-2012"),'Result 2005-2012'!K217*SUM($AB$17:$AE$17)/4,IF(AND($M$1=2010,'Calculation sheet'!$AQ217="1999-2012"),'Result 2005-2012'!K217*SUM($AC$17:$AE$17)/3,IF(AND($M$1=2011,'Calculation sheet'!$AQ217="1999-2012"),'Result 2005-2012'!K217*SUM($AD$17:$AE$17)/2,IF(AND($M$1=2012,'Calculation sheet'!$AQ217="1999-2012"),'Result 2005-2012'!K217*$AE$17,""))))))))))))))))</f>
        <v/>
      </c>
      <c r="L217" s="12" t="str">
        <f>IF('Result 2005-2012'!$R217="","",IF($M$1=2005,'Result 2005-2012'!L217,IF(AND($M$1=2006,'Calculation sheet'!$AQ217="2005-2012"),'Result 2005-2012'!L217*SUM($Y$9:$AE$9)/7,IF(AND($M$1=2007,'Calculation sheet'!$AQ217="2005-2012"),'Result 2005-2012'!L217*SUM($Z$9:$AE$9)/6,IF(AND($M$1=2008,'Calculation sheet'!$AQ217="2005-2012"),'Result 2005-2012'!L217*SUM($AA$9:$AE$9)/5,IF(AND($M$1=2009,'Calculation sheet'!$AQ217="2005-2012"),'Result 2005-2012'!L217*SUM($AB$9:$AE$9)/4,IF(AND($M$1=2010,'Calculation sheet'!$AQ217="2005-2012"),'Result 2005-2012'!L217*SUM($AC$9:$AE$9)/3,IF(AND($M$1=2011,'Calculation sheet'!$AQ217="2005-2012"),'Result 2005-2012'!L217*SUM($AD$9:$AE$9)/2,IF(AND($M$1=2012,'Calculation sheet'!$AQ217="2005-2012"),'Result 2005-2012'!L217*$AE$9,IF(AND($M$1=2006,'Calculation sheet'!$AQ217="1999-2012"),'Result 2005-2012'!L217*SUM($Y$18:$AE$18)/7,IF(AND($M$1=2007,'Calculation sheet'!$AQ217="1999-2012"),'Result 2005-2012'!L217*SUM($Z$18:$AE$18)/6,IF(AND($M$1=2008,'Calculation sheet'!$AQ217="1999-2012"),'Result 2005-2012'!L217*SUM($AA$18:$AE$18)/5,IF(AND($M$1=2009,'Calculation sheet'!$AQ217="1999-2012"),'Result 2005-2012'!L217*SUM($AB$18:$AE$18)/4,IF(AND($M$1=2010,'Calculation sheet'!$AQ217="1999-2012"),'Result 2005-2012'!L217*SUM($AC$18:$AE$18)/3,IF(AND($M$1=2011,'Calculation sheet'!$AQ217="1999-2012"),'Result 2005-2012'!L217*SUM($AD$18:$AE$18)/2,IF(AND($M$1=2012,'Calculation sheet'!$AQ217="1999-2012"),'Result 2005-2012'!L217*$AE$18,""))))))))))))))))</f>
        <v/>
      </c>
      <c r="M217" s="12" t="str">
        <f t="shared" si="11"/>
        <v/>
      </c>
      <c r="N217" s="12" t="str">
        <f>IF('Result 2005-2012'!$R217="","",IF($M$1=2005,'Result 2005-2012'!N217,IF(AND($M$1=2006,'Calculation sheet'!$AQ217="2005-2012"),'Result 2005-2012'!N217*SUM($Y$10:$AE$10)/7,IF(AND($M$1=2007,'Calculation sheet'!$AQ217="2005-2012"),'Result 2005-2012'!N217*SUM($Z$10:$AE$10)/6,IF(AND($M$1=2008,'Calculation sheet'!$AQ217="2005-2012"),'Result 2005-2012'!N217*SUM($AA$10:$AE$10)/5,IF(AND($M$1=2009,'Calculation sheet'!$AQ217="2005-2012"),'Result 2005-2012'!N217*SUM($AB$10:$AE$10)/4,IF(AND($M$1=2010,'Calculation sheet'!$AQ217="2005-2012"),'Result 2005-2012'!N217*SUM($AC$10:$AE$10)/3,IF(AND($M$1=2011,'Calculation sheet'!$AQ217="2005-2012"),'Result 2005-2012'!N217*SUM($AD$10:$AE$10)/2,IF(AND($M$1=2012,'Calculation sheet'!$AQ217="2005-2012"),'Result 2005-2012'!N217*$AE$10,IF(AND($M$1=2006,'Calculation sheet'!$AQ217="1999-2012"),'Result 2005-2012'!N217*SUM($Y$16:$AE$16)/7,IF(AND($M$1=2007,'Calculation sheet'!$AQ217="1999-2012"),'Result 2005-2012'!N217*SUM($Z$16:$AE$16)/6,IF(AND($M$1=2008,'Calculation sheet'!$AQ217="1999-2012"),'Result 2005-2012'!N217*SUM($AA$16:$AE$16)/5,IF(AND($M$1=2009,'Calculation sheet'!$AQ217="1999-2012"),'Result 2005-2012'!N217*SUM($AB$16:$AE$16)/4,IF(AND($M$1=2010,'Calculation sheet'!$AQ217="1999-2012"),'Result 2005-2012'!N217*SUM($AC$16:$AE$16)/3,IF(AND($M$1=2011,'Calculation sheet'!$AQ217="1999-2012"),'Result 2005-2012'!N217*SUM($AD$16:$AE$16)/2,IF(AND($M$1=2012,'Calculation sheet'!$AQ217="1999-2012"),'Result 2005-2012'!N217*$AE$16,""))))))))))))))))</f>
        <v/>
      </c>
      <c r="O217" s="12" t="str">
        <f>IF('Result 2005-2012'!$R217="","",IF($M$1=2005,'Result 2005-2012'!O217,IF(AND($M$1=2006,'Calculation sheet'!$AQ217="2005-2012"),'Result 2005-2012'!O217*SUM($Y$10:$AE$10)/7,IF(AND($M$1=2007,'Calculation sheet'!$AQ217="2005-2012"),'Result 2005-2012'!O217*SUM($Z$10:$AE$10)/6,IF(AND($M$1=2008,'Calculation sheet'!$AQ217="2005-2012"),'Result 2005-2012'!O217*SUM($AA$10:$AE$10)/5,IF(AND($M$1=2009,'Calculation sheet'!$AQ217="2005-2012"),'Result 2005-2012'!O217*SUM($AB$10:$AE$10)/4,IF(AND($M$1=2010,'Calculation sheet'!$AQ217="2005-2012"),'Result 2005-2012'!O217*SUM($AC$10:$AE$10)/3,IF(AND($M$1=2011,'Calculation sheet'!$AQ217="2005-2012"),'Result 2005-2012'!O217*SUM($AD$10:$AE$10)/2,IF(AND($M$1=2012,'Calculation sheet'!$AQ217="2005-2012"),'Result 2005-2012'!O217*$AE$10,IF(AND($M$1=2006,'Calculation sheet'!$AQ217="1999-2012"),'Result 2005-2012'!O217*SUM($Y$16:$AE$16)/7,IF(AND($M$1=2007,'Calculation sheet'!$AQ217="1999-2012"),'Result 2005-2012'!O217*SUM($Z$16:$AE$16)/6,IF(AND($M$1=2008,'Calculation sheet'!$AQ217="1999-2012"),'Result 2005-2012'!O217*SUM($AA$16:$AE$16)/5,IF(AND($M$1=2009,'Calculation sheet'!$AQ217="1999-2012"),'Result 2005-2012'!O217*SUM($AB$16:$AE$16)/4,IF(AND($M$1=2010,'Calculation sheet'!$AQ217="1999-2012"),'Result 2005-2012'!O217*SUM($AC$16:$AE$16)/3,IF(AND($M$1=2011,'Calculation sheet'!$AQ217="1999-2012"),'Result 2005-2012'!O217*SUM($AD$16:$AE$16)/2,IF(AND($M$1=2012,'Calculation sheet'!$AQ217="1999-2012"),'Result 2005-2012'!O217*$AE$16,""))))))))))))))))</f>
        <v/>
      </c>
      <c r="P217" s="12" t="str">
        <f>IF('Result 2005-2012'!$R217="","",IF($M$1=2005,'Result 2005-2012'!P217,IF(AND($M$1=2006,'Calculation sheet'!$AQ217="2005-2012"),'Result 2005-2012'!P217*SUM($Y$11:$AE$11)/7,IF(AND($M$1=2007,'Calculation sheet'!$AQ217="2005-2012"),'Result 2005-2012'!P217*SUM($Z$11:$AE$11)/6,IF(AND($M$1=2008,'Calculation sheet'!$AQ217="2005-2012"),'Result 2005-2012'!P217*SUM($AA$11:$AE$11)/5,IF(AND($M$1=2009,'Calculation sheet'!$AQ217="2005-2012"),'Result 2005-2012'!P217*SUM($AB$11:$AE$11)/4,IF(AND($M$1=2010,'Calculation sheet'!$AQ217="2005-2012"),'Result 2005-2012'!P217*SUM($AC$11:$AE$11)/3,IF(AND($M$1=2011,'Calculation sheet'!$AQ217="2005-2012"),'Result 2005-2012'!P217*SUM($AD$11:$AE$11)/2,IF(AND($M$1=2012,'Calculation sheet'!$AQ217="2005-2012"),'Result 2005-2012'!P217*$AE$11,IF(AND($M$1=2006,'Calculation sheet'!$AQ217="1999-2012"),'Result 2005-2012'!P217*SUM($Y$16:$AE$16)/7,IF(AND($M$1=2007,'Calculation sheet'!$AQ217="1999-2012"),'Result 2005-2012'!P217*SUM($Z$16:$AE$16)/6,IF(AND($M$1=2008,'Calculation sheet'!$AQ217="1999-2012"),'Result 2005-2012'!P217*SUM($AA$16:$AE$16)/5,IF(AND($M$1=2009,'Calculation sheet'!$AQ217="1999-2012"),'Result 2005-2012'!P217*SUM($AB$16:$AE$16)/4,IF(AND($M$1=2010,'Calculation sheet'!$AQ217="1999-2012"),'Result 2005-2012'!P217*SUM($AC$16:$AE$16)/3,IF(AND($M$1=2011,'Calculation sheet'!$AQ217="1999-2012"),'Result 2005-2012'!P217*SUM($AD$16:$AE$16)/2,IF(AND($M$1=2012,'Calculation sheet'!$AQ217="1999-2012"),'Result 2005-2012'!P217*$AE$16,""))))))))))))))))</f>
        <v/>
      </c>
      <c r="Q217" s="12" t="str">
        <f t="shared" si="12"/>
        <v/>
      </c>
      <c r="R217" s="14" t="str">
        <f t="shared" si="13"/>
        <v/>
      </c>
    </row>
    <row r="218" spans="1:18" x14ac:dyDescent="0.3">
      <c r="A218" s="4" t="str">
        <f>IF('Input data'!A233="","",'Input data'!A233)</f>
        <v/>
      </c>
      <c r="B218" s="4" t="str">
        <f>IF('Input data'!B233="","",'Input data'!B233)</f>
        <v/>
      </c>
      <c r="C218" s="4" t="str">
        <f>IF('Input data'!C233="","",'Input data'!C233)</f>
        <v/>
      </c>
      <c r="D218" s="4" t="str">
        <f>IF('Input data'!D233="","",'Input data'!D233)</f>
        <v/>
      </c>
      <c r="E218" s="4" t="str">
        <f>IF('Input data'!E233="","",'Input data'!E233)</f>
        <v/>
      </c>
      <c r="F218" s="4" t="str">
        <f>IF('Input data'!F233="","",'Input data'!F233)</f>
        <v/>
      </c>
      <c r="G218" s="4">
        <f>IF('Input data'!G233="","",'Input data'!G233)</f>
        <v>0</v>
      </c>
      <c r="H218" s="4" t="str">
        <f>IF('Input data'!H233&gt;0.5,'Input data'!H233,"")</f>
        <v/>
      </c>
      <c r="I218" s="4" t="str">
        <f>IF('Input data'!I233="","",'Input data'!I233)</f>
        <v/>
      </c>
      <c r="J218" s="12" t="str">
        <f>IF('Result 2005-2012'!$R218="","",IF($M$1=2005,'Result 2005-2012'!J218,IF(AND($M$1=2006,'Calculation sheet'!$AQ218="2005-2012"),'Result 2005-2012'!J218*SUM($Y$7:$AE$7)/7,IF(AND($M$1=2007,'Calculation sheet'!$AQ218="2005-2012"),'Result 2005-2012'!J218*SUM($Z$7:$AE$7)/6,IF(AND($M$1=2008,'Calculation sheet'!$AQ218="2005-2012"),'Result 2005-2012'!J218*SUM($AA$7:$AE$7)/5,IF(AND($M$1=2009,'Calculation sheet'!$AQ218="2005-2012"),'Result 2005-2012'!J218*SUM($AB$7:$AE$7)/4,IF(AND($M$1=2010,'Calculation sheet'!$AQ218="2005-2012"),'Result 2005-2012'!J218*SUM($AC$7:$AE$7)/3,IF(AND($M$1=2011,'Calculation sheet'!$AQ218="2005-2012"),'Result 2005-2012'!J218*SUM($AD$7:$AE$7)/2,IF(AND($M$1=2012,'Calculation sheet'!$AQ218="2005-2012"),'Result 2005-2012'!J218*$AE$7,IF(AND($M$1=2006,'Calculation sheet'!$AQ218="1999-2012"),'Result 2005-2012'!J218*SUM($Y$16:$AE$16)/7,IF(AND($M$1=2007,'Calculation sheet'!$AQ218="1999-2012"),'Result 2005-2012'!J218*SUM($Z$16:$AE$16)/6,IF(AND($M$1=2008,'Calculation sheet'!$AQ218="1999-2012"),'Result 2005-2012'!J218*SUM($AA$16:$AE$16)/5,IF(AND($M$1=2009,'Calculation sheet'!$AQ218="1999-2012"),'Result 2005-2012'!J218*SUM($AB$16:$AE$16)/4,IF(AND($M$1=2010,'Calculation sheet'!$AQ218="1999-2012"),'Result 2005-2012'!J218*SUM($AC$16:$AE$16)/3,IF(AND($M$1=2011,'Calculation sheet'!$AQ218="1999-2012"),'Result 2005-2012'!J218*SUM($AD$16:$AE$16)/2,IF(AND($M$1=2012,'Calculation sheet'!$AQ218="1999-2012"),'Result 2005-2012'!J218*$AE$16,""))))))))))))))))</f>
        <v/>
      </c>
      <c r="K218" s="12" t="str">
        <f>IF('Result 2005-2012'!$R218="","",IF($M$1=2005,'Result 2005-2012'!K218,IF(AND($M$1=2006,'Calculation sheet'!$AQ218="2005-2012"),'Result 2005-2012'!K218*SUM($Y$8:$AE$8)/7,IF(AND($M$1=2007,'Calculation sheet'!$AQ218="2005-2012"),'Result 2005-2012'!K218*SUM($Z$8:$AE$8)/6,IF(AND($M$1=2008,'Calculation sheet'!$AQ218="2005-2012"),'Result 2005-2012'!K218*SUM($AA$8:$AE$8)/5,IF(AND($M$1=2009,'Calculation sheet'!$AQ218="2005-2012"),'Result 2005-2012'!K218*SUM($AB$8:$AE$8)/4,IF(AND($M$1=2010,'Calculation sheet'!$AQ218="2005-2012"),'Result 2005-2012'!K218*SUM($AC$8:$AE$8)/3,IF(AND($M$1=2011,'Calculation sheet'!$AQ218="2005-2012"),'Result 2005-2012'!K218*SUM($AD$8:$AE$8)/2,IF(AND($M$1=2012,'Calculation sheet'!$AQ218="2005-2012"),'Result 2005-2012'!K218*$AE$8,IF(AND($M$1=2006,'Calculation sheet'!$AQ218="1999-2012"),'Result 2005-2012'!K218*SUM($Y$17:$AE$17)/7,IF(AND($M$1=2007,'Calculation sheet'!$AQ218="1999-2012"),'Result 2005-2012'!K218*SUM($Z$17:$AE$17)/6,IF(AND($M$1=2008,'Calculation sheet'!$AQ218="1999-2012"),'Result 2005-2012'!K218*SUM($AA$17:$AE$17)/5,IF(AND($M$1=2009,'Calculation sheet'!$AQ218="1999-2012"),'Result 2005-2012'!K218*SUM($AB$17:$AE$17)/4,IF(AND($M$1=2010,'Calculation sheet'!$AQ218="1999-2012"),'Result 2005-2012'!K218*SUM($AC$17:$AE$17)/3,IF(AND($M$1=2011,'Calculation sheet'!$AQ218="1999-2012"),'Result 2005-2012'!K218*SUM($AD$17:$AE$17)/2,IF(AND($M$1=2012,'Calculation sheet'!$AQ218="1999-2012"),'Result 2005-2012'!K218*$AE$17,""))))))))))))))))</f>
        <v/>
      </c>
      <c r="L218" s="12" t="str">
        <f>IF('Result 2005-2012'!$R218="","",IF($M$1=2005,'Result 2005-2012'!L218,IF(AND($M$1=2006,'Calculation sheet'!$AQ218="2005-2012"),'Result 2005-2012'!L218*SUM($Y$9:$AE$9)/7,IF(AND($M$1=2007,'Calculation sheet'!$AQ218="2005-2012"),'Result 2005-2012'!L218*SUM($Z$9:$AE$9)/6,IF(AND($M$1=2008,'Calculation sheet'!$AQ218="2005-2012"),'Result 2005-2012'!L218*SUM($AA$9:$AE$9)/5,IF(AND($M$1=2009,'Calculation sheet'!$AQ218="2005-2012"),'Result 2005-2012'!L218*SUM($AB$9:$AE$9)/4,IF(AND($M$1=2010,'Calculation sheet'!$AQ218="2005-2012"),'Result 2005-2012'!L218*SUM($AC$9:$AE$9)/3,IF(AND($M$1=2011,'Calculation sheet'!$AQ218="2005-2012"),'Result 2005-2012'!L218*SUM($AD$9:$AE$9)/2,IF(AND($M$1=2012,'Calculation sheet'!$AQ218="2005-2012"),'Result 2005-2012'!L218*$AE$9,IF(AND($M$1=2006,'Calculation sheet'!$AQ218="1999-2012"),'Result 2005-2012'!L218*SUM($Y$18:$AE$18)/7,IF(AND($M$1=2007,'Calculation sheet'!$AQ218="1999-2012"),'Result 2005-2012'!L218*SUM($Z$18:$AE$18)/6,IF(AND($M$1=2008,'Calculation sheet'!$AQ218="1999-2012"),'Result 2005-2012'!L218*SUM($AA$18:$AE$18)/5,IF(AND($M$1=2009,'Calculation sheet'!$AQ218="1999-2012"),'Result 2005-2012'!L218*SUM($AB$18:$AE$18)/4,IF(AND($M$1=2010,'Calculation sheet'!$AQ218="1999-2012"),'Result 2005-2012'!L218*SUM($AC$18:$AE$18)/3,IF(AND($M$1=2011,'Calculation sheet'!$AQ218="1999-2012"),'Result 2005-2012'!L218*SUM($AD$18:$AE$18)/2,IF(AND($M$1=2012,'Calculation sheet'!$AQ218="1999-2012"),'Result 2005-2012'!L218*$AE$18,""))))))))))))))))</f>
        <v/>
      </c>
      <c r="M218" s="12" t="str">
        <f t="shared" si="11"/>
        <v/>
      </c>
      <c r="N218" s="12" t="str">
        <f>IF('Result 2005-2012'!$R218="","",IF($M$1=2005,'Result 2005-2012'!N218,IF(AND($M$1=2006,'Calculation sheet'!$AQ218="2005-2012"),'Result 2005-2012'!N218*SUM($Y$10:$AE$10)/7,IF(AND($M$1=2007,'Calculation sheet'!$AQ218="2005-2012"),'Result 2005-2012'!N218*SUM($Z$10:$AE$10)/6,IF(AND($M$1=2008,'Calculation sheet'!$AQ218="2005-2012"),'Result 2005-2012'!N218*SUM($AA$10:$AE$10)/5,IF(AND($M$1=2009,'Calculation sheet'!$AQ218="2005-2012"),'Result 2005-2012'!N218*SUM($AB$10:$AE$10)/4,IF(AND($M$1=2010,'Calculation sheet'!$AQ218="2005-2012"),'Result 2005-2012'!N218*SUM($AC$10:$AE$10)/3,IF(AND($M$1=2011,'Calculation sheet'!$AQ218="2005-2012"),'Result 2005-2012'!N218*SUM($AD$10:$AE$10)/2,IF(AND($M$1=2012,'Calculation sheet'!$AQ218="2005-2012"),'Result 2005-2012'!N218*$AE$10,IF(AND($M$1=2006,'Calculation sheet'!$AQ218="1999-2012"),'Result 2005-2012'!N218*SUM($Y$16:$AE$16)/7,IF(AND($M$1=2007,'Calculation sheet'!$AQ218="1999-2012"),'Result 2005-2012'!N218*SUM($Z$16:$AE$16)/6,IF(AND($M$1=2008,'Calculation sheet'!$AQ218="1999-2012"),'Result 2005-2012'!N218*SUM($AA$16:$AE$16)/5,IF(AND($M$1=2009,'Calculation sheet'!$AQ218="1999-2012"),'Result 2005-2012'!N218*SUM($AB$16:$AE$16)/4,IF(AND($M$1=2010,'Calculation sheet'!$AQ218="1999-2012"),'Result 2005-2012'!N218*SUM($AC$16:$AE$16)/3,IF(AND($M$1=2011,'Calculation sheet'!$AQ218="1999-2012"),'Result 2005-2012'!N218*SUM($AD$16:$AE$16)/2,IF(AND($M$1=2012,'Calculation sheet'!$AQ218="1999-2012"),'Result 2005-2012'!N218*$AE$16,""))))))))))))))))</f>
        <v/>
      </c>
      <c r="O218" s="12" t="str">
        <f>IF('Result 2005-2012'!$R218="","",IF($M$1=2005,'Result 2005-2012'!O218,IF(AND($M$1=2006,'Calculation sheet'!$AQ218="2005-2012"),'Result 2005-2012'!O218*SUM($Y$10:$AE$10)/7,IF(AND($M$1=2007,'Calculation sheet'!$AQ218="2005-2012"),'Result 2005-2012'!O218*SUM($Z$10:$AE$10)/6,IF(AND($M$1=2008,'Calculation sheet'!$AQ218="2005-2012"),'Result 2005-2012'!O218*SUM($AA$10:$AE$10)/5,IF(AND($M$1=2009,'Calculation sheet'!$AQ218="2005-2012"),'Result 2005-2012'!O218*SUM($AB$10:$AE$10)/4,IF(AND($M$1=2010,'Calculation sheet'!$AQ218="2005-2012"),'Result 2005-2012'!O218*SUM($AC$10:$AE$10)/3,IF(AND($M$1=2011,'Calculation sheet'!$AQ218="2005-2012"),'Result 2005-2012'!O218*SUM($AD$10:$AE$10)/2,IF(AND($M$1=2012,'Calculation sheet'!$AQ218="2005-2012"),'Result 2005-2012'!O218*$AE$10,IF(AND($M$1=2006,'Calculation sheet'!$AQ218="1999-2012"),'Result 2005-2012'!O218*SUM($Y$16:$AE$16)/7,IF(AND($M$1=2007,'Calculation sheet'!$AQ218="1999-2012"),'Result 2005-2012'!O218*SUM($Z$16:$AE$16)/6,IF(AND($M$1=2008,'Calculation sheet'!$AQ218="1999-2012"),'Result 2005-2012'!O218*SUM($AA$16:$AE$16)/5,IF(AND($M$1=2009,'Calculation sheet'!$AQ218="1999-2012"),'Result 2005-2012'!O218*SUM($AB$16:$AE$16)/4,IF(AND($M$1=2010,'Calculation sheet'!$AQ218="1999-2012"),'Result 2005-2012'!O218*SUM($AC$16:$AE$16)/3,IF(AND($M$1=2011,'Calculation sheet'!$AQ218="1999-2012"),'Result 2005-2012'!O218*SUM($AD$16:$AE$16)/2,IF(AND($M$1=2012,'Calculation sheet'!$AQ218="1999-2012"),'Result 2005-2012'!O218*$AE$16,""))))))))))))))))</f>
        <v/>
      </c>
      <c r="P218" s="12" t="str">
        <f>IF('Result 2005-2012'!$R218="","",IF($M$1=2005,'Result 2005-2012'!P218,IF(AND($M$1=2006,'Calculation sheet'!$AQ218="2005-2012"),'Result 2005-2012'!P218*SUM($Y$11:$AE$11)/7,IF(AND($M$1=2007,'Calculation sheet'!$AQ218="2005-2012"),'Result 2005-2012'!P218*SUM($Z$11:$AE$11)/6,IF(AND($M$1=2008,'Calculation sheet'!$AQ218="2005-2012"),'Result 2005-2012'!P218*SUM($AA$11:$AE$11)/5,IF(AND($M$1=2009,'Calculation sheet'!$AQ218="2005-2012"),'Result 2005-2012'!P218*SUM($AB$11:$AE$11)/4,IF(AND($M$1=2010,'Calculation sheet'!$AQ218="2005-2012"),'Result 2005-2012'!P218*SUM($AC$11:$AE$11)/3,IF(AND($M$1=2011,'Calculation sheet'!$AQ218="2005-2012"),'Result 2005-2012'!P218*SUM($AD$11:$AE$11)/2,IF(AND($M$1=2012,'Calculation sheet'!$AQ218="2005-2012"),'Result 2005-2012'!P218*$AE$11,IF(AND($M$1=2006,'Calculation sheet'!$AQ218="1999-2012"),'Result 2005-2012'!P218*SUM($Y$16:$AE$16)/7,IF(AND($M$1=2007,'Calculation sheet'!$AQ218="1999-2012"),'Result 2005-2012'!P218*SUM($Z$16:$AE$16)/6,IF(AND($M$1=2008,'Calculation sheet'!$AQ218="1999-2012"),'Result 2005-2012'!P218*SUM($AA$16:$AE$16)/5,IF(AND($M$1=2009,'Calculation sheet'!$AQ218="1999-2012"),'Result 2005-2012'!P218*SUM($AB$16:$AE$16)/4,IF(AND($M$1=2010,'Calculation sheet'!$AQ218="1999-2012"),'Result 2005-2012'!P218*SUM($AC$16:$AE$16)/3,IF(AND($M$1=2011,'Calculation sheet'!$AQ218="1999-2012"),'Result 2005-2012'!P218*SUM($AD$16:$AE$16)/2,IF(AND($M$1=2012,'Calculation sheet'!$AQ218="1999-2012"),'Result 2005-2012'!P218*$AE$16,""))))))))))))))))</f>
        <v/>
      </c>
      <c r="Q218" s="12" t="str">
        <f t="shared" si="12"/>
        <v/>
      </c>
      <c r="R218" s="14" t="str">
        <f t="shared" si="13"/>
        <v/>
      </c>
    </row>
    <row r="219" spans="1:18" x14ac:dyDescent="0.3">
      <c r="A219" s="4" t="str">
        <f>IF('Input data'!A234="","",'Input data'!A234)</f>
        <v/>
      </c>
      <c r="B219" s="4" t="str">
        <f>IF('Input data'!B234="","",'Input data'!B234)</f>
        <v/>
      </c>
      <c r="C219" s="4" t="str">
        <f>IF('Input data'!C234="","",'Input data'!C234)</f>
        <v/>
      </c>
      <c r="D219" s="4" t="str">
        <f>IF('Input data'!D234="","",'Input data'!D234)</f>
        <v/>
      </c>
      <c r="E219" s="4" t="str">
        <f>IF('Input data'!E234="","",'Input data'!E234)</f>
        <v/>
      </c>
      <c r="F219" s="4" t="str">
        <f>IF('Input data'!F234="","",'Input data'!F234)</f>
        <v/>
      </c>
      <c r="G219" s="4">
        <f>IF('Input data'!G234="","",'Input data'!G234)</f>
        <v>0</v>
      </c>
      <c r="H219" s="4" t="str">
        <f>IF('Input data'!H234&gt;0.5,'Input data'!H234,"")</f>
        <v/>
      </c>
      <c r="I219" s="4" t="str">
        <f>IF('Input data'!I234="","",'Input data'!I234)</f>
        <v/>
      </c>
      <c r="J219" s="12" t="str">
        <f>IF('Result 2005-2012'!$R219="","",IF($M$1=2005,'Result 2005-2012'!J219,IF(AND($M$1=2006,'Calculation sheet'!$AQ219="2005-2012"),'Result 2005-2012'!J219*SUM($Y$7:$AE$7)/7,IF(AND($M$1=2007,'Calculation sheet'!$AQ219="2005-2012"),'Result 2005-2012'!J219*SUM($Z$7:$AE$7)/6,IF(AND($M$1=2008,'Calculation sheet'!$AQ219="2005-2012"),'Result 2005-2012'!J219*SUM($AA$7:$AE$7)/5,IF(AND($M$1=2009,'Calculation sheet'!$AQ219="2005-2012"),'Result 2005-2012'!J219*SUM($AB$7:$AE$7)/4,IF(AND($M$1=2010,'Calculation sheet'!$AQ219="2005-2012"),'Result 2005-2012'!J219*SUM($AC$7:$AE$7)/3,IF(AND($M$1=2011,'Calculation sheet'!$AQ219="2005-2012"),'Result 2005-2012'!J219*SUM($AD$7:$AE$7)/2,IF(AND($M$1=2012,'Calculation sheet'!$AQ219="2005-2012"),'Result 2005-2012'!J219*$AE$7,IF(AND($M$1=2006,'Calculation sheet'!$AQ219="1999-2012"),'Result 2005-2012'!J219*SUM($Y$16:$AE$16)/7,IF(AND($M$1=2007,'Calculation sheet'!$AQ219="1999-2012"),'Result 2005-2012'!J219*SUM($Z$16:$AE$16)/6,IF(AND($M$1=2008,'Calculation sheet'!$AQ219="1999-2012"),'Result 2005-2012'!J219*SUM($AA$16:$AE$16)/5,IF(AND($M$1=2009,'Calculation sheet'!$AQ219="1999-2012"),'Result 2005-2012'!J219*SUM($AB$16:$AE$16)/4,IF(AND($M$1=2010,'Calculation sheet'!$AQ219="1999-2012"),'Result 2005-2012'!J219*SUM($AC$16:$AE$16)/3,IF(AND($M$1=2011,'Calculation sheet'!$AQ219="1999-2012"),'Result 2005-2012'!J219*SUM($AD$16:$AE$16)/2,IF(AND($M$1=2012,'Calculation sheet'!$AQ219="1999-2012"),'Result 2005-2012'!J219*$AE$16,""))))))))))))))))</f>
        <v/>
      </c>
      <c r="K219" s="12" t="str">
        <f>IF('Result 2005-2012'!$R219="","",IF($M$1=2005,'Result 2005-2012'!K219,IF(AND($M$1=2006,'Calculation sheet'!$AQ219="2005-2012"),'Result 2005-2012'!K219*SUM($Y$8:$AE$8)/7,IF(AND($M$1=2007,'Calculation sheet'!$AQ219="2005-2012"),'Result 2005-2012'!K219*SUM($Z$8:$AE$8)/6,IF(AND($M$1=2008,'Calculation sheet'!$AQ219="2005-2012"),'Result 2005-2012'!K219*SUM($AA$8:$AE$8)/5,IF(AND($M$1=2009,'Calculation sheet'!$AQ219="2005-2012"),'Result 2005-2012'!K219*SUM($AB$8:$AE$8)/4,IF(AND($M$1=2010,'Calculation sheet'!$AQ219="2005-2012"),'Result 2005-2012'!K219*SUM($AC$8:$AE$8)/3,IF(AND($M$1=2011,'Calculation sheet'!$AQ219="2005-2012"),'Result 2005-2012'!K219*SUM($AD$8:$AE$8)/2,IF(AND($M$1=2012,'Calculation sheet'!$AQ219="2005-2012"),'Result 2005-2012'!K219*$AE$8,IF(AND($M$1=2006,'Calculation sheet'!$AQ219="1999-2012"),'Result 2005-2012'!K219*SUM($Y$17:$AE$17)/7,IF(AND($M$1=2007,'Calculation sheet'!$AQ219="1999-2012"),'Result 2005-2012'!K219*SUM($Z$17:$AE$17)/6,IF(AND($M$1=2008,'Calculation sheet'!$AQ219="1999-2012"),'Result 2005-2012'!K219*SUM($AA$17:$AE$17)/5,IF(AND($M$1=2009,'Calculation sheet'!$AQ219="1999-2012"),'Result 2005-2012'!K219*SUM($AB$17:$AE$17)/4,IF(AND($M$1=2010,'Calculation sheet'!$AQ219="1999-2012"),'Result 2005-2012'!K219*SUM($AC$17:$AE$17)/3,IF(AND($M$1=2011,'Calculation sheet'!$AQ219="1999-2012"),'Result 2005-2012'!K219*SUM($AD$17:$AE$17)/2,IF(AND($M$1=2012,'Calculation sheet'!$AQ219="1999-2012"),'Result 2005-2012'!K219*$AE$17,""))))))))))))))))</f>
        <v/>
      </c>
      <c r="L219" s="12" t="str">
        <f>IF('Result 2005-2012'!$R219="","",IF($M$1=2005,'Result 2005-2012'!L219,IF(AND($M$1=2006,'Calculation sheet'!$AQ219="2005-2012"),'Result 2005-2012'!L219*SUM($Y$9:$AE$9)/7,IF(AND($M$1=2007,'Calculation sheet'!$AQ219="2005-2012"),'Result 2005-2012'!L219*SUM($Z$9:$AE$9)/6,IF(AND($M$1=2008,'Calculation sheet'!$AQ219="2005-2012"),'Result 2005-2012'!L219*SUM($AA$9:$AE$9)/5,IF(AND($M$1=2009,'Calculation sheet'!$AQ219="2005-2012"),'Result 2005-2012'!L219*SUM($AB$9:$AE$9)/4,IF(AND($M$1=2010,'Calculation sheet'!$AQ219="2005-2012"),'Result 2005-2012'!L219*SUM($AC$9:$AE$9)/3,IF(AND($M$1=2011,'Calculation sheet'!$AQ219="2005-2012"),'Result 2005-2012'!L219*SUM($AD$9:$AE$9)/2,IF(AND($M$1=2012,'Calculation sheet'!$AQ219="2005-2012"),'Result 2005-2012'!L219*$AE$9,IF(AND($M$1=2006,'Calculation sheet'!$AQ219="1999-2012"),'Result 2005-2012'!L219*SUM($Y$18:$AE$18)/7,IF(AND($M$1=2007,'Calculation sheet'!$AQ219="1999-2012"),'Result 2005-2012'!L219*SUM($Z$18:$AE$18)/6,IF(AND($M$1=2008,'Calculation sheet'!$AQ219="1999-2012"),'Result 2005-2012'!L219*SUM($AA$18:$AE$18)/5,IF(AND($M$1=2009,'Calculation sheet'!$AQ219="1999-2012"),'Result 2005-2012'!L219*SUM($AB$18:$AE$18)/4,IF(AND($M$1=2010,'Calculation sheet'!$AQ219="1999-2012"),'Result 2005-2012'!L219*SUM($AC$18:$AE$18)/3,IF(AND($M$1=2011,'Calculation sheet'!$AQ219="1999-2012"),'Result 2005-2012'!L219*SUM($AD$18:$AE$18)/2,IF(AND($M$1=2012,'Calculation sheet'!$AQ219="1999-2012"),'Result 2005-2012'!L219*$AE$18,""))))))))))))))))</f>
        <v/>
      </c>
      <c r="M219" s="12" t="str">
        <f t="shared" si="11"/>
        <v/>
      </c>
      <c r="N219" s="12" t="str">
        <f>IF('Result 2005-2012'!$R219="","",IF($M$1=2005,'Result 2005-2012'!N219,IF(AND($M$1=2006,'Calculation sheet'!$AQ219="2005-2012"),'Result 2005-2012'!N219*SUM($Y$10:$AE$10)/7,IF(AND($M$1=2007,'Calculation sheet'!$AQ219="2005-2012"),'Result 2005-2012'!N219*SUM($Z$10:$AE$10)/6,IF(AND($M$1=2008,'Calculation sheet'!$AQ219="2005-2012"),'Result 2005-2012'!N219*SUM($AA$10:$AE$10)/5,IF(AND($M$1=2009,'Calculation sheet'!$AQ219="2005-2012"),'Result 2005-2012'!N219*SUM($AB$10:$AE$10)/4,IF(AND($M$1=2010,'Calculation sheet'!$AQ219="2005-2012"),'Result 2005-2012'!N219*SUM($AC$10:$AE$10)/3,IF(AND($M$1=2011,'Calculation sheet'!$AQ219="2005-2012"),'Result 2005-2012'!N219*SUM($AD$10:$AE$10)/2,IF(AND($M$1=2012,'Calculation sheet'!$AQ219="2005-2012"),'Result 2005-2012'!N219*$AE$10,IF(AND($M$1=2006,'Calculation sheet'!$AQ219="1999-2012"),'Result 2005-2012'!N219*SUM($Y$16:$AE$16)/7,IF(AND($M$1=2007,'Calculation sheet'!$AQ219="1999-2012"),'Result 2005-2012'!N219*SUM($Z$16:$AE$16)/6,IF(AND($M$1=2008,'Calculation sheet'!$AQ219="1999-2012"),'Result 2005-2012'!N219*SUM($AA$16:$AE$16)/5,IF(AND($M$1=2009,'Calculation sheet'!$AQ219="1999-2012"),'Result 2005-2012'!N219*SUM($AB$16:$AE$16)/4,IF(AND($M$1=2010,'Calculation sheet'!$AQ219="1999-2012"),'Result 2005-2012'!N219*SUM($AC$16:$AE$16)/3,IF(AND($M$1=2011,'Calculation sheet'!$AQ219="1999-2012"),'Result 2005-2012'!N219*SUM($AD$16:$AE$16)/2,IF(AND($M$1=2012,'Calculation sheet'!$AQ219="1999-2012"),'Result 2005-2012'!N219*$AE$16,""))))))))))))))))</f>
        <v/>
      </c>
      <c r="O219" s="12" t="str">
        <f>IF('Result 2005-2012'!$R219="","",IF($M$1=2005,'Result 2005-2012'!O219,IF(AND($M$1=2006,'Calculation sheet'!$AQ219="2005-2012"),'Result 2005-2012'!O219*SUM($Y$10:$AE$10)/7,IF(AND($M$1=2007,'Calculation sheet'!$AQ219="2005-2012"),'Result 2005-2012'!O219*SUM($Z$10:$AE$10)/6,IF(AND($M$1=2008,'Calculation sheet'!$AQ219="2005-2012"),'Result 2005-2012'!O219*SUM($AA$10:$AE$10)/5,IF(AND($M$1=2009,'Calculation sheet'!$AQ219="2005-2012"),'Result 2005-2012'!O219*SUM($AB$10:$AE$10)/4,IF(AND($M$1=2010,'Calculation sheet'!$AQ219="2005-2012"),'Result 2005-2012'!O219*SUM($AC$10:$AE$10)/3,IF(AND($M$1=2011,'Calculation sheet'!$AQ219="2005-2012"),'Result 2005-2012'!O219*SUM($AD$10:$AE$10)/2,IF(AND($M$1=2012,'Calculation sheet'!$AQ219="2005-2012"),'Result 2005-2012'!O219*$AE$10,IF(AND($M$1=2006,'Calculation sheet'!$AQ219="1999-2012"),'Result 2005-2012'!O219*SUM($Y$16:$AE$16)/7,IF(AND($M$1=2007,'Calculation sheet'!$AQ219="1999-2012"),'Result 2005-2012'!O219*SUM($Z$16:$AE$16)/6,IF(AND($M$1=2008,'Calculation sheet'!$AQ219="1999-2012"),'Result 2005-2012'!O219*SUM($AA$16:$AE$16)/5,IF(AND($M$1=2009,'Calculation sheet'!$AQ219="1999-2012"),'Result 2005-2012'!O219*SUM($AB$16:$AE$16)/4,IF(AND($M$1=2010,'Calculation sheet'!$AQ219="1999-2012"),'Result 2005-2012'!O219*SUM($AC$16:$AE$16)/3,IF(AND($M$1=2011,'Calculation sheet'!$AQ219="1999-2012"),'Result 2005-2012'!O219*SUM($AD$16:$AE$16)/2,IF(AND($M$1=2012,'Calculation sheet'!$AQ219="1999-2012"),'Result 2005-2012'!O219*$AE$16,""))))))))))))))))</f>
        <v/>
      </c>
      <c r="P219" s="12" t="str">
        <f>IF('Result 2005-2012'!$R219="","",IF($M$1=2005,'Result 2005-2012'!P219,IF(AND($M$1=2006,'Calculation sheet'!$AQ219="2005-2012"),'Result 2005-2012'!P219*SUM($Y$11:$AE$11)/7,IF(AND($M$1=2007,'Calculation sheet'!$AQ219="2005-2012"),'Result 2005-2012'!P219*SUM($Z$11:$AE$11)/6,IF(AND($M$1=2008,'Calculation sheet'!$AQ219="2005-2012"),'Result 2005-2012'!P219*SUM($AA$11:$AE$11)/5,IF(AND($M$1=2009,'Calculation sheet'!$AQ219="2005-2012"),'Result 2005-2012'!P219*SUM($AB$11:$AE$11)/4,IF(AND($M$1=2010,'Calculation sheet'!$AQ219="2005-2012"),'Result 2005-2012'!P219*SUM($AC$11:$AE$11)/3,IF(AND($M$1=2011,'Calculation sheet'!$AQ219="2005-2012"),'Result 2005-2012'!P219*SUM($AD$11:$AE$11)/2,IF(AND($M$1=2012,'Calculation sheet'!$AQ219="2005-2012"),'Result 2005-2012'!P219*$AE$11,IF(AND($M$1=2006,'Calculation sheet'!$AQ219="1999-2012"),'Result 2005-2012'!P219*SUM($Y$16:$AE$16)/7,IF(AND($M$1=2007,'Calculation sheet'!$AQ219="1999-2012"),'Result 2005-2012'!P219*SUM($Z$16:$AE$16)/6,IF(AND($M$1=2008,'Calculation sheet'!$AQ219="1999-2012"),'Result 2005-2012'!P219*SUM($AA$16:$AE$16)/5,IF(AND($M$1=2009,'Calculation sheet'!$AQ219="1999-2012"),'Result 2005-2012'!P219*SUM($AB$16:$AE$16)/4,IF(AND($M$1=2010,'Calculation sheet'!$AQ219="1999-2012"),'Result 2005-2012'!P219*SUM($AC$16:$AE$16)/3,IF(AND($M$1=2011,'Calculation sheet'!$AQ219="1999-2012"),'Result 2005-2012'!P219*SUM($AD$16:$AE$16)/2,IF(AND($M$1=2012,'Calculation sheet'!$AQ219="1999-2012"),'Result 2005-2012'!P219*$AE$16,""))))))))))))))))</f>
        <v/>
      </c>
      <c r="Q219" s="12" t="str">
        <f t="shared" si="12"/>
        <v/>
      </c>
      <c r="R219" s="14" t="str">
        <f t="shared" si="13"/>
        <v/>
      </c>
    </row>
    <row r="220" spans="1:18" x14ac:dyDescent="0.3">
      <c r="A220" s="4" t="str">
        <f>IF('Input data'!A235="","",'Input data'!A235)</f>
        <v/>
      </c>
      <c r="B220" s="4" t="str">
        <f>IF('Input data'!B235="","",'Input data'!B235)</f>
        <v/>
      </c>
      <c r="C220" s="4" t="str">
        <f>IF('Input data'!C235="","",'Input data'!C235)</f>
        <v/>
      </c>
      <c r="D220" s="4" t="str">
        <f>IF('Input data'!D235="","",'Input data'!D235)</f>
        <v/>
      </c>
      <c r="E220" s="4" t="str">
        <f>IF('Input data'!E235="","",'Input data'!E235)</f>
        <v/>
      </c>
      <c r="F220" s="4" t="str">
        <f>IF('Input data'!F235="","",'Input data'!F235)</f>
        <v/>
      </c>
      <c r="G220" s="4">
        <f>IF('Input data'!G235="","",'Input data'!G235)</f>
        <v>0</v>
      </c>
      <c r="H220" s="4" t="str">
        <f>IF('Input data'!H235&gt;0.5,'Input data'!H235,"")</f>
        <v/>
      </c>
      <c r="I220" s="4" t="str">
        <f>IF('Input data'!I235="","",'Input data'!I235)</f>
        <v/>
      </c>
      <c r="J220" s="12" t="str">
        <f>IF('Result 2005-2012'!$R220="","",IF($M$1=2005,'Result 2005-2012'!J220,IF(AND($M$1=2006,'Calculation sheet'!$AQ220="2005-2012"),'Result 2005-2012'!J220*SUM($Y$7:$AE$7)/7,IF(AND($M$1=2007,'Calculation sheet'!$AQ220="2005-2012"),'Result 2005-2012'!J220*SUM($Z$7:$AE$7)/6,IF(AND($M$1=2008,'Calculation sheet'!$AQ220="2005-2012"),'Result 2005-2012'!J220*SUM($AA$7:$AE$7)/5,IF(AND($M$1=2009,'Calculation sheet'!$AQ220="2005-2012"),'Result 2005-2012'!J220*SUM($AB$7:$AE$7)/4,IF(AND($M$1=2010,'Calculation sheet'!$AQ220="2005-2012"),'Result 2005-2012'!J220*SUM($AC$7:$AE$7)/3,IF(AND($M$1=2011,'Calculation sheet'!$AQ220="2005-2012"),'Result 2005-2012'!J220*SUM($AD$7:$AE$7)/2,IF(AND($M$1=2012,'Calculation sheet'!$AQ220="2005-2012"),'Result 2005-2012'!J220*$AE$7,IF(AND($M$1=2006,'Calculation sheet'!$AQ220="1999-2012"),'Result 2005-2012'!J220*SUM($Y$16:$AE$16)/7,IF(AND($M$1=2007,'Calculation sheet'!$AQ220="1999-2012"),'Result 2005-2012'!J220*SUM($Z$16:$AE$16)/6,IF(AND($M$1=2008,'Calculation sheet'!$AQ220="1999-2012"),'Result 2005-2012'!J220*SUM($AA$16:$AE$16)/5,IF(AND($M$1=2009,'Calculation sheet'!$AQ220="1999-2012"),'Result 2005-2012'!J220*SUM($AB$16:$AE$16)/4,IF(AND($M$1=2010,'Calculation sheet'!$AQ220="1999-2012"),'Result 2005-2012'!J220*SUM($AC$16:$AE$16)/3,IF(AND($M$1=2011,'Calculation sheet'!$AQ220="1999-2012"),'Result 2005-2012'!J220*SUM($AD$16:$AE$16)/2,IF(AND($M$1=2012,'Calculation sheet'!$AQ220="1999-2012"),'Result 2005-2012'!J220*$AE$16,""))))))))))))))))</f>
        <v/>
      </c>
      <c r="K220" s="12" t="str">
        <f>IF('Result 2005-2012'!$R220="","",IF($M$1=2005,'Result 2005-2012'!K220,IF(AND($M$1=2006,'Calculation sheet'!$AQ220="2005-2012"),'Result 2005-2012'!K220*SUM($Y$8:$AE$8)/7,IF(AND($M$1=2007,'Calculation sheet'!$AQ220="2005-2012"),'Result 2005-2012'!K220*SUM($Z$8:$AE$8)/6,IF(AND($M$1=2008,'Calculation sheet'!$AQ220="2005-2012"),'Result 2005-2012'!K220*SUM($AA$8:$AE$8)/5,IF(AND($M$1=2009,'Calculation sheet'!$AQ220="2005-2012"),'Result 2005-2012'!K220*SUM($AB$8:$AE$8)/4,IF(AND($M$1=2010,'Calculation sheet'!$AQ220="2005-2012"),'Result 2005-2012'!K220*SUM($AC$8:$AE$8)/3,IF(AND($M$1=2011,'Calculation sheet'!$AQ220="2005-2012"),'Result 2005-2012'!K220*SUM($AD$8:$AE$8)/2,IF(AND($M$1=2012,'Calculation sheet'!$AQ220="2005-2012"),'Result 2005-2012'!K220*$AE$8,IF(AND($M$1=2006,'Calculation sheet'!$AQ220="1999-2012"),'Result 2005-2012'!K220*SUM($Y$17:$AE$17)/7,IF(AND($M$1=2007,'Calculation sheet'!$AQ220="1999-2012"),'Result 2005-2012'!K220*SUM($Z$17:$AE$17)/6,IF(AND($M$1=2008,'Calculation sheet'!$AQ220="1999-2012"),'Result 2005-2012'!K220*SUM($AA$17:$AE$17)/5,IF(AND($M$1=2009,'Calculation sheet'!$AQ220="1999-2012"),'Result 2005-2012'!K220*SUM($AB$17:$AE$17)/4,IF(AND($M$1=2010,'Calculation sheet'!$AQ220="1999-2012"),'Result 2005-2012'!K220*SUM($AC$17:$AE$17)/3,IF(AND($M$1=2011,'Calculation sheet'!$AQ220="1999-2012"),'Result 2005-2012'!K220*SUM($AD$17:$AE$17)/2,IF(AND($M$1=2012,'Calculation sheet'!$AQ220="1999-2012"),'Result 2005-2012'!K220*$AE$17,""))))))))))))))))</f>
        <v/>
      </c>
      <c r="L220" s="12" t="str">
        <f>IF('Result 2005-2012'!$R220="","",IF($M$1=2005,'Result 2005-2012'!L220,IF(AND($M$1=2006,'Calculation sheet'!$AQ220="2005-2012"),'Result 2005-2012'!L220*SUM($Y$9:$AE$9)/7,IF(AND($M$1=2007,'Calculation sheet'!$AQ220="2005-2012"),'Result 2005-2012'!L220*SUM($Z$9:$AE$9)/6,IF(AND($M$1=2008,'Calculation sheet'!$AQ220="2005-2012"),'Result 2005-2012'!L220*SUM($AA$9:$AE$9)/5,IF(AND($M$1=2009,'Calculation sheet'!$AQ220="2005-2012"),'Result 2005-2012'!L220*SUM($AB$9:$AE$9)/4,IF(AND($M$1=2010,'Calculation sheet'!$AQ220="2005-2012"),'Result 2005-2012'!L220*SUM($AC$9:$AE$9)/3,IF(AND($M$1=2011,'Calculation sheet'!$AQ220="2005-2012"),'Result 2005-2012'!L220*SUM($AD$9:$AE$9)/2,IF(AND($M$1=2012,'Calculation sheet'!$AQ220="2005-2012"),'Result 2005-2012'!L220*$AE$9,IF(AND($M$1=2006,'Calculation sheet'!$AQ220="1999-2012"),'Result 2005-2012'!L220*SUM($Y$18:$AE$18)/7,IF(AND($M$1=2007,'Calculation sheet'!$AQ220="1999-2012"),'Result 2005-2012'!L220*SUM($Z$18:$AE$18)/6,IF(AND($M$1=2008,'Calculation sheet'!$AQ220="1999-2012"),'Result 2005-2012'!L220*SUM($AA$18:$AE$18)/5,IF(AND($M$1=2009,'Calculation sheet'!$AQ220="1999-2012"),'Result 2005-2012'!L220*SUM($AB$18:$AE$18)/4,IF(AND($M$1=2010,'Calculation sheet'!$AQ220="1999-2012"),'Result 2005-2012'!L220*SUM($AC$18:$AE$18)/3,IF(AND($M$1=2011,'Calculation sheet'!$AQ220="1999-2012"),'Result 2005-2012'!L220*SUM($AD$18:$AE$18)/2,IF(AND($M$1=2012,'Calculation sheet'!$AQ220="1999-2012"),'Result 2005-2012'!L220*$AE$18,""))))))))))))))))</f>
        <v/>
      </c>
      <c r="M220" s="12" t="str">
        <f t="shared" si="11"/>
        <v/>
      </c>
      <c r="N220" s="12" t="str">
        <f>IF('Result 2005-2012'!$R220="","",IF($M$1=2005,'Result 2005-2012'!N220,IF(AND($M$1=2006,'Calculation sheet'!$AQ220="2005-2012"),'Result 2005-2012'!N220*SUM($Y$10:$AE$10)/7,IF(AND($M$1=2007,'Calculation sheet'!$AQ220="2005-2012"),'Result 2005-2012'!N220*SUM($Z$10:$AE$10)/6,IF(AND($M$1=2008,'Calculation sheet'!$AQ220="2005-2012"),'Result 2005-2012'!N220*SUM($AA$10:$AE$10)/5,IF(AND($M$1=2009,'Calculation sheet'!$AQ220="2005-2012"),'Result 2005-2012'!N220*SUM($AB$10:$AE$10)/4,IF(AND($M$1=2010,'Calculation sheet'!$AQ220="2005-2012"),'Result 2005-2012'!N220*SUM($AC$10:$AE$10)/3,IF(AND($M$1=2011,'Calculation sheet'!$AQ220="2005-2012"),'Result 2005-2012'!N220*SUM($AD$10:$AE$10)/2,IF(AND($M$1=2012,'Calculation sheet'!$AQ220="2005-2012"),'Result 2005-2012'!N220*$AE$10,IF(AND($M$1=2006,'Calculation sheet'!$AQ220="1999-2012"),'Result 2005-2012'!N220*SUM($Y$16:$AE$16)/7,IF(AND($M$1=2007,'Calculation sheet'!$AQ220="1999-2012"),'Result 2005-2012'!N220*SUM($Z$16:$AE$16)/6,IF(AND($M$1=2008,'Calculation sheet'!$AQ220="1999-2012"),'Result 2005-2012'!N220*SUM($AA$16:$AE$16)/5,IF(AND($M$1=2009,'Calculation sheet'!$AQ220="1999-2012"),'Result 2005-2012'!N220*SUM($AB$16:$AE$16)/4,IF(AND($M$1=2010,'Calculation sheet'!$AQ220="1999-2012"),'Result 2005-2012'!N220*SUM($AC$16:$AE$16)/3,IF(AND($M$1=2011,'Calculation sheet'!$AQ220="1999-2012"),'Result 2005-2012'!N220*SUM($AD$16:$AE$16)/2,IF(AND($M$1=2012,'Calculation sheet'!$AQ220="1999-2012"),'Result 2005-2012'!N220*$AE$16,""))))))))))))))))</f>
        <v/>
      </c>
      <c r="O220" s="12" t="str">
        <f>IF('Result 2005-2012'!$R220="","",IF($M$1=2005,'Result 2005-2012'!O220,IF(AND($M$1=2006,'Calculation sheet'!$AQ220="2005-2012"),'Result 2005-2012'!O220*SUM($Y$10:$AE$10)/7,IF(AND($M$1=2007,'Calculation sheet'!$AQ220="2005-2012"),'Result 2005-2012'!O220*SUM($Z$10:$AE$10)/6,IF(AND($M$1=2008,'Calculation sheet'!$AQ220="2005-2012"),'Result 2005-2012'!O220*SUM($AA$10:$AE$10)/5,IF(AND($M$1=2009,'Calculation sheet'!$AQ220="2005-2012"),'Result 2005-2012'!O220*SUM($AB$10:$AE$10)/4,IF(AND($M$1=2010,'Calculation sheet'!$AQ220="2005-2012"),'Result 2005-2012'!O220*SUM($AC$10:$AE$10)/3,IF(AND($M$1=2011,'Calculation sheet'!$AQ220="2005-2012"),'Result 2005-2012'!O220*SUM($AD$10:$AE$10)/2,IF(AND($M$1=2012,'Calculation sheet'!$AQ220="2005-2012"),'Result 2005-2012'!O220*$AE$10,IF(AND($M$1=2006,'Calculation sheet'!$AQ220="1999-2012"),'Result 2005-2012'!O220*SUM($Y$16:$AE$16)/7,IF(AND($M$1=2007,'Calculation sheet'!$AQ220="1999-2012"),'Result 2005-2012'!O220*SUM($Z$16:$AE$16)/6,IF(AND($M$1=2008,'Calculation sheet'!$AQ220="1999-2012"),'Result 2005-2012'!O220*SUM($AA$16:$AE$16)/5,IF(AND($M$1=2009,'Calculation sheet'!$AQ220="1999-2012"),'Result 2005-2012'!O220*SUM($AB$16:$AE$16)/4,IF(AND($M$1=2010,'Calculation sheet'!$AQ220="1999-2012"),'Result 2005-2012'!O220*SUM($AC$16:$AE$16)/3,IF(AND($M$1=2011,'Calculation sheet'!$AQ220="1999-2012"),'Result 2005-2012'!O220*SUM($AD$16:$AE$16)/2,IF(AND($M$1=2012,'Calculation sheet'!$AQ220="1999-2012"),'Result 2005-2012'!O220*$AE$16,""))))))))))))))))</f>
        <v/>
      </c>
      <c r="P220" s="12" t="str">
        <f>IF('Result 2005-2012'!$R220="","",IF($M$1=2005,'Result 2005-2012'!P220,IF(AND($M$1=2006,'Calculation sheet'!$AQ220="2005-2012"),'Result 2005-2012'!P220*SUM($Y$11:$AE$11)/7,IF(AND($M$1=2007,'Calculation sheet'!$AQ220="2005-2012"),'Result 2005-2012'!P220*SUM($Z$11:$AE$11)/6,IF(AND($M$1=2008,'Calculation sheet'!$AQ220="2005-2012"),'Result 2005-2012'!P220*SUM($AA$11:$AE$11)/5,IF(AND($M$1=2009,'Calculation sheet'!$AQ220="2005-2012"),'Result 2005-2012'!P220*SUM($AB$11:$AE$11)/4,IF(AND($M$1=2010,'Calculation sheet'!$AQ220="2005-2012"),'Result 2005-2012'!P220*SUM($AC$11:$AE$11)/3,IF(AND($M$1=2011,'Calculation sheet'!$AQ220="2005-2012"),'Result 2005-2012'!P220*SUM($AD$11:$AE$11)/2,IF(AND($M$1=2012,'Calculation sheet'!$AQ220="2005-2012"),'Result 2005-2012'!P220*$AE$11,IF(AND($M$1=2006,'Calculation sheet'!$AQ220="1999-2012"),'Result 2005-2012'!P220*SUM($Y$16:$AE$16)/7,IF(AND($M$1=2007,'Calculation sheet'!$AQ220="1999-2012"),'Result 2005-2012'!P220*SUM($Z$16:$AE$16)/6,IF(AND($M$1=2008,'Calculation sheet'!$AQ220="1999-2012"),'Result 2005-2012'!P220*SUM($AA$16:$AE$16)/5,IF(AND($M$1=2009,'Calculation sheet'!$AQ220="1999-2012"),'Result 2005-2012'!P220*SUM($AB$16:$AE$16)/4,IF(AND($M$1=2010,'Calculation sheet'!$AQ220="1999-2012"),'Result 2005-2012'!P220*SUM($AC$16:$AE$16)/3,IF(AND($M$1=2011,'Calculation sheet'!$AQ220="1999-2012"),'Result 2005-2012'!P220*SUM($AD$16:$AE$16)/2,IF(AND($M$1=2012,'Calculation sheet'!$AQ220="1999-2012"),'Result 2005-2012'!P220*$AE$16,""))))))))))))))))</f>
        <v/>
      </c>
      <c r="Q220" s="12" t="str">
        <f t="shared" si="12"/>
        <v/>
      </c>
      <c r="R220" s="14" t="str">
        <f t="shared" si="13"/>
        <v/>
      </c>
    </row>
    <row r="221" spans="1:18" x14ac:dyDescent="0.3">
      <c r="A221" s="4" t="str">
        <f>IF('Input data'!A236="","",'Input data'!A236)</f>
        <v/>
      </c>
      <c r="B221" s="4" t="str">
        <f>IF('Input data'!B236="","",'Input data'!B236)</f>
        <v/>
      </c>
      <c r="C221" s="4" t="str">
        <f>IF('Input data'!C236="","",'Input data'!C236)</f>
        <v/>
      </c>
      <c r="D221" s="4" t="str">
        <f>IF('Input data'!D236="","",'Input data'!D236)</f>
        <v/>
      </c>
      <c r="E221" s="4" t="str">
        <f>IF('Input data'!E236="","",'Input data'!E236)</f>
        <v/>
      </c>
      <c r="F221" s="4" t="str">
        <f>IF('Input data'!F236="","",'Input data'!F236)</f>
        <v/>
      </c>
      <c r="G221" s="4">
        <f>IF('Input data'!G236="","",'Input data'!G236)</f>
        <v>0</v>
      </c>
      <c r="H221" s="4" t="str">
        <f>IF('Input data'!H236&gt;0.5,'Input data'!H236,"")</f>
        <v/>
      </c>
      <c r="I221" s="4" t="str">
        <f>IF('Input data'!I236="","",'Input data'!I236)</f>
        <v/>
      </c>
      <c r="J221" s="12" t="str">
        <f>IF('Result 2005-2012'!$R221="","",IF($M$1=2005,'Result 2005-2012'!J221,IF(AND($M$1=2006,'Calculation sheet'!$AQ221="2005-2012"),'Result 2005-2012'!J221*SUM($Y$7:$AE$7)/7,IF(AND($M$1=2007,'Calculation sheet'!$AQ221="2005-2012"),'Result 2005-2012'!J221*SUM($Z$7:$AE$7)/6,IF(AND($M$1=2008,'Calculation sheet'!$AQ221="2005-2012"),'Result 2005-2012'!J221*SUM($AA$7:$AE$7)/5,IF(AND($M$1=2009,'Calculation sheet'!$AQ221="2005-2012"),'Result 2005-2012'!J221*SUM($AB$7:$AE$7)/4,IF(AND($M$1=2010,'Calculation sheet'!$AQ221="2005-2012"),'Result 2005-2012'!J221*SUM($AC$7:$AE$7)/3,IF(AND($M$1=2011,'Calculation sheet'!$AQ221="2005-2012"),'Result 2005-2012'!J221*SUM($AD$7:$AE$7)/2,IF(AND($M$1=2012,'Calculation sheet'!$AQ221="2005-2012"),'Result 2005-2012'!J221*$AE$7,IF(AND($M$1=2006,'Calculation sheet'!$AQ221="1999-2012"),'Result 2005-2012'!J221*SUM($Y$16:$AE$16)/7,IF(AND($M$1=2007,'Calculation sheet'!$AQ221="1999-2012"),'Result 2005-2012'!J221*SUM($Z$16:$AE$16)/6,IF(AND($M$1=2008,'Calculation sheet'!$AQ221="1999-2012"),'Result 2005-2012'!J221*SUM($AA$16:$AE$16)/5,IF(AND($M$1=2009,'Calculation sheet'!$AQ221="1999-2012"),'Result 2005-2012'!J221*SUM($AB$16:$AE$16)/4,IF(AND($M$1=2010,'Calculation sheet'!$AQ221="1999-2012"),'Result 2005-2012'!J221*SUM($AC$16:$AE$16)/3,IF(AND($M$1=2011,'Calculation sheet'!$AQ221="1999-2012"),'Result 2005-2012'!J221*SUM($AD$16:$AE$16)/2,IF(AND($M$1=2012,'Calculation sheet'!$AQ221="1999-2012"),'Result 2005-2012'!J221*$AE$16,""))))))))))))))))</f>
        <v/>
      </c>
      <c r="K221" s="12" t="str">
        <f>IF('Result 2005-2012'!$R221="","",IF($M$1=2005,'Result 2005-2012'!K221,IF(AND($M$1=2006,'Calculation sheet'!$AQ221="2005-2012"),'Result 2005-2012'!K221*SUM($Y$8:$AE$8)/7,IF(AND($M$1=2007,'Calculation sheet'!$AQ221="2005-2012"),'Result 2005-2012'!K221*SUM($Z$8:$AE$8)/6,IF(AND($M$1=2008,'Calculation sheet'!$AQ221="2005-2012"),'Result 2005-2012'!K221*SUM($AA$8:$AE$8)/5,IF(AND($M$1=2009,'Calculation sheet'!$AQ221="2005-2012"),'Result 2005-2012'!K221*SUM($AB$8:$AE$8)/4,IF(AND($M$1=2010,'Calculation sheet'!$AQ221="2005-2012"),'Result 2005-2012'!K221*SUM($AC$8:$AE$8)/3,IF(AND($M$1=2011,'Calculation sheet'!$AQ221="2005-2012"),'Result 2005-2012'!K221*SUM($AD$8:$AE$8)/2,IF(AND($M$1=2012,'Calculation sheet'!$AQ221="2005-2012"),'Result 2005-2012'!K221*$AE$8,IF(AND($M$1=2006,'Calculation sheet'!$AQ221="1999-2012"),'Result 2005-2012'!K221*SUM($Y$17:$AE$17)/7,IF(AND($M$1=2007,'Calculation sheet'!$AQ221="1999-2012"),'Result 2005-2012'!K221*SUM($Z$17:$AE$17)/6,IF(AND($M$1=2008,'Calculation sheet'!$AQ221="1999-2012"),'Result 2005-2012'!K221*SUM($AA$17:$AE$17)/5,IF(AND($M$1=2009,'Calculation sheet'!$AQ221="1999-2012"),'Result 2005-2012'!K221*SUM($AB$17:$AE$17)/4,IF(AND($M$1=2010,'Calculation sheet'!$AQ221="1999-2012"),'Result 2005-2012'!K221*SUM($AC$17:$AE$17)/3,IF(AND($M$1=2011,'Calculation sheet'!$AQ221="1999-2012"),'Result 2005-2012'!K221*SUM($AD$17:$AE$17)/2,IF(AND($M$1=2012,'Calculation sheet'!$AQ221="1999-2012"),'Result 2005-2012'!K221*$AE$17,""))))))))))))))))</f>
        <v/>
      </c>
      <c r="L221" s="12" t="str">
        <f>IF('Result 2005-2012'!$R221="","",IF($M$1=2005,'Result 2005-2012'!L221,IF(AND($M$1=2006,'Calculation sheet'!$AQ221="2005-2012"),'Result 2005-2012'!L221*SUM($Y$9:$AE$9)/7,IF(AND($M$1=2007,'Calculation sheet'!$AQ221="2005-2012"),'Result 2005-2012'!L221*SUM($Z$9:$AE$9)/6,IF(AND($M$1=2008,'Calculation sheet'!$AQ221="2005-2012"),'Result 2005-2012'!L221*SUM($AA$9:$AE$9)/5,IF(AND($M$1=2009,'Calculation sheet'!$AQ221="2005-2012"),'Result 2005-2012'!L221*SUM($AB$9:$AE$9)/4,IF(AND($M$1=2010,'Calculation sheet'!$AQ221="2005-2012"),'Result 2005-2012'!L221*SUM($AC$9:$AE$9)/3,IF(AND($M$1=2011,'Calculation sheet'!$AQ221="2005-2012"),'Result 2005-2012'!L221*SUM($AD$9:$AE$9)/2,IF(AND($M$1=2012,'Calculation sheet'!$AQ221="2005-2012"),'Result 2005-2012'!L221*$AE$9,IF(AND($M$1=2006,'Calculation sheet'!$AQ221="1999-2012"),'Result 2005-2012'!L221*SUM($Y$18:$AE$18)/7,IF(AND($M$1=2007,'Calculation sheet'!$AQ221="1999-2012"),'Result 2005-2012'!L221*SUM($Z$18:$AE$18)/6,IF(AND($M$1=2008,'Calculation sheet'!$AQ221="1999-2012"),'Result 2005-2012'!L221*SUM($AA$18:$AE$18)/5,IF(AND($M$1=2009,'Calculation sheet'!$AQ221="1999-2012"),'Result 2005-2012'!L221*SUM($AB$18:$AE$18)/4,IF(AND($M$1=2010,'Calculation sheet'!$AQ221="1999-2012"),'Result 2005-2012'!L221*SUM($AC$18:$AE$18)/3,IF(AND($M$1=2011,'Calculation sheet'!$AQ221="1999-2012"),'Result 2005-2012'!L221*SUM($AD$18:$AE$18)/2,IF(AND($M$1=2012,'Calculation sheet'!$AQ221="1999-2012"),'Result 2005-2012'!L221*$AE$18,""))))))))))))))))</f>
        <v/>
      </c>
      <c r="M221" s="12" t="str">
        <f t="shared" si="11"/>
        <v/>
      </c>
      <c r="N221" s="12" t="str">
        <f>IF('Result 2005-2012'!$R221="","",IF($M$1=2005,'Result 2005-2012'!N221,IF(AND($M$1=2006,'Calculation sheet'!$AQ221="2005-2012"),'Result 2005-2012'!N221*SUM($Y$10:$AE$10)/7,IF(AND($M$1=2007,'Calculation sheet'!$AQ221="2005-2012"),'Result 2005-2012'!N221*SUM($Z$10:$AE$10)/6,IF(AND($M$1=2008,'Calculation sheet'!$AQ221="2005-2012"),'Result 2005-2012'!N221*SUM($AA$10:$AE$10)/5,IF(AND($M$1=2009,'Calculation sheet'!$AQ221="2005-2012"),'Result 2005-2012'!N221*SUM($AB$10:$AE$10)/4,IF(AND($M$1=2010,'Calculation sheet'!$AQ221="2005-2012"),'Result 2005-2012'!N221*SUM($AC$10:$AE$10)/3,IF(AND($M$1=2011,'Calculation sheet'!$AQ221="2005-2012"),'Result 2005-2012'!N221*SUM($AD$10:$AE$10)/2,IF(AND($M$1=2012,'Calculation sheet'!$AQ221="2005-2012"),'Result 2005-2012'!N221*$AE$10,IF(AND($M$1=2006,'Calculation sheet'!$AQ221="1999-2012"),'Result 2005-2012'!N221*SUM($Y$16:$AE$16)/7,IF(AND($M$1=2007,'Calculation sheet'!$AQ221="1999-2012"),'Result 2005-2012'!N221*SUM($Z$16:$AE$16)/6,IF(AND($M$1=2008,'Calculation sheet'!$AQ221="1999-2012"),'Result 2005-2012'!N221*SUM($AA$16:$AE$16)/5,IF(AND($M$1=2009,'Calculation sheet'!$AQ221="1999-2012"),'Result 2005-2012'!N221*SUM($AB$16:$AE$16)/4,IF(AND($M$1=2010,'Calculation sheet'!$AQ221="1999-2012"),'Result 2005-2012'!N221*SUM($AC$16:$AE$16)/3,IF(AND($M$1=2011,'Calculation sheet'!$AQ221="1999-2012"),'Result 2005-2012'!N221*SUM($AD$16:$AE$16)/2,IF(AND($M$1=2012,'Calculation sheet'!$AQ221="1999-2012"),'Result 2005-2012'!N221*$AE$16,""))))))))))))))))</f>
        <v/>
      </c>
      <c r="O221" s="12" t="str">
        <f>IF('Result 2005-2012'!$R221="","",IF($M$1=2005,'Result 2005-2012'!O221,IF(AND($M$1=2006,'Calculation sheet'!$AQ221="2005-2012"),'Result 2005-2012'!O221*SUM($Y$10:$AE$10)/7,IF(AND($M$1=2007,'Calculation sheet'!$AQ221="2005-2012"),'Result 2005-2012'!O221*SUM($Z$10:$AE$10)/6,IF(AND($M$1=2008,'Calculation sheet'!$AQ221="2005-2012"),'Result 2005-2012'!O221*SUM($AA$10:$AE$10)/5,IF(AND($M$1=2009,'Calculation sheet'!$AQ221="2005-2012"),'Result 2005-2012'!O221*SUM($AB$10:$AE$10)/4,IF(AND($M$1=2010,'Calculation sheet'!$AQ221="2005-2012"),'Result 2005-2012'!O221*SUM($AC$10:$AE$10)/3,IF(AND($M$1=2011,'Calculation sheet'!$AQ221="2005-2012"),'Result 2005-2012'!O221*SUM($AD$10:$AE$10)/2,IF(AND($M$1=2012,'Calculation sheet'!$AQ221="2005-2012"),'Result 2005-2012'!O221*$AE$10,IF(AND($M$1=2006,'Calculation sheet'!$AQ221="1999-2012"),'Result 2005-2012'!O221*SUM($Y$16:$AE$16)/7,IF(AND($M$1=2007,'Calculation sheet'!$AQ221="1999-2012"),'Result 2005-2012'!O221*SUM($Z$16:$AE$16)/6,IF(AND($M$1=2008,'Calculation sheet'!$AQ221="1999-2012"),'Result 2005-2012'!O221*SUM($AA$16:$AE$16)/5,IF(AND($M$1=2009,'Calculation sheet'!$AQ221="1999-2012"),'Result 2005-2012'!O221*SUM($AB$16:$AE$16)/4,IF(AND($M$1=2010,'Calculation sheet'!$AQ221="1999-2012"),'Result 2005-2012'!O221*SUM($AC$16:$AE$16)/3,IF(AND($M$1=2011,'Calculation sheet'!$AQ221="1999-2012"),'Result 2005-2012'!O221*SUM($AD$16:$AE$16)/2,IF(AND($M$1=2012,'Calculation sheet'!$AQ221="1999-2012"),'Result 2005-2012'!O221*$AE$16,""))))))))))))))))</f>
        <v/>
      </c>
      <c r="P221" s="12" t="str">
        <f>IF('Result 2005-2012'!$R221="","",IF($M$1=2005,'Result 2005-2012'!P221,IF(AND($M$1=2006,'Calculation sheet'!$AQ221="2005-2012"),'Result 2005-2012'!P221*SUM($Y$11:$AE$11)/7,IF(AND($M$1=2007,'Calculation sheet'!$AQ221="2005-2012"),'Result 2005-2012'!P221*SUM($Z$11:$AE$11)/6,IF(AND($M$1=2008,'Calculation sheet'!$AQ221="2005-2012"),'Result 2005-2012'!P221*SUM($AA$11:$AE$11)/5,IF(AND($M$1=2009,'Calculation sheet'!$AQ221="2005-2012"),'Result 2005-2012'!P221*SUM($AB$11:$AE$11)/4,IF(AND($M$1=2010,'Calculation sheet'!$AQ221="2005-2012"),'Result 2005-2012'!P221*SUM($AC$11:$AE$11)/3,IF(AND($M$1=2011,'Calculation sheet'!$AQ221="2005-2012"),'Result 2005-2012'!P221*SUM($AD$11:$AE$11)/2,IF(AND($M$1=2012,'Calculation sheet'!$AQ221="2005-2012"),'Result 2005-2012'!P221*$AE$11,IF(AND($M$1=2006,'Calculation sheet'!$AQ221="1999-2012"),'Result 2005-2012'!P221*SUM($Y$16:$AE$16)/7,IF(AND($M$1=2007,'Calculation sheet'!$AQ221="1999-2012"),'Result 2005-2012'!P221*SUM($Z$16:$AE$16)/6,IF(AND($M$1=2008,'Calculation sheet'!$AQ221="1999-2012"),'Result 2005-2012'!P221*SUM($AA$16:$AE$16)/5,IF(AND($M$1=2009,'Calculation sheet'!$AQ221="1999-2012"),'Result 2005-2012'!P221*SUM($AB$16:$AE$16)/4,IF(AND($M$1=2010,'Calculation sheet'!$AQ221="1999-2012"),'Result 2005-2012'!P221*SUM($AC$16:$AE$16)/3,IF(AND($M$1=2011,'Calculation sheet'!$AQ221="1999-2012"),'Result 2005-2012'!P221*SUM($AD$16:$AE$16)/2,IF(AND($M$1=2012,'Calculation sheet'!$AQ221="1999-2012"),'Result 2005-2012'!P221*$AE$16,""))))))))))))))))</f>
        <v/>
      </c>
      <c r="Q221" s="12" t="str">
        <f t="shared" si="12"/>
        <v/>
      </c>
      <c r="R221" s="14" t="str">
        <f t="shared" si="13"/>
        <v/>
      </c>
    </row>
    <row r="222" spans="1:18" x14ac:dyDescent="0.3">
      <c r="A222" s="4" t="str">
        <f>IF('Input data'!A237="","",'Input data'!A237)</f>
        <v/>
      </c>
      <c r="B222" s="4" t="str">
        <f>IF('Input data'!B237="","",'Input data'!B237)</f>
        <v/>
      </c>
      <c r="C222" s="4" t="str">
        <f>IF('Input data'!C237="","",'Input data'!C237)</f>
        <v/>
      </c>
      <c r="D222" s="4" t="str">
        <f>IF('Input data'!D237="","",'Input data'!D237)</f>
        <v/>
      </c>
      <c r="E222" s="4" t="str">
        <f>IF('Input data'!E237="","",'Input data'!E237)</f>
        <v/>
      </c>
      <c r="F222" s="4" t="str">
        <f>IF('Input data'!F237="","",'Input data'!F237)</f>
        <v/>
      </c>
      <c r="G222" s="4">
        <f>IF('Input data'!G237="","",'Input data'!G237)</f>
        <v>0</v>
      </c>
      <c r="H222" s="4" t="str">
        <f>IF('Input data'!H237&gt;0.5,'Input data'!H237,"")</f>
        <v/>
      </c>
      <c r="I222" s="4" t="str">
        <f>IF('Input data'!I237="","",'Input data'!I237)</f>
        <v/>
      </c>
      <c r="J222" s="12" t="str">
        <f>IF('Result 2005-2012'!$R222="","",IF($M$1=2005,'Result 2005-2012'!J222,IF(AND($M$1=2006,'Calculation sheet'!$AQ222="2005-2012"),'Result 2005-2012'!J222*SUM($Y$7:$AE$7)/7,IF(AND($M$1=2007,'Calculation sheet'!$AQ222="2005-2012"),'Result 2005-2012'!J222*SUM($Z$7:$AE$7)/6,IF(AND($M$1=2008,'Calculation sheet'!$AQ222="2005-2012"),'Result 2005-2012'!J222*SUM($AA$7:$AE$7)/5,IF(AND($M$1=2009,'Calculation sheet'!$AQ222="2005-2012"),'Result 2005-2012'!J222*SUM($AB$7:$AE$7)/4,IF(AND($M$1=2010,'Calculation sheet'!$AQ222="2005-2012"),'Result 2005-2012'!J222*SUM($AC$7:$AE$7)/3,IF(AND($M$1=2011,'Calculation sheet'!$AQ222="2005-2012"),'Result 2005-2012'!J222*SUM($AD$7:$AE$7)/2,IF(AND($M$1=2012,'Calculation sheet'!$AQ222="2005-2012"),'Result 2005-2012'!J222*$AE$7,IF(AND($M$1=2006,'Calculation sheet'!$AQ222="1999-2012"),'Result 2005-2012'!J222*SUM($Y$16:$AE$16)/7,IF(AND($M$1=2007,'Calculation sheet'!$AQ222="1999-2012"),'Result 2005-2012'!J222*SUM($Z$16:$AE$16)/6,IF(AND($M$1=2008,'Calculation sheet'!$AQ222="1999-2012"),'Result 2005-2012'!J222*SUM($AA$16:$AE$16)/5,IF(AND($M$1=2009,'Calculation sheet'!$AQ222="1999-2012"),'Result 2005-2012'!J222*SUM($AB$16:$AE$16)/4,IF(AND($M$1=2010,'Calculation sheet'!$AQ222="1999-2012"),'Result 2005-2012'!J222*SUM($AC$16:$AE$16)/3,IF(AND($M$1=2011,'Calculation sheet'!$AQ222="1999-2012"),'Result 2005-2012'!J222*SUM($AD$16:$AE$16)/2,IF(AND($M$1=2012,'Calculation sheet'!$AQ222="1999-2012"),'Result 2005-2012'!J222*$AE$16,""))))))))))))))))</f>
        <v/>
      </c>
      <c r="K222" s="12" t="str">
        <f>IF('Result 2005-2012'!$R222="","",IF($M$1=2005,'Result 2005-2012'!K222,IF(AND($M$1=2006,'Calculation sheet'!$AQ222="2005-2012"),'Result 2005-2012'!K222*SUM($Y$8:$AE$8)/7,IF(AND($M$1=2007,'Calculation sheet'!$AQ222="2005-2012"),'Result 2005-2012'!K222*SUM($Z$8:$AE$8)/6,IF(AND($M$1=2008,'Calculation sheet'!$AQ222="2005-2012"),'Result 2005-2012'!K222*SUM($AA$8:$AE$8)/5,IF(AND($M$1=2009,'Calculation sheet'!$AQ222="2005-2012"),'Result 2005-2012'!K222*SUM($AB$8:$AE$8)/4,IF(AND($M$1=2010,'Calculation sheet'!$AQ222="2005-2012"),'Result 2005-2012'!K222*SUM($AC$8:$AE$8)/3,IF(AND($M$1=2011,'Calculation sheet'!$AQ222="2005-2012"),'Result 2005-2012'!K222*SUM($AD$8:$AE$8)/2,IF(AND($M$1=2012,'Calculation sheet'!$AQ222="2005-2012"),'Result 2005-2012'!K222*$AE$8,IF(AND($M$1=2006,'Calculation sheet'!$AQ222="1999-2012"),'Result 2005-2012'!K222*SUM($Y$17:$AE$17)/7,IF(AND($M$1=2007,'Calculation sheet'!$AQ222="1999-2012"),'Result 2005-2012'!K222*SUM($Z$17:$AE$17)/6,IF(AND($M$1=2008,'Calculation sheet'!$AQ222="1999-2012"),'Result 2005-2012'!K222*SUM($AA$17:$AE$17)/5,IF(AND($M$1=2009,'Calculation sheet'!$AQ222="1999-2012"),'Result 2005-2012'!K222*SUM($AB$17:$AE$17)/4,IF(AND($M$1=2010,'Calculation sheet'!$AQ222="1999-2012"),'Result 2005-2012'!K222*SUM($AC$17:$AE$17)/3,IF(AND($M$1=2011,'Calculation sheet'!$AQ222="1999-2012"),'Result 2005-2012'!K222*SUM($AD$17:$AE$17)/2,IF(AND($M$1=2012,'Calculation sheet'!$AQ222="1999-2012"),'Result 2005-2012'!K222*$AE$17,""))))))))))))))))</f>
        <v/>
      </c>
      <c r="L222" s="12" t="str">
        <f>IF('Result 2005-2012'!$R222="","",IF($M$1=2005,'Result 2005-2012'!L222,IF(AND($M$1=2006,'Calculation sheet'!$AQ222="2005-2012"),'Result 2005-2012'!L222*SUM($Y$9:$AE$9)/7,IF(AND($M$1=2007,'Calculation sheet'!$AQ222="2005-2012"),'Result 2005-2012'!L222*SUM($Z$9:$AE$9)/6,IF(AND($M$1=2008,'Calculation sheet'!$AQ222="2005-2012"),'Result 2005-2012'!L222*SUM($AA$9:$AE$9)/5,IF(AND($M$1=2009,'Calculation sheet'!$AQ222="2005-2012"),'Result 2005-2012'!L222*SUM($AB$9:$AE$9)/4,IF(AND($M$1=2010,'Calculation sheet'!$AQ222="2005-2012"),'Result 2005-2012'!L222*SUM($AC$9:$AE$9)/3,IF(AND($M$1=2011,'Calculation sheet'!$AQ222="2005-2012"),'Result 2005-2012'!L222*SUM($AD$9:$AE$9)/2,IF(AND($M$1=2012,'Calculation sheet'!$AQ222="2005-2012"),'Result 2005-2012'!L222*$AE$9,IF(AND($M$1=2006,'Calculation sheet'!$AQ222="1999-2012"),'Result 2005-2012'!L222*SUM($Y$18:$AE$18)/7,IF(AND($M$1=2007,'Calculation sheet'!$AQ222="1999-2012"),'Result 2005-2012'!L222*SUM($Z$18:$AE$18)/6,IF(AND($M$1=2008,'Calculation sheet'!$AQ222="1999-2012"),'Result 2005-2012'!L222*SUM($AA$18:$AE$18)/5,IF(AND($M$1=2009,'Calculation sheet'!$AQ222="1999-2012"),'Result 2005-2012'!L222*SUM($AB$18:$AE$18)/4,IF(AND($M$1=2010,'Calculation sheet'!$AQ222="1999-2012"),'Result 2005-2012'!L222*SUM($AC$18:$AE$18)/3,IF(AND($M$1=2011,'Calculation sheet'!$AQ222="1999-2012"),'Result 2005-2012'!L222*SUM($AD$18:$AE$18)/2,IF(AND($M$1=2012,'Calculation sheet'!$AQ222="1999-2012"),'Result 2005-2012'!L222*$AE$18,""))))))))))))))))</f>
        <v/>
      </c>
      <c r="M222" s="12" t="str">
        <f t="shared" si="11"/>
        <v/>
      </c>
      <c r="N222" s="12" t="str">
        <f>IF('Result 2005-2012'!$R222="","",IF($M$1=2005,'Result 2005-2012'!N222,IF(AND($M$1=2006,'Calculation sheet'!$AQ222="2005-2012"),'Result 2005-2012'!N222*SUM($Y$10:$AE$10)/7,IF(AND($M$1=2007,'Calculation sheet'!$AQ222="2005-2012"),'Result 2005-2012'!N222*SUM($Z$10:$AE$10)/6,IF(AND($M$1=2008,'Calculation sheet'!$AQ222="2005-2012"),'Result 2005-2012'!N222*SUM($AA$10:$AE$10)/5,IF(AND($M$1=2009,'Calculation sheet'!$AQ222="2005-2012"),'Result 2005-2012'!N222*SUM($AB$10:$AE$10)/4,IF(AND($M$1=2010,'Calculation sheet'!$AQ222="2005-2012"),'Result 2005-2012'!N222*SUM($AC$10:$AE$10)/3,IF(AND($M$1=2011,'Calculation sheet'!$AQ222="2005-2012"),'Result 2005-2012'!N222*SUM($AD$10:$AE$10)/2,IF(AND($M$1=2012,'Calculation sheet'!$AQ222="2005-2012"),'Result 2005-2012'!N222*$AE$10,IF(AND($M$1=2006,'Calculation sheet'!$AQ222="1999-2012"),'Result 2005-2012'!N222*SUM($Y$16:$AE$16)/7,IF(AND($M$1=2007,'Calculation sheet'!$AQ222="1999-2012"),'Result 2005-2012'!N222*SUM($Z$16:$AE$16)/6,IF(AND($M$1=2008,'Calculation sheet'!$AQ222="1999-2012"),'Result 2005-2012'!N222*SUM($AA$16:$AE$16)/5,IF(AND($M$1=2009,'Calculation sheet'!$AQ222="1999-2012"),'Result 2005-2012'!N222*SUM($AB$16:$AE$16)/4,IF(AND($M$1=2010,'Calculation sheet'!$AQ222="1999-2012"),'Result 2005-2012'!N222*SUM($AC$16:$AE$16)/3,IF(AND($M$1=2011,'Calculation sheet'!$AQ222="1999-2012"),'Result 2005-2012'!N222*SUM($AD$16:$AE$16)/2,IF(AND($M$1=2012,'Calculation sheet'!$AQ222="1999-2012"),'Result 2005-2012'!N222*$AE$16,""))))))))))))))))</f>
        <v/>
      </c>
      <c r="O222" s="12" t="str">
        <f>IF('Result 2005-2012'!$R222="","",IF($M$1=2005,'Result 2005-2012'!O222,IF(AND($M$1=2006,'Calculation sheet'!$AQ222="2005-2012"),'Result 2005-2012'!O222*SUM($Y$10:$AE$10)/7,IF(AND($M$1=2007,'Calculation sheet'!$AQ222="2005-2012"),'Result 2005-2012'!O222*SUM($Z$10:$AE$10)/6,IF(AND($M$1=2008,'Calculation sheet'!$AQ222="2005-2012"),'Result 2005-2012'!O222*SUM($AA$10:$AE$10)/5,IF(AND($M$1=2009,'Calculation sheet'!$AQ222="2005-2012"),'Result 2005-2012'!O222*SUM($AB$10:$AE$10)/4,IF(AND($M$1=2010,'Calculation sheet'!$AQ222="2005-2012"),'Result 2005-2012'!O222*SUM($AC$10:$AE$10)/3,IF(AND($M$1=2011,'Calculation sheet'!$AQ222="2005-2012"),'Result 2005-2012'!O222*SUM($AD$10:$AE$10)/2,IF(AND($M$1=2012,'Calculation sheet'!$AQ222="2005-2012"),'Result 2005-2012'!O222*$AE$10,IF(AND($M$1=2006,'Calculation sheet'!$AQ222="1999-2012"),'Result 2005-2012'!O222*SUM($Y$16:$AE$16)/7,IF(AND($M$1=2007,'Calculation sheet'!$AQ222="1999-2012"),'Result 2005-2012'!O222*SUM($Z$16:$AE$16)/6,IF(AND($M$1=2008,'Calculation sheet'!$AQ222="1999-2012"),'Result 2005-2012'!O222*SUM($AA$16:$AE$16)/5,IF(AND($M$1=2009,'Calculation sheet'!$AQ222="1999-2012"),'Result 2005-2012'!O222*SUM($AB$16:$AE$16)/4,IF(AND($M$1=2010,'Calculation sheet'!$AQ222="1999-2012"),'Result 2005-2012'!O222*SUM($AC$16:$AE$16)/3,IF(AND($M$1=2011,'Calculation sheet'!$AQ222="1999-2012"),'Result 2005-2012'!O222*SUM($AD$16:$AE$16)/2,IF(AND($M$1=2012,'Calculation sheet'!$AQ222="1999-2012"),'Result 2005-2012'!O222*$AE$16,""))))))))))))))))</f>
        <v/>
      </c>
      <c r="P222" s="12" t="str">
        <f>IF('Result 2005-2012'!$R222="","",IF($M$1=2005,'Result 2005-2012'!P222,IF(AND($M$1=2006,'Calculation sheet'!$AQ222="2005-2012"),'Result 2005-2012'!P222*SUM($Y$11:$AE$11)/7,IF(AND($M$1=2007,'Calculation sheet'!$AQ222="2005-2012"),'Result 2005-2012'!P222*SUM($Z$11:$AE$11)/6,IF(AND($M$1=2008,'Calculation sheet'!$AQ222="2005-2012"),'Result 2005-2012'!P222*SUM($AA$11:$AE$11)/5,IF(AND($M$1=2009,'Calculation sheet'!$AQ222="2005-2012"),'Result 2005-2012'!P222*SUM($AB$11:$AE$11)/4,IF(AND($M$1=2010,'Calculation sheet'!$AQ222="2005-2012"),'Result 2005-2012'!P222*SUM($AC$11:$AE$11)/3,IF(AND($M$1=2011,'Calculation sheet'!$AQ222="2005-2012"),'Result 2005-2012'!P222*SUM($AD$11:$AE$11)/2,IF(AND($M$1=2012,'Calculation sheet'!$AQ222="2005-2012"),'Result 2005-2012'!P222*$AE$11,IF(AND($M$1=2006,'Calculation sheet'!$AQ222="1999-2012"),'Result 2005-2012'!P222*SUM($Y$16:$AE$16)/7,IF(AND($M$1=2007,'Calculation sheet'!$AQ222="1999-2012"),'Result 2005-2012'!P222*SUM($Z$16:$AE$16)/6,IF(AND($M$1=2008,'Calculation sheet'!$AQ222="1999-2012"),'Result 2005-2012'!P222*SUM($AA$16:$AE$16)/5,IF(AND($M$1=2009,'Calculation sheet'!$AQ222="1999-2012"),'Result 2005-2012'!P222*SUM($AB$16:$AE$16)/4,IF(AND($M$1=2010,'Calculation sheet'!$AQ222="1999-2012"),'Result 2005-2012'!P222*SUM($AC$16:$AE$16)/3,IF(AND($M$1=2011,'Calculation sheet'!$AQ222="1999-2012"),'Result 2005-2012'!P222*SUM($AD$16:$AE$16)/2,IF(AND($M$1=2012,'Calculation sheet'!$AQ222="1999-2012"),'Result 2005-2012'!P222*$AE$16,""))))))))))))))))</f>
        <v/>
      </c>
      <c r="Q222" s="12" t="str">
        <f t="shared" si="12"/>
        <v/>
      </c>
      <c r="R222" s="14" t="str">
        <f t="shared" si="13"/>
        <v/>
      </c>
    </row>
    <row r="223" spans="1:18" x14ac:dyDescent="0.3">
      <c r="A223" s="4" t="str">
        <f>IF('Input data'!A238="","",'Input data'!A238)</f>
        <v/>
      </c>
      <c r="B223" s="4" t="str">
        <f>IF('Input data'!B238="","",'Input data'!B238)</f>
        <v/>
      </c>
      <c r="C223" s="4" t="str">
        <f>IF('Input data'!C238="","",'Input data'!C238)</f>
        <v/>
      </c>
      <c r="D223" s="4" t="str">
        <f>IF('Input data'!D238="","",'Input data'!D238)</f>
        <v/>
      </c>
      <c r="E223" s="4" t="str">
        <f>IF('Input data'!E238="","",'Input data'!E238)</f>
        <v/>
      </c>
      <c r="F223" s="4" t="str">
        <f>IF('Input data'!F238="","",'Input data'!F238)</f>
        <v/>
      </c>
      <c r="G223" s="4">
        <f>IF('Input data'!G238="","",'Input data'!G238)</f>
        <v>0</v>
      </c>
      <c r="H223" s="4" t="str">
        <f>IF('Input data'!H238&gt;0.5,'Input data'!H238,"")</f>
        <v/>
      </c>
      <c r="I223" s="4" t="str">
        <f>IF('Input data'!I238="","",'Input data'!I238)</f>
        <v/>
      </c>
      <c r="J223" s="12" t="str">
        <f>IF('Result 2005-2012'!$R223="","",IF($M$1=2005,'Result 2005-2012'!J223,IF(AND($M$1=2006,'Calculation sheet'!$AQ223="2005-2012"),'Result 2005-2012'!J223*SUM($Y$7:$AE$7)/7,IF(AND($M$1=2007,'Calculation sheet'!$AQ223="2005-2012"),'Result 2005-2012'!J223*SUM($Z$7:$AE$7)/6,IF(AND($M$1=2008,'Calculation sheet'!$AQ223="2005-2012"),'Result 2005-2012'!J223*SUM($AA$7:$AE$7)/5,IF(AND($M$1=2009,'Calculation sheet'!$AQ223="2005-2012"),'Result 2005-2012'!J223*SUM($AB$7:$AE$7)/4,IF(AND($M$1=2010,'Calculation sheet'!$AQ223="2005-2012"),'Result 2005-2012'!J223*SUM($AC$7:$AE$7)/3,IF(AND($M$1=2011,'Calculation sheet'!$AQ223="2005-2012"),'Result 2005-2012'!J223*SUM($AD$7:$AE$7)/2,IF(AND($M$1=2012,'Calculation sheet'!$AQ223="2005-2012"),'Result 2005-2012'!J223*$AE$7,IF(AND($M$1=2006,'Calculation sheet'!$AQ223="1999-2012"),'Result 2005-2012'!J223*SUM($Y$16:$AE$16)/7,IF(AND($M$1=2007,'Calculation sheet'!$AQ223="1999-2012"),'Result 2005-2012'!J223*SUM($Z$16:$AE$16)/6,IF(AND($M$1=2008,'Calculation sheet'!$AQ223="1999-2012"),'Result 2005-2012'!J223*SUM($AA$16:$AE$16)/5,IF(AND($M$1=2009,'Calculation sheet'!$AQ223="1999-2012"),'Result 2005-2012'!J223*SUM($AB$16:$AE$16)/4,IF(AND($M$1=2010,'Calculation sheet'!$AQ223="1999-2012"),'Result 2005-2012'!J223*SUM($AC$16:$AE$16)/3,IF(AND($M$1=2011,'Calculation sheet'!$AQ223="1999-2012"),'Result 2005-2012'!J223*SUM($AD$16:$AE$16)/2,IF(AND($M$1=2012,'Calculation sheet'!$AQ223="1999-2012"),'Result 2005-2012'!J223*$AE$16,""))))))))))))))))</f>
        <v/>
      </c>
      <c r="K223" s="12" t="str">
        <f>IF('Result 2005-2012'!$R223="","",IF($M$1=2005,'Result 2005-2012'!K223,IF(AND($M$1=2006,'Calculation sheet'!$AQ223="2005-2012"),'Result 2005-2012'!K223*SUM($Y$8:$AE$8)/7,IF(AND($M$1=2007,'Calculation sheet'!$AQ223="2005-2012"),'Result 2005-2012'!K223*SUM($Z$8:$AE$8)/6,IF(AND($M$1=2008,'Calculation sheet'!$AQ223="2005-2012"),'Result 2005-2012'!K223*SUM($AA$8:$AE$8)/5,IF(AND($M$1=2009,'Calculation sheet'!$AQ223="2005-2012"),'Result 2005-2012'!K223*SUM($AB$8:$AE$8)/4,IF(AND($M$1=2010,'Calculation sheet'!$AQ223="2005-2012"),'Result 2005-2012'!K223*SUM($AC$8:$AE$8)/3,IF(AND($M$1=2011,'Calculation sheet'!$AQ223="2005-2012"),'Result 2005-2012'!K223*SUM($AD$8:$AE$8)/2,IF(AND($M$1=2012,'Calculation sheet'!$AQ223="2005-2012"),'Result 2005-2012'!K223*$AE$8,IF(AND($M$1=2006,'Calculation sheet'!$AQ223="1999-2012"),'Result 2005-2012'!K223*SUM($Y$17:$AE$17)/7,IF(AND($M$1=2007,'Calculation sheet'!$AQ223="1999-2012"),'Result 2005-2012'!K223*SUM($Z$17:$AE$17)/6,IF(AND($M$1=2008,'Calculation sheet'!$AQ223="1999-2012"),'Result 2005-2012'!K223*SUM($AA$17:$AE$17)/5,IF(AND($M$1=2009,'Calculation sheet'!$AQ223="1999-2012"),'Result 2005-2012'!K223*SUM($AB$17:$AE$17)/4,IF(AND($M$1=2010,'Calculation sheet'!$AQ223="1999-2012"),'Result 2005-2012'!K223*SUM($AC$17:$AE$17)/3,IF(AND($M$1=2011,'Calculation sheet'!$AQ223="1999-2012"),'Result 2005-2012'!K223*SUM($AD$17:$AE$17)/2,IF(AND($M$1=2012,'Calculation sheet'!$AQ223="1999-2012"),'Result 2005-2012'!K223*$AE$17,""))))))))))))))))</f>
        <v/>
      </c>
      <c r="L223" s="12" t="str">
        <f>IF('Result 2005-2012'!$R223="","",IF($M$1=2005,'Result 2005-2012'!L223,IF(AND($M$1=2006,'Calculation sheet'!$AQ223="2005-2012"),'Result 2005-2012'!L223*SUM($Y$9:$AE$9)/7,IF(AND($M$1=2007,'Calculation sheet'!$AQ223="2005-2012"),'Result 2005-2012'!L223*SUM($Z$9:$AE$9)/6,IF(AND($M$1=2008,'Calculation sheet'!$AQ223="2005-2012"),'Result 2005-2012'!L223*SUM($AA$9:$AE$9)/5,IF(AND($M$1=2009,'Calculation sheet'!$AQ223="2005-2012"),'Result 2005-2012'!L223*SUM($AB$9:$AE$9)/4,IF(AND($M$1=2010,'Calculation sheet'!$AQ223="2005-2012"),'Result 2005-2012'!L223*SUM($AC$9:$AE$9)/3,IF(AND($M$1=2011,'Calculation sheet'!$AQ223="2005-2012"),'Result 2005-2012'!L223*SUM($AD$9:$AE$9)/2,IF(AND($M$1=2012,'Calculation sheet'!$AQ223="2005-2012"),'Result 2005-2012'!L223*$AE$9,IF(AND($M$1=2006,'Calculation sheet'!$AQ223="1999-2012"),'Result 2005-2012'!L223*SUM($Y$18:$AE$18)/7,IF(AND($M$1=2007,'Calculation sheet'!$AQ223="1999-2012"),'Result 2005-2012'!L223*SUM($Z$18:$AE$18)/6,IF(AND($M$1=2008,'Calculation sheet'!$AQ223="1999-2012"),'Result 2005-2012'!L223*SUM($AA$18:$AE$18)/5,IF(AND($M$1=2009,'Calculation sheet'!$AQ223="1999-2012"),'Result 2005-2012'!L223*SUM($AB$18:$AE$18)/4,IF(AND($M$1=2010,'Calculation sheet'!$AQ223="1999-2012"),'Result 2005-2012'!L223*SUM($AC$18:$AE$18)/3,IF(AND($M$1=2011,'Calculation sheet'!$AQ223="1999-2012"),'Result 2005-2012'!L223*SUM($AD$18:$AE$18)/2,IF(AND($M$1=2012,'Calculation sheet'!$AQ223="1999-2012"),'Result 2005-2012'!L223*$AE$18,""))))))))))))))))</f>
        <v/>
      </c>
      <c r="M223" s="12" t="str">
        <f t="shared" si="11"/>
        <v/>
      </c>
      <c r="N223" s="12" t="str">
        <f>IF('Result 2005-2012'!$R223="","",IF($M$1=2005,'Result 2005-2012'!N223,IF(AND($M$1=2006,'Calculation sheet'!$AQ223="2005-2012"),'Result 2005-2012'!N223*SUM($Y$10:$AE$10)/7,IF(AND($M$1=2007,'Calculation sheet'!$AQ223="2005-2012"),'Result 2005-2012'!N223*SUM($Z$10:$AE$10)/6,IF(AND($M$1=2008,'Calculation sheet'!$AQ223="2005-2012"),'Result 2005-2012'!N223*SUM($AA$10:$AE$10)/5,IF(AND($M$1=2009,'Calculation sheet'!$AQ223="2005-2012"),'Result 2005-2012'!N223*SUM($AB$10:$AE$10)/4,IF(AND($M$1=2010,'Calculation sheet'!$AQ223="2005-2012"),'Result 2005-2012'!N223*SUM($AC$10:$AE$10)/3,IF(AND($M$1=2011,'Calculation sheet'!$AQ223="2005-2012"),'Result 2005-2012'!N223*SUM($AD$10:$AE$10)/2,IF(AND($M$1=2012,'Calculation sheet'!$AQ223="2005-2012"),'Result 2005-2012'!N223*$AE$10,IF(AND($M$1=2006,'Calculation sheet'!$AQ223="1999-2012"),'Result 2005-2012'!N223*SUM($Y$16:$AE$16)/7,IF(AND($M$1=2007,'Calculation sheet'!$AQ223="1999-2012"),'Result 2005-2012'!N223*SUM($Z$16:$AE$16)/6,IF(AND($M$1=2008,'Calculation sheet'!$AQ223="1999-2012"),'Result 2005-2012'!N223*SUM($AA$16:$AE$16)/5,IF(AND($M$1=2009,'Calculation sheet'!$AQ223="1999-2012"),'Result 2005-2012'!N223*SUM($AB$16:$AE$16)/4,IF(AND($M$1=2010,'Calculation sheet'!$AQ223="1999-2012"),'Result 2005-2012'!N223*SUM($AC$16:$AE$16)/3,IF(AND($M$1=2011,'Calculation sheet'!$AQ223="1999-2012"),'Result 2005-2012'!N223*SUM($AD$16:$AE$16)/2,IF(AND($M$1=2012,'Calculation sheet'!$AQ223="1999-2012"),'Result 2005-2012'!N223*$AE$16,""))))))))))))))))</f>
        <v/>
      </c>
      <c r="O223" s="12" t="str">
        <f>IF('Result 2005-2012'!$R223="","",IF($M$1=2005,'Result 2005-2012'!O223,IF(AND($M$1=2006,'Calculation sheet'!$AQ223="2005-2012"),'Result 2005-2012'!O223*SUM($Y$10:$AE$10)/7,IF(AND($M$1=2007,'Calculation sheet'!$AQ223="2005-2012"),'Result 2005-2012'!O223*SUM($Z$10:$AE$10)/6,IF(AND($M$1=2008,'Calculation sheet'!$AQ223="2005-2012"),'Result 2005-2012'!O223*SUM($AA$10:$AE$10)/5,IF(AND($M$1=2009,'Calculation sheet'!$AQ223="2005-2012"),'Result 2005-2012'!O223*SUM($AB$10:$AE$10)/4,IF(AND($M$1=2010,'Calculation sheet'!$AQ223="2005-2012"),'Result 2005-2012'!O223*SUM($AC$10:$AE$10)/3,IF(AND($M$1=2011,'Calculation sheet'!$AQ223="2005-2012"),'Result 2005-2012'!O223*SUM($AD$10:$AE$10)/2,IF(AND($M$1=2012,'Calculation sheet'!$AQ223="2005-2012"),'Result 2005-2012'!O223*$AE$10,IF(AND($M$1=2006,'Calculation sheet'!$AQ223="1999-2012"),'Result 2005-2012'!O223*SUM($Y$16:$AE$16)/7,IF(AND($M$1=2007,'Calculation sheet'!$AQ223="1999-2012"),'Result 2005-2012'!O223*SUM($Z$16:$AE$16)/6,IF(AND($M$1=2008,'Calculation sheet'!$AQ223="1999-2012"),'Result 2005-2012'!O223*SUM($AA$16:$AE$16)/5,IF(AND($M$1=2009,'Calculation sheet'!$AQ223="1999-2012"),'Result 2005-2012'!O223*SUM($AB$16:$AE$16)/4,IF(AND($M$1=2010,'Calculation sheet'!$AQ223="1999-2012"),'Result 2005-2012'!O223*SUM($AC$16:$AE$16)/3,IF(AND($M$1=2011,'Calculation sheet'!$AQ223="1999-2012"),'Result 2005-2012'!O223*SUM($AD$16:$AE$16)/2,IF(AND($M$1=2012,'Calculation sheet'!$AQ223="1999-2012"),'Result 2005-2012'!O223*$AE$16,""))))))))))))))))</f>
        <v/>
      </c>
      <c r="P223" s="12" t="str">
        <f>IF('Result 2005-2012'!$R223="","",IF($M$1=2005,'Result 2005-2012'!P223,IF(AND($M$1=2006,'Calculation sheet'!$AQ223="2005-2012"),'Result 2005-2012'!P223*SUM($Y$11:$AE$11)/7,IF(AND($M$1=2007,'Calculation sheet'!$AQ223="2005-2012"),'Result 2005-2012'!P223*SUM($Z$11:$AE$11)/6,IF(AND($M$1=2008,'Calculation sheet'!$AQ223="2005-2012"),'Result 2005-2012'!P223*SUM($AA$11:$AE$11)/5,IF(AND($M$1=2009,'Calculation sheet'!$AQ223="2005-2012"),'Result 2005-2012'!P223*SUM($AB$11:$AE$11)/4,IF(AND($M$1=2010,'Calculation sheet'!$AQ223="2005-2012"),'Result 2005-2012'!P223*SUM($AC$11:$AE$11)/3,IF(AND($M$1=2011,'Calculation sheet'!$AQ223="2005-2012"),'Result 2005-2012'!P223*SUM($AD$11:$AE$11)/2,IF(AND($M$1=2012,'Calculation sheet'!$AQ223="2005-2012"),'Result 2005-2012'!P223*$AE$11,IF(AND($M$1=2006,'Calculation sheet'!$AQ223="1999-2012"),'Result 2005-2012'!P223*SUM($Y$16:$AE$16)/7,IF(AND($M$1=2007,'Calculation sheet'!$AQ223="1999-2012"),'Result 2005-2012'!P223*SUM($Z$16:$AE$16)/6,IF(AND($M$1=2008,'Calculation sheet'!$AQ223="1999-2012"),'Result 2005-2012'!P223*SUM($AA$16:$AE$16)/5,IF(AND($M$1=2009,'Calculation sheet'!$AQ223="1999-2012"),'Result 2005-2012'!P223*SUM($AB$16:$AE$16)/4,IF(AND($M$1=2010,'Calculation sheet'!$AQ223="1999-2012"),'Result 2005-2012'!P223*SUM($AC$16:$AE$16)/3,IF(AND($M$1=2011,'Calculation sheet'!$AQ223="1999-2012"),'Result 2005-2012'!P223*SUM($AD$16:$AE$16)/2,IF(AND($M$1=2012,'Calculation sheet'!$AQ223="1999-2012"),'Result 2005-2012'!P223*$AE$16,""))))))))))))))))</f>
        <v/>
      </c>
      <c r="Q223" s="12" t="str">
        <f t="shared" si="12"/>
        <v/>
      </c>
      <c r="R223" s="14" t="str">
        <f t="shared" si="13"/>
        <v/>
      </c>
    </row>
    <row r="224" spans="1:18" x14ac:dyDescent="0.3">
      <c r="A224" s="4" t="str">
        <f>IF('Input data'!A239="","",'Input data'!A239)</f>
        <v/>
      </c>
      <c r="B224" s="4" t="str">
        <f>IF('Input data'!B239="","",'Input data'!B239)</f>
        <v/>
      </c>
      <c r="C224" s="4" t="str">
        <f>IF('Input data'!C239="","",'Input data'!C239)</f>
        <v/>
      </c>
      <c r="D224" s="4" t="str">
        <f>IF('Input data'!D239="","",'Input data'!D239)</f>
        <v/>
      </c>
      <c r="E224" s="4" t="str">
        <f>IF('Input data'!E239="","",'Input data'!E239)</f>
        <v/>
      </c>
      <c r="F224" s="4" t="str">
        <f>IF('Input data'!F239="","",'Input data'!F239)</f>
        <v/>
      </c>
      <c r="G224" s="4">
        <f>IF('Input data'!G239="","",'Input data'!G239)</f>
        <v>0</v>
      </c>
      <c r="H224" s="4" t="str">
        <f>IF('Input data'!H239&gt;0.5,'Input data'!H239,"")</f>
        <v/>
      </c>
      <c r="I224" s="4" t="str">
        <f>IF('Input data'!I239="","",'Input data'!I239)</f>
        <v/>
      </c>
      <c r="J224" s="12" t="str">
        <f>IF('Result 2005-2012'!$R224="","",IF($M$1=2005,'Result 2005-2012'!J224,IF(AND($M$1=2006,'Calculation sheet'!$AQ224="2005-2012"),'Result 2005-2012'!J224*SUM($Y$7:$AE$7)/7,IF(AND($M$1=2007,'Calculation sheet'!$AQ224="2005-2012"),'Result 2005-2012'!J224*SUM($Z$7:$AE$7)/6,IF(AND($M$1=2008,'Calculation sheet'!$AQ224="2005-2012"),'Result 2005-2012'!J224*SUM($AA$7:$AE$7)/5,IF(AND($M$1=2009,'Calculation sheet'!$AQ224="2005-2012"),'Result 2005-2012'!J224*SUM($AB$7:$AE$7)/4,IF(AND($M$1=2010,'Calculation sheet'!$AQ224="2005-2012"),'Result 2005-2012'!J224*SUM($AC$7:$AE$7)/3,IF(AND($M$1=2011,'Calculation sheet'!$AQ224="2005-2012"),'Result 2005-2012'!J224*SUM($AD$7:$AE$7)/2,IF(AND($M$1=2012,'Calculation sheet'!$AQ224="2005-2012"),'Result 2005-2012'!J224*$AE$7,IF(AND($M$1=2006,'Calculation sheet'!$AQ224="1999-2012"),'Result 2005-2012'!J224*SUM($Y$16:$AE$16)/7,IF(AND($M$1=2007,'Calculation sheet'!$AQ224="1999-2012"),'Result 2005-2012'!J224*SUM($Z$16:$AE$16)/6,IF(AND($M$1=2008,'Calculation sheet'!$AQ224="1999-2012"),'Result 2005-2012'!J224*SUM($AA$16:$AE$16)/5,IF(AND($M$1=2009,'Calculation sheet'!$AQ224="1999-2012"),'Result 2005-2012'!J224*SUM($AB$16:$AE$16)/4,IF(AND($M$1=2010,'Calculation sheet'!$AQ224="1999-2012"),'Result 2005-2012'!J224*SUM($AC$16:$AE$16)/3,IF(AND($M$1=2011,'Calculation sheet'!$AQ224="1999-2012"),'Result 2005-2012'!J224*SUM($AD$16:$AE$16)/2,IF(AND($M$1=2012,'Calculation sheet'!$AQ224="1999-2012"),'Result 2005-2012'!J224*$AE$16,""))))))))))))))))</f>
        <v/>
      </c>
      <c r="K224" s="12" t="str">
        <f>IF('Result 2005-2012'!$R224="","",IF($M$1=2005,'Result 2005-2012'!K224,IF(AND($M$1=2006,'Calculation sheet'!$AQ224="2005-2012"),'Result 2005-2012'!K224*SUM($Y$8:$AE$8)/7,IF(AND($M$1=2007,'Calculation sheet'!$AQ224="2005-2012"),'Result 2005-2012'!K224*SUM($Z$8:$AE$8)/6,IF(AND($M$1=2008,'Calculation sheet'!$AQ224="2005-2012"),'Result 2005-2012'!K224*SUM($AA$8:$AE$8)/5,IF(AND($M$1=2009,'Calculation sheet'!$AQ224="2005-2012"),'Result 2005-2012'!K224*SUM($AB$8:$AE$8)/4,IF(AND($M$1=2010,'Calculation sheet'!$AQ224="2005-2012"),'Result 2005-2012'!K224*SUM($AC$8:$AE$8)/3,IF(AND($M$1=2011,'Calculation sheet'!$AQ224="2005-2012"),'Result 2005-2012'!K224*SUM($AD$8:$AE$8)/2,IF(AND($M$1=2012,'Calculation sheet'!$AQ224="2005-2012"),'Result 2005-2012'!K224*$AE$8,IF(AND($M$1=2006,'Calculation sheet'!$AQ224="1999-2012"),'Result 2005-2012'!K224*SUM($Y$17:$AE$17)/7,IF(AND($M$1=2007,'Calculation sheet'!$AQ224="1999-2012"),'Result 2005-2012'!K224*SUM($Z$17:$AE$17)/6,IF(AND($M$1=2008,'Calculation sheet'!$AQ224="1999-2012"),'Result 2005-2012'!K224*SUM($AA$17:$AE$17)/5,IF(AND($M$1=2009,'Calculation sheet'!$AQ224="1999-2012"),'Result 2005-2012'!K224*SUM($AB$17:$AE$17)/4,IF(AND($M$1=2010,'Calculation sheet'!$AQ224="1999-2012"),'Result 2005-2012'!K224*SUM($AC$17:$AE$17)/3,IF(AND($M$1=2011,'Calculation sheet'!$AQ224="1999-2012"),'Result 2005-2012'!K224*SUM($AD$17:$AE$17)/2,IF(AND($M$1=2012,'Calculation sheet'!$AQ224="1999-2012"),'Result 2005-2012'!K224*$AE$17,""))))))))))))))))</f>
        <v/>
      </c>
      <c r="L224" s="12" t="str">
        <f>IF('Result 2005-2012'!$R224="","",IF($M$1=2005,'Result 2005-2012'!L224,IF(AND($M$1=2006,'Calculation sheet'!$AQ224="2005-2012"),'Result 2005-2012'!L224*SUM($Y$9:$AE$9)/7,IF(AND($M$1=2007,'Calculation sheet'!$AQ224="2005-2012"),'Result 2005-2012'!L224*SUM($Z$9:$AE$9)/6,IF(AND($M$1=2008,'Calculation sheet'!$AQ224="2005-2012"),'Result 2005-2012'!L224*SUM($AA$9:$AE$9)/5,IF(AND($M$1=2009,'Calculation sheet'!$AQ224="2005-2012"),'Result 2005-2012'!L224*SUM($AB$9:$AE$9)/4,IF(AND($M$1=2010,'Calculation sheet'!$AQ224="2005-2012"),'Result 2005-2012'!L224*SUM($AC$9:$AE$9)/3,IF(AND($M$1=2011,'Calculation sheet'!$AQ224="2005-2012"),'Result 2005-2012'!L224*SUM($AD$9:$AE$9)/2,IF(AND($M$1=2012,'Calculation sheet'!$AQ224="2005-2012"),'Result 2005-2012'!L224*$AE$9,IF(AND($M$1=2006,'Calculation sheet'!$AQ224="1999-2012"),'Result 2005-2012'!L224*SUM($Y$18:$AE$18)/7,IF(AND($M$1=2007,'Calculation sheet'!$AQ224="1999-2012"),'Result 2005-2012'!L224*SUM($Z$18:$AE$18)/6,IF(AND($M$1=2008,'Calculation sheet'!$AQ224="1999-2012"),'Result 2005-2012'!L224*SUM($AA$18:$AE$18)/5,IF(AND($M$1=2009,'Calculation sheet'!$AQ224="1999-2012"),'Result 2005-2012'!L224*SUM($AB$18:$AE$18)/4,IF(AND($M$1=2010,'Calculation sheet'!$AQ224="1999-2012"),'Result 2005-2012'!L224*SUM($AC$18:$AE$18)/3,IF(AND($M$1=2011,'Calculation sheet'!$AQ224="1999-2012"),'Result 2005-2012'!L224*SUM($AD$18:$AE$18)/2,IF(AND($M$1=2012,'Calculation sheet'!$AQ224="1999-2012"),'Result 2005-2012'!L224*$AE$18,""))))))))))))))))</f>
        <v/>
      </c>
      <c r="M224" s="12" t="str">
        <f t="shared" si="11"/>
        <v/>
      </c>
      <c r="N224" s="12" t="str">
        <f>IF('Result 2005-2012'!$R224="","",IF($M$1=2005,'Result 2005-2012'!N224,IF(AND($M$1=2006,'Calculation sheet'!$AQ224="2005-2012"),'Result 2005-2012'!N224*SUM($Y$10:$AE$10)/7,IF(AND($M$1=2007,'Calculation sheet'!$AQ224="2005-2012"),'Result 2005-2012'!N224*SUM($Z$10:$AE$10)/6,IF(AND($M$1=2008,'Calculation sheet'!$AQ224="2005-2012"),'Result 2005-2012'!N224*SUM($AA$10:$AE$10)/5,IF(AND($M$1=2009,'Calculation sheet'!$AQ224="2005-2012"),'Result 2005-2012'!N224*SUM($AB$10:$AE$10)/4,IF(AND($M$1=2010,'Calculation sheet'!$AQ224="2005-2012"),'Result 2005-2012'!N224*SUM($AC$10:$AE$10)/3,IF(AND($M$1=2011,'Calculation sheet'!$AQ224="2005-2012"),'Result 2005-2012'!N224*SUM($AD$10:$AE$10)/2,IF(AND($M$1=2012,'Calculation sheet'!$AQ224="2005-2012"),'Result 2005-2012'!N224*$AE$10,IF(AND($M$1=2006,'Calculation sheet'!$AQ224="1999-2012"),'Result 2005-2012'!N224*SUM($Y$16:$AE$16)/7,IF(AND($M$1=2007,'Calculation sheet'!$AQ224="1999-2012"),'Result 2005-2012'!N224*SUM($Z$16:$AE$16)/6,IF(AND($M$1=2008,'Calculation sheet'!$AQ224="1999-2012"),'Result 2005-2012'!N224*SUM($AA$16:$AE$16)/5,IF(AND($M$1=2009,'Calculation sheet'!$AQ224="1999-2012"),'Result 2005-2012'!N224*SUM($AB$16:$AE$16)/4,IF(AND($M$1=2010,'Calculation sheet'!$AQ224="1999-2012"),'Result 2005-2012'!N224*SUM($AC$16:$AE$16)/3,IF(AND($M$1=2011,'Calculation sheet'!$AQ224="1999-2012"),'Result 2005-2012'!N224*SUM($AD$16:$AE$16)/2,IF(AND($M$1=2012,'Calculation sheet'!$AQ224="1999-2012"),'Result 2005-2012'!N224*$AE$16,""))))))))))))))))</f>
        <v/>
      </c>
      <c r="O224" s="12" t="str">
        <f>IF('Result 2005-2012'!$R224="","",IF($M$1=2005,'Result 2005-2012'!O224,IF(AND($M$1=2006,'Calculation sheet'!$AQ224="2005-2012"),'Result 2005-2012'!O224*SUM($Y$10:$AE$10)/7,IF(AND($M$1=2007,'Calculation sheet'!$AQ224="2005-2012"),'Result 2005-2012'!O224*SUM($Z$10:$AE$10)/6,IF(AND($M$1=2008,'Calculation sheet'!$AQ224="2005-2012"),'Result 2005-2012'!O224*SUM($AA$10:$AE$10)/5,IF(AND($M$1=2009,'Calculation sheet'!$AQ224="2005-2012"),'Result 2005-2012'!O224*SUM($AB$10:$AE$10)/4,IF(AND($M$1=2010,'Calculation sheet'!$AQ224="2005-2012"),'Result 2005-2012'!O224*SUM($AC$10:$AE$10)/3,IF(AND($M$1=2011,'Calculation sheet'!$AQ224="2005-2012"),'Result 2005-2012'!O224*SUM($AD$10:$AE$10)/2,IF(AND($M$1=2012,'Calculation sheet'!$AQ224="2005-2012"),'Result 2005-2012'!O224*$AE$10,IF(AND($M$1=2006,'Calculation sheet'!$AQ224="1999-2012"),'Result 2005-2012'!O224*SUM($Y$16:$AE$16)/7,IF(AND($M$1=2007,'Calculation sheet'!$AQ224="1999-2012"),'Result 2005-2012'!O224*SUM($Z$16:$AE$16)/6,IF(AND($M$1=2008,'Calculation sheet'!$AQ224="1999-2012"),'Result 2005-2012'!O224*SUM($AA$16:$AE$16)/5,IF(AND($M$1=2009,'Calculation sheet'!$AQ224="1999-2012"),'Result 2005-2012'!O224*SUM($AB$16:$AE$16)/4,IF(AND($M$1=2010,'Calculation sheet'!$AQ224="1999-2012"),'Result 2005-2012'!O224*SUM($AC$16:$AE$16)/3,IF(AND($M$1=2011,'Calculation sheet'!$AQ224="1999-2012"),'Result 2005-2012'!O224*SUM($AD$16:$AE$16)/2,IF(AND($M$1=2012,'Calculation sheet'!$AQ224="1999-2012"),'Result 2005-2012'!O224*$AE$16,""))))))))))))))))</f>
        <v/>
      </c>
      <c r="P224" s="12" t="str">
        <f>IF('Result 2005-2012'!$R224="","",IF($M$1=2005,'Result 2005-2012'!P224,IF(AND($M$1=2006,'Calculation sheet'!$AQ224="2005-2012"),'Result 2005-2012'!P224*SUM($Y$11:$AE$11)/7,IF(AND($M$1=2007,'Calculation sheet'!$AQ224="2005-2012"),'Result 2005-2012'!P224*SUM($Z$11:$AE$11)/6,IF(AND($M$1=2008,'Calculation sheet'!$AQ224="2005-2012"),'Result 2005-2012'!P224*SUM($AA$11:$AE$11)/5,IF(AND($M$1=2009,'Calculation sheet'!$AQ224="2005-2012"),'Result 2005-2012'!P224*SUM($AB$11:$AE$11)/4,IF(AND($M$1=2010,'Calculation sheet'!$AQ224="2005-2012"),'Result 2005-2012'!P224*SUM($AC$11:$AE$11)/3,IF(AND($M$1=2011,'Calculation sheet'!$AQ224="2005-2012"),'Result 2005-2012'!P224*SUM($AD$11:$AE$11)/2,IF(AND($M$1=2012,'Calculation sheet'!$AQ224="2005-2012"),'Result 2005-2012'!P224*$AE$11,IF(AND($M$1=2006,'Calculation sheet'!$AQ224="1999-2012"),'Result 2005-2012'!P224*SUM($Y$16:$AE$16)/7,IF(AND($M$1=2007,'Calculation sheet'!$AQ224="1999-2012"),'Result 2005-2012'!P224*SUM($Z$16:$AE$16)/6,IF(AND($M$1=2008,'Calculation sheet'!$AQ224="1999-2012"),'Result 2005-2012'!P224*SUM($AA$16:$AE$16)/5,IF(AND($M$1=2009,'Calculation sheet'!$AQ224="1999-2012"),'Result 2005-2012'!P224*SUM($AB$16:$AE$16)/4,IF(AND($M$1=2010,'Calculation sheet'!$AQ224="1999-2012"),'Result 2005-2012'!P224*SUM($AC$16:$AE$16)/3,IF(AND($M$1=2011,'Calculation sheet'!$AQ224="1999-2012"),'Result 2005-2012'!P224*SUM($AD$16:$AE$16)/2,IF(AND($M$1=2012,'Calculation sheet'!$AQ224="1999-2012"),'Result 2005-2012'!P224*$AE$16,""))))))))))))))))</f>
        <v/>
      </c>
      <c r="Q224" s="12" t="str">
        <f t="shared" si="12"/>
        <v/>
      </c>
      <c r="R224" s="14" t="str">
        <f t="shared" si="13"/>
        <v/>
      </c>
    </row>
    <row r="225" spans="1:18" x14ac:dyDescent="0.3">
      <c r="A225" s="4" t="str">
        <f>IF('Input data'!A240="","",'Input data'!A240)</f>
        <v/>
      </c>
      <c r="B225" s="4" t="str">
        <f>IF('Input data'!B240="","",'Input data'!B240)</f>
        <v/>
      </c>
      <c r="C225" s="4" t="str">
        <f>IF('Input data'!C240="","",'Input data'!C240)</f>
        <v/>
      </c>
      <c r="D225" s="4" t="str">
        <f>IF('Input data'!D240="","",'Input data'!D240)</f>
        <v/>
      </c>
      <c r="E225" s="4" t="str">
        <f>IF('Input data'!E240="","",'Input data'!E240)</f>
        <v/>
      </c>
      <c r="F225" s="4" t="str">
        <f>IF('Input data'!F240="","",'Input data'!F240)</f>
        <v/>
      </c>
      <c r="G225" s="4">
        <f>IF('Input data'!G240="","",'Input data'!G240)</f>
        <v>0</v>
      </c>
      <c r="H225" s="4" t="str">
        <f>IF('Input data'!H240&gt;0.5,'Input data'!H240,"")</f>
        <v/>
      </c>
      <c r="I225" s="4" t="str">
        <f>IF('Input data'!I240="","",'Input data'!I240)</f>
        <v/>
      </c>
      <c r="J225" s="12" t="str">
        <f>IF('Result 2005-2012'!$R225="","",IF($M$1=2005,'Result 2005-2012'!J225,IF(AND($M$1=2006,'Calculation sheet'!$AQ225="2005-2012"),'Result 2005-2012'!J225*SUM($Y$7:$AE$7)/7,IF(AND($M$1=2007,'Calculation sheet'!$AQ225="2005-2012"),'Result 2005-2012'!J225*SUM($Z$7:$AE$7)/6,IF(AND($M$1=2008,'Calculation sheet'!$AQ225="2005-2012"),'Result 2005-2012'!J225*SUM($AA$7:$AE$7)/5,IF(AND($M$1=2009,'Calculation sheet'!$AQ225="2005-2012"),'Result 2005-2012'!J225*SUM($AB$7:$AE$7)/4,IF(AND($M$1=2010,'Calculation sheet'!$AQ225="2005-2012"),'Result 2005-2012'!J225*SUM($AC$7:$AE$7)/3,IF(AND($M$1=2011,'Calculation sheet'!$AQ225="2005-2012"),'Result 2005-2012'!J225*SUM($AD$7:$AE$7)/2,IF(AND($M$1=2012,'Calculation sheet'!$AQ225="2005-2012"),'Result 2005-2012'!J225*$AE$7,IF(AND($M$1=2006,'Calculation sheet'!$AQ225="1999-2012"),'Result 2005-2012'!J225*SUM($Y$16:$AE$16)/7,IF(AND($M$1=2007,'Calculation sheet'!$AQ225="1999-2012"),'Result 2005-2012'!J225*SUM($Z$16:$AE$16)/6,IF(AND($M$1=2008,'Calculation sheet'!$AQ225="1999-2012"),'Result 2005-2012'!J225*SUM($AA$16:$AE$16)/5,IF(AND($M$1=2009,'Calculation sheet'!$AQ225="1999-2012"),'Result 2005-2012'!J225*SUM($AB$16:$AE$16)/4,IF(AND($M$1=2010,'Calculation sheet'!$AQ225="1999-2012"),'Result 2005-2012'!J225*SUM($AC$16:$AE$16)/3,IF(AND($M$1=2011,'Calculation sheet'!$AQ225="1999-2012"),'Result 2005-2012'!J225*SUM($AD$16:$AE$16)/2,IF(AND($M$1=2012,'Calculation sheet'!$AQ225="1999-2012"),'Result 2005-2012'!J225*$AE$16,""))))))))))))))))</f>
        <v/>
      </c>
      <c r="K225" s="12" t="str">
        <f>IF('Result 2005-2012'!$R225="","",IF($M$1=2005,'Result 2005-2012'!K225,IF(AND($M$1=2006,'Calculation sheet'!$AQ225="2005-2012"),'Result 2005-2012'!K225*SUM($Y$8:$AE$8)/7,IF(AND($M$1=2007,'Calculation sheet'!$AQ225="2005-2012"),'Result 2005-2012'!K225*SUM($Z$8:$AE$8)/6,IF(AND($M$1=2008,'Calculation sheet'!$AQ225="2005-2012"),'Result 2005-2012'!K225*SUM($AA$8:$AE$8)/5,IF(AND($M$1=2009,'Calculation sheet'!$AQ225="2005-2012"),'Result 2005-2012'!K225*SUM($AB$8:$AE$8)/4,IF(AND($M$1=2010,'Calculation sheet'!$AQ225="2005-2012"),'Result 2005-2012'!K225*SUM($AC$8:$AE$8)/3,IF(AND($M$1=2011,'Calculation sheet'!$AQ225="2005-2012"),'Result 2005-2012'!K225*SUM($AD$8:$AE$8)/2,IF(AND($M$1=2012,'Calculation sheet'!$AQ225="2005-2012"),'Result 2005-2012'!K225*$AE$8,IF(AND($M$1=2006,'Calculation sheet'!$AQ225="1999-2012"),'Result 2005-2012'!K225*SUM($Y$17:$AE$17)/7,IF(AND($M$1=2007,'Calculation sheet'!$AQ225="1999-2012"),'Result 2005-2012'!K225*SUM($Z$17:$AE$17)/6,IF(AND($M$1=2008,'Calculation sheet'!$AQ225="1999-2012"),'Result 2005-2012'!K225*SUM($AA$17:$AE$17)/5,IF(AND($M$1=2009,'Calculation sheet'!$AQ225="1999-2012"),'Result 2005-2012'!K225*SUM($AB$17:$AE$17)/4,IF(AND($M$1=2010,'Calculation sheet'!$AQ225="1999-2012"),'Result 2005-2012'!K225*SUM($AC$17:$AE$17)/3,IF(AND($M$1=2011,'Calculation sheet'!$AQ225="1999-2012"),'Result 2005-2012'!K225*SUM($AD$17:$AE$17)/2,IF(AND($M$1=2012,'Calculation sheet'!$AQ225="1999-2012"),'Result 2005-2012'!K225*$AE$17,""))))))))))))))))</f>
        <v/>
      </c>
      <c r="L225" s="12" t="str">
        <f>IF('Result 2005-2012'!$R225="","",IF($M$1=2005,'Result 2005-2012'!L225,IF(AND($M$1=2006,'Calculation sheet'!$AQ225="2005-2012"),'Result 2005-2012'!L225*SUM($Y$9:$AE$9)/7,IF(AND($M$1=2007,'Calculation sheet'!$AQ225="2005-2012"),'Result 2005-2012'!L225*SUM($Z$9:$AE$9)/6,IF(AND($M$1=2008,'Calculation sheet'!$AQ225="2005-2012"),'Result 2005-2012'!L225*SUM($AA$9:$AE$9)/5,IF(AND($M$1=2009,'Calculation sheet'!$AQ225="2005-2012"),'Result 2005-2012'!L225*SUM($AB$9:$AE$9)/4,IF(AND($M$1=2010,'Calculation sheet'!$AQ225="2005-2012"),'Result 2005-2012'!L225*SUM($AC$9:$AE$9)/3,IF(AND($M$1=2011,'Calculation sheet'!$AQ225="2005-2012"),'Result 2005-2012'!L225*SUM($AD$9:$AE$9)/2,IF(AND($M$1=2012,'Calculation sheet'!$AQ225="2005-2012"),'Result 2005-2012'!L225*$AE$9,IF(AND($M$1=2006,'Calculation sheet'!$AQ225="1999-2012"),'Result 2005-2012'!L225*SUM($Y$18:$AE$18)/7,IF(AND($M$1=2007,'Calculation sheet'!$AQ225="1999-2012"),'Result 2005-2012'!L225*SUM($Z$18:$AE$18)/6,IF(AND($M$1=2008,'Calculation sheet'!$AQ225="1999-2012"),'Result 2005-2012'!L225*SUM($AA$18:$AE$18)/5,IF(AND($M$1=2009,'Calculation sheet'!$AQ225="1999-2012"),'Result 2005-2012'!L225*SUM($AB$18:$AE$18)/4,IF(AND($M$1=2010,'Calculation sheet'!$AQ225="1999-2012"),'Result 2005-2012'!L225*SUM($AC$18:$AE$18)/3,IF(AND($M$1=2011,'Calculation sheet'!$AQ225="1999-2012"),'Result 2005-2012'!L225*SUM($AD$18:$AE$18)/2,IF(AND($M$1=2012,'Calculation sheet'!$AQ225="1999-2012"),'Result 2005-2012'!L225*$AE$18,""))))))))))))))))</f>
        <v/>
      </c>
      <c r="M225" s="12" t="str">
        <f t="shared" si="11"/>
        <v/>
      </c>
      <c r="N225" s="12" t="str">
        <f>IF('Result 2005-2012'!$R225="","",IF($M$1=2005,'Result 2005-2012'!N225,IF(AND($M$1=2006,'Calculation sheet'!$AQ225="2005-2012"),'Result 2005-2012'!N225*SUM($Y$10:$AE$10)/7,IF(AND($M$1=2007,'Calculation sheet'!$AQ225="2005-2012"),'Result 2005-2012'!N225*SUM($Z$10:$AE$10)/6,IF(AND($M$1=2008,'Calculation sheet'!$AQ225="2005-2012"),'Result 2005-2012'!N225*SUM($AA$10:$AE$10)/5,IF(AND($M$1=2009,'Calculation sheet'!$AQ225="2005-2012"),'Result 2005-2012'!N225*SUM($AB$10:$AE$10)/4,IF(AND($M$1=2010,'Calculation sheet'!$AQ225="2005-2012"),'Result 2005-2012'!N225*SUM($AC$10:$AE$10)/3,IF(AND($M$1=2011,'Calculation sheet'!$AQ225="2005-2012"),'Result 2005-2012'!N225*SUM($AD$10:$AE$10)/2,IF(AND($M$1=2012,'Calculation sheet'!$AQ225="2005-2012"),'Result 2005-2012'!N225*$AE$10,IF(AND($M$1=2006,'Calculation sheet'!$AQ225="1999-2012"),'Result 2005-2012'!N225*SUM($Y$16:$AE$16)/7,IF(AND($M$1=2007,'Calculation sheet'!$AQ225="1999-2012"),'Result 2005-2012'!N225*SUM($Z$16:$AE$16)/6,IF(AND($M$1=2008,'Calculation sheet'!$AQ225="1999-2012"),'Result 2005-2012'!N225*SUM($AA$16:$AE$16)/5,IF(AND($M$1=2009,'Calculation sheet'!$AQ225="1999-2012"),'Result 2005-2012'!N225*SUM($AB$16:$AE$16)/4,IF(AND($M$1=2010,'Calculation sheet'!$AQ225="1999-2012"),'Result 2005-2012'!N225*SUM($AC$16:$AE$16)/3,IF(AND($M$1=2011,'Calculation sheet'!$AQ225="1999-2012"),'Result 2005-2012'!N225*SUM($AD$16:$AE$16)/2,IF(AND($M$1=2012,'Calculation sheet'!$AQ225="1999-2012"),'Result 2005-2012'!N225*$AE$16,""))))))))))))))))</f>
        <v/>
      </c>
      <c r="O225" s="12" t="str">
        <f>IF('Result 2005-2012'!$R225="","",IF($M$1=2005,'Result 2005-2012'!O225,IF(AND($M$1=2006,'Calculation sheet'!$AQ225="2005-2012"),'Result 2005-2012'!O225*SUM($Y$10:$AE$10)/7,IF(AND($M$1=2007,'Calculation sheet'!$AQ225="2005-2012"),'Result 2005-2012'!O225*SUM($Z$10:$AE$10)/6,IF(AND($M$1=2008,'Calculation sheet'!$AQ225="2005-2012"),'Result 2005-2012'!O225*SUM($AA$10:$AE$10)/5,IF(AND($M$1=2009,'Calculation sheet'!$AQ225="2005-2012"),'Result 2005-2012'!O225*SUM($AB$10:$AE$10)/4,IF(AND($M$1=2010,'Calculation sheet'!$AQ225="2005-2012"),'Result 2005-2012'!O225*SUM($AC$10:$AE$10)/3,IF(AND($M$1=2011,'Calculation sheet'!$AQ225="2005-2012"),'Result 2005-2012'!O225*SUM($AD$10:$AE$10)/2,IF(AND($M$1=2012,'Calculation sheet'!$AQ225="2005-2012"),'Result 2005-2012'!O225*$AE$10,IF(AND($M$1=2006,'Calculation sheet'!$AQ225="1999-2012"),'Result 2005-2012'!O225*SUM($Y$16:$AE$16)/7,IF(AND($M$1=2007,'Calculation sheet'!$AQ225="1999-2012"),'Result 2005-2012'!O225*SUM($Z$16:$AE$16)/6,IF(AND($M$1=2008,'Calculation sheet'!$AQ225="1999-2012"),'Result 2005-2012'!O225*SUM($AA$16:$AE$16)/5,IF(AND($M$1=2009,'Calculation sheet'!$AQ225="1999-2012"),'Result 2005-2012'!O225*SUM($AB$16:$AE$16)/4,IF(AND($M$1=2010,'Calculation sheet'!$AQ225="1999-2012"),'Result 2005-2012'!O225*SUM($AC$16:$AE$16)/3,IF(AND($M$1=2011,'Calculation sheet'!$AQ225="1999-2012"),'Result 2005-2012'!O225*SUM($AD$16:$AE$16)/2,IF(AND($M$1=2012,'Calculation sheet'!$AQ225="1999-2012"),'Result 2005-2012'!O225*$AE$16,""))))))))))))))))</f>
        <v/>
      </c>
      <c r="P225" s="12" t="str">
        <f>IF('Result 2005-2012'!$R225="","",IF($M$1=2005,'Result 2005-2012'!P225,IF(AND($M$1=2006,'Calculation sheet'!$AQ225="2005-2012"),'Result 2005-2012'!P225*SUM($Y$11:$AE$11)/7,IF(AND($M$1=2007,'Calculation sheet'!$AQ225="2005-2012"),'Result 2005-2012'!P225*SUM($Z$11:$AE$11)/6,IF(AND($M$1=2008,'Calculation sheet'!$AQ225="2005-2012"),'Result 2005-2012'!P225*SUM($AA$11:$AE$11)/5,IF(AND($M$1=2009,'Calculation sheet'!$AQ225="2005-2012"),'Result 2005-2012'!P225*SUM($AB$11:$AE$11)/4,IF(AND($M$1=2010,'Calculation sheet'!$AQ225="2005-2012"),'Result 2005-2012'!P225*SUM($AC$11:$AE$11)/3,IF(AND($M$1=2011,'Calculation sheet'!$AQ225="2005-2012"),'Result 2005-2012'!P225*SUM($AD$11:$AE$11)/2,IF(AND($M$1=2012,'Calculation sheet'!$AQ225="2005-2012"),'Result 2005-2012'!P225*$AE$11,IF(AND($M$1=2006,'Calculation sheet'!$AQ225="1999-2012"),'Result 2005-2012'!P225*SUM($Y$16:$AE$16)/7,IF(AND($M$1=2007,'Calculation sheet'!$AQ225="1999-2012"),'Result 2005-2012'!P225*SUM($Z$16:$AE$16)/6,IF(AND($M$1=2008,'Calculation sheet'!$AQ225="1999-2012"),'Result 2005-2012'!P225*SUM($AA$16:$AE$16)/5,IF(AND($M$1=2009,'Calculation sheet'!$AQ225="1999-2012"),'Result 2005-2012'!P225*SUM($AB$16:$AE$16)/4,IF(AND($M$1=2010,'Calculation sheet'!$AQ225="1999-2012"),'Result 2005-2012'!P225*SUM($AC$16:$AE$16)/3,IF(AND($M$1=2011,'Calculation sheet'!$AQ225="1999-2012"),'Result 2005-2012'!P225*SUM($AD$16:$AE$16)/2,IF(AND($M$1=2012,'Calculation sheet'!$AQ225="1999-2012"),'Result 2005-2012'!P225*$AE$16,""))))))))))))))))</f>
        <v/>
      </c>
      <c r="Q225" s="12" t="str">
        <f t="shared" si="12"/>
        <v/>
      </c>
      <c r="R225" s="14" t="str">
        <f t="shared" si="13"/>
        <v/>
      </c>
    </row>
    <row r="226" spans="1:18" x14ac:dyDescent="0.3">
      <c r="A226" s="4" t="str">
        <f>IF('Input data'!A241="","",'Input data'!A241)</f>
        <v/>
      </c>
      <c r="B226" s="4" t="str">
        <f>IF('Input data'!B241="","",'Input data'!B241)</f>
        <v/>
      </c>
      <c r="C226" s="4" t="str">
        <f>IF('Input data'!C241="","",'Input data'!C241)</f>
        <v/>
      </c>
      <c r="D226" s="4" t="str">
        <f>IF('Input data'!D241="","",'Input data'!D241)</f>
        <v/>
      </c>
      <c r="E226" s="4" t="str">
        <f>IF('Input data'!E241="","",'Input data'!E241)</f>
        <v/>
      </c>
      <c r="F226" s="4" t="str">
        <f>IF('Input data'!F241="","",'Input data'!F241)</f>
        <v/>
      </c>
      <c r="G226" s="4">
        <f>IF('Input data'!G241="","",'Input data'!G241)</f>
        <v>0</v>
      </c>
      <c r="H226" s="4" t="str">
        <f>IF('Input data'!H241&gt;0.5,'Input data'!H241,"")</f>
        <v/>
      </c>
      <c r="I226" s="4" t="str">
        <f>IF('Input data'!I241="","",'Input data'!I241)</f>
        <v/>
      </c>
      <c r="J226" s="12" t="str">
        <f>IF('Result 2005-2012'!$R226="","",IF($M$1=2005,'Result 2005-2012'!J226,IF(AND($M$1=2006,'Calculation sheet'!$AQ226="2005-2012"),'Result 2005-2012'!J226*SUM($Y$7:$AE$7)/7,IF(AND($M$1=2007,'Calculation sheet'!$AQ226="2005-2012"),'Result 2005-2012'!J226*SUM($Z$7:$AE$7)/6,IF(AND($M$1=2008,'Calculation sheet'!$AQ226="2005-2012"),'Result 2005-2012'!J226*SUM($AA$7:$AE$7)/5,IF(AND($M$1=2009,'Calculation sheet'!$AQ226="2005-2012"),'Result 2005-2012'!J226*SUM($AB$7:$AE$7)/4,IF(AND($M$1=2010,'Calculation sheet'!$AQ226="2005-2012"),'Result 2005-2012'!J226*SUM($AC$7:$AE$7)/3,IF(AND($M$1=2011,'Calculation sheet'!$AQ226="2005-2012"),'Result 2005-2012'!J226*SUM($AD$7:$AE$7)/2,IF(AND($M$1=2012,'Calculation sheet'!$AQ226="2005-2012"),'Result 2005-2012'!J226*$AE$7,IF(AND($M$1=2006,'Calculation sheet'!$AQ226="1999-2012"),'Result 2005-2012'!J226*SUM($Y$16:$AE$16)/7,IF(AND($M$1=2007,'Calculation sheet'!$AQ226="1999-2012"),'Result 2005-2012'!J226*SUM($Z$16:$AE$16)/6,IF(AND($M$1=2008,'Calculation sheet'!$AQ226="1999-2012"),'Result 2005-2012'!J226*SUM($AA$16:$AE$16)/5,IF(AND($M$1=2009,'Calculation sheet'!$AQ226="1999-2012"),'Result 2005-2012'!J226*SUM($AB$16:$AE$16)/4,IF(AND($M$1=2010,'Calculation sheet'!$AQ226="1999-2012"),'Result 2005-2012'!J226*SUM($AC$16:$AE$16)/3,IF(AND($M$1=2011,'Calculation sheet'!$AQ226="1999-2012"),'Result 2005-2012'!J226*SUM($AD$16:$AE$16)/2,IF(AND($M$1=2012,'Calculation sheet'!$AQ226="1999-2012"),'Result 2005-2012'!J226*$AE$16,""))))))))))))))))</f>
        <v/>
      </c>
      <c r="K226" s="12" t="str">
        <f>IF('Result 2005-2012'!$R226="","",IF($M$1=2005,'Result 2005-2012'!K226,IF(AND($M$1=2006,'Calculation sheet'!$AQ226="2005-2012"),'Result 2005-2012'!K226*SUM($Y$8:$AE$8)/7,IF(AND($M$1=2007,'Calculation sheet'!$AQ226="2005-2012"),'Result 2005-2012'!K226*SUM($Z$8:$AE$8)/6,IF(AND($M$1=2008,'Calculation sheet'!$AQ226="2005-2012"),'Result 2005-2012'!K226*SUM($AA$8:$AE$8)/5,IF(AND($M$1=2009,'Calculation sheet'!$AQ226="2005-2012"),'Result 2005-2012'!K226*SUM($AB$8:$AE$8)/4,IF(AND($M$1=2010,'Calculation sheet'!$AQ226="2005-2012"),'Result 2005-2012'!K226*SUM($AC$8:$AE$8)/3,IF(AND($M$1=2011,'Calculation sheet'!$AQ226="2005-2012"),'Result 2005-2012'!K226*SUM($AD$8:$AE$8)/2,IF(AND($M$1=2012,'Calculation sheet'!$AQ226="2005-2012"),'Result 2005-2012'!K226*$AE$8,IF(AND($M$1=2006,'Calculation sheet'!$AQ226="1999-2012"),'Result 2005-2012'!K226*SUM($Y$17:$AE$17)/7,IF(AND($M$1=2007,'Calculation sheet'!$AQ226="1999-2012"),'Result 2005-2012'!K226*SUM($Z$17:$AE$17)/6,IF(AND($M$1=2008,'Calculation sheet'!$AQ226="1999-2012"),'Result 2005-2012'!K226*SUM($AA$17:$AE$17)/5,IF(AND($M$1=2009,'Calculation sheet'!$AQ226="1999-2012"),'Result 2005-2012'!K226*SUM($AB$17:$AE$17)/4,IF(AND($M$1=2010,'Calculation sheet'!$AQ226="1999-2012"),'Result 2005-2012'!K226*SUM($AC$17:$AE$17)/3,IF(AND($M$1=2011,'Calculation sheet'!$AQ226="1999-2012"),'Result 2005-2012'!K226*SUM($AD$17:$AE$17)/2,IF(AND($M$1=2012,'Calculation sheet'!$AQ226="1999-2012"),'Result 2005-2012'!K226*$AE$17,""))))))))))))))))</f>
        <v/>
      </c>
      <c r="L226" s="12" t="str">
        <f>IF('Result 2005-2012'!$R226="","",IF($M$1=2005,'Result 2005-2012'!L226,IF(AND($M$1=2006,'Calculation sheet'!$AQ226="2005-2012"),'Result 2005-2012'!L226*SUM($Y$9:$AE$9)/7,IF(AND($M$1=2007,'Calculation sheet'!$AQ226="2005-2012"),'Result 2005-2012'!L226*SUM($Z$9:$AE$9)/6,IF(AND($M$1=2008,'Calculation sheet'!$AQ226="2005-2012"),'Result 2005-2012'!L226*SUM($AA$9:$AE$9)/5,IF(AND($M$1=2009,'Calculation sheet'!$AQ226="2005-2012"),'Result 2005-2012'!L226*SUM($AB$9:$AE$9)/4,IF(AND($M$1=2010,'Calculation sheet'!$AQ226="2005-2012"),'Result 2005-2012'!L226*SUM($AC$9:$AE$9)/3,IF(AND($M$1=2011,'Calculation sheet'!$AQ226="2005-2012"),'Result 2005-2012'!L226*SUM($AD$9:$AE$9)/2,IF(AND($M$1=2012,'Calculation sheet'!$AQ226="2005-2012"),'Result 2005-2012'!L226*$AE$9,IF(AND($M$1=2006,'Calculation sheet'!$AQ226="1999-2012"),'Result 2005-2012'!L226*SUM($Y$18:$AE$18)/7,IF(AND($M$1=2007,'Calculation sheet'!$AQ226="1999-2012"),'Result 2005-2012'!L226*SUM($Z$18:$AE$18)/6,IF(AND($M$1=2008,'Calculation sheet'!$AQ226="1999-2012"),'Result 2005-2012'!L226*SUM($AA$18:$AE$18)/5,IF(AND($M$1=2009,'Calculation sheet'!$AQ226="1999-2012"),'Result 2005-2012'!L226*SUM($AB$18:$AE$18)/4,IF(AND($M$1=2010,'Calculation sheet'!$AQ226="1999-2012"),'Result 2005-2012'!L226*SUM($AC$18:$AE$18)/3,IF(AND($M$1=2011,'Calculation sheet'!$AQ226="1999-2012"),'Result 2005-2012'!L226*SUM($AD$18:$AE$18)/2,IF(AND($M$1=2012,'Calculation sheet'!$AQ226="1999-2012"),'Result 2005-2012'!L226*$AE$18,""))))))))))))))))</f>
        <v/>
      </c>
      <c r="M226" s="12" t="str">
        <f t="shared" si="11"/>
        <v/>
      </c>
      <c r="N226" s="12" t="str">
        <f>IF('Result 2005-2012'!$R226="","",IF($M$1=2005,'Result 2005-2012'!N226,IF(AND($M$1=2006,'Calculation sheet'!$AQ226="2005-2012"),'Result 2005-2012'!N226*SUM($Y$10:$AE$10)/7,IF(AND($M$1=2007,'Calculation sheet'!$AQ226="2005-2012"),'Result 2005-2012'!N226*SUM($Z$10:$AE$10)/6,IF(AND($M$1=2008,'Calculation sheet'!$AQ226="2005-2012"),'Result 2005-2012'!N226*SUM($AA$10:$AE$10)/5,IF(AND($M$1=2009,'Calculation sheet'!$AQ226="2005-2012"),'Result 2005-2012'!N226*SUM($AB$10:$AE$10)/4,IF(AND($M$1=2010,'Calculation sheet'!$AQ226="2005-2012"),'Result 2005-2012'!N226*SUM($AC$10:$AE$10)/3,IF(AND($M$1=2011,'Calculation sheet'!$AQ226="2005-2012"),'Result 2005-2012'!N226*SUM($AD$10:$AE$10)/2,IF(AND($M$1=2012,'Calculation sheet'!$AQ226="2005-2012"),'Result 2005-2012'!N226*$AE$10,IF(AND($M$1=2006,'Calculation sheet'!$AQ226="1999-2012"),'Result 2005-2012'!N226*SUM($Y$16:$AE$16)/7,IF(AND($M$1=2007,'Calculation sheet'!$AQ226="1999-2012"),'Result 2005-2012'!N226*SUM($Z$16:$AE$16)/6,IF(AND($M$1=2008,'Calculation sheet'!$AQ226="1999-2012"),'Result 2005-2012'!N226*SUM($AA$16:$AE$16)/5,IF(AND($M$1=2009,'Calculation sheet'!$AQ226="1999-2012"),'Result 2005-2012'!N226*SUM($AB$16:$AE$16)/4,IF(AND($M$1=2010,'Calculation sheet'!$AQ226="1999-2012"),'Result 2005-2012'!N226*SUM($AC$16:$AE$16)/3,IF(AND($M$1=2011,'Calculation sheet'!$AQ226="1999-2012"),'Result 2005-2012'!N226*SUM($AD$16:$AE$16)/2,IF(AND($M$1=2012,'Calculation sheet'!$AQ226="1999-2012"),'Result 2005-2012'!N226*$AE$16,""))))))))))))))))</f>
        <v/>
      </c>
      <c r="O226" s="12" t="str">
        <f>IF('Result 2005-2012'!$R226="","",IF($M$1=2005,'Result 2005-2012'!O226,IF(AND($M$1=2006,'Calculation sheet'!$AQ226="2005-2012"),'Result 2005-2012'!O226*SUM($Y$10:$AE$10)/7,IF(AND($M$1=2007,'Calculation sheet'!$AQ226="2005-2012"),'Result 2005-2012'!O226*SUM($Z$10:$AE$10)/6,IF(AND($M$1=2008,'Calculation sheet'!$AQ226="2005-2012"),'Result 2005-2012'!O226*SUM($AA$10:$AE$10)/5,IF(AND($M$1=2009,'Calculation sheet'!$AQ226="2005-2012"),'Result 2005-2012'!O226*SUM($AB$10:$AE$10)/4,IF(AND($M$1=2010,'Calculation sheet'!$AQ226="2005-2012"),'Result 2005-2012'!O226*SUM($AC$10:$AE$10)/3,IF(AND($M$1=2011,'Calculation sheet'!$AQ226="2005-2012"),'Result 2005-2012'!O226*SUM($AD$10:$AE$10)/2,IF(AND($M$1=2012,'Calculation sheet'!$AQ226="2005-2012"),'Result 2005-2012'!O226*$AE$10,IF(AND($M$1=2006,'Calculation sheet'!$AQ226="1999-2012"),'Result 2005-2012'!O226*SUM($Y$16:$AE$16)/7,IF(AND($M$1=2007,'Calculation sheet'!$AQ226="1999-2012"),'Result 2005-2012'!O226*SUM($Z$16:$AE$16)/6,IF(AND($M$1=2008,'Calculation sheet'!$AQ226="1999-2012"),'Result 2005-2012'!O226*SUM($AA$16:$AE$16)/5,IF(AND($M$1=2009,'Calculation sheet'!$AQ226="1999-2012"),'Result 2005-2012'!O226*SUM($AB$16:$AE$16)/4,IF(AND($M$1=2010,'Calculation sheet'!$AQ226="1999-2012"),'Result 2005-2012'!O226*SUM($AC$16:$AE$16)/3,IF(AND($M$1=2011,'Calculation sheet'!$AQ226="1999-2012"),'Result 2005-2012'!O226*SUM($AD$16:$AE$16)/2,IF(AND($M$1=2012,'Calculation sheet'!$AQ226="1999-2012"),'Result 2005-2012'!O226*$AE$16,""))))))))))))))))</f>
        <v/>
      </c>
      <c r="P226" s="12" t="str">
        <f>IF('Result 2005-2012'!$R226="","",IF($M$1=2005,'Result 2005-2012'!P226,IF(AND($M$1=2006,'Calculation sheet'!$AQ226="2005-2012"),'Result 2005-2012'!P226*SUM($Y$11:$AE$11)/7,IF(AND($M$1=2007,'Calculation sheet'!$AQ226="2005-2012"),'Result 2005-2012'!P226*SUM($Z$11:$AE$11)/6,IF(AND($M$1=2008,'Calculation sheet'!$AQ226="2005-2012"),'Result 2005-2012'!P226*SUM($AA$11:$AE$11)/5,IF(AND($M$1=2009,'Calculation sheet'!$AQ226="2005-2012"),'Result 2005-2012'!P226*SUM($AB$11:$AE$11)/4,IF(AND($M$1=2010,'Calculation sheet'!$AQ226="2005-2012"),'Result 2005-2012'!P226*SUM($AC$11:$AE$11)/3,IF(AND($M$1=2011,'Calculation sheet'!$AQ226="2005-2012"),'Result 2005-2012'!P226*SUM($AD$11:$AE$11)/2,IF(AND($M$1=2012,'Calculation sheet'!$AQ226="2005-2012"),'Result 2005-2012'!P226*$AE$11,IF(AND($M$1=2006,'Calculation sheet'!$AQ226="1999-2012"),'Result 2005-2012'!P226*SUM($Y$16:$AE$16)/7,IF(AND($M$1=2007,'Calculation sheet'!$AQ226="1999-2012"),'Result 2005-2012'!P226*SUM($Z$16:$AE$16)/6,IF(AND($M$1=2008,'Calculation sheet'!$AQ226="1999-2012"),'Result 2005-2012'!P226*SUM($AA$16:$AE$16)/5,IF(AND($M$1=2009,'Calculation sheet'!$AQ226="1999-2012"),'Result 2005-2012'!P226*SUM($AB$16:$AE$16)/4,IF(AND($M$1=2010,'Calculation sheet'!$AQ226="1999-2012"),'Result 2005-2012'!P226*SUM($AC$16:$AE$16)/3,IF(AND($M$1=2011,'Calculation sheet'!$AQ226="1999-2012"),'Result 2005-2012'!P226*SUM($AD$16:$AE$16)/2,IF(AND($M$1=2012,'Calculation sheet'!$AQ226="1999-2012"),'Result 2005-2012'!P226*$AE$16,""))))))))))))))))</f>
        <v/>
      </c>
      <c r="Q226" s="12" t="str">
        <f t="shared" si="12"/>
        <v/>
      </c>
      <c r="R226" s="14" t="str">
        <f t="shared" si="13"/>
        <v/>
      </c>
    </row>
    <row r="227" spans="1:18" x14ac:dyDescent="0.3">
      <c r="A227" s="4" t="str">
        <f>IF('Input data'!A242="","",'Input data'!A242)</f>
        <v/>
      </c>
      <c r="B227" s="4" t="str">
        <f>IF('Input data'!B242="","",'Input data'!B242)</f>
        <v/>
      </c>
      <c r="C227" s="4" t="str">
        <f>IF('Input data'!C242="","",'Input data'!C242)</f>
        <v/>
      </c>
      <c r="D227" s="4" t="str">
        <f>IF('Input data'!D242="","",'Input data'!D242)</f>
        <v/>
      </c>
      <c r="E227" s="4" t="str">
        <f>IF('Input data'!E242="","",'Input data'!E242)</f>
        <v/>
      </c>
      <c r="F227" s="4" t="str">
        <f>IF('Input data'!F242="","",'Input data'!F242)</f>
        <v/>
      </c>
      <c r="G227" s="4">
        <f>IF('Input data'!G242="","",'Input data'!G242)</f>
        <v>0</v>
      </c>
      <c r="H227" s="4" t="str">
        <f>IF('Input data'!H242&gt;0.5,'Input data'!H242,"")</f>
        <v/>
      </c>
      <c r="I227" s="4" t="str">
        <f>IF('Input data'!I242="","",'Input data'!I242)</f>
        <v/>
      </c>
      <c r="J227" s="12" t="str">
        <f>IF('Result 2005-2012'!$R227="","",IF($M$1=2005,'Result 2005-2012'!J227,IF(AND($M$1=2006,'Calculation sheet'!$AQ227="2005-2012"),'Result 2005-2012'!J227*SUM($Y$7:$AE$7)/7,IF(AND($M$1=2007,'Calculation sheet'!$AQ227="2005-2012"),'Result 2005-2012'!J227*SUM($Z$7:$AE$7)/6,IF(AND($M$1=2008,'Calculation sheet'!$AQ227="2005-2012"),'Result 2005-2012'!J227*SUM($AA$7:$AE$7)/5,IF(AND($M$1=2009,'Calculation sheet'!$AQ227="2005-2012"),'Result 2005-2012'!J227*SUM($AB$7:$AE$7)/4,IF(AND($M$1=2010,'Calculation sheet'!$AQ227="2005-2012"),'Result 2005-2012'!J227*SUM($AC$7:$AE$7)/3,IF(AND($M$1=2011,'Calculation sheet'!$AQ227="2005-2012"),'Result 2005-2012'!J227*SUM($AD$7:$AE$7)/2,IF(AND($M$1=2012,'Calculation sheet'!$AQ227="2005-2012"),'Result 2005-2012'!J227*$AE$7,IF(AND($M$1=2006,'Calculation sheet'!$AQ227="1999-2012"),'Result 2005-2012'!J227*SUM($Y$16:$AE$16)/7,IF(AND($M$1=2007,'Calculation sheet'!$AQ227="1999-2012"),'Result 2005-2012'!J227*SUM($Z$16:$AE$16)/6,IF(AND($M$1=2008,'Calculation sheet'!$AQ227="1999-2012"),'Result 2005-2012'!J227*SUM($AA$16:$AE$16)/5,IF(AND($M$1=2009,'Calculation sheet'!$AQ227="1999-2012"),'Result 2005-2012'!J227*SUM($AB$16:$AE$16)/4,IF(AND($M$1=2010,'Calculation sheet'!$AQ227="1999-2012"),'Result 2005-2012'!J227*SUM($AC$16:$AE$16)/3,IF(AND($M$1=2011,'Calculation sheet'!$AQ227="1999-2012"),'Result 2005-2012'!J227*SUM($AD$16:$AE$16)/2,IF(AND($M$1=2012,'Calculation sheet'!$AQ227="1999-2012"),'Result 2005-2012'!J227*$AE$16,""))))))))))))))))</f>
        <v/>
      </c>
      <c r="K227" s="12" t="str">
        <f>IF('Result 2005-2012'!$R227="","",IF($M$1=2005,'Result 2005-2012'!K227,IF(AND($M$1=2006,'Calculation sheet'!$AQ227="2005-2012"),'Result 2005-2012'!K227*SUM($Y$8:$AE$8)/7,IF(AND($M$1=2007,'Calculation sheet'!$AQ227="2005-2012"),'Result 2005-2012'!K227*SUM($Z$8:$AE$8)/6,IF(AND($M$1=2008,'Calculation sheet'!$AQ227="2005-2012"),'Result 2005-2012'!K227*SUM($AA$8:$AE$8)/5,IF(AND($M$1=2009,'Calculation sheet'!$AQ227="2005-2012"),'Result 2005-2012'!K227*SUM($AB$8:$AE$8)/4,IF(AND($M$1=2010,'Calculation sheet'!$AQ227="2005-2012"),'Result 2005-2012'!K227*SUM($AC$8:$AE$8)/3,IF(AND($M$1=2011,'Calculation sheet'!$AQ227="2005-2012"),'Result 2005-2012'!K227*SUM($AD$8:$AE$8)/2,IF(AND($M$1=2012,'Calculation sheet'!$AQ227="2005-2012"),'Result 2005-2012'!K227*$AE$8,IF(AND($M$1=2006,'Calculation sheet'!$AQ227="1999-2012"),'Result 2005-2012'!K227*SUM($Y$17:$AE$17)/7,IF(AND($M$1=2007,'Calculation sheet'!$AQ227="1999-2012"),'Result 2005-2012'!K227*SUM($Z$17:$AE$17)/6,IF(AND($M$1=2008,'Calculation sheet'!$AQ227="1999-2012"),'Result 2005-2012'!K227*SUM($AA$17:$AE$17)/5,IF(AND($M$1=2009,'Calculation sheet'!$AQ227="1999-2012"),'Result 2005-2012'!K227*SUM($AB$17:$AE$17)/4,IF(AND($M$1=2010,'Calculation sheet'!$AQ227="1999-2012"),'Result 2005-2012'!K227*SUM($AC$17:$AE$17)/3,IF(AND($M$1=2011,'Calculation sheet'!$AQ227="1999-2012"),'Result 2005-2012'!K227*SUM($AD$17:$AE$17)/2,IF(AND($M$1=2012,'Calculation sheet'!$AQ227="1999-2012"),'Result 2005-2012'!K227*$AE$17,""))))))))))))))))</f>
        <v/>
      </c>
      <c r="L227" s="12" t="str">
        <f>IF('Result 2005-2012'!$R227="","",IF($M$1=2005,'Result 2005-2012'!L227,IF(AND($M$1=2006,'Calculation sheet'!$AQ227="2005-2012"),'Result 2005-2012'!L227*SUM($Y$9:$AE$9)/7,IF(AND($M$1=2007,'Calculation sheet'!$AQ227="2005-2012"),'Result 2005-2012'!L227*SUM($Z$9:$AE$9)/6,IF(AND($M$1=2008,'Calculation sheet'!$AQ227="2005-2012"),'Result 2005-2012'!L227*SUM($AA$9:$AE$9)/5,IF(AND($M$1=2009,'Calculation sheet'!$AQ227="2005-2012"),'Result 2005-2012'!L227*SUM($AB$9:$AE$9)/4,IF(AND($M$1=2010,'Calculation sheet'!$AQ227="2005-2012"),'Result 2005-2012'!L227*SUM($AC$9:$AE$9)/3,IF(AND($M$1=2011,'Calculation sheet'!$AQ227="2005-2012"),'Result 2005-2012'!L227*SUM($AD$9:$AE$9)/2,IF(AND($M$1=2012,'Calculation sheet'!$AQ227="2005-2012"),'Result 2005-2012'!L227*$AE$9,IF(AND($M$1=2006,'Calculation sheet'!$AQ227="1999-2012"),'Result 2005-2012'!L227*SUM($Y$18:$AE$18)/7,IF(AND($M$1=2007,'Calculation sheet'!$AQ227="1999-2012"),'Result 2005-2012'!L227*SUM($Z$18:$AE$18)/6,IF(AND($M$1=2008,'Calculation sheet'!$AQ227="1999-2012"),'Result 2005-2012'!L227*SUM($AA$18:$AE$18)/5,IF(AND($M$1=2009,'Calculation sheet'!$AQ227="1999-2012"),'Result 2005-2012'!L227*SUM($AB$18:$AE$18)/4,IF(AND($M$1=2010,'Calculation sheet'!$AQ227="1999-2012"),'Result 2005-2012'!L227*SUM($AC$18:$AE$18)/3,IF(AND($M$1=2011,'Calculation sheet'!$AQ227="1999-2012"),'Result 2005-2012'!L227*SUM($AD$18:$AE$18)/2,IF(AND($M$1=2012,'Calculation sheet'!$AQ227="1999-2012"),'Result 2005-2012'!L227*$AE$18,""))))))))))))))))</f>
        <v/>
      </c>
      <c r="M227" s="12" t="str">
        <f t="shared" si="11"/>
        <v/>
      </c>
      <c r="N227" s="12" t="str">
        <f>IF('Result 2005-2012'!$R227="","",IF($M$1=2005,'Result 2005-2012'!N227,IF(AND($M$1=2006,'Calculation sheet'!$AQ227="2005-2012"),'Result 2005-2012'!N227*SUM($Y$10:$AE$10)/7,IF(AND($M$1=2007,'Calculation sheet'!$AQ227="2005-2012"),'Result 2005-2012'!N227*SUM($Z$10:$AE$10)/6,IF(AND($M$1=2008,'Calculation sheet'!$AQ227="2005-2012"),'Result 2005-2012'!N227*SUM($AA$10:$AE$10)/5,IF(AND($M$1=2009,'Calculation sheet'!$AQ227="2005-2012"),'Result 2005-2012'!N227*SUM($AB$10:$AE$10)/4,IF(AND($M$1=2010,'Calculation sheet'!$AQ227="2005-2012"),'Result 2005-2012'!N227*SUM($AC$10:$AE$10)/3,IF(AND($M$1=2011,'Calculation sheet'!$AQ227="2005-2012"),'Result 2005-2012'!N227*SUM($AD$10:$AE$10)/2,IF(AND($M$1=2012,'Calculation sheet'!$AQ227="2005-2012"),'Result 2005-2012'!N227*$AE$10,IF(AND($M$1=2006,'Calculation sheet'!$AQ227="1999-2012"),'Result 2005-2012'!N227*SUM($Y$16:$AE$16)/7,IF(AND($M$1=2007,'Calculation sheet'!$AQ227="1999-2012"),'Result 2005-2012'!N227*SUM($Z$16:$AE$16)/6,IF(AND($M$1=2008,'Calculation sheet'!$AQ227="1999-2012"),'Result 2005-2012'!N227*SUM($AA$16:$AE$16)/5,IF(AND($M$1=2009,'Calculation sheet'!$AQ227="1999-2012"),'Result 2005-2012'!N227*SUM($AB$16:$AE$16)/4,IF(AND($M$1=2010,'Calculation sheet'!$AQ227="1999-2012"),'Result 2005-2012'!N227*SUM($AC$16:$AE$16)/3,IF(AND($M$1=2011,'Calculation sheet'!$AQ227="1999-2012"),'Result 2005-2012'!N227*SUM($AD$16:$AE$16)/2,IF(AND($M$1=2012,'Calculation sheet'!$AQ227="1999-2012"),'Result 2005-2012'!N227*$AE$16,""))))))))))))))))</f>
        <v/>
      </c>
      <c r="O227" s="12" t="str">
        <f>IF('Result 2005-2012'!$R227="","",IF($M$1=2005,'Result 2005-2012'!O227,IF(AND($M$1=2006,'Calculation sheet'!$AQ227="2005-2012"),'Result 2005-2012'!O227*SUM($Y$10:$AE$10)/7,IF(AND($M$1=2007,'Calculation sheet'!$AQ227="2005-2012"),'Result 2005-2012'!O227*SUM($Z$10:$AE$10)/6,IF(AND($M$1=2008,'Calculation sheet'!$AQ227="2005-2012"),'Result 2005-2012'!O227*SUM($AA$10:$AE$10)/5,IF(AND($M$1=2009,'Calculation sheet'!$AQ227="2005-2012"),'Result 2005-2012'!O227*SUM($AB$10:$AE$10)/4,IF(AND($M$1=2010,'Calculation sheet'!$AQ227="2005-2012"),'Result 2005-2012'!O227*SUM($AC$10:$AE$10)/3,IF(AND($M$1=2011,'Calculation sheet'!$AQ227="2005-2012"),'Result 2005-2012'!O227*SUM($AD$10:$AE$10)/2,IF(AND($M$1=2012,'Calculation sheet'!$AQ227="2005-2012"),'Result 2005-2012'!O227*$AE$10,IF(AND($M$1=2006,'Calculation sheet'!$AQ227="1999-2012"),'Result 2005-2012'!O227*SUM($Y$16:$AE$16)/7,IF(AND($M$1=2007,'Calculation sheet'!$AQ227="1999-2012"),'Result 2005-2012'!O227*SUM($Z$16:$AE$16)/6,IF(AND($M$1=2008,'Calculation sheet'!$AQ227="1999-2012"),'Result 2005-2012'!O227*SUM($AA$16:$AE$16)/5,IF(AND($M$1=2009,'Calculation sheet'!$AQ227="1999-2012"),'Result 2005-2012'!O227*SUM($AB$16:$AE$16)/4,IF(AND($M$1=2010,'Calculation sheet'!$AQ227="1999-2012"),'Result 2005-2012'!O227*SUM($AC$16:$AE$16)/3,IF(AND($M$1=2011,'Calculation sheet'!$AQ227="1999-2012"),'Result 2005-2012'!O227*SUM($AD$16:$AE$16)/2,IF(AND($M$1=2012,'Calculation sheet'!$AQ227="1999-2012"),'Result 2005-2012'!O227*$AE$16,""))))))))))))))))</f>
        <v/>
      </c>
      <c r="P227" s="12" t="str">
        <f>IF('Result 2005-2012'!$R227="","",IF($M$1=2005,'Result 2005-2012'!P227,IF(AND($M$1=2006,'Calculation sheet'!$AQ227="2005-2012"),'Result 2005-2012'!P227*SUM($Y$11:$AE$11)/7,IF(AND($M$1=2007,'Calculation sheet'!$AQ227="2005-2012"),'Result 2005-2012'!P227*SUM($Z$11:$AE$11)/6,IF(AND($M$1=2008,'Calculation sheet'!$AQ227="2005-2012"),'Result 2005-2012'!P227*SUM($AA$11:$AE$11)/5,IF(AND($M$1=2009,'Calculation sheet'!$AQ227="2005-2012"),'Result 2005-2012'!P227*SUM($AB$11:$AE$11)/4,IF(AND($M$1=2010,'Calculation sheet'!$AQ227="2005-2012"),'Result 2005-2012'!P227*SUM($AC$11:$AE$11)/3,IF(AND($M$1=2011,'Calculation sheet'!$AQ227="2005-2012"),'Result 2005-2012'!P227*SUM($AD$11:$AE$11)/2,IF(AND($M$1=2012,'Calculation sheet'!$AQ227="2005-2012"),'Result 2005-2012'!P227*$AE$11,IF(AND($M$1=2006,'Calculation sheet'!$AQ227="1999-2012"),'Result 2005-2012'!P227*SUM($Y$16:$AE$16)/7,IF(AND($M$1=2007,'Calculation sheet'!$AQ227="1999-2012"),'Result 2005-2012'!P227*SUM($Z$16:$AE$16)/6,IF(AND($M$1=2008,'Calculation sheet'!$AQ227="1999-2012"),'Result 2005-2012'!P227*SUM($AA$16:$AE$16)/5,IF(AND($M$1=2009,'Calculation sheet'!$AQ227="1999-2012"),'Result 2005-2012'!P227*SUM($AB$16:$AE$16)/4,IF(AND($M$1=2010,'Calculation sheet'!$AQ227="1999-2012"),'Result 2005-2012'!P227*SUM($AC$16:$AE$16)/3,IF(AND($M$1=2011,'Calculation sheet'!$AQ227="1999-2012"),'Result 2005-2012'!P227*SUM($AD$16:$AE$16)/2,IF(AND($M$1=2012,'Calculation sheet'!$AQ227="1999-2012"),'Result 2005-2012'!P227*$AE$16,""))))))))))))))))</f>
        <v/>
      </c>
      <c r="Q227" s="12" t="str">
        <f t="shared" si="12"/>
        <v/>
      </c>
      <c r="R227" s="14" t="str">
        <f t="shared" si="13"/>
        <v/>
      </c>
    </row>
    <row r="228" spans="1:18" x14ac:dyDescent="0.3">
      <c r="A228" s="4" t="str">
        <f>IF('Input data'!A243="","",'Input data'!A243)</f>
        <v/>
      </c>
      <c r="B228" s="4" t="str">
        <f>IF('Input data'!B243="","",'Input data'!B243)</f>
        <v/>
      </c>
      <c r="C228" s="4" t="str">
        <f>IF('Input data'!C243="","",'Input data'!C243)</f>
        <v/>
      </c>
      <c r="D228" s="4" t="str">
        <f>IF('Input data'!D243="","",'Input data'!D243)</f>
        <v/>
      </c>
      <c r="E228" s="4" t="str">
        <f>IF('Input data'!E243="","",'Input data'!E243)</f>
        <v/>
      </c>
      <c r="F228" s="4" t="str">
        <f>IF('Input data'!F243="","",'Input data'!F243)</f>
        <v/>
      </c>
      <c r="G228" s="4">
        <f>IF('Input data'!G243="","",'Input data'!G243)</f>
        <v>0</v>
      </c>
      <c r="H228" s="4" t="str">
        <f>IF('Input data'!H243&gt;0.5,'Input data'!H243,"")</f>
        <v/>
      </c>
      <c r="I228" s="4" t="str">
        <f>IF('Input data'!I243="","",'Input data'!I243)</f>
        <v/>
      </c>
      <c r="J228" s="12" t="str">
        <f>IF('Result 2005-2012'!$R228="","",IF($M$1=2005,'Result 2005-2012'!J228,IF(AND($M$1=2006,'Calculation sheet'!$AQ228="2005-2012"),'Result 2005-2012'!J228*SUM($Y$7:$AE$7)/7,IF(AND($M$1=2007,'Calculation sheet'!$AQ228="2005-2012"),'Result 2005-2012'!J228*SUM($Z$7:$AE$7)/6,IF(AND($M$1=2008,'Calculation sheet'!$AQ228="2005-2012"),'Result 2005-2012'!J228*SUM($AA$7:$AE$7)/5,IF(AND($M$1=2009,'Calculation sheet'!$AQ228="2005-2012"),'Result 2005-2012'!J228*SUM($AB$7:$AE$7)/4,IF(AND($M$1=2010,'Calculation sheet'!$AQ228="2005-2012"),'Result 2005-2012'!J228*SUM($AC$7:$AE$7)/3,IF(AND($M$1=2011,'Calculation sheet'!$AQ228="2005-2012"),'Result 2005-2012'!J228*SUM($AD$7:$AE$7)/2,IF(AND($M$1=2012,'Calculation sheet'!$AQ228="2005-2012"),'Result 2005-2012'!J228*$AE$7,IF(AND($M$1=2006,'Calculation sheet'!$AQ228="1999-2012"),'Result 2005-2012'!J228*SUM($Y$16:$AE$16)/7,IF(AND($M$1=2007,'Calculation sheet'!$AQ228="1999-2012"),'Result 2005-2012'!J228*SUM($Z$16:$AE$16)/6,IF(AND($M$1=2008,'Calculation sheet'!$AQ228="1999-2012"),'Result 2005-2012'!J228*SUM($AA$16:$AE$16)/5,IF(AND($M$1=2009,'Calculation sheet'!$AQ228="1999-2012"),'Result 2005-2012'!J228*SUM($AB$16:$AE$16)/4,IF(AND($M$1=2010,'Calculation sheet'!$AQ228="1999-2012"),'Result 2005-2012'!J228*SUM($AC$16:$AE$16)/3,IF(AND($M$1=2011,'Calculation sheet'!$AQ228="1999-2012"),'Result 2005-2012'!J228*SUM($AD$16:$AE$16)/2,IF(AND($M$1=2012,'Calculation sheet'!$AQ228="1999-2012"),'Result 2005-2012'!J228*$AE$16,""))))))))))))))))</f>
        <v/>
      </c>
      <c r="K228" s="12" t="str">
        <f>IF('Result 2005-2012'!$R228="","",IF($M$1=2005,'Result 2005-2012'!K228,IF(AND($M$1=2006,'Calculation sheet'!$AQ228="2005-2012"),'Result 2005-2012'!K228*SUM($Y$8:$AE$8)/7,IF(AND($M$1=2007,'Calculation sheet'!$AQ228="2005-2012"),'Result 2005-2012'!K228*SUM($Z$8:$AE$8)/6,IF(AND($M$1=2008,'Calculation sheet'!$AQ228="2005-2012"),'Result 2005-2012'!K228*SUM($AA$8:$AE$8)/5,IF(AND($M$1=2009,'Calculation sheet'!$AQ228="2005-2012"),'Result 2005-2012'!K228*SUM($AB$8:$AE$8)/4,IF(AND($M$1=2010,'Calculation sheet'!$AQ228="2005-2012"),'Result 2005-2012'!K228*SUM($AC$8:$AE$8)/3,IF(AND($M$1=2011,'Calculation sheet'!$AQ228="2005-2012"),'Result 2005-2012'!K228*SUM($AD$8:$AE$8)/2,IF(AND($M$1=2012,'Calculation sheet'!$AQ228="2005-2012"),'Result 2005-2012'!K228*$AE$8,IF(AND($M$1=2006,'Calculation sheet'!$AQ228="1999-2012"),'Result 2005-2012'!K228*SUM($Y$17:$AE$17)/7,IF(AND($M$1=2007,'Calculation sheet'!$AQ228="1999-2012"),'Result 2005-2012'!K228*SUM($Z$17:$AE$17)/6,IF(AND($M$1=2008,'Calculation sheet'!$AQ228="1999-2012"),'Result 2005-2012'!K228*SUM($AA$17:$AE$17)/5,IF(AND($M$1=2009,'Calculation sheet'!$AQ228="1999-2012"),'Result 2005-2012'!K228*SUM($AB$17:$AE$17)/4,IF(AND($M$1=2010,'Calculation sheet'!$AQ228="1999-2012"),'Result 2005-2012'!K228*SUM($AC$17:$AE$17)/3,IF(AND($M$1=2011,'Calculation sheet'!$AQ228="1999-2012"),'Result 2005-2012'!K228*SUM($AD$17:$AE$17)/2,IF(AND($M$1=2012,'Calculation sheet'!$AQ228="1999-2012"),'Result 2005-2012'!K228*$AE$17,""))))))))))))))))</f>
        <v/>
      </c>
      <c r="L228" s="12" t="str">
        <f>IF('Result 2005-2012'!$R228="","",IF($M$1=2005,'Result 2005-2012'!L228,IF(AND($M$1=2006,'Calculation sheet'!$AQ228="2005-2012"),'Result 2005-2012'!L228*SUM($Y$9:$AE$9)/7,IF(AND($M$1=2007,'Calculation sheet'!$AQ228="2005-2012"),'Result 2005-2012'!L228*SUM($Z$9:$AE$9)/6,IF(AND($M$1=2008,'Calculation sheet'!$AQ228="2005-2012"),'Result 2005-2012'!L228*SUM($AA$9:$AE$9)/5,IF(AND($M$1=2009,'Calculation sheet'!$AQ228="2005-2012"),'Result 2005-2012'!L228*SUM($AB$9:$AE$9)/4,IF(AND($M$1=2010,'Calculation sheet'!$AQ228="2005-2012"),'Result 2005-2012'!L228*SUM($AC$9:$AE$9)/3,IF(AND($M$1=2011,'Calculation sheet'!$AQ228="2005-2012"),'Result 2005-2012'!L228*SUM($AD$9:$AE$9)/2,IF(AND($M$1=2012,'Calculation sheet'!$AQ228="2005-2012"),'Result 2005-2012'!L228*$AE$9,IF(AND($M$1=2006,'Calculation sheet'!$AQ228="1999-2012"),'Result 2005-2012'!L228*SUM($Y$18:$AE$18)/7,IF(AND($M$1=2007,'Calculation sheet'!$AQ228="1999-2012"),'Result 2005-2012'!L228*SUM($Z$18:$AE$18)/6,IF(AND($M$1=2008,'Calculation sheet'!$AQ228="1999-2012"),'Result 2005-2012'!L228*SUM($AA$18:$AE$18)/5,IF(AND($M$1=2009,'Calculation sheet'!$AQ228="1999-2012"),'Result 2005-2012'!L228*SUM($AB$18:$AE$18)/4,IF(AND($M$1=2010,'Calculation sheet'!$AQ228="1999-2012"),'Result 2005-2012'!L228*SUM($AC$18:$AE$18)/3,IF(AND($M$1=2011,'Calculation sheet'!$AQ228="1999-2012"),'Result 2005-2012'!L228*SUM($AD$18:$AE$18)/2,IF(AND($M$1=2012,'Calculation sheet'!$AQ228="1999-2012"),'Result 2005-2012'!L228*$AE$18,""))))))))))))))))</f>
        <v/>
      </c>
      <c r="M228" s="12" t="str">
        <f t="shared" si="11"/>
        <v/>
      </c>
      <c r="N228" s="12" t="str">
        <f>IF('Result 2005-2012'!$R228="","",IF($M$1=2005,'Result 2005-2012'!N228,IF(AND($M$1=2006,'Calculation sheet'!$AQ228="2005-2012"),'Result 2005-2012'!N228*SUM($Y$10:$AE$10)/7,IF(AND($M$1=2007,'Calculation sheet'!$AQ228="2005-2012"),'Result 2005-2012'!N228*SUM($Z$10:$AE$10)/6,IF(AND($M$1=2008,'Calculation sheet'!$AQ228="2005-2012"),'Result 2005-2012'!N228*SUM($AA$10:$AE$10)/5,IF(AND($M$1=2009,'Calculation sheet'!$AQ228="2005-2012"),'Result 2005-2012'!N228*SUM($AB$10:$AE$10)/4,IF(AND($M$1=2010,'Calculation sheet'!$AQ228="2005-2012"),'Result 2005-2012'!N228*SUM($AC$10:$AE$10)/3,IF(AND($M$1=2011,'Calculation sheet'!$AQ228="2005-2012"),'Result 2005-2012'!N228*SUM($AD$10:$AE$10)/2,IF(AND($M$1=2012,'Calculation sheet'!$AQ228="2005-2012"),'Result 2005-2012'!N228*$AE$10,IF(AND($M$1=2006,'Calculation sheet'!$AQ228="1999-2012"),'Result 2005-2012'!N228*SUM($Y$16:$AE$16)/7,IF(AND($M$1=2007,'Calculation sheet'!$AQ228="1999-2012"),'Result 2005-2012'!N228*SUM($Z$16:$AE$16)/6,IF(AND($M$1=2008,'Calculation sheet'!$AQ228="1999-2012"),'Result 2005-2012'!N228*SUM($AA$16:$AE$16)/5,IF(AND($M$1=2009,'Calculation sheet'!$AQ228="1999-2012"),'Result 2005-2012'!N228*SUM($AB$16:$AE$16)/4,IF(AND($M$1=2010,'Calculation sheet'!$AQ228="1999-2012"),'Result 2005-2012'!N228*SUM($AC$16:$AE$16)/3,IF(AND($M$1=2011,'Calculation sheet'!$AQ228="1999-2012"),'Result 2005-2012'!N228*SUM($AD$16:$AE$16)/2,IF(AND($M$1=2012,'Calculation sheet'!$AQ228="1999-2012"),'Result 2005-2012'!N228*$AE$16,""))))))))))))))))</f>
        <v/>
      </c>
      <c r="O228" s="12" t="str">
        <f>IF('Result 2005-2012'!$R228="","",IF($M$1=2005,'Result 2005-2012'!O228,IF(AND($M$1=2006,'Calculation sheet'!$AQ228="2005-2012"),'Result 2005-2012'!O228*SUM($Y$10:$AE$10)/7,IF(AND($M$1=2007,'Calculation sheet'!$AQ228="2005-2012"),'Result 2005-2012'!O228*SUM($Z$10:$AE$10)/6,IF(AND($M$1=2008,'Calculation sheet'!$AQ228="2005-2012"),'Result 2005-2012'!O228*SUM($AA$10:$AE$10)/5,IF(AND($M$1=2009,'Calculation sheet'!$AQ228="2005-2012"),'Result 2005-2012'!O228*SUM($AB$10:$AE$10)/4,IF(AND($M$1=2010,'Calculation sheet'!$AQ228="2005-2012"),'Result 2005-2012'!O228*SUM($AC$10:$AE$10)/3,IF(AND($M$1=2011,'Calculation sheet'!$AQ228="2005-2012"),'Result 2005-2012'!O228*SUM($AD$10:$AE$10)/2,IF(AND($M$1=2012,'Calculation sheet'!$AQ228="2005-2012"),'Result 2005-2012'!O228*$AE$10,IF(AND($M$1=2006,'Calculation sheet'!$AQ228="1999-2012"),'Result 2005-2012'!O228*SUM($Y$16:$AE$16)/7,IF(AND($M$1=2007,'Calculation sheet'!$AQ228="1999-2012"),'Result 2005-2012'!O228*SUM($Z$16:$AE$16)/6,IF(AND($M$1=2008,'Calculation sheet'!$AQ228="1999-2012"),'Result 2005-2012'!O228*SUM($AA$16:$AE$16)/5,IF(AND($M$1=2009,'Calculation sheet'!$AQ228="1999-2012"),'Result 2005-2012'!O228*SUM($AB$16:$AE$16)/4,IF(AND($M$1=2010,'Calculation sheet'!$AQ228="1999-2012"),'Result 2005-2012'!O228*SUM($AC$16:$AE$16)/3,IF(AND($M$1=2011,'Calculation sheet'!$AQ228="1999-2012"),'Result 2005-2012'!O228*SUM($AD$16:$AE$16)/2,IF(AND($M$1=2012,'Calculation sheet'!$AQ228="1999-2012"),'Result 2005-2012'!O228*$AE$16,""))))))))))))))))</f>
        <v/>
      </c>
      <c r="P228" s="12" t="str">
        <f>IF('Result 2005-2012'!$R228="","",IF($M$1=2005,'Result 2005-2012'!P228,IF(AND($M$1=2006,'Calculation sheet'!$AQ228="2005-2012"),'Result 2005-2012'!P228*SUM($Y$11:$AE$11)/7,IF(AND($M$1=2007,'Calculation sheet'!$AQ228="2005-2012"),'Result 2005-2012'!P228*SUM($Z$11:$AE$11)/6,IF(AND($M$1=2008,'Calculation sheet'!$AQ228="2005-2012"),'Result 2005-2012'!P228*SUM($AA$11:$AE$11)/5,IF(AND($M$1=2009,'Calculation sheet'!$AQ228="2005-2012"),'Result 2005-2012'!P228*SUM($AB$11:$AE$11)/4,IF(AND($M$1=2010,'Calculation sheet'!$AQ228="2005-2012"),'Result 2005-2012'!P228*SUM($AC$11:$AE$11)/3,IF(AND($M$1=2011,'Calculation sheet'!$AQ228="2005-2012"),'Result 2005-2012'!P228*SUM($AD$11:$AE$11)/2,IF(AND($M$1=2012,'Calculation sheet'!$AQ228="2005-2012"),'Result 2005-2012'!P228*$AE$11,IF(AND($M$1=2006,'Calculation sheet'!$AQ228="1999-2012"),'Result 2005-2012'!P228*SUM($Y$16:$AE$16)/7,IF(AND($M$1=2007,'Calculation sheet'!$AQ228="1999-2012"),'Result 2005-2012'!P228*SUM($Z$16:$AE$16)/6,IF(AND($M$1=2008,'Calculation sheet'!$AQ228="1999-2012"),'Result 2005-2012'!P228*SUM($AA$16:$AE$16)/5,IF(AND($M$1=2009,'Calculation sheet'!$AQ228="1999-2012"),'Result 2005-2012'!P228*SUM($AB$16:$AE$16)/4,IF(AND($M$1=2010,'Calculation sheet'!$AQ228="1999-2012"),'Result 2005-2012'!P228*SUM($AC$16:$AE$16)/3,IF(AND($M$1=2011,'Calculation sheet'!$AQ228="1999-2012"),'Result 2005-2012'!P228*SUM($AD$16:$AE$16)/2,IF(AND($M$1=2012,'Calculation sheet'!$AQ228="1999-2012"),'Result 2005-2012'!P228*$AE$16,""))))))))))))))))</f>
        <v/>
      </c>
      <c r="Q228" s="12" t="str">
        <f t="shared" si="12"/>
        <v/>
      </c>
      <c r="R228" s="14" t="str">
        <f t="shared" si="13"/>
        <v/>
      </c>
    </row>
    <row r="229" spans="1:18" x14ac:dyDescent="0.3">
      <c r="A229" s="4" t="str">
        <f>IF('Input data'!A244="","",'Input data'!A244)</f>
        <v/>
      </c>
      <c r="B229" s="4" t="str">
        <f>IF('Input data'!B244="","",'Input data'!B244)</f>
        <v/>
      </c>
      <c r="C229" s="4" t="str">
        <f>IF('Input data'!C244="","",'Input data'!C244)</f>
        <v/>
      </c>
      <c r="D229" s="4" t="str">
        <f>IF('Input data'!D244="","",'Input data'!D244)</f>
        <v/>
      </c>
      <c r="E229" s="4" t="str">
        <f>IF('Input data'!E244="","",'Input data'!E244)</f>
        <v/>
      </c>
      <c r="F229" s="4" t="str">
        <f>IF('Input data'!F244="","",'Input data'!F244)</f>
        <v/>
      </c>
      <c r="G229" s="4">
        <f>IF('Input data'!G244="","",'Input data'!G244)</f>
        <v>0</v>
      </c>
      <c r="H229" s="4" t="str">
        <f>IF('Input data'!H244&gt;0.5,'Input data'!H244,"")</f>
        <v/>
      </c>
      <c r="I229" s="4" t="str">
        <f>IF('Input data'!I244="","",'Input data'!I244)</f>
        <v/>
      </c>
      <c r="J229" s="12" t="str">
        <f>IF('Result 2005-2012'!$R229="","",IF($M$1=2005,'Result 2005-2012'!J229,IF(AND($M$1=2006,'Calculation sheet'!$AQ229="2005-2012"),'Result 2005-2012'!J229*SUM($Y$7:$AE$7)/7,IF(AND($M$1=2007,'Calculation sheet'!$AQ229="2005-2012"),'Result 2005-2012'!J229*SUM($Z$7:$AE$7)/6,IF(AND($M$1=2008,'Calculation sheet'!$AQ229="2005-2012"),'Result 2005-2012'!J229*SUM($AA$7:$AE$7)/5,IF(AND($M$1=2009,'Calculation sheet'!$AQ229="2005-2012"),'Result 2005-2012'!J229*SUM($AB$7:$AE$7)/4,IF(AND($M$1=2010,'Calculation sheet'!$AQ229="2005-2012"),'Result 2005-2012'!J229*SUM($AC$7:$AE$7)/3,IF(AND($M$1=2011,'Calculation sheet'!$AQ229="2005-2012"),'Result 2005-2012'!J229*SUM($AD$7:$AE$7)/2,IF(AND($M$1=2012,'Calculation sheet'!$AQ229="2005-2012"),'Result 2005-2012'!J229*$AE$7,IF(AND($M$1=2006,'Calculation sheet'!$AQ229="1999-2012"),'Result 2005-2012'!J229*SUM($Y$16:$AE$16)/7,IF(AND($M$1=2007,'Calculation sheet'!$AQ229="1999-2012"),'Result 2005-2012'!J229*SUM($Z$16:$AE$16)/6,IF(AND($M$1=2008,'Calculation sheet'!$AQ229="1999-2012"),'Result 2005-2012'!J229*SUM($AA$16:$AE$16)/5,IF(AND($M$1=2009,'Calculation sheet'!$AQ229="1999-2012"),'Result 2005-2012'!J229*SUM($AB$16:$AE$16)/4,IF(AND($M$1=2010,'Calculation sheet'!$AQ229="1999-2012"),'Result 2005-2012'!J229*SUM($AC$16:$AE$16)/3,IF(AND($M$1=2011,'Calculation sheet'!$AQ229="1999-2012"),'Result 2005-2012'!J229*SUM($AD$16:$AE$16)/2,IF(AND($M$1=2012,'Calculation sheet'!$AQ229="1999-2012"),'Result 2005-2012'!J229*$AE$16,""))))))))))))))))</f>
        <v/>
      </c>
      <c r="K229" s="12" t="str">
        <f>IF('Result 2005-2012'!$R229="","",IF($M$1=2005,'Result 2005-2012'!K229,IF(AND($M$1=2006,'Calculation sheet'!$AQ229="2005-2012"),'Result 2005-2012'!K229*SUM($Y$8:$AE$8)/7,IF(AND($M$1=2007,'Calculation sheet'!$AQ229="2005-2012"),'Result 2005-2012'!K229*SUM($Z$8:$AE$8)/6,IF(AND($M$1=2008,'Calculation sheet'!$AQ229="2005-2012"),'Result 2005-2012'!K229*SUM($AA$8:$AE$8)/5,IF(AND($M$1=2009,'Calculation sheet'!$AQ229="2005-2012"),'Result 2005-2012'!K229*SUM($AB$8:$AE$8)/4,IF(AND($M$1=2010,'Calculation sheet'!$AQ229="2005-2012"),'Result 2005-2012'!K229*SUM($AC$8:$AE$8)/3,IF(AND($M$1=2011,'Calculation sheet'!$AQ229="2005-2012"),'Result 2005-2012'!K229*SUM($AD$8:$AE$8)/2,IF(AND($M$1=2012,'Calculation sheet'!$AQ229="2005-2012"),'Result 2005-2012'!K229*$AE$8,IF(AND($M$1=2006,'Calculation sheet'!$AQ229="1999-2012"),'Result 2005-2012'!K229*SUM($Y$17:$AE$17)/7,IF(AND($M$1=2007,'Calculation sheet'!$AQ229="1999-2012"),'Result 2005-2012'!K229*SUM($Z$17:$AE$17)/6,IF(AND($M$1=2008,'Calculation sheet'!$AQ229="1999-2012"),'Result 2005-2012'!K229*SUM($AA$17:$AE$17)/5,IF(AND($M$1=2009,'Calculation sheet'!$AQ229="1999-2012"),'Result 2005-2012'!K229*SUM($AB$17:$AE$17)/4,IF(AND($M$1=2010,'Calculation sheet'!$AQ229="1999-2012"),'Result 2005-2012'!K229*SUM($AC$17:$AE$17)/3,IF(AND($M$1=2011,'Calculation sheet'!$AQ229="1999-2012"),'Result 2005-2012'!K229*SUM($AD$17:$AE$17)/2,IF(AND($M$1=2012,'Calculation sheet'!$AQ229="1999-2012"),'Result 2005-2012'!K229*$AE$17,""))))))))))))))))</f>
        <v/>
      </c>
      <c r="L229" s="12" t="str">
        <f>IF('Result 2005-2012'!$R229="","",IF($M$1=2005,'Result 2005-2012'!L229,IF(AND($M$1=2006,'Calculation sheet'!$AQ229="2005-2012"),'Result 2005-2012'!L229*SUM($Y$9:$AE$9)/7,IF(AND($M$1=2007,'Calculation sheet'!$AQ229="2005-2012"),'Result 2005-2012'!L229*SUM($Z$9:$AE$9)/6,IF(AND($M$1=2008,'Calculation sheet'!$AQ229="2005-2012"),'Result 2005-2012'!L229*SUM($AA$9:$AE$9)/5,IF(AND($M$1=2009,'Calculation sheet'!$AQ229="2005-2012"),'Result 2005-2012'!L229*SUM($AB$9:$AE$9)/4,IF(AND($M$1=2010,'Calculation sheet'!$AQ229="2005-2012"),'Result 2005-2012'!L229*SUM($AC$9:$AE$9)/3,IF(AND($M$1=2011,'Calculation sheet'!$AQ229="2005-2012"),'Result 2005-2012'!L229*SUM($AD$9:$AE$9)/2,IF(AND($M$1=2012,'Calculation sheet'!$AQ229="2005-2012"),'Result 2005-2012'!L229*$AE$9,IF(AND($M$1=2006,'Calculation sheet'!$AQ229="1999-2012"),'Result 2005-2012'!L229*SUM($Y$18:$AE$18)/7,IF(AND($M$1=2007,'Calculation sheet'!$AQ229="1999-2012"),'Result 2005-2012'!L229*SUM($Z$18:$AE$18)/6,IF(AND($M$1=2008,'Calculation sheet'!$AQ229="1999-2012"),'Result 2005-2012'!L229*SUM($AA$18:$AE$18)/5,IF(AND($M$1=2009,'Calculation sheet'!$AQ229="1999-2012"),'Result 2005-2012'!L229*SUM($AB$18:$AE$18)/4,IF(AND($M$1=2010,'Calculation sheet'!$AQ229="1999-2012"),'Result 2005-2012'!L229*SUM($AC$18:$AE$18)/3,IF(AND($M$1=2011,'Calculation sheet'!$AQ229="1999-2012"),'Result 2005-2012'!L229*SUM($AD$18:$AE$18)/2,IF(AND($M$1=2012,'Calculation sheet'!$AQ229="1999-2012"),'Result 2005-2012'!L229*$AE$18,""))))))))))))))))</f>
        <v/>
      </c>
      <c r="M229" s="12" t="str">
        <f t="shared" si="11"/>
        <v/>
      </c>
      <c r="N229" s="12" t="str">
        <f>IF('Result 2005-2012'!$R229="","",IF($M$1=2005,'Result 2005-2012'!N229,IF(AND($M$1=2006,'Calculation sheet'!$AQ229="2005-2012"),'Result 2005-2012'!N229*SUM($Y$10:$AE$10)/7,IF(AND($M$1=2007,'Calculation sheet'!$AQ229="2005-2012"),'Result 2005-2012'!N229*SUM($Z$10:$AE$10)/6,IF(AND($M$1=2008,'Calculation sheet'!$AQ229="2005-2012"),'Result 2005-2012'!N229*SUM($AA$10:$AE$10)/5,IF(AND($M$1=2009,'Calculation sheet'!$AQ229="2005-2012"),'Result 2005-2012'!N229*SUM($AB$10:$AE$10)/4,IF(AND($M$1=2010,'Calculation sheet'!$AQ229="2005-2012"),'Result 2005-2012'!N229*SUM($AC$10:$AE$10)/3,IF(AND($M$1=2011,'Calculation sheet'!$AQ229="2005-2012"),'Result 2005-2012'!N229*SUM($AD$10:$AE$10)/2,IF(AND($M$1=2012,'Calculation sheet'!$AQ229="2005-2012"),'Result 2005-2012'!N229*$AE$10,IF(AND($M$1=2006,'Calculation sheet'!$AQ229="1999-2012"),'Result 2005-2012'!N229*SUM($Y$16:$AE$16)/7,IF(AND($M$1=2007,'Calculation sheet'!$AQ229="1999-2012"),'Result 2005-2012'!N229*SUM($Z$16:$AE$16)/6,IF(AND($M$1=2008,'Calculation sheet'!$AQ229="1999-2012"),'Result 2005-2012'!N229*SUM($AA$16:$AE$16)/5,IF(AND($M$1=2009,'Calculation sheet'!$AQ229="1999-2012"),'Result 2005-2012'!N229*SUM($AB$16:$AE$16)/4,IF(AND($M$1=2010,'Calculation sheet'!$AQ229="1999-2012"),'Result 2005-2012'!N229*SUM($AC$16:$AE$16)/3,IF(AND($M$1=2011,'Calculation sheet'!$AQ229="1999-2012"),'Result 2005-2012'!N229*SUM($AD$16:$AE$16)/2,IF(AND($M$1=2012,'Calculation sheet'!$AQ229="1999-2012"),'Result 2005-2012'!N229*$AE$16,""))))))))))))))))</f>
        <v/>
      </c>
      <c r="O229" s="12" t="str">
        <f>IF('Result 2005-2012'!$R229="","",IF($M$1=2005,'Result 2005-2012'!O229,IF(AND($M$1=2006,'Calculation sheet'!$AQ229="2005-2012"),'Result 2005-2012'!O229*SUM($Y$10:$AE$10)/7,IF(AND($M$1=2007,'Calculation sheet'!$AQ229="2005-2012"),'Result 2005-2012'!O229*SUM($Z$10:$AE$10)/6,IF(AND($M$1=2008,'Calculation sheet'!$AQ229="2005-2012"),'Result 2005-2012'!O229*SUM($AA$10:$AE$10)/5,IF(AND($M$1=2009,'Calculation sheet'!$AQ229="2005-2012"),'Result 2005-2012'!O229*SUM($AB$10:$AE$10)/4,IF(AND($M$1=2010,'Calculation sheet'!$AQ229="2005-2012"),'Result 2005-2012'!O229*SUM($AC$10:$AE$10)/3,IF(AND($M$1=2011,'Calculation sheet'!$AQ229="2005-2012"),'Result 2005-2012'!O229*SUM($AD$10:$AE$10)/2,IF(AND($M$1=2012,'Calculation sheet'!$AQ229="2005-2012"),'Result 2005-2012'!O229*$AE$10,IF(AND($M$1=2006,'Calculation sheet'!$AQ229="1999-2012"),'Result 2005-2012'!O229*SUM($Y$16:$AE$16)/7,IF(AND($M$1=2007,'Calculation sheet'!$AQ229="1999-2012"),'Result 2005-2012'!O229*SUM($Z$16:$AE$16)/6,IF(AND($M$1=2008,'Calculation sheet'!$AQ229="1999-2012"),'Result 2005-2012'!O229*SUM($AA$16:$AE$16)/5,IF(AND($M$1=2009,'Calculation sheet'!$AQ229="1999-2012"),'Result 2005-2012'!O229*SUM($AB$16:$AE$16)/4,IF(AND($M$1=2010,'Calculation sheet'!$AQ229="1999-2012"),'Result 2005-2012'!O229*SUM($AC$16:$AE$16)/3,IF(AND($M$1=2011,'Calculation sheet'!$AQ229="1999-2012"),'Result 2005-2012'!O229*SUM($AD$16:$AE$16)/2,IF(AND($M$1=2012,'Calculation sheet'!$AQ229="1999-2012"),'Result 2005-2012'!O229*$AE$16,""))))))))))))))))</f>
        <v/>
      </c>
      <c r="P229" s="12" t="str">
        <f>IF('Result 2005-2012'!$R229="","",IF($M$1=2005,'Result 2005-2012'!P229,IF(AND($M$1=2006,'Calculation sheet'!$AQ229="2005-2012"),'Result 2005-2012'!P229*SUM($Y$11:$AE$11)/7,IF(AND($M$1=2007,'Calculation sheet'!$AQ229="2005-2012"),'Result 2005-2012'!P229*SUM($Z$11:$AE$11)/6,IF(AND($M$1=2008,'Calculation sheet'!$AQ229="2005-2012"),'Result 2005-2012'!P229*SUM($AA$11:$AE$11)/5,IF(AND($M$1=2009,'Calculation sheet'!$AQ229="2005-2012"),'Result 2005-2012'!P229*SUM($AB$11:$AE$11)/4,IF(AND($M$1=2010,'Calculation sheet'!$AQ229="2005-2012"),'Result 2005-2012'!P229*SUM($AC$11:$AE$11)/3,IF(AND($M$1=2011,'Calculation sheet'!$AQ229="2005-2012"),'Result 2005-2012'!P229*SUM($AD$11:$AE$11)/2,IF(AND($M$1=2012,'Calculation sheet'!$AQ229="2005-2012"),'Result 2005-2012'!P229*$AE$11,IF(AND($M$1=2006,'Calculation sheet'!$AQ229="1999-2012"),'Result 2005-2012'!P229*SUM($Y$16:$AE$16)/7,IF(AND($M$1=2007,'Calculation sheet'!$AQ229="1999-2012"),'Result 2005-2012'!P229*SUM($Z$16:$AE$16)/6,IF(AND($M$1=2008,'Calculation sheet'!$AQ229="1999-2012"),'Result 2005-2012'!P229*SUM($AA$16:$AE$16)/5,IF(AND($M$1=2009,'Calculation sheet'!$AQ229="1999-2012"),'Result 2005-2012'!P229*SUM($AB$16:$AE$16)/4,IF(AND($M$1=2010,'Calculation sheet'!$AQ229="1999-2012"),'Result 2005-2012'!P229*SUM($AC$16:$AE$16)/3,IF(AND($M$1=2011,'Calculation sheet'!$AQ229="1999-2012"),'Result 2005-2012'!P229*SUM($AD$16:$AE$16)/2,IF(AND($M$1=2012,'Calculation sheet'!$AQ229="1999-2012"),'Result 2005-2012'!P229*$AE$16,""))))))))))))))))</f>
        <v/>
      </c>
      <c r="Q229" s="12" t="str">
        <f t="shared" si="12"/>
        <v/>
      </c>
      <c r="R229" s="14" t="str">
        <f t="shared" si="13"/>
        <v/>
      </c>
    </row>
    <row r="230" spans="1:18" x14ac:dyDescent="0.3">
      <c r="A230" s="4" t="str">
        <f>IF('Input data'!A245="","",'Input data'!A245)</f>
        <v/>
      </c>
      <c r="B230" s="4" t="str">
        <f>IF('Input data'!B245="","",'Input data'!B245)</f>
        <v/>
      </c>
      <c r="C230" s="4" t="str">
        <f>IF('Input data'!C245="","",'Input data'!C245)</f>
        <v/>
      </c>
      <c r="D230" s="4" t="str">
        <f>IF('Input data'!D245="","",'Input data'!D245)</f>
        <v/>
      </c>
      <c r="E230" s="4" t="str">
        <f>IF('Input data'!E245="","",'Input data'!E245)</f>
        <v/>
      </c>
      <c r="F230" s="4" t="str">
        <f>IF('Input data'!F245="","",'Input data'!F245)</f>
        <v/>
      </c>
      <c r="G230" s="4">
        <f>IF('Input data'!G245="","",'Input data'!G245)</f>
        <v>0</v>
      </c>
      <c r="H230" s="4" t="str">
        <f>IF('Input data'!H245&gt;0.5,'Input data'!H245,"")</f>
        <v/>
      </c>
      <c r="I230" s="4" t="str">
        <f>IF('Input data'!I245="","",'Input data'!I245)</f>
        <v/>
      </c>
      <c r="J230" s="12" t="str">
        <f>IF('Result 2005-2012'!$R230="","",IF($M$1=2005,'Result 2005-2012'!J230,IF(AND($M$1=2006,'Calculation sheet'!$AQ230="2005-2012"),'Result 2005-2012'!J230*SUM($Y$7:$AE$7)/7,IF(AND($M$1=2007,'Calculation sheet'!$AQ230="2005-2012"),'Result 2005-2012'!J230*SUM($Z$7:$AE$7)/6,IF(AND($M$1=2008,'Calculation sheet'!$AQ230="2005-2012"),'Result 2005-2012'!J230*SUM($AA$7:$AE$7)/5,IF(AND($M$1=2009,'Calculation sheet'!$AQ230="2005-2012"),'Result 2005-2012'!J230*SUM($AB$7:$AE$7)/4,IF(AND($M$1=2010,'Calculation sheet'!$AQ230="2005-2012"),'Result 2005-2012'!J230*SUM($AC$7:$AE$7)/3,IF(AND($M$1=2011,'Calculation sheet'!$AQ230="2005-2012"),'Result 2005-2012'!J230*SUM($AD$7:$AE$7)/2,IF(AND($M$1=2012,'Calculation sheet'!$AQ230="2005-2012"),'Result 2005-2012'!J230*$AE$7,IF(AND($M$1=2006,'Calculation sheet'!$AQ230="1999-2012"),'Result 2005-2012'!J230*SUM($Y$16:$AE$16)/7,IF(AND($M$1=2007,'Calculation sheet'!$AQ230="1999-2012"),'Result 2005-2012'!J230*SUM($Z$16:$AE$16)/6,IF(AND($M$1=2008,'Calculation sheet'!$AQ230="1999-2012"),'Result 2005-2012'!J230*SUM($AA$16:$AE$16)/5,IF(AND($M$1=2009,'Calculation sheet'!$AQ230="1999-2012"),'Result 2005-2012'!J230*SUM($AB$16:$AE$16)/4,IF(AND($M$1=2010,'Calculation sheet'!$AQ230="1999-2012"),'Result 2005-2012'!J230*SUM($AC$16:$AE$16)/3,IF(AND($M$1=2011,'Calculation sheet'!$AQ230="1999-2012"),'Result 2005-2012'!J230*SUM($AD$16:$AE$16)/2,IF(AND($M$1=2012,'Calculation sheet'!$AQ230="1999-2012"),'Result 2005-2012'!J230*$AE$16,""))))))))))))))))</f>
        <v/>
      </c>
      <c r="K230" s="12" t="str">
        <f>IF('Result 2005-2012'!$R230="","",IF($M$1=2005,'Result 2005-2012'!K230,IF(AND($M$1=2006,'Calculation sheet'!$AQ230="2005-2012"),'Result 2005-2012'!K230*SUM($Y$8:$AE$8)/7,IF(AND($M$1=2007,'Calculation sheet'!$AQ230="2005-2012"),'Result 2005-2012'!K230*SUM($Z$8:$AE$8)/6,IF(AND($M$1=2008,'Calculation sheet'!$AQ230="2005-2012"),'Result 2005-2012'!K230*SUM($AA$8:$AE$8)/5,IF(AND($M$1=2009,'Calculation sheet'!$AQ230="2005-2012"),'Result 2005-2012'!K230*SUM($AB$8:$AE$8)/4,IF(AND($M$1=2010,'Calculation sheet'!$AQ230="2005-2012"),'Result 2005-2012'!K230*SUM($AC$8:$AE$8)/3,IF(AND($M$1=2011,'Calculation sheet'!$AQ230="2005-2012"),'Result 2005-2012'!K230*SUM($AD$8:$AE$8)/2,IF(AND($M$1=2012,'Calculation sheet'!$AQ230="2005-2012"),'Result 2005-2012'!K230*$AE$8,IF(AND($M$1=2006,'Calculation sheet'!$AQ230="1999-2012"),'Result 2005-2012'!K230*SUM($Y$17:$AE$17)/7,IF(AND($M$1=2007,'Calculation sheet'!$AQ230="1999-2012"),'Result 2005-2012'!K230*SUM($Z$17:$AE$17)/6,IF(AND($M$1=2008,'Calculation sheet'!$AQ230="1999-2012"),'Result 2005-2012'!K230*SUM($AA$17:$AE$17)/5,IF(AND($M$1=2009,'Calculation sheet'!$AQ230="1999-2012"),'Result 2005-2012'!K230*SUM($AB$17:$AE$17)/4,IF(AND($M$1=2010,'Calculation sheet'!$AQ230="1999-2012"),'Result 2005-2012'!K230*SUM($AC$17:$AE$17)/3,IF(AND($M$1=2011,'Calculation sheet'!$AQ230="1999-2012"),'Result 2005-2012'!K230*SUM($AD$17:$AE$17)/2,IF(AND($M$1=2012,'Calculation sheet'!$AQ230="1999-2012"),'Result 2005-2012'!K230*$AE$17,""))))))))))))))))</f>
        <v/>
      </c>
      <c r="L230" s="12" t="str">
        <f>IF('Result 2005-2012'!$R230="","",IF($M$1=2005,'Result 2005-2012'!L230,IF(AND($M$1=2006,'Calculation sheet'!$AQ230="2005-2012"),'Result 2005-2012'!L230*SUM($Y$9:$AE$9)/7,IF(AND($M$1=2007,'Calculation sheet'!$AQ230="2005-2012"),'Result 2005-2012'!L230*SUM($Z$9:$AE$9)/6,IF(AND($M$1=2008,'Calculation sheet'!$AQ230="2005-2012"),'Result 2005-2012'!L230*SUM($AA$9:$AE$9)/5,IF(AND($M$1=2009,'Calculation sheet'!$AQ230="2005-2012"),'Result 2005-2012'!L230*SUM($AB$9:$AE$9)/4,IF(AND($M$1=2010,'Calculation sheet'!$AQ230="2005-2012"),'Result 2005-2012'!L230*SUM($AC$9:$AE$9)/3,IF(AND($M$1=2011,'Calculation sheet'!$AQ230="2005-2012"),'Result 2005-2012'!L230*SUM($AD$9:$AE$9)/2,IF(AND($M$1=2012,'Calculation sheet'!$AQ230="2005-2012"),'Result 2005-2012'!L230*$AE$9,IF(AND($M$1=2006,'Calculation sheet'!$AQ230="1999-2012"),'Result 2005-2012'!L230*SUM($Y$18:$AE$18)/7,IF(AND($M$1=2007,'Calculation sheet'!$AQ230="1999-2012"),'Result 2005-2012'!L230*SUM($Z$18:$AE$18)/6,IF(AND($M$1=2008,'Calculation sheet'!$AQ230="1999-2012"),'Result 2005-2012'!L230*SUM($AA$18:$AE$18)/5,IF(AND($M$1=2009,'Calculation sheet'!$AQ230="1999-2012"),'Result 2005-2012'!L230*SUM($AB$18:$AE$18)/4,IF(AND($M$1=2010,'Calculation sheet'!$AQ230="1999-2012"),'Result 2005-2012'!L230*SUM($AC$18:$AE$18)/3,IF(AND($M$1=2011,'Calculation sheet'!$AQ230="1999-2012"),'Result 2005-2012'!L230*SUM($AD$18:$AE$18)/2,IF(AND($M$1=2012,'Calculation sheet'!$AQ230="1999-2012"),'Result 2005-2012'!L230*$AE$18,""))))))))))))))))</f>
        <v/>
      </c>
      <c r="M230" s="12" t="str">
        <f t="shared" si="11"/>
        <v/>
      </c>
      <c r="N230" s="12" t="str">
        <f>IF('Result 2005-2012'!$R230="","",IF($M$1=2005,'Result 2005-2012'!N230,IF(AND($M$1=2006,'Calculation sheet'!$AQ230="2005-2012"),'Result 2005-2012'!N230*SUM($Y$10:$AE$10)/7,IF(AND($M$1=2007,'Calculation sheet'!$AQ230="2005-2012"),'Result 2005-2012'!N230*SUM($Z$10:$AE$10)/6,IF(AND($M$1=2008,'Calculation sheet'!$AQ230="2005-2012"),'Result 2005-2012'!N230*SUM($AA$10:$AE$10)/5,IF(AND($M$1=2009,'Calculation sheet'!$AQ230="2005-2012"),'Result 2005-2012'!N230*SUM($AB$10:$AE$10)/4,IF(AND($M$1=2010,'Calculation sheet'!$AQ230="2005-2012"),'Result 2005-2012'!N230*SUM($AC$10:$AE$10)/3,IF(AND($M$1=2011,'Calculation sheet'!$AQ230="2005-2012"),'Result 2005-2012'!N230*SUM($AD$10:$AE$10)/2,IF(AND($M$1=2012,'Calculation sheet'!$AQ230="2005-2012"),'Result 2005-2012'!N230*$AE$10,IF(AND($M$1=2006,'Calculation sheet'!$AQ230="1999-2012"),'Result 2005-2012'!N230*SUM($Y$16:$AE$16)/7,IF(AND($M$1=2007,'Calculation sheet'!$AQ230="1999-2012"),'Result 2005-2012'!N230*SUM($Z$16:$AE$16)/6,IF(AND($M$1=2008,'Calculation sheet'!$AQ230="1999-2012"),'Result 2005-2012'!N230*SUM($AA$16:$AE$16)/5,IF(AND($M$1=2009,'Calculation sheet'!$AQ230="1999-2012"),'Result 2005-2012'!N230*SUM($AB$16:$AE$16)/4,IF(AND($M$1=2010,'Calculation sheet'!$AQ230="1999-2012"),'Result 2005-2012'!N230*SUM($AC$16:$AE$16)/3,IF(AND($M$1=2011,'Calculation sheet'!$AQ230="1999-2012"),'Result 2005-2012'!N230*SUM($AD$16:$AE$16)/2,IF(AND($M$1=2012,'Calculation sheet'!$AQ230="1999-2012"),'Result 2005-2012'!N230*$AE$16,""))))))))))))))))</f>
        <v/>
      </c>
      <c r="O230" s="12" t="str">
        <f>IF('Result 2005-2012'!$R230="","",IF($M$1=2005,'Result 2005-2012'!O230,IF(AND($M$1=2006,'Calculation sheet'!$AQ230="2005-2012"),'Result 2005-2012'!O230*SUM($Y$10:$AE$10)/7,IF(AND($M$1=2007,'Calculation sheet'!$AQ230="2005-2012"),'Result 2005-2012'!O230*SUM($Z$10:$AE$10)/6,IF(AND($M$1=2008,'Calculation sheet'!$AQ230="2005-2012"),'Result 2005-2012'!O230*SUM($AA$10:$AE$10)/5,IF(AND($M$1=2009,'Calculation sheet'!$AQ230="2005-2012"),'Result 2005-2012'!O230*SUM($AB$10:$AE$10)/4,IF(AND($M$1=2010,'Calculation sheet'!$AQ230="2005-2012"),'Result 2005-2012'!O230*SUM($AC$10:$AE$10)/3,IF(AND($M$1=2011,'Calculation sheet'!$AQ230="2005-2012"),'Result 2005-2012'!O230*SUM($AD$10:$AE$10)/2,IF(AND($M$1=2012,'Calculation sheet'!$AQ230="2005-2012"),'Result 2005-2012'!O230*$AE$10,IF(AND($M$1=2006,'Calculation sheet'!$AQ230="1999-2012"),'Result 2005-2012'!O230*SUM($Y$16:$AE$16)/7,IF(AND($M$1=2007,'Calculation sheet'!$AQ230="1999-2012"),'Result 2005-2012'!O230*SUM($Z$16:$AE$16)/6,IF(AND($M$1=2008,'Calculation sheet'!$AQ230="1999-2012"),'Result 2005-2012'!O230*SUM($AA$16:$AE$16)/5,IF(AND($M$1=2009,'Calculation sheet'!$AQ230="1999-2012"),'Result 2005-2012'!O230*SUM($AB$16:$AE$16)/4,IF(AND($M$1=2010,'Calculation sheet'!$AQ230="1999-2012"),'Result 2005-2012'!O230*SUM($AC$16:$AE$16)/3,IF(AND($M$1=2011,'Calculation sheet'!$AQ230="1999-2012"),'Result 2005-2012'!O230*SUM($AD$16:$AE$16)/2,IF(AND($M$1=2012,'Calculation sheet'!$AQ230="1999-2012"),'Result 2005-2012'!O230*$AE$16,""))))))))))))))))</f>
        <v/>
      </c>
      <c r="P230" s="12" t="str">
        <f>IF('Result 2005-2012'!$R230="","",IF($M$1=2005,'Result 2005-2012'!P230,IF(AND($M$1=2006,'Calculation sheet'!$AQ230="2005-2012"),'Result 2005-2012'!P230*SUM($Y$11:$AE$11)/7,IF(AND($M$1=2007,'Calculation sheet'!$AQ230="2005-2012"),'Result 2005-2012'!P230*SUM($Z$11:$AE$11)/6,IF(AND($M$1=2008,'Calculation sheet'!$AQ230="2005-2012"),'Result 2005-2012'!P230*SUM($AA$11:$AE$11)/5,IF(AND($M$1=2009,'Calculation sheet'!$AQ230="2005-2012"),'Result 2005-2012'!P230*SUM($AB$11:$AE$11)/4,IF(AND($M$1=2010,'Calculation sheet'!$AQ230="2005-2012"),'Result 2005-2012'!P230*SUM($AC$11:$AE$11)/3,IF(AND($M$1=2011,'Calculation sheet'!$AQ230="2005-2012"),'Result 2005-2012'!P230*SUM($AD$11:$AE$11)/2,IF(AND($M$1=2012,'Calculation sheet'!$AQ230="2005-2012"),'Result 2005-2012'!P230*$AE$11,IF(AND($M$1=2006,'Calculation sheet'!$AQ230="1999-2012"),'Result 2005-2012'!P230*SUM($Y$16:$AE$16)/7,IF(AND($M$1=2007,'Calculation sheet'!$AQ230="1999-2012"),'Result 2005-2012'!P230*SUM($Z$16:$AE$16)/6,IF(AND($M$1=2008,'Calculation sheet'!$AQ230="1999-2012"),'Result 2005-2012'!P230*SUM($AA$16:$AE$16)/5,IF(AND($M$1=2009,'Calculation sheet'!$AQ230="1999-2012"),'Result 2005-2012'!P230*SUM($AB$16:$AE$16)/4,IF(AND($M$1=2010,'Calculation sheet'!$AQ230="1999-2012"),'Result 2005-2012'!P230*SUM($AC$16:$AE$16)/3,IF(AND($M$1=2011,'Calculation sheet'!$AQ230="1999-2012"),'Result 2005-2012'!P230*SUM($AD$16:$AE$16)/2,IF(AND($M$1=2012,'Calculation sheet'!$AQ230="1999-2012"),'Result 2005-2012'!P230*$AE$16,""))))))))))))))))</f>
        <v/>
      </c>
      <c r="Q230" s="12" t="str">
        <f t="shared" si="12"/>
        <v/>
      </c>
      <c r="R230" s="14" t="str">
        <f t="shared" si="13"/>
        <v/>
      </c>
    </row>
    <row r="231" spans="1:18" x14ac:dyDescent="0.3">
      <c r="A231" s="4" t="str">
        <f>IF('Input data'!A246="","",'Input data'!A246)</f>
        <v/>
      </c>
      <c r="B231" s="4" t="str">
        <f>IF('Input data'!B246="","",'Input data'!B246)</f>
        <v/>
      </c>
      <c r="C231" s="4" t="str">
        <f>IF('Input data'!C246="","",'Input data'!C246)</f>
        <v/>
      </c>
      <c r="D231" s="4" t="str">
        <f>IF('Input data'!D246="","",'Input data'!D246)</f>
        <v/>
      </c>
      <c r="E231" s="4" t="str">
        <f>IF('Input data'!E246="","",'Input data'!E246)</f>
        <v/>
      </c>
      <c r="F231" s="4" t="str">
        <f>IF('Input data'!F246="","",'Input data'!F246)</f>
        <v/>
      </c>
      <c r="G231" s="4">
        <f>IF('Input data'!G246="","",'Input data'!G246)</f>
        <v>0</v>
      </c>
      <c r="H231" s="4" t="str">
        <f>IF('Input data'!H246&gt;0.5,'Input data'!H246,"")</f>
        <v/>
      </c>
      <c r="I231" s="4" t="str">
        <f>IF('Input data'!I246="","",'Input data'!I246)</f>
        <v/>
      </c>
      <c r="J231" s="12" t="str">
        <f>IF('Result 2005-2012'!$R231="","",IF($M$1=2005,'Result 2005-2012'!J231,IF(AND($M$1=2006,'Calculation sheet'!$AQ231="2005-2012"),'Result 2005-2012'!J231*SUM($Y$7:$AE$7)/7,IF(AND($M$1=2007,'Calculation sheet'!$AQ231="2005-2012"),'Result 2005-2012'!J231*SUM($Z$7:$AE$7)/6,IF(AND($M$1=2008,'Calculation sheet'!$AQ231="2005-2012"),'Result 2005-2012'!J231*SUM($AA$7:$AE$7)/5,IF(AND($M$1=2009,'Calculation sheet'!$AQ231="2005-2012"),'Result 2005-2012'!J231*SUM($AB$7:$AE$7)/4,IF(AND($M$1=2010,'Calculation sheet'!$AQ231="2005-2012"),'Result 2005-2012'!J231*SUM($AC$7:$AE$7)/3,IF(AND($M$1=2011,'Calculation sheet'!$AQ231="2005-2012"),'Result 2005-2012'!J231*SUM($AD$7:$AE$7)/2,IF(AND($M$1=2012,'Calculation sheet'!$AQ231="2005-2012"),'Result 2005-2012'!J231*$AE$7,IF(AND($M$1=2006,'Calculation sheet'!$AQ231="1999-2012"),'Result 2005-2012'!J231*SUM($Y$16:$AE$16)/7,IF(AND($M$1=2007,'Calculation sheet'!$AQ231="1999-2012"),'Result 2005-2012'!J231*SUM($Z$16:$AE$16)/6,IF(AND($M$1=2008,'Calculation sheet'!$AQ231="1999-2012"),'Result 2005-2012'!J231*SUM($AA$16:$AE$16)/5,IF(AND($M$1=2009,'Calculation sheet'!$AQ231="1999-2012"),'Result 2005-2012'!J231*SUM($AB$16:$AE$16)/4,IF(AND($M$1=2010,'Calculation sheet'!$AQ231="1999-2012"),'Result 2005-2012'!J231*SUM($AC$16:$AE$16)/3,IF(AND($M$1=2011,'Calculation sheet'!$AQ231="1999-2012"),'Result 2005-2012'!J231*SUM($AD$16:$AE$16)/2,IF(AND($M$1=2012,'Calculation sheet'!$AQ231="1999-2012"),'Result 2005-2012'!J231*$AE$16,""))))))))))))))))</f>
        <v/>
      </c>
      <c r="K231" s="12" t="str">
        <f>IF('Result 2005-2012'!$R231="","",IF($M$1=2005,'Result 2005-2012'!K231,IF(AND($M$1=2006,'Calculation sheet'!$AQ231="2005-2012"),'Result 2005-2012'!K231*SUM($Y$8:$AE$8)/7,IF(AND($M$1=2007,'Calculation sheet'!$AQ231="2005-2012"),'Result 2005-2012'!K231*SUM($Z$8:$AE$8)/6,IF(AND($M$1=2008,'Calculation sheet'!$AQ231="2005-2012"),'Result 2005-2012'!K231*SUM($AA$8:$AE$8)/5,IF(AND($M$1=2009,'Calculation sheet'!$AQ231="2005-2012"),'Result 2005-2012'!K231*SUM($AB$8:$AE$8)/4,IF(AND($M$1=2010,'Calculation sheet'!$AQ231="2005-2012"),'Result 2005-2012'!K231*SUM($AC$8:$AE$8)/3,IF(AND($M$1=2011,'Calculation sheet'!$AQ231="2005-2012"),'Result 2005-2012'!K231*SUM($AD$8:$AE$8)/2,IF(AND($M$1=2012,'Calculation sheet'!$AQ231="2005-2012"),'Result 2005-2012'!K231*$AE$8,IF(AND($M$1=2006,'Calculation sheet'!$AQ231="1999-2012"),'Result 2005-2012'!K231*SUM($Y$17:$AE$17)/7,IF(AND($M$1=2007,'Calculation sheet'!$AQ231="1999-2012"),'Result 2005-2012'!K231*SUM($Z$17:$AE$17)/6,IF(AND($M$1=2008,'Calculation sheet'!$AQ231="1999-2012"),'Result 2005-2012'!K231*SUM($AA$17:$AE$17)/5,IF(AND($M$1=2009,'Calculation sheet'!$AQ231="1999-2012"),'Result 2005-2012'!K231*SUM($AB$17:$AE$17)/4,IF(AND($M$1=2010,'Calculation sheet'!$AQ231="1999-2012"),'Result 2005-2012'!K231*SUM($AC$17:$AE$17)/3,IF(AND($M$1=2011,'Calculation sheet'!$AQ231="1999-2012"),'Result 2005-2012'!K231*SUM($AD$17:$AE$17)/2,IF(AND($M$1=2012,'Calculation sheet'!$AQ231="1999-2012"),'Result 2005-2012'!K231*$AE$17,""))))))))))))))))</f>
        <v/>
      </c>
      <c r="L231" s="12" t="str">
        <f>IF('Result 2005-2012'!$R231="","",IF($M$1=2005,'Result 2005-2012'!L231,IF(AND($M$1=2006,'Calculation sheet'!$AQ231="2005-2012"),'Result 2005-2012'!L231*SUM($Y$9:$AE$9)/7,IF(AND($M$1=2007,'Calculation sheet'!$AQ231="2005-2012"),'Result 2005-2012'!L231*SUM($Z$9:$AE$9)/6,IF(AND($M$1=2008,'Calculation sheet'!$AQ231="2005-2012"),'Result 2005-2012'!L231*SUM($AA$9:$AE$9)/5,IF(AND($M$1=2009,'Calculation sheet'!$AQ231="2005-2012"),'Result 2005-2012'!L231*SUM($AB$9:$AE$9)/4,IF(AND($M$1=2010,'Calculation sheet'!$AQ231="2005-2012"),'Result 2005-2012'!L231*SUM($AC$9:$AE$9)/3,IF(AND($M$1=2011,'Calculation sheet'!$AQ231="2005-2012"),'Result 2005-2012'!L231*SUM($AD$9:$AE$9)/2,IF(AND($M$1=2012,'Calculation sheet'!$AQ231="2005-2012"),'Result 2005-2012'!L231*$AE$9,IF(AND($M$1=2006,'Calculation sheet'!$AQ231="1999-2012"),'Result 2005-2012'!L231*SUM($Y$18:$AE$18)/7,IF(AND($M$1=2007,'Calculation sheet'!$AQ231="1999-2012"),'Result 2005-2012'!L231*SUM($Z$18:$AE$18)/6,IF(AND($M$1=2008,'Calculation sheet'!$AQ231="1999-2012"),'Result 2005-2012'!L231*SUM($AA$18:$AE$18)/5,IF(AND($M$1=2009,'Calculation sheet'!$AQ231="1999-2012"),'Result 2005-2012'!L231*SUM($AB$18:$AE$18)/4,IF(AND($M$1=2010,'Calculation sheet'!$AQ231="1999-2012"),'Result 2005-2012'!L231*SUM($AC$18:$AE$18)/3,IF(AND($M$1=2011,'Calculation sheet'!$AQ231="1999-2012"),'Result 2005-2012'!L231*SUM($AD$18:$AE$18)/2,IF(AND($M$1=2012,'Calculation sheet'!$AQ231="1999-2012"),'Result 2005-2012'!L231*$AE$18,""))))))))))))))))</f>
        <v/>
      </c>
      <c r="M231" s="12" t="str">
        <f t="shared" si="11"/>
        <v/>
      </c>
      <c r="N231" s="12" t="str">
        <f>IF('Result 2005-2012'!$R231="","",IF($M$1=2005,'Result 2005-2012'!N231,IF(AND($M$1=2006,'Calculation sheet'!$AQ231="2005-2012"),'Result 2005-2012'!N231*SUM($Y$10:$AE$10)/7,IF(AND($M$1=2007,'Calculation sheet'!$AQ231="2005-2012"),'Result 2005-2012'!N231*SUM($Z$10:$AE$10)/6,IF(AND($M$1=2008,'Calculation sheet'!$AQ231="2005-2012"),'Result 2005-2012'!N231*SUM($AA$10:$AE$10)/5,IF(AND($M$1=2009,'Calculation sheet'!$AQ231="2005-2012"),'Result 2005-2012'!N231*SUM($AB$10:$AE$10)/4,IF(AND($M$1=2010,'Calculation sheet'!$AQ231="2005-2012"),'Result 2005-2012'!N231*SUM($AC$10:$AE$10)/3,IF(AND($M$1=2011,'Calculation sheet'!$AQ231="2005-2012"),'Result 2005-2012'!N231*SUM($AD$10:$AE$10)/2,IF(AND($M$1=2012,'Calculation sheet'!$AQ231="2005-2012"),'Result 2005-2012'!N231*$AE$10,IF(AND($M$1=2006,'Calculation sheet'!$AQ231="1999-2012"),'Result 2005-2012'!N231*SUM($Y$16:$AE$16)/7,IF(AND($M$1=2007,'Calculation sheet'!$AQ231="1999-2012"),'Result 2005-2012'!N231*SUM($Z$16:$AE$16)/6,IF(AND($M$1=2008,'Calculation sheet'!$AQ231="1999-2012"),'Result 2005-2012'!N231*SUM($AA$16:$AE$16)/5,IF(AND($M$1=2009,'Calculation sheet'!$AQ231="1999-2012"),'Result 2005-2012'!N231*SUM($AB$16:$AE$16)/4,IF(AND($M$1=2010,'Calculation sheet'!$AQ231="1999-2012"),'Result 2005-2012'!N231*SUM($AC$16:$AE$16)/3,IF(AND($M$1=2011,'Calculation sheet'!$AQ231="1999-2012"),'Result 2005-2012'!N231*SUM($AD$16:$AE$16)/2,IF(AND($M$1=2012,'Calculation sheet'!$AQ231="1999-2012"),'Result 2005-2012'!N231*$AE$16,""))))))))))))))))</f>
        <v/>
      </c>
      <c r="O231" s="12" t="str">
        <f>IF('Result 2005-2012'!$R231="","",IF($M$1=2005,'Result 2005-2012'!O231,IF(AND($M$1=2006,'Calculation sheet'!$AQ231="2005-2012"),'Result 2005-2012'!O231*SUM($Y$10:$AE$10)/7,IF(AND($M$1=2007,'Calculation sheet'!$AQ231="2005-2012"),'Result 2005-2012'!O231*SUM($Z$10:$AE$10)/6,IF(AND($M$1=2008,'Calculation sheet'!$AQ231="2005-2012"),'Result 2005-2012'!O231*SUM($AA$10:$AE$10)/5,IF(AND($M$1=2009,'Calculation sheet'!$AQ231="2005-2012"),'Result 2005-2012'!O231*SUM($AB$10:$AE$10)/4,IF(AND($M$1=2010,'Calculation sheet'!$AQ231="2005-2012"),'Result 2005-2012'!O231*SUM($AC$10:$AE$10)/3,IF(AND($M$1=2011,'Calculation sheet'!$AQ231="2005-2012"),'Result 2005-2012'!O231*SUM($AD$10:$AE$10)/2,IF(AND($M$1=2012,'Calculation sheet'!$AQ231="2005-2012"),'Result 2005-2012'!O231*$AE$10,IF(AND($M$1=2006,'Calculation sheet'!$AQ231="1999-2012"),'Result 2005-2012'!O231*SUM($Y$16:$AE$16)/7,IF(AND($M$1=2007,'Calculation sheet'!$AQ231="1999-2012"),'Result 2005-2012'!O231*SUM($Z$16:$AE$16)/6,IF(AND($M$1=2008,'Calculation sheet'!$AQ231="1999-2012"),'Result 2005-2012'!O231*SUM($AA$16:$AE$16)/5,IF(AND($M$1=2009,'Calculation sheet'!$AQ231="1999-2012"),'Result 2005-2012'!O231*SUM($AB$16:$AE$16)/4,IF(AND($M$1=2010,'Calculation sheet'!$AQ231="1999-2012"),'Result 2005-2012'!O231*SUM($AC$16:$AE$16)/3,IF(AND($M$1=2011,'Calculation sheet'!$AQ231="1999-2012"),'Result 2005-2012'!O231*SUM($AD$16:$AE$16)/2,IF(AND($M$1=2012,'Calculation sheet'!$AQ231="1999-2012"),'Result 2005-2012'!O231*$AE$16,""))))))))))))))))</f>
        <v/>
      </c>
      <c r="P231" s="12" t="str">
        <f>IF('Result 2005-2012'!$R231="","",IF($M$1=2005,'Result 2005-2012'!P231,IF(AND($M$1=2006,'Calculation sheet'!$AQ231="2005-2012"),'Result 2005-2012'!P231*SUM($Y$11:$AE$11)/7,IF(AND($M$1=2007,'Calculation sheet'!$AQ231="2005-2012"),'Result 2005-2012'!P231*SUM($Z$11:$AE$11)/6,IF(AND($M$1=2008,'Calculation sheet'!$AQ231="2005-2012"),'Result 2005-2012'!P231*SUM($AA$11:$AE$11)/5,IF(AND($M$1=2009,'Calculation sheet'!$AQ231="2005-2012"),'Result 2005-2012'!P231*SUM($AB$11:$AE$11)/4,IF(AND($M$1=2010,'Calculation sheet'!$AQ231="2005-2012"),'Result 2005-2012'!P231*SUM($AC$11:$AE$11)/3,IF(AND($M$1=2011,'Calculation sheet'!$AQ231="2005-2012"),'Result 2005-2012'!P231*SUM($AD$11:$AE$11)/2,IF(AND($M$1=2012,'Calculation sheet'!$AQ231="2005-2012"),'Result 2005-2012'!P231*$AE$11,IF(AND($M$1=2006,'Calculation sheet'!$AQ231="1999-2012"),'Result 2005-2012'!P231*SUM($Y$16:$AE$16)/7,IF(AND($M$1=2007,'Calculation sheet'!$AQ231="1999-2012"),'Result 2005-2012'!P231*SUM($Z$16:$AE$16)/6,IF(AND($M$1=2008,'Calculation sheet'!$AQ231="1999-2012"),'Result 2005-2012'!P231*SUM($AA$16:$AE$16)/5,IF(AND($M$1=2009,'Calculation sheet'!$AQ231="1999-2012"),'Result 2005-2012'!P231*SUM($AB$16:$AE$16)/4,IF(AND($M$1=2010,'Calculation sheet'!$AQ231="1999-2012"),'Result 2005-2012'!P231*SUM($AC$16:$AE$16)/3,IF(AND($M$1=2011,'Calculation sheet'!$AQ231="1999-2012"),'Result 2005-2012'!P231*SUM($AD$16:$AE$16)/2,IF(AND($M$1=2012,'Calculation sheet'!$AQ231="1999-2012"),'Result 2005-2012'!P231*$AE$16,""))))))))))))))))</f>
        <v/>
      </c>
      <c r="Q231" s="12" t="str">
        <f t="shared" si="12"/>
        <v/>
      </c>
      <c r="R231" s="14" t="str">
        <f t="shared" si="13"/>
        <v/>
      </c>
    </row>
    <row r="232" spans="1:18" x14ac:dyDescent="0.3">
      <c r="A232" s="4" t="str">
        <f>IF('Input data'!A247="","",'Input data'!A247)</f>
        <v/>
      </c>
      <c r="B232" s="4" t="str">
        <f>IF('Input data'!B247="","",'Input data'!B247)</f>
        <v/>
      </c>
      <c r="C232" s="4" t="str">
        <f>IF('Input data'!C247="","",'Input data'!C247)</f>
        <v/>
      </c>
      <c r="D232" s="4" t="str">
        <f>IF('Input data'!D247="","",'Input data'!D247)</f>
        <v/>
      </c>
      <c r="E232" s="4" t="str">
        <f>IF('Input data'!E247="","",'Input data'!E247)</f>
        <v/>
      </c>
      <c r="F232" s="4" t="str">
        <f>IF('Input data'!F247="","",'Input data'!F247)</f>
        <v/>
      </c>
      <c r="G232" s="4">
        <f>IF('Input data'!G247="","",'Input data'!G247)</f>
        <v>0</v>
      </c>
      <c r="H232" s="4" t="str">
        <f>IF('Input data'!H247&gt;0.5,'Input data'!H247,"")</f>
        <v/>
      </c>
      <c r="I232" s="4" t="str">
        <f>IF('Input data'!I247="","",'Input data'!I247)</f>
        <v/>
      </c>
      <c r="J232" s="12" t="str">
        <f>IF('Result 2005-2012'!$R232="","",IF($M$1=2005,'Result 2005-2012'!J232,IF(AND($M$1=2006,'Calculation sheet'!$AQ232="2005-2012"),'Result 2005-2012'!J232*SUM($Y$7:$AE$7)/7,IF(AND($M$1=2007,'Calculation sheet'!$AQ232="2005-2012"),'Result 2005-2012'!J232*SUM($Z$7:$AE$7)/6,IF(AND($M$1=2008,'Calculation sheet'!$AQ232="2005-2012"),'Result 2005-2012'!J232*SUM($AA$7:$AE$7)/5,IF(AND($M$1=2009,'Calculation sheet'!$AQ232="2005-2012"),'Result 2005-2012'!J232*SUM($AB$7:$AE$7)/4,IF(AND($M$1=2010,'Calculation sheet'!$AQ232="2005-2012"),'Result 2005-2012'!J232*SUM($AC$7:$AE$7)/3,IF(AND($M$1=2011,'Calculation sheet'!$AQ232="2005-2012"),'Result 2005-2012'!J232*SUM($AD$7:$AE$7)/2,IF(AND($M$1=2012,'Calculation sheet'!$AQ232="2005-2012"),'Result 2005-2012'!J232*$AE$7,IF(AND($M$1=2006,'Calculation sheet'!$AQ232="1999-2012"),'Result 2005-2012'!J232*SUM($Y$16:$AE$16)/7,IF(AND($M$1=2007,'Calculation sheet'!$AQ232="1999-2012"),'Result 2005-2012'!J232*SUM($Z$16:$AE$16)/6,IF(AND($M$1=2008,'Calculation sheet'!$AQ232="1999-2012"),'Result 2005-2012'!J232*SUM($AA$16:$AE$16)/5,IF(AND($M$1=2009,'Calculation sheet'!$AQ232="1999-2012"),'Result 2005-2012'!J232*SUM($AB$16:$AE$16)/4,IF(AND($M$1=2010,'Calculation sheet'!$AQ232="1999-2012"),'Result 2005-2012'!J232*SUM($AC$16:$AE$16)/3,IF(AND($M$1=2011,'Calculation sheet'!$AQ232="1999-2012"),'Result 2005-2012'!J232*SUM($AD$16:$AE$16)/2,IF(AND($M$1=2012,'Calculation sheet'!$AQ232="1999-2012"),'Result 2005-2012'!J232*$AE$16,""))))))))))))))))</f>
        <v/>
      </c>
      <c r="K232" s="12" t="str">
        <f>IF('Result 2005-2012'!$R232="","",IF($M$1=2005,'Result 2005-2012'!K232,IF(AND($M$1=2006,'Calculation sheet'!$AQ232="2005-2012"),'Result 2005-2012'!K232*SUM($Y$8:$AE$8)/7,IF(AND($M$1=2007,'Calculation sheet'!$AQ232="2005-2012"),'Result 2005-2012'!K232*SUM($Z$8:$AE$8)/6,IF(AND($M$1=2008,'Calculation sheet'!$AQ232="2005-2012"),'Result 2005-2012'!K232*SUM($AA$8:$AE$8)/5,IF(AND($M$1=2009,'Calculation sheet'!$AQ232="2005-2012"),'Result 2005-2012'!K232*SUM($AB$8:$AE$8)/4,IF(AND($M$1=2010,'Calculation sheet'!$AQ232="2005-2012"),'Result 2005-2012'!K232*SUM($AC$8:$AE$8)/3,IF(AND($M$1=2011,'Calculation sheet'!$AQ232="2005-2012"),'Result 2005-2012'!K232*SUM($AD$8:$AE$8)/2,IF(AND($M$1=2012,'Calculation sheet'!$AQ232="2005-2012"),'Result 2005-2012'!K232*$AE$8,IF(AND($M$1=2006,'Calculation sheet'!$AQ232="1999-2012"),'Result 2005-2012'!K232*SUM($Y$17:$AE$17)/7,IF(AND($M$1=2007,'Calculation sheet'!$AQ232="1999-2012"),'Result 2005-2012'!K232*SUM($Z$17:$AE$17)/6,IF(AND($M$1=2008,'Calculation sheet'!$AQ232="1999-2012"),'Result 2005-2012'!K232*SUM($AA$17:$AE$17)/5,IF(AND($M$1=2009,'Calculation sheet'!$AQ232="1999-2012"),'Result 2005-2012'!K232*SUM($AB$17:$AE$17)/4,IF(AND($M$1=2010,'Calculation sheet'!$AQ232="1999-2012"),'Result 2005-2012'!K232*SUM($AC$17:$AE$17)/3,IF(AND($M$1=2011,'Calculation sheet'!$AQ232="1999-2012"),'Result 2005-2012'!K232*SUM($AD$17:$AE$17)/2,IF(AND($M$1=2012,'Calculation sheet'!$AQ232="1999-2012"),'Result 2005-2012'!K232*$AE$17,""))))))))))))))))</f>
        <v/>
      </c>
      <c r="L232" s="12" t="str">
        <f>IF('Result 2005-2012'!$R232="","",IF($M$1=2005,'Result 2005-2012'!L232,IF(AND($M$1=2006,'Calculation sheet'!$AQ232="2005-2012"),'Result 2005-2012'!L232*SUM($Y$9:$AE$9)/7,IF(AND($M$1=2007,'Calculation sheet'!$AQ232="2005-2012"),'Result 2005-2012'!L232*SUM($Z$9:$AE$9)/6,IF(AND($M$1=2008,'Calculation sheet'!$AQ232="2005-2012"),'Result 2005-2012'!L232*SUM($AA$9:$AE$9)/5,IF(AND($M$1=2009,'Calculation sheet'!$AQ232="2005-2012"),'Result 2005-2012'!L232*SUM($AB$9:$AE$9)/4,IF(AND($M$1=2010,'Calculation sheet'!$AQ232="2005-2012"),'Result 2005-2012'!L232*SUM($AC$9:$AE$9)/3,IF(AND($M$1=2011,'Calculation sheet'!$AQ232="2005-2012"),'Result 2005-2012'!L232*SUM($AD$9:$AE$9)/2,IF(AND($M$1=2012,'Calculation sheet'!$AQ232="2005-2012"),'Result 2005-2012'!L232*$AE$9,IF(AND($M$1=2006,'Calculation sheet'!$AQ232="1999-2012"),'Result 2005-2012'!L232*SUM($Y$18:$AE$18)/7,IF(AND($M$1=2007,'Calculation sheet'!$AQ232="1999-2012"),'Result 2005-2012'!L232*SUM($Z$18:$AE$18)/6,IF(AND($M$1=2008,'Calculation sheet'!$AQ232="1999-2012"),'Result 2005-2012'!L232*SUM($AA$18:$AE$18)/5,IF(AND($M$1=2009,'Calculation sheet'!$AQ232="1999-2012"),'Result 2005-2012'!L232*SUM($AB$18:$AE$18)/4,IF(AND($M$1=2010,'Calculation sheet'!$AQ232="1999-2012"),'Result 2005-2012'!L232*SUM($AC$18:$AE$18)/3,IF(AND($M$1=2011,'Calculation sheet'!$AQ232="1999-2012"),'Result 2005-2012'!L232*SUM($AD$18:$AE$18)/2,IF(AND($M$1=2012,'Calculation sheet'!$AQ232="1999-2012"),'Result 2005-2012'!L232*$AE$18,""))))))))))))))))</f>
        <v/>
      </c>
      <c r="M232" s="12" t="str">
        <f t="shared" si="11"/>
        <v/>
      </c>
      <c r="N232" s="12" t="str">
        <f>IF('Result 2005-2012'!$R232="","",IF($M$1=2005,'Result 2005-2012'!N232,IF(AND($M$1=2006,'Calculation sheet'!$AQ232="2005-2012"),'Result 2005-2012'!N232*SUM($Y$10:$AE$10)/7,IF(AND($M$1=2007,'Calculation sheet'!$AQ232="2005-2012"),'Result 2005-2012'!N232*SUM($Z$10:$AE$10)/6,IF(AND($M$1=2008,'Calculation sheet'!$AQ232="2005-2012"),'Result 2005-2012'!N232*SUM($AA$10:$AE$10)/5,IF(AND($M$1=2009,'Calculation sheet'!$AQ232="2005-2012"),'Result 2005-2012'!N232*SUM($AB$10:$AE$10)/4,IF(AND($M$1=2010,'Calculation sheet'!$AQ232="2005-2012"),'Result 2005-2012'!N232*SUM($AC$10:$AE$10)/3,IF(AND($M$1=2011,'Calculation sheet'!$AQ232="2005-2012"),'Result 2005-2012'!N232*SUM($AD$10:$AE$10)/2,IF(AND($M$1=2012,'Calculation sheet'!$AQ232="2005-2012"),'Result 2005-2012'!N232*$AE$10,IF(AND($M$1=2006,'Calculation sheet'!$AQ232="1999-2012"),'Result 2005-2012'!N232*SUM($Y$16:$AE$16)/7,IF(AND($M$1=2007,'Calculation sheet'!$AQ232="1999-2012"),'Result 2005-2012'!N232*SUM($Z$16:$AE$16)/6,IF(AND($M$1=2008,'Calculation sheet'!$AQ232="1999-2012"),'Result 2005-2012'!N232*SUM($AA$16:$AE$16)/5,IF(AND($M$1=2009,'Calculation sheet'!$AQ232="1999-2012"),'Result 2005-2012'!N232*SUM($AB$16:$AE$16)/4,IF(AND($M$1=2010,'Calculation sheet'!$AQ232="1999-2012"),'Result 2005-2012'!N232*SUM($AC$16:$AE$16)/3,IF(AND($M$1=2011,'Calculation sheet'!$AQ232="1999-2012"),'Result 2005-2012'!N232*SUM($AD$16:$AE$16)/2,IF(AND($M$1=2012,'Calculation sheet'!$AQ232="1999-2012"),'Result 2005-2012'!N232*$AE$16,""))))))))))))))))</f>
        <v/>
      </c>
      <c r="O232" s="12" t="str">
        <f>IF('Result 2005-2012'!$R232="","",IF($M$1=2005,'Result 2005-2012'!O232,IF(AND($M$1=2006,'Calculation sheet'!$AQ232="2005-2012"),'Result 2005-2012'!O232*SUM($Y$10:$AE$10)/7,IF(AND($M$1=2007,'Calculation sheet'!$AQ232="2005-2012"),'Result 2005-2012'!O232*SUM($Z$10:$AE$10)/6,IF(AND($M$1=2008,'Calculation sheet'!$AQ232="2005-2012"),'Result 2005-2012'!O232*SUM($AA$10:$AE$10)/5,IF(AND($M$1=2009,'Calculation sheet'!$AQ232="2005-2012"),'Result 2005-2012'!O232*SUM($AB$10:$AE$10)/4,IF(AND($M$1=2010,'Calculation sheet'!$AQ232="2005-2012"),'Result 2005-2012'!O232*SUM($AC$10:$AE$10)/3,IF(AND($M$1=2011,'Calculation sheet'!$AQ232="2005-2012"),'Result 2005-2012'!O232*SUM($AD$10:$AE$10)/2,IF(AND($M$1=2012,'Calculation sheet'!$AQ232="2005-2012"),'Result 2005-2012'!O232*$AE$10,IF(AND($M$1=2006,'Calculation sheet'!$AQ232="1999-2012"),'Result 2005-2012'!O232*SUM($Y$16:$AE$16)/7,IF(AND($M$1=2007,'Calculation sheet'!$AQ232="1999-2012"),'Result 2005-2012'!O232*SUM($Z$16:$AE$16)/6,IF(AND($M$1=2008,'Calculation sheet'!$AQ232="1999-2012"),'Result 2005-2012'!O232*SUM($AA$16:$AE$16)/5,IF(AND($M$1=2009,'Calculation sheet'!$AQ232="1999-2012"),'Result 2005-2012'!O232*SUM($AB$16:$AE$16)/4,IF(AND($M$1=2010,'Calculation sheet'!$AQ232="1999-2012"),'Result 2005-2012'!O232*SUM($AC$16:$AE$16)/3,IF(AND($M$1=2011,'Calculation sheet'!$AQ232="1999-2012"),'Result 2005-2012'!O232*SUM($AD$16:$AE$16)/2,IF(AND($M$1=2012,'Calculation sheet'!$AQ232="1999-2012"),'Result 2005-2012'!O232*$AE$16,""))))))))))))))))</f>
        <v/>
      </c>
      <c r="P232" s="12" t="str">
        <f>IF('Result 2005-2012'!$R232="","",IF($M$1=2005,'Result 2005-2012'!P232,IF(AND($M$1=2006,'Calculation sheet'!$AQ232="2005-2012"),'Result 2005-2012'!P232*SUM($Y$11:$AE$11)/7,IF(AND($M$1=2007,'Calculation sheet'!$AQ232="2005-2012"),'Result 2005-2012'!P232*SUM($Z$11:$AE$11)/6,IF(AND($M$1=2008,'Calculation sheet'!$AQ232="2005-2012"),'Result 2005-2012'!P232*SUM($AA$11:$AE$11)/5,IF(AND($M$1=2009,'Calculation sheet'!$AQ232="2005-2012"),'Result 2005-2012'!P232*SUM($AB$11:$AE$11)/4,IF(AND($M$1=2010,'Calculation sheet'!$AQ232="2005-2012"),'Result 2005-2012'!P232*SUM($AC$11:$AE$11)/3,IF(AND($M$1=2011,'Calculation sheet'!$AQ232="2005-2012"),'Result 2005-2012'!P232*SUM($AD$11:$AE$11)/2,IF(AND($M$1=2012,'Calculation sheet'!$AQ232="2005-2012"),'Result 2005-2012'!P232*$AE$11,IF(AND($M$1=2006,'Calculation sheet'!$AQ232="1999-2012"),'Result 2005-2012'!P232*SUM($Y$16:$AE$16)/7,IF(AND($M$1=2007,'Calculation sheet'!$AQ232="1999-2012"),'Result 2005-2012'!P232*SUM($Z$16:$AE$16)/6,IF(AND($M$1=2008,'Calculation sheet'!$AQ232="1999-2012"),'Result 2005-2012'!P232*SUM($AA$16:$AE$16)/5,IF(AND($M$1=2009,'Calculation sheet'!$AQ232="1999-2012"),'Result 2005-2012'!P232*SUM($AB$16:$AE$16)/4,IF(AND($M$1=2010,'Calculation sheet'!$AQ232="1999-2012"),'Result 2005-2012'!P232*SUM($AC$16:$AE$16)/3,IF(AND($M$1=2011,'Calculation sheet'!$AQ232="1999-2012"),'Result 2005-2012'!P232*SUM($AD$16:$AE$16)/2,IF(AND($M$1=2012,'Calculation sheet'!$AQ232="1999-2012"),'Result 2005-2012'!P232*$AE$16,""))))))))))))))))</f>
        <v/>
      </c>
      <c r="Q232" s="12" t="str">
        <f t="shared" si="12"/>
        <v/>
      </c>
      <c r="R232" s="14" t="str">
        <f t="shared" si="13"/>
        <v/>
      </c>
    </row>
    <row r="233" spans="1:18" x14ac:dyDescent="0.3">
      <c r="A233" s="4" t="str">
        <f>IF('Input data'!A248="","",'Input data'!A248)</f>
        <v/>
      </c>
      <c r="B233" s="4" t="str">
        <f>IF('Input data'!B248="","",'Input data'!B248)</f>
        <v/>
      </c>
      <c r="C233" s="4" t="str">
        <f>IF('Input data'!C248="","",'Input data'!C248)</f>
        <v/>
      </c>
      <c r="D233" s="4" t="str">
        <f>IF('Input data'!D248="","",'Input data'!D248)</f>
        <v/>
      </c>
      <c r="E233" s="4" t="str">
        <f>IF('Input data'!E248="","",'Input data'!E248)</f>
        <v/>
      </c>
      <c r="F233" s="4" t="str">
        <f>IF('Input data'!F248="","",'Input data'!F248)</f>
        <v/>
      </c>
      <c r="G233" s="4">
        <f>IF('Input data'!G248="","",'Input data'!G248)</f>
        <v>0</v>
      </c>
      <c r="H233" s="4" t="str">
        <f>IF('Input data'!H248&gt;0.5,'Input data'!H248,"")</f>
        <v/>
      </c>
      <c r="I233" s="4" t="str">
        <f>IF('Input data'!I248="","",'Input data'!I248)</f>
        <v/>
      </c>
      <c r="J233" s="12" t="str">
        <f>IF('Result 2005-2012'!$R233="","",IF($M$1=2005,'Result 2005-2012'!J233,IF(AND($M$1=2006,'Calculation sheet'!$AQ233="2005-2012"),'Result 2005-2012'!J233*SUM($Y$7:$AE$7)/7,IF(AND($M$1=2007,'Calculation sheet'!$AQ233="2005-2012"),'Result 2005-2012'!J233*SUM($Z$7:$AE$7)/6,IF(AND($M$1=2008,'Calculation sheet'!$AQ233="2005-2012"),'Result 2005-2012'!J233*SUM($AA$7:$AE$7)/5,IF(AND($M$1=2009,'Calculation sheet'!$AQ233="2005-2012"),'Result 2005-2012'!J233*SUM($AB$7:$AE$7)/4,IF(AND($M$1=2010,'Calculation sheet'!$AQ233="2005-2012"),'Result 2005-2012'!J233*SUM($AC$7:$AE$7)/3,IF(AND($M$1=2011,'Calculation sheet'!$AQ233="2005-2012"),'Result 2005-2012'!J233*SUM($AD$7:$AE$7)/2,IF(AND($M$1=2012,'Calculation sheet'!$AQ233="2005-2012"),'Result 2005-2012'!J233*$AE$7,IF(AND($M$1=2006,'Calculation sheet'!$AQ233="1999-2012"),'Result 2005-2012'!J233*SUM($Y$16:$AE$16)/7,IF(AND($M$1=2007,'Calculation sheet'!$AQ233="1999-2012"),'Result 2005-2012'!J233*SUM($Z$16:$AE$16)/6,IF(AND($M$1=2008,'Calculation sheet'!$AQ233="1999-2012"),'Result 2005-2012'!J233*SUM($AA$16:$AE$16)/5,IF(AND($M$1=2009,'Calculation sheet'!$AQ233="1999-2012"),'Result 2005-2012'!J233*SUM($AB$16:$AE$16)/4,IF(AND($M$1=2010,'Calculation sheet'!$AQ233="1999-2012"),'Result 2005-2012'!J233*SUM($AC$16:$AE$16)/3,IF(AND($M$1=2011,'Calculation sheet'!$AQ233="1999-2012"),'Result 2005-2012'!J233*SUM($AD$16:$AE$16)/2,IF(AND($M$1=2012,'Calculation sheet'!$AQ233="1999-2012"),'Result 2005-2012'!J233*$AE$16,""))))))))))))))))</f>
        <v/>
      </c>
      <c r="K233" s="12" t="str">
        <f>IF('Result 2005-2012'!$R233="","",IF($M$1=2005,'Result 2005-2012'!K233,IF(AND($M$1=2006,'Calculation sheet'!$AQ233="2005-2012"),'Result 2005-2012'!K233*SUM($Y$8:$AE$8)/7,IF(AND($M$1=2007,'Calculation sheet'!$AQ233="2005-2012"),'Result 2005-2012'!K233*SUM($Z$8:$AE$8)/6,IF(AND($M$1=2008,'Calculation sheet'!$AQ233="2005-2012"),'Result 2005-2012'!K233*SUM($AA$8:$AE$8)/5,IF(AND($M$1=2009,'Calculation sheet'!$AQ233="2005-2012"),'Result 2005-2012'!K233*SUM($AB$8:$AE$8)/4,IF(AND($M$1=2010,'Calculation sheet'!$AQ233="2005-2012"),'Result 2005-2012'!K233*SUM($AC$8:$AE$8)/3,IF(AND($M$1=2011,'Calculation sheet'!$AQ233="2005-2012"),'Result 2005-2012'!K233*SUM($AD$8:$AE$8)/2,IF(AND($M$1=2012,'Calculation sheet'!$AQ233="2005-2012"),'Result 2005-2012'!K233*$AE$8,IF(AND($M$1=2006,'Calculation sheet'!$AQ233="1999-2012"),'Result 2005-2012'!K233*SUM($Y$17:$AE$17)/7,IF(AND($M$1=2007,'Calculation sheet'!$AQ233="1999-2012"),'Result 2005-2012'!K233*SUM($Z$17:$AE$17)/6,IF(AND($M$1=2008,'Calculation sheet'!$AQ233="1999-2012"),'Result 2005-2012'!K233*SUM($AA$17:$AE$17)/5,IF(AND($M$1=2009,'Calculation sheet'!$AQ233="1999-2012"),'Result 2005-2012'!K233*SUM($AB$17:$AE$17)/4,IF(AND($M$1=2010,'Calculation sheet'!$AQ233="1999-2012"),'Result 2005-2012'!K233*SUM($AC$17:$AE$17)/3,IF(AND($M$1=2011,'Calculation sheet'!$AQ233="1999-2012"),'Result 2005-2012'!K233*SUM($AD$17:$AE$17)/2,IF(AND($M$1=2012,'Calculation sheet'!$AQ233="1999-2012"),'Result 2005-2012'!K233*$AE$17,""))))))))))))))))</f>
        <v/>
      </c>
      <c r="L233" s="12" t="str">
        <f>IF('Result 2005-2012'!$R233="","",IF($M$1=2005,'Result 2005-2012'!L233,IF(AND($M$1=2006,'Calculation sheet'!$AQ233="2005-2012"),'Result 2005-2012'!L233*SUM($Y$9:$AE$9)/7,IF(AND($M$1=2007,'Calculation sheet'!$AQ233="2005-2012"),'Result 2005-2012'!L233*SUM($Z$9:$AE$9)/6,IF(AND($M$1=2008,'Calculation sheet'!$AQ233="2005-2012"),'Result 2005-2012'!L233*SUM($AA$9:$AE$9)/5,IF(AND($M$1=2009,'Calculation sheet'!$AQ233="2005-2012"),'Result 2005-2012'!L233*SUM($AB$9:$AE$9)/4,IF(AND($M$1=2010,'Calculation sheet'!$AQ233="2005-2012"),'Result 2005-2012'!L233*SUM($AC$9:$AE$9)/3,IF(AND($M$1=2011,'Calculation sheet'!$AQ233="2005-2012"),'Result 2005-2012'!L233*SUM($AD$9:$AE$9)/2,IF(AND($M$1=2012,'Calculation sheet'!$AQ233="2005-2012"),'Result 2005-2012'!L233*$AE$9,IF(AND($M$1=2006,'Calculation sheet'!$AQ233="1999-2012"),'Result 2005-2012'!L233*SUM($Y$18:$AE$18)/7,IF(AND($M$1=2007,'Calculation sheet'!$AQ233="1999-2012"),'Result 2005-2012'!L233*SUM($Z$18:$AE$18)/6,IF(AND($M$1=2008,'Calculation sheet'!$AQ233="1999-2012"),'Result 2005-2012'!L233*SUM($AA$18:$AE$18)/5,IF(AND($M$1=2009,'Calculation sheet'!$AQ233="1999-2012"),'Result 2005-2012'!L233*SUM($AB$18:$AE$18)/4,IF(AND($M$1=2010,'Calculation sheet'!$AQ233="1999-2012"),'Result 2005-2012'!L233*SUM($AC$18:$AE$18)/3,IF(AND($M$1=2011,'Calculation sheet'!$AQ233="1999-2012"),'Result 2005-2012'!L233*SUM($AD$18:$AE$18)/2,IF(AND($M$1=2012,'Calculation sheet'!$AQ233="1999-2012"),'Result 2005-2012'!L233*$AE$18,""))))))))))))))))</f>
        <v/>
      </c>
      <c r="M233" s="12" t="str">
        <f t="shared" si="11"/>
        <v/>
      </c>
      <c r="N233" s="12" t="str">
        <f>IF('Result 2005-2012'!$R233="","",IF($M$1=2005,'Result 2005-2012'!N233,IF(AND($M$1=2006,'Calculation sheet'!$AQ233="2005-2012"),'Result 2005-2012'!N233*SUM($Y$10:$AE$10)/7,IF(AND($M$1=2007,'Calculation sheet'!$AQ233="2005-2012"),'Result 2005-2012'!N233*SUM($Z$10:$AE$10)/6,IF(AND($M$1=2008,'Calculation sheet'!$AQ233="2005-2012"),'Result 2005-2012'!N233*SUM($AA$10:$AE$10)/5,IF(AND($M$1=2009,'Calculation sheet'!$AQ233="2005-2012"),'Result 2005-2012'!N233*SUM($AB$10:$AE$10)/4,IF(AND($M$1=2010,'Calculation sheet'!$AQ233="2005-2012"),'Result 2005-2012'!N233*SUM($AC$10:$AE$10)/3,IF(AND($M$1=2011,'Calculation sheet'!$AQ233="2005-2012"),'Result 2005-2012'!N233*SUM($AD$10:$AE$10)/2,IF(AND($M$1=2012,'Calculation sheet'!$AQ233="2005-2012"),'Result 2005-2012'!N233*$AE$10,IF(AND($M$1=2006,'Calculation sheet'!$AQ233="1999-2012"),'Result 2005-2012'!N233*SUM($Y$16:$AE$16)/7,IF(AND($M$1=2007,'Calculation sheet'!$AQ233="1999-2012"),'Result 2005-2012'!N233*SUM($Z$16:$AE$16)/6,IF(AND($M$1=2008,'Calculation sheet'!$AQ233="1999-2012"),'Result 2005-2012'!N233*SUM($AA$16:$AE$16)/5,IF(AND($M$1=2009,'Calculation sheet'!$AQ233="1999-2012"),'Result 2005-2012'!N233*SUM($AB$16:$AE$16)/4,IF(AND($M$1=2010,'Calculation sheet'!$AQ233="1999-2012"),'Result 2005-2012'!N233*SUM($AC$16:$AE$16)/3,IF(AND($M$1=2011,'Calculation sheet'!$AQ233="1999-2012"),'Result 2005-2012'!N233*SUM($AD$16:$AE$16)/2,IF(AND($M$1=2012,'Calculation sheet'!$AQ233="1999-2012"),'Result 2005-2012'!N233*$AE$16,""))))))))))))))))</f>
        <v/>
      </c>
      <c r="O233" s="12" t="str">
        <f>IF('Result 2005-2012'!$R233="","",IF($M$1=2005,'Result 2005-2012'!O233,IF(AND($M$1=2006,'Calculation sheet'!$AQ233="2005-2012"),'Result 2005-2012'!O233*SUM($Y$10:$AE$10)/7,IF(AND($M$1=2007,'Calculation sheet'!$AQ233="2005-2012"),'Result 2005-2012'!O233*SUM($Z$10:$AE$10)/6,IF(AND($M$1=2008,'Calculation sheet'!$AQ233="2005-2012"),'Result 2005-2012'!O233*SUM($AA$10:$AE$10)/5,IF(AND($M$1=2009,'Calculation sheet'!$AQ233="2005-2012"),'Result 2005-2012'!O233*SUM($AB$10:$AE$10)/4,IF(AND($M$1=2010,'Calculation sheet'!$AQ233="2005-2012"),'Result 2005-2012'!O233*SUM($AC$10:$AE$10)/3,IF(AND($M$1=2011,'Calculation sheet'!$AQ233="2005-2012"),'Result 2005-2012'!O233*SUM($AD$10:$AE$10)/2,IF(AND($M$1=2012,'Calculation sheet'!$AQ233="2005-2012"),'Result 2005-2012'!O233*$AE$10,IF(AND($M$1=2006,'Calculation sheet'!$AQ233="1999-2012"),'Result 2005-2012'!O233*SUM($Y$16:$AE$16)/7,IF(AND($M$1=2007,'Calculation sheet'!$AQ233="1999-2012"),'Result 2005-2012'!O233*SUM($Z$16:$AE$16)/6,IF(AND($M$1=2008,'Calculation sheet'!$AQ233="1999-2012"),'Result 2005-2012'!O233*SUM($AA$16:$AE$16)/5,IF(AND($M$1=2009,'Calculation sheet'!$AQ233="1999-2012"),'Result 2005-2012'!O233*SUM($AB$16:$AE$16)/4,IF(AND($M$1=2010,'Calculation sheet'!$AQ233="1999-2012"),'Result 2005-2012'!O233*SUM($AC$16:$AE$16)/3,IF(AND($M$1=2011,'Calculation sheet'!$AQ233="1999-2012"),'Result 2005-2012'!O233*SUM($AD$16:$AE$16)/2,IF(AND($M$1=2012,'Calculation sheet'!$AQ233="1999-2012"),'Result 2005-2012'!O233*$AE$16,""))))))))))))))))</f>
        <v/>
      </c>
      <c r="P233" s="12" t="str">
        <f>IF('Result 2005-2012'!$R233="","",IF($M$1=2005,'Result 2005-2012'!P233,IF(AND($M$1=2006,'Calculation sheet'!$AQ233="2005-2012"),'Result 2005-2012'!P233*SUM($Y$11:$AE$11)/7,IF(AND($M$1=2007,'Calculation sheet'!$AQ233="2005-2012"),'Result 2005-2012'!P233*SUM($Z$11:$AE$11)/6,IF(AND($M$1=2008,'Calculation sheet'!$AQ233="2005-2012"),'Result 2005-2012'!P233*SUM($AA$11:$AE$11)/5,IF(AND($M$1=2009,'Calculation sheet'!$AQ233="2005-2012"),'Result 2005-2012'!P233*SUM($AB$11:$AE$11)/4,IF(AND($M$1=2010,'Calculation sheet'!$AQ233="2005-2012"),'Result 2005-2012'!P233*SUM($AC$11:$AE$11)/3,IF(AND($M$1=2011,'Calculation sheet'!$AQ233="2005-2012"),'Result 2005-2012'!P233*SUM($AD$11:$AE$11)/2,IF(AND($M$1=2012,'Calculation sheet'!$AQ233="2005-2012"),'Result 2005-2012'!P233*$AE$11,IF(AND($M$1=2006,'Calculation sheet'!$AQ233="1999-2012"),'Result 2005-2012'!P233*SUM($Y$16:$AE$16)/7,IF(AND($M$1=2007,'Calculation sheet'!$AQ233="1999-2012"),'Result 2005-2012'!P233*SUM($Z$16:$AE$16)/6,IF(AND($M$1=2008,'Calculation sheet'!$AQ233="1999-2012"),'Result 2005-2012'!P233*SUM($AA$16:$AE$16)/5,IF(AND($M$1=2009,'Calculation sheet'!$AQ233="1999-2012"),'Result 2005-2012'!P233*SUM($AB$16:$AE$16)/4,IF(AND($M$1=2010,'Calculation sheet'!$AQ233="1999-2012"),'Result 2005-2012'!P233*SUM($AC$16:$AE$16)/3,IF(AND($M$1=2011,'Calculation sheet'!$AQ233="1999-2012"),'Result 2005-2012'!P233*SUM($AD$16:$AE$16)/2,IF(AND($M$1=2012,'Calculation sheet'!$AQ233="1999-2012"),'Result 2005-2012'!P233*$AE$16,""))))))))))))))))</f>
        <v/>
      </c>
      <c r="Q233" s="12" t="str">
        <f t="shared" si="12"/>
        <v/>
      </c>
      <c r="R233" s="14" t="str">
        <f t="shared" si="13"/>
        <v/>
      </c>
    </row>
    <row r="234" spans="1:18" x14ac:dyDescent="0.3">
      <c r="A234" s="4" t="str">
        <f>IF('Input data'!A249="","",'Input data'!A249)</f>
        <v/>
      </c>
      <c r="B234" s="4" t="str">
        <f>IF('Input data'!B249="","",'Input data'!B249)</f>
        <v/>
      </c>
      <c r="C234" s="4" t="str">
        <f>IF('Input data'!C249="","",'Input data'!C249)</f>
        <v/>
      </c>
      <c r="D234" s="4" t="str">
        <f>IF('Input data'!D249="","",'Input data'!D249)</f>
        <v/>
      </c>
      <c r="E234" s="4" t="str">
        <f>IF('Input data'!E249="","",'Input data'!E249)</f>
        <v/>
      </c>
      <c r="F234" s="4" t="str">
        <f>IF('Input data'!F249="","",'Input data'!F249)</f>
        <v/>
      </c>
      <c r="G234" s="4">
        <f>IF('Input data'!G249="","",'Input data'!G249)</f>
        <v>0</v>
      </c>
      <c r="H234" s="4" t="str">
        <f>IF('Input data'!H249&gt;0.5,'Input data'!H249,"")</f>
        <v/>
      </c>
      <c r="I234" s="4" t="str">
        <f>IF('Input data'!I249="","",'Input data'!I249)</f>
        <v/>
      </c>
      <c r="J234" s="12" t="str">
        <f>IF('Result 2005-2012'!$R234="","",IF($M$1=2005,'Result 2005-2012'!J234,IF(AND($M$1=2006,'Calculation sheet'!$AQ234="2005-2012"),'Result 2005-2012'!J234*SUM($Y$7:$AE$7)/7,IF(AND($M$1=2007,'Calculation sheet'!$AQ234="2005-2012"),'Result 2005-2012'!J234*SUM($Z$7:$AE$7)/6,IF(AND($M$1=2008,'Calculation sheet'!$AQ234="2005-2012"),'Result 2005-2012'!J234*SUM($AA$7:$AE$7)/5,IF(AND($M$1=2009,'Calculation sheet'!$AQ234="2005-2012"),'Result 2005-2012'!J234*SUM($AB$7:$AE$7)/4,IF(AND($M$1=2010,'Calculation sheet'!$AQ234="2005-2012"),'Result 2005-2012'!J234*SUM($AC$7:$AE$7)/3,IF(AND($M$1=2011,'Calculation sheet'!$AQ234="2005-2012"),'Result 2005-2012'!J234*SUM($AD$7:$AE$7)/2,IF(AND($M$1=2012,'Calculation sheet'!$AQ234="2005-2012"),'Result 2005-2012'!J234*$AE$7,IF(AND($M$1=2006,'Calculation sheet'!$AQ234="1999-2012"),'Result 2005-2012'!J234*SUM($Y$16:$AE$16)/7,IF(AND($M$1=2007,'Calculation sheet'!$AQ234="1999-2012"),'Result 2005-2012'!J234*SUM($Z$16:$AE$16)/6,IF(AND($M$1=2008,'Calculation sheet'!$AQ234="1999-2012"),'Result 2005-2012'!J234*SUM($AA$16:$AE$16)/5,IF(AND($M$1=2009,'Calculation sheet'!$AQ234="1999-2012"),'Result 2005-2012'!J234*SUM($AB$16:$AE$16)/4,IF(AND($M$1=2010,'Calculation sheet'!$AQ234="1999-2012"),'Result 2005-2012'!J234*SUM($AC$16:$AE$16)/3,IF(AND($M$1=2011,'Calculation sheet'!$AQ234="1999-2012"),'Result 2005-2012'!J234*SUM($AD$16:$AE$16)/2,IF(AND($M$1=2012,'Calculation sheet'!$AQ234="1999-2012"),'Result 2005-2012'!J234*$AE$16,""))))))))))))))))</f>
        <v/>
      </c>
      <c r="K234" s="12" t="str">
        <f>IF('Result 2005-2012'!$R234="","",IF($M$1=2005,'Result 2005-2012'!K234,IF(AND($M$1=2006,'Calculation sheet'!$AQ234="2005-2012"),'Result 2005-2012'!K234*SUM($Y$8:$AE$8)/7,IF(AND($M$1=2007,'Calculation sheet'!$AQ234="2005-2012"),'Result 2005-2012'!K234*SUM($Z$8:$AE$8)/6,IF(AND($M$1=2008,'Calculation sheet'!$AQ234="2005-2012"),'Result 2005-2012'!K234*SUM($AA$8:$AE$8)/5,IF(AND($M$1=2009,'Calculation sheet'!$AQ234="2005-2012"),'Result 2005-2012'!K234*SUM($AB$8:$AE$8)/4,IF(AND($M$1=2010,'Calculation sheet'!$AQ234="2005-2012"),'Result 2005-2012'!K234*SUM($AC$8:$AE$8)/3,IF(AND($M$1=2011,'Calculation sheet'!$AQ234="2005-2012"),'Result 2005-2012'!K234*SUM($AD$8:$AE$8)/2,IF(AND($M$1=2012,'Calculation sheet'!$AQ234="2005-2012"),'Result 2005-2012'!K234*$AE$8,IF(AND($M$1=2006,'Calculation sheet'!$AQ234="1999-2012"),'Result 2005-2012'!K234*SUM($Y$17:$AE$17)/7,IF(AND($M$1=2007,'Calculation sheet'!$AQ234="1999-2012"),'Result 2005-2012'!K234*SUM($Z$17:$AE$17)/6,IF(AND($M$1=2008,'Calculation sheet'!$AQ234="1999-2012"),'Result 2005-2012'!K234*SUM($AA$17:$AE$17)/5,IF(AND($M$1=2009,'Calculation sheet'!$AQ234="1999-2012"),'Result 2005-2012'!K234*SUM($AB$17:$AE$17)/4,IF(AND($M$1=2010,'Calculation sheet'!$AQ234="1999-2012"),'Result 2005-2012'!K234*SUM($AC$17:$AE$17)/3,IF(AND($M$1=2011,'Calculation sheet'!$AQ234="1999-2012"),'Result 2005-2012'!K234*SUM($AD$17:$AE$17)/2,IF(AND($M$1=2012,'Calculation sheet'!$AQ234="1999-2012"),'Result 2005-2012'!K234*$AE$17,""))))))))))))))))</f>
        <v/>
      </c>
      <c r="L234" s="12" t="str">
        <f>IF('Result 2005-2012'!$R234="","",IF($M$1=2005,'Result 2005-2012'!L234,IF(AND($M$1=2006,'Calculation sheet'!$AQ234="2005-2012"),'Result 2005-2012'!L234*SUM($Y$9:$AE$9)/7,IF(AND($M$1=2007,'Calculation sheet'!$AQ234="2005-2012"),'Result 2005-2012'!L234*SUM($Z$9:$AE$9)/6,IF(AND($M$1=2008,'Calculation sheet'!$AQ234="2005-2012"),'Result 2005-2012'!L234*SUM($AA$9:$AE$9)/5,IF(AND($M$1=2009,'Calculation sheet'!$AQ234="2005-2012"),'Result 2005-2012'!L234*SUM($AB$9:$AE$9)/4,IF(AND($M$1=2010,'Calculation sheet'!$AQ234="2005-2012"),'Result 2005-2012'!L234*SUM($AC$9:$AE$9)/3,IF(AND($M$1=2011,'Calculation sheet'!$AQ234="2005-2012"),'Result 2005-2012'!L234*SUM($AD$9:$AE$9)/2,IF(AND($M$1=2012,'Calculation sheet'!$AQ234="2005-2012"),'Result 2005-2012'!L234*$AE$9,IF(AND($M$1=2006,'Calculation sheet'!$AQ234="1999-2012"),'Result 2005-2012'!L234*SUM($Y$18:$AE$18)/7,IF(AND($M$1=2007,'Calculation sheet'!$AQ234="1999-2012"),'Result 2005-2012'!L234*SUM($Z$18:$AE$18)/6,IF(AND($M$1=2008,'Calculation sheet'!$AQ234="1999-2012"),'Result 2005-2012'!L234*SUM($AA$18:$AE$18)/5,IF(AND($M$1=2009,'Calculation sheet'!$AQ234="1999-2012"),'Result 2005-2012'!L234*SUM($AB$18:$AE$18)/4,IF(AND($M$1=2010,'Calculation sheet'!$AQ234="1999-2012"),'Result 2005-2012'!L234*SUM($AC$18:$AE$18)/3,IF(AND($M$1=2011,'Calculation sheet'!$AQ234="1999-2012"),'Result 2005-2012'!L234*SUM($AD$18:$AE$18)/2,IF(AND($M$1=2012,'Calculation sheet'!$AQ234="1999-2012"),'Result 2005-2012'!L234*$AE$18,""))))))))))))))))</f>
        <v/>
      </c>
      <c r="M234" s="12" t="str">
        <f t="shared" si="11"/>
        <v/>
      </c>
      <c r="N234" s="12" t="str">
        <f>IF('Result 2005-2012'!$R234="","",IF($M$1=2005,'Result 2005-2012'!N234,IF(AND($M$1=2006,'Calculation sheet'!$AQ234="2005-2012"),'Result 2005-2012'!N234*SUM($Y$10:$AE$10)/7,IF(AND($M$1=2007,'Calculation sheet'!$AQ234="2005-2012"),'Result 2005-2012'!N234*SUM($Z$10:$AE$10)/6,IF(AND($M$1=2008,'Calculation sheet'!$AQ234="2005-2012"),'Result 2005-2012'!N234*SUM($AA$10:$AE$10)/5,IF(AND($M$1=2009,'Calculation sheet'!$AQ234="2005-2012"),'Result 2005-2012'!N234*SUM($AB$10:$AE$10)/4,IF(AND($M$1=2010,'Calculation sheet'!$AQ234="2005-2012"),'Result 2005-2012'!N234*SUM($AC$10:$AE$10)/3,IF(AND($M$1=2011,'Calculation sheet'!$AQ234="2005-2012"),'Result 2005-2012'!N234*SUM($AD$10:$AE$10)/2,IF(AND($M$1=2012,'Calculation sheet'!$AQ234="2005-2012"),'Result 2005-2012'!N234*$AE$10,IF(AND($M$1=2006,'Calculation sheet'!$AQ234="1999-2012"),'Result 2005-2012'!N234*SUM($Y$16:$AE$16)/7,IF(AND($M$1=2007,'Calculation sheet'!$AQ234="1999-2012"),'Result 2005-2012'!N234*SUM($Z$16:$AE$16)/6,IF(AND($M$1=2008,'Calculation sheet'!$AQ234="1999-2012"),'Result 2005-2012'!N234*SUM($AA$16:$AE$16)/5,IF(AND($M$1=2009,'Calculation sheet'!$AQ234="1999-2012"),'Result 2005-2012'!N234*SUM($AB$16:$AE$16)/4,IF(AND($M$1=2010,'Calculation sheet'!$AQ234="1999-2012"),'Result 2005-2012'!N234*SUM($AC$16:$AE$16)/3,IF(AND($M$1=2011,'Calculation sheet'!$AQ234="1999-2012"),'Result 2005-2012'!N234*SUM($AD$16:$AE$16)/2,IF(AND($M$1=2012,'Calculation sheet'!$AQ234="1999-2012"),'Result 2005-2012'!N234*$AE$16,""))))))))))))))))</f>
        <v/>
      </c>
      <c r="O234" s="12" t="str">
        <f>IF('Result 2005-2012'!$R234="","",IF($M$1=2005,'Result 2005-2012'!O234,IF(AND($M$1=2006,'Calculation sheet'!$AQ234="2005-2012"),'Result 2005-2012'!O234*SUM($Y$10:$AE$10)/7,IF(AND($M$1=2007,'Calculation sheet'!$AQ234="2005-2012"),'Result 2005-2012'!O234*SUM($Z$10:$AE$10)/6,IF(AND($M$1=2008,'Calculation sheet'!$AQ234="2005-2012"),'Result 2005-2012'!O234*SUM($AA$10:$AE$10)/5,IF(AND($M$1=2009,'Calculation sheet'!$AQ234="2005-2012"),'Result 2005-2012'!O234*SUM($AB$10:$AE$10)/4,IF(AND($M$1=2010,'Calculation sheet'!$AQ234="2005-2012"),'Result 2005-2012'!O234*SUM($AC$10:$AE$10)/3,IF(AND($M$1=2011,'Calculation sheet'!$AQ234="2005-2012"),'Result 2005-2012'!O234*SUM($AD$10:$AE$10)/2,IF(AND($M$1=2012,'Calculation sheet'!$AQ234="2005-2012"),'Result 2005-2012'!O234*$AE$10,IF(AND($M$1=2006,'Calculation sheet'!$AQ234="1999-2012"),'Result 2005-2012'!O234*SUM($Y$16:$AE$16)/7,IF(AND($M$1=2007,'Calculation sheet'!$AQ234="1999-2012"),'Result 2005-2012'!O234*SUM($Z$16:$AE$16)/6,IF(AND($M$1=2008,'Calculation sheet'!$AQ234="1999-2012"),'Result 2005-2012'!O234*SUM($AA$16:$AE$16)/5,IF(AND($M$1=2009,'Calculation sheet'!$AQ234="1999-2012"),'Result 2005-2012'!O234*SUM($AB$16:$AE$16)/4,IF(AND($M$1=2010,'Calculation sheet'!$AQ234="1999-2012"),'Result 2005-2012'!O234*SUM($AC$16:$AE$16)/3,IF(AND($M$1=2011,'Calculation sheet'!$AQ234="1999-2012"),'Result 2005-2012'!O234*SUM($AD$16:$AE$16)/2,IF(AND($M$1=2012,'Calculation sheet'!$AQ234="1999-2012"),'Result 2005-2012'!O234*$AE$16,""))))))))))))))))</f>
        <v/>
      </c>
      <c r="P234" s="12" t="str">
        <f>IF('Result 2005-2012'!$R234="","",IF($M$1=2005,'Result 2005-2012'!P234,IF(AND($M$1=2006,'Calculation sheet'!$AQ234="2005-2012"),'Result 2005-2012'!P234*SUM($Y$11:$AE$11)/7,IF(AND($M$1=2007,'Calculation sheet'!$AQ234="2005-2012"),'Result 2005-2012'!P234*SUM($Z$11:$AE$11)/6,IF(AND($M$1=2008,'Calculation sheet'!$AQ234="2005-2012"),'Result 2005-2012'!P234*SUM($AA$11:$AE$11)/5,IF(AND($M$1=2009,'Calculation sheet'!$AQ234="2005-2012"),'Result 2005-2012'!P234*SUM($AB$11:$AE$11)/4,IF(AND($M$1=2010,'Calculation sheet'!$AQ234="2005-2012"),'Result 2005-2012'!P234*SUM($AC$11:$AE$11)/3,IF(AND($M$1=2011,'Calculation sheet'!$AQ234="2005-2012"),'Result 2005-2012'!P234*SUM($AD$11:$AE$11)/2,IF(AND($M$1=2012,'Calculation sheet'!$AQ234="2005-2012"),'Result 2005-2012'!P234*$AE$11,IF(AND($M$1=2006,'Calculation sheet'!$AQ234="1999-2012"),'Result 2005-2012'!P234*SUM($Y$16:$AE$16)/7,IF(AND($M$1=2007,'Calculation sheet'!$AQ234="1999-2012"),'Result 2005-2012'!P234*SUM($Z$16:$AE$16)/6,IF(AND($M$1=2008,'Calculation sheet'!$AQ234="1999-2012"),'Result 2005-2012'!P234*SUM($AA$16:$AE$16)/5,IF(AND($M$1=2009,'Calculation sheet'!$AQ234="1999-2012"),'Result 2005-2012'!P234*SUM($AB$16:$AE$16)/4,IF(AND($M$1=2010,'Calculation sheet'!$AQ234="1999-2012"),'Result 2005-2012'!P234*SUM($AC$16:$AE$16)/3,IF(AND($M$1=2011,'Calculation sheet'!$AQ234="1999-2012"),'Result 2005-2012'!P234*SUM($AD$16:$AE$16)/2,IF(AND($M$1=2012,'Calculation sheet'!$AQ234="1999-2012"),'Result 2005-2012'!P234*$AE$16,""))))))))))))))))</f>
        <v/>
      </c>
      <c r="Q234" s="12" t="str">
        <f t="shared" si="12"/>
        <v/>
      </c>
      <c r="R234" s="14" t="str">
        <f t="shared" si="13"/>
        <v/>
      </c>
    </row>
    <row r="235" spans="1:18" x14ac:dyDescent="0.3">
      <c r="A235" s="4" t="str">
        <f>IF('Input data'!A250="","",'Input data'!A250)</f>
        <v/>
      </c>
      <c r="B235" s="4" t="str">
        <f>IF('Input data'!B250="","",'Input data'!B250)</f>
        <v/>
      </c>
      <c r="C235" s="4" t="str">
        <f>IF('Input data'!C250="","",'Input data'!C250)</f>
        <v/>
      </c>
      <c r="D235" s="4" t="str">
        <f>IF('Input data'!D250="","",'Input data'!D250)</f>
        <v/>
      </c>
      <c r="E235" s="4" t="str">
        <f>IF('Input data'!E250="","",'Input data'!E250)</f>
        <v/>
      </c>
      <c r="F235" s="4" t="str">
        <f>IF('Input data'!F250="","",'Input data'!F250)</f>
        <v/>
      </c>
      <c r="G235" s="4">
        <f>IF('Input data'!G250="","",'Input data'!G250)</f>
        <v>0</v>
      </c>
      <c r="H235" s="4" t="str">
        <f>IF('Input data'!H250&gt;0.5,'Input data'!H250,"")</f>
        <v/>
      </c>
      <c r="I235" s="4" t="str">
        <f>IF('Input data'!I250="","",'Input data'!I250)</f>
        <v/>
      </c>
      <c r="J235" s="12" t="str">
        <f>IF('Result 2005-2012'!$R235="","",IF($M$1=2005,'Result 2005-2012'!J235,IF(AND($M$1=2006,'Calculation sheet'!$AQ235="2005-2012"),'Result 2005-2012'!J235*SUM($Y$7:$AE$7)/7,IF(AND($M$1=2007,'Calculation sheet'!$AQ235="2005-2012"),'Result 2005-2012'!J235*SUM($Z$7:$AE$7)/6,IF(AND($M$1=2008,'Calculation sheet'!$AQ235="2005-2012"),'Result 2005-2012'!J235*SUM($AA$7:$AE$7)/5,IF(AND($M$1=2009,'Calculation sheet'!$AQ235="2005-2012"),'Result 2005-2012'!J235*SUM($AB$7:$AE$7)/4,IF(AND($M$1=2010,'Calculation sheet'!$AQ235="2005-2012"),'Result 2005-2012'!J235*SUM($AC$7:$AE$7)/3,IF(AND($M$1=2011,'Calculation sheet'!$AQ235="2005-2012"),'Result 2005-2012'!J235*SUM($AD$7:$AE$7)/2,IF(AND($M$1=2012,'Calculation sheet'!$AQ235="2005-2012"),'Result 2005-2012'!J235*$AE$7,IF(AND($M$1=2006,'Calculation sheet'!$AQ235="1999-2012"),'Result 2005-2012'!J235*SUM($Y$16:$AE$16)/7,IF(AND($M$1=2007,'Calculation sheet'!$AQ235="1999-2012"),'Result 2005-2012'!J235*SUM($Z$16:$AE$16)/6,IF(AND($M$1=2008,'Calculation sheet'!$AQ235="1999-2012"),'Result 2005-2012'!J235*SUM($AA$16:$AE$16)/5,IF(AND($M$1=2009,'Calculation sheet'!$AQ235="1999-2012"),'Result 2005-2012'!J235*SUM($AB$16:$AE$16)/4,IF(AND($M$1=2010,'Calculation sheet'!$AQ235="1999-2012"),'Result 2005-2012'!J235*SUM($AC$16:$AE$16)/3,IF(AND($M$1=2011,'Calculation sheet'!$AQ235="1999-2012"),'Result 2005-2012'!J235*SUM($AD$16:$AE$16)/2,IF(AND($M$1=2012,'Calculation sheet'!$AQ235="1999-2012"),'Result 2005-2012'!J235*$AE$16,""))))))))))))))))</f>
        <v/>
      </c>
      <c r="K235" s="12" t="str">
        <f>IF('Result 2005-2012'!$R235="","",IF($M$1=2005,'Result 2005-2012'!K235,IF(AND($M$1=2006,'Calculation sheet'!$AQ235="2005-2012"),'Result 2005-2012'!K235*SUM($Y$8:$AE$8)/7,IF(AND($M$1=2007,'Calculation sheet'!$AQ235="2005-2012"),'Result 2005-2012'!K235*SUM($Z$8:$AE$8)/6,IF(AND($M$1=2008,'Calculation sheet'!$AQ235="2005-2012"),'Result 2005-2012'!K235*SUM($AA$8:$AE$8)/5,IF(AND($M$1=2009,'Calculation sheet'!$AQ235="2005-2012"),'Result 2005-2012'!K235*SUM($AB$8:$AE$8)/4,IF(AND($M$1=2010,'Calculation sheet'!$AQ235="2005-2012"),'Result 2005-2012'!K235*SUM($AC$8:$AE$8)/3,IF(AND($M$1=2011,'Calculation sheet'!$AQ235="2005-2012"),'Result 2005-2012'!K235*SUM($AD$8:$AE$8)/2,IF(AND($M$1=2012,'Calculation sheet'!$AQ235="2005-2012"),'Result 2005-2012'!K235*$AE$8,IF(AND($M$1=2006,'Calculation sheet'!$AQ235="1999-2012"),'Result 2005-2012'!K235*SUM($Y$17:$AE$17)/7,IF(AND($M$1=2007,'Calculation sheet'!$AQ235="1999-2012"),'Result 2005-2012'!K235*SUM($Z$17:$AE$17)/6,IF(AND($M$1=2008,'Calculation sheet'!$AQ235="1999-2012"),'Result 2005-2012'!K235*SUM($AA$17:$AE$17)/5,IF(AND($M$1=2009,'Calculation sheet'!$AQ235="1999-2012"),'Result 2005-2012'!K235*SUM($AB$17:$AE$17)/4,IF(AND($M$1=2010,'Calculation sheet'!$AQ235="1999-2012"),'Result 2005-2012'!K235*SUM($AC$17:$AE$17)/3,IF(AND($M$1=2011,'Calculation sheet'!$AQ235="1999-2012"),'Result 2005-2012'!K235*SUM($AD$17:$AE$17)/2,IF(AND($M$1=2012,'Calculation sheet'!$AQ235="1999-2012"),'Result 2005-2012'!K235*$AE$17,""))))))))))))))))</f>
        <v/>
      </c>
      <c r="L235" s="12" t="str">
        <f>IF('Result 2005-2012'!$R235="","",IF($M$1=2005,'Result 2005-2012'!L235,IF(AND($M$1=2006,'Calculation sheet'!$AQ235="2005-2012"),'Result 2005-2012'!L235*SUM($Y$9:$AE$9)/7,IF(AND($M$1=2007,'Calculation sheet'!$AQ235="2005-2012"),'Result 2005-2012'!L235*SUM($Z$9:$AE$9)/6,IF(AND($M$1=2008,'Calculation sheet'!$AQ235="2005-2012"),'Result 2005-2012'!L235*SUM($AA$9:$AE$9)/5,IF(AND($M$1=2009,'Calculation sheet'!$AQ235="2005-2012"),'Result 2005-2012'!L235*SUM($AB$9:$AE$9)/4,IF(AND($M$1=2010,'Calculation sheet'!$AQ235="2005-2012"),'Result 2005-2012'!L235*SUM($AC$9:$AE$9)/3,IF(AND($M$1=2011,'Calculation sheet'!$AQ235="2005-2012"),'Result 2005-2012'!L235*SUM($AD$9:$AE$9)/2,IF(AND($M$1=2012,'Calculation sheet'!$AQ235="2005-2012"),'Result 2005-2012'!L235*$AE$9,IF(AND($M$1=2006,'Calculation sheet'!$AQ235="1999-2012"),'Result 2005-2012'!L235*SUM($Y$18:$AE$18)/7,IF(AND($M$1=2007,'Calculation sheet'!$AQ235="1999-2012"),'Result 2005-2012'!L235*SUM($Z$18:$AE$18)/6,IF(AND($M$1=2008,'Calculation sheet'!$AQ235="1999-2012"),'Result 2005-2012'!L235*SUM($AA$18:$AE$18)/5,IF(AND($M$1=2009,'Calculation sheet'!$AQ235="1999-2012"),'Result 2005-2012'!L235*SUM($AB$18:$AE$18)/4,IF(AND($M$1=2010,'Calculation sheet'!$AQ235="1999-2012"),'Result 2005-2012'!L235*SUM($AC$18:$AE$18)/3,IF(AND($M$1=2011,'Calculation sheet'!$AQ235="1999-2012"),'Result 2005-2012'!L235*SUM($AD$18:$AE$18)/2,IF(AND($M$1=2012,'Calculation sheet'!$AQ235="1999-2012"),'Result 2005-2012'!L235*$AE$18,""))))))))))))))))</f>
        <v/>
      </c>
      <c r="M235" s="12" t="str">
        <f t="shared" si="11"/>
        <v/>
      </c>
      <c r="N235" s="12" t="str">
        <f>IF('Result 2005-2012'!$R235="","",IF($M$1=2005,'Result 2005-2012'!N235,IF(AND($M$1=2006,'Calculation sheet'!$AQ235="2005-2012"),'Result 2005-2012'!N235*SUM($Y$10:$AE$10)/7,IF(AND($M$1=2007,'Calculation sheet'!$AQ235="2005-2012"),'Result 2005-2012'!N235*SUM($Z$10:$AE$10)/6,IF(AND($M$1=2008,'Calculation sheet'!$AQ235="2005-2012"),'Result 2005-2012'!N235*SUM($AA$10:$AE$10)/5,IF(AND($M$1=2009,'Calculation sheet'!$AQ235="2005-2012"),'Result 2005-2012'!N235*SUM($AB$10:$AE$10)/4,IF(AND($M$1=2010,'Calculation sheet'!$AQ235="2005-2012"),'Result 2005-2012'!N235*SUM($AC$10:$AE$10)/3,IF(AND($M$1=2011,'Calculation sheet'!$AQ235="2005-2012"),'Result 2005-2012'!N235*SUM($AD$10:$AE$10)/2,IF(AND($M$1=2012,'Calculation sheet'!$AQ235="2005-2012"),'Result 2005-2012'!N235*$AE$10,IF(AND($M$1=2006,'Calculation sheet'!$AQ235="1999-2012"),'Result 2005-2012'!N235*SUM($Y$16:$AE$16)/7,IF(AND($M$1=2007,'Calculation sheet'!$AQ235="1999-2012"),'Result 2005-2012'!N235*SUM($Z$16:$AE$16)/6,IF(AND($M$1=2008,'Calculation sheet'!$AQ235="1999-2012"),'Result 2005-2012'!N235*SUM($AA$16:$AE$16)/5,IF(AND($M$1=2009,'Calculation sheet'!$AQ235="1999-2012"),'Result 2005-2012'!N235*SUM($AB$16:$AE$16)/4,IF(AND($M$1=2010,'Calculation sheet'!$AQ235="1999-2012"),'Result 2005-2012'!N235*SUM($AC$16:$AE$16)/3,IF(AND($M$1=2011,'Calculation sheet'!$AQ235="1999-2012"),'Result 2005-2012'!N235*SUM($AD$16:$AE$16)/2,IF(AND($M$1=2012,'Calculation sheet'!$AQ235="1999-2012"),'Result 2005-2012'!N235*$AE$16,""))))))))))))))))</f>
        <v/>
      </c>
      <c r="O235" s="12" t="str">
        <f>IF('Result 2005-2012'!$R235="","",IF($M$1=2005,'Result 2005-2012'!O235,IF(AND($M$1=2006,'Calculation sheet'!$AQ235="2005-2012"),'Result 2005-2012'!O235*SUM($Y$10:$AE$10)/7,IF(AND($M$1=2007,'Calculation sheet'!$AQ235="2005-2012"),'Result 2005-2012'!O235*SUM($Z$10:$AE$10)/6,IF(AND($M$1=2008,'Calculation sheet'!$AQ235="2005-2012"),'Result 2005-2012'!O235*SUM($AA$10:$AE$10)/5,IF(AND($M$1=2009,'Calculation sheet'!$AQ235="2005-2012"),'Result 2005-2012'!O235*SUM($AB$10:$AE$10)/4,IF(AND($M$1=2010,'Calculation sheet'!$AQ235="2005-2012"),'Result 2005-2012'!O235*SUM($AC$10:$AE$10)/3,IF(AND($M$1=2011,'Calculation sheet'!$AQ235="2005-2012"),'Result 2005-2012'!O235*SUM($AD$10:$AE$10)/2,IF(AND($M$1=2012,'Calculation sheet'!$AQ235="2005-2012"),'Result 2005-2012'!O235*$AE$10,IF(AND($M$1=2006,'Calculation sheet'!$AQ235="1999-2012"),'Result 2005-2012'!O235*SUM($Y$16:$AE$16)/7,IF(AND($M$1=2007,'Calculation sheet'!$AQ235="1999-2012"),'Result 2005-2012'!O235*SUM($Z$16:$AE$16)/6,IF(AND($M$1=2008,'Calculation sheet'!$AQ235="1999-2012"),'Result 2005-2012'!O235*SUM($AA$16:$AE$16)/5,IF(AND($M$1=2009,'Calculation sheet'!$AQ235="1999-2012"),'Result 2005-2012'!O235*SUM($AB$16:$AE$16)/4,IF(AND($M$1=2010,'Calculation sheet'!$AQ235="1999-2012"),'Result 2005-2012'!O235*SUM($AC$16:$AE$16)/3,IF(AND($M$1=2011,'Calculation sheet'!$AQ235="1999-2012"),'Result 2005-2012'!O235*SUM($AD$16:$AE$16)/2,IF(AND($M$1=2012,'Calculation sheet'!$AQ235="1999-2012"),'Result 2005-2012'!O235*$AE$16,""))))))))))))))))</f>
        <v/>
      </c>
      <c r="P235" s="12" t="str">
        <f>IF('Result 2005-2012'!$R235="","",IF($M$1=2005,'Result 2005-2012'!P235,IF(AND($M$1=2006,'Calculation sheet'!$AQ235="2005-2012"),'Result 2005-2012'!P235*SUM($Y$11:$AE$11)/7,IF(AND($M$1=2007,'Calculation sheet'!$AQ235="2005-2012"),'Result 2005-2012'!P235*SUM($Z$11:$AE$11)/6,IF(AND($M$1=2008,'Calculation sheet'!$AQ235="2005-2012"),'Result 2005-2012'!P235*SUM($AA$11:$AE$11)/5,IF(AND($M$1=2009,'Calculation sheet'!$AQ235="2005-2012"),'Result 2005-2012'!P235*SUM($AB$11:$AE$11)/4,IF(AND($M$1=2010,'Calculation sheet'!$AQ235="2005-2012"),'Result 2005-2012'!P235*SUM($AC$11:$AE$11)/3,IF(AND($M$1=2011,'Calculation sheet'!$AQ235="2005-2012"),'Result 2005-2012'!P235*SUM($AD$11:$AE$11)/2,IF(AND($M$1=2012,'Calculation sheet'!$AQ235="2005-2012"),'Result 2005-2012'!P235*$AE$11,IF(AND($M$1=2006,'Calculation sheet'!$AQ235="1999-2012"),'Result 2005-2012'!P235*SUM($Y$16:$AE$16)/7,IF(AND($M$1=2007,'Calculation sheet'!$AQ235="1999-2012"),'Result 2005-2012'!P235*SUM($Z$16:$AE$16)/6,IF(AND($M$1=2008,'Calculation sheet'!$AQ235="1999-2012"),'Result 2005-2012'!P235*SUM($AA$16:$AE$16)/5,IF(AND($M$1=2009,'Calculation sheet'!$AQ235="1999-2012"),'Result 2005-2012'!P235*SUM($AB$16:$AE$16)/4,IF(AND($M$1=2010,'Calculation sheet'!$AQ235="1999-2012"),'Result 2005-2012'!P235*SUM($AC$16:$AE$16)/3,IF(AND($M$1=2011,'Calculation sheet'!$AQ235="1999-2012"),'Result 2005-2012'!P235*SUM($AD$16:$AE$16)/2,IF(AND($M$1=2012,'Calculation sheet'!$AQ235="1999-2012"),'Result 2005-2012'!P235*$AE$16,""))))))))))))))))</f>
        <v/>
      </c>
      <c r="Q235" s="12" t="str">
        <f t="shared" si="12"/>
        <v/>
      </c>
      <c r="R235" s="14" t="str">
        <f t="shared" si="13"/>
        <v/>
      </c>
    </row>
    <row r="236" spans="1:18" x14ac:dyDescent="0.3">
      <c r="A236" s="4" t="str">
        <f>IF('Input data'!A251="","",'Input data'!A251)</f>
        <v/>
      </c>
      <c r="B236" s="4" t="str">
        <f>IF('Input data'!B251="","",'Input data'!B251)</f>
        <v/>
      </c>
      <c r="C236" s="4" t="str">
        <f>IF('Input data'!C251="","",'Input data'!C251)</f>
        <v/>
      </c>
      <c r="D236" s="4" t="str">
        <f>IF('Input data'!D251="","",'Input data'!D251)</f>
        <v/>
      </c>
      <c r="E236" s="4" t="str">
        <f>IF('Input data'!E251="","",'Input data'!E251)</f>
        <v/>
      </c>
      <c r="F236" s="4" t="str">
        <f>IF('Input data'!F251="","",'Input data'!F251)</f>
        <v/>
      </c>
      <c r="G236" s="4">
        <f>IF('Input data'!G251="","",'Input data'!G251)</f>
        <v>0</v>
      </c>
      <c r="H236" s="4" t="str">
        <f>IF('Input data'!H251&gt;0.5,'Input data'!H251,"")</f>
        <v/>
      </c>
      <c r="I236" s="4" t="str">
        <f>IF('Input data'!I251="","",'Input data'!I251)</f>
        <v/>
      </c>
      <c r="J236" s="12" t="str">
        <f>IF('Result 2005-2012'!$R236="","",IF($M$1=2005,'Result 2005-2012'!J236,IF(AND($M$1=2006,'Calculation sheet'!$AQ236="2005-2012"),'Result 2005-2012'!J236*SUM($Y$7:$AE$7)/7,IF(AND($M$1=2007,'Calculation sheet'!$AQ236="2005-2012"),'Result 2005-2012'!J236*SUM($Z$7:$AE$7)/6,IF(AND($M$1=2008,'Calculation sheet'!$AQ236="2005-2012"),'Result 2005-2012'!J236*SUM($AA$7:$AE$7)/5,IF(AND($M$1=2009,'Calculation sheet'!$AQ236="2005-2012"),'Result 2005-2012'!J236*SUM($AB$7:$AE$7)/4,IF(AND($M$1=2010,'Calculation sheet'!$AQ236="2005-2012"),'Result 2005-2012'!J236*SUM($AC$7:$AE$7)/3,IF(AND($M$1=2011,'Calculation sheet'!$AQ236="2005-2012"),'Result 2005-2012'!J236*SUM($AD$7:$AE$7)/2,IF(AND($M$1=2012,'Calculation sheet'!$AQ236="2005-2012"),'Result 2005-2012'!J236*$AE$7,IF(AND($M$1=2006,'Calculation sheet'!$AQ236="1999-2012"),'Result 2005-2012'!J236*SUM($Y$16:$AE$16)/7,IF(AND($M$1=2007,'Calculation sheet'!$AQ236="1999-2012"),'Result 2005-2012'!J236*SUM($Z$16:$AE$16)/6,IF(AND($M$1=2008,'Calculation sheet'!$AQ236="1999-2012"),'Result 2005-2012'!J236*SUM($AA$16:$AE$16)/5,IF(AND($M$1=2009,'Calculation sheet'!$AQ236="1999-2012"),'Result 2005-2012'!J236*SUM($AB$16:$AE$16)/4,IF(AND($M$1=2010,'Calculation sheet'!$AQ236="1999-2012"),'Result 2005-2012'!J236*SUM($AC$16:$AE$16)/3,IF(AND($M$1=2011,'Calculation sheet'!$AQ236="1999-2012"),'Result 2005-2012'!J236*SUM($AD$16:$AE$16)/2,IF(AND($M$1=2012,'Calculation sheet'!$AQ236="1999-2012"),'Result 2005-2012'!J236*$AE$16,""))))))))))))))))</f>
        <v/>
      </c>
      <c r="K236" s="12" t="str">
        <f>IF('Result 2005-2012'!$R236="","",IF($M$1=2005,'Result 2005-2012'!K236,IF(AND($M$1=2006,'Calculation sheet'!$AQ236="2005-2012"),'Result 2005-2012'!K236*SUM($Y$8:$AE$8)/7,IF(AND($M$1=2007,'Calculation sheet'!$AQ236="2005-2012"),'Result 2005-2012'!K236*SUM($Z$8:$AE$8)/6,IF(AND($M$1=2008,'Calculation sheet'!$AQ236="2005-2012"),'Result 2005-2012'!K236*SUM($AA$8:$AE$8)/5,IF(AND($M$1=2009,'Calculation sheet'!$AQ236="2005-2012"),'Result 2005-2012'!K236*SUM($AB$8:$AE$8)/4,IF(AND($M$1=2010,'Calculation sheet'!$AQ236="2005-2012"),'Result 2005-2012'!K236*SUM($AC$8:$AE$8)/3,IF(AND($M$1=2011,'Calculation sheet'!$AQ236="2005-2012"),'Result 2005-2012'!K236*SUM($AD$8:$AE$8)/2,IF(AND($M$1=2012,'Calculation sheet'!$AQ236="2005-2012"),'Result 2005-2012'!K236*$AE$8,IF(AND($M$1=2006,'Calculation sheet'!$AQ236="1999-2012"),'Result 2005-2012'!K236*SUM($Y$17:$AE$17)/7,IF(AND($M$1=2007,'Calculation sheet'!$AQ236="1999-2012"),'Result 2005-2012'!K236*SUM($Z$17:$AE$17)/6,IF(AND($M$1=2008,'Calculation sheet'!$AQ236="1999-2012"),'Result 2005-2012'!K236*SUM($AA$17:$AE$17)/5,IF(AND($M$1=2009,'Calculation sheet'!$AQ236="1999-2012"),'Result 2005-2012'!K236*SUM($AB$17:$AE$17)/4,IF(AND($M$1=2010,'Calculation sheet'!$AQ236="1999-2012"),'Result 2005-2012'!K236*SUM($AC$17:$AE$17)/3,IF(AND($M$1=2011,'Calculation sheet'!$AQ236="1999-2012"),'Result 2005-2012'!K236*SUM($AD$17:$AE$17)/2,IF(AND($M$1=2012,'Calculation sheet'!$AQ236="1999-2012"),'Result 2005-2012'!K236*$AE$17,""))))))))))))))))</f>
        <v/>
      </c>
      <c r="L236" s="12" t="str">
        <f>IF('Result 2005-2012'!$R236="","",IF($M$1=2005,'Result 2005-2012'!L236,IF(AND($M$1=2006,'Calculation sheet'!$AQ236="2005-2012"),'Result 2005-2012'!L236*SUM($Y$9:$AE$9)/7,IF(AND($M$1=2007,'Calculation sheet'!$AQ236="2005-2012"),'Result 2005-2012'!L236*SUM($Z$9:$AE$9)/6,IF(AND($M$1=2008,'Calculation sheet'!$AQ236="2005-2012"),'Result 2005-2012'!L236*SUM($AA$9:$AE$9)/5,IF(AND($M$1=2009,'Calculation sheet'!$AQ236="2005-2012"),'Result 2005-2012'!L236*SUM($AB$9:$AE$9)/4,IF(AND($M$1=2010,'Calculation sheet'!$AQ236="2005-2012"),'Result 2005-2012'!L236*SUM($AC$9:$AE$9)/3,IF(AND($M$1=2011,'Calculation sheet'!$AQ236="2005-2012"),'Result 2005-2012'!L236*SUM($AD$9:$AE$9)/2,IF(AND($M$1=2012,'Calculation sheet'!$AQ236="2005-2012"),'Result 2005-2012'!L236*$AE$9,IF(AND($M$1=2006,'Calculation sheet'!$AQ236="1999-2012"),'Result 2005-2012'!L236*SUM($Y$18:$AE$18)/7,IF(AND($M$1=2007,'Calculation sheet'!$AQ236="1999-2012"),'Result 2005-2012'!L236*SUM($Z$18:$AE$18)/6,IF(AND($M$1=2008,'Calculation sheet'!$AQ236="1999-2012"),'Result 2005-2012'!L236*SUM($AA$18:$AE$18)/5,IF(AND($M$1=2009,'Calculation sheet'!$AQ236="1999-2012"),'Result 2005-2012'!L236*SUM($AB$18:$AE$18)/4,IF(AND($M$1=2010,'Calculation sheet'!$AQ236="1999-2012"),'Result 2005-2012'!L236*SUM($AC$18:$AE$18)/3,IF(AND($M$1=2011,'Calculation sheet'!$AQ236="1999-2012"),'Result 2005-2012'!L236*SUM($AD$18:$AE$18)/2,IF(AND($M$1=2012,'Calculation sheet'!$AQ236="1999-2012"),'Result 2005-2012'!L236*$AE$18,""))))))))))))))))</f>
        <v/>
      </c>
      <c r="M236" s="12" t="str">
        <f t="shared" si="11"/>
        <v/>
      </c>
      <c r="N236" s="12" t="str">
        <f>IF('Result 2005-2012'!$R236="","",IF($M$1=2005,'Result 2005-2012'!N236,IF(AND($M$1=2006,'Calculation sheet'!$AQ236="2005-2012"),'Result 2005-2012'!N236*SUM($Y$10:$AE$10)/7,IF(AND($M$1=2007,'Calculation sheet'!$AQ236="2005-2012"),'Result 2005-2012'!N236*SUM($Z$10:$AE$10)/6,IF(AND($M$1=2008,'Calculation sheet'!$AQ236="2005-2012"),'Result 2005-2012'!N236*SUM($AA$10:$AE$10)/5,IF(AND($M$1=2009,'Calculation sheet'!$AQ236="2005-2012"),'Result 2005-2012'!N236*SUM($AB$10:$AE$10)/4,IF(AND($M$1=2010,'Calculation sheet'!$AQ236="2005-2012"),'Result 2005-2012'!N236*SUM($AC$10:$AE$10)/3,IF(AND($M$1=2011,'Calculation sheet'!$AQ236="2005-2012"),'Result 2005-2012'!N236*SUM($AD$10:$AE$10)/2,IF(AND($M$1=2012,'Calculation sheet'!$AQ236="2005-2012"),'Result 2005-2012'!N236*$AE$10,IF(AND($M$1=2006,'Calculation sheet'!$AQ236="1999-2012"),'Result 2005-2012'!N236*SUM($Y$16:$AE$16)/7,IF(AND($M$1=2007,'Calculation sheet'!$AQ236="1999-2012"),'Result 2005-2012'!N236*SUM($Z$16:$AE$16)/6,IF(AND($M$1=2008,'Calculation sheet'!$AQ236="1999-2012"),'Result 2005-2012'!N236*SUM($AA$16:$AE$16)/5,IF(AND($M$1=2009,'Calculation sheet'!$AQ236="1999-2012"),'Result 2005-2012'!N236*SUM($AB$16:$AE$16)/4,IF(AND($M$1=2010,'Calculation sheet'!$AQ236="1999-2012"),'Result 2005-2012'!N236*SUM($AC$16:$AE$16)/3,IF(AND($M$1=2011,'Calculation sheet'!$AQ236="1999-2012"),'Result 2005-2012'!N236*SUM($AD$16:$AE$16)/2,IF(AND($M$1=2012,'Calculation sheet'!$AQ236="1999-2012"),'Result 2005-2012'!N236*$AE$16,""))))))))))))))))</f>
        <v/>
      </c>
      <c r="O236" s="12" t="str">
        <f>IF('Result 2005-2012'!$R236="","",IF($M$1=2005,'Result 2005-2012'!O236,IF(AND($M$1=2006,'Calculation sheet'!$AQ236="2005-2012"),'Result 2005-2012'!O236*SUM($Y$10:$AE$10)/7,IF(AND($M$1=2007,'Calculation sheet'!$AQ236="2005-2012"),'Result 2005-2012'!O236*SUM($Z$10:$AE$10)/6,IF(AND($M$1=2008,'Calculation sheet'!$AQ236="2005-2012"),'Result 2005-2012'!O236*SUM($AA$10:$AE$10)/5,IF(AND($M$1=2009,'Calculation sheet'!$AQ236="2005-2012"),'Result 2005-2012'!O236*SUM($AB$10:$AE$10)/4,IF(AND($M$1=2010,'Calculation sheet'!$AQ236="2005-2012"),'Result 2005-2012'!O236*SUM($AC$10:$AE$10)/3,IF(AND($M$1=2011,'Calculation sheet'!$AQ236="2005-2012"),'Result 2005-2012'!O236*SUM($AD$10:$AE$10)/2,IF(AND($M$1=2012,'Calculation sheet'!$AQ236="2005-2012"),'Result 2005-2012'!O236*$AE$10,IF(AND($M$1=2006,'Calculation sheet'!$AQ236="1999-2012"),'Result 2005-2012'!O236*SUM($Y$16:$AE$16)/7,IF(AND($M$1=2007,'Calculation sheet'!$AQ236="1999-2012"),'Result 2005-2012'!O236*SUM($Z$16:$AE$16)/6,IF(AND($M$1=2008,'Calculation sheet'!$AQ236="1999-2012"),'Result 2005-2012'!O236*SUM($AA$16:$AE$16)/5,IF(AND($M$1=2009,'Calculation sheet'!$AQ236="1999-2012"),'Result 2005-2012'!O236*SUM($AB$16:$AE$16)/4,IF(AND($M$1=2010,'Calculation sheet'!$AQ236="1999-2012"),'Result 2005-2012'!O236*SUM($AC$16:$AE$16)/3,IF(AND($M$1=2011,'Calculation sheet'!$AQ236="1999-2012"),'Result 2005-2012'!O236*SUM($AD$16:$AE$16)/2,IF(AND($M$1=2012,'Calculation sheet'!$AQ236="1999-2012"),'Result 2005-2012'!O236*$AE$16,""))))))))))))))))</f>
        <v/>
      </c>
      <c r="P236" s="12" t="str">
        <f>IF('Result 2005-2012'!$R236="","",IF($M$1=2005,'Result 2005-2012'!P236,IF(AND($M$1=2006,'Calculation sheet'!$AQ236="2005-2012"),'Result 2005-2012'!P236*SUM($Y$11:$AE$11)/7,IF(AND($M$1=2007,'Calculation sheet'!$AQ236="2005-2012"),'Result 2005-2012'!P236*SUM($Z$11:$AE$11)/6,IF(AND($M$1=2008,'Calculation sheet'!$AQ236="2005-2012"),'Result 2005-2012'!P236*SUM($AA$11:$AE$11)/5,IF(AND($M$1=2009,'Calculation sheet'!$AQ236="2005-2012"),'Result 2005-2012'!P236*SUM($AB$11:$AE$11)/4,IF(AND($M$1=2010,'Calculation sheet'!$AQ236="2005-2012"),'Result 2005-2012'!P236*SUM($AC$11:$AE$11)/3,IF(AND($M$1=2011,'Calculation sheet'!$AQ236="2005-2012"),'Result 2005-2012'!P236*SUM($AD$11:$AE$11)/2,IF(AND($M$1=2012,'Calculation sheet'!$AQ236="2005-2012"),'Result 2005-2012'!P236*$AE$11,IF(AND($M$1=2006,'Calculation sheet'!$AQ236="1999-2012"),'Result 2005-2012'!P236*SUM($Y$16:$AE$16)/7,IF(AND($M$1=2007,'Calculation sheet'!$AQ236="1999-2012"),'Result 2005-2012'!P236*SUM($Z$16:$AE$16)/6,IF(AND($M$1=2008,'Calculation sheet'!$AQ236="1999-2012"),'Result 2005-2012'!P236*SUM($AA$16:$AE$16)/5,IF(AND($M$1=2009,'Calculation sheet'!$AQ236="1999-2012"),'Result 2005-2012'!P236*SUM($AB$16:$AE$16)/4,IF(AND($M$1=2010,'Calculation sheet'!$AQ236="1999-2012"),'Result 2005-2012'!P236*SUM($AC$16:$AE$16)/3,IF(AND($M$1=2011,'Calculation sheet'!$AQ236="1999-2012"),'Result 2005-2012'!P236*SUM($AD$16:$AE$16)/2,IF(AND($M$1=2012,'Calculation sheet'!$AQ236="1999-2012"),'Result 2005-2012'!P236*$AE$16,""))))))))))))))))</f>
        <v/>
      </c>
      <c r="Q236" s="12" t="str">
        <f t="shared" si="12"/>
        <v/>
      </c>
      <c r="R236" s="14" t="str">
        <f t="shared" si="13"/>
        <v/>
      </c>
    </row>
    <row r="237" spans="1:18" x14ac:dyDescent="0.3">
      <c r="A237" s="4" t="str">
        <f>IF('Input data'!A252="","",'Input data'!A252)</f>
        <v/>
      </c>
      <c r="B237" s="4" t="str">
        <f>IF('Input data'!B252="","",'Input data'!B252)</f>
        <v/>
      </c>
      <c r="C237" s="4" t="str">
        <f>IF('Input data'!C252="","",'Input data'!C252)</f>
        <v/>
      </c>
      <c r="D237" s="4" t="str">
        <f>IF('Input data'!D252="","",'Input data'!D252)</f>
        <v/>
      </c>
      <c r="E237" s="4" t="str">
        <f>IF('Input data'!E252="","",'Input data'!E252)</f>
        <v/>
      </c>
      <c r="F237" s="4" t="str">
        <f>IF('Input data'!F252="","",'Input data'!F252)</f>
        <v/>
      </c>
      <c r="G237" s="4">
        <f>IF('Input data'!G252="","",'Input data'!G252)</f>
        <v>0</v>
      </c>
      <c r="H237" s="4" t="str">
        <f>IF('Input data'!H252&gt;0.5,'Input data'!H252,"")</f>
        <v/>
      </c>
      <c r="I237" s="4" t="str">
        <f>IF('Input data'!I252="","",'Input data'!I252)</f>
        <v/>
      </c>
      <c r="J237" s="12" t="str">
        <f>IF('Result 2005-2012'!$R237="","",IF($M$1=2005,'Result 2005-2012'!J237,IF(AND($M$1=2006,'Calculation sheet'!$AQ237="2005-2012"),'Result 2005-2012'!J237*SUM($Y$7:$AE$7)/7,IF(AND($M$1=2007,'Calculation sheet'!$AQ237="2005-2012"),'Result 2005-2012'!J237*SUM($Z$7:$AE$7)/6,IF(AND($M$1=2008,'Calculation sheet'!$AQ237="2005-2012"),'Result 2005-2012'!J237*SUM($AA$7:$AE$7)/5,IF(AND($M$1=2009,'Calculation sheet'!$AQ237="2005-2012"),'Result 2005-2012'!J237*SUM($AB$7:$AE$7)/4,IF(AND($M$1=2010,'Calculation sheet'!$AQ237="2005-2012"),'Result 2005-2012'!J237*SUM($AC$7:$AE$7)/3,IF(AND($M$1=2011,'Calculation sheet'!$AQ237="2005-2012"),'Result 2005-2012'!J237*SUM($AD$7:$AE$7)/2,IF(AND($M$1=2012,'Calculation sheet'!$AQ237="2005-2012"),'Result 2005-2012'!J237*$AE$7,IF(AND($M$1=2006,'Calculation sheet'!$AQ237="1999-2012"),'Result 2005-2012'!J237*SUM($Y$16:$AE$16)/7,IF(AND($M$1=2007,'Calculation sheet'!$AQ237="1999-2012"),'Result 2005-2012'!J237*SUM($Z$16:$AE$16)/6,IF(AND($M$1=2008,'Calculation sheet'!$AQ237="1999-2012"),'Result 2005-2012'!J237*SUM($AA$16:$AE$16)/5,IF(AND($M$1=2009,'Calculation sheet'!$AQ237="1999-2012"),'Result 2005-2012'!J237*SUM($AB$16:$AE$16)/4,IF(AND($M$1=2010,'Calculation sheet'!$AQ237="1999-2012"),'Result 2005-2012'!J237*SUM($AC$16:$AE$16)/3,IF(AND($M$1=2011,'Calculation sheet'!$AQ237="1999-2012"),'Result 2005-2012'!J237*SUM($AD$16:$AE$16)/2,IF(AND($M$1=2012,'Calculation sheet'!$AQ237="1999-2012"),'Result 2005-2012'!J237*$AE$16,""))))))))))))))))</f>
        <v/>
      </c>
      <c r="K237" s="12" t="str">
        <f>IF('Result 2005-2012'!$R237="","",IF($M$1=2005,'Result 2005-2012'!K237,IF(AND($M$1=2006,'Calculation sheet'!$AQ237="2005-2012"),'Result 2005-2012'!K237*SUM($Y$8:$AE$8)/7,IF(AND($M$1=2007,'Calculation sheet'!$AQ237="2005-2012"),'Result 2005-2012'!K237*SUM($Z$8:$AE$8)/6,IF(AND($M$1=2008,'Calculation sheet'!$AQ237="2005-2012"),'Result 2005-2012'!K237*SUM($AA$8:$AE$8)/5,IF(AND($M$1=2009,'Calculation sheet'!$AQ237="2005-2012"),'Result 2005-2012'!K237*SUM($AB$8:$AE$8)/4,IF(AND($M$1=2010,'Calculation sheet'!$AQ237="2005-2012"),'Result 2005-2012'!K237*SUM($AC$8:$AE$8)/3,IF(AND($M$1=2011,'Calculation sheet'!$AQ237="2005-2012"),'Result 2005-2012'!K237*SUM($AD$8:$AE$8)/2,IF(AND($M$1=2012,'Calculation sheet'!$AQ237="2005-2012"),'Result 2005-2012'!K237*$AE$8,IF(AND($M$1=2006,'Calculation sheet'!$AQ237="1999-2012"),'Result 2005-2012'!K237*SUM($Y$17:$AE$17)/7,IF(AND($M$1=2007,'Calculation sheet'!$AQ237="1999-2012"),'Result 2005-2012'!K237*SUM($Z$17:$AE$17)/6,IF(AND($M$1=2008,'Calculation sheet'!$AQ237="1999-2012"),'Result 2005-2012'!K237*SUM($AA$17:$AE$17)/5,IF(AND($M$1=2009,'Calculation sheet'!$AQ237="1999-2012"),'Result 2005-2012'!K237*SUM($AB$17:$AE$17)/4,IF(AND($M$1=2010,'Calculation sheet'!$AQ237="1999-2012"),'Result 2005-2012'!K237*SUM($AC$17:$AE$17)/3,IF(AND($M$1=2011,'Calculation sheet'!$AQ237="1999-2012"),'Result 2005-2012'!K237*SUM($AD$17:$AE$17)/2,IF(AND($M$1=2012,'Calculation sheet'!$AQ237="1999-2012"),'Result 2005-2012'!K237*$AE$17,""))))))))))))))))</f>
        <v/>
      </c>
      <c r="L237" s="12" t="str">
        <f>IF('Result 2005-2012'!$R237="","",IF($M$1=2005,'Result 2005-2012'!L237,IF(AND($M$1=2006,'Calculation sheet'!$AQ237="2005-2012"),'Result 2005-2012'!L237*SUM($Y$9:$AE$9)/7,IF(AND($M$1=2007,'Calculation sheet'!$AQ237="2005-2012"),'Result 2005-2012'!L237*SUM($Z$9:$AE$9)/6,IF(AND($M$1=2008,'Calculation sheet'!$AQ237="2005-2012"),'Result 2005-2012'!L237*SUM($AA$9:$AE$9)/5,IF(AND($M$1=2009,'Calculation sheet'!$AQ237="2005-2012"),'Result 2005-2012'!L237*SUM($AB$9:$AE$9)/4,IF(AND($M$1=2010,'Calculation sheet'!$AQ237="2005-2012"),'Result 2005-2012'!L237*SUM($AC$9:$AE$9)/3,IF(AND($M$1=2011,'Calculation sheet'!$AQ237="2005-2012"),'Result 2005-2012'!L237*SUM($AD$9:$AE$9)/2,IF(AND($M$1=2012,'Calculation sheet'!$AQ237="2005-2012"),'Result 2005-2012'!L237*$AE$9,IF(AND($M$1=2006,'Calculation sheet'!$AQ237="1999-2012"),'Result 2005-2012'!L237*SUM($Y$18:$AE$18)/7,IF(AND($M$1=2007,'Calculation sheet'!$AQ237="1999-2012"),'Result 2005-2012'!L237*SUM($Z$18:$AE$18)/6,IF(AND($M$1=2008,'Calculation sheet'!$AQ237="1999-2012"),'Result 2005-2012'!L237*SUM($AA$18:$AE$18)/5,IF(AND($M$1=2009,'Calculation sheet'!$AQ237="1999-2012"),'Result 2005-2012'!L237*SUM($AB$18:$AE$18)/4,IF(AND($M$1=2010,'Calculation sheet'!$AQ237="1999-2012"),'Result 2005-2012'!L237*SUM($AC$18:$AE$18)/3,IF(AND($M$1=2011,'Calculation sheet'!$AQ237="1999-2012"),'Result 2005-2012'!L237*SUM($AD$18:$AE$18)/2,IF(AND($M$1=2012,'Calculation sheet'!$AQ237="1999-2012"),'Result 2005-2012'!L237*$AE$18,""))))))))))))))))</f>
        <v/>
      </c>
      <c r="M237" s="12" t="str">
        <f t="shared" si="11"/>
        <v/>
      </c>
      <c r="N237" s="12" t="str">
        <f>IF('Result 2005-2012'!$R237="","",IF($M$1=2005,'Result 2005-2012'!N237,IF(AND($M$1=2006,'Calculation sheet'!$AQ237="2005-2012"),'Result 2005-2012'!N237*SUM($Y$10:$AE$10)/7,IF(AND($M$1=2007,'Calculation sheet'!$AQ237="2005-2012"),'Result 2005-2012'!N237*SUM($Z$10:$AE$10)/6,IF(AND($M$1=2008,'Calculation sheet'!$AQ237="2005-2012"),'Result 2005-2012'!N237*SUM($AA$10:$AE$10)/5,IF(AND($M$1=2009,'Calculation sheet'!$AQ237="2005-2012"),'Result 2005-2012'!N237*SUM($AB$10:$AE$10)/4,IF(AND($M$1=2010,'Calculation sheet'!$AQ237="2005-2012"),'Result 2005-2012'!N237*SUM($AC$10:$AE$10)/3,IF(AND($M$1=2011,'Calculation sheet'!$AQ237="2005-2012"),'Result 2005-2012'!N237*SUM($AD$10:$AE$10)/2,IF(AND($M$1=2012,'Calculation sheet'!$AQ237="2005-2012"),'Result 2005-2012'!N237*$AE$10,IF(AND($M$1=2006,'Calculation sheet'!$AQ237="1999-2012"),'Result 2005-2012'!N237*SUM($Y$16:$AE$16)/7,IF(AND($M$1=2007,'Calculation sheet'!$AQ237="1999-2012"),'Result 2005-2012'!N237*SUM($Z$16:$AE$16)/6,IF(AND($M$1=2008,'Calculation sheet'!$AQ237="1999-2012"),'Result 2005-2012'!N237*SUM($AA$16:$AE$16)/5,IF(AND($M$1=2009,'Calculation sheet'!$AQ237="1999-2012"),'Result 2005-2012'!N237*SUM($AB$16:$AE$16)/4,IF(AND($M$1=2010,'Calculation sheet'!$AQ237="1999-2012"),'Result 2005-2012'!N237*SUM($AC$16:$AE$16)/3,IF(AND($M$1=2011,'Calculation sheet'!$AQ237="1999-2012"),'Result 2005-2012'!N237*SUM($AD$16:$AE$16)/2,IF(AND($M$1=2012,'Calculation sheet'!$AQ237="1999-2012"),'Result 2005-2012'!N237*$AE$16,""))))))))))))))))</f>
        <v/>
      </c>
      <c r="O237" s="12" t="str">
        <f>IF('Result 2005-2012'!$R237="","",IF($M$1=2005,'Result 2005-2012'!O237,IF(AND($M$1=2006,'Calculation sheet'!$AQ237="2005-2012"),'Result 2005-2012'!O237*SUM($Y$10:$AE$10)/7,IF(AND($M$1=2007,'Calculation sheet'!$AQ237="2005-2012"),'Result 2005-2012'!O237*SUM($Z$10:$AE$10)/6,IF(AND($M$1=2008,'Calculation sheet'!$AQ237="2005-2012"),'Result 2005-2012'!O237*SUM($AA$10:$AE$10)/5,IF(AND($M$1=2009,'Calculation sheet'!$AQ237="2005-2012"),'Result 2005-2012'!O237*SUM($AB$10:$AE$10)/4,IF(AND($M$1=2010,'Calculation sheet'!$AQ237="2005-2012"),'Result 2005-2012'!O237*SUM($AC$10:$AE$10)/3,IF(AND($M$1=2011,'Calculation sheet'!$AQ237="2005-2012"),'Result 2005-2012'!O237*SUM($AD$10:$AE$10)/2,IF(AND($M$1=2012,'Calculation sheet'!$AQ237="2005-2012"),'Result 2005-2012'!O237*$AE$10,IF(AND($M$1=2006,'Calculation sheet'!$AQ237="1999-2012"),'Result 2005-2012'!O237*SUM($Y$16:$AE$16)/7,IF(AND($M$1=2007,'Calculation sheet'!$AQ237="1999-2012"),'Result 2005-2012'!O237*SUM($Z$16:$AE$16)/6,IF(AND($M$1=2008,'Calculation sheet'!$AQ237="1999-2012"),'Result 2005-2012'!O237*SUM($AA$16:$AE$16)/5,IF(AND($M$1=2009,'Calculation sheet'!$AQ237="1999-2012"),'Result 2005-2012'!O237*SUM($AB$16:$AE$16)/4,IF(AND($M$1=2010,'Calculation sheet'!$AQ237="1999-2012"),'Result 2005-2012'!O237*SUM($AC$16:$AE$16)/3,IF(AND($M$1=2011,'Calculation sheet'!$AQ237="1999-2012"),'Result 2005-2012'!O237*SUM($AD$16:$AE$16)/2,IF(AND($M$1=2012,'Calculation sheet'!$AQ237="1999-2012"),'Result 2005-2012'!O237*$AE$16,""))))))))))))))))</f>
        <v/>
      </c>
      <c r="P237" s="12" t="str">
        <f>IF('Result 2005-2012'!$R237="","",IF($M$1=2005,'Result 2005-2012'!P237,IF(AND($M$1=2006,'Calculation sheet'!$AQ237="2005-2012"),'Result 2005-2012'!P237*SUM($Y$11:$AE$11)/7,IF(AND($M$1=2007,'Calculation sheet'!$AQ237="2005-2012"),'Result 2005-2012'!P237*SUM($Z$11:$AE$11)/6,IF(AND($M$1=2008,'Calculation sheet'!$AQ237="2005-2012"),'Result 2005-2012'!P237*SUM($AA$11:$AE$11)/5,IF(AND($M$1=2009,'Calculation sheet'!$AQ237="2005-2012"),'Result 2005-2012'!P237*SUM($AB$11:$AE$11)/4,IF(AND($M$1=2010,'Calculation sheet'!$AQ237="2005-2012"),'Result 2005-2012'!P237*SUM($AC$11:$AE$11)/3,IF(AND($M$1=2011,'Calculation sheet'!$AQ237="2005-2012"),'Result 2005-2012'!P237*SUM($AD$11:$AE$11)/2,IF(AND($M$1=2012,'Calculation sheet'!$AQ237="2005-2012"),'Result 2005-2012'!P237*$AE$11,IF(AND($M$1=2006,'Calculation sheet'!$AQ237="1999-2012"),'Result 2005-2012'!P237*SUM($Y$16:$AE$16)/7,IF(AND($M$1=2007,'Calculation sheet'!$AQ237="1999-2012"),'Result 2005-2012'!P237*SUM($Z$16:$AE$16)/6,IF(AND($M$1=2008,'Calculation sheet'!$AQ237="1999-2012"),'Result 2005-2012'!P237*SUM($AA$16:$AE$16)/5,IF(AND($M$1=2009,'Calculation sheet'!$AQ237="1999-2012"),'Result 2005-2012'!P237*SUM($AB$16:$AE$16)/4,IF(AND($M$1=2010,'Calculation sheet'!$AQ237="1999-2012"),'Result 2005-2012'!P237*SUM($AC$16:$AE$16)/3,IF(AND($M$1=2011,'Calculation sheet'!$AQ237="1999-2012"),'Result 2005-2012'!P237*SUM($AD$16:$AE$16)/2,IF(AND($M$1=2012,'Calculation sheet'!$AQ237="1999-2012"),'Result 2005-2012'!P237*$AE$16,""))))))))))))))))</f>
        <v/>
      </c>
      <c r="Q237" s="12" t="str">
        <f t="shared" si="12"/>
        <v/>
      </c>
      <c r="R237" s="14" t="str">
        <f t="shared" si="13"/>
        <v/>
      </c>
    </row>
    <row r="238" spans="1:18" x14ac:dyDescent="0.3">
      <c r="A238" s="4" t="str">
        <f>IF('Input data'!A253="","",'Input data'!A253)</f>
        <v/>
      </c>
      <c r="B238" s="4" t="str">
        <f>IF('Input data'!B253="","",'Input data'!B253)</f>
        <v/>
      </c>
      <c r="C238" s="4" t="str">
        <f>IF('Input data'!C253="","",'Input data'!C253)</f>
        <v/>
      </c>
      <c r="D238" s="4" t="str">
        <f>IF('Input data'!D253="","",'Input data'!D253)</f>
        <v/>
      </c>
      <c r="E238" s="4" t="str">
        <f>IF('Input data'!E253="","",'Input data'!E253)</f>
        <v/>
      </c>
      <c r="F238" s="4" t="str">
        <f>IF('Input data'!F253="","",'Input data'!F253)</f>
        <v/>
      </c>
      <c r="G238" s="4">
        <f>IF('Input data'!G253="","",'Input data'!G253)</f>
        <v>0</v>
      </c>
      <c r="H238" s="4" t="str">
        <f>IF('Input data'!H253&gt;0.5,'Input data'!H253,"")</f>
        <v/>
      </c>
      <c r="I238" s="4" t="str">
        <f>IF('Input data'!I253="","",'Input data'!I253)</f>
        <v/>
      </c>
      <c r="J238" s="12" t="str">
        <f>IF('Result 2005-2012'!$R238="","",IF($M$1=2005,'Result 2005-2012'!J238,IF(AND($M$1=2006,'Calculation sheet'!$AQ238="2005-2012"),'Result 2005-2012'!J238*SUM($Y$7:$AE$7)/7,IF(AND($M$1=2007,'Calculation sheet'!$AQ238="2005-2012"),'Result 2005-2012'!J238*SUM($Z$7:$AE$7)/6,IF(AND($M$1=2008,'Calculation sheet'!$AQ238="2005-2012"),'Result 2005-2012'!J238*SUM($AA$7:$AE$7)/5,IF(AND($M$1=2009,'Calculation sheet'!$AQ238="2005-2012"),'Result 2005-2012'!J238*SUM($AB$7:$AE$7)/4,IF(AND($M$1=2010,'Calculation sheet'!$AQ238="2005-2012"),'Result 2005-2012'!J238*SUM($AC$7:$AE$7)/3,IF(AND($M$1=2011,'Calculation sheet'!$AQ238="2005-2012"),'Result 2005-2012'!J238*SUM($AD$7:$AE$7)/2,IF(AND($M$1=2012,'Calculation sheet'!$AQ238="2005-2012"),'Result 2005-2012'!J238*$AE$7,IF(AND($M$1=2006,'Calculation sheet'!$AQ238="1999-2012"),'Result 2005-2012'!J238*SUM($Y$16:$AE$16)/7,IF(AND($M$1=2007,'Calculation sheet'!$AQ238="1999-2012"),'Result 2005-2012'!J238*SUM($Z$16:$AE$16)/6,IF(AND($M$1=2008,'Calculation sheet'!$AQ238="1999-2012"),'Result 2005-2012'!J238*SUM($AA$16:$AE$16)/5,IF(AND($M$1=2009,'Calculation sheet'!$AQ238="1999-2012"),'Result 2005-2012'!J238*SUM($AB$16:$AE$16)/4,IF(AND($M$1=2010,'Calculation sheet'!$AQ238="1999-2012"),'Result 2005-2012'!J238*SUM($AC$16:$AE$16)/3,IF(AND($M$1=2011,'Calculation sheet'!$AQ238="1999-2012"),'Result 2005-2012'!J238*SUM($AD$16:$AE$16)/2,IF(AND($M$1=2012,'Calculation sheet'!$AQ238="1999-2012"),'Result 2005-2012'!J238*$AE$16,""))))))))))))))))</f>
        <v/>
      </c>
      <c r="K238" s="12" t="str">
        <f>IF('Result 2005-2012'!$R238="","",IF($M$1=2005,'Result 2005-2012'!K238,IF(AND($M$1=2006,'Calculation sheet'!$AQ238="2005-2012"),'Result 2005-2012'!K238*SUM($Y$8:$AE$8)/7,IF(AND($M$1=2007,'Calculation sheet'!$AQ238="2005-2012"),'Result 2005-2012'!K238*SUM($Z$8:$AE$8)/6,IF(AND($M$1=2008,'Calculation sheet'!$AQ238="2005-2012"),'Result 2005-2012'!K238*SUM($AA$8:$AE$8)/5,IF(AND($M$1=2009,'Calculation sheet'!$AQ238="2005-2012"),'Result 2005-2012'!K238*SUM($AB$8:$AE$8)/4,IF(AND($M$1=2010,'Calculation sheet'!$AQ238="2005-2012"),'Result 2005-2012'!K238*SUM($AC$8:$AE$8)/3,IF(AND($M$1=2011,'Calculation sheet'!$AQ238="2005-2012"),'Result 2005-2012'!K238*SUM($AD$8:$AE$8)/2,IF(AND($M$1=2012,'Calculation sheet'!$AQ238="2005-2012"),'Result 2005-2012'!K238*$AE$8,IF(AND($M$1=2006,'Calculation sheet'!$AQ238="1999-2012"),'Result 2005-2012'!K238*SUM($Y$17:$AE$17)/7,IF(AND($M$1=2007,'Calculation sheet'!$AQ238="1999-2012"),'Result 2005-2012'!K238*SUM($Z$17:$AE$17)/6,IF(AND($M$1=2008,'Calculation sheet'!$AQ238="1999-2012"),'Result 2005-2012'!K238*SUM($AA$17:$AE$17)/5,IF(AND($M$1=2009,'Calculation sheet'!$AQ238="1999-2012"),'Result 2005-2012'!K238*SUM($AB$17:$AE$17)/4,IF(AND($M$1=2010,'Calculation sheet'!$AQ238="1999-2012"),'Result 2005-2012'!K238*SUM($AC$17:$AE$17)/3,IF(AND($M$1=2011,'Calculation sheet'!$AQ238="1999-2012"),'Result 2005-2012'!K238*SUM($AD$17:$AE$17)/2,IF(AND($M$1=2012,'Calculation sheet'!$AQ238="1999-2012"),'Result 2005-2012'!K238*$AE$17,""))))))))))))))))</f>
        <v/>
      </c>
      <c r="L238" s="12" t="str">
        <f>IF('Result 2005-2012'!$R238="","",IF($M$1=2005,'Result 2005-2012'!L238,IF(AND($M$1=2006,'Calculation sheet'!$AQ238="2005-2012"),'Result 2005-2012'!L238*SUM($Y$9:$AE$9)/7,IF(AND($M$1=2007,'Calculation sheet'!$AQ238="2005-2012"),'Result 2005-2012'!L238*SUM($Z$9:$AE$9)/6,IF(AND($M$1=2008,'Calculation sheet'!$AQ238="2005-2012"),'Result 2005-2012'!L238*SUM($AA$9:$AE$9)/5,IF(AND($M$1=2009,'Calculation sheet'!$AQ238="2005-2012"),'Result 2005-2012'!L238*SUM($AB$9:$AE$9)/4,IF(AND($M$1=2010,'Calculation sheet'!$AQ238="2005-2012"),'Result 2005-2012'!L238*SUM($AC$9:$AE$9)/3,IF(AND($M$1=2011,'Calculation sheet'!$AQ238="2005-2012"),'Result 2005-2012'!L238*SUM($AD$9:$AE$9)/2,IF(AND($M$1=2012,'Calculation sheet'!$AQ238="2005-2012"),'Result 2005-2012'!L238*$AE$9,IF(AND($M$1=2006,'Calculation sheet'!$AQ238="1999-2012"),'Result 2005-2012'!L238*SUM($Y$18:$AE$18)/7,IF(AND($M$1=2007,'Calculation sheet'!$AQ238="1999-2012"),'Result 2005-2012'!L238*SUM($Z$18:$AE$18)/6,IF(AND($M$1=2008,'Calculation sheet'!$AQ238="1999-2012"),'Result 2005-2012'!L238*SUM($AA$18:$AE$18)/5,IF(AND($M$1=2009,'Calculation sheet'!$AQ238="1999-2012"),'Result 2005-2012'!L238*SUM($AB$18:$AE$18)/4,IF(AND($M$1=2010,'Calculation sheet'!$AQ238="1999-2012"),'Result 2005-2012'!L238*SUM($AC$18:$AE$18)/3,IF(AND($M$1=2011,'Calculation sheet'!$AQ238="1999-2012"),'Result 2005-2012'!L238*SUM($AD$18:$AE$18)/2,IF(AND($M$1=2012,'Calculation sheet'!$AQ238="1999-2012"),'Result 2005-2012'!L238*$AE$18,""))))))))))))))))</f>
        <v/>
      </c>
      <c r="M238" s="12" t="str">
        <f t="shared" si="11"/>
        <v/>
      </c>
      <c r="N238" s="12" t="str">
        <f>IF('Result 2005-2012'!$R238="","",IF($M$1=2005,'Result 2005-2012'!N238,IF(AND($M$1=2006,'Calculation sheet'!$AQ238="2005-2012"),'Result 2005-2012'!N238*SUM($Y$10:$AE$10)/7,IF(AND($M$1=2007,'Calculation sheet'!$AQ238="2005-2012"),'Result 2005-2012'!N238*SUM($Z$10:$AE$10)/6,IF(AND($M$1=2008,'Calculation sheet'!$AQ238="2005-2012"),'Result 2005-2012'!N238*SUM($AA$10:$AE$10)/5,IF(AND($M$1=2009,'Calculation sheet'!$AQ238="2005-2012"),'Result 2005-2012'!N238*SUM($AB$10:$AE$10)/4,IF(AND($M$1=2010,'Calculation sheet'!$AQ238="2005-2012"),'Result 2005-2012'!N238*SUM($AC$10:$AE$10)/3,IF(AND($M$1=2011,'Calculation sheet'!$AQ238="2005-2012"),'Result 2005-2012'!N238*SUM($AD$10:$AE$10)/2,IF(AND($M$1=2012,'Calculation sheet'!$AQ238="2005-2012"),'Result 2005-2012'!N238*$AE$10,IF(AND($M$1=2006,'Calculation sheet'!$AQ238="1999-2012"),'Result 2005-2012'!N238*SUM($Y$16:$AE$16)/7,IF(AND($M$1=2007,'Calculation sheet'!$AQ238="1999-2012"),'Result 2005-2012'!N238*SUM($Z$16:$AE$16)/6,IF(AND($M$1=2008,'Calculation sheet'!$AQ238="1999-2012"),'Result 2005-2012'!N238*SUM($AA$16:$AE$16)/5,IF(AND($M$1=2009,'Calculation sheet'!$AQ238="1999-2012"),'Result 2005-2012'!N238*SUM($AB$16:$AE$16)/4,IF(AND($M$1=2010,'Calculation sheet'!$AQ238="1999-2012"),'Result 2005-2012'!N238*SUM($AC$16:$AE$16)/3,IF(AND($M$1=2011,'Calculation sheet'!$AQ238="1999-2012"),'Result 2005-2012'!N238*SUM($AD$16:$AE$16)/2,IF(AND($M$1=2012,'Calculation sheet'!$AQ238="1999-2012"),'Result 2005-2012'!N238*$AE$16,""))))))))))))))))</f>
        <v/>
      </c>
      <c r="O238" s="12" t="str">
        <f>IF('Result 2005-2012'!$R238="","",IF($M$1=2005,'Result 2005-2012'!O238,IF(AND($M$1=2006,'Calculation sheet'!$AQ238="2005-2012"),'Result 2005-2012'!O238*SUM($Y$10:$AE$10)/7,IF(AND($M$1=2007,'Calculation sheet'!$AQ238="2005-2012"),'Result 2005-2012'!O238*SUM($Z$10:$AE$10)/6,IF(AND($M$1=2008,'Calculation sheet'!$AQ238="2005-2012"),'Result 2005-2012'!O238*SUM($AA$10:$AE$10)/5,IF(AND($M$1=2009,'Calculation sheet'!$AQ238="2005-2012"),'Result 2005-2012'!O238*SUM($AB$10:$AE$10)/4,IF(AND($M$1=2010,'Calculation sheet'!$AQ238="2005-2012"),'Result 2005-2012'!O238*SUM($AC$10:$AE$10)/3,IF(AND($M$1=2011,'Calculation sheet'!$AQ238="2005-2012"),'Result 2005-2012'!O238*SUM($AD$10:$AE$10)/2,IF(AND($M$1=2012,'Calculation sheet'!$AQ238="2005-2012"),'Result 2005-2012'!O238*$AE$10,IF(AND($M$1=2006,'Calculation sheet'!$AQ238="1999-2012"),'Result 2005-2012'!O238*SUM($Y$16:$AE$16)/7,IF(AND($M$1=2007,'Calculation sheet'!$AQ238="1999-2012"),'Result 2005-2012'!O238*SUM($Z$16:$AE$16)/6,IF(AND($M$1=2008,'Calculation sheet'!$AQ238="1999-2012"),'Result 2005-2012'!O238*SUM($AA$16:$AE$16)/5,IF(AND($M$1=2009,'Calculation sheet'!$AQ238="1999-2012"),'Result 2005-2012'!O238*SUM($AB$16:$AE$16)/4,IF(AND($M$1=2010,'Calculation sheet'!$AQ238="1999-2012"),'Result 2005-2012'!O238*SUM($AC$16:$AE$16)/3,IF(AND($M$1=2011,'Calculation sheet'!$AQ238="1999-2012"),'Result 2005-2012'!O238*SUM($AD$16:$AE$16)/2,IF(AND($M$1=2012,'Calculation sheet'!$AQ238="1999-2012"),'Result 2005-2012'!O238*$AE$16,""))))))))))))))))</f>
        <v/>
      </c>
      <c r="P238" s="12" t="str">
        <f>IF('Result 2005-2012'!$R238="","",IF($M$1=2005,'Result 2005-2012'!P238,IF(AND($M$1=2006,'Calculation sheet'!$AQ238="2005-2012"),'Result 2005-2012'!P238*SUM($Y$11:$AE$11)/7,IF(AND($M$1=2007,'Calculation sheet'!$AQ238="2005-2012"),'Result 2005-2012'!P238*SUM($Z$11:$AE$11)/6,IF(AND($M$1=2008,'Calculation sheet'!$AQ238="2005-2012"),'Result 2005-2012'!P238*SUM($AA$11:$AE$11)/5,IF(AND($M$1=2009,'Calculation sheet'!$AQ238="2005-2012"),'Result 2005-2012'!P238*SUM($AB$11:$AE$11)/4,IF(AND($M$1=2010,'Calculation sheet'!$AQ238="2005-2012"),'Result 2005-2012'!P238*SUM($AC$11:$AE$11)/3,IF(AND($M$1=2011,'Calculation sheet'!$AQ238="2005-2012"),'Result 2005-2012'!P238*SUM($AD$11:$AE$11)/2,IF(AND($M$1=2012,'Calculation sheet'!$AQ238="2005-2012"),'Result 2005-2012'!P238*$AE$11,IF(AND($M$1=2006,'Calculation sheet'!$AQ238="1999-2012"),'Result 2005-2012'!P238*SUM($Y$16:$AE$16)/7,IF(AND($M$1=2007,'Calculation sheet'!$AQ238="1999-2012"),'Result 2005-2012'!P238*SUM($Z$16:$AE$16)/6,IF(AND($M$1=2008,'Calculation sheet'!$AQ238="1999-2012"),'Result 2005-2012'!P238*SUM($AA$16:$AE$16)/5,IF(AND($M$1=2009,'Calculation sheet'!$AQ238="1999-2012"),'Result 2005-2012'!P238*SUM($AB$16:$AE$16)/4,IF(AND($M$1=2010,'Calculation sheet'!$AQ238="1999-2012"),'Result 2005-2012'!P238*SUM($AC$16:$AE$16)/3,IF(AND($M$1=2011,'Calculation sheet'!$AQ238="1999-2012"),'Result 2005-2012'!P238*SUM($AD$16:$AE$16)/2,IF(AND($M$1=2012,'Calculation sheet'!$AQ238="1999-2012"),'Result 2005-2012'!P238*$AE$16,""))))))))))))))))</f>
        <v/>
      </c>
      <c r="Q238" s="12" t="str">
        <f t="shared" si="12"/>
        <v/>
      </c>
      <c r="R238" s="14" t="str">
        <f t="shared" si="13"/>
        <v/>
      </c>
    </row>
    <row r="239" spans="1:18" x14ac:dyDescent="0.3">
      <c r="A239" s="4" t="str">
        <f>IF('Input data'!A254="","",'Input data'!A254)</f>
        <v/>
      </c>
      <c r="B239" s="4" t="str">
        <f>IF('Input data'!B254="","",'Input data'!B254)</f>
        <v/>
      </c>
      <c r="C239" s="4" t="str">
        <f>IF('Input data'!C254="","",'Input data'!C254)</f>
        <v/>
      </c>
      <c r="D239" s="4" t="str">
        <f>IF('Input data'!D254="","",'Input data'!D254)</f>
        <v/>
      </c>
      <c r="E239" s="4" t="str">
        <f>IF('Input data'!E254="","",'Input data'!E254)</f>
        <v/>
      </c>
      <c r="F239" s="4" t="str">
        <f>IF('Input data'!F254="","",'Input data'!F254)</f>
        <v/>
      </c>
      <c r="G239" s="4">
        <f>IF('Input data'!G254="","",'Input data'!G254)</f>
        <v>0</v>
      </c>
      <c r="H239" s="4" t="str">
        <f>IF('Input data'!H254&gt;0.5,'Input data'!H254,"")</f>
        <v/>
      </c>
      <c r="I239" s="4" t="str">
        <f>IF('Input data'!I254="","",'Input data'!I254)</f>
        <v/>
      </c>
      <c r="J239" s="12" t="str">
        <f>IF('Result 2005-2012'!$R239="","",IF($M$1=2005,'Result 2005-2012'!J239,IF(AND($M$1=2006,'Calculation sheet'!$AQ239="2005-2012"),'Result 2005-2012'!J239*SUM($Y$7:$AE$7)/7,IF(AND($M$1=2007,'Calculation sheet'!$AQ239="2005-2012"),'Result 2005-2012'!J239*SUM($Z$7:$AE$7)/6,IF(AND($M$1=2008,'Calculation sheet'!$AQ239="2005-2012"),'Result 2005-2012'!J239*SUM($AA$7:$AE$7)/5,IF(AND($M$1=2009,'Calculation sheet'!$AQ239="2005-2012"),'Result 2005-2012'!J239*SUM($AB$7:$AE$7)/4,IF(AND($M$1=2010,'Calculation sheet'!$AQ239="2005-2012"),'Result 2005-2012'!J239*SUM($AC$7:$AE$7)/3,IF(AND($M$1=2011,'Calculation sheet'!$AQ239="2005-2012"),'Result 2005-2012'!J239*SUM($AD$7:$AE$7)/2,IF(AND($M$1=2012,'Calculation sheet'!$AQ239="2005-2012"),'Result 2005-2012'!J239*$AE$7,IF(AND($M$1=2006,'Calculation sheet'!$AQ239="1999-2012"),'Result 2005-2012'!J239*SUM($Y$16:$AE$16)/7,IF(AND($M$1=2007,'Calculation sheet'!$AQ239="1999-2012"),'Result 2005-2012'!J239*SUM($Z$16:$AE$16)/6,IF(AND($M$1=2008,'Calculation sheet'!$AQ239="1999-2012"),'Result 2005-2012'!J239*SUM($AA$16:$AE$16)/5,IF(AND($M$1=2009,'Calculation sheet'!$AQ239="1999-2012"),'Result 2005-2012'!J239*SUM($AB$16:$AE$16)/4,IF(AND($M$1=2010,'Calculation sheet'!$AQ239="1999-2012"),'Result 2005-2012'!J239*SUM($AC$16:$AE$16)/3,IF(AND($M$1=2011,'Calculation sheet'!$AQ239="1999-2012"),'Result 2005-2012'!J239*SUM($AD$16:$AE$16)/2,IF(AND($M$1=2012,'Calculation sheet'!$AQ239="1999-2012"),'Result 2005-2012'!J239*$AE$16,""))))))))))))))))</f>
        <v/>
      </c>
      <c r="K239" s="12" t="str">
        <f>IF('Result 2005-2012'!$R239="","",IF($M$1=2005,'Result 2005-2012'!K239,IF(AND($M$1=2006,'Calculation sheet'!$AQ239="2005-2012"),'Result 2005-2012'!K239*SUM($Y$8:$AE$8)/7,IF(AND($M$1=2007,'Calculation sheet'!$AQ239="2005-2012"),'Result 2005-2012'!K239*SUM($Z$8:$AE$8)/6,IF(AND($M$1=2008,'Calculation sheet'!$AQ239="2005-2012"),'Result 2005-2012'!K239*SUM($AA$8:$AE$8)/5,IF(AND($M$1=2009,'Calculation sheet'!$AQ239="2005-2012"),'Result 2005-2012'!K239*SUM($AB$8:$AE$8)/4,IF(AND($M$1=2010,'Calculation sheet'!$AQ239="2005-2012"),'Result 2005-2012'!K239*SUM($AC$8:$AE$8)/3,IF(AND($M$1=2011,'Calculation sheet'!$AQ239="2005-2012"),'Result 2005-2012'!K239*SUM($AD$8:$AE$8)/2,IF(AND($M$1=2012,'Calculation sheet'!$AQ239="2005-2012"),'Result 2005-2012'!K239*$AE$8,IF(AND($M$1=2006,'Calculation sheet'!$AQ239="1999-2012"),'Result 2005-2012'!K239*SUM($Y$17:$AE$17)/7,IF(AND($M$1=2007,'Calculation sheet'!$AQ239="1999-2012"),'Result 2005-2012'!K239*SUM($Z$17:$AE$17)/6,IF(AND($M$1=2008,'Calculation sheet'!$AQ239="1999-2012"),'Result 2005-2012'!K239*SUM($AA$17:$AE$17)/5,IF(AND($M$1=2009,'Calculation sheet'!$AQ239="1999-2012"),'Result 2005-2012'!K239*SUM($AB$17:$AE$17)/4,IF(AND($M$1=2010,'Calculation sheet'!$AQ239="1999-2012"),'Result 2005-2012'!K239*SUM($AC$17:$AE$17)/3,IF(AND($M$1=2011,'Calculation sheet'!$AQ239="1999-2012"),'Result 2005-2012'!K239*SUM($AD$17:$AE$17)/2,IF(AND($M$1=2012,'Calculation sheet'!$AQ239="1999-2012"),'Result 2005-2012'!K239*$AE$17,""))))))))))))))))</f>
        <v/>
      </c>
      <c r="L239" s="12" t="str">
        <f>IF('Result 2005-2012'!$R239="","",IF($M$1=2005,'Result 2005-2012'!L239,IF(AND($M$1=2006,'Calculation sheet'!$AQ239="2005-2012"),'Result 2005-2012'!L239*SUM($Y$9:$AE$9)/7,IF(AND($M$1=2007,'Calculation sheet'!$AQ239="2005-2012"),'Result 2005-2012'!L239*SUM($Z$9:$AE$9)/6,IF(AND($M$1=2008,'Calculation sheet'!$AQ239="2005-2012"),'Result 2005-2012'!L239*SUM($AA$9:$AE$9)/5,IF(AND($M$1=2009,'Calculation sheet'!$AQ239="2005-2012"),'Result 2005-2012'!L239*SUM($AB$9:$AE$9)/4,IF(AND($M$1=2010,'Calculation sheet'!$AQ239="2005-2012"),'Result 2005-2012'!L239*SUM($AC$9:$AE$9)/3,IF(AND($M$1=2011,'Calculation sheet'!$AQ239="2005-2012"),'Result 2005-2012'!L239*SUM($AD$9:$AE$9)/2,IF(AND($M$1=2012,'Calculation sheet'!$AQ239="2005-2012"),'Result 2005-2012'!L239*$AE$9,IF(AND($M$1=2006,'Calculation sheet'!$AQ239="1999-2012"),'Result 2005-2012'!L239*SUM($Y$18:$AE$18)/7,IF(AND($M$1=2007,'Calculation sheet'!$AQ239="1999-2012"),'Result 2005-2012'!L239*SUM($Z$18:$AE$18)/6,IF(AND($M$1=2008,'Calculation sheet'!$AQ239="1999-2012"),'Result 2005-2012'!L239*SUM($AA$18:$AE$18)/5,IF(AND($M$1=2009,'Calculation sheet'!$AQ239="1999-2012"),'Result 2005-2012'!L239*SUM($AB$18:$AE$18)/4,IF(AND($M$1=2010,'Calculation sheet'!$AQ239="1999-2012"),'Result 2005-2012'!L239*SUM($AC$18:$AE$18)/3,IF(AND($M$1=2011,'Calculation sheet'!$AQ239="1999-2012"),'Result 2005-2012'!L239*SUM($AD$18:$AE$18)/2,IF(AND($M$1=2012,'Calculation sheet'!$AQ239="1999-2012"),'Result 2005-2012'!L239*$AE$18,""))))))))))))))))</f>
        <v/>
      </c>
      <c r="M239" s="12" t="str">
        <f t="shared" si="11"/>
        <v/>
      </c>
      <c r="N239" s="12" t="str">
        <f>IF('Result 2005-2012'!$R239="","",IF($M$1=2005,'Result 2005-2012'!N239,IF(AND($M$1=2006,'Calculation sheet'!$AQ239="2005-2012"),'Result 2005-2012'!N239*SUM($Y$10:$AE$10)/7,IF(AND($M$1=2007,'Calculation sheet'!$AQ239="2005-2012"),'Result 2005-2012'!N239*SUM($Z$10:$AE$10)/6,IF(AND($M$1=2008,'Calculation sheet'!$AQ239="2005-2012"),'Result 2005-2012'!N239*SUM($AA$10:$AE$10)/5,IF(AND($M$1=2009,'Calculation sheet'!$AQ239="2005-2012"),'Result 2005-2012'!N239*SUM($AB$10:$AE$10)/4,IF(AND($M$1=2010,'Calculation sheet'!$AQ239="2005-2012"),'Result 2005-2012'!N239*SUM($AC$10:$AE$10)/3,IF(AND($M$1=2011,'Calculation sheet'!$AQ239="2005-2012"),'Result 2005-2012'!N239*SUM($AD$10:$AE$10)/2,IF(AND($M$1=2012,'Calculation sheet'!$AQ239="2005-2012"),'Result 2005-2012'!N239*$AE$10,IF(AND($M$1=2006,'Calculation sheet'!$AQ239="1999-2012"),'Result 2005-2012'!N239*SUM($Y$16:$AE$16)/7,IF(AND($M$1=2007,'Calculation sheet'!$AQ239="1999-2012"),'Result 2005-2012'!N239*SUM($Z$16:$AE$16)/6,IF(AND($M$1=2008,'Calculation sheet'!$AQ239="1999-2012"),'Result 2005-2012'!N239*SUM($AA$16:$AE$16)/5,IF(AND($M$1=2009,'Calculation sheet'!$AQ239="1999-2012"),'Result 2005-2012'!N239*SUM($AB$16:$AE$16)/4,IF(AND($M$1=2010,'Calculation sheet'!$AQ239="1999-2012"),'Result 2005-2012'!N239*SUM($AC$16:$AE$16)/3,IF(AND($M$1=2011,'Calculation sheet'!$AQ239="1999-2012"),'Result 2005-2012'!N239*SUM($AD$16:$AE$16)/2,IF(AND($M$1=2012,'Calculation sheet'!$AQ239="1999-2012"),'Result 2005-2012'!N239*$AE$16,""))))))))))))))))</f>
        <v/>
      </c>
      <c r="O239" s="12" t="str">
        <f>IF('Result 2005-2012'!$R239="","",IF($M$1=2005,'Result 2005-2012'!O239,IF(AND($M$1=2006,'Calculation sheet'!$AQ239="2005-2012"),'Result 2005-2012'!O239*SUM($Y$10:$AE$10)/7,IF(AND($M$1=2007,'Calculation sheet'!$AQ239="2005-2012"),'Result 2005-2012'!O239*SUM($Z$10:$AE$10)/6,IF(AND($M$1=2008,'Calculation sheet'!$AQ239="2005-2012"),'Result 2005-2012'!O239*SUM($AA$10:$AE$10)/5,IF(AND($M$1=2009,'Calculation sheet'!$AQ239="2005-2012"),'Result 2005-2012'!O239*SUM($AB$10:$AE$10)/4,IF(AND($M$1=2010,'Calculation sheet'!$AQ239="2005-2012"),'Result 2005-2012'!O239*SUM($AC$10:$AE$10)/3,IF(AND($M$1=2011,'Calculation sheet'!$AQ239="2005-2012"),'Result 2005-2012'!O239*SUM($AD$10:$AE$10)/2,IF(AND($M$1=2012,'Calculation sheet'!$AQ239="2005-2012"),'Result 2005-2012'!O239*$AE$10,IF(AND($M$1=2006,'Calculation sheet'!$AQ239="1999-2012"),'Result 2005-2012'!O239*SUM($Y$16:$AE$16)/7,IF(AND($M$1=2007,'Calculation sheet'!$AQ239="1999-2012"),'Result 2005-2012'!O239*SUM($Z$16:$AE$16)/6,IF(AND($M$1=2008,'Calculation sheet'!$AQ239="1999-2012"),'Result 2005-2012'!O239*SUM($AA$16:$AE$16)/5,IF(AND($M$1=2009,'Calculation sheet'!$AQ239="1999-2012"),'Result 2005-2012'!O239*SUM($AB$16:$AE$16)/4,IF(AND($M$1=2010,'Calculation sheet'!$AQ239="1999-2012"),'Result 2005-2012'!O239*SUM($AC$16:$AE$16)/3,IF(AND($M$1=2011,'Calculation sheet'!$AQ239="1999-2012"),'Result 2005-2012'!O239*SUM($AD$16:$AE$16)/2,IF(AND($M$1=2012,'Calculation sheet'!$AQ239="1999-2012"),'Result 2005-2012'!O239*$AE$16,""))))))))))))))))</f>
        <v/>
      </c>
      <c r="P239" s="12" t="str">
        <f>IF('Result 2005-2012'!$R239="","",IF($M$1=2005,'Result 2005-2012'!P239,IF(AND($M$1=2006,'Calculation sheet'!$AQ239="2005-2012"),'Result 2005-2012'!P239*SUM($Y$11:$AE$11)/7,IF(AND($M$1=2007,'Calculation sheet'!$AQ239="2005-2012"),'Result 2005-2012'!P239*SUM($Z$11:$AE$11)/6,IF(AND($M$1=2008,'Calculation sheet'!$AQ239="2005-2012"),'Result 2005-2012'!P239*SUM($AA$11:$AE$11)/5,IF(AND($M$1=2009,'Calculation sheet'!$AQ239="2005-2012"),'Result 2005-2012'!P239*SUM($AB$11:$AE$11)/4,IF(AND($M$1=2010,'Calculation sheet'!$AQ239="2005-2012"),'Result 2005-2012'!P239*SUM($AC$11:$AE$11)/3,IF(AND($M$1=2011,'Calculation sheet'!$AQ239="2005-2012"),'Result 2005-2012'!P239*SUM($AD$11:$AE$11)/2,IF(AND($M$1=2012,'Calculation sheet'!$AQ239="2005-2012"),'Result 2005-2012'!P239*$AE$11,IF(AND($M$1=2006,'Calculation sheet'!$AQ239="1999-2012"),'Result 2005-2012'!P239*SUM($Y$16:$AE$16)/7,IF(AND($M$1=2007,'Calculation sheet'!$AQ239="1999-2012"),'Result 2005-2012'!P239*SUM($Z$16:$AE$16)/6,IF(AND($M$1=2008,'Calculation sheet'!$AQ239="1999-2012"),'Result 2005-2012'!P239*SUM($AA$16:$AE$16)/5,IF(AND($M$1=2009,'Calculation sheet'!$AQ239="1999-2012"),'Result 2005-2012'!P239*SUM($AB$16:$AE$16)/4,IF(AND($M$1=2010,'Calculation sheet'!$AQ239="1999-2012"),'Result 2005-2012'!P239*SUM($AC$16:$AE$16)/3,IF(AND($M$1=2011,'Calculation sheet'!$AQ239="1999-2012"),'Result 2005-2012'!P239*SUM($AD$16:$AE$16)/2,IF(AND($M$1=2012,'Calculation sheet'!$AQ239="1999-2012"),'Result 2005-2012'!P239*$AE$16,""))))))))))))))))</f>
        <v/>
      </c>
      <c r="Q239" s="12" t="str">
        <f t="shared" si="12"/>
        <v/>
      </c>
      <c r="R239" s="14" t="str">
        <f t="shared" si="13"/>
        <v/>
      </c>
    </row>
    <row r="240" spans="1:18" x14ac:dyDescent="0.3">
      <c r="A240" s="4" t="str">
        <f>IF('Input data'!A255="","",'Input data'!A255)</f>
        <v/>
      </c>
      <c r="B240" s="4" t="str">
        <f>IF('Input data'!B255="","",'Input data'!B255)</f>
        <v/>
      </c>
      <c r="C240" s="4" t="str">
        <f>IF('Input data'!C255="","",'Input data'!C255)</f>
        <v/>
      </c>
      <c r="D240" s="4" t="str">
        <f>IF('Input data'!D255="","",'Input data'!D255)</f>
        <v/>
      </c>
      <c r="E240" s="4" t="str">
        <f>IF('Input data'!E255="","",'Input data'!E255)</f>
        <v/>
      </c>
      <c r="F240" s="4" t="str">
        <f>IF('Input data'!F255="","",'Input data'!F255)</f>
        <v/>
      </c>
      <c r="G240" s="4">
        <f>IF('Input data'!G255="","",'Input data'!G255)</f>
        <v>0</v>
      </c>
      <c r="H240" s="4" t="str">
        <f>IF('Input data'!H255&gt;0.5,'Input data'!H255,"")</f>
        <v/>
      </c>
      <c r="I240" s="4" t="str">
        <f>IF('Input data'!I255="","",'Input data'!I255)</f>
        <v/>
      </c>
      <c r="J240" s="12" t="str">
        <f>IF('Result 2005-2012'!$R240="","",IF($M$1=2005,'Result 2005-2012'!J240,IF(AND($M$1=2006,'Calculation sheet'!$AQ240="2005-2012"),'Result 2005-2012'!J240*SUM($Y$7:$AE$7)/7,IF(AND($M$1=2007,'Calculation sheet'!$AQ240="2005-2012"),'Result 2005-2012'!J240*SUM($Z$7:$AE$7)/6,IF(AND($M$1=2008,'Calculation sheet'!$AQ240="2005-2012"),'Result 2005-2012'!J240*SUM($AA$7:$AE$7)/5,IF(AND($M$1=2009,'Calculation sheet'!$AQ240="2005-2012"),'Result 2005-2012'!J240*SUM($AB$7:$AE$7)/4,IF(AND($M$1=2010,'Calculation sheet'!$AQ240="2005-2012"),'Result 2005-2012'!J240*SUM($AC$7:$AE$7)/3,IF(AND($M$1=2011,'Calculation sheet'!$AQ240="2005-2012"),'Result 2005-2012'!J240*SUM($AD$7:$AE$7)/2,IF(AND($M$1=2012,'Calculation sheet'!$AQ240="2005-2012"),'Result 2005-2012'!J240*$AE$7,IF(AND($M$1=2006,'Calculation sheet'!$AQ240="1999-2012"),'Result 2005-2012'!J240*SUM($Y$16:$AE$16)/7,IF(AND($M$1=2007,'Calculation sheet'!$AQ240="1999-2012"),'Result 2005-2012'!J240*SUM($Z$16:$AE$16)/6,IF(AND($M$1=2008,'Calculation sheet'!$AQ240="1999-2012"),'Result 2005-2012'!J240*SUM($AA$16:$AE$16)/5,IF(AND($M$1=2009,'Calculation sheet'!$AQ240="1999-2012"),'Result 2005-2012'!J240*SUM($AB$16:$AE$16)/4,IF(AND($M$1=2010,'Calculation sheet'!$AQ240="1999-2012"),'Result 2005-2012'!J240*SUM($AC$16:$AE$16)/3,IF(AND($M$1=2011,'Calculation sheet'!$AQ240="1999-2012"),'Result 2005-2012'!J240*SUM($AD$16:$AE$16)/2,IF(AND($M$1=2012,'Calculation sheet'!$AQ240="1999-2012"),'Result 2005-2012'!J240*$AE$16,""))))))))))))))))</f>
        <v/>
      </c>
      <c r="K240" s="12" t="str">
        <f>IF('Result 2005-2012'!$R240="","",IF($M$1=2005,'Result 2005-2012'!K240,IF(AND($M$1=2006,'Calculation sheet'!$AQ240="2005-2012"),'Result 2005-2012'!K240*SUM($Y$8:$AE$8)/7,IF(AND($M$1=2007,'Calculation sheet'!$AQ240="2005-2012"),'Result 2005-2012'!K240*SUM($Z$8:$AE$8)/6,IF(AND($M$1=2008,'Calculation sheet'!$AQ240="2005-2012"),'Result 2005-2012'!K240*SUM($AA$8:$AE$8)/5,IF(AND($M$1=2009,'Calculation sheet'!$AQ240="2005-2012"),'Result 2005-2012'!K240*SUM($AB$8:$AE$8)/4,IF(AND($M$1=2010,'Calculation sheet'!$AQ240="2005-2012"),'Result 2005-2012'!K240*SUM($AC$8:$AE$8)/3,IF(AND($M$1=2011,'Calculation sheet'!$AQ240="2005-2012"),'Result 2005-2012'!K240*SUM($AD$8:$AE$8)/2,IF(AND($M$1=2012,'Calculation sheet'!$AQ240="2005-2012"),'Result 2005-2012'!K240*$AE$8,IF(AND($M$1=2006,'Calculation sheet'!$AQ240="1999-2012"),'Result 2005-2012'!K240*SUM($Y$17:$AE$17)/7,IF(AND($M$1=2007,'Calculation sheet'!$AQ240="1999-2012"),'Result 2005-2012'!K240*SUM($Z$17:$AE$17)/6,IF(AND($M$1=2008,'Calculation sheet'!$AQ240="1999-2012"),'Result 2005-2012'!K240*SUM($AA$17:$AE$17)/5,IF(AND($M$1=2009,'Calculation sheet'!$AQ240="1999-2012"),'Result 2005-2012'!K240*SUM($AB$17:$AE$17)/4,IF(AND($M$1=2010,'Calculation sheet'!$AQ240="1999-2012"),'Result 2005-2012'!K240*SUM($AC$17:$AE$17)/3,IF(AND($M$1=2011,'Calculation sheet'!$AQ240="1999-2012"),'Result 2005-2012'!K240*SUM($AD$17:$AE$17)/2,IF(AND($M$1=2012,'Calculation sheet'!$AQ240="1999-2012"),'Result 2005-2012'!K240*$AE$17,""))))))))))))))))</f>
        <v/>
      </c>
      <c r="L240" s="12" t="str">
        <f>IF('Result 2005-2012'!$R240="","",IF($M$1=2005,'Result 2005-2012'!L240,IF(AND($M$1=2006,'Calculation sheet'!$AQ240="2005-2012"),'Result 2005-2012'!L240*SUM($Y$9:$AE$9)/7,IF(AND($M$1=2007,'Calculation sheet'!$AQ240="2005-2012"),'Result 2005-2012'!L240*SUM($Z$9:$AE$9)/6,IF(AND($M$1=2008,'Calculation sheet'!$AQ240="2005-2012"),'Result 2005-2012'!L240*SUM($AA$9:$AE$9)/5,IF(AND($M$1=2009,'Calculation sheet'!$AQ240="2005-2012"),'Result 2005-2012'!L240*SUM($AB$9:$AE$9)/4,IF(AND($M$1=2010,'Calculation sheet'!$AQ240="2005-2012"),'Result 2005-2012'!L240*SUM($AC$9:$AE$9)/3,IF(AND($M$1=2011,'Calculation sheet'!$AQ240="2005-2012"),'Result 2005-2012'!L240*SUM($AD$9:$AE$9)/2,IF(AND($M$1=2012,'Calculation sheet'!$AQ240="2005-2012"),'Result 2005-2012'!L240*$AE$9,IF(AND($M$1=2006,'Calculation sheet'!$AQ240="1999-2012"),'Result 2005-2012'!L240*SUM($Y$18:$AE$18)/7,IF(AND($M$1=2007,'Calculation sheet'!$AQ240="1999-2012"),'Result 2005-2012'!L240*SUM($Z$18:$AE$18)/6,IF(AND($M$1=2008,'Calculation sheet'!$AQ240="1999-2012"),'Result 2005-2012'!L240*SUM($AA$18:$AE$18)/5,IF(AND($M$1=2009,'Calculation sheet'!$AQ240="1999-2012"),'Result 2005-2012'!L240*SUM($AB$18:$AE$18)/4,IF(AND($M$1=2010,'Calculation sheet'!$AQ240="1999-2012"),'Result 2005-2012'!L240*SUM($AC$18:$AE$18)/3,IF(AND($M$1=2011,'Calculation sheet'!$AQ240="1999-2012"),'Result 2005-2012'!L240*SUM($AD$18:$AE$18)/2,IF(AND($M$1=2012,'Calculation sheet'!$AQ240="1999-2012"),'Result 2005-2012'!L240*$AE$18,""))))))))))))))))</f>
        <v/>
      </c>
      <c r="M240" s="12" t="str">
        <f t="shared" si="11"/>
        <v/>
      </c>
      <c r="N240" s="12" t="str">
        <f>IF('Result 2005-2012'!$R240="","",IF($M$1=2005,'Result 2005-2012'!N240,IF(AND($M$1=2006,'Calculation sheet'!$AQ240="2005-2012"),'Result 2005-2012'!N240*SUM($Y$10:$AE$10)/7,IF(AND($M$1=2007,'Calculation sheet'!$AQ240="2005-2012"),'Result 2005-2012'!N240*SUM($Z$10:$AE$10)/6,IF(AND($M$1=2008,'Calculation sheet'!$AQ240="2005-2012"),'Result 2005-2012'!N240*SUM($AA$10:$AE$10)/5,IF(AND($M$1=2009,'Calculation sheet'!$AQ240="2005-2012"),'Result 2005-2012'!N240*SUM($AB$10:$AE$10)/4,IF(AND($M$1=2010,'Calculation sheet'!$AQ240="2005-2012"),'Result 2005-2012'!N240*SUM($AC$10:$AE$10)/3,IF(AND($M$1=2011,'Calculation sheet'!$AQ240="2005-2012"),'Result 2005-2012'!N240*SUM($AD$10:$AE$10)/2,IF(AND($M$1=2012,'Calculation sheet'!$AQ240="2005-2012"),'Result 2005-2012'!N240*$AE$10,IF(AND($M$1=2006,'Calculation sheet'!$AQ240="1999-2012"),'Result 2005-2012'!N240*SUM($Y$16:$AE$16)/7,IF(AND($M$1=2007,'Calculation sheet'!$AQ240="1999-2012"),'Result 2005-2012'!N240*SUM($Z$16:$AE$16)/6,IF(AND($M$1=2008,'Calculation sheet'!$AQ240="1999-2012"),'Result 2005-2012'!N240*SUM($AA$16:$AE$16)/5,IF(AND($M$1=2009,'Calculation sheet'!$AQ240="1999-2012"),'Result 2005-2012'!N240*SUM($AB$16:$AE$16)/4,IF(AND($M$1=2010,'Calculation sheet'!$AQ240="1999-2012"),'Result 2005-2012'!N240*SUM($AC$16:$AE$16)/3,IF(AND($M$1=2011,'Calculation sheet'!$AQ240="1999-2012"),'Result 2005-2012'!N240*SUM($AD$16:$AE$16)/2,IF(AND($M$1=2012,'Calculation sheet'!$AQ240="1999-2012"),'Result 2005-2012'!N240*$AE$16,""))))))))))))))))</f>
        <v/>
      </c>
      <c r="O240" s="12" t="str">
        <f>IF('Result 2005-2012'!$R240="","",IF($M$1=2005,'Result 2005-2012'!O240,IF(AND($M$1=2006,'Calculation sheet'!$AQ240="2005-2012"),'Result 2005-2012'!O240*SUM($Y$10:$AE$10)/7,IF(AND($M$1=2007,'Calculation sheet'!$AQ240="2005-2012"),'Result 2005-2012'!O240*SUM($Z$10:$AE$10)/6,IF(AND($M$1=2008,'Calculation sheet'!$AQ240="2005-2012"),'Result 2005-2012'!O240*SUM($AA$10:$AE$10)/5,IF(AND($M$1=2009,'Calculation sheet'!$AQ240="2005-2012"),'Result 2005-2012'!O240*SUM($AB$10:$AE$10)/4,IF(AND($M$1=2010,'Calculation sheet'!$AQ240="2005-2012"),'Result 2005-2012'!O240*SUM($AC$10:$AE$10)/3,IF(AND($M$1=2011,'Calculation sheet'!$AQ240="2005-2012"),'Result 2005-2012'!O240*SUM($AD$10:$AE$10)/2,IF(AND($M$1=2012,'Calculation sheet'!$AQ240="2005-2012"),'Result 2005-2012'!O240*$AE$10,IF(AND($M$1=2006,'Calculation sheet'!$AQ240="1999-2012"),'Result 2005-2012'!O240*SUM($Y$16:$AE$16)/7,IF(AND($M$1=2007,'Calculation sheet'!$AQ240="1999-2012"),'Result 2005-2012'!O240*SUM($Z$16:$AE$16)/6,IF(AND($M$1=2008,'Calculation sheet'!$AQ240="1999-2012"),'Result 2005-2012'!O240*SUM($AA$16:$AE$16)/5,IF(AND($M$1=2009,'Calculation sheet'!$AQ240="1999-2012"),'Result 2005-2012'!O240*SUM($AB$16:$AE$16)/4,IF(AND($M$1=2010,'Calculation sheet'!$AQ240="1999-2012"),'Result 2005-2012'!O240*SUM($AC$16:$AE$16)/3,IF(AND($M$1=2011,'Calculation sheet'!$AQ240="1999-2012"),'Result 2005-2012'!O240*SUM($AD$16:$AE$16)/2,IF(AND($M$1=2012,'Calculation sheet'!$AQ240="1999-2012"),'Result 2005-2012'!O240*$AE$16,""))))))))))))))))</f>
        <v/>
      </c>
      <c r="P240" s="12" t="str">
        <f>IF('Result 2005-2012'!$R240="","",IF($M$1=2005,'Result 2005-2012'!P240,IF(AND($M$1=2006,'Calculation sheet'!$AQ240="2005-2012"),'Result 2005-2012'!P240*SUM($Y$11:$AE$11)/7,IF(AND($M$1=2007,'Calculation sheet'!$AQ240="2005-2012"),'Result 2005-2012'!P240*SUM($Z$11:$AE$11)/6,IF(AND($M$1=2008,'Calculation sheet'!$AQ240="2005-2012"),'Result 2005-2012'!P240*SUM($AA$11:$AE$11)/5,IF(AND($M$1=2009,'Calculation sheet'!$AQ240="2005-2012"),'Result 2005-2012'!P240*SUM($AB$11:$AE$11)/4,IF(AND($M$1=2010,'Calculation sheet'!$AQ240="2005-2012"),'Result 2005-2012'!P240*SUM($AC$11:$AE$11)/3,IF(AND($M$1=2011,'Calculation sheet'!$AQ240="2005-2012"),'Result 2005-2012'!P240*SUM($AD$11:$AE$11)/2,IF(AND($M$1=2012,'Calculation sheet'!$AQ240="2005-2012"),'Result 2005-2012'!P240*$AE$11,IF(AND($M$1=2006,'Calculation sheet'!$AQ240="1999-2012"),'Result 2005-2012'!P240*SUM($Y$16:$AE$16)/7,IF(AND($M$1=2007,'Calculation sheet'!$AQ240="1999-2012"),'Result 2005-2012'!P240*SUM($Z$16:$AE$16)/6,IF(AND($M$1=2008,'Calculation sheet'!$AQ240="1999-2012"),'Result 2005-2012'!P240*SUM($AA$16:$AE$16)/5,IF(AND($M$1=2009,'Calculation sheet'!$AQ240="1999-2012"),'Result 2005-2012'!P240*SUM($AB$16:$AE$16)/4,IF(AND($M$1=2010,'Calculation sheet'!$AQ240="1999-2012"),'Result 2005-2012'!P240*SUM($AC$16:$AE$16)/3,IF(AND($M$1=2011,'Calculation sheet'!$AQ240="1999-2012"),'Result 2005-2012'!P240*SUM($AD$16:$AE$16)/2,IF(AND($M$1=2012,'Calculation sheet'!$AQ240="1999-2012"),'Result 2005-2012'!P240*$AE$16,""))))))))))))))))</f>
        <v/>
      </c>
      <c r="Q240" s="12" t="str">
        <f t="shared" si="12"/>
        <v/>
      </c>
      <c r="R240" s="14" t="str">
        <f t="shared" si="13"/>
        <v/>
      </c>
    </row>
    <row r="241" spans="1:18" x14ac:dyDescent="0.3">
      <c r="A241" s="4" t="str">
        <f>IF('Input data'!A256="","",'Input data'!A256)</f>
        <v/>
      </c>
      <c r="B241" s="4" t="str">
        <f>IF('Input data'!B256="","",'Input data'!B256)</f>
        <v/>
      </c>
      <c r="C241" s="4" t="str">
        <f>IF('Input data'!C256="","",'Input data'!C256)</f>
        <v/>
      </c>
      <c r="D241" s="4" t="str">
        <f>IF('Input data'!D256="","",'Input data'!D256)</f>
        <v/>
      </c>
      <c r="E241" s="4" t="str">
        <f>IF('Input data'!E256="","",'Input data'!E256)</f>
        <v/>
      </c>
      <c r="F241" s="4" t="str">
        <f>IF('Input data'!F256="","",'Input data'!F256)</f>
        <v/>
      </c>
      <c r="G241" s="4">
        <f>IF('Input data'!G256="","",'Input data'!G256)</f>
        <v>0</v>
      </c>
      <c r="H241" s="4" t="str">
        <f>IF('Input data'!H256&gt;0.5,'Input data'!H256,"")</f>
        <v/>
      </c>
      <c r="I241" s="4" t="str">
        <f>IF('Input data'!I256="","",'Input data'!I256)</f>
        <v/>
      </c>
      <c r="J241" s="12" t="str">
        <f>IF('Result 2005-2012'!$R241="","",IF($M$1=2005,'Result 2005-2012'!J241,IF(AND($M$1=2006,'Calculation sheet'!$AQ241="2005-2012"),'Result 2005-2012'!J241*SUM($Y$7:$AE$7)/7,IF(AND($M$1=2007,'Calculation sheet'!$AQ241="2005-2012"),'Result 2005-2012'!J241*SUM($Z$7:$AE$7)/6,IF(AND($M$1=2008,'Calculation sheet'!$AQ241="2005-2012"),'Result 2005-2012'!J241*SUM($AA$7:$AE$7)/5,IF(AND($M$1=2009,'Calculation sheet'!$AQ241="2005-2012"),'Result 2005-2012'!J241*SUM($AB$7:$AE$7)/4,IF(AND($M$1=2010,'Calculation sheet'!$AQ241="2005-2012"),'Result 2005-2012'!J241*SUM($AC$7:$AE$7)/3,IF(AND($M$1=2011,'Calculation sheet'!$AQ241="2005-2012"),'Result 2005-2012'!J241*SUM($AD$7:$AE$7)/2,IF(AND($M$1=2012,'Calculation sheet'!$AQ241="2005-2012"),'Result 2005-2012'!J241*$AE$7,IF(AND($M$1=2006,'Calculation sheet'!$AQ241="1999-2012"),'Result 2005-2012'!J241*SUM($Y$16:$AE$16)/7,IF(AND($M$1=2007,'Calculation sheet'!$AQ241="1999-2012"),'Result 2005-2012'!J241*SUM($Z$16:$AE$16)/6,IF(AND($M$1=2008,'Calculation sheet'!$AQ241="1999-2012"),'Result 2005-2012'!J241*SUM($AA$16:$AE$16)/5,IF(AND($M$1=2009,'Calculation sheet'!$AQ241="1999-2012"),'Result 2005-2012'!J241*SUM($AB$16:$AE$16)/4,IF(AND($M$1=2010,'Calculation sheet'!$AQ241="1999-2012"),'Result 2005-2012'!J241*SUM($AC$16:$AE$16)/3,IF(AND($M$1=2011,'Calculation sheet'!$AQ241="1999-2012"),'Result 2005-2012'!J241*SUM($AD$16:$AE$16)/2,IF(AND($M$1=2012,'Calculation sheet'!$AQ241="1999-2012"),'Result 2005-2012'!J241*$AE$16,""))))))))))))))))</f>
        <v/>
      </c>
      <c r="K241" s="12" t="str">
        <f>IF('Result 2005-2012'!$R241="","",IF($M$1=2005,'Result 2005-2012'!K241,IF(AND($M$1=2006,'Calculation sheet'!$AQ241="2005-2012"),'Result 2005-2012'!K241*SUM($Y$8:$AE$8)/7,IF(AND($M$1=2007,'Calculation sheet'!$AQ241="2005-2012"),'Result 2005-2012'!K241*SUM($Z$8:$AE$8)/6,IF(AND($M$1=2008,'Calculation sheet'!$AQ241="2005-2012"),'Result 2005-2012'!K241*SUM($AA$8:$AE$8)/5,IF(AND($M$1=2009,'Calculation sheet'!$AQ241="2005-2012"),'Result 2005-2012'!K241*SUM($AB$8:$AE$8)/4,IF(AND($M$1=2010,'Calculation sheet'!$AQ241="2005-2012"),'Result 2005-2012'!K241*SUM($AC$8:$AE$8)/3,IF(AND($M$1=2011,'Calculation sheet'!$AQ241="2005-2012"),'Result 2005-2012'!K241*SUM($AD$8:$AE$8)/2,IF(AND($M$1=2012,'Calculation sheet'!$AQ241="2005-2012"),'Result 2005-2012'!K241*$AE$8,IF(AND($M$1=2006,'Calculation sheet'!$AQ241="1999-2012"),'Result 2005-2012'!K241*SUM($Y$17:$AE$17)/7,IF(AND($M$1=2007,'Calculation sheet'!$AQ241="1999-2012"),'Result 2005-2012'!K241*SUM($Z$17:$AE$17)/6,IF(AND($M$1=2008,'Calculation sheet'!$AQ241="1999-2012"),'Result 2005-2012'!K241*SUM($AA$17:$AE$17)/5,IF(AND($M$1=2009,'Calculation sheet'!$AQ241="1999-2012"),'Result 2005-2012'!K241*SUM($AB$17:$AE$17)/4,IF(AND($M$1=2010,'Calculation sheet'!$AQ241="1999-2012"),'Result 2005-2012'!K241*SUM($AC$17:$AE$17)/3,IF(AND($M$1=2011,'Calculation sheet'!$AQ241="1999-2012"),'Result 2005-2012'!K241*SUM($AD$17:$AE$17)/2,IF(AND($M$1=2012,'Calculation sheet'!$AQ241="1999-2012"),'Result 2005-2012'!K241*$AE$17,""))))))))))))))))</f>
        <v/>
      </c>
      <c r="L241" s="12" t="str">
        <f>IF('Result 2005-2012'!$R241="","",IF($M$1=2005,'Result 2005-2012'!L241,IF(AND($M$1=2006,'Calculation sheet'!$AQ241="2005-2012"),'Result 2005-2012'!L241*SUM($Y$9:$AE$9)/7,IF(AND($M$1=2007,'Calculation sheet'!$AQ241="2005-2012"),'Result 2005-2012'!L241*SUM($Z$9:$AE$9)/6,IF(AND($M$1=2008,'Calculation sheet'!$AQ241="2005-2012"),'Result 2005-2012'!L241*SUM($AA$9:$AE$9)/5,IF(AND($M$1=2009,'Calculation sheet'!$AQ241="2005-2012"),'Result 2005-2012'!L241*SUM($AB$9:$AE$9)/4,IF(AND($M$1=2010,'Calculation sheet'!$AQ241="2005-2012"),'Result 2005-2012'!L241*SUM($AC$9:$AE$9)/3,IF(AND($M$1=2011,'Calculation sheet'!$AQ241="2005-2012"),'Result 2005-2012'!L241*SUM($AD$9:$AE$9)/2,IF(AND($M$1=2012,'Calculation sheet'!$AQ241="2005-2012"),'Result 2005-2012'!L241*$AE$9,IF(AND($M$1=2006,'Calculation sheet'!$AQ241="1999-2012"),'Result 2005-2012'!L241*SUM($Y$18:$AE$18)/7,IF(AND($M$1=2007,'Calculation sheet'!$AQ241="1999-2012"),'Result 2005-2012'!L241*SUM($Z$18:$AE$18)/6,IF(AND($M$1=2008,'Calculation sheet'!$AQ241="1999-2012"),'Result 2005-2012'!L241*SUM($AA$18:$AE$18)/5,IF(AND($M$1=2009,'Calculation sheet'!$AQ241="1999-2012"),'Result 2005-2012'!L241*SUM($AB$18:$AE$18)/4,IF(AND($M$1=2010,'Calculation sheet'!$AQ241="1999-2012"),'Result 2005-2012'!L241*SUM($AC$18:$AE$18)/3,IF(AND($M$1=2011,'Calculation sheet'!$AQ241="1999-2012"),'Result 2005-2012'!L241*SUM($AD$18:$AE$18)/2,IF(AND($M$1=2012,'Calculation sheet'!$AQ241="1999-2012"),'Result 2005-2012'!L241*$AE$18,""))))))))))))))))</f>
        <v/>
      </c>
      <c r="M241" s="12" t="str">
        <f t="shared" si="11"/>
        <v/>
      </c>
      <c r="N241" s="12" t="str">
        <f>IF('Result 2005-2012'!$R241="","",IF($M$1=2005,'Result 2005-2012'!N241,IF(AND($M$1=2006,'Calculation sheet'!$AQ241="2005-2012"),'Result 2005-2012'!N241*SUM($Y$10:$AE$10)/7,IF(AND($M$1=2007,'Calculation sheet'!$AQ241="2005-2012"),'Result 2005-2012'!N241*SUM($Z$10:$AE$10)/6,IF(AND($M$1=2008,'Calculation sheet'!$AQ241="2005-2012"),'Result 2005-2012'!N241*SUM($AA$10:$AE$10)/5,IF(AND($M$1=2009,'Calculation sheet'!$AQ241="2005-2012"),'Result 2005-2012'!N241*SUM($AB$10:$AE$10)/4,IF(AND($M$1=2010,'Calculation sheet'!$AQ241="2005-2012"),'Result 2005-2012'!N241*SUM($AC$10:$AE$10)/3,IF(AND($M$1=2011,'Calculation sheet'!$AQ241="2005-2012"),'Result 2005-2012'!N241*SUM($AD$10:$AE$10)/2,IF(AND($M$1=2012,'Calculation sheet'!$AQ241="2005-2012"),'Result 2005-2012'!N241*$AE$10,IF(AND($M$1=2006,'Calculation sheet'!$AQ241="1999-2012"),'Result 2005-2012'!N241*SUM($Y$16:$AE$16)/7,IF(AND($M$1=2007,'Calculation sheet'!$AQ241="1999-2012"),'Result 2005-2012'!N241*SUM($Z$16:$AE$16)/6,IF(AND($M$1=2008,'Calculation sheet'!$AQ241="1999-2012"),'Result 2005-2012'!N241*SUM($AA$16:$AE$16)/5,IF(AND($M$1=2009,'Calculation sheet'!$AQ241="1999-2012"),'Result 2005-2012'!N241*SUM($AB$16:$AE$16)/4,IF(AND($M$1=2010,'Calculation sheet'!$AQ241="1999-2012"),'Result 2005-2012'!N241*SUM($AC$16:$AE$16)/3,IF(AND($M$1=2011,'Calculation sheet'!$AQ241="1999-2012"),'Result 2005-2012'!N241*SUM($AD$16:$AE$16)/2,IF(AND($M$1=2012,'Calculation sheet'!$AQ241="1999-2012"),'Result 2005-2012'!N241*$AE$16,""))))))))))))))))</f>
        <v/>
      </c>
      <c r="O241" s="12" t="str">
        <f>IF('Result 2005-2012'!$R241="","",IF($M$1=2005,'Result 2005-2012'!O241,IF(AND($M$1=2006,'Calculation sheet'!$AQ241="2005-2012"),'Result 2005-2012'!O241*SUM($Y$10:$AE$10)/7,IF(AND($M$1=2007,'Calculation sheet'!$AQ241="2005-2012"),'Result 2005-2012'!O241*SUM($Z$10:$AE$10)/6,IF(AND($M$1=2008,'Calculation sheet'!$AQ241="2005-2012"),'Result 2005-2012'!O241*SUM($AA$10:$AE$10)/5,IF(AND($M$1=2009,'Calculation sheet'!$AQ241="2005-2012"),'Result 2005-2012'!O241*SUM($AB$10:$AE$10)/4,IF(AND($M$1=2010,'Calculation sheet'!$AQ241="2005-2012"),'Result 2005-2012'!O241*SUM($AC$10:$AE$10)/3,IF(AND($M$1=2011,'Calculation sheet'!$AQ241="2005-2012"),'Result 2005-2012'!O241*SUM($AD$10:$AE$10)/2,IF(AND($M$1=2012,'Calculation sheet'!$AQ241="2005-2012"),'Result 2005-2012'!O241*$AE$10,IF(AND($M$1=2006,'Calculation sheet'!$AQ241="1999-2012"),'Result 2005-2012'!O241*SUM($Y$16:$AE$16)/7,IF(AND($M$1=2007,'Calculation sheet'!$AQ241="1999-2012"),'Result 2005-2012'!O241*SUM($Z$16:$AE$16)/6,IF(AND($M$1=2008,'Calculation sheet'!$AQ241="1999-2012"),'Result 2005-2012'!O241*SUM($AA$16:$AE$16)/5,IF(AND($M$1=2009,'Calculation sheet'!$AQ241="1999-2012"),'Result 2005-2012'!O241*SUM($AB$16:$AE$16)/4,IF(AND($M$1=2010,'Calculation sheet'!$AQ241="1999-2012"),'Result 2005-2012'!O241*SUM($AC$16:$AE$16)/3,IF(AND($M$1=2011,'Calculation sheet'!$AQ241="1999-2012"),'Result 2005-2012'!O241*SUM($AD$16:$AE$16)/2,IF(AND($M$1=2012,'Calculation sheet'!$AQ241="1999-2012"),'Result 2005-2012'!O241*$AE$16,""))))))))))))))))</f>
        <v/>
      </c>
      <c r="P241" s="12" t="str">
        <f>IF('Result 2005-2012'!$R241="","",IF($M$1=2005,'Result 2005-2012'!P241,IF(AND($M$1=2006,'Calculation sheet'!$AQ241="2005-2012"),'Result 2005-2012'!P241*SUM($Y$11:$AE$11)/7,IF(AND($M$1=2007,'Calculation sheet'!$AQ241="2005-2012"),'Result 2005-2012'!P241*SUM($Z$11:$AE$11)/6,IF(AND($M$1=2008,'Calculation sheet'!$AQ241="2005-2012"),'Result 2005-2012'!P241*SUM($AA$11:$AE$11)/5,IF(AND($M$1=2009,'Calculation sheet'!$AQ241="2005-2012"),'Result 2005-2012'!P241*SUM($AB$11:$AE$11)/4,IF(AND($M$1=2010,'Calculation sheet'!$AQ241="2005-2012"),'Result 2005-2012'!P241*SUM($AC$11:$AE$11)/3,IF(AND($M$1=2011,'Calculation sheet'!$AQ241="2005-2012"),'Result 2005-2012'!P241*SUM($AD$11:$AE$11)/2,IF(AND($M$1=2012,'Calculation sheet'!$AQ241="2005-2012"),'Result 2005-2012'!P241*$AE$11,IF(AND($M$1=2006,'Calculation sheet'!$AQ241="1999-2012"),'Result 2005-2012'!P241*SUM($Y$16:$AE$16)/7,IF(AND($M$1=2007,'Calculation sheet'!$AQ241="1999-2012"),'Result 2005-2012'!P241*SUM($Z$16:$AE$16)/6,IF(AND($M$1=2008,'Calculation sheet'!$AQ241="1999-2012"),'Result 2005-2012'!P241*SUM($AA$16:$AE$16)/5,IF(AND($M$1=2009,'Calculation sheet'!$AQ241="1999-2012"),'Result 2005-2012'!P241*SUM($AB$16:$AE$16)/4,IF(AND($M$1=2010,'Calculation sheet'!$AQ241="1999-2012"),'Result 2005-2012'!P241*SUM($AC$16:$AE$16)/3,IF(AND($M$1=2011,'Calculation sheet'!$AQ241="1999-2012"),'Result 2005-2012'!P241*SUM($AD$16:$AE$16)/2,IF(AND($M$1=2012,'Calculation sheet'!$AQ241="1999-2012"),'Result 2005-2012'!P241*$AE$16,""))))))))))))))))</f>
        <v/>
      </c>
      <c r="Q241" s="12" t="str">
        <f t="shared" si="12"/>
        <v/>
      </c>
      <c r="R241" s="14" t="str">
        <f t="shared" si="13"/>
        <v/>
      </c>
    </row>
    <row r="242" spans="1:18" x14ac:dyDescent="0.3">
      <c r="A242" s="4" t="str">
        <f>IF('Input data'!A257="","",'Input data'!A257)</f>
        <v/>
      </c>
      <c r="B242" s="4" t="str">
        <f>IF('Input data'!B257="","",'Input data'!B257)</f>
        <v/>
      </c>
      <c r="C242" s="4" t="str">
        <f>IF('Input data'!C257="","",'Input data'!C257)</f>
        <v/>
      </c>
      <c r="D242" s="4" t="str">
        <f>IF('Input data'!D257="","",'Input data'!D257)</f>
        <v/>
      </c>
      <c r="E242" s="4" t="str">
        <f>IF('Input data'!E257="","",'Input data'!E257)</f>
        <v/>
      </c>
      <c r="F242" s="4" t="str">
        <f>IF('Input data'!F257="","",'Input data'!F257)</f>
        <v/>
      </c>
      <c r="G242" s="4">
        <f>IF('Input data'!G257="","",'Input data'!G257)</f>
        <v>0</v>
      </c>
      <c r="H242" s="4" t="str">
        <f>IF('Input data'!H257&gt;0.5,'Input data'!H257,"")</f>
        <v/>
      </c>
      <c r="I242" s="4" t="str">
        <f>IF('Input data'!I257="","",'Input data'!I257)</f>
        <v/>
      </c>
      <c r="J242" s="12" t="str">
        <f>IF('Result 2005-2012'!$R242="","",IF($M$1=2005,'Result 2005-2012'!J242,IF(AND($M$1=2006,'Calculation sheet'!$AQ242="2005-2012"),'Result 2005-2012'!J242*SUM($Y$7:$AE$7)/7,IF(AND($M$1=2007,'Calculation sheet'!$AQ242="2005-2012"),'Result 2005-2012'!J242*SUM($Z$7:$AE$7)/6,IF(AND($M$1=2008,'Calculation sheet'!$AQ242="2005-2012"),'Result 2005-2012'!J242*SUM($AA$7:$AE$7)/5,IF(AND($M$1=2009,'Calculation sheet'!$AQ242="2005-2012"),'Result 2005-2012'!J242*SUM($AB$7:$AE$7)/4,IF(AND($M$1=2010,'Calculation sheet'!$AQ242="2005-2012"),'Result 2005-2012'!J242*SUM($AC$7:$AE$7)/3,IF(AND($M$1=2011,'Calculation sheet'!$AQ242="2005-2012"),'Result 2005-2012'!J242*SUM($AD$7:$AE$7)/2,IF(AND($M$1=2012,'Calculation sheet'!$AQ242="2005-2012"),'Result 2005-2012'!J242*$AE$7,IF(AND($M$1=2006,'Calculation sheet'!$AQ242="1999-2012"),'Result 2005-2012'!J242*SUM($Y$16:$AE$16)/7,IF(AND($M$1=2007,'Calculation sheet'!$AQ242="1999-2012"),'Result 2005-2012'!J242*SUM($Z$16:$AE$16)/6,IF(AND($M$1=2008,'Calculation sheet'!$AQ242="1999-2012"),'Result 2005-2012'!J242*SUM($AA$16:$AE$16)/5,IF(AND($M$1=2009,'Calculation sheet'!$AQ242="1999-2012"),'Result 2005-2012'!J242*SUM($AB$16:$AE$16)/4,IF(AND($M$1=2010,'Calculation sheet'!$AQ242="1999-2012"),'Result 2005-2012'!J242*SUM($AC$16:$AE$16)/3,IF(AND($M$1=2011,'Calculation sheet'!$AQ242="1999-2012"),'Result 2005-2012'!J242*SUM($AD$16:$AE$16)/2,IF(AND($M$1=2012,'Calculation sheet'!$AQ242="1999-2012"),'Result 2005-2012'!J242*$AE$16,""))))))))))))))))</f>
        <v/>
      </c>
      <c r="K242" s="12" t="str">
        <f>IF('Result 2005-2012'!$R242="","",IF($M$1=2005,'Result 2005-2012'!K242,IF(AND($M$1=2006,'Calculation sheet'!$AQ242="2005-2012"),'Result 2005-2012'!K242*SUM($Y$8:$AE$8)/7,IF(AND($M$1=2007,'Calculation sheet'!$AQ242="2005-2012"),'Result 2005-2012'!K242*SUM($Z$8:$AE$8)/6,IF(AND($M$1=2008,'Calculation sheet'!$AQ242="2005-2012"),'Result 2005-2012'!K242*SUM($AA$8:$AE$8)/5,IF(AND($M$1=2009,'Calculation sheet'!$AQ242="2005-2012"),'Result 2005-2012'!K242*SUM($AB$8:$AE$8)/4,IF(AND($M$1=2010,'Calculation sheet'!$AQ242="2005-2012"),'Result 2005-2012'!K242*SUM($AC$8:$AE$8)/3,IF(AND($M$1=2011,'Calculation sheet'!$AQ242="2005-2012"),'Result 2005-2012'!K242*SUM($AD$8:$AE$8)/2,IF(AND($M$1=2012,'Calculation sheet'!$AQ242="2005-2012"),'Result 2005-2012'!K242*$AE$8,IF(AND($M$1=2006,'Calculation sheet'!$AQ242="1999-2012"),'Result 2005-2012'!K242*SUM($Y$17:$AE$17)/7,IF(AND($M$1=2007,'Calculation sheet'!$AQ242="1999-2012"),'Result 2005-2012'!K242*SUM($Z$17:$AE$17)/6,IF(AND($M$1=2008,'Calculation sheet'!$AQ242="1999-2012"),'Result 2005-2012'!K242*SUM($AA$17:$AE$17)/5,IF(AND($M$1=2009,'Calculation sheet'!$AQ242="1999-2012"),'Result 2005-2012'!K242*SUM($AB$17:$AE$17)/4,IF(AND($M$1=2010,'Calculation sheet'!$AQ242="1999-2012"),'Result 2005-2012'!K242*SUM($AC$17:$AE$17)/3,IF(AND($M$1=2011,'Calculation sheet'!$AQ242="1999-2012"),'Result 2005-2012'!K242*SUM($AD$17:$AE$17)/2,IF(AND($M$1=2012,'Calculation sheet'!$AQ242="1999-2012"),'Result 2005-2012'!K242*$AE$17,""))))))))))))))))</f>
        <v/>
      </c>
      <c r="L242" s="12" t="str">
        <f>IF('Result 2005-2012'!$R242="","",IF($M$1=2005,'Result 2005-2012'!L242,IF(AND($M$1=2006,'Calculation sheet'!$AQ242="2005-2012"),'Result 2005-2012'!L242*SUM($Y$9:$AE$9)/7,IF(AND($M$1=2007,'Calculation sheet'!$AQ242="2005-2012"),'Result 2005-2012'!L242*SUM($Z$9:$AE$9)/6,IF(AND($M$1=2008,'Calculation sheet'!$AQ242="2005-2012"),'Result 2005-2012'!L242*SUM($AA$9:$AE$9)/5,IF(AND($M$1=2009,'Calculation sheet'!$AQ242="2005-2012"),'Result 2005-2012'!L242*SUM($AB$9:$AE$9)/4,IF(AND($M$1=2010,'Calculation sheet'!$AQ242="2005-2012"),'Result 2005-2012'!L242*SUM($AC$9:$AE$9)/3,IF(AND($M$1=2011,'Calculation sheet'!$AQ242="2005-2012"),'Result 2005-2012'!L242*SUM($AD$9:$AE$9)/2,IF(AND($M$1=2012,'Calculation sheet'!$AQ242="2005-2012"),'Result 2005-2012'!L242*$AE$9,IF(AND($M$1=2006,'Calculation sheet'!$AQ242="1999-2012"),'Result 2005-2012'!L242*SUM($Y$18:$AE$18)/7,IF(AND($M$1=2007,'Calculation sheet'!$AQ242="1999-2012"),'Result 2005-2012'!L242*SUM($Z$18:$AE$18)/6,IF(AND($M$1=2008,'Calculation sheet'!$AQ242="1999-2012"),'Result 2005-2012'!L242*SUM($AA$18:$AE$18)/5,IF(AND($M$1=2009,'Calculation sheet'!$AQ242="1999-2012"),'Result 2005-2012'!L242*SUM($AB$18:$AE$18)/4,IF(AND($M$1=2010,'Calculation sheet'!$AQ242="1999-2012"),'Result 2005-2012'!L242*SUM($AC$18:$AE$18)/3,IF(AND($M$1=2011,'Calculation sheet'!$AQ242="1999-2012"),'Result 2005-2012'!L242*SUM($AD$18:$AE$18)/2,IF(AND($M$1=2012,'Calculation sheet'!$AQ242="1999-2012"),'Result 2005-2012'!L242*$AE$18,""))))))))))))))))</f>
        <v/>
      </c>
      <c r="M242" s="12" t="str">
        <f t="shared" si="11"/>
        <v/>
      </c>
      <c r="N242" s="12" t="str">
        <f>IF('Result 2005-2012'!$R242="","",IF($M$1=2005,'Result 2005-2012'!N242,IF(AND($M$1=2006,'Calculation sheet'!$AQ242="2005-2012"),'Result 2005-2012'!N242*SUM($Y$10:$AE$10)/7,IF(AND($M$1=2007,'Calculation sheet'!$AQ242="2005-2012"),'Result 2005-2012'!N242*SUM($Z$10:$AE$10)/6,IF(AND($M$1=2008,'Calculation sheet'!$AQ242="2005-2012"),'Result 2005-2012'!N242*SUM($AA$10:$AE$10)/5,IF(AND($M$1=2009,'Calculation sheet'!$AQ242="2005-2012"),'Result 2005-2012'!N242*SUM($AB$10:$AE$10)/4,IF(AND($M$1=2010,'Calculation sheet'!$AQ242="2005-2012"),'Result 2005-2012'!N242*SUM($AC$10:$AE$10)/3,IF(AND($M$1=2011,'Calculation sheet'!$AQ242="2005-2012"),'Result 2005-2012'!N242*SUM($AD$10:$AE$10)/2,IF(AND($M$1=2012,'Calculation sheet'!$AQ242="2005-2012"),'Result 2005-2012'!N242*$AE$10,IF(AND($M$1=2006,'Calculation sheet'!$AQ242="1999-2012"),'Result 2005-2012'!N242*SUM($Y$16:$AE$16)/7,IF(AND($M$1=2007,'Calculation sheet'!$AQ242="1999-2012"),'Result 2005-2012'!N242*SUM($Z$16:$AE$16)/6,IF(AND($M$1=2008,'Calculation sheet'!$AQ242="1999-2012"),'Result 2005-2012'!N242*SUM($AA$16:$AE$16)/5,IF(AND($M$1=2009,'Calculation sheet'!$AQ242="1999-2012"),'Result 2005-2012'!N242*SUM($AB$16:$AE$16)/4,IF(AND($M$1=2010,'Calculation sheet'!$AQ242="1999-2012"),'Result 2005-2012'!N242*SUM($AC$16:$AE$16)/3,IF(AND($M$1=2011,'Calculation sheet'!$AQ242="1999-2012"),'Result 2005-2012'!N242*SUM($AD$16:$AE$16)/2,IF(AND($M$1=2012,'Calculation sheet'!$AQ242="1999-2012"),'Result 2005-2012'!N242*$AE$16,""))))))))))))))))</f>
        <v/>
      </c>
      <c r="O242" s="12" t="str">
        <f>IF('Result 2005-2012'!$R242="","",IF($M$1=2005,'Result 2005-2012'!O242,IF(AND($M$1=2006,'Calculation sheet'!$AQ242="2005-2012"),'Result 2005-2012'!O242*SUM($Y$10:$AE$10)/7,IF(AND($M$1=2007,'Calculation sheet'!$AQ242="2005-2012"),'Result 2005-2012'!O242*SUM($Z$10:$AE$10)/6,IF(AND($M$1=2008,'Calculation sheet'!$AQ242="2005-2012"),'Result 2005-2012'!O242*SUM($AA$10:$AE$10)/5,IF(AND($M$1=2009,'Calculation sheet'!$AQ242="2005-2012"),'Result 2005-2012'!O242*SUM($AB$10:$AE$10)/4,IF(AND($M$1=2010,'Calculation sheet'!$AQ242="2005-2012"),'Result 2005-2012'!O242*SUM($AC$10:$AE$10)/3,IF(AND($M$1=2011,'Calculation sheet'!$AQ242="2005-2012"),'Result 2005-2012'!O242*SUM($AD$10:$AE$10)/2,IF(AND($M$1=2012,'Calculation sheet'!$AQ242="2005-2012"),'Result 2005-2012'!O242*$AE$10,IF(AND($M$1=2006,'Calculation sheet'!$AQ242="1999-2012"),'Result 2005-2012'!O242*SUM($Y$16:$AE$16)/7,IF(AND($M$1=2007,'Calculation sheet'!$AQ242="1999-2012"),'Result 2005-2012'!O242*SUM($Z$16:$AE$16)/6,IF(AND($M$1=2008,'Calculation sheet'!$AQ242="1999-2012"),'Result 2005-2012'!O242*SUM($AA$16:$AE$16)/5,IF(AND($M$1=2009,'Calculation sheet'!$AQ242="1999-2012"),'Result 2005-2012'!O242*SUM($AB$16:$AE$16)/4,IF(AND($M$1=2010,'Calculation sheet'!$AQ242="1999-2012"),'Result 2005-2012'!O242*SUM($AC$16:$AE$16)/3,IF(AND($M$1=2011,'Calculation sheet'!$AQ242="1999-2012"),'Result 2005-2012'!O242*SUM($AD$16:$AE$16)/2,IF(AND($M$1=2012,'Calculation sheet'!$AQ242="1999-2012"),'Result 2005-2012'!O242*$AE$16,""))))))))))))))))</f>
        <v/>
      </c>
      <c r="P242" s="12" t="str">
        <f>IF('Result 2005-2012'!$R242="","",IF($M$1=2005,'Result 2005-2012'!P242,IF(AND($M$1=2006,'Calculation sheet'!$AQ242="2005-2012"),'Result 2005-2012'!P242*SUM($Y$11:$AE$11)/7,IF(AND($M$1=2007,'Calculation sheet'!$AQ242="2005-2012"),'Result 2005-2012'!P242*SUM($Z$11:$AE$11)/6,IF(AND($M$1=2008,'Calculation sheet'!$AQ242="2005-2012"),'Result 2005-2012'!P242*SUM($AA$11:$AE$11)/5,IF(AND($M$1=2009,'Calculation sheet'!$AQ242="2005-2012"),'Result 2005-2012'!P242*SUM($AB$11:$AE$11)/4,IF(AND($M$1=2010,'Calculation sheet'!$AQ242="2005-2012"),'Result 2005-2012'!P242*SUM($AC$11:$AE$11)/3,IF(AND($M$1=2011,'Calculation sheet'!$AQ242="2005-2012"),'Result 2005-2012'!P242*SUM($AD$11:$AE$11)/2,IF(AND($M$1=2012,'Calculation sheet'!$AQ242="2005-2012"),'Result 2005-2012'!P242*$AE$11,IF(AND($M$1=2006,'Calculation sheet'!$AQ242="1999-2012"),'Result 2005-2012'!P242*SUM($Y$16:$AE$16)/7,IF(AND($M$1=2007,'Calculation sheet'!$AQ242="1999-2012"),'Result 2005-2012'!P242*SUM($Z$16:$AE$16)/6,IF(AND($M$1=2008,'Calculation sheet'!$AQ242="1999-2012"),'Result 2005-2012'!P242*SUM($AA$16:$AE$16)/5,IF(AND($M$1=2009,'Calculation sheet'!$AQ242="1999-2012"),'Result 2005-2012'!P242*SUM($AB$16:$AE$16)/4,IF(AND($M$1=2010,'Calculation sheet'!$AQ242="1999-2012"),'Result 2005-2012'!P242*SUM($AC$16:$AE$16)/3,IF(AND($M$1=2011,'Calculation sheet'!$AQ242="1999-2012"),'Result 2005-2012'!P242*SUM($AD$16:$AE$16)/2,IF(AND($M$1=2012,'Calculation sheet'!$AQ242="1999-2012"),'Result 2005-2012'!P242*$AE$16,""))))))))))))))))</f>
        <v/>
      </c>
      <c r="Q242" s="12" t="str">
        <f t="shared" si="12"/>
        <v/>
      </c>
      <c r="R242" s="14" t="str">
        <f t="shared" si="13"/>
        <v/>
      </c>
    </row>
    <row r="243" spans="1:18" x14ac:dyDescent="0.3">
      <c r="A243" s="4" t="str">
        <f>IF('Input data'!A258="","",'Input data'!A258)</f>
        <v/>
      </c>
      <c r="B243" s="4" t="str">
        <f>IF('Input data'!B258="","",'Input data'!B258)</f>
        <v/>
      </c>
      <c r="C243" s="4" t="str">
        <f>IF('Input data'!C258="","",'Input data'!C258)</f>
        <v/>
      </c>
      <c r="D243" s="4" t="str">
        <f>IF('Input data'!D258="","",'Input data'!D258)</f>
        <v/>
      </c>
      <c r="E243" s="4" t="str">
        <f>IF('Input data'!E258="","",'Input data'!E258)</f>
        <v/>
      </c>
      <c r="F243" s="4" t="str">
        <f>IF('Input data'!F258="","",'Input data'!F258)</f>
        <v/>
      </c>
      <c r="G243" s="4">
        <f>IF('Input data'!G258="","",'Input data'!G258)</f>
        <v>0</v>
      </c>
      <c r="H243" s="4" t="str">
        <f>IF('Input data'!H258&gt;0.5,'Input data'!H258,"")</f>
        <v/>
      </c>
      <c r="I243" s="4" t="str">
        <f>IF('Input data'!I258="","",'Input data'!I258)</f>
        <v/>
      </c>
      <c r="J243" s="12" t="str">
        <f>IF('Result 2005-2012'!$R243="","",IF($M$1=2005,'Result 2005-2012'!J243,IF(AND($M$1=2006,'Calculation sheet'!$AQ243="2005-2012"),'Result 2005-2012'!J243*SUM($Y$7:$AE$7)/7,IF(AND($M$1=2007,'Calculation sheet'!$AQ243="2005-2012"),'Result 2005-2012'!J243*SUM($Z$7:$AE$7)/6,IF(AND($M$1=2008,'Calculation sheet'!$AQ243="2005-2012"),'Result 2005-2012'!J243*SUM($AA$7:$AE$7)/5,IF(AND($M$1=2009,'Calculation sheet'!$AQ243="2005-2012"),'Result 2005-2012'!J243*SUM($AB$7:$AE$7)/4,IF(AND($M$1=2010,'Calculation sheet'!$AQ243="2005-2012"),'Result 2005-2012'!J243*SUM($AC$7:$AE$7)/3,IF(AND($M$1=2011,'Calculation sheet'!$AQ243="2005-2012"),'Result 2005-2012'!J243*SUM($AD$7:$AE$7)/2,IF(AND($M$1=2012,'Calculation sheet'!$AQ243="2005-2012"),'Result 2005-2012'!J243*$AE$7,IF(AND($M$1=2006,'Calculation sheet'!$AQ243="1999-2012"),'Result 2005-2012'!J243*SUM($Y$16:$AE$16)/7,IF(AND($M$1=2007,'Calculation sheet'!$AQ243="1999-2012"),'Result 2005-2012'!J243*SUM($Z$16:$AE$16)/6,IF(AND($M$1=2008,'Calculation sheet'!$AQ243="1999-2012"),'Result 2005-2012'!J243*SUM($AA$16:$AE$16)/5,IF(AND($M$1=2009,'Calculation sheet'!$AQ243="1999-2012"),'Result 2005-2012'!J243*SUM($AB$16:$AE$16)/4,IF(AND($M$1=2010,'Calculation sheet'!$AQ243="1999-2012"),'Result 2005-2012'!J243*SUM($AC$16:$AE$16)/3,IF(AND($M$1=2011,'Calculation sheet'!$AQ243="1999-2012"),'Result 2005-2012'!J243*SUM($AD$16:$AE$16)/2,IF(AND($M$1=2012,'Calculation sheet'!$AQ243="1999-2012"),'Result 2005-2012'!J243*$AE$16,""))))))))))))))))</f>
        <v/>
      </c>
      <c r="K243" s="12" t="str">
        <f>IF('Result 2005-2012'!$R243="","",IF($M$1=2005,'Result 2005-2012'!K243,IF(AND($M$1=2006,'Calculation sheet'!$AQ243="2005-2012"),'Result 2005-2012'!K243*SUM($Y$8:$AE$8)/7,IF(AND($M$1=2007,'Calculation sheet'!$AQ243="2005-2012"),'Result 2005-2012'!K243*SUM($Z$8:$AE$8)/6,IF(AND($M$1=2008,'Calculation sheet'!$AQ243="2005-2012"),'Result 2005-2012'!K243*SUM($AA$8:$AE$8)/5,IF(AND($M$1=2009,'Calculation sheet'!$AQ243="2005-2012"),'Result 2005-2012'!K243*SUM($AB$8:$AE$8)/4,IF(AND($M$1=2010,'Calculation sheet'!$AQ243="2005-2012"),'Result 2005-2012'!K243*SUM($AC$8:$AE$8)/3,IF(AND($M$1=2011,'Calculation sheet'!$AQ243="2005-2012"),'Result 2005-2012'!K243*SUM($AD$8:$AE$8)/2,IF(AND($M$1=2012,'Calculation sheet'!$AQ243="2005-2012"),'Result 2005-2012'!K243*$AE$8,IF(AND($M$1=2006,'Calculation sheet'!$AQ243="1999-2012"),'Result 2005-2012'!K243*SUM($Y$17:$AE$17)/7,IF(AND($M$1=2007,'Calculation sheet'!$AQ243="1999-2012"),'Result 2005-2012'!K243*SUM($Z$17:$AE$17)/6,IF(AND($M$1=2008,'Calculation sheet'!$AQ243="1999-2012"),'Result 2005-2012'!K243*SUM($AA$17:$AE$17)/5,IF(AND($M$1=2009,'Calculation sheet'!$AQ243="1999-2012"),'Result 2005-2012'!K243*SUM($AB$17:$AE$17)/4,IF(AND($M$1=2010,'Calculation sheet'!$AQ243="1999-2012"),'Result 2005-2012'!K243*SUM($AC$17:$AE$17)/3,IF(AND($M$1=2011,'Calculation sheet'!$AQ243="1999-2012"),'Result 2005-2012'!K243*SUM($AD$17:$AE$17)/2,IF(AND($M$1=2012,'Calculation sheet'!$AQ243="1999-2012"),'Result 2005-2012'!K243*$AE$17,""))))))))))))))))</f>
        <v/>
      </c>
      <c r="L243" s="12" t="str">
        <f>IF('Result 2005-2012'!$R243="","",IF($M$1=2005,'Result 2005-2012'!L243,IF(AND($M$1=2006,'Calculation sheet'!$AQ243="2005-2012"),'Result 2005-2012'!L243*SUM($Y$9:$AE$9)/7,IF(AND($M$1=2007,'Calculation sheet'!$AQ243="2005-2012"),'Result 2005-2012'!L243*SUM($Z$9:$AE$9)/6,IF(AND($M$1=2008,'Calculation sheet'!$AQ243="2005-2012"),'Result 2005-2012'!L243*SUM($AA$9:$AE$9)/5,IF(AND($M$1=2009,'Calculation sheet'!$AQ243="2005-2012"),'Result 2005-2012'!L243*SUM($AB$9:$AE$9)/4,IF(AND($M$1=2010,'Calculation sheet'!$AQ243="2005-2012"),'Result 2005-2012'!L243*SUM($AC$9:$AE$9)/3,IF(AND($M$1=2011,'Calculation sheet'!$AQ243="2005-2012"),'Result 2005-2012'!L243*SUM($AD$9:$AE$9)/2,IF(AND($M$1=2012,'Calculation sheet'!$AQ243="2005-2012"),'Result 2005-2012'!L243*$AE$9,IF(AND($M$1=2006,'Calculation sheet'!$AQ243="1999-2012"),'Result 2005-2012'!L243*SUM($Y$18:$AE$18)/7,IF(AND($M$1=2007,'Calculation sheet'!$AQ243="1999-2012"),'Result 2005-2012'!L243*SUM($Z$18:$AE$18)/6,IF(AND($M$1=2008,'Calculation sheet'!$AQ243="1999-2012"),'Result 2005-2012'!L243*SUM($AA$18:$AE$18)/5,IF(AND($M$1=2009,'Calculation sheet'!$AQ243="1999-2012"),'Result 2005-2012'!L243*SUM($AB$18:$AE$18)/4,IF(AND($M$1=2010,'Calculation sheet'!$AQ243="1999-2012"),'Result 2005-2012'!L243*SUM($AC$18:$AE$18)/3,IF(AND($M$1=2011,'Calculation sheet'!$AQ243="1999-2012"),'Result 2005-2012'!L243*SUM($AD$18:$AE$18)/2,IF(AND($M$1=2012,'Calculation sheet'!$AQ243="1999-2012"),'Result 2005-2012'!L243*$AE$18,""))))))))))))))))</f>
        <v/>
      </c>
      <c r="M243" s="12" t="str">
        <f t="shared" si="11"/>
        <v/>
      </c>
      <c r="N243" s="12" t="str">
        <f>IF('Result 2005-2012'!$R243="","",IF($M$1=2005,'Result 2005-2012'!N243,IF(AND($M$1=2006,'Calculation sheet'!$AQ243="2005-2012"),'Result 2005-2012'!N243*SUM($Y$10:$AE$10)/7,IF(AND($M$1=2007,'Calculation sheet'!$AQ243="2005-2012"),'Result 2005-2012'!N243*SUM($Z$10:$AE$10)/6,IF(AND($M$1=2008,'Calculation sheet'!$AQ243="2005-2012"),'Result 2005-2012'!N243*SUM($AA$10:$AE$10)/5,IF(AND($M$1=2009,'Calculation sheet'!$AQ243="2005-2012"),'Result 2005-2012'!N243*SUM($AB$10:$AE$10)/4,IF(AND($M$1=2010,'Calculation sheet'!$AQ243="2005-2012"),'Result 2005-2012'!N243*SUM($AC$10:$AE$10)/3,IF(AND($M$1=2011,'Calculation sheet'!$AQ243="2005-2012"),'Result 2005-2012'!N243*SUM($AD$10:$AE$10)/2,IF(AND($M$1=2012,'Calculation sheet'!$AQ243="2005-2012"),'Result 2005-2012'!N243*$AE$10,IF(AND($M$1=2006,'Calculation sheet'!$AQ243="1999-2012"),'Result 2005-2012'!N243*SUM($Y$16:$AE$16)/7,IF(AND($M$1=2007,'Calculation sheet'!$AQ243="1999-2012"),'Result 2005-2012'!N243*SUM($Z$16:$AE$16)/6,IF(AND($M$1=2008,'Calculation sheet'!$AQ243="1999-2012"),'Result 2005-2012'!N243*SUM($AA$16:$AE$16)/5,IF(AND($M$1=2009,'Calculation sheet'!$AQ243="1999-2012"),'Result 2005-2012'!N243*SUM($AB$16:$AE$16)/4,IF(AND($M$1=2010,'Calculation sheet'!$AQ243="1999-2012"),'Result 2005-2012'!N243*SUM($AC$16:$AE$16)/3,IF(AND($M$1=2011,'Calculation sheet'!$AQ243="1999-2012"),'Result 2005-2012'!N243*SUM($AD$16:$AE$16)/2,IF(AND($M$1=2012,'Calculation sheet'!$AQ243="1999-2012"),'Result 2005-2012'!N243*$AE$16,""))))))))))))))))</f>
        <v/>
      </c>
      <c r="O243" s="12" t="str">
        <f>IF('Result 2005-2012'!$R243="","",IF($M$1=2005,'Result 2005-2012'!O243,IF(AND($M$1=2006,'Calculation sheet'!$AQ243="2005-2012"),'Result 2005-2012'!O243*SUM($Y$10:$AE$10)/7,IF(AND($M$1=2007,'Calculation sheet'!$AQ243="2005-2012"),'Result 2005-2012'!O243*SUM($Z$10:$AE$10)/6,IF(AND($M$1=2008,'Calculation sheet'!$AQ243="2005-2012"),'Result 2005-2012'!O243*SUM($AA$10:$AE$10)/5,IF(AND($M$1=2009,'Calculation sheet'!$AQ243="2005-2012"),'Result 2005-2012'!O243*SUM($AB$10:$AE$10)/4,IF(AND($M$1=2010,'Calculation sheet'!$AQ243="2005-2012"),'Result 2005-2012'!O243*SUM($AC$10:$AE$10)/3,IF(AND($M$1=2011,'Calculation sheet'!$AQ243="2005-2012"),'Result 2005-2012'!O243*SUM($AD$10:$AE$10)/2,IF(AND($M$1=2012,'Calculation sheet'!$AQ243="2005-2012"),'Result 2005-2012'!O243*$AE$10,IF(AND($M$1=2006,'Calculation sheet'!$AQ243="1999-2012"),'Result 2005-2012'!O243*SUM($Y$16:$AE$16)/7,IF(AND($M$1=2007,'Calculation sheet'!$AQ243="1999-2012"),'Result 2005-2012'!O243*SUM($Z$16:$AE$16)/6,IF(AND($M$1=2008,'Calculation sheet'!$AQ243="1999-2012"),'Result 2005-2012'!O243*SUM($AA$16:$AE$16)/5,IF(AND($M$1=2009,'Calculation sheet'!$AQ243="1999-2012"),'Result 2005-2012'!O243*SUM($AB$16:$AE$16)/4,IF(AND($M$1=2010,'Calculation sheet'!$AQ243="1999-2012"),'Result 2005-2012'!O243*SUM($AC$16:$AE$16)/3,IF(AND($M$1=2011,'Calculation sheet'!$AQ243="1999-2012"),'Result 2005-2012'!O243*SUM($AD$16:$AE$16)/2,IF(AND($M$1=2012,'Calculation sheet'!$AQ243="1999-2012"),'Result 2005-2012'!O243*$AE$16,""))))))))))))))))</f>
        <v/>
      </c>
      <c r="P243" s="12" t="str">
        <f>IF('Result 2005-2012'!$R243="","",IF($M$1=2005,'Result 2005-2012'!P243,IF(AND($M$1=2006,'Calculation sheet'!$AQ243="2005-2012"),'Result 2005-2012'!P243*SUM($Y$11:$AE$11)/7,IF(AND($M$1=2007,'Calculation sheet'!$AQ243="2005-2012"),'Result 2005-2012'!P243*SUM($Z$11:$AE$11)/6,IF(AND($M$1=2008,'Calculation sheet'!$AQ243="2005-2012"),'Result 2005-2012'!P243*SUM($AA$11:$AE$11)/5,IF(AND($M$1=2009,'Calculation sheet'!$AQ243="2005-2012"),'Result 2005-2012'!P243*SUM($AB$11:$AE$11)/4,IF(AND($M$1=2010,'Calculation sheet'!$AQ243="2005-2012"),'Result 2005-2012'!P243*SUM($AC$11:$AE$11)/3,IF(AND($M$1=2011,'Calculation sheet'!$AQ243="2005-2012"),'Result 2005-2012'!P243*SUM($AD$11:$AE$11)/2,IF(AND($M$1=2012,'Calculation sheet'!$AQ243="2005-2012"),'Result 2005-2012'!P243*$AE$11,IF(AND($M$1=2006,'Calculation sheet'!$AQ243="1999-2012"),'Result 2005-2012'!P243*SUM($Y$16:$AE$16)/7,IF(AND($M$1=2007,'Calculation sheet'!$AQ243="1999-2012"),'Result 2005-2012'!P243*SUM($Z$16:$AE$16)/6,IF(AND($M$1=2008,'Calculation sheet'!$AQ243="1999-2012"),'Result 2005-2012'!P243*SUM($AA$16:$AE$16)/5,IF(AND($M$1=2009,'Calculation sheet'!$AQ243="1999-2012"),'Result 2005-2012'!P243*SUM($AB$16:$AE$16)/4,IF(AND($M$1=2010,'Calculation sheet'!$AQ243="1999-2012"),'Result 2005-2012'!P243*SUM($AC$16:$AE$16)/3,IF(AND($M$1=2011,'Calculation sheet'!$AQ243="1999-2012"),'Result 2005-2012'!P243*SUM($AD$16:$AE$16)/2,IF(AND($M$1=2012,'Calculation sheet'!$AQ243="1999-2012"),'Result 2005-2012'!P243*$AE$16,""))))))))))))))))</f>
        <v/>
      </c>
      <c r="Q243" s="12" t="str">
        <f t="shared" si="12"/>
        <v/>
      </c>
      <c r="R243" s="14" t="str">
        <f t="shared" si="13"/>
        <v/>
      </c>
    </row>
    <row r="244" spans="1:18" x14ac:dyDescent="0.3">
      <c r="A244" s="4" t="str">
        <f>IF('Input data'!A259="","",'Input data'!A259)</f>
        <v/>
      </c>
      <c r="B244" s="4" t="str">
        <f>IF('Input data'!B259="","",'Input data'!B259)</f>
        <v/>
      </c>
      <c r="C244" s="4" t="str">
        <f>IF('Input data'!C259="","",'Input data'!C259)</f>
        <v/>
      </c>
      <c r="D244" s="4" t="str">
        <f>IF('Input data'!D259="","",'Input data'!D259)</f>
        <v/>
      </c>
      <c r="E244" s="4" t="str">
        <f>IF('Input data'!E259="","",'Input data'!E259)</f>
        <v/>
      </c>
      <c r="F244" s="4" t="str">
        <f>IF('Input data'!F259="","",'Input data'!F259)</f>
        <v/>
      </c>
      <c r="G244" s="4">
        <f>IF('Input data'!G259="","",'Input data'!G259)</f>
        <v>0</v>
      </c>
      <c r="H244" s="4" t="str">
        <f>IF('Input data'!H259&gt;0.5,'Input data'!H259,"")</f>
        <v/>
      </c>
      <c r="I244" s="4" t="str">
        <f>IF('Input data'!I259="","",'Input data'!I259)</f>
        <v/>
      </c>
      <c r="J244" s="12" t="str">
        <f>IF('Result 2005-2012'!$R244="","",IF($M$1=2005,'Result 2005-2012'!J244,IF(AND($M$1=2006,'Calculation sheet'!$AQ244="2005-2012"),'Result 2005-2012'!J244*SUM($Y$7:$AE$7)/7,IF(AND($M$1=2007,'Calculation sheet'!$AQ244="2005-2012"),'Result 2005-2012'!J244*SUM($Z$7:$AE$7)/6,IF(AND($M$1=2008,'Calculation sheet'!$AQ244="2005-2012"),'Result 2005-2012'!J244*SUM($AA$7:$AE$7)/5,IF(AND($M$1=2009,'Calculation sheet'!$AQ244="2005-2012"),'Result 2005-2012'!J244*SUM($AB$7:$AE$7)/4,IF(AND($M$1=2010,'Calculation sheet'!$AQ244="2005-2012"),'Result 2005-2012'!J244*SUM($AC$7:$AE$7)/3,IF(AND($M$1=2011,'Calculation sheet'!$AQ244="2005-2012"),'Result 2005-2012'!J244*SUM($AD$7:$AE$7)/2,IF(AND($M$1=2012,'Calculation sheet'!$AQ244="2005-2012"),'Result 2005-2012'!J244*$AE$7,IF(AND($M$1=2006,'Calculation sheet'!$AQ244="1999-2012"),'Result 2005-2012'!J244*SUM($Y$16:$AE$16)/7,IF(AND($M$1=2007,'Calculation sheet'!$AQ244="1999-2012"),'Result 2005-2012'!J244*SUM($Z$16:$AE$16)/6,IF(AND($M$1=2008,'Calculation sheet'!$AQ244="1999-2012"),'Result 2005-2012'!J244*SUM($AA$16:$AE$16)/5,IF(AND($M$1=2009,'Calculation sheet'!$AQ244="1999-2012"),'Result 2005-2012'!J244*SUM($AB$16:$AE$16)/4,IF(AND($M$1=2010,'Calculation sheet'!$AQ244="1999-2012"),'Result 2005-2012'!J244*SUM($AC$16:$AE$16)/3,IF(AND($M$1=2011,'Calculation sheet'!$AQ244="1999-2012"),'Result 2005-2012'!J244*SUM($AD$16:$AE$16)/2,IF(AND($M$1=2012,'Calculation sheet'!$AQ244="1999-2012"),'Result 2005-2012'!J244*$AE$16,""))))))))))))))))</f>
        <v/>
      </c>
      <c r="K244" s="12" t="str">
        <f>IF('Result 2005-2012'!$R244="","",IF($M$1=2005,'Result 2005-2012'!K244,IF(AND($M$1=2006,'Calculation sheet'!$AQ244="2005-2012"),'Result 2005-2012'!K244*SUM($Y$8:$AE$8)/7,IF(AND($M$1=2007,'Calculation sheet'!$AQ244="2005-2012"),'Result 2005-2012'!K244*SUM($Z$8:$AE$8)/6,IF(AND($M$1=2008,'Calculation sheet'!$AQ244="2005-2012"),'Result 2005-2012'!K244*SUM($AA$8:$AE$8)/5,IF(AND($M$1=2009,'Calculation sheet'!$AQ244="2005-2012"),'Result 2005-2012'!K244*SUM($AB$8:$AE$8)/4,IF(AND($M$1=2010,'Calculation sheet'!$AQ244="2005-2012"),'Result 2005-2012'!K244*SUM($AC$8:$AE$8)/3,IF(AND($M$1=2011,'Calculation sheet'!$AQ244="2005-2012"),'Result 2005-2012'!K244*SUM($AD$8:$AE$8)/2,IF(AND($M$1=2012,'Calculation sheet'!$AQ244="2005-2012"),'Result 2005-2012'!K244*$AE$8,IF(AND($M$1=2006,'Calculation sheet'!$AQ244="1999-2012"),'Result 2005-2012'!K244*SUM($Y$17:$AE$17)/7,IF(AND($M$1=2007,'Calculation sheet'!$AQ244="1999-2012"),'Result 2005-2012'!K244*SUM($Z$17:$AE$17)/6,IF(AND($M$1=2008,'Calculation sheet'!$AQ244="1999-2012"),'Result 2005-2012'!K244*SUM($AA$17:$AE$17)/5,IF(AND($M$1=2009,'Calculation sheet'!$AQ244="1999-2012"),'Result 2005-2012'!K244*SUM($AB$17:$AE$17)/4,IF(AND($M$1=2010,'Calculation sheet'!$AQ244="1999-2012"),'Result 2005-2012'!K244*SUM($AC$17:$AE$17)/3,IF(AND($M$1=2011,'Calculation sheet'!$AQ244="1999-2012"),'Result 2005-2012'!K244*SUM($AD$17:$AE$17)/2,IF(AND($M$1=2012,'Calculation sheet'!$AQ244="1999-2012"),'Result 2005-2012'!K244*$AE$17,""))))))))))))))))</f>
        <v/>
      </c>
      <c r="L244" s="12" t="str">
        <f>IF('Result 2005-2012'!$R244="","",IF($M$1=2005,'Result 2005-2012'!L244,IF(AND($M$1=2006,'Calculation sheet'!$AQ244="2005-2012"),'Result 2005-2012'!L244*SUM($Y$9:$AE$9)/7,IF(AND($M$1=2007,'Calculation sheet'!$AQ244="2005-2012"),'Result 2005-2012'!L244*SUM($Z$9:$AE$9)/6,IF(AND($M$1=2008,'Calculation sheet'!$AQ244="2005-2012"),'Result 2005-2012'!L244*SUM($AA$9:$AE$9)/5,IF(AND($M$1=2009,'Calculation sheet'!$AQ244="2005-2012"),'Result 2005-2012'!L244*SUM($AB$9:$AE$9)/4,IF(AND($M$1=2010,'Calculation sheet'!$AQ244="2005-2012"),'Result 2005-2012'!L244*SUM($AC$9:$AE$9)/3,IF(AND($M$1=2011,'Calculation sheet'!$AQ244="2005-2012"),'Result 2005-2012'!L244*SUM($AD$9:$AE$9)/2,IF(AND($M$1=2012,'Calculation sheet'!$AQ244="2005-2012"),'Result 2005-2012'!L244*$AE$9,IF(AND($M$1=2006,'Calculation sheet'!$AQ244="1999-2012"),'Result 2005-2012'!L244*SUM($Y$18:$AE$18)/7,IF(AND($M$1=2007,'Calculation sheet'!$AQ244="1999-2012"),'Result 2005-2012'!L244*SUM($Z$18:$AE$18)/6,IF(AND($M$1=2008,'Calculation sheet'!$AQ244="1999-2012"),'Result 2005-2012'!L244*SUM($AA$18:$AE$18)/5,IF(AND($M$1=2009,'Calculation sheet'!$AQ244="1999-2012"),'Result 2005-2012'!L244*SUM($AB$18:$AE$18)/4,IF(AND($M$1=2010,'Calculation sheet'!$AQ244="1999-2012"),'Result 2005-2012'!L244*SUM($AC$18:$AE$18)/3,IF(AND($M$1=2011,'Calculation sheet'!$AQ244="1999-2012"),'Result 2005-2012'!L244*SUM($AD$18:$AE$18)/2,IF(AND($M$1=2012,'Calculation sheet'!$AQ244="1999-2012"),'Result 2005-2012'!L244*$AE$18,""))))))))))))))))</f>
        <v/>
      </c>
      <c r="M244" s="12" t="str">
        <f t="shared" si="11"/>
        <v/>
      </c>
      <c r="N244" s="12" t="str">
        <f>IF('Result 2005-2012'!$R244="","",IF($M$1=2005,'Result 2005-2012'!N244,IF(AND($M$1=2006,'Calculation sheet'!$AQ244="2005-2012"),'Result 2005-2012'!N244*SUM($Y$10:$AE$10)/7,IF(AND($M$1=2007,'Calculation sheet'!$AQ244="2005-2012"),'Result 2005-2012'!N244*SUM($Z$10:$AE$10)/6,IF(AND($M$1=2008,'Calculation sheet'!$AQ244="2005-2012"),'Result 2005-2012'!N244*SUM($AA$10:$AE$10)/5,IF(AND($M$1=2009,'Calculation sheet'!$AQ244="2005-2012"),'Result 2005-2012'!N244*SUM($AB$10:$AE$10)/4,IF(AND($M$1=2010,'Calculation sheet'!$AQ244="2005-2012"),'Result 2005-2012'!N244*SUM($AC$10:$AE$10)/3,IF(AND($M$1=2011,'Calculation sheet'!$AQ244="2005-2012"),'Result 2005-2012'!N244*SUM($AD$10:$AE$10)/2,IF(AND($M$1=2012,'Calculation sheet'!$AQ244="2005-2012"),'Result 2005-2012'!N244*$AE$10,IF(AND($M$1=2006,'Calculation sheet'!$AQ244="1999-2012"),'Result 2005-2012'!N244*SUM($Y$16:$AE$16)/7,IF(AND($M$1=2007,'Calculation sheet'!$AQ244="1999-2012"),'Result 2005-2012'!N244*SUM($Z$16:$AE$16)/6,IF(AND($M$1=2008,'Calculation sheet'!$AQ244="1999-2012"),'Result 2005-2012'!N244*SUM($AA$16:$AE$16)/5,IF(AND($M$1=2009,'Calculation sheet'!$AQ244="1999-2012"),'Result 2005-2012'!N244*SUM($AB$16:$AE$16)/4,IF(AND($M$1=2010,'Calculation sheet'!$AQ244="1999-2012"),'Result 2005-2012'!N244*SUM($AC$16:$AE$16)/3,IF(AND($M$1=2011,'Calculation sheet'!$AQ244="1999-2012"),'Result 2005-2012'!N244*SUM($AD$16:$AE$16)/2,IF(AND($M$1=2012,'Calculation sheet'!$AQ244="1999-2012"),'Result 2005-2012'!N244*$AE$16,""))))))))))))))))</f>
        <v/>
      </c>
      <c r="O244" s="12" t="str">
        <f>IF('Result 2005-2012'!$R244="","",IF($M$1=2005,'Result 2005-2012'!O244,IF(AND($M$1=2006,'Calculation sheet'!$AQ244="2005-2012"),'Result 2005-2012'!O244*SUM($Y$10:$AE$10)/7,IF(AND($M$1=2007,'Calculation sheet'!$AQ244="2005-2012"),'Result 2005-2012'!O244*SUM($Z$10:$AE$10)/6,IF(AND($M$1=2008,'Calculation sheet'!$AQ244="2005-2012"),'Result 2005-2012'!O244*SUM($AA$10:$AE$10)/5,IF(AND($M$1=2009,'Calculation sheet'!$AQ244="2005-2012"),'Result 2005-2012'!O244*SUM($AB$10:$AE$10)/4,IF(AND($M$1=2010,'Calculation sheet'!$AQ244="2005-2012"),'Result 2005-2012'!O244*SUM($AC$10:$AE$10)/3,IF(AND($M$1=2011,'Calculation sheet'!$AQ244="2005-2012"),'Result 2005-2012'!O244*SUM($AD$10:$AE$10)/2,IF(AND($M$1=2012,'Calculation sheet'!$AQ244="2005-2012"),'Result 2005-2012'!O244*$AE$10,IF(AND($M$1=2006,'Calculation sheet'!$AQ244="1999-2012"),'Result 2005-2012'!O244*SUM($Y$16:$AE$16)/7,IF(AND($M$1=2007,'Calculation sheet'!$AQ244="1999-2012"),'Result 2005-2012'!O244*SUM($Z$16:$AE$16)/6,IF(AND($M$1=2008,'Calculation sheet'!$AQ244="1999-2012"),'Result 2005-2012'!O244*SUM($AA$16:$AE$16)/5,IF(AND($M$1=2009,'Calculation sheet'!$AQ244="1999-2012"),'Result 2005-2012'!O244*SUM($AB$16:$AE$16)/4,IF(AND($M$1=2010,'Calculation sheet'!$AQ244="1999-2012"),'Result 2005-2012'!O244*SUM($AC$16:$AE$16)/3,IF(AND($M$1=2011,'Calculation sheet'!$AQ244="1999-2012"),'Result 2005-2012'!O244*SUM($AD$16:$AE$16)/2,IF(AND($M$1=2012,'Calculation sheet'!$AQ244="1999-2012"),'Result 2005-2012'!O244*$AE$16,""))))))))))))))))</f>
        <v/>
      </c>
      <c r="P244" s="12" t="str">
        <f>IF('Result 2005-2012'!$R244="","",IF($M$1=2005,'Result 2005-2012'!P244,IF(AND($M$1=2006,'Calculation sheet'!$AQ244="2005-2012"),'Result 2005-2012'!P244*SUM($Y$11:$AE$11)/7,IF(AND($M$1=2007,'Calculation sheet'!$AQ244="2005-2012"),'Result 2005-2012'!P244*SUM($Z$11:$AE$11)/6,IF(AND($M$1=2008,'Calculation sheet'!$AQ244="2005-2012"),'Result 2005-2012'!P244*SUM($AA$11:$AE$11)/5,IF(AND($M$1=2009,'Calculation sheet'!$AQ244="2005-2012"),'Result 2005-2012'!P244*SUM($AB$11:$AE$11)/4,IF(AND($M$1=2010,'Calculation sheet'!$AQ244="2005-2012"),'Result 2005-2012'!P244*SUM($AC$11:$AE$11)/3,IF(AND($M$1=2011,'Calculation sheet'!$AQ244="2005-2012"),'Result 2005-2012'!P244*SUM($AD$11:$AE$11)/2,IF(AND($M$1=2012,'Calculation sheet'!$AQ244="2005-2012"),'Result 2005-2012'!P244*$AE$11,IF(AND($M$1=2006,'Calculation sheet'!$AQ244="1999-2012"),'Result 2005-2012'!P244*SUM($Y$16:$AE$16)/7,IF(AND($M$1=2007,'Calculation sheet'!$AQ244="1999-2012"),'Result 2005-2012'!P244*SUM($Z$16:$AE$16)/6,IF(AND($M$1=2008,'Calculation sheet'!$AQ244="1999-2012"),'Result 2005-2012'!P244*SUM($AA$16:$AE$16)/5,IF(AND($M$1=2009,'Calculation sheet'!$AQ244="1999-2012"),'Result 2005-2012'!P244*SUM($AB$16:$AE$16)/4,IF(AND($M$1=2010,'Calculation sheet'!$AQ244="1999-2012"),'Result 2005-2012'!P244*SUM($AC$16:$AE$16)/3,IF(AND($M$1=2011,'Calculation sheet'!$AQ244="1999-2012"),'Result 2005-2012'!P244*SUM($AD$16:$AE$16)/2,IF(AND($M$1=2012,'Calculation sheet'!$AQ244="1999-2012"),'Result 2005-2012'!P244*$AE$16,""))))))))))))))))</f>
        <v/>
      </c>
      <c r="Q244" s="12" t="str">
        <f t="shared" si="12"/>
        <v/>
      </c>
      <c r="R244" s="14" t="str">
        <f t="shared" si="13"/>
        <v/>
      </c>
    </row>
    <row r="245" spans="1:18" x14ac:dyDescent="0.3">
      <c r="A245" s="4" t="str">
        <f>IF('Input data'!A260="","",'Input data'!A260)</f>
        <v/>
      </c>
      <c r="B245" s="4" t="str">
        <f>IF('Input data'!B260="","",'Input data'!B260)</f>
        <v/>
      </c>
      <c r="C245" s="4" t="str">
        <f>IF('Input data'!C260="","",'Input data'!C260)</f>
        <v/>
      </c>
      <c r="D245" s="4" t="str">
        <f>IF('Input data'!D260="","",'Input data'!D260)</f>
        <v/>
      </c>
      <c r="E245" s="4" t="str">
        <f>IF('Input data'!E260="","",'Input data'!E260)</f>
        <v/>
      </c>
      <c r="F245" s="4" t="str">
        <f>IF('Input data'!F260="","",'Input data'!F260)</f>
        <v/>
      </c>
      <c r="G245" s="4">
        <f>IF('Input data'!G260="","",'Input data'!G260)</f>
        <v>0</v>
      </c>
      <c r="H245" s="4" t="str">
        <f>IF('Input data'!H260&gt;0.5,'Input data'!H260,"")</f>
        <v/>
      </c>
      <c r="I245" s="4" t="str">
        <f>IF('Input data'!I260="","",'Input data'!I260)</f>
        <v/>
      </c>
      <c r="J245" s="12" t="str">
        <f>IF('Result 2005-2012'!$R245="","",IF($M$1=2005,'Result 2005-2012'!J245,IF(AND($M$1=2006,'Calculation sheet'!$AQ245="2005-2012"),'Result 2005-2012'!J245*SUM($Y$7:$AE$7)/7,IF(AND($M$1=2007,'Calculation sheet'!$AQ245="2005-2012"),'Result 2005-2012'!J245*SUM($Z$7:$AE$7)/6,IF(AND($M$1=2008,'Calculation sheet'!$AQ245="2005-2012"),'Result 2005-2012'!J245*SUM($AA$7:$AE$7)/5,IF(AND($M$1=2009,'Calculation sheet'!$AQ245="2005-2012"),'Result 2005-2012'!J245*SUM($AB$7:$AE$7)/4,IF(AND($M$1=2010,'Calculation sheet'!$AQ245="2005-2012"),'Result 2005-2012'!J245*SUM($AC$7:$AE$7)/3,IF(AND($M$1=2011,'Calculation sheet'!$AQ245="2005-2012"),'Result 2005-2012'!J245*SUM($AD$7:$AE$7)/2,IF(AND($M$1=2012,'Calculation sheet'!$AQ245="2005-2012"),'Result 2005-2012'!J245*$AE$7,IF(AND($M$1=2006,'Calculation sheet'!$AQ245="1999-2012"),'Result 2005-2012'!J245*SUM($Y$16:$AE$16)/7,IF(AND($M$1=2007,'Calculation sheet'!$AQ245="1999-2012"),'Result 2005-2012'!J245*SUM($Z$16:$AE$16)/6,IF(AND($M$1=2008,'Calculation sheet'!$AQ245="1999-2012"),'Result 2005-2012'!J245*SUM($AA$16:$AE$16)/5,IF(AND($M$1=2009,'Calculation sheet'!$AQ245="1999-2012"),'Result 2005-2012'!J245*SUM($AB$16:$AE$16)/4,IF(AND($M$1=2010,'Calculation sheet'!$AQ245="1999-2012"),'Result 2005-2012'!J245*SUM($AC$16:$AE$16)/3,IF(AND($M$1=2011,'Calculation sheet'!$AQ245="1999-2012"),'Result 2005-2012'!J245*SUM($AD$16:$AE$16)/2,IF(AND($M$1=2012,'Calculation sheet'!$AQ245="1999-2012"),'Result 2005-2012'!J245*$AE$16,""))))))))))))))))</f>
        <v/>
      </c>
      <c r="K245" s="12" t="str">
        <f>IF('Result 2005-2012'!$R245="","",IF($M$1=2005,'Result 2005-2012'!K245,IF(AND($M$1=2006,'Calculation sheet'!$AQ245="2005-2012"),'Result 2005-2012'!K245*SUM($Y$8:$AE$8)/7,IF(AND($M$1=2007,'Calculation sheet'!$AQ245="2005-2012"),'Result 2005-2012'!K245*SUM($Z$8:$AE$8)/6,IF(AND($M$1=2008,'Calculation sheet'!$AQ245="2005-2012"),'Result 2005-2012'!K245*SUM($AA$8:$AE$8)/5,IF(AND($M$1=2009,'Calculation sheet'!$AQ245="2005-2012"),'Result 2005-2012'!K245*SUM($AB$8:$AE$8)/4,IF(AND($M$1=2010,'Calculation sheet'!$AQ245="2005-2012"),'Result 2005-2012'!K245*SUM($AC$8:$AE$8)/3,IF(AND($M$1=2011,'Calculation sheet'!$AQ245="2005-2012"),'Result 2005-2012'!K245*SUM($AD$8:$AE$8)/2,IF(AND($M$1=2012,'Calculation sheet'!$AQ245="2005-2012"),'Result 2005-2012'!K245*$AE$8,IF(AND($M$1=2006,'Calculation sheet'!$AQ245="1999-2012"),'Result 2005-2012'!K245*SUM($Y$17:$AE$17)/7,IF(AND($M$1=2007,'Calculation sheet'!$AQ245="1999-2012"),'Result 2005-2012'!K245*SUM($Z$17:$AE$17)/6,IF(AND($M$1=2008,'Calculation sheet'!$AQ245="1999-2012"),'Result 2005-2012'!K245*SUM($AA$17:$AE$17)/5,IF(AND($M$1=2009,'Calculation sheet'!$AQ245="1999-2012"),'Result 2005-2012'!K245*SUM($AB$17:$AE$17)/4,IF(AND($M$1=2010,'Calculation sheet'!$AQ245="1999-2012"),'Result 2005-2012'!K245*SUM($AC$17:$AE$17)/3,IF(AND($M$1=2011,'Calculation sheet'!$AQ245="1999-2012"),'Result 2005-2012'!K245*SUM($AD$17:$AE$17)/2,IF(AND($M$1=2012,'Calculation sheet'!$AQ245="1999-2012"),'Result 2005-2012'!K245*$AE$17,""))))))))))))))))</f>
        <v/>
      </c>
      <c r="L245" s="12" t="str">
        <f>IF('Result 2005-2012'!$R245="","",IF($M$1=2005,'Result 2005-2012'!L245,IF(AND($M$1=2006,'Calculation sheet'!$AQ245="2005-2012"),'Result 2005-2012'!L245*SUM($Y$9:$AE$9)/7,IF(AND($M$1=2007,'Calculation sheet'!$AQ245="2005-2012"),'Result 2005-2012'!L245*SUM($Z$9:$AE$9)/6,IF(AND($M$1=2008,'Calculation sheet'!$AQ245="2005-2012"),'Result 2005-2012'!L245*SUM($AA$9:$AE$9)/5,IF(AND($M$1=2009,'Calculation sheet'!$AQ245="2005-2012"),'Result 2005-2012'!L245*SUM($AB$9:$AE$9)/4,IF(AND($M$1=2010,'Calculation sheet'!$AQ245="2005-2012"),'Result 2005-2012'!L245*SUM($AC$9:$AE$9)/3,IF(AND($M$1=2011,'Calculation sheet'!$AQ245="2005-2012"),'Result 2005-2012'!L245*SUM($AD$9:$AE$9)/2,IF(AND($M$1=2012,'Calculation sheet'!$AQ245="2005-2012"),'Result 2005-2012'!L245*$AE$9,IF(AND($M$1=2006,'Calculation sheet'!$AQ245="1999-2012"),'Result 2005-2012'!L245*SUM($Y$18:$AE$18)/7,IF(AND($M$1=2007,'Calculation sheet'!$AQ245="1999-2012"),'Result 2005-2012'!L245*SUM($Z$18:$AE$18)/6,IF(AND($M$1=2008,'Calculation sheet'!$AQ245="1999-2012"),'Result 2005-2012'!L245*SUM($AA$18:$AE$18)/5,IF(AND($M$1=2009,'Calculation sheet'!$AQ245="1999-2012"),'Result 2005-2012'!L245*SUM($AB$18:$AE$18)/4,IF(AND($M$1=2010,'Calculation sheet'!$AQ245="1999-2012"),'Result 2005-2012'!L245*SUM($AC$18:$AE$18)/3,IF(AND($M$1=2011,'Calculation sheet'!$AQ245="1999-2012"),'Result 2005-2012'!L245*SUM($AD$18:$AE$18)/2,IF(AND($M$1=2012,'Calculation sheet'!$AQ245="1999-2012"),'Result 2005-2012'!L245*$AE$18,""))))))))))))))))</f>
        <v/>
      </c>
      <c r="M245" s="12" t="str">
        <f t="shared" si="11"/>
        <v/>
      </c>
      <c r="N245" s="12" t="str">
        <f>IF('Result 2005-2012'!$R245="","",IF($M$1=2005,'Result 2005-2012'!N245,IF(AND($M$1=2006,'Calculation sheet'!$AQ245="2005-2012"),'Result 2005-2012'!N245*SUM($Y$10:$AE$10)/7,IF(AND($M$1=2007,'Calculation sheet'!$AQ245="2005-2012"),'Result 2005-2012'!N245*SUM($Z$10:$AE$10)/6,IF(AND($M$1=2008,'Calculation sheet'!$AQ245="2005-2012"),'Result 2005-2012'!N245*SUM($AA$10:$AE$10)/5,IF(AND($M$1=2009,'Calculation sheet'!$AQ245="2005-2012"),'Result 2005-2012'!N245*SUM($AB$10:$AE$10)/4,IF(AND($M$1=2010,'Calculation sheet'!$AQ245="2005-2012"),'Result 2005-2012'!N245*SUM($AC$10:$AE$10)/3,IF(AND($M$1=2011,'Calculation sheet'!$AQ245="2005-2012"),'Result 2005-2012'!N245*SUM($AD$10:$AE$10)/2,IF(AND($M$1=2012,'Calculation sheet'!$AQ245="2005-2012"),'Result 2005-2012'!N245*$AE$10,IF(AND($M$1=2006,'Calculation sheet'!$AQ245="1999-2012"),'Result 2005-2012'!N245*SUM($Y$16:$AE$16)/7,IF(AND($M$1=2007,'Calculation sheet'!$AQ245="1999-2012"),'Result 2005-2012'!N245*SUM($Z$16:$AE$16)/6,IF(AND($M$1=2008,'Calculation sheet'!$AQ245="1999-2012"),'Result 2005-2012'!N245*SUM($AA$16:$AE$16)/5,IF(AND($M$1=2009,'Calculation sheet'!$AQ245="1999-2012"),'Result 2005-2012'!N245*SUM($AB$16:$AE$16)/4,IF(AND($M$1=2010,'Calculation sheet'!$AQ245="1999-2012"),'Result 2005-2012'!N245*SUM($AC$16:$AE$16)/3,IF(AND($M$1=2011,'Calculation sheet'!$AQ245="1999-2012"),'Result 2005-2012'!N245*SUM($AD$16:$AE$16)/2,IF(AND($M$1=2012,'Calculation sheet'!$AQ245="1999-2012"),'Result 2005-2012'!N245*$AE$16,""))))))))))))))))</f>
        <v/>
      </c>
      <c r="O245" s="12" t="str">
        <f>IF('Result 2005-2012'!$R245="","",IF($M$1=2005,'Result 2005-2012'!O245,IF(AND($M$1=2006,'Calculation sheet'!$AQ245="2005-2012"),'Result 2005-2012'!O245*SUM($Y$10:$AE$10)/7,IF(AND($M$1=2007,'Calculation sheet'!$AQ245="2005-2012"),'Result 2005-2012'!O245*SUM($Z$10:$AE$10)/6,IF(AND($M$1=2008,'Calculation sheet'!$AQ245="2005-2012"),'Result 2005-2012'!O245*SUM($AA$10:$AE$10)/5,IF(AND($M$1=2009,'Calculation sheet'!$AQ245="2005-2012"),'Result 2005-2012'!O245*SUM($AB$10:$AE$10)/4,IF(AND($M$1=2010,'Calculation sheet'!$AQ245="2005-2012"),'Result 2005-2012'!O245*SUM($AC$10:$AE$10)/3,IF(AND($M$1=2011,'Calculation sheet'!$AQ245="2005-2012"),'Result 2005-2012'!O245*SUM($AD$10:$AE$10)/2,IF(AND($M$1=2012,'Calculation sheet'!$AQ245="2005-2012"),'Result 2005-2012'!O245*$AE$10,IF(AND($M$1=2006,'Calculation sheet'!$AQ245="1999-2012"),'Result 2005-2012'!O245*SUM($Y$16:$AE$16)/7,IF(AND($M$1=2007,'Calculation sheet'!$AQ245="1999-2012"),'Result 2005-2012'!O245*SUM($Z$16:$AE$16)/6,IF(AND($M$1=2008,'Calculation sheet'!$AQ245="1999-2012"),'Result 2005-2012'!O245*SUM($AA$16:$AE$16)/5,IF(AND($M$1=2009,'Calculation sheet'!$AQ245="1999-2012"),'Result 2005-2012'!O245*SUM($AB$16:$AE$16)/4,IF(AND($M$1=2010,'Calculation sheet'!$AQ245="1999-2012"),'Result 2005-2012'!O245*SUM($AC$16:$AE$16)/3,IF(AND($M$1=2011,'Calculation sheet'!$AQ245="1999-2012"),'Result 2005-2012'!O245*SUM($AD$16:$AE$16)/2,IF(AND($M$1=2012,'Calculation sheet'!$AQ245="1999-2012"),'Result 2005-2012'!O245*$AE$16,""))))))))))))))))</f>
        <v/>
      </c>
      <c r="P245" s="12" t="str">
        <f>IF('Result 2005-2012'!$R245="","",IF($M$1=2005,'Result 2005-2012'!P245,IF(AND($M$1=2006,'Calculation sheet'!$AQ245="2005-2012"),'Result 2005-2012'!P245*SUM($Y$11:$AE$11)/7,IF(AND($M$1=2007,'Calculation sheet'!$AQ245="2005-2012"),'Result 2005-2012'!P245*SUM($Z$11:$AE$11)/6,IF(AND($M$1=2008,'Calculation sheet'!$AQ245="2005-2012"),'Result 2005-2012'!P245*SUM($AA$11:$AE$11)/5,IF(AND($M$1=2009,'Calculation sheet'!$AQ245="2005-2012"),'Result 2005-2012'!P245*SUM($AB$11:$AE$11)/4,IF(AND($M$1=2010,'Calculation sheet'!$AQ245="2005-2012"),'Result 2005-2012'!P245*SUM($AC$11:$AE$11)/3,IF(AND($M$1=2011,'Calculation sheet'!$AQ245="2005-2012"),'Result 2005-2012'!P245*SUM($AD$11:$AE$11)/2,IF(AND($M$1=2012,'Calculation sheet'!$AQ245="2005-2012"),'Result 2005-2012'!P245*$AE$11,IF(AND($M$1=2006,'Calculation sheet'!$AQ245="1999-2012"),'Result 2005-2012'!P245*SUM($Y$16:$AE$16)/7,IF(AND($M$1=2007,'Calculation sheet'!$AQ245="1999-2012"),'Result 2005-2012'!P245*SUM($Z$16:$AE$16)/6,IF(AND($M$1=2008,'Calculation sheet'!$AQ245="1999-2012"),'Result 2005-2012'!P245*SUM($AA$16:$AE$16)/5,IF(AND($M$1=2009,'Calculation sheet'!$AQ245="1999-2012"),'Result 2005-2012'!P245*SUM($AB$16:$AE$16)/4,IF(AND($M$1=2010,'Calculation sheet'!$AQ245="1999-2012"),'Result 2005-2012'!P245*SUM($AC$16:$AE$16)/3,IF(AND($M$1=2011,'Calculation sheet'!$AQ245="1999-2012"),'Result 2005-2012'!P245*SUM($AD$16:$AE$16)/2,IF(AND($M$1=2012,'Calculation sheet'!$AQ245="1999-2012"),'Result 2005-2012'!P245*$AE$16,""))))))))))))))))</f>
        <v/>
      </c>
      <c r="Q245" s="12" t="str">
        <f t="shared" si="12"/>
        <v/>
      </c>
      <c r="R245" s="14" t="str">
        <f t="shared" si="13"/>
        <v/>
      </c>
    </row>
    <row r="246" spans="1:18" x14ac:dyDescent="0.3">
      <c r="A246" s="4" t="str">
        <f>IF('Input data'!A261="","",'Input data'!A261)</f>
        <v/>
      </c>
      <c r="B246" s="4" t="str">
        <f>IF('Input data'!B261="","",'Input data'!B261)</f>
        <v/>
      </c>
      <c r="C246" s="4" t="str">
        <f>IF('Input data'!C261="","",'Input data'!C261)</f>
        <v/>
      </c>
      <c r="D246" s="4" t="str">
        <f>IF('Input data'!D261="","",'Input data'!D261)</f>
        <v/>
      </c>
      <c r="E246" s="4" t="str">
        <f>IF('Input data'!E261="","",'Input data'!E261)</f>
        <v/>
      </c>
      <c r="F246" s="4" t="str">
        <f>IF('Input data'!F261="","",'Input data'!F261)</f>
        <v/>
      </c>
      <c r="G246" s="4">
        <f>IF('Input data'!G261="","",'Input data'!G261)</f>
        <v>0</v>
      </c>
      <c r="H246" s="4" t="str">
        <f>IF('Input data'!H261&gt;0.5,'Input data'!H261,"")</f>
        <v/>
      </c>
      <c r="I246" s="4" t="str">
        <f>IF('Input data'!I261="","",'Input data'!I261)</f>
        <v/>
      </c>
      <c r="J246" s="12" t="str">
        <f>IF('Result 2005-2012'!$R246="","",IF($M$1=2005,'Result 2005-2012'!J246,IF(AND($M$1=2006,'Calculation sheet'!$AQ246="2005-2012"),'Result 2005-2012'!J246*SUM($Y$7:$AE$7)/7,IF(AND($M$1=2007,'Calculation sheet'!$AQ246="2005-2012"),'Result 2005-2012'!J246*SUM($Z$7:$AE$7)/6,IF(AND($M$1=2008,'Calculation sheet'!$AQ246="2005-2012"),'Result 2005-2012'!J246*SUM($AA$7:$AE$7)/5,IF(AND($M$1=2009,'Calculation sheet'!$AQ246="2005-2012"),'Result 2005-2012'!J246*SUM($AB$7:$AE$7)/4,IF(AND($M$1=2010,'Calculation sheet'!$AQ246="2005-2012"),'Result 2005-2012'!J246*SUM($AC$7:$AE$7)/3,IF(AND($M$1=2011,'Calculation sheet'!$AQ246="2005-2012"),'Result 2005-2012'!J246*SUM($AD$7:$AE$7)/2,IF(AND($M$1=2012,'Calculation sheet'!$AQ246="2005-2012"),'Result 2005-2012'!J246*$AE$7,IF(AND($M$1=2006,'Calculation sheet'!$AQ246="1999-2012"),'Result 2005-2012'!J246*SUM($Y$16:$AE$16)/7,IF(AND($M$1=2007,'Calculation sheet'!$AQ246="1999-2012"),'Result 2005-2012'!J246*SUM($Z$16:$AE$16)/6,IF(AND($M$1=2008,'Calculation sheet'!$AQ246="1999-2012"),'Result 2005-2012'!J246*SUM($AA$16:$AE$16)/5,IF(AND($M$1=2009,'Calculation sheet'!$AQ246="1999-2012"),'Result 2005-2012'!J246*SUM($AB$16:$AE$16)/4,IF(AND($M$1=2010,'Calculation sheet'!$AQ246="1999-2012"),'Result 2005-2012'!J246*SUM($AC$16:$AE$16)/3,IF(AND($M$1=2011,'Calculation sheet'!$AQ246="1999-2012"),'Result 2005-2012'!J246*SUM($AD$16:$AE$16)/2,IF(AND($M$1=2012,'Calculation sheet'!$AQ246="1999-2012"),'Result 2005-2012'!J246*$AE$16,""))))))))))))))))</f>
        <v/>
      </c>
      <c r="K246" s="12" t="str">
        <f>IF('Result 2005-2012'!$R246="","",IF($M$1=2005,'Result 2005-2012'!K246,IF(AND($M$1=2006,'Calculation sheet'!$AQ246="2005-2012"),'Result 2005-2012'!K246*SUM($Y$8:$AE$8)/7,IF(AND($M$1=2007,'Calculation sheet'!$AQ246="2005-2012"),'Result 2005-2012'!K246*SUM($Z$8:$AE$8)/6,IF(AND($M$1=2008,'Calculation sheet'!$AQ246="2005-2012"),'Result 2005-2012'!K246*SUM($AA$8:$AE$8)/5,IF(AND($M$1=2009,'Calculation sheet'!$AQ246="2005-2012"),'Result 2005-2012'!K246*SUM($AB$8:$AE$8)/4,IF(AND($M$1=2010,'Calculation sheet'!$AQ246="2005-2012"),'Result 2005-2012'!K246*SUM($AC$8:$AE$8)/3,IF(AND($M$1=2011,'Calculation sheet'!$AQ246="2005-2012"),'Result 2005-2012'!K246*SUM($AD$8:$AE$8)/2,IF(AND($M$1=2012,'Calculation sheet'!$AQ246="2005-2012"),'Result 2005-2012'!K246*$AE$8,IF(AND($M$1=2006,'Calculation sheet'!$AQ246="1999-2012"),'Result 2005-2012'!K246*SUM($Y$17:$AE$17)/7,IF(AND($M$1=2007,'Calculation sheet'!$AQ246="1999-2012"),'Result 2005-2012'!K246*SUM($Z$17:$AE$17)/6,IF(AND($M$1=2008,'Calculation sheet'!$AQ246="1999-2012"),'Result 2005-2012'!K246*SUM($AA$17:$AE$17)/5,IF(AND($M$1=2009,'Calculation sheet'!$AQ246="1999-2012"),'Result 2005-2012'!K246*SUM($AB$17:$AE$17)/4,IF(AND($M$1=2010,'Calculation sheet'!$AQ246="1999-2012"),'Result 2005-2012'!K246*SUM($AC$17:$AE$17)/3,IF(AND($M$1=2011,'Calculation sheet'!$AQ246="1999-2012"),'Result 2005-2012'!K246*SUM($AD$17:$AE$17)/2,IF(AND($M$1=2012,'Calculation sheet'!$AQ246="1999-2012"),'Result 2005-2012'!K246*$AE$17,""))))))))))))))))</f>
        <v/>
      </c>
      <c r="L246" s="12" t="str">
        <f>IF('Result 2005-2012'!$R246="","",IF($M$1=2005,'Result 2005-2012'!L246,IF(AND($M$1=2006,'Calculation sheet'!$AQ246="2005-2012"),'Result 2005-2012'!L246*SUM($Y$9:$AE$9)/7,IF(AND($M$1=2007,'Calculation sheet'!$AQ246="2005-2012"),'Result 2005-2012'!L246*SUM($Z$9:$AE$9)/6,IF(AND($M$1=2008,'Calculation sheet'!$AQ246="2005-2012"),'Result 2005-2012'!L246*SUM($AA$9:$AE$9)/5,IF(AND($M$1=2009,'Calculation sheet'!$AQ246="2005-2012"),'Result 2005-2012'!L246*SUM($AB$9:$AE$9)/4,IF(AND($M$1=2010,'Calculation sheet'!$AQ246="2005-2012"),'Result 2005-2012'!L246*SUM($AC$9:$AE$9)/3,IF(AND($M$1=2011,'Calculation sheet'!$AQ246="2005-2012"),'Result 2005-2012'!L246*SUM($AD$9:$AE$9)/2,IF(AND($M$1=2012,'Calculation sheet'!$AQ246="2005-2012"),'Result 2005-2012'!L246*$AE$9,IF(AND($M$1=2006,'Calculation sheet'!$AQ246="1999-2012"),'Result 2005-2012'!L246*SUM($Y$18:$AE$18)/7,IF(AND($M$1=2007,'Calculation sheet'!$AQ246="1999-2012"),'Result 2005-2012'!L246*SUM($Z$18:$AE$18)/6,IF(AND($M$1=2008,'Calculation sheet'!$AQ246="1999-2012"),'Result 2005-2012'!L246*SUM($AA$18:$AE$18)/5,IF(AND($M$1=2009,'Calculation sheet'!$AQ246="1999-2012"),'Result 2005-2012'!L246*SUM($AB$18:$AE$18)/4,IF(AND($M$1=2010,'Calculation sheet'!$AQ246="1999-2012"),'Result 2005-2012'!L246*SUM($AC$18:$AE$18)/3,IF(AND($M$1=2011,'Calculation sheet'!$AQ246="1999-2012"),'Result 2005-2012'!L246*SUM($AD$18:$AE$18)/2,IF(AND($M$1=2012,'Calculation sheet'!$AQ246="1999-2012"),'Result 2005-2012'!L246*$AE$18,""))))))))))))))))</f>
        <v/>
      </c>
      <c r="M246" s="12" t="str">
        <f t="shared" si="11"/>
        <v/>
      </c>
      <c r="N246" s="12" t="str">
        <f>IF('Result 2005-2012'!$R246="","",IF($M$1=2005,'Result 2005-2012'!N246,IF(AND($M$1=2006,'Calculation sheet'!$AQ246="2005-2012"),'Result 2005-2012'!N246*SUM($Y$10:$AE$10)/7,IF(AND($M$1=2007,'Calculation sheet'!$AQ246="2005-2012"),'Result 2005-2012'!N246*SUM($Z$10:$AE$10)/6,IF(AND($M$1=2008,'Calculation sheet'!$AQ246="2005-2012"),'Result 2005-2012'!N246*SUM($AA$10:$AE$10)/5,IF(AND($M$1=2009,'Calculation sheet'!$AQ246="2005-2012"),'Result 2005-2012'!N246*SUM($AB$10:$AE$10)/4,IF(AND($M$1=2010,'Calculation sheet'!$AQ246="2005-2012"),'Result 2005-2012'!N246*SUM($AC$10:$AE$10)/3,IF(AND($M$1=2011,'Calculation sheet'!$AQ246="2005-2012"),'Result 2005-2012'!N246*SUM($AD$10:$AE$10)/2,IF(AND($M$1=2012,'Calculation sheet'!$AQ246="2005-2012"),'Result 2005-2012'!N246*$AE$10,IF(AND($M$1=2006,'Calculation sheet'!$AQ246="1999-2012"),'Result 2005-2012'!N246*SUM($Y$16:$AE$16)/7,IF(AND($M$1=2007,'Calculation sheet'!$AQ246="1999-2012"),'Result 2005-2012'!N246*SUM($Z$16:$AE$16)/6,IF(AND($M$1=2008,'Calculation sheet'!$AQ246="1999-2012"),'Result 2005-2012'!N246*SUM($AA$16:$AE$16)/5,IF(AND($M$1=2009,'Calculation sheet'!$AQ246="1999-2012"),'Result 2005-2012'!N246*SUM($AB$16:$AE$16)/4,IF(AND($M$1=2010,'Calculation sheet'!$AQ246="1999-2012"),'Result 2005-2012'!N246*SUM($AC$16:$AE$16)/3,IF(AND($M$1=2011,'Calculation sheet'!$AQ246="1999-2012"),'Result 2005-2012'!N246*SUM($AD$16:$AE$16)/2,IF(AND($M$1=2012,'Calculation sheet'!$AQ246="1999-2012"),'Result 2005-2012'!N246*$AE$16,""))))))))))))))))</f>
        <v/>
      </c>
      <c r="O246" s="12" t="str">
        <f>IF('Result 2005-2012'!$R246="","",IF($M$1=2005,'Result 2005-2012'!O246,IF(AND($M$1=2006,'Calculation sheet'!$AQ246="2005-2012"),'Result 2005-2012'!O246*SUM($Y$10:$AE$10)/7,IF(AND($M$1=2007,'Calculation sheet'!$AQ246="2005-2012"),'Result 2005-2012'!O246*SUM($Z$10:$AE$10)/6,IF(AND($M$1=2008,'Calculation sheet'!$AQ246="2005-2012"),'Result 2005-2012'!O246*SUM($AA$10:$AE$10)/5,IF(AND($M$1=2009,'Calculation sheet'!$AQ246="2005-2012"),'Result 2005-2012'!O246*SUM($AB$10:$AE$10)/4,IF(AND($M$1=2010,'Calculation sheet'!$AQ246="2005-2012"),'Result 2005-2012'!O246*SUM($AC$10:$AE$10)/3,IF(AND($M$1=2011,'Calculation sheet'!$AQ246="2005-2012"),'Result 2005-2012'!O246*SUM($AD$10:$AE$10)/2,IF(AND($M$1=2012,'Calculation sheet'!$AQ246="2005-2012"),'Result 2005-2012'!O246*$AE$10,IF(AND($M$1=2006,'Calculation sheet'!$AQ246="1999-2012"),'Result 2005-2012'!O246*SUM($Y$16:$AE$16)/7,IF(AND($M$1=2007,'Calculation sheet'!$AQ246="1999-2012"),'Result 2005-2012'!O246*SUM($Z$16:$AE$16)/6,IF(AND($M$1=2008,'Calculation sheet'!$AQ246="1999-2012"),'Result 2005-2012'!O246*SUM($AA$16:$AE$16)/5,IF(AND($M$1=2009,'Calculation sheet'!$AQ246="1999-2012"),'Result 2005-2012'!O246*SUM($AB$16:$AE$16)/4,IF(AND($M$1=2010,'Calculation sheet'!$AQ246="1999-2012"),'Result 2005-2012'!O246*SUM($AC$16:$AE$16)/3,IF(AND($M$1=2011,'Calculation sheet'!$AQ246="1999-2012"),'Result 2005-2012'!O246*SUM($AD$16:$AE$16)/2,IF(AND($M$1=2012,'Calculation sheet'!$AQ246="1999-2012"),'Result 2005-2012'!O246*$AE$16,""))))))))))))))))</f>
        <v/>
      </c>
      <c r="P246" s="12" t="str">
        <f>IF('Result 2005-2012'!$R246="","",IF($M$1=2005,'Result 2005-2012'!P246,IF(AND($M$1=2006,'Calculation sheet'!$AQ246="2005-2012"),'Result 2005-2012'!P246*SUM($Y$11:$AE$11)/7,IF(AND($M$1=2007,'Calculation sheet'!$AQ246="2005-2012"),'Result 2005-2012'!P246*SUM($Z$11:$AE$11)/6,IF(AND($M$1=2008,'Calculation sheet'!$AQ246="2005-2012"),'Result 2005-2012'!P246*SUM($AA$11:$AE$11)/5,IF(AND($M$1=2009,'Calculation sheet'!$AQ246="2005-2012"),'Result 2005-2012'!P246*SUM($AB$11:$AE$11)/4,IF(AND($M$1=2010,'Calculation sheet'!$AQ246="2005-2012"),'Result 2005-2012'!P246*SUM($AC$11:$AE$11)/3,IF(AND($M$1=2011,'Calculation sheet'!$AQ246="2005-2012"),'Result 2005-2012'!P246*SUM($AD$11:$AE$11)/2,IF(AND($M$1=2012,'Calculation sheet'!$AQ246="2005-2012"),'Result 2005-2012'!P246*$AE$11,IF(AND($M$1=2006,'Calculation sheet'!$AQ246="1999-2012"),'Result 2005-2012'!P246*SUM($Y$16:$AE$16)/7,IF(AND($M$1=2007,'Calculation sheet'!$AQ246="1999-2012"),'Result 2005-2012'!P246*SUM($Z$16:$AE$16)/6,IF(AND($M$1=2008,'Calculation sheet'!$AQ246="1999-2012"),'Result 2005-2012'!P246*SUM($AA$16:$AE$16)/5,IF(AND($M$1=2009,'Calculation sheet'!$AQ246="1999-2012"),'Result 2005-2012'!P246*SUM($AB$16:$AE$16)/4,IF(AND($M$1=2010,'Calculation sheet'!$AQ246="1999-2012"),'Result 2005-2012'!P246*SUM($AC$16:$AE$16)/3,IF(AND($M$1=2011,'Calculation sheet'!$AQ246="1999-2012"),'Result 2005-2012'!P246*SUM($AD$16:$AE$16)/2,IF(AND($M$1=2012,'Calculation sheet'!$AQ246="1999-2012"),'Result 2005-2012'!P246*$AE$16,""))))))))))))))))</f>
        <v/>
      </c>
      <c r="Q246" s="12" t="str">
        <f t="shared" si="12"/>
        <v/>
      </c>
      <c r="R246" s="14" t="str">
        <f t="shared" si="13"/>
        <v/>
      </c>
    </row>
    <row r="247" spans="1:18" x14ac:dyDescent="0.3">
      <c r="A247" s="4" t="str">
        <f>IF('Input data'!A262="","",'Input data'!A262)</f>
        <v/>
      </c>
      <c r="B247" s="4" t="str">
        <f>IF('Input data'!B262="","",'Input data'!B262)</f>
        <v/>
      </c>
      <c r="C247" s="4" t="str">
        <f>IF('Input data'!C262="","",'Input data'!C262)</f>
        <v/>
      </c>
      <c r="D247" s="4" t="str">
        <f>IF('Input data'!D262="","",'Input data'!D262)</f>
        <v/>
      </c>
      <c r="E247" s="4" t="str">
        <f>IF('Input data'!E262="","",'Input data'!E262)</f>
        <v/>
      </c>
      <c r="F247" s="4" t="str">
        <f>IF('Input data'!F262="","",'Input data'!F262)</f>
        <v/>
      </c>
      <c r="G247" s="4">
        <f>IF('Input data'!G262="","",'Input data'!G262)</f>
        <v>0</v>
      </c>
      <c r="H247" s="4" t="str">
        <f>IF('Input data'!H262&gt;0.5,'Input data'!H262,"")</f>
        <v/>
      </c>
      <c r="I247" s="4" t="str">
        <f>IF('Input data'!I262="","",'Input data'!I262)</f>
        <v/>
      </c>
      <c r="J247" s="12" t="str">
        <f>IF('Result 2005-2012'!$R247="","",IF($M$1=2005,'Result 2005-2012'!J247,IF(AND($M$1=2006,'Calculation sheet'!$AQ247="2005-2012"),'Result 2005-2012'!J247*SUM($Y$7:$AE$7)/7,IF(AND($M$1=2007,'Calculation sheet'!$AQ247="2005-2012"),'Result 2005-2012'!J247*SUM($Z$7:$AE$7)/6,IF(AND($M$1=2008,'Calculation sheet'!$AQ247="2005-2012"),'Result 2005-2012'!J247*SUM($AA$7:$AE$7)/5,IF(AND($M$1=2009,'Calculation sheet'!$AQ247="2005-2012"),'Result 2005-2012'!J247*SUM($AB$7:$AE$7)/4,IF(AND($M$1=2010,'Calculation sheet'!$AQ247="2005-2012"),'Result 2005-2012'!J247*SUM($AC$7:$AE$7)/3,IF(AND($M$1=2011,'Calculation sheet'!$AQ247="2005-2012"),'Result 2005-2012'!J247*SUM($AD$7:$AE$7)/2,IF(AND($M$1=2012,'Calculation sheet'!$AQ247="2005-2012"),'Result 2005-2012'!J247*$AE$7,IF(AND($M$1=2006,'Calculation sheet'!$AQ247="1999-2012"),'Result 2005-2012'!J247*SUM($Y$16:$AE$16)/7,IF(AND($M$1=2007,'Calculation sheet'!$AQ247="1999-2012"),'Result 2005-2012'!J247*SUM($Z$16:$AE$16)/6,IF(AND($M$1=2008,'Calculation sheet'!$AQ247="1999-2012"),'Result 2005-2012'!J247*SUM($AA$16:$AE$16)/5,IF(AND($M$1=2009,'Calculation sheet'!$AQ247="1999-2012"),'Result 2005-2012'!J247*SUM($AB$16:$AE$16)/4,IF(AND($M$1=2010,'Calculation sheet'!$AQ247="1999-2012"),'Result 2005-2012'!J247*SUM($AC$16:$AE$16)/3,IF(AND($M$1=2011,'Calculation sheet'!$AQ247="1999-2012"),'Result 2005-2012'!J247*SUM($AD$16:$AE$16)/2,IF(AND($M$1=2012,'Calculation sheet'!$AQ247="1999-2012"),'Result 2005-2012'!J247*$AE$16,""))))))))))))))))</f>
        <v/>
      </c>
      <c r="K247" s="12" t="str">
        <f>IF('Result 2005-2012'!$R247="","",IF($M$1=2005,'Result 2005-2012'!K247,IF(AND($M$1=2006,'Calculation sheet'!$AQ247="2005-2012"),'Result 2005-2012'!K247*SUM($Y$8:$AE$8)/7,IF(AND($M$1=2007,'Calculation sheet'!$AQ247="2005-2012"),'Result 2005-2012'!K247*SUM($Z$8:$AE$8)/6,IF(AND($M$1=2008,'Calculation sheet'!$AQ247="2005-2012"),'Result 2005-2012'!K247*SUM($AA$8:$AE$8)/5,IF(AND($M$1=2009,'Calculation sheet'!$AQ247="2005-2012"),'Result 2005-2012'!K247*SUM($AB$8:$AE$8)/4,IF(AND($M$1=2010,'Calculation sheet'!$AQ247="2005-2012"),'Result 2005-2012'!K247*SUM($AC$8:$AE$8)/3,IF(AND($M$1=2011,'Calculation sheet'!$AQ247="2005-2012"),'Result 2005-2012'!K247*SUM($AD$8:$AE$8)/2,IF(AND($M$1=2012,'Calculation sheet'!$AQ247="2005-2012"),'Result 2005-2012'!K247*$AE$8,IF(AND($M$1=2006,'Calculation sheet'!$AQ247="1999-2012"),'Result 2005-2012'!K247*SUM($Y$17:$AE$17)/7,IF(AND($M$1=2007,'Calculation sheet'!$AQ247="1999-2012"),'Result 2005-2012'!K247*SUM($Z$17:$AE$17)/6,IF(AND($M$1=2008,'Calculation sheet'!$AQ247="1999-2012"),'Result 2005-2012'!K247*SUM($AA$17:$AE$17)/5,IF(AND($M$1=2009,'Calculation sheet'!$AQ247="1999-2012"),'Result 2005-2012'!K247*SUM($AB$17:$AE$17)/4,IF(AND($M$1=2010,'Calculation sheet'!$AQ247="1999-2012"),'Result 2005-2012'!K247*SUM($AC$17:$AE$17)/3,IF(AND($M$1=2011,'Calculation sheet'!$AQ247="1999-2012"),'Result 2005-2012'!K247*SUM($AD$17:$AE$17)/2,IF(AND($M$1=2012,'Calculation sheet'!$AQ247="1999-2012"),'Result 2005-2012'!K247*$AE$17,""))))))))))))))))</f>
        <v/>
      </c>
      <c r="L247" s="12" t="str">
        <f>IF('Result 2005-2012'!$R247="","",IF($M$1=2005,'Result 2005-2012'!L247,IF(AND($M$1=2006,'Calculation sheet'!$AQ247="2005-2012"),'Result 2005-2012'!L247*SUM($Y$9:$AE$9)/7,IF(AND($M$1=2007,'Calculation sheet'!$AQ247="2005-2012"),'Result 2005-2012'!L247*SUM($Z$9:$AE$9)/6,IF(AND($M$1=2008,'Calculation sheet'!$AQ247="2005-2012"),'Result 2005-2012'!L247*SUM($AA$9:$AE$9)/5,IF(AND($M$1=2009,'Calculation sheet'!$AQ247="2005-2012"),'Result 2005-2012'!L247*SUM($AB$9:$AE$9)/4,IF(AND($M$1=2010,'Calculation sheet'!$AQ247="2005-2012"),'Result 2005-2012'!L247*SUM($AC$9:$AE$9)/3,IF(AND($M$1=2011,'Calculation sheet'!$AQ247="2005-2012"),'Result 2005-2012'!L247*SUM($AD$9:$AE$9)/2,IF(AND($M$1=2012,'Calculation sheet'!$AQ247="2005-2012"),'Result 2005-2012'!L247*$AE$9,IF(AND($M$1=2006,'Calculation sheet'!$AQ247="1999-2012"),'Result 2005-2012'!L247*SUM($Y$18:$AE$18)/7,IF(AND($M$1=2007,'Calculation sheet'!$AQ247="1999-2012"),'Result 2005-2012'!L247*SUM($Z$18:$AE$18)/6,IF(AND($M$1=2008,'Calculation sheet'!$AQ247="1999-2012"),'Result 2005-2012'!L247*SUM($AA$18:$AE$18)/5,IF(AND($M$1=2009,'Calculation sheet'!$AQ247="1999-2012"),'Result 2005-2012'!L247*SUM($AB$18:$AE$18)/4,IF(AND($M$1=2010,'Calculation sheet'!$AQ247="1999-2012"),'Result 2005-2012'!L247*SUM($AC$18:$AE$18)/3,IF(AND($M$1=2011,'Calculation sheet'!$AQ247="1999-2012"),'Result 2005-2012'!L247*SUM($AD$18:$AE$18)/2,IF(AND($M$1=2012,'Calculation sheet'!$AQ247="1999-2012"),'Result 2005-2012'!L247*$AE$18,""))))))))))))))))</f>
        <v/>
      </c>
      <c r="M247" s="12" t="str">
        <f t="shared" si="11"/>
        <v/>
      </c>
      <c r="N247" s="12" t="str">
        <f>IF('Result 2005-2012'!$R247="","",IF($M$1=2005,'Result 2005-2012'!N247,IF(AND($M$1=2006,'Calculation sheet'!$AQ247="2005-2012"),'Result 2005-2012'!N247*SUM($Y$10:$AE$10)/7,IF(AND($M$1=2007,'Calculation sheet'!$AQ247="2005-2012"),'Result 2005-2012'!N247*SUM($Z$10:$AE$10)/6,IF(AND($M$1=2008,'Calculation sheet'!$AQ247="2005-2012"),'Result 2005-2012'!N247*SUM($AA$10:$AE$10)/5,IF(AND($M$1=2009,'Calculation sheet'!$AQ247="2005-2012"),'Result 2005-2012'!N247*SUM($AB$10:$AE$10)/4,IF(AND($M$1=2010,'Calculation sheet'!$AQ247="2005-2012"),'Result 2005-2012'!N247*SUM($AC$10:$AE$10)/3,IF(AND($M$1=2011,'Calculation sheet'!$AQ247="2005-2012"),'Result 2005-2012'!N247*SUM($AD$10:$AE$10)/2,IF(AND($M$1=2012,'Calculation sheet'!$AQ247="2005-2012"),'Result 2005-2012'!N247*$AE$10,IF(AND($M$1=2006,'Calculation sheet'!$AQ247="1999-2012"),'Result 2005-2012'!N247*SUM($Y$16:$AE$16)/7,IF(AND($M$1=2007,'Calculation sheet'!$AQ247="1999-2012"),'Result 2005-2012'!N247*SUM($Z$16:$AE$16)/6,IF(AND($M$1=2008,'Calculation sheet'!$AQ247="1999-2012"),'Result 2005-2012'!N247*SUM($AA$16:$AE$16)/5,IF(AND($M$1=2009,'Calculation sheet'!$AQ247="1999-2012"),'Result 2005-2012'!N247*SUM($AB$16:$AE$16)/4,IF(AND($M$1=2010,'Calculation sheet'!$AQ247="1999-2012"),'Result 2005-2012'!N247*SUM($AC$16:$AE$16)/3,IF(AND($M$1=2011,'Calculation sheet'!$AQ247="1999-2012"),'Result 2005-2012'!N247*SUM($AD$16:$AE$16)/2,IF(AND($M$1=2012,'Calculation sheet'!$AQ247="1999-2012"),'Result 2005-2012'!N247*$AE$16,""))))))))))))))))</f>
        <v/>
      </c>
      <c r="O247" s="12" t="str">
        <f>IF('Result 2005-2012'!$R247="","",IF($M$1=2005,'Result 2005-2012'!O247,IF(AND($M$1=2006,'Calculation sheet'!$AQ247="2005-2012"),'Result 2005-2012'!O247*SUM($Y$10:$AE$10)/7,IF(AND($M$1=2007,'Calculation sheet'!$AQ247="2005-2012"),'Result 2005-2012'!O247*SUM($Z$10:$AE$10)/6,IF(AND($M$1=2008,'Calculation sheet'!$AQ247="2005-2012"),'Result 2005-2012'!O247*SUM($AA$10:$AE$10)/5,IF(AND($M$1=2009,'Calculation sheet'!$AQ247="2005-2012"),'Result 2005-2012'!O247*SUM($AB$10:$AE$10)/4,IF(AND($M$1=2010,'Calculation sheet'!$AQ247="2005-2012"),'Result 2005-2012'!O247*SUM($AC$10:$AE$10)/3,IF(AND($M$1=2011,'Calculation sheet'!$AQ247="2005-2012"),'Result 2005-2012'!O247*SUM($AD$10:$AE$10)/2,IF(AND($M$1=2012,'Calculation sheet'!$AQ247="2005-2012"),'Result 2005-2012'!O247*$AE$10,IF(AND($M$1=2006,'Calculation sheet'!$AQ247="1999-2012"),'Result 2005-2012'!O247*SUM($Y$16:$AE$16)/7,IF(AND($M$1=2007,'Calculation sheet'!$AQ247="1999-2012"),'Result 2005-2012'!O247*SUM($Z$16:$AE$16)/6,IF(AND($M$1=2008,'Calculation sheet'!$AQ247="1999-2012"),'Result 2005-2012'!O247*SUM($AA$16:$AE$16)/5,IF(AND($M$1=2009,'Calculation sheet'!$AQ247="1999-2012"),'Result 2005-2012'!O247*SUM($AB$16:$AE$16)/4,IF(AND($M$1=2010,'Calculation sheet'!$AQ247="1999-2012"),'Result 2005-2012'!O247*SUM($AC$16:$AE$16)/3,IF(AND($M$1=2011,'Calculation sheet'!$AQ247="1999-2012"),'Result 2005-2012'!O247*SUM($AD$16:$AE$16)/2,IF(AND($M$1=2012,'Calculation sheet'!$AQ247="1999-2012"),'Result 2005-2012'!O247*$AE$16,""))))))))))))))))</f>
        <v/>
      </c>
      <c r="P247" s="12" t="str">
        <f>IF('Result 2005-2012'!$R247="","",IF($M$1=2005,'Result 2005-2012'!P247,IF(AND($M$1=2006,'Calculation sheet'!$AQ247="2005-2012"),'Result 2005-2012'!P247*SUM($Y$11:$AE$11)/7,IF(AND($M$1=2007,'Calculation sheet'!$AQ247="2005-2012"),'Result 2005-2012'!P247*SUM($Z$11:$AE$11)/6,IF(AND($M$1=2008,'Calculation sheet'!$AQ247="2005-2012"),'Result 2005-2012'!P247*SUM($AA$11:$AE$11)/5,IF(AND($M$1=2009,'Calculation sheet'!$AQ247="2005-2012"),'Result 2005-2012'!P247*SUM($AB$11:$AE$11)/4,IF(AND($M$1=2010,'Calculation sheet'!$AQ247="2005-2012"),'Result 2005-2012'!P247*SUM($AC$11:$AE$11)/3,IF(AND($M$1=2011,'Calculation sheet'!$AQ247="2005-2012"),'Result 2005-2012'!P247*SUM($AD$11:$AE$11)/2,IF(AND($M$1=2012,'Calculation sheet'!$AQ247="2005-2012"),'Result 2005-2012'!P247*$AE$11,IF(AND($M$1=2006,'Calculation sheet'!$AQ247="1999-2012"),'Result 2005-2012'!P247*SUM($Y$16:$AE$16)/7,IF(AND($M$1=2007,'Calculation sheet'!$AQ247="1999-2012"),'Result 2005-2012'!P247*SUM($Z$16:$AE$16)/6,IF(AND($M$1=2008,'Calculation sheet'!$AQ247="1999-2012"),'Result 2005-2012'!P247*SUM($AA$16:$AE$16)/5,IF(AND($M$1=2009,'Calculation sheet'!$AQ247="1999-2012"),'Result 2005-2012'!P247*SUM($AB$16:$AE$16)/4,IF(AND($M$1=2010,'Calculation sheet'!$AQ247="1999-2012"),'Result 2005-2012'!P247*SUM($AC$16:$AE$16)/3,IF(AND($M$1=2011,'Calculation sheet'!$AQ247="1999-2012"),'Result 2005-2012'!P247*SUM($AD$16:$AE$16)/2,IF(AND($M$1=2012,'Calculation sheet'!$AQ247="1999-2012"),'Result 2005-2012'!P247*$AE$16,""))))))))))))))))</f>
        <v/>
      </c>
      <c r="Q247" s="12" t="str">
        <f t="shared" si="12"/>
        <v/>
      </c>
      <c r="R247" s="14" t="str">
        <f t="shared" si="13"/>
        <v/>
      </c>
    </row>
    <row r="248" spans="1:18" x14ac:dyDescent="0.3">
      <c r="A248" s="4" t="str">
        <f>IF('Input data'!A263="","",'Input data'!A263)</f>
        <v/>
      </c>
      <c r="B248" s="4" t="str">
        <f>IF('Input data'!B263="","",'Input data'!B263)</f>
        <v/>
      </c>
      <c r="C248" s="4" t="str">
        <f>IF('Input data'!C263="","",'Input data'!C263)</f>
        <v/>
      </c>
      <c r="D248" s="4" t="str">
        <f>IF('Input data'!D263="","",'Input data'!D263)</f>
        <v/>
      </c>
      <c r="E248" s="4" t="str">
        <f>IF('Input data'!E263="","",'Input data'!E263)</f>
        <v/>
      </c>
      <c r="F248" s="4" t="str">
        <f>IF('Input data'!F263="","",'Input data'!F263)</f>
        <v/>
      </c>
      <c r="G248" s="4">
        <f>IF('Input data'!G263="","",'Input data'!G263)</f>
        <v>0</v>
      </c>
      <c r="H248" s="4" t="str">
        <f>IF('Input data'!H263&gt;0.5,'Input data'!H263,"")</f>
        <v/>
      </c>
      <c r="I248" s="4" t="str">
        <f>IF('Input data'!I263="","",'Input data'!I263)</f>
        <v/>
      </c>
      <c r="J248" s="12" t="str">
        <f>IF('Result 2005-2012'!$R248="","",IF($M$1=2005,'Result 2005-2012'!J248,IF(AND($M$1=2006,'Calculation sheet'!$AQ248="2005-2012"),'Result 2005-2012'!J248*SUM($Y$7:$AE$7)/7,IF(AND($M$1=2007,'Calculation sheet'!$AQ248="2005-2012"),'Result 2005-2012'!J248*SUM($Z$7:$AE$7)/6,IF(AND($M$1=2008,'Calculation sheet'!$AQ248="2005-2012"),'Result 2005-2012'!J248*SUM($AA$7:$AE$7)/5,IF(AND($M$1=2009,'Calculation sheet'!$AQ248="2005-2012"),'Result 2005-2012'!J248*SUM($AB$7:$AE$7)/4,IF(AND($M$1=2010,'Calculation sheet'!$AQ248="2005-2012"),'Result 2005-2012'!J248*SUM($AC$7:$AE$7)/3,IF(AND($M$1=2011,'Calculation sheet'!$AQ248="2005-2012"),'Result 2005-2012'!J248*SUM($AD$7:$AE$7)/2,IF(AND($M$1=2012,'Calculation sheet'!$AQ248="2005-2012"),'Result 2005-2012'!J248*$AE$7,IF(AND($M$1=2006,'Calculation sheet'!$AQ248="1999-2012"),'Result 2005-2012'!J248*SUM($Y$16:$AE$16)/7,IF(AND($M$1=2007,'Calculation sheet'!$AQ248="1999-2012"),'Result 2005-2012'!J248*SUM($Z$16:$AE$16)/6,IF(AND($M$1=2008,'Calculation sheet'!$AQ248="1999-2012"),'Result 2005-2012'!J248*SUM($AA$16:$AE$16)/5,IF(AND($M$1=2009,'Calculation sheet'!$AQ248="1999-2012"),'Result 2005-2012'!J248*SUM($AB$16:$AE$16)/4,IF(AND($M$1=2010,'Calculation sheet'!$AQ248="1999-2012"),'Result 2005-2012'!J248*SUM($AC$16:$AE$16)/3,IF(AND($M$1=2011,'Calculation sheet'!$AQ248="1999-2012"),'Result 2005-2012'!J248*SUM($AD$16:$AE$16)/2,IF(AND($M$1=2012,'Calculation sheet'!$AQ248="1999-2012"),'Result 2005-2012'!J248*$AE$16,""))))))))))))))))</f>
        <v/>
      </c>
      <c r="K248" s="12" t="str">
        <f>IF('Result 2005-2012'!$R248="","",IF($M$1=2005,'Result 2005-2012'!K248,IF(AND($M$1=2006,'Calculation sheet'!$AQ248="2005-2012"),'Result 2005-2012'!K248*SUM($Y$8:$AE$8)/7,IF(AND($M$1=2007,'Calculation sheet'!$AQ248="2005-2012"),'Result 2005-2012'!K248*SUM($Z$8:$AE$8)/6,IF(AND($M$1=2008,'Calculation sheet'!$AQ248="2005-2012"),'Result 2005-2012'!K248*SUM($AA$8:$AE$8)/5,IF(AND($M$1=2009,'Calculation sheet'!$AQ248="2005-2012"),'Result 2005-2012'!K248*SUM($AB$8:$AE$8)/4,IF(AND($M$1=2010,'Calculation sheet'!$AQ248="2005-2012"),'Result 2005-2012'!K248*SUM($AC$8:$AE$8)/3,IF(AND($M$1=2011,'Calculation sheet'!$AQ248="2005-2012"),'Result 2005-2012'!K248*SUM($AD$8:$AE$8)/2,IF(AND($M$1=2012,'Calculation sheet'!$AQ248="2005-2012"),'Result 2005-2012'!K248*$AE$8,IF(AND($M$1=2006,'Calculation sheet'!$AQ248="1999-2012"),'Result 2005-2012'!K248*SUM($Y$17:$AE$17)/7,IF(AND($M$1=2007,'Calculation sheet'!$AQ248="1999-2012"),'Result 2005-2012'!K248*SUM($Z$17:$AE$17)/6,IF(AND($M$1=2008,'Calculation sheet'!$AQ248="1999-2012"),'Result 2005-2012'!K248*SUM($AA$17:$AE$17)/5,IF(AND($M$1=2009,'Calculation sheet'!$AQ248="1999-2012"),'Result 2005-2012'!K248*SUM($AB$17:$AE$17)/4,IF(AND($M$1=2010,'Calculation sheet'!$AQ248="1999-2012"),'Result 2005-2012'!K248*SUM($AC$17:$AE$17)/3,IF(AND($M$1=2011,'Calculation sheet'!$AQ248="1999-2012"),'Result 2005-2012'!K248*SUM($AD$17:$AE$17)/2,IF(AND($M$1=2012,'Calculation sheet'!$AQ248="1999-2012"),'Result 2005-2012'!K248*$AE$17,""))))))))))))))))</f>
        <v/>
      </c>
      <c r="L248" s="12" t="str">
        <f>IF('Result 2005-2012'!$R248="","",IF($M$1=2005,'Result 2005-2012'!L248,IF(AND($M$1=2006,'Calculation sheet'!$AQ248="2005-2012"),'Result 2005-2012'!L248*SUM($Y$9:$AE$9)/7,IF(AND($M$1=2007,'Calculation sheet'!$AQ248="2005-2012"),'Result 2005-2012'!L248*SUM($Z$9:$AE$9)/6,IF(AND($M$1=2008,'Calculation sheet'!$AQ248="2005-2012"),'Result 2005-2012'!L248*SUM($AA$9:$AE$9)/5,IF(AND($M$1=2009,'Calculation sheet'!$AQ248="2005-2012"),'Result 2005-2012'!L248*SUM($AB$9:$AE$9)/4,IF(AND($M$1=2010,'Calculation sheet'!$AQ248="2005-2012"),'Result 2005-2012'!L248*SUM($AC$9:$AE$9)/3,IF(AND($M$1=2011,'Calculation sheet'!$AQ248="2005-2012"),'Result 2005-2012'!L248*SUM($AD$9:$AE$9)/2,IF(AND($M$1=2012,'Calculation sheet'!$AQ248="2005-2012"),'Result 2005-2012'!L248*$AE$9,IF(AND($M$1=2006,'Calculation sheet'!$AQ248="1999-2012"),'Result 2005-2012'!L248*SUM($Y$18:$AE$18)/7,IF(AND($M$1=2007,'Calculation sheet'!$AQ248="1999-2012"),'Result 2005-2012'!L248*SUM($Z$18:$AE$18)/6,IF(AND($M$1=2008,'Calculation sheet'!$AQ248="1999-2012"),'Result 2005-2012'!L248*SUM($AA$18:$AE$18)/5,IF(AND($M$1=2009,'Calculation sheet'!$AQ248="1999-2012"),'Result 2005-2012'!L248*SUM($AB$18:$AE$18)/4,IF(AND($M$1=2010,'Calculation sheet'!$AQ248="1999-2012"),'Result 2005-2012'!L248*SUM($AC$18:$AE$18)/3,IF(AND($M$1=2011,'Calculation sheet'!$AQ248="1999-2012"),'Result 2005-2012'!L248*SUM($AD$18:$AE$18)/2,IF(AND($M$1=2012,'Calculation sheet'!$AQ248="1999-2012"),'Result 2005-2012'!L248*$AE$18,""))))))))))))))))</f>
        <v/>
      </c>
      <c r="M248" s="12" t="str">
        <f t="shared" si="11"/>
        <v/>
      </c>
      <c r="N248" s="12" t="str">
        <f>IF('Result 2005-2012'!$R248="","",IF($M$1=2005,'Result 2005-2012'!N248,IF(AND($M$1=2006,'Calculation sheet'!$AQ248="2005-2012"),'Result 2005-2012'!N248*SUM($Y$10:$AE$10)/7,IF(AND($M$1=2007,'Calculation sheet'!$AQ248="2005-2012"),'Result 2005-2012'!N248*SUM($Z$10:$AE$10)/6,IF(AND($M$1=2008,'Calculation sheet'!$AQ248="2005-2012"),'Result 2005-2012'!N248*SUM($AA$10:$AE$10)/5,IF(AND($M$1=2009,'Calculation sheet'!$AQ248="2005-2012"),'Result 2005-2012'!N248*SUM($AB$10:$AE$10)/4,IF(AND($M$1=2010,'Calculation sheet'!$AQ248="2005-2012"),'Result 2005-2012'!N248*SUM($AC$10:$AE$10)/3,IF(AND($M$1=2011,'Calculation sheet'!$AQ248="2005-2012"),'Result 2005-2012'!N248*SUM($AD$10:$AE$10)/2,IF(AND($M$1=2012,'Calculation sheet'!$AQ248="2005-2012"),'Result 2005-2012'!N248*$AE$10,IF(AND($M$1=2006,'Calculation sheet'!$AQ248="1999-2012"),'Result 2005-2012'!N248*SUM($Y$16:$AE$16)/7,IF(AND($M$1=2007,'Calculation sheet'!$AQ248="1999-2012"),'Result 2005-2012'!N248*SUM($Z$16:$AE$16)/6,IF(AND($M$1=2008,'Calculation sheet'!$AQ248="1999-2012"),'Result 2005-2012'!N248*SUM($AA$16:$AE$16)/5,IF(AND($M$1=2009,'Calculation sheet'!$AQ248="1999-2012"),'Result 2005-2012'!N248*SUM($AB$16:$AE$16)/4,IF(AND($M$1=2010,'Calculation sheet'!$AQ248="1999-2012"),'Result 2005-2012'!N248*SUM($AC$16:$AE$16)/3,IF(AND($M$1=2011,'Calculation sheet'!$AQ248="1999-2012"),'Result 2005-2012'!N248*SUM($AD$16:$AE$16)/2,IF(AND($M$1=2012,'Calculation sheet'!$AQ248="1999-2012"),'Result 2005-2012'!N248*$AE$16,""))))))))))))))))</f>
        <v/>
      </c>
      <c r="O248" s="12" t="str">
        <f>IF('Result 2005-2012'!$R248="","",IF($M$1=2005,'Result 2005-2012'!O248,IF(AND($M$1=2006,'Calculation sheet'!$AQ248="2005-2012"),'Result 2005-2012'!O248*SUM($Y$10:$AE$10)/7,IF(AND($M$1=2007,'Calculation sheet'!$AQ248="2005-2012"),'Result 2005-2012'!O248*SUM($Z$10:$AE$10)/6,IF(AND($M$1=2008,'Calculation sheet'!$AQ248="2005-2012"),'Result 2005-2012'!O248*SUM($AA$10:$AE$10)/5,IF(AND($M$1=2009,'Calculation sheet'!$AQ248="2005-2012"),'Result 2005-2012'!O248*SUM($AB$10:$AE$10)/4,IF(AND($M$1=2010,'Calculation sheet'!$AQ248="2005-2012"),'Result 2005-2012'!O248*SUM($AC$10:$AE$10)/3,IF(AND($M$1=2011,'Calculation sheet'!$AQ248="2005-2012"),'Result 2005-2012'!O248*SUM($AD$10:$AE$10)/2,IF(AND($M$1=2012,'Calculation sheet'!$AQ248="2005-2012"),'Result 2005-2012'!O248*$AE$10,IF(AND($M$1=2006,'Calculation sheet'!$AQ248="1999-2012"),'Result 2005-2012'!O248*SUM($Y$16:$AE$16)/7,IF(AND($M$1=2007,'Calculation sheet'!$AQ248="1999-2012"),'Result 2005-2012'!O248*SUM($Z$16:$AE$16)/6,IF(AND($M$1=2008,'Calculation sheet'!$AQ248="1999-2012"),'Result 2005-2012'!O248*SUM($AA$16:$AE$16)/5,IF(AND($M$1=2009,'Calculation sheet'!$AQ248="1999-2012"),'Result 2005-2012'!O248*SUM($AB$16:$AE$16)/4,IF(AND($M$1=2010,'Calculation sheet'!$AQ248="1999-2012"),'Result 2005-2012'!O248*SUM($AC$16:$AE$16)/3,IF(AND($M$1=2011,'Calculation sheet'!$AQ248="1999-2012"),'Result 2005-2012'!O248*SUM($AD$16:$AE$16)/2,IF(AND($M$1=2012,'Calculation sheet'!$AQ248="1999-2012"),'Result 2005-2012'!O248*$AE$16,""))))))))))))))))</f>
        <v/>
      </c>
      <c r="P248" s="12" t="str">
        <f>IF('Result 2005-2012'!$R248="","",IF($M$1=2005,'Result 2005-2012'!P248,IF(AND($M$1=2006,'Calculation sheet'!$AQ248="2005-2012"),'Result 2005-2012'!P248*SUM($Y$11:$AE$11)/7,IF(AND($M$1=2007,'Calculation sheet'!$AQ248="2005-2012"),'Result 2005-2012'!P248*SUM($Z$11:$AE$11)/6,IF(AND($M$1=2008,'Calculation sheet'!$AQ248="2005-2012"),'Result 2005-2012'!P248*SUM($AA$11:$AE$11)/5,IF(AND($M$1=2009,'Calculation sheet'!$AQ248="2005-2012"),'Result 2005-2012'!P248*SUM($AB$11:$AE$11)/4,IF(AND($M$1=2010,'Calculation sheet'!$AQ248="2005-2012"),'Result 2005-2012'!P248*SUM($AC$11:$AE$11)/3,IF(AND($M$1=2011,'Calculation sheet'!$AQ248="2005-2012"),'Result 2005-2012'!P248*SUM($AD$11:$AE$11)/2,IF(AND($M$1=2012,'Calculation sheet'!$AQ248="2005-2012"),'Result 2005-2012'!P248*$AE$11,IF(AND($M$1=2006,'Calculation sheet'!$AQ248="1999-2012"),'Result 2005-2012'!P248*SUM($Y$16:$AE$16)/7,IF(AND($M$1=2007,'Calculation sheet'!$AQ248="1999-2012"),'Result 2005-2012'!P248*SUM($Z$16:$AE$16)/6,IF(AND($M$1=2008,'Calculation sheet'!$AQ248="1999-2012"),'Result 2005-2012'!P248*SUM($AA$16:$AE$16)/5,IF(AND($M$1=2009,'Calculation sheet'!$AQ248="1999-2012"),'Result 2005-2012'!P248*SUM($AB$16:$AE$16)/4,IF(AND($M$1=2010,'Calculation sheet'!$AQ248="1999-2012"),'Result 2005-2012'!P248*SUM($AC$16:$AE$16)/3,IF(AND($M$1=2011,'Calculation sheet'!$AQ248="1999-2012"),'Result 2005-2012'!P248*SUM($AD$16:$AE$16)/2,IF(AND($M$1=2012,'Calculation sheet'!$AQ248="1999-2012"),'Result 2005-2012'!P248*$AE$16,""))))))))))))))))</f>
        <v/>
      </c>
      <c r="Q248" s="12" t="str">
        <f t="shared" si="12"/>
        <v/>
      </c>
      <c r="R248" s="14" t="str">
        <f t="shared" si="13"/>
        <v/>
      </c>
    </row>
    <row r="249" spans="1:18" x14ac:dyDescent="0.3">
      <c r="A249" s="4" t="str">
        <f>IF('Input data'!A264="","",'Input data'!A264)</f>
        <v/>
      </c>
      <c r="B249" s="4" t="str">
        <f>IF('Input data'!B264="","",'Input data'!B264)</f>
        <v/>
      </c>
      <c r="C249" s="4" t="str">
        <f>IF('Input data'!C264="","",'Input data'!C264)</f>
        <v/>
      </c>
      <c r="D249" s="4" t="str">
        <f>IF('Input data'!D264="","",'Input data'!D264)</f>
        <v/>
      </c>
      <c r="E249" s="4" t="str">
        <f>IF('Input data'!E264="","",'Input data'!E264)</f>
        <v/>
      </c>
      <c r="F249" s="4" t="str">
        <f>IF('Input data'!F264="","",'Input data'!F264)</f>
        <v/>
      </c>
      <c r="G249" s="4">
        <f>IF('Input data'!G264="","",'Input data'!G264)</f>
        <v>0</v>
      </c>
      <c r="H249" s="4" t="str">
        <f>IF('Input data'!H264&gt;0.5,'Input data'!H264,"")</f>
        <v/>
      </c>
      <c r="I249" s="4" t="str">
        <f>IF('Input data'!I264="","",'Input data'!I264)</f>
        <v/>
      </c>
      <c r="J249" s="12" t="str">
        <f>IF('Result 2005-2012'!$R249="","",IF($M$1=2005,'Result 2005-2012'!J249,IF(AND($M$1=2006,'Calculation sheet'!$AQ249="2005-2012"),'Result 2005-2012'!J249*SUM($Y$7:$AE$7)/7,IF(AND($M$1=2007,'Calculation sheet'!$AQ249="2005-2012"),'Result 2005-2012'!J249*SUM($Z$7:$AE$7)/6,IF(AND($M$1=2008,'Calculation sheet'!$AQ249="2005-2012"),'Result 2005-2012'!J249*SUM($AA$7:$AE$7)/5,IF(AND($M$1=2009,'Calculation sheet'!$AQ249="2005-2012"),'Result 2005-2012'!J249*SUM($AB$7:$AE$7)/4,IF(AND($M$1=2010,'Calculation sheet'!$AQ249="2005-2012"),'Result 2005-2012'!J249*SUM($AC$7:$AE$7)/3,IF(AND($M$1=2011,'Calculation sheet'!$AQ249="2005-2012"),'Result 2005-2012'!J249*SUM($AD$7:$AE$7)/2,IF(AND($M$1=2012,'Calculation sheet'!$AQ249="2005-2012"),'Result 2005-2012'!J249*$AE$7,IF(AND($M$1=2006,'Calculation sheet'!$AQ249="1999-2012"),'Result 2005-2012'!J249*SUM($Y$16:$AE$16)/7,IF(AND($M$1=2007,'Calculation sheet'!$AQ249="1999-2012"),'Result 2005-2012'!J249*SUM($Z$16:$AE$16)/6,IF(AND($M$1=2008,'Calculation sheet'!$AQ249="1999-2012"),'Result 2005-2012'!J249*SUM($AA$16:$AE$16)/5,IF(AND($M$1=2009,'Calculation sheet'!$AQ249="1999-2012"),'Result 2005-2012'!J249*SUM($AB$16:$AE$16)/4,IF(AND($M$1=2010,'Calculation sheet'!$AQ249="1999-2012"),'Result 2005-2012'!J249*SUM($AC$16:$AE$16)/3,IF(AND($M$1=2011,'Calculation sheet'!$AQ249="1999-2012"),'Result 2005-2012'!J249*SUM($AD$16:$AE$16)/2,IF(AND($M$1=2012,'Calculation sheet'!$AQ249="1999-2012"),'Result 2005-2012'!J249*$AE$16,""))))))))))))))))</f>
        <v/>
      </c>
      <c r="K249" s="12" t="str">
        <f>IF('Result 2005-2012'!$R249="","",IF($M$1=2005,'Result 2005-2012'!K249,IF(AND($M$1=2006,'Calculation sheet'!$AQ249="2005-2012"),'Result 2005-2012'!K249*SUM($Y$8:$AE$8)/7,IF(AND($M$1=2007,'Calculation sheet'!$AQ249="2005-2012"),'Result 2005-2012'!K249*SUM($Z$8:$AE$8)/6,IF(AND($M$1=2008,'Calculation sheet'!$AQ249="2005-2012"),'Result 2005-2012'!K249*SUM($AA$8:$AE$8)/5,IF(AND($M$1=2009,'Calculation sheet'!$AQ249="2005-2012"),'Result 2005-2012'!K249*SUM($AB$8:$AE$8)/4,IF(AND($M$1=2010,'Calculation sheet'!$AQ249="2005-2012"),'Result 2005-2012'!K249*SUM($AC$8:$AE$8)/3,IF(AND($M$1=2011,'Calculation sheet'!$AQ249="2005-2012"),'Result 2005-2012'!K249*SUM($AD$8:$AE$8)/2,IF(AND($M$1=2012,'Calculation sheet'!$AQ249="2005-2012"),'Result 2005-2012'!K249*$AE$8,IF(AND($M$1=2006,'Calculation sheet'!$AQ249="1999-2012"),'Result 2005-2012'!K249*SUM($Y$17:$AE$17)/7,IF(AND($M$1=2007,'Calculation sheet'!$AQ249="1999-2012"),'Result 2005-2012'!K249*SUM($Z$17:$AE$17)/6,IF(AND($M$1=2008,'Calculation sheet'!$AQ249="1999-2012"),'Result 2005-2012'!K249*SUM($AA$17:$AE$17)/5,IF(AND($M$1=2009,'Calculation sheet'!$AQ249="1999-2012"),'Result 2005-2012'!K249*SUM($AB$17:$AE$17)/4,IF(AND($M$1=2010,'Calculation sheet'!$AQ249="1999-2012"),'Result 2005-2012'!K249*SUM($AC$17:$AE$17)/3,IF(AND($M$1=2011,'Calculation sheet'!$AQ249="1999-2012"),'Result 2005-2012'!K249*SUM($AD$17:$AE$17)/2,IF(AND($M$1=2012,'Calculation sheet'!$AQ249="1999-2012"),'Result 2005-2012'!K249*$AE$17,""))))))))))))))))</f>
        <v/>
      </c>
      <c r="L249" s="12" t="str">
        <f>IF('Result 2005-2012'!$R249="","",IF($M$1=2005,'Result 2005-2012'!L249,IF(AND($M$1=2006,'Calculation sheet'!$AQ249="2005-2012"),'Result 2005-2012'!L249*SUM($Y$9:$AE$9)/7,IF(AND($M$1=2007,'Calculation sheet'!$AQ249="2005-2012"),'Result 2005-2012'!L249*SUM($Z$9:$AE$9)/6,IF(AND($M$1=2008,'Calculation sheet'!$AQ249="2005-2012"),'Result 2005-2012'!L249*SUM($AA$9:$AE$9)/5,IF(AND($M$1=2009,'Calculation sheet'!$AQ249="2005-2012"),'Result 2005-2012'!L249*SUM($AB$9:$AE$9)/4,IF(AND($M$1=2010,'Calculation sheet'!$AQ249="2005-2012"),'Result 2005-2012'!L249*SUM($AC$9:$AE$9)/3,IF(AND($M$1=2011,'Calculation sheet'!$AQ249="2005-2012"),'Result 2005-2012'!L249*SUM($AD$9:$AE$9)/2,IF(AND($M$1=2012,'Calculation sheet'!$AQ249="2005-2012"),'Result 2005-2012'!L249*$AE$9,IF(AND($M$1=2006,'Calculation sheet'!$AQ249="1999-2012"),'Result 2005-2012'!L249*SUM($Y$18:$AE$18)/7,IF(AND($M$1=2007,'Calculation sheet'!$AQ249="1999-2012"),'Result 2005-2012'!L249*SUM($Z$18:$AE$18)/6,IF(AND($M$1=2008,'Calculation sheet'!$AQ249="1999-2012"),'Result 2005-2012'!L249*SUM($AA$18:$AE$18)/5,IF(AND($M$1=2009,'Calculation sheet'!$AQ249="1999-2012"),'Result 2005-2012'!L249*SUM($AB$18:$AE$18)/4,IF(AND($M$1=2010,'Calculation sheet'!$AQ249="1999-2012"),'Result 2005-2012'!L249*SUM($AC$18:$AE$18)/3,IF(AND($M$1=2011,'Calculation sheet'!$AQ249="1999-2012"),'Result 2005-2012'!L249*SUM($AD$18:$AE$18)/2,IF(AND($M$1=2012,'Calculation sheet'!$AQ249="1999-2012"),'Result 2005-2012'!L249*$AE$18,""))))))))))))))))</f>
        <v/>
      </c>
      <c r="M249" s="12" t="str">
        <f t="shared" si="11"/>
        <v/>
      </c>
      <c r="N249" s="12" t="str">
        <f>IF('Result 2005-2012'!$R249="","",IF($M$1=2005,'Result 2005-2012'!N249,IF(AND($M$1=2006,'Calculation sheet'!$AQ249="2005-2012"),'Result 2005-2012'!N249*SUM($Y$10:$AE$10)/7,IF(AND($M$1=2007,'Calculation sheet'!$AQ249="2005-2012"),'Result 2005-2012'!N249*SUM($Z$10:$AE$10)/6,IF(AND($M$1=2008,'Calculation sheet'!$AQ249="2005-2012"),'Result 2005-2012'!N249*SUM($AA$10:$AE$10)/5,IF(AND($M$1=2009,'Calculation sheet'!$AQ249="2005-2012"),'Result 2005-2012'!N249*SUM($AB$10:$AE$10)/4,IF(AND($M$1=2010,'Calculation sheet'!$AQ249="2005-2012"),'Result 2005-2012'!N249*SUM($AC$10:$AE$10)/3,IF(AND($M$1=2011,'Calculation sheet'!$AQ249="2005-2012"),'Result 2005-2012'!N249*SUM($AD$10:$AE$10)/2,IF(AND($M$1=2012,'Calculation sheet'!$AQ249="2005-2012"),'Result 2005-2012'!N249*$AE$10,IF(AND($M$1=2006,'Calculation sheet'!$AQ249="1999-2012"),'Result 2005-2012'!N249*SUM($Y$16:$AE$16)/7,IF(AND($M$1=2007,'Calculation sheet'!$AQ249="1999-2012"),'Result 2005-2012'!N249*SUM($Z$16:$AE$16)/6,IF(AND($M$1=2008,'Calculation sheet'!$AQ249="1999-2012"),'Result 2005-2012'!N249*SUM($AA$16:$AE$16)/5,IF(AND($M$1=2009,'Calculation sheet'!$AQ249="1999-2012"),'Result 2005-2012'!N249*SUM($AB$16:$AE$16)/4,IF(AND($M$1=2010,'Calculation sheet'!$AQ249="1999-2012"),'Result 2005-2012'!N249*SUM($AC$16:$AE$16)/3,IF(AND($M$1=2011,'Calculation sheet'!$AQ249="1999-2012"),'Result 2005-2012'!N249*SUM($AD$16:$AE$16)/2,IF(AND($M$1=2012,'Calculation sheet'!$AQ249="1999-2012"),'Result 2005-2012'!N249*$AE$16,""))))))))))))))))</f>
        <v/>
      </c>
      <c r="O249" s="12" t="str">
        <f>IF('Result 2005-2012'!$R249="","",IF($M$1=2005,'Result 2005-2012'!O249,IF(AND($M$1=2006,'Calculation sheet'!$AQ249="2005-2012"),'Result 2005-2012'!O249*SUM($Y$10:$AE$10)/7,IF(AND($M$1=2007,'Calculation sheet'!$AQ249="2005-2012"),'Result 2005-2012'!O249*SUM($Z$10:$AE$10)/6,IF(AND($M$1=2008,'Calculation sheet'!$AQ249="2005-2012"),'Result 2005-2012'!O249*SUM($AA$10:$AE$10)/5,IF(AND($M$1=2009,'Calculation sheet'!$AQ249="2005-2012"),'Result 2005-2012'!O249*SUM($AB$10:$AE$10)/4,IF(AND($M$1=2010,'Calculation sheet'!$AQ249="2005-2012"),'Result 2005-2012'!O249*SUM($AC$10:$AE$10)/3,IF(AND($M$1=2011,'Calculation sheet'!$AQ249="2005-2012"),'Result 2005-2012'!O249*SUM($AD$10:$AE$10)/2,IF(AND($M$1=2012,'Calculation sheet'!$AQ249="2005-2012"),'Result 2005-2012'!O249*$AE$10,IF(AND($M$1=2006,'Calculation sheet'!$AQ249="1999-2012"),'Result 2005-2012'!O249*SUM($Y$16:$AE$16)/7,IF(AND($M$1=2007,'Calculation sheet'!$AQ249="1999-2012"),'Result 2005-2012'!O249*SUM($Z$16:$AE$16)/6,IF(AND($M$1=2008,'Calculation sheet'!$AQ249="1999-2012"),'Result 2005-2012'!O249*SUM($AA$16:$AE$16)/5,IF(AND($M$1=2009,'Calculation sheet'!$AQ249="1999-2012"),'Result 2005-2012'!O249*SUM($AB$16:$AE$16)/4,IF(AND($M$1=2010,'Calculation sheet'!$AQ249="1999-2012"),'Result 2005-2012'!O249*SUM($AC$16:$AE$16)/3,IF(AND($M$1=2011,'Calculation sheet'!$AQ249="1999-2012"),'Result 2005-2012'!O249*SUM($AD$16:$AE$16)/2,IF(AND($M$1=2012,'Calculation sheet'!$AQ249="1999-2012"),'Result 2005-2012'!O249*$AE$16,""))))))))))))))))</f>
        <v/>
      </c>
      <c r="P249" s="12" t="str">
        <f>IF('Result 2005-2012'!$R249="","",IF($M$1=2005,'Result 2005-2012'!P249,IF(AND($M$1=2006,'Calculation sheet'!$AQ249="2005-2012"),'Result 2005-2012'!P249*SUM($Y$11:$AE$11)/7,IF(AND($M$1=2007,'Calculation sheet'!$AQ249="2005-2012"),'Result 2005-2012'!P249*SUM($Z$11:$AE$11)/6,IF(AND($M$1=2008,'Calculation sheet'!$AQ249="2005-2012"),'Result 2005-2012'!P249*SUM($AA$11:$AE$11)/5,IF(AND($M$1=2009,'Calculation sheet'!$AQ249="2005-2012"),'Result 2005-2012'!P249*SUM($AB$11:$AE$11)/4,IF(AND($M$1=2010,'Calculation sheet'!$AQ249="2005-2012"),'Result 2005-2012'!P249*SUM($AC$11:$AE$11)/3,IF(AND($M$1=2011,'Calculation sheet'!$AQ249="2005-2012"),'Result 2005-2012'!P249*SUM($AD$11:$AE$11)/2,IF(AND($M$1=2012,'Calculation sheet'!$AQ249="2005-2012"),'Result 2005-2012'!P249*$AE$11,IF(AND($M$1=2006,'Calculation sheet'!$AQ249="1999-2012"),'Result 2005-2012'!P249*SUM($Y$16:$AE$16)/7,IF(AND($M$1=2007,'Calculation sheet'!$AQ249="1999-2012"),'Result 2005-2012'!P249*SUM($Z$16:$AE$16)/6,IF(AND($M$1=2008,'Calculation sheet'!$AQ249="1999-2012"),'Result 2005-2012'!P249*SUM($AA$16:$AE$16)/5,IF(AND($M$1=2009,'Calculation sheet'!$AQ249="1999-2012"),'Result 2005-2012'!P249*SUM($AB$16:$AE$16)/4,IF(AND($M$1=2010,'Calculation sheet'!$AQ249="1999-2012"),'Result 2005-2012'!P249*SUM($AC$16:$AE$16)/3,IF(AND($M$1=2011,'Calculation sheet'!$AQ249="1999-2012"),'Result 2005-2012'!P249*SUM($AD$16:$AE$16)/2,IF(AND($M$1=2012,'Calculation sheet'!$AQ249="1999-2012"),'Result 2005-2012'!P249*$AE$16,""))))))))))))))))</f>
        <v/>
      </c>
      <c r="Q249" s="12" t="str">
        <f t="shared" si="12"/>
        <v/>
      </c>
      <c r="R249" s="14" t="str">
        <f t="shared" si="13"/>
        <v/>
      </c>
    </row>
    <row r="250" spans="1:18" x14ac:dyDescent="0.3">
      <c r="A250" s="4" t="str">
        <f>IF('Input data'!A265="","",'Input data'!A265)</f>
        <v/>
      </c>
      <c r="B250" s="4" t="str">
        <f>IF('Input data'!B265="","",'Input data'!B265)</f>
        <v/>
      </c>
      <c r="C250" s="4" t="str">
        <f>IF('Input data'!C265="","",'Input data'!C265)</f>
        <v/>
      </c>
      <c r="D250" s="4" t="str">
        <f>IF('Input data'!D265="","",'Input data'!D265)</f>
        <v/>
      </c>
      <c r="E250" s="4" t="str">
        <f>IF('Input data'!E265="","",'Input data'!E265)</f>
        <v/>
      </c>
      <c r="F250" s="4" t="str">
        <f>IF('Input data'!F265="","",'Input data'!F265)</f>
        <v/>
      </c>
      <c r="G250" s="4">
        <f>IF('Input data'!G265="","",'Input data'!G265)</f>
        <v>0</v>
      </c>
      <c r="H250" s="4" t="str">
        <f>IF('Input data'!H265&gt;0.5,'Input data'!H265,"")</f>
        <v/>
      </c>
      <c r="I250" s="4" t="str">
        <f>IF('Input data'!I265="","",'Input data'!I265)</f>
        <v/>
      </c>
      <c r="J250" s="12" t="str">
        <f>IF('Result 2005-2012'!$R250="","",IF($M$1=2005,'Result 2005-2012'!J250,IF(AND($M$1=2006,'Calculation sheet'!$AQ250="2005-2012"),'Result 2005-2012'!J250*SUM($Y$7:$AE$7)/7,IF(AND($M$1=2007,'Calculation sheet'!$AQ250="2005-2012"),'Result 2005-2012'!J250*SUM($Z$7:$AE$7)/6,IF(AND($M$1=2008,'Calculation sheet'!$AQ250="2005-2012"),'Result 2005-2012'!J250*SUM($AA$7:$AE$7)/5,IF(AND($M$1=2009,'Calculation sheet'!$AQ250="2005-2012"),'Result 2005-2012'!J250*SUM($AB$7:$AE$7)/4,IF(AND($M$1=2010,'Calculation sheet'!$AQ250="2005-2012"),'Result 2005-2012'!J250*SUM($AC$7:$AE$7)/3,IF(AND($M$1=2011,'Calculation sheet'!$AQ250="2005-2012"),'Result 2005-2012'!J250*SUM($AD$7:$AE$7)/2,IF(AND($M$1=2012,'Calculation sheet'!$AQ250="2005-2012"),'Result 2005-2012'!J250*$AE$7,IF(AND($M$1=2006,'Calculation sheet'!$AQ250="1999-2012"),'Result 2005-2012'!J250*SUM($Y$16:$AE$16)/7,IF(AND($M$1=2007,'Calculation sheet'!$AQ250="1999-2012"),'Result 2005-2012'!J250*SUM($Z$16:$AE$16)/6,IF(AND($M$1=2008,'Calculation sheet'!$AQ250="1999-2012"),'Result 2005-2012'!J250*SUM($AA$16:$AE$16)/5,IF(AND($M$1=2009,'Calculation sheet'!$AQ250="1999-2012"),'Result 2005-2012'!J250*SUM($AB$16:$AE$16)/4,IF(AND($M$1=2010,'Calculation sheet'!$AQ250="1999-2012"),'Result 2005-2012'!J250*SUM($AC$16:$AE$16)/3,IF(AND($M$1=2011,'Calculation sheet'!$AQ250="1999-2012"),'Result 2005-2012'!J250*SUM($AD$16:$AE$16)/2,IF(AND($M$1=2012,'Calculation sheet'!$AQ250="1999-2012"),'Result 2005-2012'!J250*$AE$16,""))))))))))))))))</f>
        <v/>
      </c>
      <c r="K250" s="12" t="str">
        <f>IF('Result 2005-2012'!$R250="","",IF($M$1=2005,'Result 2005-2012'!K250,IF(AND($M$1=2006,'Calculation sheet'!$AQ250="2005-2012"),'Result 2005-2012'!K250*SUM($Y$8:$AE$8)/7,IF(AND($M$1=2007,'Calculation sheet'!$AQ250="2005-2012"),'Result 2005-2012'!K250*SUM($Z$8:$AE$8)/6,IF(AND($M$1=2008,'Calculation sheet'!$AQ250="2005-2012"),'Result 2005-2012'!K250*SUM($AA$8:$AE$8)/5,IF(AND($M$1=2009,'Calculation sheet'!$AQ250="2005-2012"),'Result 2005-2012'!K250*SUM($AB$8:$AE$8)/4,IF(AND($M$1=2010,'Calculation sheet'!$AQ250="2005-2012"),'Result 2005-2012'!K250*SUM($AC$8:$AE$8)/3,IF(AND($M$1=2011,'Calculation sheet'!$AQ250="2005-2012"),'Result 2005-2012'!K250*SUM($AD$8:$AE$8)/2,IF(AND($M$1=2012,'Calculation sheet'!$AQ250="2005-2012"),'Result 2005-2012'!K250*$AE$8,IF(AND($M$1=2006,'Calculation sheet'!$AQ250="1999-2012"),'Result 2005-2012'!K250*SUM($Y$17:$AE$17)/7,IF(AND($M$1=2007,'Calculation sheet'!$AQ250="1999-2012"),'Result 2005-2012'!K250*SUM($Z$17:$AE$17)/6,IF(AND($M$1=2008,'Calculation sheet'!$AQ250="1999-2012"),'Result 2005-2012'!K250*SUM($AA$17:$AE$17)/5,IF(AND($M$1=2009,'Calculation sheet'!$AQ250="1999-2012"),'Result 2005-2012'!K250*SUM($AB$17:$AE$17)/4,IF(AND($M$1=2010,'Calculation sheet'!$AQ250="1999-2012"),'Result 2005-2012'!K250*SUM($AC$17:$AE$17)/3,IF(AND($M$1=2011,'Calculation sheet'!$AQ250="1999-2012"),'Result 2005-2012'!K250*SUM($AD$17:$AE$17)/2,IF(AND($M$1=2012,'Calculation sheet'!$AQ250="1999-2012"),'Result 2005-2012'!K250*$AE$17,""))))))))))))))))</f>
        <v/>
      </c>
      <c r="L250" s="12" t="str">
        <f>IF('Result 2005-2012'!$R250="","",IF($M$1=2005,'Result 2005-2012'!L250,IF(AND($M$1=2006,'Calculation sheet'!$AQ250="2005-2012"),'Result 2005-2012'!L250*SUM($Y$9:$AE$9)/7,IF(AND($M$1=2007,'Calculation sheet'!$AQ250="2005-2012"),'Result 2005-2012'!L250*SUM($Z$9:$AE$9)/6,IF(AND($M$1=2008,'Calculation sheet'!$AQ250="2005-2012"),'Result 2005-2012'!L250*SUM($AA$9:$AE$9)/5,IF(AND($M$1=2009,'Calculation sheet'!$AQ250="2005-2012"),'Result 2005-2012'!L250*SUM($AB$9:$AE$9)/4,IF(AND($M$1=2010,'Calculation sheet'!$AQ250="2005-2012"),'Result 2005-2012'!L250*SUM($AC$9:$AE$9)/3,IF(AND($M$1=2011,'Calculation sheet'!$AQ250="2005-2012"),'Result 2005-2012'!L250*SUM($AD$9:$AE$9)/2,IF(AND($M$1=2012,'Calculation sheet'!$AQ250="2005-2012"),'Result 2005-2012'!L250*$AE$9,IF(AND($M$1=2006,'Calculation sheet'!$AQ250="1999-2012"),'Result 2005-2012'!L250*SUM($Y$18:$AE$18)/7,IF(AND($M$1=2007,'Calculation sheet'!$AQ250="1999-2012"),'Result 2005-2012'!L250*SUM($Z$18:$AE$18)/6,IF(AND($M$1=2008,'Calculation sheet'!$AQ250="1999-2012"),'Result 2005-2012'!L250*SUM($AA$18:$AE$18)/5,IF(AND($M$1=2009,'Calculation sheet'!$AQ250="1999-2012"),'Result 2005-2012'!L250*SUM($AB$18:$AE$18)/4,IF(AND($M$1=2010,'Calculation sheet'!$AQ250="1999-2012"),'Result 2005-2012'!L250*SUM($AC$18:$AE$18)/3,IF(AND($M$1=2011,'Calculation sheet'!$AQ250="1999-2012"),'Result 2005-2012'!L250*SUM($AD$18:$AE$18)/2,IF(AND($M$1=2012,'Calculation sheet'!$AQ250="1999-2012"),'Result 2005-2012'!L250*$AE$18,""))))))))))))))))</f>
        <v/>
      </c>
      <c r="M250" s="12" t="str">
        <f t="shared" si="11"/>
        <v/>
      </c>
      <c r="N250" s="12" t="str">
        <f>IF('Result 2005-2012'!$R250="","",IF($M$1=2005,'Result 2005-2012'!N250,IF(AND($M$1=2006,'Calculation sheet'!$AQ250="2005-2012"),'Result 2005-2012'!N250*SUM($Y$10:$AE$10)/7,IF(AND($M$1=2007,'Calculation sheet'!$AQ250="2005-2012"),'Result 2005-2012'!N250*SUM($Z$10:$AE$10)/6,IF(AND($M$1=2008,'Calculation sheet'!$AQ250="2005-2012"),'Result 2005-2012'!N250*SUM($AA$10:$AE$10)/5,IF(AND($M$1=2009,'Calculation sheet'!$AQ250="2005-2012"),'Result 2005-2012'!N250*SUM($AB$10:$AE$10)/4,IF(AND($M$1=2010,'Calculation sheet'!$AQ250="2005-2012"),'Result 2005-2012'!N250*SUM($AC$10:$AE$10)/3,IF(AND($M$1=2011,'Calculation sheet'!$AQ250="2005-2012"),'Result 2005-2012'!N250*SUM($AD$10:$AE$10)/2,IF(AND($M$1=2012,'Calculation sheet'!$AQ250="2005-2012"),'Result 2005-2012'!N250*$AE$10,IF(AND($M$1=2006,'Calculation sheet'!$AQ250="1999-2012"),'Result 2005-2012'!N250*SUM($Y$16:$AE$16)/7,IF(AND($M$1=2007,'Calculation sheet'!$AQ250="1999-2012"),'Result 2005-2012'!N250*SUM($Z$16:$AE$16)/6,IF(AND($M$1=2008,'Calculation sheet'!$AQ250="1999-2012"),'Result 2005-2012'!N250*SUM($AA$16:$AE$16)/5,IF(AND($M$1=2009,'Calculation sheet'!$AQ250="1999-2012"),'Result 2005-2012'!N250*SUM($AB$16:$AE$16)/4,IF(AND($M$1=2010,'Calculation sheet'!$AQ250="1999-2012"),'Result 2005-2012'!N250*SUM($AC$16:$AE$16)/3,IF(AND($M$1=2011,'Calculation sheet'!$AQ250="1999-2012"),'Result 2005-2012'!N250*SUM($AD$16:$AE$16)/2,IF(AND($M$1=2012,'Calculation sheet'!$AQ250="1999-2012"),'Result 2005-2012'!N250*$AE$16,""))))))))))))))))</f>
        <v/>
      </c>
      <c r="O250" s="12" t="str">
        <f>IF('Result 2005-2012'!$R250="","",IF($M$1=2005,'Result 2005-2012'!O250,IF(AND($M$1=2006,'Calculation sheet'!$AQ250="2005-2012"),'Result 2005-2012'!O250*SUM($Y$10:$AE$10)/7,IF(AND($M$1=2007,'Calculation sheet'!$AQ250="2005-2012"),'Result 2005-2012'!O250*SUM($Z$10:$AE$10)/6,IF(AND($M$1=2008,'Calculation sheet'!$AQ250="2005-2012"),'Result 2005-2012'!O250*SUM($AA$10:$AE$10)/5,IF(AND($M$1=2009,'Calculation sheet'!$AQ250="2005-2012"),'Result 2005-2012'!O250*SUM($AB$10:$AE$10)/4,IF(AND($M$1=2010,'Calculation sheet'!$AQ250="2005-2012"),'Result 2005-2012'!O250*SUM($AC$10:$AE$10)/3,IF(AND($M$1=2011,'Calculation sheet'!$AQ250="2005-2012"),'Result 2005-2012'!O250*SUM($AD$10:$AE$10)/2,IF(AND($M$1=2012,'Calculation sheet'!$AQ250="2005-2012"),'Result 2005-2012'!O250*$AE$10,IF(AND($M$1=2006,'Calculation sheet'!$AQ250="1999-2012"),'Result 2005-2012'!O250*SUM($Y$16:$AE$16)/7,IF(AND($M$1=2007,'Calculation sheet'!$AQ250="1999-2012"),'Result 2005-2012'!O250*SUM($Z$16:$AE$16)/6,IF(AND($M$1=2008,'Calculation sheet'!$AQ250="1999-2012"),'Result 2005-2012'!O250*SUM($AA$16:$AE$16)/5,IF(AND($M$1=2009,'Calculation sheet'!$AQ250="1999-2012"),'Result 2005-2012'!O250*SUM($AB$16:$AE$16)/4,IF(AND($M$1=2010,'Calculation sheet'!$AQ250="1999-2012"),'Result 2005-2012'!O250*SUM($AC$16:$AE$16)/3,IF(AND($M$1=2011,'Calculation sheet'!$AQ250="1999-2012"),'Result 2005-2012'!O250*SUM($AD$16:$AE$16)/2,IF(AND($M$1=2012,'Calculation sheet'!$AQ250="1999-2012"),'Result 2005-2012'!O250*$AE$16,""))))))))))))))))</f>
        <v/>
      </c>
      <c r="P250" s="12" t="str">
        <f>IF('Result 2005-2012'!$R250="","",IF($M$1=2005,'Result 2005-2012'!P250,IF(AND($M$1=2006,'Calculation sheet'!$AQ250="2005-2012"),'Result 2005-2012'!P250*SUM($Y$11:$AE$11)/7,IF(AND($M$1=2007,'Calculation sheet'!$AQ250="2005-2012"),'Result 2005-2012'!P250*SUM($Z$11:$AE$11)/6,IF(AND($M$1=2008,'Calculation sheet'!$AQ250="2005-2012"),'Result 2005-2012'!P250*SUM($AA$11:$AE$11)/5,IF(AND($M$1=2009,'Calculation sheet'!$AQ250="2005-2012"),'Result 2005-2012'!P250*SUM($AB$11:$AE$11)/4,IF(AND($M$1=2010,'Calculation sheet'!$AQ250="2005-2012"),'Result 2005-2012'!P250*SUM($AC$11:$AE$11)/3,IF(AND($M$1=2011,'Calculation sheet'!$AQ250="2005-2012"),'Result 2005-2012'!P250*SUM($AD$11:$AE$11)/2,IF(AND($M$1=2012,'Calculation sheet'!$AQ250="2005-2012"),'Result 2005-2012'!P250*$AE$11,IF(AND($M$1=2006,'Calculation sheet'!$AQ250="1999-2012"),'Result 2005-2012'!P250*SUM($Y$16:$AE$16)/7,IF(AND($M$1=2007,'Calculation sheet'!$AQ250="1999-2012"),'Result 2005-2012'!P250*SUM($Z$16:$AE$16)/6,IF(AND($M$1=2008,'Calculation sheet'!$AQ250="1999-2012"),'Result 2005-2012'!P250*SUM($AA$16:$AE$16)/5,IF(AND($M$1=2009,'Calculation sheet'!$AQ250="1999-2012"),'Result 2005-2012'!P250*SUM($AB$16:$AE$16)/4,IF(AND($M$1=2010,'Calculation sheet'!$AQ250="1999-2012"),'Result 2005-2012'!P250*SUM($AC$16:$AE$16)/3,IF(AND($M$1=2011,'Calculation sheet'!$AQ250="1999-2012"),'Result 2005-2012'!P250*SUM($AD$16:$AE$16)/2,IF(AND($M$1=2012,'Calculation sheet'!$AQ250="1999-2012"),'Result 2005-2012'!P250*$AE$16,""))))))))))))))))</f>
        <v/>
      </c>
      <c r="Q250" s="12" t="str">
        <f t="shared" si="12"/>
        <v/>
      </c>
      <c r="R250" s="14" t="str">
        <f t="shared" si="13"/>
        <v/>
      </c>
    </row>
    <row r="251" spans="1:18" x14ac:dyDescent="0.3">
      <c r="A251" s="4" t="str">
        <f>IF('Input data'!A266="","",'Input data'!A266)</f>
        <v/>
      </c>
      <c r="B251" s="4" t="str">
        <f>IF('Input data'!B266="","",'Input data'!B266)</f>
        <v/>
      </c>
      <c r="C251" s="4" t="str">
        <f>IF('Input data'!C266="","",'Input data'!C266)</f>
        <v/>
      </c>
      <c r="D251" s="4" t="str">
        <f>IF('Input data'!D266="","",'Input data'!D266)</f>
        <v/>
      </c>
      <c r="E251" s="4" t="str">
        <f>IF('Input data'!E266="","",'Input data'!E266)</f>
        <v/>
      </c>
      <c r="F251" s="4" t="str">
        <f>IF('Input data'!F266="","",'Input data'!F266)</f>
        <v/>
      </c>
      <c r="G251" s="4">
        <f>IF('Input data'!G266="","",'Input data'!G266)</f>
        <v>0</v>
      </c>
      <c r="H251" s="4" t="str">
        <f>IF('Input data'!H266&gt;0.5,'Input data'!H266,"")</f>
        <v/>
      </c>
      <c r="I251" s="4" t="str">
        <f>IF('Input data'!I266="","",'Input data'!I266)</f>
        <v/>
      </c>
      <c r="J251" s="12" t="str">
        <f>IF('Result 2005-2012'!$R251="","",IF($M$1=2005,'Result 2005-2012'!J251,IF(AND($M$1=2006,'Calculation sheet'!$AQ251="2005-2012"),'Result 2005-2012'!J251*SUM($Y$7:$AE$7)/7,IF(AND($M$1=2007,'Calculation sheet'!$AQ251="2005-2012"),'Result 2005-2012'!J251*SUM($Z$7:$AE$7)/6,IF(AND($M$1=2008,'Calculation sheet'!$AQ251="2005-2012"),'Result 2005-2012'!J251*SUM($AA$7:$AE$7)/5,IF(AND($M$1=2009,'Calculation sheet'!$AQ251="2005-2012"),'Result 2005-2012'!J251*SUM($AB$7:$AE$7)/4,IF(AND($M$1=2010,'Calculation sheet'!$AQ251="2005-2012"),'Result 2005-2012'!J251*SUM($AC$7:$AE$7)/3,IF(AND($M$1=2011,'Calculation sheet'!$AQ251="2005-2012"),'Result 2005-2012'!J251*SUM($AD$7:$AE$7)/2,IF(AND($M$1=2012,'Calculation sheet'!$AQ251="2005-2012"),'Result 2005-2012'!J251*$AE$7,IF(AND($M$1=2006,'Calculation sheet'!$AQ251="1999-2012"),'Result 2005-2012'!J251*SUM($Y$16:$AE$16)/7,IF(AND($M$1=2007,'Calculation sheet'!$AQ251="1999-2012"),'Result 2005-2012'!J251*SUM($Z$16:$AE$16)/6,IF(AND($M$1=2008,'Calculation sheet'!$AQ251="1999-2012"),'Result 2005-2012'!J251*SUM($AA$16:$AE$16)/5,IF(AND($M$1=2009,'Calculation sheet'!$AQ251="1999-2012"),'Result 2005-2012'!J251*SUM($AB$16:$AE$16)/4,IF(AND($M$1=2010,'Calculation sheet'!$AQ251="1999-2012"),'Result 2005-2012'!J251*SUM($AC$16:$AE$16)/3,IF(AND($M$1=2011,'Calculation sheet'!$AQ251="1999-2012"),'Result 2005-2012'!J251*SUM($AD$16:$AE$16)/2,IF(AND($M$1=2012,'Calculation sheet'!$AQ251="1999-2012"),'Result 2005-2012'!J251*$AE$16,""))))))))))))))))</f>
        <v/>
      </c>
      <c r="K251" s="12" t="str">
        <f>IF('Result 2005-2012'!$R251="","",IF($M$1=2005,'Result 2005-2012'!K251,IF(AND($M$1=2006,'Calculation sheet'!$AQ251="2005-2012"),'Result 2005-2012'!K251*SUM($Y$8:$AE$8)/7,IF(AND($M$1=2007,'Calculation sheet'!$AQ251="2005-2012"),'Result 2005-2012'!K251*SUM($Z$8:$AE$8)/6,IF(AND($M$1=2008,'Calculation sheet'!$AQ251="2005-2012"),'Result 2005-2012'!K251*SUM($AA$8:$AE$8)/5,IF(AND($M$1=2009,'Calculation sheet'!$AQ251="2005-2012"),'Result 2005-2012'!K251*SUM($AB$8:$AE$8)/4,IF(AND($M$1=2010,'Calculation sheet'!$AQ251="2005-2012"),'Result 2005-2012'!K251*SUM($AC$8:$AE$8)/3,IF(AND($M$1=2011,'Calculation sheet'!$AQ251="2005-2012"),'Result 2005-2012'!K251*SUM($AD$8:$AE$8)/2,IF(AND($M$1=2012,'Calculation sheet'!$AQ251="2005-2012"),'Result 2005-2012'!K251*$AE$8,IF(AND($M$1=2006,'Calculation sheet'!$AQ251="1999-2012"),'Result 2005-2012'!K251*SUM($Y$17:$AE$17)/7,IF(AND($M$1=2007,'Calculation sheet'!$AQ251="1999-2012"),'Result 2005-2012'!K251*SUM($Z$17:$AE$17)/6,IF(AND($M$1=2008,'Calculation sheet'!$AQ251="1999-2012"),'Result 2005-2012'!K251*SUM($AA$17:$AE$17)/5,IF(AND($M$1=2009,'Calculation sheet'!$AQ251="1999-2012"),'Result 2005-2012'!K251*SUM($AB$17:$AE$17)/4,IF(AND($M$1=2010,'Calculation sheet'!$AQ251="1999-2012"),'Result 2005-2012'!K251*SUM($AC$17:$AE$17)/3,IF(AND($M$1=2011,'Calculation sheet'!$AQ251="1999-2012"),'Result 2005-2012'!K251*SUM($AD$17:$AE$17)/2,IF(AND($M$1=2012,'Calculation sheet'!$AQ251="1999-2012"),'Result 2005-2012'!K251*$AE$17,""))))))))))))))))</f>
        <v/>
      </c>
      <c r="L251" s="12" t="str">
        <f>IF('Result 2005-2012'!$R251="","",IF($M$1=2005,'Result 2005-2012'!L251,IF(AND($M$1=2006,'Calculation sheet'!$AQ251="2005-2012"),'Result 2005-2012'!L251*SUM($Y$9:$AE$9)/7,IF(AND($M$1=2007,'Calculation sheet'!$AQ251="2005-2012"),'Result 2005-2012'!L251*SUM($Z$9:$AE$9)/6,IF(AND($M$1=2008,'Calculation sheet'!$AQ251="2005-2012"),'Result 2005-2012'!L251*SUM($AA$9:$AE$9)/5,IF(AND($M$1=2009,'Calculation sheet'!$AQ251="2005-2012"),'Result 2005-2012'!L251*SUM($AB$9:$AE$9)/4,IF(AND($M$1=2010,'Calculation sheet'!$AQ251="2005-2012"),'Result 2005-2012'!L251*SUM($AC$9:$AE$9)/3,IF(AND($M$1=2011,'Calculation sheet'!$AQ251="2005-2012"),'Result 2005-2012'!L251*SUM($AD$9:$AE$9)/2,IF(AND($M$1=2012,'Calculation sheet'!$AQ251="2005-2012"),'Result 2005-2012'!L251*$AE$9,IF(AND($M$1=2006,'Calculation sheet'!$AQ251="1999-2012"),'Result 2005-2012'!L251*SUM($Y$18:$AE$18)/7,IF(AND($M$1=2007,'Calculation sheet'!$AQ251="1999-2012"),'Result 2005-2012'!L251*SUM($Z$18:$AE$18)/6,IF(AND($M$1=2008,'Calculation sheet'!$AQ251="1999-2012"),'Result 2005-2012'!L251*SUM($AA$18:$AE$18)/5,IF(AND($M$1=2009,'Calculation sheet'!$AQ251="1999-2012"),'Result 2005-2012'!L251*SUM($AB$18:$AE$18)/4,IF(AND($M$1=2010,'Calculation sheet'!$AQ251="1999-2012"),'Result 2005-2012'!L251*SUM($AC$18:$AE$18)/3,IF(AND($M$1=2011,'Calculation sheet'!$AQ251="1999-2012"),'Result 2005-2012'!L251*SUM($AD$18:$AE$18)/2,IF(AND($M$1=2012,'Calculation sheet'!$AQ251="1999-2012"),'Result 2005-2012'!L251*$AE$18,""))))))))))))))))</f>
        <v/>
      </c>
      <c r="M251" s="12" t="str">
        <f t="shared" si="11"/>
        <v/>
      </c>
      <c r="N251" s="12" t="str">
        <f>IF('Result 2005-2012'!$R251="","",IF($M$1=2005,'Result 2005-2012'!N251,IF(AND($M$1=2006,'Calculation sheet'!$AQ251="2005-2012"),'Result 2005-2012'!N251*SUM($Y$10:$AE$10)/7,IF(AND($M$1=2007,'Calculation sheet'!$AQ251="2005-2012"),'Result 2005-2012'!N251*SUM($Z$10:$AE$10)/6,IF(AND($M$1=2008,'Calculation sheet'!$AQ251="2005-2012"),'Result 2005-2012'!N251*SUM($AA$10:$AE$10)/5,IF(AND($M$1=2009,'Calculation sheet'!$AQ251="2005-2012"),'Result 2005-2012'!N251*SUM($AB$10:$AE$10)/4,IF(AND($M$1=2010,'Calculation sheet'!$AQ251="2005-2012"),'Result 2005-2012'!N251*SUM($AC$10:$AE$10)/3,IF(AND($M$1=2011,'Calculation sheet'!$AQ251="2005-2012"),'Result 2005-2012'!N251*SUM($AD$10:$AE$10)/2,IF(AND($M$1=2012,'Calculation sheet'!$AQ251="2005-2012"),'Result 2005-2012'!N251*$AE$10,IF(AND($M$1=2006,'Calculation sheet'!$AQ251="1999-2012"),'Result 2005-2012'!N251*SUM($Y$16:$AE$16)/7,IF(AND($M$1=2007,'Calculation sheet'!$AQ251="1999-2012"),'Result 2005-2012'!N251*SUM($Z$16:$AE$16)/6,IF(AND($M$1=2008,'Calculation sheet'!$AQ251="1999-2012"),'Result 2005-2012'!N251*SUM($AA$16:$AE$16)/5,IF(AND($M$1=2009,'Calculation sheet'!$AQ251="1999-2012"),'Result 2005-2012'!N251*SUM($AB$16:$AE$16)/4,IF(AND($M$1=2010,'Calculation sheet'!$AQ251="1999-2012"),'Result 2005-2012'!N251*SUM($AC$16:$AE$16)/3,IF(AND($M$1=2011,'Calculation sheet'!$AQ251="1999-2012"),'Result 2005-2012'!N251*SUM($AD$16:$AE$16)/2,IF(AND($M$1=2012,'Calculation sheet'!$AQ251="1999-2012"),'Result 2005-2012'!N251*$AE$16,""))))))))))))))))</f>
        <v/>
      </c>
      <c r="O251" s="12" t="str">
        <f>IF('Result 2005-2012'!$R251="","",IF($M$1=2005,'Result 2005-2012'!O251,IF(AND($M$1=2006,'Calculation sheet'!$AQ251="2005-2012"),'Result 2005-2012'!O251*SUM($Y$10:$AE$10)/7,IF(AND($M$1=2007,'Calculation sheet'!$AQ251="2005-2012"),'Result 2005-2012'!O251*SUM($Z$10:$AE$10)/6,IF(AND($M$1=2008,'Calculation sheet'!$AQ251="2005-2012"),'Result 2005-2012'!O251*SUM($AA$10:$AE$10)/5,IF(AND($M$1=2009,'Calculation sheet'!$AQ251="2005-2012"),'Result 2005-2012'!O251*SUM($AB$10:$AE$10)/4,IF(AND($M$1=2010,'Calculation sheet'!$AQ251="2005-2012"),'Result 2005-2012'!O251*SUM($AC$10:$AE$10)/3,IF(AND($M$1=2011,'Calculation sheet'!$AQ251="2005-2012"),'Result 2005-2012'!O251*SUM($AD$10:$AE$10)/2,IF(AND($M$1=2012,'Calculation sheet'!$AQ251="2005-2012"),'Result 2005-2012'!O251*$AE$10,IF(AND($M$1=2006,'Calculation sheet'!$AQ251="1999-2012"),'Result 2005-2012'!O251*SUM($Y$16:$AE$16)/7,IF(AND($M$1=2007,'Calculation sheet'!$AQ251="1999-2012"),'Result 2005-2012'!O251*SUM($Z$16:$AE$16)/6,IF(AND($M$1=2008,'Calculation sheet'!$AQ251="1999-2012"),'Result 2005-2012'!O251*SUM($AA$16:$AE$16)/5,IF(AND($M$1=2009,'Calculation sheet'!$AQ251="1999-2012"),'Result 2005-2012'!O251*SUM($AB$16:$AE$16)/4,IF(AND($M$1=2010,'Calculation sheet'!$AQ251="1999-2012"),'Result 2005-2012'!O251*SUM($AC$16:$AE$16)/3,IF(AND($M$1=2011,'Calculation sheet'!$AQ251="1999-2012"),'Result 2005-2012'!O251*SUM($AD$16:$AE$16)/2,IF(AND($M$1=2012,'Calculation sheet'!$AQ251="1999-2012"),'Result 2005-2012'!O251*$AE$16,""))))))))))))))))</f>
        <v/>
      </c>
      <c r="P251" s="12" t="str">
        <f>IF('Result 2005-2012'!$R251="","",IF($M$1=2005,'Result 2005-2012'!P251,IF(AND($M$1=2006,'Calculation sheet'!$AQ251="2005-2012"),'Result 2005-2012'!P251*SUM($Y$11:$AE$11)/7,IF(AND($M$1=2007,'Calculation sheet'!$AQ251="2005-2012"),'Result 2005-2012'!P251*SUM($Z$11:$AE$11)/6,IF(AND($M$1=2008,'Calculation sheet'!$AQ251="2005-2012"),'Result 2005-2012'!P251*SUM($AA$11:$AE$11)/5,IF(AND($M$1=2009,'Calculation sheet'!$AQ251="2005-2012"),'Result 2005-2012'!P251*SUM($AB$11:$AE$11)/4,IF(AND($M$1=2010,'Calculation sheet'!$AQ251="2005-2012"),'Result 2005-2012'!P251*SUM($AC$11:$AE$11)/3,IF(AND($M$1=2011,'Calculation sheet'!$AQ251="2005-2012"),'Result 2005-2012'!P251*SUM($AD$11:$AE$11)/2,IF(AND($M$1=2012,'Calculation sheet'!$AQ251="2005-2012"),'Result 2005-2012'!P251*$AE$11,IF(AND($M$1=2006,'Calculation sheet'!$AQ251="1999-2012"),'Result 2005-2012'!P251*SUM($Y$16:$AE$16)/7,IF(AND($M$1=2007,'Calculation sheet'!$AQ251="1999-2012"),'Result 2005-2012'!P251*SUM($Z$16:$AE$16)/6,IF(AND($M$1=2008,'Calculation sheet'!$AQ251="1999-2012"),'Result 2005-2012'!P251*SUM($AA$16:$AE$16)/5,IF(AND($M$1=2009,'Calculation sheet'!$AQ251="1999-2012"),'Result 2005-2012'!P251*SUM($AB$16:$AE$16)/4,IF(AND($M$1=2010,'Calculation sheet'!$AQ251="1999-2012"),'Result 2005-2012'!P251*SUM($AC$16:$AE$16)/3,IF(AND($M$1=2011,'Calculation sheet'!$AQ251="1999-2012"),'Result 2005-2012'!P251*SUM($AD$16:$AE$16)/2,IF(AND($M$1=2012,'Calculation sheet'!$AQ251="1999-2012"),'Result 2005-2012'!P251*$AE$16,""))))))))))))))))</f>
        <v/>
      </c>
      <c r="Q251" s="12" t="str">
        <f t="shared" si="12"/>
        <v/>
      </c>
      <c r="R251" s="14" t="str">
        <f t="shared" si="13"/>
        <v/>
      </c>
    </row>
    <row r="252" spans="1:18" x14ac:dyDescent="0.3">
      <c r="A252" s="4" t="str">
        <f>IF('Input data'!A267="","",'Input data'!A267)</f>
        <v/>
      </c>
      <c r="B252" s="4" t="str">
        <f>IF('Input data'!B267="","",'Input data'!B267)</f>
        <v/>
      </c>
      <c r="C252" s="4" t="str">
        <f>IF('Input data'!C267="","",'Input data'!C267)</f>
        <v/>
      </c>
      <c r="D252" s="4" t="str">
        <f>IF('Input data'!D267="","",'Input data'!D267)</f>
        <v/>
      </c>
      <c r="E252" s="4" t="str">
        <f>IF('Input data'!E267="","",'Input data'!E267)</f>
        <v/>
      </c>
      <c r="F252" s="4" t="str">
        <f>IF('Input data'!F267="","",'Input data'!F267)</f>
        <v/>
      </c>
      <c r="G252" s="4">
        <f>IF('Input data'!G267="","",'Input data'!G267)</f>
        <v>0</v>
      </c>
      <c r="H252" s="4" t="str">
        <f>IF('Input data'!H267&gt;0.5,'Input data'!H267,"")</f>
        <v/>
      </c>
      <c r="I252" s="4" t="str">
        <f>IF('Input data'!I267="","",'Input data'!I267)</f>
        <v/>
      </c>
      <c r="J252" s="12" t="str">
        <f>IF('Result 2005-2012'!$R252="","",IF($M$1=2005,'Result 2005-2012'!J252,IF(AND($M$1=2006,'Calculation sheet'!$AQ252="2005-2012"),'Result 2005-2012'!J252*SUM($Y$7:$AE$7)/7,IF(AND($M$1=2007,'Calculation sheet'!$AQ252="2005-2012"),'Result 2005-2012'!J252*SUM($Z$7:$AE$7)/6,IF(AND($M$1=2008,'Calculation sheet'!$AQ252="2005-2012"),'Result 2005-2012'!J252*SUM($AA$7:$AE$7)/5,IF(AND($M$1=2009,'Calculation sheet'!$AQ252="2005-2012"),'Result 2005-2012'!J252*SUM($AB$7:$AE$7)/4,IF(AND($M$1=2010,'Calculation sheet'!$AQ252="2005-2012"),'Result 2005-2012'!J252*SUM($AC$7:$AE$7)/3,IF(AND($M$1=2011,'Calculation sheet'!$AQ252="2005-2012"),'Result 2005-2012'!J252*SUM($AD$7:$AE$7)/2,IF(AND($M$1=2012,'Calculation sheet'!$AQ252="2005-2012"),'Result 2005-2012'!J252*$AE$7,IF(AND($M$1=2006,'Calculation sheet'!$AQ252="1999-2012"),'Result 2005-2012'!J252*SUM($Y$16:$AE$16)/7,IF(AND($M$1=2007,'Calculation sheet'!$AQ252="1999-2012"),'Result 2005-2012'!J252*SUM($Z$16:$AE$16)/6,IF(AND($M$1=2008,'Calculation sheet'!$AQ252="1999-2012"),'Result 2005-2012'!J252*SUM($AA$16:$AE$16)/5,IF(AND($M$1=2009,'Calculation sheet'!$AQ252="1999-2012"),'Result 2005-2012'!J252*SUM($AB$16:$AE$16)/4,IF(AND($M$1=2010,'Calculation sheet'!$AQ252="1999-2012"),'Result 2005-2012'!J252*SUM($AC$16:$AE$16)/3,IF(AND($M$1=2011,'Calculation sheet'!$AQ252="1999-2012"),'Result 2005-2012'!J252*SUM($AD$16:$AE$16)/2,IF(AND($M$1=2012,'Calculation sheet'!$AQ252="1999-2012"),'Result 2005-2012'!J252*$AE$16,""))))))))))))))))</f>
        <v/>
      </c>
      <c r="K252" s="12" t="str">
        <f>IF('Result 2005-2012'!$R252="","",IF($M$1=2005,'Result 2005-2012'!K252,IF(AND($M$1=2006,'Calculation sheet'!$AQ252="2005-2012"),'Result 2005-2012'!K252*SUM($Y$8:$AE$8)/7,IF(AND($M$1=2007,'Calculation sheet'!$AQ252="2005-2012"),'Result 2005-2012'!K252*SUM($Z$8:$AE$8)/6,IF(AND($M$1=2008,'Calculation sheet'!$AQ252="2005-2012"),'Result 2005-2012'!K252*SUM($AA$8:$AE$8)/5,IF(AND($M$1=2009,'Calculation sheet'!$AQ252="2005-2012"),'Result 2005-2012'!K252*SUM($AB$8:$AE$8)/4,IF(AND($M$1=2010,'Calculation sheet'!$AQ252="2005-2012"),'Result 2005-2012'!K252*SUM($AC$8:$AE$8)/3,IF(AND($M$1=2011,'Calculation sheet'!$AQ252="2005-2012"),'Result 2005-2012'!K252*SUM($AD$8:$AE$8)/2,IF(AND($M$1=2012,'Calculation sheet'!$AQ252="2005-2012"),'Result 2005-2012'!K252*$AE$8,IF(AND($M$1=2006,'Calculation sheet'!$AQ252="1999-2012"),'Result 2005-2012'!K252*SUM($Y$17:$AE$17)/7,IF(AND($M$1=2007,'Calculation sheet'!$AQ252="1999-2012"),'Result 2005-2012'!K252*SUM($Z$17:$AE$17)/6,IF(AND($M$1=2008,'Calculation sheet'!$AQ252="1999-2012"),'Result 2005-2012'!K252*SUM($AA$17:$AE$17)/5,IF(AND($M$1=2009,'Calculation sheet'!$AQ252="1999-2012"),'Result 2005-2012'!K252*SUM($AB$17:$AE$17)/4,IF(AND($M$1=2010,'Calculation sheet'!$AQ252="1999-2012"),'Result 2005-2012'!K252*SUM($AC$17:$AE$17)/3,IF(AND($M$1=2011,'Calculation sheet'!$AQ252="1999-2012"),'Result 2005-2012'!K252*SUM($AD$17:$AE$17)/2,IF(AND($M$1=2012,'Calculation sheet'!$AQ252="1999-2012"),'Result 2005-2012'!K252*$AE$17,""))))))))))))))))</f>
        <v/>
      </c>
      <c r="L252" s="12" t="str">
        <f>IF('Result 2005-2012'!$R252="","",IF($M$1=2005,'Result 2005-2012'!L252,IF(AND($M$1=2006,'Calculation sheet'!$AQ252="2005-2012"),'Result 2005-2012'!L252*SUM($Y$9:$AE$9)/7,IF(AND($M$1=2007,'Calculation sheet'!$AQ252="2005-2012"),'Result 2005-2012'!L252*SUM($Z$9:$AE$9)/6,IF(AND($M$1=2008,'Calculation sheet'!$AQ252="2005-2012"),'Result 2005-2012'!L252*SUM($AA$9:$AE$9)/5,IF(AND($M$1=2009,'Calculation sheet'!$AQ252="2005-2012"),'Result 2005-2012'!L252*SUM($AB$9:$AE$9)/4,IF(AND($M$1=2010,'Calculation sheet'!$AQ252="2005-2012"),'Result 2005-2012'!L252*SUM($AC$9:$AE$9)/3,IF(AND($M$1=2011,'Calculation sheet'!$AQ252="2005-2012"),'Result 2005-2012'!L252*SUM($AD$9:$AE$9)/2,IF(AND($M$1=2012,'Calculation sheet'!$AQ252="2005-2012"),'Result 2005-2012'!L252*$AE$9,IF(AND($M$1=2006,'Calculation sheet'!$AQ252="1999-2012"),'Result 2005-2012'!L252*SUM($Y$18:$AE$18)/7,IF(AND($M$1=2007,'Calculation sheet'!$AQ252="1999-2012"),'Result 2005-2012'!L252*SUM($Z$18:$AE$18)/6,IF(AND($M$1=2008,'Calculation sheet'!$AQ252="1999-2012"),'Result 2005-2012'!L252*SUM($AA$18:$AE$18)/5,IF(AND($M$1=2009,'Calculation sheet'!$AQ252="1999-2012"),'Result 2005-2012'!L252*SUM($AB$18:$AE$18)/4,IF(AND($M$1=2010,'Calculation sheet'!$AQ252="1999-2012"),'Result 2005-2012'!L252*SUM($AC$18:$AE$18)/3,IF(AND($M$1=2011,'Calculation sheet'!$AQ252="1999-2012"),'Result 2005-2012'!L252*SUM($AD$18:$AE$18)/2,IF(AND($M$1=2012,'Calculation sheet'!$AQ252="1999-2012"),'Result 2005-2012'!L252*$AE$18,""))))))))))))))))</f>
        <v/>
      </c>
      <c r="M252" s="12" t="str">
        <f t="shared" si="11"/>
        <v/>
      </c>
      <c r="N252" s="12" t="str">
        <f>IF('Result 2005-2012'!$R252="","",IF($M$1=2005,'Result 2005-2012'!N252,IF(AND($M$1=2006,'Calculation sheet'!$AQ252="2005-2012"),'Result 2005-2012'!N252*SUM($Y$10:$AE$10)/7,IF(AND($M$1=2007,'Calculation sheet'!$AQ252="2005-2012"),'Result 2005-2012'!N252*SUM($Z$10:$AE$10)/6,IF(AND($M$1=2008,'Calculation sheet'!$AQ252="2005-2012"),'Result 2005-2012'!N252*SUM($AA$10:$AE$10)/5,IF(AND($M$1=2009,'Calculation sheet'!$AQ252="2005-2012"),'Result 2005-2012'!N252*SUM($AB$10:$AE$10)/4,IF(AND($M$1=2010,'Calculation sheet'!$AQ252="2005-2012"),'Result 2005-2012'!N252*SUM($AC$10:$AE$10)/3,IF(AND($M$1=2011,'Calculation sheet'!$AQ252="2005-2012"),'Result 2005-2012'!N252*SUM($AD$10:$AE$10)/2,IF(AND($M$1=2012,'Calculation sheet'!$AQ252="2005-2012"),'Result 2005-2012'!N252*$AE$10,IF(AND($M$1=2006,'Calculation sheet'!$AQ252="1999-2012"),'Result 2005-2012'!N252*SUM($Y$16:$AE$16)/7,IF(AND($M$1=2007,'Calculation sheet'!$AQ252="1999-2012"),'Result 2005-2012'!N252*SUM($Z$16:$AE$16)/6,IF(AND($M$1=2008,'Calculation sheet'!$AQ252="1999-2012"),'Result 2005-2012'!N252*SUM($AA$16:$AE$16)/5,IF(AND($M$1=2009,'Calculation sheet'!$AQ252="1999-2012"),'Result 2005-2012'!N252*SUM($AB$16:$AE$16)/4,IF(AND($M$1=2010,'Calculation sheet'!$AQ252="1999-2012"),'Result 2005-2012'!N252*SUM($AC$16:$AE$16)/3,IF(AND($M$1=2011,'Calculation sheet'!$AQ252="1999-2012"),'Result 2005-2012'!N252*SUM($AD$16:$AE$16)/2,IF(AND($M$1=2012,'Calculation sheet'!$AQ252="1999-2012"),'Result 2005-2012'!N252*$AE$16,""))))))))))))))))</f>
        <v/>
      </c>
      <c r="O252" s="12" t="str">
        <f>IF('Result 2005-2012'!$R252="","",IF($M$1=2005,'Result 2005-2012'!O252,IF(AND($M$1=2006,'Calculation sheet'!$AQ252="2005-2012"),'Result 2005-2012'!O252*SUM($Y$10:$AE$10)/7,IF(AND($M$1=2007,'Calculation sheet'!$AQ252="2005-2012"),'Result 2005-2012'!O252*SUM($Z$10:$AE$10)/6,IF(AND($M$1=2008,'Calculation sheet'!$AQ252="2005-2012"),'Result 2005-2012'!O252*SUM($AA$10:$AE$10)/5,IF(AND($M$1=2009,'Calculation sheet'!$AQ252="2005-2012"),'Result 2005-2012'!O252*SUM($AB$10:$AE$10)/4,IF(AND($M$1=2010,'Calculation sheet'!$AQ252="2005-2012"),'Result 2005-2012'!O252*SUM($AC$10:$AE$10)/3,IF(AND($M$1=2011,'Calculation sheet'!$AQ252="2005-2012"),'Result 2005-2012'!O252*SUM($AD$10:$AE$10)/2,IF(AND($M$1=2012,'Calculation sheet'!$AQ252="2005-2012"),'Result 2005-2012'!O252*$AE$10,IF(AND($M$1=2006,'Calculation sheet'!$AQ252="1999-2012"),'Result 2005-2012'!O252*SUM($Y$16:$AE$16)/7,IF(AND($M$1=2007,'Calculation sheet'!$AQ252="1999-2012"),'Result 2005-2012'!O252*SUM($Z$16:$AE$16)/6,IF(AND($M$1=2008,'Calculation sheet'!$AQ252="1999-2012"),'Result 2005-2012'!O252*SUM($AA$16:$AE$16)/5,IF(AND($M$1=2009,'Calculation sheet'!$AQ252="1999-2012"),'Result 2005-2012'!O252*SUM($AB$16:$AE$16)/4,IF(AND($M$1=2010,'Calculation sheet'!$AQ252="1999-2012"),'Result 2005-2012'!O252*SUM($AC$16:$AE$16)/3,IF(AND($M$1=2011,'Calculation sheet'!$AQ252="1999-2012"),'Result 2005-2012'!O252*SUM($AD$16:$AE$16)/2,IF(AND($M$1=2012,'Calculation sheet'!$AQ252="1999-2012"),'Result 2005-2012'!O252*$AE$16,""))))))))))))))))</f>
        <v/>
      </c>
      <c r="P252" s="12" t="str">
        <f>IF('Result 2005-2012'!$R252="","",IF($M$1=2005,'Result 2005-2012'!P252,IF(AND($M$1=2006,'Calculation sheet'!$AQ252="2005-2012"),'Result 2005-2012'!P252*SUM($Y$11:$AE$11)/7,IF(AND($M$1=2007,'Calculation sheet'!$AQ252="2005-2012"),'Result 2005-2012'!P252*SUM($Z$11:$AE$11)/6,IF(AND($M$1=2008,'Calculation sheet'!$AQ252="2005-2012"),'Result 2005-2012'!P252*SUM($AA$11:$AE$11)/5,IF(AND($M$1=2009,'Calculation sheet'!$AQ252="2005-2012"),'Result 2005-2012'!P252*SUM($AB$11:$AE$11)/4,IF(AND($M$1=2010,'Calculation sheet'!$AQ252="2005-2012"),'Result 2005-2012'!P252*SUM($AC$11:$AE$11)/3,IF(AND($M$1=2011,'Calculation sheet'!$AQ252="2005-2012"),'Result 2005-2012'!P252*SUM($AD$11:$AE$11)/2,IF(AND($M$1=2012,'Calculation sheet'!$AQ252="2005-2012"),'Result 2005-2012'!P252*$AE$11,IF(AND($M$1=2006,'Calculation sheet'!$AQ252="1999-2012"),'Result 2005-2012'!P252*SUM($Y$16:$AE$16)/7,IF(AND($M$1=2007,'Calculation sheet'!$AQ252="1999-2012"),'Result 2005-2012'!P252*SUM($Z$16:$AE$16)/6,IF(AND($M$1=2008,'Calculation sheet'!$AQ252="1999-2012"),'Result 2005-2012'!P252*SUM($AA$16:$AE$16)/5,IF(AND($M$1=2009,'Calculation sheet'!$AQ252="1999-2012"),'Result 2005-2012'!P252*SUM($AB$16:$AE$16)/4,IF(AND($M$1=2010,'Calculation sheet'!$AQ252="1999-2012"),'Result 2005-2012'!P252*SUM($AC$16:$AE$16)/3,IF(AND($M$1=2011,'Calculation sheet'!$AQ252="1999-2012"),'Result 2005-2012'!P252*SUM($AD$16:$AE$16)/2,IF(AND($M$1=2012,'Calculation sheet'!$AQ252="1999-2012"),'Result 2005-2012'!P252*$AE$16,""))))))))))))))))</f>
        <v/>
      </c>
      <c r="Q252" s="12" t="str">
        <f t="shared" si="12"/>
        <v/>
      </c>
      <c r="R252" s="14" t="str">
        <f t="shared" si="13"/>
        <v/>
      </c>
    </row>
    <row r="253" spans="1:18" x14ac:dyDescent="0.3">
      <c r="A253" s="4" t="str">
        <f>IF('Input data'!A268="","",'Input data'!A268)</f>
        <v/>
      </c>
      <c r="B253" s="4" t="str">
        <f>IF('Input data'!B268="","",'Input data'!B268)</f>
        <v/>
      </c>
      <c r="C253" s="4" t="str">
        <f>IF('Input data'!C268="","",'Input data'!C268)</f>
        <v/>
      </c>
      <c r="D253" s="4" t="str">
        <f>IF('Input data'!D268="","",'Input data'!D268)</f>
        <v/>
      </c>
      <c r="E253" s="4" t="str">
        <f>IF('Input data'!E268="","",'Input data'!E268)</f>
        <v/>
      </c>
      <c r="F253" s="4" t="str">
        <f>IF('Input data'!F268="","",'Input data'!F268)</f>
        <v/>
      </c>
      <c r="G253" s="4">
        <f>IF('Input data'!G268="","",'Input data'!G268)</f>
        <v>0</v>
      </c>
      <c r="H253" s="4" t="str">
        <f>IF('Input data'!H268&gt;0.5,'Input data'!H268,"")</f>
        <v/>
      </c>
      <c r="I253" s="4" t="str">
        <f>IF('Input data'!I268="","",'Input data'!I268)</f>
        <v/>
      </c>
      <c r="J253" s="12" t="str">
        <f>IF('Result 2005-2012'!$R253="","",IF($M$1=2005,'Result 2005-2012'!J253,IF(AND($M$1=2006,'Calculation sheet'!$AQ253="2005-2012"),'Result 2005-2012'!J253*SUM($Y$7:$AE$7)/7,IF(AND($M$1=2007,'Calculation sheet'!$AQ253="2005-2012"),'Result 2005-2012'!J253*SUM($Z$7:$AE$7)/6,IF(AND($M$1=2008,'Calculation sheet'!$AQ253="2005-2012"),'Result 2005-2012'!J253*SUM($AA$7:$AE$7)/5,IF(AND($M$1=2009,'Calculation sheet'!$AQ253="2005-2012"),'Result 2005-2012'!J253*SUM($AB$7:$AE$7)/4,IF(AND($M$1=2010,'Calculation sheet'!$AQ253="2005-2012"),'Result 2005-2012'!J253*SUM($AC$7:$AE$7)/3,IF(AND($M$1=2011,'Calculation sheet'!$AQ253="2005-2012"),'Result 2005-2012'!J253*SUM($AD$7:$AE$7)/2,IF(AND($M$1=2012,'Calculation sheet'!$AQ253="2005-2012"),'Result 2005-2012'!J253*$AE$7,IF(AND($M$1=2006,'Calculation sheet'!$AQ253="1999-2012"),'Result 2005-2012'!J253*SUM($Y$16:$AE$16)/7,IF(AND($M$1=2007,'Calculation sheet'!$AQ253="1999-2012"),'Result 2005-2012'!J253*SUM($Z$16:$AE$16)/6,IF(AND($M$1=2008,'Calculation sheet'!$AQ253="1999-2012"),'Result 2005-2012'!J253*SUM($AA$16:$AE$16)/5,IF(AND($M$1=2009,'Calculation sheet'!$AQ253="1999-2012"),'Result 2005-2012'!J253*SUM($AB$16:$AE$16)/4,IF(AND($M$1=2010,'Calculation sheet'!$AQ253="1999-2012"),'Result 2005-2012'!J253*SUM($AC$16:$AE$16)/3,IF(AND($M$1=2011,'Calculation sheet'!$AQ253="1999-2012"),'Result 2005-2012'!J253*SUM($AD$16:$AE$16)/2,IF(AND($M$1=2012,'Calculation sheet'!$AQ253="1999-2012"),'Result 2005-2012'!J253*$AE$16,""))))))))))))))))</f>
        <v/>
      </c>
      <c r="K253" s="12" t="str">
        <f>IF('Result 2005-2012'!$R253="","",IF($M$1=2005,'Result 2005-2012'!K253,IF(AND($M$1=2006,'Calculation sheet'!$AQ253="2005-2012"),'Result 2005-2012'!K253*SUM($Y$8:$AE$8)/7,IF(AND($M$1=2007,'Calculation sheet'!$AQ253="2005-2012"),'Result 2005-2012'!K253*SUM($Z$8:$AE$8)/6,IF(AND($M$1=2008,'Calculation sheet'!$AQ253="2005-2012"),'Result 2005-2012'!K253*SUM($AA$8:$AE$8)/5,IF(AND($M$1=2009,'Calculation sheet'!$AQ253="2005-2012"),'Result 2005-2012'!K253*SUM($AB$8:$AE$8)/4,IF(AND($M$1=2010,'Calculation sheet'!$AQ253="2005-2012"),'Result 2005-2012'!K253*SUM($AC$8:$AE$8)/3,IF(AND($M$1=2011,'Calculation sheet'!$AQ253="2005-2012"),'Result 2005-2012'!K253*SUM($AD$8:$AE$8)/2,IF(AND($M$1=2012,'Calculation sheet'!$AQ253="2005-2012"),'Result 2005-2012'!K253*$AE$8,IF(AND($M$1=2006,'Calculation sheet'!$AQ253="1999-2012"),'Result 2005-2012'!K253*SUM($Y$17:$AE$17)/7,IF(AND($M$1=2007,'Calculation sheet'!$AQ253="1999-2012"),'Result 2005-2012'!K253*SUM($Z$17:$AE$17)/6,IF(AND($M$1=2008,'Calculation sheet'!$AQ253="1999-2012"),'Result 2005-2012'!K253*SUM($AA$17:$AE$17)/5,IF(AND($M$1=2009,'Calculation sheet'!$AQ253="1999-2012"),'Result 2005-2012'!K253*SUM($AB$17:$AE$17)/4,IF(AND($M$1=2010,'Calculation sheet'!$AQ253="1999-2012"),'Result 2005-2012'!K253*SUM($AC$17:$AE$17)/3,IF(AND($M$1=2011,'Calculation sheet'!$AQ253="1999-2012"),'Result 2005-2012'!K253*SUM($AD$17:$AE$17)/2,IF(AND($M$1=2012,'Calculation sheet'!$AQ253="1999-2012"),'Result 2005-2012'!K253*$AE$17,""))))))))))))))))</f>
        <v/>
      </c>
      <c r="L253" s="12" t="str">
        <f>IF('Result 2005-2012'!$R253="","",IF($M$1=2005,'Result 2005-2012'!L253,IF(AND($M$1=2006,'Calculation sheet'!$AQ253="2005-2012"),'Result 2005-2012'!L253*SUM($Y$9:$AE$9)/7,IF(AND($M$1=2007,'Calculation sheet'!$AQ253="2005-2012"),'Result 2005-2012'!L253*SUM($Z$9:$AE$9)/6,IF(AND($M$1=2008,'Calculation sheet'!$AQ253="2005-2012"),'Result 2005-2012'!L253*SUM($AA$9:$AE$9)/5,IF(AND($M$1=2009,'Calculation sheet'!$AQ253="2005-2012"),'Result 2005-2012'!L253*SUM($AB$9:$AE$9)/4,IF(AND($M$1=2010,'Calculation sheet'!$AQ253="2005-2012"),'Result 2005-2012'!L253*SUM($AC$9:$AE$9)/3,IF(AND($M$1=2011,'Calculation sheet'!$AQ253="2005-2012"),'Result 2005-2012'!L253*SUM($AD$9:$AE$9)/2,IF(AND($M$1=2012,'Calculation sheet'!$AQ253="2005-2012"),'Result 2005-2012'!L253*$AE$9,IF(AND($M$1=2006,'Calculation sheet'!$AQ253="1999-2012"),'Result 2005-2012'!L253*SUM($Y$18:$AE$18)/7,IF(AND($M$1=2007,'Calculation sheet'!$AQ253="1999-2012"),'Result 2005-2012'!L253*SUM($Z$18:$AE$18)/6,IF(AND($M$1=2008,'Calculation sheet'!$AQ253="1999-2012"),'Result 2005-2012'!L253*SUM($AA$18:$AE$18)/5,IF(AND($M$1=2009,'Calculation sheet'!$AQ253="1999-2012"),'Result 2005-2012'!L253*SUM($AB$18:$AE$18)/4,IF(AND($M$1=2010,'Calculation sheet'!$AQ253="1999-2012"),'Result 2005-2012'!L253*SUM($AC$18:$AE$18)/3,IF(AND($M$1=2011,'Calculation sheet'!$AQ253="1999-2012"),'Result 2005-2012'!L253*SUM($AD$18:$AE$18)/2,IF(AND($M$1=2012,'Calculation sheet'!$AQ253="1999-2012"),'Result 2005-2012'!L253*$AE$18,""))))))))))))))))</f>
        <v/>
      </c>
      <c r="M253" s="12" t="str">
        <f t="shared" si="11"/>
        <v/>
      </c>
      <c r="N253" s="12" t="str">
        <f>IF('Result 2005-2012'!$R253="","",IF($M$1=2005,'Result 2005-2012'!N253,IF(AND($M$1=2006,'Calculation sheet'!$AQ253="2005-2012"),'Result 2005-2012'!N253*SUM($Y$10:$AE$10)/7,IF(AND($M$1=2007,'Calculation sheet'!$AQ253="2005-2012"),'Result 2005-2012'!N253*SUM($Z$10:$AE$10)/6,IF(AND($M$1=2008,'Calculation sheet'!$AQ253="2005-2012"),'Result 2005-2012'!N253*SUM($AA$10:$AE$10)/5,IF(AND($M$1=2009,'Calculation sheet'!$AQ253="2005-2012"),'Result 2005-2012'!N253*SUM($AB$10:$AE$10)/4,IF(AND($M$1=2010,'Calculation sheet'!$AQ253="2005-2012"),'Result 2005-2012'!N253*SUM($AC$10:$AE$10)/3,IF(AND($M$1=2011,'Calculation sheet'!$AQ253="2005-2012"),'Result 2005-2012'!N253*SUM($AD$10:$AE$10)/2,IF(AND($M$1=2012,'Calculation sheet'!$AQ253="2005-2012"),'Result 2005-2012'!N253*$AE$10,IF(AND($M$1=2006,'Calculation sheet'!$AQ253="1999-2012"),'Result 2005-2012'!N253*SUM($Y$16:$AE$16)/7,IF(AND($M$1=2007,'Calculation sheet'!$AQ253="1999-2012"),'Result 2005-2012'!N253*SUM($Z$16:$AE$16)/6,IF(AND($M$1=2008,'Calculation sheet'!$AQ253="1999-2012"),'Result 2005-2012'!N253*SUM($AA$16:$AE$16)/5,IF(AND($M$1=2009,'Calculation sheet'!$AQ253="1999-2012"),'Result 2005-2012'!N253*SUM($AB$16:$AE$16)/4,IF(AND($M$1=2010,'Calculation sheet'!$AQ253="1999-2012"),'Result 2005-2012'!N253*SUM($AC$16:$AE$16)/3,IF(AND($M$1=2011,'Calculation sheet'!$AQ253="1999-2012"),'Result 2005-2012'!N253*SUM($AD$16:$AE$16)/2,IF(AND($M$1=2012,'Calculation sheet'!$AQ253="1999-2012"),'Result 2005-2012'!N253*$AE$16,""))))))))))))))))</f>
        <v/>
      </c>
      <c r="O253" s="12" t="str">
        <f>IF('Result 2005-2012'!$R253="","",IF($M$1=2005,'Result 2005-2012'!O253,IF(AND($M$1=2006,'Calculation sheet'!$AQ253="2005-2012"),'Result 2005-2012'!O253*SUM($Y$10:$AE$10)/7,IF(AND($M$1=2007,'Calculation sheet'!$AQ253="2005-2012"),'Result 2005-2012'!O253*SUM($Z$10:$AE$10)/6,IF(AND($M$1=2008,'Calculation sheet'!$AQ253="2005-2012"),'Result 2005-2012'!O253*SUM($AA$10:$AE$10)/5,IF(AND($M$1=2009,'Calculation sheet'!$AQ253="2005-2012"),'Result 2005-2012'!O253*SUM($AB$10:$AE$10)/4,IF(AND($M$1=2010,'Calculation sheet'!$AQ253="2005-2012"),'Result 2005-2012'!O253*SUM($AC$10:$AE$10)/3,IF(AND($M$1=2011,'Calculation sheet'!$AQ253="2005-2012"),'Result 2005-2012'!O253*SUM($AD$10:$AE$10)/2,IF(AND($M$1=2012,'Calculation sheet'!$AQ253="2005-2012"),'Result 2005-2012'!O253*$AE$10,IF(AND($M$1=2006,'Calculation sheet'!$AQ253="1999-2012"),'Result 2005-2012'!O253*SUM($Y$16:$AE$16)/7,IF(AND($M$1=2007,'Calculation sheet'!$AQ253="1999-2012"),'Result 2005-2012'!O253*SUM($Z$16:$AE$16)/6,IF(AND($M$1=2008,'Calculation sheet'!$AQ253="1999-2012"),'Result 2005-2012'!O253*SUM($AA$16:$AE$16)/5,IF(AND($M$1=2009,'Calculation sheet'!$AQ253="1999-2012"),'Result 2005-2012'!O253*SUM($AB$16:$AE$16)/4,IF(AND($M$1=2010,'Calculation sheet'!$AQ253="1999-2012"),'Result 2005-2012'!O253*SUM($AC$16:$AE$16)/3,IF(AND($M$1=2011,'Calculation sheet'!$AQ253="1999-2012"),'Result 2005-2012'!O253*SUM($AD$16:$AE$16)/2,IF(AND($M$1=2012,'Calculation sheet'!$AQ253="1999-2012"),'Result 2005-2012'!O253*$AE$16,""))))))))))))))))</f>
        <v/>
      </c>
      <c r="P253" s="12" t="str">
        <f>IF('Result 2005-2012'!$R253="","",IF($M$1=2005,'Result 2005-2012'!P253,IF(AND($M$1=2006,'Calculation sheet'!$AQ253="2005-2012"),'Result 2005-2012'!P253*SUM($Y$11:$AE$11)/7,IF(AND($M$1=2007,'Calculation sheet'!$AQ253="2005-2012"),'Result 2005-2012'!P253*SUM($Z$11:$AE$11)/6,IF(AND($M$1=2008,'Calculation sheet'!$AQ253="2005-2012"),'Result 2005-2012'!P253*SUM($AA$11:$AE$11)/5,IF(AND($M$1=2009,'Calculation sheet'!$AQ253="2005-2012"),'Result 2005-2012'!P253*SUM($AB$11:$AE$11)/4,IF(AND($M$1=2010,'Calculation sheet'!$AQ253="2005-2012"),'Result 2005-2012'!P253*SUM($AC$11:$AE$11)/3,IF(AND($M$1=2011,'Calculation sheet'!$AQ253="2005-2012"),'Result 2005-2012'!P253*SUM($AD$11:$AE$11)/2,IF(AND($M$1=2012,'Calculation sheet'!$AQ253="2005-2012"),'Result 2005-2012'!P253*$AE$11,IF(AND($M$1=2006,'Calculation sheet'!$AQ253="1999-2012"),'Result 2005-2012'!P253*SUM($Y$16:$AE$16)/7,IF(AND($M$1=2007,'Calculation sheet'!$AQ253="1999-2012"),'Result 2005-2012'!P253*SUM($Z$16:$AE$16)/6,IF(AND($M$1=2008,'Calculation sheet'!$AQ253="1999-2012"),'Result 2005-2012'!P253*SUM($AA$16:$AE$16)/5,IF(AND($M$1=2009,'Calculation sheet'!$AQ253="1999-2012"),'Result 2005-2012'!P253*SUM($AB$16:$AE$16)/4,IF(AND($M$1=2010,'Calculation sheet'!$AQ253="1999-2012"),'Result 2005-2012'!P253*SUM($AC$16:$AE$16)/3,IF(AND($M$1=2011,'Calculation sheet'!$AQ253="1999-2012"),'Result 2005-2012'!P253*SUM($AD$16:$AE$16)/2,IF(AND($M$1=2012,'Calculation sheet'!$AQ253="1999-2012"),'Result 2005-2012'!P253*$AE$16,""))))))))))))))))</f>
        <v/>
      </c>
      <c r="Q253" s="12" t="str">
        <f t="shared" si="12"/>
        <v/>
      </c>
      <c r="R253" s="14" t="str">
        <f t="shared" si="13"/>
        <v/>
      </c>
    </row>
    <row r="254" spans="1:18" x14ac:dyDescent="0.3">
      <c r="A254" s="4" t="str">
        <f>IF('Input data'!A269="","",'Input data'!A269)</f>
        <v/>
      </c>
      <c r="B254" s="4" t="str">
        <f>IF('Input data'!B269="","",'Input data'!B269)</f>
        <v/>
      </c>
      <c r="C254" s="4" t="str">
        <f>IF('Input data'!C269="","",'Input data'!C269)</f>
        <v/>
      </c>
      <c r="D254" s="4" t="str">
        <f>IF('Input data'!D269="","",'Input data'!D269)</f>
        <v/>
      </c>
      <c r="E254" s="4" t="str">
        <f>IF('Input data'!E269="","",'Input data'!E269)</f>
        <v/>
      </c>
      <c r="F254" s="4" t="str">
        <f>IF('Input data'!F269="","",'Input data'!F269)</f>
        <v/>
      </c>
      <c r="G254" s="4">
        <f>IF('Input data'!G269="","",'Input data'!G269)</f>
        <v>0</v>
      </c>
      <c r="H254" s="4" t="str">
        <f>IF('Input data'!H269&gt;0.5,'Input data'!H269,"")</f>
        <v/>
      </c>
      <c r="I254" s="4" t="str">
        <f>IF('Input data'!I269="","",'Input data'!I269)</f>
        <v/>
      </c>
      <c r="J254" s="12" t="str">
        <f>IF('Result 2005-2012'!$R254="","",IF($M$1=2005,'Result 2005-2012'!J254,IF(AND($M$1=2006,'Calculation sheet'!$AQ254="2005-2012"),'Result 2005-2012'!J254*SUM($Y$7:$AE$7)/7,IF(AND($M$1=2007,'Calculation sheet'!$AQ254="2005-2012"),'Result 2005-2012'!J254*SUM($Z$7:$AE$7)/6,IF(AND($M$1=2008,'Calculation sheet'!$AQ254="2005-2012"),'Result 2005-2012'!J254*SUM($AA$7:$AE$7)/5,IF(AND($M$1=2009,'Calculation sheet'!$AQ254="2005-2012"),'Result 2005-2012'!J254*SUM($AB$7:$AE$7)/4,IF(AND($M$1=2010,'Calculation sheet'!$AQ254="2005-2012"),'Result 2005-2012'!J254*SUM($AC$7:$AE$7)/3,IF(AND($M$1=2011,'Calculation sheet'!$AQ254="2005-2012"),'Result 2005-2012'!J254*SUM($AD$7:$AE$7)/2,IF(AND($M$1=2012,'Calculation sheet'!$AQ254="2005-2012"),'Result 2005-2012'!J254*$AE$7,IF(AND($M$1=2006,'Calculation sheet'!$AQ254="1999-2012"),'Result 2005-2012'!J254*SUM($Y$16:$AE$16)/7,IF(AND($M$1=2007,'Calculation sheet'!$AQ254="1999-2012"),'Result 2005-2012'!J254*SUM($Z$16:$AE$16)/6,IF(AND($M$1=2008,'Calculation sheet'!$AQ254="1999-2012"),'Result 2005-2012'!J254*SUM($AA$16:$AE$16)/5,IF(AND($M$1=2009,'Calculation sheet'!$AQ254="1999-2012"),'Result 2005-2012'!J254*SUM($AB$16:$AE$16)/4,IF(AND($M$1=2010,'Calculation sheet'!$AQ254="1999-2012"),'Result 2005-2012'!J254*SUM($AC$16:$AE$16)/3,IF(AND($M$1=2011,'Calculation sheet'!$AQ254="1999-2012"),'Result 2005-2012'!J254*SUM($AD$16:$AE$16)/2,IF(AND($M$1=2012,'Calculation sheet'!$AQ254="1999-2012"),'Result 2005-2012'!J254*$AE$16,""))))))))))))))))</f>
        <v/>
      </c>
      <c r="K254" s="12" t="str">
        <f>IF('Result 2005-2012'!$R254="","",IF($M$1=2005,'Result 2005-2012'!K254,IF(AND($M$1=2006,'Calculation sheet'!$AQ254="2005-2012"),'Result 2005-2012'!K254*SUM($Y$8:$AE$8)/7,IF(AND($M$1=2007,'Calculation sheet'!$AQ254="2005-2012"),'Result 2005-2012'!K254*SUM($Z$8:$AE$8)/6,IF(AND($M$1=2008,'Calculation sheet'!$AQ254="2005-2012"),'Result 2005-2012'!K254*SUM($AA$8:$AE$8)/5,IF(AND($M$1=2009,'Calculation sheet'!$AQ254="2005-2012"),'Result 2005-2012'!K254*SUM($AB$8:$AE$8)/4,IF(AND($M$1=2010,'Calculation sheet'!$AQ254="2005-2012"),'Result 2005-2012'!K254*SUM($AC$8:$AE$8)/3,IF(AND($M$1=2011,'Calculation sheet'!$AQ254="2005-2012"),'Result 2005-2012'!K254*SUM($AD$8:$AE$8)/2,IF(AND($M$1=2012,'Calculation sheet'!$AQ254="2005-2012"),'Result 2005-2012'!K254*$AE$8,IF(AND($M$1=2006,'Calculation sheet'!$AQ254="1999-2012"),'Result 2005-2012'!K254*SUM($Y$17:$AE$17)/7,IF(AND($M$1=2007,'Calculation sheet'!$AQ254="1999-2012"),'Result 2005-2012'!K254*SUM($Z$17:$AE$17)/6,IF(AND($M$1=2008,'Calculation sheet'!$AQ254="1999-2012"),'Result 2005-2012'!K254*SUM($AA$17:$AE$17)/5,IF(AND($M$1=2009,'Calculation sheet'!$AQ254="1999-2012"),'Result 2005-2012'!K254*SUM($AB$17:$AE$17)/4,IF(AND($M$1=2010,'Calculation sheet'!$AQ254="1999-2012"),'Result 2005-2012'!K254*SUM($AC$17:$AE$17)/3,IF(AND($M$1=2011,'Calculation sheet'!$AQ254="1999-2012"),'Result 2005-2012'!K254*SUM($AD$17:$AE$17)/2,IF(AND($M$1=2012,'Calculation sheet'!$AQ254="1999-2012"),'Result 2005-2012'!K254*$AE$17,""))))))))))))))))</f>
        <v/>
      </c>
      <c r="L254" s="12" t="str">
        <f>IF('Result 2005-2012'!$R254="","",IF($M$1=2005,'Result 2005-2012'!L254,IF(AND($M$1=2006,'Calculation sheet'!$AQ254="2005-2012"),'Result 2005-2012'!L254*SUM($Y$9:$AE$9)/7,IF(AND($M$1=2007,'Calculation sheet'!$AQ254="2005-2012"),'Result 2005-2012'!L254*SUM($Z$9:$AE$9)/6,IF(AND($M$1=2008,'Calculation sheet'!$AQ254="2005-2012"),'Result 2005-2012'!L254*SUM($AA$9:$AE$9)/5,IF(AND($M$1=2009,'Calculation sheet'!$AQ254="2005-2012"),'Result 2005-2012'!L254*SUM($AB$9:$AE$9)/4,IF(AND($M$1=2010,'Calculation sheet'!$AQ254="2005-2012"),'Result 2005-2012'!L254*SUM($AC$9:$AE$9)/3,IF(AND($M$1=2011,'Calculation sheet'!$AQ254="2005-2012"),'Result 2005-2012'!L254*SUM($AD$9:$AE$9)/2,IF(AND($M$1=2012,'Calculation sheet'!$AQ254="2005-2012"),'Result 2005-2012'!L254*$AE$9,IF(AND($M$1=2006,'Calculation sheet'!$AQ254="1999-2012"),'Result 2005-2012'!L254*SUM($Y$18:$AE$18)/7,IF(AND($M$1=2007,'Calculation sheet'!$AQ254="1999-2012"),'Result 2005-2012'!L254*SUM($Z$18:$AE$18)/6,IF(AND($M$1=2008,'Calculation sheet'!$AQ254="1999-2012"),'Result 2005-2012'!L254*SUM($AA$18:$AE$18)/5,IF(AND($M$1=2009,'Calculation sheet'!$AQ254="1999-2012"),'Result 2005-2012'!L254*SUM($AB$18:$AE$18)/4,IF(AND($M$1=2010,'Calculation sheet'!$AQ254="1999-2012"),'Result 2005-2012'!L254*SUM($AC$18:$AE$18)/3,IF(AND($M$1=2011,'Calculation sheet'!$AQ254="1999-2012"),'Result 2005-2012'!L254*SUM($AD$18:$AE$18)/2,IF(AND($M$1=2012,'Calculation sheet'!$AQ254="1999-2012"),'Result 2005-2012'!L254*$AE$18,""))))))))))))))))</f>
        <v/>
      </c>
      <c r="M254" s="12" t="str">
        <f t="shared" si="11"/>
        <v/>
      </c>
      <c r="N254" s="12" t="str">
        <f>IF('Result 2005-2012'!$R254="","",IF($M$1=2005,'Result 2005-2012'!N254,IF(AND($M$1=2006,'Calculation sheet'!$AQ254="2005-2012"),'Result 2005-2012'!N254*SUM($Y$10:$AE$10)/7,IF(AND($M$1=2007,'Calculation sheet'!$AQ254="2005-2012"),'Result 2005-2012'!N254*SUM($Z$10:$AE$10)/6,IF(AND($M$1=2008,'Calculation sheet'!$AQ254="2005-2012"),'Result 2005-2012'!N254*SUM($AA$10:$AE$10)/5,IF(AND($M$1=2009,'Calculation sheet'!$AQ254="2005-2012"),'Result 2005-2012'!N254*SUM($AB$10:$AE$10)/4,IF(AND($M$1=2010,'Calculation sheet'!$AQ254="2005-2012"),'Result 2005-2012'!N254*SUM($AC$10:$AE$10)/3,IF(AND($M$1=2011,'Calculation sheet'!$AQ254="2005-2012"),'Result 2005-2012'!N254*SUM($AD$10:$AE$10)/2,IF(AND($M$1=2012,'Calculation sheet'!$AQ254="2005-2012"),'Result 2005-2012'!N254*$AE$10,IF(AND($M$1=2006,'Calculation sheet'!$AQ254="1999-2012"),'Result 2005-2012'!N254*SUM($Y$16:$AE$16)/7,IF(AND($M$1=2007,'Calculation sheet'!$AQ254="1999-2012"),'Result 2005-2012'!N254*SUM($Z$16:$AE$16)/6,IF(AND($M$1=2008,'Calculation sheet'!$AQ254="1999-2012"),'Result 2005-2012'!N254*SUM($AA$16:$AE$16)/5,IF(AND($M$1=2009,'Calculation sheet'!$AQ254="1999-2012"),'Result 2005-2012'!N254*SUM($AB$16:$AE$16)/4,IF(AND($M$1=2010,'Calculation sheet'!$AQ254="1999-2012"),'Result 2005-2012'!N254*SUM($AC$16:$AE$16)/3,IF(AND($M$1=2011,'Calculation sheet'!$AQ254="1999-2012"),'Result 2005-2012'!N254*SUM($AD$16:$AE$16)/2,IF(AND($M$1=2012,'Calculation sheet'!$AQ254="1999-2012"),'Result 2005-2012'!N254*$AE$16,""))))))))))))))))</f>
        <v/>
      </c>
      <c r="O254" s="12" t="str">
        <f>IF('Result 2005-2012'!$R254="","",IF($M$1=2005,'Result 2005-2012'!O254,IF(AND($M$1=2006,'Calculation sheet'!$AQ254="2005-2012"),'Result 2005-2012'!O254*SUM($Y$10:$AE$10)/7,IF(AND($M$1=2007,'Calculation sheet'!$AQ254="2005-2012"),'Result 2005-2012'!O254*SUM($Z$10:$AE$10)/6,IF(AND($M$1=2008,'Calculation sheet'!$AQ254="2005-2012"),'Result 2005-2012'!O254*SUM($AA$10:$AE$10)/5,IF(AND($M$1=2009,'Calculation sheet'!$AQ254="2005-2012"),'Result 2005-2012'!O254*SUM($AB$10:$AE$10)/4,IF(AND($M$1=2010,'Calculation sheet'!$AQ254="2005-2012"),'Result 2005-2012'!O254*SUM($AC$10:$AE$10)/3,IF(AND($M$1=2011,'Calculation sheet'!$AQ254="2005-2012"),'Result 2005-2012'!O254*SUM($AD$10:$AE$10)/2,IF(AND($M$1=2012,'Calculation sheet'!$AQ254="2005-2012"),'Result 2005-2012'!O254*$AE$10,IF(AND($M$1=2006,'Calculation sheet'!$AQ254="1999-2012"),'Result 2005-2012'!O254*SUM($Y$16:$AE$16)/7,IF(AND($M$1=2007,'Calculation sheet'!$AQ254="1999-2012"),'Result 2005-2012'!O254*SUM($Z$16:$AE$16)/6,IF(AND($M$1=2008,'Calculation sheet'!$AQ254="1999-2012"),'Result 2005-2012'!O254*SUM($AA$16:$AE$16)/5,IF(AND($M$1=2009,'Calculation sheet'!$AQ254="1999-2012"),'Result 2005-2012'!O254*SUM($AB$16:$AE$16)/4,IF(AND($M$1=2010,'Calculation sheet'!$AQ254="1999-2012"),'Result 2005-2012'!O254*SUM($AC$16:$AE$16)/3,IF(AND($M$1=2011,'Calculation sheet'!$AQ254="1999-2012"),'Result 2005-2012'!O254*SUM($AD$16:$AE$16)/2,IF(AND($M$1=2012,'Calculation sheet'!$AQ254="1999-2012"),'Result 2005-2012'!O254*$AE$16,""))))))))))))))))</f>
        <v/>
      </c>
      <c r="P254" s="12" t="str">
        <f>IF('Result 2005-2012'!$R254="","",IF($M$1=2005,'Result 2005-2012'!P254,IF(AND($M$1=2006,'Calculation sheet'!$AQ254="2005-2012"),'Result 2005-2012'!P254*SUM($Y$11:$AE$11)/7,IF(AND($M$1=2007,'Calculation sheet'!$AQ254="2005-2012"),'Result 2005-2012'!P254*SUM($Z$11:$AE$11)/6,IF(AND($M$1=2008,'Calculation sheet'!$AQ254="2005-2012"),'Result 2005-2012'!P254*SUM($AA$11:$AE$11)/5,IF(AND($M$1=2009,'Calculation sheet'!$AQ254="2005-2012"),'Result 2005-2012'!P254*SUM($AB$11:$AE$11)/4,IF(AND($M$1=2010,'Calculation sheet'!$AQ254="2005-2012"),'Result 2005-2012'!P254*SUM($AC$11:$AE$11)/3,IF(AND($M$1=2011,'Calculation sheet'!$AQ254="2005-2012"),'Result 2005-2012'!P254*SUM($AD$11:$AE$11)/2,IF(AND($M$1=2012,'Calculation sheet'!$AQ254="2005-2012"),'Result 2005-2012'!P254*$AE$11,IF(AND($M$1=2006,'Calculation sheet'!$AQ254="1999-2012"),'Result 2005-2012'!P254*SUM($Y$16:$AE$16)/7,IF(AND($M$1=2007,'Calculation sheet'!$AQ254="1999-2012"),'Result 2005-2012'!P254*SUM($Z$16:$AE$16)/6,IF(AND($M$1=2008,'Calculation sheet'!$AQ254="1999-2012"),'Result 2005-2012'!P254*SUM($AA$16:$AE$16)/5,IF(AND($M$1=2009,'Calculation sheet'!$AQ254="1999-2012"),'Result 2005-2012'!P254*SUM($AB$16:$AE$16)/4,IF(AND($M$1=2010,'Calculation sheet'!$AQ254="1999-2012"),'Result 2005-2012'!P254*SUM($AC$16:$AE$16)/3,IF(AND($M$1=2011,'Calculation sheet'!$AQ254="1999-2012"),'Result 2005-2012'!P254*SUM($AD$16:$AE$16)/2,IF(AND($M$1=2012,'Calculation sheet'!$AQ254="1999-2012"),'Result 2005-2012'!P254*$AE$16,""))))))))))))))))</f>
        <v/>
      </c>
      <c r="Q254" s="12" t="str">
        <f t="shared" si="12"/>
        <v/>
      </c>
      <c r="R254" s="14" t="str">
        <f t="shared" si="13"/>
        <v/>
      </c>
    </row>
    <row r="255" spans="1:18" x14ac:dyDescent="0.3">
      <c r="A255" s="4" t="str">
        <f>IF('Input data'!A270="","",'Input data'!A270)</f>
        <v/>
      </c>
      <c r="B255" s="4" t="str">
        <f>IF('Input data'!B270="","",'Input data'!B270)</f>
        <v/>
      </c>
      <c r="C255" s="4" t="str">
        <f>IF('Input data'!C270="","",'Input data'!C270)</f>
        <v/>
      </c>
      <c r="D255" s="4" t="str">
        <f>IF('Input data'!D270="","",'Input data'!D270)</f>
        <v/>
      </c>
      <c r="E255" s="4" t="str">
        <f>IF('Input data'!E270="","",'Input data'!E270)</f>
        <v/>
      </c>
      <c r="F255" s="4" t="str">
        <f>IF('Input data'!F270="","",'Input data'!F270)</f>
        <v/>
      </c>
      <c r="G255" s="4">
        <f>IF('Input data'!G270="","",'Input data'!G270)</f>
        <v>0</v>
      </c>
      <c r="H255" s="4" t="str">
        <f>IF('Input data'!H270&gt;0.5,'Input data'!H270,"")</f>
        <v/>
      </c>
      <c r="I255" s="4" t="str">
        <f>IF('Input data'!I270="","",'Input data'!I270)</f>
        <v/>
      </c>
      <c r="J255" s="12" t="str">
        <f>IF('Result 2005-2012'!$R255="","",IF($M$1=2005,'Result 2005-2012'!J255,IF(AND($M$1=2006,'Calculation sheet'!$AQ255="2005-2012"),'Result 2005-2012'!J255*SUM($Y$7:$AE$7)/7,IF(AND($M$1=2007,'Calculation sheet'!$AQ255="2005-2012"),'Result 2005-2012'!J255*SUM($Z$7:$AE$7)/6,IF(AND($M$1=2008,'Calculation sheet'!$AQ255="2005-2012"),'Result 2005-2012'!J255*SUM($AA$7:$AE$7)/5,IF(AND($M$1=2009,'Calculation sheet'!$AQ255="2005-2012"),'Result 2005-2012'!J255*SUM($AB$7:$AE$7)/4,IF(AND($M$1=2010,'Calculation sheet'!$AQ255="2005-2012"),'Result 2005-2012'!J255*SUM($AC$7:$AE$7)/3,IF(AND($M$1=2011,'Calculation sheet'!$AQ255="2005-2012"),'Result 2005-2012'!J255*SUM($AD$7:$AE$7)/2,IF(AND($M$1=2012,'Calculation sheet'!$AQ255="2005-2012"),'Result 2005-2012'!J255*$AE$7,IF(AND($M$1=2006,'Calculation sheet'!$AQ255="1999-2012"),'Result 2005-2012'!J255*SUM($Y$16:$AE$16)/7,IF(AND($M$1=2007,'Calculation sheet'!$AQ255="1999-2012"),'Result 2005-2012'!J255*SUM($Z$16:$AE$16)/6,IF(AND($M$1=2008,'Calculation sheet'!$AQ255="1999-2012"),'Result 2005-2012'!J255*SUM($AA$16:$AE$16)/5,IF(AND($M$1=2009,'Calculation sheet'!$AQ255="1999-2012"),'Result 2005-2012'!J255*SUM($AB$16:$AE$16)/4,IF(AND($M$1=2010,'Calculation sheet'!$AQ255="1999-2012"),'Result 2005-2012'!J255*SUM($AC$16:$AE$16)/3,IF(AND($M$1=2011,'Calculation sheet'!$AQ255="1999-2012"),'Result 2005-2012'!J255*SUM($AD$16:$AE$16)/2,IF(AND($M$1=2012,'Calculation sheet'!$AQ255="1999-2012"),'Result 2005-2012'!J255*$AE$16,""))))))))))))))))</f>
        <v/>
      </c>
      <c r="K255" s="12" t="str">
        <f>IF('Result 2005-2012'!$R255="","",IF($M$1=2005,'Result 2005-2012'!K255,IF(AND($M$1=2006,'Calculation sheet'!$AQ255="2005-2012"),'Result 2005-2012'!K255*SUM($Y$8:$AE$8)/7,IF(AND($M$1=2007,'Calculation sheet'!$AQ255="2005-2012"),'Result 2005-2012'!K255*SUM($Z$8:$AE$8)/6,IF(AND($M$1=2008,'Calculation sheet'!$AQ255="2005-2012"),'Result 2005-2012'!K255*SUM($AA$8:$AE$8)/5,IF(AND($M$1=2009,'Calculation sheet'!$AQ255="2005-2012"),'Result 2005-2012'!K255*SUM($AB$8:$AE$8)/4,IF(AND($M$1=2010,'Calculation sheet'!$AQ255="2005-2012"),'Result 2005-2012'!K255*SUM($AC$8:$AE$8)/3,IF(AND($M$1=2011,'Calculation sheet'!$AQ255="2005-2012"),'Result 2005-2012'!K255*SUM($AD$8:$AE$8)/2,IF(AND($M$1=2012,'Calculation sheet'!$AQ255="2005-2012"),'Result 2005-2012'!K255*$AE$8,IF(AND($M$1=2006,'Calculation sheet'!$AQ255="1999-2012"),'Result 2005-2012'!K255*SUM($Y$17:$AE$17)/7,IF(AND($M$1=2007,'Calculation sheet'!$AQ255="1999-2012"),'Result 2005-2012'!K255*SUM($Z$17:$AE$17)/6,IF(AND($M$1=2008,'Calculation sheet'!$AQ255="1999-2012"),'Result 2005-2012'!K255*SUM($AA$17:$AE$17)/5,IF(AND($M$1=2009,'Calculation sheet'!$AQ255="1999-2012"),'Result 2005-2012'!K255*SUM($AB$17:$AE$17)/4,IF(AND($M$1=2010,'Calculation sheet'!$AQ255="1999-2012"),'Result 2005-2012'!K255*SUM($AC$17:$AE$17)/3,IF(AND($M$1=2011,'Calculation sheet'!$AQ255="1999-2012"),'Result 2005-2012'!K255*SUM($AD$17:$AE$17)/2,IF(AND($M$1=2012,'Calculation sheet'!$AQ255="1999-2012"),'Result 2005-2012'!K255*$AE$17,""))))))))))))))))</f>
        <v/>
      </c>
      <c r="L255" s="12" t="str">
        <f>IF('Result 2005-2012'!$R255="","",IF($M$1=2005,'Result 2005-2012'!L255,IF(AND($M$1=2006,'Calculation sheet'!$AQ255="2005-2012"),'Result 2005-2012'!L255*SUM($Y$9:$AE$9)/7,IF(AND($M$1=2007,'Calculation sheet'!$AQ255="2005-2012"),'Result 2005-2012'!L255*SUM($Z$9:$AE$9)/6,IF(AND($M$1=2008,'Calculation sheet'!$AQ255="2005-2012"),'Result 2005-2012'!L255*SUM($AA$9:$AE$9)/5,IF(AND($M$1=2009,'Calculation sheet'!$AQ255="2005-2012"),'Result 2005-2012'!L255*SUM($AB$9:$AE$9)/4,IF(AND($M$1=2010,'Calculation sheet'!$AQ255="2005-2012"),'Result 2005-2012'!L255*SUM($AC$9:$AE$9)/3,IF(AND($M$1=2011,'Calculation sheet'!$AQ255="2005-2012"),'Result 2005-2012'!L255*SUM($AD$9:$AE$9)/2,IF(AND($M$1=2012,'Calculation sheet'!$AQ255="2005-2012"),'Result 2005-2012'!L255*$AE$9,IF(AND($M$1=2006,'Calculation sheet'!$AQ255="1999-2012"),'Result 2005-2012'!L255*SUM($Y$18:$AE$18)/7,IF(AND($M$1=2007,'Calculation sheet'!$AQ255="1999-2012"),'Result 2005-2012'!L255*SUM($Z$18:$AE$18)/6,IF(AND($M$1=2008,'Calculation sheet'!$AQ255="1999-2012"),'Result 2005-2012'!L255*SUM($AA$18:$AE$18)/5,IF(AND($M$1=2009,'Calculation sheet'!$AQ255="1999-2012"),'Result 2005-2012'!L255*SUM($AB$18:$AE$18)/4,IF(AND($M$1=2010,'Calculation sheet'!$AQ255="1999-2012"),'Result 2005-2012'!L255*SUM($AC$18:$AE$18)/3,IF(AND($M$1=2011,'Calculation sheet'!$AQ255="1999-2012"),'Result 2005-2012'!L255*SUM($AD$18:$AE$18)/2,IF(AND($M$1=2012,'Calculation sheet'!$AQ255="1999-2012"),'Result 2005-2012'!L255*$AE$18,""))))))))))))))))</f>
        <v/>
      </c>
      <c r="M255" s="12" t="str">
        <f t="shared" si="11"/>
        <v/>
      </c>
      <c r="N255" s="12" t="str">
        <f>IF('Result 2005-2012'!$R255="","",IF($M$1=2005,'Result 2005-2012'!N255,IF(AND($M$1=2006,'Calculation sheet'!$AQ255="2005-2012"),'Result 2005-2012'!N255*SUM($Y$10:$AE$10)/7,IF(AND($M$1=2007,'Calculation sheet'!$AQ255="2005-2012"),'Result 2005-2012'!N255*SUM($Z$10:$AE$10)/6,IF(AND($M$1=2008,'Calculation sheet'!$AQ255="2005-2012"),'Result 2005-2012'!N255*SUM($AA$10:$AE$10)/5,IF(AND($M$1=2009,'Calculation sheet'!$AQ255="2005-2012"),'Result 2005-2012'!N255*SUM($AB$10:$AE$10)/4,IF(AND($M$1=2010,'Calculation sheet'!$AQ255="2005-2012"),'Result 2005-2012'!N255*SUM($AC$10:$AE$10)/3,IF(AND($M$1=2011,'Calculation sheet'!$AQ255="2005-2012"),'Result 2005-2012'!N255*SUM($AD$10:$AE$10)/2,IF(AND($M$1=2012,'Calculation sheet'!$AQ255="2005-2012"),'Result 2005-2012'!N255*$AE$10,IF(AND($M$1=2006,'Calculation sheet'!$AQ255="1999-2012"),'Result 2005-2012'!N255*SUM($Y$16:$AE$16)/7,IF(AND($M$1=2007,'Calculation sheet'!$AQ255="1999-2012"),'Result 2005-2012'!N255*SUM($Z$16:$AE$16)/6,IF(AND($M$1=2008,'Calculation sheet'!$AQ255="1999-2012"),'Result 2005-2012'!N255*SUM($AA$16:$AE$16)/5,IF(AND($M$1=2009,'Calculation sheet'!$AQ255="1999-2012"),'Result 2005-2012'!N255*SUM($AB$16:$AE$16)/4,IF(AND($M$1=2010,'Calculation sheet'!$AQ255="1999-2012"),'Result 2005-2012'!N255*SUM($AC$16:$AE$16)/3,IF(AND($M$1=2011,'Calculation sheet'!$AQ255="1999-2012"),'Result 2005-2012'!N255*SUM($AD$16:$AE$16)/2,IF(AND($M$1=2012,'Calculation sheet'!$AQ255="1999-2012"),'Result 2005-2012'!N255*$AE$16,""))))))))))))))))</f>
        <v/>
      </c>
      <c r="O255" s="12" t="str">
        <f>IF('Result 2005-2012'!$R255="","",IF($M$1=2005,'Result 2005-2012'!O255,IF(AND($M$1=2006,'Calculation sheet'!$AQ255="2005-2012"),'Result 2005-2012'!O255*SUM($Y$10:$AE$10)/7,IF(AND($M$1=2007,'Calculation sheet'!$AQ255="2005-2012"),'Result 2005-2012'!O255*SUM($Z$10:$AE$10)/6,IF(AND($M$1=2008,'Calculation sheet'!$AQ255="2005-2012"),'Result 2005-2012'!O255*SUM($AA$10:$AE$10)/5,IF(AND($M$1=2009,'Calculation sheet'!$AQ255="2005-2012"),'Result 2005-2012'!O255*SUM($AB$10:$AE$10)/4,IF(AND($M$1=2010,'Calculation sheet'!$AQ255="2005-2012"),'Result 2005-2012'!O255*SUM($AC$10:$AE$10)/3,IF(AND($M$1=2011,'Calculation sheet'!$AQ255="2005-2012"),'Result 2005-2012'!O255*SUM($AD$10:$AE$10)/2,IF(AND($M$1=2012,'Calculation sheet'!$AQ255="2005-2012"),'Result 2005-2012'!O255*$AE$10,IF(AND($M$1=2006,'Calculation sheet'!$AQ255="1999-2012"),'Result 2005-2012'!O255*SUM($Y$16:$AE$16)/7,IF(AND($M$1=2007,'Calculation sheet'!$AQ255="1999-2012"),'Result 2005-2012'!O255*SUM($Z$16:$AE$16)/6,IF(AND($M$1=2008,'Calculation sheet'!$AQ255="1999-2012"),'Result 2005-2012'!O255*SUM($AA$16:$AE$16)/5,IF(AND($M$1=2009,'Calculation sheet'!$AQ255="1999-2012"),'Result 2005-2012'!O255*SUM($AB$16:$AE$16)/4,IF(AND($M$1=2010,'Calculation sheet'!$AQ255="1999-2012"),'Result 2005-2012'!O255*SUM($AC$16:$AE$16)/3,IF(AND($M$1=2011,'Calculation sheet'!$AQ255="1999-2012"),'Result 2005-2012'!O255*SUM($AD$16:$AE$16)/2,IF(AND($M$1=2012,'Calculation sheet'!$AQ255="1999-2012"),'Result 2005-2012'!O255*$AE$16,""))))))))))))))))</f>
        <v/>
      </c>
      <c r="P255" s="12" t="str">
        <f>IF('Result 2005-2012'!$R255="","",IF($M$1=2005,'Result 2005-2012'!P255,IF(AND($M$1=2006,'Calculation sheet'!$AQ255="2005-2012"),'Result 2005-2012'!P255*SUM($Y$11:$AE$11)/7,IF(AND($M$1=2007,'Calculation sheet'!$AQ255="2005-2012"),'Result 2005-2012'!P255*SUM($Z$11:$AE$11)/6,IF(AND($M$1=2008,'Calculation sheet'!$AQ255="2005-2012"),'Result 2005-2012'!P255*SUM($AA$11:$AE$11)/5,IF(AND($M$1=2009,'Calculation sheet'!$AQ255="2005-2012"),'Result 2005-2012'!P255*SUM($AB$11:$AE$11)/4,IF(AND($M$1=2010,'Calculation sheet'!$AQ255="2005-2012"),'Result 2005-2012'!P255*SUM($AC$11:$AE$11)/3,IF(AND($M$1=2011,'Calculation sheet'!$AQ255="2005-2012"),'Result 2005-2012'!P255*SUM($AD$11:$AE$11)/2,IF(AND($M$1=2012,'Calculation sheet'!$AQ255="2005-2012"),'Result 2005-2012'!P255*$AE$11,IF(AND($M$1=2006,'Calculation sheet'!$AQ255="1999-2012"),'Result 2005-2012'!P255*SUM($Y$16:$AE$16)/7,IF(AND($M$1=2007,'Calculation sheet'!$AQ255="1999-2012"),'Result 2005-2012'!P255*SUM($Z$16:$AE$16)/6,IF(AND($M$1=2008,'Calculation sheet'!$AQ255="1999-2012"),'Result 2005-2012'!P255*SUM($AA$16:$AE$16)/5,IF(AND($M$1=2009,'Calculation sheet'!$AQ255="1999-2012"),'Result 2005-2012'!P255*SUM($AB$16:$AE$16)/4,IF(AND($M$1=2010,'Calculation sheet'!$AQ255="1999-2012"),'Result 2005-2012'!P255*SUM($AC$16:$AE$16)/3,IF(AND($M$1=2011,'Calculation sheet'!$AQ255="1999-2012"),'Result 2005-2012'!P255*SUM($AD$16:$AE$16)/2,IF(AND($M$1=2012,'Calculation sheet'!$AQ255="1999-2012"),'Result 2005-2012'!P255*$AE$16,""))))))))))))))))</f>
        <v/>
      </c>
      <c r="Q255" s="12" t="str">
        <f t="shared" si="12"/>
        <v/>
      </c>
      <c r="R255" s="14" t="str">
        <f t="shared" si="13"/>
        <v/>
      </c>
    </row>
    <row r="256" spans="1:18" x14ac:dyDescent="0.3">
      <c r="A256" s="4" t="str">
        <f>IF('Input data'!A271="","",'Input data'!A271)</f>
        <v/>
      </c>
      <c r="B256" s="4" t="str">
        <f>IF('Input data'!B271="","",'Input data'!B271)</f>
        <v/>
      </c>
      <c r="C256" s="4" t="str">
        <f>IF('Input data'!C271="","",'Input data'!C271)</f>
        <v/>
      </c>
      <c r="D256" s="4" t="str">
        <f>IF('Input data'!D271="","",'Input data'!D271)</f>
        <v/>
      </c>
      <c r="E256" s="4" t="str">
        <f>IF('Input data'!E271="","",'Input data'!E271)</f>
        <v/>
      </c>
      <c r="F256" s="4" t="str">
        <f>IF('Input data'!F271="","",'Input data'!F271)</f>
        <v/>
      </c>
      <c r="G256" s="4">
        <f>IF('Input data'!G271="","",'Input data'!G271)</f>
        <v>0</v>
      </c>
      <c r="H256" s="4" t="str">
        <f>IF('Input data'!H271&gt;0.5,'Input data'!H271,"")</f>
        <v/>
      </c>
      <c r="I256" s="4" t="str">
        <f>IF('Input data'!I271="","",'Input data'!I271)</f>
        <v/>
      </c>
      <c r="J256" s="12" t="str">
        <f>IF('Result 2005-2012'!$R256="","",IF($M$1=2005,'Result 2005-2012'!J256,IF(AND($M$1=2006,'Calculation sheet'!$AQ256="2005-2012"),'Result 2005-2012'!J256*SUM($Y$7:$AE$7)/7,IF(AND($M$1=2007,'Calculation sheet'!$AQ256="2005-2012"),'Result 2005-2012'!J256*SUM($Z$7:$AE$7)/6,IF(AND($M$1=2008,'Calculation sheet'!$AQ256="2005-2012"),'Result 2005-2012'!J256*SUM($AA$7:$AE$7)/5,IF(AND($M$1=2009,'Calculation sheet'!$AQ256="2005-2012"),'Result 2005-2012'!J256*SUM($AB$7:$AE$7)/4,IF(AND($M$1=2010,'Calculation sheet'!$AQ256="2005-2012"),'Result 2005-2012'!J256*SUM($AC$7:$AE$7)/3,IF(AND($M$1=2011,'Calculation sheet'!$AQ256="2005-2012"),'Result 2005-2012'!J256*SUM($AD$7:$AE$7)/2,IF(AND($M$1=2012,'Calculation sheet'!$AQ256="2005-2012"),'Result 2005-2012'!J256*$AE$7,IF(AND($M$1=2006,'Calculation sheet'!$AQ256="1999-2012"),'Result 2005-2012'!J256*SUM($Y$16:$AE$16)/7,IF(AND($M$1=2007,'Calculation sheet'!$AQ256="1999-2012"),'Result 2005-2012'!J256*SUM($Z$16:$AE$16)/6,IF(AND($M$1=2008,'Calculation sheet'!$AQ256="1999-2012"),'Result 2005-2012'!J256*SUM($AA$16:$AE$16)/5,IF(AND($M$1=2009,'Calculation sheet'!$AQ256="1999-2012"),'Result 2005-2012'!J256*SUM($AB$16:$AE$16)/4,IF(AND($M$1=2010,'Calculation sheet'!$AQ256="1999-2012"),'Result 2005-2012'!J256*SUM($AC$16:$AE$16)/3,IF(AND($M$1=2011,'Calculation sheet'!$AQ256="1999-2012"),'Result 2005-2012'!J256*SUM($AD$16:$AE$16)/2,IF(AND($M$1=2012,'Calculation sheet'!$AQ256="1999-2012"),'Result 2005-2012'!J256*$AE$16,""))))))))))))))))</f>
        <v/>
      </c>
      <c r="K256" s="12" t="str">
        <f>IF('Result 2005-2012'!$R256="","",IF($M$1=2005,'Result 2005-2012'!K256,IF(AND($M$1=2006,'Calculation sheet'!$AQ256="2005-2012"),'Result 2005-2012'!K256*SUM($Y$8:$AE$8)/7,IF(AND($M$1=2007,'Calculation sheet'!$AQ256="2005-2012"),'Result 2005-2012'!K256*SUM($Z$8:$AE$8)/6,IF(AND($M$1=2008,'Calculation sheet'!$AQ256="2005-2012"),'Result 2005-2012'!K256*SUM($AA$8:$AE$8)/5,IF(AND($M$1=2009,'Calculation sheet'!$AQ256="2005-2012"),'Result 2005-2012'!K256*SUM($AB$8:$AE$8)/4,IF(AND($M$1=2010,'Calculation sheet'!$AQ256="2005-2012"),'Result 2005-2012'!K256*SUM($AC$8:$AE$8)/3,IF(AND($M$1=2011,'Calculation sheet'!$AQ256="2005-2012"),'Result 2005-2012'!K256*SUM($AD$8:$AE$8)/2,IF(AND($M$1=2012,'Calculation sheet'!$AQ256="2005-2012"),'Result 2005-2012'!K256*$AE$8,IF(AND($M$1=2006,'Calculation sheet'!$AQ256="1999-2012"),'Result 2005-2012'!K256*SUM($Y$17:$AE$17)/7,IF(AND($M$1=2007,'Calculation sheet'!$AQ256="1999-2012"),'Result 2005-2012'!K256*SUM($Z$17:$AE$17)/6,IF(AND($M$1=2008,'Calculation sheet'!$AQ256="1999-2012"),'Result 2005-2012'!K256*SUM($AA$17:$AE$17)/5,IF(AND($M$1=2009,'Calculation sheet'!$AQ256="1999-2012"),'Result 2005-2012'!K256*SUM($AB$17:$AE$17)/4,IF(AND($M$1=2010,'Calculation sheet'!$AQ256="1999-2012"),'Result 2005-2012'!K256*SUM($AC$17:$AE$17)/3,IF(AND($M$1=2011,'Calculation sheet'!$AQ256="1999-2012"),'Result 2005-2012'!K256*SUM($AD$17:$AE$17)/2,IF(AND($M$1=2012,'Calculation sheet'!$AQ256="1999-2012"),'Result 2005-2012'!K256*$AE$17,""))))))))))))))))</f>
        <v/>
      </c>
      <c r="L256" s="12" t="str">
        <f>IF('Result 2005-2012'!$R256="","",IF($M$1=2005,'Result 2005-2012'!L256,IF(AND($M$1=2006,'Calculation sheet'!$AQ256="2005-2012"),'Result 2005-2012'!L256*SUM($Y$9:$AE$9)/7,IF(AND($M$1=2007,'Calculation sheet'!$AQ256="2005-2012"),'Result 2005-2012'!L256*SUM($Z$9:$AE$9)/6,IF(AND($M$1=2008,'Calculation sheet'!$AQ256="2005-2012"),'Result 2005-2012'!L256*SUM($AA$9:$AE$9)/5,IF(AND($M$1=2009,'Calculation sheet'!$AQ256="2005-2012"),'Result 2005-2012'!L256*SUM($AB$9:$AE$9)/4,IF(AND($M$1=2010,'Calculation sheet'!$AQ256="2005-2012"),'Result 2005-2012'!L256*SUM($AC$9:$AE$9)/3,IF(AND($M$1=2011,'Calculation sheet'!$AQ256="2005-2012"),'Result 2005-2012'!L256*SUM($AD$9:$AE$9)/2,IF(AND($M$1=2012,'Calculation sheet'!$AQ256="2005-2012"),'Result 2005-2012'!L256*$AE$9,IF(AND($M$1=2006,'Calculation sheet'!$AQ256="1999-2012"),'Result 2005-2012'!L256*SUM($Y$18:$AE$18)/7,IF(AND($M$1=2007,'Calculation sheet'!$AQ256="1999-2012"),'Result 2005-2012'!L256*SUM($Z$18:$AE$18)/6,IF(AND($M$1=2008,'Calculation sheet'!$AQ256="1999-2012"),'Result 2005-2012'!L256*SUM($AA$18:$AE$18)/5,IF(AND($M$1=2009,'Calculation sheet'!$AQ256="1999-2012"),'Result 2005-2012'!L256*SUM($AB$18:$AE$18)/4,IF(AND($M$1=2010,'Calculation sheet'!$AQ256="1999-2012"),'Result 2005-2012'!L256*SUM($AC$18:$AE$18)/3,IF(AND($M$1=2011,'Calculation sheet'!$AQ256="1999-2012"),'Result 2005-2012'!L256*SUM($AD$18:$AE$18)/2,IF(AND($M$1=2012,'Calculation sheet'!$AQ256="1999-2012"),'Result 2005-2012'!L256*$AE$18,""))))))))))))))))</f>
        <v/>
      </c>
      <c r="M256" s="12" t="str">
        <f t="shared" si="11"/>
        <v/>
      </c>
      <c r="N256" s="12" t="str">
        <f>IF('Result 2005-2012'!$R256="","",IF($M$1=2005,'Result 2005-2012'!N256,IF(AND($M$1=2006,'Calculation sheet'!$AQ256="2005-2012"),'Result 2005-2012'!N256*SUM($Y$10:$AE$10)/7,IF(AND($M$1=2007,'Calculation sheet'!$AQ256="2005-2012"),'Result 2005-2012'!N256*SUM($Z$10:$AE$10)/6,IF(AND($M$1=2008,'Calculation sheet'!$AQ256="2005-2012"),'Result 2005-2012'!N256*SUM($AA$10:$AE$10)/5,IF(AND($M$1=2009,'Calculation sheet'!$AQ256="2005-2012"),'Result 2005-2012'!N256*SUM($AB$10:$AE$10)/4,IF(AND($M$1=2010,'Calculation sheet'!$AQ256="2005-2012"),'Result 2005-2012'!N256*SUM($AC$10:$AE$10)/3,IF(AND($M$1=2011,'Calculation sheet'!$AQ256="2005-2012"),'Result 2005-2012'!N256*SUM($AD$10:$AE$10)/2,IF(AND($M$1=2012,'Calculation sheet'!$AQ256="2005-2012"),'Result 2005-2012'!N256*$AE$10,IF(AND($M$1=2006,'Calculation sheet'!$AQ256="1999-2012"),'Result 2005-2012'!N256*SUM($Y$16:$AE$16)/7,IF(AND($M$1=2007,'Calculation sheet'!$AQ256="1999-2012"),'Result 2005-2012'!N256*SUM($Z$16:$AE$16)/6,IF(AND($M$1=2008,'Calculation sheet'!$AQ256="1999-2012"),'Result 2005-2012'!N256*SUM($AA$16:$AE$16)/5,IF(AND($M$1=2009,'Calculation sheet'!$AQ256="1999-2012"),'Result 2005-2012'!N256*SUM($AB$16:$AE$16)/4,IF(AND($M$1=2010,'Calculation sheet'!$AQ256="1999-2012"),'Result 2005-2012'!N256*SUM($AC$16:$AE$16)/3,IF(AND($M$1=2011,'Calculation sheet'!$AQ256="1999-2012"),'Result 2005-2012'!N256*SUM($AD$16:$AE$16)/2,IF(AND($M$1=2012,'Calculation sheet'!$AQ256="1999-2012"),'Result 2005-2012'!N256*$AE$16,""))))))))))))))))</f>
        <v/>
      </c>
      <c r="O256" s="12" t="str">
        <f>IF('Result 2005-2012'!$R256="","",IF($M$1=2005,'Result 2005-2012'!O256,IF(AND($M$1=2006,'Calculation sheet'!$AQ256="2005-2012"),'Result 2005-2012'!O256*SUM($Y$10:$AE$10)/7,IF(AND($M$1=2007,'Calculation sheet'!$AQ256="2005-2012"),'Result 2005-2012'!O256*SUM($Z$10:$AE$10)/6,IF(AND($M$1=2008,'Calculation sheet'!$AQ256="2005-2012"),'Result 2005-2012'!O256*SUM($AA$10:$AE$10)/5,IF(AND($M$1=2009,'Calculation sheet'!$AQ256="2005-2012"),'Result 2005-2012'!O256*SUM($AB$10:$AE$10)/4,IF(AND($M$1=2010,'Calculation sheet'!$AQ256="2005-2012"),'Result 2005-2012'!O256*SUM($AC$10:$AE$10)/3,IF(AND($M$1=2011,'Calculation sheet'!$AQ256="2005-2012"),'Result 2005-2012'!O256*SUM($AD$10:$AE$10)/2,IF(AND($M$1=2012,'Calculation sheet'!$AQ256="2005-2012"),'Result 2005-2012'!O256*$AE$10,IF(AND($M$1=2006,'Calculation sheet'!$AQ256="1999-2012"),'Result 2005-2012'!O256*SUM($Y$16:$AE$16)/7,IF(AND($M$1=2007,'Calculation sheet'!$AQ256="1999-2012"),'Result 2005-2012'!O256*SUM($Z$16:$AE$16)/6,IF(AND($M$1=2008,'Calculation sheet'!$AQ256="1999-2012"),'Result 2005-2012'!O256*SUM($AA$16:$AE$16)/5,IF(AND($M$1=2009,'Calculation sheet'!$AQ256="1999-2012"),'Result 2005-2012'!O256*SUM($AB$16:$AE$16)/4,IF(AND($M$1=2010,'Calculation sheet'!$AQ256="1999-2012"),'Result 2005-2012'!O256*SUM($AC$16:$AE$16)/3,IF(AND($M$1=2011,'Calculation sheet'!$AQ256="1999-2012"),'Result 2005-2012'!O256*SUM($AD$16:$AE$16)/2,IF(AND($M$1=2012,'Calculation sheet'!$AQ256="1999-2012"),'Result 2005-2012'!O256*$AE$16,""))))))))))))))))</f>
        <v/>
      </c>
      <c r="P256" s="12" t="str">
        <f>IF('Result 2005-2012'!$R256="","",IF($M$1=2005,'Result 2005-2012'!P256,IF(AND($M$1=2006,'Calculation sheet'!$AQ256="2005-2012"),'Result 2005-2012'!P256*SUM($Y$11:$AE$11)/7,IF(AND($M$1=2007,'Calculation sheet'!$AQ256="2005-2012"),'Result 2005-2012'!P256*SUM($Z$11:$AE$11)/6,IF(AND($M$1=2008,'Calculation sheet'!$AQ256="2005-2012"),'Result 2005-2012'!P256*SUM($AA$11:$AE$11)/5,IF(AND($M$1=2009,'Calculation sheet'!$AQ256="2005-2012"),'Result 2005-2012'!P256*SUM($AB$11:$AE$11)/4,IF(AND($M$1=2010,'Calculation sheet'!$AQ256="2005-2012"),'Result 2005-2012'!P256*SUM($AC$11:$AE$11)/3,IF(AND($M$1=2011,'Calculation sheet'!$AQ256="2005-2012"),'Result 2005-2012'!P256*SUM($AD$11:$AE$11)/2,IF(AND($M$1=2012,'Calculation sheet'!$AQ256="2005-2012"),'Result 2005-2012'!P256*$AE$11,IF(AND($M$1=2006,'Calculation sheet'!$AQ256="1999-2012"),'Result 2005-2012'!P256*SUM($Y$16:$AE$16)/7,IF(AND($M$1=2007,'Calculation sheet'!$AQ256="1999-2012"),'Result 2005-2012'!P256*SUM($Z$16:$AE$16)/6,IF(AND($M$1=2008,'Calculation sheet'!$AQ256="1999-2012"),'Result 2005-2012'!P256*SUM($AA$16:$AE$16)/5,IF(AND($M$1=2009,'Calculation sheet'!$AQ256="1999-2012"),'Result 2005-2012'!P256*SUM($AB$16:$AE$16)/4,IF(AND($M$1=2010,'Calculation sheet'!$AQ256="1999-2012"),'Result 2005-2012'!P256*SUM($AC$16:$AE$16)/3,IF(AND($M$1=2011,'Calculation sheet'!$AQ256="1999-2012"),'Result 2005-2012'!P256*SUM($AD$16:$AE$16)/2,IF(AND($M$1=2012,'Calculation sheet'!$AQ256="1999-2012"),'Result 2005-2012'!P256*$AE$16,""))))))))))))))))</f>
        <v/>
      </c>
      <c r="Q256" s="12" t="str">
        <f t="shared" si="12"/>
        <v/>
      </c>
      <c r="R256" s="14" t="str">
        <f t="shared" si="13"/>
        <v/>
      </c>
    </row>
    <row r="257" spans="1:18" x14ac:dyDescent="0.3">
      <c r="A257" s="4" t="str">
        <f>IF('Input data'!A272="","",'Input data'!A272)</f>
        <v/>
      </c>
      <c r="B257" s="4" t="str">
        <f>IF('Input data'!B272="","",'Input data'!B272)</f>
        <v/>
      </c>
      <c r="C257" s="4" t="str">
        <f>IF('Input data'!C272="","",'Input data'!C272)</f>
        <v/>
      </c>
      <c r="D257" s="4" t="str">
        <f>IF('Input data'!D272="","",'Input data'!D272)</f>
        <v/>
      </c>
      <c r="E257" s="4" t="str">
        <f>IF('Input data'!E272="","",'Input data'!E272)</f>
        <v/>
      </c>
      <c r="F257" s="4" t="str">
        <f>IF('Input data'!F272="","",'Input data'!F272)</f>
        <v/>
      </c>
      <c r="G257" s="4">
        <f>IF('Input data'!G272="","",'Input data'!G272)</f>
        <v>0</v>
      </c>
      <c r="H257" s="4" t="str">
        <f>IF('Input data'!H272&gt;0.5,'Input data'!H272,"")</f>
        <v/>
      </c>
      <c r="I257" s="4" t="str">
        <f>IF('Input data'!I272="","",'Input data'!I272)</f>
        <v/>
      </c>
      <c r="J257" s="12" t="str">
        <f>IF('Result 2005-2012'!$R257="","",IF($M$1=2005,'Result 2005-2012'!J257,IF(AND($M$1=2006,'Calculation sheet'!$AQ257="2005-2012"),'Result 2005-2012'!J257*SUM($Y$7:$AE$7)/7,IF(AND($M$1=2007,'Calculation sheet'!$AQ257="2005-2012"),'Result 2005-2012'!J257*SUM($Z$7:$AE$7)/6,IF(AND($M$1=2008,'Calculation sheet'!$AQ257="2005-2012"),'Result 2005-2012'!J257*SUM($AA$7:$AE$7)/5,IF(AND($M$1=2009,'Calculation sheet'!$AQ257="2005-2012"),'Result 2005-2012'!J257*SUM($AB$7:$AE$7)/4,IF(AND($M$1=2010,'Calculation sheet'!$AQ257="2005-2012"),'Result 2005-2012'!J257*SUM($AC$7:$AE$7)/3,IF(AND($M$1=2011,'Calculation sheet'!$AQ257="2005-2012"),'Result 2005-2012'!J257*SUM($AD$7:$AE$7)/2,IF(AND($M$1=2012,'Calculation sheet'!$AQ257="2005-2012"),'Result 2005-2012'!J257*$AE$7,IF(AND($M$1=2006,'Calculation sheet'!$AQ257="1999-2012"),'Result 2005-2012'!J257*SUM($Y$16:$AE$16)/7,IF(AND($M$1=2007,'Calculation sheet'!$AQ257="1999-2012"),'Result 2005-2012'!J257*SUM($Z$16:$AE$16)/6,IF(AND($M$1=2008,'Calculation sheet'!$AQ257="1999-2012"),'Result 2005-2012'!J257*SUM($AA$16:$AE$16)/5,IF(AND($M$1=2009,'Calculation sheet'!$AQ257="1999-2012"),'Result 2005-2012'!J257*SUM($AB$16:$AE$16)/4,IF(AND($M$1=2010,'Calculation sheet'!$AQ257="1999-2012"),'Result 2005-2012'!J257*SUM($AC$16:$AE$16)/3,IF(AND($M$1=2011,'Calculation sheet'!$AQ257="1999-2012"),'Result 2005-2012'!J257*SUM($AD$16:$AE$16)/2,IF(AND($M$1=2012,'Calculation sheet'!$AQ257="1999-2012"),'Result 2005-2012'!J257*$AE$16,""))))))))))))))))</f>
        <v/>
      </c>
      <c r="K257" s="12" t="str">
        <f>IF('Result 2005-2012'!$R257="","",IF($M$1=2005,'Result 2005-2012'!K257,IF(AND($M$1=2006,'Calculation sheet'!$AQ257="2005-2012"),'Result 2005-2012'!K257*SUM($Y$8:$AE$8)/7,IF(AND($M$1=2007,'Calculation sheet'!$AQ257="2005-2012"),'Result 2005-2012'!K257*SUM($Z$8:$AE$8)/6,IF(AND($M$1=2008,'Calculation sheet'!$AQ257="2005-2012"),'Result 2005-2012'!K257*SUM($AA$8:$AE$8)/5,IF(AND($M$1=2009,'Calculation sheet'!$AQ257="2005-2012"),'Result 2005-2012'!K257*SUM($AB$8:$AE$8)/4,IF(AND($M$1=2010,'Calculation sheet'!$AQ257="2005-2012"),'Result 2005-2012'!K257*SUM($AC$8:$AE$8)/3,IF(AND($M$1=2011,'Calculation sheet'!$AQ257="2005-2012"),'Result 2005-2012'!K257*SUM($AD$8:$AE$8)/2,IF(AND($M$1=2012,'Calculation sheet'!$AQ257="2005-2012"),'Result 2005-2012'!K257*$AE$8,IF(AND($M$1=2006,'Calculation sheet'!$AQ257="1999-2012"),'Result 2005-2012'!K257*SUM($Y$17:$AE$17)/7,IF(AND($M$1=2007,'Calculation sheet'!$AQ257="1999-2012"),'Result 2005-2012'!K257*SUM($Z$17:$AE$17)/6,IF(AND($M$1=2008,'Calculation sheet'!$AQ257="1999-2012"),'Result 2005-2012'!K257*SUM($AA$17:$AE$17)/5,IF(AND($M$1=2009,'Calculation sheet'!$AQ257="1999-2012"),'Result 2005-2012'!K257*SUM($AB$17:$AE$17)/4,IF(AND($M$1=2010,'Calculation sheet'!$AQ257="1999-2012"),'Result 2005-2012'!K257*SUM($AC$17:$AE$17)/3,IF(AND($M$1=2011,'Calculation sheet'!$AQ257="1999-2012"),'Result 2005-2012'!K257*SUM($AD$17:$AE$17)/2,IF(AND($M$1=2012,'Calculation sheet'!$AQ257="1999-2012"),'Result 2005-2012'!K257*$AE$17,""))))))))))))))))</f>
        <v/>
      </c>
      <c r="L257" s="12" t="str">
        <f>IF('Result 2005-2012'!$R257="","",IF($M$1=2005,'Result 2005-2012'!L257,IF(AND($M$1=2006,'Calculation sheet'!$AQ257="2005-2012"),'Result 2005-2012'!L257*SUM($Y$9:$AE$9)/7,IF(AND($M$1=2007,'Calculation sheet'!$AQ257="2005-2012"),'Result 2005-2012'!L257*SUM($Z$9:$AE$9)/6,IF(AND($M$1=2008,'Calculation sheet'!$AQ257="2005-2012"),'Result 2005-2012'!L257*SUM($AA$9:$AE$9)/5,IF(AND($M$1=2009,'Calculation sheet'!$AQ257="2005-2012"),'Result 2005-2012'!L257*SUM($AB$9:$AE$9)/4,IF(AND($M$1=2010,'Calculation sheet'!$AQ257="2005-2012"),'Result 2005-2012'!L257*SUM($AC$9:$AE$9)/3,IF(AND($M$1=2011,'Calculation sheet'!$AQ257="2005-2012"),'Result 2005-2012'!L257*SUM($AD$9:$AE$9)/2,IF(AND($M$1=2012,'Calculation sheet'!$AQ257="2005-2012"),'Result 2005-2012'!L257*$AE$9,IF(AND($M$1=2006,'Calculation sheet'!$AQ257="1999-2012"),'Result 2005-2012'!L257*SUM($Y$18:$AE$18)/7,IF(AND($M$1=2007,'Calculation sheet'!$AQ257="1999-2012"),'Result 2005-2012'!L257*SUM($Z$18:$AE$18)/6,IF(AND($M$1=2008,'Calculation sheet'!$AQ257="1999-2012"),'Result 2005-2012'!L257*SUM($AA$18:$AE$18)/5,IF(AND($M$1=2009,'Calculation sheet'!$AQ257="1999-2012"),'Result 2005-2012'!L257*SUM($AB$18:$AE$18)/4,IF(AND($M$1=2010,'Calculation sheet'!$AQ257="1999-2012"),'Result 2005-2012'!L257*SUM($AC$18:$AE$18)/3,IF(AND($M$1=2011,'Calculation sheet'!$AQ257="1999-2012"),'Result 2005-2012'!L257*SUM($AD$18:$AE$18)/2,IF(AND($M$1=2012,'Calculation sheet'!$AQ257="1999-2012"),'Result 2005-2012'!L257*$AE$18,""))))))))))))))))</f>
        <v/>
      </c>
      <c r="M257" s="12" t="str">
        <f t="shared" si="11"/>
        <v/>
      </c>
      <c r="N257" s="12" t="str">
        <f>IF('Result 2005-2012'!$R257="","",IF($M$1=2005,'Result 2005-2012'!N257,IF(AND($M$1=2006,'Calculation sheet'!$AQ257="2005-2012"),'Result 2005-2012'!N257*SUM($Y$10:$AE$10)/7,IF(AND($M$1=2007,'Calculation sheet'!$AQ257="2005-2012"),'Result 2005-2012'!N257*SUM($Z$10:$AE$10)/6,IF(AND($M$1=2008,'Calculation sheet'!$AQ257="2005-2012"),'Result 2005-2012'!N257*SUM($AA$10:$AE$10)/5,IF(AND($M$1=2009,'Calculation sheet'!$AQ257="2005-2012"),'Result 2005-2012'!N257*SUM($AB$10:$AE$10)/4,IF(AND($M$1=2010,'Calculation sheet'!$AQ257="2005-2012"),'Result 2005-2012'!N257*SUM($AC$10:$AE$10)/3,IF(AND($M$1=2011,'Calculation sheet'!$AQ257="2005-2012"),'Result 2005-2012'!N257*SUM($AD$10:$AE$10)/2,IF(AND($M$1=2012,'Calculation sheet'!$AQ257="2005-2012"),'Result 2005-2012'!N257*$AE$10,IF(AND($M$1=2006,'Calculation sheet'!$AQ257="1999-2012"),'Result 2005-2012'!N257*SUM($Y$16:$AE$16)/7,IF(AND($M$1=2007,'Calculation sheet'!$AQ257="1999-2012"),'Result 2005-2012'!N257*SUM($Z$16:$AE$16)/6,IF(AND($M$1=2008,'Calculation sheet'!$AQ257="1999-2012"),'Result 2005-2012'!N257*SUM($AA$16:$AE$16)/5,IF(AND($M$1=2009,'Calculation sheet'!$AQ257="1999-2012"),'Result 2005-2012'!N257*SUM($AB$16:$AE$16)/4,IF(AND($M$1=2010,'Calculation sheet'!$AQ257="1999-2012"),'Result 2005-2012'!N257*SUM($AC$16:$AE$16)/3,IF(AND($M$1=2011,'Calculation sheet'!$AQ257="1999-2012"),'Result 2005-2012'!N257*SUM($AD$16:$AE$16)/2,IF(AND($M$1=2012,'Calculation sheet'!$AQ257="1999-2012"),'Result 2005-2012'!N257*$AE$16,""))))))))))))))))</f>
        <v/>
      </c>
      <c r="O257" s="12" t="str">
        <f>IF('Result 2005-2012'!$R257="","",IF($M$1=2005,'Result 2005-2012'!O257,IF(AND($M$1=2006,'Calculation sheet'!$AQ257="2005-2012"),'Result 2005-2012'!O257*SUM($Y$10:$AE$10)/7,IF(AND($M$1=2007,'Calculation sheet'!$AQ257="2005-2012"),'Result 2005-2012'!O257*SUM($Z$10:$AE$10)/6,IF(AND($M$1=2008,'Calculation sheet'!$AQ257="2005-2012"),'Result 2005-2012'!O257*SUM($AA$10:$AE$10)/5,IF(AND($M$1=2009,'Calculation sheet'!$AQ257="2005-2012"),'Result 2005-2012'!O257*SUM($AB$10:$AE$10)/4,IF(AND($M$1=2010,'Calculation sheet'!$AQ257="2005-2012"),'Result 2005-2012'!O257*SUM($AC$10:$AE$10)/3,IF(AND($M$1=2011,'Calculation sheet'!$AQ257="2005-2012"),'Result 2005-2012'!O257*SUM($AD$10:$AE$10)/2,IF(AND($M$1=2012,'Calculation sheet'!$AQ257="2005-2012"),'Result 2005-2012'!O257*$AE$10,IF(AND($M$1=2006,'Calculation sheet'!$AQ257="1999-2012"),'Result 2005-2012'!O257*SUM($Y$16:$AE$16)/7,IF(AND($M$1=2007,'Calculation sheet'!$AQ257="1999-2012"),'Result 2005-2012'!O257*SUM($Z$16:$AE$16)/6,IF(AND($M$1=2008,'Calculation sheet'!$AQ257="1999-2012"),'Result 2005-2012'!O257*SUM($AA$16:$AE$16)/5,IF(AND($M$1=2009,'Calculation sheet'!$AQ257="1999-2012"),'Result 2005-2012'!O257*SUM($AB$16:$AE$16)/4,IF(AND($M$1=2010,'Calculation sheet'!$AQ257="1999-2012"),'Result 2005-2012'!O257*SUM($AC$16:$AE$16)/3,IF(AND($M$1=2011,'Calculation sheet'!$AQ257="1999-2012"),'Result 2005-2012'!O257*SUM($AD$16:$AE$16)/2,IF(AND($M$1=2012,'Calculation sheet'!$AQ257="1999-2012"),'Result 2005-2012'!O257*$AE$16,""))))))))))))))))</f>
        <v/>
      </c>
      <c r="P257" s="12" t="str">
        <f>IF('Result 2005-2012'!$R257="","",IF($M$1=2005,'Result 2005-2012'!P257,IF(AND($M$1=2006,'Calculation sheet'!$AQ257="2005-2012"),'Result 2005-2012'!P257*SUM($Y$11:$AE$11)/7,IF(AND($M$1=2007,'Calculation sheet'!$AQ257="2005-2012"),'Result 2005-2012'!P257*SUM($Z$11:$AE$11)/6,IF(AND($M$1=2008,'Calculation sheet'!$AQ257="2005-2012"),'Result 2005-2012'!P257*SUM($AA$11:$AE$11)/5,IF(AND($M$1=2009,'Calculation sheet'!$AQ257="2005-2012"),'Result 2005-2012'!P257*SUM($AB$11:$AE$11)/4,IF(AND($M$1=2010,'Calculation sheet'!$AQ257="2005-2012"),'Result 2005-2012'!P257*SUM($AC$11:$AE$11)/3,IF(AND($M$1=2011,'Calculation sheet'!$AQ257="2005-2012"),'Result 2005-2012'!P257*SUM($AD$11:$AE$11)/2,IF(AND($M$1=2012,'Calculation sheet'!$AQ257="2005-2012"),'Result 2005-2012'!P257*$AE$11,IF(AND($M$1=2006,'Calculation sheet'!$AQ257="1999-2012"),'Result 2005-2012'!P257*SUM($Y$16:$AE$16)/7,IF(AND($M$1=2007,'Calculation sheet'!$AQ257="1999-2012"),'Result 2005-2012'!P257*SUM($Z$16:$AE$16)/6,IF(AND($M$1=2008,'Calculation sheet'!$AQ257="1999-2012"),'Result 2005-2012'!P257*SUM($AA$16:$AE$16)/5,IF(AND($M$1=2009,'Calculation sheet'!$AQ257="1999-2012"),'Result 2005-2012'!P257*SUM($AB$16:$AE$16)/4,IF(AND($M$1=2010,'Calculation sheet'!$AQ257="1999-2012"),'Result 2005-2012'!P257*SUM($AC$16:$AE$16)/3,IF(AND($M$1=2011,'Calculation sheet'!$AQ257="1999-2012"),'Result 2005-2012'!P257*SUM($AD$16:$AE$16)/2,IF(AND($M$1=2012,'Calculation sheet'!$AQ257="1999-2012"),'Result 2005-2012'!P257*$AE$16,""))))))))))))))))</f>
        <v/>
      </c>
      <c r="Q257" s="12" t="str">
        <f t="shared" si="12"/>
        <v/>
      </c>
      <c r="R257" s="14" t="str">
        <f t="shared" si="13"/>
        <v/>
      </c>
    </row>
    <row r="258" spans="1:18" x14ac:dyDescent="0.3">
      <c r="A258" s="4" t="str">
        <f>IF('Input data'!A273="","",'Input data'!A273)</f>
        <v/>
      </c>
      <c r="B258" s="4" t="str">
        <f>IF('Input data'!B273="","",'Input data'!B273)</f>
        <v/>
      </c>
      <c r="C258" s="4" t="str">
        <f>IF('Input data'!C273="","",'Input data'!C273)</f>
        <v/>
      </c>
      <c r="D258" s="4" t="str">
        <f>IF('Input data'!D273="","",'Input data'!D273)</f>
        <v/>
      </c>
      <c r="E258" s="4" t="str">
        <f>IF('Input data'!E273="","",'Input data'!E273)</f>
        <v/>
      </c>
      <c r="F258" s="4" t="str">
        <f>IF('Input data'!F273="","",'Input data'!F273)</f>
        <v/>
      </c>
      <c r="G258" s="4">
        <f>IF('Input data'!G273="","",'Input data'!G273)</f>
        <v>0</v>
      </c>
      <c r="H258" s="4" t="str">
        <f>IF('Input data'!H273&gt;0.5,'Input data'!H273,"")</f>
        <v/>
      </c>
      <c r="I258" s="4" t="str">
        <f>IF('Input data'!I273="","",'Input data'!I273)</f>
        <v/>
      </c>
      <c r="J258" s="12" t="str">
        <f>IF('Result 2005-2012'!$R258="","",IF($M$1=2005,'Result 2005-2012'!J258,IF(AND($M$1=2006,'Calculation sheet'!$AQ258="2005-2012"),'Result 2005-2012'!J258*SUM($Y$7:$AE$7)/7,IF(AND($M$1=2007,'Calculation sheet'!$AQ258="2005-2012"),'Result 2005-2012'!J258*SUM($Z$7:$AE$7)/6,IF(AND($M$1=2008,'Calculation sheet'!$AQ258="2005-2012"),'Result 2005-2012'!J258*SUM($AA$7:$AE$7)/5,IF(AND($M$1=2009,'Calculation sheet'!$AQ258="2005-2012"),'Result 2005-2012'!J258*SUM($AB$7:$AE$7)/4,IF(AND($M$1=2010,'Calculation sheet'!$AQ258="2005-2012"),'Result 2005-2012'!J258*SUM($AC$7:$AE$7)/3,IF(AND($M$1=2011,'Calculation sheet'!$AQ258="2005-2012"),'Result 2005-2012'!J258*SUM($AD$7:$AE$7)/2,IF(AND($M$1=2012,'Calculation sheet'!$AQ258="2005-2012"),'Result 2005-2012'!J258*$AE$7,IF(AND($M$1=2006,'Calculation sheet'!$AQ258="1999-2012"),'Result 2005-2012'!J258*SUM($Y$16:$AE$16)/7,IF(AND($M$1=2007,'Calculation sheet'!$AQ258="1999-2012"),'Result 2005-2012'!J258*SUM($Z$16:$AE$16)/6,IF(AND($M$1=2008,'Calculation sheet'!$AQ258="1999-2012"),'Result 2005-2012'!J258*SUM($AA$16:$AE$16)/5,IF(AND($M$1=2009,'Calculation sheet'!$AQ258="1999-2012"),'Result 2005-2012'!J258*SUM($AB$16:$AE$16)/4,IF(AND($M$1=2010,'Calculation sheet'!$AQ258="1999-2012"),'Result 2005-2012'!J258*SUM($AC$16:$AE$16)/3,IF(AND($M$1=2011,'Calculation sheet'!$AQ258="1999-2012"),'Result 2005-2012'!J258*SUM($AD$16:$AE$16)/2,IF(AND($M$1=2012,'Calculation sheet'!$AQ258="1999-2012"),'Result 2005-2012'!J258*$AE$16,""))))))))))))))))</f>
        <v/>
      </c>
      <c r="K258" s="12" t="str">
        <f>IF('Result 2005-2012'!$R258="","",IF($M$1=2005,'Result 2005-2012'!K258,IF(AND($M$1=2006,'Calculation sheet'!$AQ258="2005-2012"),'Result 2005-2012'!K258*SUM($Y$8:$AE$8)/7,IF(AND($M$1=2007,'Calculation sheet'!$AQ258="2005-2012"),'Result 2005-2012'!K258*SUM($Z$8:$AE$8)/6,IF(AND($M$1=2008,'Calculation sheet'!$AQ258="2005-2012"),'Result 2005-2012'!K258*SUM($AA$8:$AE$8)/5,IF(AND($M$1=2009,'Calculation sheet'!$AQ258="2005-2012"),'Result 2005-2012'!K258*SUM($AB$8:$AE$8)/4,IF(AND($M$1=2010,'Calculation sheet'!$AQ258="2005-2012"),'Result 2005-2012'!K258*SUM($AC$8:$AE$8)/3,IF(AND($M$1=2011,'Calculation sheet'!$AQ258="2005-2012"),'Result 2005-2012'!K258*SUM($AD$8:$AE$8)/2,IF(AND($M$1=2012,'Calculation sheet'!$AQ258="2005-2012"),'Result 2005-2012'!K258*$AE$8,IF(AND($M$1=2006,'Calculation sheet'!$AQ258="1999-2012"),'Result 2005-2012'!K258*SUM($Y$17:$AE$17)/7,IF(AND($M$1=2007,'Calculation sheet'!$AQ258="1999-2012"),'Result 2005-2012'!K258*SUM($Z$17:$AE$17)/6,IF(AND($M$1=2008,'Calculation sheet'!$AQ258="1999-2012"),'Result 2005-2012'!K258*SUM($AA$17:$AE$17)/5,IF(AND($M$1=2009,'Calculation sheet'!$AQ258="1999-2012"),'Result 2005-2012'!K258*SUM($AB$17:$AE$17)/4,IF(AND($M$1=2010,'Calculation sheet'!$AQ258="1999-2012"),'Result 2005-2012'!K258*SUM($AC$17:$AE$17)/3,IF(AND($M$1=2011,'Calculation sheet'!$AQ258="1999-2012"),'Result 2005-2012'!K258*SUM($AD$17:$AE$17)/2,IF(AND($M$1=2012,'Calculation sheet'!$AQ258="1999-2012"),'Result 2005-2012'!K258*$AE$17,""))))))))))))))))</f>
        <v/>
      </c>
      <c r="L258" s="12" t="str">
        <f>IF('Result 2005-2012'!$R258="","",IF($M$1=2005,'Result 2005-2012'!L258,IF(AND($M$1=2006,'Calculation sheet'!$AQ258="2005-2012"),'Result 2005-2012'!L258*SUM($Y$9:$AE$9)/7,IF(AND($M$1=2007,'Calculation sheet'!$AQ258="2005-2012"),'Result 2005-2012'!L258*SUM($Z$9:$AE$9)/6,IF(AND($M$1=2008,'Calculation sheet'!$AQ258="2005-2012"),'Result 2005-2012'!L258*SUM($AA$9:$AE$9)/5,IF(AND($M$1=2009,'Calculation sheet'!$AQ258="2005-2012"),'Result 2005-2012'!L258*SUM($AB$9:$AE$9)/4,IF(AND($M$1=2010,'Calculation sheet'!$AQ258="2005-2012"),'Result 2005-2012'!L258*SUM($AC$9:$AE$9)/3,IF(AND($M$1=2011,'Calculation sheet'!$AQ258="2005-2012"),'Result 2005-2012'!L258*SUM($AD$9:$AE$9)/2,IF(AND($M$1=2012,'Calculation sheet'!$AQ258="2005-2012"),'Result 2005-2012'!L258*$AE$9,IF(AND($M$1=2006,'Calculation sheet'!$AQ258="1999-2012"),'Result 2005-2012'!L258*SUM($Y$18:$AE$18)/7,IF(AND($M$1=2007,'Calculation sheet'!$AQ258="1999-2012"),'Result 2005-2012'!L258*SUM($Z$18:$AE$18)/6,IF(AND($M$1=2008,'Calculation sheet'!$AQ258="1999-2012"),'Result 2005-2012'!L258*SUM($AA$18:$AE$18)/5,IF(AND($M$1=2009,'Calculation sheet'!$AQ258="1999-2012"),'Result 2005-2012'!L258*SUM($AB$18:$AE$18)/4,IF(AND($M$1=2010,'Calculation sheet'!$AQ258="1999-2012"),'Result 2005-2012'!L258*SUM($AC$18:$AE$18)/3,IF(AND($M$1=2011,'Calculation sheet'!$AQ258="1999-2012"),'Result 2005-2012'!L258*SUM($AD$18:$AE$18)/2,IF(AND($M$1=2012,'Calculation sheet'!$AQ258="1999-2012"),'Result 2005-2012'!L258*$AE$18,""))))))))))))))))</f>
        <v/>
      </c>
      <c r="M258" s="12" t="str">
        <f t="shared" si="11"/>
        <v/>
      </c>
      <c r="N258" s="12" t="str">
        <f>IF('Result 2005-2012'!$R258="","",IF($M$1=2005,'Result 2005-2012'!N258,IF(AND($M$1=2006,'Calculation sheet'!$AQ258="2005-2012"),'Result 2005-2012'!N258*SUM($Y$10:$AE$10)/7,IF(AND($M$1=2007,'Calculation sheet'!$AQ258="2005-2012"),'Result 2005-2012'!N258*SUM($Z$10:$AE$10)/6,IF(AND($M$1=2008,'Calculation sheet'!$AQ258="2005-2012"),'Result 2005-2012'!N258*SUM($AA$10:$AE$10)/5,IF(AND($M$1=2009,'Calculation sheet'!$AQ258="2005-2012"),'Result 2005-2012'!N258*SUM($AB$10:$AE$10)/4,IF(AND($M$1=2010,'Calculation sheet'!$AQ258="2005-2012"),'Result 2005-2012'!N258*SUM($AC$10:$AE$10)/3,IF(AND($M$1=2011,'Calculation sheet'!$AQ258="2005-2012"),'Result 2005-2012'!N258*SUM($AD$10:$AE$10)/2,IF(AND($M$1=2012,'Calculation sheet'!$AQ258="2005-2012"),'Result 2005-2012'!N258*$AE$10,IF(AND($M$1=2006,'Calculation sheet'!$AQ258="1999-2012"),'Result 2005-2012'!N258*SUM($Y$16:$AE$16)/7,IF(AND($M$1=2007,'Calculation sheet'!$AQ258="1999-2012"),'Result 2005-2012'!N258*SUM($Z$16:$AE$16)/6,IF(AND($M$1=2008,'Calculation sheet'!$AQ258="1999-2012"),'Result 2005-2012'!N258*SUM($AA$16:$AE$16)/5,IF(AND($M$1=2009,'Calculation sheet'!$AQ258="1999-2012"),'Result 2005-2012'!N258*SUM($AB$16:$AE$16)/4,IF(AND($M$1=2010,'Calculation sheet'!$AQ258="1999-2012"),'Result 2005-2012'!N258*SUM($AC$16:$AE$16)/3,IF(AND($M$1=2011,'Calculation sheet'!$AQ258="1999-2012"),'Result 2005-2012'!N258*SUM($AD$16:$AE$16)/2,IF(AND($M$1=2012,'Calculation sheet'!$AQ258="1999-2012"),'Result 2005-2012'!N258*$AE$16,""))))))))))))))))</f>
        <v/>
      </c>
      <c r="O258" s="12" t="str">
        <f>IF('Result 2005-2012'!$R258="","",IF($M$1=2005,'Result 2005-2012'!O258,IF(AND($M$1=2006,'Calculation sheet'!$AQ258="2005-2012"),'Result 2005-2012'!O258*SUM($Y$10:$AE$10)/7,IF(AND($M$1=2007,'Calculation sheet'!$AQ258="2005-2012"),'Result 2005-2012'!O258*SUM($Z$10:$AE$10)/6,IF(AND($M$1=2008,'Calculation sheet'!$AQ258="2005-2012"),'Result 2005-2012'!O258*SUM($AA$10:$AE$10)/5,IF(AND($M$1=2009,'Calculation sheet'!$AQ258="2005-2012"),'Result 2005-2012'!O258*SUM($AB$10:$AE$10)/4,IF(AND($M$1=2010,'Calculation sheet'!$AQ258="2005-2012"),'Result 2005-2012'!O258*SUM($AC$10:$AE$10)/3,IF(AND($M$1=2011,'Calculation sheet'!$AQ258="2005-2012"),'Result 2005-2012'!O258*SUM($AD$10:$AE$10)/2,IF(AND($M$1=2012,'Calculation sheet'!$AQ258="2005-2012"),'Result 2005-2012'!O258*$AE$10,IF(AND($M$1=2006,'Calculation sheet'!$AQ258="1999-2012"),'Result 2005-2012'!O258*SUM($Y$16:$AE$16)/7,IF(AND($M$1=2007,'Calculation sheet'!$AQ258="1999-2012"),'Result 2005-2012'!O258*SUM($Z$16:$AE$16)/6,IF(AND($M$1=2008,'Calculation sheet'!$AQ258="1999-2012"),'Result 2005-2012'!O258*SUM($AA$16:$AE$16)/5,IF(AND($M$1=2009,'Calculation sheet'!$AQ258="1999-2012"),'Result 2005-2012'!O258*SUM($AB$16:$AE$16)/4,IF(AND($M$1=2010,'Calculation sheet'!$AQ258="1999-2012"),'Result 2005-2012'!O258*SUM($AC$16:$AE$16)/3,IF(AND($M$1=2011,'Calculation sheet'!$AQ258="1999-2012"),'Result 2005-2012'!O258*SUM($AD$16:$AE$16)/2,IF(AND($M$1=2012,'Calculation sheet'!$AQ258="1999-2012"),'Result 2005-2012'!O258*$AE$16,""))))))))))))))))</f>
        <v/>
      </c>
      <c r="P258" s="12" t="str">
        <f>IF('Result 2005-2012'!$R258="","",IF($M$1=2005,'Result 2005-2012'!P258,IF(AND($M$1=2006,'Calculation sheet'!$AQ258="2005-2012"),'Result 2005-2012'!P258*SUM($Y$11:$AE$11)/7,IF(AND($M$1=2007,'Calculation sheet'!$AQ258="2005-2012"),'Result 2005-2012'!P258*SUM($Z$11:$AE$11)/6,IF(AND($M$1=2008,'Calculation sheet'!$AQ258="2005-2012"),'Result 2005-2012'!P258*SUM($AA$11:$AE$11)/5,IF(AND($M$1=2009,'Calculation sheet'!$AQ258="2005-2012"),'Result 2005-2012'!P258*SUM($AB$11:$AE$11)/4,IF(AND($M$1=2010,'Calculation sheet'!$AQ258="2005-2012"),'Result 2005-2012'!P258*SUM($AC$11:$AE$11)/3,IF(AND($M$1=2011,'Calculation sheet'!$AQ258="2005-2012"),'Result 2005-2012'!P258*SUM($AD$11:$AE$11)/2,IF(AND($M$1=2012,'Calculation sheet'!$AQ258="2005-2012"),'Result 2005-2012'!P258*$AE$11,IF(AND($M$1=2006,'Calculation sheet'!$AQ258="1999-2012"),'Result 2005-2012'!P258*SUM($Y$16:$AE$16)/7,IF(AND($M$1=2007,'Calculation sheet'!$AQ258="1999-2012"),'Result 2005-2012'!P258*SUM($Z$16:$AE$16)/6,IF(AND($M$1=2008,'Calculation sheet'!$AQ258="1999-2012"),'Result 2005-2012'!P258*SUM($AA$16:$AE$16)/5,IF(AND($M$1=2009,'Calculation sheet'!$AQ258="1999-2012"),'Result 2005-2012'!P258*SUM($AB$16:$AE$16)/4,IF(AND($M$1=2010,'Calculation sheet'!$AQ258="1999-2012"),'Result 2005-2012'!P258*SUM($AC$16:$AE$16)/3,IF(AND($M$1=2011,'Calculation sheet'!$AQ258="1999-2012"),'Result 2005-2012'!P258*SUM($AD$16:$AE$16)/2,IF(AND($M$1=2012,'Calculation sheet'!$AQ258="1999-2012"),'Result 2005-2012'!P258*$AE$16,""))))))))))))))))</f>
        <v/>
      </c>
      <c r="Q258" s="12" t="str">
        <f t="shared" si="12"/>
        <v/>
      </c>
      <c r="R258" s="14" t="str">
        <f t="shared" si="13"/>
        <v/>
      </c>
    </row>
    <row r="259" spans="1:18" x14ac:dyDescent="0.3">
      <c r="A259" s="4" t="str">
        <f>IF('Input data'!A274="","",'Input data'!A274)</f>
        <v/>
      </c>
      <c r="B259" s="4" t="str">
        <f>IF('Input data'!B274="","",'Input data'!B274)</f>
        <v/>
      </c>
      <c r="C259" s="4" t="str">
        <f>IF('Input data'!C274="","",'Input data'!C274)</f>
        <v/>
      </c>
      <c r="D259" s="4" t="str">
        <f>IF('Input data'!D274="","",'Input data'!D274)</f>
        <v/>
      </c>
      <c r="E259" s="4" t="str">
        <f>IF('Input data'!E274="","",'Input data'!E274)</f>
        <v/>
      </c>
      <c r="F259" s="4" t="str">
        <f>IF('Input data'!F274="","",'Input data'!F274)</f>
        <v/>
      </c>
      <c r="G259" s="4">
        <f>IF('Input data'!G274="","",'Input data'!G274)</f>
        <v>0</v>
      </c>
      <c r="H259" s="4" t="str">
        <f>IF('Input data'!H274&gt;0.5,'Input data'!H274,"")</f>
        <v/>
      </c>
      <c r="I259" s="4" t="str">
        <f>IF('Input data'!I274="","",'Input data'!I274)</f>
        <v/>
      </c>
      <c r="J259" s="12" t="str">
        <f>IF('Result 2005-2012'!$R259="","",IF($M$1=2005,'Result 2005-2012'!J259,IF(AND($M$1=2006,'Calculation sheet'!$AQ259="2005-2012"),'Result 2005-2012'!J259*SUM($Y$7:$AE$7)/7,IF(AND($M$1=2007,'Calculation sheet'!$AQ259="2005-2012"),'Result 2005-2012'!J259*SUM($Z$7:$AE$7)/6,IF(AND($M$1=2008,'Calculation sheet'!$AQ259="2005-2012"),'Result 2005-2012'!J259*SUM($AA$7:$AE$7)/5,IF(AND($M$1=2009,'Calculation sheet'!$AQ259="2005-2012"),'Result 2005-2012'!J259*SUM($AB$7:$AE$7)/4,IF(AND($M$1=2010,'Calculation sheet'!$AQ259="2005-2012"),'Result 2005-2012'!J259*SUM($AC$7:$AE$7)/3,IF(AND($M$1=2011,'Calculation sheet'!$AQ259="2005-2012"),'Result 2005-2012'!J259*SUM($AD$7:$AE$7)/2,IF(AND($M$1=2012,'Calculation sheet'!$AQ259="2005-2012"),'Result 2005-2012'!J259*$AE$7,IF(AND($M$1=2006,'Calculation sheet'!$AQ259="1999-2012"),'Result 2005-2012'!J259*SUM($Y$16:$AE$16)/7,IF(AND($M$1=2007,'Calculation sheet'!$AQ259="1999-2012"),'Result 2005-2012'!J259*SUM($Z$16:$AE$16)/6,IF(AND($M$1=2008,'Calculation sheet'!$AQ259="1999-2012"),'Result 2005-2012'!J259*SUM($AA$16:$AE$16)/5,IF(AND($M$1=2009,'Calculation sheet'!$AQ259="1999-2012"),'Result 2005-2012'!J259*SUM($AB$16:$AE$16)/4,IF(AND($M$1=2010,'Calculation sheet'!$AQ259="1999-2012"),'Result 2005-2012'!J259*SUM($AC$16:$AE$16)/3,IF(AND($M$1=2011,'Calculation sheet'!$AQ259="1999-2012"),'Result 2005-2012'!J259*SUM($AD$16:$AE$16)/2,IF(AND($M$1=2012,'Calculation sheet'!$AQ259="1999-2012"),'Result 2005-2012'!J259*$AE$16,""))))))))))))))))</f>
        <v/>
      </c>
      <c r="K259" s="12" t="str">
        <f>IF('Result 2005-2012'!$R259="","",IF($M$1=2005,'Result 2005-2012'!K259,IF(AND($M$1=2006,'Calculation sheet'!$AQ259="2005-2012"),'Result 2005-2012'!K259*SUM($Y$8:$AE$8)/7,IF(AND($M$1=2007,'Calculation sheet'!$AQ259="2005-2012"),'Result 2005-2012'!K259*SUM($Z$8:$AE$8)/6,IF(AND($M$1=2008,'Calculation sheet'!$AQ259="2005-2012"),'Result 2005-2012'!K259*SUM($AA$8:$AE$8)/5,IF(AND($M$1=2009,'Calculation sheet'!$AQ259="2005-2012"),'Result 2005-2012'!K259*SUM($AB$8:$AE$8)/4,IF(AND($M$1=2010,'Calculation sheet'!$AQ259="2005-2012"),'Result 2005-2012'!K259*SUM($AC$8:$AE$8)/3,IF(AND($M$1=2011,'Calculation sheet'!$AQ259="2005-2012"),'Result 2005-2012'!K259*SUM($AD$8:$AE$8)/2,IF(AND($M$1=2012,'Calculation sheet'!$AQ259="2005-2012"),'Result 2005-2012'!K259*$AE$8,IF(AND($M$1=2006,'Calculation sheet'!$AQ259="1999-2012"),'Result 2005-2012'!K259*SUM($Y$17:$AE$17)/7,IF(AND($M$1=2007,'Calculation sheet'!$AQ259="1999-2012"),'Result 2005-2012'!K259*SUM($Z$17:$AE$17)/6,IF(AND($M$1=2008,'Calculation sheet'!$AQ259="1999-2012"),'Result 2005-2012'!K259*SUM($AA$17:$AE$17)/5,IF(AND($M$1=2009,'Calculation sheet'!$AQ259="1999-2012"),'Result 2005-2012'!K259*SUM($AB$17:$AE$17)/4,IF(AND($M$1=2010,'Calculation sheet'!$AQ259="1999-2012"),'Result 2005-2012'!K259*SUM($AC$17:$AE$17)/3,IF(AND($M$1=2011,'Calculation sheet'!$AQ259="1999-2012"),'Result 2005-2012'!K259*SUM($AD$17:$AE$17)/2,IF(AND($M$1=2012,'Calculation sheet'!$AQ259="1999-2012"),'Result 2005-2012'!K259*$AE$17,""))))))))))))))))</f>
        <v/>
      </c>
      <c r="L259" s="12" t="str">
        <f>IF('Result 2005-2012'!$R259="","",IF($M$1=2005,'Result 2005-2012'!L259,IF(AND($M$1=2006,'Calculation sheet'!$AQ259="2005-2012"),'Result 2005-2012'!L259*SUM($Y$9:$AE$9)/7,IF(AND($M$1=2007,'Calculation sheet'!$AQ259="2005-2012"),'Result 2005-2012'!L259*SUM($Z$9:$AE$9)/6,IF(AND($M$1=2008,'Calculation sheet'!$AQ259="2005-2012"),'Result 2005-2012'!L259*SUM($AA$9:$AE$9)/5,IF(AND($M$1=2009,'Calculation sheet'!$AQ259="2005-2012"),'Result 2005-2012'!L259*SUM($AB$9:$AE$9)/4,IF(AND($M$1=2010,'Calculation sheet'!$AQ259="2005-2012"),'Result 2005-2012'!L259*SUM($AC$9:$AE$9)/3,IF(AND($M$1=2011,'Calculation sheet'!$AQ259="2005-2012"),'Result 2005-2012'!L259*SUM($AD$9:$AE$9)/2,IF(AND($M$1=2012,'Calculation sheet'!$AQ259="2005-2012"),'Result 2005-2012'!L259*$AE$9,IF(AND($M$1=2006,'Calculation sheet'!$AQ259="1999-2012"),'Result 2005-2012'!L259*SUM($Y$18:$AE$18)/7,IF(AND($M$1=2007,'Calculation sheet'!$AQ259="1999-2012"),'Result 2005-2012'!L259*SUM($Z$18:$AE$18)/6,IF(AND($M$1=2008,'Calculation sheet'!$AQ259="1999-2012"),'Result 2005-2012'!L259*SUM($AA$18:$AE$18)/5,IF(AND($M$1=2009,'Calculation sheet'!$AQ259="1999-2012"),'Result 2005-2012'!L259*SUM($AB$18:$AE$18)/4,IF(AND($M$1=2010,'Calculation sheet'!$AQ259="1999-2012"),'Result 2005-2012'!L259*SUM($AC$18:$AE$18)/3,IF(AND($M$1=2011,'Calculation sheet'!$AQ259="1999-2012"),'Result 2005-2012'!L259*SUM($AD$18:$AE$18)/2,IF(AND($M$1=2012,'Calculation sheet'!$AQ259="1999-2012"),'Result 2005-2012'!L259*$AE$18,""))))))))))))))))</f>
        <v/>
      </c>
      <c r="M259" s="12" t="str">
        <f t="shared" si="11"/>
        <v/>
      </c>
      <c r="N259" s="12" t="str">
        <f>IF('Result 2005-2012'!$R259="","",IF($M$1=2005,'Result 2005-2012'!N259,IF(AND($M$1=2006,'Calculation sheet'!$AQ259="2005-2012"),'Result 2005-2012'!N259*SUM($Y$10:$AE$10)/7,IF(AND($M$1=2007,'Calculation sheet'!$AQ259="2005-2012"),'Result 2005-2012'!N259*SUM($Z$10:$AE$10)/6,IF(AND($M$1=2008,'Calculation sheet'!$AQ259="2005-2012"),'Result 2005-2012'!N259*SUM($AA$10:$AE$10)/5,IF(AND($M$1=2009,'Calculation sheet'!$AQ259="2005-2012"),'Result 2005-2012'!N259*SUM($AB$10:$AE$10)/4,IF(AND($M$1=2010,'Calculation sheet'!$AQ259="2005-2012"),'Result 2005-2012'!N259*SUM($AC$10:$AE$10)/3,IF(AND($M$1=2011,'Calculation sheet'!$AQ259="2005-2012"),'Result 2005-2012'!N259*SUM($AD$10:$AE$10)/2,IF(AND($M$1=2012,'Calculation sheet'!$AQ259="2005-2012"),'Result 2005-2012'!N259*$AE$10,IF(AND($M$1=2006,'Calculation sheet'!$AQ259="1999-2012"),'Result 2005-2012'!N259*SUM($Y$16:$AE$16)/7,IF(AND($M$1=2007,'Calculation sheet'!$AQ259="1999-2012"),'Result 2005-2012'!N259*SUM($Z$16:$AE$16)/6,IF(AND($M$1=2008,'Calculation sheet'!$AQ259="1999-2012"),'Result 2005-2012'!N259*SUM($AA$16:$AE$16)/5,IF(AND($M$1=2009,'Calculation sheet'!$AQ259="1999-2012"),'Result 2005-2012'!N259*SUM($AB$16:$AE$16)/4,IF(AND($M$1=2010,'Calculation sheet'!$AQ259="1999-2012"),'Result 2005-2012'!N259*SUM($AC$16:$AE$16)/3,IF(AND($M$1=2011,'Calculation sheet'!$AQ259="1999-2012"),'Result 2005-2012'!N259*SUM($AD$16:$AE$16)/2,IF(AND($M$1=2012,'Calculation sheet'!$AQ259="1999-2012"),'Result 2005-2012'!N259*$AE$16,""))))))))))))))))</f>
        <v/>
      </c>
      <c r="O259" s="12" t="str">
        <f>IF('Result 2005-2012'!$R259="","",IF($M$1=2005,'Result 2005-2012'!O259,IF(AND($M$1=2006,'Calculation sheet'!$AQ259="2005-2012"),'Result 2005-2012'!O259*SUM($Y$10:$AE$10)/7,IF(AND($M$1=2007,'Calculation sheet'!$AQ259="2005-2012"),'Result 2005-2012'!O259*SUM($Z$10:$AE$10)/6,IF(AND($M$1=2008,'Calculation sheet'!$AQ259="2005-2012"),'Result 2005-2012'!O259*SUM($AA$10:$AE$10)/5,IF(AND($M$1=2009,'Calculation sheet'!$AQ259="2005-2012"),'Result 2005-2012'!O259*SUM($AB$10:$AE$10)/4,IF(AND($M$1=2010,'Calculation sheet'!$AQ259="2005-2012"),'Result 2005-2012'!O259*SUM($AC$10:$AE$10)/3,IF(AND($M$1=2011,'Calculation sheet'!$AQ259="2005-2012"),'Result 2005-2012'!O259*SUM($AD$10:$AE$10)/2,IF(AND($M$1=2012,'Calculation sheet'!$AQ259="2005-2012"),'Result 2005-2012'!O259*$AE$10,IF(AND($M$1=2006,'Calculation sheet'!$AQ259="1999-2012"),'Result 2005-2012'!O259*SUM($Y$16:$AE$16)/7,IF(AND($M$1=2007,'Calculation sheet'!$AQ259="1999-2012"),'Result 2005-2012'!O259*SUM($Z$16:$AE$16)/6,IF(AND($M$1=2008,'Calculation sheet'!$AQ259="1999-2012"),'Result 2005-2012'!O259*SUM($AA$16:$AE$16)/5,IF(AND($M$1=2009,'Calculation sheet'!$AQ259="1999-2012"),'Result 2005-2012'!O259*SUM($AB$16:$AE$16)/4,IF(AND($M$1=2010,'Calculation sheet'!$AQ259="1999-2012"),'Result 2005-2012'!O259*SUM($AC$16:$AE$16)/3,IF(AND($M$1=2011,'Calculation sheet'!$AQ259="1999-2012"),'Result 2005-2012'!O259*SUM($AD$16:$AE$16)/2,IF(AND($M$1=2012,'Calculation sheet'!$AQ259="1999-2012"),'Result 2005-2012'!O259*$AE$16,""))))))))))))))))</f>
        <v/>
      </c>
      <c r="P259" s="12" t="str">
        <f>IF('Result 2005-2012'!$R259="","",IF($M$1=2005,'Result 2005-2012'!P259,IF(AND($M$1=2006,'Calculation sheet'!$AQ259="2005-2012"),'Result 2005-2012'!P259*SUM($Y$11:$AE$11)/7,IF(AND($M$1=2007,'Calculation sheet'!$AQ259="2005-2012"),'Result 2005-2012'!P259*SUM($Z$11:$AE$11)/6,IF(AND($M$1=2008,'Calculation sheet'!$AQ259="2005-2012"),'Result 2005-2012'!P259*SUM($AA$11:$AE$11)/5,IF(AND($M$1=2009,'Calculation sheet'!$AQ259="2005-2012"),'Result 2005-2012'!P259*SUM($AB$11:$AE$11)/4,IF(AND($M$1=2010,'Calculation sheet'!$AQ259="2005-2012"),'Result 2005-2012'!P259*SUM($AC$11:$AE$11)/3,IF(AND($M$1=2011,'Calculation sheet'!$AQ259="2005-2012"),'Result 2005-2012'!P259*SUM($AD$11:$AE$11)/2,IF(AND($M$1=2012,'Calculation sheet'!$AQ259="2005-2012"),'Result 2005-2012'!P259*$AE$11,IF(AND($M$1=2006,'Calculation sheet'!$AQ259="1999-2012"),'Result 2005-2012'!P259*SUM($Y$16:$AE$16)/7,IF(AND($M$1=2007,'Calculation sheet'!$AQ259="1999-2012"),'Result 2005-2012'!P259*SUM($Z$16:$AE$16)/6,IF(AND($M$1=2008,'Calculation sheet'!$AQ259="1999-2012"),'Result 2005-2012'!P259*SUM($AA$16:$AE$16)/5,IF(AND($M$1=2009,'Calculation sheet'!$AQ259="1999-2012"),'Result 2005-2012'!P259*SUM($AB$16:$AE$16)/4,IF(AND($M$1=2010,'Calculation sheet'!$AQ259="1999-2012"),'Result 2005-2012'!P259*SUM($AC$16:$AE$16)/3,IF(AND($M$1=2011,'Calculation sheet'!$AQ259="1999-2012"),'Result 2005-2012'!P259*SUM($AD$16:$AE$16)/2,IF(AND($M$1=2012,'Calculation sheet'!$AQ259="1999-2012"),'Result 2005-2012'!P259*$AE$16,""))))))))))))))))</f>
        <v/>
      </c>
      <c r="Q259" s="12" t="str">
        <f t="shared" si="12"/>
        <v/>
      </c>
      <c r="R259" s="14" t="str">
        <f t="shared" si="13"/>
        <v/>
      </c>
    </row>
    <row r="260" spans="1:18" x14ac:dyDescent="0.3">
      <c r="A260" s="4" t="str">
        <f>IF('Input data'!A275="","",'Input data'!A275)</f>
        <v/>
      </c>
      <c r="B260" s="4" t="str">
        <f>IF('Input data'!B275="","",'Input data'!B275)</f>
        <v/>
      </c>
      <c r="C260" s="4" t="str">
        <f>IF('Input data'!C275="","",'Input data'!C275)</f>
        <v/>
      </c>
      <c r="D260" s="4" t="str">
        <f>IF('Input data'!D275="","",'Input data'!D275)</f>
        <v/>
      </c>
      <c r="E260" s="4" t="str">
        <f>IF('Input data'!E275="","",'Input data'!E275)</f>
        <v/>
      </c>
      <c r="F260" s="4" t="str">
        <f>IF('Input data'!F275="","",'Input data'!F275)</f>
        <v/>
      </c>
      <c r="G260" s="4">
        <f>IF('Input data'!G275="","",'Input data'!G275)</f>
        <v>0</v>
      </c>
      <c r="H260" s="4" t="str">
        <f>IF('Input data'!H275&gt;0.5,'Input data'!H275,"")</f>
        <v/>
      </c>
      <c r="I260" s="4" t="str">
        <f>IF('Input data'!I275="","",'Input data'!I275)</f>
        <v/>
      </c>
      <c r="J260" s="12" t="str">
        <f>IF('Result 2005-2012'!$R260="","",IF($M$1=2005,'Result 2005-2012'!J260,IF(AND($M$1=2006,'Calculation sheet'!$AQ260="2005-2012"),'Result 2005-2012'!J260*SUM($Y$7:$AE$7)/7,IF(AND($M$1=2007,'Calculation sheet'!$AQ260="2005-2012"),'Result 2005-2012'!J260*SUM($Z$7:$AE$7)/6,IF(AND($M$1=2008,'Calculation sheet'!$AQ260="2005-2012"),'Result 2005-2012'!J260*SUM($AA$7:$AE$7)/5,IF(AND($M$1=2009,'Calculation sheet'!$AQ260="2005-2012"),'Result 2005-2012'!J260*SUM($AB$7:$AE$7)/4,IF(AND($M$1=2010,'Calculation sheet'!$AQ260="2005-2012"),'Result 2005-2012'!J260*SUM($AC$7:$AE$7)/3,IF(AND($M$1=2011,'Calculation sheet'!$AQ260="2005-2012"),'Result 2005-2012'!J260*SUM($AD$7:$AE$7)/2,IF(AND($M$1=2012,'Calculation sheet'!$AQ260="2005-2012"),'Result 2005-2012'!J260*$AE$7,IF(AND($M$1=2006,'Calculation sheet'!$AQ260="1999-2012"),'Result 2005-2012'!J260*SUM($Y$16:$AE$16)/7,IF(AND($M$1=2007,'Calculation sheet'!$AQ260="1999-2012"),'Result 2005-2012'!J260*SUM($Z$16:$AE$16)/6,IF(AND($M$1=2008,'Calculation sheet'!$AQ260="1999-2012"),'Result 2005-2012'!J260*SUM($AA$16:$AE$16)/5,IF(AND($M$1=2009,'Calculation sheet'!$AQ260="1999-2012"),'Result 2005-2012'!J260*SUM($AB$16:$AE$16)/4,IF(AND($M$1=2010,'Calculation sheet'!$AQ260="1999-2012"),'Result 2005-2012'!J260*SUM($AC$16:$AE$16)/3,IF(AND($M$1=2011,'Calculation sheet'!$AQ260="1999-2012"),'Result 2005-2012'!J260*SUM($AD$16:$AE$16)/2,IF(AND($M$1=2012,'Calculation sheet'!$AQ260="1999-2012"),'Result 2005-2012'!J260*$AE$16,""))))))))))))))))</f>
        <v/>
      </c>
      <c r="K260" s="12" t="str">
        <f>IF('Result 2005-2012'!$R260="","",IF($M$1=2005,'Result 2005-2012'!K260,IF(AND($M$1=2006,'Calculation sheet'!$AQ260="2005-2012"),'Result 2005-2012'!K260*SUM($Y$8:$AE$8)/7,IF(AND($M$1=2007,'Calculation sheet'!$AQ260="2005-2012"),'Result 2005-2012'!K260*SUM($Z$8:$AE$8)/6,IF(AND($M$1=2008,'Calculation sheet'!$AQ260="2005-2012"),'Result 2005-2012'!K260*SUM($AA$8:$AE$8)/5,IF(AND($M$1=2009,'Calculation sheet'!$AQ260="2005-2012"),'Result 2005-2012'!K260*SUM($AB$8:$AE$8)/4,IF(AND($M$1=2010,'Calculation sheet'!$AQ260="2005-2012"),'Result 2005-2012'!K260*SUM($AC$8:$AE$8)/3,IF(AND($M$1=2011,'Calculation sheet'!$AQ260="2005-2012"),'Result 2005-2012'!K260*SUM($AD$8:$AE$8)/2,IF(AND($M$1=2012,'Calculation sheet'!$AQ260="2005-2012"),'Result 2005-2012'!K260*$AE$8,IF(AND($M$1=2006,'Calculation sheet'!$AQ260="1999-2012"),'Result 2005-2012'!K260*SUM($Y$17:$AE$17)/7,IF(AND($M$1=2007,'Calculation sheet'!$AQ260="1999-2012"),'Result 2005-2012'!K260*SUM($Z$17:$AE$17)/6,IF(AND($M$1=2008,'Calculation sheet'!$AQ260="1999-2012"),'Result 2005-2012'!K260*SUM($AA$17:$AE$17)/5,IF(AND($M$1=2009,'Calculation sheet'!$AQ260="1999-2012"),'Result 2005-2012'!K260*SUM($AB$17:$AE$17)/4,IF(AND($M$1=2010,'Calculation sheet'!$AQ260="1999-2012"),'Result 2005-2012'!K260*SUM($AC$17:$AE$17)/3,IF(AND($M$1=2011,'Calculation sheet'!$AQ260="1999-2012"),'Result 2005-2012'!K260*SUM($AD$17:$AE$17)/2,IF(AND($M$1=2012,'Calculation sheet'!$AQ260="1999-2012"),'Result 2005-2012'!K260*$AE$17,""))))))))))))))))</f>
        <v/>
      </c>
      <c r="L260" s="12" t="str">
        <f>IF('Result 2005-2012'!$R260="","",IF($M$1=2005,'Result 2005-2012'!L260,IF(AND($M$1=2006,'Calculation sheet'!$AQ260="2005-2012"),'Result 2005-2012'!L260*SUM($Y$9:$AE$9)/7,IF(AND($M$1=2007,'Calculation sheet'!$AQ260="2005-2012"),'Result 2005-2012'!L260*SUM($Z$9:$AE$9)/6,IF(AND($M$1=2008,'Calculation sheet'!$AQ260="2005-2012"),'Result 2005-2012'!L260*SUM($AA$9:$AE$9)/5,IF(AND($M$1=2009,'Calculation sheet'!$AQ260="2005-2012"),'Result 2005-2012'!L260*SUM($AB$9:$AE$9)/4,IF(AND($M$1=2010,'Calculation sheet'!$AQ260="2005-2012"),'Result 2005-2012'!L260*SUM($AC$9:$AE$9)/3,IF(AND($M$1=2011,'Calculation sheet'!$AQ260="2005-2012"),'Result 2005-2012'!L260*SUM($AD$9:$AE$9)/2,IF(AND($M$1=2012,'Calculation sheet'!$AQ260="2005-2012"),'Result 2005-2012'!L260*$AE$9,IF(AND($M$1=2006,'Calculation sheet'!$AQ260="1999-2012"),'Result 2005-2012'!L260*SUM($Y$18:$AE$18)/7,IF(AND($M$1=2007,'Calculation sheet'!$AQ260="1999-2012"),'Result 2005-2012'!L260*SUM($Z$18:$AE$18)/6,IF(AND($M$1=2008,'Calculation sheet'!$AQ260="1999-2012"),'Result 2005-2012'!L260*SUM($AA$18:$AE$18)/5,IF(AND($M$1=2009,'Calculation sheet'!$AQ260="1999-2012"),'Result 2005-2012'!L260*SUM($AB$18:$AE$18)/4,IF(AND($M$1=2010,'Calculation sheet'!$AQ260="1999-2012"),'Result 2005-2012'!L260*SUM($AC$18:$AE$18)/3,IF(AND($M$1=2011,'Calculation sheet'!$AQ260="1999-2012"),'Result 2005-2012'!L260*SUM($AD$18:$AE$18)/2,IF(AND($M$1=2012,'Calculation sheet'!$AQ260="1999-2012"),'Result 2005-2012'!L260*$AE$18,""))))))))))))))))</f>
        <v/>
      </c>
      <c r="M260" s="12" t="str">
        <f t="shared" si="11"/>
        <v/>
      </c>
      <c r="N260" s="12" t="str">
        <f>IF('Result 2005-2012'!$R260="","",IF($M$1=2005,'Result 2005-2012'!N260,IF(AND($M$1=2006,'Calculation sheet'!$AQ260="2005-2012"),'Result 2005-2012'!N260*SUM($Y$10:$AE$10)/7,IF(AND($M$1=2007,'Calculation sheet'!$AQ260="2005-2012"),'Result 2005-2012'!N260*SUM($Z$10:$AE$10)/6,IF(AND($M$1=2008,'Calculation sheet'!$AQ260="2005-2012"),'Result 2005-2012'!N260*SUM($AA$10:$AE$10)/5,IF(AND($M$1=2009,'Calculation sheet'!$AQ260="2005-2012"),'Result 2005-2012'!N260*SUM($AB$10:$AE$10)/4,IF(AND($M$1=2010,'Calculation sheet'!$AQ260="2005-2012"),'Result 2005-2012'!N260*SUM($AC$10:$AE$10)/3,IF(AND($M$1=2011,'Calculation sheet'!$AQ260="2005-2012"),'Result 2005-2012'!N260*SUM($AD$10:$AE$10)/2,IF(AND($M$1=2012,'Calculation sheet'!$AQ260="2005-2012"),'Result 2005-2012'!N260*$AE$10,IF(AND($M$1=2006,'Calculation sheet'!$AQ260="1999-2012"),'Result 2005-2012'!N260*SUM($Y$16:$AE$16)/7,IF(AND($M$1=2007,'Calculation sheet'!$AQ260="1999-2012"),'Result 2005-2012'!N260*SUM($Z$16:$AE$16)/6,IF(AND($M$1=2008,'Calculation sheet'!$AQ260="1999-2012"),'Result 2005-2012'!N260*SUM($AA$16:$AE$16)/5,IF(AND($M$1=2009,'Calculation sheet'!$AQ260="1999-2012"),'Result 2005-2012'!N260*SUM($AB$16:$AE$16)/4,IF(AND($M$1=2010,'Calculation sheet'!$AQ260="1999-2012"),'Result 2005-2012'!N260*SUM($AC$16:$AE$16)/3,IF(AND($M$1=2011,'Calculation sheet'!$AQ260="1999-2012"),'Result 2005-2012'!N260*SUM($AD$16:$AE$16)/2,IF(AND($M$1=2012,'Calculation sheet'!$AQ260="1999-2012"),'Result 2005-2012'!N260*$AE$16,""))))))))))))))))</f>
        <v/>
      </c>
      <c r="O260" s="12" t="str">
        <f>IF('Result 2005-2012'!$R260="","",IF($M$1=2005,'Result 2005-2012'!O260,IF(AND($M$1=2006,'Calculation sheet'!$AQ260="2005-2012"),'Result 2005-2012'!O260*SUM($Y$10:$AE$10)/7,IF(AND($M$1=2007,'Calculation sheet'!$AQ260="2005-2012"),'Result 2005-2012'!O260*SUM($Z$10:$AE$10)/6,IF(AND($M$1=2008,'Calculation sheet'!$AQ260="2005-2012"),'Result 2005-2012'!O260*SUM($AA$10:$AE$10)/5,IF(AND($M$1=2009,'Calculation sheet'!$AQ260="2005-2012"),'Result 2005-2012'!O260*SUM($AB$10:$AE$10)/4,IF(AND($M$1=2010,'Calculation sheet'!$AQ260="2005-2012"),'Result 2005-2012'!O260*SUM($AC$10:$AE$10)/3,IF(AND($M$1=2011,'Calculation sheet'!$AQ260="2005-2012"),'Result 2005-2012'!O260*SUM($AD$10:$AE$10)/2,IF(AND($M$1=2012,'Calculation sheet'!$AQ260="2005-2012"),'Result 2005-2012'!O260*$AE$10,IF(AND($M$1=2006,'Calculation sheet'!$AQ260="1999-2012"),'Result 2005-2012'!O260*SUM($Y$16:$AE$16)/7,IF(AND($M$1=2007,'Calculation sheet'!$AQ260="1999-2012"),'Result 2005-2012'!O260*SUM($Z$16:$AE$16)/6,IF(AND($M$1=2008,'Calculation sheet'!$AQ260="1999-2012"),'Result 2005-2012'!O260*SUM($AA$16:$AE$16)/5,IF(AND($M$1=2009,'Calculation sheet'!$AQ260="1999-2012"),'Result 2005-2012'!O260*SUM($AB$16:$AE$16)/4,IF(AND($M$1=2010,'Calculation sheet'!$AQ260="1999-2012"),'Result 2005-2012'!O260*SUM($AC$16:$AE$16)/3,IF(AND($M$1=2011,'Calculation sheet'!$AQ260="1999-2012"),'Result 2005-2012'!O260*SUM($AD$16:$AE$16)/2,IF(AND($M$1=2012,'Calculation sheet'!$AQ260="1999-2012"),'Result 2005-2012'!O260*$AE$16,""))))))))))))))))</f>
        <v/>
      </c>
      <c r="P260" s="12" t="str">
        <f>IF('Result 2005-2012'!$R260="","",IF($M$1=2005,'Result 2005-2012'!P260,IF(AND($M$1=2006,'Calculation sheet'!$AQ260="2005-2012"),'Result 2005-2012'!P260*SUM($Y$11:$AE$11)/7,IF(AND($M$1=2007,'Calculation sheet'!$AQ260="2005-2012"),'Result 2005-2012'!P260*SUM($Z$11:$AE$11)/6,IF(AND($M$1=2008,'Calculation sheet'!$AQ260="2005-2012"),'Result 2005-2012'!P260*SUM($AA$11:$AE$11)/5,IF(AND($M$1=2009,'Calculation sheet'!$AQ260="2005-2012"),'Result 2005-2012'!P260*SUM($AB$11:$AE$11)/4,IF(AND($M$1=2010,'Calculation sheet'!$AQ260="2005-2012"),'Result 2005-2012'!P260*SUM($AC$11:$AE$11)/3,IF(AND($M$1=2011,'Calculation sheet'!$AQ260="2005-2012"),'Result 2005-2012'!P260*SUM($AD$11:$AE$11)/2,IF(AND($M$1=2012,'Calculation sheet'!$AQ260="2005-2012"),'Result 2005-2012'!P260*$AE$11,IF(AND($M$1=2006,'Calculation sheet'!$AQ260="1999-2012"),'Result 2005-2012'!P260*SUM($Y$16:$AE$16)/7,IF(AND($M$1=2007,'Calculation sheet'!$AQ260="1999-2012"),'Result 2005-2012'!P260*SUM($Z$16:$AE$16)/6,IF(AND($M$1=2008,'Calculation sheet'!$AQ260="1999-2012"),'Result 2005-2012'!P260*SUM($AA$16:$AE$16)/5,IF(AND($M$1=2009,'Calculation sheet'!$AQ260="1999-2012"),'Result 2005-2012'!P260*SUM($AB$16:$AE$16)/4,IF(AND($M$1=2010,'Calculation sheet'!$AQ260="1999-2012"),'Result 2005-2012'!P260*SUM($AC$16:$AE$16)/3,IF(AND($M$1=2011,'Calculation sheet'!$AQ260="1999-2012"),'Result 2005-2012'!P260*SUM($AD$16:$AE$16)/2,IF(AND($M$1=2012,'Calculation sheet'!$AQ260="1999-2012"),'Result 2005-2012'!P260*$AE$16,""))))))))))))))))</f>
        <v/>
      </c>
      <c r="Q260" s="12" t="str">
        <f t="shared" si="12"/>
        <v/>
      </c>
      <c r="R260" s="14" t="str">
        <f t="shared" si="13"/>
        <v/>
      </c>
    </row>
    <row r="261" spans="1:18" x14ac:dyDescent="0.3">
      <c r="A261" s="4" t="str">
        <f>IF('Input data'!A276="","",'Input data'!A276)</f>
        <v/>
      </c>
      <c r="B261" s="4" t="str">
        <f>IF('Input data'!B276="","",'Input data'!B276)</f>
        <v/>
      </c>
      <c r="C261" s="4" t="str">
        <f>IF('Input data'!C276="","",'Input data'!C276)</f>
        <v/>
      </c>
      <c r="D261" s="4" t="str">
        <f>IF('Input data'!D276="","",'Input data'!D276)</f>
        <v/>
      </c>
      <c r="E261" s="4" t="str">
        <f>IF('Input data'!E276="","",'Input data'!E276)</f>
        <v/>
      </c>
      <c r="F261" s="4" t="str">
        <f>IF('Input data'!F276="","",'Input data'!F276)</f>
        <v/>
      </c>
      <c r="G261" s="4">
        <f>IF('Input data'!G276="","",'Input data'!G276)</f>
        <v>0</v>
      </c>
      <c r="H261" s="4" t="str">
        <f>IF('Input data'!H276&gt;0.5,'Input data'!H276,"")</f>
        <v/>
      </c>
      <c r="I261" s="4" t="str">
        <f>IF('Input data'!I276="","",'Input data'!I276)</f>
        <v/>
      </c>
      <c r="J261" s="12" t="str">
        <f>IF('Result 2005-2012'!$R261="","",IF($M$1=2005,'Result 2005-2012'!J261,IF(AND($M$1=2006,'Calculation sheet'!$AQ261="2005-2012"),'Result 2005-2012'!J261*SUM($Y$7:$AE$7)/7,IF(AND($M$1=2007,'Calculation sheet'!$AQ261="2005-2012"),'Result 2005-2012'!J261*SUM($Z$7:$AE$7)/6,IF(AND($M$1=2008,'Calculation sheet'!$AQ261="2005-2012"),'Result 2005-2012'!J261*SUM($AA$7:$AE$7)/5,IF(AND($M$1=2009,'Calculation sheet'!$AQ261="2005-2012"),'Result 2005-2012'!J261*SUM($AB$7:$AE$7)/4,IF(AND($M$1=2010,'Calculation sheet'!$AQ261="2005-2012"),'Result 2005-2012'!J261*SUM($AC$7:$AE$7)/3,IF(AND($M$1=2011,'Calculation sheet'!$AQ261="2005-2012"),'Result 2005-2012'!J261*SUM($AD$7:$AE$7)/2,IF(AND($M$1=2012,'Calculation sheet'!$AQ261="2005-2012"),'Result 2005-2012'!J261*$AE$7,IF(AND($M$1=2006,'Calculation sheet'!$AQ261="1999-2012"),'Result 2005-2012'!J261*SUM($Y$16:$AE$16)/7,IF(AND($M$1=2007,'Calculation sheet'!$AQ261="1999-2012"),'Result 2005-2012'!J261*SUM($Z$16:$AE$16)/6,IF(AND($M$1=2008,'Calculation sheet'!$AQ261="1999-2012"),'Result 2005-2012'!J261*SUM($AA$16:$AE$16)/5,IF(AND($M$1=2009,'Calculation sheet'!$AQ261="1999-2012"),'Result 2005-2012'!J261*SUM($AB$16:$AE$16)/4,IF(AND($M$1=2010,'Calculation sheet'!$AQ261="1999-2012"),'Result 2005-2012'!J261*SUM($AC$16:$AE$16)/3,IF(AND($M$1=2011,'Calculation sheet'!$AQ261="1999-2012"),'Result 2005-2012'!J261*SUM($AD$16:$AE$16)/2,IF(AND($M$1=2012,'Calculation sheet'!$AQ261="1999-2012"),'Result 2005-2012'!J261*$AE$16,""))))))))))))))))</f>
        <v/>
      </c>
      <c r="K261" s="12" t="str">
        <f>IF('Result 2005-2012'!$R261="","",IF($M$1=2005,'Result 2005-2012'!K261,IF(AND($M$1=2006,'Calculation sheet'!$AQ261="2005-2012"),'Result 2005-2012'!K261*SUM($Y$8:$AE$8)/7,IF(AND($M$1=2007,'Calculation sheet'!$AQ261="2005-2012"),'Result 2005-2012'!K261*SUM($Z$8:$AE$8)/6,IF(AND($M$1=2008,'Calculation sheet'!$AQ261="2005-2012"),'Result 2005-2012'!K261*SUM($AA$8:$AE$8)/5,IF(AND($M$1=2009,'Calculation sheet'!$AQ261="2005-2012"),'Result 2005-2012'!K261*SUM($AB$8:$AE$8)/4,IF(AND($M$1=2010,'Calculation sheet'!$AQ261="2005-2012"),'Result 2005-2012'!K261*SUM($AC$8:$AE$8)/3,IF(AND($M$1=2011,'Calculation sheet'!$AQ261="2005-2012"),'Result 2005-2012'!K261*SUM($AD$8:$AE$8)/2,IF(AND($M$1=2012,'Calculation sheet'!$AQ261="2005-2012"),'Result 2005-2012'!K261*$AE$8,IF(AND($M$1=2006,'Calculation sheet'!$AQ261="1999-2012"),'Result 2005-2012'!K261*SUM($Y$17:$AE$17)/7,IF(AND($M$1=2007,'Calculation sheet'!$AQ261="1999-2012"),'Result 2005-2012'!K261*SUM($Z$17:$AE$17)/6,IF(AND($M$1=2008,'Calculation sheet'!$AQ261="1999-2012"),'Result 2005-2012'!K261*SUM($AA$17:$AE$17)/5,IF(AND($M$1=2009,'Calculation sheet'!$AQ261="1999-2012"),'Result 2005-2012'!K261*SUM($AB$17:$AE$17)/4,IF(AND($M$1=2010,'Calculation sheet'!$AQ261="1999-2012"),'Result 2005-2012'!K261*SUM($AC$17:$AE$17)/3,IF(AND($M$1=2011,'Calculation sheet'!$AQ261="1999-2012"),'Result 2005-2012'!K261*SUM($AD$17:$AE$17)/2,IF(AND($M$1=2012,'Calculation sheet'!$AQ261="1999-2012"),'Result 2005-2012'!K261*$AE$17,""))))))))))))))))</f>
        <v/>
      </c>
      <c r="L261" s="12" t="str">
        <f>IF('Result 2005-2012'!$R261="","",IF($M$1=2005,'Result 2005-2012'!L261,IF(AND($M$1=2006,'Calculation sheet'!$AQ261="2005-2012"),'Result 2005-2012'!L261*SUM($Y$9:$AE$9)/7,IF(AND($M$1=2007,'Calculation sheet'!$AQ261="2005-2012"),'Result 2005-2012'!L261*SUM($Z$9:$AE$9)/6,IF(AND($M$1=2008,'Calculation sheet'!$AQ261="2005-2012"),'Result 2005-2012'!L261*SUM($AA$9:$AE$9)/5,IF(AND($M$1=2009,'Calculation sheet'!$AQ261="2005-2012"),'Result 2005-2012'!L261*SUM($AB$9:$AE$9)/4,IF(AND($M$1=2010,'Calculation sheet'!$AQ261="2005-2012"),'Result 2005-2012'!L261*SUM($AC$9:$AE$9)/3,IF(AND($M$1=2011,'Calculation sheet'!$AQ261="2005-2012"),'Result 2005-2012'!L261*SUM($AD$9:$AE$9)/2,IF(AND($M$1=2012,'Calculation sheet'!$AQ261="2005-2012"),'Result 2005-2012'!L261*$AE$9,IF(AND($M$1=2006,'Calculation sheet'!$AQ261="1999-2012"),'Result 2005-2012'!L261*SUM($Y$18:$AE$18)/7,IF(AND($M$1=2007,'Calculation sheet'!$AQ261="1999-2012"),'Result 2005-2012'!L261*SUM($Z$18:$AE$18)/6,IF(AND($M$1=2008,'Calculation sheet'!$AQ261="1999-2012"),'Result 2005-2012'!L261*SUM($AA$18:$AE$18)/5,IF(AND($M$1=2009,'Calculation sheet'!$AQ261="1999-2012"),'Result 2005-2012'!L261*SUM($AB$18:$AE$18)/4,IF(AND($M$1=2010,'Calculation sheet'!$AQ261="1999-2012"),'Result 2005-2012'!L261*SUM($AC$18:$AE$18)/3,IF(AND($M$1=2011,'Calculation sheet'!$AQ261="1999-2012"),'Result 2005-2012'!L261*SUM($AD$18:$AE$18)/2,IF(AND($M$1=2012,'Calculation sheet'!$AQ261="1999-2012"),'Result 2005-2012'!L261*$AE$18,""))))))))))))))))</f>
        <v/>
      </c>
      <c r="M261" s="12" t="str">
        <f t="shared" si="11"/>
        <v/>
      </c>
      <c r="N261" s="12" t="str">
        <f>IF('Result 2005-2012'!$R261="","",IF($M$1=2005,'Result 2005-2012'!N261,IF(AND($M$1=2006,'Calculation sheet'!$AQ261="2005-2012"),'Result 2005-2012'!N261*SUM($Y$10:$AE$10)/7,IF(AND($M$1=2007,'Calculation sheet'!$AQ261="2005-2012"),'Result 2005-2012'!N261*SUM($Z$10:$AE$10)/6,IF(AND($M$1=2008,'Calculation sheet'!$AQ261="2005-2012"),'Result 2005-2012'!N261*SUM($AA$10:$AE$10)/5,IF(AND($M$1=2009,'Calculation sheet'!$AQ261="2005-2012"),'Result 2005-2012'!N261*SUM($AB$10:$AE$10)/4,IF(AND($M$1=2010,'Calculation sheet'!$AQ261="2005-2012"),'Result 2005-2012'!N261*SUM($AC$10:$AE$10)/3,IF(AND($M$1=2011,'Calculation sheet'!$AQ261="2005-2012"),'Result 2005-2012'!N261*SUM($AD$10:$AE$10)/2,IF(AND($M$1=2012,'Calculation sheet'!$AQ261="2005-2012"),'Result 2005-2012'!N261*$AE$10,IF(AND($M$1=2006,'Calculation sheet'!$AQ261="1999-2012"),'Result 2005-2012'!N261*SUM($Y$16:$AE$16)/7,IF(AND($M$1=2007,'Calculation sheet'!$AQ261="1999-2012"),'Result 2005-2012'!N261*SUM($Z$16:$AE$16)/6,IF(AND($M$1=2008,'Calculation sheet'!$AQ261="1999-2012"),'Result 2005-2012'!N261*SUM($AA$16:$AE$16)/5,IF(AND($M$1=2009,'Calculation sheet'!$AQ261="1999-2012"),'Result 2005-2012'!N261*SUM($AB$16:$AE$16)/4,IF(AND($M$1=2010,'Calculation sheet'!$AQ261="1999-2012"),'Result 2005-2012'!N261*SUM($AC$16:$AE$16)/3,IF(AND($M$1=2011,'Calculation sheet'!$AQ261="1999-2012"),'Result 2005-2012'!N261*SUM($AD$16:$AE$16)/2,IF(AND($M$1=2012,'Calculation sheet'!$AQ261="1999-2012"),'Result 2005-2012'!N261*$AE$16,""))))))))))))))))</f>
        <v/>
      </c>
      <c r="O261" s="12" t="str">
        <f>IF('Result 2005-2012'!$R261="","",IF($M$1=2005,'Result 2005-2012'!O261,IF(AND($M$1=2006,'Calculation sheet'!$AQ261="2005-2012"),'Result 2005-2012'!O261*SUM($Y$10:$AE$10)/7,IF(AND($M$1=2007,'Calculation sheet'!$AQ261="2005-2012"),'Result 2005-2012'!O261*SUM($Z$10:$AE$10)/6,IF(AND($M$1=2008,'Calculation sheet'!$AQ261="2005-2012"),'Result 2005-2012'!O261*SUM($AA$10:$AE$10)/5,IF(AND($M$1=2009,'Calculation sheet'!$AQ261="2005-2012"),'Result 2005-2012'!O261*SUM($AB$10:$AE$10)/4,IF(AND($M$1=2010,'Calculation sheet'!$AQ261="2005-2012"),'Result 2005-2012'!O261*SUM($AC$10:$AE$10)/3,IF(AND($M$1=2011,'Calculation sheet'!$AQ261="2005-2012"),'Result 2005-2012'!O261*SUM($AD$10:$AE$10)/2,IF(AND($M$1=2012,'Calculation sheet'!$AQ261="2005-2012"),'Result 2005-2012'!O261*$AE$10,IF(AND($M$1=2006,'Calculation sheet'!$AQ261="1999-2012"),'Result 2005-2012'!O261*SUM($Y$16:$AE$16)/7,IF(AND($M$1=2007,'Calculation sheet'!$AQ261="1999-2012"),'Result 2005-2012'!O261*SUM($Z$16:$AE$16)/6,IF(AND($M$1=2008,'Calculation sheet'!$AQ261="1999-2012"),'Result 2005-2012'!O261*SUM($AA$16:$AE$16)/5,IF(AND($M$1=2009,'Calculation sheet'!$AQ261="1999-2012"),'Result 2005-2012'!O261*SUM($AB$16:$AE$16)/4,IF(AND($M$1=2010,'Calculation sheet'!$AQ261="1999-2012"),'Result 2005-2012'!O261*SUM($AC$16:$AE$16)/3,IF(AND($M$1=2011,'Calculation sheet'!$AQ261="1999-2012"),'Result 2005-2012'!O261*SUM($AD$16:$AE$16)/2,IF(AND($M$1=2012,'Calculation sheet'!$AQ261="1999-2012"),'Result 2005-2012'!O261*$AE$16,""))))))))))))))))</f>
        <v/>
      </c>
      <c r="P261" s="12" t="str">
        <f>IF('Result 2005-2012'!$R261="","",IF($M$1=2005,'Result 2005-2012'!P261,IF(AND($M$1=2006,'Calculation sheet'!$AQ261="2005-2012"),'Result 2005-2012'!P261*SUM($Y$11:$AE$11)/7,IF(AND($M$1=2007,'Calculation sheet'!$AQ261="2005-2012"),'Result 2005-2012'!P261*SUM($Z$11:$AE$11)/6,IF(AND($M$1=2008,'Calculation sheet'!$AQ261="2005-2012"),'Result 2005-2012'!P261*SUM($AA$11:$AE$11)/5,IF(AND($M$1=2009,'Calculation sheet'!$AQ261="2005-2012"),'Result 2005-2012'!P261*SUM($AB$11:$AE$11)/4,IF(AND($M$1=2010,'Calculation sheet'!$AQ261="2005-2012"),'Result 2005-2012'!P261*SUM($AC$11:$AE$11)/3,IF(AND($M$1=2011,'Calculation sheet'!$AQ261="2005-2012"),'Result 2005-2012'!P261*SUM($AD$11:$AE$11)/2,IF(AND($M$1=2012,'Calculation sheet'!$AQ261="2005-2012"),'Result 2005-2012'!P261*$AE$11,IF(AND($M$1=2006,'Calculation sheet'!$AQ261="1999-2012"),'Result 2005-2012'!P261*SUM($Y$16:$AE$16)/7,IF(AND($M$1=2007,'Calculation sheet'!$AQ261="1999-2012"),'Result 2005-2012'!P261*SUM($Z$16:$AE$16)/6,IF(AND($M$1=2008,'Calculation sheet'!$AQ261="1999-2012"),'Result 2005-2012'!P261*SUM($AA$16:$AE$16)/5,IF(AND($M$1=2009,'Calculation sheet'!$AQ261="1999-2012"),'Result 2005-2012'!P261*SUM($AB$16:$AE$16)/4,IF(AND($M$1=2010,'Calculation sheet'!$AQ261="1999-2012"),'Result 2005-2012'!P261*SUM($AC$16:$AE$16)/3,IF(AND($M$1=2011,'Calculation sheet'!$AQ261="1999-2012"),'Result 2005-2012'!P261*SUM($AD$16:$AE$16)/2,IF(AND($M$1=2012,'Calculation sheet'!$AQ261="1999-2012"),'Result 2005-2012'!P261*$AE$16,""))))))))))))))))</f>
        <v/>
      </c>
      <c r="Q261" s="12" t="str">
        <f t="shared" si="12"/>
        <v/>
      </c>
      <c r="R261" s="14" t="str">
        <f t="shared" si="13"/>
        <v/>
      </c>
    </row>
    <row r="262" spans="1:18" x14ac:dyDescent="0.3">
      <c r="A262" s="4" t="str">
        <f>IF('Input data'!A277="","",'Input data'!A277)</f>
        <v/>
      </c>
      <c r="B262" s="4" t="str">
        <f>IF('Input data'!B277="","",'Input data'!B277)</f>
        <v/>
      </c>
      <c r="C262" s="4" t="str">
        <f>IF('Input data'!C277="","",'Input data'!C277)</f>
        <v/>
      </c>
      <c r="D262" s="4" t="str">
        <f>IF('Input data'!D277="","",'Input data'!D277)</f>
        <v/>
      </c>
      <c r="E262" s="4" t="str">
        <f>IF('Input data'!E277="","",'Input data'!E277)</f>
        <v/>
      </c>
      <c r="F262" s="4" t="str">
        <f>IF('Input data'!F277="","",'Input data'!F277)</f>
        <v/>
      </c>
      <c r="G262" s="4">
        <f>IF('Input data'!G277="","",'Input data'!G277)</f>
        <v>0</v>
      </c>
      <c r="H262" s="4" t="str">
        <f>IF('Input data'!H277&gt;0.5,'Input data'!H277,"")</f>
        <v/>
      </c>
      <c r="I262" s="4" t="str">
        <f>IF('Input data'!I277="","",'Input data'!I277)</f>
        <v/>
      </c>
      <c r="J262" s="12" t="str">
        <f>IF('Result 2005-2012'!$R262="","",IF($M$1=2005,'Result 2005-2012'!J262,IF(AND($M$1=2006,'Calculation sheet'!$AQ262="2005-2012"),'Result 2005-2012'!J262*SUM($Y$7:$AE$7)/7,IF(AND($M$1=2007,'Calculation sheet'!$AQ262="2005-2012"),'Result 2005-2012'!J262*SUM($Z$7:$AE$7)/6,IF(AND($M$1=2008,'Calculation sheet'!$AQ262="2005-2012"),'Result 2005-2012'!J262*SUM($AA$7:$AE$7)/5,IF(AND($M$1=2009,'Calculation sheet'!$AQ262="2005-2012"),'Result 2005-2012'!J262*SUM($AB$7:$AE$7)/4,IF(AND($M$1=2010,'Calculation sheet'!$AQ262="2005-2012"),'Result 2005-2012'!J262*SUM($AC$7:$AE$7)/3,IF(AND($M$1=2011,'Calculation sheet'!$AQ262="2005-2012"),'Result 2005-2012'!J262*SUM($AD$7:$AE$7)/2,IF(AND($M$1=2012,'Calculation sheet'!$AQ262="2005-2012"),'Result 2005-2012'!J262*$AE$7,IF(AND($M$1=2006,'Calculation sheet'!$AQ262="1999-2012"),'Result 2005-2012'!J262*SUM($Y$16:$AE$16)/7,IF(AND($M$1=2007,'Calculation sheet'!$AQ262="1999-2012"),'Result 2005-2012'!J262*SUM($Z$16:$AE$16)/6,IF(AND($M$1=2008,'Calculation sheet'!$AQ262="1999-2012"),'Result 2005-2012'!J262*SUM($AA$16:$AE$16)/5,IF(AND($M$1=2009,'Calculation sheet'!$AQ262="1999-2012"),'Result 2005-2012'!J262*SUM($AB$16:$AE$16)/4,IF(AND($M$1=2010,'Calculation sheet'!$AQ262="1999-2012"),'Result 2005-2012'!J262*SUM($AC$16:$AE$16)/3,IF(AND($M$1=2011,'Calculation sheet'!$AQ262="1999-2012"),'Result 2005-2012'!J262*SUM($AD$16:$AE$16)/2,IF(AND($M$1=2012,'Calculation sheet'!$AQ262="1999-2012"),'Result 2005-2012'!J262*$AE$16,""))))))))))))))))</f>
        <v/>
      </c>
      <c r="K262" s="12" t="str">
        <f>IF('Result 2005-2012'!$R262="","",IF($M$1=2005,'Result 2005-2012'!K262,IF(AND($M$1=2006,'Calculation sheet'!$AQ262="2005-2012"),'Result 2005-2012'!K262*SUM($Y$8:$AE$8)/7,IF(AND($M$1=2007,'Calculation sheet'!$AQ262="2005-2012"),'Result 2005-2012'!K262*SUM($Z$8:$AE$8)/6,IF(AND($M$1=2008,'Calculation sheet'!$AQ262="2005-2012"),'Result 2005-2012'!K262*SUM($AA$8:$AE$8)/5,IF(AND($M$1=2009,'Calculation sheet'!$AQ262="2005-2012"),'Result 2005-2012'!K262*SUM($AB$8:$AE$8)/4,IF(AND($M$1=2010,'Calculation sheet'!$AQ262="2005-2012"),'Result 2005-2012'!K262*SUM($AC$8:$AE$8)/3,IF(AND($M$1=2011,'Calculation sheet'!$AQ262="2005-2012"),'Result 2005-2012'!K262*SUM($AD$8:$AE$8)/2,IF(AND($M$1=2012,'Calculation sheet'!$AQ262="2005-2012"),'Result 2005-2012'!K262*$AE$8,IF(AND($M$1=2006,'Calculation sheet'!$AQ262="1999-2012"),'Result 2005-2012'!K262*SUM($Y$17:$AE$17)/7,IF(AND($M$1=2007,'Calculation sheet'!$AQ262="1999-2012"),'Result 2005-2012'!K262*SUM($Z$17:$AE$17)/6,IF(AND($M$1=2008,'Calculation sheet'!$AQ262="1999-2012"),'Result 2005-2012'!K262*SUM($AA$17:$AE$17)/5,IF(AND($M$1=2009,'Calculation sheet'!$AQ262="1999-2012"),'Result 2005-2012'!K262*SUM($AB$17:$AE$17)/4,IF(AND($M$1=2010,'Calculation sheet'!$AQ262="1999-2012"),'Result 2005-2012'!K262*SUM($AC$17:$AE$17)/3,IF(AND($M$1=2011,'Calculation sheet'!$AQ262="1999-2012"),'Result 2005-2012'!K262*SUM($AD$17:$AE$17)/2,IF(AND($M$1=2012,'Calculation sheet'!$AQ262="1999-2012"),'Result 2005-2012'!K262*$AE$17,""))))))))))))))))</f>
        <v/>
      </c>
      <c r="L262" s="12" t="str">
        <f>IF('Result 2005-2012'!$R262="","",IF($M$1=2005,'Result 2005-2012'!L262,IF(AND($M$1=2006,'Calculation sheet'!$AQ262="2005-2012"),'Result 2005-2012'!L262*SUM($Y$9:$AE$9)/7,IF(AND($M$1=2007,'Calculation sheet'!$AQ262="2005-2012"),'Result 2005-2012'!L262*SUM($Z$9:$AE$9)/6,IF(AND($M$1=2008,'Calculation sheet'!$AQ262="2005-2012"),'Result 2005-2012'!L262*SUM($AA$9:$AE$9)/5,IF(AND($M$1=2009,'Calculation sheet'!$AQ262="2005-2012"),'Result 2005-2012'!L262*SUM($AB$9:$AE$9)/4,IF(AND($M$1=2010,'Calculation sheet'!$AQ262="2005-2012"),'Result 2005-2012'!L262*SUM($AC$9:$AE$9)/3,IF(AND($M$1=2011,'Calculation sheet'!$AQ262="2005-2012"),'Result 2005-2012'!L262*SUM($AD$9:$AE$9)/2,IF(AND($M$1=2012,'Calculation sheet'!$AQ262="2005-2012"),'Result 2005-2012'!L262*$AE$9,IF(AND($M$1=2006,'Calculation sheet'!$AQ262="1999-2012"),'Result 2005-2012'!L262*SUM($Y$18:$AE$18)/7,IF(AND($M$1=2007,'Calculation sheet'!$AQ262="1999-2012"),'Result 2005-2012'!L262*SUM($Z$18:$AE$18)/6,IF(AND($M$1=2008,'Calculation sheet'!$AQ262="1999-2012"),'Result 2005-2012'!L262*SUM($AA$18:$AE$18)/5,IF(AND($M$1=2009,'Calculation sheet'!$AQ262="1999-2012"),'Result 2005-2012'!L262*SUM($AB$18:$AE$18)/4,IF(AND($M$1=2010,'Calculation sheet'!$AQ262="1999-2012"),'Result 2005-2012'!L262*SUM($AC$18:$AE$18)/3,IF(AND($M$1=2011,'Calculation sheet'!$AQ262="1999-2012"),'Result 2005-2012'!L262*SUM($AD$18:$AE$18)/2,IF(AND($M$1=2012,'Calculation sheet'!$AQ262="1999-2012"),'Result 2005-2012'!L262*$AE$18,""))))))))))))))))</f>
        <v/>
      </c>
      <c r="M262" s="12" t="str">
        <f t="shared" si="11"/>
        <v/>
      </c>
      <c r="N262" s="12" t="str">
        <f>IF('Result 2005-2012'!$R262="","",IF($M$1=2005,'Result 2005-2012'!N262,IF(AND($M$1=2006,'Calculation sheet'!$AQ262="2005-2012"),'Result 2005-2012'!N262*SUM($Y$10:$AE$10)/7,IF(AND($M$1=2007,'Calculation sheet'!$AQ262="2005-2012"),'Result 2005-2012'!N262*SUM($Z$10:$AE$10)/6,IF(AND($M$1=2008,'Calculation sheet'!$AQ262="2005-2012"),'Result 2005-2012'!N262*SUM($AA$10:$AE$10)/5,IF(AND($M$1=2009,'Calculation sheet'!$AQ262="2005-2012"),'Result 2005-2012'!N262*SUM($AB$10:$AE$10)/4,IF(AND($M$1=2010,'Calculation sheet'!$AQ262="2005-2012"),'Result 2005-2012'!N262*SUM($AC$10:$AE$10)/3,IF(AND($M$1=2011,'Calculation sheet'!$AQ262="2005-2012"),'Result 2005-2012'!N262*SUM($AD$10:$AE$10)/2,IF(AND($M$1=2012,'Calculation sheet'!$AQ262="2005-2012"),'Result 2005-2012'!N262*$AE$10,IF(AND($M$1=2006,'Calculation sheet'!$AQ262="1999-2012"),'Result 2005-2012'!N262*SUM($Y$16:$AE$16)/7,IF(AND($M$1=2007,'Calculation sheet'!$AQ262="1999-2012"),'Result 2005-2012'!N262*SUM($Z$16:$AE$16)/6,IF(AND($M$1=2008,'Calculation sheet'!$AQ262="1999-2012"),'Result 2005-2012'!N262*SUM($AA$16:$AE$16)/5,IF(AND($M$1=2009,'Calculation sheet'!$AQ262="1999-2012"),'Result 2005-2012'!N262*SUM($AB$16:$AE$16)/4,IF(AND($M$1=2010,'Calculation sheet'!$AQ262="1999-2012"),'Result 2005-2012'!N262*SUM($AC$16:$AE$16)/3,IF(AND($M$1=2011,'Calculation sheet'!$AQ262="1999-2012"),'Result 2005-2012'!N262*SUM($AD$16:$AE$16)/2,IF(AND($M$1=2012,'Calculation sheet'!$AQ262="1999-2012"),'Result 2005-2012'!N262*$AE$16,""))))))))))))))))</f>
        <v/>
      </c>
      <c r="O262" s="12" t="str">
        <f>IF('Result 2005-2012'!$R262="","",IF($M$1=2005,'Result 2005-2012'!O262,IF(AND($M$1=2006,'Calculation sheet'!$AQ262="2005-2012"),'Result 2005-2012'!O262*SUM($Y$10:$AE$10)/7,IF(AND($M$1=2007,'Calculation sheet'!$AQ262="2005-2012"),'Result 2005-2012'!O262*SUM($Z$10:$AE$10)/6,IF(AND($M$1=2008,'Calculation sheet'!$AQ262="2005-2012"),'Result 2005-2012'!O262*SUM($AA$10:$AE$10)/5,IF(AND($M$1=2009,'Calculation sheet'!$AQ262="2005-2012"),'Result 2005-2012'!O262*SUM($AB$10:$AE$10)/4,IF(AND($M$1=2010,'Calculation sheet'!$AQ262="2005-2012"),'Result 2005-2012'!O262*SUM($AC$10:$AE$10)/3,IF(AND($M$1=2011,'Calculation sheet'!$AQ262="2005-2012"),'Result 2005-2012'!O262*SUM($AD$10:$AE$10)/2,IF(AND($M$1=2012,'Calculation sheet'!$AQ262="2005-2012"),'Result 2005-2012'!O262*$AE$10,IF(AND($M$1=2006,'Calculation sheet'!$AQ262="1999-2012"),'Result 2005-2012'!O262*SUM($Y$16:$AE$16)/7,IF(AND($M$1=2007,'Calculation sheet'!$AQ262="1999-2012"),'Result 2005-2012'!O262*SUM($Z$16:$AE$16)/6,IF(AND($M$1=2008,'Calculation sheet'!$AQ262="1999-2012"),'Result 2005-2012'!O262*SUM($AA$16:$AE$16)/5,IF(AND($M$1=2009,'Calculation sheet'!$AQ262="1999-2012"),'Result 2005-2012'!O262*SUM($AB$16:$AE$16)/4,IF(AND($M$1=2010,'Calculation sheet'!$AQ262="1999-2012"),'Result 2005-2012'!O262*SUM($AC$16:$AE$16)/3,IF(AND($M$1=2011,'Calculation sheet'!$AQ262="1999-2012"),'Result 2005-2012'!O262*SUM($AD$16:$AE$16)/2,IF(AND($M$1=2012,'Calculation sheet'!$AQ262="1999-2012"),'Result 2005-2012'!O262*$AE$16,""))))))))))))))))</f>
        <v/>
      </c>
      <c r="P262" s="12" t="str">
        <f>IF('Result 2005-2012'!$R262="","",IF($M$1=2005,'Result 2005-2012'!P262,IF(AND($M$1=2006,'Calculation sheet'!$AQ262="2005-2012"),'Result 2005-2012'!P262*SUM($Y$11:$AE$11)/7,IF(AND($M$1=2007,'Calculation sheet'!$AQ262="2005-2012"),'Result 2005-2012'!P262*SUM($Z$11:$AE$11)/6,IF(AND($M$1=2008,'Calculation sheet'!$AQ262="2005-2012"),'Result 2005-2012'!P262*SUM($AA$11:$AE$11)/5,IF(AND($M$1=2009,'Calculation sheet'!$AQ262="2005-2012"),'Result 2005-2012'!P262*SUM($AB$11:$AE$11)/4,IF(AND($M$1=2010,'Calculation sheet'!$AQ262="2005-2012"),'Result 2005-2012'!P262*SUM($AC$11:$AE$11)/3,IF(AND($M$1=2011,'Calculation sheet'!$AQ262="2005-2012"),'Result 2005-2012'!P262*SUM($AD$11:$AE$11)/2,IF(AND($M$1=2012,'Calculation sheet'!$AQ262="2005-2012"),'Result 2005-2012'!P262*$AE$11,IF(AND($M$1=2006,'Calculation sheet'!$AQ262="1999-2012"),'Result 2005-2012'!P262*SUM($Y$16:$AE$16)/7,IF(AND($M$1=2007,'Calculation sheet'!$AQ262="1999-2012"),'Result 2005-2012'!P262*SUM($Z$16:$AE$16)/6,IF(AND($M$1=2008,'Calculation sheet'!$AQ262="1999-2012"),'Result 2005-2012'!P262*SUM($AA$16:$AE$16)/5,IF(AND($M$1=2009,'Calculation sheet'!$AQ262="1999-2012"),'Result 2005-2012'!P262*SUM($AB$16:$AE$16)/4,IF(AND($M$1=2010,'Calculation sheet'!$AQ262="1999-2012"),'Result 2005-2012'!P262*SUM($AC$16:$AE$16)/3,IF(AND($M$1=2011,'Calculation sheet'!$AQ262="1999-2012"),'Result 2005-2012'!P262*SUM($AD$16:$AE$16)/2,IF(AND($M$1=2012,'Calculation sheet'!$AQ262="1999-2012"),'Result 2005-2012'!P262*$AE$16,""))))))))))))))))</f>
        <v/>
      </c>
      <c r="Q262" s="12" t="str">
        <f t="shared" si="12"/>
        <v/>
      </c>
      <c r="R262" s="14" t="str">
        <f t="shared" si="13"/>
        <v/>
      </c>
    </row>
    <row r="263" spans="1:18" x14ac:dyDescent="0.3">
      <c r="A263" s="4" t="str">
        <f>IF('Input data'!A278="","",'Input data'!A278)</f>
        <v/>
      </c>
      <c r="B263" s="4" t="str">
        <f>IF('Input data'!B278="","",'Input data'!B278)</f>
        <v/>
      </c>
      <c r="C263" s="4" t="str">
        <f>IF('Input data'!C278="","",'Input data'!C278)</f>
        <v/>
      </c>
      <c r="D263" s="4" t="str">
        <f>IF('Input data'!D278="","",'Input data'!D278)</f>
        <v/>
      </c>
      <c r="E263" s="4" t="str">
        <f>IF('Input data'!E278="","",'Input data'!E278)</f>
        <v/>
      </c>
      <c r="F263" s="4" t="str">
        <f>IF('Input data'!F278="","",'Input data'!F278)</f>
        <v/>
      </c>
      <c r="G263" s="4">
        <f>IF('Input data'!G278="","",'Input data'!G278)</f>
        <v>0</v>
      </c>
      <c r="H263" s="4" t="str">
        <f>IF('Input data'!H278&gt;0.5,'Input data'!H278,"")</f>
        <v/>
      </c>
      <c r="I263" s="4" t="str">
        <f>IF('Input data'!I278="","",'Input data'!I278)</f>
        <v/>
      </c>
      <c r="J263" s="12" t="str">
        <f>IF('Result 2005-2012'!$R263="","",IF($M$1=2005,'Result 2005-2012'!J263,IF(AND($M$1=2006,'Calculation sheet'!$AQ263="2005-2012"),'Result 2005-2012'!J263*SUM($Y$7:$AE$7)/7,IF(AND($M$1=2007,'Calculation sheet'!$AQ263="2005-2012"),'Result 2005-2012'!J263*SUM($Z$7:$AE$7)/6,IF(AND($M$1=2008,'Calculation sheet'!$AQ263="2005-2012"),'Result 2005-2012'!J263*SUM($AA$7:$AE$7)/5,IF(AND($M$1=2009,'Calculation sheet'!$AQ263="2005-2012"),'Result 2005-2012'!J263*SUM($AB$7:$AE$7)/4,IF(AND($M$1=2010,'Calculation sheet'!$AQ263="2005-2012"),'Result 2005-2012'!J263*SUM($AC$7:$AE$7)/3,IF(AND($M$1=2011,'Calculation sheet'!$AQ263="2005-2012"),'Result 2005-2012'!J263*SUM($AD$7:$AE$7)/2,IF(AND($M$1=2012,'Calculation sheet'!$AQ263="2005-2012"),'Result 2005-2012'!J263*$AE$7,IF(AND($M$1=2006,'Calculation sheet'!$AQ263="1999-2012"),'Result 2005-2012'!J263*SUM($Y$16:$AE$16)/7,IF(AND($M$1=2007,'Calculation sheet'!$AQ263="1999-2012"),'Result 2005-2012'!J263*SUM($Z$16:$AE$16)/6,IF(AND($M$1=2008,'Calculation sheet'!$AQ263="1999-2012"),'Result 2005-2012'!J263*SUM($AA$16:$AE$16)/5,IF(AND($M$1=2009,'Calculation sheet'!$AQ263="1999-2012"),'Result 2005-2012'!J263*SUM($AB$16:$AE$16)/4,IF(AND($M$1=2010,'Calculation sheet'!$AQ263="1999-2012"),'Result 2005-2012'!J263*SUM($AC$16:$AE$16)/3,IF(AND($M$1=2011,'Calculation sheet'!$AQ263="1999-2012"),'Result 2005-2012'!J263*SUM($AD$16:$AE$16)/2,IF(AND($M$1=2012,'Calculation sheet'!$AQ263="1999-2012"),'Result 2005-2012'!J263*$AE$16,""))))))))))))))))</f>
        <v/>
      </c>
      <c r="K263" s="12" t="str">
        <f>IF('Result 2005-2012'!$R263="","",IF($M$1=2005,'Result 2005-2012'!K263,IF(AND($M$1=2006,'Calculation sheet'!$AQ263="2005-2012"),'Result 2005-2012'!K263*SUM($Y$8:$AE$8)/7,IF(AND($M$1=2007,'Calculation sheet'!$AQ263="2005-2012"),'Result 2005-2012'!K263*SUM($Z$8:$AE$8)/6,IF(AND($M$1=2008,'Calculation sheet'!$AQ263="2005-2012"),'Result 2005-2012'!K263*SUM($AA$8:$AE$8)/5,IF(AND($M$1=2009,'Calculation sheet'!$AQ263="2005-2012"),'Result 2005-2012'!K263*SUM($AB$8:$AE$8)/4,IF(AND($M$1=2010,'Calculation sheet'!$AQ263="2005-2012"),'Result 2005-2012'!K263*SUM($AC$8:$AE$8)/3,IF(AND($M$1=2011,'Calculation sheet'!$AQ263="2005-2012"),'Result 2005-2012'!K263*SUM($AD$8:$AE$8)/2,IF(AND($M$1=2012,'Calculation sheet'!$AQ263="2005-2012"),'Result 2005-2012'!K263*$AE$8,IF(AND($M$1=2006,'Calculation sheet'!$AQ263="1999-2012"),'Result 2005-2012'!K263*SUM($Y$17:$AE$17)/7,IF(AND($M$1=2007,'Calculation sheet'!$AQ263="1999-2012"),'Result 2005-2012'!K263*SUM($Z$17:$AE$17)/6,IF(AND($M$1=2008,'Calculation sheet'!$AQ263="1999-2012"),'Result 2005-2012'!K263*SUM($AA$17:$AE$17)/5,IF(AND($M$1=2009,'Calculation sheet'!$AQ263="1999-2012"),'Result 2005-2012'!K263*SUM($AB$17:$AE$17)/4,IF(AND($M$1=2010,'Calculation sheet'!$AQ263="1999-2012"),'Result 2005-2012'!K263*SUM($AC$17:$AE$17)/3,IF(AND($M$1=2011,'Calculation sheet'!$AQ263="1999-2012"),'Result 2005-2012'!K263*SUM($AD$17:$AE$17)/2,IF(AND($M$1=2012,'Calculation sheet'!$AQ263="1999-2012"),'Result 2005-2012'!K263*$AE$17,""))))))))))))))))</f>
        <v/>
      </c>
      <c r="L263" s="12" t="str">
        <f>IF('Result 2005-2012'!$R263="","",IF($M$1=2005,'Result 2005-2012'!L263,IF(AND($M$1=2006,'Calculation sheet'!$AQ263="2005-2012"),'Result 2005-2012'!L263*SUM($Y$9:$AE$9)/7,IF(AND($M$1=2007,'Calculation sheet'!$AQ263="2005-2012"),'Result 2005-2012'!L263*SUM($Z$9:$AE$9)/6,IF(AND($M$1=2008,'Calculation sheet'!$AQ263="2005-2012"),'Result 2005-2012'!L263*SUM($AA$9:$AE$9)/5,IF(AND($M$1=2009,'Calculation sheet'!$AQ263="2005-2012"),'Result 2005-2012'!L263*SUM($AB$9:$AE$9)/4,IF(AND($M$1=2010,'Calculation sheet'!$AQ263="2005-2012"),'Result 2005-2012'!L263*SUM($AC$9:$AE$9)/3,IF(AND($M$1=2011,'Calculation sheet'!$AQ263="2005-2012"),'Result 2005-2012'!L263*SUM($AD$9:$AE$9)/2,IF(AND($M$1=2012,'Calculation sheet'!$AQ263="2005-2012"),'Result 2005-2012'!L263*$AE$9,IF(AND($M$1=2006,'Calculation sheet'!$AQ263="1999-2012"),'Result 2005-2012'!L263*SUM($Y$18:$AE$18)/7,IF(AND($M$1=2007,'Calculation sheet'!$AQ263="1999-2012"),'Result 2005-2012'!L263*SUM($Z$18:$AE$18)/6,IF(AND($M$1=2008,'Calculation sheet'!$AQ263="1999-2012"),'Result 2005-2012'!L263*SUM($AA$18:$AE$18)/5,IF(AND($M$1=2009,'Calculation sheet'!$AQ263="1999-2012"),'Result 2005-2012'!L263*SUM($AB$18:$AE$18)/4,IF(AND($M$1=2010,'Calculation sheet'!$AQ263="1999-2012"),'Result 2005-2012'!L263*SUM($AC$18:$AE$18)/3,IF(AND($M$1=2011,'Calculation sheet'!$AQ263="1999-2012"),'Result 2005-2012'!L263*SUM($AD$18:$AE$18)/2,IF(AND($M$1=2012,'Calculation sheet'!$AQ263="1999-2012"),'Result 2005-2012'!L263*$AE$18,""))))))))))))))))</f>
        <v/>
      </c>
      <c r="M263" s="12" t="str">
        <f t="shared" ref="M263:M326" si="14">IF(SUM(J263:L263)&gt;0,SUM(J263:L263),"")</f>
        <v/>
      </c>
      <c r="N263" s="12" t="str">
        <f>IF('Result 2005-2012'!$R263="","",IF($M$1=2005,'Result 2005-2012'!N263,IF(AND($M$1=2006,'Calculation sheet'!$AQ263="2005-2012"),'Result 2005-2012'!N263*SUM($Y$10:$AE$10)/7,IF(AND($M$1=2007,'Calculation sheet'!$AQ263="2005-2012"),'Result 2005-2012'!N263*SUM($Z$10:$AE$10)/6,IF(AND($M$1=2008,'Calculation sheet'!$AQ263="2005-2012"),'Result 2005-2012'!N263*SUM($AA$10:$AE$10)/5,IF(AND($M$1=2009,'Calculation sheet'!$AQ263="2005-2012"),'Result 2005-2012'!N263*SUM($AB$10:$AE$10)/4,IF(AND($M$1=2010,'Calculation sheet'!$AQ263="2005-2012"),'Result 2005-2012'!N263*SUM($AC$10:$AE$10)/3,IF(AND($M$1=2011,'Calculation sheet'!$AQ263="2005-2012"),'Result 2005-2012'!N263*SUM($AD$10:$AE$10)/2,IF(AND($M$1=2012,'Calculation sheet'!$AQ263="2005-2012"),'Result 2005-2012'!N263*$AE$10,IF(AND($M$1=2006,'Calculation sheet'!$AQ263="1999-2012"),'Result 2005-2012'!N263*SUM($Y$16:$AE$16)/7,IF(AND($M$1=2007,'Calculation sheet'!$AQ263="1999-2012"),'Result 2005-2012'!N263*SUM($Z$16:$AE$16)/6,IF(AND($M$1=2008,'Calculation sheet'!$AQ263="1999-2012"),'Result 2005-2012'!N263*SUM($AA$16:$AE$16)/5,IF(AND($M$1=2009,'Calculation sheet'!$AQ263="1999-2012"),'Result 2005-2012'!N263*SUM($AB$16:$AE$16)/4,IF(AND($M$1=2010,'Calculation sheet'!$AQ263="1999-2012"),'Result 2005-2012'!N263*SUM($AC$16:$AE$16)/3,IF(AND($M$1=2011,'Calculation sheet'!$AQ263="1999-2012"),'Result 2005-2012'!N263*SUM($AD$16:$AE$16)/2,IF(AND($M$1=2012,'Calculation sheet'!$AQ263="1999-2012"),'Result 2005-2012'!N263*$AE$16,""))))))))))))))))</f>
        <v/>
      </c>
      <c r="O263" s="12" t="str">
        <f>IF('Result 2005-2012'!$R263="","",IF($M$1=2005,'Result 2005-2012'!O263,IF(AND($M$1=2006,'Calculation sheet'!$AQ263="2005-2012"),'Result 2005-2012'!O263*SUM($Y$10:$AE$10)/7,IF(AND($M$1=2007,'Calculation sheet'!$AQ263="2005-2012"),'Result 2005-2012'!O263*SUM($Z$10:$AE$10)/6,IF(AND($M$1=2008,'Calculation sheet'!$AQ263="2005-2012"),'Result 2005-2012'!O263*SUM($AA$10:$AE$10)/5,IF(AND($M$1=2009,'Calculation sheet'!$AQ263="2005-2012"),'Result 2005-2012'!O263*SUM($AB$10:$AE$10)/4,IF(AND($M$1=2010,'Calculation sheet'!$AQ263="2005-2012"),'Result 2005-2012'!O263*SUM($AC$10:$AE$10)/3,IF(AND($M$1=2011,'Calculation sheet'!$AQ263="2005-2012"),'Result 2005-2012'!O263*SUM($AD$10:$AE$10)/2,IF(AND($M$1=2012,'Calculation sheet'!$AQ263="2005-2012"),'Result 2005-2012'!O263*$AE$10,IF(AND($M$1=2006,'Calculation sheet'!$AQ263="1999-2012"),'Result 2005-2012'!O263*SUM($Y$16:$AE$16)/7,IF(AND($M$1=2007,'Calculation sheet'!$AQ263="1999-2012"),'Result 2005-2012'!O263*SUM($Z$16:$AE$16)/6,IF(AND($M$1=2008,'Calculation sheet'!$AQ263="1999-2012"),'Result 2005-2012'!O263*SUM($AA$16:$AE$16)/5,IF(AND($M$1=2009,'Calculation sheet'!$AQ263="1999-2012"),'Result 2005-2012'!O263*SUM($AB$16:$AE$16)/4,IF(AND($M$1=2010,'Calculation sheet'!$AQ263="1999-2012"),'Result 2005-2012'!O263*SUM($AC$16:$AE$16)/3,IF(AND($M$1=2011,'Calculation sheet'!$AQ263="1999-2012"),'Result 2005-2012'!O263*SUM($AD$16:$AE$16)/2,IF(AND($M$1=2012,'Calculation sheet'!$AQ263="1999-2012"),'Result 2005-2012'!O263*$AE$16,""))))))))))))))))</f>
        <v/>
      </c>
      <c r="P263" s="12" t="str">
        <f>IF('Result 2005-2012'!$R263="","",IF($M$1=2005,'Result 2005-2012'!P263,IF(AND($M$1=2006,'Calculation sheet'!$AQ263="2005-2012"),'Result 2005-2012'!P263*SUM($Y$11:$AE$11)/7,IF(AND($M$1=2007,'Calculation sheet'!$AQ263="2005-2012"),'Result 2005-2012'!P263*SUM($Z$11:$AE$11)/6,IF(AND($M$1=2008,'Calculation sheet'!$AQ263="2005-2012"),'Result 2005-2012'!P263*SUM($AA$11:$AE$11)/5,IF(AND($M$1=2009,'Calculation sheet'!$AQ263="2005-2012"),'Result 2005-2012'!P263*SUM($AB$11:$AE$11)/4,IF(AND($M$1=2010,'Calculation sheet'!$AQ263="2005-2012"),'Result 2005-2012'!P263*SUM($AC$11:$AE$11)/3,IF(AND($M$1=2011,'Calculation sheet'!$AQ263="2005-2012"),'Result 2005-2012'!P263*SUM($AD$11:$AE$11)/2,IF(AND($M$1=2012,'Calculation sheet'!$AQ263="2005-2012"),'Result 2005-2012'!P263*$AE$11,IF(AND($M$1=2006,'Calculation sheet'!$AQ263="1999-2012"),'Result 2005-2012'!P263*SUM($Y$16:$AE$16)/7,IF(AND($M$1=2007,'Calculation sheet'!$AQ263="1999-2012"),'Result 2005-2012'!P263*SUM($Z$16:$AE$16)/6,IF(AND($M$1=2008,'Calculation sheet'!$AQ263="1999-2012"),'Result 2005-2012'!P263*SUM($AA$16:$AE$16)/5,IF(AND($M$1=2009,'Calculation sheet'!$AQ263="1999-2012"),'Result 2005-2012'!P263*SUM($AB$16:$AE$16)/4,IF(AND($M$1=2010,'Calculation sheet'!$AQ263="1999-2012"),'Result 2005-2012'!P263*SUM($AC$16:$AE$16)/3,IF(AND($M$1=2011,'Calculation sheet'!$AQ263="1999-2012"),'Result 2005-2012'!P263*SUM($AD$16:$AE$16)/2,IF(AND($M$1=2012,'Calculation sheet'!$AQ263="1999-2012"),'Result 2005-2012'!P263*$AE$16,""))))))))))))))))</f>
        <v/>
      </c>
      <c r="Q263" s="12" t="str">
        <f t="shared" ref="Q263:Q326" si="15">IF(SUM(N263:P263)&gt;0,SUM(N263:P263),"")</f>
        <v/>
      </c>
      <c r="R263" s="14" t="str">
        <f t="shared" ref="R263:R326" si="16">IF(M263="","",18609867*N263+3188341*O263+480261*P263+697929*(J263+K263))</f>
        <v/>
      </c>
    </row>
    <row r="264" spans="1:18" x14ac:dyDescent="0.3">
      <c r="A264" s="4" t="str">
        <f>IF('Input data'!A279="","",'Input data'!A279)</f>
        <v/>
      </c>
      <c r="B264" s="4" t="str">
        <f>IF('Input data'!B279="","",'Input data'!B279)</f>
        <v/>
      </c>
      <c r="C264" s="4" t="str">
        <f>IF('Input data'!C279="","",'Input data'!C279)</f>
        <v/>
      </c>
      <c r="D264" s="4" t="str">
        <f>IF('Input data'!D279="","",'Input data'!D279)</f>
        <v/>
      </c>
      <c r="E264" s="4" t="str">
        <f>IF('Input data'!E279="","",'Input data'!E279)</f>
        <v/>
      </c>
      <c r="F264" s="4" t="str">
        <f>IF('Input data'!F279="","",'Input data'!F279)</f>
        <v/>
      </c>
      <c r="G264" s="4">
        <f>IF('Input data'!G279="","",'Input data'!G279)</f>
        <v>0</v>
      </c>
      <c r="H264" s="4" t="str">
        <f>IF('Input data'!H279&gt;0.5,'Input data'!H279,"")</f>
        <v/>
      </c>
      <c r="I264" s="4" t="str">
        <f>IF('Input data'!I279="","",'Input data'!I279)</f>
        <v/>
      </c>
      <c r="J264" s="12" t="str">
        <f>IF('Result 2005-2012'!$R264="","",IF($M$1=2005,'Result 2005-2012'!J264,IF(AND($M$1=2006,'Calculation sheet'!$AQ264="2005-2012"),'Result 2005-2012'!J264*SUM($Y$7:$AE$7)/7,IF(AND($M$1=2007,'Calculation sheet'!$AQ264="2005-2012"),'Result 2005-2012'!J264*SUM($Z$7:$AE$7)/6,IF(AND($M$1=2008,'Calculation sheet'!$AQ264="2005-2012"),'Result 2005-2012'!J264*SUM($AA$7:$AE$7)/5,IF(AND($M$1=2009,'Calculation sheet'!$AQ264="2005-2012"),'Result 2005-2012'!J264*SUM($AB$7:$AE$7)/4,IF(AND($M$1=2010,'Calculation sheet'!$AQ264="2005-2012"),'Result 2005-2012'!J264*SUM($AC$7:$AE$7)/3,IF(AND($M$1=2011,'Calculation sheet'!$AQ264="2005-2012"),'Result 2005-2012'!J264*SUM($AD$7:$AE$7)/2,IF(AND($M$1=2012,'Calculation sheet'!$AQ264="2005-2012"),'Result 2005-2012'!J264*$AE$7,IF(AND($M$1=2006,'Calculation sheet'!$AQ264="1999-2012"),'Result 2005-2012'!J264*SUM($Y$16:$AE$16)/7,IF(AND($M$1=2007,'Calculation sheet'!$AQ264="1999-2012"),'Result 2005-2012'!J264*SUM($Z$16:$AE$16)/6,IF(AND($M$1=2008,'Calculation sheet'!$AQ264="1999-2012"),'Result 2005-2012'!J264*SUM($AA$16:$AE$16)/5,IF(AND($M$1=2009,'Calculation sheet'!$AQ264="1999-2012"),'Result 2005-2012'!J264*SUM($AB$16:$AE$16)/4,IF(AND($M$1=2010,'Calculation sheet'!$AQ264="1999-2012"),'Result 2005-2012'!J264*SUM($AC$16:$AE$16)/3,IF(AND($M$1=2011,'Calculation sheet'!$AQ264="1999-2012"),'Result 2005-2012'!J264*SUM($AD$16:$AE$16)/2,IF(AND($M$1=2012,'Calculation sheet'!$AQ264="1999-2012"),'Result 2005-2012'!J264*$AE$16,""))))))))))))))))</f>
        <v/>
      </c>
      <c r="K264" s="12" t="str">
        <f>IF('Result 2005-2012'!$R264="","",IF($M$1=2005,'Result 2005-2012'!K264,IF(AND($M$1=2006,'Calculation sheet'!$AQ264="2005-2012"),'Result 2005-2012'!K264*SUM($Y$8:$AE$8)/7,IF(AND($M$1=2007,'Calculation sheet'!$AQ264="2005-2012"),'Result 2005-2012'!K264*SUM($Z$8:$AE$8)/6,IF(AND($M$1=2008,'Calculation sheet'!$AQ264="2005-2012"),'Result 2005-2012'!K264*SUM($AA$8:$AE$8)/5,IF(AND($M$1=2009,'Calculation sheet'!$AQ264="2005-2012"),'Result 2005-2012'!K264*SUM($AB$8:$AE$8)/4,IF(AND($M$1=2010,'Calculation sheet'!$AQ264="2005-2012"),'Result 2005-2012'!K264*SUM($AC$8:$AE$8)/3,IF(AND($M$1=2011,'Calculation sheet'!$AQ264="2005-2012"),'Result 2005-2012'!K264*SUM($AD$8:$AE$8)/2,IF(AND($M$1=2012,'Calculation sheet'!$AQ264="2005-2012"),'Result 2005-2012'!K264*$AE$8,IF(AND($M$1=2006,'Calculation sheet'!$AQ264="1999-2012"),'Result 2005-2012'!K264*SUM($Y$17:$AE$17)/7,IF(AND($M$1=2007,'Calculation sheet'!$AQ264="1999-2012"),'Result 2005-2012'!K264*SUM($Z$17:$AE$17)/6,IF(AND($M$1=2008,'Calculation sheet'!$AQ264="1999-2012"),'Result 2005-2012'!K264*SUM($AA$17:$AE$17)/5,IF(AND($M$1=2009,'Calculation sheet'!$AQ264="1999-2012"),'Result 2005-2012'!K264*SUM($AB$17:$AE$17)/4,IF(AND($M$1=2010,'Calculation sheet'!$AQ264="1999-2012"),'Result 2005-2012'!K264*SUM($AC$17:$AE$17)/3,IF(AND($M$1=2011,'Calculation sheet'!$AQ264="1999-2012"),'Result 2005-2012'!K264*SUM($AD$17:$AE$17)/2,IF(AND($M$1=2012,'Calculation sheet'!$AQ264="1999-2012"),'Result 2005-2012'!K264*$AE$17,""))))))))))))))))</f>
        <v/>
      </c>
      <c r="L264" s="12" t="str">
        <f>IF('Result 2005-2012'!$R264="","",IF($M$1=2005,'Result 2005-2012'!L264,IF(AND($M$1=2006,'Calculation sheet'!$AQ264="2005-2012"),'Result 2005-2012'!L264*SUM($Y$9:$AE$9)/7,IF(AND($M$1=2007,'Calculation sheet'!$AQ264="2005-2012"),'Result 2005-2012'!L264*SUM($Z$9:$AE$9)/6,IF(AND($M$1=2008,'Calculation sheet'!$AQ264="2005-2012"),'Result 2005-2012'!L264*SUM($AA$9:$AE$9)/5,IF(AND($M$1=2009,'Calculation sheet'!$AQ264="2005-2012"),'Result 2005-2012'!L264*SUM($AB$9:$AE$9)/4,IF(AND($M$1=2010,'Calculation sheet'!$AQ264="2005-2012"),'Result 2005-2012'!L264*SUM($AC$9:$AE$9)/3,IF(AND($M$1=2011,'Calculation sheet'!$AQ264="2005-2012"),'Result 2005-2012'!L264*SUM($AD$9:$AE$9)/2,IF(AND($M$1=2012,'Calculation sheet'!$AQ264="2005-2012"),'Result 2005-2012'!L264*$AE$9,IF(AND($M$1=2006,'Calculation sheet'!$AQ264="1999-2012"),'Result 2005-2012'!L264*SUM($Y$18:$AE$18)/7,IF(AND($M$1=2007,'Calculation sheet'!$AQ264="1999-2012"),'Result 2005-2012'!L264*SUM($Z$18:$AE$18)/6,IF(AND($M$1=2008,'Calculation sheet'!$AQ264="1999-2012"),'Result 2005-2012'!L264*SUM($AA$18:$AE$18)/5,IF(AND($M$1=2009,'Calculation sheet'!$AQ264="1999-2012"),'Result 2005-2012'!L264*SUM($AB$18:$AE$18)/4,IF(AND($M$1=2010,'Calculation sheet'!$AQ264="1999-2012"),'Result 2005-2012'!L264*SUM($AC$18:$AE$18)/3,IF(AND($M$1=2011,'Calculation sheet'!$AQ264="1999-2012"),'Result 2005-2012'!L264*SUM($AD$18:$AE$18)/2,IF(AND($M$1=2012,'Calculation sheet'!$AQ264="1999-2012"),'Result 2005-2012'!L264*$AE$18,""))))))))))))))))</f>
        <v/>
      </c>
      <c r="M264" s="12" t="str">
        <f t="shared" si="14"/>
        <v/>
      </c>
      <c r="N264" s="12" t="str">
        <f>IF('Result 2005-2012'!$R264="","",IF($M$1=2005,'Result 2005-2012'!N264,IF(AND($M$1=2006,'Calculation sheet'!$AQ264="2005-2012"),'Result 2005-2012'!N264*SUM($Y$10:$AE$10)/7,IF(AND($M$1=2007,'Calculation sheet'!$AQ264="2005-2012"),'Result 2005-2012'!N264*SUM($Z$10:$AE$10)/6,IF(AND($M$1=2008,'Calculation sheet'!$AQ264="2005-2012"),'Result 2005-2012'!N264*SUM($AA$10:$AE$10)/5,IF(AND($M$1=2009,'Calculation sheet'!$AQ264="2005-2012"),'Result 2005-2012'!N264*SUM($AB$10:$AE$10)/4,IF(AND($M$1=2010,'Calculation sheet'!$AQ264="2005-2012"),'Result 2005-2012'!N264*SUM($AC$10:$AE$10)/3,IF(AND($M$1=2011,'Calculation sheet'!$AQ264="2005-2012"),'Result 2005-2012'!N264*SUM($AD$10:$AE$10)/2,IF(AND($M$1=2012,'Calculation sheet'!$AQ264="2005-2012"),'Result 2005-2012'!N264*$AE$10,IF(AND($M$1=2006,'Calculation sheet'!$AQ264="1999-2012"),'Result 2005-2012'!N264*SUM($Y$16:$AE$16)/7,IF(AND($M$1=2007,'Calculation sheet'!$AQ264="1999-2012"),'Result 2005-2012'!N264*SUM($Z$16:$AE$16)/6,IF(AND($M$1=2008,'Calculation sheet'!$AQ264="1999-2012"),'Result 2005-2012'!N264*SUM($AA$16:$AE$16)/5,IF(AND($M$1=2009,'Calculation sheet'!$AQ264="1999-2012"),'Result 2005-2012'!N264*SUM($AB$16:$AE$16)/4,IF(AND($M$1=2010,'Calculation sheet'!$AQ264="1999-2012"),'Result 2005-2012'!N264*SUM($AC$16:$AE$16)/3,IF(AND($M$1=2011,'Calculation sheet'!$AQ264="1999-2012"),'Result 2005-2012'!N264*SUM($AD$16:$AE$16)/2,IF(AND($M$1=2012,'Calculation sheet'!$AQ264="1999-2012"),'Result 2005-2012'!N264*$AE$16,""))))))))))))))))</f>
        <v/>
      </c>
      <c r="O264" s="12" t="str">
        <f>IF('Result 2005-2012'!$R264="","",IF($M$1=2005,'Result 2005-2012'!O264,IF(AND($M$1=2006,'Calculation sheet'!$AQ264="2005-2012"),'Result 2005-2012'!O264*SUM($Y$10:$AE$10)/7,IF(AND($M$1=2007,'Calculation sheet'!$AQ264="2005-2012"),'Result 2005-2012'!O264*SUM($Z$10:$AE$10)/6,IF(AND($M$1=2008,'Calculation sheet'!$AQ264="2005-2012"),'Result 2005-2012'!O264*SUM($AA$10:$AE$10)/5,IF(AND($M$1=2009,'Calculation sheet'!$AQ264="2005-2012"),'Result 2005-2012'!O264*SUM($AB$10:$AE$10)/4,IF(AND($M$1=2010,'Calculation sheet'!$AQ264="2005-2012"),'Result 2005-2012'!O264*SUM($AC$10:$AE$10)/3,IF(AND($M$1=2011,'Calculation sheet'!$AQ264="2005-2012"),'Result 2005-2012'!O264*SUM($AD$10:$AE$10)/2,IF(AND($M$1=2012,'Calculation sheet'!$AQ264="2005-2012"),'Result 2005-2012'!O264*$AE$10,IF(AND($M$1=2006,'Calculation sheet'!$AQ264="1999-2012"),'Result 2005-2012'!O264*SUM($Y$16:$AE$16)/7,IF(AND($M$1=2007,'Calculation sheet'!$AQ264="1999-2012"),'Result 2005-2012'!O264*SUM($Z$16:$AE$16)/6,IF(AND($M$1=2008,'Calculation sheet'!$AQ264="1999-2012"),'Result 2005-2012'!O264*SUM($AA$16:$AE$16)/5,IF(AND($M$1=2009,'Calculation sheet'!$AQ264="1999-2012"),'Result 2005-2012'!O264*SUM($AB$16:$AE$16)/4,IF(AND($M$1=2010,'Calculation sheet'!$AQ264="1999-2012"),'Result 2005-2012'!O264*SUM($AC$16:$AE$16)/3,IF(AND($M$1=2011,'Calculation sheet'!$AQ264="1999-2012"),'Result 2005-2012'!O264*SUM($AD$16:$AE$16)/2,IF(AND($M$1=2012,'Calculation sheet'!$AQ264="1999-2012"),'Result 2005-2012'!O264*$AE$16,""))))))))))))))))</f>
        <v/>
      </c>
      <c r="P264" s="12" t="str">
        <f>IF('Result 2005-2012'!$R264="","",IF($M$1=2005,'Result 2005-2012'!P264,IF(AND($M$1=2006,'Calculation sheet'!$AQ264="2005-2012"),'Result 2005-2012'!P264*SUM($Y$11:$AE$11)/7,IF(AND($M$1=2007,'Calculation sheet'!$AQ264="2005-2012"),'Result 2005-2012'!P264*SUM($Z$11:$AE$11)/6,IF(AND($M$1=2008,'Calculation sheet'!$AQ264="2005-2012"),'Result 2005-2012'!P264*SUM($AA$11:$AE$11)/5,IF(AND($M$1=2009,'Calculation sheet'!$AQ264="2005-2012"),'Result 2005-2012'!P264*SUM($AB$11:$AE$11)/4,IF(AND($M$1=2010,'Calculation sheet'!$AQ264="2005-2012"),'Result 2005-2012'!P264*SUM($AC$11:$AE$11)/3,IF(AND($M$1=2011,'Calculation sheet'!$AQ264="2005-2012"),'Result 2005-2012'!P264*SUM($AD$11:$AE$11)/2,IF(AND($M$1=2012,'Calculation sheet'!$AQ264="2005-2012"),'Result 2005-2012'!P264*$AE$11,IF(AND($M$1=2006,'Calculation sheet'!$AQ264="1999-2012"),'Result 2005-2012'!P264*SUM($Y$16:$AE$16)/7,IF(AND($M$1=2007,'Calculation sheet'!$AQ264="1999-2012"),'Result 2005-2012'!P264*SUM($Z$16:$AE$16)/6,IF(AND($M$1=2008,'Calculation sheet'!$AQ264="1999-2012"),'Result 2005-2012'!P264*SUM($AA$16:$AE$16)/5,IF(AND($M$1=2009,'Calculation sheet'!$AQ264="1999-2012"),'Result 2005-2012'!P264*SUM($AB$16:$AE$16)/4,IF(AND($M$1=2010,'Calculation sheet'!$AQ264="1999-2012"),'Result 2005-2012'!P264*SUM($AC$16:$AE$16)/3,IF(AND($M$1=2011,'Calculation sheet'!$AQ264="1999-2012"),'Result 2005-2012'!P264*SUM($AD$16:$AE$16)/2,IF(AND($M$1=2012,'Calculation sheet'!$AQ264="1999-2012"),'Result 2005-2012'!P264*$AE$16,""))))))))))))))))</f>
        <v/>
      </c>
      <c r="Q264" s="12" t="str">
        <f t="shared" si="15"/>
        <v/>
      </c>
      <c r="R264" s="14" t="str">
        <f t="shared" si="16"/>
        <v/>
      </c>
    </row>
    <row r="265" spans="1:18" x14ac:dyDescent="0.3">
      <c r="A265" s="4" t="str">
        <f>IF('Input data'!A280="","",'Input data'!A280)</f>
        <v/>
      </c>
      <c r="B265" s="4" t="str">
        <f>IF('Input data'!B280="","",'Input data'!B280)</f>
        <v/>
      </c>
      <c r="C265" s="4" t="str">
        <f>IF('Input data'!C280="","",'Input data'!C280)</f>
        <v/>
      </c>
      <c r="D265" s="4" t="str">
        <f>IF('Input data'!D280="","",'Input data'!D280)</f>
        <v/>
      </c>
      <c r="E265" s="4" t="str">
        <f>IF('Input data'!E280="","",'Input data'!E280)</f>
        <v/>
      </c>
      <c r="F265" s="4" t="str">
        <f>IF('Input data'!F280="","",'Input data'!F280)</f>
        <v/>
      </c>
      <c r="G265" s="4">
        <f>IF('Input data'!G280="","",'Input data'!G280)</f>
        <v>0</v>
      </c>
      <c r="H265" s="4" t="str">
        <f>IF('Input data'!H280&gt;0.5,'Input data'!H280,"")</f>
        <v/>
      </c>
      <c r="I265" s="4" t="str">
        <f>IF('Input data'!I280="","",'Input data'!I280)</f>
        <v/>
      </c>
      <c r="J265" s="12" t="str">
        <f>IF('Result 2005-2012'!$R265="","",IF($M$1=2005,'Result 2005-2012'!J265,IF(AND($M$1=2006,'Calculation sheet'!$AQ265="2005-2012"),'Result 2005-2012'!J265*SUM($Y$7:$AE$7)/7,IF(AND($M$1=2007,'Calculation sheet'!$AQ265="2005-2012"),'Result 2005-2012'!J265*SUM($Z$7:$AE$7)/6,IF(AND($M$1=2008,'Calculation sheet'!$AQ265="2005-2012"),'Result 2005-2012'!J265*SUM($AA$7:$AE$7)/5,IF(AND($M$1=2009,'Calculation sheet'!$AQ265="2005-2012"),'Result 2005-2012'!J265*SUM($AB$7:$AE$7)/4,IF(AND($M$1=2010,'Calculation sheet'!$AQ265="2005-2012"),'Result 2005-2012'!J265*SUM($AC$7:$AE$7)/3,IF(AND($M$1=2011,'Calculation sheet'!$AQ265="2005-2012"),'Result 2005-2012'!J265*SUM($AD$7:$AE$7)/2,IF(AND($M$1=2012,'Calculation sheet'!$AQ265="2005-2012"),'Result 2005-2012'!J265*$AE$7,IF(AND($M$1=2006,'Calculation sheet'!$AQ265="1999-2012"),'Result 2005-2012'!J265*SUM($Y$16:$AE$16)/7,IF(AND($M$1=2007,'Calculation sheet'!$AQ265="1999-2012"),'Result 2005-2012'!J265*SUM($Z$16:$AE$16)/6,IF(AND($M$1=2008,'Calculation sheet'!$AQ265="1999-2012"),'Result 2005-2012'!J265*SUM($AA$16:$AE$16)/5,IF(AND($M$1=2009,'Calculation sheet'!$AQ265="1999-2012"),'Result 2005-2012'!J265*SUM($AB$16:$AE$16)/4,IF(AND($M$1=2010,'Calculation sheet'!$AQ265="1999-2012"),'Result 2005-2012'!J265*SUM($AC$16:$AE$16)/3,IF(AND($M$1=2011,'Calculation sheet'!$AQ265="1999-2012"),'Result 2005-2012'!J265*SUM($AD$16:$AE$16)/2,IF(AND($M$1=2012,'Calculation sheet'!$AQ265="1999-2012"),'Result 2005-2012'!J265*$AE$16,""))))))))))))))))</f>
        <v/>
      </c>
      <c r="K265" s="12" t="str">
        <f>IF('Result 2005-2012'!$R265="","",IF($M$1=2005,'Result 2005-2012'!K265,IF(AND($M$1=2006,'Calculation sheet'!$AQ265="2005-2012"),'Result 2005-2012'!K265*SUM($Y$8:$AE$8)/7,IF(AND($M$1=2007,'Calculation sheet'!$AQ265="2005-2012"),'Result 2005-2012'!K265*SUM($Z$8:$AE$8)/6,IF(AND($M$1=2008,'Calculation sheet'!$AQ265="2005-2012"),'Result 2005-2012'!K265*SUM($AA$8:$AE$8)/5,IF(AND($M$1=2009,'Calculation sheet'!$AQ265="2005-2012"),'Result 2005-2012'!K265*SUM($AB$8:$AE$8)/4,IF(AND($M$1=2010,'Calculation sheet'!$AQ265="2005-2012"),'Result 2005-2012'!K265*SUM($AC$8:$AE$8)/3,IF(AND($M$1=2011,'Calculation sheet'!$AQ265="2005-2012"),'Result 2005-2012'!K265*SUM($AD$8:$AE$8)/2,IF(AND($M$1=2012,'Calculation sheet'!$AQ265="2005-2012"),'Result 2005-2012'!K265*$AE$8,IF(AND($M$1=2006,'Calculation sheet'!$AQ265="1999-2012"),'Result 2005-2012'!K265*SUM($Y$17:$AE$17)/7,IF(AND($M$1=2007,'Calculation sheet'!$AQ265="1999-2012"),'Result 2005-2012'!K265*SUM($Z$17:$AE$17)/6,IF(AND($M$1=2008,'Calculation sheet'!$AQ265="1999-2012"),'Result 2005-2012'!K265*SUM($AA$17:$AE$17)/5,IF(AND($M$1=2009,'Calculation sheet'!$AQ265="1999-2012"),'Result 2005-2012'!K265*SUM($AB$17:$AE$17)/4,IF(AND($M$1=2010,'Calculation sheet'!$AQ265="1999-2012"),'Result 2005-2012'!K265*SUM($AC$17:$AE$17)/3,IF(AND($M$1=2011,'Calculation sheet'!$AQ265="1999-2012"),'Result 2005-2012'!K265*SUM($AD$17:$AE$17)/2,IF(AND($M$1=2012,'Calculation sheet'!$AQ265="1999-2012"),'Result 2005-2012'!K265*$AE$17,""))))))))))))))))</f>
        <v/>
      </c>
      <c r="L265" s="12" t="str">
        <f>IF('Result 2005-2012'!$R265="","",IF($M$1=2005,'Result 2005-2012'!L265,IF(AND($M$1=2006,'Calculation sheet'!$AQ265="2005-2012"),'Result 2005-2012'!L265*SUM($Y$9:$AE$9)/7,IF(AND($M$1=2007,'Calculation sheet'!$AQ265="2005-2012"),'Result 2005-2012'!L265*SUM($Z$9:$AE$9)/6,IF(AND($M$1=2008,'Calculation sheet'!$AQ265="2005-2012"),'Result 2005-2012'!L265*SUM($AA$9:$AE$9)/5,IF(AND($M$1=2009,'Calculation sheet'!$AQ265="2005-2012"),'Result 2005-2012'!L265*SUM($AB$9:$AE$9)/4,IF(AND($M$1=2010,'Calculation sheet'!$AQ265="2005-2012"),'Result 2005-2012'!L265*SUM($AC$9:$AE$9)/3,IF(AND($M$1=2011,'Calculation sheet'!$AQ265="2005-2012"),'Result 2005-2012'!L265*SUM($AD$9:$AE$9)/2,IF(AND($M$1=2012,'Calculation sheet'!$AQ265="2005-2012"),'Result 2005-2012'!L265*$AE$9,IF(AND($M$1=2006,'Calculation sheet'!$AQ265="1999-2012"),'Result 2005-2012'!L265*SUM($Y$18:$AE$18)/7,IF(AND($M$1=2007,'Calculation sheet'!$AQ265="1999-2012"),'Result 2005-2012'!L265*SUM($Z$18:$AE$18)/6,IF(AND($M$1=2008,'Calculation sheet'!$AQ265="1999-2012"),'Result 2005-2012'!L265*SUM($AA$18:$AE$18)/5,IF(AND($M$1=2009,'Calculation sheet'!$AQ265="1999-2012"),'Result 2005-2012'!L265*SUM($AB$18:$AE$18)/4,IF(AND($M$1=2010,'Calculation sheet'!$AQ265="1999-2012"),'Result 2005-2012'!L265*SUM($AC$18:$AE$18)/3,IF(AND($M$1=2011,'Calculation sheet'!$AQ265="1999-2012"),'Result 2005-2012'!L265*SUM($AD$18:$AE$18)/2,IF(AND($M$1=2012,'Calculation sheet'!$AQ265="1999-2012"),'Result 2005-2012'!L265*$AE$18,""))))))))))))))))</f>
        <v/>
      </c>
      <c r="M265" s="12" t="str">
        <f t="shared" si="14"/>
        <v/>
      </c>
      <c r="N265" s="12" t="str">
        <f>IF('Result 2005-2012'!$R265="","",IF($M$1=2005,'Result 2005-2012'!N265,IF(AND($M$1=2006,'Calculation sheet'!$AQ265="2005-2012"),'Result 2005-2012'!N265*SUM($Y$10:$AE$10)/7,IF(AND($M$1=2007,'Calculation sheet'!$AQ265="2005-2012"),'Result 2005-2012'!N265*SUM($Z$10:$AE$10)/6,IF(AND($M$1=2008,'Calculation sheet'!$AQ265="2005-2012"),'Result 2005-2012'!N265*SUM($AA$10:$AE$10)/5,IF(AND($M$1=2009,'Calculation sheet'!$AQ265="2005-2012"),'Result 2005-2012'!N265*SUM($AB$10:$AE$10)/4,IF(AND($M$1=2010,'Calculation sheet'!$AQ265="2005-2012"),'Result 2005-2012'!N265*SUM($AC$10:$AE$10)/3,IF(AND($M$1=2011,'Calculation sheet'!$AQ265="2005-2012"),'Result 2005-2012'!N265*SUM($AD$10:$AE$10)/2,IF(AND($M$1=2012,'Calculation sheet'!$AQ265="2005-2012"),'Result 2005-2012'!N265*$AE$10,IF(AND($M$1=2006,'Calculation sheet'!$AQ265="1999-2012"),'Result 2005-2012'!N265*SUM($Y$16:$AE$16)/7,IF(AND($M$1=2007,'Calculation sheet'!$AQ265="1999-2012"),'Result 2005-2012'!N265*SUM($Z$16:$AE$16)/6,IF(AND($M$1=2008,'Calculation sheet'!$AQ265="1999-2012"),'Result 2005-2012'!N265*SUM($AA$16:$AE$16)/5,IF(AND($M$1=2009,'Calculation sheet'!$AQ265="1999-2012"),'Result 2005-2012'!N265*SUM($AB$16:$AE$16)/4,IF(AND($M$1=2010,'Calculation sheet'!$AQ265="1999-2012"),'Result 2005-2012'!N265*SUM($AC$16:$AE$16)/3,IF(AND($M$1=2011,'Calculation sheet'!$AQ265="1999-2012"),'Result 2005-2012'!N265*SUM($AD$16:$AE$16)/2,IF(AND($M$1=2012,'Calculation sheet'!$AQ265="1999-2012"),'Result 2005-2012'!N265*$AE$16,""))))))))))))))))</f>
        <v/>
      </c>
      <c r="O265" s="12" t="str">
        <f>IF('Result 2005-2012'!$R265="","",IF($M$1=2005,'Result 2005-2012'!O265,IF(AND($M$1=2006,'Calculation sheet'!$AQ265="2005-2012"),'Result 2005-2012'!O265*SUM($Y$10:$AE$10)/7,IF(AND($M$1=2007,'Calculation sheet'!$AQ265="2005-2012"),'Result 2005-2012'!O265*SUM($Z$10:$AE$10)/6,IF(AND($M$1=2008,'Calculation sheet'!$AQ265="2005-2012"),'Result 2005-2012'!O265*SUM($AA$10:$AE$10)/5,IF(AND($M$1=2009,'Calculation sheet'!$AQ265="2005-2012"),'Result 2005-2012'!O265*SUM($AB$10:$AE$10)/4,IF(AND($M$1=2010,'Calculation sheet'!$AQ265="2005-2012"),'Result 2005-2012'!O265*SUM($AC$10:$AE$10)/3,IF(AND($M$1=2011,'Calculation sheet'!$AQ265="2005-2012"),'Result 2005-2012'!O265*SUM($AD$10:$AE$10)/2,IF(AND($M$1=2012,'Calculation sheet'!$AQ265="2005-2012"),'Result 2005-2012'!O265*$AE$10,IF(AND($M$1=2006,'Calculation sheet'!$AQ265="1999-2012"),'Result 2005-2012'!O265*SUM($Y$16:$AE$16)/7,IF(AND($M$1=2007,'Calculation sheet'!$AQ265="1999-2012"),'Result 2005-2012'!O265*SUM($Z$16:$AE$16)/6,IF(AND($M$1=2008,'Calculation sheet'!$AQ265="1999-2012"),'Result 2005-2012'!O265*SUM($AA$16:$AE$16)/5,IF(AND($M$1=2009,'Calculation sheet'!$AQ265="1999-2012"),'Result 2005-2012'!O265*SUM($AB$16:$AE$16)/4,IF(AND($M$1=2010,'Calculation sheet'!$AQ265="1999-2012"),'Result 2005-2012'!O265*SUM($AC$16:$AE$16)/3,IF(AND($M$1=2011,'Calculation sheet'!$AQ265="1999-2012"),'Result 2005-2012'!O265*SUM($AD$16:$AE$16)/2,IF(AND($M$1=2012,'Calculation sheet'!$AQ265="1999-2012"),'Result 2005-2012'!O265*$AE$16,""))))))))))))))))</f>
        <v/>
      </c>
      <c r="P265" s="12" t="str">
        <f>IF('Result 2005-2012'!$R265="","",IF($M$1=2005,'Result 2005-2012'!P265,IF(AND($M$1=2006,'Calculation sheet'!$AQ265="2005-2012"),'Result 2005-2012'!P265*SUM($Y$11:$AE$11)/7,IF(AND($M$1=2007,'Calculation sheet'!$AQ265="2005-2012"),'Result 2005-2012'!P265*SUM($Z$11:$AE$11)/6,IF(AND($M$1=2008,'Calculation sheet'!$AQ265="2005-2012"),'Result 2005-2012'!P265*SUM($AA$11:$AE$11)/5,IF(AND($M$1=2009,'Calculation sheet'!$AQ265="2005-2012"),'Result 2005-2012'!P265*SUM($AB$11:$AE$11)/4,IF(AND($M$1=2010,'Calculation sheet'!$AQ265="2005-2012"),'Result 2005-2012'!P265*SUM($AC$11:$AE$11)/3,IF(AND($M$1=2011,'Calculation sheet'!$AQ265="2005-2012"),'Result 2005-2012'!P265*SUM($AD$11:$AE$11)/2,IF(AND($M$1=2012,'Calculation sheet'!$AQ265="2005-2012"),'Result 2005-2012'!P265*$AE$11,IF(AND($M$1=2006,'Calculation sheet'!$AQ265="1999-2012"),'Result 2005-2012'!P265*SUM($Y$16:$AE$16)/7,IF(AND($M$1=2007,'Calculation sheet'!$AQ265="1999-2012"),'Result 2005-2012'!P265*SUM($Z$16:$AE$16)/6,IF(AND($M$1=2008,'Calculation sheet'!$AQ265="1999-2012"),'Result 2005-2012'!P265*SUM($AA$16:$AE$16)/5,IF(AND($M$1=2009,'Calculation sheet'!$AQ265="1999-2012"),'Result 2005-2012'!P265*SUM($AB$16:$AE$16)/4,IF(AND($M$1=2010,'Calculation sheet'!$AQ265="1999-2012"),'Result 2005-2012'!P265*SUM($AC$16:$AE$16)/3,IF(AND($M$1=2011,'Calculation sheet'!$AQ265="1999-2012"),'Result 2005-2012'!P265*SUM($AD$16:$AE$16)/2,IF(AND($M$1=2012,'Calculation sheet'!$AQ265="1999-2012"),'Result 2005-2012'!P265*$AE$16,""))))))))))))))))</f>
        <v/>
      </c>
      <c r="Q265" s="12" t="str">
        <f t="shared" si="15"/>
        <v/>
      </c>
      <c r="R265" s="14" t="str">
        <f t="shared" si="16"/>
        <v/>
      </c>
    </row>
    <row r="266" spans="1:18" x14ac:dyDescent="0.3">
      <c r="A266" s="4" t="str">
        <f>IF('Input data'!A281="","",'Input data'!A281)</f>
        <v/>
      </c>
      <c r="B266" s="4" t="str">
        <f>IF('Input data'!B281="","",'Input data'!B281)</f>
        <v/>
      </c>
      <c r="C266" s="4" t="str">
        <f>IF('Input data'!C281="","",'Input data'!C281)</f>
        <v/>
      </c>
      <c r="D266" s="4" t="str">
        <f>IF('Input data'!D281="","",'Input data'!D281)</f>
        <v/>
      </c>
      <c r="E266" s="4" t="str">
        <f>IF('Input data'!E281="","",'Input data'!E281)</f>
        <v/>
      </c>
      <c r="F266" s="4" t="str">
        <f>IF('Input data'!F281="","",'Input data'!F281)</f>
        <v/>
      </c>
      <c r="G266" s="4">
        <f>IF('Input data'!G281="","",'Input data'!G281)</f>
        <v>0</v>
      </c>
      <c r="H266" s="4" t="str">
        <f>IF('Input data'!H281&gt;0.5,'Input data'!H281,"")</f>
        <v/>
      </c>
      <c r="I266" s="4" t="str">
        <f>IF('Input data'!I281="","",'Input data'!I281)</f>
        <v/>
      </c>
      <c r="J266" s="12" t="str">
        <f>IF('Result 2005-2012'!$R266="","",IF($M$1=2005,'Result 2005-2012'!J266,IF(AND($M$1=2006,'Calculation sheet'!$AQ266="2005-2012"),'Result 2005-2012'!J266*SUM($Y$7:$AE$7)/7,IF(AND($M$1=2007,'Calculation sheet'!$AQ266="2005-2012"),'Result 2005-2012'!J266*SUM($Z$7:$AE$7)/6,IF(AND($M$1=2008,'Calculation sheet'!$AQ266="2005-2012"),'Result 2005-2012'!J266*SUM($AA$7:$AE$7)/5,IF(AND($M$1=2009,'Calculation sheet'!$AQ266="2005-2012"),'Result 2005-2012'!J266*SUM($AB$7:$AE$7)/4,IF(AND($M$1=2010,'Calculation sheet'!$AQ266="2005-2012"),'Result 2005-2012'!J266*SUM($AC$7:$AE$7)/3,IF(AND($M$1=2011,'Calculation sheet'!$AQ266="2005-2012"),'Result 2005-2012'!J266*SUM($AD$7:$AE$7)/2,IF(AND($M$1=2012,'Calculation sheet'!$AQ266="2005-2012"),'Result 2005-2012'!J266*$AE$7,IF(AND($M$1=2006,'Calculation sheet'!$AQ266="1999-2012"),'Result 2005-2012'!J266*SUM($Y$16:$AE$16)/7,IF(AND($M$1=2007,'Calculation sheet'!$AQ266="1999-2012"),'Result 2005-2012'!J266*SUM($Z$16:$AE$16)/6,IF(AND($M$1=2008,'Calculation sheet'!$AQ266="1999-2012"),'Result 2005-2012'!J266*SUM($AA$16:$AE$16)/5,IF(AND($M$1=2009,'Calculation sheet'!$AQ266="1999-2012"),'Result 2005-2012'!J266*SUM($AB$16:$AE$16)/4,IF(AND($M$1=2010,'Calculation sheet'!$AQ266="1999-2012"),'Result 2005-2012'!J266*SUM($AC$16:$AE$16)/3,IF(AND($M$1=2011,'Calculation sheet'!$AQ266="1999-2012"),'Result 2005-2012'!J266*SUM($AD$16:$AE$16)/2,IF(AND($M$1=2012,'Calculation sheet'!$AQ266="1999-2012"),'Result 2005-2012'!J266*$AE$16,""))))))))))))))))</f>
        <v/>
      </c>
      <c r="K266" s="12" t="str">
        <f>IF('Result 2005-2012'!$R266="","",IF($M$1=2005,'Result 2005-2012'!K266,IF(AND($M$1=2006,'Calculation sheet'!$AQ266="2005-2012"),'Result 2005-2012'!K266*SUM($Y$8:$AE$8)/7,IF(AND($M$1=2007,'Calculation sheet'!$AQ266="2005-2012"),'Result 2005-2012'!K266*SUM($Z$8:$AE$8)/6,IF(AND($M$1=2008,'Calculation sheet'!$AQ266="2005-2012"),'Result 2005-2012'!K266*SUM($AA$8:$AE$8)/5,IF(AND($M$1=2009,'Calculation sheet'!$AQ266="2005-2012"),'Result 2005-2012'!K266*SUM($AB$8:$AE$8)/4,IF(AND($M$1=2010,'Calculation sheet'!$AQ266="2005-2012"),'Result 2005-2012'!K266*SUM($AC$8:$AE$8)/3,IF(AND($M$1=2011,'Calculation sheet'!$AQ266="2005-2012"),'Result 2005-2012'!K266*SUM($AD$8:$AE$8)/2,IF(AND($M$1=2012,'Calculation sheet'!$AQ266="2005-2012"),'Result 2005-2012'!K266*$AE$8,IF(AND($M$1=2006,'Calculation sheet'!$AQ266="1999-2012"),'Result 2005-2012'!K266*SUM($Y$17:$AE$17)/7,IF(AND($M$1=2007,'Calculation sheet'!$AQ266="1999-2012"),'Result 2005-2012'!K266*SUM($Z$17:$AE$17)/6,IF(AND($M$1=2008,'Calculation sheet'!$AQ266="1999-2012"),'Result 2005-2012'!K266*SUM($AA$17:$AE$17)/5,IF(AND($M$1=2009,'Calculation sheet'!$AQ266="1999-2012"),'Result 2005-2012'!K266*SUM($AB$17:$AE$17)/4,IF(AND($M$1=2010,'Calculation sheet'!$AQ266="1999-2012"),'Result 2005-2012'!K266*SUM($AC$17:$AE$17)/3,IF(AND($M$1=2011,'Calculation sheet'!$AQ266="1999-2012"),'Result 2005-2012'!K266*SUM($AD$17:$AE$17)/2,IF(AND($M$1=2012,'Calculation sheet'!$AQ266="1999-2012"),'Result 2005-2012'!K266*$AE$17,""))))))))))))))))</f>
        <v/>
      </c>
      <c r="L266" s="12" t="str">
        <f>IF('Result 2005-2012'!$R266="","",IF($M$1=2005,'Result 2005-2012'!L266,IF(AND($M$1=2006,'Calculation sheet'!$AQ266="2005-2012"),'Result 2005-2012'!L266*SUM($Y$9:$AE$9)/7,IF(AND($M$1=2007,'Calculation sheet'!$AQ266="2005-2012"),'Result 2005-2012'!L266*SUM($Z$9:$AE$9)/6,IF(AND($M$1=2008,'Calculation sheet'!$AQ266="2005-2012"),'Result 2005-2012'!L266*SUM($AA$9:$AE$9)/5,IF(AND($M$1=2009,'Calculation sheet'!$AQ266="2005-2012"),'Result 2005-2012'!L266*SUM($AB$9:$AE$9)/4,IF(AND($M$1=2010,'Calculation sheet'!$AQ266="2005-2012"),'Result 2005-2012'!L266*SUM($AC$9:$AE$9)/3,IF(AND($M$1=2011,'Calculation sheet'!$AQ266="2005-2012"),'Result 2005-2012'!L266*SUM($AD$9:$AE$9)/2,IF(AND($M$1=2012,'Calculation sheet'!$AQ266="2005-2012"),'Result 2005-2012'!L266*$AE$9,IF(AND($M$1=2006,'Calculation sheet'!$AQ266="1999-2012"),'Result 2005-2012'!L266*SUM($Y$18:$AE$18)/7,IF(AND($M$1=2007,'Calculation sheet'!$AQ266="1999-2012"),'Result 2005-2012'!L266*SUM($Z$18:$AE$18)/6,IF(AND($M$1=2008,'Calculation sheet'!$AQ266="1999-2012"),'Result 2005-2012'!L266*SUM($AA$18:$AE$18)/5,IF(AND($M$1=2009,'Calculation sheet'!$AQ266="1999-2012"),'Result 2005-2012'!L266*SUM($AB$18:$AE$18)/4,IF(AND($M$1=2010,'Calculation sheet'!$AQ266="1999-2012"),'Result 2005-2012'!L266*SUM($AC$18:$AE$18)/3,IF(AND($M$1=2011,'Calculation sheet'!$AQ266="1999-2012"),'Result 2005-2012'!L266*SUM($AD$18:$AE$18)/2,IF(AND($M$1=2012,'Calculation sheet'!$AQ266="1999-2012"),'Result 2005-2012'!L266*$AE$18,""))))))))))))))))</f>
        <v/>
      </c>
      <c r="M266" s="12" t="str">
        <f t="shared" si="14"/>
        <v/>
      </c>
      <c r="N266" s="12" t="str">
        <f>IF('Result 2005-2012'!$R266="","",IF($M$1=2005,'Result 2005-2012'!N266,IF(AND($M$1=2006,'Calculation sheet'!$AQ266="2005-2012"),'Result 2005-2012'!N266*SUM($Y$10:$AE$10)/7,IF(AND($M$1=2007,'Calculation sheet'!$AQ266="2005-2012"),'Result 2005-2012'!N266*SUM($Z$10:$AE$10)/6,IF(AND($M$1=2008,'Calculation sheet'!$AQ266="2005-2012"),'Result 2005-2012'!N266*SUM($AA$10:$AE$10)/5,IF(AND($M$1=2009,'Calculation sheet'!$AQ266="2005-2012"),'Result 2005-2012'!N266*SUM($AB$10:$AE$10)/4,IF(AND($M$1=2010,'Calculation sheet'!$AQ266="2005-2012"),'Result 2005-2012'!N266*SUM($AC$10:$AE$10)/3,IF(AND($M$1=2011,'Calculation sheet'!$AQ266="2005-2012"),'Result 2005-2012'!N266*SUM($AD$10:$AE$10)/2,IF(AND($M$1=2012,'Calculation sheet'!$AQ266="2005-2012"),'Result 2005-2012'!N266*$AE$10,IF(AND($M$1=2006,'Calculation sheet'!$AQ266="1999-2012"),'Result 2005-2012'!N266*SUM($Y$16:$AE$16)/7,IF(AND($M$1=2007,'Calculation sheet'!$AQ266="1999-2012"),'Result 2005-2012'!N266*SUM($Z$16:$AE$16)/6,IF(AND($M$1=2008,'Calculation sheet'!$AQ266="1999-2012"),'Result 2005-2012'!N266*SUM($AA$16:$AE$16)/5,IF(AND($M$1=2009,'Calculation sheet'!$AQ266="1999-2012"),'Result 2005-2012'!N266*SUM($AB$16:$AE$16)/4,IF(AND($M$1=2010,'Calculation sheet'!$AQ266="1999-2012"),'Result 2005-2012'!N266*SUM($AC$16:$AE$16)/3,IF(AND($M$1=2011,'Calculation sheet'!$AQ266="1999-2012"),'Result 2005-2012'!N266*SUM($AD$16:$AE$16)/2,IF(AND($M$1=2012,'Calculation sheet'!$AQ266="1999-2012"),'Result 2005-2012'!N266*$AE$16,""))))))))))))))))</f>
        <v/>
      </c>
      <c r="O266" s="12" t="str">
        <f>IF('Result 2005-2012'!$R266="","",IF($M$1=2005,'Result 2005-2012'!O266,IF(AND($M$1=2006,'Calculation sheet'!$AQ266="2005-2012"),'Result 2005-2012'!O266*SUM($Y$10:$AE$10)/7,IF(AND($M$1=2007,'Calculation sheet'!$AQ266="2005-2012"),'Result 2005-2012'!O266*SUM($Z$10:$AE$10)/6,IF(AND($M$1=2008,'Calculation sheet'!$AQ266="2005-2012"),'Result 2005-2012'!O266*SUM($AA$10:$AE$10)/5,IF(AND($M$1=2009,'Calculation sheet'!$AQ266="2005-2012"),'Result 2005-2012'!O266*SUM($AB$10:$AE$10)/4,IF(AND($M$1=2010,'Calculation sheet'!$AQ266="2005-2012"),'Result 2005-2012'!O266*SUM($AC$10:$AE$10)/3,IF(AND($M$1=2011,'Calculation sheet'!$AQ266="2005-2012"),'Result 2005-2012'!O266*SUM($AD$10:$AE$10)/2,IF(AND($M$1=2012,'Calculation sheet'!$AQ266="2005-2012"),'Result 2005-2012'!O266*$AE$10,IF(AND($M$1=2006,'Calculation sheet'!$AQ266="1999-2012"),'Result 2005-2012'!O266*SUM($Y$16:$AE$16)/7,IF(AND($M$1=2007,'Calculation sheet'!$AQ266="1999-2012"),'Result 2005-2012'!O266*SUM($Z$16:$AE$16)/6,IF(AND($M$1=2008,'Calculation sheet'!$AQ266="1999-2012"),'Result 2005-2012'!O266*SUM($AA$16:$AE$16)/5,IF(AND($M$1=2009,'Calculation sheet'!$AQ266="1999-2012"),'Result 2005-2012'!O266*SUM($AB$16:$AE$16)/4,IF(AND($M$1=2010,'Calculation sheet'!$AQ266="1999-2012"),'Result 2005-2012'!O266*SUM($AC$16:$AE$16)/3,IF(AND($M$1=2011,'Calculation sheet'!$AQ266="1999-2012"),'Result 2005-2012'!O266*SUM($AD$16:$AE$16)/2,IF(AND($M$1=2012,'Calculation sheet'!$AQ266="1999-2012"),'Result 2005-2012'!O266*$AE$16,""))))))))))))))))</f>
        <v/>
      </c>
      <c r="P266" s="12" t="str">
        <f>IF('Result 2005-2012'!$R266="","",IF($M$1=2005,'Result 2005-2012'!P266,IF(AND($M$1=2006,'Calculation sheet'!$AQ266="2005-2012"),'Result 2005-2012'!P266*SUM($Y$11:$AE$11)/7,IF(AND($M$1=2007,'Calculation sheet'!$AQ266="2005-2012"),'Result 2005-2012'!P266*SUM($Z$11:$AE$11)/6,IF(AND($M$1=2008,'Calculation sheet'!$AQ266="2005-2012"),'Result 2005-2012'!P266*SUM($AA$11:$AE$11)/5,IF(AND($M$1=2009,'Calculation sheet'!$AQ266="2005-2012"),'Result 2005-2012'!P266*SUM($AB$11:$AE$11)/4,IF(AND($M$1=2010,'Calculation sheet'!$AQ266="2005-2012"),'Result 2005-2012'!P266*SUM($AC$11:$AE$11)/3,IF(AND($M$1=2011,'Calculation sheet'!$AQ266="2005-2012"),'Result 2005-2012'!P266*SUM($AD$11:$AE$11)/2,IF(AND($M$1=2012,'Calculation sheet'!$AQ266="2005-2012"),'Result 2005-2012'!P266*$AE$11,IF(AND($M$1=2006,'Calculation sheet'!$AQ266="1999-2012"),'Result 2005-2012'!P266*SUM($Y$16:$AE$16)/7,IF(AND($M$1=2007,'Calculation sheet'!$AQ266="1999-2012"),'Result 2005-2012'!P266*SUM($Z$16:$AE$16)/6,IF(AND($M$1=2008,'Calculation sheet'!$AQ266="1999-2012"),'Result 2005-2012'!P266*SUM($AA$16:$AE$16)/5,IF(AND($M$1=2009,'Calculation sheet'!$AQ266="1999-2012"),'Result 2005-2012'!P266*SUM($AB$16:$AE$16)/4,IF(AND($M$1=2010,'Calculation sheet'!$AQ266="1999-2012"),'Result 2005-2012'!P266*SUM($AC$16:$AE$16)/3,IF(AND($M$1=2011,'Calculation sheet'!$AQ266="1999-2012"),'Result 2005-2012'!P266*SUM($AD$16:$AE$16)/2,IF(AND($M$1=2012,'Calculation sheet'!$AQ266="1999-2012"),'Result 2005-2012'!P266*$AE$16,""))))))))))))))))</f>
        <v/>
      </c>
      <c r="Q266" s="12" t="str">
        <f t="shared" si="15"/>
        <v/>
      </c>
      <c r="R266" s="14" t="str">
        <f t="shared" si="16"/>
        <v/>
      </c>
    </row>
    <row r="267" spans="1:18" x14ac:dyDescent="0.3">
      <c r="A267" s="4" t="str">
        <f>IF('Input data'!A282="","",'Input data'!A282)</f>
        <v/>
      </c>
      <c r="B267" s="4" t="str">
        <f>IF('Input data'!B282="","",'Input data'!B282)</f>
        <v/>
      </c>
      <c r="C267" s="4" t="str">
        <f>IF('Input data'!C282="","",'Input data'!C282)</f>
        <v/>
      </c>
      <c r="D267" s="4" t="str">
        <f>IF('Input data'!D282="","",'Input data'!D282)</f>
        <v/>
      </c>
      <c r="E267" s="4" t="str">
        <f>IF('Input data'!E282="","",'Input data'!E282)</f>
        <v/>
      </c>
      <c r="F267" s="4" t="str">
        <f>IF('Input data'!F282="","",'Input data'!F282)</f>
        <v/>
      </c>
      <c r="G267" s="4">
        <f>IF('Input data'!G282="","",'Input data'!G282)</f>
        <v>0</v>
      </c>
      <c r="H267" s="4" t="str">
        <f>IF('Input data'!H282&gt;0.5,'Input data'!H282,"")</f>
        <v/>
      </c>
      <c r="I267" s="4" t="str">
        <f>IF('Input data'!I282="","",'Input data'!I282)</f>
        <v/>
      </c>
      <c r="J267" s="12" t="str">
        <f>IF('Result 2005-2012'!$R267="","",IF($M$1=2005,'Result 2005-2012'!J267,IF(AND($M$1=2006,'Calculation sheet'!$AQ267="2005-2012"),'Result 2005-2012'!J267*SUM($Y$7:$AE$7)/7,IF(AND($M$1=2007,'Calculation sheet'!$AQ267="2005-2012"),'Result 2005-2012'!J267*SUM($Z$7:$AE$7)/6,IF(AND($M$1=2008,'Calculation sheet'!$AQ267="2005-2012"),'Result 2005-2012'!J267*SUM($AA$7:$AE$7)/5,IF(AND($M$1=2009,'Calculation sheet'!$AQ267="2005-2012"),'Result 2005-2012'!J267*SUM($AB$7:$AE$7)/4,IF(AND($M$1=2010,'Calculation sheet'!$AQ267="2005-2012"),'Result 2005-2012'!J267*SUM($AC$7:$AE$7)/3,IF(AND($M$1=2011,'Calculation sheet'!$AQ267="2005-2012"),'Result 2005-2012'!J267*SUM($AD$7:$AE$7)/2,IF(AND($M$1=2012,'Calculation sheet'!$AQ267="2005-2012"),'Result 2005-2012'!J267*$AE$7,IF(AND($M$1=2006,'Calculation sheet'!$AQ267="1999-2012"),'Result 2005-2012'!J267*SUM($Y$16:$AE$16)/7,IF(AND($M$1=2007,'Calculation sheet'!$AQ267="1999-2012"),'Result 2005-2012'!J267*SUM($Z$16:$AE$16)/6,IF(AND($M$1=2008,'Calculation sheet'!$AQ267="1999-2012"),'Result 2005-2012'!J267*SUM($AA$16:$AE$16)/5,IF(AND($M$1=2009,'Calculation sheet'!$AQ267="1999-2012"),'Result 2005-2012'!J267*SUM($AB$16:$AE$16)/4,IF(AND($M$1=2010,'Calculation sheet'!$AQ267="1999-2012"),'Result 2005-2012'!J267*SUM($AC$16:$AE$16)/3,IF(AND($M$1=2011,'Calculation sheet'!$AQ267="1999-2012"),'Result 2005-2012'!J267*SUM($AD$16:$AE$16)/2,IF(AND($M$1=2012,'Calculation sheet'!$AQ267="1999-2012"),'Result 2005-2012'!J267*$AE$16,""))))))))))))))))</f>
        <v/>
      </c>
      <c r="K267" s="12" t="str">
        <f>IF('Result 2005-2012'!$R267="","",IF($M$1=2005,'Result 2005-2012'!K267,IF(AND($M$1=2006,'Calculation sheet'!$AQ267="2005-2012"),'Result 2005-2012'!K267*SUM($Y$8:$AE$8)/7,IF(AND($M$1=2007,'Calculation sheet'!$AQ267="2005-2012"),'Result 2005-2012'!K267*SUM($Z$8:$AE$8)/6,IF(AND($M$1=2008,'Calculation sheet'!$AQ267="2005-2012"),'Result 2005-2012'!K267*SUM($AA$8:$AE$8)/5,IF(AND($M$1=2009,'Calculation sheet'!$AQ267="2005-2012"),'Result 2005-2012'!K267*SUM($AB$8:$AE$8)/4,IF(AND($M$1=2010,'Calculation sheet'!$AQ267="2005-2012"),'Result 2005-2012'!K267*SUM($AC$8:$AE$8)/3,IF(AND($M$1=2011,'Calculation sheet'!$AQ267="2005-2012"),'Result 2005-2012'!K267*SUM($AD$8:$AE$8)/2,IF(AND($M$1=2012,'Calculation sheet'!$AQ267="2005-2012"),'Result 2005-2012'!K267*$AE$8,IF(AND($M$1=2006,'Calculation sheet'!$AQ267="1999-2012"),'Result 2005-2012'!K267*SUM($Y$17:$AE$17)/7,IF(AND($M$1=2007,'Calculation sheet'!$AQ267="1999-2012"),'Result 2005-2012'!K267*SUM($Z$17:$AE$17)/6,IF(AND($M$1=2008,'Calculation sheet'!$AQ267="1999-2012"),'Result 2005-2012'!K267*SUM($AA$17:$AE$17)/5,IF(AND($M$1=2009,'Calculation sheet'!$AQ267="1999-2012"),'Result 2005-2012'!K267*SUM($AB$17:$AE$17)/4,IF(AND($M$1=2010,'Calculation sheet'!$AQ267="1999-2012"),'Result 2005-2012'!K267*SUM($AC$17:$AE$17)/3,IF(AND($M$1=2011,'Calculation sheet'!$AQ267="1999-2012"),'Result 2005-2012'!K267*SUM($AD$17:$AE$17)/2,IF(AND($M$1=2012,'Calculation sheet'!$AQ267="1999-2012"),'Result 2005-2012'!K267*$AE$17,""))))))))))))))))</f>
        <v/>
      </c>
      <c r="L267" s="12" t="str">
        <f>IF('Result 2005-2012'!$R267="","",IF($M$1=2005,'Result 2005-2012'!L267,IF(AND($M$1=2006,'Calculation sheet'!$AQ267="2005-2012"),'Result 2005-2012'!L267*SUM($Y$9:$AE$9)/7,IF(AND($M$1=2007,'Calculation sheet'!$AQ267="2005-2012"),'Result 2005-2012'!L267*SUM($Z$9:$AE$9)/6,IF(AND($M$1=2008,'Calculation sheet'!$AQ267="2005-2012"),'Result 2005-2012'!L267*SUM($AA$9:$AE$9)/5,IF(AND($M$1=2009,'Calculation sheet'!$AQ267="2005-2012"),'Result 2005-2012'!L267*SUM($AB$9:$AE$9)/4,IF(AND($M$1=2010,'Calculation sheet'!$AQ267="2005-2012"),'Result 2005-2012'!L267*SUM($AC$9:$AE$9)/3,IF(AND($M$1=2011,'Calculation sheet'!$AQ267="2005-2012"),'Result 2005-2012'!L267*SUM($AD$9:$AE$9)/2,IF(AND($M$1=2012,'Calculation sheet'!$AQ267="2005-2012"),'Result 2005-2012'!L267*$AE$9,IF(AND($M$1=2006,'Calculation sheet'!$AQ267="1999-2012"),'Result 2005-2012'!L267*SUM($Y$18:$AE$18)/7,IF(AND($M$1=2007,'Calculation sheet'!$AQ267="1999-2012"),'Result 2005-2012'!L267*SUM($Z$18:$AE$18)/6,IF(AND($M$1=2008,'Calculation sheet'!$AQ267="1999-2012"),'Result 2005-2012'!L267*SUM($AA$18:$AE$18)/5,IF(AND($M$1=2009,'Calculation sheet'!$AQ267="1999-2012"),'Result 2005-2012'!L267*SUM($AB$18:$AE$18)/4,IF(AND($M$1=2010,'Calculation sheet'!$AQ267="1999-2012"),'Result 2005-2012'!L267*SUM($AC$18:$AE$18)/3,IF(AND($M$1=2011,'Calculation sheet'!$AQ267="1999-2012"),'Result 2005-2012'!L267*SUM($AD$18:$AE$18)/2,IF(AND($M$1=2012,'Calculation sheet'!$AQ267="1999-2012"),'Result 2005-2012'!L267*$AE$18,""))))))))))))))))</f>
        <v/>
      </c>
      <c r="M267" s="12" t="str">
        <f t="shared" si="14"/>
        <v/>
      </c>
      <c r="N267" s="12" t="str">
        <f>IF('Result 2005-2012'!$R267="","",IF($M$1=2005,'Result 2005-2012'!N267,IF(AND($M$1=2006,'Calculation sheet'!$AQ267="2005-2012"),'Result 2005-2012'!N267*SUM($Y$10:$AE$10)/7,IF(AND($M$1=2007,'Calculation sheet'!$AQ267="2005-2012"),'Result 2005-2012'!N267*SUM($Z$10:$AE$10)/6,IF(AND($M$1=2008,'Calculation sheet'!$AQ267="2005-2012"),'Result 2005-2012'!N267*SUM($AA$10:$AE$10)/5,IF(AND($M$1=2009,'Calculation sheet'!$AQ267="2005-2012"),'Result 2005-2012'!N267*SUM($AB$10:$AE$10)/4,IF(AND($M$1=2010,'Calculation sheet'!$AQ267="2005-2012"),'Result 2005-2012'!N267*SUM($AC$10:$AE$10)/3,IF(AND($M$1=2011,'Calculation sheet'!$AQ267="2005-2012"),'Result 2005-2012'!N267*SUM($AD$10:$AE$10)/2,IF(AND($M$1=2012,'Calculation sheet'!$AQ267="2005-2012"),'Result 2005-2012'!N267*$AE$10,IF(AND($M$1=2006,'Calculation sheet'!$AQ267="1999-2012"),'Result 2005-2012'!N267*SUM($Y$16:$AE$16)/7,IF(AND($M$1=2007,'Calculation sheet'!$AQ267="1999-2012"),'Result 2005-2012'!N267*SUM($Z$16:$AE$16)/6,IF(AND($M$1=2008,'Calculation sheet'!$AQ267="1999-2012"),'Result 2005-2012'!N267*SUM($AA$16:$AE$16)/5,IF(AND($M$1=2009,'Calculation sheet'!$AQ267="1999-2012"),'Result 2005-2012'!N267*SUM($AB$16:$AE$16)/4,IF(AND($M$1=2010,'Calculation sheet'!$AQ267="1999-2012"),'Result 2005-2012'!N267*SUM($AC$16:$AE$16)/3,IF(AND($M$1=2011,'Calculation sheet'!$AQ267="1999-2012"),'Result 2005-2012'!N267*SUM($AD$16:$AE$16)/2,IF(AND($M$1=2012,'Calculation sheet'!$AQ267="1999-2012"),'Result 2005-2012'!N267*$AE$16,""))))))))))))))))</f>
        <v/>
      </c>
      <c r="O267" s="12" t="str">
        <f>IF('Result 2005-2012'!$R267="","",IF($M$1=2005,'Result 2005-2012'!O267,IF(AND($M$1=2006,'Calculation sheet'!$AQ267="2005-2012"),'Result 2005-2012'!O267*SUM($Y$10:$AE$10)/7,IF(AND($M$1=2007,'Calculation sheet'!$AQ267="2005-2012"),'Result 2005-2012'!O267*SUM($Z$10:$AE$10)/6,IF(AND($M$1=2008,'Calculation sheet'!$AQ267="2005-2012"),'Result 2005-2012'!O267*SUM($AA$10:$AE$10)/5,IF(AND($M$1=2009,'Calculation sheet'!$AQ267="2005-2012"),'Result 2005-2012'!O267*SUM($AB$10:$AE$10)/4,IF(AND($M$1=2010,'Calculation sheet'!$AQ267="2005-2012"),'Result 2005-2012'!O267*SUM($AC$10:$AE$10)/3,IF(AND($M$1=2011,'Calculation sheet'!$AQ267="2005-2012"),'Result 2005-2012'!O267*SUM($AD$10:$AE$10)/2,IF(AND($M$1=2012,'Calculation sheet'!$AQ267="2005-2012"),'Result 2005-2012'!O267*$AE$10,IF(AND($M$1=2006,'Calculation sheet'!$AQ267="1999-2012"),'Result 2005-2012'!O267*SUM($Y$16:$AE$16)/7,IF(AND($M$1=2007,'Calculation sheet'!$AQ267="1999-2012"),'Result 2005-2012'!O267*SUM($Z$16:$AE$16)/6,IF(AND($M$1=2008,'Calculation sheet'!$AQ267="1999-2012"),'Result 2005-2012'!O267*SUM($AA$16:$AE$16)/5,IF(AND($M$1=2009,'Calculation sheet'!$AQ267="1999-2012"),'Result 2005-2012'!O267*SUM($AB$16:$AE$16)/4,IF(AND($M$1=2010,'Calculation sheet'!$AQ267="1999-2012"),'Result 2005-2012'!O267*SUM($AC$16:$AE$16)/3,IF(AND($M$1=2011,'Calculation sheet'!$AQ267="1999-2012"),'Result 2005-2012'!O267*SUM($AD$16:$AE$16)/2,IF(AND($M$1=2012,'Calculation sheet'!$AQ267="1999-2012"),'Result 2005-2012'!O267*$AE$16,""))))))))))))))))</f>
        <v/>
      </c>
      <c r="P267" s="12" t="str">
        <f>IF('Result 2005-2012'!$R267="","",IF($M$1=2005,'Result 2005-2012'!P267,IF(AND($M$1=2006,'Calculation sheet'!$AQ267="2005-2012"),'Result 2005-2012'!P267*SUM($Y$11:$AE$11)/7,IF(AND($M$1=2007,'Calculation sheet'!$AQ267="2005-2012"),'Result 2005-2012'!P267*SUM($Z$11:$AE$11)/6,IF(AND($M$1=2008,'Calculation sheet'!$AQ267="2005-2012"),'Result 2005-2012'!P267*SUM($AA$11:$AE$11)/5,IF(AND($M$1=2009,'Calculation sheet'!$AQ267="2005-2012"),'Result 2005-2012'!P267*SUM($AB$11:$AE$11)/4,IF(AND($M$1=2010,'Calculation sheet'!$AQ267="2005-2012"),'Result 2005-2012'!P267*SUM($AC$11:$AE$11)/3,IF(AND($M$1=2011,'Calculation sheet'!$AQ267="2005-2012"),'Result 2005-2012'!P267*SUM($AD$11:$AE$11)/2,IF(AND($M$1=2012,'Calculation sheet'!$AQ267="2005-2012"),'Result 2005-2012'!P267*$AE$11,IF(AND($M$1=2006,'Calculation sheet'!$AQ267="1999-2012"),'Result 2005-2012'!P267*SUM($Y$16:$AE$16)/7,IF(AND($M$1=2007,'Calculation sheet'!$AQ267="1999-2012"),'Result 2005-2012'!P267*SUM($Z$16:$AE$16)/6,IF(AND($M$1=2008,'Calculation sheet'!$AQ267="1999-2012"),'Result 2005-2012'!P267*SUM($AA$16:$AE$16)/5,IF(AND($M$1=2009,'Calculation sheet'!$AQ267="1999-2012"),'Result 2005-2012'!P267*SUM($AB$16:$AE$16)/4,IF(AND($M$1=2010,'Calculation sheet'!$AQ267="1999-2012"),'Result 2005-2012'!P267*SUM($AC$16:$AE$16)/3,IF(AND($M$1=2011,'Calculation sheet'!$AQ267="1999-2012"),'Result 2005-2012'!P267*SUM($AD$16:$AE$16)/2,IF(AND($M$1=2012,'Calculation sheet'!$AQ267="1999-2012"),'Result 2005-2012'!P267*$AE$16,""))))))))))))))))</f>
        <v/>
      </c>
      <c r="Q267" s="12" t="str">
        <f t="shared" si="15"/>
        <v/>
      </c>
      <c r="R267" s="14" t="str">
        <f t="shared" si="16"/>
        <v/>
      </c>
    </row>
    <row r="268" spans="1:18" x14ac:dyDescent="0.3">
      <c r="A268" s="4" t="str">
        <f>IF('Input data'!A283="","",'Input data'!A283)</f>
        <v/>
      </c>
      <c r="B268" s="4" t="str">
        <f>IF('Input data'!B283="","",'Input data'!B283)</f>
        <v/>
      </c>
      <c r="C268" s="4" t="str">
        <f>IF('Input data'!C283="","",'Input data'!C283)</f>
        <v/>
      </c>
      <c r="D268" s="4" t="str">
        <f>IF('Input data'!D283="","",'Input data'!D283)</f>
        <v/>
      </c>
      <c r="E268" s="4" t="str">
        <f>IF('Input data'!E283="","",'Input data'!E283)</f>
        <v/>
      </c>
      <c r="F268" s="4" t="str">
        <f>IF('Input data'!F283="","",'Input data'!F283)</f>
        <v/>
      </c>
      <c r="G268" s="4">
        <f>IF('Input data'!G283="","",'Input data'!G283)</f>
        <v>0</v>
      </c>
      <c r="H268" s="4" t="str">
        <f>IF('Input data'!H283&gt;0.5,'Input data'!H283,"")</f>
        <v/>
      </c>
      <c r="I268" s="4" t="str">
        <f>IF('Input data'!I283="","",'Input data'!I283)</f>
        <v/>
      </c>
      <c r="J268" s="12" t="str">
        <f>IF('Result 2005-2012'!$R268="","",IF($M$1=2005,'Result 2005-2012'!J268,IF(AND($M$1=2006,'Calculation sheet'!$AQ268="2005-2012"),'Result 2005-2012'!J268*SUM($Y$7:$AE$7)/7,IF(AND($M$1=2007,'Calculation sheet'!$AQ268="2005-2012"),'Result 2005-2012'!J268*SUM($Z$7:$AE$7)/6,IF(AND($M$1=2008,'Calculation sheet'!$AQ268="2005-2012"),'Result 2005-2012'!J268*SUM($AA$7:$AE$7)/5,IF(AND($M$1=2009,'Calculation sheet'!$AQ268="2005-2012"),'Result 2005-2012'!J268*SUM($AB$7:$AE$7)/4,IF(AND($M$1=2010,'Calculation sheet'!$AQ268="2005-2012"),'Result 2005-2012'!J268*SUM($AC$7:$AE$7)/3,IF(AND($M$1=2011,'Calculation sheet'!$AQ268="2005-2012"),'Result 2005-2012'!J268*SUM($AD$7:$AE$7)/2,IF(AND($M$1=2012,'Calculation sheet'!$AQ268="2005-2012"),'Result 2005-2012'!J268*$AE$7,IF(AND($M$1=2006,'Calculation sheet'!$AQ268="1999-2012"),'Result 2005-2012'!J268*SUM($Y$16:$AE$16)/7,IF(AND($M$1=2007,'Calculation sheet'!$AQ268="1999-2012"),'Result 2005-2012'!J268*SUM($Z$16:$AE$16)/6,IF(AND($M$1=2008,'Calculation sheet'!$AQ268="1999-2012"),'Result 2005-2012'!J268*SUM($AA$16:$AE$16)/5,IF(AND($M$1=2009,'Calculation sheet'!$AQ268="1999-2012"),'Result 2005-2012'!J268*SUM($AB$16:$AE$16)/4,IF(AND($M$1=2010,'Calculation sheet'!$AQ268="1999-2012"),'Result 2005-2012'!J268*SUM($AC$16:$AE$16)/3,IF(AND($M$1=2011,'Calculation sheet'!$AQ268="1999-2012"),'Result 2005-2012'!J268*SUM($AD$16:$AE$16)/2,IF(AND($M$1=2012,'Calculation sheet'!$AQ268="1999-2012"),'Result 2005-2012'!J268*$AE$16,""))))))))))))))))</f>
        <v/>
      </c>
      <c r="K268" s="12" t="str">
        <f>IF('Result 2005-2012'!$R268="","",IF($M$1=2005,'Result 2005-2012'!K268,IF(AND($M$1=2006,'Calculation sheet'!$AQ268="2005-2012"),'Result 2005-2012'!K268*SUM($Y$8:$AE$8)/7,IF(AND($M$1=2007,'Calculation sheet'!$AQ268="2005-2012"),'Result 2005-2012'!K268*SUM($Z$8:$AE$8)/6,IF(AND($M$1=2008,'Calculation sheet'!$AQ268="2005-2012"),'Result 2005-2012'!K268*SUM($AA$8:$AE$8)/5,IF(AND($M$1=2009,'Calculation sheet'!$AQ268="2005-2012"),'Result 2005-2012'!K268*SUM($AB$8:$AE$8)/4,IF(AND($M$1=2010,'Calculation sheet'!$AQ268="2005-2012"),'Result 2005-2012'!K268*SUM($AC$8:$AE$8)/3,IF(AND($M$1=2011,'Calculation sheet'!$AQ268="2005-2012"),'Result 2005-2012'!K268*SUM($AD$8:$AE$8)/2,IF(AND($M$1=2012,'Calculation sheet'!$AQ268="2005-2012"),'Result 2005-2012'!K268*$AE$8,IF(AND($M$1=2006,'Calculation sheet'!$AQ268="1999-2012"),'Result 2005-2012'!K268*SUM($Y$17:$AE$17)/7,IF(AND($M$1=2007,'Calculation sheet'!$AQ268="1999-2012"),'Result 2005-2012'!K268*SUM($Z$17:$AE$17)/6,IF(AND($M$1=2008,'Calculation sheet'!$AQ268="1999-2012"),'Result 2005-2012'!K268*SUM($AA$17:$AE$17)/5,IF(AND($M$1=2009,'Calculation sheet'!$AQ268="1999-2012"),'Result 2005-2012'!K268*SUM($AB$17:$AE$17)/4,IF(AND($M$1=2010,'Calculation sheet'!$AQ268="1999-2012"),'Result 2005-2012'!K268*SUM($AC$17:$AE$17)/3,IF(AND($M$1=2011,'Calculation sheet'!$AQ268="1999-2012"),'Result 2005-2012'!K268*SUM($AD$17:$AE$17)/2,IF(AND($M$1=2012,'Calculation sheet'!$AQ268="1999-2012"),'Result 2005-2012'!K268*$AE$17,""))))))))))))))))</f>
        <v/>
      </c>
      <c r="L268" s="12" t="str">
        <f>IF('Result 2005-2012'!$R268="","",IF($M$1=2005,'Result 2005-2012'!L268,IF(AND($M$1=2006,'Calculation sheet'!$AQ268="2005-2012"),'Result 2005-2012'!L268*SUM($Y$9:$AE$9)/7,IF(AND($M$1=2007,'Calculation sheet'!$AQ268="2005-2012"),'Result 2005-2012'!L268*SUM($Z$9:$AE$9)/6,IF(AND($M$1=2008,'Calculation sheet'!$AQ268="2005-2012"),'Result 2005-2012'!L268*SUM($AA$9:$AE$9)/5,IF(AND($M$1=2009,'Calculation sheet'!$AQ268="2005-2012"),'Result 2005-2012'!L268*SUM($AB$9:$AE$9)/4,IF(AND($M$1=2010,'Calculation sheet'!$AQ268="2005-2012"),'Result 2005-2012'!L268*SUM($AC$9:$AE$9)/3,IF(AND($M$1=2011,'Calculation sheet'!$AQ268="2005-2012"),'Result 2005-2012'!L268*SUM($AD$9:$AE$9)/2,IF(AND($M$1=2012,'Calculation sheet'!$AQ268="2005-2012"),'Result 2005-2012'!L268*$AE$9,IF(AND($M$1=2006,'Calculation sheet'!$AQ268="1999-2012"),'Result 2005-2012'!L268*SUM($Y$18:$AE$18)/7,IF(AND($M$1=2007,'Calculation sheet'!$AQ268="1999-2012"),'Result 2005-2012'!L268*SUM($Z$18:$AE$18)/6,IF(AND($M$1=2008,'Calculation sheet'!$AQ268="1999-2012"),'Result 2005-2012'!L268*SUM($AA$18:$AE$18)/5,IF(AND($M$1=2009,'Calculation sheet'!$AQ268="1999-2012"),'Result 2005-2012'!L268*SUM($AB$18:$AE$18)/4,IF(AND($M$1=2010,'Calculation sheet'!$AQ268="1999-2012"),'Result 2005-2012'!L268*SUM($AC$18:$AE$18)/3,IF(AND($M$1=2011,'Calculation sheet'!$AQ268="1999-2012"),'Result 2005-2012'!L268*SUM($AD$18:$AE$18)/2,IF(AND($M$1=2012,'Calculation sheet'!$AQ268="1999-2012"),'Result 2005-2012'!L268*$AE$18,""))))))))))))))))</f>
        <v/>
      </c>
      <c r="M268" s="12" t="str">
        <f t="shared" si="14"/>
        <v/>
      </c>
      <c r="N268" s="12" t="str">
        <f>IF('Result 2005-2012'!$R268="","",IF($M$1=2005,'Result 2005-2012'!N268,IF(AND($M$1=2006,'Calculation sheet'!$AQ268="2005-2012"),'Result 2005-2012'!N268*SUM($Y$10:$AE$10)/7,IF(AND($M$1=2007,'Calculation sheet'!$AQ268="2005-2012"),'Result 2005-2012'!N268*SUM($Z$10:$AE$10)/6,IF(AND($M$1=2008,'Calculation sheet'!$AQ268="2005-2012"),'Result 2005-2012'!N268*SUM($AA$10:$AE$10)/5,IF(AND($M$1=2009,'Calculation sheet'!$AQ268="2005-2012"),'Result 2005-2012'!N268*SUM($AB$10:$AE$10)/4,IF(AND($M$1=2010,'Calculation sheet'!$AQ268="2005-2012"),'Result 2005-2012'!N268*SUM($AC$10:$AE$10)/3,IF(AND($M$1=2011,'Calculation sheet'!$AQ268="2005-2012"),'Result 2005-2012'!N268*SUM($AD$10:$AE$10)/2,IF(AND($M$1=2012,'Calculation sheet'!$AQ268="2005-2012"),'Result 2005-2012'!N268*$AE$10,IF(AND($M$1=2006,'Calculation sheet'!$AQ268="1999-2012"),'Result 2005-2012'!N268*SUM($Y$16:$AE$16)/7,IF(AND($M$1=2007,'Calculation sheet'!$AQ268="1999-2012"),'Result 2005-2012'!N268*SUM($Z$16:$AE$16)/6,IF(AND($M$1=2008,'Calculation sheet'!$AQ268="1999-2012"),'Result 2005-2012'!N268*SUM($AA$16:$AE$16)/5,IF(AND($M$1=2009,'Calculation sheet'!$AQ268="1999-2012"),'Result 2005-2012'!N268*SUM($AB$16:$AE$16)/4,IF(AND($M$1=2010,'Calculation sheet'!$AQ268="1999-2012"),'Result 2005-2012'!N268*SUM($AC$16:$AE$16)/3,IF(AND($M$1=2011,'Calculation sheet'!$AQ268="1999-2012"),'Result 2005-2012'!N268*SUM($AD$16:$AE$16)/2,IF(AND($M$1=2012,'Calculation sheet'!$AQ268="1999-2012"),'Result 2005-2012'!N268*$AE$16,""))))))))))))))))</f>
        <v/>
      </c>
      <c r="O268" s="12" t="str">
        <f>IF('Result 2005-2012'!$R268="","",IF($M$1=2005,'Result 2005-2012'!O268,IF(AND($M$1=2006,'Calculation sheet'!$AQ268="2005-2012"),'Result 2005-2012'!O268*SUM($Y$10:$AE$10)/7,IF(AND($M$1=2007,'Calculation sheet'!$AQ268="2005-2012"),'Result 2005-2012'!O268*SUM($Z$10:$AE$10)/6,IF(AND($M$1=2008,'Calculation sheet'!$AQ268="2005-2012"),'Result 2005-2012'!O268*SUM($AA$10:$AE$10)/5,IF(AND($M$1=2009,'Calculation sheet'!$AQ268="2005-2012"),'Result 2005-2012'!O268*SUM($AB$10:$AE$10)/4,IF(AND($M$1=2010,'Calculation sheet'!$AQ268="2005-2012"),'Result 2005-2012'!O268*SUM($AC$10:$AE$10)/3,IF(AND($M$1=2011,'Calculation sheet'!$AQ268="2005-2012"),'Result 2005-2012'!O268*SUM($AD$10:$AE$10)/2,IF(AND($M$1=2012,'Calculation sheet'!$AQ268="2005-2012"),'Result 2005-2012'!O268*$AE$10,IF(AND($M$1=2006,'Calculation sheet'!$AQ268="1999-2012"),'Result 2005-2012'!O268*SUM($Y$16:$AE$16)/7,IF(AND($M$1=2007,'Calculation sheet'!$AQ268="1999-2012"),'Result 2005-2012'!O268*SUM($Z$16:$AE$16)/6,IF(AND($M$1=2008,'Calculation sheet'!$AQ268="1999-2012"),'Result 2005-2012'!O268*SUM($AA$16:$AE$16)/5,IF(AND($M$1=2009,'Calculation sheet'!$AQ268="1999-2012"),'Result 2005-2012'!O268*SUM($AB$16:$AE$16)/4,IF(AND($M$1=2010,'Calculation sheet'!$AQ268="1999-2012"),'Result 2005-2012'!O268*SUM($AC$16:$AE$16)/3,IF(AND($M$1=2011,'Calculation sheet'!$AQ268="1999-2012"),'Result 2005-2012'!O268*SUM($AD$16:$AE$16)/2,IF(AND($M$1=2012,'Calculation sheet'!$AQ268="1999-2012"),'Result 2005-2012'!O268*$AE$16,""))))))))))))))))</f>
        <v/>
      </c>
      <c r="P268" s="12" t="str">
        <f>IF('Result 2005-2012'!$R268="","",IF($M$1=2005,'Result 2005-2012'!P268,IF(AND($M$1=2006,'Calculation sheet'!$AQ268="2005-2012"),'Result 2005-2012'!P268*SUM($Y$11:$AE$11)/7,IF(AND($M$1=2007,'Calculation sheet'!$AQ268="2005-2012"),'Result 2005-2012'!P268*SUM($Z$11:$AE$11)/6,IF(AND($M$1=2008,'Calculation sheet'!$AQ268="2005-2012"),'Result 2005-2012'!P268*SUM($AA$11:$AE$11)/5,IF(AND($M$1=2009,'Calculation sheet'!$AQ268="2005-2012"),'Result 2005-2012'!P268*SUM($AB$11:$AE$11)/4,IF(AND($M$1=2010,'Calculation sheet'!$AQ268="2005-2012"),'Result 2005-2012'!P268*SUM($AC$11:$AE$11)/3,IF(AND($M$1=2011,'Calculation sheet'!$AQ268="2005-2012"),'Result 2005-2012'!P268*SUM($AD$11:$AE$11)/2,IF(AND($M$1=2012,'Calculation sheet'!$AQ268="2005-2012"),'Result 2005-2012'!P268*$AE$11,IF(AND($M$1=2006,'Calculation sheet'!$AQ268="1999-2012"),'Result 2005-2012'!P268*SUM($Y$16:$AE$16)/7,IF(AND($M$1=2007,'Calculation sheet'!$AQ268="1999-2012"),'Result 2005-2012'!P268*SUM($Z$16:$AE$16)/6,IF(AND($M$1=2008,'Calculation sheet'!$AQ268="1999-2012"),'Result 2005-2012'!P268*SUM($AA$16:$AE$16)/5,IF(AND($M$1=2009,'Calculation sheet'!$AQ268="1999-2012"),'Result 2005-2012'!P268*SUM($AB$16:$AE$16)/4,IF(AND($M$1=2010,'Calculation sheet'!$AQ268="1999-2012"),'Result 2005-2012'!P268*SUM($AC$16:$AE$16)/3,IF(AND($M$1=2011,'Calculation sheet'!$AQ268="1999-2012"),'Result 2005-2012'!P268*SUM($AD$16:$AE$16)/2,IF(AND($M$1=2012,'Calculation sheet'!$AQ268="1999-2012"),'Result 2005-2012'!P268*$AE$16,""))))))))))))))))</f>
        <v/>
      </c>
      <c r="Q268" s="12" t="str">
        <f t="shared" si="15"/>
        <v/>
      </c>
      <c r="R268" s="14" t="str">
        <f t="shared" si="16"/>
        <v/>
      </c>
    </row>
    <row r="269" spans="1:18" x14ac:dyDescent="0.3">
      <c r="A269" s="4" t="str">
        <f>IF('Input data'!A284="","",'Input data'!A284)</f>
        <v/>
      </c>
      <c r="B269" s="4" t="str">
        <f>IF('Input data'!B284="","",'Input data'!B284)</f>
        <v/>
      </c>
      <c r="C269" s="4" t="str">
        <f>IF('Input data'!C284="","",'Input data'!C284)</f>
        <v/>
      </c>
      <c r="D269" s="4" t="str">
        <f>IF('Input data'!D284="","",'Input data'!D284)</f>
        <v/>
      </c>
      <c r="E269" s="4" t="str">
        <f>IF('Input data'!E284="","",'Input data'!E284)</f>
        <v/>
      </c>
      <c r="F269" s="4" t="str">
        <f>IF('Input data'!F284="","",'Input data'!F284)</f>
        <v/>
      </c>
      <c r="G269" s="4">
        <f>IF('Input data'!G284="","",'Input data'!G284)</f>
        <v>0</v>
      </c>
      <c r="H269" s="4" t="str">
        <f>IF('Input data'!H284&gt;0.5,'Input data'!H284,"")</f>
        <v/>
      </c>
      <c r="I269" s="4" t="str">
        <f>IF('Input data'!I284="","",'Input data'!I284)</f>
        <v/>
      </c>
      <c r="J269" s="12" t="str">
        <f>IF('Result 2005-2012'!$R269="","",IF($M$1=2005,'Result 2005-2012'!J269,IF(AND($M$1=2006,'Calculation sheet'!$AQ269="2005-2012"),'Result 2005-2012'!J269*SUM($Y$7:$AE$7)/7,IF(AND($M$1=2007,'Calculation sheet'!$AQ269="2005-2012"),'Result 2005-2012'!J269*SUM($Z$7:$AE$7)/6,IF(AND($M$1=2008,'Calculation sheet'!$AQ269="2005-2012"),'Result 2005-2012'!J269*SUM($AA$7:$AE$7)/5,IF(AND($M$1=2009,'Calculation sheet'!$AQ269="2005-2012"),'Result 2005-2012'!J269*SUM($AB$7:$AE$7)/4,IF(AND($M$1=2010,'Calculation sheet'!$AQ269="2005-2012"),'Result 2005-2012'!J269*SUM($AC$7:$AE$7)/3,IF(AND($M$1=2011,'Calculation sheet'!$AQ269="2005-2012"),'Result 2005-2012'!J269*SUM($AD$7:$AE$7)/2,IF(AND($M$1=2012,'Calculation sheet'!$AQ269="2005-2012"),'Result 2005-2012'!J269*$AE$7,IF(AND($M$1=2006,'Calculation sheet'!$AQ269="1999-2012"),'Result 2005-2012'!J269*SUM($Y$16:$AE$16)/7,IF(AND($M$1=2007,'Calculation sheet'!$AQ269="1999-2012"),'Result 2005-2012'!J269*SUM($Z$16:$AE$16)/6,IF(AND($M$1=2008,'Calculation sheet'!$AQ269="1999-2012"),'Result 2005-2012'!J269*SUM($AA$16:$AE$16)/5,IF(AND($M$1=2009,'Calculation sheet'!$AQ269="1999-2012"),'Result 2005-2012'!J269*SUM($AB$16:$AE$16)/4,IF(AND($M$1=2010,'Calculation sheet'!$AQ269="1999-2012"),'Result 2005-2012'!J269*SUM($AC$16:$AE$16)/3,IF(AND($M$1=2011,'Calculation sheet'!$AQ269="1999-2012"),'Result 2005-2012'!J269*SUM($AD$16:$AE$16)/2,IF(AND($M$1=2012,'Calculation sheet'!$AQ269="1999-2012"),'Result 2005-2012'!J269*$AE$16,""))))))))))))))))</f>
        <v/>
      </c>
      <c r="K269" s="12" t="str">
        <f>IF('Result 2005-2012'!$R269="","",IF($M$1=2005,'Result 2005-2012'!K269,IF(AND($M$1=2006,'Calculation sheet'!$AQ269="2005-2012"),'Result 2005-2012'!K269*SUM($Y$8:$AE$8)/7,IF(AND($M$1=2007,'Calculation sheet'!$AQ269="2005-2012"),'Result 2005-2012'!K269*SUM($Z$8:$AE$8)/6,IF(AND($M$1=2008,'Calculation sheet'!$AQ269="2005-2012"),'Result 2005-2012'!K269*SUM($AA$8:$AE$8)/5,IF(AND($M$1=2009,'Calculation sheet'!$AQ269="2005-2012"),'Result 2005-2012'!K269*SUM($AB$8:$AE$8)/4,IF(AND($M$1=2010,'Calculation sheet'!$AQ269="2005-2012"),'Result 2005-2012'!K269*SUM($AC$8:$AE$8)/3,IF(AND($M$1=2011,'Calculation sheet'!$AQ269="2005-2012"),'Result 2005-2012'!K269*SUM($AD$8:$AE$8)/2,IF(AND($M$1=2012,'Calculation sheet'!$AQ269="2005-2012"),'Result 2005-2012'!K269*$AE$8,IF(AND($M$1=2006,'Calculation sheet'!$AQ269="1999-2012"),'Result 2005-2012'!K269*SUM($Y$17:$AE$17)/7,IF(AND($M$1=2007,'Calculation sheet'!$AQ269="1999-2012"),'Result 2005-2012'!K269*SUM($Z$17:$AE$17)/6,IF(AND($M$1=2008,'Calculation sheet'!$AQ269="1999-2012"),'Result 2005-2012'!K269*SUM($AA$17:$AE$17)/5,IF(AND($M$1=2009,'Calculation sheet'!$AQ269="1999-2012"),'Result 2005-2012'!K269*SUM($AB$17:$AE$17)/4,IF(AND($M$1=2010,'Calculation sheet'!$AQ269="1999-2012"),'Result 2005-2012'!K269*SUM($AC$17:$AE$17)/3,IF(AND($M$1=2011,'Calculation sheet'!$AQ269="1999-2012"),'Result 2005-2012'!K269*SUM($AD$17:$AE$17)/2,IF(AND($M$1=2012,'Calculation sheet'!$AQ269="1999-2012"),'Result 2005-2012'!K269*$AE$17,""))))))))))))))))</f>
        <v/>
      </c>
      <c r="L269" s="12" t="str">
        <f>IF('Result 2005-2012'!$R269="","",IF($M$1=2005,'Result 2005-2012'!L269,IF(AND($M$1=2006,'Calculation sheet'!$AQ269="2005-2012"),'Result 2005-2012'!L269*SUM($Y$9:$AE$9)/7,IF(AND($M$1=2007,'Calculation sheet'!$AQ269="2005-2012"),'Result 2005-2012'!L269*SUM($Z$9:$AE$9)/6,IF(AND($M$1=2008,'Calculation sheet'!$AQ269="2005-2012"),'Result 2005-2012'!L269*SUM($AA$9:$AE$9)/5,IF(AND($M$1=2009,'Calculation sheet'!$AQ269="2005-2012"),'Result 2005-2012'!L269*SUM($AB$9:$AE$9)/4,IF(AND($M$1=2010,'Calculation sheet'!$AQ269="2005-2012"),'Result 2005-2012'!L269*SUM($AC$9:$AE$9)/3,IF(AND($M$1=2011,'Calculation sheet'!$AQ269="2005-2012"),'Result 2005-2012'!L269*SUM($AD$9:$AE$9)/2,IF(AND($M$1=2012,'Calculation sheet'!$AQ269="2005-2012"),'Result 2005-2012'!L269*$AE$9,IF(AND($M$1=2006,'Calculation sheet'!$AQ269="1999-2012"),'Result 2005-2012'!L269*SUM($Y$18:$AE$18)/7,IF(AND($M$1=2007,'Calculation sheet'!$AQ269="1999-2012"),'Result 2005-2012'!L269*SUM($Z$18:$AE$18)/6,IF(AND($M$1=2008,'Calculation sheet'!$AQ269="1999-2012"),'Result 2005-2012'!L269*SUM($AA$18:$AE$18)/5,IF(AND($M$1=2009,'Calculation sheet'!$AQ269="1999-2012"),'Result 2005-2012'!L269*SUM($AB$18:$AE$18)/4,IF(AND($M$1=2010,'Calculation sheet'!$AQ269="1999-2012"),'Result 2005-2012'!L269*SUM($AC$18:$AE$18)/3,IF(AND($M$1=2011,'Calculation sheet'!$AQ269="1999-2012"),'Result 2005-2012'!L269*SUM($AD$18:$AE$18)/2,IF(AND($M$1=2012,'Calculation sheet'!$AQ269="1999-2012"),'Result 2005-2012'!L269*$AE$18,""))))))))))))))))</f>
        <v/>
      </c>
      <c r="M269" s="12" t="str">
        <f t="shared" si="14"/>
        <v/>
      </c>
      <c r="N269" s="12" t="str">
        <f>IF('Result 2005-2012'!$R269="","",IF($M$1=2005,'Result 2005-2012'!N269,IF(AND($M$1=2006,'Calculation sheet'!$AQ269="2005-2012"),'Result 2005-2012'!N269*SUM($Y$10:$AE$10)/7,IF(AND($M$1=2007,'Calculation sheet'!$AQ269="2005-2012"),'Result 2005-2012'!N269*SUM($Z$10:$AE$10)/6,IF(AND($M$1=2008,'Calculation sheet'!$AQ269="2005-2012"),'Result 2005-2012'!N269*SUM($AA$10:$AE$10)/5,IF(AND($M$1=2009,'Calculation sheet'!$AQ269="2005-2012"),'Result 2005-2012'!N269*SUM($AB$10:$AE$10)/4,IF(AND($M$1=2010,'Calculation sheet'!$AQ269="2005-2012"),'Result 2005-2012'!N269*SUM($AC$10:$AE$10)/3,IF(AND($M$1=2011,'Calculation sheet'!$AQ269="2005-2012"),'Result 2005-2012'!N269*SUM($AD$10:$AE$10)/2,IF(AND($M$1=2012,'Calculation sheet'!$AQ269="2005-2012"),'Result 2005-2012'!N269*$AE$10,IF(AND($M$1=2006,'Calculation sheet'!$AQ269="1999-2012"),'Result 2005-2012'!N269*SUM($Y$16:$AE$16)/7,IF(AND($M$1=2007,'Calculation sheet'!$AQ269="1999-2012"),'Result 2005-2012'!N269*SUM($Z$16:$AE$16)/6,IF(AND($M$1=2008,'Calculation sheet'!$AQ269="1999-2012"),'Result 2005-2012'!N269*SUM($AA$16:$AE$16)/5,IF(AND($M$1=2009,'Calculation sheet'!$AQ269="1999-2012"),'Result 2005-2012'!N269*SUM($AB$16:$AE$16)/4,IF(AND($M$1=2010,'Calculation sheet'!$AQ269="1999-2012"),'Result 2005-2012'!N269*SUM($AC$16:$AE$16)/3,IF(AND($M$1=2011,'Calculation sheet'!$AQ269="1999-2012"),'Result 2005-2012'!N269*SUM($AD$16:$AE$16)/2,IF(AND($M$1=2012,'Calculation sheet'!$AQ269="1999-2012"),'Result 2005-2012'!N269*$AE$16,""))))))))))))))))</f>
        <v/>
      </c>
      <c r="O269" s="12" t="str">
        <f>IF('Result 2005-2012'!$R269="","",IF($M$1=2005,'Result 2005-2012'!O269,IF(AND($M$1=2006,'Calculation sheet'!$AQ269="2005-2012"),'Result 2005-2012'!O269*SUM($Y$10:$AE$10)/7,IF(AND($M$1=2007,'Calculation sheet'!$AQ269="2005-2012"),'Result 2005-2012'!O269*SUM($Z$10:$AE$10)/6,IF(AND($M$1=2008,'Calculation sheet'!$AQ269="2005-2012"),'Result 2005-2012'!O269*SUM($AA$10:$AE$10)/5,IF(AND($M$1=2009,'Calculation sheet'!$AQ269="2005-2012"),'Result 2005-2012'!O269*SUM($AB$10:$AE$10)/4,IF(AND($M$1=2010,'Calculation sheet'!$AQ269="2005-2012"),'Result 2005-2012'!O269*SUM($AC$10:$AE$10)/3,IF(AND($M$1=2011,'Calculation sheet'!$AQ269="2005-2012"),'Result 2005-2012'!O269*SUM($AD$10:$AE$10)/2,IF(AND($M$1=2012,'Calculation sheet'!$AQ269="2005-2012"),'Result 2005-2012'!O269*$AE$10,IF(AND($M$1=2006,'Calculation sheet'!$AQ269="1999-2012"),'Result 2005-2012'!O269*SUM($Y$16:$AE$16)/7,IF(AND($M$1=2007,'Calculation sheet'!$AQ269="1999-2012"),'Result 2005-2012'!O269*SUM($Z$16:$AE$16)/6,IF(AND($M$1=2008,'Calculation sheet'!$AQ269="1999-2012"),'Result 2005-2012'!O269*SUM($AA$16:$AE$16)/5,IF(AND($M$1=2009,'Calculation sheet'!$AQ269="1999-2012"),'Result 2005-2012'!O269*SUM($AB$16:$AE$16)/4,IF(AND($M$1=2010,'Calculation sheet'!$AQ269="1999-2012"),'Result 2005-2012'!O269*SUM($AC$16:$AE$16)/3,IF(AND($M$1=2011,'Calculation sheet'!$AQ269="1999-2012"),'Result 2005-2012'!O269*SUM($AD$16:$AE$16)/2,IF(AND($M$1=2012,'Calculation sheet'!$AQ269="1999-2012"),'Result 2005-2012'!O269*$AE$16,""))))))))))))))))</f>
        <v/>
      </c>
      <c r="P269" s="12" t="str">
        <f>IF('Result 2005-2012'!$R269="","",IF($M$1=2005,'Result 2005-2012'!P269,IF(AND($M$1=2006,'Calculation sheet'!$AQ269="2005-2012"),'Result 2005-2012'!P269*SUM($Y$11:$AE$11)/7,IF(AND($M$1=2007,'Calculation sheet'!$AQ269="2005-2012"),'Result 2005-2012'!P269*SUM($Z$11:$AE$11)/6,IF(AND($M$1=2008,'Calculation sheet'!$AQ269="2005-2012"),'Result 2005-2012'!P269*SUM($AA$11:$AE$11)/5,IF(AND($M$1=2009,'Calculation sheet'!$AQ269="2005-2012"),'Result 2005-2012'!P269*SUM($AB$11:$AE$11)/4,IF(AND($M$1=2010,'Calculation sheet'!$AQ269="2005-2012"),'Result 2005-2012'!P269*SUM($AC$11:$AE$11)/3,IF(AND($M$1=2011,'Calculation sheet'!$AQ269="2005-2012"),'Result 2005-2012'!P269*SUM($AD$11:$AE$11)/2,IF(AND($M$1=2012,'Calculation sheet'!$AQ269="2005-2012"),'Result 2005-2012'!P269*$AE$11,IF(AND($M$1=2006,'Calculation sheet'!$AQ269="1999-2012"),'Result 2005-2012'!P269*SUM($Y$16:$AE$16)/7,IF(AND($M$1=2007,'Calculation sheet'!$AQ269="1999-2012"),'Result 2005-2012'!P269*SUM($Z$16:$AE$16)/6,IF(AND($M$1=2008,'Calculation sheet'!$AQ269="1999-2012"),'Result 2005-2012'!P269*SUM($AA$16:$AE$16)/5,IF(AND($M$1=2009,'Calculation sheet'!$AQ269="1999-2012"),'Result 2005-2012'!P269*SUM($AB$16:$AE$16)/4,IF(AND($M$1=2010,'Calculation sheet'!$AQ269="1999-2012"),'Result 2005-2012'!P269*SUM($AC$16:$AE$16)/3,IF(AND($M$1=2011,'Calculation sheet'!$AQ269="1999-2012"),'Result 2005-2012'!P269*SUM($AD$16:$AE$16)/2,IF(AND($M$1=2012,'Calculation sheet'!$AQ269="1999-2012"),'Result 2005-2012'!P269*$AE$16,""))))))))))))))))</f>
        <v/>
      </c>
      <c r="Q269" s="12" t="str">
        <f t="shared" si="15"/>
        <v/>
      </c>
      <c r="R269" s="14" t="str">
        <f t="shared" si="16"/>
        <v/>
      </c>
    </row>
    <row r="270" spans="1:18" x14ac:dyDescent="0.3">
      <c r="A270" s="4" t="str">
        <f>IF('Input data'!A285="","",'Input data'!A285)</f>
        <v/>
      </c>
      <c r="B270" s="4" t="str">
        <f>IF('Input data'!B285="","",'Input data'!B285)</f>
        <v/>
      </c>
      <c r="C270" s="4" t="str">
        <f>IF('Input data'!C285="","",'Input data'!C285)</f>
        <v/>
      </c>
      <c r="D270" s="4" t="str">
        <f>IF('Input data'!D285="","",'Input data'!D285)</f>
        <v/>
      </c>
      <c r="E270" s="4" t="str">
        <f>IF('Input data'!E285="","",'Input data'!E285)</f>
        <v/>
      </c>
      <c r="F270" s="4" t="str">
        <f>IF('Input data'!F285="","",'Input data'!F285)</f>
        <v/>
      </c>
      <c r="G270" s="4">
        <f>IF('Input data'!G285="","",'Input data'!G285)</f>
        <v>0</v>
      </c>
      <c r="H270" s="4" t="str">
        <f>IF('Input data'!H285&gt;0.5,'Input data'!H285,"")</f>
        <v/>
      </c>
      <c r="I270" s="4" t="str">
        <f>IF('Input data'!I285="","",'Input data'!I285)</f>
        <v/>
      </c>
      <c r="J270" s="12" t="str">
        <f>IF('Result 2005-2012'!$R270="","",IF($M$1=2005,'Result 2005-2012'!J270,IF(AND($M$1=2006,'Calculation sheet'!$AQ270="2005-2012"),'Result 2005-2012'!J270*SUM($Y$7:$AE$7)/7,IF(AND($M$1=2007,'Calculation sheet'!$AQ270="2005-2012"),'Result 2005-2012'!J270*SUM($Z$7:$AE$7)/6,IF(AND($M$1=2008,'Calculation sheet'!$AQ270="2005-2012"),'Result 2005-2012'!J270*SUM($AA$7:$AE$7)/5,IF(AND($M$1=2009,'Calculation sheet'!$AQ270="2005-2012"),'Result 2005-2012'!J270*SUM($AB$7:$AE$7)/4,IF(AND($M$1=2010,'Calculation sheet'!$AQ270="2005-2012"),'Result 2005-2012'!J270*SUM($AC$7:$AE$7)/3,IF(AND($M$1=2011,'Calculation sheet'!$AQ270="2005-2012"),'Result 2005-2012'!J270*SUM($AD$7:$AE$7)/2,IF(AND($M$1=2012,'Calculation sheet'!$AQ270="2005-2012"),'Result 2005-2012'!J270*$AE$7,IF(AND($M$1=2006,'Calculation sheet'!$AQ270="1999-2012"),'Result 2005-2012'!J270*SUM($Y$16:$AE$16)/7,IF(AND($M$1=2007,'Calculation sheet'!$AQ270="1999-2012"),'Result 2005-2012'!J270*SUM($Z$16:$AE$16)/6,IF(AND($M$1=2008,'Calculation sheet'!$AQ270="1999-2012"),'Result 2005-2012'!J270*SUM($AA$16:$AE$16)/5,IF(AND($M$1=2009,'Calculation sheet'!$AQ270="1999-2012"),'Result 2005-2012'!J270*SUM($AB$16:$AE$16)/4,IF(AND($M$1=2010,'Calculation sheet'!$AQ270="1999-2012"),'Result 2005-2012'!J270*SUM($AC$16:$AE$16)/3,IF(AND($M$1=2011,'Calculation sheet'!$AQ270="1999-2012"),'Result 2005-2012'!J270*SUM($AD$16:$AE$16)/2,IF(AND($M$1=2012,'Calculation sheet'!$AQ270="1999-2012"),'Result 2005-2012'!J270*$AE$16,""))))))))))))))))</f>
        <v/>
      </c>
      <c r="K270" s="12" t="str">
        <f>IF('Result 2005-2012'!$R270="","",IF($M$1=2005,'Result 2005-2012'!K270,IF(AND($M$1=2006,'Calculation sheet'!$AQ270="2005-2012"),'Result 2005-2012'!K270*SUM($Y$8:$AE$8)/7,IF(AND($M$1=2007,'Calculation sheet'!$AQ270="2005-2012"),'Result 2005-2012'!K270*SUM($Z$8:$AE$8)/6,IF(AND($M$1=2008,'Calculation sheet'!$AQ270="2005-2012"),'Result 2005-2012'!K270*SUM($AA$8:$AE$8)/5,IF(AND($M$1=2009,'Calculation sheet'!$AQ270="2005-2012"),'Result 2005-2012'!K270*SUM($AB$8:$AE$8)/4,IF(AND($M$1=2010,'Calculation sheet'!$AQ270="2005-2012"),'Result 2005-2012'!K270*SUM($AC$8:$AE$8)/3,IF(AND($M$1=2011,'Calculation sheet'!$AQ270="2005-2012"),'Result 2005-2012'!K270*SUM($AD$8:$AE$8)/2,IF(AND($M$1=2012,'Calculation sheet'!$AQ270="2005-2012"),'Result 2005-2012'!K270*$AE$8,IF(AND($M$1=2006,'Calculation sheet'!$AQ270="1999-2012"),'Result 2005-2012'!K270*SUM($Y$17:$AE$17)/7,IF(AND($M$1=2007,'Calculation sheet'!$AQ270="1999-2012"),'Result 2005-2012'!K270*SUM($Z$17:$AE$17)/6,IF(AND($M$1=2008,'Calculation sheet'!$AQ270="1999-2012"),'Result 2005-2012'!K270*SUM($AA$17:$AE$17)/5,IF(AND($M$1=2009,'Calculation sheet'!$AQ270="1999-2012"),'Result 2005-2012'!K270*SUM($AB$17:$AE$17)/4,IF(AND($M$1=2010,'Calculation sheet'!$AQ270="1999-2012"),'Result 2005-2012'!K270*SUM($AC$17:$AE$17)/3,IF(AND($M$1=2011,'Calculation sheet'!$AQ270="1999-2012"),'Result 2005-2012'!K270*SUM($AD$17:$AE$17)/2,IF(AND($M$1=2012,'Calculation sheet'!$AQ270="1999-2012"),'Result 2005-2012'!K270*$AE$17,""))))))))))))))))</f>
        <v/>
      </c>
      <c r="L270" s="12" t="str">
        <f>IF('Result 2005-2012'!$R270="","",IF($M$1=2005,'Result 2005-2012'!L270,IF(AND($M$1=2006,'Calculation sheet'!$AQ270="2005-2012"),'Result 2005-2012'!L270*SUM($Y$9:$AE$9)/7,IF(AND($M$1=2007,'Calculation sheet'!$AQ270="2005-2012"),'Result 2005-2012'!L270*SUM($Z$9:$AE$9)/6,IF(AND($M$1=2008,'Calculation sheet'!$AQ270="2005-2012"),'Result 2005-2012'!L270*SUM($AA$9:$AE$9)/5,IF(AND($M$1=2009,'Calculation sheet'!$AQ270="2005-2012"),'Result 2005-2012'!L270*SUM($AB$9:$AE$9)/4,IF(AND($M$1=2010,'Calculation sheet'!$AQ270="2005-2012"),'Result 2005-2012'!L270*SUM($AC$9:$AE$9)/3,IF(AND($M$1=2011,'Calculation sheet'!$AQ270="2005-2012"),'Result 2005-2012'!L270*SUM($AD$9:$AE$9)/2,IF(AND($M$1=2012,'Calculation sheet'!$AQ270="2005-2012"),'Result 2005-2012'!L270*$AE$9,IF(AND($M$1=2006,'Calculation sheet'!$AQ270="1999-2012"),'Result 2005-2012'!L270*SUM($Y$18:$AE$18)/7,IF(AND($M$1=2007,'Calculation sheet'!$AQ270="1999-2012"),'Result 2005-2012'!L270*SUM($Z$18:$AE$18)/6,IF(AND($M$1=2008,'Calculation sheet'!$AQ270="1999-2012"),'Result 2005-2012'!L270*SUM($AA$18:$AE$18)/5,IF(AND($M$1=2009,'Calculation sheet'!$AQ270="1999-2012"),'Result 2005-2012'!L270*SUM($AB$18:$AE$18)/4,IF(AND($M$1=2010,'Calculation sheet'!$AQ270="1999-2012"),'Result 2005-2012'!L270*SUM($AC$18:$AE$18)/3,IF(AND($M$1=2011,'Calculation sheet'!$AQ270="1999-2012"),'Result 2005-2012'!L270*SUM($AD$18:$AE$18)/2,IF(AND($M$1=2012,'Calculation sheet'!$AQ270="1999-2012"),'Result 2005-2012'!L270*$AE$18,""))))))))))))))))</f>
        <v/>
      </c>
      <c r="M270" s="12" t="str">
        <f t="shared" si="14"/>
        <v/>
      </c>
      <c r="N270" s="12" t="str">
        <f>IF('Result 2005-2012'!$R270="","",IF($M$1=2005,'Result 2005-2012'!N270,IF(AND($M$1=2006,'Calculation sheet'!$AQ270="2005-2012"),'Result 2005-2012'!N270*SUM($Y$10:$AE$10)/7,IF(AND($M$1=2007,'Calculation sheet'!$AQ270="2005-2012"),'Result 2005-2012'!N270*SUM($Z$10:$AE$10)/6,IF(AND($M$1=2008,'Calculation sheet'!$AQ270="2005-2012"),'Result 2005-2012'!N270*SUM($AA$10:$AE$10)/5,IF(AND($M$1=2009,'Calculation sheet'!$AQ270="2005-2012"),'Result 2005-2012'!N270*SUM($AB$10:$AE$10)/4,IF(AND($M$1=2010,'Calculation sheet'!$AQ270="2005-2012"),'Result 2005-2012'!N270*SUM($AC$10:$AE$10)/3,IF(AND($M$1=2011,'Calculation sheet'!$AQ270="2005-2012"),'Result 2005-2012'!N270*SUM($AD$10:$AE$10)/2,IF(AND($M$1=2012,'Calculation sheet'!$AQ270="2005-2012"),'Result 2005-2012'!N270*$AE$10,IF(AND($M$1=2006,'Calculation sheet'!$AQ270="1999-2012"),'Result 2005-2012'!N270*SUM($Y$16:$AE$16)/7,IF(AND($M$1=2007,'Calculation sheet'!$AQ270="1999-2012"),'Result 2005-2012'!N270*SUM($Z$16:$AE$16)/6,IF(AND($M$1=2008,'Calculation sheet'!$AQ270="1999-2012"),'Result 2005-2012'!N270*SUM($AA$16:$AE$16)/5,IF(AND($M$1=2009,'Calculation sheet'!$AQ270="1999-2012"),'Result 2005-2012'!N270*SUM($AB$16:$AE$16)/4,IF(AND($M$1=2010,'Calculation sheet'!$AQ270="1999-2012"),'Result 2005-2012'!N270*SUM($AC$16:$AE$16)/3,IF(AND($M$1=2011,'Calculation sheet'!$AQ270="1999-2012"),'Result 2005-2012'!N270*SUM($AD$16:$AE$16)/2,IF(AND($M$1=2012,'Calculation sheet'!$AQ270="1999-2012"),'Result 2005-2012'!N270*$AE$16,""))))))))))))))))</f>
        <v/>
      </c>
      <c r="O270" s="12" t="str">
        <f>IF('Result 2005-2012'!$R270="","",IF($M$1=2005,'Result 2005-2012'!O270,IF(AND($M$1=2006,'Calculation sheet'!$AQ270="2005-2012"),'Result 2005-2012'!O270*SUM($Y$10:$AE$10)/7,IF(AND($M$1=2007,'Calculation sheet'!$AQ270="2005-2012"),'Result 2005-2012'!O270*SUM($Z$10:$AE$10)/6,IF(AND($M$1=2008,'Calculation sheet'!$AQ270="2005-2012"),'Result 2005-2012'!O270*SUM($AA$10:$AE$10)/5,IF(AND($M$1=2009,'Calculation sheet'!$AQ270="2005-2012"),'Result 2005-2012'!O270*SUM($AB$10:$AE$10)/4,IF(AND($M$1=2010,'Calculation sheet'!$AQ270="2005-2012"),'Result 2005-2012'!O270*SUM($AC$10:$AE$10)/3,IF(AND($M$1=2011,'Calculation sheet'!$AQ270="2005-2012"),'Result 2005-2012'!O270*SUM($AD$10:$AE$10)/2,IF(AND($M$1=2012,'Calculation sheet'!$AQ270="2005-2012"),'Result 2005-2012'!O270*$AE$10,IF(AND($M$1=2006,'Calculation sheet'!$AQ270="1999-2012"),'Result 2005-2012'!O270*SUM($Y$16:$AE$16)/7,IF(AND($M$1=2007,'Calculation sheet'!$AQ270="1999-2012"),'Result 2005-2012'!O270*SUM($Z$16:$AE$16)/6,IF(AND($M$1=2008,'Calculation sheet'!$AQ270="1999-2012"),'Result 2005-2012'!O270*SUM($AA$16:$AE$16)/5,IF(AND($M$1=2009,'Calculation sheet'!$AQ270="1999-2012"),'Result 2005-2012'!O270*SUM($AB$16:$AE$16)/4,IF(AND($M$1=2010,'Calculation sheet'!$AQ270="1999-2012"),'Result 2005-2012'!O270*SUM($AC$16:$AE$16)/3,IF(AND($M$1=2011,'Calculation sheet'!$AQ270="1999-2012"),'Result 2005-2012'!O270*SUM($AD$16:$AE$16)/2,IF(AND($M$1=2012,'Calculation sheet'!$AQ270="1999-2012"),'Result 2005-2012'!O270*$AE$16,""))))))))))))))))</f>
        <v/>
      </c>
      <c r="P270" s="12" t="str">
        <f>IF('Result 2005-2012'!$R270="","",IF($M$1=2005,'Result 2005-2012'!P270,IF(AND($M$1=2006,'Calculation sheet'!$AQ270="2005-2012"),'Result 2005-2012'!P270*SUM($Y$11:$AE$11)/7,IF(AND($M$1=2007,'Calculation sheet'!$AQ270="2005-2012"),'Result 2005-2012'!P270*SUM($Z$11:$AE$11)/6,IF(AND($M$1=2008,'Calculation sheet'!$AQ270="2005-2012"),'Result 2005-2012'!P270*SUM($AA$11:$AE$11)/5,IF(AND($M$1=2009,'Calculation sheet'!$AQ270="2005-2012"),'Result 2005-2012'!P270*SUM($AB$11:$AE$11)/4,IF(AND($M$1=2010,'Calculation sheet'!$AQ270="2005-2012"),'Result 2005-2012'!P270*SUM($AC$11:$AE$11)/3,IF(AND($M$1=2011,'Calculation sheet'!$AQ270="2005-2012"),'Result 2005-2012'!P270*SUM($AD$11:$AE$11)/2,IF(AND($M$1=2012,'Calculation sheet'!$AQ270="2005-2012"),'Result 2005-2012'!P270*$AE$11,IF(AND($M$1=2006,'Calculation sheet'!$AQ270="1999-2012"),'Result 2005-2012'!P270*SUM($Y$16:$AE$16)/7,IF(AND($M$1=2007,'Calculation sheet'!$AQ270="1999-2012"),'Result 2005-2012'!P270*SUM($Z$16:$AE$16)/6,IF(AND($M$1=2008,'Calculation sheet'!$AQ270="1999-2012"),'Result 2005-2012'!P270*SUM($AA$16:$AE$16)/5,IF(AND($M$1=2009,'Calculation sheet'!$AQ270="1999-2012"),'Result 2005-2012'!P270*SUM($AB$16:$AE$16)/4,IF(AND($M$1=2010,'Calculation sheet'!$AQ270="1999-2012"),'Result 2005-2012'!P270*SUM($AC$16:$AE$16)/3,IF(AND($M$1=2011,'Calculation sheet'!$AQ270="1999-2012"),'Result 2005-2012'!P270*SUM($AD$16:$AE$16)/2,IF(AND($M$1=2012,'Calculation sheet'!$AQ270="1999-2012"),'Result 2005-2012'!P270*$AE$16,""))))))))))))))))</f>
        <v/>
      </c>
      <c r="Q270" s="12" t="str">
        <f t="shared" si="15"/>
        <v/>
      </c>
      <c r="R270" s="14" t="str">
        <f t="shared" si="16"/>
        <v/>
      </c>
    </row>
    <row r="271" spans="1:18" x14ac:dyDescent="0.3">
      <c r="A271" s="4" t="str">
        <f>IF('Input data'!A286="","",'Input data'!A286)</f>
        <v/>
      </c>
      <c r="B271" s="4" t="str">
        <f>IF('Input data'!B286="","",'Input data'!B286)</f>
        <v/>
      </c>
      <c r="C271" s="4" t="str">
        <f>IF('Input data'!C286="","",'Input data'!C286)</f>
        <v/>
      </c>
      <c r="D271" s="4" t="str">
        <f>IF('Input data'!D286="","",'Input data'!D286)</f>
        <v/>
      </c>
      <c r="E271" s="4" t="str">
        <f>IF('Input data'!E286="","",'Input data'!E286)</f>
        <v/>
      </c>
      <c r="F271" s="4" t="str">
        <f>IF('Input data'!F286="","",'Input data'!F286)</f>
        <v/>
      </c>
      <c r="G271" s="4">
        <f>IF('Input data'!G286="","",'Input data'!G286)</f>
        <v>0</v>
      </c>
      <c r="H271" s="4" t="str">
        <f>IF('Input data'!H286&gt;0.5,'Input data'!H286,"")</f>
        <v/>
      </c>
      <c r="I271" s="4" t="str">
        <f>IF('Input data'!I286="","",'Input data'!I286)</f>
        <v/>
      </c>
      <c r="J271" s="12" t="str">
        <f>IF('Result 2005-2012'!$R271="","",IF($M$1=2005,'Result 2005-2012'!J271,IF(AND($M$1=2006,'Calculation sheet'!$AQ271="2005-2012"),'Result 2005-2012'!J271*SUM($Y$7:$AE$7)/7,IF(AND($M$1=2007,'Calculation sheet'!$AQ271="2005-2012"),'Result 2005-2012'!J271*SUM($Z$7:$AE$7)/6,IF(AND($M$1=2008,'Calculation sheet'!$AQ271="2005-2012"),'Result 2005-2012'!J271*SUM($AA$7:$AE$7)/5,IF(AND($M$1=2009,'Calculation sheet'!$AQ271="2005-2012"),'Result 2005-2012'!J271*SUM($AB$7:$AE$7)/4,IF(AND($M$1=2010,'Calculation sheet'!$AQ271="2005-2012"),'Result 2005-2012'!J271*SUM($AC$7:$AE$7)/3,IF(AND($M$1=2011,'Calculation sheet'!$AQ271="2005-2012"),'Result 2005-2012'!J271*SUM($AD$7:$AE$7)/2,IF(AND($M$1=2012,'Calculation sheet'!$AQ271="2005-2012"),'Result 2005-2012'!J271*$AE$7,IF(AND($M$1=2006,'Calculation sheet'!$AQ271="1999-2012"),'Result 2005-2012'!J271*SUM($Y$16:$AE$16)/7,IF(AND($M$1=2007,'Calculation sheet'!$AQ271="1999-2012"),'Result 2005-2012'!J271*SUM($Z$16:$AE$16)/6,IF(AND($M$1=2008,'Calculation sheet'!$AQ271="1999-2012"),'Result 2005-2012'!J271*SUM($AA$16:$AE$16)/5,IF(AND($M$1=2009,'Calculation sheet'!$AQ271="1999-2012"),'Result 2005-2012'!J271*SUM($AB$16:$AE$16)/4,IF(AND($M$1=2010,'Calculation sheet'!$AQ271="1999-2012"),'Result 2005-2012'!J271*SUM($AC$16:$AE$16)/3,IF(AND($M$1=2011,'Calculation sheet'!$AQ271="1999-2012"),'Result 2005-2012'!J271*SUM($AD$16:$AE$16)/2,IF(AND($M$1=2012,'Calculation sheet'!$AQ271="1999-2012"),'Result 2005-2012'!J271*$AE$16,""))))))))))))))))</f>
        <v/>
      </c>
      <c r="K271" s="12" t="str">
        <f>IF('Result 2005-2012'!$R271="","",IF($M$1=2005,'Result 2005-2012'!K271,IF(AND($M$1=2006,'Calculation sheet'!$AQ271="2005-2012"),'Result 2005-2012'!K271*SUM($Y$8:$AE$8)/7,IF(AND($M$1=2007,'Calculation sheet'!$AQ271="2005-2012"),'Result 2005-2012'!K271*SUM($Z$8:$AE$8)/6,IF(AND($M$1=2008,'Calculation sheet'!$AQ271="2005-2012"),'Result 2005-2012'!K271*SUM($AA$8:$AE$8)/5,IF(AND($M$1=2009,'Calculation sheet'!$AQ271="2005-2012"),'Result 2005-2012'!K271*SUM($AB$8:$AE$8)/4,IF(AND($M$1=2010,'Calculation sheet'!$AQ271="2005-2012"),'Result 2005-2012'!K271*SUM($AC$8:$AE$8)/3,IF(AND($M$1=2011,'Calculation sheet'!$AQ271="2005-2012"),'Result 2005-2012'!K271*SUM($AD$8:$AE$8)/2,IF(AND($M$1=2012,'Calculation sheet'!$AQ271="2005-2012"),'Result 2005-2012'!K271*$AE$8,IF(AND($M$1=2006,'Calculation sheet'!$AQ271="1999-2012"),'Result 2005-2012'!K271*SUM($Y$17:$AE$17)/7,IF(AND($M$1=2007,'Calculation sheet'!$AQ271="1999-2012"),'Result 2005-2012'!K271*SUM($Z$17:$AE$17)/6,IF(AND($M$1=2008,'Calculation sheet'!$AQ271="1999-2012"),'Result 2005-2012'!K271*SUM($AA$17:$AE$17)/5,IF(AND($M$1=2009,'Calculation sheet'!$AQ271="1999-2012"),'Result 2005-2012'!K271*SUM($AB$17:$AE$17)/4,IF(AND($M$1=2010,'Calculation sheet'!$AQ271="1999-2012"),'Result 2005-2012'!K271*SUM($AC$17:$AE$17)/3,IF(AND($M$1=2011,'Calculation sheet'!$AQ271="1999-2012"),'Result 2005-2012'!K271*SUM($AD$17:$AE$17)/2,IF(AND($M$1=2012,'Calculation sheet'!$AQ271="1999-2012"),'Result 2005-2012'!K271*$AE$17,""))))))))))))))))</f>
        <v/>
      </c>
      <c r="L271" s="12" t="str">
        <f>IF('Result 2005-2012'!$R271="","",IF($M$1=2005,'Result 2005-2012'!L271,IF(AND($M$1=2006,'Calculation sheet'!$AQ271="2005-2012"),'Result 2005-2012'!L271*SUM($Y$9:$AE$9)/7,IF(AND($M$1=2007,'Calculation sheet'!$AQ271="2005-2012"),'Result 2005-2012'!L271*SUM($Z$9:$AE$9)/6,IF(AND($M$1=2008,'Calculation sheet'!$AQ271="2005-2012"),'Result 2005-2012'!L271*SUM($AA$9:$AE$9)/5,IF(AND($M$1=2009,'Calculation sheet'!$AQ271="2005-2012"),'Result 2005-2012'!L271*SUM($AB$9:$AE$9)/4,IF(AND($M$1=2010,'Calculation sheet'!$AQ271="2005-2012"),'Result 2005-2012'!L271*SUM($AC$9:$AE$9)/3,IF(AND($M$1=2011,'Calculation sheet'!$AQ271="2005-2012"),'Result 2005-2012'!L271*SUM($AD$9:$AE$9)/2,IF(AND($M$1=2012,'Calculation sheet'!$AQ271="2005-2012"),'Result 2005-2012'!L271*$AE$9,IF(AND($M$1=2006,'Calculation sheet'!$AQ271="1999-2012"),'Result 2005-2012'!L271*SUM($Y$18:$AE$18)/7,IF(AND($M$1=2007,'Calculation sheet'!$AQ271="1999-2012"),'Result 2005-2012'!L271*SUM($Z$18:$AE$18)/6,IF(AND($M$1=2008,'Calculation sheet'!$AQ271="1999-2012"),'Result 2005-2012'!L271*SUM($AA$18:$AE$18)/5,IF(AND($M$1=2009,'Calculation sheet'!$AQ271="1999-2012"),'Result 2005-2012'!L271*SUM($AB$18:$AE$18)/4,IF(AND($M$1=2010,'Calculation sheet'!$AQ271="1999-2012"),'Result 2005-2012'!L271*SUM($AC$18:$AE$18)/3,IF(AND($M$1=2011,'Calculation sheet'!$AQ271="1999-2012"),'Result 2005-2012'!L271*SUM($AD$18:$AE$18)/2,IF(AND($M$1=2012,'Calculation sheet'!$AQ271="1999-2012"),'Result 2005-2012'!L271*$AE$18,""))))))))))))))))</f>
        <v/>
      </c>
      <c r="M271" s="12" t="str">
        <f t="shared" si="14"/>
        <v/>
      </c>
      <c r="N271" s="12" t="str">
        <f>IF('Result 2005-2012'!$R271="","",IF($M$1=2005,'Result 2005-2012'!N271,IF(AND($M$1=2006,'Calculation sheet'!$AQ271="2005-2012"),'Result 2005-2012'!N271*SUM($Y$10:$AE$10)/7,IF(AND($M$1=2007,'Calculation sheet'!$AQ271="2005-2012"),'Result 2005-2012'!N271*SUM($Z$10:$AE$10)/6,IF(AND($M$1=2008,'Calculation sheet'!$AQ271="2005-2012"),'Result 2005-2012'!N271*SUM($AA$10:$AE$10)/5,IF(AND($M$1=2009,'Calculation sheet'!$AQ271="2005-2012"),'Result 2005-2012'!N271*SUM($AB$10:$AE$10)/4,IF(AND($M$1=2010,'Calculation sheet'!$AQ271="2005-2012"),'Result 2005-2012'!N271*SUM($AC$10:$AE$10)/3,IF(AND($M$1=2011,'Calculation sheet'!$AQ271="2005-2012"),'Result 2005-2012'!N271*SUM($AD$10:$AE$10)/2,IF(AND($M$1=2012,'Calculation sheet'!$AQ271="2005-2012"),'Result 2005-2012'!N271*$AE$10,IF(AND($M$1=2006,'Calculation sheet'!$AQ271="1999-2012"),'Result 2005-2012'!N271*SUM($Y$16:$AE$16)/7,IF(AND($M$1=2007,'Calculation sheet'!$AQ271="1999-2012"),'Result 2005-2012'!N271*SUM($Z$16:$AE$16)/6,IF(AND($M$1=2008,'Calculation sheet'!$AQ271="1999-2012"),'Result 2005-2012'!N271*SUM($AA$16:$AE$16)/5,IF(AND($M$1=2009,'Calculation sheet'!$AQ271="1999-2012"),'Result 2005-2012'!N271*SUM($AB$16:$AE$16)/4,IF(AND($M$1=2010,'Calculation sheet'!$AQ271="1999-2012"),'Result 2005-2012'!N271*SUM($AC$16:$AE$16)/3,IF(AND($M$1=2011,'Calculation sheet'!$AQ271="1999-2012"),'Result 2005-2012'!N271*SUM($AD$16:$AE$16)/2,IF(AND($M$1=2012,'Calculation sheet'!$AQ271="1999-2012"),'Result 2005-2012'!N271*$AE$16,""))))))))))))))))</f>
        <v/>
      </c>
      <c r="O271" s="12" t="str">
        <f>IF('Result 2005-2012'!$R271="","",IF($M$1=2005,'Result 2005-2012'!O271,IF(AND($M$1=2006,'Calculation sheet'!$AQ271="2005-2012"),'Result 2005-2012'!O271*SUM($Y$10:$AE$10)/7,IF(AND($M$1=2007,'Calculation sheet'!$AQ271="2005-2012"),'Result 2005-2012'!O271*SUM($Z$10:$AE$10)/6,IF(AND($M$1=2008,'Calculation sheet'!$AQ271="2005-2012"),'Result 2005-2012'!O271*SUM($AA$10:$AE$10)/5,IF(AND($M$1=2009,'Calculation sheet'!$AQ271="2005-2012"),'Result 2005-2012'!O271*SUM($AB$10:$AE$10)/4,IF(AND($M$1=2010,'Calculation sheet'!$AQ271="2005-2012"),'Result 2005-2012'!O271*SUM($AC$10:$AE$10)/3,IF(AND($M$1=2011,'Calculation sheet'!$AQ271="2005-2012"),'Result 2005-2012'!O271*SUM($AD$10:$AE$10)/2,IF(AND($M$1=2012,'Calculation sheet'!$AQ271="2005-2012"),'Result 2005-2012'!O271*$AE$10,IF(AND($M$1=2006,'Calculation sheet'!$AQ271="1999-2012"),'Result 2005-2012'!O271*SUM($Y$16:$AE$16)/7,IF(AND($M$1=2007,'Calculation sheet'!$AQ271="1999-2012"),'Result 2005-2012'!O271*SUM($Z$16:$AE$16)/6,IF(AND($M$1=2008,'Calculation sheet'!$AQ271="1999-2012"),'Result 2005-2012'!O271*SUM($AA$16:$AE$16)/5,IF(AND($M$1=2009,'Calculation sheet'!$AQ271="1999-2012"),'Result 2005-2012'!O271*SUM($AB$16:$AE$16)/4,IF(AND($M$1=2010,'Calculation sheet'!$AQ271="1999-2012"),'Result 2005-2012'!O271*SUM($AC$16:$AE$16)/3,IF(AND($M$1=2011,'Calculation sheet'!$AQ271="1999-2012"),'Result 2005-2012'!O271*SUM($AD$16:$AE$16)/2,IF(AND($M$1=2012,'Calculation sheet'!$AQ271="1999-2012"),'Result 2005-2012'!O271*$AE$16,""))))))))))))))))</f>
        <v/>
      </c>
      <c r="P271" s="12" t="str">
        <f>IF('Result 2005-2012'!$R271="","",IF($M$1=2005,'Result 2005-2012'!P271,IF(AND($M$1=2006,'Calculation sheet'!$AQ271="2005-2012"),'Result 2005-2012'!P271*SUM($Y$11:$AE$11)/7,IF(AND($M$1=2007,'Calculation sheet'!$AQ271="2005-2012"),'Result 2005-2012'!P271*SUM($Z$11:$AE$11)/6,IF(AND($M$1=2008,'Calculation sheet'!$AQ271="2005-2012"),'Result 2005-2012'!P271*SUM($AA$11:$AE$11)/5,IF(AND($M$1=2009,'Calculation sheet'!$AQ271="2005-2012"),'Result 2005-2012'!P271*SUM($AB$11:$AE$11)/4,IF(AND($M$1=2010,'Calculation sheet'!$AQ271="2005-2012"),'Result 2005-2012'!P271*SUM($AC$11:$AE$11)/3,IF(AND($M$1=2011,'Calculation sheet'!$AQ271="2005-2012"),'Result 2005-2012'!P271*SUM($AD$11:$AE$11)/2,IF(AND($M$1=2012,'Calculation sheet'!$AQ271="2005-2012"),'Result 2005-2012'!P271*$AE$11,IF(AND($M$1=2006,'Calculation sheet'!$AQ271="1999-2012"),'Result 2005-2012'!P271*SUM($Y$16:$AE$16)/7,IF(AND($M$1=2007,'Calculation sheet'!$AQ271="1999-2012"),'Result 2005-2012'!P271*SUM($Z$16:$AE$16)/6,IF(AND($M$1=2008,'Calculation sheet'!$AQ271="1999-2012"),'Result 2005-2012'!P271*SUM($AA$16:$AE$16)/5,IF(AND($M$1=2009,'Calculation sheet'!$AQ271="1999-2012"),'Result 2005-2012'!P271*SUM($AB$16:$AE$16)/4,IF(AND($M$1=2010,'Calculation sheet'!$AQ271="1999-2012"),'Result 2005-2012'!P271*SUM($AC$16:$AE$16)/3,IF(AND($M$1=2011,'Calculation sheet'!$AQ271="1999-2012"),'Result 2005-2012'!P271*SUM($AD$16:$AE$16)/2,IF(AND($M$1=2012,'Calculation sheet'!$AQ271="1999-2012"),'Result 2005-2012'!P271*$AE$16,""))))))))))))))))</f>
        <v/>
      </c>
      <c r="Q271" s="12" t="str">
        <f t="shared" si="15"/>
        <v/>
      </c>
      <c r="R271" s="14" t="str">
        <f t="shared" si="16"/>
        <v/>
      </c>
    </row>
    <row r="272" spans="1:18" x14ac:dyDescent="0.3">
      <c r="A272" s="4" t="str">
        <f>IF('Input data'!A287="","",'Input data'!A287)</f>
        <v/>
      </c>
      <c r="B272" s="4" t="str">
        <f>IF('Input data'!B287="","",'Input data'!B287)</f>
        <v/>
      </c>
      <c r="C272" s="4" t="str">
        <f>IF('Input data'!C287="","",'Input data'!C287)</f>
        <v/>
      </c>
      <c r="D272" s="4" t="str">
        <f>IF('Input data'!D287="","",'Input data'!D287)</f>
        <v/>
      </c>
      <c r="E272" s="4" t="str">
        <f>IF('Input data'!E287="","",'Input data'!E287)</f>
        <v/>
      </c>
      <c r="F272" s="4" t="str">
        <f>IF('Input data'!F287="","",'Input data'!F287)</f>
        <v/>
      </c>
      <c r="G272" s="4">
        <f>IF('Input data'!G287="","",'Input data'!G287)</f>
        <v>0</v>
      </c>
      <c r="H272" s="4" t="str">
        <f>IF('Input data'!H287&gt;0.5,'Input data'!H287,"")</f>
        <v/>
      </c>
      <c r="I272" s="4" t="str">
        <f>IF('Input data'!I287="","",'Input data'!I287)</f>
        <v/>
      </c>
      <c r="J272" s="12" t="str">
        <f>IF('Result 2005-2012'!$R272="","",IF($M$1=2005,'Result 2005-2012'!J272,IF(AND($M$1=2006,'Calculation sheet'!$AQ272="2005-2012"),'Result 2005-2012'!J272*SUM($Y$7:$AE$7)/7,IF(AND($M$1=2007,'Calculation sheet'!$AQ272="2005-2012"),'Result 2005-2012'!J272*SUM($Z$7:$AE$7)/6,IF(AND($M$1=2008,'Calculation sheet'!$AQ272="2005-2012"),'Result 2005-2012'!J272*SUM($AA$7:$AE$7)/5,IF(AND($M$1=2009,'Calculation sheet'!$AQ272="2005-2012"),'Result 2005-2012'!J272*SUM($AB$7:$AE$7)/4,IF(AND($M$1=2010,'Calculation sheet'!$AQ272="2005-2012"),'Result 2005-2012'!J272*SUM($AC$7:$AE$7)/3,IF(AND($M$1=2011,'Calculation sheet'!$AQ272="2005-2012"),'Result 2005-2012'!J272*SUM($AD$7:$AE$7)/2,IF(AND($M$1=2012,'Calculation sheet'!$AQ272="2005-2012"),'Result 2005-2012'!J272*$AE$7,IF(AND($M$1=2006,'Calculation sheet'!$AQ272="1999-2012"),'Result 2005-2012'!J272*SUM($Y$16:$AE$16)/7,IF(AND($M$1=2007,'Calculation sheet'!$AQ272="1999-2012"),'Result 2005-2012'!J272*SUM($Z$16:$AE$16)/6,IF(AND($M$1=2008,'Calculation sheet'!$AQ272="1999-2012"),'Result 2005-2012'!J272*SUM($AA$16:$AE$16)/5,IF(AND($M$1=2009,'Calculation sheet'!$AQ272="1999-2012"),'Result 2005-2012'!J272*SUM($AB$16:$AE$16)/4,IF(AND($M$1=2010,'Calculation sheet'!$AQ272="1999-2012"),'Result 2005-2012'!J272*SUM($AC$16:$AE$16)/3,IF(AND($M$1=2011,'Calculation sheet'!$AQ272="1999-2012"),'Result 2005-2012'!J272*SUM($AD$16:$AE$16)/2,IF(AND($M$1=2012,'Calculation sheet'!$AQ272="1999-2012"),'Result 2005-2012'!J272*$AE$16,""))))))))))))))))</f>
        <v/>
      </c>
      <c r="K272" s="12" t="str">
        <f>IF('Result 2005-2012'!$R272="","",IF($M$1=2005,'Result 2005-2012'!K272,IF(AND($M$1=2006,'Calculation sheet'!$AQ272="2005-2012"),'Result 2005-2012'!K272*SUM($Y$8:$AE$8)/7,IF(AND($M$1=2007,'Calculation sheet'!$AQ272="2005-2012"),'Result 2005-2012'!K272*SUM($Z$8:$AE$8)/6,IF(AND($M$1=2008,'Calculation sheet'!$AQ272="2005-2012"),'Result 2005-2012'!K272*SUM($AA$8:$AE$8)/5,IF(AND($M$1=2009,'Calculation sheet'!$AQ272="2005-2012"),'Result 2005-2012'!K272*SUM($AB$8:$AE$8)/4,IF(AND($M$1=2010,'Calculation sheet'!$AQ272="2005-2012"),'Result 2005-2012'!K272*SUM($AC$8:$AE$8)/3,IF(AND($M$1=2011,'Calculation sheet'!$AQ272="2005-2012"),'Result 2005-2012'!K272*SUM($AD$8:$AE$8)/2,IF(AND($M$1=2012,'Calculation sheet'!$AQ272="2005-2012"),'Result 2005-2012'!K272*$AE$8,IF(AND($M$1=2006,'Calculation sheet'!$AQ272="1999-2012"),'Result 2005-2012'!K272*SUM($Y$17:$AE$17)/7,IF(AND($M$1=2007,'Calculation sheet'!$AQ272="1999-2012"),'Result 2005-2012'!K272*SUM($Z$17:$AE$17)/6,IF(AND($M$1=2008,'Calculation sheet'!$AQ272="1999-2012"),'Result 2005-2012'!K272*SUM($AA$17:$AE$17)/5,IF(AND($M$1=2009,'Calculation sheet'!$AQ272="1999-2012"),'Result 2005-2012'!K272*SUM($AB$17:$AE$17)/4,IF(AND($M$1=2010,'Calculation sheet'!$AQ272="1999-2012"),'Result 2005-2012'!K272*SUM($AC$17:$AE$17)/3,IF(AND($M$1=2011,'Calculation sheet'!$AQ272="1999-2012"),'Result 2005-2012'!K272*SUM($AD$17:$AE$17)/2,IF(AND($M$1=2012,'Calculation sheet'!$AQ272="1999-2012"),'Result 2005-2012'!K272*$AE$17,""))))))))))))))))</f>
        <v/>
      </c>
      <c r="L272" s="12" t="str">
        <f>IF('Result 2005-2012'!$R272="","",IF($M$1=2005,'Result 2005-2012'!L272,IF(AND($M$1=2006,'Calculation sheet'!$AQ272="2005-2012"),'Result 2005-2012'!L272*SUM($Y$9:$AE$9)/7,IF(AND($M$1=2007,'Calculation sheet'!$AQ272="2005-2012"),'Result 2005-2012'!L272*SUM($Z$9:$AE$9)/6,IF(AND($M$1=2008,'Calculation sheet'!$AQ272="2005-2012"),'Result 2005-2012'!L272*SUM($AA$9:$AE$9)/5,IF(AND($M$1=2009,'Calculation sheet'!$AQ272="2005-2012"),'Result 2005-2012'!L272*SUM($AB$9:$AE$9)/4,IF(AND($M$1=2010,'Calculation sheet'!$AQ272="2005-2012"),'Result 2005-2012'!L272*SUM($AC$9:$AE$9)/3,IF(AND($M$1=2011,'Calculation sheet'!$AQ272="2005-2012"),'Result 2005-2012'!L272*SUM($AD$9:$AE$9)/2,IF(AND($M$1=2012,'Calculation sheet'!$AQ272="2005-2012"),'Result 2005-2012'!L272*$AE$9,IF(AND($M$1=2006,'Calculation sheet'!$AQ272="1999-2012"),'Result 2005-2012'!L272*SUM($Y$18:$AE$18)/7,IF(AND($M$1=2007,'Calculation sheet'!$AQ272="1999-2012"),'Result 2005-2012'!L272*SUM($Z$18:$AE$18)/6,IF(AND($M$1=2008,'Calculation sheet'!$AQ272="1999-2012"),'Result 2005-2012'!L272*SUM($AA$18:$AE$18)/5,IF(AND($M$1=2009,'Calculation sheet'!$AQ272="1999-2012"),'Result 2005-2012'!L272*SUM($AB$18:$AE$18)/4,IF(AND($M$1=2010,'Calculation sheet'!$AQ272="1999-2012"),'Result 2005-2012'!L272*SUM($AC$18:$AE$18)/3,IF(AND($M$1=2011,'Calculation sheet'!$AQ272="1999-2012"),'Result 2005-2012'!L272*SUM($AD$18:$AE$18)/2,IF(AND($M$1=2012,'Calculation sheet'!$AQ272="1999-2012"),'Result 2005-2012'!L272*$AE$18,""))))))))))))))))</f>
        <v/>
      </c>
      <c r="M272" s="12" t="str">
        <f t="shared" si="14"/>
        <v/>
      </c>
      <c r="N272" s="12" t="str">
        <f>IF('Result 2005-2012'!$R272="","",IF($M$1=2005,'Result 2005-2012'!N272,IF(AND($M$1=2006,'Calculation sheet'!$AQ272="2005-2012"),'Result 2005-2012'!N272*SUM($Y$10:$AE$10)/7,IF(AND($M$1=2007,'Calculation sheet'!$AQ272="2005-2012"),'Result 2005-2012'!N272*SUM($Z$10:$AE$10)/6,IF(AND($M$1=2008,'Calculation sheet'!$AQ272="2005-2012"),'Result 2005-2012'!N272*SUM($AA$10:$AE$10)/5,IF(AND($M$1=2009,'Calculation sheet'!$AQ272="2005-2012"),'Result 2005-2012'!N272*SUM($AB$10:$AE$10)/4,IF(AND($M$1=2010,'Calculation sheet'!$AQ272="2005-2012"),'Result 2005-2012'!N272*SUM($AC$10:$AE$10)/3,IF(AND($M$1=2011,'Calculation sheet'!$AQ272="2005-2012"),'Result 2005-2012'!N272*SUM($AD$10:$AE$10)/2,IF(AND($M$1=2012,'Calculation sheet'!$AQ272="2005-2012"),'Result 2005-2012'!N272*$AE$10,IF(AND($M$1=2006,'Calculation sheet'!$AQ272="1999-2012"),'Result 2005-2012'!N272*SUM($Y$16:$AE$16)/7,IF(AND($M$1=2007,'Calculation sheet'!$AQ272="1999-2012"),'Result 2005-2012'!N272*SUM($Z$16:$AE$16)/6,IF(AND($M$1=2008,'Calculation sheet'!$AQ272="1999-2012"),'Result 2005-2012'!N272*SUM($AA$16:$AE$16)/5,IF(AND($M$1=2009,'Calculation sheet'!$AQ272="1999-2012"),'Result 2005-2012'!N272*SUM($AB$16:$AE$16)/4,IF(AND($M$1=2010,'Calculation sheet'!$AQ272="1999-2012"),'Result 2005-2012'!N272*SUM($AC$16:$AE$16)/3,IF(AND($M$1=2011,'Calculation sheet'!$AQ272="1999-2012"),'Result 2005-2012'!N272*SUM($AD$16:$AE$16)/2,IF(AND($M$1=2012,'Calculation sheet'!$AQ272="1999-2012"),'Result 2005-2012'!N272*$AE$16,""))))))))))))))))</f>
        <v/>
      </c>
      <c r="O272" s="12" t="str">
        <f>IF('Result 2005-2012'!$R272="","",IF($M$1=2005,'Result 2005-2012'!O272,IF(AND($M$1=2006,'Calculation sheet'!$AQ272="2005-2012"),'Result 2005-2012'!O272*SUM($Y$10:$AE$10)/7,IF(AND($M$1=2007,'Calculation sheet'!$AQ272="2005-2012"),'Result 2005-2012'!O272*SUM($Z$10:$AE$10)/6,IF(AND($M$1=2008,'Calculation sheet'!$AQ272="2005-2012"),'Result 2005-2012'!O272*SUM($AA$10:$AE$10)/5,IF(AND($M$1=2009,'Calculation sheet'!$AQ272="2005-2012"),'Result 2005-2012'!O272*SUM($AB$10:$AE$10)/4,IF(AND($M$1=2010,'Calculation sheet'!$AQ272="2005-2012"),'Result 2005-2012'!O272*SUM($AC$10:$AE$10)/3,IF(AND($M$1=2011,'Calculation sheet'!$AQ272="2005-2012"),'Result 2005-2012'!O272*SUM($AD$10:$AE$10)/2,IF(AND($M$1=2012,'Calculation sheet'!$AQ272="2005-2012"),'Result 2005-2012'!O272*$AE$10,IF(AND($M$1=2006,'Calculation sheet'!$AQ272="1999-2012"),'Result 2005-2012'!O272*SUM($Y$16:$AE$16)/7,IF(AND($M$1=2007,'Calculation sheet'!$AQ272="1999-2012"),'Result 2005-2012'!O272*SUM($Z$16:$AE$16)/6,IF(AND($M$1=2008,'Calculation sheet'!$AQ272="1999-2012"),'Result 2005-2012'!O272*SUM($AA$16:$AE$16)/5,IF(AND($M$1=2009,'Calculation sheet'!$AQ272="1999-2012"),'Result 2005-2012'!O272*SUM($AB$16:$AE$16)/4,IF(AND($M$1=2010,'Calculation sheet'!$AQ272="1999-2012"),'Result 2005-2012'!O272*SUM($AC$16:$AE$16)/3,IF(AND($M$1=2011,'Calculation sheet'!$AQ272="1999-2012"),'Result 2005-2012'!O272*SUM($AD$16:$AE$16)/2,IF(AND($M$1=2012,'Calculation sheet'!$AQ272="1999-2012"),'Result 2005-2012'!O272*$AE$16,""))))))))))))))))</f>
        <v/>
      </c>
      <c r="P272" s="12" t="str">
        <f>IF('Result 2005-2012'!$R272="","",IF($M$1=2005,'Result 2005-2012'!P272,IF(AND($M$1=2006,'Calculation sheet'!$AQ272="2005-2012"),'Result 2005-2012'!P272*SUM($Y$11:$AE$11)/7,IF(AND($M$1=2007,'Calculation sheet'!$AQ272="2005-2012"),'Result 2005-2012'!P272*SUM($Z$11:$AE$11)/6,IF(AND($M$1=2008,'Calculation sheet'!$AQ272="2005-2012"),'Result 2005-2012'!P272*SUM($AA$11:$AE$11)/5,IF(AND($M$1=2009,'Calculation sheet'!$AQ272="2005-2012"),'Result 2005-2012'!P272*SUM($AB$11:$AE$11)/4,IF(AND($M$1=2010,'Calculation sheet'!$AQ272="2005-2012"),'Result 2005-2012'!P272*SUM($AC$11:$AE$11)/3,IF(AND($M$1=2011,'Calculation sheet'!$AQ272="2005-2012"),'Result 2005-2012'!P272*SUM($AD$11:$AE$11)/2,IF(AND($M$1=2012,'Calculation sheet'!$AQ272="2005-2012"),'Result 2005-2012'!P272*$AE$11,IF(AND($M$1=2006,'Calculation sheet'!$AQ272="1999-2012"),'Result 2005-2012'!P272*SUM($Y$16:$AE$16)/7,IF(AND($M$1=2007,'Calculation sheet'!$AQ272="1999-2012"),'Result 2005-2012'!P272*SUM($Z$16:$AE$16)/6,IF(AND($M$1=2008,'Calculation sheet'!$AQ272="1999-2012"),'Result 2005-2012'!P272*SUM($AA$16:$AE$16)/5,IF(AND($M$1=2009,'Calculation sheet'!$AQ272="1999-2012"),'Result 2005-2012'!P272*SUM($AB$16:$AE$16)/4,IF(AND($M$1=2010,'Calculation sheet'!$AQ272="1999-2012"),'Result 2005-2012'!P272*SUM($AC$16:$AE$16)/3,IF(AND($M$1=2011,'Calculation sheet'!$AQ272="1999-2012"),'Result 2005-2012'!P272*SUM($AD$16:$AE$16)/2,IF(AND($M$1=2012,'Calculation sheet'!$AQ272="1999-2012"),'Result 2005-2012'!P272*$AE$16,""))))))))))))))))</f>
        <v/>
      </c>
      <c r="Q272" s="12" t="str">
        <f t="shared" si="15"/>
        <v/>
      </c>
      <c r="R272" s="14" t="str">
        <f t="shared" si="16"/>
        <v/>
      </c>
    </row>
    <row r="273" spans="1:18" x14ac:dyDescent="0.3">
      <c r="A273" s="4" t="str">
        <f>IF('Input data'!A288="","",'Input data'!A288)</f>
        <v/>
      </c>
      <c r="B273" s="4" t="str">
        <f>IF('Input data'!B288="","",'Input data'!B288)</f>
        <v/>
      </c>
      <c r="C273" s="4" t="str">
        <f>IF('Input data'!C288="","",'Input data'!C288)</f>
        <v/>
      </c>
      <c r="D273" s="4" t="str">
        <f>IF('Input data'!D288="","",'Input data'!D288)</f>
        <v/>
      </c>
      <c r="E273" s="4" t="str">
        <f>IF('Input data'!E288="","",'Input data'!E288)</f>
        <v/>
      </c>
      <c r="F273" s="4" t="str">
        <f>IF('Input data'!F288="","",'Input data'!F288)</f>
        <v/>
      </c>
      <c r="G273" s="4">
        <f>IF('Input data'!G288="","",'Input data'!G288)</f>
        <v>0</v>
      </c>
      <c r="H273" s="4" t="str">
        <f>IF('Input data'!H288&gt;0.5,'Input data'!H288,"")</f>
        <v/>
      </c>
      <c r="I273" s="4" t="str">
        <f>IF('Input data'!I288="","",'Input data'!I288)</f>
        <v/>
      </c>
      <c r="J273" s="12" t="str">
        <f>IF('Result 2005-2012'!$R273="","",IF($M$1=2005,'Result 2005-2012'!J273,IF(AND($M$1=2006,'Calculation sheet'!$AQ273="2005-2012"),'Result 2005-2012'!J273*SUM($Y$7:$AE$7)/7,IF(AND($M$1=2007,'Calculation sheet'!$AQ273="2005-2012"),'Result 2005-2012'!J273*SUM($Z$7:$AE$7)/6,IF(AND($M$1=2008,'Calculation sheet'!$AQ273="2005-2012"),'Result 2005-2012'!J273*SUM($AA$7:$AE$7)/5,IF(AND($M$1=2009,'Calculation sheet'!$AQ273="2005-2012"),'Result 2005-2012'!J273*SUM($AB$7:$AE$7)/4,IF(AND($M$1=2010,'Calculation sheet'!$AQ273="2005-2012"),'Result 2005-2012'!J273*SUM($AC$7:$AE$7)/3,IF(AND($M$1=2011,'Calculation sheet'!$AQ273="2005-2012"),'Result 2005-2012'!J273*SUM($AD$7:$AE$7)/2,IF(AND($M$1=2012,'Calculation sheet'!$AQ273="2005-2012"),'Result 2005-2012'!J273*$AE$7,IF(AND($M$1=2006,'Calculation sheet'!$AQ273="1999-2012"),'Result 2005-2012'!J273*SUM($Y$16:$AE$16)/7,IF(AND($M$1=2007,'Calculation sheet'!$AQ273="1999-2012"),'Result 2005-2012'!J273*SUM($Z$16:$AE$16)/6,IF(AND($M$1=2008,'Calculation sheet'!$AQ273="1999-2012"),'Result 2005-2012'!J273*SUM($AA$16:$AE$16)/5,IF(AND($M$1=2009,'Calculation sheet'!$AQ273="1999-2012"),'Result 2005-2012'!J273*SUM($AB$16:$AE$16)/4,IF(AND($M$1=2010,'Calculation sheet'!$AQ273="1999-2012"),'Result 2005-2012'!J273*SUM($AC$16:$AE$16)/3,IF(AND($M$1=2011,'Calculation sheet'!$AQ273="1999-2012"),'Result 2005-2012'!J273*SUM($AD$16:$AE$16)/2,IF(AND($M$1=2012,'Calculation sheet'!$AQ273="1999-2012"),'Result 2005-2012'!J273*$AE$16,""))))))))))))))))</f>
        <v/>
      </c>
      <c r="K273" s="12" t="str">
        <f>IF('Result 2005-2012'!$R273="","",IF($M$1=2005,'Result 2005-2012'!K273,IF(AND($M$1=2006,'Calculation sheet'!$AQ273="2005-2012"),'Result 2005-2012'!K273*SUM($Y$8:$AE$8)/7,IF(AND($M$1=2007,'Calculation sheet'!$AQ273="2005-2012"),'Result 2005-2012'!K273*SUM($Z$8:$AE$8)/6,IF(AND($M$1=2008,'Calculation sheet'!$AQ273="2005-2012"),'Result 2005-2012'!K273*SUM($AA$8:$AE$8)/5,IF(AND($M$1=2009,'Calculation sheet'!$AQ273="2005-2012"),'Result 2005-2012'!K273*SUM($AB$8:$AE$8)/4,IF(AND($M$1=2010,'Calculation sheet'!$AQ273="2005-2012"),'Result 2005-2012'!K273*SUM($AC$8:$AE$8)/3,IF(AND($M$1=2011,'Calculation sheet'!$AQ273="2005-2012"),'Result 2005-2012'!K273*SUM($AD$8:$AE$8)/2,IF(AND($M$1=2012,'Calculation sheet'!$AQ273="2005-2012"),'Result 2005-2012'!K273*$AE$8,IF(AND($M$1=2006,'Calculation sheet'!$AQ273="1999-2012"),'Result 2005-2012'!K273*SUM($Y$17:$AE$17)/7,IF(AND($M$1=2007,'Calculation sheet'!$AQ273="1999-2012"),'Result 2005-2012'!K273*SUM($Z$17:$AE$17)/6,IF(AND($M$1=2008,'Calculation sheet'!$AQ273="1999-2012"),'Result 2005-2012'!K273*SUM($AA$17:$AE$17)/5,IF(AND($M$1=2009,'Calculation sheet'!$AQ273="1999-2012"),'Result 2005-2012'!K273*SUM($AB$17:$AE$17)/4,IF(AND($M$1=2010,'Calculation sheet'!$AQ273="1999-2012"),'Result 2005-2012'!K273*SUM($AC$17:$AE$17)/3,IF(AND($M$1=2011,'Calculation sheet'!$AQ273="1999-2012"),'Result 2005-2012'!K273*SUM($AD$17:$AE$17)/2,IF(AND($M$1=2012,'Calculation sheet'!$AQ273="1999-2012"),'Result 2005-2012'!K273*$AE$17,""))))))))))))))))</f>
        <v/>
      </c>
      <c r="L273" s="12" t="str">
        <f>IF('Result 2005-2012'!$R273="","",IF($M$1=2005,'Result 2005-2012'!L273,IF(AND($M$1=2006,'Calculation sheet'!$AQ273="2005-2012"),'Result 2005-2012'!L273*SUM($Y$9:$AE$9)/7,IF(AND($M$1=2007,'Calculation sheet'!$AQ273="2005-2012"),'Result 2005-2012'!L273*SUM($Z$9:$AE$9)/6,IF(AND($M$1=2008,'Calculation sheet'!$AQ273="2005-2012"),'Result 2005-2012'!L273*SUM($AA$9:$AE$9)/5,IF(AND($M$1=2009,'Calculation sheet'!$AQ273="2005-2012"),'Result 2005-2012'!L273*SUM($AB$9:$AE$9)/4,IF(AND($M$1=2010,'Calculation sheet'!$AQ273="2005-2012"),'Result 2005-2012'!L273*SUM($AC$9:$AE$9)/3,IF(AND($M$1=2011,'Calculation sheet'!$AQ273="2005-2012"),'Result 2005-2012'!L273*SUM($AD$9:$AE$9)/2,IF(AND($M$1=2012,'Calculation sheet'!$AQ273="2005-2012"),'Result 2005-2012'!L273*$AE$9,IF(AND($M$1=2006,'Calculation sheet'!$AQ273="1999-2012"),'Result 2005-2012'!L273*SUM($Y$18:$AE$18)/7,IF(AND($M$1=2007,'Calculation sheet'!$AQ273="1999-2012"),'Result 2005-2012'!L273*SUM($Z$18:$AE$18)/6,IF(AND($M$1=2008,'Calculation sheet'!$AQ273="1999-2012"),'Result 2005-2012'!L273*SUM($AA$18:$AE$18)/5,IF(AND($M$1=2009,'Calculation sheet'!$AQ273="1999-2012"),'Result 2005-2012'!L273*SUM($AB$18:$AE$18)/4,IF(AND($M$1=2010,'Calculation sheet'!$AQ273="1999-2012"),'Result 2005-2012'!L273*SUM($AC$18:$AE$18)/3,IF(AND($M$1=2011,'Calculation sheet'!$AQ273="1999-2012"),'Result 2005-2012'!L273*SUM($AD$18:$AE$18)/2,IF(AND($M$1=2012,'Calculation sheet'!$AQ273="1999-2012"),'Result 2005-2012'!L273*$AE$18,""))))))))))))))))</f>
        <v/>
      </c>
      <c r="M273" s="12" t="str">
        <f t="shared" si="14"/>
        <v/>
      </c>
      <c r="N273" s="12" t="str">
        <f>IF('Result 2005-2012'!$R273="","",IF($M$1=2005,'Result 2005-2012'!N273,IF(AND($M$1=2006,'Calculation sheet'!$AQ273="2005-2012"),'Result 2005-2012'!N273*SUM($Y$10:$AE$10)/7,IF(AND($M$1=2007,'Calculation sheet'!$AQ273="2005-2012"),'Result 2005-2012'!N273*SUM($Z$10:$AE$10)/6,IF(AND($M$1=2008,'Calculation sheet'!$AQ273="2005-2012"),'Result 2005-2012'!N273*SUM($AA$10:$AE$10)/5,IF(AND($M$1=2009,'Calculation sheet'!$AQ273="2005-2012"),'Result 2005-2012'!N273*SUM($AB$10:$AE$10)/4,IF(AND($M$1=2010,'Calculation sheet'!$AQ273="2005-2012"),'Result 2005-2012'!N273*SUM($AC$10:$AE$10)/3,IF(AND($M$1=2011,'Calculation sheet'!$AQ273="2005-2012"),'Result 2005-2012'!N273*SUM($AD$10:$AE$10)/2,IF(AND($M$1=2012,'Calculation sheet'!$AQ273="2005-2012"),'Result 2005-2012'!N273*$AE$10,IF(AND($M$1=2006,'Calculation sheet'!$AQ273="1999-2012"),'Result 2005-2012'!N273*SUM($Y$16:$AE$16)/7,IF(AND($M$1=2007,'Calculation sheet'!$AQ273="1999-2012"),'Result 2005-2012'!N273*SUM($Z$16:$AE$16)/6,IF(AND($M$1=2008,'Calculation sheet'!$AQ273="1999-2012"),'Result 2005-2012'!N273*SUM($AA$16:$AE$16)/5,IF(AND($M$1=2009,'Calculation sheet'!$AQ273="1999-2012"),'Result 2005-2012'!N273*SUM($AB$16:$AE$16)/4,IF(AND($M$1=2010,'Calculation sheet'!$AQ273="1999-2012"),'Result 2005-2012'!N273*SUM($AC$16:$AE$16)/3,IF(AND($M$1=2011,'Calculation sheet'!$AQ273="1999-2012"),'Result 2005-2012'!N273*SUM($AD$16:$AE$16)/2,IF(AND($M$1=2012,'Calculation sheet'!$AQ273="1999-2012"),'Result 2005-2012'!N273*$AE$16,""))))))))))))))))</f>
        <v/>
      </c>
      <c r="O273" s="12" t="str">
        <f>IF('Result 2005-2012'!$R273="","",IF($M$1=2005,'Result 2005-2012'!O273,IF(AND($M$1=2006,'Calculation sheet'!$AQ273="2005-2012"),'Result 2005-2012'!O273*SUM($Y$10:$AE$10)/7,IF(AND($M$1=2007,'Calculation sheet'!$AQ273="2005-2012"),'Result 2005-2012'!O273*SUM($Z$10:$AE$10)/6,IF(AND($M$1=2008,'Calculation sheet'!$AQ273="2005-2012"),'Result 2005-2012'!O273*SUM($AA$10:$AE$10)/5,IF(AND($M$1=2009,'Calculation sheet'!$AQ273="2005-2012"),'Result 2005-2012'!O273*SUM($AB$10:$AE$10)/4,IF(AND($M$1=2010,'Calculation sheet'!$AQ273="2005-2012"),'Result 2005-2012'!O273*SUM($AC$10:$AE$10)/3,IF(AND($M$1=2011,'Calculation sheet'!$AQ273="2005-2012"),'Result 2005-2012'!O273*SUM($AD$10:$AE$10)/2,IF(AND($M$1=2012,'Calculation sheet'!$AQ273="2005-2012"),'Result 2005-2012'!O273*$AE$10,IF(AND($M$1=2006,'Calculation sheet'!$AQ273="1999-2012"),'Result 2005-2012'!O273*SUM($Y$16:$AE$16)/7,IF(AND($M$1=2007,'Calculation sheet'!$AQ273="1999-2012"),'Result 2005-2012'!O273*SUM($Z$16:$AE$16)/6,IF(AND($M$1=2008,'Calculation sheet'!$AQ273="1999-2012"),'Result 2005-2012'!O273*SUM($AA$16:$AE$16)/5,IF(AND($M$1=2009,'Calculation sheet'!$AQ273="1999-2012"),'Result 2005-2012'!O273*SUM($AB$16:$AE$16)/4,IF(AND($M$1=2010,'Calculation sheet'!$AQ273="1999-2012"),'Result 2005-2012'!O273*SUM($AC$16:$AE$16)/3,IF(AND($M$1=2011,'Calculation sheet'!$AQ273="1999-2012"),'Result 2005-2012'!O273*SUM($AD$16:$AE$16)/2,IF(AND($M$1=2012,'Calculation sheet'!$AQ273="1999-2012"),'Result 2005-2012'!O273*$AE$16,""))))))))))))))))</f>
        <v/>
      </c>
      <c r="P273" s="12" t="str">
        <f>IF('Result 2005-2012'!$R273="","",IF($M$1=2005,'Result 2005-2012'!P273,IF(AND($M$1=2006,'Calculation sheet'!$AQ273="2005-2012"),'Result 2005-2012'!P273*SUM($Y$11:$AE$11)/7,IF(AND($M$1=2007,'Calculation sheet'!$AQ273="2005-2012"),'Result 2005-2012'!P273*SUM($Z$11:$AE$11)/6,IF(AND($M$1=2008,'Calculation sheet'!$AQ273="2005-2012"),'Result 2005-2012'!P273*SUM($AA$11:$AE$11)/5,IF(AND($M$1=2009,'Calculation sheet'!$AQ273="2005-2012"),'Result 2005-2012'!P273*SUM($AB$11:$AE$11)/4,IF(AND($M$1=2010,'Calculation sheet'!$AQ273="2005-2012"),'Result 2005-2012'!P273*SUM($AC$11:$AE$11)/3,IF(AND($M$1=2011,'Calculation sheet'!$AQ273="2005-2012"),'Result 2005-2012'!P273*SUM($AD$11:$AE$11)/2,IF(AND($M$1=2012,'Calculation sheet'!$AQ273="2005-2012"),'Result 2005-2012'!P273*$AE$11,IF(AND($M$1=2006,'Calculation sheet'!$AQ273="1999-2012"),'Result 2005-2012'!P273*SUM($Y$16:$AE$16)/7,IF(AND($M$1=2007,'Calculation sheet'!$AQ273="1999-2012"),'Result 2005-2012'!P273*SUM($Z$16:$AE$16)/6,IF(AND($M$1=2008,'Calculation sheet'!$AQ273="1999-2012"),'Result 2005-2012'!P273*SUM($AA$16:$AE$16)/5,IF(AND($M$1=2009,'Calculation sheet'!$AQ273="1999-2012"),'Result 2005-2012'!P273*SUM($AB$16:$AE$16)/4,IF(AND($M$1=2010,'Calculation sheet'!$AQ273="1999-2012"),'Result 2005-2012'!P273*SUM($AC$16:$AE$16)/3,IF(AND($M$1=2011,'Calculation sheet'!$AQ273="1999-2012"),'Result 2005-2012'!P273*SUM($AD$16:$AE$16)/2,IF(AND($M$1=2012,'Calculation sheet'!$AQ273="1999-2012"),'Result 2005-2012'!P273*$AE$16,""))))))))))))))))</f>
        <v/>
      </c>
      <c r="Q273" s="12" t="str">
        <f t="shared" si="15"/>
        <v/>
      </c>
      <c r="R273" s="14" t="str">
        <f t="shared" si="16"/>
        <v/>
      </c>
    </row>
    <row r="274" spans="1:18" x14ac:dyDescent="0.3">
      <c r="A274" s="4" t="str">
        <f>IF('Input data'!A289="","",'Input data'!A289)</f>
        <v/>
      </c>
      <c r="B274" s="4" t="str">
        <f>IF('Input data'!B289="","",'Input data'!B289)</f>
        <v/>
      </c>
      <c r="C274" s="4" t="str">
        <f>IF('Input data'!C289="","",'Input data'!C289)</f>
        <v/>
      </c>
      <c r="D274" s="4" t="str">
        <f>IF('Input data'!D289="","",'Input data'!D289)</f>
        <v/>
      </c>
      <c r="E274" s="4" t="str">
        <f>IF('Input data'!E289="","",'Input data'!E289)</f>
        <v/>
      </c>
      <c r="F274" s="4" t="str">
        <f>IF('Input data'!F289="","",'Input data'!F289)</f>
        <v/>
      </c>
      <c r="G274" s="4">
        <f>IF('Input data'!G289="","",'Input data'!G289)</f>
        <v>0</v>
      </c>
      <c r="H274" s="4" t="str">
        <f>IF('Input data'!H289&gt;0.5,'Input data'!H289,"")</f>
        <v/>
      </c>
      <c r="I274" s="4" t="str">
        <f>IF('Input data'!I289="","",'Input data'!I289)</f>
        <v/>
      </c>
      <c r="J274" s="12" t="str">
        <f>IF('Result 2005-2012'!$R274="","",IF($M$1=2005,'Result 2005-2012'!J274,IF(AND($M$1=2006,'Calculation sheet'!$AQ274="2005-2012"),'Result 2005-2012'!J274*SUM($Y$7:$AE$7)/7,IF(AND($M$1=2007,'Calculation sheet'!$AQ274="2005-2012"),'Result 2005-2012'!J274*SUM($Z$7:$AE$7)/6,IF(AND($M$1=2008,'Calculation sheet'!$AQ274="2005-2012"),'Result 2005-2012'!J274*SUM($AA$7:$AE$7)/5,IF(AND($M$1=2009,'Calculation sheet'!$AQ274="2005-2012"),'Result 2005-2012'!J274*SUM($AB$7:$AE$7)/4,IF(AND($M$1=2010,'Calculation sheet'!$AQ274="2005-2012"),'Result 2005-2012'!J274*SUM($AC$7:$AE$7)/3,IF(AND($M$1=2011,'Calculation sheet'!$AQ274="2005-2012"),'Result 2005-2012'!J274*SUM($AD$7:$AE$7)/2,IF(AND($M$1=2012,'Calculation sheet'!$AQ274="2005-2012"),'Result 2005-2012'!J274*$AE$7,IF(AND($M$1=2006,'Calculation sheet'!$AQ274="1999-2012"),'Result 2005-2012'!J274*SUM($Y$16:$AE$16)/7,IF(AND($M$1=2007,'Calculation sheet'!$AQ274="1999-2012"),'Result 2005-2012'!J274*SUM($Z$16:$AE$16)/6,IF(AND($M$1=2008,'Calculation sheet'!$AQ274="1999-2012"),'Result 2005-2012'!J274*SUM($AA$16:$AE$16)/5,IF(AND($M$1=2009,'Calculation sheet'!$AQ274="1999-2012"),'Result 2005-2012'!J274*SUM($AB$16:$AE$16)/4,IF(AND($M$1=2010,'Calculation sheet'!$AQ274="1999-2012"),'Result 2005-2012'!J274*SUM($AC$16:$AE$16)/3,IF(AND($M$1=2011,'Calculation sheet'!$AQ274="1999-2012"),'Result 2005-2012'!J274*SUM($AD$16:$AE$16)/2,IF(AND($M$1=2012,'Calculation sheet'!$AQ274="1999-2012"),'Result 2005-2012'!J274*$AE$16,""))))))))))))))))</f>
        <v/>
      </c>
      <c r="K274" s="12" t="str">
        <f>IF('Result 2005-2012'!$R274="","",IF($M$1=2005,'Result 2005-2012'!K274,IF(AND($M$1=2006,'Calculation sheet'!$AQ274="2005-2012"),'Result 2005-2012'!K274*SUM($Y$8:$AE$8)/7,IF(AND($M$1=2007,'Calculation sheet'!$AQ274="2005-2012"),'Result 2005-2012'!K274*SUM($Z$8:$AE$8)/6,IF(AND($M$1=2008,'Calculation sheet'!$AQ274="2005-2012"),'Result 2005-2012'!K274*SUM($AA$8:$AE$8)/5,IF(AND($M$1=2009,'Calculation sheet'!$AQ274="2005-2012"),'Result 2005-2012'!K274*SUM($AB$8:$AE$8)/4,IF(AND($M$1=2010,'Calculation sheet'!$AQ274="2005-2012"),'Result 2005-2012'!K274*SUM($AC$8:$AE$8)/3,IF(AND($M$1=2011,'Calculation sheet'!$AQ274="2005-2012"),'Result 2005-2012'!K274*SUM($AD$8:$AE$8)/2,IF(AND($M$1=2012,'Calculation sheet'!$AQ274="2005-2012"),'Result 2005-2012'!K274*$AE$8,IF(AND($M$1=2006,'Calculation sheet'!$AQ274="1999-2012"),'Result 2005-2012'!K274*SUM($Y$17:$AE$17)/7,IF(AND($M$1=2007,'Calculation sheet'!$AQ274="1999-2012"),'Result 2005-2012'!K274*SUM($Z$17:$AE$17)/6,IF(AND($M$1=2008,'Calculation sheet'!$AQ274="1999-2012"),'Result 2005-2012'!K274*SUM($AA$17:$AE$17)/5,IF(AND($M$1=2009,'Calculation sheet'!$AQ274="1999-2012"),'Result 2005-2012'!K274*SUM($AB$17:$AE$17)/4,IF(AND($M$1=2010,'Calculation sheet'!$AQ274="1999-2012"),'Result 2005-2012'!K274*SUM($AC$17:$AE$17)/3,IF(AND($M$1=2011,'Calculation sheet'!$AQ274="1999-2012"),'Result 2005-2012'!K274*SUM($AD$17:$AE$17)/2,IF(AND($M$1=2012,'Calculation sheet'!$AQ274="1999-2012"),'Result 2005-2012'!K274*$AE$17,""))))))))))))))))</f>
        <v/>
      </c>
      <c r="L274" s="12" t="str">
        <f>IF('Result 2005-2012'!$R274="","",IF($M$1=2005,'Result 2005-2012'!L274,IF(AND($M$1=2006,'Calculation sheet'!$AQ274="2005-2012"),'Result 2005-2012'!L274*SUM($Y$9:$AE$9)/7,IF(AND($M$1=2007,'Calculation sheet'!$AQ274="2005-2012"),'Result 2005-2012'!L274*SUM($Z$9:$AE$9)/6,IF(AND($M$1=2008,'Calculation sheet'!$AQ274="2005-2012"),'Result 2005-2012'!L274*SUM($AA$9:$AE$9)/5,IF(AND($M$1=2009,'Calculation sheet'!$AQ274="2005-2012"),'Result 2005-2012'!L274*SUM($AB$9:$AE$9)/4,IF(AND($M$1=2010,'Calculation sheet'!$AQ274="2005-2012"),'Result 2005-2012'!L274*SUM($AC$9:$AE$9)/3,IF(AND($M$1=2011,'Calculation sheet'!$AQ274="2005-2012"),'Result 2005-2012'!L274*SUM($AD$9:$AE$9)/2,IF(AND($M$1=2012,'Calculation sheet'!$AQ274="2005-2012"),'Result 2005-2012'!L274*$AE$9,IF(AND($M$1=2006,'Calculation sheet'!$AQ274="1999-2012"),'Result 2005-2012'!L274*SUM($Y$18:$AE$18)/7,IF(AND($M$1=2007,'Calculation sheet'!$AQ274="1999-2012"),'Result 2005-2012'!L274*SUM($Z$18:$AE$18)/6,IF(AND($M$1=2008,'Calculation sheet'!$AQ274="1999-2012"),'Result 2005-2012'!L274*SUM($AA$18:$AE$18)/5,IF(AND($M$1=2009,'Calculation sheet'!$AQ274="1999-2012"),'Result 2005-2012'!L274*SUM($AB$18:$AE$18)/4,IF(AND($M$1=2010,'Calculation sheet'!$AQ274="1999-2012"),'Result 2005-2012'!L274*SUM($AC$18:$AE$18)/3,IF(AND($M$1=2011,'Calculation sheet'!$AQ274="1999-2012"),'Result 2005-2012'!L274*SUM($AD$18:$AE$18)/2,IF(AND($M$1=2012,'Calculation sheet'!$AQ274="1999-2012"),'Result 2005-2012'!L274*$AE$18,""))))))))))))))))</f>
        <v/>
      </c>
      <c r="M274" s="12" t="str">
        <f t="shared" si="14"/>
        <v/>
      </c>
      <c r="N274" s="12" t="str">
        <f>IF('Result 2005-2012'!$R274="","",IF($M$1=2005,'Result 2005-2012'!N274,IF(AND($M$1=2006,'Calculation sheet'!$AQ274="2005-2012"),'Result 2005-2012'!N274*SUM($Y$10:$AE$10)/7,IF(AND($M$1=2007,'Calculation sheet'!$AQ274="2005-2012"),'Result 2005-2012'!N274*SUM($Z$10:$AE$10)/6,IF(AND($M$1=2008,'Calculation sheet'!$AQ274="2005-2012"),'Result 2005-2012'!N274*SUM($AA$10:$AE$10)/5,IF(AND($M$1=2009,'Calculation sheet'!$AQ274="2005-2012"),'Result 2005-2012'!N274*SUM($AB$10:$AE$10)/4,IF(AND($M$1=2010,'Calculation sheet'!$AQ274="2005-2012"),'Result 2005-2012'!N274*SUM($AC$10:$AE$10)/3,IF(AND($M$1=2011,'Calculation sheet'!$AQ274="2005-2012"),'Result 2005-2012'!N274*SUM($AD$10:$AE$10)/2,IF(AND($M$1=2012,'Calculation sheet'!$AQ274="2005-2012"),'Result 2005-2012'!N274*$AE$10,IF(AND($M$1=2006,'Calculation sheet'!$AQ274="1999-2012"),'Result 2005-2012'!N274*SUM($Y$16:$AE$16)/7,IF(AND($M$1=2007,'Calculation sheet'!$AQ274="1999-2012"),'Result 2005-2012'!N274*SUM($Z$16:$AE$16)/6,IF(AND($M$1=2008,'Calculation sheet'!$AQ274="1999-2012"),'Result 2005-2012'!N274*SUM($AA$16:$AE$16)/5,IF(AND($M$1=2009,'Calculation sheet'!$AQ274="1999-2012"),'Result 2005-2012'!N274*SUM($AB$16:$AE$16)/4,IF(AND($M$1=2010,'Calculation sheet'!$AQ274="1999-2012"),'Result 2005-2012'!N274*SUM($AC$16:$AE$16)/3,IF(AND($M$1=2011,'Calculation sheet'!$AQ274="1999-2012"),'Result 2005-2012'!N274*SUM($AD$16:$AE$16)/2,IF(AND($M$1=2012,'Calculation sheet'!$AQ274="1999-2012"),'Result 2005-2012'!N274*$AE$16,""))))))))))))))))</f>
        <v/>
      </c>
      <c r="O274" s="12" t="str">
        <f>IF('Result 2005-2012'!$R274="","",IF($M$1=2005,'Result 2005-2012'!O274,IF(AND($M$1=2006,'Calculation sheet'!$AQ274="2005-2012"),'Result 2005-2012'!O274*SUM($Y$10:$AE$10)/7,IF(AND($M$1=2007,'Calculation sheet'!$AQ274="2005-2012"),'Result 2005-2012'!O274*SUM($Z$10:$AE$10)/6,IF(AND($M$1=2008,'Calculation sheet'!$AQ274="2005-2012"),'Result 2005-2012'!O274*SUM($AA$10:$AE$10)/5,IF(AND($M$1=2009,'Calculation sheet'!$AQ274="2005-2012"),'Result 2005-2012'!O274*SUM($AB$10:$AE$10)/4,IF(AND($M$1=2010,'Calculation sheet'!$AQ274="2005-2012"),'Result 2005-2012'!O274*SUM($AC$10:$AE$10)/3,IF(AND($M$1=2011,'Calculation sheet'!$AQ274="2005-2012"),'Result 2005-2012'!O274*SUM($AD$10:$AE$10)/2,IF(AND($M$1=2012,'Calculation sheet'!$AQ274="2005-2012"),'Result 2005-2012'!O274*$AE$10,IF(AND($M$1=2006,'Calculation sheet'!$AQ274="1999-2012"),'Result 2005-2012'!O274*SUM($Y$16:$AE$16)/7,IF(AND($M$1=2007,'Calculation sheet'!$AQ274="1999-2012"),'Result 2005-2012'!O274*SUM($Z$16:$AE$16)/6,IF(AND($M$1=2008,'Calculation sheet'!$AQ274="1999-2012"),'Result 2005-2012'!O274*SUM($AA$16:$AE$16)/5,IF(AND($M$1=2009,'Calculation sheet'!$AQ274="1999-2012"),'Result 2005-2012'!O274*SUM($AB$16:$AE$16)/4,IF(AND($M$1=2010,'Calculation sheet'!$AQ274="1999-2012"),'Result 2005-2012'!O274*SUM($AC$16:$AE$16)/3,IF(AND($M$1=2011,'Calculation sheet'!$AQ274="1999-2012"),'Result 2005-2012'!O274*SUM($AD$16:$AE$16)/2,IF(AND($M$1=2012,'Calculation sheet'!$AQ274="1999-2012"),'Result 2005-2012'!O274*$AE$16,""))))))))))))))))</f>
        <v/>
      </c>
      <c r="P274" s="12" t="str">
        <f>IF('Result 2005-2012'!$R274="","",IF($M$1=2005,'Result 2005-2012'!P274,IF(AND($M$1=2006,'Calculation sheet'!$AQ274="2005-2012"),'Result 2005-2012'!P274*SUM($Y$11:$AE$11)/7,IF(AND($M$1=2007,'Calculation sheet'!$AQ274="2005-2012"),'Result 2005-2012'!P274*SUM($Z$11:$AE$11)/6,IF(AND($M$1=2008,'Calculation sheet'!$AQ274="2005-2012"),'Result 2005-2012'!P274*SUM($AA$11:$AE$11)/5,IF(AND($M$1=2009,'Calculation sheet'!$AQ274="2005-2012"),'Result 2005-2012'!P274*SUM($AB$11:$AE$11)/4,IF(AND($M$1=2010,'Calculation sheet'!$AQ274="2005-2012"),'Result 2005-2012'!P274*SUM($AC$11:$AE$11)/3,IF(AND($M$1=2011,'Calculation sheet'!$AQ274="2005-2012"),'Result 2005-2012'!P274*SUM($AD$11:$AE$11)/2,IF(AND($M$1=2012,'Calculation sheet'!$AQ274="2005-2012"),'Result 2005-2012'!P274*$AE$11,IF(AND($M$1=2006,'Calculation sheet'!$AQ274="1999-2012"),'Result 2005-2012'!P274*SUM($Y$16:$AE$16)/7,IF(AND($M$1=2007,'Calculation sheet'!$AQ274="1999-2012"),'Result 2005-2012'!P274*SUM($Z$16:$AE$16)/6,IF(AND($M$1=2008,'Calculation sheet'!$AQ274="1999-2012"),'Result 2005-2012'!P274*SUM($AA$16:$AE$16)/5,IF(AND($M$1=2009,'Calculation sheet'!$AQ274="1999-2012"),'Result 2005-2012'!P274*SUM($AB$16:$AE$16)/4,IF(AND($M$1=2010,'Calculation sheet'!$AQ274="1999-2012"),'Result 2005-2012'!P274*SUM($AC$16:$AE$16)/3,IF(AND($M$1=2011,'Calculation sheet'!$AQ274="1999-2012"),'Result 2005-2012'!P274*SUM($AD$16:$AE$16)/2,IF(AND($M$1=2012,'Calculation sheet'!$AQ274="1999-2012"),'Result 2005-2012'!P274*$AE$16,""))))))))))))))))</f>
        <v/>
      </c>
      <c r="Q274" s="12" t="str">
        <f t="shared" si="15"/>
        <v/>
      </c>
      <c r="R274" s="14" t="str">
        <f t="shared" si="16"/>
        <v/>
      </c>
    </row>
    <row r="275" spans="1:18" x14ac:dyDescent="0.3">
      <c r="A275" s="4" t="str">
        <f>IF('Input data'!A290="","",'Input data'!A290)</f>
        <v/>
      </c>
      <c r="B275" s="4" t="str">
        <f>IF('Input data'!B290="","",'Input data'!B290)</f>
        <v/>
      </c>
      <c r="C275" s="4" t="str">
        <f>IF('Input data'!C290="","",'Input data'!C290)</f>
        <v/>
      </c>
      <c r="D275" s="4" t="str">
        <f>IF('Input data'!D290="","",'Input data'!D290)</f>
        <v/>
      </c>
      <c r="E275" s="4" t="str">
        <f>IF('Input data'!E290="","",'Input data'!E290)</f>
        <v/>
      </c>
      <c r="F275" s="4" t="str">
        <f>IF('Input data'!F290="","",'Input data'!F290)</f>
        <v/>
      </c>
      <c r="G275" s="4">
        <f>IF('Input data'!G290="","",'Input data'!G290)</f>
        <v>0</v>
      </c>
      <c r="H275" s="4" t="str">
        <f>IF('Input data'!H290&gt;0.5,'Input data'!H290,"")</f>
        <v/>
      </c>
      <c r="I275" s="4" t="str">
        <f>IF('Input data'!I290="","",'Input data'!I290)</f>
        <v/>
      </c>
      <c r="J275" s="12" t="str">
        <f>IF('Result 2005-2012'!$R275="","",IF($M$1=2005,'Result 2005-2012'!J275,IF(AND($M$1=2006,'Calculation sheet'!$AQ275="2005-2012"),'Result 2005-2012'!J275*SUM($Y$7:$AE$7)/7,IF(AND($M$1=2007,'Calculation sheet'!$AQ275="2005-2012"),'Result 2005-2012'!J275*SUM($Z$7:$AE$7)/6,IF(AND($M$1=2008,'Calculation sheet'!$AQ275="2005-2012"),'Result 2005-2012'!J275*SUM($AA$7:$AE$7)/5,IF(AND($M$1=2009,'Calculation sheet'!$AQ275="2005-2012"),'Result 2005-2012'!J275*SUM($AB$7:$AE$7)/4,IF(AND($M$1=2010,'Calculation sheet'!$AQ275="2005-2012"),'Result 2005-2012'!J275*SUM($AC$7:$AE$7)/3,IF(AND($M$1=2011,'Calculation sheet'!$AQ275="2005-2012"),'Result 2005-2012'!J275*SUM($AD$7:$AE$7)/2,IF(AND($M$1=2012,'Calculation sheet'!$AQ275="2005-2012"),'Result 2005-2012'!J275*$AE$7,IF(AND($M$1=2006,'Calculation sheet'!$AQ275="1999-2012"),'Result 2005-2012'!J275*SUM($Y$16:$AE$16)/7,IF(AND($M$1=2007,'Calculation sheet'!$AQ275="1999-2012"),'Result 2005-2012'!J275*SUM($Z$16:$AE$16)/6,IF(AND($M$1=2008,'Calculation sheet'!$AQ275="1999-2012"),'Result 2005-2012'!J275*SUM($AA$16:$AE$16)/5,IF(AND($M$1=2009,'Calculation sheet'!$AQ275="1999-2012"),'Result 2005-2012'!J275*SUM($AB$16:$AE$16)/4,IF(AND($M$1=2010,'Calculation sheet'!$AQ275="1999-2012"),'Result 2005-2012'!J275*SUM($AC$16:$AE$16)/3,IF(AND($M$1=2011,'Calculation sheet'!$AQ275="1999-2012"),'Result 2005-2012'!J275*SUM($AD$16:$AE$16)/2,IF(AND($M$1=2012,'Calculation sheet'!$AQ275="1999-2012"),'Result 2005-2012'!J275*$AE$16,""))))))))))))))))</f>
        <v/>
      </c>
      <c r="K275" s="12" t="str">
        <f>IF('Result 2005-2012'!$R275="","",IF($M$1=2005,'Result 2005-2012'!K275,IF(AND($M$1=2006,'Calculation sheet'!$AQ275="2005-2012"),'Result 2005-2012'!K275*SUM($Y$8:$AE$8)/7,IF(AND($M$1=2007,'Calculation sheet'!$AQ275="2005-2012"),'Result 2005-2012'!K275*SUM($Z$8:$AE$8)/6,IF(AND($M$1=2008,'Calculation sheet'!$AQ275="2005-2012"),'Result 2005-2012'!K275*SUM($AA$8:$AE$8)/5,IF(AND($M$1=2009,'Calculation sheet'!$AQ275="2005-2012"),'Result 2005-2012'!K275*SUM($AB$8:$AE$8)/4,IF(AND($M$1=2010,'Calculation sheet'!$AQ275="2005-2012"),'Result 2005-2012'!K275*SUM($AC$8:$AE$8)/3,IF(AND($M$1=2011,'Calculation sheet'!$AQ275="2005-2012"),'Result 2005-2012'!K275*SUM($AD$8:$AE$8)/2,IF(AND($M$1=2012,'Calculation sheet'!$AQ275="2005-2012"),'Result 2005-2012'!K275*$AE$8,IF(AND($M$1=2006,'Calculation sheet'!$AQ275="1999-2012"),'Result 2005-2012'!K275*SUM($Y$17:$AE$17)/7,IF(AND($M$1=2007,'Calculation sheet'!$AQ275="1999-2012"),'Result 2005-2012'!K275*SUM($Z$17:$AE$17)/6,IF(AND($M$1=2008,'Calculation sheet'!$AQ275="1999-2012"),'Result 2005-2012'!K275*SUM($AA$17:$AE$17)/5,IF(AND($M$1=2009,'Calculation sheet'!$AQ275="1999-2012"),'Result 2005-2012'!K275*SUM($AB$17:$AE$17)/4,IF(AND($M$1=2010,'Calculation sheet'!$AQ275="1999-2012"),'Result 2005-2012'!K275*SUM($AC$17:$AE$17)/3,IF(AND($M$1=2011,'Calculation sheet'!$AQ275="1999-2012"),'Result 2005-2012'!K275*SUM($AD$17:$AE$17)/2,IF(AND($M$1=2012,'Calculation sheet'!$AQ275="1999-2012"),'Result 2005-2012'!K275*$AE$17,""))))))))))))))))</f>
        <v/>
      </c>
      <c r="L275" s="12" t="str">
        <f>IF('Result 2005-2012'!$R275="","",IF($M$1=2005,'Result 2005-2012'!L275,IF(AND($M$1=2006,'Calculation sheet'!$AQ275="2005-2012"),'Result 2005-2012'!L275*SUM($Y$9:$AE$9)/7,IF(AND($M$1=2007,'Calculation sheet'!$AQ275="2005-2012"),'Result 2005-2012'!L275*SUM($Z$9:$AE$9)/6,IF(AND($M$1=2008,'Calculation sheet'!$AQ275="2005-2012"),'Result 2005-2012'!L275*SUM($AA$9:$AE$9)/5,IF(AND($M$1=2009,'Calculation sheet'!$AQ275="2005-2012"),'Result 2005-2012'!L275*SUM($AB$9:$AE$9)/4,IF(AND($M$1=2010,'Calculation sheet'!$AQ275="2005-2012"),'Result 2005-2012'!L275*SUM($AC$9:$AE$9)/3,IF(AND($M$1=2011,'Calculation sheet'!$AQ275="2005-2012"),'Result 2005-2012'!L275*SUM($AD$9:$AE$9)/2,IF(AND($M$1=2012,'Calculation sheet'!$AQ275="2005-2012"),'Result 2005-2012'!L275*$AE$9,IF(AND($M$1=2006,'Calculation sheet'!$AQ275="1999-2012"),'Result 2005-2012'!L275*SUM($Y$18:$AE$18)/7,IF(AND($M$1=2007,'Calculation sheet'!$AQ275="1999-2012"),'Result 2005-2012'!L275*SUM($Z$18:$AE$18)/6,IF(AND($M$1=2008,'Calculation sheet'!$AQ275="1999-2012"),'Result 2005-2012'!L275*SUM($AA$18:$AE$18)/5,IF(AND($M$1=2009,'Calculation sheet'!$AQ275="1999-2012"),'Result 2005-2012'!L275*SUM($AB$18:$AE$18)/4,IF(AND($M$1=2010,'Calculation sheet'!$AQ275="1999-2012"),'Result 2005-2012'!L275*SUM($AC$18:$AE$18)/3,IF(AND($M$1=2011,'Calculation sheet'!$AQ275="1999-2012"),'Result 2005-2012'!L275*SUM($AD$18:$AE$18)/2,IF(AND($M$1=2012,'Calculation sheet'!$AQ275="1999-2012"),'Result 2005-2012'!L275*$AE$18,""))))))))))))))))</f>
        <v/>
      </c>
      <c r="M275" s="12" t="str">
        <f t="shared" si="14"/>
        <v/>
      </c>
      <c r="N275" s="12" t="str">
        <f>IF('Result 2005-2012'!$R275="","",IF($M$1=2005,'Result 2005-2012'!N275,IF(AND($M$1=2006,'Calculation sheet'!$AQ275="2005-2012"),'Result 2005-2012'!N275*SUM($Y$10:$AE$10)/7,IF(AND($M$1=2007,'Calculation sheet'!$AQ275="2005-2012"),'Result 2005-2012'!N275*SUM($Z$10:$AE$10)/6,IF(AND($M$1=2008,'Calculation sheet'!$AQ275="2005-2012"),'Result 2005-2012'!N275*SUM($AA$10:$AE$10)/5,IF(AND($M$1=2009,'Calculation sheet'!$AQ275="2005-2012"),'Result 2005-2012'!N275*SUM($AB$10:$AE$10)/4,IF(AND($M$1=2010,'Calculation sheet'!$AQ275="2005-2012"),'Result 2005-2012'!N275*SUM($AC$10:$AE$10)/3,IF(AND($M$1=2011,'Calculation sheet'!$AQ275="2005-2012"),'Result 2005-2012'!N275*SUM($AD$10:$AE$10)/2,IF(AND($M$1=2012,'Calculation sheet'!$AQ275="2005-2012"),'Result 2005-2012'!N275*$AE$10,IF(AND($M$1=2006,'Calculation sheet'!$AQ275="1999-2012"),'Result 2005-2012'!N275*SUM($Y$16:$AE$16)/7,IF(AND($M$1=2007,'Calculation sheet'!$AQ275="1999-2012"),'Result 2005-2012'!N275*SUM($Z$16:$AE$16)/6,IF(AND($M$1=2008,'Calculation sheet'!$AQ275="1999-2012"),'Result 2005-2012'!N275*SUM($AA$16:$AE$16)/5,IF(AND($M$1=2009,'Calculation sheet'!$AQ275="1999-2012"),'Result 2005-2012'!N275*SUM($AB$16:$AE$16)/4,IF(AND($M$1=2010,'Calculation sheet'!$AQ275="1999-2012"),'Result 2005-2012'!N275*SUM($AC$16:$AE$16)/3,IF(AND($M$1=2011,'Calculation sheet'!$AQ275="1999-2012"),'Result 2005-2012'!N275*SUM($AD$16:$AE$16)/2,IF(AND($M$1=2012,'Calculation sheet'!$AQ275="1999-2012"),'Result 2005-2012'!N275*$AE$16,""))))))))))))))))</f>
        <v/>
      </c>
      <c r="O275" s="12" t="str">
        <f>IF('Result 2005-2012'!$R275="","",IF($M$1=2005,'Result 2005-2012'!O275,IF(AND($M$1=2006,'Calculation sheet'!$AQ275="2005-2012"),'Result 2005-2012'!O275*SUM($Y$10:$AE$10)/7,IF(AND($M$1=2007,'Calculation sheet'!$AQ275="2005-2012"),'Result 2005-2012'!O275*SUM($Z$10:$AE$10)/6,IF(AND($M$1=2008,'Calculation sheet'!$AQ275="2005-2012"),'Result 2005-2012'!O275*SUM($AA$10:$AE$10)/5,IF(AND($M$1=2009,'Calculation sheet'!$AQ275="2005-2012"),'Result 2005-2012'!O275*SUM($AB$10:$AE$10)/4,IF(AND($M$1=2010,'Calculation sheet'!$AQ275="2005-2012"),'Result 2005-2012'!O275*SUM($AC$10:$AE$10)/3,IF(AND($M$1=2011,'Calculation sheet'!$AQ275="2005-2012"),'Result 2005-2012'!O275*SUM($AD$10:$AE$10)/2,IF(AND($M$1=2012,'Calculation sheet'!$AQ275="2005-2012"),'Result 2005-2012'!O275*$AE$10,IF(AND($M$1=2006,'Calculation sheet'!$AQ275="1999-2012"),'Result 2005-2012'!O275*SUM($Y$16:$AE$16)/7,IF(AND($M$1=2007,'Calculation sheet'!$AQ275="1999-2012"),'Result 2005-2012'!O275*SUM($Z$16:$AE$16)/6,IF(AND($M$1=2008,'Calculation sheet'!$AQ275="1999-2012"),'Result 2005-2012'!O275*SUM($AA$16:$AE$16)/5,IF(AND($M$1=2009,'Calculation sheet'!$AQ275="1999-2012"),'Result 2005-2012'!O275*SUM($AB$16:$AE$16)/4,IF(AND($M$1=2010,'Calculation sheet'!$AQ275="1999-2012"),'Result 2005-2012'!O275*SUM($AC$16:$AE$16)/3,IF(AND($M$1=2011,'Calculation sheet'!$AQ275="1999-2012"),'Result 2005-2012'!O275*SUM($AD$16:$AE$16)/2,IF(AND($M$1=2012,'Calculation sheet'!$AQ275="1999-2012"),'Result 2005-2012'!O275*$AE$16,""))))))))))))))))</f>
        <v/>
      </c>
      <c r="P275" s="12" t="str">
        <f>IF('Result 2005-2012'!$R275="","",IF($M$1=2005,'Result 2005-2012'!P275,IF(AND($M$1=2006,'Calculation sheet'!$AQ275="2005-2012"),'Result 2005-2012'!P275*SUM($Y$11:$AE$11)/7,IF(AND($M$1=2007,'Calculation sheet'!$AQ275="2005-2012"),'Result 2005-2012'!P275*SUM($Z$11:$AE$11)/6,IF(AND($M$1=2008,'Calculation sheet'!$AQ275="2005-2012"),'Result 2005-2012'!P275*SUM($AA$11:$AE$11)/5,IF(AND($M$1=2009,'Calculation sheet'!$AQ275="2005-2012"),'Result 2005-2012'!P275*SUM($AB$11:$AE$11)/4,IF(AND($M$1=2010,'Calculation sheet'!$AQ275="2005-2012"),'Result 2005-2012'!P275*SUM($AC$11:$AE$11)/3,IF(AND($M$1=2011,'Calculation sheet'!$AQ275="2005-2012"),'Result 2005-2012'!P275*SUM($AD$11:$AE$11)/2,IF(AND($M$1=2012,'Calculation sheet'!$AQ275="2005-2012"),'Result 2005-2012'!P275*$AE$11,IF(AND($M$1=2006,'Calculation sheet'!$AQ275="1999-2012"),'Result 2005-2012'!P275*SUM($Y$16:$AE$16)/7,IF(AND($M$1=2007,'Calculation sheet'!$AQ275="1999-2012"),'Result 2005-2012'!P275*SUM($Z$16:$AE$16)/6,IF(AND($M$1=2008,'Calculation sheet'!$AQ275="1999-2012"),'Result 2005-2012'!P275*SUM($AA$16:$AE$16)/5,IF(AND($M$1=2009,'Calculation sheet'!$AQ275="1999-2012"),'Result 2005-2012'!P275*SUM($AB$16:$AE$16)/4,IF(AND($M$1=2010,'Calculation sheet'!$AQ275="1999-2012"),'Result 2005-2012'!P275*SUM($AC$16:$AE$16)/3,IF(AND($M$1=2011,'Calculation sheet'!$AQ275="1999-2012"),'Result 2005-2012'!P275*SUM($AD$16:$AE$16)/2,IF(AND($M$1=2012,'Calculation sheet'!$AQ275="1999-2012"),'Result 2005-2012'!P275*$AE$16,""))))))))))))))))</f>
        <v/>
      </c>
      <c r="Q275" s="12" t="str">
        <f t="shared" si="15"/>
        <v/>
      </c>
      <c r="R275" s="14" t="str">
        <f t="shared" si="16"/>
        <v/>
      </c>
    </row>
    <row r="276" spans="1:18" x14ac:dyDescent="0.3">
      <c r="A276" s="4" t="str">
        <f>IF('Input data'!A291="","",'Input data'!A291)</f>
        <v/>
      </c>
      <c r="B276" s="4" t="str">
        <f>IF('Input data'!B291="","",'Input data'!B291)</f>
        <v/>
      </c>
      <c r="C276" s="4" t="str">
        <f>IF('Input data'!C291="","",'Input data'!C291)</f>
        <v/>
      </c>
      <c r="D276" s="4" t="str">
        <f>IF('Input data'!D291="","",'Input data'!D291)</f>
        <v/>
      </c>
      <c r="E276" s="4" t="str">
        <f>IF('Input data'!E291="","",'Input data'!E291)</f>
        <v/>
      </c>
      <c r="F276" s="4" t="str">
        <f>IF('Input data'!F291="","",'Input data'!F291)</f>
        <v/>
      </c>
      <c r="G276" s="4">
        <f>IF('Input data'!G291="","",'Input data'!G291)</f>
        <v>0</v>
      </c>
      <c r="H276" s="4" t="str">
        <f>IF('Input data'!H291&gt;0.5,'Input data'!H291,"")</f>
        <v/>
      </c>
      <c r="I276" s="4" t="str">
        <f>IF('Input data'!I291="","",'Input data'!I291)</f>
        <v/>
      </c>
      <c r="J276" s="12" t="str">
        <f>IF('Result 2005-2012'!$R276="","",IF($M$1=2005,'Result 2005-2012'!J276,IF(AND($M$1=2006,'Calculation sheet'!$AQ276="2005-2012"),'Result 2005-2012'!J276*SUM($Y$7:$AE$7)/7,IF(AND($M$1=2007,'Calculation sheet'!$AQ276="2005-2012"),'Result 2005-2012'!J276*SUM($Z$7:$AE$7)/6,IF(AND($M$1=2008,'Calculation sheet'!$AQ276="2005-2012"),'Result 2005-2012'!J276*SUM($AA$7:$AE$7)/5,IF(AND($M$1=2009,'Calculation sheet'!$AQ276="2005-2012"),'Result 2005-2012'!J276*SUM($AB$7:$AE$7)/4,IF(AND($M$1=2010,'Calculation sheet'!$AQ276="2005-2012"),'Result 2005-2012'!J276*SUM($AC$7:$AE$7)/3,IF(AND($M$1=2011,'Calculation sheet'!$AQ276="2005-2012"),'Result 2005-2012'!J276*SUM($AD$7:$AE$7)/2,IF(AND($M$1=2012,'Calculation sheet'!$AQ276="2005-2012"),'Result 2005-2012'!J276*$AE$7,IF(AND($M$1=2006,'Calculation sheet'!$AQ276="1999-2012"),'Result 2005-2012'!J276*SUM($Y$16:$AE$16)/7,IF(AND($M$1=2007,'Calculation sheet'!$AQ276="1999-2012"),'Result 2005-2012'!J276*SUM($Z$16:$AE$16)/6,IF(AND($M$1=2008,'Calculation sheet'!$AQ276="1999-2012"),'Result 2005-2012'!J276*SUM($AA$16:$AE$16)/5,IF(AND($M$1=2009,'Calculation sheet'!$AQ276="1999-2012"),'Result 2005-2012'!J276*SUM($AB$16:$AE$16)/4,IF(AND($M$1=2010,'Calculation sheet'!$AQ276="1999-2012"),'Result 2005-2012'!J276*SUM($AC$16:$AE$16)/3,IF(AND($M$1=2011,'Calculation sheet'!$AQ276="1999-2012"),'Result 2005-2012'!J276*SUM($AD$16:$AE$16)/2,IF(AND($M$1=2012,'Calculation sheet'!$AQ276="1999-2012"),'Result 2005-2012'!J276*$AE$16,""))))))))))))))))</f>
        <v/>
      </c>
      <c r="K276" s="12" t="str">
        <f>IF('Result 2005-2012'!$R276="","",IF($M$1=2005,'Result 2005-2012'!K276,IF(AND($M$1=2006,'Calculation sheet'!$AQ276="2005-2012"),'Result 2005-2012'!K276*SUM($Y$8:$AE$8)/7,IF(AND($M$1=2007,'Calculation sheet'!$AQ276="2005-2012"),'Result 2005-2012'!K276*SUM($Z$8:$AE$8)/6,IF(AND($M$1=2008,'Calculation sheet'!$AQ276="2005-2012"),'Result 2005-2012'!K276*SUM($AA$8:$AE$8)/5,IF(AND($M$1=2009,'Calculation sheet'!$AQ276="2005-2012"),'Result 2005-2012'!K276*SUM($AB$8:$AE$8)/4,IF(AND($M$1=2010,'Calculation sheet'!$AQ276="2005-2012"),'Result 2005-2012'!K276*SUM($AC$8:$AE$8)/3,IF(AND($M$1=2011,'Calculation sheet'!$AQ276="2005-2012"),'Result 2005-2012'!K276*SUM($AD$8:$AE$8)/2,IF(AND($M$1=2012,'Calculation sheet'!$AQ276="2005-2012"),'Result 2005-2012'!K276*$AE$8,IF(AND($M$1=2006,'Calculation sheet'!$AQ276="1999-2012"),'Result 2005-2012'!K276*SUM($Y$17:$AE$17)/7,IF(AND($M$1=2007,'Calculation sheet'!$AQ276="1999-2012"),'Result 2005-2012'!K276*SUM($Z$17:$AE$17)/6,IF(AND($M$1=2008,'Calculation sheet'!$AQ276="1999-2012"),'Result 2005-2012'!K276*SUM($AA$17:$AE$17)/5,IF(AND($M$1=2009,'Calculation sheet'!$AQ276="1999-2012"),'Result 2005-2012'!K276*SUM($AB$17:$AE$17)/4,IF(AND($M$1=2010,'Calculation sheet'!$AQ276="1999-2012"),'Result 2005-2012'!K276*SUM($AC$17:$AE$17)/3,IF(AND($M$1=2011,'Calculation sheet'!$AQ276="1999-2012"),'Result 2005-2012'!K276*SUM($AD$17:$AE$17)/2,IF(AND($M$1=2012,'Calculation sheet'!$AQ276="1999-2012"),'Result 2005-2012'!K276*$AE$17,""))))))))))))))))</f>
        <v/>
      </c>
      <c r="L276" s="12" t="str">
        <f>IF('Result 2005-2012'!$R276="","",IF($M$1=2005,'Result 2005-2012'!L276,IF(AND($M$1=2006,'Calculation sheet'!$AQ276="2005-2012"),'Result 2005-2012'!L276*SUM($Y$9:$AE$9)/7,IF(AND($M$1=2007,'Calculation sheet'!$AQ276="2005-2012"),'Result 2005-2012'!L276*SUM($Z$9:$AE$9)/6,IF(AND($M$1=2008,'Calculation sheet'!$AQ276="2005-2012"),'Result 2005-2012'!L276*SUM($AA$9:$AE$9)/5,IF(AND($M$1=2009,'Calculation sheet'!$AQ276="2005-2012"),'Result 2005-2012'!L276*SUM($AB$9:$AE$9)/4,IF(AND($M$1=2010,'Calculation sheet'!$AQ276="2005-2012"),'Result 2005-2012'!L276*SUM($AC$9:$AE$9)/3,IF(AND($M$1=2011,'Calculation sheet'!$AQ276="2005-2012"),'Result 2005-2012'!L276*SUM($AD$9:$AE$9)/2,IF(AND($M$1=2012,'Calculation sheet'!$AQ276="2005-2012"),'Result 2005-2012'!L276*$AE$9,IF(AND($M$1=2006,'Calculation sheet'!$AQ276="1999-2012"),'Result 2005-2012'!L276*SUM($Y$18:$AE$18)/7,IF(AND($M$1=2007,'Calculation sheet'!$AQ276="1999-2012"),'Result 2005-2012'!L276*SUM($Z$18:$AE$18)/6,IF(AND($M$1=2008,'Calculation sheet'!$AQ276="1999-2012"),'Result 2005-2012'!L276*SUM($AA$18:$AE$18)/5,IF(AND($M$1=2009,'Calculation sheet'!$AQ276="1999-2012"),'Result 2005-2012'!L276*SUM($AB$18:$AE$18)/4,IF(AND($M$1=2010,'Calculation sheet'!$AQ276="1999-2012"),'Result 2005-2012'!L276*SUM($AC$18:$AE$18)/3,IF(AND($M$1=2011,'Calculation sheet'!$AQ276="1999-2012"),'Result 2005-2012'!L276*SUM($AD$18:$AE$18)/2,IF(AND($M$1=2012,'Calculation sheet'!$AQ276="1999-2012"),'Result 2005-2012'!L276*$AE$18,""))))))))))))))))</f>
        <v/>
      </c>
      <c r="M276" s="12" t="str">
        <f t="shared" si="14"/>
        <v/>
      </c>
      <c r="N276" s="12" t="str">
        <f>IF('Result 2005-2012'!$R276="","",IF($M$1=2005,'Result 2005-2012'!N276,IF(AND($M$1=2006,'Calculation sheet'!$AQ276="2005-2012"),'Result 2005-2012'!N276*SUM($Y$10:$AE$10)/7,IF(AND($M$1=2007,'Calculation sheet'!$AQ276="2005-2012"),'Result 2005-2012'!N276*SUM($Z$10:$AE$10)/6,IF(AND($M$1=2008,'Calculation sheet'!$AQ276="2005-2012"),'Result 2005-2012'!N276*SUM($AA$10:$AE$10)/5,IF(AND($M$1=2009,'Calculation sheet'!$AQ276="2005-2012"),'Result 2005-2012'!N276*SUM($AB$10:$AE$10)/4,IF(AND($M$1=2010,'Calculation sheet'!$AQ276="2005-2012"),'Result 2005-2012'!N276*SUM($AC$10:$AE$10)/3,IF(AND($M$1=2011,'Calculation sheet'!$AQ276="2005-2012"),'Result 2005-2012'!N276*SUM($AD$10:$AE$10)/2,IF(AND($M$1=2012,'Calculation sheet'!$AQ276="2005-2012"),'Result 2005-2012'!N276*$AE$10,IF(AND($M$1=2006,'Calculation sheet'!$AQ276="1999-2012"),'Result 2005-2012'!N276*SUM($Y$16:$AE$16)/7,IF(AND($M$1=2007,'Calculation sheet'!$AQ276="1999-2012"),'Result 2005-2012'!N276*SUM($Z$16:$AE$16)/6,IF(AND($M$1=2008,'Calculation sheet'!$AQ276="1999-2012"),'Result 2005-2012'!N276*SUM($AA$16:$AE$16)/5,IF(AND($M$1=2009,'Calculation sheet'!$AQ276="1999-2012"),'Result 2005-2012'!N276*SUM($AB$16:$AE$16)/4,IF(AND($M$1=2010,'Calculation sheet'!$AQ276="1999-2012"),'Result 2005-2012'!N276*SUM($AC$16:$AE$16)/3,IF(AND($M$1=2011,'Calculation sheet'!$AQ276="1999-2012"),'Result 2005-2012'!N276*SUM($AD$16:$AE$16)/2,IF(AND($M$1=2012,'Calculation sheet'!$AQ276="1999-2012"),'Result 2005-2012'!N276*$AE$16,""))))))))))))))))</f>
        <v/>
      </c>
      <c r="O276" s="12" t="str">
        <f>IF('Result 2005-2012'!$R276="","",IF($M$1=2005,'Result 2005-2012'!O276,IF(AND($M$1=2006,'Calculation sheet'!$AQ276="2005-2012"),'Result 2005-2012'!O276*SUM($Y$10:$AE$10)/7,IF(AND($M$1=2007,'Calculation sheet'!$AQ276="2005-2012"),'Result 2005-2012'!O276*SUM($Z$10:$AE$10)/6,IF(AND($M$1=2008,'Calculation sheet'!$AQ276="2005-2012"),'Result 2005-2012'!O276*SUM($AA$10:$AE$10)/5,IF(AND($M$1=2009,'Calculation sheet'!$AQ276="2005-2012"),'Result 2005-2012'!O276*SUM($AB$10:$AE$10)/4,IF(AND($M$1=2010,'Calculation sheet'!$AQ276="2005-2012"),'Result 2005-2012'!O276*SUM($AC$10:$AE$10)/3,IF(AND($M$1=2011,'Calculation sheet'!$AQ276="2005-2012"),'Result 2005-2012'!O276*SUM($AD$10:$AE$10)/2,IF(AND($M$1=2012,'Calculation sheet'!$AQ276="2005-2012"),'Result 2005-2012'!O276*$AE$10,IF(AND($M$1=2006,'Calculation sheet'!$AQ276="1999-2012"),'Result 2005-2012'!O276*SUM($Y$16:$AE$16)/7,IF(AND($M$1=2007,'Calculation sheet'!$AQ276="1999-2012"),'Result 2005-2012'!O276*SUM($Z$16:$AE$16)/6,IF(AND($M$1=2008,'Calculation sheet'!$AQ276="1999-2012"),'Result 2005-2012'!O276*SUM($AA$16:$AE$16)/5,IF(AND($M$1=2009,'Calculation sheet'!$AQ276="1999-2012"),'Result 2005-2012'!O276*SUM($AB$16:$AE$16)/4,IF(AND($M$1=2010,'Calculation sheet'!$AQ276="1999-2012"),'Result 2005-2012'!O276*SUM($AC$16:$AE$16)/3,IF(AND($M$1=2011,'Calculation sheet'!$AQ276="1999-2012"),'Result 2005-2012'!O276*SUM($AD$16:$AE$16)/2,IF(AND($M$1=2012,'Calculation sheet'!$AQ276="1999-2012"),'Result 2005-2012'!O276*$AE$16,""))))))))))))))))</f>
        <v/>
      </c>
      <c r="P276" s="12" t="str">
        <f>IF('Result 2005-2012'!$R276="","",IF($M$1=2005,'Result 2005-2012'!P276,IF(AND($M$1=2006,'Calculation sheet'!$AQ276="2005-2012"),'Result 2005-2012'!P276*SUM($Y$11:$AE$11)/7,IF(AND($M$1=2007,'Calculation sheet'!$AQ276="2005-2012"),'Result 2005-2012'!P276*SUM($Z$11:$AE$11)/6,IF(AND($M$1=2008,'Calculation sheet'!$AQ276="2005-2012"),'Result 2005-2012'!P276*SUM($AA$11:$AE$11)/5,IF(AND($M$1=2009,'Calculation sheet'!$AQ276="2005-2012"),'Result 2005-2012'!P276*SUM($AB$11:$AE$11)/4,IF(AND($M$1=2010,'Calculation sheet'!$AQ276="2005-2012"),'Result 2005-2012'!P276*SUM($AC$11:$AE$11)/3,IF(AND($M$1=2011,'Calculation sheet'!$AQ276="2005-2012"),'Result 2005-2012'!P276*SUM($AD$11:$AE$11)/2,IF(AND($M$1=2012,'Calculation sheet'!$AQ276="2005-2012"),'Result 2005-2012'!P276*$AE$11,IF(AND($M$1=2006,'Calculation sheet'!$AQ276="1999-2012"),'Result 2005-2012'!P276*SUM($Y$16:$AE$16)/7,IF(AND($M$1=2007,'Calculation sheet'!$AQ276="1999-2012"),'Result 2005-2012'!P276*SUM($Z$16:$AE$16)/6,IF(AND($M$1=2008,'Calculation sheet'!$AQ276="1999-2012"),'Result 2005-2012'!P276*SUM($AA$16:$AE$16)/5,IF(AND($M$1=2009,'Calculation sheet'!$AQ276="1999-2012"),'Result 2005-2012'!P276*SUM($AB$16:$AE$16)/4,IF(AND($M$1=2010,'Calculation sheet'!$AQ276="1999-2012"),'Result 2005-2012'!P276*SUM($AC$16:$AE$16)/3,IF(AND($M$1=2011,'Calculation sheet'!$AQ276="1999-2012"),'Result 2005-2012'!P276*SUM($AD$16:$AE$16)/2,IF(AND($M$1=2012,'Calculation sheet'!$AQ276="1999-2012"),'Result 2005-2012'!P276*$AE$16,""))))))))))))))))</f>
        <v/>
      </c>
      <c r="Q276" s="12" t="str">
        <f t="shared" si="15"/>
        <v/>
      </c>
      <c r="R276" s="14" t="str">
        <f t="shared" si="16"/>
        <v/>
      </c>
    </row>
    <row r="277" spans="1:18" x14ac:dyDescent="0.3">
      <c r="A277" s="4" t="str">
        <f>IF('Input data'!A292="","",'Input data'!A292)</f>
        <v/>
      </c>
      <c r="B277" s="4" t="str">
        <f>IF('Input data'!B292="","",'Input data'!B292)</f>
        <v/>
      </c>
      <c r="C277" s="4" t="str">
        <f>IF('Input data'!C292="","",'Input data'!C292)</f>
        <v/>
      </c>
      <c r="D277" s="4" t="str">
        <f>IF('Input data'!D292="","",'Input data'!D292)</f>
        <v/>
      </c>
      <c r="E277" s="4" t="str">
        <f>IF('Input data'!E292="","",'Input data'!E292)</f>
        <v/>
      </c>
      <c r="F277" s="4" t="str">
        <f>IF('Input data'!F292="","",'Input data'!F292)</f>
        <v/>
      </c>
      <c r="G277" s="4">
        <f>IF('Input data'!G292="","",'Input data'!G292)</f>
        <v>0</v>
      </c>
      <c r="H277" s="4" t="str">
        <f>IF('Input data'!H292&gt;0.5,'Input data'!H292,"")</f>
        <v/>
      </c>
      <c r="I277" s="4" t="str">
        <f>IF('Input data'!I292="","",'Input data'!I292)</f>
        <v/>
      </c>
      <c r="J277" s="12" t="str">
        <f>IF('Result 2005-2012'!$R277="","",IF($M$1=2005,'Result 2005-2012'!J277,IF(AND($M$1=2006,'Calculation sheet'!$AQ277="2005-2012"),'Result 2005-2012'!J277*SUM($Y$7:$AE$7)/7,IF(AND($M$1=2007,'Calculation sheet'!$AQ277="2005-2012"),'Result 2005-2012'!J277*SUM($Z$7:$AE$7)/6,IF(AND($M$1=2008,'Calculation sheet'!$AQ277="2005-2012"),'Result 2005-2012'!J277*SUM($AA$7:$AE$7)/5,IF(AND($M$1=2009,'Calculation sheet'!$AQ277="2005-2012"),'Result 2005-2012'!J277*SUM($AB$7:$AE$7)/4,IF(AND($M$1=2010,'Calculation sheet'!$AQ277="2005-2012"),'Result 2005-2012'!J277*SUM($AC$7:$AE$7)/3,IF(AND($M$1=2011,'Calculation sheet'!$AQ277="2005-2012"),'Result 2005-2012'!J277*SUM($AD$7:$AE$7)/2,IF(AND($M$1=2012,'Calculation sheet'!$AQ277="2005-2012"),'Result 2005-2012'!J277*$AE$7,IF(AND($M$1=2006,'Calculation sheet'!$AQ277="1999-2012"),'Result 2005-2012'!J277*SUM($Y$16:$AE$16)/7,IF(AND($M$1=2007,'Calculation sheet'!$AQ277="1999-2012"),'Result 2005-2012'!J277*SUM($Z$16:$AE$16)/6,IF(AND($M$1=2008,'Calculation sheet'!$AQ277="1999-2012"),'Result 2005-2012'!J277*SUM($AA$16:$AE$16)/5,IF(AND($M$1=2009,'Calculation sheet'!$AQ277="1999-2012"),'Result 2005-2012'!J277*SUM($AB$16:$AE$16)/4,IF(AND($M$1=2010,'Calculation sheet'!$AQ277="1999-2012"),'Result 2005-2012'!J277*SUM($AC$16:$AE$16)/3,IF(AND($M$1=2011,'Calculation sheet'!$AQ277="1999-2012"),'Result 2005-2012'!J277*SUM($AD$16:$AE$16)/2,IF(AND($M$1=2012,'Calculation sheet'!$AQ277="1999-2012"),'Result 2005-2012'!J277*$AE$16,""))))))))))))))))</f>
        <v/>
      </c>
      <c r="K277" s="12" t="str">
        <f>IF('Result 2005-2012'!$R277="","",IF($M$1=2005,'Result 2005-2012'!K277,IF(AND($M$1=2006,'Calculation sheet'!$AQ277="2005-2012"),'Result 2005-2012'!K277*SUM($Y$8:$AE$8)/7,IF(AND($M$1=2007,'Calculation sheet'!$AQ277="2005-2012"),'Result 2005-2012'!K277*SUM($Z$8:$AE$8)/6,IF(AND($M$1=2008,'Calculation sheet'!$AQ277="2005-2012"),'Result 2005-2012'!K277*SUM($AA$8:$AE$8)/5,IF(AND($M$1=2009,'Calculation sheet'!$AQ277="2005-2012"),'Result 2005-2012'!K277*SUM($AB$8:$AE$8)/4,IF(AND($M$1=2010,'Calculation sheet'!$AQ277="2005-2012"),'Result 2005-2012'!K277*SUM($AC$8:$AE$8)/3,IF(AND($M$1=2011,'Calculation sheet'!$AQ277="2005-2012"),'Result 2005-2012'!K277*SUM($AD$8:$AE$8)/2,IF(AND($M$1=2012,'Calculation sheet'!$AQ277="2005-2012"),'Result 2005-2012'!K277*$AE$8,IF(AND($M$1=2006,'Calculation sheet'!$AQ277="1999-2012"),'Result 2005-2012'!K277*SUM($Y$17:$AE$17)/7,IF(AND($M$1=2007,'Calculation sheet'!$AQ277="1999-2012"),'Result 2005-2012'!K277*SUM($Z$17:$AE$17)/6,IF(AND($M$1=2008,'Calculation sheet'!$AQ277="1999-2012"),'Result 2005-2012'!K277*SUM($AA$17:$AE$17)/5,IF(AND($M$1=2009,'Calculation sheet'!$AQ277="1999-2012"),'Result 2005-2012'!K277*SUM($AB$17:$AE$17)/4,IF(AND($M$1=2010,'Calculation sheet'!$AQ277="1999-2012"),'Result 2005-2012'!K277*SUM($AC$17:$AE$17)/3,IF(AND($M$1=2011,'Calculation sheet'!$AQ277="1999-2012"),'Result 2005-2012'!K277*SUM($AD$17:$AE$17)/2,IF(AND($M$1=2012,'Calculation sheet'!$AQ277="1999-2012"),'Result 2005-2012'!K277*$AE$17,""))))))))))))))))</f>
        <v/>
      </c>
      <c r="L277" s="12" t="str">
        <f>IF('Result 2005-2012'!$R277="","",IF($M$1=2005,'Result 2005-2012'!L277,IF(AND($M$1=2006,'Calculation sheet'!$AQ277="2005-2012"),'Result 2005-2012'!L277*SUM($Y$9:$AE$9)/7,IF(AND($M$1=2007,'Calculation sheet'!$AQ277="2005-2012"),'Result 2005-2012'!L277*SUM($Z$9:$AE$9)/6,IF(AND($M$1=2008,'Calculation sheet'!$AQ277="2005-2012"),'Result 2005-2012'!L277*SUM($AA$9:$AE$9)/5,IF(AND($M$1=2009,'Calculation sheet'!$AQ277="2005-2012"),'Result 2005-2012'!L277*SUM($AB$9:$AE$9)/4,IF(AND($M$1=2010,'Calculation sheet'!$AQ277="2005-2012"),'Result 2005-2012'!L277*SUM($AC$9:$AE$9)/3,IF(AND($M$1=2011,'Calculation sheet'!$AQ277="2005-2012"),'Result 2005-2012'!L277*SUM($AD$9:$AE$9)/2,IF(AND($M$1=2012,'Calculation sheet'!$AQ277="2005-2012"),'Result 2005-2012'!L277*$AE$9,IF(AND($M$1=2006,'Calculation sheet'!$AQ277="1999-2012"),'Result 2005-2012'!L277*SUM($Y$18:$AE$18)/7,IF(AND($M$1=2007,'Calculation sheet'!$AQ277="1999-2012"),'Result 2005-2012'!L277*SUM($Z$18:$AE$18)/6,IF(AND($M$1=2008,'Calculation sheet'!$AQ277="1999-2012"),'Result 2005-2012'!L277*SUM($AA$18:$AE$18)/5,IF(AND($M$1=2009,'Calculation sheet'!$AQ277="1999-2012"),'Result 2005-2012'!L277*SUM($AB$18:$AE$18)/4,IF(AND($M$1=2010,'Calculation sheet'!$AQ277="1999-2012"),'Result 2005-2012'!L277*SUM($AC$18:$AE$18)/3,IF(AND($M$1=2011,'Calculation sheet'!$AQ277="1999-2012"),'Result 2005-2012'!L277*SUM($AD$18:$AE$18)/2,IF(AND($M$1=2012,'Calculation sheet'!$AQ277="1999-2012"),'Result 2005-2012'!L277*$AE$18,""))))))))))))))))</f>
        <v/>
      </c>
      <c r="M277" s="12" t="str">
        <f t="shared" si="14"/>
        <v/>
      </c>
      <c r="N277" s="12" t="str">
        <f>IF('Result 2005-2012'!$R277="","",IF($M$1=2005,'Result 2005-2012'!N277,IF(AND($M$1=2006,'Calculation sheet'!$AQ277="2005-2012"),'Result 2005-2012'!N277*SUM($Y$10:$AE$10)/7,IF(AND($M$1=2007,'Calculation sheet'!$AQ277="2005-2012"),'Result 2005-2012'!N277*SUM($Z$10:$AE$10)/6,IF(AND($M$1=2008,'Calculation sheet'!$AQ277="2005-2012"),'Result 2005-2012'!N277*SUM($AA$10:$AE$10)/5,IF(AND($M$1=2009,'Calculation sheet'!$AQ277="2005-2012"),'Result 2005-2012'!N277*SUM($AB$10:$AE$10)/4,IF(AND($M$1=2010,'Calculation sheet'!$AQ277="2005-2012"),'Result 2005-2012'!N277*SUM($AC$10:$AE$10)/3,IF(AND($M$1=2011,'Calculation sheet'!$AQ277="2005-2012"),'Result 2005-2012'!N277*SUM($AD$10:$AE$10)/2,IF(AND($M$1=2012,'Calculation sheet'!$AQ277="2005-2012"),'Result 2005-2012'!N277*$AE$10,IF(AND($M$1=2006,'Calculation sheet'!$AQ277="1999-2012"),'Result 2005-2012'!N277*SUM($Y$16:$AE$16)/7,IF(AND($M$1=2007,'Calculation sheet'!$AQ277="1999-2012"),'Result 2005-2012'!N277*SUM($Z$16:$AE$16)/6,IF(AND($M$1=2008,'Calculation sheet'!$AQ277="1999-2012"),'Result 2005-2012'!N277*SUM($AA$16:$AE$16)/5,IF(AND($M$1=2009,'Calculation sheet'!$AQ277="1999-2012"),'Result 2005-2012'!N277*SUM($AB$16:$AE$16)/4,IF(AND($M$1=2010,'Calculation sheet'!$AQ277="1999-2012"),'Result 2005-2012'!N277*SUM($AC$16:$AE$16)/3,IF(AND($M$1=2011,'Calculation sheet'!$AQ277="1999-2012"),'Result 2005-2012'!N277*SUM($AD$16:$AE$16)/2,IF(AND($M$1=2012,'Calculation sheet'!$AQ277="1999-2012"),'Result 2005-2012'!N277*$AE$16,""))))))))))))))))</f>
        <v/>
      </c>
      <c r="O277" s="12" t="str">
        <f>IF('Result 2005-2012'!$R277="","",IF($M$1=2005,'Result 2005-2012'!O277,IF(AND($M$1=2006,'Calculation sheet'!$AQ277="2005-2012"),'Result 2005-2012'!O277*SUM($Y$10:$AE$10)/7,IF(AND($M$1=2007,'Calculation sheet'!$AQ277="2005-2012"),'Result 2005-2012'!O277*SUM($Z$10:$AE$10)/6,IF(AND($M$1=2008,'Calculation sheet'!$AQ277="2005-2012"),'Result 2005-2012'!O277*SUM($AA$10:$AE$10)/5,IF(AND($M$1=2009,'Calculation sheet'!$AQ277="2005-2012"),'Result 2005-2012'!O277*SUM($AB$10:$AE$10)/4,IF(AND($M$1=2010,'Calculation sheet'!$AQ277="2005-2012"),'Result 2005-2012'!O277*SUM($AC$10:$AE$10)/3,IF(AND($M$1=2011,'Calculation sheet'!$AQ277="2005-2012"),'Result 2005-2012'!O277*SUM($AD$10:$AE$10)/2,IF(AND($M$1=2012,'Calculation sheet'!$AQ277="2005-2012"),'Result 2005-2012'!O277*$AE$10,IF(AND($M$1=2006,'Calculation sheet'!$AQ277="1999-2012"),'Result 2005-2012'!O277*SUM($Y$16:$AE$16)/7,IF(AND($M$1=2007,'Calculation sheet'!$AQ277="1999-2012"),'Result 2005-2012'!O277*SUM($Z$16:$AE$16)/6,IF(AND($M$1=2008,'Calculation sheet'!$AQ277="1999-2012"),'Result 2005-2012'!O277*SUM($AA$16:$AE$16)/5,IF(AND($M$1=2009,'Calculation sheet'!$AQ277="1999-2012"),'Result 2005-2012'!O277*SUM($AB$16:$AE$16)/4,IF(AND($M$1=2010,'Calculation sheet'!$AQ277="1999-2012"),'Result 2005-2012'!O277*SUM($AC$16:$AE$16)/3,IF(AND($M$1=2011,'Calculation sheet'!$AQ277="1999-2012"),'Result 2005-2012'!O277*SUM($AD$16:$AE$16)/2,IF(AND($M$1=2012,'Calculation sheet'!$AQ277="1999-2012"),'Result 2005-2012'!O277*$AE$16,""))))))))))))))))</f>
        <v/>
      </c>
      <c r="P277" s="12" t="str">
        <f>IF('Result 2005-2012'!$R277="","",IF($M$1=2005,'Result 2005-2012'!P277,IF(AND($M$1=2006,'Calculation sheet'!$AQ277="2005-2012"),'Result 2005-2012'!P277*SUM($Y$11:$AE$11)/7,IF(AND($M$1=2007,'Calculation sheet'!$AQ277="2005-2012"),'Result 2005-2012'!P277*SUM($Z$11:$AE$11)/6,IF(AND($M$1=2008,'Calculation sheet'!$AQ277="2005-2012"),'Result 2005-2012'!P277*SUM($AA$11:$AE$11)/5,IF(AND($M$1=2009,'Calculation sheet'!$AQ277="2005-2012"),'Result 2005-2012'!P277*SUM($AB$11:$AE$11)/4,IF(AND($M$1=2010,'Calculation sheet'!$AQ277="2005-2012"),'Result 2005-2012'!P277*SUM($AC$11:$AE$11)/3,IF(AND($M$1=2011,'Calculation sheet'!$AQ277="2005-2012"),'Result 2005-2012'!P277*SUM($AD$11:$AE$11)/2,IF(AND($M$1=2012,'Calculation sheet'!$AQ277="2005-2012"),'Result 2005-2012'!P277*$AE$11,IF(AND($M$1=2006,'Calculation sheet'!$AQ277="1999-2012"),'Result 2005-2012'!P277*SUM($Y$16:$AE$16)/7,IF(AND($M$1=2007,'Calculation sheet'!$AQ277="1999-2012"),'Result 2005-2012'!P277*SUM($Z$16:$AE$16)/6,IF(AND($M$1=2008,'Calculation sheet'!$AQ277="1999-2012"),'Result 2005-2012'!P277*SUM($AA$16:$AE$16)/5,IF(AND($M$1=2009,'Calculation sheet'!$AQ277="1999-2012"),'Result 2005-2012'!P277*SUM($AB$16:$AE$16)/4,IF(AND($M$1=2010,'Calculation sheet'!$AQ277="1999-2012"),'Result 2005-2012'!P277*SUM($AC$16:$AE$16)/3,IF(AND($M$1=2011,'Calculation sheet'!$AQ277="1999-2012"),'Result 2005-2012'!P277*SUM($AD$16:$AE$16)/2,IF(AND($M$1=2012,'Calculation sheet'!$AQ277="1999-2012"),'Result 2005-2012'!P277*$AE$16,""))))))))))))))))</f>
        <v/>
      </c>
      <c r="Q277" s="12" t="str">
        <f t="shared" si="15"/>
        <v/>
      </c>
      <c r="R277" s="14" t="str">
        <f t="shared" si="16"/>
        <v/>
      </c>
    </row>
    <row r="278" spans="1:18" x14ac:dyDescent="0.3">
      <c r="A278" s="4" t="str">
        <f>IF('Input data'!A293="","",'Input data'!A293)</f>
        <v/>
      </c>
      <c r="B278" s="4" t="str">
        <f>IF('Input data'!B293="","",'Input data'!B293)</f>
        <v/>
      </c>
      <c r="C278" s="4" t="str">
        <f>IF('Input data'!C293="","",'Input data'!C293)</f>
        <v/>
      </c>
      <c r="D278" s="4" t="str">
        <f>IF('Input data'!D293="","",'Input data'!D293)</f>
        <v/>
      </c>
      <c r="E278" s="4" t="str">
        <f>IF('Input data'!E293="","",'Input data'!E293)</f>
        <v/>
      </c>
      <c r="F278" s="4" t="str">
        <f>IF('Input data'!F293="","",'Input data'!F293)</f>
        <v/>
      </c>
      <c r="G278" s="4">
        <f>IF('Input data'!G293="","",'Input data'!G293)</f>
        <v>0</v>
      </c>
      <c r="H278" s="4" t="str">
        <f>IF('Input data'!H293&gt;0.5,'Input data'!H293,"")</f>
        <v/>
      </c>
      <c r="I278" s="4" t="str">
        <f>IF('Input data'!I293="","",'Input data'!I293)</f>
        <v/>
      </c>
      <c r="J278" s="12" t="str">
        <f>IF('Result 2005-2012'!$R278="","",IF($M$1=2005,'Result 2005-2012'!J278,IF(AND($M$1=2006,'Calculation sheet'!$AQ278="2005-2012"),'Result 2005-2012'!J278*SUM($Y$7:$AE$7)/7,IF(AND($M$1=2007,'Calculation sheet'!$AQ278="2005-2012"),'Result 2005-2012'!J278*SUM($Z$7:$AE$7)/6,IF(AND($M$1=2008,'Calculation sheet'!$AQ278="2005-2012"),'Result 2005-2012'!J278*SUM($AA$7:$AE$7)/5,IF(AND($M$1=2009,'Calculation sheet'!$AQ278="2005-2012"),'Result 2005-2012'!J278*SUM($AB$7:$AE$7)/4,IF(AND($M$1=2010,'Calculation sheet'!$AQ278="2005-2012"),'Result 2005-2012'!J278*SUM($AC$7:$AE$7)/3,IF(AND($M$1=2011,'Calculation sheet'!$AQ278="2005-2012"),'Result 2005-2012'!J278*SUM($AD$7:$AE$7)/2,IF(AND($M$1=2012,'Calculation sheet'!$AQ278="2005-2012"),'Result 2005-2012'!J278*$AE$7,IF(AND($M$1=2006,'Calculation sheet'!$AQ278="1999-2012"),'Result 2005-2012'!J278*SUM($Y$16:$AE$16)/7,IF(AND($M$1=2007,'Calculation sheet'!$AQ278="1999-2012"),'Result 2005-2012'!J278*SUM($Z$16:$AE$16)/6,IF(AND($M$1=2008,'Calculation sheet'!$AQ278="1999-2012"),'Result 2005-2012'!J278*SUM($AA$16:$AE$16)/5,IF(AND($M$1=2009,'Calculation sheet'!$AQ278="1999-2012"),'Result 2005-2012'!J278*SUM($AB$16:$AE$16)/4,IF(AND($M$1=2010,'Calculation sheet'!$AQ278="1999-2012"),'Result 2005-2012'!J278*SUM($AC$16:$AE$16)/3,IF(AND($M$1=2011,'Calculation sheet'!$AQ278="1999-2012"),'Result 2005-2012'!J278*SUM($AD$16:$AE$16)/2,IF(AND($M$1=2012,'Calculation sheet'!$AQ278="1999-2012"),'Result 2005-2012'!J278*$AE$16,""))))))))))))))))</f>
        <v/>
      </c>
      <c r="K278" s="12" t="str">
        <f>IF('Result 2005-2012'!$R278="","",IF($M$1=2005,'Result 2005-2012'!K278,IF(AND($M$1=2006,'Calculation sheet'!$AQ278="2005-2012"),'Result 2005-2012'!K278*SUM($Y$8:$AE$8)/7,IF(AND($M$1=2007,'Calculation sheet'!$AQ278="2005-2012"),'Result 2005-2012'!K278*SUM($Z$8:$AE$8)/6,IF(AND($M$1=2008,'Calculation sheet'!$AQ278="2005-2012"),'Result 2005-2012'!K278*SUM($AA$8:$AE$8)/5,IF(AND($M$1=2009,'Calculation sheet'!$AQ278="2005-2012"),'Result 2005-2012'!K278*SUM($AB$8:$AE$8)/4,IF(AND($M$1=2010,'Calculation sheet'!$AQ278="2005-2012"),'Result 2005-2012'!K278*SUM($AC$8:$AE$8)/3,IF(AND($M$1=2011,'Calculation sheet'!$AQ278="2005-2012"),'Result 2005-2012'!K278*SUM($AD$8:$AE$8)/2,IF(AND($M$1=2012,'Calculation sheet'!$AQ278="2005-2012"),'Result 2005-2012'!K278*$AE$8,IF(AND($M$1=2006,'Calculation sheet'!$AQ278="1999-2012"),'Result 2005-2012'!K278*SUM($Y$17:$AE$17)/7,IF(AND($M$1=2007,'Calculation sheet'!$AQ278="1999-2012"),'Result 2005-2012'!K278*SUM($Z$17:$AE$17)/6,IF(AND($M$1=2008,'Calculation sheet'!$AQ278="1999-2012"),'Result 2005-2012'!K278*SUM($AA$17:$AE$17)/5,IF(AND($M$1=2009,'Calculation sheet'!$AQ278="1999-2012"),'Result 2005-2012'!K278*SUM($AB$17:$AE$17)/4,IF(AND($M$1=2010,'Calculation sheet'!$AQ278="1999-2012"),'Result 2005-2012'!K278*SUM($AC$17:$AE$17)/3,IF(AND($M$1=2011,'Calculation sheet'!$AQ278="1999-2012"),'Result 2005-2012'!K278*SUM($AD$17:$AE$17)/2,IF(AND($M$1=2012,'Calculation sheet'!$AQ278="1999-2012"),'Result 2005-2012'!K278*$AE$17,""))))))))))))))))</f>
        <v/>
      </c>
      <c r="L278" s="12" t="str">
        <f>IF('Result 2005-2012'!$R278="","",IF($M$1=2005,'Result 2005-2012'!L278,IF(AND($M$1=2006,'Calculation sheet'!$AQ278="2005-2012"),'Result 2005-2012'!L278*SUM($Y$9:$AE$9)/7,IF(AND($M$1=2007,'Calculation sheet'!$AQ278="2005-2012"),'Result 2005-2012'!L278*SUM($Z$9:$AE$9)/6,IF(AND($M$1=2008,'Calculation sheet'!$AQ278="2005-2012"),'Result 2005-2012'!L278*SUM($AA$9:$AE$9)/5,IF(AND($M$1=2009,'Calculation sheet'!$AQ278="2005-2012"),'Result 2005-2012'!L278*SUM($AB$9:$AE$9)/4,IF(AND($M$1=2010,'Calculation sheet'!$AQ278="2005-2012"),'Result 2005-2012'!L278*SUM($AC$9:$AE$9)/3,IF(AND($M$1=2011,'Calculation sheet'!$AQ278="2005-2012"),'Result 2005-2012'!L278*SUM($AD$9:$AE$9)/2,IF(AND($M$1=2012,'Calculation sheet'!$AQ278="2005-2012"),'Result 2005-2012'!L278*$AE$9,IF(AND($M$1=2006,'Calculation sheet'!$AQ278="1999-2012"),'Result 2005-2012'!L278*SUM($Y$18:$AE$18)/7,IF(AND($M$1=2007,'Calculation sheet'!$AQ278="1999-2012"),'Result 2005-2012'!L278*SUM($Z$18:$AE$18)/6,IF(AND($M$1=2008,'Calculation sheet'!$AQ278="1999-2012"),'Result 2005-2012'!L278*SUM($AA$18:$AE$18)/5,IF(AND($M$1=2009,'Calculation sheet'!$AQ278="1999-2012"),'Result 2005-2012'!L278*SUM($AB$18:$AE$18)/4,IF(AND($M$1=2010,'Calculation sheet'!$AQ278="1999-2012"),'Result 2005-2012'!L278*SUM($AC$18:$AE$18)/3,IF(AND($M$1=2011,'Calculation sheet'!$AQ278="1999-2012"),'Result 2005-2012'!L278*SUM($AD$18:$AE$18)/2,IF(AND($M$1=2012,'Calculation sheet'!$AQ278="1999-2012"),'Result 2005-2012'!L278*$AE$18,""))))))))))))))))</f>
        <v/>
      </c>
      <c r="M278" s="12" t="str">
        <f t="shared" si="14"/>
        <v/>
      </c>
      <c r="N278" s="12" t="str">
        <f>IF('Result 2005-2012'!$R278="","",IF($M$1=2005,'Result 2005-2012'!N278,IF(AND($M$1=2006,'Calculation sheet'!$AQ278="2005-2012"),'Result 2005-2012'!N278*SUM($Y$10:$AE$10)/7,IF(AND($M$1=2007,'Calculation sheet'!$AQ278="2005-2012"),'Result 2005-2012'!N278*SUM($Z$10:$AE$10)/6,IF(AND($M$1=2008,'Calculation sheet'!$AQ278="2005-2012"),'Result 2005-2012'!N278*SUM($AA$10:$AE$10)/5,IF(AND($M$1=2009,'Calculation sheet'!$AQ278="2005-2012"),'Result 2005-2012'!N278*SUM($AB$10:$AE$10)/4,IF(AND($M$1=2010,'Calculation sheet'!$AQ278="2005-2012"),'Result 2005-2012'!N278*SUM($AC$10:$AE$10)/3,IF(AND($M$1=2011,'Calculation sheet'!$AQ278="2005-2012"),'Result 2005-2012'!N278*SUM($AD$10:$AE$10)/2,IF(AND($M$1=2012,'Calculation sheet'!$AQ278="2005-2012"),'Result 2005-2012'!N278*$AE$10,IF(AND($M$1=2006,'Calculation sheet'!$AQ278="1999-2012"),'Result 2005-2012'!N278*SUM($Y$16:$AE$16)/7,IF(AND($M$1=2007,'Calculation sheet'!$AQ278="1999-2012"),'Result 2005-2012'!N278*SUM($Z$16:$AE$16)/6,IF(AND($M$1=2008,'Calculation sheet'!$AQ278="1999-2012"),'Result 2005-2012'!N278*SUM($AA$16:$AE$16)/5,IF(AND($M$1=2009,'Calculation sheet'!$AQ278="1999-2012"),'Result 2005-2012'!N278*SUM($AB$16:$AE$16)/4,IF(AND($M$1=2010,'Calculation sheet'!$AQ278="1999-2012"),'Result 2005-2012'!N278*SUM($AC$16:$AE$16)/3,IF(AND($M$1=2011,'Calculation sheet'!$AQ278="1999-2012"),'Result 2005-2012'!N278*SUM($AD$16:$AE$16)/2,IF(AND($M$1=2012,'Calculation sheet'!$AQ278="1999-2012"),'Result 2005-2012'!N278*$AE$16,""))))))))))))))))</f>
        <v/>
      </c>
      <c r="O278" s="12" t="str">
        <f>IF('Result 2005-2012'!$R278="","",IF($M$1=2005,'Result 2005-2012'!O278,IF(AND($M$1=2006,'Calculation sheet'!$AQ278="2005-2012"),'Result 2005-2012'!O278*SUM($Y$10:$AE$10)/7,IF(AND($M$1=2007,'Calculation sheet'!$AQ278="2005-2012"),'Result 2005-2012'!O278*SUM($Z$10:$AE$10)/6,IF(AND($M$1=2008,'Calculation sheet'!$AQ278="2005-2012"),'Result 2005-2012'!O278*SUM($AA$10:$AE$10)/5,IF(AND($M$1=2009,'Calculation sheet'!$AQ278="2005-2012"),'Result 2005-2012'!O278*SUM($AB$10:$AE$10)/4,IF(AND($M$1=2010,'Calculation sheet'!$AQ278="2005-2012"),'Result 2005-2012'!O278*SUM($AC$10:$AE$10)/3,IF(AND($M$1=2011,'Calculation sheet'!$AQ278="2005-2012"),'Result 2005-2012'!O278*SUM($AD$10:$AE$10)/2,IF(AND($M$1=2012,'Calculation sheet'!$AQ278="2005-2012"),'Result 2005-2012'!O278*$AE$10,IF(AND($M$1=2006,'Calculation sheet'!$AQ278="1999-2012"),'Result 2005-2012'!O278*SUM($Y$16:$AE$16)/7,IF(AND($M$1=2007,'Calculation sheet'!$AQ278="1999-2012"),'Result 2005-2012'!O278*SUM($Z$16:$AE$16)/6,IF(AND($M$1=2008,'Calculation sheet'!$AQ278="1999-2012"),'Result 2005-2012'!O278*SUM($AA$16:$AE$16)/5,IF(AND($M$1=2009,'Calculation sheet'!$AQ278="1999-2012"),'Result 2005-2012'!O278*SUM($AB$16:$AE$16)/4,IF(AND($M$1=2010,'Calculation sheet'!$AQ278="1999-2012"),'Result 2005-2012'!O278*SUM($AC$16:$AE$16)/3,IF(AND($M$1=2011,'Calculation sheet'!$AQ278="1999-2012"),'Result 2005-2012'!O278*SUM($AD$16:$AE$16)/2,IF(AND($M$1=2012,'Calculation sheet'!$AQ278="1999-2012"),'Result 2005-2012'!O278*$AE$16,""))))))))))))))))</f>
        <v/>
      </c>
      <c r="P278" s="12" t="str">
        <f>IF('Result 2005-2012'!$R278="","",IF($M$1=2005,'Result 2005-2012'!P278,IF(AND($M$1=2006,'Calculation sheet'!$AQ278="2005-2012"),'Result 2005-2012'!P278*SUM($Y$11:$AE$11)/7,IF(AND($M$1=2007,'Calculation sheet'!$AQ278="2005-2012"),'Result 2005-2012'!P278*SUM($Z$11:$AE$11)/6,IF(AND($M$1=2008,'Calculation sheet'!$AQ278="2005-2012"),'Result 2005-2012'!P278*SUM($AA$11:$AE$11)/5,IF(AND($M$1=2009,'Calculation sheet'!$AQ278="2005-2012"),'Result 2005-2012'!P278*SUM($AB$11:$AE$11)/4,IF(AND($M$1=2010,'Calculation sheet'!$AQ278="2005-2012"),'Result 2005-2012'!P278*SUM($AC$11:$AE$11)/3,IF(AND($M$1=2011,'Calculation sheet'!$AQ278="2005-2012"),'Result 2005-2012'!P278*SUM($AD$11:$AE$11)/2,IF(AND($M$1=2012,'Calculation sheet'!$AQ278="2005-2012"),'Result 2005-2012'!P278*$AE$11,IF(AND($M$1=2006,'Calculation sheet'!$AQ278="1999-2012"),'Result 2005-2012'!P278*SUM($Y$16:$AE$16)/7,IF(AND($M$1=2007,'Calculation sheet'!$AQ278="1999-2012"),'Result 2005-2012'!P278*SUM($Z$16:$AE$16)/6,IF(AND($M$1=2008,'Calculation sheet'!$AQ278="1999-2012"),'Result 2005-2012'!P278*SUM($AA$16:$AE$16)/5,IF(AND($M$1=2009,'Calculation sheet'!$AQ278="1999-2012"),'Result 2005-2012'!P278*SUM($AB$16:$AE$16)/4,IF(AND($M$1=2010,'Calculation sheet'!$AQ278="1999-2012"),'Result 2005-2012'!P278*SUM($AC$16:$AE$16)/3,IF(AND($M$1=2011,'Calculation sheet'!$AQ278="1999-2012"),'Result 2005-2012'!P278*SUM($AD$16:$AE$16)/2,IF(AND($M$1=2012,'Calculation sheet'!$AQ278="1999-2012"),'Result 2005-2012'!P278*$AE$16,""))))))))))))))))</f>
        <v/>
      </c>
      <c r="Q278" s="12" t="str">
        <f t="shared" si="15"/>
        <v/>
      </c>
      <c r="R278" s="14" t="str">
        <f t="shared" si="16"/>
        <v/>
      </c>
    </row>
    <row r="279" spans="1:18" x14ac:dyDescent="0.3">
      <c r="A279" s="4" t="str">
        <f>IF('Input data'!A294="","",'Input data'!A294)</f>
        <v/>
      </c>
      <c r="B279" s="4" t="str">
        <f>IF('Input data'!B294="","",'Input data'!B294)</f>
        <v/>
      </c>
      <c r="C279" s="4" t="str">
        <f>IF('Input data'!C294="","",'Input data'!C294)</f>
        <v/>
      </c>
      <c r="D279" s="4" t="str">
        <f>IF('Input data'!D294="","",'Input data'!D294)</f>
        <v/>
      </c>
      <c r="E279" s="4" t="str">
        <f>IF('Input data'!E294="","",'Input data'!E294)</f>
        <v/>
      </c>
      <c r="F279" s="4" t="str">
        <f>IF('Input data'!F294="","",'Input data'!F294)</f>
        <v/>
      </c>
      <c r="G279" s="4">
        <f>IF('Input data'!G294="","",'Input data'!G294)</f>
        <v>0</v>
      </c>
      <c r="H279" s="4" t="str">
        <f>IF('Input data'!H294&gt;0.5,'Input data'!H294,"")</f>
        <v/>
      </c>
      <c r="I279" s="4" t="str">
        <f>IF('Input data'!I294="","",'Input data'!I294)</f>
        <v/>
      </c>
      <c r="J279" s="12" t="str">
        <f>IF('Result 2005-2012'!$R279="","",IF($M$1=2005,'Result 2005-2012'!J279,IF(AND($M$1=2006,'Calculation sheet'!$AQ279="2005-2012"),'Result 2005-2012'!J279*SUM($Y$7:$AE$7)/7,IF(AND($M$1=2007,'Calculation sheet'!$AQ279="2005-2012"),'Result 2005-2012'!J279*SUM($Z$7:$AE$7)/6,IF(AND($M$1=2008,'Calculation sheet'!$AQ279="2005-2012"),'Result 2005-2012'!J279*SUM($AA$7:$AE$7)/5,IF(AND($M$1=2009,'Calculation sheet'!$AQ279="2005-2012"),'Result 2005-2012'!J279*SUM($AB$7:$AE$7)/4,IF(AND($M$1=2010,'Calculation sheet'!$AQ279="2005-2012"),'Result 2005-2012'!J279*SUM($AC$7:$AE$7)/3,IF(AND($M$1=2011,'Calculation sheet'!$AQ279="2005-2012"),'Result 2005-2012'!J279*SUM($AD$7:$AE$7)/2,IF(AND($M$1=2012,'Calculation sheet'!$AQ279="2005-2012"),'Result 2005-2012'!J279*$AE$7,IF(AND($M$1=2006,'Calculation sheet'!$AQ279="1999-2012"),'Result 2005-2012'!J279*SUM($Y$16:$AE$16)/7,IF(AND($M$1=2007,'Calculation sheet'!$AQ279="1999-2012"),'Result 2005-2012'!J279*SUM($Z$16:$AE$16)/6,IF(AND($M$1=2008,'Calculation sheet'!$AQ279="1999-2012"),'Result 2005-2012'!J279*SUM($AA$16:$AE$16)/5,IF(AND($M$1=2009,'Calculation sheet'!$AQ279="1999-2012"),'Result 2005-2012'!J279*SUM($AB$16:$AE$16)/4,IF(AND($M$1=2010,'Calculation sheet'!$AQ279="1999-2012"),'Result 2005-2012'!J279*SUM($AC$16:$AE$16)/3,IF(AND($M$1=2011,'Calculation sheet'!$AQ279="1999-2012"),'Result 2005-2012'!J279*SUM($AD$16:$AE$16)/2,IF(AND($M$1=2012,'Calculation sheet'!$AQ279="1999-2012"),'Result 2005-2012'!J279*$AE$16,""))))))))))))))))</f>
        <v/>
      </c>
      <c r="K279" s="12" t="str">
        <f>IF('Result 2005-2012'!$R279="","",IF($M$1=2005,'Result 2005-2012'!K279,IF(AND($M$1=2006,'Calculation sheet'!$AQ279="2005-2012"),'Result 2005-2012'!K279*SUM($Y$8:$AE$8)/7,IF(AND($M$1=2007,'Calculation sheet'!$AQ279="2005-2012"),'Result 2005-2012'!K279*SUM($Z$8:$AE$8)/6,IF(AND($M$1=2008,'Calculation sheet'!$AQ279="2005-2012"),'Result 2005-2012'!K279*SUM($AA$8:$AE$8)/5,IF(AND($M$1=2009,'Calculation sheet'!$AQ279="2005-2012"),'Result 2005-2012'!K279*SUM($AB$8:$AE$8)/4,IF(AND($M$1=2010,'Calculation sheet'!$AQ279="2005-2012"),'Result 2005-2012'!K279*SUM($AC$8:$AE$8)/3,IF(AND($M$1=2011,'Calculation sheet'!$AQ279="2005-2012"),'Result 2005-2012'!K279*SUM($AD$8:$AE$8)/2,IF(AND($M$1=2012,'Calculation sheet'!$AQ279="2005-2012"),'Result 2005-2012'!K279*$AE$8,IF(AND($M$1=2006,'Calculation sheet'!$AQ279="1999-2012"),'Result 2005-2012'!K279*SUM($Y$17:$AE$17)/7,IF(AND($M$1=2007,'Calculation sheet'!$AQ279="1999-2012"),'Result 2005-2012'!K279*SUM($Z$17:$AE$17)/6,IF(AND($M$1=2008,'Calculation sheet'!$AQ279="1999-2012"),'Result 2005-2012'!K279*SUM($AA$17:$AE$17)/5,IF(AND($M$1=2009,'Calculation sheet'!$AQ279="1999-2012"),'Result 2005-2012'!K279*SUM($AB$17:$AE$17)/4,IF(AND($M$1=2010,'Calculation sheet'!$AQ279="1999-2012"),'Result 2005-2012'!K279*SUM($AC$17:$AE$17)/3,IF(AND($M$1=2011,'Calculation sheet'!$AQ279="1999-2012"),'Result 2005-2012'!K279*SUM($AD$17:$AE$17)/2,IF(AND($M$1=2012,'Calculation sheet'!$AQ279="1999-2012"),'Result 2005-2012'!K279*$AE$17,""))))))))))))))))</f>
        <v/>
      </c>
      <c r="L279" s="12" t="str">
        <f>IF('Result 2005-2012'!$R279="","",IF($M$1=2005,'Result 2005-2012'!L279,IF(AND($M$1=2006,'Calculation sheet'!$AQ279="2005-2012"),'Result 2005-2012'!L279*SUM($Y$9:$AE$9)/7,IF(AND($M$1=2007,'Calculation sheet'!$AQ279="2005-2012"),'Result 2005-2012'!L279*SUM($Z$9:$AE$9)/6,IF(AND($M$1=2008,'Calculation sheet'!$AQ279="2005-2012"),'Result 2005-2012'!L279*SUM($AA$9:$AE$9)/5,IF(AND($M$1=2009,'Calculation sheet'!$AQ279="2005-2012"),'Result 2005-2012'!L279*SUM($AB$9:$AE$9)/4,IF(AND($M$1=2010,'Calculation sheet'!$AQ279="2005-2012"),'Result 2005-2012'!L279*SUM($AC$9:$AE$9)/3,IF(AND($M$1=2011,'Calculation sheet'!$AQ279="2005-2012"),'Result 2005-2012'!L279*SUM($AD$9:$AE$9)/2,IF(AND($M$1=2012,'Calculation sheet'!$AQ279="2005-2012"),'Result 2005-2012'!L279*$AE$9,IF(AND($M$1=2006,'Calculation sheet'!$AQ279="1999-2012"),'Result 2005-2012'!L279*SUM($Y$18:$AE$18)/7,IF(AND($M$1=2007,'Calculation sheet'!$AQ279="1999-2012"),'Result 2005-2012'!L279*SUM($Z$18:$AE$18)/6,IF(AND($M$1=2008,'Calculation sheet'!$AQ279="1999-2012"),'Result 2005-2012'!L279*SUM($AA$18:$AE$18)/5,IF(AND($M$1=2009,'Calculation sheet'!$AQ279="1999-2012"),'Result 2005-2012'!L279*SUM($AB$18:$AE$18)/4,IF(AND($M$1=2010,'Calculation sheet'!$AQ279="1999-2012"),'Result 2005-2012'!L279*SUM($AC$18:$AE$18)/3,IF(AND($M$1=2011,'Calculation sheet'!$AQ279="1999-2012"),'Result 2005-2012'!L279*SUM($AD$18:$AE$18)/2,IF(AND($M$1=2012,'Calculation sheet'!$AQ279="1999-2012"),'Result 2005-2012'!L279*$AE$18,""))))))))))))))))</f>
        <v/>
      </c>
      <c r="M279" s="12" t="str">
        <f t="shared" si="14"/>
        <v/>
      </c>
      <c r="N279" s="12" t="str">
        <f>IF('Result 2005-2012'!$R279="","",IF($M$1=2005,'Result 2005-2012'!N279,IF(AND($M$1=2006,'Calculation sheet'!$AQ279="2005-2012"),'Result 2005-2012'!N279*SUM($Y$10:$AE$10)/7,IF(AND($M$1=2007,'Calculation sheet'!$AQ279="2005-2012"),'Result 2005-2012'!N279*SUM($Z$10:$AE$10)/6,IF(AND($M$1=2008,'Calculation sheet'!$AQ279="2005-2012"),'Result 2005-2012'!N279*SUM($AA$10:$AE$10)/5,IF(AND($M$1=2009,'Calculation sheet'!$AQ279="2005-2012"),'Result 2005-2012'!N279*SUM($AB$10:$AE$10)/4,IF(AND($M$1=2010,'Calculation sheet'!$AQ279="2005-2012"),'Result 2005-2012'!N279*SUM($AC$10:$AE$10)/3,IF(AND($M$1=2011,'Calculation sheet'!$AQ279="2005-2012"),'Result 2005-2012'!N279*SUM($AD$10:$AE$10)/2,IF(AND($M$1=2012,'Calculation sheet'!$AQ279="2005-2012"),'Result 2005-2012'!N279*$AE$10,IF(AND($M$1=2006,'Calculation sheet'!$AQ279="1999-2012"),'Result 2005-2012'!N279*SUM($Y$16:$AE$16)/7,IF(AND($M$1=2007,'Calculation sheet'!$AQ279="1999-2012"),'Result 2005-2012'!N279*SUM($Z$16:$AE$16)/6,IF(AND($M$1=2008,'Calculation sheet'!$AQ279="1999-2012"),'Result 2005-2012'!N279*SUM($AA$16:$AE$16)/5,IF(AND($M$1=2009,'Calculation sheet'!$AQ279="1999-2012"),'Result 2005-2012'!N279*SUM($AB$16:$AE$16)/4,IF(AND($M$1=2010,'Calculation sheet'!$AQ279="1999-2012"),'Result 2005-2012'!N279*SUM($AC$16:$AE$16)/3,IF(AND($M$1=2011,'Calculation sheet'!$AQ279="1999-2012"),'Result 2005-2012'!N279*SUM($AD$16:$AE$16)/2,IF(AND($M$1=2012,'Calculation sheet'!$AQ279="1999-2012"),'Result 2005-2012'!N279*$AE$16,""))))))))))))))))</f>
        <v/>
      </c>
      <c r="O279" s="12" t="str">
        <f>IF('Result 2005-2012'!$R279="","",IF($M$1=2005,'Result 2005-2012'!O279,IF(AND($M$1=2006,'Calculation sheet'!$AQ279="2005-2012"),'Result 2005-2012'!O279*SUM($Y$10:$AE$10)/7,IF(AND($M$1=2007,'Calculation sheet'!$AQ279="2005-2012"),'Result 2005-2012'!O279*SUM($Z$10:$AE$10)/6,IF(AND($M$1=2008,'Calculation sheet'!$AQ279="2005-2012"),'Result 2005-2012'!O279*SUM($AA$10:$AE$10)/5,IF(AND($M$1=2009,'Calculation sheet'!$AQ279="2005-2012"),'Result 2005-2012'!O279*SUM($AB$10:$AE$10)/4,IF(AND($M$1=2010,'Calculation sheet'!$AQ279="2005-2012"),'Result 2005-2012'!O279*SUM($AC$10:$AE$10)/3,IF(AND($M$1=2011,'Calculation sheet'!$AQ279="2005-2012"),'Result 2005-2012'!O279*SUM($AD$10:$AE$10)/2,IF(AND($M$1=2012,'Calculation sheet'!$AQ279="2005-2012"),'Result 2005-2012'!O279*$AE$10,IF(AND($M$1=2006,'Calculation sheet'!$AQ279="1999-2012"),'Result 2005-2012'!O279*SUM($Y$16:$AE$16)/7,IF(AND($M$1=2007,'Calculation sheet'!$AQ279="1999-2012"),'Result 2005-2012'!O279*SUM($Z$16:$AE$16)/6,IF(AND($M$1=2008,'Calculation sheet'!$AQ279="1999-2012"),'Result 2005-2012'!O279*SUM($AA$16:$AE$16)/5,IF(AND($M$1=2009,'Calculation sheet'!$AQ279="1999-2012"),'Result 2005-2012'!O279*SUM($AB$16:$AE$16)/4,IF(AND($M$1=2010,'Calculation sheet'!$AQ279="1999-2012"),'Result 2005-2012'!O279*SUM($AC$16:$AE$16)/3,IF(AND($M$1=2011,'Calculation sheet'!$AQ279="1999-2012"),'Result 2005-2012'!O279*SUM($AD$16:$AE$16)/2,IF(AND($M$1=2012,'Calculation sheet'!$AQ279="1999-2012"),'Result 2005-2012'!O279*$AE$16,""))))))))))))))))</f>
        <v/>
      </c>
      <c r="P279" s="12" t="str">
        <f>IF('Result 2005-2012'!$R279="","",IF($M$1=2005,'Result 2005-2012'!P279,IF(AND($M$1=2006,'Calculation sheet'!$AQ279="2005-2012"),'Result 2005-2012'!P279*SUM($Y$11:$AE$11)/7,IF(AND($M$1=2007,'Calculation sheet'!$AQ279="2005-2012"),'Result 2005-2012'!P279*SUM($Z$11:$AE$11)/6,IF(AND($M$1=2008,'Calculation sheet'!$AQ279="2005-2012"),'Result 2005-2012'!P279*SUM($AA$11:$AE$11)/5,IF(AND($M$1=2009,'Calculation sheet'!$AQ279="2005-2012"),'Result 2005-2012'!P279*SUM($AB$11:$AE$11)/4,IF(AND($M$1=2010,'Calculation sheet'!$AQ279="2005-2012"),'Result 2005-2012'!P279*SUM($AC$11:$AE$11)/3,IF(AND($M$1=2011,'Calculation sheet'!$AQ279="2005-2012"),'Result 2005-2012'!P279*SUM($AD$11:$AE$11)/2,IF(AND($M$1=2012,'Calculation sheet'!$AQ279="2005-2012"),'Result 2005-2012'!P279*$AE$11,IF(AND($M$1=2006,'Calculation sheet'!$AQ279="1999-2012"),'Result 2005-2012'!P279*SUM($Y$16:$AE$16)/7,IF(AND($M$1=2007,'Calculation sheet'!$AQ279="1999-2012"),'Result 2005-2012'!P279*SUM($Z$16:$AE$16)/6,IF(AND($M$1=2008,'Calculation sheet'!$AQ279="1999-2012"),'Result 2005-2012'!P279*SUM($AA$16:$AE$16)/5,IF(AND($M$1=2009,'Calculation sheet'!$AQ279="1999-2012"),'Result 2005-2012'!P279*SUM($AB$16:$AE$16)/4,IF(AND($M$1=2010,'Calculation sheet'!$AQ279="1999-2012"),'Result 2005-2012'!P279*SUM($AC$16:$AE$16)/3,IF(AND($M$1=2011,'Calculation sheet'!$AQ279="1999-2012"),'Result 2005-2012'!P279*SUM($AD$16:$AE$16)/2,IF(AND($M$1=2012,'Calculation sheet'!$AQ279="1999-2012"),'Result 2005-2012'!P279*$AE$16,""))))))))))))))))</f>
        <v/>
      </c>
      <c r="Q279" s="12" t="str">
        <f t="shared" si="15"/>
        <v/>
      </c>
      <c r="R279" s="14" t="str">
        <f t="shared" si="16"/>
        <v/>
      </c>
    </row>
    <row r="280" spans="1:18" x14ac:dyDescent="0.3">
      <c r="A280" s="4" t="str">
        <f>IF('Input data'!A295="","",'Input data'!A295)</f>
        <v/>
      </c>
      <c r="B280" s="4" t="str">
        <f>IF('Input data'!B295="","",'Input data'!B295)</f>
        <v/>
      </c>
      <c r="C280" s="4" t="str">
        <f>IF('Input data'!C295="","",'Input data'!C295)</f>
        <v/>
      </c>
      <c r="D280" s="4" t="str">
        <f>IF('Input data'!D295="","",'Input data'!D295)</f>
        <v/>
      </c>
      <c r="E280" s="4" t="str">
        <f>IF('Input data'!E295="","",'Input data'!E295)</f>
        <v/>
      </c>
      <c r="F280" s="4" t="str">
        <f>IF('Input data'!F295="","",'Input data'!F295)</f>
        <v/>
      </c>
      <c r="G280" s="4">
        <f>IF('Input data'!G295="","",'Input data'!G295)</f>
        <v>0</v>
      </c>
      <c r="H280" s="4" t="str">
        <f>IF('Input data'!H295&gt;0.5,'Input data'!H295,"")</f>
        <v/>
      </c>
      <c r="I280" s="4" t="str">
        <f>IF('Input data'!I295="","",'Input data'!I295)</f>
        <v/>
      </c>
      <c r="J280" s="12" t="str">
        <f>IF('Result 2005-2012'!$R280="","",IF($M$1=2005,'Result 2005-2012'!J280,IF(AND($M$1=2006,'Calculation sheet'!$AQ280="2005-2012"),'Result 2005-2012'!J280*SUM($Y$7:$AE$7)/7,IF(AND($M$1=2007,'Calculation sheet'!$AQ280="2005-2012"),'Result 2005-2012'!J280*SUM($Z$7:$AE$7)/6,IF(AND($M$1=2008,'Calculation sheet'!$AQ280="2005-2012"),'Result 2005-2012'!J280*SUM($AA$7:$AE$7)/5,IF(AND($M$1=2009,'Calculation sheet'!$AQ280="2005-2012"),'Result 2005-2012'!J280*SUM($AB$7:$AE$7)/4,IF(AND($M$1=2010,'Calculation sheet'!$AQ280="2005-2012"),'Result 2005-2012'!J280*SUM($AC$7:$AE$7)/3,IF(AND($M$1=2011,'Calculation sheet'!$AQ280="2005-2012"),'Result 2005-2012'!J280*SUM($AD$7:$AE$7)/2,IF(AND($M$1=2012,'Calculation sheet'!$AQ280="2005-2012"),'Result 2005-2012'!J280*$AE$7,IF(AND($M$1=2006,'Calculation sheet'!$AQ280="1999-2012"),'Result 2005-2012'!J280*SUM($Y$16:$AE$16)/7,IF(AND($M$1=2007,'Calculation sheet'!$AQ280="1999-2012"),'Result 2005-2012'!J280*SUM($Z$16:$AE$16)/6,IF(AND($M$1=2008,'Calculation sheet'!$AQ280="1999-2012"),'Result 2005-2012'!J280*SUM($AA$16:$AE$16)/5,IF(AND($M$1=2009,'Calculation sheet'!$AQ280="1999-2012"),'Result 2005-2012'!J280*SUM($AB$16:$AE$16)/4,IF(AND($M$1=2010,'Calculation sheet'!$AQ280="1999-2012"),'Result 2005-2012'!J280*SUM($AC$16:$AE$16)/3,IF(AND($M$1=2011,'Calculation sheet'!$AQ280="1999-2012"),'Result 2005-2012'!J280*SUM($AD$16:$AE$16)/2,IF(AND($M$1=2012,'Calculation sheet'!$AQ280="1999-2012"),'Result 2005-2012'!J280*$AE$16,""))))))))))))))))</f>
        <v/>
      </c>
      <c r="K280" s="12" t="str">
        <f>IF('Result 2005-2012'!$R280="","",IF($M$1=2005,'Result 2005-2012'!K280,IF(AND($M$1=2006,'Calculation sheet'!$AQ280="2005-2012"),'Result 2005-2012'!K280*SUM($Y$8:$AE$8)/7,IF(AND($M$1=2007,'Calculation sheet'!$AQ280="2005-2012"),'Result 2005-2012'!K280*SUM($Z$8:$AE$8)/6,IF(AND($M$1=2008,'Calculation sheet'!$AQ280="2005-2012"),'Result 2005-2012'!K280*SUM($AA$8:$AE$8)/5,IF(AND($M$1=2009,'Calculation sheet'!$AQ280="2005-2012"),'Result 2005-2012'!K280*SUM($AB$8:$AE$8)/4,IF(AND($M$1=2010,'Calculation sheet'!$AQ280="2005-2012"),'Result 2005-2012'!K280*SUM($AC$8:$AE$8)/3,IF(AND($M$1=2011,'Calculation sheet'!$AQ280="2005-2012"),'Result 2005-2012'!K280*SUM($AD$8:$AE$8)/2,IF(AND($M$1=2012,'Calculation sheet'!$AQ280="2005-2012"),'Result 2005-2012'!K280*$AE$8,IF(AND($M$1=2006,'Calculation sheet'!$AQ280="1999-2012"),'Result 2005-2012'!K280*SUM($Y$17:$AE$17)/7,IF(AND($M$1=2007,'Calculation sheet'!$AQ280="1999-2012"),'Result 2005-2012'!K280*SUM($Z$17:$AE$17)/6,IF(AND($M$1=2008,'Calculation sheet'!$AQ280="1999-2012"),'Result 2005-2012'!K280*SUM($AA$17:$AE$17)/5,IF(AND($M$1=2009,'Calculation sheet'!$AQ280="1999-2012"),'Result 2005-2012'!K280*SUM($AB$17:$AE$17)/4,IF(AND($M$1=2010,'Calculation sheet'!$AQ280="1999-2012"),'Result 2005-2012'!K280*SUM($AC$17:$AE$17)/3,IF(AND($M$1=2011,'Calculation sheet'!$AQ280="1999-2012"),'Result 2005-2012'!K280*SUM($AD$17:$AE$17)/2,IF(AND($M$1=2012,'Calculation sheet'!$AQ280="1999-2012"),'Result 2005-2012'!K280*$AE$17,""))))))))))))))))</f>
        <v/>
      </c>
      <c r="L280" s="12" t="str">
        <f>IF('Result 2005-2012'!$R280="","",IF($M$1=2005,'Result 2005-2012'!L280,IF(AND($M$1=2006,'Calculation sheet'!$AQ280="2005-2012"),'Result 2005-2012'!L280*SUM($Y$9:$AE$9)/7,IF(AND($M$1=2007,'Calculation sheet'!$AQ280="2005-2012"),'Result 2005-2012'!L280*SUM($Z$9:$AE$9)/6,IF(AND($M$1=2008,'Calculation sheet'!$AQ280="2005-2012"),'Result 2005-2012'!L280*SUM($AA$9:$AE$9)/5,IF(AND($M$1=2009,'Calculation sheet'!$AQ280="2005-2012"),'Result 2005-2012'!L280*SUM($AB$9:$AE$9)/4,IF(AND($M$1=2010,'Calculation sheet'!$AQ280="2005-2012"),'Result 2005-2012'!L280*SUM($AC$9:$AE$9)/3,IF(AND($M$1=2011,'Calculation sheet'!$AQ280="2005-2012"),'Result 2005-2012'!L280*SUM($AD$9:$AE$9)/2,IF(AND($M$1=2012,'Calculation sheet'!$AQ280="2005-2012"),'Result 2005-2012'!L280*$AE$9,IF(AND($M$1=2006,'Calculation sheet'!$AQ280="1999-2012"),'Result 2005-2012'!L280*SUM($Y$18:$AE$18)/7,IF(AND($M$1=2007,'Calculation sheet'!$AQ280="1999-2012"),'Result 2005-2012'!L280*SUM($Z$18:$AE$18)/6,IF(AND($M$1=2008,'Calculation sheet'!$AQ280="1999-2012"),'Result 2005-2012'!L280*SUM($AA$18:$AE$18)/5,IF(AND($M$1=2009,'Calculation sheet'!$AQ280="1999-2012"),'Result 2005-2012'!L280*SUM($AB$18:$AE$18)/4,IF(AND($M$1=2010,'Calculation sheet'!$AQ280="1999-2012"),'Result 2005-2012'!L280*SUM($AC$18:$AE$18)/3,IF(AND($M$1=2011,'Calculation sheet'!$AQ280="1999-2012"),'Result 2005-2012'!L280*SUM($AD$18:$AE$18)/2,IF(AND($M$1=2012,'Calculation sheet'!$AQ280="1999-2012"),'Result 2005-2012'!L280*$AE$18,""))))))))))))))))</f>
        <v/>
      </c>
      <c r="M280" s="12" t="str">
        <f t="shared" si="14"/>
        <v/>
      </c>
      <c r="N280" s="12" t="str">
        <f>IF('Result 2005-2012'!$R280="","",IF($M$1=2005,'Result 2005-2012'!N280,IF(AND($M$1=2006,'Calculation sheet'!$AQ280="2005-2012"),'Result 2005-2012'!N280*SUM($Y$10:$AE$10)/7,IF(AND($M$1=2007,'Calculation sheet'!$AQ280="2005-2012"),'Result 2005-2012'!N280*SUM($Z$10:$AE$10)/6,IF(AND($M$1=2008,'Calculation sheet'!$AQ280="2005-2012"),'Result 2005-2012'!N280*SUM($AA$10:$AE$10)/5,IF(AND($M$1=2009,'Calculation sheet'!$AQ280="2005-2012"),'Result 2005-2012'!N280*SUM($AB$10:$AE$10)/4,IF(AND($M$1=2010,'Calculation sheet'!$AQ280="2005-2012"),'Result 2005-2012'!N280*SUM($AC$10:$AE$10)/3,IF(AND($M$1=2011,'Calculation sheet'!$AQ280="2005-2012"),'Result 2005-2012'!N280*SUM($AD$10:$AE$10)/2,IF(AND($M$1=2012,'Calculation sheet'!$AQ280="2005-2012"),'Result 2005-2012'!N280*$AE$10,IF(AND($M$1=2006,'Calculation sheet'!$AQ280="1999-2012"),'Result 2005-2012'!N280*SUM($Y$16:$AE$16)/7,IF(AND($M$1=2007,'Calculation sheet'!$AQ280="1999-2012"),'Result 2005-2012'!N280*SUM($Z$16:$AE$16)/6,IF(AND($M$1=2008,'Calculation sheet'!$AQ280="1999-2012"),'Result 2005-2012'!N280*SUM($AA$16:$AE$16)/5,IF(AND($M$1=2009,'Calculation sheet'!$AQ280="1999-2012"),'Result 2005-2012'!N280*SUM($AB$16:$AE$16)/4,IF(AND($M$1=2010,'Calculation sheet'!$AQ280="1999-2012"),'Result 2005-2012'!N280*SUM($AC$16:$AE$16)/3,IF(AND($M$1=2011,'Calculation sheet'!$AQ280="1999-2012"),'Result 2005-2012'!N280*SUM($AD$16:$AE$16)/2,IF(AND($M$1=2012,'Calculation sheet'!$AQ280="1999-2012"),'Result 2005-2012'!N280*$AE$16,""))))))))))))))))</f>
        <v/>
      </c>
      <c r="O280" s="12" t="str">
        <f>IF('Result 2005-2012'!$R280="","",IF($M$1=2005,'Result 2005-2012'!O280,IF(AND($M$1=2006,'Calculation sheet'!$AQ280="2005-2012"),'Result 2005-2012'!O280*SUM($Y$10:$AE$10)/7,IF(AND($M$1=2007,'Calculation sheet'!$AQ280="2005-2012"),'Result 2005-2012'!O280*SUM($Z$10:$AE$10)/6,IF(AND($M$1=2008,'Calculation sheet'!$AQ280="2005-2012"),'Result 2005-2012'!O280*SUM($AA$10:$AE$10)/5,IF(AND($M$1=2009,'Calculation sheet'!$AQ280="2005-2012"),'Result 2005-2012'!O280*SUM($AB$10:$AE$10)/4,IF(AND($M$1=2010,'Calculation sheet'!$AQ280="2005-2012"),'Result 2005-2012'!O280*SUM($AC$10:$AE$10)/3,IF(AND($M$1=2011,'Calculation sheet'!$AQ280="2005-2012"),'Result 2005-2012'!O280*SUM($AD$10:$AE$10)/2,IF(AND($M$1=2012,'Calculation sheet'!$AQ280="2005-2012"),'Result 2005-2012'!O280*$AE$10,IF(AND($M$1=2006,'Calculation sheet'!$AQ280="1999-2012"),'Result 2005-2012'!O280*SUM($Y$16:$AE$16)/7,IF(AND($M$1=2007,'Calculation sheet'!$AQ280="1999-2012"),'Result 2005-2012'!O280*SUM($Z$16:$AE$16)/6,IF(AND($M$1=2008,'Calculation sheet'!$AQ280="1999-2012"),'Result 2005-2012'!O280*SUM($AA$16:$AE$16)/5,IF(AND($M$1=2009,'Calculation sheet'!$AQ280="1999-2012"),'Result 2005-2012'!O280*SUM($AB$16:$AE$16)/4,IF(AND($M$1=2010,'Calculation sheet'!$AQ280="1999-2012"),'Result 2005-2012'!O280*SUM($AC$16:$AE$16)/3,IF(AND($M$1=2011,'Calculation sheet'!$AQ280="1999-2012"),'Result 2005-2012'!O280*SUM($AD$16:$AE$16)/2,IF(AND($M$1=2012,'Calculation sheet'!$AQ280="1999-2012"),'Result 2005-2012'!O280*$AE$16,""))))))))))))))))</f>
        <v/>
      </c>
      <c r="P280" s="12" t="str">
        <f>IF('Result 2005-2012'!$R280="","",IF($M$1=2005,'Result 2005-2012'!P280,IF(AND($M$1=2006,'Calculation sheet'!$AQ280="2005-2012"),'Result 2005-2012'!P280*SUM($Y$11:$AE$11)/7,IF(AND($M$1=2007,'Calculation sheet'!$AQ280="2005-2012"),'Result 2005-2012'!P280*SUM($Z$11:$AE$11)/6,IF(AND($M$1=2008,'Calculation sheet'!$AQ280="2005-2012"),'Result 2005-2012'!P280*SUM($AA$11:$AE$11)/5,IF(AND($M$1=2009,'Calculation sheet'!$AQ280="2005-2012"),'Result 2005-2012'!P280*SUM($AB$11:$AE$11)/4,IF(AND($M$1=2010,'Calculation sheet'!$AQ280="2005-2012"),'Result 2005-2012'!P280*SUM($AC$11:$AE$11)/3,IF(AND($M$1=2011,'Calculation sheet'!$AQ280="2005-2012"),'Result 2005-2012'!P280*SUM($AD$11:$AE$11)/2,IF(AND($M$1=2012,'Calculation sheet'!$AQ280="2005-2012"),'Result 2005-2012'!P280*$AE$11,IF(AND($M$1=2006,'Calculation sheet'!$AQ280="1999-2012"),'Result 2005-2012'!P280*SUM($Y$16:$AE$16)/7,IF(AND($M$1=2007,'Calculation sheet'!$AQ280="1999-2012"),'Result 2005-2012'!P280*SUM($Z$16:$AE$16)/6,IF(AND($M$1=2008,'Calculation sheet'!$AQ280="1999-2012"),'Result 2005-2012'!P280*SUM($AA$16:$AE$16)/5,IF(AND($M$1=2009,'Calculation sheet'!$AQ280="1999-2012"),'Result 2005-2012'!P280*SUM($AB$16:$AE$16)/4,IF(AND($M$1=2010,'Calculation sheet'!$AQ280="1999-2012"),'Result 2005-2012'!P280*SUM($AC$16:$AE$16)/3,IF(AND($M$1=2011,'Calculation sheet'!$AQ280="1999-2012"),'Result 2005-2012'!P280*SUM($AD$16:$AE$16)/2,IF(AND($M$1=2012,'Calculation sheet'!$AQ280="1999-2012"),'Result 2005-2012'!P280*$AE$16,""))))))))))))))))</f>
        <v/>
      </c>
      <c r="Q280" s="12" t="str">
        <f t="shared" si="15"/>
        <v/>
      </c>
      <c r="R280" s="14" t="str">
        <f t="shared" si="16"/>
        <v/>
      </c>
    </row>
    <row r="281" spans="1:18" x14ac:dyDescent="0.3">
      <c r="A281" s="4" t="str">
        <f>IF('Input data'!A296="","",'Input data'!A296)</f>
        <v/>
      </c>
      <c r="B281" s="4" t="str">
        <f>IF('Input data'!B296="","",'Input data'!B296)</f>
        <v/>
      </c>
      <c r="C281" s="4" t="str">
        <f>IF('Input data'!C296="","",'Input data'!C296)</f>
        <v/>
      </c>
      <c r="D281" s="4" t="str">
        <f>IF('Input data'!D296="","",'Input data'!D296)</f>
        <v/>
      </c>
      <c r="E281" s="4" t="str">
        <f>IF('Input data'!E296="","",'Input data'!E296)</f>
        <v/>
      </c>
      <c r="F281" s="4" t="str">
        <f>IF('Input data'!F296="","",'Input data'!F296)</f>
        <v/>
      </c>
      <c r="G281" s="4">
        <f>IF('Input data'!G296="","",'Input data'!G296)</f>
        <v>0</v>
      </c>
      <c r="H281" s="4" t="str">
        <f>IF('Input data'!H296&gt;0.5,'Input data'!H296,"")</f>
        <v/>
      </c>
      <c r="I281" s="4" t="str">
        <f>IF('Input data'!I296="","",'Input data'!I296)</f>
        <v/>
      </c>
      <c r="J281" s="12" t="str">
        <f>IF('Result 2005-2012'!$R281="","",IF($M$1=2005,'Result 2005-2012'!J281,IF(AND($M$1=2006,'Calculation sheet'!$AQ281="2005-2012"),'Result 2005-2012'!J281*SUM($Y$7:$AE$7)/7,IF(AND($M$1=2007,'Calculation sheet'!$AQ281="2005-2012"),'Result 2005-2012'!J281*SUM($Z$7:$AE$7)/6,IF(AND($M$1=2008,'Calculation sheet'!$AQ281="2005-2012"),'Result 2005-2012'!J281*SUM($AA$7:$AE$7)/5,IF(AND($M$1=2009,'Calculation sheet'!$AQ281="2005-2012"),'Result 2005-2012'!J281*SUM($AB$7:$AE$7)/4,IF(AND($M$1=2010,'Calculation sheet'!$AQ281="2005-2012"),'Result 2005-2012'!J281*SUM($AC$7:$AE$7)/3,IF(AND($M$1=2011,'Calculation sheet'!$AQ281="2005-2012"),'Result 2005-2012'!J281*SUM($AD$7:$AE$7)/2,IF(AND($M$1=2012,'Calculation sheet'!$AQ281="2005-2012"),'Result 2005-2012'!J281*$AE$7,IF(AND($M$1=2006,'Calculation sheet'!$AQ281="1999-2012"),'Result 2005-2012'!J281*SUM($Y$16:$AE$16)/7,IF(AND($M$1=2007,'Calculation sheet'!$AQ281="1999-2012"),'Result 2005-2012'!J281*SUM($Z$16:$AE$16)/6,IF(AND($M$1=2008,'Calculation sheet'!$AQ281="1999-2012"),'Result 2005-2012'!J281*SUM($AA$16:$AE$16)/5,IF(AND($M$1=2009,'Calculation sheet'!$AQ281="1999-2012"),'Result 2005-2012'!J281*SUM($AB$16:$AE$16)/4,IF(AND($M$1=2010,'Calculation sheet'!$AQ281="1999-2012"),'Result 2005-2012'!J281*SUM($AC$16:$AE$16)/3,IF(AND($M$1=2011,'Calculation sheet'!$AQ281="1999-2012"),'Result 2005-2012'!J281*SUM($AD$16:$AE$16)/2,IF(AND($M$1=2012,'Calculation sheet'!$AQ281="1999-2012"),'Result 2005-2012'!J281*$AE$16,""))))))))))))))))</f>
        <v/>
      </c>
      <c r="K281" s="12" t="str">
        <f>IF('Result 2005-2012'!$R281="","",IF($M$1=2005,'Result 2005-2012'!K281,IF(AND($M$1=2006,'Calculation sheet'!$AQ281="2005-2012"),'Result 2005-2012'!K281*SUM($Y$8:$AE$8)/7,IF(AND($M$1=2007,'Calculation sheet'!$AQ281="2005-2012"),'Result 2005-2012'!K281*SUM($Z$8:$AE$8)/6,IF(AND($M$1=2008,'Calculation sheet'!$AQ281="2005-2012"),'Result 2005-2012'!K281*SUM($AA$8:$AE$8)/5,IF(AND($M$1=2009,'Calculation sheet'!$AQ281="2005-2012"),'Result 2005-2012'!K281*SUM($AB$8:$AE$8)/4,IF(AND($M$1=2010,'Calculation sheet'!$AQ281="2005-2012"),'Result 2005-2012'!K281*SUM($AC$8:$AE$8)/3,IF(AND($M$1=2011,'Calculation sheet'!$AQ281="2005-2012"),'Result 2005-2012'!K281*SUM($AD$8:$AE$8)/2,IF(AND($M$1=2012,'Calculation sheet'!$AQ281="2005-2012"),'Result 2005-2012'!K281*$AE$8,IF(AND($M$1=2006,'Calculation sheet'!$AQ281="1999-2012"),'Result 2005-2012'!K281*SUM($Y$17:$AE$17)/7,IF(AND($M$1=2007,'Calculation sheet'!$AQ281="1999-2012"),'Result 2005-2012'!K281*SUM($Z$17:$AE$17)/6,IF(AND($M$1=2008,'Calculation sheet'!$AQ281="1999-2012"),'Result 2005-2012'!K281*SUM($AA$17:$AE$17)/5,IF(AND($M$1=2009,'Calculation sheet'!$AQ281="1999-2012"),'Result 2005-2012'!K281*SUM($AB$17:$AE$17)/4,IF(AND($M$1=2010,'Calculation sheet'!$AQ281="1999-2012"),'Result 2005-2012'!K281*SUM($AC$17:$AE$17)/3,IF(AND($M$1=2011,'Calculation sheet'!$AQ281="1999-2012"),'Result 2005-2012'!K281*SUM($AD$17:$AE$17)/2,IF(AND($M$1=2012,'Calculation sheet'!$AQ281="1999-2012"),'Result 2005-2012'!K281*$AE$17,""))))))))))))))))</f>
        <v/>
      </c>
      <c r="L281" s="12" t="str">
        <f>IF('Result 2005-2012'!$R281="","",IF($M$1=2005,'Result 2005-2012'!L281,IF(AND($M$1=2006,'Calculation sheet'!$AQ281="2005-2012"),'Result 2005-2012'!L281*SUM($Y$9:$AE$9)/7,IF(AND($M$1=2007,'Calculation sheet'!$AQ281="2005-2012"),'Result 2005-2012'!L281*SUM($Z$9:$AE$9)/6,IF(AND($M$1=2008,'Calculation sheet'!$AQ281="2005-2012"),'Result 2005-2012'!L281*SUM($AA$9:$AE$9)/5,IF(AND($M$1=2009,'Calculation sheet'!$AQ281="2005-2012"),'Result 2005-2012'!L281*SUM($AB$9:$AE$9)/4,IF(AND($M$1=2010,'Calculation sheet'!$AQ281="2005-2012"),'Result 2005-2012'!L281*SUM($AC$9:$AE$9)/3,IF(AND($M$1=2011,'Calculation sheet'!$AQ281="2005-2012"),'Result 2005-2012'!L281*SUM($AD$9:$AE$9)/2,IF(AND($M$1=2012,'Calculation sheet'!$AQ281="2005-2012"),'Result 2005-2012'!L281*$AE$9,IF(AND($M$1=2006,'Calculation sheet'!$AQ281="1999-2012"),'Result 2005-2012'!L281*SUM($Y$18:$AE$18)/7,IF(AND($M$1=2007,'Calculation sheet'!$AQ281="1999-2012"),'Result 2005-2012'!L281*SUM($Z$18:$AE$18)/6,IF(AND($M$1=2008,'Calculation sheet'!$AQ281="1999-2012"),'Result 2005-2012'!L281*SUM($AA$18:$AE$18)/5,IF(AND($M$1=2009,'Calculation sheet'!$AQ281="1999-2012"),'Result 2005-2012'!L281*SUM($AB$18:$AE$18)/4,IF(AND($M$1=2010,'Calculation sheet'!$AQ281="1999-2012"),'Result 2005-2012'!L281*SUM($AC$18:$AE$18)/3,IF(AND($M$1=2011,'Calculation sheet'!$AQ281="1999-2012"),'Result 2005-2012'!L281*SUM($AD$18:$AE$18)/2,IF(AND($M$1=2012,'Calculation sheet'!$AQ281="1999-2012"),'Result 2005-2012'!L281*$AE$18,""))))))))))))))))</f>
        <v/>
      </c>
      <c r="M281" s="12" t="str">
        <f t="shared" si="14"/>
        <v/>
      </c>
      <c r="N281" s="12" t="str">
        <f>IF('Result 2005-2012'!$R281="","",IF($M$1=2005,'Result 2005-2012'!N281,IF(AND($M$1=2006,'Calculation sheet'!$AQ281="2005-2012"),'Result 2005-2012'!N281*SUM($Y$10:$AE$10)/7,IF(AND($M$1=2007,'Calculation sheet'!$AQ281="2005-2012"),'Result 2005-2012'!N281*SUM($Z$10:$AE$10)/6,IF(AND($M$1=2008,'Calculation sheet'!$AQ281="2005-2012"),'Result 2005-2012'!N281*SUM($AA$10:$AE$10)/5,IF(AND($M$1=2009,'Calculation sheet'!$AQ281="2005-2012"),'Result 2005-2012'!N281*SUM($AB$10:$AE$10)/4,IF(AND($M$1=2010,'Calculation sheet'!$AQ281="2005-2012"),'Result 2005-2012'!N281*SUM($AC$10:$AE$10)/3,IF(AND($M$1=2011,'Calculation sheet'!$AQ281="2005-2012"),'Result 2005-2012'!N281*SUM($AD$10:$AE$10)/2,IF(AND($M$1=2012,'Calculation sheet'!$AQ281="2005-2012"),'Result 2005-2012'!N281*$AE$10,IF(AND($M$1=2006,'Calculation sheet'!$AQ281="1999-2012"),'Result 2005-2012'!N281*SUM($Y$16:$AE$16)/7,IF(AND($M$1=2007,'Calculation sheet'!$AQ281="1999-2012"),'Result 2005-2012'!N281*SUM($Z$16:$AE$16)/6,IF(AND($M$1=2008,'Calculation sheet'!$AQ281="1999-2012"),'Result 2005-2012'!N281*SUM($AA$16:$AE$16)/5,IF(AND($M$1=2009,'Calculation sheet'!$AQ281="1999-2012"),'Result 2005-2012'!N281*SUM($AB$16:$AE$16)/4,IF(AND($M$1=2010,'Calculation sheet'!$AQ281="1999-2012"),'Result 2005-2012'!N281*SUM($AC$16:$AE$16)/3,IF(AND($M$1=2011,'Calculation sheet'!$AQ281="1999-2012"),'Result 2005-2012'!N281*SUM($AD$16:$AE$16)/2,IF(AND($M$1=2012,'Calculation sheet'!$AQ281="1999-2012"),'Result 2005-2012'!N281*$AE$16,""))))))))))))))))</f>
        <v/>
      </c>
      <c r="O281" s="12" t="str">
        <f>IF('Result 2005-2012'!$R281="","",IF($M$1=2005,'Result 2005-2012'!O281,IF(AND($M$1=2006,'Calculation sheet'!$AQ281="2005-2012"),'Result 2005-2012'!O281*SUM($Y$10:$AE$10)/7,IF(AND($M$1=2007,'Calculation sheet'!$AQ281="2005-2012"),'Result 2005-2012'!O281*SUM($Z$10:$AE$10)/6,IF(AND($M$1=2008,'Calculation sheet'!$AQ281="2005-2012"),'Result 2005-2012'!O281*SUM($AA$10:$AE$10)/5,IF(AND($M$1=2009,'Calculation sheet'!$AQ281="2005-2012"),'Result 2005-2012'!O281*SUM($AB$10:$AE$10)/4,IF(AND($M$1=2010,'Calculation sheet'!$AQ281="2005-2012"),'Result 2005-2012'!O281*SUM($AC$10:$AE$10)/3,IF(AND($M$1=2011,'Calculation sheet'!$AQ281="2005-2012"),'Result 2005-2012'!O281*SUM($AD$10:$AE$10)/2,IF(AND($M$1=2012,'Calculation sheet'!$AQ281="2005-2012"),'Result 2005-2012'!O281*$AE$10,IF(AND($M$1=2006,'Calculation sheet'!$AQ281="1999-2012"),'Result 2005-2012'!O281*SUM($Y$16:$AE$16)/7,IF(AND($M$1=2007,'Calculation sheet'!$AQ281="1999-2012"),'Result 2005-2012'!O281*SUM($Z$16:$AE$16)/6,IF(AND($M$1=2008,'Calculation sheet'!$AQ281="1999-2012"),'Result 2005-2012'!O281*SUM($AA$16:$AE$16)/5,IF(AND($M$1=2009,'Calculation sheet'!$AQ281="1999-2012"),'Result 2005-2012'!O281*SUM($AB$16:$AE$16)/4,IF(AND($M$1=2010,'Calculation sheet'!$AQ281="1999-2012"),'Result 2005-2012'!O281*SUM($AC$16:$AE$16)/3,IF(AND($M$1=2011,'Calculation sheet'!$AQ281="1999-2012"),'Result 2005-2012'!O281*SUM($AD$16:$AE$16)/2,IF(AND($M$1=2012,'Calculation sheet'!$AQ281="1999-2012"),'Result 2005-2012'!O281*$AE$16,""))))))))))))))))</f>
        <v/>
      </c>
      <c r="P281" s="12" t="str">
        <f>IF('Result 2005-2012'!$R281="","",IF($M$1=2005,'Result 2005-2012'!P281,IF(AND($M$1=2006,'Calculation sheet'!$AQ281="2005-2012"),'Result 2005-2012'!P281*SUM($Y$11:$AE$11)/7,IF(AND($M$1=2007,'Calculation sheet'!$AQ281="2005-2012"),'Result 2005-2012'!P281*SUM($Z$11:$AE$11)/6,IF(AND($M$1=2008,'Calculation sheet'!$AQ281="2005-2012"),'Result 2005-2012'!P281*SUM($AA$11:$AE$11)/5,IF(AND($M$1=2009,'Calculation sheet'!$AQ281="2005-2012"),'Result 2005-2012'!P281*SUM($AB$11:$AE$11)/4,IF(AND($M$1=2010,'Calculation sheet'!$AQ281="2005-2012"),'Result 2005-2012'!P281*SUM($AC$11:$AE$11)/3,IF(AND($M$1=2011,'Calculation sheet'!$AQ281="2005-2012"),'Result 2005-2012'!P281*SUM($AD$11:$AE$11)/2,IF(AND($M$1=2012,'Calculation sheet'!$AQ281="2005-2012"),'Result 2005-2012'!P281*$AE$11,IF(AND($M$1=2006,'Calculation sheet'!$AQ281="1999-2012"),'Result 2005-2012'!P281*SUM($Y$16:$AE$16)/7,IF(AND($M$1=2007,'Calculation sheet'!$AQ281="1999-2012"),'Result 2005-2012'!P281*SUM($Z$16:$AE$16)/6,IF(AND($M$1=2008,'Calculation sheet'!$AQ281="1999-2012"),'Result 2005-2012'!P281*SUM($AA$16:$AE$16)/5,IF(AND($M$1=2009,'Calculation sheet'!$AQ281="1999-2012"),'Result 2005-2012'!P281*SUM($AB$16:$AE$16)/4,IF(AND($M$1=2010,'Calculation sheet'!$AQ281="1999-2012"),'Result 2005-2012'!P281*SUM($AC$16:$AE$16)/3,IF(AND($M$1=2011,'Calculation sheet'!$AQ281="1999-2012"),'Result 2005-2012'!P281*SUM($AD$16:$AE$16)/2,IF(AND($M$1=2012,'Calculation sheet'!$AQ281="1999-2012"),'Result 2005-2012'!P281*$AE$16,""))))))))))))))))</f>
        <v/>
      </c>
      <c r="Q281" s="12" t="str">
        <f t="shared" si="15"/>
        <v/>
      </c>
      <c r="R281" s="14" t="str">
        <f t="shared" si="16"/>
        <v/>
      </c>
    </row>
    <row r="282" spans="1:18" x14ac:dyDescent="0.3">
      <c r="A282" s="4" t="str">
        <f>IF('Input data'!A297="","",'Input data'!A297)</f>
        <v/>
      </c>
      <c r="B282" s="4" t="str">
        <f>IF('Input data'!B297="","",'Input data'!B297)</f>
        <v/>
      </c>
      <c r="C282" s="4" t="str">
        <f>IF('Input data'!C297="","",'Input data'!C297)</f>
        <v/>
      </c>
      <c r="D282" s="4" t="str">
        <f>IF('Input data'!D297="","",'Input data'!D297)</f>
        <v/>
      </c>
      <c r="E282" s="4" t="str">
        <f>IF('Input data'!E297="","",'Input data'!E297)</f>
        <v/>
      </c>
      <c r="F282" s="4" t="str">
        <f>IF('Input data'!F297="","",'Input data'!F297)</f>
        <v/>
      </c>
      <c r="G282" s="4">
        <f>IF('Input data'!G297="","",'Input data'!G297)</f>
        <v>0</v>
      </c>
      <c r="H282" s="4" t="str">
        <f>IF('Input data'!H297&gt;0.5,'Input data'!H297,"")</f>
        <v/>
      </c>
      <c r="I282" s="4" t="str">
        <f>IF('Input data'!I297="","",'Input data'!I297)</f>
        <v/>
      </c>
      <c r="J282" s="12" t="str">
        <f>IF('Result 2005-2012'!$R282="","",IF($M$1=2005,'Result 2005-2012'!J282,IF(AND($M$1=2006,'Calculation sheet'!$AQ282="2005-2012"),'Result 2005-2012'!J282*SUM($Y$7:$AE$7)/7,IF(AND($M$1=2007,'Calculation sheet'!$AQ282="2005-2012"),'Result 2005-2012'!J282*SUM($Z$7:$AE$7)/6,IF(AND($M$1=2008,'Calculation sheet'!$AQ282="2005-2012"),'Result 2005-2012'!J282*SUM($AA$7:$AE$7)/5,IF(AND($M$1=2009,'Calculation sheet'!$AQ282="2005-2012"),'Result 2005-2012'!J282*SUM($AB$7:$AE$7)/4,IF(AND($M$1=2010,'Calculation sheet'!$AQ282="2005-2012"),'Result 2005-2012'!J282*SUM($AC$7:$AE$7)/3,IF(AND($M$1=2011,'Calculation sheet'!$AQ282="2005-2012"),'Result 2005-2012'!J282*SUM($AD$7:$AE$7)/2,IF(AND($M$1=2012,'Calculation sheet'!$AQ282="2005-2012"),'Result 2005-2012'!J282*$AE$7,IF(AND($M$1=2006,'Calculation sheet'!$AQ282="1999-2012"),'Result 2005-2012'!J282*SUM($Y$16:$AE$16)/7,IF(AND($M$1=2007,'Calculation sheet'!$AQ282="1999-2012"),'Result 2005-2012'!J282*SUM($Z$16:$AE$16)/6,IF(AND($M$1=2008,'Calculation sheet'!$AQ282="1999-2012"),'Result 2005-2012'!J282*SUM($AA$16:$AE$16)/5,IF(AND($M$1=2009,'Calculation sheet'!$AQ282="1999-2012"),'Result 2005-2012'!J282*SUM($AB$16:$AE$16)/4,IF(AND($M$1=2010,'Calculation sheet'!$AQ282="1999-2012"),'Result 2005-2012'!J282*SUM($AC$16:$AE$16)/3,IF(AND($M$1=2011,'Calculation sheet'!$AQ282="1999-2012"),'Result 2005-2012'!J282*SUM($AD$16:$AE$16)/2,IF(AND($M$1=2012,'Calculation sheet'!$AQ282="1999-2012"),'Result 2005-2012'!J282*$AE$16,""))))))))))))))))</f>
        <v/>
      </c>
      <c r="K282" s="12" t="str">
        <f>IF('Result 2005-2012'!$R282="","",IF($M$1=2005,'Result 2005-2012'!K282,IF(AND($M$1=2006,'Calculation sheet'!$AQ282="2005-2012"),'Result 2005-2012'!K282*SUM($Y$8:$AE$8)/7,IF(AND($M$1=2007,'Calculation sheet'!$AQ282="2005-2012"),'Result 2005-2012'!K282*SUM($Z$8:$AE$8)/6,IF(AND($M$1=2008,'Calculation sheet'!$AQ282="2005-2012"),'Result 2005-2012'!K282*SUM($AA$8:$AE$8)/5,IF(AND($M$1=2009,'Calculation sheet'!$AQ282="2005-2012"),'Result 2005-2012'!K282*SUM($AB$8:$AE$8)/4,IF(AND($M$1=2010,'Calculation sheet'!$AQ282="2005-2012"),'Result 2005-2012'!K282*SUM($AC$8:$AE$8)/3,IF(AND($M$1=2011,'Calculation sheet'!$AQ282="2005-2012"),'Result 2005-2012'!K282*SUM($AD$8:$AE$8)/2,IF(AND($M$1=2012,'Calculation sheet'!$AQ282="2005-2012"),'Result 2005-2012'!K282*$AE$8,IF(AND($M$1=2006,'Calculation sheet'!$AQ282="1999-2012"),'Result 2005-2012'!K282*SUM($Y$17:$AE$17)/7,IF(AND($M$1=2007,'Calculation sheet'!$AQ282="1999-2012"),'Result 2005-2012'!K282*SUM($Z$17:$AE$17)/6,IF(AND($M$1=2008,'Calculation sheet'!$AQ282="1999-2012"),'Result 2005-2012'!K282*SUM($AA$17:$AE$17)/5,IF(AND($M$1=2009,'Calculation sheet'!$AQ282="1999-2012"),'Result 2005-2012'!K282*SUM($AB$17:$AE$17)/4,IF(AND($M$1=2010,'Calculation sheet'!$AQ282="1999-2012"),'Result 2005-2012'!K282*SUM($AC$17:$AE$17)/3,IF(AND($M$1=2011,'Calculation sheet'!$AQ282="1999-2012"),'Result 2005-2012'!K282*SUM($AD$17:$AE$17)/2,IF(AND($M$1=2012,'Calculation sheet'!$AQ282="1999-2012"),'Result 2005-2012'!K282*$AE$17,""))))))))))))))))</f>
        <v/>
      </c>
      <c r="L282" s="12" t="str">
        <f>IF('Result 2005-2012'!$R282="","",IF($M$1=2005,'Result 2005-2012'!L282,IF(AND($M$1=2006,'Calculation sheet'!$AQ282="2005-2012"),'Result 2005-2012'!L282*SUM($Y$9:$AE$9)/7,IF(AND($M$1=2007,'Calculation sheet'!$AQ282="2005-2012"),'Result 2005-2012'!L282*SUM($Z$9:$AE$9)/6,IF(AND($M$1=2008,'Calculation sheet'!$AQ282="2005-2012"),'Result 2005-2012'!L282*SUM($AA$9:$AE$9)/5,IF(AND($M$1=2009,'Calculation sheet'!$AQ282="2005-2012"),'Result 2005-2012'!L282*SUM($AB$9:$AE$9)/4,IF(AND($M$1=2010,'Calculation sheet'!$AQ282="2005-2012"),'Result 2005-2012'!L282*SUM($AC$9:$AE$9)/3,IF(AND($M$1=2011,'Calculation sheet'!$AQ282="2005-2012"),'Result 2005-2012'!L282*SUM($AD$9:$AE$9)/2,IF(AND($M$1=2012,'Calculation sheet'!$AQ282="2005-2012"),'Result 2005-2012'!L282*$AE$9,IF(AND($M$1=2006,'Calculation sheet'!$AQ282="1999-2012"),'Result 2005-2012'!L282*SUM($Y$18:$AE$18)/7,IF(AND($M$1=2007,'Calculation sheet'!$AQ282="1999-2012"),'Result 2005-2012'!L282*SUM($Z$18:$AE$18)/6,IF(AND($M$1=2008,'Calculation sheet'!$AQ282="1999-2012"),'Result 2005-2012'!L282*SUM($AA$18:$AE$18)/5,IF(AND($M$1=2009,'Calculation sheet'!$AQ282="1999-2012"),'Result 2005-2012'!L282*SUM($AB$18:$AE$18)/4,IF(AND($M$1=2010,'Calculation sheet'!$AQ282="1999-2012"),'Result 2005-2012'!L282*SUM($AC$18:$AE$18)/3,IF(AND($M$1=2011,'Calculation sheet'!$AQ282="1999-2012"),'Result 2005-2012'!L282*SUM($AD$18:$AE$18)/2,IF(AND($M$1=2012,'Calculation sheet'!$AQ282="1999-2012"),'Result 2005-2012'!L282*$AE$18,""))))))))))))))))</f>
        <v/>
      </c>
      <c r="M282" s="12" t="str">
        <f t="shared" si="14"/>
        <v/>
      </c>
      <c r="N282" s="12" t="str">
        <f>IF('Result 2005-2012'!$R282="","",IF($M$1=2005,'Result 2005-2012'!N282,IF(AND($M$1=2006,'Calculation sheet'!$AQ282="2005-2012"),'Result 2005-2012'!N282*SUM($Y$10:$AE$10)/7,IF(AND($M$1=2007,'Calculation sheet'!$AQ282="2005-2012"),'Result 2005-2012'!N282*SUM($Z$10:$AE$10)/6,IF(AND($M$1=2008,'Calculation sheet'!$AQ282="2005-2012"),'Result 2005-2012'!N282*SUM($AA$10:$AE$10)/5,IF(AND($M$1=2009,'Calculation sheet'!$AQ282="2005-2012"),'Result 2005-2012'!N282*SUM($AB$10:$AE$10)/4,IF(AND($M$1=2010,'Calculation sheet'!$AQ282="2005-2012"),'Result 2005-2012'!N282*SUM($AC$10:$AE$10)/3,IF(AND($M$1=2011,'Calculation sheet'!$AQ282="2005-2012"),'Result 2005-2012'!N282*SUM($AD$10:$AE$10)/2,IF(AND($M$1=2012,'Calculation sheet'!$AQ282="2005-2012"),'Result 2005-2012'!N282*$AE$10,IF(AND($M$1=2006,'Calculation sheet'!$AQ282="1999-2012"),'Result 2005-2012'!N282*SUM($Y$16:$AE$16)/7,IF(AND($M$1=2007,'Calculation sheet'!$AQ282="1999-2012"),'Result 2005-2012'!N282*SUM($Z$16:$AE$16)/6,IF(AND($M$1=2008,'Calculation sheet'!$AQ282="1999-2012"),'Result 2005-2012'!N282*SUM($AA$16:$AE$16)/5,IF(AND($M$1=2009,'Calculation sheet'!$AQ282="1999-2012"),'Result 2005-2012'!N282*SUM($AB$16:$AE$16)/4,IF(AND($M$1=2010,'Calculation sheet'!$AQ282="1999-2012"),'Result 2005-2012'!N282*SUM($AC$16:$AE$16)/3,IF(AND($M$1=2011,'Calculation sheet'!$AQ282="1999-2012"),'Result 2005-2012'!N282*SUM($AD$16:$AE$16)/2,IF(AND($M$1=2012,'Calculation sheet'!$AQ282="1999-2012"),'Result 2005-2012'!N282*$AE$16,""))))))))))))))))</f>
        <v/>
      </c>
      <c r="O282" s="12" t="str">
        <f>IF('Result 2005-2012'!$R282="","",IF($M$1=2005,'Result 2005-2012'!O282,IF(AND($M$1=2006,'Calculation sheet'!$AQ282="2005-2012"),'Result 2005-2012'!O282*SUM($Y$10:$AE$10)/7,IF(AND($M$1=2007,'Calculation sheet'!$AQ282="2005-2012"),'Result 2005-2012'!O282*SUM($Z$10:$AE$10)/6,IF(AND($M$1=2008,'Calculation sheet'!$AQ282="2005-2012"),'Result 2005-2012'!O282*SUM($AA$10:$AE$10)/5,IF(AND($M$1=2009,'Calculation sheet'!$AQ282="2005-2012"),'Result 2005-2012'!O282*SUM($AB$10:$AE$10)/4,IF(AND($M$1=2010,'Calculation sheet'!$AQ282="2005-2012"),'Result 2005-2012'!O282*SUM($AC$10:$AE$10)/3,IF(AND($M$1=2011,'Calculation sheet'!$AQ282="2005-2012"),'Result 2005-2012'!O282*SUM($AD$10:$AE$10)/2,IF(AND($M$1=2012,'Calculation sheet'!$AQ282="2005-2012"),'Result 2005-2012'!O282*$AE$10,IF(AND($M$1=2006,'Calculation sheet'!$AQ282="1999-2012"),'Result 2005-2012'!O282*SUM($Y$16:$AE$16)/7,IF(AND($M$1=2007,'Calculation sheet'!$AQ282="1999-2012"),'Result 2005-2012'!O282*SUM($Z$16:$AE$16)/6,IF(AND($M$1=2008,'Calculation sheet'!$AQ282="1999-2012"),'Result 2005-2012'!O282*SUM($AA$16:$AE$16)/5,IF(AND($M$1=2009,'Calculation sheet'!$AQ282="1999-2012"),'Result 2005-2012'!O282*SUM($AB$16:$AE$16)/4,IF(AND($M$1=2010,'Calculation sheet'!$AQ282="1999-2012"),'Result 2005-2012'!O282*SUM($AC$16:$AE$16)/3,IF(AND($M$1=2011,'Calculation sheet'!$AQ282="1999-2012"),'Result 2005-2012'!O282*SUM($AD$16:$AE$16)/2,IF(AND($M$1=2012,'Calculation sheet'!$AQ282="1999-2012"),'Result 2005-2012'!O282*$AE$16,""))))))))))))))))</f>
        <v/>
      </c>
      <c r="P282" s="12" t="str">
        <f>IF('Result 2005-2012'!$R282="","",IF($M$1=2005,'Result 2005-2012'!P282,IF(AND($M$1=2006,'Calculation sheet'!$AQ282="2005-2012"),'Result 2005-2012'!P282*SUM($Y$11:$AE$11)/7,IF(AND($M$1=2007,'Calculation sheet'!$AQ282="2005-2012"),'Result 2005-2012'!P282*SUM($Z$11:$AE$11)/6,IF(AND($M$1=2008,'Calculation sheet'!$AQ282="2005-2012"),'Result 2005-2012'!P282*SUM($AA$11:$AE$11)/5,IF(AND($M$1=2009,'Calculation sheet'!$AQ282="2005-2012"),'Result 2005-2012'!P282*SUM($AB$11:$AE$11)/4,IF(AND($M$1=2010,'Calculation sheet'!$AQ282="2005-2012"),'Result 2005-2012'!P282*SUM($AC$11:$AE$11)/3,IF(AND($M$1=2011,'Calculation sheet'!$AQ282="2005-2012"),'Result 2005-2012'!P282*SUM($AD$11:$AE$11)/2,IF(AND($M$1=2012,'Calculation sheet'!$AQ282="2005-2012"),'Result 2005-2012'!P282*$AE$11,IF(AND($M$1=2006,'Calculation sheet'!$AQ282="1999-2012"),'Result 2005-2012'!P282*SUM($Y$16:$AE$16)/7,IF(AND($M$1=2007,'Calculation sheet'!$AQ282="1999-2012"),'Result 2005-2012'!P282*SUM($Z$16:$AE$16)/6,IF(AND($M$1=2008,'Calculation sheet'!$AQ282="1999-2012"),'Result 2005-2012'!P282*SUM($AA$16:$AE$16)/5,IF(AND($M$1=2009,'Calculation sheet'!$AQ282="1999-2012"),'Result 2005-2012'!P282*SUM($AB$16:$AE$16)/4,IF(AND($M$1=2010,'Calculation sheet'!$AQ282="1999-2012"),'Result 2005-2012'!P282*SUM($AC$16:$AE$16)/3,IF(AND($M$1=2011,'Calculation sheet'!$AQ282="1999-2012"),'Result 2005-2012'!P282*SUM($AD$16:$AE$16)/2,IF(AND($M$1=2012,'Calculation sheet'!$AQ282="1999-2012"),'Result 2005-2012'!P282*$AE$16,""))))))))))))))))</f>
        <v/>
      </c>
      <c r="Q282" s="12" t="str">
        <f t="shared" si="15"/>
        <v/>
      </c>
      <c r="R282" s="14" t="str">
        <f t="shared" si="16"/>
        <v/>
      </c>
    </row>
    <row r="283" spans="1:18" x14ac:dyDescent="0.3">
      <c r="A283" s="4" t="str">
        <f>IF('Input data'!A298="","",'Input data'!A298)</f>
        <v/>
      </c>
      <c r="B283" s="4" t="str">
        <f>IF('Input data'!B298="","",'Input data'!B298)</f>
        <v/>
      </c>
      <c r="C283" s="4" t="str">
        <f>IF('Input data'!C298="","",'Input data'!C298)</f>
        <v/>
      </c>
      <c r="D283" s="4" t="str">
        <f>IF('Input data'!D298="","",'Input data'!D298)</f>
        <v/>
      </c>
      <c r="E283" s="4" t="str">
        <f>IF('Input data'!E298="","",'Input data'!E298)</f>
        <v/>
      </c>
      <c r="F283" s="4" t="str">
        <f>IF('Input data'!F298="","",'Input data'!F298)</f>
        <v/>
      </c>
      <c r="G283" s="4">
        <f>IF('Input data'!G298="","",'Input data'!G298)</f>
        <v>0</v>
      </c>
      <c r="H283" s="4" t="str">
        <f>IF('Input data'!H298&gt;0.5,'Input data'!H298,"")</f>
        <v/>
      </c>
      <c r="I283" s="4" t="str">
        <f>IF('Input data'!I298="","",'Input data'!I298)</f>
        <v/>
      </c>
      <c r="J283" s="12" t="str">
        <f>IF('Result 2005-2012'!$R283="","",IF($M$1=2005,'Result 2005-2012'!J283,IF(AND($M$1=2006,'Calculation sheet'!$AQ283="2005-2012"),'Result 2005-2012'!J283*SUM($Y$7:$AE$7)/7,IF(AND($M$1=2007,'Calculation sheet'!$AQ283="2005-2012"),'Result 2005-2012'!J283*SUM($Z$7:$AE$7)/6,IF(AND($M$1=2008,'Calculation sheet'!$AQ283="2005-2012"),'Result 2005-2012'!J283*SUM($AA$7:$AE$7)/5,IF(AND($M$1=2009,'Calculation sheet'!$AQ283="2005-2012"),'Result 2005-2012'!J283*SUM($AB$7:$AE$7)/4,IF(AND($M$1=2010,'Calculation sheet'!$AQ283="2005-2012"),'Result 2005-2012'!J283*SUM($AC$7:$AE$7)/3,IF(AND($M$1=2011,'Calculation sheet'!$AQ283="2005-2012"),'Result 2005-2012'!J283*SUM($AD$7:$AE$7)/2,IF(AND($M$1=2012,'Calculation sheet'!$AQ283="2005-2012"),'Result 2005-2012'!J283*$AE$7,IF(AND($M$1=2006,'Calculation sheet'!$AQ283="1999-2012"),'Result 2005-2012'!J283*SUM($Y$16:$AE$16)/7,IF(AND($M$1=2007,'Calculation sheet'!$AQ283="1999-2012"),'Result 2005-2012'!J283*SUM($Z$16:$AE$16)/6,IF(AND($M$1=2008,'Calculation sheet'!$AQ283="1999-2012"),'Result 2005-2012'!J283*SUM($AA$16:$AE$16)/5,IF(AND($M$1=2009,'Calculation sheet'!$AQ283="1999-2012"),'Result 2005-2012'!J283*SUM($AB$16:$AE$16)/4,IF(AND($M$1=2010,'Calculation sheet'!$AQ283="1999-2012"),'Result 2005-2012'!J283*SUM($AC$16:$AE$16)/3,IF(AND($M$1=2011,'Calculation sheet'!$AQ283="1999-2012"),'Result 2005-2012'!J283*SUM($AD$16:$AE$16)/2,IF(AND($M$1=2012,'Calculation sheet'!$AQ283="1999-2012"),'Result 2005-2012'!J283*$AE$16,""))))))))))))))))</f>
        <v/>
      </c>
      <c r="K283" s="12" t="str">
        <f>IF('Result 2005-2012'!$R283="","",IF($M$1=2005,'Result 2005-2012'!K283,IF(AND($M$1=2006,'Calculation sheet'!$AQ283="2005-2012"),'Result 2005-2012'!K283*SUM($Y$8:$AE$8)/7,IF(AND($M$1=2007,'Calculation sheet'!$AQ283="2005-2012"),'Result 2005-2012'!K283*SUM($Z$8:$AE$8)/6,IF(AND($M$1=2008,'Calculation sheet'!$AQ283="2005-2012"),'Result 2005-2012'!K283*SUM($AA$8:$AE$8)/5,IF(AND($M$1=2009,'Calculation sheet'!$AQ283="2005-2012"),'Result 2005-2012'!K283*SUM($AB$8:$AE$8)/4,IF(AND($M$1=2010,'Calculation sheet'!$AQ283="2005-2012"),'Result 2005-2012'!K283*SUM($AC$8:$AE$8)/3,IF(AND($M$1=2011,'Calculation sheet'!$AQ283="2005-2012"),'Result 2005-2012'!K283*SUM($AD$8:$AE$8)/2,IF(AND($M$1=2012,'Calculation sheet'!$AQ283="2005-2012"),'Result 2005-2012'!K283*$AE$8,IF(AND($M$1=2006,'Calculation sheet'!$AQ283="1999-2012"),'Result 2005-2012'!K283*SUM($Y$17:$AE$17)/7,IF(AND($M$1=2007,'Calculation sheet'!$AQ283="1999-2012"),'Result 2005-2012'!K283*SUM($Z$17:$AE$17)/6,IF(AND($M$1=2008,'Calculation sheet'!$AQ283="1999-2012"),'Result 2005-2012'!K283*SUM($AA$17:$AE$17)/5,IF(AND($M$1=2009,'Calculation sheet'!$AQ283="1999-2012"),'Result 2005-2012'!K283*SUM($AB$17:$AE$17)/4,IF(AND($M$1=2010,'Calculation sheet'!$AQ283="1999-2012"),'Result 2005-2012'!K283*SUM($AC$17:$AE$17)/3,IF(AND($M$1=2011,'Calculation sheet'!$AQ283="1999-2012"),'Result 2005-2012'!K283*SUM($AD$17:$AE$17)/2,IF(AND($M$1=2012,'Calculation sheet'!$AQ283="1999-2012"),'Result 2005-2012'!K283*$AE$17,""))))))))))))))))</f>
        <v/>
      </c>
      <c r="L283" s="12" t="str">
        <f>IF('Result 2005-2012'!$R283="","",IF($M$1=2005,'Result 2005-2012'!L283,IF(AND($M$1=2006,'Calculation sheet'!$AQ283="2005-2012"),'Result 2005-2012'!L283*SUM($Y$9:$AE$9)/7,IF(AND($M$1=2007,'Calculation sheet'!$AQ283="2005-2012"),'Result 2005-2012'!L283*SUM($Z$9:$AE$9)/6,IF(AND($M$1=2008,'Calculation sheet'!$AQ283="2005-2012"),'Result 2005-2012'!L283*SUM($AA$9:$AE$9)/5,IF(AND($M$1=2009,'Calculation sheet'!$AQ283="2005-2012"),'Result 2005-2012'!L283*SUM($AB$9:$AE$9)/4,IF(AND($M$1=2010,'Calculation sheet'!$AQ283="2005-2012"),'Result 2005-2012'!L283*SUM($AC$9:$AE$9)/3,IF(AND($M$1=2011,'Calculation sheet'!$AQ283="2005-2012"),'Result 2005-2012'!L283*SUM($AD$9:$AE$9)/2,IF(AND($M$1=2012,'Calculation sheet'!$AQ283="2005-2012"),'Result 2005-2012'!L283*$AE$9,IF(AND($M$1=2006,'Calculation sheet'!$AQ283="1999-2012"),'Result 2005-2012'!L283*SUM($Y$18:$AE$18)/7,IF(AND($M$1=2007,'Calculation sheet'!$AQ283="1999-2012"),'Result 2005-2012'!L283*SUM($Z$18:$AE$18)/6,IF(AND($M$1=2008,'Calculation sheet'!$AQ283="1999-2012"),'Result 2005-2012'!L283*SUM($AA$18:$AE$18)/5,IF(AND($M$1=2009,'Calculation sheet'!$AQ283="1999-2012"),'Result 2005-2012'!L283*SUM($AB$18:$AE$18)/4,IF(AND($M$1=2010,'Calculation sheet'!$AQ283="1999-2012"),'Result 2005-2012'!L283*SUM($AC$18:$AE$18)/3,IF(AND($M$1=2011,'Calculation sheet'!$AQ283="1999-2012"),'Result 2005-2012'!L283*SUM($AD$18:$AE$18)/2,IF(AND($M$1=2012,'Calculation sheet'!$AQ283="1999-2012"),'Result 2005-2012'!L283*$AE$18,""))))))))))))))))</f>
        <v/>
      </c>
      <c r="M283" s="12" t="str">
        <f t="shared" si="14"/>
        <v/>
      </c>
      <c r="N283" s="12" t="str">
        <f>IF('Result 2005-2012'!$R283="","",IF($M$1=2005,'Result 2005-2012'!N283,IF(AND($M$1=2006,'Calculation sheet'!$AQ283="2005-2012"),'Result 2005-2012'!N283*SUM($Y$10:$AE$10)/7,IF(AND($M$1=2007,'Calculation sheet'!$AQ283="2005-2012"),'Result 2005-2012'!N283*SUM($Z$10:$AE$10)/6,IF(AND($M$1=2008,'Calculation sheet'!$AQ283="2005-2012"),'Result 2005-2012'!N283*SUM($AA$10:$AE$10)/5,IF(AND($M$1=2009,'Calculation sheet'!$AQ283="2005-2012"),'Result 2005-2012'!N283*SUM($AB$10:$AE$10)/4,IF(AND($M$1=2010,'Calculation sheet'!$AQ283="2005-2012"),'Result 2005-2012'!N283*SUM($AC$10:$AE$10)/3,IF(AND($M$1=2011,'Calculation sheet'!$AQ283="2005-2012"),'Result 2005-2012'!N283*SUM($AD$10:$AE$10)/2,IF(AND($M$1=2012,'Calculation sheet'!$AQ283="2005-2012"),'Result 2005-2012'!N283*$AE$10,IF(AND($M$1=2006,'Calculation sheet'!$AQ283="1999-2012"),'Result 2005-2012'!N283*SUM($Y$16:$AE$16)/7,IF(AND($M$1=2007,'Calculation sheet'!$AQ283="1999-2012"),'Result 2005-2012'!N283*SUM($Z$16:$AE$16)/6,IF(AND($M$1=2008,'Calculation sheet'!$AQ283="1999-2012"),'Result 2005-2012'!N283*SUM($AA$16:$AE$16)/5,IF(AND($M$1=2009,'Calculation sheet'!$AQ283="1999-2012"),'Result 2005-2012'!N283*SUM($AB$16:$AE$16)/4,IF(AND($M$1=2010,'Calculation sheet'!$AQ283="1999-2012"),'Result 2005-2012'!N283*SUM($AC$16:$AE$16)/3,IF(AND($M$1=2011,'Calculation sheet'!$AQ283="1999-2012"),'Result 2005-2012'!N283*SUM($AD$16:$AE$16)/2,IF(AND($M$1=2012,'Calculation sheet'!$AQ283="1999-2012"),'Result 2005-2012'!N283*$AE$16,""))))))))))))))))</f>
        <v/>
      </c>
      <c r="O283" s="12" t="str">
        <f>IF('Result 2005-2012'!$R283="","",IF($M$1=2005,'Result 2005-2012'!O283,IF(AND($M$1=2006,'Calculation sheet'!$AQ283="2005-2012"),'Result 2005-2012'!O283*SUM($Y$10:$AE$10)/7,IF(AND($M$1=2007,'Calculation sheet'!$AQ283="2005-2012"),'Result 2005-2012'!O283*SUM($Z$10:$AE$10)/6,IF(AND($M$1=2008,'Calculation sheet'!$AQ283="2005-2012"),'Result 2005-2012'!O283*SUM($AA$10:$AE$10)/5,IF(AND($M$1=2009,'Calculation sheet'!$AQ283="2005-2012"),'Result 2005-2012'!O283*SUM($AB$10:$AE$10)/4,IF(AND($M$1=2010,'Calculation sheet'!$AQ283="2005-2012"),'Result 2005-2012'!O283*SUM($AC$10:$AE$10)/3,IF(AND($M$1=2011,'Calculation sheet'!$AQ283="2005-2012"),'Result 2005-2012'!O283*SUM($AD$10:$AE$10)/2,IF(AND($M$1=2012,'Calculation sheet'!$AQ283="2005-2012"),'Result 2005-2012'!O283*$AE$10,IF(AND($M$1=2006,'Calculation sheet'!$AQ283="1999-2012"),'Result 2005-2012'!O283*SUM($Y$16:$AE$16)/7,IF(AND($M$1=2007,'Calculation sheet'!$AQ283="1999-2012"),'Result 2005-2012'!O283*SUM($Z$16:$AE$16)/6,IF(AND($M$1=2008,'Calculation sheet'!$AQ283="1999-2012"),'Result 2005-2012'!O283*SUM($AA$16:$AE$16)/5,IF(AND($M$1=2009,'Calculation sheet'!$AQ283="1999-2012"),'Result 2005-2012'!O283*SUM($AB$16:$AE$16)/4,IF(AND($M$1=2010,'Calculation sheet'!$AQ283="1999-2012"),'Result 2005-2012'!O283*SUM($AC$16:$AE$16)/3,IF(AND($M$1=2011,'Calculation sheet'!$AQ283="1999-2012"),'Result 2005-2012'!O283*SUM($AD$16:$AE$16)/2,IF(AND($M$1=2012,'Calculation sheet'!$AQ283="1999-2012"),'Result 2005-2012'!O283*$AE$16,""))))))))))))))))</f>
        <v/>
      </c>
      <c r="P283" s="12" t="str">
        <f>IF('Result 2005-2012'!$R283="","",IF($M$1=2005,'Result 2005-2012'!P283,IF(AND($M$1=2006,'Calculation sheet'!$AQ283="2005-2012"),'Result 2005-2012'!P283*SUM($Y$11:$AE$11)/7,IF(AND($M$1=2007,'Calculation sheet'!$AQ283="2005-2012"),'Result 2005-2012'!P283*SUM($Z$11:$AE$11)/6,IF(AND($M$1=2008,'Calculation sheet'!$AQ283="2005-2012"),'Result 2005-2012'!P283*SUM($AA$11:$AE$11)/5,IF(AND($M$1=2009,'Calculation sheet'!$AQ283="2005-2012"),'Result 2005-2012'!P283*SUM($AB$11:$AE$11)/4,IF(AND($M$1=2010,'Calculation sheet'!$AQ283="2005-2012"),'Result 2005-2012'!P283*SUM($AC$11:$AE$11)/3,IF(AND($M$1=2011,'Calculation sheet'!$AQ283="2005-2012"),'Result 2005-2012'!P283*SUM($AD$11:$AE$11)/2,IF(AND($M$1=2012,'Calculation sheet'!$AQ283="2005-2012"),'Result 2005-2012'!P283*$AE$11,IF(AND($M$1=2006,'Calculation sheet'!$AQ283="1999-2012"),'Result 2005-2012'!P283*SUM($Y$16:$AE$16)/7,IF(AND($M$1=2007,'Calculation sheet'!$AQ283="1999-2012"),'Result 2005-2012'!P283*SUM($Z$16:$AE$16)/6,IF(AND($M$1=2008,'Calculation sheet'!$AQ283="1999-2012"),'Result 2005-2012'!P283*SUM($AA$16:$AE$16)/5,IF(AND($M$1=2009,'Calculation sheet'!$AQ283="1999-2012"),'Result 2005-2012'!P283*SUM($AB$16:$AE$16)/4,IF(AND($M$1=2010,'Calculation sheet'!$AQ283="1999-2012"),'Result 2005-2012'!P283*SUM($AC$16:$AE$16)/3,IF(AND($M$1=2011,'Calculation sheet'!$AQ283="1999-2012"),'Result 2005-2012'!P283*SUM($AD$16:$AE$16)/2,IF(AND($M$1=2012,'Calculation sheet'!$AQ283="1999-2012"),'Result 2005-2012'!P283*$AE$16,""))))))))))))))))</f>
        <v/>
      </c>
      <c r="Q283" s="12" t="str">
        <f t="shared" si="15"/>
        <v/>
      </c>
      <c r="R283" s="14" t="str">
        <f t="shared" si="16"/>
        <v/>
      </c>
    </row>
    <row r="284" spans="1:18" x14ac:dyDescent="0.3">
      <c r="A284" s="4" t="str">
        <f>IF('Input data'!A299="","",'Input data'!A299)</f>
        <v/>
      </c>
      <c r="B284" s="4" t="str">
        <f>IF('Input data'!B299="","",'Input data'!B299)</f>
        <v/>
      </c>
      <c r="C284" s="4" t="str">
        <f>IF('Input data'!C299="","",'Input data'!C299)</f>
        <v/>
      </c>
      <c r="D284" s="4" t="str">
        <f>IF('Input data'!D299="","",'Input data'!D299)</f>
        <v/>
      </c>
      <c r="E284" s="4" t="str">
        <f>IF('Input data'!E299="","",'Input data'!E299)</f>
        <v/>
      </c>
      <c r="F284" s="4" t="str">
        <f>IF('Input data'!F299="","",'Input data'!F299)</f>
        <v/>
      </c>
      <c r="G284" s="4">
        <f>IF('Input data'!G299="","",'Input data'!G299)</f>
        <v>0</v>
      </c>
      <c r="H284" s="4" t="str">
        <f>IF('Input data'!H299&gt;0.5,'Input data'!H299,"")</f>
        <v/>
      </c>
      <c r="I284" s="4" t="str">
        <f>IF('Input data'!I299="","",'Input data'!I299)</f>
        <v/>
      </c>
      <c r="J284" s="12" t="str">
        <f>IF('Result 2005-2012'!$R284="","",IF($M$1=2005,'Result 2005-2012'!J284,IF(AND($M$1=2006,'Calculation sheet'!$AQ284="2005-2012"),'Result 2005-2012'!J284*SUM($Y$7:$AE$7)/7,IF(AND($M$1=2007,'Calculation sheet'!$AQ284="2005-2012"),'Result 2005-2012'!J284*SUM($Z$7:$AE$7)/6,IF(AND($M$1=2008,'Calculation sheet'!$AQ284="2005-2012"),'Result 2005-2012'!J284*SUM($AA$7:$AE$7)/5,IF(AND($M$1=2009,'Calculation sheet'!$AQ284="2005-2012"),'Result 2005-2012'!J284*SUM($AB$7:$AE$7)/4,IF(AND($M$1=2010,'Calculation sheet'!$AQ284="2005-2012"),'Result 2005-2012'!J284*SUM($AC$7:$AE$7)/3,IF(AND($M$1=2011,'Calculation sheet'!$AQ284="2005-2012"),'Result 2005-2012'!J284*SUM($AD$7:$AE$7)/2,IF(AND($M$1=2012,'Calculation sheet'!$AQ284="2005-2012"),'Result 2005-2012'!J284*$AE$7,IF(AND($M$1=2006,'Calculation sheet'!$AQ284="1999-2012"),'Result 2005-2012'!J284*SUM($Y$16:$AE$16)/7,IF(AND($M$1=2007,'Calculation sheet'!$AQ284="1999-2012"),'Result 2005-2012'!J284*SUM($Z$16:$AE$16)/6,IF(AND($M$1=2008,'Calculation sheet'!$AQ284="1999-2012"),'Result 2005-2012'!J284*SUM($AA$16:$AE$16)/5,IF(AND($M$1=2009,'Calculation sheet'!$AQ284="1999-2012"),'Result 2005-2012'!J284*SUM($AB$16:$AE$16)/4,IF(AND($M$1=2010,'Calculation sheet'!$AQ284="1999-2012"),'Result 2005-2012'!J284*SUM($AC$16:$AE$16)/3,IF(AND($M$1=2011,'Calculation sheet'!$AQ284="1999-2012"),'Result 2005-2012'!J284*SUM($AD$16:$AE$16)/2,IF(AND($M$1=2012,'Calculation sheet'!$AQ284="1999-2012"),'Result 2005-2012'!J284*$AE$16,""))))))))))))))))</f>
        <v/>
      </c>
      <c r="K284" s="12" t="str">
        <f>IF('Result 2005-2012'!$R284="","",IF($M$1=2005,'Result 2005-2012'!K284,IF(AND($M$1=2006,'Calculation sheet'!$AQ284="2005-2012"),'Result 2005-2012'!K284*SUM($Y$8:$AE$8)/7,IF(AND($M$1=2007,'Calculation sheet'!$AQ284="2005-2012"),'Result 2005-2012'!K284*SUM($Z$8:$AE$8)/6,IF(AND($M$1=2008,'Calculation sheet'!$AQ284="2005-2012"),'Result 2005-2012'!K284*SUM($AA$8:$AE$8)/5,IF(AND($M$1=2009,'Calculation sheet'!$AQ284="2005-2012"),'Result 2005-2012'!K284*SUM($AB$8:$AE$8)/4,IF(AND($M$1=2010,'Calculation sheet'!$AQ284="2005-2012"),'Result 2005-2012'!K284*SUM($AC$8:$AE$8)/3,IF(AND($M$1=2011,'Calculation sheet'!$AQ284="2005-2012"),'Result 2005-2012'!K284*SUM($AD$8:$AE$8)/2,IF(AND($M$1=2012,'Calculation sheet'!$AQ284="2005-2012"),'Result 2005-2012'!K284*$AE$8,IF(AND($M$1=2006,'Calculation sheet'!$AQ284="1999-2012"),'Result 2005-2012'!K284*SUM($Y$17:$AE$17)/7,IF(AND($M$1=2007,'Calculation sheet'!$AQ284="1999-2012"),'Result 2005-2012'!K284*SUM($Z$17:$AE$17)/6,IF(AND($M$1=2008,'Calculation sheet'!$AQ284="1999-2012"),'Result 2005-2012'!K284*SUM($AA$17:$AE$17)/5,IF(AND($M$1=2009,'Calculation sheet'!$AQ284="1999-2012"),'Result 2005-2012'!K284*SUM($AB$17:$AE$17)/4,IF(AND($M$1=2010,'Calculation sheet'!$AQ284="1999-2012"),'Result 2005-2012'!K284*SUM($AC$17:$AE$17)/3,IF(AND($M$1=2011,'Calculation sheet'!$AQ284="1999-2012"),'Result 2005-2012'!K284*SUM($AD$17:$AE$17)/2,IF(AND($M$1=2012,'Calculation sheet'!$AQ284="1999-2012"),'Result 2005-2012'!K284*$AE$17,""))))))))))))))))</f>
        <v/>
      </c>
      <c r="L284" s="12" t="str">
        <f>IF('Result 2005-2012'!$R284="","",IF($M$1=2005,'Result 2005-2012'!L284,IF(AND($M$1=2006,'Calculation sheet'!$AQ284="2005-2012"),'Result 2005-2012'!L284*SUM($Y$9:$AE$9)/7,IF(AND($M$1=2007,'Calculation sheet'!$AQ284="2005-2012"),'Result 2005-2012'!L284*SUM($Z$9:$AE$9)/6,IF(AND($M$1=2008,'Calculation sheet'!$AQ284="2005-2012"),'Result 2005-2012'!L284*SUM($AA$9:$AE$9)/5,IF(AND($M$1=2009,'Calculation sheet'!$AQ284="2005-2012"),'Result 2005-2012'!L284*SUM($AB$9:$AE$9)/4,IF(AND($M$1=2010,'Calculation sheet'!$AQ284="2005-2012"),'Result 2005-2012'!L284*SUM($AC$9:$AE$9)/3,IF(AND($M$1=2011,'Calculation sheet'!$AQ284="2005-2012"),'Result 2005-2012'!L284*SUM($AD$9:$AE$9)/2,IF(AND($M$1=2012,'Calculation sheet'!$AQ284="2005-2012"),'Result 2005-2012'!L284*$AE$9,IF(AND($M$1=2006,'Calculation sheet'!$AQ284="1999-2012"),'Result 2005-2012'!L284*SUM($Y$18:$AE$18)/7,IF(AND($M$1=2007,'Calculation sheet'!$AQ284="1999-2012"),'Result 2005-2012'!L284*SUM($Z$18:$AE$18)/6,IF(AND($M$1=2008,'Calculation sheet'!$AQ284="1999-2012"),'Result 2005-2012'!L284*SUM($AA$18:$AE$18)/5,IF(AND($M$1=2009,'Calculation sheet'!$AQ284="1999-2012"),'Result 2005-2012'!L284*SUM($AB$18:$AE$18)/4,IF(AND($M$1=2010,'Calculation sheet'!$AQ284="1999-2012"),'Result 2005-2012'!L284*SUM($AC$18:$AE$18)/3,IF(AND($M$1=2011,'Calculation sheet'!$AQ284="1999-2012"),'Result 2005-2012'!L284*SUM($AD$18:$AE$18)/2,IF(AND($M$1=2012,'Calculation sheet'!$AQ284="1999-2012"),'Result 2005-2012'!L284*$AE$18,""))))))))))))))))</f>
        <v/>
      </c>
      <c r="M284" s="12" t="str">
        <f t="shared" si="14"/>
        <v/>
      </c>
      <c r="N284" s="12" t="str">
        <f>IF('Result 2005-2012'!$R284="","",IF($M$1=2005,'Result 2005-2012'!N284,IF(AND($M$1=2006,'Calculation sheet'!$AQ284="2005-2012"),'Result 2005-2012'!N284*SUM($Y$10:$AE$10)/7,IF(AND($M$1=2007,'Calculation sheet'!$AQ284="2005-2012"),'Result 2005-2012'!N284*SUM($Z$10:$AE$10)/6,IF(AND($M$1=2008,'Calculation sheet'!$AQ284="2005-2012"),'Result 2005-2012'!N284*SUM($AA$10:$AE$10)/5,IF(AND($M$1=2009,'Calculation sheet'!$AQ284="2005-2012"),'Result 2005-2012'!N284*SUM($AB$10:$AE$10)/4,IF(AND($M$1=2010,'Calculation sheet'!$AQ284="2005-2012"),'Result 2005-2012'!N284*SUM($AC$10:$AE$10)/3,IF(AND($M$1=2011,'Calculation sheet'!$AQ284="2005-2012"),'Result 2005-2012'!N284*SUM($AD$10:$AE$10)/2,IF(AND($M$1=2012,'Calculation sheet'!$AQ284="2005-2012"),'Result 2005-2012'!N284*$AE$10,IF(AND($M$1=2006,'Calculation sheet'!$AQ284="1999-2012"),'Result 2005-2012'!N284*SUM($Y$16:$AE$16)/7,IF(AND($M$1=2007,'Calculation sheet'!$AQ284="1999-2012"),'Result 2005-2012'!N284*SUM($Z$16:$AE$16)/6,IF(AND($M$1=2008,'Calculation sheet'!$AQ284="1999-2012"),'Result 2005-2012'!N284*SUM($AA$16:$AE$16)/5,IF(AND($M$1=2009,'Calculation sheet'!$AQ284="1999-2012"),'Result 2005-2012'!N284*SUM($AB$16:$AE$16)/4,IF(AND($M$1=2010,'Calculation sheet'!$AQ284="1999-2012"),'Result 2005-2012'!N284*SUM($AC$16:$AE$16)/3,IF(AND($M$1=2011,'Calculation sheet'!$AQ284="1999-2012"),'Result 2005-2012'!N284*SUM($AD$16:$AE$16)/2,IF(AND($M$1=2012,'Calculation sheet'!$AQ284="1999-2012"),'Result 2005-2012'!N284*$AE$16,""))))))))))))))))</f>
        <v/>
      </c>
      <c r="O284" s="12" t="str">
        <f>IF('Result 2005-2012'!$R284="","",IF($M$1=2005,'Result 2005-2012'!O284,IF(AND($M$1=2006,'Calculation sheet'!$AQ284="2005-2012"),'Result 2005-2012'!O284*SUM($Y$10:$AE$10)/7,IF(AND($M$1=2007,'Calculation sheet'!$AQ284="2005-2012"),'Result 2005-2012'!O284*SUM($Z$10:$AE$10)/6,IF(AND($M$1=2008,'Calculation sheet'!$AQ284="2005-2012"),'Result 2005-2012'!O284*SUM($AA$10:$AE$10)/5,IF(AND($M$1=2009,'Calculation sheet'!$AQ284="2005-2012"),'Result 2005-2012'!O284*SUM($AB$10:$AE$10)/4,IF(AND($M$1=2010,'Calculation sheet'!$AQ284="2005-2012"),'Result 2005-2012'!O284*SUM($AC$10:$AE$10)/3,IF(AND($M$1=2011,'Calculation sheet'!$AQ284="2005-2012"),'Result 2005-2012'!O284*SUM($AD$10:$AE$10)/2,IF(AND($M$1=2012,'Calculation sheet'!$AQ284="2005-2012"),'Result 2005-2012'!O284*$AE$10,IF(AND($M$1=2006,'Calculation sheet'!$AQ284="1999-2012"),'Result 2005-2012'!O284*SUM($Y$16:$AE$16)/7,IF(AND($M$1=2007,'Calculation sheet'!$AQ284="1999-2012"),'Result 2005-2012'!O284*SUM($Z$16:$AE$16)/6,IF(AND($M$1=2008,'Calculation sheet'!$AQ284="1999-2012"),'Result 2005-2012'!O284*SUM($AA$16:$AE$16)/5,IF(AND($M$1=2009,'Calculation sheet'!$AQ284="1999-2012"),'Result 2005-2012'!O284*SUM($AB$16:$AE$16)/4,IF(AND($M$1=2010,'Calculation sheet'!$AQ284="1999-2012"),'Result 2005-2012'!O284*SUM($AC$16:$AE$16)/3,IF(AND($M$1=2011,'Calculation sheet'!$AQ284="1999-2012"),'Result 2005-2012'!O284*SUM($AD$16:$AE$16)/2,IF(AND($M$1=2012,'Calculation sheet'!$AQ284="1999-2012"),'Result 2005-2012'!O284*$AE$16,""))))))))))))))))</f>
        <v/>
      </c>
      <c r="P284" s="12" t="str">
        <f>IF('Result 2005-2012'!$R284="","",IF($M$1=2005,'Result 2005-2012'!P284,IF(AND($M$1=2006,'Calculation sheet'!$AQ284="2005-2012"),'Result 2005-2012'!P284*SUM($Y$11:$AE$11)/7,IF(AND($M$1=2007,'Calculation sheet'!$AQ284="2005-2012"),'Result 2005-2012'!P284*SUM($Z$11:$AE$11)/6,IF(AND($M$1=2008,'Calculation sheet'!$AQ284="2005-2012"),'Result 2005-2012'!P284*SUM($AA$11:$AE$11)/5,IF(AND($M$1=2009,'Calculation sheet'!$AQ284="2005-2012"),'Result 2005-2012'!P284*SUM($AB$11:$AE$11)/4,IF(AND($M$1=2010,'Calculation sheet'!$AQ284="2005-2012"),'Result 2005-2012'!P284*SUM($AC$11:$AE$11)/3,IF(AND($M$1=2011,'Calculation sheet'!$AQ284="2005-2012"),'Result 2005-2012'!P284*SUM($AD$11:$AE$11)/2,IF(AND($M$1=2012,'Calculation sheet'!$AQ284="2005-2012"),'Result 2005-2012'!P284*$AE$11,IF(AND($M$1=2006,'Calculation sheet'!$AQ284="1999-2012"),'Result 2005-2012'!P284*SUM($Y$16:$AE$16)/7,IF(AND($M$1=2007,'Calculation sheet'!$AQ284="1999-2012"),'Result 2005-2012'!P284*SUM($Z$16:$AE$16)/6,IF(AND($M$1=2008,'Calculation sheet'!$AQ284="1999-2012"),'Result 2005-2012'!P284*SUM($AA$16:$AE$16)/5,IF(AND($M$1=2009,'Calculation sheet'!$AQ284="1999-2012"),'Result 2005-2012'!P284*SUM($AB$16:$AE$16)/4,IF(AND($M$1=2010,'Calculation sheet'!$AQ284="1999-2012"),'Result 2005-2012'!P284*SUM($AC$16:$AE$16)/3,IF(AND($M$1=2011,'Calculation sheet'!$AQ284="1999-2012"),'Result 2005-2012'!P284*SUM($AD$16:$AE$16)/2,IF(AND($M$1=2012,'Calculation sheet'!$AQ284="1999-2012"),'Result 2005-2012'!P284*$AE$16,""))))))))))))))))</f>
        <v/>
      </c>
      <c r="Q284" s="12" t="str">
        <f t="shared" si="15"/>
        <v/>
      </c>
      <c r="R284" s="14" t="str">
        <f t="shared" si="16"/>
        <v/>
      </c>
    </row>
    <row r="285" spans="1:18" x14ac:dyDescent="0.3">
      <c r="A285" s="4" t="str">
        <f>IF('Input data'!A300="","",'Input data'!A300)</f>
        <v/>
      </c>
      <c r="B285" s="4" t="str">
        <f>IF('Input data'!B300="","",'Input data'!B300)</f>
        <v/>
      </c>
      <c r="C285" s="4" t="str">
        <f>IF('Input data'!C300="","",'Input data'!C300)</f>
        <v/>
      </c>
      <c r="D285" s="4" t="str">
        <f>IF('Input data'!D300="","",'Input data'!D300)</f>
        <v/>
      </c>
      <c r="E285" s="4" t="str">
        <f>IF('Input data'!E300="","",'Input data'!E300)</f>
        <v/>
      </c>
      <c r="F285" s="4" t="str">
        <f>IF('Input data'!F300="","",'Input data'!F300)</f>
        <v/>
      </c>
      <c r="G285" s="4">
        <f>IF('Input data'!G300="","",'Input data'!G300)</f>
        <v>0</v>
      </c>
      <c r="H285" s="4" t="str">
        <f>IF('Input data'!H300&gt;0.5,'Input data'!H300,"")</f>
        <v/>
      </c>
      <c r="I285" s="4" t="str">
        <f>IF('Input data'!I300="","",'Input data'!I300)</f>
        <v/>
      </c>
      <c r="J285" s="12" t="str">
        <f>IF('Result 2005-2012'!$R285="","",IF($M$1=2005,'Result 2005-2012'!J285,IF(AND($M$1=2006,'Calculation sheet'!$AQ285="2005-2012"),'Result 2005-2012'!J285*SUM($Y$7:$AE$7)/7,IF(AND($M$1=2007,'Calculation sheet'!$AQ285="2005-2012"),'Result 2005-2012'!J285*SUM($Z$7:$AE$7)/6,IF(AND($M$1=2008,'Calculation sheet'!$AQ285="2005-2012"),'Result 2005-2012'!J285*SUM($AA$7:$AE$7)/5,IF(AND($M$1=2009,'Calculation sheet'!$AQ285="2005-2012"),'Result 2005-2012'!J285*SUM($AB$7:$AE$7)/4,IF(AND($M$1=2010,'Calculation sheet'!$AQ285="2005-2012"),'Result 2005-2012'!J285*SUM($AC$7:$AE$7)/3,IF(AND($M$1=2011,'Calculation sheet'!$AQ285="2005-2012"),'Result 2005-2012'!J285*SUM($AD$7:$AE$7)/2,IF(AND($M$1=2012,'Calculation sheet'!$AQ285="2005-2012"),'Result 2005-2012'!J285*$AE$7,IF(AND($M$1=2006,'Calculation sheet'!$AQ285="1999-2012"),'Result 2005-2012'!J285*SUM($Y$16:$AE$16)/7,IF(AND($M$1=2007,'Calculation sheet'!$AQ285="1999-2012"),'Result 2005-2012'!J285*SUM($Z$16:$AE$16)/6,IF(AND($M$1=2008,'Calculation sheet'!$AQ285="1999-2012"),'Result 2005-2012'!J285*SUM($AA$16:$AE$16)/5,IF(AND($M$1=2009,'Calculation sheet'!$AQ285="1999-2012"),'Result 2005-2012'!J285*SUM($AB$16:$AE$16)/4,IF(AND($M$1=2010,'Calculation sheet'!$AQ285="1999-2012"),'Result 2005-2012'!J285*SUM($AC$16:$AE$16)/3,IF(AND($M$1=2011,'Calculation sheet'!$AQ285="1999-2012"),'Result 2005-2012'!J285*SUM($AD$16:$AE$16)/2,IF(AND($M$1=2012,'Calculation sheet'!$AQ285="1999-2012"),'Result 2005-2012'!J285*$AE$16,""))))))))))))))))</f>
        <v/>
      </c>
      <c r="K285" s="12" t="str">
        <f>IF('Result 2005-2012'!$R285="","",IF($M$1=2005,'Result 2005-2012'!K285,IF(AND($M$1=2006,'Calculation sheet'!$AQ285="2005-2012"),'Result 2005-2012'!K285*SUM($Y$8:$AE$8)/7,IF(AND($M$1=2007,'Calculation sheet'!$AQ285="2005-2012"),'Result 2005-2012'!K285*SUM($Z$8:$AE$8)/6,IF(AND($M$1=2008,'Calculation sheet'!$AQ285="2005-2012"),'Result 2005-2012'!K285*SUM($AA$8:$AE$8)/5,IF(AND($M$1=2009,'Calculation sheet'!$AQ285="2005-2012"),'Result 2005-2012'!K285*SUM($AB$8:$AE$8)/4,IF(AND($M$1=2010,'Calculation sheet'!$AQ285="2005-2012"),'Result 2005-2012'!K285*SUM($AC$8:$AE$8)/3,IF(AND($M$1=2011,'Calculation sheet'!$AQ285="2005-2012"),'Result 2005-2012'!K285*SUM($AD$8:$AE$8)/2,IF(AND($M$1=2012,'Calculation sheet'!$AQ285="2005-2012"),'Result 2005-2012'!K285*$AE$8,IF(AND($M$1=2006,'Calculation sheet'!$AQ285="1999-2012"),'Result 2005-2012'!K285*SUM($Y$17:$AE$17)/7,IF(AND($M$1=2007,'Calculation sheet'!$AQ285="1999-2012"),'Result 2005-2012'!K285*SUM($Z$17:$AE$17)/6,IF(AND($M$1=2008,'Calculation sheet'!$AQ285="1999-2012"),'Result 2005-2012'!K285*SUM($AA$17:$AE$17)/5,IF(AND($M$1=2009,'Calculation sheet'!$AQ285="1999-2012"),'Result 2005-2012'!K285*SUM($AB$17:$AE$17)/4,IF(AND($M$1=2010,'Calculation sheet'!$AQ285="1999-2012"),'Result 2005-2012'!K285*SUM($AC$17:$AE$17)/3,IF(AND($M$1=2011,'Calculation sheet'!$AQ285="1999-2012"),'Result 2005-2012'!K285*SUM($AD$17:$AE$17)/2,IF(AND($M$1=2012,'Calculation sheet'!$AQ285="1999-2012"),'Result 2005-2012'!K285*$AE$17,""))))))))))))))))</f>
        <v/>
      </c>
      <c r="L285" s="12" t="str">
        <f>IF('Result 2005-2012'!$R285="","",IF($M$1=2005,'Result 2005-2012'!L285,IF(AND($M$1=2006,'Calculation sheet'!$AQ285="2005-2012"),'Result 2005-2012'!L285*SUM($Y$9:$AE$9)/7,IF(AND($M$1=2007,'Calculation sheet'!$AQ285="2005-2012"),'Result 2005-2012'!L285*SUM($Z$9:$AE$9)/6,IF(AND($M$1=2008,'Calculation sheet'!$AQ285="2005-2012"),'Result 2005-2012'!L285*SUM($AA$9:$AE$9)/5,IF(AND($M$1=2009,'Calculation sheet'!$AQ285="2005-2012"),'Result 2005-2012'!L285*SUM($AB$9:$AE$9)/4,IF(AND($M$1=2010,'Calculation sheet'!$AQ285="2005-2012"),'Result 2005-2012'!L285*SUM($AC$9:$AE$9)/3,IF(AND($M$1=2011,'Calculation sheet'!$AQ285="2005-2012"),'Result 2005-2012'!L285*SUM($AD$9:$AE$9)/2,IF(AND($M$1=2012,'Calculation sheet'!$AQ285="2005-2012"),'Result 2005-2012'!L285*$AE$9,IF(AND($M$1=2006,'Calculation sheet'!$AQ285="1999-2012"),'Result 2005-2012'!L285*SUM($Y$18:$AE$18)/7,IF(AND($M$1=2007,'Calculation sheet'!$AQ285="1999-2012"),'Result 2005-2012'!L285*SUM($Z$18:$AE$18)/6,IF(AND($M$1=2008,'Calculation sheet'!$AQ285="1999-2012"),'Result 2005-2012'!L285*SUM($AA$18:$AE$18)/5,IF(AND($M$1=2009,'Calculation sheet'!$AQ285="1999-2012"),'Result 2005-2012'!L285*SUM($AB$18:$AE$18)/4,IF(AND($M$1=2010,'Calculation sheet'!$AQ285="1999-2012"),'Result 2005-2012'!L285*SUM($AC$18:$AE$18)/3,IF(AND($M$1=2011,'Calculation sheet'!$AQ285="1999-2012"),'Result 2005-2012'!L285*SUM($AD$18:$AE$18)/2,IF(AND($M$1=2012,'Calculation sheet'!$AQ285="1999-2012"),'Result 2005-2012'!L285*$AE$18,""))))))))))))))))</f>
        <v/>
      </c>
      <c r="M285" s="12" t="str">
        <f t="shared" si="14"/>
        <v/>
      </c>
      <c r="N285" s="12" t="str">
        <f>IF('Result 2005-2012'!$R285="","",IF($M$1=2005,'Result 2005-2012'!N285,IF(AND($M$1=2006,'Calculation sheet'!$AQ285="2005-2012"),'Result 2005-2012'!N285*SUM($Y$10:$AE$10)/7,IF(AND($M$1=2007,'Calculation sheet'!$AQ285="2005-2012"),'Result 2005-2012'!N285*SUM($Z$10:$AE$10)/6,IF(AND($M$1=2008,'Calculation sheet'!$AQ285="2005-2012"),'Result 2005-2012'!N285*SUM($AA$10:$AE$10)/5,IF(AND($M$1=2009,'Calculation sheet'!$AQ285="2005-2012"),'Result 2005-2012'!N285*SUM($AB$10:$AE$10)/4,IF(AND($M$1=2010,'Calculation sheet'!$AQ285="2005-2012"),'Result 2005-2012'!N285*SUM($AC$10:$AE$10)/3,IF(AND($M$1=2011,'Calculation sheet'!$AQ285="2005-2012"),'Result 2005-2012'!N285*SUM($AD$10:$AE$10)/2,IF(AND($M$1=2012,'Calculation sheet'!$AQ285="2005-2012"),'Result 2005-2012'!N285*$AE$10,IF(AND($M$1=2006,'Calculation sheet'!$AQ285="1999-2012"),'Result 2005-2012'!N285*SUM($Y$16:$AE$16)/7,IF(AND($M$1=2007,'Calculation sheet'!$AQ285="1999-2012"),'Result 2005-2012'!N285*SUM($Z$16:$AE$16)/6,IF(AND($M$1=2008,'Calculation sheet'!$AQ285="1999-2012"),'Result 2005-2012'!N285*SUM($AA$16:$AE$16)/5,IF(AND($M$1=2009,'Calculation sheet'!$AQ285="1999-2012"),'Result 2005-2012'!N285*SUM($AB$16:$AE$16)/4,IF(AND($M$1=2010,'Calculation sheet'!$AQ285="1999-2012"),'Result 2005-2012'!N285*SUM($AC$16:$AE$16)/3,IF(AND($M$1=2011,'Calculation sheet'!$AQ285="1999-2012"),'Result 2005-2012'!N285*SUM($AD$16:$AE$16)/2,IF(AND($M$1=2012,'Calculation sheet'!$AQ285="1999-2012"),'Result 2005-2012'!N285*$AE$16,""))))))))))))))))</f>
        <v/>
      </c>
      <c r="O285" s="12" t="str">
        <f>IF('Result 2005-2012'!$R285="","",IF($M$1=2005,'Result 2005-2012'!O285,IF(AND($M$1=2006,'Calculation sheet'!$AQ285="2005-2012"),'Result 2005-2012'!O285*SUM($Y$10:$AE$10)/7,IF(AND($M$1=2007,'Calculation sheet'!$AQ285="2005-2012"),'Result 2005-2012'!O285*SUM($Z$10:$AE$10)/6,IF(AND($M$1=2008,'Calculation sheet'!$AQ285="2005-2012"),'Result 2005-2012'!O285*SUM($AA$10:$AE$10)/5,IF(AND($M$1=2009,'Calculation sheet'!$AQ285="2005-2012"),'Result 2005-2012'!O285*SUM($AB$10:$AE$10)/4,IF(AND($M$1=2010,'Calculation sheet'!$AQ285="2005-2012"),'Result 2005-2012'!O285*SUM($AC$10:$AE$10)/3,IF(AND($M$1=2011,'Calculation sheet'!$AQ285="2005-2012"),'Result 2005-2012'!O285*SUM($AD$10:$AE$10)/2,IF(AND($M$1=2012,'Calculation sheet'!$AQ285="2005-2012"),'Result 2005-2012'!O285*$AE$10,IF(AND($M$1=2006,'Calculation sheet'!$AQ285="1999-2012"),'Result 2005-2012'!O285*SUM($Y$16:$AE$16)/7,IF(AND($M$1=2007,'Calculation sheet'!$AQ285="1999-2012"),'Result 2005-2012'!O285*SUM($Z$16:$AE$16)/6,IF(AND($M$1=2008,'Calculation sheet'!$AQ285="1999-2012"),'Result 2005-2012'!O285*SUM($AA$16:$AE$16)/5,IF(AND($M$1=2009,'Calculation sheet'!$AQ285="1999-2012"),'Result 2005-2012'!O285*SUM($AB$16:$AE$16)/4,IF(AND($M$1=2010,'Calculation sheet'!$AQ285="1999-2012"),'Result 2005-2012'!O285*SUM($AC$16:$AE$16)/3,IF(AND($M$1=2011,'Calculation sheet'!$AQ285="1999-2012"),'Result 2005-2012'!O285*SUM($AD$16:$AE$16)/2,IF(AND($M$1=2012,'Calculation sheet'!$AQ285="1999-2012"),'Result 2005-2012'!O285*$AE$16,""))))))))))))))))</f>
        <v/>
      </c>
      <c r="P285" s="12" t="str">
        <f>IF('Result 2005-2012'!$R285="","",IF($M$1=2005,'Result 2005-2012'!P285,IF(AND($M$1=2006,'Calculation sheet'!$AQ285="2005-2012"),'Result 2005-2012'!P285*SUM($Y$11:$AE$11)/7,IF(AND($M$1=2007,'Calculation sheet'!$AQ285="2005-2012"),'Result 2005-2012'!P285*SUM($Z$11:$AE$11)/6,IF(AND($M$1=2008,'Calculation sheet'!$AQ285="2005-2012"),'Result 2005-2012'!P285*SUM($AA$11:$AE$11)/5,IF(AND($M$1=2009,'Calculation sheet'!$AQ285="2005-2012"),'Result 2005-2012'!P285*SUM($AB$11:$AE$11)/4,IF(AND($M$1=2010,'Calculation sheet'!$AQ285="2005-2012"),'Result 2005-2012'!P285*SUM($AC$11:$AE$11)/3,IF(AND($M$1=2011,'Calculation sheet'!$AQ285="2005-2012"),'Result 2005-2012'!P285*SUM($AD$11:$AE$11)/2,IF(AND($M$1=2012,'Calculation sheet'!$AQ285="2005-2012"),'Result 2005-2012'!P285*$AE$11,IF(AND($M$1=2006,'Calculation sheet'!$AQ285="1999-2012"),'Result 2005-2012'!P285*SUM($Y$16:$AE$16)/7,IF(AND($M$1=2007,'Calculation sheet'!$AQ285="1999-2012"),'Result 2005-2012'!P285*SUM($Z$16:$AE$16)/6,IF(AND($M$1=2008,'Calculation sheet'!$AQ285="1999-2012"),'Result 2005-2012'!P285*SUM($AA$16:$AE$16)/5,IF(AND($M$1=2009,'Calculation sheet'!$AQ285="1999-2012"),'Result 2005-2012'!P285*SUM($AB$16:$AE$16)/4,IF(AND($M$1=2010,'Calculation sheet'!$AQ285="1999-2012"),'Result 2005-2012'!P285*SUM($AC$16:$AE$16)/3,IF(AND($M$1=2011,'Calculation sheet'!$AQ285="1999-2012"),'Result 2005-2012'!P285*SUM($AD$16:$AE$16)/2,IF(AND($M$1=2012,'Calculation sheet'!$AQ285="1999-2012"),'Result 2005-2012'!P285*$AE$16,""))))))))))))))))</f>
        <v/>
      </c>
      <c r="Q285" s="12" t="str">
        <f t="shared" si="15"/>
        <v/>
      </c>
      <c r="R285" s="14" t="str">
        <f t="shared" si="16"/>
        <v/>
      </c>
    </row>
    <row r="286" spans="1:18" x14ac:dyDescent="0.3">
      <c r="A286" s="4" t="str">
        <f>IF('Input data'!A301="","",'Input data'!A301)</f>
        <v/>
      </c>
      <c r="B286" s="4" t="str">
        <f>IF('Input data'!B301="","",'Input data'!B301)</f>
        <v/>
      </c>
      <c r="C286" s="4" t="str">
        <f>IF('Input data'!C301="","",'Input data'!C301)</f>
        <v/>
      </c>
      <c r="D286" s="4" t="str">
        <f>IF('Input data'!D301="","",'Input data'!D301)</f>
        <v/>
      </c>
      <c r="E286" s="4" t="str">
        <f>IF('Input data'!E301="","",'Input data'!E301)</f>
        <v/>
      </c>
      <c r="F286" s="4" t="str">
        <f>IF('Input data'!F301="","",'Input data'!F301)</f>
        <v/>
      </c>
      <c r="G286" s="4">
        <f>IF('Input data'!G301="","",'Input data'!G301)</f>
        <v>0</v>
      </c>
      <c r="H286" s="4" t="str">
        <f>IF('Input data'!H301&gt;0.5,'Input data'!H301,"")</f>
        <v/>
      </c>
      <c r="I286" s="4" t="str">
        <f>IF('Input data'!I301="","",'Input data'!I301)</f>
        <v/>
      </c>
      <c r="J286" s="12" t="str">
        <f>IF('Result 2005-2012'!$R286="","",IF($M$1=2005,'Result 2005-2012'!J286,IF(AND($M$1=2006,'Calculation sheet'!$AQ286="2005-2012"),'Result 2005-2012'!J286*SUM($Y$7:$AE$7)/7,IF(AND($M$1=2007,'Calculation sheet'!$AQ286="2005-2012"),'Result 2005-2012'!J286*SUM($Z$7:$AE$7)/6,IF(AND($M$1=2008,'Calculation sheet'!$AQ286="2005-2012"),'Result 2005-2012'!J286*SUM($AA$7:$AE$7)/5,IF(AND($M$1=2009,'Calculation sheet'!$AQ286="2005-2012"),'Result 2005-2012'!J286*SUM($AB$7:$AE$7)/4,IF(AND($M$1=2010,'Calculation sheet'!$AQ286="2005-2012"),'Result 2005-2012'!J286*SUM($AC$7:$AE$7)/3,IF(AND($M$1=2011,'Calculation sheet'!$AQ286="2005-2012"),'Result 2005-2012'!J286*SUM($AD$7:$AE$7)/2,IF(AND($M$1=2012,'Calculation sheet'!$AQ286="2005-2012"),'Result 2005-2012'!J286*$AE$7,IF(AND($M$1=2006,'Calculation sheet'!$AQ286="1999-2012"),'Result 2005-2012'!J286*SUM($Y$16:$AE$16)/7,IF(AND($M$1=2007,'Calculation sheet'!$AQ286="1999-2012"),'Result 2005-2012'!J286*SUM($Z$16:$AE$16)/6,IF(AND($M$1=2008,'Calculation sheet'!$AQ286="1999-2012"),'Result 2005-2012'!J286*SUM($AA$16:$AE$16)/5,IF(AND($M$1=2009,'Calculation sheet'!$AQ286="1999-2012"),'Result 2005-2012'!J286*SUM($AB$16:$AE$16)/4,IF(AND($M$1=2010,'Calculation sheet'!$AQ286="1999-2012"),'Result 2005-2012'!J286*SUM($AC$16:$AE$16)/3,IF(AND($M$1=2011,'Calculation sheet'!$AQ286="1999-2012"),'Result 2005-2012'!J286*SUM($AD$16:$AE$16)/2,IF(AND($M$1=2012,'Calculation sheet'!$AQ286="1999-2012"),'Result 2005-2012'!J286*$AE$16,""))))))))))))))))</f>
        <v/>
      </c>
      <c r="K286" s="12" t="str">
        <f>IF('Result 2005-2012'!$R286="","",IF($M$1=2005,'Result 2005-2012'!K286,IF(AND($M$1=2006,'Calculation sheet'!$AQ286="2005-2012"),'Result 2005-2012'!K286*SUM($Y$8:$AE$8)/7,IF(AND($M$1=2007,'Calculation sheet'!$AQ286="2005-2012"),'Result 2005-2012'!K286*SUM($Z$8:$AE$8)/6,IF(AND($M$1=2008,'Calculation sheet'!$AQ286="2005-2012"),'Result 2005-2012'!K286*SUM($AA$8:$AE$8)/5,IF(AND($M$1=2009,'Calculation sheet'!$AQ286="2005-2012"),'Result 2005-2012'!K286*SUM($AB$8:$AE$8)/4,IF(AND($M$1=2010,'Calculation sheet'!$AQ286="2005-2012"),'Result 2005-2012'!K286*SUM($AC$8:$AE$8)/3,IF(AND($M$1=2011,'Calculation sheet'!$AQ286="2005-2012"),'Result 2005-2012'!K286*SUM($AD$8:$AE$8)/2,IF(AND($M$1=2012,'Calculation sheet'!$AQ286="2005-2012"),'Result 2005-2012'!K286*$AE$8,IF(AND($M$1=2006,'Calculation sheet'!$AQ286="1999-2012"),'Result 2005-2012'!K286*SUM($Y$17:$AE$17)/7,IF(AND($M$1=2007,'Calculation sheet'!$AQ286="1999-2012"),'Result 2005-2012'!K286*SUM($Z$17:$AE$17)/6,IF(AND($M$1=2008,'Calculation sheet'!$AQ286="1999-2012"),'Result 2005-2012'!K286*SUM($AA$17:$AE$17)/5,IF(AND($M$1=2009,'Calculation sheet'!$AQ286="1999-2012"),'Result 2005-2012'!K286*SUM($AB$17:$AE$17)/4,IF(AND($M$1=2010,'Calculation sheet'!$AQ286="1999-2012"),'Result 2005-2012'!K286*SUM($AC$17:$AE$17)/3,IF(AND($M$1=2011,'Calculation sheet'!$AQ286="1999-2012"),'Result 2005-2012'!K286*SUM($AD$17:$AE$17)/2,IF(AND($M$1=2012,'Calculation sheet'!$AQ286="1999-2012"),'Result 2005-2012'!K286*$AE$17,""))))))))))))))))</f>
        <v/>
      </c>
      <c r="L286" s="12" t="str">
        <f>IF('Result 2005-2012'!$R286="","",IF($M$1=2005,'Result 2005-2012'!L286,IF(AND($M$1=2006,'Calculation sheet'!$AQ286="2005-2012"),'Result 2005-2012'!L286*SUM($Y$9:$AE$9)/7,IF(AND($M$1=2007,'Calculation sheet'!$AQ286="2005-2012"),'Result 2005-2012'!L286*SUM($Z$9:$AE$9)/6,IF(AND($M$1=2008,'Calculation sheet'!$AQ286="2005-2012"),'Result 2005-2012'!L286*SUM($AA$9:$AE$9)/5,IF(AND($M$1=2009,'Calculation sheet'!$AQ286="2005-2012"),'Result 2005-2012'!L286*SUM($AB$9:$AE$9)/4,IF(AND($M$1=2010,'Calculation sheet'!$AQ286="2005-2012"),'Result 2005-2012'!L286*SUM($AC$9:$AE$9)/3,IF(AND($M$1=2011,'Calculation sheet'!$AQ286="2005-2012"),'Result 2005-2012'!L286*SUM($AD$9:$AE$9)/2,IF(AND($M$1=2012,'Calculation sheet'!$AQ286="2005-2012"),'Result 2005-2012'!L286*$AE$9,IF(AND($M$1=2006,'Calculation sheet'!$AQ286="1999-2012"),'Result 2005-2012'!L286*SUM($Y$18:$AE$18)/7,IF(AND($M$1=2007,'Calculation sheet'!$AQ286="1999-2012"),'Result 2005-2012'!L286*SUM($Z$18:$AE$18)/6,IF(AND($M$1=2008,'Calculation sheet'!$AQ286="1999-2012"),'Result 2005-2012'!L286*SUM($AA$18:$AE$18)/5,IF(AND($M$1=2009,'Calculation sheet'!$AQ286="1999-2012"),'Result 2005-2012'!L286*SUM($AB$18:$AE$18)/4,IF(AND($M$1=2010,'Calculation sheet'!$AQ286="1999-2012"),'Result 2005-2012'!L286*SUM($AC$18:$AE$18)/3,IF(AND($M$1=2011,'Calculation sheet'!$AQ286="1999-2012"),'Result 2005-2012'!L286*SUM($AD$18:$AE$18)/2,IF(AND($M$1=2012,'Calculation sheet'!$AQ286="1999-2012"),'Result 2005-2012'!L286*$AE$18,""))))))))))))))))</f>
        <v/>
      </c>
      <c r="M286" s="12" t="str">
        <f t="shared" si="14"/>
        <v/>
      </c>
      <c r="N286" s="12" t="str">
        <f>IF('Result 2005-2012'!$R286="","",IF($M$1=2005,'Result 2005-2012'!N286,IF(AND($M$1=2006,'Calculation sheet'!$AQ286="2005-2012"),'Result 2005-2012'!N286*SUM($Y$10:$AE$10)/7,IF(AND($M$1=2007,'Calculation sheet'!$AQ286="2005-2012"),'Result 2005-2012'!N286*SUM($Z$10:$AE$10)/6,IF(AND($M$1=2008,'Calculation sheet'!$AQ286="2005-2012"),'Result 2005-2012'!N286*SUM($AA$10:$AE$10)/5,IF(AND($M$1=2009,'Calculation sheet'!$AQ286="2005-2012"),'Result 2005-2012'!N286*SUM($AB$10:$AE$10)/4,IF(AND($M$1=2010,'Calculation sheet'!$AQ286="2005-2012"),'Result 2005-2012'!N286*SUM($AC$10:$AE$10)/3,IF(AND($M$1=2011,'Calculation sheet'!$AQ286="2005-2012"),'Result 2005-2012'!N286*SUM($AD$10:$AE$10)/2,IF(AND($M$1=2012,'Calculation sheet'!$AQ286="2005-2012"),'Result 2005-2012'!N286*$AE$10,IF(AND($M$1=2006,'Calculation sheet'!$AQ286="1999-2012"),'Result 2005-2012'!N286*SUM($Y$16:$AE$16)/7,IF(AND($M$1=2007,'Calculation sheet'!$AQ286="1999-2012"),'Result 2005-2012'!N286*SUM($Z$16:$AE$16)/6,IF(AND($M$1=2008,'Calculation sheet'!$AQ286="1999-2012"),'Result 2005-2012'!N286*SUM($AA$16:$AE$16)/5,IF(AND($M$1=2009,'Calculation sheet'!$AQ286="1999-2012"),'Result 2005-2012'!N286*SUM($AB$16:$AE$16)/4,IF(AND($M$1=2010,'Calculation sheet'!$AQ286="1999-2012"),'Result 2005-2012'!N286*SUM($AC$16:$AE$16)/3,IF(AND($M$1=2011,'Calculation sheet'!$AQ286="1999-2012"),'Result 2005-2012'!N286*SUM($AD$16:$AE$16)/2,IF(AND($M$1=2012,'Calculation sheet'!$AQ286="1999-2012"),'Result 2005-2012'!N286*$AE$16,""))))))))))))))))</f>
        <v/>
      </c>
      <c r="O286" s="12" t="str">
        <f>IF('Result 2005-2012'!$R286="","",IF($M$1=2005,'Result 2005-2012'!O286,IF(AND($M$1=2006,'Calculation sheet'!$AQ286="2005-2012"),'Result 2005-2012'!O286*SUM($Y$10:$AE$10)/7,IF(AND($M$1=2007,'Calculation sheet'!$AQ286="2005-2012"),'Result 2005-2012'!O286*SUM($Z$10:$AE$10)/6,IF(AND($M$1=2008,'Calculation sheet'!$AQ286="2005-2012"),'Result 2005-2012'!O286*SUM($AA$10:$AE$10)/5,IF(AND($M$1=2009,'Calculation sheet'!$AQ286="2005-2012"),'Result 2005-2012'!O286*SUM($AB$10:$AE$10)/4,IF(AND($M$1=2010,'Calculation sheet'!$AQ286="2005-2012"),'Result 2005-2012'!O286*SUM($AC$10:$AE$10)/3,IF(AND($M$1=2011,'Calculation sheet'!$AQ286="2005-2012"),'Result 2005-2012'!O286*SUM($AD$10:$AE$10)/2,IF(AND($M$1=2012,'Calculation sheet'!$AQ286="2005-2012"),'Result 2005-2012'!O286*$AE$10,IF(AND($M$1=2006,'Calculation sheet'!$AQ286="1999-2012"),'Result 2005-2012'!O286*SUM($Y$16:$AE$16)/7,IF(AND($M$1=2007,'Calculation sheet'!$AQ286="1999-2012"),'Result 2005-2012'!O286*SUM($Z$16:$AE$16)/6,IF(AND($M$1=2008,'Calculation sheet'!$AQ286="1999-2012"),'Result 2005-2012'!O286*SUM($AA$16:$AE$16)/5,IF(AND($M$1=2009,'Calculation sheet'!$AQ286="1999-2012"),'Result 2005-2012'!O286*SUM($AB$16:$AE$16)/4,IF(AND($M$1=2010,'Calculation sheet'!$AQ286="1999-2012"),'Result 2005-2012'!O286*SUM($AC$16:$AE$16)/3,IF(AND($M$1=2011,'Calculation sheet'!$AQ286="1999-2012"),'Result 2005-2012'!O286*SUM($AD$16:$AE$16)/2,IF(AND($M$1=2012,'Calculation sheet'!$AQ286="1999-2012"),'Result 2005-2012'!O286*$AE$16,""))))))))))))))))</f>
        <v/>
      </c>
      <c r="P286" s="12" t="str">
        <f>IF('Result 2005-2012'!$R286="","",IF($M$1=2005,'Result 2005-2012'!P286,IF(AND($M$1=2006,'Calculation sheet'!$AQ286="2005-2012"),'Result 2005-2012'!P286*SUM($Y$11:$AE$11)/7,IF(AND($M$1=2007,'Calculation sheet'!$AQ286="2005-2012"),'Result 2005-2012'!P286*SUM($Z$11:$AE$11)/6,IF(AND($M$1=2008,'Calculation sheet'!$AQ286="2005-2012"),'Result 2005-2012'!P286*SUM($AA$11:$AE$11)/5,IF(AND($M$1=2009,'Calculation sheet'!$AQ286="2005-2012"),'Result 2005-2012'!P286*SUM($AB$11:$AE$11)/4,IF(AND($M$1=2010,'Calculation sheet'!$AQ286="2005-2012"),'Result 2005-2012'!P286*SUM($AC$11:$AE$11)/3,IF(AND($M$1=2011,'Calculation sheet'!$AQ286="2005-2012"),'Result 2005-2012'!P286*SUM($AD$11:$AE$11)/2,IF(AND($M$1=2012,'Calculation sheet'!$AQ286="2005-2012"),'Result 2005-2012'!P286*$AE$11,IF(AND($M$1=2006,'Calculation sheet'!$AQ286="1999-2012"),'Result 2005-2012'!P286*SUM($Y$16:$AE$16)/7,IF(AND($M$1=2007,'Calculation sheet'!$AQ286="1999-2012"),'Result 2005-2012'!P286*SUM($Z$16:$AE$16)/6,IF(AND($M$1=2008,'Calculation sheet'!$AQ286="1999-2012"),'Result 2005-2012'!P286*SUM($AA$16:$AE$16)/5,IF(AND($M$1=2009,'Calculation sheet'!$AQ286="1999-2012"),'Result 2005-2012'!P286*SUM($AB$16:$AE$16)/4,IF(AND($M$1=2010,'Calculation sheet'!$AQ286="1999-2012"),'Result 2005-2012'!P286*SUM($AC$16:$AE$16)/3,IF(AND($M$1=2011,'Calculation sheet'!$AQ286="1999-2012"),'Result 2005-2012'!P286*SUM($AD$16:$AE$16)/2,IF(AND($M$1=2012,'Calculation sheet'!$AQ286="1999-2012"),'Result 2005-2012'!P286*$AE$16,""))))))))))))))))</f>
        <v/>
      </c>
      <c r="Q286" s="12" t="str">
        <f t="shared" si="15"/>
        <v/>
      </c>
      <c r="R286" s="14" t="str">
        <f t="shared" si="16"/>
        <v/>
      </c>
    </row>
    <row r="287" spans="1:18" x14ac:dyDescent="0.3">
      <c r="A287" s="4" t="str">
        <f>IF('Input data'!A302="","",'Input data'!A302)</f>
        <v/>
      </c>
      <c r="B287" s="4" t="str">
        <f>IF('Input data'!B302="","",'Input data'!B302)</f>
        <v/>
      </c>
      <c r="C287" s="4" t="str">
        <f>IF('Input data'!C302="","",'Input data'!C302)</f>
        <v/>
      </c>
      <c r="D287" s="4" t="str">
        <f>IF('Input data'!D302="","",'Input data'!D302)</f>
        <v/>
      </c>
      <c r="E287" s="4" t="str">
        <f>IF('Input data'!E302="","",'Input data'!E302)</f>
        <v/>
      </c>
      <c r="F287" s="4" t="str">
        <f>IF('Input data'!F302="","",'Input data'!F302)</f>
        <v/>
      </c>
      <c r="G287" s="4">
        <f>IF('Input data'!G302="","",'Input data'!G302)</f>
        <v>0</v>
      </c>
      <c r="H287" s="4" t="str">
        <f>IF('Input data'!H302&gt;0.5,'Input data'!H302,"")</f>
        <v/>
      </c>
      <c r="I287" s="4" t="str">
        <f>IF('Input data'!I302="","",'Input data'!I302)</f>
        <v/>
      </c>
      <c r="J287" s="12" t="str">
        <f>IF('Result 2005-2012'!$R287="","",IF($M$1=2005,'Result 2005-2012'!J287,IF(AND($M$1=2006,'Calculation sheet'!$AQ287="2005-2012"),'Result 2005-2012'!J287*SUM($Y$7:$AE$7)/7,IF(AND($M$1=2007,'Calculation sheet'!$AQ287="2005-2012"),'Result 2005-2012'!J287*SUM($Z$7:$AE$7)/6,IF(AND($M$1=2008,'Calculation sheet'!$AQ287="2005-2012"),'Result 2005-2012'!J287*SUM($AA$7:$AE$7)/5,IF(AND($M$1=2009,'Calculation sheet'!$AQ287="2005-2012"),'Result 2005-2012'!J287*SUM($AB$7:$AE$7)/4,IF(AND($M$1=2010,'Calculation sheet'!$AQ287="2005-2012"),'Result 2005-2012'!J287*SUM($AC$7:$AE$7)/3,IF(AND($M$1=2011,'Calculation sheet'!$AQ287="2005-2012"),'Result 2005-2012'!J287*SUM($AD$7:$AE$7)/2,IF(AND($M$1=2012,'Calculation sheet'!$AQ287="2005-2012"),'Result 2005-2012'!J287*$AE$7,IF(AND($M$1=2006,'Calculation sheet'!$AQ287="1999-2012"),'Result 2005-2012'!J287*SUM($Y$16:$AE$16)/7,IF(AND($M$1=2007,'Calculation sheet'!$AQ287="1999-2012"),'Result 2005-2012'!J287*SUM($Z$16:$AE$16)/6,IF(AND($M$1=2008,'Calculation sheet'!$AQ287="1999-2012"),'Result 2005-2012'!J287*SUM($AA$16:$AE$16)/5,IF(AND($M$1=2009,'Calculation sheet'!$AQ287="1999-2012"),'Result 2005-2012'!J287*SUM($AB$16:$AE$16)/4,IF(AND($M$1=2010,'Calculation sheet'!$AQ287="1999-2012"),'Result 2005-2012'!J287*SUM($AC$16:$AE$16)/3,IF(AND($M$1=2011,'Calculation sheet'!$AQ287="1999-2012"),'Result 2005-2012'!J287*SUM($AD$16:$AE$16)/2,IF(AND($M$1=2012,'Calculation sheet'!$AQ287="1999-2012"),'Result 2005-2012'!J287*$AE$16,""))))))))))))))))</f>
        <v/>
      </c>
      <c r="K287" s="12" t="str">
        <f>IF('Result 2005-2012'!$R287="","",IF($M$1=2005,'Result 2005-2012'!K287,IF(AND($M$1=2006,'Calculation sheet'!$AQ287="2005-2012"),'Result 2005-2012'!K287*SUM($Y$8:$AE$8)/7,IF(AND($M$1=2007,'Calculation sheet'!$AQ287="2005-2012"),'Result 2005-2012'!K287*SUM($Z$8:$AE$8)/6,IF(AND($M$1=2008,'Calculation sheet'!$AQ287="2005-2012"),'Result 2005-2012'!K287*SUM($AA$8:$AE$8)/5,IF(AND($M$1=2009,'Calculation sheet'!$AQ287="2005-2012"),'Result 2005-2012'!K287*SUM($AB$8:$AE$8)/4,IF(AND($M$1=2010,'Calculation sheet'!$AQ287="2005-2012"),'Result 2005-2012'!K287*SUM($AC$8:$AE$8)/3,IF(AND($M$1=2011,'Calculation sheet'!$AQ287="2005-2012"),'Result 2005-2012'!K287*SUM($AD$8:$AE$8)/2,IF(AND($M$1=2012,'Calculation sheet'!$AQ287="2005-2012"),'Result 2005-2012'!K287*$AE$8,IF(AND($M$1=2006,'Calculation sheet'!$AQ287="1999-2012"),'Result 2005-2012'!K287*SUM($Y$17:$AE$17)/7,IF(AND($M$1=2007,'Calculation sheet'!$AQ287="1999-2012"),'Result 2005-2012'!K287*SUM($Z$17:$AE$17)/6,IF(AND($M$1=2008,'Calculation sheet'!$AQ287="1999-2012"),'Result 2005-2012'!K287*SUM($AA$17:$AE$17)/5,IF(AND($M$1=2009,'Calculation sheet'!$AQ287="1999-2012"),'Result 2005-2012'!K287*SUM($AB$17:$AE$17)/4,IF(AND($M$1=2010,'Calculation sheet'!$AQ287="1999-2012"),'Result 2005-2012'!K287*SUM($AC$17:$AE$17)/3,IF(AND($M$1=2011,'Calculation sheet'!$AQ287="1999-2012"),'Result 2005-2012'!K287*SUM($AD$17:$AE$17)/2,IF(AND($M$1=2012,'Calculation sheet'!$AQ287="1999-2012"),'Result 2005-2012'!K287*$AE$17,""))))))))))))))))</f>
        <v/>
      </c>
      <c r="L287" s="12" t="str">
        <f>IF('Result 2005-2012'!$R287="","",IF($M$1=2005,'Result 2005-2012'!L287,IF(AND($M$1=2006,'Calculation sheet'!$AQ287="2005-2012"),'Result 2005-2012'!L287*SUM($Y$9:$AE$9)/7,IF(AND($M$1=2007,'Calculation sheet'!$AQ287="2005-2012"),'Result 2005-2012'!L287*SUM($Z$9:$AE$9)/6,IF(AND($M$1=2008,'Calculation sheet'!$AQ287="2005-2012"),'Result 2005-2012'!L287*SUM($AA$9:$AE$9)/5,IF(AND($M$1=2009,'Calculation sheet'!$AQ287="2005-2012"),'Result 2005-2012'!L287*SUM($AB$9:$AE$9)/4,IF(AND($M$1=2010,'Calculation sheet'!$AQ287="2005-2012"),'Result 2005-2012'!L287*SUM($AC$9:$AE$9)/3,IF(AND($M$1=2011,'Calculation sheet'!$AQ287="2005-2012"),'Result 2005-2012'!L287*SUM($AD$9:$AE$9)/2,IF(AND($M$1=2012,'Calculation sheet'!$AQ287="2005-2012"),'Result 2005-2012'!L287*$AE$9,IF(AND($M$1=2006,'Calculation sheet'!$AQ287="1999-2012"),'Result 2005-2012'!L287*SUM($Y$18:$AE$18)/7,IF(AND($M$1=2007,'Calculation sheet'!$AQ287="1999-2012"),'Result 2005-2012'!L287*SUM($Z$18:$AE$18)/6,IF(AND($M$1=2008,'Calculation sheet'!$AQ287="1999-2012"),'Result 2005-2012'!L287*SUM($AA$18:$AE$18)/5,IF(AND($M$1=2009,'Calculation sheet'!$AQ287="1999-2012"),'Result 2005-2012'!L287*SUM($AB$18:$AE$18)/4,IF(AND($M$1=2010,'Calculation sheet'!$AQ287="1999-2012"),'Result 2005-2012'!L287*SUM($AC$18:$AE$18)/3,IF(AND($M$1=2011,'Calculation sheet'!$AQ287="1999-2012"),'Result 2005-2012'!L287*SUM($AD$18:$AE$18)/2,IF(AND($M$1=2012,'Calculation sheet'!$AQ287="1999-2012"),'Result 2005-2012'!L287*$AE$18,""))))))))))))))))</f>
        <v/>
      </c>
      <c r="M287" s="12" t="str">
        <f t="shared" si="14"/>
        <v/>
      </c>
      <c r="N287" s="12" t="str">
        <f>IF('Result 2005-2012'!$R287="","",IF($M$1=2005,'Result 2005-2012'!N287,IF(AND($M$1=2006,'Calculation sheet'!$AQ287="2005-2012"),'Result 2005-2012'!N287*SUM($Y$10:$AE$10)/7,IF(AND($M$1=2007,'Calculation sheet'!$AQ287="2005-2012"),'Result 2005-2012'!N287*SUM($Z$10:$AE$10)/6,IF(AND($M$1=2008,'Calculation sheet'!$AQ287="2005-2012"),'Result 2005-2012'!N287*SUM($AA$10:$AE$10)/5,IF(AND($M$1=2009,'Calculation sheet'!$AQ287="2005-2012"),'Result 2005-2012'!N287*SUM($AB$10:$AE$10)/4,IF(AND($M$1=2010,'Calculation sheet'!$AQ287="2005-2012"),'Result 2005-2012'!N287*SUM($AC$10:$AE$10)/3,IF(AND($M$1=2011,'Calculation sheet'!$AQ287="2005-2012"),'Result 2005-2012'!N287*SUM($AD$10:$AE$10)/2,IF(AND($M$1=2012,'Calculation sheet'!$AQ287="2005-2012"),'Result 2005-2012'!N287*$AE$10,IF(AND($M$1=2006,'Calculation sheet'!$AQ287="1999-2012"),'Result 2005-2012'!N287*SUM($Y$16:$AE$16)/7,IF(AND($M$1=2007,'Calculation sheet'!$AQ287="1999-2012"),'Result 2005-2012'!N287*SUM($Z$16:$AE$16)/6,IF(AND($M$1=2008,'Calculation sheet'!$AQ287="1999-2012"),'Result 2005-2012'!N287*SUM($AA$16:$AE$16)/5,IF(AND($M$1=2009,'Calculation sheet'!$AQ287="1999-2012"),'Result 2005-2012'!N287*SUM($AB$16:$AE$16)/4,IF(AND($M$1=2010,'Calculation sheet'!$AQ287="1999-2012"),'Result 2005-2012'!N287*SUM($AC$16:$AE$16)/3,IF(AND($M$1=2011,'Calculation sheet'!$AQ287="1999-2012"),'Result 2005-2012'!N287*SUM($AD$16:$AE$16)/2,IF(AND($M$1=2012,'Calculation sheet'!$AQ287="1999-2012"),'Result 2005-2012'!N287*$AE$16,""))))))))))))))))</f>
        <v/>
      </c>
      <c r="O287" s="12" t="str">
        <f>IF('Result 2005-2012'!$R287="","",IF($M$1=2005,'Result 2005-2012'!O287,IF(AND($M$1=2006,'Calculation sheet'!$AQ287="2005-2012"),'Result 2005-2012'!O287*SUM($Y$10:$AE$10)/7,IF(AND($M$1=2007,'Calculation sheet'!$AQ287="2005-2012"),'Result 2005-2012'!O287*SUM($Z$10:$AE$10)/6,IF(AND($M$1=2008,'Calculation sheet'!$AQ287="2005-2012"),'Result 2005-2012'!O287*SUM($AA$10:$AE$10)/5,IF(AND($M$1=2009,'Calculation sheet'!$AQ287="2005-2012"),'Result 2005-2012'!O287*SUM($AB$10:$AE$10)/4,IF(AND($M$1=2010,'Calculation sheet'!$AQ287="2005-2012"),'Result 2005-2012'!O287*SUM($AC$10:$AE$10)/3,IF(AND($M$1=2011,'Calculation sheet'!$AQ287="2005-2012"),'Result 2005-2012'!O287*SUM($AD$10:$AE$10)/2,IF(AND($M$1=2012,'Calculation sheet'!$AQ287="2005-2012"),'Result 2005-2012'!O287*$AE$10,IF(AND($M$1=2006,'Calculation sheet'!$AQ287="1999-2012"),'Result 2005-2012'!O287*SUM($Y$16:$AE$16)/7,IF(AND($M$1=2007,'Calculation sheet'!$AQ287="1999-2012"),'Result 2005-2012'!O287*SUM($Z$16:$AE$16)/6,IF(AND($M$1=2008,'Calculation sheet'!$AQ287="1999-2012"),'Result 2005-2012'!O287*SUM($AA$16:$AE$16)/5,IF(AND($M$1=2009,'Calculation sheet'!$AQ287="1999-2012"),'Result 2005-2012'!O287*SUM($AB$16:$AE$16)/4,IF(AND($M$1=2010,'Calculation sheet'!$AQ287="1999-2012"),'Result 2005-2012'!O287*SUM($AC$16:$AE$16)/3,IF(AND($M$1=2011,'Calculation sheet'!$AQ287="1999-2012"),'Result 2005-2012'!O287*SUM($AD$16:$AE$16)/2,IF(AND($M$1=2012,'Calculation sheet'!$AQ287="1999-2012"),'Result 2005-2012'!O287*$AE$16,""))))))))))))))))</f>
        <v/>
      </c>
      <c r="P287" s="12" t="str">
        <f>IF('Result 2005-2012'!$R287="","",IF($M$1=2005,'Result 2005-2012'!P287,IF(AND($M$1=2006,'Calculation sheet'!$AQ287="2005-2012"),'Result 2005-2012'!P287*SUM($Y$11:$AE$11)/7,IF(AND($M$1=2007,'Calculation sheet'!$AQ287="2005-2012"),'Result 2005-2012'!P287*SUM($Z$11:$AE$11)/6,IF(AND($M$1=2008,'Calculation sheet'!$AQ287="2005-2012"),'Result 2005-2012'!P287*SUM($AA$11:$AE$11)/5,IF(AND($M$1=2009,'Calculation sheet'!$AQ287="2005-2012"),'Result 2005-2012'!P287*SUM($AB$11:$AE$11)/4,IF(AND($M$1=2010,'Calculation sheet'!$AQ287="2005-2012"),'Result 2005-2012'!P287*SUM($AC$11:$AE$11)/3,IF(AND($M$1=2011,'Calculation sheet'!$AQ287="2005-2012"),'Result 2005-2012'!P287*SUM($AD$11:$AE$11)/2,IF(AND($M$1=2012,'Calculation sheet'!$AQ287="2005-2012"),'Result 2005-2012'!P287*$AE$11,IF(AND($M$1=2006,'Calculation sheet'!$AQ287="1999-2012"),'Result 2005-2012'!P287*SUM($Y$16:$AE$16)/7,IF(AND($M$1=2007,'Calculation sheet'!$AQ287="1999-2012"),'Result 2005-2012'!P287*SUM($Z$16:$AE$16)/6,IF(AND($M$1=2008,'Calculation sheet'!$AQ287="1999-2012"),'Result 2005-2012'!P287*SUM($AA$16:$AE$16)/5,IF(AND($M$1=2009,'Calculation sheet'!$AQ287="1999-2012"),'Result 2005-2012'!P287*SUM($AB$16:$AE$16)/4,IF(AND($M$1=2010,'Calculation sheet'!$AQ287="1999-2012"),'Result 2005-2012'!P287*SUM($AC$16:$AE$16)/3,IF(AND($M$1=2011,'Calculation sheet'!$AQ287="1999-2012"),'Result 2005-2012'!P287*SUM($AD$16:$AE$16)/2,IF(AND($M$1=2012,'Calculation sheet'!$AQ287="1999-2012"),'Result 2005-2012'!P287*$AE$16,""))))))))))))))))</f>
        <v/>
      </c>
      <c r="Q287" s="12" t="str">
        <f t="shared" si="15"/>
        <v/>
      </c>
      <c r="R287" s="14" t="str">
        <f t="shared" si="16"/>
        <v/>
      </c>
    </row>
    <row r="288" spans="1:18" x14ac:dyDescent="0.3">
      <c r="A288" s="4" t="str">
        <f>IF('Input data'!A303="","",'Input data'!A303)</f>
        <v/>
      </c>
      <c r="B288" s="4" t="str">
        <f>IF('Input data'!B303="","",'Input data'!B303)</f>
        <v/>
      </c>
      <c r="C288" s="4" t="str">
        <f>IF('Input data'!C303="","",'Input data'!C303)</f>
        <v/>
      </c>
      <c r="D288" s="4" t="str">
        <f>IF('Input data'!D303="","",'Input data'!D303)</f>
        <v/>
      </c>
      <c r="E288" s="4" t="str">
        <f>IF('Input data'!E303="","",'Input data'!E303)</f>
        <v/>
      </c>
      <c r="F288" s="4" t="str">
        <f>IF('Input data'!F303="","",'Input data'!F303)</f>
        <v/>
      </c>
      <c r="G288" s="4">
        <f>IF('Input data'!G303="","",'Input data'!G303)</f>
        <v>0</v>
      </c>
      <c r="H288" s="4" t="str">
        <f>IF('Input data'!H303&gt;0.5,'Input data'!H303,"")</f>
        <v/>
      </c>
      <c r="I288" s="4" t="str">
        <f>IF('Input data'!I303="","",'Input data'!I303)</f>
        <v/>
      </c>
      <c r="J288" s="12" t="str">
        <f>IF('Result 2005-2012'!$R288="","",IF($M$1=2005,'Result 2005-2012'!J288,IF(AND($M$1=2006,'Calculation sheet'!$AQ288="2005-2012"),'Result 2005-2012'!J288*SUM($Y$7:$AE$7)/7,IF(AND($M$1=2007,'Calculation sheet'!$AQ288="2005-2012"),'Result 2005-2012'!J288*SUM($Z$7:$AE$7)/6,IF(AND($M$1=2008,'Calculation sheet'!$AQ288="2005-2012"),'Result 2005-2012'!J288*SUM($AA$7:$AE$7)/5,IF(AND($M$1=2009,'Calculation sheet'!$AQ288="2005-2012"),'Result 2005-2012'!J288*SUM($AB$7:$AE$7)/4,IF(AND($M$1=2010,'Calculation sheet'!$AQ288="2005-2012"),'Result 2005-2012'!J288*SUM($AC$7:$AE$7)/3,IF(AND($M$1=2011,'Calculation sheet'!$AQ288="2005-2012"),'Result 2005-2012'!J288*SUM($AD$7:$AE$7)/2,IF(AND($M$1=2012,'Calculation sheet'!$AQ288="2005-2012"),'Result 2005-2012'!J288*$AE$7,IF(AND($M$1=2006,'Calculation sheet'!$AQ288="1999-2012"),'Result 2005-2012'!J288*SUM($Y$16:$AE$16)/7,IF(AND($M$1=2007,'Calculation sheet'!$AQ288="1999-2012"),'Result 2005-2012'!J288*SUM($Z$16:$AE$16)/6,IF(AND($M$1=2008,'Calculation sheet'!$AQ288="1999-2012"),'Result 2005-2012'!J288*SUM($AA$16:$AE$16)/5,IF(AND($M$1=2009,'Calculation sheet'!$AQ288="1999-2012"),'Result 2005-2012'!J288*SUM($AB$16:$AE$16)/4,IF(AND($M$1=2010,'Calculation sheet'!$AQ288="1999-2012"),'Result 2005-2012'!J288*SUM($AC$16:$AE$16)/3,IF(AND($M$1=2011,'Calculation sheet'!$AQ288="1999-2012"),'Result 2005-2012'!J288*SUM($AD$16:$AE$16)/2,IF(AND($M$1=2012,'Calculation sheet'!$AQ288="1999-2012"),'Result 2005-2012'!J288*$AE$16,""))))))))))))))))</f>
        <v/>
      </c>
      <c r="K288" s="12" t="str">
        <f>IF('Result 2005-2012'!$R288="","",IF($M$1=2005,'Result 2005-2012'!K288,IF(AND($M$1=2006,'Calculation sheet'!$AQ288="2005-2012"),'Result 2005-2012'!K288*SUM($Y$8:$AE$8)/7,IF(AND($M$1=2007,'Calculation sheet'!$AQ288="2005-2012"),'Result 2005-2012'!K288*SUM($Z$8:$AE$8)/6,IF(AND($M$1=2008,'Calculation sheet'!$AQ288="2005-2012"),'Result 2005-2012'!K288*SUM($AA$8:$AE$8)/5,IF(AND($M$1=2009,'Calculation sheet'!$AQ288="2005-2012"),'Result 2005-2012'!K288*SUM($AB$8:$AE$8)/4,IF(AND($M$1=2010,'Calculation sheet'!$AQ288="2005-2012"),'Result 2005-2012'!K288*SUM($AC$8:$AE$8)/3,IF(AND($M$1=2011,'Calculation sheet'!$AQ288="2005-2012"),'Result 2005-2012'!K288*SUM($AD$8:$AE$8)/2,IF(AND($M$1=2012,'Calculation sheet'!$AQ288="2005-2012"),'Result 2005-2012'!K288*$AE$8,IF(AND($M$1=2006,'Calculation sheet'!$AQ288="1999-2012"),'Result 2005-2012'!K288*SUM($Y$17:$AE$17)/7,IF(AND($M$1=2007,'Calculation sheet'!$AQ288="1999-2012"),'Result 2005-2012'!K288*SUM($Z$17:$AE$17)/6,IF(AND($M$1=2008,'Calculation sheet'!$AQ288="1999-2012"),'Result 2005-2012'!K288*SUM($AA$17:$AE$17)/5,IF(AND($M$1=2009,'Calculation sheet'!$AQ288="1999-2012"),'Result 2005-2012'!K288*SUM($AB$17:$AE$17)/4,IF(AND($M$1=2010,'Calculation sheet'!$AQ288="1999-2012"),'Result 2005-2012'!K288*SUM($AC$17:$AE$17)/3,IF(AND($M$1=2011,'Calculation sheet'!$AQ288="1999-2012"),'Result 2005-2012'!K288*SUM($AD$17:$AE$17)/2,IF(AND($M$1=2012,'Calculation sheet'!$AQ288="1999-2012"),'Result 2005-2012'!K288*$AE$17,""))))))))))))))))</f>
        <v/>
      </c>
      <c r="L288" s="12" t="str">
        <f>IF('Result 2005-2012'!$R288="","",IF($M$1=2005,'Result 2005-2012'!L288,IF(AND($M$1=2006,'Calculation sheet'!$AQ288="2005-2012"),'Result 2005-2012'!L288*SUM($Y$9:$AE$9)/7,IF(AND($M$1=2007,'Calculation sheet'!$AQ288="2005-2012"),'Result 2005-2012'!L288*SUM($Z$9:$AE$9)/6,IF(AND($M$1=2008,'Calculation sheet'!$AQ288="2005-2012"),'Result 2005-2012'!L288*SUM($AA$9:$AE$9)/5,IF(AND($M$1=2009,'Calculation sheet'!$AQ288="2005-2012"),'Result 2005-2012'!L288*SUM($AB$9:$AE$9)/4,IF(AND($M$1=2010,'Calculation sheet'!$AQ288="2005-2012"),'Result 2005-2012'!L288*SUM($AC$9:$AE$9)/3,IF(AND($M$1=2011,'Calculation sheet'!$AQ288="2005-2012"),'Result 2005-2012'!L288*SUM($AD$9:$AE$9)/2,IF(AND($M$1=2012,'Calculation sheet'!$AQ288="2005-2012"),'Result 2005-2012'!L288*$AE$9,IF(AND($M$1=2006,'Calculation sheet'!$AQ288="1999-2012"),'Result 2005-2012'!L288*SUM($Y$18:$AE$18)/7,IF(AND($M$1=2007,'Calculation sheet'!$AQ288="1999-2012"),'Result 2005-2012'!L288*SUM($Z$18:$AE$18)/6,IF(AND($M$1=2008,'Calculation sheet'!$AQ288="1999-2012"),'Result 2005-2012'!L288*SUM($AA$18:$AE$18)/5,IF(AND($M$1=2009,'Calculation sheet'!$AQ288="1999-2012"),'Result 2005-2012'!L288*SUM($AB$18:$AE$18)/4,IF(AND($M$1=2010,'Calculation sheet'!$AQ288="1999-2012"),'Result 2005-2012'!L288*SUM($AC$18:$AE$18)/3,IF(AND($M$1=2011,'Calculation sheet'!$AQ288="1999-2012"),'Result 2005-2012'!L288*SUM($AD$18:$AE$18)/2,IF(AND($M$1=2012,'Calculation sheet'!$AQ288="1999-2012"),'Result 2005-2012'!L288*$AE$18,""))))))))))))))))</f>
        <v/>
      </c>
      <c r="M288" s="12" t="str">
        <f t="shared" si="14"/>
        <v/>
      </c>
      <c r="N288" s="12" t="str">
        <f>IF('Result 2005-2012'!$R288="","",IF($M$1=2005,'Result 2005-2012'!N288,IF(AND($M$1=2006,'Calculation sheet'!$AQ288="2005-2012"),'Result 2005-2012'!N288*SUM($Y$10:$AE$10)/7,IF(AND($M$1=2007,'Calculation sheet'!$AQ288="2005-2012"),'Result 2005-2012'!N288*SUM($Z$10:$AE$10)/6,IF(AND($M$1=2008,'Calculation sheet'!$AQ288="2005-2012"),'Result 2005-2012'!N288*SUM($AA$10:$AE$10)/5,IF(AND($M$1=2009,'Calculation sheet'!$AQ288="2005-2012"),'Result 2005-2012'!N288*SUM($AB$10:$AE$10)/4,IF(AND($M$1=2010,'Calculation sheet'!$AQ288="2005-2012"),'Result 2005-2012'!N288*SUM($AC$10:$AE$10)/3,IF(AND($M$1=2011,'Calculation sheet'!$AQ288="2005-2012"),'Result 2005-2012'!N288*SUM($AD$10:$AE$10)/2,IF(AND($M$1=2012,'Calculation sheet'!$AQ288="2005-2012"),'Result 2005-2012'!N288*$AE$10,IF(AND($M$1=2006,'Calculation sheet'!$AQ288="1999-2012"),'Result 2005-2012'!N288*SUM($Y$16:$AE$16)/7,IF(AND($M$1=2007,'Calculation sheet'!$AQ288="1999-2012"),'Result 2005-2012'!N288*SUM($Z$16:$AE$16)/6,IF(AND($M$1=2008,'Calculation sheet'!$AQ288="1999-2012"),'Result 2005-2012'!N288*SUM($AA$16:$AE$16)/5,IF(AND($M$1=2009,'Calculation sheet'!$AQ288="1999-2012"),'Result 2005-2012'!N288*SUM($AB$16:$AE$16)/4,IF(AND($M$1=2010,'Calculation sheet'!$AQ288="1999-2012"),'Result 2005-2012'!N288*SUM($AC$16:$AE$16)/3,IF(AND($M$1=2011,'Calculation sheet'!$AQ288="1999-2012"),'Result 2005-2012'!N288*SUM($AD$16:$AE$16)/2,IF(AND($M$1=2012,'Calculation sheet'!$AQ288="1999-2012"),'Result 2005-2012'!N288*$AE$16,""))))))))))))))))</f>
        <v/>
      </c>
      <c r="O288" s="12" t="str">
        <f>IF('Result 2005-2012'!$R288="","",IF($M$1=2005,'Result 2005-2012'!O288,IF(AND($M$1=2006,'Calculation sheet'!$AQ288="2005-2012"),'Result 2005-2012'!O288*SUM($Y$10:$AE$10)/7,IF(AND($M$1=2007,'Calculation sheet'!$AQ288="2005-2012"),'Result 2005-2012'!O288*SUM($Z$10:$AE$10)/6,IF(AND($M$1=2008,'Calculation sheet'!$AQ288="2005-2012"),'Result 2005-2012'!O288*SUM($AA$10:$AE$10)/5,IF(AND($M$1=2009,'Calculation sheet'!$AQ288="2005-2012"),'Result 2005-2012'!O288*SUM($AB$10:$AE$10)/4,IF(AND($M$1=2010,'Calculation sheet'!$AQ288="2005-2012"),'Result 2005-2012'!O288*SUM($AC$10:$AE$10)/3,IF(AND($M$1=2011,'Calculation sheet'!$AQ288="2005-2012"),'Result 2005-2012'!O288*SUM($AD$10:$AE$10)/2,IF(AND($M$1=2012,'Calculation sheet'!$AQ288="2005-2012"),'Result 2005-2012'!O288*$AE$10,IF(AND($M$1=2006,'Calculation sheet'!$AQ288="1999-2012"),'Result 2005-2012'!O288*SUM($Y$16:$AE$16)/7,IF(AND($M$1=2007,'Calculation sheet'!$AQ288="1999-2012"),'Result 2005-2012'!O288*SUM($Z$16:$AE$16)/6,IF(AND($M$1=2008,'Calculation sheet'!$AQ288="1999-2012"),'Result 2005-2012'!O288*SUM($AA$16:$AE$16)/5,IF(AND($M$1=2009,'Calculation sheet'!$AQ288="1999-2012"),'Result 2005-2012'!O288*SUM($AB$16:$AE$16)/4,IF(AND($M$1=2010,'Calculation sheet'!$AQ288="1999-2012"),'Result 2005-2012'!O288*SUM($AC$16:$AE$16)/3,IF(AND($M$1=2011,'Calculation sheet'!$AQ288="1999-2012"),'Result 2005-2012'!O288*SUM($AD$16:$AE$16)/2,IF(AND($M$1=2012,'Calculation sheet'!$AQ288="1999-2012"),'Result 2005-2012'!O288*$AE$16,""))))))))))))))))</f>
        <v/>
      </c>
      <c r="P288" s="12" t="str">
        <f>IF('Result 2005-2012'!$R288="","",IF($M$1=2005,'Result 2005-2012'!P288,IF(AND($M$1=2006,'Calculation sheet'!$AQ288="2005-2012"),'Result 2005-2012'!P288*SUM($Y$11:$AE$11)/7,IF(AND($M$1=2007,'Calculation sheet'!$AQ288="2005-2012"),'Result 2005-2012'!P288*SUM($Z$11:$AE$11)/6,IF(AND($M$1=2008,'Calculation sheet'!$AQ288="2005-2012"),'Result 2005-2012'!P288*SUM($AA$11:$AE$11)/5,IF(AND($M$1=2009,'Calculation sheet'!$AQ288="2005-2012"),'Result 2005-2012'!P288*SUM($AB$11:$AE$11)/4,IF(AND($M$1=2010,'Calculation sheet'!$AQ288="2005-2012"),'Result 2005-2012'!P288*SUM($AC$11:$AE$11)/3,IF(AND($M$1=2011,'Calculation sheet'!$AQ288="2005-2012"),'Result 2005-2012'!P288*SUM($AD$11:$AE$11)/2,IF(AND($M$1=2012,'Calculation sheet'!$AQ288="2005-2012"),'Result 2005-2012'!P288*$AE$11,IF(AND($M$1=2006,'Calculation sheet'!$AQ288="1999-2012"),'Result 2005-2012'!P288*SUM($Y$16:$AE$16)/7,IF(AND($M$1=2007,'Calculation sheet'!$AQ288="1999-2012"),'Result 2005-2012'!P288*SUM($Z$16:$AE$16)/6,IF(AND($M$1=2008,'Calculation sheet'!$AQ288="1999-2012"),'Result 2005-2012'!P288*SUM($AA$16:$AE$16)/5,IF(AND($M$1=2009,'Calculation sheet'!$AQ288="1999-2012"),'Result 2005-2012'!P288*SUM($AB$16:$AE$16)/4,IF(AND($M$1=2010,'Calculation sheet'!$AQ288="1999-2012"),'Result 2005-2012'!P288*SUM($AC$16:$AE$16)/3,IF(AND($M$1=2011,'Calculation sheet'!$AQ288="1999-2012"),'Result 2005-2012'!P288*SUM($AD$16:$AE$16)/2,IF(AND($M$1=2012,'Calculation sheet'!$AQ288="1999-2012"),'Result 2005-2012'!P288*$AE$16,""))))))))))))))))</f>
        <v/>
      </c>
      <c r="Q288" s="12" t="str">
        <f t="shared" si="15"/>
        <v/>
      </c>
      <c r="R288" s="14" t="str">
        <f t="shared" si="16"/>
        <v/>
      </c>
    </row>
    <row r="289" spans="1:18" x14ac:dyDescent="0.3">
      <c r="A289" s="4" t="str">
        <f>IF('Input data'!A304="","",'Input data'!A304)</f>
        <v/>
      </c>
      <c r="B289" s="4" t="str">
        <f>IF('Input data'!B304="","",'Input data'!B304)</f>
        <v/>
      </c>
      <c r="C289" s="4" t="str">
        <f>IF('Input data'!C304="","",'Input data'!C304)</f>
        <v/>
      </c>
      <c r="D289" s="4" t="str">
        <f>IF('Input data'!D304="","",'Input data'!D304)</f>
        <v/>
      </c>
      <c r="E289" s="4" t="str">
        <f>IF('Input data'!E304="","",'Input data'!E304)</f>
        <v/>
      </c>
      <c r="F289" s="4" t="str">
        <f>IF('Input data'!F304="","",'Input data'!F304)</f>
        <v/>
      </c>
      <c r="G289" s="4">
        <f>IF('Input data'!G304="","",'Input data'!G304)</f>
        <v>0</v>
      </c>
      <c r="H289" s="4" t="str">
        <f>IF('Input data'!H304&gt;0.5,'Input data'!H304,"")</f>
        <v/>
      </c>
      <c r="I289" s="4" t="str">
        <f>IF('Input data'!I304="","",'Input data'!I304)</f>
        <v/>
      </c>
      <c r="J289" s="12" t="str">
        <f>IF('Result 2005-2012'!$R289="","",IF($M$1=2005,'Result 2005-2012'!J289,IF(AND($M$1=2006,'Calculation sheet'!$AQ289="2005-2012"),'Result 2005-2012'!J289*SUM($Y$7:$AE$7)/7,IF(AND($M$1=2007,'Calculation sheet'!$AQ289="2005-2012"),'Result 2005-2012'!J289*SUM($Z$7:$AE$7)/6,IF(AND($M$1=2008,'Calculation sheet'!$AQ289="2005-2012"),'Result 2005-2012'!J289*SUM($AA$7:$AE$7)/5,IF(AND($M$1=2009,'Calculation sheet'!$AQ289="2005-2012"),'Result 2005-2012'!J289*SUM($AB$7:$AE$7)/4,IF(AND($M$1=2010,'Calculation sheet'!$AQ289="2005-2012"),'Result 2005-2012'!J289*SUM($AC$7:$AE$7)/3,IF(AND($M$1=2011,'Calculation sheet'!$AQ289="2005-2012"),'Result 2005-2012'!J289*SUM($AD$7:$AE$7)/2,IF(AND($M$1=2012,'Calculation sheet'!$AQ289="2005-2012"),'Result 2005-2012'!J289*$AE$7,IF(AND($M$1=2006,'Calculation sheet'!$AQ289="1999-2012"),'Result 2005-2012'!J289*SUM($Y$16:$AE$16)/7,IF(AND($M$1=2007,'Calculation sheet'!$AQ289="1999-2012"),'Result 2005-2012'!J289*SUM($Z$16:$AE$16)/6,IF(AND($M$1=2008,'Calculation sheet'!$AQ289="1999-2012"),'Result 2005-2012'!J289*SUM($AA$16:$AE$16)/5,IF(AND($M$1=2009,'Calculation sheet'!$AQ289="1999-2012"),'Result 2005-2012'!J289*SUM($AB$16:$AE$16)/4,IF(AND($M$1=2010,'Calculation sheet'!$AQ289="1999-2012"),'Result 2005-2012'!J289*SUM($AC$16:$AE$16)/3,IF(AND($M$1=2011,'Calculation sheet'!$AQ289="1999-2012"),'Result 2005-2012'!J289*SUM($AD$16:$AE$16)/2,IF(AND($M$1=2012,'Calculation sheet'!$AQ289="1999-2012"),'Result 2005-2012'!J289*$AE$16,""))))))))))))))))</f>
        <v/>
      </c>
      <c r="K289" s="12" t="str">
        <f>IF('Result 2005-2012'!$R289="","",IF($M$1=2005,'Result 2005-2012'!K289,IF(AND($M$1=2006,'Calculation sheet'!$AQ289="2005-2012"),'Result 2005-2012'!K289*SUM($Y$8:$AE$8)/7,IF(AND($M$1=2007,'Calculation sheet'!$AQ289="2005-2012"),'Result 2005-2012'!K289*SUM($Z$8:$AE$8)/6,IF(AND($M$1=2008,'Calculation sheet'!$AQ289="2005-2012"),'Result 2005-2012'!K289*SUM($AA$8:$AE$8)/5,IF(AND($M$1=2009,'Calculation sheet'!$AQ289="2005-2012"),'Result 2005-2012'!K289*SUM($AB$8:$AE$8)/4,IF(AND($M$1=2010,'Calculation sheet'!$AQ289="2005-2012"),'Result 2005-2012'!K289*SUM($AC$8:$AE$8)/3,IF(AND($M$1=2011,'Calculation sheet'!$AQ289="2005-2012"),'Result 2005-2012'!K289*SUM($AD$8:$AE$8)/2,IF(AND($M$1=2012,'Calculation sheet'!$AQ289="2005-2012"),'Result 2005-2012'!K289*$AE$8,IF(AND($M$1=2006,'Calculation sheet'!$AQ289="1999-2012"),'Result 2005-2012'!K289*SUM($Y$17:$AE$17)/7,IF(AND($M$1=2007,'Calculation sheet'!$AQ289="1999-2012"),'Result 2005-2012'!K289*SUM($Z$17:$AE$17)/6,IF(AND($M$1=2008,'Calculation sheet'!$AQ289="1999-2012"),'Result 2005-2012'!K289*SUM($AA$17:$AE$17)/5,IF(AND($M$1=2009,'Calculation sheet'!$AQ289="1999-2012"),'Result 2005-2012'!K289*SUM($AB$17:$AE$17)/4,IF(AND($M$1=2010,'Calculation sheet'!$AQ289="1999-2012"),'Result 2005-2012'!K289*SUM($AC$17:$AE$17)/3,IF(AND($M$1=2011,'Calculation sheet'!$AQ289="1999-2012"),'Result 2005-2012'!K289*SUM($AD$17:$AE$17)/2,IF(AND($M$1=2012,'Calculation sheet'!$AQ289="1999-2012"),'Result 2005-2012'!K289*$AE$17,""))))))))))))))))</f>
        <v/>
      </c>
      <c r="L289" s="12" t="str">
        <f>IF('Result 2005-2012'!$R289="","",IF($M$1=2005,'Result 2005-2012'!L289,IF(AND($M$1=2006,'Calculation sheet'!$AQ289="2005-2012"),'Result 2005-2012'!L289*SUM($Y$9:$AE$9)/7,IF(AND($M$1=2007,'Calculation sheet'!$AQ289="2005-2012"),'Result 2005-2012'!L289*SUM($Z$9:$AE$9)/6,IF(AND($M$1=2008,'Calculation sheet'!$AQ289="2005-2012"),'Result 2005-2012'!L289*SUM($AA$9:$AE$9)/5,IF(AND($M$1=2009,'Calculation sheet'!$AQ289="2005-2012"),'Result 2005-2012'!L289*SUM($AB$9:$AE$9)/4,IF(AND($M$1=2010,'Calculation sheet'!$AQ289="2005-2012"),'Result 2005-2012'!L289*SUM($AC$9:$AE$9)/3,IF(AND($M$1=2011,'Calculation sheet'!$AQ289="2005-2012"),'Result 2005-2012'!L289*SUM($AD$9:$AE$9)/2,IF(AND($M$1=2012,'Calculation sheet'!$AQ289="2005-2012"),'Result 2005-2012'!L289*$AE$9,IF(AND($M$1=2006,'Calculation sheet'!$AQ289="1999-2012"),'Result 2005-2012'!L289*SUM($Y$18:$AE$18)/7,IF(AND($M$1=2007,'Calculation sheet'!$AQ289="1999-2012"),'Result 2005-2012'!L289*SUM($Z$18:$AE$18)/6,IF(AND($M$1=2008,'Calculation sheet'!$AQ289="1999-2012"),'Result 2005-2012'!L289*SUM($AA$18:$AE$18)/5,IF(AND($M$1=2009,'Calculation sheet'!$AQ289="1999-2012"),'Result 2005-2012'!L289*SUM($AB$18:$AE$18)/4,IF(AND($M$1=2010,'Calculation sheet'!$AQ289="1999-2012"),'Result 2005-2012'!L289*SUM($AC$18:$AE$18)/3,IF(AND($M$1=2011,'Calculation sheet'!$AQ289="1999-2012"),'Result 2005-2012'!L289*SUM($AD$18:$AE$18)/2,IF(AND($M$1=2012,'Calculation sheet'!$AQ289="1999-2012"),'Result 2005-2012'!L289*$AE$18,""))))))))))))))))</f>
        <v/>
      </c>
      <c r="M289" s="12" t="str">
        <f t="shared" si="14"/>
        <v/>
      </c>
      <c r="N289" s="12" t="str">
        <f>IF('Result 2005-2012'!$R289="","",IF($M$1=2005,'Result 2005-2012'!N289,IF(AND($M$1=2006,'Calculation sheet'!$AQ289="2005-2012"),'Result 2005-2012'!N289*SUM($Y$10:$AE$10)/7,IF(AND($M$1=2007,'Calculation sheet'!$AQ289="2005-2012"),'Result 2005-2012'!N289*SUM($Z$10:$AE$10)/6,IF(AND($M$1=2008,'Calculation sheet'!$AQ289="2005-2012"),'Result 2005-2012'!N289*SUM($AA$10:$AE$10)/5,IF(AND($M$1=2009,'Calculation sheet'!$AQ289="2005-2012"),'Result 2005-2012'!N289*SUM($AB$10:$AE$10)/4,IF(AND($M$1=2010,'Calculation sheet'!$AQ289="2005-2012"),'Result 2005-2012'!N289*SUM($AC$10:$AE$10)/3,IF(AND($M$1=2011,'Calculation sheet'!$AQ289="2005-2012"),'Result 2005-2012'!N289*SUM($AD$10:$AE$10)/2,IF(AND($M$1=2012,'Calculation sheet'!$AQ289="2005-2012"),'Result 2005-2012'!N289*$AE$10,IF(AND($M$1=2006,'Calculation sheet'!$AQ289="1999-2012"),'Result 2005-2012'!N289*SUM($Y$16:$AE$16)/7,IF(AND($M$1=2007,'Calculation sheet'!$AQ289="1999-2012"),'Result 2005-2012'!N289*SUM($Z$16:$AE$16)/6,IF(AND($M$1=2008,'Calculation sheet'!$AQ289="1999-2012"),'Result 2005-2012'!N289*SUM($AA$16:$AE$16)/5,IF(AND($M$1=2009,'Calculation sheet'!$AQ289="1999-2012"),'Result 2005-2012'!N289*SUM($AB$16:$AE$16)/4,IF(AND($M$1=2010,'Calculation sheet'!$AQ289="1999-2012"),'Result 2005-2012'!N289*SUM($AC$16:$AE$16)/3,IF(AND($M$1=2011,'Calculation sheet'!$AQ289="1999-2012"),'Result 2005-2012'!N289*SUM($AD$16:$AE$16)/2,IF(AND($M$1=2012,'Calculation sheet'!$AQ289="1999-2012"),'Result 2005-2012'!N289*$AE$16,""))))))))))))))))</f>
        <v/>
      </c>
      <c r="O289" s="12" t="str">
        <f>IF('Result 2005-2012'!$R289="","",IF($M$1=2005,'Result 2005-2012'!O289,IF(AND($M$1=2006,'Calculation sheet'!$AQ289="2005-2012"),'Result 2005-2012'!O289*SUM($Y$10:$AE$10)/7,IF(AND($M$1=2007,'Calculation sheet'!$AQ289="2005-2012"),'Result 2005-2012'!O289*SUM($Z$10:$AE$10)/6,IF(AND($M$1=2008,'Calculation sheet'!$AQ289="2005-2012"),'Result 2005-2012'!O289*SUM($AA$10:$AE$10)/5,IF(AND($M$1=2009,'Calculation sheet'!$AQ289="2005-2012"),'Result 2005-2012'!O289*SUM($AB$10:$AE$10)/4,IF(AND($M$1=2010,'Calculation sheet'!$AQ289="2005-2012"),'Result 2005-2012'!O289*SUM($AC$10:$AE$10)/3,IF(AND($M$1=2011,'Calculation sheet'!$AQ289="2005-2012"),'Result 2005-2012'!O289*SUM($AD$10:$AE$10)/2,IF(AND($M$1=2012,'Calculation sheet'!$AQ289="2005-2012"),'Result 2005-2012'!O289*$AE$10,IF(AND($M$1=2006,'Calculation sheet'!$AQ289="1999-2012"),'Result 2005-2012'!O289*SUM($Y$16:$AE$16)/7,IF(AND($M$1=2007,'Calculation sheet'!$AQ289="1999-2012"),'Result 2005-2012'!O289*SUM($Z$16:$AE$16)/6,IF(AND($M$1=2008,'Calculation sheet'!$AQ289="1999-2012"),'Result 2005-2012'!O289*SUM($AA$16:$AE$16)/5,IF(AND($M$1=2009,'Calculation sheet'!$AQ289="1999-2012"),'Result 2005-2012'!O289*SUM($AB$16:$AE$16)/4,IF(AND($M$1=2010,'Calculation sheet'!$AQ289="1999-2012"),'Result 2005-2012'!O289*SUM($AC$16:$AE$16)/3,IF(AND($M$1=2011,'Calculation sheet'!$AQ289="1999-2012"),'Result 2005-2012'!O289*SUM($AD$16:$AE$16)/2,IF(AND($M$1=2012,'Calculation sheet'!$AQ289="1999-2012"),'Result 2005-2012'!O289*$AE$16,""))))))))))))))))</f>
        <v/>
      </c>
      <c r="P289" s="12" t="str">
        <f>IF('Result 2005-2012'!$R289="","",IF($M$1=2005,'Result 2005-2012'!P289,IF(AND($M$1=2006,'Calculation sheet'!$AQ289="2005-2012"),'Result 2005-2012'!P289*SUM($Y$11:$AE$11)/7,IF(AND($M$1=2007,'Calculation sheet'!$AQ289="2005-2012"),'Result 2005-2012'!P289*SUM($Z$11:$AE$11)/6,IF(AND($M$1=2008,'Calculation sheet'!$AQ289="2005-2012"),'Result 2005-2012'!P289*SUM($AA$11:$AE$11)/5,IF(AND($M$1=2009,'Calculation sheet'!$AQ289="2005-2012"),'Result 2005-2012'!P289*SUM($AB$11:$AE$11)/4,IF(AND($M$1=2010,'Calculation sheet'!$AQ289="2005-2012"),'Result 2005-2012'!P289*SUM($AC$11:$AE$11)/3,IF(AND($M$1=2011,'Calculation sheet'!$AQ289="2005-2012"),'Result 2005-2012'!P289*SUM($AD$11:$AE$11)/2,IF(AND($M$1=2012,'Calculation sheet'!$AQ289="2005-2012"),'Result 2005-2012'!P289*$AE$11,IF(AND($M$1=2006,'Calculation sheet'!$AQ289="1999-2012"),'Result 2005-2012'!P289*SUM($Y$16:$AE$16)/7,IF(AND($M$1=2007,'Calculation sheet'!$AQ289="1999-2012"),'Result 2005-2012'!P289*SUM($Z$16:$AE$16)/6,IF(AND($M$1=2008,'Calculation sheet'!$AQ289="1999-2012"),'Result 2005-2012'!P289*SUM($AA$16:$AE$16)/5,IF(AND($M$1=2009,'Calculation sheet'!$AQ289="1999-2012"),'Result 2005-2012'!P289*SUM($AB$16:$AE$16)/4,IF(AND($M$1=2010,'Calculation sheet'!$AQ289="1999-2012"),'Result 2005-2012'!P289*SUM($AC$16:$AE$16)/3,IF(AND($M$1=2011,'Calculation sheet'!$AQ289="1999-2012"),'Result 2005-2012'!P289*SUM($AD$16:$AE$16)/2,IF(AND($M$1=2012,'Calculation sheet'!$AQ289="1999-2012"),'Result 2005-2012'!P289*$AE$16,""))))))))))))))))</f>
        <v/>
      </c>
      <c r="Q289" s="12" t="str">
        <f t="shared" si="15"/>
        <v/>
      </c>
      <c r="R289" s="14" t="str">
        <f t="shared" si="16"/>
        <v/>
      </c>
    </row>
    <row r="290" spans="1:18" x14ac:dyDescent="0.3">
      <c r="A290" s="4" t="str">
        <f>IF('Input data'!A305="","",'Input data'!A305)</f>
        <v/>
      </c>
      <c r="B290" s="4" t="str">
        <f>IF('Input data'!B305="","",'Input data'!B305)</f>
        <v/>
      </c>
      <c r="C290" s="4" t="str">
        <f>IF('Input data'!C305="","",'Input data'!C305)</f>
        <v/>
      </c>
      <c r="D290" s="4" t="str">
        <f>IF('Input data'!D305="","",'Input data'!D305)</f>
        <v/>
      </c>
      <c r="E290" s="4" t="str">
        <f>IF('Input data'!E305="","",'Input data'!E305)</f>
        <v/>
      </c>
      <c r="F290" s="4" t="str">
        <f>IF('Input data'!F305="","",'Input data'!F305)</f>
        <v/>
      </c>
      <c r="G290" s="4">
        <f>IF('Input data'!G305="","",'Input data'!G305)</f>
        <v>0</v>
      </c>
      <c r="H290" s="4" t="str">
        <f>IF('Input data'!H305&gt;0.5,'Input data'!H305,"")</f>
        <v/>
      </c>
      <c r="I290" s="4" t="str">
        <f>IF('Input data'!I305="","",'Input data'!I305)</f>
        <v/>
      </c>
      <c r="J290" s="12" t="str">
        <f>IF('Result 2005-2012'!$R290="","",IF($M$1=2005,'Result 2005-2012'!J290,IF(AND($M$1=2006,'Calculation sheet'!$AQ290="2005-2012"),'Result 2005-2012'!J290*SUM($Y$7:$AE$7)/7,IF(AND($M$1=2007,'Calculation sheet'!$AQ290="2005-2012"),'Result 2005-2012'!J290*SUM($Z$7:$AE$7)/6,IF(AND($M$1=2008,'Calculation sheet'!$AQ290="2005-2012"),'Result 2005-2012'!J290*SUM($AA$7:$AE$7)/5,IF(AND($M$1=2009,'Calculation sheet'!$AQ290="2005-2012"),'Result 2005-2012'!J290*SUM($AB$7:$AE$7)/4,IF(AND($M$1=2010,'Calculation sheet'!$AQ290="2005-2012"),'Result 2005-2012'!J290*SUM($AC$7:$AE$7)/3,IF(AND($M$1=2011,'Calculation sheet'!$AQ290="2005-2012"),'Result 2005-2012'!J290*SUM($AD$7:$AE$7)/2,IF(AND($M$1=2012,'Calculation sheet'!$AQ290="2005-2012"),'Result 2005-2012'!J290*$AE$7,IF(AND($M$1=2006,'Calculation sheet'!$AQ290="1999-2012"),'Result 2005-2012'!J290*SUM($Y$16:$AE$16)/7,IF(AND($M$1=2007,'Calculation sheet'!$AQ290="1999-2012"),'Result 2005-2012'!J290*SUM($Z$16:$AE$16)/6,IF(AND($M$1=2008,'Calculation sheet'!$AQ290="1999-2012"),'Result 2005-2012'!J290*SUM($AA$16:$AE$16)/5,IF(AND($M$1=2009,'Calculation sheet'!$AQ290="1999-2012"),'Result 2005-2012'!J290*SUM($AB$16:$AE$16)/4,IF(AND($M$1=2010,'Calculation sheet'!$AQ290="1999-2012"),'Result 2005-2012'!J290*SUM($AC$16:$AE$16)/3,IF(AND($M$1=2011,'Calculation sheet'!$AQ290="1999-2012"),'Result 2005-2012'!J290*SUM($AD$16:$AE$16)/2,IF(AND($M$1=2012,'Calculation sheet'!$AQ290="1999-2012"),'Result 2005-2012'!J290*$AE$16,""))))))))))))))))</f>
        <v/>
      </c>
      <c r="K290" s="12" t="str">
        <f>IF('Result 2005-2012'!$R290="","",IF($M$1=2005,'Result 2005-2012'!K290,IF(AND($M$1=2006,'Calculation sheet'!$AQ290="2005-2012"),'Result 2005-2012'!K290*SUM($Y$8:$AE$8)/7,IF(AND($M$1=2007,'Calculation sheet'!$AQ290="2005-2012"),'Result 2005-2012'!K290*SUM($Z$8:$AE$8)/6,IF(AND($M$1=2008,'Calculation sheet'!$AQ290="2005-2012"),'Result 2005-2012'!K290*SUM($AA$8:$AE$8)/5,IF(AND($M$1=2009,'Calculation sheet'!$AQ290="2005-2012"),'Result 2005-2012'!K290*SUM($AB$8:$AE$8)/4,IF(AND($M$1=2010,'Calculation sheet'!$AQ290="2005-2012"),'Result 2005-2012'!K290*SUM($AC$8:$AE$8)/3,IF(AND($M$1=2011,'Calculation sheet'!$AQ290="2005-2012"),'Result 2005-2012'!K290*SUM($AD$8:$AE$8)/2,IF(AND($M$1=2012,'Calculation sheet'!$AQ290="2005-2012"),'Result 2005-2012'!K290*$AE$8,IF(AND($M$1=2006,'Calculation sheet'!$AQ290="1999-2012"),'Result 2005-2012'!K290*SUM($Y$17:$AE$17)/7,IF(AND($M$1=2007,'Calculation sheet'!$AQ290="1999-2012"),'Result 2005-2012'!K290*SUM($Z$17:$AE$17)/6,IF(AND($M$1=2008,'Calculation sheet'!$AQ290="1999-2012"),'Result 2005-2012'!K290*SUM($AA$17:$AE$17)/5,IF(AND($M$1=2009,'Calculation sheet'!$AQ290="1999-2012"),'Result 2005-2012'!K290*SUM($AB$17:$AE$17)/4,IF(AND($M$1=2010,'Calculation sheet'!$AQ290="1999-2012"),'Result 2005-2012'!K290*SUM($AC$17:$AE$17)/3,IF(AND($M$1=2011,'Calculation sheet'!$AQ290="1999-2012"),'Result 2005-2012'!K290*SUM($AD$17:$AE$17)/2,IF(AND($M$1=2012,'Calculation sheet'!$AQ290="1999-2012"),'Result 2005-2012'!K290*$AE$17,""))))))))))))))))</f>
        <v/>
      </c>
      <c r="L290" s="12" t="str">
        <f>IF('Result 2005-2012'!$R290="","",IF($M$1=2005,'Result 2005-2012'!L290,IF(AND($M$1=2006,'Calculation sheet'!$AQ290="2005-2012"),'Result 2005-2012'!L290*SUM($Y$9:$AE$9)/7,IF(AND($M$1=2007,'Calculation sheet'!$AQ290="2005-2012"),'Result 2005-2012'!L290*SUM($Z$9:$AE$9)/6,IF(AND($M$1=2008,'Calculation sheet'!$AQ290="2005-2012"),'Result 2005-2012'!L290*SUM($AA$9:$AE$9)/5,IF(AND($M$1=2009,'Calculation sheet'!$AQ290="2005-2012"),'Result 2005-2012'!L290*SUM($AB$9:$AE$9)/4,IF(AND($M$1=2010,'Calculation sheet'!$AQ290="2005-2012"),'Result 2005-2012'!L290*SUM($AC$9:$AE$9)/3,IF(AND($M$1=2011,'Calculation sheet'!$AQ290="2005-2012"),'Result 2005-2012'!L290*SUM($AD$9:$AE$9)/2,IF(AND($M$1=2012,'Calculation sheet'!$AQ290="2005-2012"),'Result 2005-2012'!L290*$AE$9,IF(AND($M$1=2006,'Calculation sheet'!$AQ290="1999-2012"),'Result 2005-2012'!L290*SUM($Y$18:$AE$18)/7,IF(AND($M$1=2007,'Calculation sheet'!$AQ290="1999-2012"),'Result 2005-2012'!L290*SUM($Z$18:$AE$18)/6,IF(AND($M$1=2008,'Calculation sheet'!$AQ290="1999-2012"),'Result 2005-2012'!L290*SUM($AA$18:$AE$18)/5,IF(AND($M$1=2009,'Calculation sheet'!$AQ290="1999-2012"),'Result 2005-2012'!L290*SUM($AB$18:$AE$18)/4,IF(AND($M$1=2010,'Calculation sheet'!$AQ290="1999-2012"),'Result 2005-2012'!L290*SUM($AC$18:$AE$18)/3,IF(AND($M$1=2011,'Calculation sheet'!$AQ290="1999-2012"),'Result 2005-2012'!L290*SUM($AD$18:$AE$18)/2,IF(AND($M$1=2012,'Calculation sheet'!$AQ290="1999-2012"),'Result 2005-2012'!L290*$AE$18,""))))))))))))))))</f>
        <v/>
      </c>
      <c r="M290" s="12" t="str">
        <f t="shared" si="14"/>
        <v/>
      </c>
      <c r="N290" s="12" t="str">
        <f>IF('Result 2005-2012'!$R290="","",IF($M$1=2005,'Result 2005-2012'!N290,IF(AND($M$1=2006,'Calculation sheet'!$AQ290="2005-2012"),'Result 2005-2012'!N290*SUM($Y$10:$AE$10)/7,IF(AND($M$1=2007,'Calculation sheet'!$AQ290="2005-2012"),'Result 2005-2012'!N290*SUM($Z$10:$AE$10)/6,IF(AND($M$1=2008,'Calculation sheet'!$AQ290="2005-2012"),'Result 2005-2012'!N290*SUM($AA$10:$AE$10)/5,IF(AND($M$1=2009,'Calculation sheet'!$AQ290="2005-2012"),'Result 2005-2012'!N290*SUM($AB$10:$AE$10)/4,IF(AND($M$1=2010,'Calculation sheet'!$AQ290="2005-2012"),'Result 2005-2012'!N290*SUM($AC$10:$AE$10)/3,IF(AND($M$1=2011,'Calculation sheet'!$AQ290="2005-2012"),'Result 2005-2012'!N290*SUM($AD$10:$AE$10)/2,IF(AND($M$1=2012,'Calculation sheet'!$AQ290="2005-2012"),'Result 2005-2012'!N290*$AE$10,IF(AND($M$1=2006,'Calculation sheet'!$AQ290="1999-2012"),'Result 2005-2012'!N290*SUM($Y$16:$AE$16)/7,IF(AND($M$1=2007,'Calculation sheet'!$AQ290="1999-2012"),'Result 2005-2012'!N290*SUM($Z$16:$AE$16)/6,IF(AND($M$1=2008,'Calculation sheet'!$AQ290="1999-2012"),'Result 2005-2012'!N290*SUM($AA$16:$AE$16)/5,IF(AND($M$1=2009,'Calculation sheet'!$AQ290="1999-2012"),'Result 2005-2012'!N290*SUM($AB$16:$AE$16)/4,IF(AND($M$1=2010,'Calculation sheet'!$AQ290="1999-2012"),'Result 2005-2012'!N290*SUM($AC$16:$AE$16)/3,IF(AND($M$1=2011,'Calculation sheet'!$AQ290="1999-2012"),'Result 2005-2012'!N290*SUM($AD$16:$AE$16)/2,IF(AND($M$1=2012,'Calculation sheet'!$AQ290="1999-2012"),'Result 2005-2012'!N290*$AE$16,""))))))))))))))))</f>
        <v/>
      </c>
      <c r="O290" s="12" t="str">
        <f>IF('Result 2005-2012'!$R290="","",IF($M$1=2005,'Result 2005-2012'!O290,IF(AND($M$1=2006,'Calculation sheet'!$AQ290="2005-2012"),'Result 2005-2012'!O290*SUM($Y$10:$AE$10)/7,IF(AND($M$1=2007,'Calculation sheet'!$AQ290="2005-2012"),'Result 2005-2012'!O290*SUM($Z$10:$AE$10)/6,IF(AND($M$1=2008,'Calculation sheet'!$AQ290="2005-2012"),'Result 2005-2012'!O290*SUM($AA$10:$AE$10)/5,IF(AND($M$1=2009,'Calculation sheet'!$AQ290="2005-2012"),'Result 2005-2012'!O290*SUM($AB$10:$AE$10)/4,IF(AND($M$1=2010,'Calculation sheet'!$AQ290="2005-2012"),'Result 2005-2012'!O290*SUM($AC$10:$AE$10)/3,IF(AND($M$1=2011,'Calculation sheet'!$AQ290="2005-2012"),'Result 2005-2012'!O290*SUM($AD$10:$AE$10)/2,IF(AND($M$1=2012,'Calculation sheet'!$AQ290="2005-2012"),'Result 2005-2012'!O290*$AE$10,IF(AND($M$1=2006,'Calculation sheet'!$AQ290="1999-2012"),'Result 2005-2012'!O290*SUM($Y$16:$AE$16)/7,IF(AND($M$1=2007,'Calculation sheet'!$AQ290="1999-2012"),'Result 2005-2012'!O290*SUM($Z$16:$AE$16)/6,IF(AND($M$1=2008,'Calculation sheet'!$AQ290="1999-2012"),'Result 2005-2012'!O290*SUM($AA$16:$AE$16)/5,IF(AND($M$1=2009,'Calculation sheet'!$AQ290="1999-2012"),'Result 2005-2012'!O290*SUM($AB$16:$AE$16)/4,IF(AND($M$1=2010,'Calculation sheet'!$AQ290="1999-2012"),'Result 2005-2012'!O290*SUM($AC$16:$AE$16)/3,IF(AND($M$1=2011,'Calculation sheet'!$AQ290="1999-2012"),'Result 2005-2012'!O290*SUM($AD$16:$AE$16)/2,IF(AND($M$1=2012,'Calculation sheet'!$AQ290="1999-2012"),'Result 2005-2012'!O290*$AE$16,""))))))))))))))))</f>
        <v/>
      </c>
      <c r="P290" s="12" t="str">
        <f>IF('Result 2005-2012'!$R290="","",IF($M$1=2005,'Result 2005-2012'!P290,IF(AND($M$1=2006,'Calculation sheet'!$AQ290="2005-2012"),'Result 2005-2012'!P290*SUM($Y$11:$AE$11)/7,IF(AND($M$1=2007,'Calculation sheet'!$AQ290="2005-2012"),'Result 2005-2012'!P290*SUM($Z$11:$AE$11)/6,IF(AND($M$1=2008,'Calculation sheet'!$AQ290="2005-2012"),'Result 2005-2012'!P290*SUM($AA$11:$AE$11)/5,IF(AND($M$1=2009,'Calculation sheet'!$AQ290="2005-2012"),'Result 2005-2012'!P290*SUM($AB$11:$AE$11)/4,IF(AND($M$1=2010,'Calculation sheet'!$AQ290="2005-2012"),'Result 2005-2012'!P290*SUM($AC$11:$AE$11)/3,IF(AND($M$1=2011,'Calculation sheet'!$AQ290="2005-2012"),'Result 2005-2012'!P290*SUM($AD$11:$AE$11)/2,IF(AND($M$1=2012,'Calculation sheet'!$AQ290="2005-2012"),'Result 2005-2012'!P290*$AE$11,IF(AND($M$1=2006,'Calculation sheet'!$AQ290="1999-2012"),'Result 2005-2012'!P290*SUM($Y$16:$AE$16)/7,IF(AND($M$1=2007,'Calculation sheet'!$AQ290="1999-2012"),'Result 2005-2012'!P290*SUM($Z$16:$AE$16)/6,IF(AND($M$1=2008,'Calculation sheet'!$AQ290="1999-2012"),'Result 2005-2012'!P290*SUM($AA$16:$AE$16)/5,IF(AND($M$1=2009,'Calculation sheet'!$AQ290="1999-2012"),'Result 2005-2012'!P290*SUM($AB$16:$AE$16)/4,IF(AND($M$1=2010,'Calculation sheet'!$AQ290="1999-2012"),'Result 2005-2012'!P290*SUM($AC$16:$AE$16)/3,IF(AND($M$1=2011,'Calculation sheet'!$AQ290="1999-2012"),'Result 2005-2012'!P290*SUM($AD$16:$AE$16)/2,IF(AND($M$1=2012,'Calculation sheet'!$AQ290="1999-2012"),'Result 2005-2012'!P290*$AE$16,""))))))))))))))))</f>
        <v/>
      </c>
      <c r="Q290" s="12" t="str">
        <f t="shared" si="15"/>
        <v/>
      </c>
      <c r="R290" s="14" t="str">
        <f t="shared" si="16"/>
        <v/>
      </c>
    </row>
    <row r="291" spans="1:18" x14ac:dyDescent="0.3">
      <c r="A291" s="4" t="str">
        <f>IF('Input data'!A306="","",'Input data'!A306)</f>
        <v/>
      </c>
      <c r="B291" s="4" t="str">
        <f>IF('Input data'!B306="","",'Input data'!B306)</f>
        <v/>
      </c>
      <c r="C291" s="4" t="str">
        <f>IF('Input data'!C306="","",'Input data'!C306)</f>
        <v/>
      </c>
      <c r="D291" s="4" t="str">
        <f>IF('Input data'!D306="","",'Input data'!D306)</f>
        <v/>
      </c>
      <c r="E291" s="4" t="str">
        <f>IF('Input data'!E306="","",'Input data'!E306)</f>
        <v/>
      </c>
      <c r="F291" s="4" t="str">
        <f>IF('Input data'!F306="","",'Input data'!F306)</f>
        <v/>
      </c>
      <c r="G291" s="4">
        <f>IF('Input data'!G306="","",'Input data'!G306)</f>
        <v>0</v>
      </c>
      <c r="H291" s="4" t="str">
        <f>IF('Input data'!H306&gt;0.5,'Input data'!H306,"")</f>
        <v/>
      </c>
      <c r="I291" s="4" t="str">
        <f>IF('Input data'!I306="","",'Input data'!I306)</f>
        <v/>
      </c>
      <c r="J291" s="12" t="str">
        <f>IF('Result 2005-2012'!$R291="","",IF($M$1=2005,'Result 2005-2012'!J291,IF(AND($M$1=2006,'Calculation sheet'!$AQ291="2005-2012"),'Result 2005-2012'!J291*SUM($Y$7:$AE$7)/7,IF(AND($M$1=2007,'Calculation sheet'!$AQ291="2005-2012"),'Result 2005-2012'!J291*SUM($Z$7:$AE$7)/6,IF(AND($M$1=2008,'Calculation sheet'!$AQ291="2005-2012"),'Result 2005-2012'!J291*SUM($AA$7:$AE$7)/5,IF(AND($M$1=2009,'Calculation sheet'!$AQ291="2005-2012"),'Result 2005-2012'!J291*SUM($AB$7:$AE$7)/4,IF(AND($M$1=2010,'Calculation sheet'!$AQ291="2005-2012"),'Result 2005-2012'!J291*SUM($AC$7:$AE$7)/3,IF(AND($M$1=2011,'Calculation sheet'!$AQ291="2005-2012"),'Result 2005-2012'!J291*SUM($AD$7:$AE$7)/2,IF(AND($M$1=2012,'Calculation sheet'!$AQ291="2005-2012"),'Result 2005-2012'!J291*$AE$7,IF(AND($M$1=2006,'Calculation sheet'!$AQ291="1999-2012"),'Result 2005-2012'!J291*SUM($Y$16:$AE$16)/7,IF(AND($M$1=2007,'Calculation sheet'!$AQ291="1999-2012"),'Result 2005-2012'!J291*SUM($Z$16:$AE$16)/6,IF(AND($M$1=2008,'Calculation sheet'!$AQ291="1999-2012"),'Result 2005-2012'!J291*SUM($AA$16:$AE$16)/5,IF(AND($M$1=2009,'Calculation sheet'!$AQ291="1999-2012"),'Result 2005-2012'!J291*SUM($AB$16:$AE$16)/4,IF(AND($M$1=2010,'Calculation sheet'!$AQ291="1999-2012"),'Result 2005-2012'!J291*SUM($AC$16:$AE$16)/3,IF(AND($M$1=2011,'Calculation sheet'!$AQ291="1999-2012"),'Result 2005-2012'!J291*SUM($AD$16:$AE$16)/2,IF(AND($M$1=2012,'Calculation sheet'!$AQ291="1999-2012"),'Result 2005-2012'!J291*$AE$16,""))))))))))))))))</f>
        <v/>
      </c>
      <c r="K291" s="12" t="str">
        <f>IF('Result 2005-2012'!$R291="","",IF($M$1=2005,'Result 2005-2012'!K291,IF(AND($M$1=2006,'Calculation sheet'!$AQ291="2005-2012"),'Result 2005-2012'!K291*SUM($Y$8:$AE$8)/7,IF(AND($M$1=2007,'Calculation sheet'!$AQ291="2005-2012"),'Result 2005-2012'!K291*SUM($Z$8:$AE$8)/6,IF(AND($M$1=2008,'Calculation sheet'!$AQ291="2005-2012"),'Result 2005-2012'!K291*SUM($AA$8:$AE$8)/5,IF(AND($M$1=2009,'Calculation sheet'!$AQ291="2005-2012"),'Result 2005-2012'!K291*SUM($AB$8:$AE$8)/4,IF(AND($M$1=2010,'Calculation sheet'!$AQ291="2005-2012"),'Result 2005-2012'!K291*SUM($AC$8:$AE$8)/3,IF(AND($M$1=2011,'Calculation sheet'!$AQ291="2005-2012"),'Result 2005-2012'!K291*SUM($AD$8:$AE$8)/2,IF(AND($M$1=2012,'Calculation sheet'!$AQ291="2005-2012"),'Result 2005-2012'!K291*$AE$8,IF(AND($M$1=2006,'Calculation sheet'!$AQ291="1999-2012"),'Result 2005-2012'!K291*SUM($Y$17:$AE$17)/7,IF(AND($M$1=2007,'Calculation sheet'!$AQ291="1999-2012"),'Result 2005-2012'!K291*SUM($Z$17:$AE$17)/6,IF(AND($M$1=2008,'Calculation sheet'!$AQ291="1999-2012"),'Result 2005-2012'!K291*SUM($AA$17:$AE$17)/5,IF(AND($M$1=2009,'Calculation sheet'!$AQ291="1999-2012"),'Result 2005-2012'!K291*SUM($AB$17:$AE$17)/4,IF(AND($M$1=2010,'Calculation sheet'!$AQ291="1999-2012"),'Result 2005-2012'!K291*SUM($AC$17:$AE$17)/3,IF(AND($M$1=2011,'Calculation sheet'!$AQ291="1999-2012"),'Result 2005-2012'!K291*SUM($AD$17:$AE$17)/2,IF(AND($M$1=2012,'Calculation sheet'!$AQ291="1999-2012"),'Result 2005-2012'!K291*$AE$17,""))))))))))))))))</f>
        <v/>
      </c>
      <c r="L291" s="12" t="str">
        <f>IF('Result 2005-2012'!$R291="","",IF($M$1=2005,'Result 2005-2012'!L291,IF(AND($M$1=2006,'Calculation sheet'!$AQ291="2005-2012"),'Result 2005-2012'!L291*SUM($Y$9:$AE$9)/7,IF(AND($M$1=2007,'Calculation sheet'!$AQ291="2005-2012"),'Result 2005-2012'!L291*SUM($Z$9:$AE$9)/6,IF(AND($M$1=2008,'Calculation sheet'!$AQ291="2005-2012"),'Result 2005-2012'!L291*SUM($AA$9:$AE$9)/5,IF(AND($M$1=2009,'Calculation sheet'!$AQ291="2005-2012"),'Result 2005-2012'!L291*SUM($AB$9:$AE$9)/4,IF(AND($M$1=2010,'Calculation sheet'!$AQ291="2005-2012"),'Result 2005-2012'!L291*SUM($AC$9:$AE$9)/3,IF(AND($M$1=2011,'Calculation sheet'!$AQ291="2005-2012"),'Result 2005-2012'!L291*SUM($AD$9:$AE$9)/2,IF(AND($M$1=2012,'Calculation sheet'!$AQ291="2005-2012"),'Result 2005-2012'!L291*$AE$9,IF(AND($M$1=2006,'Calculation sheet'!$AQ291="1999-2012"),'Result 2005-2012'!L291*SUM($Y$18:$AE$18)/7,IF(AND($M$1=2007,'Calculation sheet'!$AQ291="1999-2012"),'Result 2005-2012'!L291*SUM($Z$18:$AE$18)/6,IF(AND($M$1=2008,'Calculation sheet'!$AQ291="1999-2012"),'Result 2005-2012'!L291*SUM($AA$18:$AE$18)/5,IF(AND($M$1=2009,'Calculation sheet'!$AQ291="1999-2012"),'Result 2005-2012'!L291*SUM($AB$18:$AE$18)/4,IF(AND($M$1=2010,'Calculation sheet'!$AQ291="1999-2012"),'Result 2005-2012'!L291*SUM($AC$18:$AE$18)/3,IF(AND($M$1=2011,'Calculation sheet'!$AQ291="1999-2012"),'Result 2005-2012'!L291*SUM($AD$18:$AE$18)/2,IF(AND($M$1=2012,'Calculation sheet'!$AQ291="1999-2012"),'Result 2005-2012'!L291*$AE$18,""))))))))))))))))</f>
        <v/>
      </c>
      <c r="M291" s="12" t="str">
        <f t="shared" si="14"/>
        <v/>
      </c>
      <c r="N291" s="12" t="str">
        <f>IF('Result 2005-2012'!$R291="","",IF($M$1=2005,'Result 2005-2012'!N291,IF(AND($M$1=2006,'Calculation sheet'!$AQ291="2005-2012"),'Result 2005-2012'!N291*SUM($Y$10:$AE$10)/7,IF(AND($M$1=2007,'Calculation sheet'!$AQ291="2005-2012"),'Result 2005-2012'!N291*SUM($Z$10:$AE$10)/6,IF(AND($M$1=2008,'Calculation sheet'!$AQ291="2005-2012"),'Result 2005-2012'!N291*SUM($AA$10:$AE$10)/5,IF(AND($M$1=2009,'Calculation sheet'!$AQ291="2005-2012"),'Result 2005-2012'!N291*SUM($AB$10:$AE$10)/4,IF(AND($M$1=2010,'Calculation sheet'!$AQ291="2005-2012"),'Result 2005-2012'!N291*SUM($AC$10:$AE$10)/3,IF(AND($M$1=2011,'Calculation sheet'!$AQ291="2005-2012"),'Result 2005-2012'!N291*SUM($AD$10:$AE$10)/2,IF(AND($M$1=2012,'Calculation sheet'!$AQ291="2005-2012"),'Result 2005-2012'!N291*$AE$10,IF(AND($M$1=2006,'Calculation sheet'!$AQ291="1999-2012"),'Result 2005-2012'!N291*SUM($Y$16:$AE$16)/7,IF(AND($M$1=2007,'Calculation sheet'!$AQ291="1999-2012"),'Result 2005-2012'!N291*SUM($Z$16:$AE$16)/6,IF(AND($M$1=2008,'Calculation sheet'!$AQ291="1999-2012"),'Result 2005-2012'!N291*SUM($AA$16:$AE$16)/5,IF(AND($M$1=2009,'Calculation sheet'!$AQ291="1999-2012"),'Result 2005-2012'!N291*SUM($AB$16:$AE$16)/4,IF(AND($M$1=2010,'Calculation sheet'!$AQ291="1999-2012"),'Result 2005-2012'!N291*SUM($AC$16:$AE$16)/3,IF(AND($M$1=2011,'Calculation sheet'!$AQ291="1999-2012"),'Result 2005-2012'!N291*SUM($AD$16:$AE$16)/2,IF(AND($M$1=2012,'Calculation sheet'!$AQ291="1999-2012"),'Result 2005-2012'!N291*$AE$16,""))))))))))))))))</f>
        <v/>
      </c>
      <c r="O291" s="12" t="str">
        <f>IF('Result 2005-2012'!$R291="","",IF($M$1=2005,'Result 2005-2012'!O291,IF(AND($M$1=2006,'Calculation sheet'!$AQ291="2005-2012"),'Result 2005-2012'!O291*SUM($Y$10:$AE$10)/7,IF(AND($M$1=2007,'Calculation sheet'!$AQ291="2005-2012"),'Result 2005-2012'!O291*SUM($Z$10:$AE$10)/6,IF(AND($M$1=2008,'Calculation sheet'!$AQ291="2005-2012"),'Result 2005-2012'!O291*SUM($AA$10:$AE$10)/5,IF(AND($M$1=2009,'Calculation sheet'!$AQ291="2005-2012"),'Result 2005-2012'!O291*SUM($AB$10:$AE$10)/4,IF(AND($M$1=2010,'Calculation sheet'!$AQ291="2005-2012"),'Result 2005-2012'!O291*SUM($AC$10:$AE$10)/3,IF(AND($M$1=2011,'Calculation sheet'!$AQ291="2005-2012"),'Result 2005-2012'!O291*SUM($AD$10:$AE$10)/2,IF(AND($M$1=2012,'Calculation sheet'!$AQ291="2005-2012"),'Result 2005-2012'!O291*$AE$10,IF(AND($M$1=2006,'Calculation sheet'!$AQ291="1999-2012"),'Result 2005-2012'!O291*SUM($Y$16:$AE$16)/7,IF(AND($M$1=2007,'Calculation sheet'!$AQ291="1999-2012"),'Result 2005-2012'!O291*SUM($Z$16:$AE$16)/6,IF(AND($M$1=2008,'Calculation sheet'!$AQ291="1999-2012"),'Result 2005-2012'!O291*SUM($AA$16:$AE$16)/5,IF(AND($M$1=2009,'Calculation sheet'!$AQ291="1999-2012"),'Result 2005-2012'!O291*SUM($AB$16:$AE$16)/4,IF(AND($M$1=2010,'Calculation sheet'!$AQ291="1999-2012"),'Result 2005-2012'!O291*SUM($AC$16:$AE$16)/3,IF(AND($M$1=2011,'Calculation sheet'!$AQ291="1999-2012"),'Result 2005-2012'!O291*SUM($AD$16:$AE$16)/2,IF(AND($M$1=2012,'Calculation sheet'!$AQ291="1999-2012"),'Result 2005-2012'!O291*$AE$16,""))))))))))))))))</f>
        <v/>
      </c>
      <c r="P291" s="12" t="str">
        <f>IF('Result 2005-2012'!$R291="","",IF($M$1=2005,'Result 2005-2012'!P291,IF(AND($M$1=2006,'Calculation sheet'!$AQ291="2005-2012"),'Result 2005-2012'!P291*SUM($Y$11:$AE$11)/7,IF(AND($M$1=2007,'Calculation sheet'!$AQ291="2005-2012"),'Result 2005-2012'!P291*SUM($Z$11:$AE$11)/6,IF(AND($M$1=2008,'Calculation sheet'!$AQ291="2005-2012"),'Result 2005-2012'!P291*SUM($AA$11:$AE$11)/5,IF(AND($M$1=2009,'Calculation sheet'!$AQ291="2005-2012"),'Result 2005-2012'!P291*SUM($AB$11:$AE$11)/4,IF(AND($M$1=2010,'Calculation sheet'!$AQ291="2005-2012"),'Result 2005-2012'!P291*SUM($AC$11:$AE$11)/3,IF(AND($M$1=2011,'Calculation sheet'!$AQ291="2005-2012"),'Result 2005-2012'!P291*SUM($AD$11:$AE$11)/2,IF(AND($M$1=2012,'Calculation sheet'!$AQ291="2005-2012"),'Result 2005-2012'!P291*$AE$11,IF(AND($M$1=2006,'Calculation sheet'!$AQ291="1999-2012"),'Result 2005-2012'!P291*SUM($Y$16:$AE$16)/7,IF(AND($M$1=2007,'Calculation sheet'!$AQ291="1999-2012"),'Result 2005-2012'!P291*SUM($Z$16:$AE$16)/6,IF(AND($M$1=2008,'Calculation sheet'!$AQ291="1999-2012"),'Result 2005-2012'!P291*SUM($AA$16:$AE$16)/5,IF(AND($M$1=2009,'Calculation sheet'!$AQ291="1999-2012"),'Result 2005-2012'!P291*SUM($AB$16:$AE$16)/4,IF(AND($M$1=2010,'Calculation sheet'!$AQ291="1999-2012"),'Result 2005-2012'!P291*SUM($AC$16:$AE$16)/3,IF(AND($M$1=2011,'Calculation sheet'!$AQ291="1999-2012"),'Result 2005-2012'!P291*SUM($AD$16:$AE$16)/2,IF(AND($M$1=2012,'Calculation sheet'!$AQ291="1999-2012"),'Result 2005-2012'!P291*$AE$16,""))))))))))))))))</f>
        <v/>
      </c>
      <c r="Q291" s="12" t="str">
        <f t="shared" si="15"/>
        <v/>
      </c>
      <c r="R291" s="14" t="str">
        <f t="shared" si="16"/>
        <v/>
      </c>
    </row>
    <row r="292" spans="1:18" x14ac:dyDescent="0.3">
      <c r="A292" s="4" t="str">
        <f>IF('Input data'!A307="","",'Input data'!A307)</f>
        <v/>
      </c>
      <c r="B292" s="4" t="str">
        <f>IF('Input data'!B307="","",'Input data'!B307)</f>
        <v/>
      </c>
      <c r="C292" s="4" t="str">
        <f>IF('Input data'!C307="","",'Input data'!C307)</f>
        <v/>
      </c>
      <c r="D292" s="4" t="str">
        <f>IF('Input data'!D307="","",'Input data'!D307)</f>
        <v/>
      </c>
      <c r="E292" s="4" t="str">
        <f>IF('Input data'!E307="","",'Input data'!E307)</f>
        <v/>
      </c>
      <c r="F292" s="4" t="str">
        <f>IF('Input data'!F307="","",'Input data'!F307)</f>
        <v/>
      </c>
      <c r="G292" s="4">
        <f>IF('Input data'!G307="","",'Input data'!G307)</f>
        <v>0</v>
      </c>
      <c r="H292" s="4" t="str">
        <f>IF('Input data'!H307&gt;0.5,'Input data'!H307,"")</f>
        <v/>
      </c>
      <c r="I292" s="4" t="str">
        <f>IF('Input data'!I307="","",'Input data'!I307)</f>
        <v/>
      </c>
      <c r="J292" s="12" t="str">
        <f>IF('Result 2005-2012'!$R292="","",IF($M$1=2005,'Result 2005-2012'!J292,IF(AND($M$1=2006,'Calculation sheet'!$AQ292="2005-2012"),'Result 2005-2012'!J292*SUM($Y$7:$AE$7)/7,IF(AND($M$1=2007,'Calculation sheet'!$AQ292="2005-2012"),'Result 2005-2012'!J292*SUM($Z$7:$AE$7)/6,IF(AND($M$1=2008,'Calculation sheet'!$AQ292="2005-2012"),'Result 2005-2012'!J292*SUM($AA$7:$AE$7)/5,IF(AND($M$1=2009,'Calculation sheet'!$AQ292="2005-2012"),'Result 2005-2012'!J292*SUM($AB$7:$AE$7)/4,IF(AND($M$1=2010,'Calculation sheet'!$AQ292="2005-2012"),'Result 2005-2012'!J292*SUM($AC$7:$AE$7)/3,IF(AND($M$1=2011,'Calculation sheet'!$AQ292="2005-2012"),'Result 2005-2012'!J292*SUM($AD$7:$AE$7)/2,IF(AND($M$1=2012,'Calculation sheet'!$AQ292="2005-2012"),'Result 2005-2012'!J292*$AE$7,IF(AND($M$1=2006,'Calculation sheet'!$AQ292="1999-2012"),'Result 2005-2012'!J292*SUM($Y$16:$AE$16)/7,IF(AND($M$1=2007,'Calculation sheet'!$AQ292="1999-2012"),'Result 2005-2012'!J292*SUM($Z$16:$AE$16)/6,IF(AND($M$1=2008,'Calculation sheet'!$AQ292="1999-2012"),'Result 2005-2012'!J292*SUM($AA$16:$AE$16)/5,IF(AND($M$1=2009,'Calculation sheet'!$AQ292="1999-2012"),'Result 2005-2012'!J292*SUM($AB$16:$AE$16)/4,IF(AND($M$1=2010,'Calculation sheet'!$AQ292="1999-2012"),'Result 2005-2012'!J292*SUM($AC$16:$AE$16)/3,IF(AND($M$1=2011,'Calculation sheet'!$AQ292="1999-2012"),'Result 2005-2012'!J292*SUM($AD$16:$AE$16)/2,IF(AND($M$1=2012,'Calculation sheet'!$AQ292="1999-2012"),'Result 2005-2012'!J292*$AE$16,""))))))))))))))))</f>
        <v/>
      </c>
      <c r="K292" s="12" t="str">
        <f>IF('Result 2005-2012'!$R292="","",IF($M$1=2005,'Result 2005-2012'!K292,IF(AND($M$1=2006,'Calculation sheet'!$AQ292="2005-2012"),'Result 2005-2012'!K292*SUM($Y$8:$AE$8)/7,IF(AND($M$1=2007,'Calculation sheet'!$AQ292="2005-2012"),'Result 2005-2012'!K292*SUM($Z$8:$AE$8)/6,IF(AND($M$1=2008,'Calculation sheet'!$AQ292="2005-2012"),'Result 2005-2012'!K292*SUM($AA$8:$AE$8)/5,IF(AND($M$1=2009,'Calculation sheet'!$AQ292="2005-2012"),'Result 2005-2012'!K292*SUM($AB$8:$AE$8)/4,IF(AND($M$1=2010,'Calculation sheet'!$AQ292="2005-2012"),'Result 2005-2012'!K292*SUM($AC$8:$AE$8)/3,IF(AND($M$1=2011,'Calculation sheet'!$AQ292="2005-2012"),'Result 2005-2012'!K292*SUM($AD$8:$AE$8)/2,IF(AND($M$1=2012,'Calculation sheet'!$AQ292="2005-2012"),'Result 2005-2012'!K292*$AE$8,IF(AND($M$1=2006,'Calculation sheet'!$AQ292="1999-2012"),'Result 2005-2012'!K292*SUM($Y$17:$AE$17)/7,IF(AND($M$1=2007,'Calculation sheet'!$AQ292="1999-2012"),'Result 2005-2012'!K292*SUM($Z$17:$AE$17)/6,IF(AND($M$1=2008,'Calculation sheet'!$AQ292="1999-2012"),'Result 2005-2012'!K292*SUM($AA$17:$AE$17)/5,IF(AND($M$1=2009,'Calculation sheet'!$AQ292="1999-2012"),'Result 2005-2012'!K292*SUM($AB$17:$AE$17)/4,IF(AND($M$1=2010,'Calculation sheet'!$AQ292="1999-2012"),'Result 2005-2012'!K292*SUM($AC$17:$AE$17)/3,IF(AND($M$1=2011,'Calculation sheet'!$AQ292="1999-2012"),'Result 2005-2012'!K292*SUM($AD$17:$AE$17)/2,IF(AND($M$1=2012,'Calculation sheet'!$AQ292="1999-2012"),'Result 2005-2012'!K292*$AE$17,""))))))))))))))))</f>
        <v/>
      </c>
      <c r="L292" s="12" t="str">
        <f>IF('Result 2005-2012'!$R292="","",IF($M$1=2005,'Result 2005-2012'!L292,IF(AND($M$1=2006,'Calculation sheet'!$AQ292="2005-2012"),'Result 2005-2012'!L292*SUM($Y$9:$AE$9)/7,IF(AND($M$1=2007,'Calculation sheet'!$AQ292="2005-2012"),'Result 2005-2012'!L292*SUM($Z$9:$AE$9)/6,IF(AND($M$1=2008,'Calculation sheet'!$AQ292="2005-2012"),'Result 2005-2012'!L292*SUM($AA$9:$AE$9)/5,IF(AND($M$1=2009,'Calculation sheet'!$AQ292="2005-2012"),'Result 2005-2012'!L292*SUM($AB$9:$AE$9)/4,IF(AND($M$1=2010,'Calculation sheet'!$AQ292="2005-2012"),'Result 2005-2012'!L292*SUM($AC$9:$AE$9)/3,IF(AND($M$1=2011,'Calculation sheet'!$AQ292="2005-2012"),'Result 2005-2012'!L292*SUM($AD$9:$AE$9)/2,IF(AND($M$1=2012,'Calculation sheet'!$AQ292="2005-2012"),'Result 2005-2012'!L292*$AE$9,IF(AND($M$1=2006,'Calculation sheet'!$AQ292="1999-2012"),'Result 2005-2012'!L292*SUM($Y$18:$AE$18)/7,IF(AND($M$1=2007,'Calculation sheet'!$AQ292="1999-2012"),'Result 2005-2012'!L292*SUM($Z$18:$AE$18)/6,IF(AND($M$1=2008,'Calculation sheet'!$AQ292="1999-2012"),'Result 2005-2012'!L292*SUM($AA$18:$AE$18)/5,IF(AND($M$1=2009,'Calculation sheet'!$AQ292="1999-2012"),'Result 2005-2012'!L292*SUM($AB$18:$AE$18)/4,IF(AND($M$1=2010,'Calculation sheet'!$AQ292="1999-2012"),'Result 2005-2012'!L292*SUM($AC$18:$AE$18)/3,IF(AND($M$1=2011,'Calculation sheet'!$AQ292="1999-2012"),'Result 2005-2012'!L292*SUM($AD$18:$AE$18)/2,IF(AND($M$1=2012,'Calculation sheet'!$AQ292="1999-2012"),'Result 2005-2012'!L292*$AE$18,""))))))))))))))))</f>
        <v/>
      </c>
      <c r="M292" s="12" t="str">
        <f t="shared" si="14"/>
        <v/>
      </c>
      <c r="N292" s="12" t="str">
        <f>IF('Result 2005-2012'!$R292="","",IF($M$1=2005,'Result 2005-2012'!N292,IF(AND($M$1=2006,'Calculation sheet'!$AQ292="2005-2012"),'Result 2005-2012'!N292*SUM($Y$10:$AE$10)/7,IF(AND($M$1=2007,'Calculation sheet'!$AQ292="2005-2012"),'Result 2005-2012'!N292*SUM($Z$10:$AE$10)/6,IF(AND($M$1=2008,'Calculation sheet'!$AQ292="2005-2012"),'Result 2005-2012'!N292*SUM($AA$10:$AE$10)/5,IF(AND($M$1=2009,'Calculation sheet'!$AQ292="2005-2012"),'Result 2005-2012'!N292*SUM($AB$10:$AE$10)/4,IF(AND($M$1=2010,'Calculation sheet'!$AQ292="2005-2012"),'Result 2005-2012'!N292*SUM($AC$10:$AE$10)/3,IF(AND($M$1=2011,'Calculation sheet'!$AQ292="2005-2012"),'Result 2005-2012'!N292*SUM($AD$10:$AE$10)/2,IF(AND($M$1=2012,'Calculation sheet'!$AQ292="2005-2012"),'Result 2005-2012'!N292*$AE$10,IF(AND($M$1=2006,'Calculation sheet'!$AQ292="1999-2012"),'Result 2005-2012'!N292*SUM($Y$16:$AE$16)/7,IF(AND($M$1=2007,'Calculation sheet'!$AQ292="1999-2012"),'Result 2005-2012'!N292*SUM($Z$16:$AE$16)/6,IF(AND($M$1=2008,'Calculation sheet'!$AQ292="1999-2012"),'Result 2005-2012'!N292*SUM($AA$16:$AE$16)/5,IF(AND($M$1=2009,'Calculation sheet'!$AQ292="1999-2012"),'Result 2005-2012'!N292*SUM($AB$16:$AE$16)/4,IF(AND($M$1=2010,'Calculation sheet'!$AQ292="1999-2012"),'Result 2005-2012'!N292*SUM($AC$16:$AE$16)/3,IF(AND($M$1=2011,'Calculation sheet'!$AQ292="1999-2012"),'Result 2005-2012'!N292*SUM($AD$16:$AE$16)/2,IF(AND($M$1=2012,'Calculation sheet'!$AQ292="1999-2012"),'Result 2005-2012'!N292*$AE$16,""))))))))))))))))</f>
        <v/>
      </c>
      <c r="O292" s="12" t="str">
        <f>IF('Result 2005-2012'!$R292="","",IF($M$1=2005,'Result 2005-2012'!O292,IF(AND($M$1=2006,'Calculation sheet'!$AQ292="2005-2012"),'Result 2005-2012'!O292*SUM($Y$10:$AE$10)/7,IF(AND($M$1=2007,'Calculation sheet'!$AQ292="2005-2012"),'Result 2005-2012'!O292*SUM($Z$10:$AE$10)/6,IF(AND($M$1=2008,'Calculation sheet'!$AQ292="2005-2012"),'Result 2005-2012'!O292*SUM($AA$10:$AE$10)/5,IF(AND($M$1=2009,'Calculation sheet'!$AQ292="2005-2012"),'Result 2005-2012'!O292*SUM($AB$10:$AE$10)/4,IF(AND($M$1=2010,'Calculation sheet'!$AQ292="2005-2012"),'Result 2005-2012'!O292*SUM($AC$10:$AE$10)/3,IF(AND($M$1=2011,'Calculation sheet'!$AQ292="2005-2012"),'Result 2005-2012'!O292*SUM($AD$10:$AE$10)/2,IF(AND($M$1=2012,'Calculation sheet'!$AQ292="2005-2012"),'Result 2005-2012'!O292*$AE$10,IF(AND($M$1=2006,'Calculation sheet'!$AQ292="1999-2012"),'Result 2005-2012'!O292*SUM($Y$16:$AE$16)/7,IF(AND($M$1=2007,'Calculation sheet'!$AQ292="1999-2012"),'Result 2005-2012'!O292*SUM($Z$16:$AE$16)/6,IF(AND($M$1=2008,'Calculation sheet'!$AQ292="1999-2012"),'Result 2005-2012'!O292*SUM($AA$16:$AE$16)/5,IF(AND($M$1=2009,'Calculation sheet'!$AQ292="1999-2012"),'Result 2005-2012'!O292*SUM($AB$16:$AE$16)/4,IF(AND($M$1=2010,'Calculation sheet'!$AQ292="1999-2012"),'Result 2005-2012'!O292*SUM($AC$16:$AE$16)/3,IF(AND($M$1=2011,'Calculation sheet'!$AQ292="1999-2012"),'Result 2005-2012'!O292*SUM($AD$16:$AE$16)/2,IF(AND($M$1=2012,'Calculation sheet'!$AQ292="1999-2012"),'Result 2005-2012'!O292*$AE$16,""))))))))))))))))</f>
        <v/>
      </c>
      <c r="P292" s="12" t="str">
        <f>IF('Result 2005-2012'!$R292="","",IF($M$1=2005,'Result 2005-2012'!P292,IF(AND($M$1=2006,'Calculation sheet'!$AQ292="2005-2012"),'Result 2005-2012'!P292*SUM($Y$11:$AE$11)/7,IF(AND($M$1=2007,'Calculation sheet'!$AQ292="2005-2012"),'Result 2005-2012'!P292*SUM($Z$11:$AE$11)/6,IF(AND($M$1=2008,'Calculation sheet'!$AQ292="2005-2012"),'Result 2005-2012'!P292*SUM($AA$11:$AE$11)/5,IF(AND($M$1=2009,'Calculation sheet'!$AQ292="2005-2012"),'Result 2005-2012'!P292*SUM($AB$11:$AE$11)/4,IF(AND($M$1=2010,'Calculation sheet'!$AQ292="2005-2012"),'Result 2005-2012'!P292*SUM($AC$11:$AE$11)/3,IF(AND($M$1=2011,'Calculation sheet'!$AQ292="2005-2012"),'Result 2005-2012'!P292*SUM($AD$11:$AE$11)/2,IF(AND($M$1=2012,'Calculation sheet'!$AQ292="2005-2012"),'Result 2005-2012'!P292*$AE$11,IF(AND($M$1=2006,'Calculation sheet'!$AQ292="1999-2012"),'Result 2005-2012'!P292*SUM($Y$16:$AE$16)/7,IF(AND($M$1=2007,'Calculation sheet'!$AQ292="1999-2012"),'Result 2005-2012'!P292*SUM($Z$16:$AE$16)/6,IF(AND($M$1=2008,'Calculation sheet'!$AQ292="1999-2012"),'Result 2005-2012'!P292*SUM($AA$16:$AE$16)/5,IF(AND($M$1=2009,'Calculation sheet'!$AQ292="1999-2012"),'Result 2005-2012'!P292*SUM($AB$16:$AE$16)/4,IF(AND($M$1=2010,'Calculation sheet'!$AQ292="1999-2012"),'Result 2005-2012'!P292*SUM($AC$16:$AE$16)/3,IF(AND($M$1=2011,'Calculation sheet'!$AQ292="1999-2012"),'Result 2005-2012'!P292*SUM($AD$16:$AE$16)/2,IF(AND($M$1=2012,'Calculation sheet'!$AQ292="1999-2012"),'Result 2005-2012'!P292*$AE$16,""))))))))))))))))</f>
        <v/>
      </c>
      <c r="Q292" s="12" t="str">
        <f t="shared" si="15"/>
        <v/>
      </c>
      <c r="R292" s="14" t="str">
        <f t="shared" si="16"/>
        <v/>
      </c>
    </row>
    <row r="293" spans="1:18" x14ac:dyDescent="0.3">
      <c r="A293" s="4" t="str">
        <f>IF('Input data'!A308="","",'Input data'!A308)</f>
        <v/>
      </c>
      <c r="B293" s="4" t="str">
        <f>IF('Input data'!B308="","",'Input data'!B308)</f>
        <v/>
      </c>
      <c r="C293" s="4" t="str">
        <f>IF('Input data'!C308="","",'Input data'!C308)</f>
        <v/>
      </c>
      <c r="D293" s="4" t="str">
        <f>IF('Input data'!D308="","",'Input data'!D308)</f>
        <v/>
      </c>
      <c r="E293" s="4" t="str">
        <f>IF('Input data'!E308="","",'Input data'!E308)</f>
        <v/>
      </c>
      <c r="F293" s="4" t="str">
        <f>IF('Input data'!F308="","",'Input data'!F308)</f>
        <v/>
      </c>
      <c r="G293" s="4">
        <f>IF('Input data'!G308="","",'Input data'!G308)</f>
        <v>0</v>
      </c>
      <c r="H293" s="4" t="str">
        <f>IF('Input data'!H308&gt;0.5,'Input data'!H308,"")</f>
        <v/>
      </c>
      <c r="I293" s="4" t="str">
        <f>IF('Input data'!I308="","",'Input data'!I308)</f>
        <v/>
      </c>
      <c r="J293" s="12" t="str">
        <f>IF('Result 2005-2012'!$R293="","",IF($M$1=2005,'Result 2005-2012'!J293,IF(AND($M$1=2006,'Calculation sheet'!$AQ293="2005-2012"),'Result 2005-2012'!J293*SUM($Y$7:$AE$7)/7,IF(AND($M$1=2007,'Calculation sheet'!$AQ293="2005-2012"),'Result 2005-2012'!J293*SUM($Z$7:$AE$7)/6,IF(AND($M$1=2008,'Calculation sheet'!$AQ293="2005-2012"),'Result 2005-2012'!J293*SUM($AA$7:$AE$7)/5,IF(AND($M$1=2009,'Calculation sheet'!$AQ293="2005-2012"),'Result 2005-2012'!J293*SUM($AB$7:$AE$7)/4,IF(AND($M$1=2010,'Calculation sheet'!$AQ293="2005-2012"),'Result 2005-2012'!J293*SUM($AC$7:$AE$7)/3,IF(AND($M$1=2011,'Calculation sheet'!$AQ293="2005-2012"),'Result 2005-2012'!J293*SUM($AD$7:$AE$7)/2,IF(AND($M$1=2012,'Calculation sheet'!$AQ293="2005-2012"),'Result 2005-2012'!J293*$AE$7,IF(AND($M$1=2006,'Calculation sheet'!$AQ293="1999-2012"),'Result 2005-2012'!J293*SUM($Y$16:$AE$16)/7,IF(AND($M$1=2007,'Calculation sheet'!$AQ293="1999-2012"),'Result 2005-2012'!J293*SUM($Z$16:$AE$16)/6,IF(AND($M$1=2008,'Calculation sheet'!$AQ293="1999-2012"),'Result 2005-2012'!J293*SUM($AA$16:$AE$16)/5,IF(AND($M$1=2009,'Calculation sheet'!$AQ293="1999-2012"),'Result 2005-2012'!J293*SUM($AB$16:$AE$16)/4,IF(AND($M$1=2010,'Calculation sheet'!$AQ293="1999-2012"),'Result 2005-2012'!J293*SUM($AC$16:$AE$16)/3,IF(AND($M$1=2011,'Calculation sheet'!$AQ293="1999-2012"),'Result 2005-2012'!J293*SUM($AD$16:$AE$16)/2,IF(AND($M$1=2012,'Calculation sheet'!$AQ293="1999-2012"),'Result 2005-2012'!J293*$AE$16,""))))))))))))))))</f>
        <v/>
      </c>
      <c r="K293" s="12" t="str">
        <f>IF('Result 2005-2012'!$R293="","",IF($M$1=2005,'Result 2005-2012'!K293,IF(AND($M$1=2006,'Calculation sheet'!$AQ293="2005-2012"),'Result 2005-2012'!K293*SUM($Y$8:$AE$8)/7,IF(AND($M$1=2007,'Calculation sheet'!$AQ293="2005-2012"),'Result 2005-2012'!K293*SUM($Z$8:$AE$8)/6,IF(AND($M$1=2008,'Calculation sheet'!$AQ293="2005-2012"),'Result 2005-2012'!K293*SUM($AA$8:$AE$8)/5,IF(AND($M$1=2009,'Calculation sheet'!$AQ293="2005-2012"),'Result 2005-2012'!K293*SUM($AB$8:$AE$8)/4,IF(AND($M$1=2010,'Calculation sheet'!$AQ293="2005-2012"),'Result 2005-2012'!K293*SUM($AC$8:$AE$8)/3,IF(AND($M$1=2011,'Calculation sheet'!$AQ293="2005-2012"),'Result 2005-2012'!K293*SUM($AD$8:$AE$8)/2,IF(AND($M$1=2012,'Calculation sheet'!$AQ293="2005-2012"),'Result 2005-2012'!K293*$AE$8,IF(AND($M$1=2006,'Calculation sheet'!$AQ293="1999-2012"),'Result 2005-2012'!K293*SUM($Y$17:$AE$17)/7,IF(AND($M$1=2007,'Calculation sheet'!$AQ293="1999-2012"),'Result 2005-2012'!K293*SUM($Z$17:$AE$17)/6,IF(AND($M$1=2008,'Calculation sheet'!$AQ293="1999-2012"),'Result 2005-2012'!K293*SUM($AA$17:$AE$17)/5,IF(AND($M$1=2009,'Calculation sheet'!$AQ293="1999-2012"),'Result 2005-2012'!K293*SUM($AB$17:$AE$17)/4,IF(AND($M$1=2010,'Calculation sheet'!$AQ293="1999-2012"),'Result 2005-2012'!K293*SUM($AC$17:$AE$17)/3,IF(AND($M$1=2011,'Calculation sheet'!$AQ293="1999-2012"),'Result 2005-2012'!K293*SUM($AD$17:$AE$17)/2,IF(AND($M$1=2012,'Calculation sheet'!$AQ293="1999-2012"),'Result 2005-2012'!K293*$AE$17,""))))))))))))))))</f>
        <v/>
      </c>
      <c r="L293" s="12" t="str">
        <f>IF('Result 2005-2012'!$R293="","",IF($M$1=2005,'Result 2005-2012'!L293,IF(AND($M$1=2006,'Calculation sheet'!$AQ293="2005-2012"),'Result 2005-2012'!L293*SUM($Y$9:$AE$9)/7,IF(AND($M$1=2007,'Calculation sheet'!$AQ293="2005-2012"),'Result 2005-2012'!L293*SUM($Z$9:$AE$9)/6,IF(AND($M$1=2008,'Calculation sheet'!$AQ293="2005-2012"),'Result 2005-2012'!L293*SUM($AA$9:$AE$9)/5,IF(AND($M$1=2009,'Calculation sheet'!$AQ293="2005-2012"),'Result 2005-2012'!L293*SUM($AB$9:$AE$9)/4,IF(AND($M$1=2010,'Calculation sheet'!$AQ293="2005-2012"),'Result 2005-2012'!L293*SUM($AC$9:$AE$9)/3,IF(AND($M$1=2011,'Calculation sheet'!$AQ293="2005-2012"),'Result 2005-2012'!L293*SUM($AD$9:$AE$9)/2,IF(AND($M$1=2012,'Calculation sheet'!$AQ293="2005-2012"),'Result 2005-2012'!L293*$AE$9,IF(AND($M$1=2006,'Calculation sheet'!$AQ293="1999-2012"),'Result 2005-2012'!L293*SUM($Y$18:$AE$18)/7,IF(AND($M$1=2007,'Calculation sheet'!$AQ293="1999-2012"),'Result 2005-2012'!L293*SUM($Z$18:$AE$18)/6,IF(AND($M$1=2008,'Calculation sheet'!$AQ293="1999-2012"),'Result 2005-2012'!L293*SUM($AA$18:$AE$18)/5,IF(AND($M$1=2009,'Calculation sheet'!$AQ293="1999-2012"),'Result 2005-2012'!L293*SUM($AB$18:$AE$18)/4,IF(AND($M$1=2010,'Calculation sheet'!$AQ293="1999-2012"),'Result 2005-2012'!L293*SUM($AC$18:$AE$18)/3,IF(AND($M$1=2011,'Calculation sheet'!$AQ293="1999-2012"),'Result 2005-2012'!L293*SUM($AD$18:$AE$18)/2,IF(AND($M$1=2012,'Calculation sheet'!$AQ293="1999-2012"),'Result 2005-2012'!L293*$AE$18,""))))))))))))))))</f>
        <v/>
      </c>
      <c r="M293" s="12" t="str">
        <f t="shared" si="14"/>
        <v/>
      </c>
      <c r="N293" s="12" t="str">
        <f>IF('Result 2005-2012'!$R293="","",IF($M$1=2005,'Result 2005-2012'!N293,IF(AND($M$1=2006,'Calculation sheet'!$AQ293="2005-2012"),'Result 2005-2012'!N293*SUM($Y$10:$AE$10)/7,IF(AND($M$1=2007,'Calculation sheet'!$AQ293="2005-2012"),'Result 2005-2012'!N293*SUM($Z$10:$AE$10)/6,IF(AND($M$1=2008,'Calculation sheet'!$AQ293="2005-2012"),'Result 2005-2012'!N293*SUM($AA$10:$AE$10)/5,IF(AND($M$1=2009,'Calculation sheet'!$AQ293="2005-2012"),'Result 2005-2012'!N293*SUM($AB$10:$AE$10)/4,IF(AND($M$1=2010,'Calculation sheet'!$AQ293="2005-2012"),'Result 2005-2012'!N293*SUM($AC$10:$AE$10)/3,IF(AND($M$1=2011,'Calculation sheet'!$AQ293="2005-2012"),'Result 2005-2012'!N293*SUM($AD$10:$AE$10)/2,IF(AND($M$1=2012,'Calculation sheet'!$AQ293="2005-2012"),'Result 2005-2012'!N293*$AE$10,IF(AND($M$1=2006,'Calculation sheet'!$AQ293="1999-2012"),'Result 2005-2012'!N293*SUM($Y$16:$AE$16)/7,IF(AND($M$1=2007,'Calculation sheet'!$AQ293="1999-2012"),'Result 2005-2012'!N293*SUM($Z$16:$AE$16)/6,IF(AND($M$1=2008,'Calculation sheet'!$AQ293="1999-2012"),'Result 2005-2012'!N293*SUM($AA$16:$AE$16)/5,IF(AND($M$1=2009,'Calculation sheet'!$AQ293="1999-2012"),'Result 2005-2012'!N293*SUM($AB$16:$AE$16)/4,IF(AND($M$1=2010,'Calculation sheet'!$AQ293="1999-2012"),'Result 2005-2012'!N293*SUM($AC$16:$AE$16)/3,IF(AND($M$1=2011,'Calculation sheet'!$AQ293="1999-2012"),'Result 2005-2012'!N293*SUM($AD$16:$AE$16)/2,IF(AND($M$1=2012,'Calculation sheet'!$AQ293="1999-2012"),'Result 2005-2012'!N293*$AE$16,""))))))))))))))))</f>
        <v/>
      </c>
      <c r="O293" s="12" t="str">
        <f>IF('Result 2005-2012'!$R293="","",IF($M$1=2005,'Result 2005-2012'!O293,IF(AND($M$1=2006,'Calculation sheet'!$AQ293="2005-2012"),'Result 2005-2012'!O293*SUM($Y$10:$AE$10)/7,IF(AND($M$1=2007,'Calculation sheet'!$AQ293="2005-2012"),'Result 2005-2012'!O293*SUM($Z$10:$AE$10)/6,IF(AND($M$1=2008,'Calculation sheet'!$AQ293="2005-2012"),'Result 2005-2012'!O293*SUM($AA$10:$AE$10)/5,IF(AND($M$1=2009,'Calculation sheet'!$AQ293="2005-2012"),'Result 2005-2012'!O293*SUM($AB$10:$AE$10)/4,IF(AND($M$1=2010,'Calculation sheet'!$AQ293="2005-2012"),'Result 2005-2012'!O293*SUM($AC$10:$AE$10)/3,IF(AND($M$1=2011,'Calculation sheet'!$AQ293="2005-2012"),'Result 2005-2012'!O293*SUM($AD$10:$AE$10)/2,IF(AND($M$1=2012,'Calculation sheet'!$AQ293="2005-2012"),'Result 2005-2012'!O293*$AE$10,IF(AND($M$1=2006,'Calculation sheet'!$AQ293="1999-2012"),'Result 2005-2012'!O293*SUM($Y$16:$AE$16)/7,IF(AND($M$1=2007,'Calculation sheet'!$AQ293="1999-2012"),'Result 2005-2012'!O293*SUM($Z$16:$AE$16)/6,IF(AND($M$1=2008,'Calculation sheet'!$AQ293="1999-2012"),'Result 2005-2012'!O293*SUM($AA$16:$AE$16)/5,IF(AND($M$1=2009,'Calculation sheet'!$AQ293="1999-2012"),'Result 2005-2012'!O293*SUM($AB$16:$AE$16)/4,IF(AND($M$1=2010,'Calculation sheet'!$AQ293="1999-2012"),'Result 2005-2012'!O293*SUM($AC$16:$AE$16)/3,IF(AND($M$1=2011,'Calculation sheet'!$AQ293="1999-2012"),'Result 2005-2012'!O293*SUM($AD$16:$AE$16)/2,IF(AND($M$1=2012,'Calculation sheet'!$AQ293="1999-2012"),'Result 2005-2012'!O293*$AE$16,""))))))))))))))))</f>
        <v/>
      </c>
      <c r="P293" s="12" t="str">
        <f>IF('Result 2005-2012'!$R293="","",IF($M$1=2005,'Result 2005-2012'!P293,IF(AND($M$1=2006,'Calculation sheet'!$AQ293="2005-2012"),'Result 2005-2012'!P293*SUM($Y$11:$AE$11)/7,IF(AND($M$1=2007,'Calculation sheet'!$AQ293="2005-2012"),'Result 2005-2012'!P293*SUM($Z$11:$AE$11)/6,IF(AND($M$1=2008,'Calculation sheet'!$AQ293="2005-2012"),'Result 2005-2012'!P293*SUM($AA$11:$AE$11)/5,IF(AND($M$1=2009,'Calculation sheet'!$AQ293="2005-2012"),'Result 2005-2012'!P293*SUM($AB$11:$AE$11)/4,IF(AND($M$1=2010,'Calculation sheet'!$AQ293="2005-2012"),'Result 2005-2012'!P293*SUM($AC$11:$AE$11)/3,IF(AND($M$1=2011,'Calculation sheet'!$AQ293="2005-2012"),'Result 2005-2012'!P293*SUM($AD$11:$AE$11)/2,IF(AND($M$1=2012,'Calculation sheet'!$AQ293="2005-2012"),'Result 2005-2012'!P293*$AE$11,IF(AND($M$1=2006,'Calculation sheet'!$AQ293="1999-2012"),'Result 2005-2012'!P293*SUM($Y$16:$AE$16)/7,IF(AND($M$1=2007,'Calculation sheet'!$AQ293="1999-2012"),'Result 2005-2012'!P293*SUM($Z$16:$AE$16)/6,IF(AND($M$1=2008,'Calculation sheet'!$AQ293="1999-2012"),'Result 2005-2012'!P293*SUM($AA$16:$AE$16)/5,IF(AND($M$1=2009,'Calculation sheet'!$AQ293="1999-2012"),'Result 2005-2012'!P293*SUM($AB$16:$AE$16)/4,IF(AND($M$1=2010,'Calculation sheet'!$AQ293="1999-2012"),'Result 2005-2012'!P293*SUM($AC$16:$AE$16)/3,IF(AND($M$1=2011,'Calculation sheet'!$AQ293="1999-2012"),'Result 2005-2012'!P293*SUM($AD$16:$AE$16)/2,IF(AND($M$1=2012,'Calculation sheet'!$AQ293="1999-2012"),'Result 2005-2012'!P293*$AE$16,""))))))))))))))))</f>
        <v/>
      </c>
      <c r="Q293" s="12" t="str">
        <f t="shared" si="15"/>
        <v/>
      </c>
      <c r="R293" s="14" t="str">
        <f t="shared" si="16"/>
        <v/>
      </c>
    </row>
    <row r="294" spans="1:18" x14ac:dyDescent="0.3">
      <c r="A294" s="4" t="str">
        <f>IF('Input data'!A309="","",'Input data'!A309)</f>
        <v/>
      </c>
      <c r="B294" s="4" t="str">
        <f>IF('Input data'!B309="","",'Input data'!B309)</f>
        <v/>
      </c>
      <c r="C294" s="4" t="str">
        <f>IF('Input data'!C309="","",'Input data'!C309)</f>
        <v/>
      </c>
      <c r="D294" s="4" t="str">
        <f>IF('Input data'!D309="","",'Input data'!D309)</f>
        <v/>
      </c>
      <c r="E294" s="4" t="str">
        <f>IF('Input data'!E309="","",'Input data'!E309)</f>
        <v/>
      </c>
      <c r="F294" s="4" t="str">
        <f>IF('Input data'!F309="","",'Input data'!F309)</f>
        <v/>
      </c>
      <c r="G294" s="4">
        <f>IF('Input data'!G309="","",'Input data'!G309)</f>
        <v>0</v>
      </c>
      <c r="H294" s="4" t="str">
        <f>IF('Input data'!H309&gt;0.5,'Input data'!H309,"")</f>
        <v/>
      </c>
      <c r="I294" s="4" t="str">
        <f>IF('Input data'!I309="","",'Input data'!I309)</f>
        <v/>
      </c>
      <c r="J294" s="12" t="str">
        <f>IF('Result 2005-2012'!$R294="","",IF($M$1=2005,'Result 2005-2012'!J294,IF(AND($M$1=2006,'Calculation sheet'!$AQ294="2005-2012"),'Result 2005-2012'!J294*SUM($Y$7:$AE$7)/7,IF(AND($M$1=2007,'Calculation sheet'!$AQ294="2005-2012"),'Result 2005-2012'!J294*SUM($Z$7:$AE$7)/6,IF(AND($M$1=2008,'Calculation sheet'!$AQ294="2005-2012"),'Result 2005-2012'!J294*SUM($AA$7:$AE$7)/5,IF(AND($M$1=2009,'Calculation sheet'!$AQ294="2005-2012"),'Result 2005-2012'!J294*SUM($AB$7:$AE$7)/4,IF(AND($M$1=2010,'Calculation sheet'!$AQ294="2005-2012"),'Result 2005-2012'!J294*SUM($AC$7:$AE$7)/3,IF(AND($M$1=2011,'Calculation sheet'!$AQ294="2005-2012"),'Result 2005-2012'!J294*SUM($AD$7:$AE$7)/2,IF(AND($M$1=2012,'Calculation sheet'!$AQ294="2005-2012"),'Result 2005-2012'!J294*$AE$7,IF(AND($M$1=2006,'Calculation sheet'!$AQ294="1999-2012"),'Result 2005-2012'!J294*SUM($Y$16:$AE$16)/7,IF(AND($M$1=2007,'Calculation sheet'!$AQ294="1999-2012"),'Result 2005-2012'!J294*SUM($Z$16:$AE$16)/6,IF(AND($M$1=2008,'Calculation sheet'!$AQ294="1999-2012"),'Result 2005-2012'!J294*SUM($AA$16:$AE$16)/5,IF(AND($M$1=2009,'Calculation sheet'!$AQ294="1999-2012"),'Result 2005-2012'!J294*SUM($AB$16:$AE$16)/4,IF(AND($M$1=2010,'Calculation sheet'!$AQ294="1999-2012"),'Result 2005-2012'!J294*SUM($AC$16:$AE$16)/3,IF(AND($M$1=2011,'Calculation sheet'!$AQ294="1999-2012"),'Result 2005-2012'!J294*SUM($AD$16:$AE$16)/2,IF(AND($M$1=2012,'Calculation sheet'!$AQ294="1999-2012"),'Result 2005-2012'!J294*$AE$16,""))))))))))))))))</f>
        <v/>
      </c>
      <c r="K294" s="12" t="str">
        <f>IF('Result 2005-2012'!$R294="","",IF($M$1=2005,'Result 2005-2012'!K294,IF(AND($M$1=2006,'Calculation sheet'!$AQ294="2005-2012"),'Result 2005-2012'!K294*SUM($Y$8:$AE$8)/7,IF(AND($M$1=2007,'Calculation sheet'!$AQ294="2005-2012"),'Result 2005-2012'!K294*SUM($Z$8:$AE$8)/6,IF(AND($M$1=2008,'Calculation sheet'!$AQ294="2005-2012"),'Result 2005-2012'!K294*SUM($AA$8:$AE$8)/5,IF(AND($M$1=2009,'Calculation sheet'!$AQ294="2005-2012"),'Result 2005-2012'!K294*SUM($AB$8:$AE$8)/4,IF(AND($M$1=2010,'Calculation sheet'!$AQ294="2005-2012"),'Result 2005-2012'!K294*SUM($AC$8:$AE$8)/3,IF(AND($M$1=2011,'Calculation sheet'!$AQ294="2005-2012"),'Result 2005-2012'!K294*SUM($AD$8:$AE$8)/2,IF(AND($M$1=2012,'Calculation sheet'!$AQ294="2005-2012"),'Result 2005-2012'!K294*$AE$8,IF(AND($M$1=2006,'Calculation sheet'!$AQ294="1999-2012"),'Result 2005-2012'!K294*SUM($Y$17:$AE$17)/7,IF(AND($M$1=2007,'Calculation sheet'!$AQ294="1999-2012"),'Result 2005-2012'!K294*SUM($Z$17:$AE$17)/6,IF(AND($M$1=2008,'Calculation sheet'!$AQ294="1999-2012"),'Result 2005-2012'!K294*SUM($AA$17:$AE$17)/5,IF(AND($M$1=2009,'Calculation sheet'!$AQ294="1999-2012"),'Result 2005-2012'!K294*SUM($AB$17:$AE$17)/4,IF(AND($M$1=2010,'Calculation sheet'!$AQ294="1999-2012"),'Result 2005-2012'!K294*SUM($AC$17:$AE$17)/3,IF(AND($M$1=2011,'Calculation sheet'!$AQ294="1999-2012"),'Result 2005-2012'!K294*SUM($AD$17:$AE$17)/2,IF(AND($M$1=2012,'Calculation sheet'!$AQ294="1999-2012"),'Result 2005-2012'!K294*$AE$17,""))))))))))))))))</f>
        <v/>
      </c>
      <c r="L294" s="12" t="str">
        <f>IF('Result 2005-2012'!$R294="","",IF($M$1=2005,'Result 2005-2012'!L294,IF(AND($M$1=2006,'Calculation sheet'!$AQ294="2005-2012"),'Result 2005-2012'!L294*SUM($Y$9:$AE$9)/7,IF(AND($M$1=2007,'Calculation sheet'!$AQ294="2005-2012"),'Result 2005-2012'!L294*SUM($Z$9:$AE$9)/6,IF(AND($M$1=2008,'Calculation sheet'!$AQ294="2005-2012"),'Result 2005-2012'!L294*SUM($AA$9:$AE$9)/5,IF(AND($M$1=2009,'Calculation sheet'!$AQ294="2005-2012"),'Result 2005-2012'!L294*SUM($AB$9:$AE$9)/4,IF(AND($M$1=2010,'Calculation sheet'!$AQ294="2005-2012"),'Result 2005-2012'!L294*SUM($AC$9:$AE$9)/3,IF(AND($M$1=2011,'Calculation sheet'!$AQ294="2005-2012"),'Result 2005-2012'!L294*SUM($AD$9:$AE$9)/2,IF(AND($M$1=2012,'Calculation sheet'!$AQ294="2005-2012"),'Result 2005-2012'!L294*$AE$9,IF(AND($M$1=2006,'Calculation sheet'!$AQ294="1999-2012"),'Result 2005-2012'!L294*SUM($Y$18:$AE$18)/7,IF(AND($M$1=2007,'Calculation sheet'!$AQ294="1999-2012"),'Result 2005-2012'!L294*SUM($Z$18:$AE$18)/6,IF(AND($M$1=2008,'Calculation sheet'!$AQ294="1999-2012"),'Result 2005-2012'!L294*SUM($AA$18:$AE$18)/5,IF(AND($M$1=2009,'Calculation sheet'!$AQ294="1999-2012"),'Result 2005-2012'!L294*SUM($AB$18:$AE$18)/4,IF(AND($M$1=2010,'Calculation sheet'!$AQ294="1999-2012"),'Result 2005-2012'!L294*SUM($AC$18:$AE$18)/3,IF(AND($M$1=2011,'Calculation sheet'!$AQ294="1999-2012"),'Result 2005-2012'!L294*SUM($AD$18:$AE$18)/2,IF(AND($M$1=2012,'Calculation sheet'!$AQ294="1999-2012"),'Result 2005-2012'!L294*$AE$18,""))))))))))))))))</f>
        <v/>
      </c>
      <c r="M294" s="12" t="str">
        <f t="shared" si="14"/>
        <v/>
      </c>
      <c r="N294" s="12" t="str">
        <f>IF('Result 2005-2012'!$R294="","",IF($M$1=2005,'Result 2005-2012'!N294,IF(AND($M$1=2006,'Calculation sheet'!$AQ294="2005-2012"),'Result 2005-2012'!N294*SUM($Y$10:$AE$10)/7,IF(AND($M$1=2007,'Calculation sheet'!$AQ294="2005-2012"),'Result 2005-2012'!N294*SUM($Z$10:$AE$10)/6,IF(AND($M$1=2008,'Calculation sheet'!$AQ294="2005-2012"),'Result 2005-2012'!N294*SUM($AA$10:$AE$10)/5,IF(AND($M$1=2009,'Calculation sheet'!$AQ294="2005-2012"),'Result 2005-2012'!N294*SUM($AB$10:$AE$10)/4,IF(AND($M$1=2010,'Calculation sheet'!$AQ294="2005-2012"),'Result 2005-2012'!N294*SUM($AC$10:$AE$10)/3,IF(AND($M$1=2011,'Calculation sheet'!$AQ294="2005-2012"),'Result 2005-2012'!N294*SUM($AD$10:$AE$10)/2,IF(AND($M$1=2012,'Calculation sheet'!$AQ294="2005-2012"),'Result 2005-2012'!N294*$AE$10,IF(AND($M$1=2006,'Calculation sheet'!$AQ294="1999-2012"),'Result 2005-2012'!N294*SUM($Y$16:$AE$16)/7,IF(AND($M$1=2007,'Calculation sheet'!$AQ294="1999-2012"),'Result 2005-2012'!N294*SUM($Z$16:$AE$16)/6,IF(AND($M$1=2008,'Calculation sheet'!$AQ294="1999-2012"),'Result 2005-2012'!N294*SUM($AA$16:$AE$16)/5,IF(AND($M$1=2009,'Calculation sheet'!$AQ294="1999-2012"),'Result 2005-2012'!N294*SUM($AB$16:$AE$16)/4,IF(AND($M$1=2010,'Calculation sheet'!$AQ294="1999-2012"),'Result 2005-2012'!N294*SUM($AC$16:$AE$16)/3,IF(AND($M$1=2011,'Calculation sheet'!$AQ294="1999-2012"),'Result 2005-2012'!N294*SUM($AD$16:$AE$16)/2,IF(AND($M$1=2012,'Calculation sheet'!$AQ294="1999-2012"),'Result 2005-2012'!N294*$AE$16,""))))))))))))))))</f>
        <v/>
      </c>
      <c r="O294" s="12" t="str">
        <f>IF('Result 2005-2012'!$R294="","",IF($M$1=2005,'Result 2005-2012'!O294,IF(AND($M$1=2006,'Calculation sheet'!$AQ294="2005-2012"),'Result 2005-2012'!O294*SUM($Y$10:$AE$10)/7,IF(AND($M$1=2007,'Calculation sheet'!$AQ294="2005-2012"),'Result 2005-2012'!O294*SUM($Z$10:$AE$10)/6,IF(AND($M$1=2008,'Calculation sheet'!$AQ294="2005-2012"),'Result 2005-2012'!O294*SUM($AA$10:$AE$10)/5,IF(AND($M$1=2009,'Calculation sheet'!$AQ294="2005-2012"),'Result 2005-2012'!O294*SUM($AB$10:$AE$10)/4,IF(AND($M$1=2010,'Calculation sheet'!$AQ294="2005-2012"),'Result 2005-2012'!O294*SUM($AC$10:$AE$10)/3,IF(AND($M$1=2011,'Calculation sheet'!$AQ294="2005-2012"),'Result 2005-2012'!O294*SUM($AD$10:$AE$10)/2,IF(AND($M$1=2012,'Calculation sheet'!$AQ294="2005-2012"),'Result 2005-2012'!O294*$AE$10,IF(AND($M$1=2006,'Calculation sheet'!$AQ294="1999-2012"),'Result 2005-2012'!O294*SUM($Y$16:$AE$16)/7,IF(AND($M$1=2007,'Calculation sheet'!$AQ294="1999-2012"),'Result 2005-2012'!O294*SUM($Z$16:$AE$16)/6,IF(AND($M$1=2008,'Calculation sheet'!$AQ294="1999-2012"),'Result 2005-2012'!O294*SUM($AA$16:$AE$16)/5,IF(AND($M$1=2009,'Calculation sheet'!$AQ294="1999-2012"),'Result 2005-2012'!O294*SUM($AB$16:$AE$16)/4,IF(AND($M$1=2010,'Calculation sheet'!$AQ294="1999-2012"),'Result 2005-2012'!O294*SUM($AC$16:$AE$16)/3,IF(AND($M$1=2011,'Calculation sheet'!$AQ294="1999-2012"),'Result 2005-2012'!O294*SUM($AD$16:$AE$16)/2,IF(AND($M$1=2012,'Calculation sheet'!$AQ294="1999-2012"),'Result 2005-2012'!O294*$AE$16,""))))))))))))))))</f>
        <v/>
      </c>
      <c r="P294" s="12" t="str">
        <f>IF('Result 2005-2012'!$R294="","",IF($M$1=2005,'Result 2005-2012'!P294,IF(AND($M$1=2006,'Calculation sheet'!$AQ294="2005-2012"),'Result 2005-2012'!P294*SUM($Y$11:$AE$11)/7,IF(AND($M$1=2007,'Calculation sheet'!$AQ294="2005-2012"),'Result 2005-2012'!P294*SUM($Z$11:$AE$11)/6,IF(AND($M$1=2008,'Calculation sheet'!$AQ294="2005-2012"),'Result 2005-2012'!P294*SUM($AA$11:$AE$11)/5,IF(AND($M$1=2009,'Calculation sheet'!$AQ294="2005-2012"),'Result 2005-2012'!P294*SUM($AB$11:$AE$11)/4,IF(AND($M$1=2010,'Calculation sheet'!$AQ294="2005-2012"),'Result 2005-2012'!P294*SUM($AC$11:$AE$11)/3,IF(AND($M$1=2011,'Calculation sheet'!$AQ294="2005-2012"),'Result 2005-2012'!P294*SUM($AD$11:$AE$11)/2,IF(AND($M$1=2012,'Calculation sheet'!$AQ294="2005-2012"),'Result 2005-2012'!P294*$AE$11,IF(AND($M$1=2006,'Calculation sheet'!$AQ294="1999-2012"),'Result 2005-2012'!P294*SUM($Y$16:$AE$16)/7,IF(AND($M$1=2007,'Calculation sheet'!$AQ294="1999-2012"),'Result 2005-2012'!P294*SUM($Z$16:$AE$16)/6,IF(AND($M$1=2008,'Calculation sheet'!$AQ294="1999-2012"),'Result 2005-2012'!P294*SUM($AA$16:$AE$16)/5,IF(AND($M$1=2009,'Calculation sheet'!$AQ294="1999-2012"),'Result 2005-2012'!P294*SUM($AB$16:$AE$16)/4,IF(AND($M$1=2010,'Calculation sheet'!$AQ294="1999-2012"),'Result 2005-2012'!P294*SUM($AC$16:$AE$16)/3,IF(AND($M$1=2011,'Calculation sheet'!$AQ294="1999-2012"),'Result 2005-2012'!P294*SUM($AD$16:$AE$16)/2,IF(AND($M$1=2012,'Calculation sheet'!$AQ294="1999-2012"),'Result 2005-2012'!P294*$AE$16,""))))))))))))))))</f>
        <v/>
      </c>
      <c r="Q294" s="12" t="str">
        <f t="shared" si="15"/>
        <v/>
      </c>
      <c r="R294" s="14" t="str">
        <f t="shared" si="16"/>
        <v/>
      </c>
    </row>
    <row r="295" spans="1:18" x14ac:dyDescent="0.3">
      <c r="A295" s="4" t="str">
        <f>IF('Input data'!A310="","",'Input data'!A310)</f>
        <v/>
      </c>
      <c r="B295" s="4" t="str">
        <f>IF('Input data'!B310="","",'Input data'!B310)</f>
        <v/>
      </c>
      <c r="C295" s="4" t="str">
        <f>IF('Input data'!C310="","",'Input data'!C310)</f>
        <v/>
      </c>
      <c r="D295" s="4" t="str">
        <f>IF('Input data'!D310="","",'Input data'!D310)</f>
        <v/>
      </c>
      <c r="E295" s="4" t="str">
        <f>IF('Input data'!E310="","",'Input data'!E310)</f>
        <v/>
      </c>
      <c r="F295" s="4" t="str">
        <f>IF('Input data'!F310="","",'Input data'!F310)</f>
        <v/>
      </c>
      <c r="G295" s="4">
        <f>IF('Input data'!G310="","",'Input data'!G310)</f>
        <v>0</v>
      </c>
      <c r="H295" s="4" t="str">
        <f>IF('Input data'!H310&gt;0.5,'Input data'!H310,"")</f>
        <v/>
      </c>
      <c r="I295" s="4" t="str">
        <f>IF('Input data'!I310="","",'Input data'!I310)</f>
        <v/>
      </c>
      <c r="J295" s="12" t="str">
        <f>IF('Result 2005-2012'!$R295="","",IF($M$1=2005,'Result 2005-2012'!J295,IF(AND($M$1=2006,'Calculation sheet'!$AQ295="2005-2012"),'Result 2005-2012'!J295*SUM($Y$7:$AE$7)/7,IF(AND($M$1=2007,'Calculation sheet'!$AQ295="2005-2012"),'Result 2005-2012'!J295*SUM($Z$7:$AE$7)/6,IF(AND($M$1=2008,'Calculation sheet'!$AQ295="2005-2012"),'Result 2005-2012'!J295*SUM($AA$7:$AE$7)/5,IF(AND($M$1=2009,'Calculation sheet'!$AQ295="2005-2012"),'Result 2005-2012'!J295*SUM($AB$7:$AE$7)/4,IF(AND($M$1=2010,'Calculation sheet'!$AQ295="2005-2012"),'Result 2005-2012'!J295*SUM($AC$7:$AE$7)/3,IF(AND($M$1=2011,'Calculation sheet'!$AQ295="2005-2012"),'Result 2005-2012'!J295*SUM($AD$7:$AE$7)/2,IF(AND($M$1=2012,'Calculation sheet'!$AQ295="2005-2012"),'Result 2005-2012'!J295*$AE$7,IF(AND($M$1=2006,'Calculation sheet'!$AQ295="1999-2012"),'Result 2005-2012'!J295*SUM($Y$16:$AE$16)/7,IF(AND($M$1=2007,'Calculation sheet'!$AQ295="1999-2012"),'Result 2005-2012'!J295*SUM($Z$16:$AE$16)/6,IF(AND($M$1=2008,'Calculation sheet'!$AQ295="1999-2012"),'Result 2005-2012'!J295*SUM($AA$16:$AE$16)/5,IF(AND($M$1=2009,'Calculation sheet'!$AQ295="1999-2012"),'Result 2005-2012'!J295*SUM($AB$16:$AE$16)/4,IF(AND($M$1=2010,'Calculation sheet'!$AQ295="1999-2012"),'Result 2005-2012'!J295*SUM($AC$16:$AE$16)/3,IF(AND($M$1=2011,'Calculation sheet'!$AQ295="1999-2012"),'Result 2005-2012'!J295*SUM($AD$16:$AE$16)/2,IF(AND($M$1=2012,'Calculation sheet'!$AQ295="1999-2012"),'Result 2005-2012'!J295*$AE$16,""))))))))))))))))</f>
        <v/>
      </c>
      <c r="K295" s="12" t="str">
        <f>IF('Result 2005-2012'!$R295="","",IF($M$1=2005,'Result 2005-2012'!K295,IF(AND($M$1=2006,'Calculation sheet'!$AQ295="2005-2012"),'Result 2005-2012'!K295*SUM($Y$8:$AE$8)/7,IF(AND($M$1=2007,'Calculation sheet'!$AQ295="2005-2012"),'Result 2005-2012'!K295*SUM($Z$8:$AE$8)/6,IF(AND($M$1=2008,'Calculation sheet'!$AQ295="2005-2012"),'Result 2005-2012'!K295*SUM($AA$8:$AE$8)/5,IF(AND($M$1=2009,'Calculation sheet'!$AQ295="2005-2012"),'Result 2005-2012'!K295*SUM($AB$8:$AE$8)/4,IF(AND($M$1=2010,'Calculation sheet'!$AQ295="2005-2012"),'Result 2005-2012'!K295*SUM($AC$8:$AE$8)/3,IF(AND($M$1=2011,'Calculation sheet'!$AQ295="2005-2012"),'Result 2005-2012'!K295*SUM($AD$8:$AE$8)/2,IF(AND($M$1=2012,'Calculation sheet'!$AQ295="2005-2012"),'Result 2005-2012'!K295*$AE$8,IF(AND($M$1=2006,'Calculation sheet'!$AQ295="1999-2012"),'Result 2005-2012'!K295*SUM($Y$17:$AE$17)/7,IF(AND($M$1=2007,'Calculation sheet'!$AQ295="1999-2012"),'Result 2005-2012'!K295*SUM($Z$17:$AE$17)/6,IF(AND($M$1=2008,'Calculation sheet'!$AQ295="1999-2012"),'Result 2005-2012'!K295*SUM($AA$17:$AE$17)/5,IF(AND($M$1=2009,'Calculation sheet'!$AQ295="1999-2012"),'Result 2005-2012'!K295*SUM($AB$17:$AE$17)/4,IF(AND($M$1=2010,'Calculation sheet'!$AQ295="1999-2012"),'Result 2005-2012'!K295*SUM($AC$17:$AE$17)/3,IF(AND($M$1=2011,'Calculation sheet'!$AQ295="1999-2012"),'Result 2005-2012'!K295*SUM($AD$17:$AE$17)/2,IF(AND($M$1=2012,'Calculation sheet'!$AQ295="1999-2012"),'Result 2005-2012'!K295*$AE$17,""))))))))))))))))</f>
        <v/>
      </c>
      <c r="L295" s="12" t="str">
        <f>IF('Result 2005-2012'!$R295="","",IF($M$1=2005,'Result 2005-2012'!L295,IF(AND($M$1=2006,'Calculation sheet'!$AQ295="2005-2012"),'Result 2005-2012'!L295*SUM($Y$9:$AE$9)/7,IF(AND($M$1=2007,'Calculation sheet'!$AQ295="2005-2012"),'Result 2005-2012'!L295*SUM($Z$9:$AE$9)/6,IF(AND($M$1=2008,'Calculation sheet'!$AQ295="2005-2012"),'Result 2005-2012'!L295*SUM($AA$9:$AE$9)/5,IF(AND($M$1=2009,'Calculation sheet'!$AQ295="2005-2012"),'Result 2005-2012'!L295*SUM($AB$9:$AE$9)/4,IF(AND($M$1=2010,'Calculation sheet'!$AQ295="2005-2012"),'Result 2005-2012'!L295*SUM($AC$9:$AE$9)/3,IF(AND($M$1=2011,'Calculation sheet'!$AQ295="2005-2012"),'Result 2005-2012'!L295*SUM($AD$9:$AE$9)/2,IF(AND($M$1=2012,'Calculation sheet'!$AQ295="2005-2012"),'Result 2005-2012'!L295*$AE$9,IF(AND($M$1=2006,'Calculation sheet'!$AQ295="1999-2012"),'Result 2005-2012'!L295*SUM($Y$18:$AE$18)/7,IF(AND($M$1=2007,'Calculation sheet'!$AQ295="1999-2012"),'Result 2005-2012'!L295*SUM($Z$18:$AE$18)/6,IF(AND($M$1=2008,'Calculation sheet'!$AQ295="1999-2012"),'Result 2005-2012'!L295*SUM($AA$18:$AE$18)/5,IF(AND($M$1=2009,'Calculation sheet'!$AQ295="1999-2012"),'Result 2005-2012'!L295*SUM($AB$18:$AE$18)/4,IF(AND($M$1=2010,'Calculation sheet'!$AQ295="1999-2012"),'Result 2005-2012'!L295*SUM($AC$18:$AE$18)/3,IF(AND($M$1=2011,'Calculation sheet'!$AQ295="1999-2012"),'Result 2005-2012'!L295*SUM($AD$18:$AE$18)/2,IF(AND($M$1=2012,'Calculation sheet'!$AQ295="1999-2012"),'Result 2005-2012'!L295*$AE$18,""))))))))))))))))</f>
        <v/>
      </c>
      <c r="M295" s="12" t="str">
        <f t="shared" si="14"/>
        <v/>
      </c>
      <c r="N295" s="12" t="str">
        <f>IF('Result 2005-2012'!$R295="","",IF($M$1=2005,'Result 2005-2012'!N295,IF(AND($M$1=2006,'Calculation sheet'!$AQ295="2005-2012"),'Result 2005-2012'!N295*SUM($Y$10:$AE$10)/7,IF(AND($M$1=2007,'Calculation sheet'!$AQ295="2005-2012"),'Result 2005-2012'!N295*SUM($Z$10:$AE$10)/6,IF(AND($M$1=2008,'Calculation sheet'!$AQ295="2005-2012"),'Result 2005-2012'!N295*SUM($AA$10:$AE$10)/5,IF(AND($M$1=2009,'Calculation sheet'!$AQ295="2005-2012"),'Result 2005-2012'!N295*SUM($AB$10:$AE$10)/4,IF(AND($M$1=2010,'Calculation sheet'!$AQ295="2005-2012"),'Result 2005-2012'!N295*SUM($AC$10:$AE$10)/3,IF(AND($M$1=2011,'Calculation sheet'!$AQ295="2005-2012"),'Result 2005-2012'!N295*SUM($AD$10:$AE$10)/2,IF(AND($M$1=2012,'Calculation sheet'!$AQ295="2005-2012"),'Result 2005-2012'!N295*$AE$10,IF(AND($M$1=2006,'Calculation sheet'!$AQ295="1999-2012"),'Result 2005-2012'!N295*SUM($Y$16:$AE$16)/7,IF(AND($M$1=2007,'Calculation sheet'!$AQ295="1999-2012"),'Result 2005-2012'!N295*SUM($Z$16:$AE$16)/6,IF(AND($M$1=2008,'Calculation sheet'!$AQ295="1999-2012"),'Result 2005-2012'!N295*SUM($AA$16:$AE$16)/5,IF(AND($M$1=2009,'Calculation sheet'!$AQ295="1999-2012"),'Result 2005-2012'!N295*SUM($AB$16:$AE$16)/4,IF(AND($M$1=2010,'Calculation sheet'!$AQ295="1999-2012"),'Result 2005-2012'!N295*SUM($AC$16:$AE$16)/3,IF(AND($M$1=2011,'Calculation sheet'!$AQ295="1999-2012"),'Result 2005-2012'!N295*SUM($AD$16:$AE$16)/2,IF(AND($M$1=2012,'Calculation sheet'!$AQ295="1999-2012"),'Result 2005-2012'!N295*$AE$16,""))))))))))))))))</f>
        <v/>
      </c>
      <c r="O295" s="12" t="str">
        <f>IF('Result 2005-2012'!$R295="","",IF($M$1=2005,'Result 2005-2012'!O295,IF(AND($M$1=2006,'Calculation sheet'!$AQ295="2005-2012"),'Result 2005-2012'!O295*SUM($Y$10:$AE$10)/7,IF(AND($M$1=2007,'Calculation sheet'!$AQ295="2005-2012"),'Result 2005-2012'!O295*SUM($Z$10:$AE$10)/6,IF(AND($M$1=2008,'Calculation sheet'!$AQ295="2005-2012"),'Result 2005-2012'!O295*SUM($AA$10:$AE$10)/5,IF(AND($M$1=2009,'Calculation sheet'!$AQ295="2005-2012"),'Result 2005-2012'!O295*SUM($AB$10:$AE$10)/4,IF(AND($M$1=2010,'Calculation sheet'!$AQ295="2005-2012"),'Result 2005-2012'!O295*SUM($AC$10:$AE$10)/3,IF(AND($M$1=2011,'Calculation sheet'!$AQ295="2005-2012"),'Result 2005-2012'!O295*SUM($AD$10:$AE$10)/2,IF(AND($M$1=2012,'Calculation sheet'!$AQ295="2005-2012"),'Result 2005-2012'!O295*$AE$10,IF(AND($M$1=2006,'Calculation sheet'!$AQ295="1999-2012"),'Result 2005-2012'!O295*SUM($Y$16:$AE$16)/7,IF(AND($M$1=2007,'Calculation sheet'!$AQ295="1999-2012"),'Result 2005-2012'!O295*SUM($Z$16:$AE$16)/6,IF(AND($M$1=2008,'Calculation sheet'!$AQ295="1999-2012"),'Result 2005-2012'!O295*SUM($AA$16:$AE$16)/5,IF(AND($M$1=2009,'Calculation sheet'!$AQ295="1999-2012"),'Result 2005-2012'!O295*SUM($AB$16:$AE$16)/4,IF(AND($M$1=2010,'Calculation sheet'!$AQ295="1999-2012"),'Result 2005-2012'!O295*SUM($AC$16:$AE$16)/3,IF(AND($M$1=2011,'Calculation sheet'!$AQ295="1999-2012"),'Result 2005-2012'!O295*SUM($AD$16:$AE$16)/2,IF(AND($M$1=2012,'Calculation sheet'!$AQ295="1999-2012"),'Result 2005-2012'!O295*$AE$16,""))))))))))))))))</f>
        <v/>
      </c>
      <c r="P295" s="12" t="str">
        <f>IF('Result 2005-2012'!$R295="","",IF($M$1=2005,'Result 2005-2012'!P295,IF(AND($M$1=2006,'Calculation sheet'!$AQ295="2005-2012"),'Result 2005-2012'!P295*SUM($Y$11:$AE$11)/7,IF(AND($M$1=2007,'Calculation sheet'!$AQ295="2005-2012"),'Result 2005-2012'!P295*SUM($Z$11:$AE$11)/6,IF(AND($M$1=2008,'Calculation sheet'!$AQ295="2005-2012"),'Result 2005-2012'!P295*SUM($AA$11:$AE$11)/5,IF(AND($M$1=2009,'Calculation sheet'!$AQ295="2005-2012"),'Result 2005-2012'!P295*SUM($AB$11:$AE$11)/4,IF(AND($M$1=2010,'Calculation sheet'!$AQ295="2005-2012"),'Result 2005-2012'!P295*SUM($AC$11:$AE$11)/3,IF(AND($M$1=2011,'Calculation sheet'!$AQ295="2005-2012"),'Result 2005-2012'!P295*SUM($AD$11:$AE$11)/2,IF(AND($M$1=2012,'Calculation sheet'!$AQ295="2005-2012"),'Result 2005-2012'!P295*$AE$11,IF(AND($M$1=2006,'Calculation sheet'!$AQ295="1999-2012"),'Result 2005-2012'!P295*SUM($Y$16:$AE$16)/7,IF(AND($M$1=2007,'Calculation sheet'!$AQ295="1999-2012"),'Result 2005-2012'!P295*SUM($Z$16:$AE$16)/6,IF(AND($M$1=2008,'Calculation sheet'!$AQ295="1999-2012"),'Result 2005-2012'!P295*SUM($AA$16:$AE$16)/5,IF(AND($M$1=2009,'Calculation sheet'!$AQ295="1999-2012"),'Result 2005-2012'!P295*SUM($AB$16:$AE$16)/4,IF(AND($M$1=2010,'Calculation sheet'!$AQ295="1999-2012"),'Result 2005-2012'!P295*SUM($AC$16:$AE$16)/3,IF(AND($M$1=2011,'Calculation sheet'!$AQ295="1999-2012"),'Result 2005-2012'!P295*SUM($AD$16:$AE$16)/2,IF(AND($M$1=2012,'Calculation sheet'!$AQ295="1999-2012"),'Result 2005-2012'!P295*$AE$16,""))))))))))))))))</f>
        <v/>
      </c>
      <c r="Q295" s="12" t="str">
        <f t="shared" si="15"/>
        <v/>
      </c>
      <c r="R295" s="14" t="str">
        <f t="shared" si="16"/>
        <v/>
      </c>
    </row>
    <row r="296" spans="1:18" x14ac:dyDescent="0.3">
      <c r="A296" s="4" t="str">
        <f>IF('Input data'!A311="","",'Input data'!A311)</f>
        <v/>
      </c>
      <c r="B296" s="4" t="str">
        <f>IF('Input data'!B311="","",'Input data'!B311)</f>
        <v/>
      </c>
      <c r="C296" s="4" t="str">
        <f>IF('Input data'!C311="","",'Input data'!C311)</f>
        <v/>
      </c>
      <c r="D296" s="4" t="str">
        <f>IF('Input data'!D311="","",'Input data'!D311)</f>
        <v/>
      </c>
      <c r="E296" s="4" t="str">
        <f>IF('Input data'!E311="","",'Input data'!E311)</f>
        <v/>
      </c>
      <c r="F296" s="4" t="str">
        <f>IF('Input data'!F311="","",'Input data'!F311)</f>
        <v/>
      </c>
      <c r="G296" s="4">
        <f>IF('Input data'!G311="","",'Input data'!G311)</f>
        <v>0</v>
      </c>
      <c r="H296" s="4" t="str">
        <f>IF('Input data'!H311&gt;0.5,'Input data'!H311,"")</f>
        <v/>
      </c>
      <c r="I296" s="4" t="str">
        <f>IF('Input data'!I311="","",'Input data'!I311)</f>
        <v/>
      </c>
      <c r="J296" s="12" t="str">
        <f>IF('Result 2005-2012'!$R296="","",IF($M$1=2005,'Result 2005-2012'!J296,IF(AND($M$1=2006,'Calculation sheet'!$AQ296="2005-2012"),'Result 2005-2012'!J296*SUM($Y$7:$AE$7)/7,IF(AND($M$1=2007,'Calculation sheet'!$AQ296="2005-2012"),'Result 2005-2012'!J296*SUM($Z$7:$AE$7)/6,IF(AND($M$1=2008,'Calculation sheet'!$AQ296="2005-2012"),'Result 2005-2012'!J296*SUM($AA$7:$AE$7)/5,IF(AND($M$1=2009,'Calculation sheet'!$AQ296="2005-2012"),'Result 2005-2012'!J296*SUM($AB$7:$AE$7)/4,IF(AND($M$1=2010,'Calculation sheet'!$AQ296="2005-2012"),'Result 2005-2012'!J296*SUM($AC$7:$AE$7)/3,IF(AND($M$1=2011,'Calculation sheet'!$AQ296="2005-2012"),'Result 2005-2012'!J296*SUM($AD$7:$AE$7)/2,IF(AND($M$1=2012,'Calculation sheet'!$AQ296="2005-2012"),'Result 2005-2012'!J296*$AE$7,IF(AND($M$1=2006,'Calculation sheet'!$AQ296="1999-2012"),'Result 2005-2012'!J296*SUM($Y$16:$AE$16)/7,IF(AND($M$1=2007,'Calculation sheet'!$AQ296="1999-2012"),'Result 2005-2012'!J296*SUM($Z$16:$AE$16)/6,IF(AND($M$1=2008,'Calculation sheet'!$AQ296="1999-2012"),'Result 2005-2012'!J296*SUM($AA$16:$AE$16)/5,IF(AND($M$1=2009,'Calculation sheet'!$AQ296="1999-2012"),'Result 2005-2012'!J296*SUM($AB$16:$AE$16)/4,IF(AND($M$1=2010,'Calculation sheet'!$AQ296="1999-2012"),'Result 2005-2012'!J296*SUM($AC$16:$AE$16)/3,IF(AND($M$1=2011,'Calculation sheet'!$AQ296="1999-2012"),'Result 2005-2012'!J296*SUM($AD$16:$AE$16)/2,IF(AND($M$1=2012,'Calculation sheet'!$AQ296="1999-2012"),'Result 2005-2012'!J296*$AE$16,""))))))))))))))))</f>
        <v/>
      </c>
      <c r="K296" s="12" t="str">
        <f>IF('Result 2005-2012'!$R296="","",IF($M$1=2005,'Result 2005-2012'!K296,IF(AND($M$1=2006,'Calculation sheet'!$AQ296="2005-2012"),'Result 2005-2012'!K296*SUM($Y$8:$AE$8)/7,IF(AND($M$1=2007,'Calculation sheet'!$AQ296="2005-2012"),'Result 2005-2012'!K296*SUM($Z$8:$AE$8)/6,IF(AND($M$1=2008,'Calculation sheet'!$AQ296="2005-2012"),'Result 2005-2012'!K296*SUM($AA$8:$AE$8)/5,IF(AND($M$1=2009,'Calculation sheet'!$AQ296="2005-2012"),'Result 2005-2012'!K296*SUM($AB$8:$AE$8)/4,IF(AND($M$1=2010,'Calculation sheet'!$AQ296="2005-2012"),'Result 2005-2012'!K296*SUM($AC$8:$AE$8)/3,IF(AND($M$1=2011,'Calculation sheet'!$AQ296="2005-2012"),'Result 2005-2012'!K296*SUM($AD$8:$AE$8)/2,IF(AND($M$1=2012,'Calculation sheet'!$AQ296="2005-2012"),'Result 2005-2012'!K296*$AE$8,IF(AND($M$1=2006,'Calculation sheet'!$AQ296="1999-2012"),'Result 2005-2012'!K296*SUM($Y$17:$AE$17)/7,IF(AND($M$1=2007,'Calculation sheet'!$AQ296="1999-2012"),'Result 2005-2012'!K296*SUM($Z$17:$AE$17)/6,IF(AND($M$1=2008,'Calculation sheet'!$AQ296="1999-2012"),'Result 2005-2012'!K296*SUM($AA$17:$AE$17)/5,IF(AND($M$1=2009,'Calculation sheet'!$AQ296="1999-2012"),'Result 2005-2012'!K296*SUM($AB$17:$AE$17)/4,IF(AND($M$1=2010,'Calculation sheet'!$AQ296="1999-2012"),'Result 2005-2012'!K296*SUM($AC$17:$AE$17)/3,IF(AND($M$1=2011,'Calculation sheet'!$AQ296="1999-2012"),'Result 2005-2012'!K296*SUM($AD$17:$AE$17)/2,IF(AND($M$1=2012,'Calculation sheet'!$AQ296="1999-2012"),'Result 2005-2012'!K296*$AE$17,""))))))))))))))))</f>
        <v/>
      </c>
      <c r="L296" s="12" t="str">
        <f>IF('Result 2005-2012'!$R296="","",IF($M$1=2005,'Result 2005-2012'!L296,IF(AND($M$1=2006,'Calculation sheet'!$AQ296="2005-2012"),'Result 2005-2012'!L296*SUM($Y$9:$AE$9)/7,IF(AND($M$1=2007,'Calculation sheet'!$AQ296="2005-2012"),'Result 2005-2012'!L296*SUM($Z$9:$AE$9)/6,IF(AND($M$1=2008,'Calculation sheet'!$AQ296="2005-2012"),'Result 2005-2012'!L296*SUM($AA$9:$AE$9)/5,IF(AND($M$1=2009,'Calculation sheet'!$AQ296="2005-2012"),'Result 2005-2012'!L296*SUM($AB$9:$AE$9)/4,IF(AND($M$1=2010,'Calculation sheet'!$AQ296="2005-2012"),'Result 2005-2012'!L296*SUM($AC$9:$AE$9)/3,IF(AND($M$1=2011,'Calculation sheet'!$AQ296="2005-2012"),'Result 2005-2012'!L296*SUM($AD$9:$AE$9)/2,IF(AND($M$1=2012,'Calculation sheet'!$AQ296="2005-2012"),'Result 2005-2012'!L296*$AE$9,IF(AND($M$1=2006,'Calculation sheet'!$AQ296="1999-2012"),'Result 2005-2012'!L296*SUM($Y$18:$AE$18)/7,IF(AND($M$1=2007,'Calculation sheet'!$AQ296="1999-2012"),'Result 2005-2012'!L296*SUM($Z$18:$AE$18)/6,IF(AND($M$1=2008,'Calculation sheet'!$AQ296="1999-2012"),'Result 2005-2012'!L296*SUM($AA$18:$AE$18)/5,IF(AND($M$1=2009,'Calculation sheet'!$AQ296="1999-2012"),'Result 2005-2012'!L296*SUM($AB$18:$AE$18)/4,IF(AND($M$1=2010,'Calculation sheet'!$AQ296="1999-2012"),'Result 2005-2012'!L296*SUM($AC$18:$AE$18)/3,IF(AND($M$1=2011,'Calculation sheet'!$AQ296="1999-2012"),'Result 2005-2012'!L296*SUM($AD$18:$AE$18)/2,IF(AND($M$1=2012,'Calculation sheet'!$AQ296="1999-2012"),'Result 2005-2012'!L296*$AE$18,""))))))))))))))))</f>
        <v/>
      </c>
      <c r="M296" s="12" t="str">
        <f t="shared" si="14"/>
        <v/>
      </c>
      <c r="N296" s="12" t="str">
        <f>IF('Result 2005-2012'!$R296="","",IF($M$1=2005,'Result 2005-2012'!N296,IF(AND($M$1=2006,'Calculation sheet'!$AQ296="2005-2012"),'Result 2005-2012'!N296*SUM($Y$10:$AE$10)/7,IF(AND($M$1=2007,'Calculation sheet'!$AQ296="2005-2012"),'Result 2005-2012'!N296*SUM($Z$10:$AE$10)/6,IF(AND($M$1=2008,'Calculation sheet'!$AQ296="2005-2012"),'Result 2005-2012'!N296*SUM($AA$10:$AE$10)/5,IF(AND($M$1=2009,'Calculation sheet'!$AQ296="2005-2012"),'Result 2005-2012'!N296*SUM($AB$10:$AE$10)/4,IF(AND($M$1=2010,'Calculation sheet'!$AQ296="2005-2012"),'Result 2005-2012'!N296*SUM($AC$10:$AE$10)/3,IF(AND($M$1=2011,'Calculation sheet'!$AQ296="2005-2012"),'Result 2005-2012'!N296*SUM($AD$10:$AE$10)/2,IF(AND($M$1=2012,'Calculation sheet'!$AQ296="2005-2012"),'Result 2005-2012'!N296*$AE$10,IF(AND($M$1=2006,'Calculation sheet'!$AQ296="1999-2012"),'Result 2005-2012'!N296*SUM($Y$16:$AE$16)/7,IF(AND($M$1=2007,'Calculation sheet'!$AQ296="1999-2012"),'Result 2005-2012'!N296*SUM($Z$16:$AE$16)/6,IF(AND($M$1=2008,'Calculation sheet'!$AQ296="1999-2012"),'Result 2005-2012'!N296*SUM($AA$16:$AE$16)/5,IF(AND($M$1=2009,'Calculation sheet'!$AQ296="1999-2012"),'Result 2005-2012'!N296*SUM($AB$16:$AE$16)/4,IF(AND($M$1=2010,'Calculation sheet'!$AQ296="1999-2012"),'Result 2005-2012'!N296*SUM($AC$16:$AE$16)/3,IF(AND($M$1=2011,'Calculation sheet'!$AQ296="1999-2012"),'Result 2005-2012'!N296*SUM($AD$16:$AE$16)/2,IF(AND($M$1=2012,'Calculation sheet'!$AQ296="1999-2012"),'Result 2005-2012'!N296*$AE$16,""))))))))))))))))</f>
        <v/>
      </c>
      <c r="O296" s="12" t="str">
        <f>IF('Result 2005-2012'!$R296="","",IF($M$1=2005,'Result 2005-2012'!O296,IF(AND($M$1=2006,'Calculation sheet'!$AQ296="2005-2012"),'Result 2005-2012'!O296*SUM($Y$10:$AE$10)/7,IF(AND($M$1=2007,'Calculation sheet'!$AQ296="2005-2012"),'Result 2005-2012'!O296*SUM($Z$10:$AE$10)/6,IF(AND($M$1=2008,'Calculation sheet'!$AQ296="2005-2012"),'Result 2005-2012'!O296*SUM($AA$10:$AE$10)/5,IF(AND($M$1=2009,'Calculation sheet'!$AQ296="2005-2012"),'Result 2005-2012'!O296*SUM($AB$10:$AE$10)/4,IF(AND($M$1=2010,'Calculation sheet'!$AQ296="2005-2012"),'Result 2005-2012'!O296*SUM($AC$10:$AE$10)/3,IF(AND($M$1=2011,'Calculation sheet'!$AQ296="2005-2012"),'Result 2005-2012'!O296*SUM($AD$10:$AE$10)/2,IF(AND($M$1=2012,'Calculation sheet'!$AQ296="2005-2012"),'Result 2005-2012'!O296*$AE$10,IF(AND($M$1=2006,'Calculation sheet'!$AQ296="1999-2012"),'Result 2005-2012'!O296*SUM($Y$16:$AE$16)/7,IF(AND($M$1=2007,'Calculation sheet'!$AQ296="1999-2012"),'Result 2005-2012'!O296*SUM($Z$16:$AE$16)/6,IF(AND($M$1=2008,'Calculation sheet'!$AQ296="1999-2012"),'Result 2005-2012'!O296*SUM($AA$16:$AE$16)/5,IF(AND($M$1=2009,'Calculation sheet'!$AQ296="1999-2012"),'Result 2005-2012'!O296*SUM($AB$16:$AE$16)/4,IF(AND($M$1=2010,'Calculation sheet'!$AQ296="1999-2012"),'Result 2005-2012'!O296*SUM($AC$16:$AE$16)/3,IF(AND($M$1=2011,'Calculation sheet'!$AQ296="1999-2012"),'Result 2005-2012'!O296*SUM($AD$16:$AE$16)/2,IF(AND($M$1=2012,'Calculation sheet'!$AQ296="1999-2012"),'Result 2005-2012'!O296*$AE$16,""))))))))))))))))</f>
        <v/>
      </c>
      <c r="P296" s="12" t="str">
        <f>IF('Result 2005-2012'!$R296="","",IF($M$1=2005,'Result 2005-2012'!P296,IF(AND($M$1=2006,'Calculation sheet'!$AQ296="2005-2012"),'Result 2005-2012'!P296*SUM($Y$11:$AE$11)/7,IF(AND($M$1=2007,'Calculation sheet'!$AQ296="2005-2012"),'Result 2005-2012'!P296*SUM($Z$11:$AE$11)/6,IF(AND($M$1=2008,'Calculation sheet'!$AQ296="2005-2012"),'Result 2005-2012'!P296*SUM($AA$11:$AE$11)/5,IF(AND($M$1=2009,'Calculation sheet'!$AQ296="2005-2012"),'Result 2005-2012'!P296*SUM($AB$11:$AE$11)/4,IF(AND($M$1=2010,'Calculation sheet'!$AQ296="2005-2012"),'Result 2005-2012'!P296*SUM($AC$11:$AE$11)/3,IF(AND($M$1=2011,'Calculation sheet'!$AQ296="2005-2012"),'Result 2005-2012'!P296*SUM($AD$11:$AE$11)/2,IF(AND($M$1=2012,'Calculation sheet'!$AQ296="2005-2012"),'Result 2005-2012'!P296*$AE$11,IF(AND($M$1=2006,'Calculation sheet'!$AQ296="1999-2012"),'Result 2005-2012'!P296*SUM($Y$16:$AE$16)/7,IF(AND($M$1=2007,'Calculation sheet'!$AQ296="1999-2012"),'Result 2005-2012'!P296*SUM($Z$16:$AE$16)/6,IF(AND($M$1=2008,'Calculation sheet'!$AQ296="1999-2012"),'Result 2005-2012'!P296*SUM($AA$16:$AE$16)/5,IF(AND($M$1=2009,'Calculation sheet'!$AQ296="1999-2012"),'Result 2005-2012'!P296*SUM($AB$16:$AE$16)/4,IF(AND($M$1=2010,'Calculation sheet'!$AQ296="1999-2012"),'Result 2005-2012'!P296*SUM($AC$16:$AE$16)/3,IF(AND($M$1=2011,'Calculation sheet'!$AQ296="1999-2012"),'Result 2005-2012'!P296*SUM($AD$16:$AE$16)/2,IF(AND($M$1=2012,'Calculation sheet'!$AQ296="1999-2012"),'Result 2005-2012'!P296*$AE$16,""))))))))))))))))</f>
        <v/>
      </c>
      <c r="Q296" s="12" t="str">
        <f t="shared" si="15"/>
        <v/>
      </c>
      <c r="R296" s="14" t="str">
        <f t="shared" si="16"/>
        <v/>
      </c>
    </row>
    <row r="297" spans="1:18" x14ac:dyDescent="0.3">
      <c r="A297" s="4" t="str">
        <f>IF('Input data'!A312="","",'Input data'!A312)</f>
        <v/>
      </c>
      <c r="B297" s="4" t="str">
        <f>IF('Input data'!B312="","",'Input data'!B312)</f>
        <v/>
      </c>
      <c r="C297" s="4" t="str">
        <f>IF('Input data'!C312="","",'Input data'!C312)</f>
        <v/>
      </c>
      <c r="D297" s="4" t="str">
        <f>IF('Input data'!D312="","",'Input data'!D312)</f>
        <v/>
      </c>
      <c r="E297" s="4" t="str">
        <f>IF('Input data'!E312="","",'Input data'!E312)</f>
        <v/>
      </c>
      <c r="F297" s="4" t="str">
        <f>IF('Input data'!F312="","",'Input data'!F312)</f>
        <v/>
      </c>
      <c r="G297" s="4">
        <f>IF('Input data'!G312="","",'Input data'!G312)</f>
        <v>0</v>
      </c>
      <c r="H297" s="4" t="str">
        <f>IF('Input data'!H312&gt;0.5,'Input data'!H312,"")</f>
        <v/>
      </c>
      <c r="I297" s="4" t="str">
        <f>IF('Input data'!I312="","",'Input data'!I312)</f>
        <v/>
      </c>
      <c r="J297" s="12" t="str">
        <f>IF('Result 2005-2012'!$R297="","",IF($M$1=2005,'Result 2005-2012'!J297,IF(AND($M$1=2006,'Calculation sheet'!$AQ297="2005-2012"),'Result 2005-2012'!J297*SUM($Y$7:$AE$7)/7,IF(AND($M$1=2007,'Calculation sheet'!$AQ297="2005-2012"),'Result 2005-2012'!J297*SUM($Z$7:$AE$7)/6,IF(AND($M$1=2008,'Calculation sheet'!$AQ297="2005-2012"),'Result 2005-2012'!J297*SUM($AA$7:$AE$7)/5,IF(AND($M$1=2009,'Calculation sheet'!$AQ297="2005-2012"),'Result 2005-2012'!J297*SUM($AB$7:$AE$7)/4,IF(AND($M$1=2010,'Calculation sheet'!$AQ297="2005-2012"),'Result 2005-2012'!J297*SUM($AC$7:$AE$7)/3,IF(AND($M$1=2011,'Calculation sheet'!$AQ297="2005-2012"),'Result 2005-2012'!J297*SUM($AD$7:$AE$7)/2,IF(AND($M$1=2012,'Calculation sheet'!$AQ297="2005-2012"),'Result 2005-2012'!J297*$AE$7,IF(AND($M$1=2006,'Calculation sheet'!$AQ297="1999-2012"),'Result 2005-2012'!J297*SUM($Y$16:$AE$16)/7,IF(AND($M$1=2007,'Calculation sheet'!$AQ297="1999-2012"),'Result 2005-2012'!J297*SUM($Z$16:$AE$16)/6,IF(AND($M$1=2008,'Calculation sheet'!$AQ297="1999-2012"),'Result 2005-2012'!J297*SUM($AA$16:$AE$16)/5,IF(AND($M$1=2009,'Calculation sheet'!$AQ297="1999-2012"),'Result 2005-2012'!J297*SUM($AB$16:$AE$16)/4,IF(AND($M$1=2010,'Calculation sheet'!$AQ297="1999-2012"),'Result 2005-2012'!J297*SUM($AC$16:$AE$16)/3,IF(AND($M$1=2011,'Calculation sheet'!$AQ297="1999-2012"),'Result 2005-2012'!J297*SUM($AD$16:$AE$16)/2,IF(AND($M$1=2012,'Calculation sheet'!$AQ297="1999-2012"),'Result 2005-2012'!J297*$AE$16,""))))))))))))))))</f>
        <v/>
      </c>
      <c r="K297" s="12" t="str">
        <f>IF('Result 2005-2012'!$R297="","",IF($M$1=2005,'Result 2005-2012'!K297,IF(AND($M$1=2006,'Calculation sheet'!$AQ297="2005-2012"),'Result 2005-2012'!K297*SUM($Y$8:$AE$8)/7,IF(AND($M$1=2007,'Calculation sheet'!$AQ297="2005-2012"),'Result 2005-2012'!K297*SUM($Z$8:$AE$8)/6,IF(AND($M$1=2008,'Calculation sheet'!$AQ297="2005-2012"),'Result 2005-2012'!K297*SUM($AA$8:$AE$8)/5,IF(AND($M$1=2009,'Calculation sheet'!$AQ297="2005-2012"),'Result 2005-2012'!K297*SUM($AB$8:$AE$8)/4,IF(AND($M$1=2010,'Calculation sheet'!$AQ297="2005-2012"),'Result 2005-2012'!K297*SUM($AC$8:$AE$8)/3,IF(AND($M$1=2011,'Calculation sheet'!$AQ297="2005-2012"),'Result 2005-2012'!K297*SUM($AD$8:$AE$8)/2,IF(AND($M$1=2012,'Calculation sheet'!$AQ297="2005-2012"),'Result 2005-2012'!K297*$AE$8,IF(AND($M$1=2006,'Calculation sheet'!$AQ297="1999-2012"),'Result 2005-2012'!K297*SUM($Y$17:$AE$17)/7,IF(AND($M$1=2007,'Calculation sheet'!$AQ297="1999-2012"),'Result 2005-2012'!K297*SUM($Z$17:$AE$17)/6,IF(AND($M$1=2008,'Calculation sheet'!$AQ297="1999-2012"),'Result 2005-2012'!K297*SUM($AA$17:$AE$17)/5,IF(AND($M$1=2009,'Calculation sheet'!$AQ297="1999-2012"),'Result 2005-2012'!K297*SUM($AB$17:$AE$17)/4,IF(AND($M$1=2010,'Calculation sheet'!$AQ297="1999-2012"),'Result 2005-2012'!K297*SUM($AC$17:$AE$17)/3,IF(AND($M$1=2011,'Calculation sheet'!$AQ297="1999-2012"),'Result 2005-2012'!K297*SUM($AD$17:$AE$17)/2,IF(AND($M$1=2012,'Calculation sheet'!$AQ297="1999-2012"),'Result 2005-2012'!K297*$AE$17,""))))))))))))))))</f>
        <v/>
      </c>
      <c r="L297" s="12" t="str">
        <f>IF('Result 2005-2012'!$R297="","",IF($M$1=2005,'Result 2005-2012'!L297,IF(AND($M$1=2006,'Calculation sheet'!$AQ297="2005-2012"),'Result 2005-2012'!L297*SUM($Y$9:$AE$9)/7,IF(AND($M$1=2007,'Calculation sheet'!$AQ297="2005-2012"),'Result 2005-2012'!L297*SUM($Z$9:$AE$9)/6,IF(AND($M$1=2008,'Calculation sheet'!$AQ297="2005-2012"),'Result 2005-2012'!L297*SUM($AA$9:$AE$9)/5,IF(AND($M$1=2009,'Calculation sheet'!$AQ297="2005-2012"),'Result 2005-2012'!L297*SUM($AB$9:$AE$9)/4,IF(AND($M$1=2010,'Calculation sheet'!$AQ297="2005-2012"),'Result 2005-2012'!L297*SUM($AC$9:$AE$9)/3,IF(AND($M$1=2011,'Calculation sheet'!$AQ297="2005-2012"),'Result 2005-2012'!L297*SUM($AD$9:$AE$9)/2,IF(AND($M$1=2012,'Calculation sheet'!$AQ297="2005-2012"),'Result 2005-2012'!L297*$AE$9,IF(AND($M$1=2006,'Calculation sheet'!$AQ297="1999-2012"),'Result 2005-2012'!L297*SUM($Y$18:$AE$18)/7,IF(AND($M$1=2007,'Calculation sheet'!$AQ297="1999-2012"),'Result 2005-2012'!L297*SUM($Z$18:$AE$18)/6,IF(AND($M$1=2008,'Calculation sheet'!$AQ297="1999-2012"),'Result 2005-2012'!L297*SUM($AA$18:$AE$18)/5,IF(AND($M$1=2009,'Calculation sheet'!$AQ297="1999-2012"),'Result 2005-2012'!L297*SUM($AB$18:$AE$18)/4,IF(AND($M$1=2010,'Calculation sheet'!$AQ297="1999-2012"),'Result 2005-2012'!L297*SUM($AC$18:$AE$18)/3,IF(AND($M$1=2011,'Calculation sheet'!$AQ297="1999-2012"),'Result 2005-2012'!L297*SUM($AD$18:$AE$18)/2,IF(AND($M$1=2012,'Calculation sheet'!$AQ297="1999-2012"),'Result 2005-2012'!L297*$AE$18,""))))))))))))))))</f>
        <v/>
      </c>
      <c r="M297" s="12" t="str">
        <f t="shared" si="14"/>
        <v/>
      </c>
      <c r="N297" s="12" t="str">
        <f>IF('Result 2005-2012'!$R297="","",IF($M$1=2005,'Result 2005-2012'!N297,IF(AND($M$1=2006,'Calculation sheet'!$AQ297="2005-2012"),'Result 2005-2012'!N297*SUM($Y$10:$AE$10)/7,IF(AND($M$1=2007,'Calculation sheet'!$AQ297="2005-2012"),'Result 2005-2012'!N297*SUM($Z$10:$AE$10)/6,IF(AND($M$1=2008,'Calculation sheet'!$AQ297="2005-2012"),'Result 2005-2012'!N297*SUM($AA$10:$AE$10)/5,IF(AND($M$1=2009,'Calculation sheet'!$AQ297="2005-2012"),'Result 2005-2012'!N297*SUM($AB$10:$AE$10)/4,IF(AND($M$1=2010,'Calculation sheet'!$AQ297="2005-2012"),'Result 2005-2012'!N297*SUM($AC$10:$AE$10)/3,IF(AND($M$1=2011,'Calculation sheet'!$AQ297="2005-2012"),'Result 2005-2012'!N297*SUM($AD$10:$AE$10)/2,IF(AND($M$1=2012,'Calculation sheet'!$AQ297="2005-2012"),'Result 2005-2012'!N297*$AE$10,IF(AND($M$1=2006,'Calculation sheet'!$AQ297="1999-2012"),'Result 2005-2012'!N297*SUM($Y$16:$AE$16)/7,IF(AND($M$1=2007,'Calculation sheet'!$AQ297="1999-2012"),'Result 2005-2012'!N297*SUM($Z$16:$AE$16)/6,IF(AND($M$1=2008,'Calculation sheet'!$AQ297="1999-2012"),'Result 2005-2012'!N297*SUM($AA$16:$AE$16)/5,IF(AND($M$1=2009,'Calculation sheet'!$AQ297="1999-2012"),'Result 2005-2012'!N297*SUM($AB$16:$AE$16)/4,IF(AND($M$1=2010,'Calculation sheet'!$AQ297="1999-2012"),'Result 2005-2012'!N297*SUM($AC$16:$AE$16)/3,IF(AND($M$1=2011,'Calculation sheet'!$AQ297="1999-2012"),'Result 2005-2012'!N297*SUM($AD$16:$AE$16)/2,IF(AND($M$1=2012,'Calculation sheet'!$AQ297="1999-2012"),'Result 2005-2012'!N297*$AE$16,""))))))))))))))))</f>
        <v/>
      </c>
      <c r="O297" s="12" t="str">
        <f>IF('Result 2005-2012'!$R297="","",IF($M$1=2005,'Result 2005-2012'!O297,IF(AND($M$1=2006,'Calculation sheet'!$AQ297="2005-2012"),'Result 2005-2012'!O297*SUM($Y$10:$AE$10)/7,IF(AND($M$1=2007,'Calculation sheet'!$AQ297="2005-2012"),'Result 2005-2012'!O297*SUM($Z$10:$AE$10)/6,IF(AND($M$1=2008,'Calculation sheet'!$AQ297="2005-2012"),'Result 2005-2012'!O297*SUM($AA$10:$AE$10)/5,IF(AND($M$1=2009,'Calculation sheet'!$AQ297="2005-2012"),'Result 2005-2012'!O297*SUM($AB$10:$AE$10)/4,IF(AND($M$1=2010,'Calculation sheet'!$AQ297="2005-2012"),'Result 2005-2012'!O297*SUM($AC$10:$AE$10)/3,IF(AND($M$1=2011,'Calculation sheet'!$AQ297="2005-2012"),'Result 2005-2012'!O297*SUM($AD$10:$AE$10)/2,IF(AND($M$1=2012,'Calculation sheet'!$AQ297="2005-2012"),'Result 2005-2012'!O297*$AE$10,IF(AND($M$1=2006,'Calculation sheet'!$AQ297="1999-2012"),'Result 2005-2012'!O297*SUM($Y$16:$AE$16)/7,IF(AND($M$1=2007,'Calculation sheet'!$AQ297="1999-2012"),'Result 2005-2012'!O297*SUM($Z$16:$AE$16)/6,IF(AND($M$1=2008,'Calculation sheet'!$AQ297="1999-2012"),'Result 2005-2012'!O297*SUM($AA$16:$AE$16)/5,IF(AND($M$1=2009,'Calculation sheet'!$AQ297="1999-2012"),'Result 2005-2012'!O297*SUM($AB$16:$AE$16)/4,IF(AND($M$1=2010,'Calculation sheet'!$AQ297="1999-2012"),'Result 2005-2012'!O297*SUM($AC$16:$AE$16)/3,IF(AND($M$1=2011,'Calculation sheet'!$AQ297="1999-2012"),'Result 2005-2012'!O297*SUM($AD$16:$AE$16)/2,IF(AND($M$1=2012,'Calculation sheet'!$AQ297="1999-2012"),'Result 2005-2012'!O297*$AE$16,""))))))))))))))))</f>
        <v/>
      </c>
      <c r="P297" s="12" t="str">
        <f>IF('Result 2005-2012'!$R297="","",IF($M$1=2005,'Result 2005-2012'!P297,IF(AND($M$1=2006,'Calculation sheet'!$AQ297="2005-2012"),'Result 2005-2012'!P297*SUM($Y$11:$AE$11)/7,IF(AND($M$1=2007,'Calculation sheet'!$AQ297="2005-2012"),'Result 2005-2012'!P297*SUM($Z$11:$AE$11)/6,IF(AND($M$1=2008,'Calculation sheet'!$AQ297="2005-2012"),'Result 2005-2012'!P297*SUM($AA$11:$AE$11)/5,IF(AND($M$1=2009,'Calculation sheet'!$AQ297="2005-2012"),'Result 2005-2012'!P297*SUM($AB$11:$AE$11)/4,IF(AND($M$1=2010,'Calculation sheet'!$AQ297="2005-2012"),'Result 2005-2012'!P297*SUM($AC$11:$AE$11)/3,IF(AND($M$1=2011,'Calculation sheet'!$AQ297="2005-2012"),'Result 2005-2012'!P297*SUM($AD$11:$AE$11)/2,IF(AND($M$1=2012,'Calculation sheet'!$AQ297="2005-2012"),'Result 2005-2012'!P297*$AE$11,IF(AND($M$1=2006,'Calculation sheet'!$AQ297="1999-2012"),'Result 2005-2012'!P297*SUM($Y$16:$AE$16)/7,IF(AND($M$1=2007,'Calculation sheet'!$AQ297="1999-2012"),'Result 2005-2012'!P297*SUM($Z$16:$AE$16)/6,IF(AND($M$1=2008,'Calculation sheet'!$AQ297="1999-2012"),'Result 2005-2012'!P297*SUM($AA$16:$AE$16)/5,IF(AND($M$1=2009,'Calculation sheet'!$AQ297="1999-2012"),'Result 2005-2012'!P297*SUM($AB$16:$AE$16)/4,IF(AND($M$1=2010,'Calculation sheet'!$AQ297="1999-2012"),'Result 2005-2012'!P297*SUM($AC$16:$AE$16)/3,IF(AND($M$1=2011,'Calculation sheet'!$AQ297="1999-2012"),'Result 2005-2012'!P297*SUM($AD$16:$AE$16)/2,IF(AND($M$1=2012,'Calculation sheet'!$AQ297="1999-2012"),'Result 2005-2012'!P297*$AE$16,""))))))))))))))))</f>
        <v/>
      </c>
      <c r="Q297" s="12" t="str">
        <f t="shared" si="15"/>
        <v/>
      </c>
      <c r="R297" s="14" t="str">
        <f t="shared" si="16"/>
        <v/>
      </c>
    </row>
    <row r="298" spans="1:18" x14ac:dyDescent="0.3">
      <c r="A298" s="4" t="str">
        <f>IF('Input data'!A313="","",'Input data'!A313)</f>
        <v/>
      </c>
      <c r="B298" s="4" t="str">
        <f>IF('Input data'!B313="","",'Input data'!B313)</f>
        <v/>
      </c>
      <c r="C298" s="4" t="str">
        <f>IF('Input data'!C313="","",'Input data'!C313)</f>
        <v/>
      </c>
      <c r="D298" s="4" t="str">
        <f>IF('Input data'!D313="","",'Input data'!D313)</f>
        <v/>
      </c>
      <c r="E298" s="4" t="str">
        <f>IF('Input data'!E313="","",'Input data'!E313)</f>
        <v/>
      </c>
      <c r="F298" s="4" t="str">
        <f>IF('Input data'!F313="","",'Input data'!F313)</f>
        <v/>
      </c>
      <c r="G298" s="4">
        <f>IF('Input data'!G313="","",'Input data'!G313)</f>
        <v>0</v>
      </c>
      <c r="H298" s="4" t="str">
        <f>IF('Input data'!H313&gt;0.5,'Input data'!H313,"")</f>
        <v/>
      </c>
      <c r="I298" s="4" t="str">
        <f>IF('Input data'!I313="","",'Input data'!I313)</f>
        <v/>
      </c>
      <c r="J298" s="12" t="str">
        <f>IF('Result 2005-2012'!$R298="","",IF($M$1=2005,'Result 2005-2012'!J298,IF(AND($M$1=2006,'Calculation sheet'!$AQ298="2005-2012"),'Result 2005-2012'!J298*SUM($Y$7:$AE$7)/7,IF(AND($M$1=2007,'Calculation sheet'!$AQ298="2005-2012"),'Result 2005-2012'!J298*SUM($Z$7:$AE$7)/6,IF(AND($M$1=2008,'Calculation sheet'!$AQ298="2005-2012"),'Result 2005-2012'!J298*SUM($AA$7:$AE$7)/5,IF(AND($M$1=2009,'Calculation sheet'!$AQ298="2005-2012"),'Result 2005-2012'!J298*SUM($AB$7:$AE$7)/4,IF(AND($M$1=2010,'Calculation sheet'!$AQ298="2005-2012"),'Result 2005-2012'!J298*SUM($AC$7:$AE$7)/3,IF(AND($M$1=2011,'Calculation sheet'!$AQ298="2005-2012"),'Result 2005-2012'!J298*SUM($AD$7:$AE$7)/2,IF(AND($M$1=2012,'Calculation sheet'!$AQ298="2005-2012"),'Result 2005-2012'!J298*$AE$7,IF(AND($M$1=2006,'Calculation sheet'!$AQ298="1999-2012"),'Result 2005-2012'!J298*SUM($Y$16:$AE$16)/7,IF(AND($M$1=2007,'Calculation sheet'!$AQ298="1999-2012"),'Result 2005-2012'!J298*SUM($Z$16:$AE$16)/6,IF(AND($M$1=2008,'Calculation sheet'!$AQ298="1999-2012"),'Result 2005-2012'!J298*SUM($AA$16:$AE$16)/5,IF(AND($M$1=2009,'Calculation sheet'!$AQ298="1999-2012"),'Result 2005-2012'!J298*SUM($AB$16:$AE$16)/4,IF(AND($M$1=2010,'Calculation sheet'!$AQ298="1999-2012"),'Result 2005-2012'!J298*SUM($AC$16:$AE$16)/3,IF(AND($M$1=2011,'Calculation sheet'!$AQ298="1999-2012"),'Result 2005-2012'!J298*SUM($AD$16:$AE$16)/2,IF(AND($M$1=2012,'Calculation sheet'!$AQ298="1999-2012"),'Result 2005-2012'!J298*$AE$16,""))))))))))))))))</f>
        <v/>
      </c>
      <c r="K298" s="12" t="str">
        <f>IF('Result 2005-2012'!$R298="","",IF($M$1=2005,'Result 2005-2012'!K298,IF(AND($M$1=2006,'Calculation sheet'!$AQ298="2005-2012"),'Result 2005-2012'!K298*SUM($Y$8:$AE$8)/7,IF(AND($M$1=2007,'Calculation sheet'!$AQ298="2005-2012"),'Result 2005-2012'!K298*SUM($Z$8:$AE$8)/6,IF(AND($M$1=2008,'Calculation sheet'!$AQ298="2005-2012"),'Result 2005-2012'!K298*SUM($AA$8:$AE$8)/5,IF(AND($M$1=2009,'Calculation sheet'!$AQ298="2005-2012"),'Result 2005-2012'!K298*SUM($AB$8:$AE$8)/4,IF(AND($M$1=2010,'Calculation sheet'!$AQ298="2005-2012"),'Result 2005-2012'!K298*SUM($AC$8:$AE$8)/3,IF(AND($M$1=2011,'Calculation sheet'!$AQ298="2005-2012"),'Result 2005-2012'!K298*SUM($AD$8:$AE$8)/2,IF(AND($M$1=2012,'Calculation sheet'!$AQ298="2005-2012"),'Result 2005-2012'!K298*$AE$8,IF(AND($M$1=2006,'Calculation sheet'!$AQ298="1999-2012"),'Result 2005-2012'!K298*SUM($Y$17:$AE$17)/7,IF(AND($M$1=2007,'Calculation sheet'!$AQ298="1999-2012"),'Result 2005-2012'!K298*SUM($Z$17:$AE$17)/6,IF(AND($M$1=2008,'Calculation sheet'!$AQ298="1999-2012"),'Result 2005-2012'!K298*SUM($AA$17:$AE$17)/5,IF(AND($M$1=2009,'Calculation sheet'!$AQ298="1999-2012"),'Result 2005-2012'!K298*SUM($AB$17:$AE$17)/4,IF(AND($M$1=2010,'Calculation sheet'!$AQ298="1999-2012"),'Result 2005-2012'!K298*SUM($AC$17:$AE$17)/3,IF(AND($M$1=2011,'Calculation sheet'!$AQ298="1999-2012"),'Result 2005-2012'!K298*SUM($AD$17:$AE$17)/2,IF(AND($M$1=2012,'Calculation sheet'!$AQ298="1999-2012"),'Result 2005-2012'!K298*$AE$17,""))))))))))))))))</f>
        <v/>
      </c>
      <c r="L298" s="12" t="str">
        <f>IF('Result 2005-2012'!$R298="","",IF($M$1=2005,'Result 2005-2012'!L298,IF(AND($M$1=2006,'Calculation sheet'!$AQ298="2005-2012"),'Result 2005-2012'!L298*SUM($Y$9:$AE$9)/7,IF(AND($M$1=2007,'Calculation sheet'!$AQ298="2005-2012"),'Result 2005-2012'!L298*SUM($Z$9:$AE$9)/6,IF(AND($M$1=2008,'Calculation sheet'!$AQ298="2005-2012"),'Result 2005-2012'!L298*SUM($AA$9:$AE$9)/5,IF(AND($M$1=2009,'Calculation sheet'!$AQ298="2005-2012"),'Result 2005-2012'!L298*SUM($AB$9:$AE$9)/4,IF(AND($M$1=2010,'Calculation sheet'!$AQ298="2005-2012"),'Result 2005-2012'!L298*SUM($AC$9:$AE$9)/3,IF(AND($M$1=2011,'Calculation sheet'!$AQ298="2005-2012"),'Result 2005-2012'!L298*SUM($AD$9:$AE$9)/2,IF(AND($M$1=2012,'Calculation sheet'!$AQ298="2005-2012"),'Result 2005-2012'!L298*$AE$9,IF(AND($M$1=2006,'Calculation sheet'!$AQ298="1999-2012"),'Result 2005-2012'!L298*SUM($Y$18:$AE$18)/7,IF(AND($M$1=2007,'Calculation sheet'!$AQ298="1999-2012"),'Result 2005-2012'!L298*SUM($Z$18:$AE$18)/6,IF(AND($M$1=2008,'Calculation sheet'!$AQ298="1999-2012"),'Result 2005-2012'!L298*SUM($AA$18:$AE$18)/5,IF(AND($M$1=2009,'Calculation sheet'!$AQ298="1999-2012"),'Result 2005-2012'!L298*SUM($AB$18:$AE$18)/4,IF(AND($M$1=2010,'Calculation sheet'!$AQ298="1999-2012"),'Result 2005-2012'!L298*SUM($AC$18:$AE$18)/3,IF(AND($M$1=2011,'Calculation sheet'!$AQ298="1999-2012"),'Result 2005-2012'!L298*SUM($AD$18:$AE$18)/2,IF(AND($M$1=2012,'Calculation sheet'!$AQ298="1999-2012"),'Result 2005-2012'!L298*$AE$18,""))))))))))))))))</f>
        <v/>
      </c>
      <c r="M298" s="12" t="str">
        <f t="shared" si="14"/>
        <v/>
      </c>
      <c r="N298" s="12" t="str">
        <f>IF('Result 2005-2012'!$R298="","",IF($M$1=2005,'Result 2005-2012'!N298,IF(AND($M$1=2006,'Calculation sheet'!$AQ298="2005-2012"),'Result 2005-2012'!N298*SUM($Y$10:$AE$10)/7,IF(AND($M$1=2007,'Calculation sheet'!$AQ298="2005-2012"),'Result 2005-2012'!N298*SUM($Z$10:$AE$10)/6,IF(AND($M$1=2008,'Calculation sheet'!$AQ298="2005-2012"),'Result 2005-2012'!N298*SUM($AA$10:$AE$10)/5,IF(AND($M$1=2009,'Calculation sheet'!$AQ298="2005-2012"),'Result 2005-2012'!N298*SUM($AB$10:$AE$10)/4,IF(AND($M$1=2010,'Calculation sheet'!$AQ298="2005-2012"),'Result 2005-2012'!N298*SUM($AC$10:$AE$10)/3,IF(AND($M$1=2011,'Calculation sheet'!$AQ298="2005-2012"),'Result 2005-2012'!N298*SUM($AD$10:$AE$10)/2,IF(AND($M$1=2012,'Calculation sheet'!$AQ298="2005-2012"),'Result 2005-2012'!N298*$AE$10,IF(AND($M$1=2006,'Calculation sheet'!$AQ298="1999-2012"),'Result 2005-2012'!N298*SUM($Y$16:$AE$16)/7,IF(AND($M$1=2007,'Calculation sheet'!$AQ298="1999-2012"),'Result 2005-2012'!N298*SUM($Z$16:$AE$16)/6,IF(AND($M$1=2008,'Calculation sheet'!$AQ298="1999-2012"),'Result 2005-2012'!N298*SUM($AA$16:$AE$16)/5,IF(AND($M$1=2009,'Calculation sheet'!$AQ298="1999-2012"),'Result 2005-2012'!N298*SUM($AB$16:$AE$16)/4,IF(AND($M$1=2010,'Calculation sheet'!$AQ298="1999-2012"),'Result 2005-2012'!N298*SUM($AC$16:$AE$16)/3,IF(AND($M$1=2011,'Calculation sheet'!$AQ298="1999-2012"),'Result 2005-2012'!N298*SUM($AD$16:$AE$16)/2,IF(AND($M$1=2012,'Calculation sheet'!$AQ298="1999-2012"),'Result 2005-2012'!N298*$AE$16,""))))))))))))))))</f>
        <v/>
      </c>
      <c r="O298" s="12" t="str">
        <f>IF('Result 2005-2012'!$R298="","",IF($M$1=2005,'Result 2005-2012'!O298,IF(AND($M$1=2006,'Calculation sheet'!$AQ298="2005-2012"),'Result 2005-2012'!O298*SUM($Y$10:$AE$10)/7,IF(AND($M$1=2007,'Calculation sheet'!$AQ298="2005-2012"),'Result 2005-2012'!O298*SUM($Z$10:$AE$10)/6,IF(AND($M$1=2008,'Calculation sheet'!$AQ298="2005-2012"),'Result 2005-2012'!O298*SUM($AA$10:$AE$10)/5,IF(AND($M$1=2009,'Calculation sheet'!$AQ298="2005-2012"),'Result 2005-2012'!O298*SUM($AB$10:$AE$10)/4,IF(AND($M$1=2010,'Calculation sheet'!$AQ298="2005-2012"),'Result 2005-2012'!O298*SUM($AC$10:$AE$10)/3,IF(AND($M$1=2011,'Calculation sheet'!$AQ298="2005-2012"),'Result 2005-2012'!O298*SUM($AD$10:$AE$10)/2,IF(AND($M$1=2012,'Calculation sheet'!$AQ298="2005-2012"),'Result 2005-2012'!O298*$AE$10,IF(AND($M$1=2006,'Calculation sheet'!$AQ298="1999-2012"),'Result 2005-2012'!O298*SUM($Y$16:$AE$16)/7,IF(AND($M$1=2007,'Calculation sheet'!$AQ298="1999-2012"),'Result 2005-2012'!O298*SUM($Z$16:$AE$16)/6,IF(AND($M$1=2008,'Calculation sheet'!$AQ298="1999-2012"),'Result 2005-2012'!O298*SUM($AA$16:$AE$16)/5,IF(AND($M$1=2009,'Calculation sheet'!$AQ298="1999-2012"),'Result 2005-2012'!O298*SUM($AB$16:$AE$16)/4,IF(AND($M$1=2010,'Calculation sheet'!$AQ298="1999-2012"),'Result 2005-2012'!O298*SUM($AC$16:$AE$16)/3,IF(AND($M$1=2011,'Calculation sheet'!$AQ298="1999-2012"),'Result 2005-2012'!O298*SUM($AD$16:$AE$16)/2,IF(AND($M$1=2012,'Calculation sheet'!$AQ298="1999-2012"),'Result 2005-2012'!O298*$AE$16,""))))))))))))))))</f>
        <v/>
      </c>
      <c r="P298" s="12" t="str">
        <f>IF('Result 2005-2012'!$R298="","",IF($M$1=2005,'Result 2005-2012'!P298,IF(AND($M$1=2006,'Calculation sheet'!$AQ298="2005-2012"),'Result 2005-2012'!P298*SUM($Y$11:$AE$11)/7,IF(AND($M$1=2007,'Calculation sheet'!$AQ298="2005-2012"),'Result 2005-2012'!P298*SUM($Z$11:$AE$11)/6,IF(AND($M$1=2008,'Calculation sheet'!$AQ298="2005-2012"),'Result 2005-2012'!P298*SUM($AA$11:$AE$11)/5,IF(AND($M$1=2009,'Calculation sheet'!$AQ298="2005-2012"),'Result 2005-2012'!P298*SUM($AB$11:$AE$11)/4,IF(AND($M$1=2010,'Calculation sheet'!$AQ298="2005-2012"),'Result 2005-2012'!P298*SUM($AC$11:$AE$11)/3,IF(AND($M$1=2011,'Calculation sheet'!$AQ298="2005-2012"),'Result 2005-2012'!P298*SUM($AD$11:$AE$11)/2,IF(AND($M$1=2012,'Calculation sheet'!$AQ298="2005-2012"),'Result 2005-2012'!P298*$AE$11,IF(AND($M$1=2006,'Calculation sheet'!$AQ298="1999-2012"),'Result 2005-2012'!P298*SUM($Y$16:$AE$16)/7,IF(AND($M$1=2007,'Calculation sheet'!$AQ298="1999-2012"),'Result 2005-2012'!P298*SUM($Z$16:$AE$16)/6,IF(AND($M$1=2008,'Calculation sheet'!$AQ298="1999-2012"),'Result 2005-2012'!P298*SUM($AA$16:$AE$16)/5,IF(AND($M$1=2009,'Calculation sheet'!$AQ298="1999-2012"),'Result 2005-2012'!P298*SUM($AB$16:$AE$16)/4,IF(AND($M$1=2010,'Calculation sheet'!$AQ298="1999-2012"),'Result 2005-2012'!P298*SUM($AC$16:$AE$16)/3,IF(AND($M$1=2011,'Calculation sheet'!$AQ298="1999-2012"),'Result 2005-2012'!P298*SUM($AD$16:$AE$16)/2,IF(AND($M$1=2012,'Calculation sheet'!$AQ298="1999-2012"),'Result 2005-2012'!P298*$AE$16,""))))))))))))))))</f>
        <v/>
      </c>
      <c r="Q298" s="12" t="str">
        <f t="shared" si="15"/>
        <v/>
      </c>
      <c r="R298" s="14" t="str">
        <f t="shared" si="16"/>
        <v/>
      </c>
    </row>
    <row r="299" spans="1:18" x14ac:dyDescent="0.3">
      <c r="A299" s="4" t="str">
        <f>IF('Input data'!A314="","",'Input data'!A314)</f>
        <v/>
      </c>
      <c r="B299" s="4" t="str">
        <f>IF('Input data'!B314="","",'Input data'!B314)</f>
        <v/>
      </c>
      <c r="C299" s="4" t="str">
        <f>IF('Input data'!C314="","",'Input data'!C314)</f>
        <v/>
      </c>
      <c r="D299" s="4" t="str">
        <f>IF('Input data'!D314="","",'Input data'!D314)</f>
        <v/>
      </c>
      <c r="E299" s="4" t="str">
        <f>IF('Input data'!E314="","",'Input data'!E314)</f>
        <v/>
      </c>
      <c r="F299" s="4" t="str">
        <f>IF('Input data'!F314="","",'Input data'!F314)</f>
        <v/>
      </c>
      <c r="G299" s="4">
        <f>IF('Input data'!G314="","",'Input data'!G314)</f>
        <v>0</v>
      </c>
      <c r="H299" s="4" t="str">
        <f>IF('Input data'!H314&gt;0.5,'Input data'!H314,"")</f>
        <v/>
      </c>
      <c r="I299" s="4" t="str">
        <f>IF('Input data'!I314="","",'Input data'!I314)</f>
        <v/>
      </c>
      <c r="J299" s="12" t="str">
        <f>IF('Result 2005-2012'!$R299="","",IF($M$1=2005,'Result 2005-2012'!J299,IF(AND($M$1=2006,'Calculation sheet'!$AQ299="2005-2012"),'Result 2005-2012'!J299*SUM($Y$7:$AE$7)/7,IF(AND($M$1=2007,'Calculation sheet'!$AQ299="2005-2012"),'Result 2005-2012'!J299*SUM($Z$7:$AE$7)/6,IF(AND($M$1=2008,'Calculation sheet'!$AQ299="2005-2012"),'Result 2005-2012'!J299*SUM($AA$7:$AE$7)/5,IF(AND($M$1=2009,'Calculation sheet'!$AQ299="2005-2012"),'Result 2005-2012'!J299*SUM($AB$7:$AE$7)/4,IF(AND($M$1=2010,'Calculation sheet'!$AQ299="2005-2012"),'Result 2005-2012'!J299*SUM($AC$7:$AE$7)/3,IF(AND($M$1=2011,'Calculation sheet'!$AQ299="2005-2012"),'Result 2005-2012'!J299*SUM($AD$7:$AE$7)/2,IF(AND($M$1=2012,'Calculation sheet'!$AQ299="2005-2012"),'Result 2005-2012'!J299*$AE$7,IF(AND($M$1=2006,'Calculation sheet'!$AQ299="1999-2012"),'Result 2005-2012'!J299*SUM($Y$16:$AE$16)/7,IF(AND($M$1=2007,'Calculation sheet'!$AQ299="1999-2012"),'Result 2005-2012'!J299*SUM($Z$16:$AE$16)/6,IF(AND($M$1=2008,'Calculation sheet'!$AQ299="1999-2012"),'Result 2005-2012'!J299*SUM($AA$16:$AE$16)/5,IF(AND($M$1=2009,'Calculation sheet'!$AQ299="1999-2012"),'Result 2005-2012'!J299*SUM($AB$16:$AE$16)/4,IF(AND($M$1=2010,'Calculation sheet'!$AQ299="1999-2012"),'Result 2005-2012'!J299*SUM($AC$16:$AE$16)/3,IF(AND($M$1=2011,'Calculation sheet'!$AQ299="1999-2012"),'Result 2005-2012'!J299*SUM($AD$16:$AE$16)/2,IF(AND($M$1=2012,'Calculation sheet'!$AQ299="1999-2012"),'Result 2005-2012'!J299*$AE$16,""))))))))))))))))</f>
        <v/>
      </c>
      <c r="K299" s="12" t="str">
        <f>IF('Result 2005-2012'!$R299="","",IF($M$1=2005,'Result 2005-2012'!K299,IF(AND($M$1=2006,'Calculation sheet'!$AQ299="2005-2012"),'Result 2005-2012'!K299*SUM($Y$8:$AE$8)/7,IF(AND($M$1=2007,'Calculation sheet'!$AQ299="2005-2012"),'Result 2005-2012'!K299*SUM($Z$8:$AE$8)/6,IF(AND($M$1=2008,'Calculation sheet'!$AQ299="2005-2012"),'Result 2005-2012'!K299*SUM($AA$8:$AE$8)/5,IF(AND($M$1=2009,'Calculation sheet'!$AQ299="2005-2012"),'Result 2005-2012'!K299*SUM($AB$8:$AE$8)/4,IF(AND($M$1=2010,'Calculation sheet'!$AQ299="2005-2012"),'Result 2005-2012'!K299*SUM($AC$8:$AE$8)/3,IF(AND($M$1=2011,'Calculation sheet'!$AQ299="2005-2012"),'Result 2005-2012'!K299*SUM($AD$8:$AE$8)/2,IF(AND($M$1=2012,'Calculation sheet'!$AQ299="2005-2012"),'Result 2005-2012'!K299*$AE$8,IF(AND($M$1=2006,'Calculation sheet'!$AQ299="1999-2012"),'Result 2005-2012'!K299*SUM($Y$17:$AE$17)/7,IF(AND($M$1=2007,'Calculation sheet'!$AQ299="1999-2012"),'Result 2005-2012'!K299*SUM($Z$17:$AE$17)/6,IF(AND($M$1=2008,'Calculation sheet'!$AQ299="1999-2012"),'Result 2005-2012'!K299*SUM($AA$17:$AE$17)/5,IF(AND($M$1=2009,'Calculation sheet'!$AQ299="1999-2012"),'Result 2005-2012'!K299*SUM($AB$17:$AE$17)/4,IF(AND($M$1=2010,'Calculation sheet'!$AQ299="1999-2012"),'Result 2005-2012'!K299*SUM($AC$17:$AE$17)/3,IF(AND($M$1=2011,'Calculation sheet'!$AQ299="1999-2012"),'Result 2005-2012'!K299*SUM($AD$17:$AE$17)/2,IF(AND($M$1=2012,'Calculation sheet'!$AQ299="1999-2012"),'Result 2005-2012'!K299*$AE$17,""))))))))))))))))</f>
        <v/>
      </c>
      <c r="L299" s="12" t="str">
        <f>IF('Result 2005-2012'!$R299="","",IF($M$1=2005,'Result 2005-2012'!L299,IF(AND($M$1=2006,'Calculation sheet'!$AQ299="2005-2012"),'Result 2005-2012'!L299*SUM($Y$9:$AE$9)/7,IF(AND($M$1=2007,'Calculation sheet'!$AQ299="2005-2012"),'Result 2005-2012'!L299*SUM($Z$9:$AE$9)/6,IF(AND($M$1=2008,'Calculation sheet'!$AQ299="2005-2012"),'Result 2005-2012'!L299*SUM($AA$9:$AE$9)/5,IF(AND($M$1=2009,'Calculation sheet'!$AQ299="2005-2012"),'Result 2005-2012'!L299*SUM($AB$9:$AE$9)/4,IF(AND($M$1=2010,'Calculation sheet'!$AQ299="2005-2012"),'Result 2005-2012'!L299*SUM($AC$9:$AE$9)/3,IF(AND($M$1=2011,'Calculation sheet'!$AQ299="2005-2012"),'Result 2005-2012'!L299*SUM($AD$9:$AE$9)/2,IF(AND($M$1=2012,'Calculation sheet'!$AQ299="2005-2012"),'Result 2005-2012'!L299*$AE$9,IF(AND($M$1=2006,'Calculation sheet'!$AQ299="1999-2012"),'Result 2005-2012'!L299*SUM($Y$18:$AE$18)/7,IF(AND($M$1=2007,'Calculation sheet'!$AQ299="1999-2012"),'Result 2005-2012'!L299*SUM($Z$18:$AE$18)/6,IF(AND($M$1=2008,'Calculation sheet'!$AQ299="1999-2012"),'Result 2005-2012'!L299*SUM($AA$18:$AE$18)/5,IF(AND($M$1=2009,'Calculation sheet'!$AQ299="1999-2012"),'Result 2005-2012'!L299*SUM($AB$18:$AE$18)/4,IF(AND($M$1=2010,'Calculation sheet'!$AQ299="1999-2012"),'Result 2005-2012'!L299*SUM($AC$18:$AE$18)/3,IF(AND($M$1=2011,'Calculation sheet'!$AQ299="1999-2012"),'Result 2005-2012'!L299*SUM($AD$18:$AE$18)/2,IF(AND($M$1=2012,'Calculation sheet'!$AQ299="1999-2012"),'Result 2005-2012'!L299*$AE$18,""))))))))))))))))</f>
        <v/>
      </c>
      <c r="M299" s="12" t="str">
        <f t="shared" si="14"/>
        <v/>
      </c>
      <c r="N299" s="12" t="str">
        <f>IF('Result 2005-2012'!$R299="","",IF($M$1=2005,'Result 2005-2012'!N299,IF(AND($M$1=2006,'Calculation sheet'!$AQ299="2005-2012"),'Result 2005-2012'!N299*SUM($Y$10:$AE$10)/7,IF(AND($M$1=2007,'Calculation sheet'!$AQ299="2005-2012"),'Result 2005-2012'!N299*SUM($Z$10:$AE$10)/6,IF(AND($M$1=2008,'Calculation sheet'!$AQ299="2005-2012"),'Result 2005-2012'!N299*SUM($AA$10:$AE$10)/5,IF(AND($M$1=2009,'Calculation sheet'!$AQ299="2005-2012"),'Result 2005-2012'!N299*SUM($AB$10:$AE$10)/4,IF(AND($M$1=2010,'Calculation sheet'!$AQ299="2005-2012"),'Result 2005-2012'!N299*SUM($AC$10:$AE$10)/3,IF(AND($M$1=2011,'Calculation sheet'!$AQ299="2005-2012"),'Result 2005-2012'!N299*SUM($AD$10:$AE$10)/2,IF(AND($M$1=2012,'Calculation sheet'!$AQ299="2005-2012"),'Result 2005-2012'!N299*$AE$10,IF(AND($M$1=2006,'Calculation sheet'!$AQ299="1999-2012"),'Result 2005-2012'!N299*SUM($Y$16:$AE$16)/7,IF(AND($M$1=2007,'Calculation sheet'!$AQ299="1999-2012"),'Result 2005-2012'!N299*SUM($Z$16:$AE$16)/6,IF(AND($M$1=2008,'Calculation sheet'!$AQ299="1999-2012"),'Result 2005-2012'!N299*SUM($AA$16:$AE$16)/5,IF(AND($M$1=2009,'Calculation sheet'!$AQ299="1999-2012"),'Result 2005-2012'!N299*SUM($AB$16:$AE$16)/4,IF(AND($M$1=2010,'Calculation sheet'!$AQ299="1999-2012"),'Result 2005-2012'!N299*SUM($AC$16:$AE$16)/3,IF(AND($M$1=2011,'Calculation sheet'!$AQ299="1999-2012"),'Result 2005-2012'!N299*SUM($AD$16:$AE$16)/2,IF(AND($M$1=2012,'Calculation sheet'!$AQ299="1999-2012"),'Result 2005-2012'!N299*$AE$16,""))))))))))))))))</f>
        <v/>
      </c>
      <c r="O299" s="12" t="str">
        <f>IF('Result 2005-2012'!$R299="","",IF($M$1=2005,'Result 2005-2012'!O299,IF(AND($M$1=2006,'Calculation sheet'!$AQ299="2005-2012"),'Result 2005-2012'!O299*SUM($Y$10:$AE$10)/7,IF(AND($M$1=2007,'Calculation sheet'!$AQ299="2005-2012"),'Result 2005-2012'!O299*SUM($Z$10:$AE$10)/6,IF(AND($M$1=2008,'Calculation sheet'!$AQ299="2005-2012"),'Result 2005-2012'!O299*SUM($AA$10:$AE$10)/5,IF(AND($M$1=2009,'Calculation sheet'!$AQ299="2005-2012"),'Result 2005-2012'!O299*SUM($AB$10:$AE$10)/4,IF(AND($M$1=2010,'Calculation sheet'!$AQ299="2005-2012"),'Result 2005-2012'!O299*SUM($AC$10:$AE$10)/3,IF(AND($M$1=2011,'Calculation sheet'!$AQ299="2005-2012"),'Result 2005-2012'!O299*SUM($AD$10:$AE$10)/2,IF(AND($M$1=2012,'Calculation sheet'!$AQ299="2005-2012"),'Result 2005-2012'!O299*$AE$10,IF(AND($M$1=2006,'Calculation sheet'!$AQ299="1999-2012"),'Result 2005-2012'!O299*SUM($Y$16:$AE$16)/7,IF(AND($M$1=2007,'Calculation sheet'!$AQ299="1999-2012"),'Result 2005-2012'!O299*SUM($Z$16:$AE$16)/6,IF(AND($M$1=2008,'Calculation sheet'!$AQ299="1999-2012"),'Result 2005-2012'!O299*SUM($AA$16:$AE$16)/5,IF(AND($M$1=2009,'Calculation sheet'!$AQ299="1999-2012"),'Result 2005-2012'!O299*SUM($AB$16:$AE$16)/4,IF(AND($M$1=2010,'Calculation sheet'!$AQ299="1999-2012"),'Result 2005-2012'!O299*SUM($AC$16:$AE$16)/3,IF(AND($M$1=2011,'Calculation sheet'!$AQ299="1999-2012"),'Result 2005-2012'!O299*SUM($AD$16:$AE$16)/2,IF(AND($M$1=2012,'Calculation sheet'!$AQ299="1999-2012"),'Result 2005-2012'!O299*$AE$16,""))))))))))))))))</f>
        <v/>
      </c>
      <c r="P299" s="12" t="str">
        <f>IF('Result 2005-2012'!$R299="","",IF($M$1=2005,'Result 2005-2012'!P299,IF(AND($M$1=2006,'Calculation sheet'!$AQ299="2005-2012"),'Result 2005-2012'!P299*SUM($Y$11:$AE$11)/7,IF(AND($M$1=2007,'Calculation sheet'!$AQ299="2005-2012"),'Result 2005-2012'!P299*SUM($Z$11:$AE$11)/6,IF(AND($M$1=2008,'Calculation sheet'!$AQ299="2005-2012"),'Result 2005-2012'!P299*SUM($AA$11:$AE$11)/5,IF(AND($M$1=2009,'Calculation sheet'!$AQ299="2005-2012"),'Result 2005-2012'!P299*SUM($AB$11:$AE$11)/4,IF(AND($M$1=2010,'Calculation sheet'!$AQ299="2005-2012"),'Result 2005-2012'!P299*SUM($AC$11:$AE$11)/3,IF(AND($M$1=2011,'Calculation sheet'!$AQ299="2005-2012"),'Result 2005-2012'!P299*SUM($AD$11:$AE$11)/2,IF(AND($M$1=2012,'Calculation sheet'!$AQ299="2005-2012"),'Result 2005-2012'!P299*$AE$11,IF(AND($M$1=2006,'Calculation sheet'!$AQ299="1999-2012"),'Result 2005-2012'!P299*SUM($Y$16:$AE$16)/7,IF(AND($M$1=2007,'Calculation sheet'!$AQ299="1999-2012"),'Result 2005-2012'!P299*SUM($Z$16:$AE$16)/6,IF(AND($M$1=2008,'Calculation sheet'!$AQ299="1999-2012"),'Result 2005-2012'!P299*SUM($AA$16:$AE$16)/5,IF(AND($M$1=2009,'Calculation sheet'!$AQ299="1999-2012"),'Result 2005-2012'!P299*SUM($AB$16:$AE$16)/4,IF(AND($M$1=2010,'Calculation sheet'!$AQ299="1999-2012"),'Result 2005-2012'!P299*SUM($AC$16:$AE$16)/3,IF(AND($M$1=2011,'Calculation sheet'!$AQ299="1999-2012"),'Result 2005-2012'!P299*SUM($AD$16:$AE$16)/2,IF(AND($M$1=2012,'Calculation sheet'!$AQ299="1999-2012"),'Result 2005-2012'!P299*$AE$16,""))))))))))))))))</f>
        <v/>
      </c>
      <c r="Q299" s="12" t="str">
        <f t="shared" si="15"/>
        <v/>
      </c>
      <c r="R299" s="14" t="str">
        <f t="shared" si="16"/>
        <v/>
      </c>
    </row>
    <row r="300" spans="1:18" x14ac:dyDescent="0.3">
      <c r="A300" s="4" t="str">
        <f>IF('Input data'!A315="","",'Input data'!A315)</f>
        <v/>
      </c>
      <c r="B300" s="4" t="str">
        <f>IF('Input data'!B315="","",'Input data'!B315)</f>
        <v/>
      </c>
      <c r="C300" s="4" t="str">
        <f>IF('Input data'!C315="","",'Input data'!C315)</f>
        <v/>
      </c>
      <c r="D300" s="4" t="str">
        <f>IF('Input data'!D315="","",'Input data'!D315)</f>
        <v/>
      </c>
      <c r="E300" s="4" t="str">
        <f>IF('Input data'!E315="","",'Input data'!E315)</f>
        <v/>
      </c>
      <c r="F300" s="4" t="str">
        <f>IF('Input data'!F315="","",'Input data'!F315)</f>
        <v/>
      </c>
      <c r="G300" s="4">
        <f>IF('Input data'!G315="","",'Input data'!G315)</f>
        <v>0</v>
      </c>
      <c r="H300" s="4" t="str">
        <f>IF('Input data'!H315&gt;0.5,'Input data'!H315,"")</f>
        <v/>
      </c>
      <c r="I300" s="4" t="str">
        <f>IF('Input data'!I315="","",'Input data'!I315)</f>
        <v/>
      </c>
      <c r="J300" s="12" t="str">
        <f>IF('Result 2005-2012'!$R300="","",IF($M$1=2005,'Result 2005-2012'!J300,IF(AND($M$1=2006,'Calculation sheet'!$AQ300="2005-2012"),'Result 2005-2012'!J300*SUM($Y$7:$AE$7)/7,IF(AND($M$1=2007,'Calculation sheet'!$AQ300="2005-2012"),'Result 2005-2012'!J300*SUM($Z$7:$AE$7)/6,IF(AND($M$1=2008,'Calculation sheet'!$AQ300="2005-2012"),'Result 2005-2012'!J300*SUM($AA$7:$AE$7)/5,IF(AND($M$1=2009,'Calculation sheet'!$AQ300="2005-2012"),'Result 2005-2012'!J300*SUM($AB$7:$AE$7)/4,IF(AND($M$1=2010,'Calculation sheet'!$AQ300="2005-2012"),'Result 2005-2012'!J300*SUM($AC$7:$AE$7)/3,IF(AND($M$1=2011,'Calculation sheet'!$AQ300="2005-2012"),'Result 2005-2012'!J300*SUM($AD$7:$AE$7)/2,IF(AND($M$1=2012,'Calculation sheet'!$AQ300="2005-2012"),'Result 2005-2012'!J300*$AE$7,IF(AND($M$1=2006,'Calculation sheet'!$AQ300="1999-2012"),'Result 2005-2012'!J300*SUM($Y$16:$AE$16)/7,IF(AND($M$1=2007,'Calculation sheet'!$AQ300="1999-2012"),'Result 2005-2012'!J300*SUM($Z$16:$AE$16)/6,IF(AND($M$1=2008,'Calculation sheet'!$AQ300="1999-2012"),'Result 2005-2012'!J300*SUM($AA$16:$AE$16)/5,IF(AND($M$1=2009,'Calculation sheet'!$AQ300="1999-2012"),'Result 2005-2012'!J300*SUM($AB$16:$AE$16)/4,IF(AND($M$1=2010,'Calculation sheet'!$AQ300="1999-2012"),'Result 2005-2012'!J300*SUM($AC$16:$AE$16)/3,IF(AND($M$1=2011,'Calculation sheet'!$AQ300="1999-2012"),'Result 2005-2012'!J300*SUM($AD$16:$AE$16)/2,IF(AND($M$1=2012,'Calculation sheet'!$AQ300="1999-2012"),'Result 2005-2012'!J300*$AE$16,""))))))))))))))))</f>
        <v/>
      </c>
      <c r="K300" s="12" t="str">
        <f>IF('Result 2005-2012'!$R300="","",IF($M$1=2005,'Result 2005-2012'!K300,IF(AND($M$1=2006,'Calculation sheet'!$AQ300="2005-2012"),'Result 2005-2012'!K300*SUM($Y$8:$AE$8)/7,IF(AND($M$1=2007,'Calculation sheet'!$AQ300="2005-2012"),'Result 2005-2012'!K300*SUM($Z$8:$AE$8)/6,IF(AND($M$1=2008,'Calculation sheet'!$AQ300="2005-2012"),'Result 2005-2012'!K300*SUM($AA$8:$AE$8)/5,IF(AND($M$1=2009,'Calculation sheet'!$AQ300="2005-2012"),'Result 2005-2012'!K300*SUM($AB$8:$AE$8)/4,IF(AND($M$1=2010,'Calculation sheet'!$AQ300="2005-2012"),'Result 2005-2012'!K300*SUM($AC$8:$AE$8)/3,IF(AND($M$1=2011,'Calculation sheet'!$AQ300="2005-2012"),'Result 2005-2012'!K300*SUM($AD$8:$AE$8)/2,IF(AND($M$1=2012,'Calculation sheet'!$AQ300="2005-2012"),'Result 2005-2012'!K300*$AE$8,IF(AND($M$1=2006,'Calculation sheet'!$AQ300="1999-2012"),'Result 2005-2012'!K300*SUM($Y$17:$AE$17)/7,IF(AND($M$1=2007,'Calculation sheet'!$AQ300="1999-2012"),'Result 2005-2012'!K300*SUM($Z$17:$AE$17)/6,IF(AND($M$1=2008,'Calculation sheet'!$AQ300="1999-2012"),'Result 2005-2012'!K300*SUM($AA$17:$AE$17)/5,IF(AND($M$1=2009,'Calculation sheet'!$AQ300="1999-2012"),'Result 2005-2012'!K300*SUM($AB$17:$AE$17)/4,IF(AND($M$1=2010,'Calculation sheet'!$AQ300="1999-2012"),'Result 2005-2012'!K300*SUM($AC$17:$AE$17)/3,IF(AND($M$1=2011,'Calculation sheet'!$AQ300="1999-2012"),'Result 2005-2012'!K300*SUM($AD$17:$AE$17)/2,IF(AND($M$1=2012,'Calculation sheet'!$AQ300="1999-2012"),'Result 2005-2012'!K300*$AE$17,""))))))))))))))))</f>
        <v/>
      </c>
      <c r="L300" s="12" t="str">
        <f>IF('Result 2005-2012'!$R300="","",IF($M$1=2005,'Result 2005-2012'!L300,IF(AND($M$1=2006,'Calculation sheet'!$AQ300="2005-2012"),'Result 2005-2012'!L300*SUM($Y$9:$AE$9)/7,IF(AND($M$1=2007,'Calculation sheet'!$AQ300="2005-2012"),'Result 2005-2012'!L300*SUM($Z$9:$AE$9)/6,IF(AND($M$1=2008,'Calculation sheet'!$AQ300="2005-2012"),'Result 2005-2012'!L300*SUM($AA$9:$AE$9)/5,IF(AND($M$1=2009,'Calculation sheet'!$AQ300="2005-2012"),'Result 2005-2012'!L300*SUM($AB$9:$AE$9)/4,IF(AND($M$1=2010,'Calculation sheet'!$AQ300="2005-2012"),'Result 2005-2012'!L300*SUM($AC$9:$AE$9)/3,IF(AND($M$1=2011,'Calculation sheet'!$AQ300="2005-2012"),'Result 2005-2012'!L300*SUM($AD$9:$AE$9)/2,IF(AND($M$1=2012,'Calculation sheet'!$AQ300="2005-2012"),'Result 2005-2012'!L300*$AE$9,IF(AND($M$1=2006,'Calculation sheet'!$AQ300="1999-2012"),'Result 2005-2012'!L300*SUM($Y$18:$AE$18)/7,IF(AND($M$1=2007,'Calculation sheet'!$AQ300="1999-2012"),'Result 2005-2012'!L300*SUM($Z$18:$AE$18)/6,IF(AND($M$1=2008,'Calculation sheet'!$AQ300="1999-2012"),'Result 2005-2012'!L300*SUM($AA$18:$AE$18)/5,IF(AND($M$1=2009,'Calculation sheet'!$AQ300="1999-2012"),'Result 2005-2012'!L300*SUM($AB$18:$AE$18)/4,IF(AND($M$1=2010,'Calculation sheet'!$AQ300="1999-2012"),'Result 2005-2012'!L300*SUM($AC$18:$AE$18)/3,IF(AND($M$1=2011,'Calculation sheet'!$AQ300="1999-2012"),'Result 2005-2012'!L300*SUM($AD$18:$AE$18)/2,IF(AND($M$1=2012,'Calculation sheet'!$AQ300="1999-2012"),'Result 2005-2012'!L300*$AE$18,""))))))))))))))))</f>
        <v/>
      </c>
      <c r="M300" s="12" t="str">
        <f t="shared" si="14"/>
        <v/>
      </c>
      <c r="N300" s="12" t="str">
        <f>IF('Result 2005-2012'!$R300="","",IF($M$1=2005,'Result 2005-2012'!N300,IF(AND($M$1=2006,'Calculation sheet'!$AQ300="2005-2012"),'Result 2005-2012'!N300*SUM($Y$10:$AE$10)/7,IF(AND($M$1=2007,'Calculation sheet'!$AQ300="2005-2012"),'Result 2005-2012'!N300*SUM($Z$10:$AE$10)/6,IF(AND($M$1=2008,'Calculation sheet'!$AQ300="2005-2012"),'Result 2005-2012'!N300*SUM($AA$10:$AE$10)/5,IF(AND($M$1=2009,'Calculation sheet'!$AQ300="2005-2012"),'Result 2005-2012'!N300*SUM($AB$10:$AE$10)/4,IF(AND($M$1=2010,'Calculation sheet'!$AQ300="2005-2012"),'Result 2005-2012'!N300*SUM($AC$10:$AE$10)/3,IF(AND($M$1=2011,'Calculation sheet'!$AQ300="2005-2012"),'Result 2005-2012'!N300*SUM($AD$10:$AE$10)/2,IF(AND($M$1=2012,'Calculation sheet'!$AQ300="2005-2012"),'Result 2005-2012'!N300*$AE$10,IF(AND($M$1=2006,'Calculation sheet'!$AQ300="1999-2012"),'Result 2005-2012'!N300*SUM($Y$16:$AE$16)/7,IF(AND($M$1=2007,'Calculation sheet'!$AQ300="1999-2012"),'Result 2005-2012'!N300*SUM($Z$16:$AE$16)/6,IF(AND($M$1=2008,'Calculation sheet'!$AQ300="1999-2012"),'Result 2005-2012'!N300*SUM($AA$16:$AE$16)/5,IF(AND($M$1=2009,'Calculation sheet'!$AQ300="1999-2012"),'Result 2005-2012'!N300*SUM($AB$16:$AE$16)/4,IF(AND($M$1=2010,'Calculation sheet'!$AQ300="1999-2012"),'Result 2005-2012'!N300*SUM($AC$16:$AE$16)/3,IF(AND($M$1=2011,'Calculation sheet'!$AQ300="1999-2012"),'Result 2005-2012'!N300*SUM($AD$16:$AE$16)/2,IF(AND($M$1=2012,'Calculation sheet'!$AQ300="1999-2012"),'Result 2005-2012'!N300*$AE$16,""))))))))))))))))</f>
        <v/>
      </c>
      <c r="O300" s="12" t="str">
        <f>IF('Result 2005-2012'!$R300="","",IF($M$1=2005,'Result 2005-2012'!O300,IF(AND($M$1=2006,'Calculation sheet'!$AQ300="2005-2012"),'Result 2005-2012'!O300*SUM($Y$10:$AE$10)/7,IF(AND($M$1=2007,'Calculation sheet'!$AQ300="2005-2012"),'Result 2005-2012'!O300*SUM($Z$10:$AE$10)/6,IF(AND($M$1=2008,'Calculation sheet'!$AQ300="2005-2012"),'Result 2005-2012'!O300*SUM($AA$10:$AE$10)/5,IF(AND($M$1=2009,'Calculation sheet'!$AQ300="2005-2012"),'Result 2005-2012'!O300*SUM($AB$10:$AE$10)/4,IF(AND($M$1=2010,'Calculation sheet'!$AQ300="2005-2012"),'Result 2005-2012'!O300*SUM($AC$10:$AE$10)/3,IF(AND($M$1=2011,'Calculation sheet'!$AQ300="2005-2012"),'Result 2005-2012'!O300*SUM($AD$10:$AE$10)/2,IF(AND($M$1=2012,'Calculation sheet'!$AQ300="2005-2012"),'Result 2005-2012'!O300*$AE$10,IF(AND($M$1=2006,'Calculation sheet'!$AQ300="1999-2012"),'Result 2005-2012'!O300*SUM($Y$16:$AE$16)/7,IF(AND($M$1=2007,'Calculation sheet'!$AQ300="1999-2012"),'Result 2005-2012'!O300*SUM($Z$16:$AE$16)/6,IF(AND($M$1=2008,'Calculation sheet'!$AQ300="1999-2012"),'Result 2005-2012'!O300*SUM($AA$16:$AE$16)/5,IF(AND($M$1=2009,'Calculation sheet'!$AQ300="1999-2012"),'Result 2005-2012'!O300*SUM($AB$16:$AE$16)/4,IF(AND($M$1=2010,'Calculation sheet'!$AQ300="1999-2012"),'Result 2005-2012'!O300*SUM($AC$16:$AE$16)/3,IF(AND($M$1=2011,'Calculation sheet'!$AQ300="1999-2012"),'Result 2005-2012'!O300*SUM($AD$16:$AE$16)/2,IF(AND($M$1=2012,'Calculation sheet'!$AQ300="1999-2012"),'Result 2005-2012'!O300*$AE$16,""))))))))))))))))</f>
        <v/>
      </c>
      <c r="P300" s="12" t="str">
        <f>IF('Result 2005-2012'!$R300="","",IF($M$1=2005,'Result 2005-2012'!P300,IF(AND($M$1=2006,'Calculation sheet'!$AQ300="2005-2012"),'Result 2005-2012'!P300*SUM($Y$11:$AE$11)/7,IF(AND($M$1=2007,'Calculation sheet'!$AQ300="2005-2012"),'Result 2005-2012'!P300*SUM($Z$11:$AE$11)/6,IF(AND($M$1=2008,'Calculation sheet'!$AQ300="2005-2012"),'Result 2005-2012'!P300*SUM($AA$11:$AE$11)/5,IF(AND($M$1=2009,'Calculation sheet'!$AQ300="2005-2012"),'Result 2005-2012'!P300*SUM($AB$11:$AE$11)/4,IF(AND($M$1=2010,'Calculation sheet'!$AQ300="2005-2012"),'Result 2005-2012'!P300*SUM($AC$11:$AE$11)/3,IF(AND($M$1=2011,'Calculation sheet'!$AQ300="2005-2012"),'Result 2005-2012'!P300*SUM($AD$11:$AE$11)/2,IF(AND($M$1=2012,'Calculation sheet'!$AQ300="2005-2012"),'Result 2005-2012'!P300*$AE$11,IF(AND($M$1=2006,'Calculation sheet'!$AQ300="1999-2012"),'Result 2005-2012'!P300*SUM($Y$16:$AE$16)/7,IF(AND($M$1=2007,'Calculation sheet'!$AQ300="1999-2012"),'Result 2005-2012'!P300*SUM($Z$16:$AE$16)/6,IF(AND($M$1=2008,'Calculation sheet'!$AQ300="1999-2012"),'Result 2005-2012'!P300*SUM($AA$16:$AE$16)/5,IF(AND($M$1=2009,'Calculation sheet'!$AQ300="1999-2012"),'Result 2005-2012'!P300*SUM($AB$16:$AE$16)/4,IF(AND($M$1=2010,'Calculation sheet'!$AQ300="1999-2012"),'Result 2005-2012'!P300*SUM($AC$16:$AE$16)/3,IF(AND($M$1=2011,'Calculation sheet'!$AQ300="1999-2012"),'Result 2005-2012'!P300*SUM($AD$16:$AE$16)/2,IF(AND($M$1=2012,'Calculation sheet'!$AQ300="1999-2012"),'Result 2005-2012'!P300*$AE$16,""))))))))))))))))</f>
        <v/>
      </c>
      <c r="Q300" s="12" t="str">
        <f t="shared" si="15"/>
        <v/>
      </c>
      <c r="R300" s="14" t="str">
        <f t="shared" si="16"/>
        <v/>
      </c>
    </row>
    <row r="301" spans="1:18" x14ac:dyDescent="0.3">
      <c r="A301" s="4" t="str">
        <f>IF('Input data'!A316="","",'Input data'!A316)</f>
        <v/>
      </c>
      <c r="B301" s="4" t="str">
        <f>IF('Input data'!B316="","",'Input data'!B316)</f>
        <v/>
      </c>
      <c r="C301" s="4" t="str">
        <f>IF('Input data'!C316="","",'Input data'!C316)</f>
        <v/>
      </c>
      <c r="D301" s="4" t="str">
        <f>IF('Input data'!D316="","",'Input data'!D316)</f>
        <v/>
      </c>
      <c r="E301" s="4" t="str">
        <f>IF('Input data'!E316="","",'Input data'!E316)</f>
        <v/>
      </c>
      <c r="F301" s="4" t="str">
        <f>IF('Input data'!F316="","",'Input data'!F316)</f>
        <v/>
      </c>
      <c r="G301" s="4">
        <f>IF('Input data'!G316="","",'Input data'!G316)</f>
        <v>0</v>
      </c>
      <c r="H301" s="4" t="str">
        <f>IF('Input data'!H316&gt;0.5,'Input data'!H316,"")</f>
        <v/>
      </c>
      <c r="I301" s="4" t="str">
        <f>IF('Input data'!I316="","",'Input data'!I316)</f>
        <v/>
      </c>
      <c r="J301" s="12" t="str">
        <f>IF('Result 2005-2012'!$R301="","",IF($M$1=2005,'Result 2005-2012'!J301,IF(AND($M$1=2006,'Calculation sheet'!$AQ301="2005-2012"),'Result 2005-2012'!J301*SUM($Y$7:$AE$7)/7,IF(AND($M$1=2007,'Calculation sheet'!$AQ301="2005-2012"),'Result 2005-2012'!J301*SUM($Z$7:$AE$7)/6,IF(AND($M$1=2008,'Calculation sheet'!$AQ301="2005-2012"),'Result 2005-2012'!J301*SUM($AA$7:$AE$7)/5,IF(AND($M$1=2009,'Calculation sheet'!$AQ301="2005-2012"),'Result 2005-2012'!J301*SUM($AB$7:$AE$7)/4,IF(AND($M$1=2010,'Calculation sheet'!$AQ301="2005-2012"),'Result 2005-2012'!J301*SUM($AC$7:$AE$7)/3,IF(AND($M$1=2011,'Calculation sheet'!$AQ301="2005-2012"),'Result 2005-2012'!J301*SUM($AD$7:$AE$7)/2,IF(AND($M$1=2012,'Calculation sheet'!$AQ301="2005-2012"),'Result 2005-2012'!J301*$AE$7,IF(AND($M$1=2006,'Calculation sheet'!$AQ301="1999-2012"),'Result 2005-2012'!J301*SUM($Y$16:$AE$16)/7,IF(AND($M$1=2007,'Calculation sheet'!$AQ301="1999-2012"),'Result 2005-2012'!J301*SUM($Z$16:$AE$16)/6,IF(AND($M$1=2008,'Calculation sheet'!$AQ301="1999-2012"),'Result 2005-2012'!J301*SUM($AA$16:$AE$16)/5,IF(AND($M$1=2009,'Calculation sheet'!$AQ301="1999-2012"),'Result 2005-2012'!J301*SUM($AB$16:$AE$16)/4,IF(AND($M$1=2010,'Calculation sheet'!$AQ301="1999-2012"),'Result 2005-2012'!J301*SUM($AC$16:$AE$16)/3,IF(AND($M$1=2011,'Calculation sheet'!$AQ301="1999-2012"),'Result 2005-2012'!J301*SUM($AD$16:$AE$16)/2,IF(AND($M$1=2012,'Calculation sheet'!$AQ301="1999-2012"),'Result 2005-2012'!J301*$AE$16,""))))))))))))))))</f>
        <v/>
      </c>
      <c r="K301" s="12" t="str">
        <f>IF('Result 2005-2012'!$R301="","",IF($M$1=2005,'Result 2005-2012'!K301,IF(AND($M$1=2006,'Calculation sheet'!$AQ301="2005-2012"),'Result 2005-2012'!K301*SUM($Y$8:$AE$8)/7,IF(AND($M$1=2007,'Calculation sheet'!$AQ301="2005-2012"),'Result 2005-2012'!K301*SUM($Z$8:$AE$8)/6,IF(AND($M$1=2008,'Calculation sheet'!$AQ301="2005-2012"),'Result 2005-2012'!K301*SUM($AA$8:$AE$8)/5,IF(AND($M$1=2009,'Calculation sheet'!$AQ301="2005-2012"),'Result 2005-2012'!K301*SUM($AB$8:$AE$8)/4,IF(AND($M$1=2010,'Calculation sheet'!$AQ301="2005-2012"),'Result 2005-2012'!K301*SUM($AC$8:$AE$8)/3,IF(AND($M$1=2011,'Calculation sheet'!$AQ301="2005-2012"),'Result 2005-2012'!K301*SUM($AD$8:$AE$8)/2,IF(AND($M$1=2012,'Calculation sheet'!$AQ301="2005-2012"),'Result 2005-2012'!K301*$AE$8,IF(AND($M$1=2006,'Calculation sheet'!$AQ301="1999-2012"),'Result 2005-2012'!K301*SUM($Y$17:$AE$17)/7,IF(AND($M$1=2007,'Calculation sheet'!$AQ301="1999-2012"),'Result 2005-2012'!K301*SUM($Z$17:$AE$17)/6,IF(AND($M$1=2008,'Calculation sheet'!$AQ301="1999-2012"),'Result 2005-2012'!K301*SUM($AA$17:$AE$17)/5,IF(AND($M$1=2009,'Calculation sheet'!$AQ301="1999-2012"),'Result 2005-2012'!K301*SUM($AB$17:$AE$17)/4,IF(AND($M$1=2010,'Calculation sheet'!$AQ301="1999-2012"),'Result 2005-2012'!K301*SUM($AC$17:$AE$17)/3,IF(AND($M$1=2011,'Calculation sheet'!$AQ301="1999-2012"),'Result 2005-2012'!K301*SUM($AD$17:$AE$17)/2,IF(AND($M$1=2012,'Calculation sheet'!$AQ301="1999-2012"),'Result 2005-2012'!K301*$AE$17,""))))))))))))))))</f>
        <v/>
      </c>
      <c r="L301" s="12" t="str">
        <f>IF('Result 2005-2012'!$R301="","",IF($M$1=2005,'Result 2005-2012'!L301,IF(AND($M$1=2006,'Calculation sheet'!$AQ301="2005-2012"),'Result 2005-2012'!L301*SUM($Y$9:$AE$9)/7,IF(AND($M$1=2007,'Calculation sheet'!$AQ301="2005-2012"),'Result 2005-2012'!L301*SUM($Z$9:$AE$9)/6,IF(AND($M$1=2008,'Calculation sheet'!$AQ301="2005-2012"),'Result 2005-2012'!L301*SUM($AA$9:$AE$9)/5,IF(AND($M$1=2009,'Calculation sheet'!$AQ301="2005-2012"),'Result 2005-2012'!L301*SUM($AB$9:$AE$9)/4,IF(AND($M$1=2010,'Calculation sheet'!$AQ301="2005-2012"),'Result 2005-2012'!L301*SUM($AC$9:$AE$9)/3,IF(AND($M$1=2011,'Calculation sheet'!$AQ301="2005-2012"),'Result 2005-2012'!L301*SUM($AD$9:$AE$9)/2,IF(AND($M$1=2012,'Calculation sheet'!$AQ301="2005-2012"),'Result 2005-2012'!L301*$AE$9,IF(AND($M$1=2006,'Calculation sheet'!$AQ301="1999-2012"),'Result 2005-2012'!L301*SUM($Y$18:$AE$18)/7,IF(AND($M$1=2007,'Calculation sheet'!$AQ301="1999-2012"),'Result 2005-2012'!L301*SUM($Z$18:$AE$18)/6,IF(AND($M$1=2008,'Calculation sheet'!$AQ301="1999-2012"),'Result 2005-2012'!L301*SUM($AA$18:$AE$18)/5,IF(AND($M$1=2009,'Calculation sheet'!$AQ301="1999-2012"),'Result 2005-2012'!L301*SUM($AB$18:$AE$18)/4,IF(AND($M$1=2010,'Calculation sheet'!$AQ301="1999-2012"),'Result 2005-2012'!L301*SUM($AC$18:$AE$18)/3,IF(AND($M$1=2011,'Calculation sheet'!$AQ301="1999-2012"),'Result 2005-2012'!L301*SUM($AD$18:$AE$18)/2,IF(AND($M$1=2012,'Calculation sheet'!$AQ301="1999-2012"),'Result 2005-2012'!L301*$AE$18,""))))))))))))))))</f>
        <v/>
      </c>
      <c r="M301" s="12" t="str">
        <f t="shared" si="14"/>
        <v/>
      </c>
      <c r="N301" s="12" t="str">
        <f>IF('Result 2005-2012'!$R301="","",IF($M$1=2005,'Result 2005-2012'!N301,IF(AND($M$1=2006,'Calculation sheet'!$AQ301="2005-2012"),'Result 2005-2012'!N301*SUM($Y$10:$AE$10)/7,IF(AND($M$1=2007,'Calculation sheet'!$AQ301="2005-2012"),'Result 2005-2012'!N301*SUM($Z$10:$AE$10)/6,IF(AND($M$1=2008,'Calculation sheet'!$AQ301="2005-2012"),'Result 2005-2012'!N301*SUM($AA$10:$AE$10)/5,IF(AND($M$1=2009,'Calculation sheet'!$AQ301="2005-2012"),'Result 2005-2012'!N301*SUM($AB$10:$AE$10)/4,IF(AND($M$1=2010,'Calculation sheet'!$AQ301="2005-2012"),'Result 2005-2012'!N301*SUM($AC$10:$AE$10)/3,IF(AND($M$1=2011,'Calculation sheet'!$AQ301="2005-2012"),'Result 2005-2012'!N301*SUM($AD$10:$AE$10)/2,IF(AND($M$1=2012,'Calculation sheet'!$AQ301="2005-2012"),'Result 2005-2012'!N301*$AE$10,IF(AND($M$1=2006,'Calculation sheet'!$AQ301="1999-2012"),'Result 2005-2012'!N301*SUM($Y$16:$AE$16)/7,IF(AND($M$1=2007,'Calculation sheet'!$AQ301="1999-2012"),'Result 2005-2012'!N301*SUM($Z$16:$AE$16)/6,IF(AND($M$1=2008,'Calculation sheet'!$AQ301="1999-2012"),'Result 2005-2012'!N301*SUM($AA$16:$AE$16)/5,IF(AND($M$1=2009,'Calculation sheet'!$AQ301="1999-2012"),'Result 2005-2012'!N301*SUM($AB$16:$AE$16)/4,IF(AND($M$1=2010,'Calculation sheet'!$AQ301="1999-2012"),'Result 2005-2012'!N301*SUM($AC$16:$AE$16)/3,IF(AND($M$1=2011,'Calculation sheet'!$AQ301="1999-2012"),'Result 2005-2012'!N301*SUM($AD$16:$AE$16)/2,IF(AND($M$1=2012,'Calculation sheet'!$AQ301="1999-2012"),'Result 2005-2012'!N301*$AE$16,""))))))))))))))))</f>
        <v/>
      </c>
      <c r="O301" s="12" t="str">
        <f>IF('Result 2005-2012'!$R301="","",IF($M$1=2005,'Result 2005-2012'!O301,IF(AND($M$1=2006,'Calculation sheet'!$AQ301="2005-2012"),'Result 2005-2012'!O301*SUM($Y$10:$AE$10)/7,IF(AND($M$1=2007,'Calculation sheet'!$AQ301="2005-2012"),'Result 2005-2012'!O301*SUM($Z$10:$AE$10)/6,IF(AND($M$1=2008,'Calculation sheet'!$AQ301="2005-2012"),'Result 2005-2012'!O301*SUM($AA$10:$AE$10)/5,IF(AND($M$1=2009,'Calculation sheet'!$AQ301="2005-2012"),'Result 2005-2012'!O301*SUM($AB$10:$AE$10)/4,IF(AND($M$1=2010,'Calculation sheet'!$AQ301="2005-2012"),'Result 2005-2012'!O301*SUM($AC$10:$AE$10)/3,IF(AND($M$1=2011,'Calculation sheet'!$AQ301="2005-2012"),'Result 2005-2012'!O301*SUM($AD$10:$AE$10)/2,IF(AND($M$1=2012,'Calculation sheet'!$AQ301="2005-2012"),'Result 2005-2012'!O301*$AE$10,IF(AND($M$1=2006,'Calculation sheet'!$AQ301="1999-2012"),'Result 2005-2012'!O301*SUM($Y$16:$AE$16)/7,IF(AND($M$1=2007,'Calculation sheet'!$AQ301="1999-2012"),'Result 2005-2012'!O301*SUM($Z$16:$AE$16)/6,IF(AND($M$1=2008,'Calculation sheet'!$AQ301="1999-2012"),'Result 2005-2012'!O301*SUM($AA$16:$AE$16)/5,IF(AND($M$1=2009,'Calculation sheet'!$AQ301="1999-2012"),'Result 2005-2012'!O301*SUM($AB$16:$AE$16)/4,IF(AND($M$1=2010,'Calculation sheet'!$AQ301="1999-2012"),'Result 2005-2012'!O301*SUM($AC$16:$AE$16)/3,IF(AND($M$1=2011,'Calculation sheet'!$AQ301="1999-2012"),'Result 2005-2012'!O301*SUM($AD$16:$AE$16)/2,IF(AND($M$1=2012,'Calculation sheet'!$AQ301="1999-2012"),'Result 2005-2012'!O301*$AE$16,""))))))))))))))))</f>
        <v/>
      </c>
      <c r="P301" s="12" t="str">
        <f>IF('Result 2005-2012'!$R301="","",IF($M$1=2005,'Result 2005-2012'!P301,IF(AND($M$1=2006,'Calculation sheet'!$AQ301="2005-2012"),'Result 2005-2012'!P301*SUM($Y$11:$AE$11)/7,IF(AND($M$1=2007,'Calculation sheet'!$AQ301="2005-2012"),'Result 2005-2012'!P301*SUM($Z$11:$AE$11)/6,IF(AND($M$1=2008,'Calculation sheet'!$AQ301="2005-2012"),'Result 2005-2012'!P301*SUM($AA$11:$AE$11)/5,IF(AND($M$1=2009,'Calculation sheet'!$AQ301="2005-2012"),'Result 2005-2012'!P301*SUM($AB$11:$AE$11)/4,IF(AND($M$1=2010,'Calculation sheet'!$AQ301="2005-2012"),'Result 2005-2012'!P301*SUM($AC$11:$AE$11)/3,IF(AND($M$1=2011,'Calculation sheet'!$AQ301="2005-2012"),'Result 2005-2012'!P301*SUM($AD$11:$AE$11)/2,IF(AND($M$1=2012,'Calculation sheet'!$AQ301="2005-2012"),'Result 2005-2012'!P301*$AE$11,IF(AND($M$1=2006,'Calculation sheet'!$AQ301="1999-2012"),'Result 2005-2012'!P301*SUM($Y$16:$AE$16)/7,IF(AND($M$1=2007,'Calculation sheet'!$AQ301="1999-2012"),'Result 2005-2012'!P301*SUM($Z$16:$AE$16)/6,IF(AND($M$1=2008,'Calculation sheet'!$AQ301="1999-2012"),'Result 2005-2012'!P301*SUM($AA$16:$AE$16)/5,IF(AND($M$1=2009,'Calculation sheet'!$AQ301="1999-2012"),'Result 2005-2012'!P301*SUM($AB$16:$AE$16)/4,IF(AND($M$1=2010,'Calculation sheet'!$AQ301="1999-2012"),'Result 2005-2012'!P301*SUM($AC$16:$AE$16)/3,IF(AND($M$1=2011,'Calculation sheet'!$AQ301="1999-2012"),'Result 2005-2012'!P301*SUM($AD$16:$AE$16)/2,IF(AND($M$1=2012,'Calculation sheet'!$AQ301="1999-2012"),'Result 2005-2012'!P301*$AE$16,""))))))))))))))))</f>
        <v/>
      </c>
      <c r="Q301" s="12" t="str">
        <f t="shared" si="15"/>
        <v/>
      </c>
      <c r="R301" s="14" t="str">
        <f t="shared" si="16"/>
        <v/>
      </c>
    </row>
    <row r="302" spans="1:18" x14ac:dyDescent="0.3">
      <c r="A302" s="4" t="str">
        <f>IF('Input data'!A317="","",'Input data'!A317)</f>
        <v/>
      </c>
      <c r="B302" s="4" t="str">
        <f>IF('Input data'!B317="","",'Input data'!B317)</f>
        <v/>
      </c>
      <c r="C302" s="4" t="str">
        <f>IF('Input data'!C317="","",'Input data'!C317)</f>
        <v/>
      </c>
      <c r="D302" s="4" t="str">
        <f>IF('Input data'!D317="","",'Input data'!D317)</f>
        <v/>
      </c>
      <c r="E302" s="4" t="str">
        <f>IF('Input data'!E317="","",'Input data'!E317)</f>
        <v/>
      </c>
      <c r="F302" s="4" t="str">
        <f>IF('Input data'!F317="","",'Input data'!F317)</f>
        <v/>
      </c>
      <c r="G302" s="4">
        <f>IF('Input data'!G317="","",'Input data'!G317)</f>
        <v>0</v>
      </c>
      <c r="H302" s="4" t="str">
        <f>IF('Input data'!H317&gt;0.5,'Input data'!H317,"")</f>
        <v/>
      </c>
      <c r="I302" s="4" t="str">
        <f>IF('Input data'!I317="","",'Input data'!I317)</f>
        <v/>
      </c>
      <c r="J302" s="12" t="str">
        <f>IF('Result 2005-2012'!$R302="","",IF($M$1=2005,'Result 2005-2012'!J302,IF(AND($M$1=2006,'Calculation sheet'!$AQ302="2005-2012"),'Result 2005-2012'!J302*SUM($Y$7:$AE$7)/7,IF(AND($M$1=2007,'Calculation sheet'!$AQ302="2005-2012"),'Result 2005-2012'!J302*SUM($Z$7:$AE$7)/6,IF(AND($M$1=2008,'Calculation sheet'!$AQ302="2005-2012"),'Result 2005-2012'!J302*SUM($AA$7:$AE$7)/5,IF(AND($M$1=2009,'Calculation sheet'!$AQ302="2005-2012"),'Result 2005-2012'!J302*SUM($AB$7:$AE$7)/4,IF(AND($M$1=2010,'Calculation sheet'!$AQ302="2005-2012"),'Result 2005-2012'!J302*SUM($AC$7:$AE$7)/3,IF(AND($M$1=2011,'Calculation sheet'!$AQ302="2005-2012"),'Result 2005-2012'!J302*SUM($AD$7:$AE$7)/2,IF(AND($M$1=2012,'Calculation sheet'!$AQ302="2005-2012"),'Result 2005-2012'!J302*$AE$7,IF(AND($M$1=2006,'Calculation sheet'!$AQ302="1999-2012"),'Result 2005-2012'!J302*SUM($Y$16:$AE$16)/7,IF(AND($M$1=2007,'Calculation sheet'!$AQ302="1999-2012"),'Result 2005-2012'!J302*SUM($Z$16:$AE$16)/6,IF(AND($M$1=2008,'Calculation sheet'!$AQ302="1999-2012"),'Result 2005-2012'!J302*SUM($AA$16:$AE$16)/5,IF(AND($M$1=2009,'Calculation sheet'!$AQ302="1999-2012"),'Result 2005-2012'!J302*SUM($AB$16:$AE$16)/4,IF(AND($M$1=2010,'Calculation sheet'!$AQ302="1999-2012"),'Result 2005-2012'!J302*SUM($AC$16:$AE$16)/3,IF(AND($M$1=2011,'Calculation sheet'!$AQ302="1999-2012"),'Result 2005-2012'!J302*SUM($AD$16:$AE$16)/2,IF(AND($M$1=2012,'Calculation sheet'!$AQ302="1999-2012"),'Result 2005-2012'!J302*$AE$16,""))))))))))))))))</f>
        <v/>
      </c>
      <c r="K302" s="12" t="str">
        <f>IF('Result 2005-2012'!$R302="","",IF($M$1=2005,'Result 2005-2012'!K302,IF(AND($M$1=2006,'Calculation sheet'!$AQ302="2005-2012"),'Result 2005-2012'!K302*SUM($Y$8:$AE$8)/7,IF(AND($M$1=2007,'Calculation sheet'!$AQ302="2005-2012"),'Result 2005-2012'!K302*SUM($Z$8:$AE$8)/6,IF(AND($M$1=2008,'Calculation sheet'!$AQ302="2005-2012"),'Result 2005-2012'!K302*SUM($AA$8:$AE$8)/5,IF(AND($M$1=2009,'Calculation sheet'!$AQ302="2005-2012"),'Result 2005-2012'!K302*SUM($AB$8:$AE$8)/4,IF(AND($M$1=2010,'Calculation sheet'!$AQ302="2005-2012"),'Result 2005-2012'!K302*SUM($AC$8:$AE$8)/3,IF(AND($M$1=2011,'Calculation sheet'!$AQ302="2005-2012"),'Result 2005-2012'!K302*SUM($AD$8:$AE$8)/2,IF(AND($M$1=2012,'Calculation sheet'!$AQ302="2005-2012"),'Result 2005-2012'!K302*$AE$8,IF(AND($M$1=2006,'Calculation sheet'!$AQ302="1999-2012"),'Result 2005-2012'!K302*SUM($Y$17:$AE$17)/7,IF(AND($M$1=2007,'Calculation sheet'!$AQ302="1999-2012"),'Result 2005-2012'!K302*SUM($Z$17:$AE$17)/6,IF(AND($M$1=2008,'Calculation sheet'!$AQ302="1999-2012"),'Result 2005-2012'!K302*SUM($AA$17:$AE$17)/5,IF(AND($M$1=2009,'Calculation sheet'!$AQ302="1999-2012"),'Result 2005-2012'!K302*SUM($AB$17:$AE$17)/4,IF(AND($M$1=2010,'Calculation sheet'!$AQ302="1999-2012"),'Result 2005-2012'!K302*SUM($AC$17:$AE$17)/3,IF(AND($M$1=2011,'Calculation sheet'!$AQ302="1999-2012"),'Result 2005-2012'!K302*SUM($AD$17:$AE$17)/2,IF(AND($M$1=2012,'Calculation sheet'!$AQ302="1999-2012"),'Result 2005-2012'!K302*$AE$17,""))))))))))))))))</f>
        <v/>
      </c>
      <c r="L302" s="12" t="str">
        <f>IF('Result 2005-2012'!$R302="","",IF($M$1=2005,'Result 2005-2012'!L302,IF(AND($M$1=2006,'Calculation sheet'!$AQ302="2005-2012"),'Result 2005-2012'!L302*SUM($Y$9:$AE$9)/7,IF(AND($M$1=2007,'Calculation sheet'!$AQ302="2005-2012"),'Result 2005-2012'!L302*SUM($Z$9:$AE$9)/6,IF(AND($M$1=2008,'Calculation sheet'!$AQ302="2005-2012"),'Result 2005-2012'!L302*SUM($AA$9:$AE$9)/5,IF(AND($M$1=2009,'Calculation sheet'!$AQ302="2005-2012"),'Result 2005-2012'!L302*SUM($AB$9:$AE$9)/4,IF(AND($M$1=2010,'Calculation sheet'!$AQ302="2005-2012"),'Result 2005-2012'!L302*SUM($AC$9:$AE$9)/3,IF(AND($M$1=2011,'Calculation sheet'!$AQ302="2005-2012"),'Result 2005-2012'!L302*SUM($AD$9:$AE$9)/2,IF(AND($M$1=2012,'Calculation sheet'!$AQ302="2005-2012"),'Result 2005-2012'!L302*$AE$9,IF(AND($M$1=2006,'Calculation sheet'!$AQ302="1999-2012"),'Result 2005-2012'!L302*SUM($Y$18:$AE$18)/7,IF(AND($M$1=2007,'Calculation sheet'!$AQ302="1999-2012"),'Result 2005-2012'!L302*SUM($Z$18:$AE$18)/6,IF(AND($M$1=2008,'Calculation sheet'!$AQ302="1999-2012"),'Result 2005-2012'!L302*SUM($AA$18:$AE$18)/5,IF(AND($M$1=2009,'Calculation sheet'!$AQ302="1999-2012"),'Result 2005-2012'!L302*SUM($AB$18:$AE$18)/4,IF(AND($M$1=2010,'Calculation sheet'!$AQ302="1999-2012"),'Result 2005-2012'!L302*SUM($AC$18:$AE$18)/3,IF(AND($M$1=2011,'Calculation sheet'!$AQ302="1999-2012"),'Result 2005-2012'!L302*SUM($AD$18:$AE$18)/2,IF(AND($M$1=2012,'Calculation sheet'!$AQ302="1999-2012"),'Result 2005-2012'!L302*$AE$18,""))))))))))))))))</f>
        <v/>
      </c>
      <c r="M302" s="12" t="str">
        <f t="shared" si="14"/>
        <v/>
      </c>
      <c r="N302" s="12" t="str">
        <f>IF('Result 2005-2012'!$R302="","",IF($M$1=2005,'Result 2005-2012'!N302,IF(AND($M$1=2006,'Calculation sheet'!$AQ302="2005-2012"),'Result 2005-2012'!N302*SUM($Y$10:$AE$10)/7,IF(AND($M$1=2007,'Calculation sheet'!$AQ302="2005-2012"),'Result 2005-2012'!N302*SUM($Z$10:$AE$10)/6,IF(AND($M$1=2008,'Calculation sheet'!$AQ302="2005-2012"),'Result 2005-2012'!N302*SUM($AA$10:$AE$10)/5,IF(AND($M$1=2009,'Calculation sheet'!$AQ302="2005-2012"),'Result 2005-2012'!N302*SUM($AB$10:$AE$10)/4,IF(AND($M$1=2010,'Calculation sheet'!$AQ302="2005-2012"),'Result 2005-2012'!N302*SUM($AC$10:$AE$10)/3,IF(AND($M$1=2011,'Calculation sheet'!$AQ302="2005-2012"),'Result 2005-2012'!N302*SUM($AD$10:$AE$10)/2,IF(AND($M$1=2012,'Calculation sheet'!$AQ302="2005-2012"),'Result 2005-2012'!N302*$AE$10,IF(AND($M$1=2006,'Calculation sheet'!$AQ302="1999-2012"),'Result 2005-2012'!N302*SUM($Y$16:$AE$16)/7,IF(AND($M$1=2007,'Calculation sheet'!$AQ302="1999-2012"),'Result 2005-2012'!N302*SUM($Z$16:$AE$16)/6,IF(AND($M$1=2008,'Calculation sheet'!$AQ302="1999-2012"),'Result 2005-2012'!N302*SUM($AA$16:$AE$16)/5,IF(AND($M$1=2009,'Calculation sheet'!$AQ302="1999-2012"),'Result 2005-2012'!N302*SUM($AB$16:$AE$16)/4,IF(AND($M$1=2010,'Calculation sheet'!$AQ302="1999-2012"),'Result 2005-2012'!N302*SUM($AC$16:$AE$16)/3,IF(AND($M$1=2011,'Calculation sheet'!$AQ302="1999-2012"),'Result 2005-2012'!N302*SUM($AD$16:$AE$16)/2,IF(AND($M$1=2012,'Calculation sheet'!$AQ302="1999-2012"),'Result 2005-2012'!N302*$AE$16,""))))))))))))))))</f>
        <v/>
      </c>
      <c r="O302" s="12" t="str">
        <f>IF('Result 2005-2012'!$R302="","",IF($M$1=2005,'Result 2005-2012'!O302,IF(AND($M$1=2006,'Calculation sheet'!$AQ302="2005-2012"),'Result 2005-2012'!O302*SUM($Y$10:$AE$10)/7,IF(AND($M$1=2007,'Calculation sheet'!$AQ302="2005-2012"),'Result 2005-2012'!O302*SUM($Z$10:$AE$10)/6,IF(AND($M$1=2008,'Calculation sheet'!$AQ302="2005-2012"),'Result 2005-2012'!O302*SUM($AA$10:$AE$10)/5,IF(AND($M$1=2009,'Calculation sheet'!$AQ302="2005-2012"),'Result 2005-2012'!O302*SUM($AB$10:$AE$10)/4,IF(AND($M$1=2010,'Calculation sheet'!$AQ302="2005-2012"),'Result 2005-2012'!O302*SUM($AC$10:$AE$10)/3,IF(AND($M$1=2011,'Calculation sheet'!$AQ302="2005-2012"),'Result 2005-2012'!O302*SUM($AD$10:$AE$10)/2,IF(AND($M$1=2012,'Calculation sheet'!$AQ302="2005-2012"),'Result 2005-2012'!O302*$AE$10,IF(AND($M$1=2006,'Calculation sheet'!$AQ302="1999-2012"),'Result 2005-2012'!O302*SUM($Y$16:$AE$16)/7,IF(AND($M$1=2007,'Calculation sheet'!$AQ302="1999-2012"),'Result 2005-2012'!O302*SUM($Z$16:$AE$16)/6,IF(AND($M$1=2008,'Calculation sheet'!$AQ302="1999-2012"),'Result 2005-2012'!O302*SUM($AA$16:$AE$16)/5,IF(AND($M$1=2009,'Calculation sheet'!$AQ302="1999-2012"),'Result 2005-2012'!O302*SUM($AB$16:$AE$16)/4,IF(AND($M$1=2010,'Calculation sheet'!$AQ302="1999-2012"),'Result 2005-2012'!O302*SUM($AC$16:$AE$16)/3,IF(AND($M$1=2011,'Calculation sheet'!$AQ302="1999-2012"),'Result 2005-2012'!O302*SUM($AD$16:$AE$16)/2,IF(AND($M$1=2012,'Calculation sheet'!$AQ302="1999-2012"),'Result 2005-2012'!O302*$AE$16,""))))))))))))))))</f>
        <v/>
      </c>
      <c r="P302" s="12" t="str">
        <f>IF('Result 2005-2012'!$R302="","",IF($M$1=2005,'Result 2005-2012'!P302,IF(AND($M$1=2006,'Calculation sheet'!$AQ302="2005-2012"),'Result 2005-2012'!P302*SUM($Y$11:$AE$11)/7,IF(AND($M$1=2007,'Calculation sheet'!$AQ302="2005-2012"),'Result 2005-2012'!P302*SUM($Z$11:$AE$11)/6,IF(AND($M$1=2008,'Calculation sheet'!$AQ302="2005-2012"),'Result 2005-2012'!P302*SUM($AA$11:$AE$11)/5,IF(AND($M$1=2009,'Calculation sheet'!$AQ302="2005-2012"),'Result 2005-2012'!P302*SUM($AB$11:$AE$11)/4,IF(AND($M$1=2010,'Calculation sheet'!$AQ302="2005-2012"),'Result 2005-2012'!P302*SUM($AC$11:$AE$11)/3,IF(AND($M$1=2011,'Calculation sheet'!$AQ302="2005-2012"),'Result 2005-2012'!P302*SUM($AD$11:$AE$11)/2,IF(AND($M$1=2012,'Calculation sheet'!$AQ302="2005-2012"),'Result 2005-2012'!P302*$AE$11,IF(AND($M$1=2006,'Calculation sheet'!$AQ302="1999-2012"),'Result 2005-2012'!P302*SUM($Y$16:$AE$16)/7,IF(AND($M$1=2007,'Calculation sheet'!$AQ302="1999-2012"),'Result 2005-2012'!P302*SUM($Z$16:$AE$16)/6,IF(AND($M$1=2008,'Calculation sheet'!$AQ302="1999-2012"),'Result 2005-2012'!P302*SUM($AA$16:$AE$16)/5,IF(AND($M$1=2009,'Calculation sheet'!$AQ302="1999-2012"),'Result 2005-2012'!P302*SUM($AB$16:$AE$16)/4,IF(AND($M$1=2010,'Calculation sheet'!$AQ302="1999-2012"),'Result 2005-2012'!P302*SUM($AC$16:$AE$16)/3,IF(AND($M$1=2011,'Calculation sheet'!$AQ302="1999-2012"),'Result 2005-2012'!P302*SUM($AD$16:$AE$16)/2,IF(AND($M$1=2012,'Calculation sheet'!$AQ302="1999-2012"),'Result 2005-2012'!P302*$AE$16,""))))))))))))))))</f>
        <v/>
      </c>
      <c r="Q302" s="12" t="str">
        <f t="shared" si="15"/>
        <v/>
      </c>
      <c r="R302" s="14" t="str">
        <f t="shared" si="16"/>
        <v/>
      </c>
    </row>
    <row r="303" spans="1:18" x14ac:dyDescent="0.3">
      <c r="A303" s="4" t="str">
        <f>IF('Input data'!A318="","",'Input data'!A318)</f>
        <v/>
      </c>
      <c r="B303" s="4" t="str">
        <f>IF('Input data'!B318="","",'Input data'!B318)</f>
        <v/>
      </c>
      <c r="C303" s="4" t="str">
        <f>IF('Input data'!C318="","",'Input data'!C318)</f>
        <v/>
      </c>
      <c r="D303" s="4" t="str">
        <f>IF('Input data'!D318="","",'Input data'!D318)</f>
        <v/>
      </c>
      <c r="E303" s="4" t="str">
        <f>IF('Input data'!E318="","",'Input data'!E318)</f>
        <v/>
      </c>
      <c r="F303" s="4" t="str">
        <f>IF('Input data'!F318="","",'Input data'!F318)</f>
        <v/>
      </c>
      <c r="G303" s="4">
        <f>IF('Input data'!G318="","",'Input data'!G318)</f>
        <v>0</v>
      </c>
      <c r="H303" s="4" t="str">
        <f>IF('Input data'!H318&gt;0.5,'Input data'!H318,"")</f>
        <v/>
      </c>
      <c r="I303" s="4" t="str">
        <f>IF('Input data'!I318="","",'Input data'!I318)</f>
        <v/>
      </c>
      <c r="J303" s="12" t="str">
        <f>IF('Result 2005-2012'!$R303="","",IF($M$1=2005,'Result 2005-2012'!J303,IF(AND($M$1=2006,'Calculation sheet'!$AQ303="2005-2012"),'Result 2005-2012'!J303*SUM($Y$7:$AE$7)/7,IF(AND($M$1=2007,'Calculation sheet'!$AQ303="2005-2012"),'Result 2005-2012'!J303*SUM($Z$7:$AE$7)/6,IF(AND($M$1=2008,'Calculation sheet'!$AQ303="2005-2012"),'Result 2005-2012'!J303*SUM($AA$7:$AE$7)/5,IF(AND($M$1=2009,'Calculation sheet'!$AQ303="2005-2012"),'Result 2005-2012'!J303*SUM($AB$7:$AE$7)/4,IF(AND($M$1=2010,'Calculation sheet'!$AQ303="2005-2012"),'Result 2005-2012'!J303*SUM($AC$7:$AE$7)/3,IF(AND($M$1=2011,'Calculation sheet'!$AQ303="2005-2012"),'Result 2005-2012'!J303*SUM($AD$7:$AE$7)/2,IF(AND($M$1=2012,'Calculation sheet'!$AQ303="2005-2012"),'Result 2005-2012'!J303*$AE$7,IF(AND($M$1=2006,'Calculation sheet'!$AQ303="1999-2012"),'Result 2005-2012'!J303*SUM($Y$16:$AE$16)/7,IF(AND($M$1=2007,'Calculation sheet'!$AQ303="1999-2012"),'Result 2005-2012'!J303*SUM($Z$16:$AE$16)/6,IF(AND($M$1=2008,'Calculation sheet'!$AQ303="1999-2012"),'Result 2005-2012'!J303*SUM($AA$16:$AE$16)/5,IF(AND($M$1=2009,'Calculation sheet'!$AQ303="1999-2012"),'Result 2005-2012'!J303*SUM($AB$16:$AE$16)/4,IF(AND($M$1=2010,'Calculation sheet'!$AQ303="1999-2012"),'Result 2005-2012'!J303*SUM($AC$16:$AE$16)/3,IF(AND($M$1=2011,'Calculation sheet'!$AQ303="1999-2012"),'Result 2005-2012'!J303*SUM($AD$16:$AE$16)/2,IF(AND($M$1=2012,'Calculation sheet'!$AQ303="1999-2012"),'Result 2005-2012'!J303*$AE$16,""))))))))))))))))</f>
        <v/>
      </c>
      <c r="K303" s="12" t="str">
        <f>IF('Result 2005-2012'!$R303="","",IF($M$1=2005,'Result 2005-2012'!K303,IF(AND($M$1=2006,'Calculation sheet'!$AQ303="2005-2012"),'Result 2005-2012'!K303*SUM($Y$8:$AE$8)/7,IF(AND($M$1=2007,'Calculation sheet'!$AQ303="2005-2012"),'Result 2005-2012'!K303*SUM($Z$8:$AE$8)/6,IF(AND($M$1=2008,'Calculation sheet'!$AQ303="2005-2012"),'Result 2005-2012'!K303*SUM($AA$8:$AE$8)/5,IF(AND($M$1=2009,'Calculation sheet'!$AQ303="2005-2012"),'Result 2005-2012'!K303*SUM($AB$8:$AE$8)/4,IF(AND($M$1=2010,'Calculation sheet'!$AQ303="2005-2012"),'Result 2005-2012'!K303*SUM($AC$8:$AE$8)/3,IF(AND($M$1=2011,'Calculation sheet'!$AQ303="2005-2012"),'Result 2005-2012'!K303*SUM($AD$8:$AE$8)/2,IF(AND($M$1=2012,'Calculation sheet'!$AQ303="2005-2012"),'Result 2005-2012'!K303*$AE$8,IF(AND($M$1=2006,'Calculation sheet'!$AQ303="1999-2012"),'Result 2005-2012'!K303*SUM($Y$17:$AE$17)/7,IF(AND($M$1=2007,'Calculation sheet'!$AQ303="1999-2012"),'Result 2005-2012'!K303*SUM($Z$17:$AE$17)/6,IF(AND($M$1=2008,'Calculation sheet'!$AQ303="1999-2012"),'Result 2005-2012'!K303*SUM($AA$17:$AE$17)/5,IF(AND($M$1=2009,'Calculation sheet'!$AQ303="1999-2012"),'Result 2005-2012'!K303*SUM($AB$17:$AE$17)/4,IF(AND($M$1=2010,'Calculation sheet'!$AQ303="1999-2012"),'Result 2005-2012'!K303*SUM($AC$17:$AE$17)/3,IF(AND($M$1=2011,'Calculation sheet'!$AQ303="1999-2012"),'Result 2005-2012'!K303*SUM($AD$17:$AE$17)/2,IF(AND($M$1=2012,'Calculation sheet'!$AQ303="1999-2012"),'Result 2005-2012'!K303*$AE$17,""))))))))))))))))</f>
        <v/>
      </c>
      <c r="L303" s="12" t="str">
        <f>IF('Result 2005-2012'!$R303="","",IF($M$1=2005,'Result 2005-2012'!L303,IF(AND($M$1=2006,'Calculation sheet'!$AQ303="2005-2012"),'Result 2005-2012'!L303*SUM($Y$9:$AE$9)/7,IF(AND($M$1=2007,'Calculation sheet'!$AQ303="2005-2012"),'Result 2005-2012'!L303*SUM($Z$9:$AE$9)/6,IF(AND($M$1=2008,'Calculation sheet'!$AQ303="2005-2012"),'Result 2005-2012'!L303*SUM($AA$9:$AE$9)/5,IF(AND($M$1=2009,'Calculation sheet'!$AQ303="2005-2012"),'Result 2005-2012'!L303*SUM($AB$9:$AE$9)/4,IF(AND($M$1=2010,'Calculation sheet'!$AQ303="2005-2012"),'Result 2005-2012'!L303*SUM($AC$9:$AE$9)/3,IF(AND($M$1=2011,'Calculation sheet'!$AQ303="2005-2012"),'Result 2005-2012'!L303*SUM($AD$9:$AE$9)/2,IF(AND($M$1=2012,'Calculation sheet'!$AQ303="2005-2012"),'Result 2005-2012'!L303*$AE$9,IF(AND($M$1=2006,'Calculation sheet'!$AQ303="1999-2012"),'Result 2005-2012'!L303*SUM($Y$18:$AE$18)/7,IF(AND($M$1=2007,'Calculation sheet'!$AQ303="1999-2012"),'Result 2005-2012'!L303*SUM($Z$18:$AE$18)/6,IF(AND($M$1=2008,'Calculation sheet'!$AQ303="1999-2012"),'Result 2005-2012'!L303*SUM($AA$18:$AE$18)/5,IF(AND($M$1=2009,'Calculation sheet'!$AQ303="1999-2012"),'Result 2005-2012'!L303*SUM($AB$18:$AE$18)/4,IF(AND($M$1=2010,'Calculation sheet'!$AQ303="1999-2012"),'Result 2005-2012'!L303*SUM($AC$18:$AE$18)/3,IF(AND($M$1=2011,'Calculation sheet'!$AQ303="1999-2012"),'Result 2005-2012'!L303*SUM($AD$18:$AE$18)/2,IF(AND($M$1=2012,'Calculation sheet'!$AQ303="1999-2012"),'Result 2005-2012'!L303*$AE$18,""))))))))))))))))</f>
        <v/>
      </c>
      <c r="M303" s="12" t="str">
        <f t="shared" si="14"/>
        <v/>
      </c>
      <c r="N303" s="12" t="str">
        <f>IF('Result 2005-2012'!$R303="","",IF($M$1=2005,'Result 2005-2012'!N303,IF(AND($M$1=2006,'Calculation sheet'!$AQ303="2005-2012"),'Result 2005-2012'!N303*SUM($Y$10:$AE$10)/7,IF(AND($M$1=2007,'Calculation sheet'!$AQ303="2005-2012"),'Result 2005-2012'!N303*SUM($Z$10:$AE$10)/6,IF(AND($M$1=2008,'Calculation sheet'!$AQ303="2005-2012"),'Result 2005-2012'!N303*SUM($AA$10:$AE$10)/5,IF(AND($M$1=2009,'Calculation sheet'!$AQ303="2005-2012"),'Result 2005-2012'!N303*SUM($AB$10:$AE$10)/4,IF(AND($M$1=2010,'Calculation sheet'!$AQ303="2005-2012"),'Result 2005-2012'!N303*SUM($AC$10:$AE$10)/3,IF(AND($M$1=2011,'Calculation sheet'!$AQ303="2005-2012"),'Result 2005-2012'!N303*SUM($AD$10:$AE$10)/2,IF(AND($M$1=2012,'Calculation sheet'!$AQ303="2005-2012"),'Result 2005-2012'!N303*$AE$10,IF(AND($M$1=2006,'Calculation sheet'!$AQ303="1999-2012"),'Result 2005-2012'!N303*SUM($Y$16:$AE$16)/7,IF(AND($M$1=2007,'Calculation sheet'!$AQ303="1999-2012"),'Result 2005-2012'!N303*SUM($Z$16:$AE$16)/6,IF(AND($M$1=2008,'Calculation sheet'!$AQ303="1999-2012"),'Result 2005-2012'!N303*SUM($AA$16:$AE$16)/5,IF(AND($M$1=2009,'Calculation sheet'!$AQ303="1999-2012"),'Result 2005-2012'!N303*SUM($AB$16:$AE$16)/4,IF(AND($M$1=2010,'Calculation sheet'!$AQ303="1999-2012"),'Result 2005-2012'!N303*SUM($AC$16:$AE$16)/3,IF(AND($M$1=2011,'Calculation sheet'!$AQ303="1999-2012"),'Result 2005-2012'!N303*SUM($AD$16:$AE$16)/2,IF(AND($M$1=2012,'Calculation sheet'!$AQ303="1999-2012"),'Result 2005-2012'!N303*$AE$16,""))))))))))))))))</f>
        <v/>
      </c>
      <c r="O303" s="12" t="str">
        <f>IF('Result 2005-2012'!$R303="","",IF($M$1=2005,'Result 2005-2012'!O303,IF(AND($M$1=2006,'Calculation sheet'!$AQ303="2005-2012"),'Result 2005-2012'!O303*SUM($Y$10:$AE$10)/7,IF(AND($M$1=2007,'Calculation sheet'!$AQ303="2005-2012"),'Result 2005-2012'!O303*SUM($Z$10:$AE$10)/6,IF(AND($M$1=2008,'Calculation sheet'!$AQ303="2005-2012"),'Result 2005-2012'!O303*SUM($AA$10:$AE$10)/5,IF(AND($M$1=2009,'Calculation sheet'!$AQ303="2005-2012"),'Result 2005-2012'!O303*SUM($AB$10:$AE$10)/4,IF(AND($M$1=2010,'Calculation sheet'!$AQ303="2005-2012"),'Result 2005-2012'!O303*SUM($AC$10:$AE$10)/3,IF(AND($M$1=2011,'Calculation sheet'!$AQ303="2005-2012"),'Result 2005-2012'!O303*SUM($AD$10:$AE$10)/2,IF(AND($M$1=2012,'Calculation sheet'!$AQ303="2005-2012"),'Result 2005-2012'!O303*$AE$10,IF(AND($M$1=2006,'Calculation sheet'!$AQ303="1999-2012"),'Result 2005-2012'!O303*SUM($Y$16:$AE$16)/7,IF(AND($M$1=2007,'Calculation sheet'!$AQ303="1999-2012"),'Result 2005-2012'!O303*SUM($Z$16:$AE$16)/6,IF(AND($M$1=2008,'Calculation sheet'!$AQ303="1999-2012"),'Result 2005-2012'!O303*SUM($AA$16:$AE$16)/5,IF(AND($M$1=2009,'Calculation sheet'!$AQ303="1999-2012"),'Result 2005-2012'!O303*SUM($AB$16:$AE$16)/4,IF(AND($M$1=2010,'Calculation sheet'!$AQ303="1999-2012"),'Result 2005-2012'!O303*SUM($AC$16:$AE$16)/3,IF(AND($M$1=2011,'Calculation sheet'!$AQ303="1999-2012"),'Result 2005-2012'!O303*SUM($AD$16:$AE$16)/2,IF(AND($M$1=2012,'Calculation sheet'!$AQ303="1999-2012"),'Result 2005-2012'!O303*$AE$16,""))))))))))))))))</f>
        <v/>
      </c>
      <c r="P303" s="12" t="str">
        <f>IF('Result 2005-2012'!$R303="","",IF($M$1=2005,'Result 2005-2012'!P303,IF(AND($M$1=2006,'Calculation sheet'!$AQ303="2005-2012"),'Result 2005-2012'!P303*SUM($Y$11:$AE$11)/7,IF(AND($M$1=2007,'Calculation sheet'!$AQ303="2005-2012"),'Result 2005-2012'!P303*SUM($Z$11:$AE$11)/6,IF(AND($M$1=2008,'Calculation sheet'!$AQ303="2005-2012"),'Result 2005-2012'!P303*SUM($AA$11:$AE$11)/5,IF(AND($M$1=2009,'Calculation sheet'!$AQ303="2005-2012"),'Result 2005-2012'!P303*SUM($AB$11:$AE$11)/4,IF(AND($M$1=2010,'Calculation sheet'!$AQ303="2005-2012"),'Result 2005-2012'!P303*SUM($AC$11:$AE$11)/3,IF(AND($M$1=2011,'Calculation sheet'!$AQ303="2005-2012"),'Result 2005-2012'!P303*SUM($AD$11:$AE$11)/2,IF(AND($M$1=2012,'Calculation sheet'!$AQ303="2005-2012"),'Result 2005-2012'!P303*$AE$11,IF(AND($M$1=2006,'Calculation sheet'!$AQ303="1999-2012"),'Result 2005-2012'!P303*SUM($Y$16:$AE$16)/7,IF(AND($M$1=2007,'Calculation sheet'!$AQ303="1999-2012"),'Result 2005-2012'!P303*SUM($Z$16:$AE$16)/6,IF(AND($M$1=2008,'Calculation sheet'!$AQ303="1999-2012"),'Result 2005-2012'!P303*SUM($AA$16:$AE$16)/5,IF(AND($M$1=2009,'Calculation sheet'!$AQ303="1999-2012"),'Result 2005-2012'!P303*SUM($AB$16:$AE$16)/4,IF(AND($M$1=2010,'Calculation sheet'!$AQ303="1999-2012"),'Result 2005-2012'!P303*SUM($AC$16:$AE$16)/3,IF(AND($M$1=2011,'Calculation sheet'!$AQ303="1999-2012"),'Result 2005-2012'!P303*SUM($AD$16:$AE$16)/2,IF(AND($M$1=2012,'Calculation sheet'!$AQ303="1999-2012"),'Result 2005-2012'!P303*$AE$16,""))))))))))))))))</f>
        <v/>
      </c>
      <c r="Q303" s="12" t="str">
        <f t="shared" si="15"/>
        <v/>
      </c>
      <c r="R303" s="14" t="str">
        <f t="shared" si="16"/>
        <v/>
      </c>
    </row>
    <row r="304" spans="1:18" x14ac:dyDescent="0.3">
      <c r="A304" s="4" t="str">
        <f>IF('Input data'!A319="","",'Input data'!A319)</f>
        <v/>
      </c>
      <c r="B304" s="4" t="str">
        <f>IF('Input data'!B319="","",'Input data'!B319)</f>
        <v/>
      </c>
      <c r="C304" s="4" t="str">
        <f>IF('Input data'!C319="","",'Input data'!C319)</f>
        <v/>
      </c>
      <c r="D304" s="4" t="str">
        <f>IF('Input data'!D319="","",'Input data'!D319)</f>
        <v/>
      </c>
      <c r="E304" s="4" t="str">
        <f>IF('Input data'!E319="","",'Input data'!E319)</f>
        <v/>
      </c>
      <c r="F304" s="4" t="str">
        <f>IF('Input data'!F319="","",'Input data'!F319)</f>
        <v/>
      </c>
      <c r="G304" s="4">
        <f>IF('Input data'!G319="","",'Input data'!G319)</f>
        <v>0</v>
      </c>
      <c r="H304" s="4" t="str">
        <f>IF('Input data'!H319&gt;0.5,'Input data'!H319,"")</f>
        <v/>
      </c>
      <c r="I304" s="4" t="str">
        <f>IF('Input data'!I319="","",'Input data'!I319)</f>
        <v/>
      </c>
      <c r="J304" s="12" t="str">
        <f>IF('Result 2005-2012'!$R304="","",IF($M$1=2005,'Result 2005-2012'!J304,IF(AND($M$1=2006,'Calculation sheet'!$AQ304="2005-2012"),'Result 2005-2012'!J304*SUM($Y$7:$AE$7)/7,IF(AND($M$1=2007,'Calculation sheet'!$AQ304="2005-2012"),'Result 2005-2012'!J304*SUM($Z$7:$AE$7)/6,IF(AND($M$1=2008,'Calculation sheet'!$AQ304="2005-2012"),'Result 2005-2012'!J304*SUM($AA$7:$AE$7)/5,IF(AND($M$1=2009,'Calculation sheet'!$AQ304="2005-2012"),'Result 2005-2012'!J304*SUM($AB$7:$AE$7)/4,IF(AND($M$1=2010,'Calculation sheet'!$AQ304="2005-2012"),'Result 2005-2012'!J304*SUM($AC$7:$AE$7)/3,IF(AND($M$1=2011,'Calculation sheet'!$AQ304="2005-2012"),'Result 2005-2012'!J304*SUM($AD$7:$AE$7)/2,IF(AND($M$1=2012,'Calculation sheet'!$AQ304="2005-2012"),'Result 2005-2012'!J304*$AE$7,IF(AND($M$1=2006,'Calculation sheet'!$AQ304="1999-2012"),'Result 2005-2012'!J304*SUM($Y$16:$AE$16)/7,IF(AND($M$1=2007,'Calculation sheet'!$AQ304="1999-2012"),'Result 2005-2012'!J304*SUM($Z$16:$AE$16)/6,IF(AND($M$1=2008,'Calculation sheet'!$AQ304="1999-2012"),'Result 2005-2012'!J304*SUM($AA$16:$AE$16)/5,IF(AND($M$1=2009,'Calculation sheet'!$AQ304="1999-2012"),'Result 2005-2012'!J304*SUM($AB$16:$AE$16)/4,IF(AND($M$1=2010,'Calculation sheet'!$AQ304="1999-2012"),'Result 2005-2012'!J304*SUM($AC$16:$AE$16)/3,IF(AND($M$1=2011,'Calculation sheet'!$AQ304="1999-2012"),'Result 2005-2012'!J304*SUM($AD$16:$AE$16)/2,IF(AND($M$1=2012,'Calculation sheet'!$AQ304="1999-2012"),'Result 2005-2012'!J304*$AE$16,""))))))))))))))))</f>
        <v/>
      </c>
      <c r="K304" s="12" t="str">
        <f>IF('Result 2005-2012'!$R304="","",IF($M$1=2005,'Result 2005-2012'!K304,IF(AND($M$1=2006,'Calculation sheet'!$AQ304="2005-2012"),'Result 2005-2012'!K304*SUM($Y$8:$AE$8)/7,IF(AND($M$1=2007,'Calculation sheet'!$AQ304="2005-2012"),'Result 2005-2012'!K304*SUM($Z$8:$AE$8)/6,IF(AND($M$1=2008,'Calculation sheet'!$AQ304="2005-2012"),'Result 2005-2012'!K304*SUM($AA$8:$AE$8)/5,IF(AND($M$1=2009,'Calculation sheet'!$AQ304="2005-2012"),'Result 2005-2012'!K304*SUM($AB$8:$AE$8)/4,IF(AND($M$1=2010,'Calculation sheet'!$AQ304="2005-2012"),'Result 2005-2012'!K304*SUM($AC$8:$AE$8)/3,IF(AND($M$1=2011,'Calculation sheet'!$AQ304="2005-2012"),'Result 2005-2012'!K304*SUM($AD$8:$AE$8)/2,IF(AND($M$1=2012,'Calculation sheet'!$AQ304="2005-2012"),'Result 2005-2012'!K304*$AE$8,IF(AND($M$1=2006,'Calculation sheet'!$AQ304="1999-2012"),'Result 2005-2012'!K304*SUM($Y$17:$AE$17)/7,IF(AND($M$1=2007,'Calculation sheet'!$AQ304="1999-2012"),'Result 2005-2012'!K304*SUM($Z$17:$AE$17)/6,IF(AND($M$1=2008,'Calculation sheet'!$AQ304="1999-2012"),'Result 2005-2012'!K304*SUM($AA$17:$AE$17)/5,IF(AND($M$1=2009,'Calculation sheet'!$AQ304="1999-2012"),'Result 2005-2012'!K304*SUM($AB$17:$AE$17)/4,IF(AND($M$1=2010,'Calculation sheet'!$AQ304="1999-2012"),'Result 2005-2012'!K304*SUM($AC$17:$AE$17)/3,IF(AND($M$1=2011,'Calculation sheet'!$AQ304="1999-2012"),'Result 2005-2012'!K304*SUM($AD$17:$AE$17)/2,IF(AND($M$1=2012,'Calculation sheet'!$AQ304="1999-2012"),'Result 2005-2012'!K304*$AE$17,""))))))))))))))))</f>
        <v/>
      </c>
      <c r="L304" s="12" t="str">
        <f>IF('Result 2005-2012'!$R304="","",IF($M$1=2005,'Result 2005-2012'!L304,IF(AND($M$1=2006,'Calculation sheet'!$AQ304="2005-2012"),'Result 2005-2012'!L304*SUM($Y$9:$AE$9)/7,IF(AND($M$1=2007,'Calculation sheet'!$AQ304="2005-2012"),'Result 2005-2012'!L304*SUM($Z$9:$AE$9)/6,IF(AND($M$1=2008,'Calculation sheet'!$AQ304="2005-2012"),'Result 2005-2012'!L304*SUM($AA$9:$AE$9)/5,IF(AND($M$1=2009,'Calculation sheet'!$AQ304="2005-2012"),'Result 2005-2012'!L304*SUM($AB$9:$AE$9)/4,IF(AND($M$1=2010,'Calculation sheet'!$AQ304="2005-2012"),'Result 2005-2012'!L304*SUM($AC$9:$AE$9)/3,IF(AND($M$1=2011,'Calculation sheet'!$AQ304="2005-2012"),'Result 2005-2012'!L304*SUM($AD$9:$AE$9)/2,IF(AND($M$1=2012,'Calculation sheet'!$AQ304="2005-2012"),'Result 2005-2012'!L304*$AE$9,IF(AND($M$1=2006,'Calculation sheet'!$AQ304="1999-2012"),'Result 2005-2012'!L304*SUM($Y$18:$AE$18)/7,IF(AND($M$1=2007,'Calculation sheet'!$AQ304="1999-2012"),'Result 2005-2012'!L304*SUM($Z$18:$AE$18)/6,IF(AND($M$1=2008,'Calculation sheet'!$AQ304="1999-2012"),'Result 2005-2012'!L304*SUM($AA$18:$AE$18)/5,IF(AND($M$1=2009,'Calculation sheet'!$AQ304="1999-2012"),'Result 2005-2012'!L304*SUM($AB$18:$AE$18)/4,IF(AND($M$1=2010,'Calculation sheet'!$AQ304="1999-2012"),'Result 2005-2012'!L304*SUM($AC$18:$AE$18)/3,IF(AND($M$1=2011,'Calculation sheet'!$AQ304="1999-2012"),'Result 2005-2012'!L304*SUM($AD$18:$AE$18)/2,IF(AND($M$1=2012,'Calculation sheet'!$AQ304="1999-2012"),'Result 2005-2012'!L304*$AE$18,""))))))))))))))))</f>
        <v/>
      </c>
      <c r="M304" s="12" t="str">
        <f t="shared" si="14"/>
        <v/>
      </c>
      <c r="N304" s="12" t="str">
        <f>IF('Result 2005-2012'!$R304="","",IF($M$1=2005,'Result 2005-2012'!N304,IF(AND($M$1=2006,'Calculation sheet'!$AQ304="2005-2012"),'Result 2005-2012'!N304*SUM($Y$10:$AE$10)/7,IF(AND($M$1=2007,'Calculation sheet'!$AQ304="2005-2012"),'Result 2005-2012'!N304*SUM($Z$10:$AE$10)/6,IF(AND($M$1=2008,'Calculation sheet'!$AQ304="2005-2012"),'Result 2005-2012'!N304*SUM($AA$10:$AE$10)/5,IF(AND($M$1=2009,'Calculation sheet'!$AQ304="2005-2012"),'Result 2005-2012'!N304*SUM($AB$10:$AE$10)/4,IF(AND($M$1=2010,'Calculation sheet'!$AQ304="2005-2012"),'Result 2005-2012'!N304*SUM($AC$10:$AE$10)/3,IF(AND($M$1=2011,'Calculation sheet'!$AQ304="2005-2012"),'Result 2005-2012'!N304*SUM($AD$10:$AE$10)/2,IF(AND($M$1=2012,'Calculation sheet'!$AQ304="2005-2012"),'Result 2005-2012'!N304*$AE$10,IF(AND($M$1=2006,'Calculation sheet'!$AQ304="1999-2012"),'Result 2005-2012'!N304*SUM($Y$16:$AE$16)/7,IF(AND($M$1=2007,'Calculation sheet'!$AQ304="1999-2012"),'Result 2005-2012'!N304*SUM($Z$16:$AE$16)/6,IF(AND($M$1=2008,'Calculation sheet'!$AQ304="1999-2012"),'Result 2005-2012'!N304*SUM($AA$16:$AE$16)/5,IF(AND($M$1=2009,'Calculation sheet'!$AQ304="1999-2012"),'Result 2005-2012'!N304*SUM($AB$16:$AE$16)/4,IF(AND($M$1=2010,'Calculation sheet'!$AQ304="1999-2012"),'Result 2005-2012'!N304*SUM($AC$16:$AE$16)/3,IF(AND($M$1=2011,'Calculation sheet'!$AQ304="1999-2012"),'Result 2005-2012'!N304*SUM($AD$16:$AE$16)/2,IF(AND($M$1=2012,'Calculation sheet'!$AQ304="1999-2012"),'Result 2005-2012'!N304*$AE$16,""))))))))))))))))</f>
        <v/>
      </c>
      <c r="O304" s="12" t="str">
        <f>IF('Result 2005-2012'!$R304="","",IF($M$1=2005,'Result 2005-2012'!O304,IF(AND($M$1=2006,'Calculation sheet'!$AQ304="2005-2012"),'Result 2005-2012'!O304*SUM($Y$10:$AE$10)/7,IF(AND($M$1=2007,'Calculation sheet'!$AQ304="2005-2012"),'Result 2005-2012'!O304*SUM($Z$10:$AE$10)/6,IF(AND($M$1=2008,'Calculation sheet'!$AQ304="2005-2012"),'Result 2005-2012'!O304*SUM($AA$10:$AE$10)/5,IF(AND($M$1=2009,'Calculation sheet'!$AQ304="2005-2012"),'Result 2005-2012'!O304*SUM($AB$10:$AE$10)/4,IF(AND($M$1=2010,'Calculation sheet'!$AQ304="2005-2012"),'Result 2005-2012'!O304*SUM($AC$10:$AE$10)/3,IF(AND($M$1=2011,'Calculation sheet'!$AQ304="2005-2012"),'Result 2005-2012'!O304*SUM($AD$10:$AE$10)/2,IF(AND($M$1=2012,'Calculation sheet'!$AQ304="2005-2012"),'Result 2005-2012'!O304*$AE$10,IF(AND($M$1=2006,'Calculation sheet'!$AQ304="1999-2012"),'Result 2005-2012'!O304*SUM($Y$16:$AE$16)/7,IF(AND($M$1=2007,'Calculation sheet'!$AQ304="1999-2012"),'Result 2005-2012'!O304*SUM($Z$16:$AE$16)/6,IF(AND($M$1=2008,'Calculation sheet'!$AQ304="1999-2012"),'Result 2005-2012'!O304*SUM($AA$16:$AE$16)/5,IF(AND($M$1=2009,'Calculation sheet'!$AQ304="1999-2012"),'Result 2005-2012'!O304*SUM($AB$16:$AE$16)/4,IF(AND($M$1=2010,'Calculation sheet'!$AQ304="1999-2012"),'Result 2005-2012'!O304*SUM($AC$16:$AE$16)/3,IF(AND($M$1=2011,'Calculation sheet'!$AQ304="1999-2012"),'Result 2005-2012'!O304*SUM($AD$16:$AE$16)/2,IF(AND($M$1=2012,'Calculation sheet'!$AQ304="1999-2012"),'Result 2005-2012'!O304*$AE$16,""))))))))))))))))</f>
        <v/>
      </c>
      <c r="P304" s="12" t="str">
        <f>IF('Result 2005-2012'!$R304="","",IF($M$1=2005,'Result 2005-2012'!P304,IF(AND($M$1=2006,'Calculation sheet'!$AQ304="2005-2012"),'Result 2005-2012'!P304*SUM($Y$11:$AE$11)/7,IF(AND($M$1=2007,'Calculation sheet'!$AQ304="2005-2012"),'Result 2005-2012'!P304*SUM($Z$11:$AE$11)/6,IF(AND($M$1=2008,'Calculation sheet'!$AQ304="2005-2012"),'Result 2005-2012'!P304*SUM($AA$11:$AE$11)/5,IF(AND($M$1=2009,'Calculation sheet'!$AQ304="2005-2012"),'Result 2005-2012'!P304*SUM($AB$11:$AE$11)/4,IF(AND($M$1=2010,'Calculation sheet'!$AQ304="2005-2012"),'Result 2005-2012'!P304*SUM($AC$11:$AE$11)/3,IF(AND($M$1=2011,'Calculation sheet'!$AQ304="2005-2012"),'Result 2005-2012'!P304*SUM($AD$11:$AE$11)/2,IF(AND($M$1=2012,'Calculation sheet'!$AQ304="2005-2012"),'Result 2005-2012'!P304*$AE$11,IF(AND($M$1=2006,'Calculation sheet'!$AQ304="1999-2012"),'Result 2005-2012'!P304*SUM($Y$16:$AE$16)/7,IF(AND($M$1=2007,'Calculation sheet'!$AQ304="1999-2012"),'Result 2005-2012'!P304*SUM($Z$16:$AE$16)/6,IF(AND($M$1=2008,'Calculation sheet'!$AQ304="1999-2012"),'Result 2005-2012'!P304*SUM($AA$16:$AE$16)/5,IF(AND($M$1=2009,'Calculation sheet'!$AQ304="1999-2012"),'Result 2005-2012'!P304*SUM($AB$16:$AE$16)/4,IF(AND($M$1=2010,'Calculation sheet'!$AQ304="1999-2012"),'Result 2005-2012'!P304*SUM($AC$16:$AE$16)/3,IF(AND($M$1=2011,'Calculation sheet'!$AQ304="1999-2012"),'Result 2005-2012'!P304*SUM($AD$16:$AE$16)/2,IF(AND($M$1=2012,'Calculation sheet'!$AQ304="1999-2012"),'Result 2005-2012'!P304*$AE$16,""))))))))))))))))</f>
        <v/>
      </c>
      <c r="Q304" s="12" t="str">
        <f t="shared" si="15"/>
        <v/>
      </c>
      <c r="R304" s="14" t="str">
        <f t="shared" si="16"/>
        <v/>
      </c>
    </row>
    <row r="305" spans="1:18" x14ac:dyDescent="0.3">
      <c r="A305" s="4" t="str">
        <f>IF('Input data'!A320="","",'Input data'!A320)</f>
        <v/>
      </c>
      <c r="B305" s="4" t="str">
        <f>IF('Input data'!B320="","",'Input data'!B320)</f>
        <v/>
      </c>
      <c r="C305" s="4" t="str">
        <f>IF('Input data'!C320="","",'Input data'!C320)</f>
        <v/>
      </c>
      <c r="D305" s="4" t="str">
        <f>IF('Input data'!D320="","",'Input data'!D320)</f>
        <v/>
      </c>
      <c r="E305" s="4" t="str">
        <f>IF('Input data'!E320="","",'Input data'!E320)</f>
        <v/>
      </c>
      <c r="F305" s="4" t="str">
        <f>IF('Input data'!F320="","",'Input data'!F320)</f>
        <v/>
      </c>
      <c r="G305" s="4">
        <f>IF('Input data'!G320="","",'Input data'!G320)</f>
        <v>0</v>
      </c>
      <c r="H305" s="4" t="str">
        <f>IF('Input data'!H320&gt;0.5,'Input data'!H320,"")</f>
        <v/>
      </c>
      <c r="I305" s="4" t="str">
        <f>IF('Input data'!I320="","",'Input data'!I320)</f>
        <v/>
      </c>
      <c r="J305" s="12" t="str">
        <f>IF('Result 2005-2012'!$R305="","",IF($M$1=2005,'Result 2005-2012'!J305,IF(AND($M$1=2006,'Calculation sheet'!$AQ305="2005-2012"),'Result 2005-2012'!J305*SUM($Y$7:$AE$7)/7,IF(AND($M$1=2007,'Calculation sheet'!$AQ305="2005-2012"),'Result 2005-2012'!J305*SUM($Z$7:$AE$7)/6,IF(AND($M$1=2008,'Calculation sheet'!$AQ305="2005-2012"),'Result 2005-2012'!J305*SUM($AA$7:$AE$7)/5,IF(AND($M$1=2009,'Calculation sheet'!$AQ305="2005-2012"),'Result 2005-2012'!J305*SUM($AB$7:$AE$7)/4,IF(AND($M$1=2010,'Calculation sheet'!$AQ305="2005-2012"),'Result 2005-2012'!J305*SUM($AC$7:$AE$7)/3,IF(AND($M$1=2011,'Calculation sheet'!$AQ305="2005-2012"),'Result 2005-2012'!J305*SUM($AD$7:$AE$7)/2,IF(AND($M$1=2012,'Calculation sheet'!$AQ305="2005-2012"),'Result 2005-2012'!J305*$AE$7,IF(AND($M$1=2006,'Calculation sheet'!$AQ305="1999-2012"),'Result 2005-2012'!J305*SUM($Y$16:$AE$16)/7,IF(AND($M$1=2007,'Calculation sheet'!$AQ305="1999-2012"),'Result 2005-2012'!J305*SUM($Z$16:$AE$16)/6,IF(AND($M$1=2008,'Calculation sheet'!$AQ305="1999-2012"),'Result 2005-2012'!J305*SUM($AA$16:$AE$16)/5,IF(AND($M$1=2009,'Calculation sheet'!$AQ305="1999-2012"),'Result 2005-2012'!J305*SUM($AB$16:$AE$16)/4,IF(AND($M$1=2010,'Calculation sheet'!$AQ305="1999-2012"),'Result 2005-2012'!J305*SUM($AC$16:$AE$16)/3,IF(AND($M$1=2011,'Calculation sheet'!$AQ305="1999-2012"),'Result 2005-2012'!J305*SUM($AD$16:$AE$16)/2,IF(AND($M$1=2012,'Calculation sheet'!$AQ305="1999-2012"),'Result 2005-2012'!J305*$AE$16,""))))))))))))))))</f>
        <v/>
      </c>
      <c r="K305" s="12" t="str">
        <f>IF('Result 2005-2012'!$R305="","",IF($M$1=2005,'Result 2005-2012'!K305,IF(AND($M$1=2006,'Calculation sheet'!$AQ305="2005-2012"),'Result 2005-2012'!K305*SUM($Y$8:$AE$8)/7,IF(AND($M$1=2007,'Calculation sheet'!$AQ305="2005-2012"),'Result 2005-2012'!K305*SUM($Z$8:$AE$8)/6,IF(AND($M$1=2008,'Calculation sheet'!$AQ305="2005-2012"),'Result 2005-2012'!K305*SUM($AA$8:$AE$8)/5,IF(AND($M$1=2009,'Calculation sheet'!$AQ305="2005-2012"),'Result 2005-2012'!K305*SUM($AB$8:$AE$8)/4,IF(AND($M$1=2010,'Calculation sheet'!$AQ305="2005-2012"),'Result 2005-2012'!K305*SUM($AC$8:$AE$8)/3,IF(AND($M$1=2011,'Calculation sheet'!$AQ305="2005-2012"),'Result 2005-2012'!K305*SUM($AD$8:$AE$8)/2,IF(AND($M$1=2012,'Calculation sheet'!$AQ305="2005-2012"),'Result 2005-2012'!K305*$AE$8,IF(AND($M$1=2006,'Calculation sheet'!$AQ305="1999-2012"),'Result 2005-2012'!K305*SUM($Y$17:$AE$17)/7,IF(AND($M$1=2007,'Calculation sheet'!$AQ305="1999-2012"),'Result 2005-2012'!K305*SUM($Z$17:$AE$17)/6,IF(AND($M$1=2008,'Calculation sheet'!$AQ305="1999-2012"),'Result 2005-2012'!K305*SUM($AA$17:$AE$17)/5,IF(AND($M$1=2009,'Calculation sheet'!$AQ305="1999-2012"),'Result 2005-2012'!K305*SUM($AB$17:$AE$17)/4,IF(AND($M$1=2010,'Calculation sheet'!$AQ305="1999-2012"),'Result 2005-2012'!K305*SUM($AC$17:$AE$17)/3,IF(AND($M$1=2011,'Calculation sheet'!$AQ305="1999-2012"),'Result 2005-2012'!K305*SUM($AD$17:$AE$17)/2,IF(AND($M$1=2012,'Calculation sheet'!$AQ305="1999-2012"),'Result 2005-2012'!K305*$AE$17,""))))))))))))))))</f>
        <v/>
      </c>
      <c r="L305" s="12" t="str">
        <f>IF('Result 2005-2012'!$R305="","",IF($M$1=2005,'Result 2005-2012'!L305,IF(AND($M$1=2006,'Calculation sheet'!$AQ305="2005-2012"),'Result 2005-2012'!L305*SUM($Y$9:$AE$9)/7,IF(AND($M$1=2007,'Calculation sheet'!$AQ305="2005-2012"),'Result 2005-2012'!L305*SUM($Z$9:$AE$9)/6,IF(AND($M$1=2008,'Calculation sheet'!$AQ305="2005-2012"),'Result 2005-2012'!L305*SUM($AA$9:$AE$9)/5,IF(AND($M$1=2009,'Calculation sheet'!$AQ305="2005-2012"),'Result 2005-2012'!L305*SUM($AB$9:$AE$9)/4,IF(AND($M$1=2010,'Calculation sheet'!$AQ305="2005-2012"),'Result 2005-2012'!L305*SUM($AC$9:$AE$9)/3,IF(AND($M$1=2011,'Calculation sheet'!$AQ305="2005-2012"),'Result 2005-2012'!L305*SUM($AD$9:$AE$9)/2,IF(AND($M$1=2012,'Calculation sheet'!$AQ305="2005-2012"),'Result 2005-2012'!L305*$AE$9,IF(AND($M$1=2006,'Calculation sheet'!$AQ305="1999-2012"),'Result 2005-2012'!L305*SUM($Y$18:$AE$18)/7,IF(AND($M$1=2007,'Calculation sheet'!$AQ305="1999-2012"),'Result 2005-2012'!L305*SUM($Z$18:$AE$18)/6,IF(AND($M$1=2008,'Calculation sheet'!$AQ305="1999-2012"),'Result 2005-2012'!L305*SUM($AA$18:$AE$18)/5,IF(AND($M$1=2009,'Calculation sheet'!$AQ305="1999-2012"),'Result 2005-2012'!L305*SUM($AB$18:$AE$18)/4,IF(AND($M$1=2010,'Calculation sheet'!$AQ305="1999-2012"),'Result 2005-2012'!L305*SUM($AC$18:$AE$18)/3,IF(AND($M$1=2011,'Calculation sheet'!$AQ305="1999-2012"),'Result 2005-2012'!L305*SUM($AD$18:$AE$18)/2,IF(AND($M$1=2012,'Calculation sheet'!$AQ305="1999-2012"),'Result 2005-2012'!L305*$AE$18,""))))))))))))))))</f>
        <v/>
      </c>
      <c r="M305" s="12" t="str">
        <f t="shared" si="14"/>
        <v/>
      </c>
      <c r="N305" s="12" t="str">
        <f>IF('Result 2005-2012'!$R305="","",IF($M$1=2005,'Result 2005-2012'!N305,IF(AND($M$1=2006,'Calculation sheet'!$AQ305="2005-2012"),'Result 2005-2012'!N305*SUM($Y$10:$AE$10)/7,IF(AND($M$1=2007,'Calculation sheet'!$AQ305="2005-2012"),'Result 2005-2012'!N305*SUM($Z$10:$AE$10)/6,IF(AND($M$1=2008,'Calculation sheet'!$AQ305="2005-2012"),'Result 2005-2012'!N305*SUM($AA$10:$AE$10)/5,IF(AND($M$1=2009,'Calculation sheet'!$AQ305="2005-2012"),'Result 2005-2012'!N305*SUM($AB$10:$AE$10)/4,IF(AND($M$1=2010,'Calculation sheet'!$AQ305="2005-2012"),'Result 2005-2012'!N305*SUM($AC$10:$AE$10)/3,IF(AND($M$1=2011,'Calculation sheet'!$AQ305="2005-2012"),'Result 2005-2012'!N305*SUM($AD$10:$AE$10)/2,IF(AND($M$1=2012,'Calculation sheet'!$AQ305="2005-2012"),'Result 2005-2012'!N305*$AE$10,IF(AND($M$1=2006,'Calculation sheet'!$AQ305="1999-2012"),'Result 2005-2012'!N305*SUM($Y$16:$AE$16)/7,IF(AND($M$1=2007,'Calculation sheet'!$AQ305="1999-2012"),'Result 2005-2012'!N305*SUM($Z$16:$AE$16)/6,IF(AND($M$1=2008,'Calculation sheet'!$AQ305="1999-2012"),'Result 2005-2012'!N305*SUM($AA$16:$AE$16)/5,IF(AND($M$1=2009,'Calculation sheet'!$AQ305="1999-2012"),'Result 2005-2012'!N305*SUM($AB$16:$AE$16)/4,IF(AND($M$1=2010,'Calculation sheet'!$AQ305="1999-2012"),'Result 2005-2012'!N305*SUM($AC$16:$AE$16)/3,IF(AND($M$1=2011,'Calculation sheet'!$AQ305="1999-2012"),'Result 2005-2012'!N305*SUM($AD$16:$AE$16)/2,IF(AND($M$1=2012,'Calculation sheet'!$AQ305="1999-2012"),'Result 2005-2012'!N305*$AE$16,""))))))))))))))))</f>
        <v/>
      </c>
      <c r="O305" s="12" t="str">
        <f>IF('Result 2005-2012'!$R305="","",IF($M$1=2005,'Result 2005-2012'!O305,IF(AND($M$1=2006,'Calculation sheet'!$AQ305="2005-2012"),'Result 2005-2012'!O305*SUM($Y$10:$AE$10)/7,IF(AND($M$1=2007,'Calculation sheet'!$AQ305="2005-2012"),'Result 2005-2012'!O305*SUM($Z$10:$AE$10)/6,IF(AND($M$1=2008,'Calculation sheet'!$AQ305="2005-2012"),'Result 2005-2012'!O305*SUM($AA$10:$AE$10)/5,IF(AND($M$1=2009,'Calculation sheet'!$AQ305="2005-2012"),'Result 2005-2012'!O305*SUM($AB$10:$AE$10)/4,IF(AND($M$1=2010,'Calculation sheet'!$AQ305="2005-2012"),'Result 2005-2012'!O305*SUM($AC$10:$AE$10)/3,IF(AND($M$1=2011,'Calculation sheet'!$AQ305="2005-2012"),'Result 2005-2012'!O305*SUM($AD$10:$AE$10)/2,IF(AND($M$1=2012,'Calculation sheet'!$AQ305="2005-2012"),'Result 2005-2012'!O305*$AE$10,IF(AND($M$1=2006,'Calculation sheet'!$AQ305="1999-2012"),'Result 2005-2012'!O305*SUM($Y$16:$AE$16)/7,IF(AND($M$1=2007,'Calculation sheet'!$AQ305="1999-2012"),'Result 2005-2012'!O305*SUM($Z$16:$AE$16)/6,IF(AND($M$1=2008,'Calculation sheet'!$AQ305="1999-2012"),'Result 2005-2012'!O305*SUM($AA$16:$AE$16)/5,IF(AND($M$1=2009,'Calculation sheet'!$AQ305="1999-2012"),'Result 2005-2012'!O305*SUM($AB$16:$AE$16)/4,IF(AND($M$1=2010,'Calculation sheet'!$AQ305="1999-2012"),'Result 2005-2012'!O305*SUM($AC$16:$AE$16)/3,IF(AND($M$1=2011,'Calculation sheet'!$AQ305="1999-2012"),'Result 2005-2012'!O305*SUM($AD$16:$AE$16)/2,IF(AND($M$1=2012,'Calculation sheet'!$AQ305="1999-2012"),'Result 2005-2012'!O305*$AE$16,""))))))))))))))))</f>
        <v/>
      </c>
      <c r="P305" s="12" t="str">
        <f>IF('Result 2005-2012'!$R305="","",IF($M$1=2005,'Result 2005-2012'!P305,IF(AND($M$1=2006,'Calculation sheet'!$AQ305="2005-2012"),'Result 2005-2012'!P305*SUM($Y$11:$AE$11)/7,IF(AND($M$1=2007,'Calculation sheet'!$AQ305="2005-2012"),'Result 2005-2012'!P305*SUM($Z$11:$AE$11)/6,IF(AND($M$1=2008,'Calculation sheet'!$AQ305="2005-2012"),'Result 2005-2012'!P305*SUM($AA$11:$AE$11)/5,IF(AND($M$1=2009,'Calculation sheet'!$AQ305="2005-2012"),'Result 2005-2012'!P305*SUM($AB$11:$AE$11)/4,IF(AND($M$1=2010,'Calculation sheet'!$AQ305="2005-2012"),'Result 2005-2012'!P305*SUM($AC$11:$AE$11)/3,IF(AND($M$1=2011,'Calculation sheet'!$AQ305="2005-2012"),'Result 2005-2012'!P305*SUM($AD$11:$AE$11)/2,IF(AND($M$1=2012,'Calculation sheet'!$AQ305="2005-2012"),'Result 2005-2012'!P305*$AE$11,IF(AND($M$1=2006,'Calculation sheet'!$AQ305="1999-2012"),'Result 2005-2012'!P305*SUM($Y$16:$AE$16)/7,IF(AND($M$1=2007,'Calculation sheet'!$AQ305="1999-2012"),'Result 2005-2012'!P305*SUM($Z$16:$AE$16)/6,IF(AND($M$1=2008,'Calculation sheet'!$AQ305="1999-2012"),'Result 2005-2012'!P305*SUM($AA$16:$AE$16)/5,IF(AND($M$1=2009,'Calculation sheet'!$AQ305="1999-2012"),'Result 2005-2012'!P305*SUM($AB$16:$AE$16)/4,IF(AND($M$1=2010,'Calculation sheet'!$AQ305="1999-2012"),'Result 2005-2012'!P305*SUM($AC$16:$AE$16)/3,IF(AND($M$1=2011,'Calculation sheet'!$AQ305="1999-2012"),'Result 2005-2012'!P305*SUM($AD$16:$AE$16)/2,IF(AND($M$1=2012,'Calculation sheet'!$AQ305="1999-2012"),'Result 2005-2012'!P305*$AE$16,""))))))))))))))))</f>
        <v/>
      </c>
      <c r="Q305" s="12" t="str">
        <f t="shared" si="15"/>
        <v/>
      </c>
      <c r="R305" s="14" t="str">
        <f t="shared" si="16"/>
        <v/>
      </c>
    </row>
    <row r="306" spans="1:18" x14ac:dyDescent="0.3">
      <c r="A306" s="4" t="str">
        <f>IF('Input data'!A321="","",'Input data'!A321)</f>
        <v/>
      </c>
      <c r="B306" s="4" t="str">
        <f>IF('Input data'!B321="","",'Input data'!B321)</f>
        <v/>
      </c>
      <c r="C306" s="4" t="str">
        <f>IF('Input data'!C321="","",'Input data'!C321)</f>
        <v/>
      </c>
      <c r="D306" s="4" t="str">
        <f>IF('Input data'!D321="","",'Input data'!D321)</f>
        <v/>
      </c>
      <c r="E306" s="4" t="str">
        <f>IF('Input data'!E321="","",'Input data'!E321)</f>
        <v/>
      </c>
      <c r="F306" s="4" t="str">
        <f>IF('Input data'!F321="","",'Input data'!F321)</f>
        <v/>
      </c>
      <c r="G306" s="4">
        <f>IF('Input data'!G321="","",'Input data'!G321)</f>
        <v>0</v>
      </c>
      <c r="H306" s="4" t="str">
        <f>IF('Input data'!H321&gt;0.5,'Input data'!H321,"")</f>
        <v/>
      </c>
      <c r="I306" s="4" t="str">
        <f>IF('Input data'!I321="","",'Input data'!I321)</f>
        <v/>
      </c>
      <c r="J306" s="12" t="str">
        <f>IF('Result 2005-2012'!$R306="","",IF($M$1=2005,'Result 2005-2012'!J306,IF(AND($M$1=2006,'Calculation sheet'!$AQ306="2005-2012"),'Result 2005-2012'!J306*SUM($Y$7:$AE$7)/7,IF(AND($M$1=2007,'Calculation sheet'!$AQ306="2005-2012"),'Result 2005-2012'!J306*SUM($Z$7:$AE$7)/6,IF(AND($M$1=2008,'Calculation sheet'!$AQ306="2005-2012"),'Result 2005-2012'!J306*SUM($AA$7:$AE$7)/5,IF(AND($M$1=2009,'Calculation sheet'!$AQ306="2005-2012"),'Result 2005-2012'!J306*SUM($AB$7:$AE$7)/4,IF(AND($M$1=2010,'Calculation sheet'!$AQ306="2005-2012"),'Result 2005-2012'!J306*SUM($AC$7:$AE$7)/3,IF(AND($M$1=2011,'Calculation sheet'!$AQ306="2005-2012"),'Result 2005-2012'!J306*SUM($AD$7:$AE$7)/2,IF(AND($M$1=2012,'Calculation sheet'!$AQ306="2005-2012"),'Result 2005-2012'!J306*$AE$7,IF(AND($M$1=2006,'Calculation sheet'!$AQ306="1999-2012"),'Result 2005-2012'!J306*SUM($Y$16:$AE$16)/7,IF(AND($M$1=2007,'Calculation sheet'!$AQ306="1999-2012"),'Result 2005-2012'!J306*SUM($Z$16:$AE$16)/6,IF(AND($M$1=2008,'Calculation sheet'!$AQ306="1999-2012"),'Result 2005-2012'!J306*SUM($AA$16:$AE$16)/5,IF(AND($M$1=2009,'Calculation sheet'!$AQ306="1999-2012"),'Result 2005-2012'!J306*SUM($AB$16:$AE$16)/4,IF(AND($M$1=2010,'Calculation sheet'!$AQ306="1999-2012"),'Result 2005-2012'!J306*SUM($AC$16:$AE$16)/3,IF(AND($M$1=2011,'Calculation sheet'!$AQ306="1999-2012"),'Result 2005-2012'!J306*SUM($AD$16:$AE$16)/2,IF(AND($M$1=2012,'Calculation sheet'!$AQ306="1999-2012"),'Result 2005-2012'!J306*$AE$16,""))))))))))))))))</f>
        <v/>
      </c>
      <c r="K306" s="12" t="str">
        <f>IF('Result 2005-2012'!$R306="","",IF($M$1=2005,'Result 2005-2012'!K306,IF(AND($M$1=2006,'Calculation sheet'!$AQ306="2005-2012"),'Result 2005-2012'!K306*SUM($Y$8:$AE$8)/7,IF(AND($M$1=2007,'Calculation sheet'!$AQ306="2005-2012"),'Result 2005-2012'!K306*SUM($Z$8:$AE$8)/6,IF(AND($M$1=2008,'Calculation sheet'!$AQ306="2005-2012"),'Result 2005-2012'!K306*SUM($AA$8:$AE$8)/5,IF(AND($M$1=2009,'Calculation sheet'!$AQ306="2005-2012"),'Result 2005-2012'!K306*SUM($AB$8:$AE$8)/4,IF(AND($M$1=2010,'Calculation sheet'!$AQ306="2005-2012"),'Result 2005-2012'!K306*SUM($AC$8:$AE$8)/3,IF(AND($M$1=2011,'Calculation sheet'!$AQ306="2005-2012"),'Result 2005-2012'!K306*SUM($AD$8:$AE$8)/2,IF(AND($M$1=2012,'Calculation sheet'!$AQ306="2005-2012"),'Result 2005-2012'!K306*$AE$8,IF(AND($M$1=2006,'Calculation sheet'!$AQ306="1999-2012"),'Result 2005-2012'!K306*SUM($Y$17:$AE$17)/7,IF(AND($M$1=2007,'Calculation sheet'!$AQ306="1999-2012"),'Result 2005-2012'!K306*SUM($Z$17:$AE$17)/6,IF(AND($M$1=2008,'Calculation sheet'!$AQ306="1999-2012"),'Result 2005-2012'!K306*SUM($AA$17:$AE$17)/5,IF(AND($M$1=2009,'Calculation sheet'!$AQ306="1999-2012"),'Result 2005-2012'!K306*SUM($AB$17:$AE$17)/4,IF(AND($M$1=2010,'Calculation sheet'!$AQ306="1999-2012"),'Result 2005-2012'!K306*SUM($AC$17:$AE$17)/3,IF(AND($M$1=2011,'Calculation sheet'!$AQ306="1999-2012"),'Result 2005-2012'!K306*SUM($AD$17:$AE$17)/2,IF(AND($M$1=2012,'Calculation sheet'!$AQ306="1999-2012"),'Result 2005-2012'!K306*$AE$17,""))))))))))))))))</f>
        <v/>
      </c>
      <c r="L306" s="12" t="str">
        <f>IF('Result 2005-2012'!$R306="","",IF($M$1=2005,'Result 2005-2012'!L306,IF(AND($M$1=2006,'Calculation sheet'!$AQ306="2005-2012"),'Result 2005-2012'!L306*SUM($Y$9:$AE$9)/7,IF(AND($M$1=2007,'Calculation sheet'!$AQ306="2005-2012"),'Result 2005-2012'!L306*SUM($Z$9:$AE$9)/6,IF(AND($M$1=2008,'Calculation sheet'!$AQ306="2005-2012"),'Result 2005-2012'!L306*SUM($AA$9:$AE$9)/5,IF(AND($M$1=2009,'Calculation sheet'!$AQ306="2005-2012"),'Result 2005-2012'!L306*SUM($AB$9:$AE$9)/4,IF(AND($M$1=2010,'Calculation sheet'!$AQ306="2005-2012"),'Result 2005-2012'!L306*SUM($AC$9:$AE$9)/3,IF(AND($M$1=2011,'Calculation sheet'!$AQ306="2005-2012"),'Result 2005-2012'!L306*SUM($AD$9:$AE$9)/2,IF(AND($M$1=2012,'Calculation sheet'!$AQ306="2005-2012"),'Result 2005-2012'!L306*$AE$9,IF(AND($M$1=2006,'Calculation sheet'!$AQ306="1999-2012"),'Result 2005-2012'!L306*SUM($Y$18:$AE$18)/7,IF(AND($M$1=2007,'Calculation sheet'!$AQ306="1999-2012"),'Result 2005-2012'!L306*SUM($Z$18:$AE$18)/6,IF(AND($M$1=2008,'Calculation sheet'!$AQ306="1999-2012"),'Result 2005-2012'!L306*SUM($AA$18:$AE$18)/5,IF(AND($M$1=2009,'Calculation sheet'!$AQ306="1999-2012"),'Result 2005-2012'!L306*SUM($AB$18:$AE$18)/4,IF(AND($M$1=2010,'Calculation sheet'!$AQ306="1999-2012"),'Result 2005-2012'!L306*SUM($AC$18:$AE$18)/3,IF(AND($M$1=2011,'Calculation sheet'!$AQ306="1999-2012"),'Result 2005-2012'!L306*SUM($AD$18:$AE$18)/2,IF(AND($M$1=2012,'Calculation sheet'!$AQ306="1999-2012"),'Result 2005-2012'!L306*$AE$18,""))))))))))))))))</f>
        <v/>
      </c>
      <c r="M306" s="12" t="str">
        <f t="shared" si="14"/>
        <v/>
      </c>
      <c r="N306" s="12" t="str">
        <f>IF('Result 2005-2012'!$R306="","",IF($M$1=2005,'Result 2005-2012'!N306,IF(AND($M$1=2006,'Calculation sheet'!$AQ306="2005-2012"),'Result 2005-2012'!N306*SUM($Y$10:$AE$10)/7,IF(AND($M$1=2007,'Calculation sheet'!$AQ306="2005-2012"),'Result 2005-2012'!N306*SUM($Z$10:$AE$10)/6,IF(AND($M$1=2008,'Calculation sheet'!$AQ306="2005-2012"),'Result 2005-2012'!N306*SUM($AA$10:$AE$10)/5,IF(AND($M$1=2009,'Calculation sheet'!$AQ306="2005-2012"),'Result 2005-2012'!N306*SUM($AB$10:$AE$10)/4,IF(AND($M$1=2010,'Calculation sheet'!$AQ306="2005-2012"),'Result 2005-2012'!N306*SUM($AC$10:$AE$10)/3,IF(AND($M$1=2011,'Calculation sheet'!$AQ306="2005-2012"),'Result 2005-2012'!N306*SUM($AD$10:$AE$10)/2,IF(AND($M$1=2012,'Calculation sheet'!$AQ306="2005-2012"),'Result 2005-2012'!N306*$AE$10,IF(AND($M$1=2006,'Calculation sheet'!$AQ306="1999-2012"),'Result 2005-2012'!N306*SUM($Y$16:$AE$16)/7,IF(AND($M$1=2007,'Calculation sheet'!$AQ306="1999-2012"),'Result 2005-2012'!N306*SUM($Z$16:$AE$16)/6,IF(AND($M$1=2008,'Calculation sheet'!$AQ306="1999-2012"),'Result 2005-2012'!N306*SUM($AA$16:$AE$16)/5,IF(AND($M$1=2009,'Calculation sheet'!$AQ306="1999-2012"),'Result 2005-2012'!N306*SUM($AB$16:$AE$16)/4,IF(AND($M$1=2010,'Calculation sheet'!$AQ306="1999-2012"),'Result 2005-2012'!N306*SUM($AC$16:$AE$16)/3,IF(AND($M$1=2011,'Calculation sheet'!$AQ306="1999-2012"),'Result 2005-2012'!N306*SUM($AD$16:$AE$16)/2,IF(AND($M$1=2012,'Calculation sheet'!$AQ306="1999-2012"),'Result 2005-2012'!N306*$AE$16,""))))))))))))))))</f>
        <v/>
      </c>
      <c r="O306" s="12" t="str">
        <f>IF('Result 2005-2012'!$R306="","",IF($M$1=2005,'Result 2005-2012'!O306,IF(AND($M$1=2006,'Calculation sheet'!$AQ306="2005-2012"),'Result 2005-2012'!O306*SUM($Y$10:$AE$10)/7,IF(AND($M$1=2007,'Calculation sheet'!$AQ306="2005-2012"),'Result 2005-2012'!O306*SUM($Z$10:$AE$10)/6,IF(AND($M$1=2008,'Calculation sheet'!$AQ306="2005-2012"),'Result 2005-2012'!O306*SUM($AA$10:$AE$10)/5,IF(AND($M$1=2009,'Calculation sheet'!$AQ306="2005-2012"),'Result 2005-2012'!O306*SUM($AB$10:$AE$10)/4,IF(AND($M$1=2010,'Calculation sheet'!$AQ306="2005-2012"),'Result 2005-2012'!O306*SUM($AC$10:$AE$10)/3,IF(AND($M$1=2011,'Calculation sheet'!$AQ306="2005-2012"),'Result 2005-2012'!O306*SUM($AD$10:$AE$10)/2,IF(AND($M$1=2012,'Calculation sheet'!$AQ306="2005-2012"),'Result 2005-2012'!O306*$AE$10,IF(AND($M$1=2006,'Calculation sheet'!$AQ306="1999-2012"),'Result 2005-2012'!O306*SUM($Y$16:$AE$16)/7,IF(AND($M$1=2007,'Calculation sheet'!$AQ306="1999-2012"),'Result 2005-2012'!O306*SUM($Z$16:$AE$16)/6,IF(AND($M$1=2008,'Calculation sheet'!$AQ306="1999-2012"),'Result 2005-2012'!O306*SUM($AA$16:$AE$16)/5,IF(AND($M$1=2009,'Calculation sheet'!$AQ306="1999-2012"),'Result 2005-2012'!O306*SUM($AB$16:$AE$16)/4,IF(AND($M$1=2010,'Calculation sheet'!$AQ306="1999-2012"),'Result 2005-2012'!O306*SUM($AC$16:$AE$16)/3,IF(AND($M$1=2011,'Calculation sheet'!$AQ306="1999-2012"),'Result 2005-2012'!O306*SUM($AD$16:$AE$16)/2,IF(AND($M$1=2012,'Calculation sheet'!$AQ306="1999-2012"),'Result 2005-2012'!O306*$AE$16,""))))))))))))))))</f>
        <v/>
      </c>
      <c r="P306" s="12" t="str">
        <f>IF('Result 2005-2012'!$R306="","",IF($M$1=2005,'Result 2005-2012'!P306,IF(AND($M$1=2006,'Calculation sheet'!$AQ306="2005-2012"),'Result 2005-2012'!P306*SUM($Y$11:$AE$11)/7,IF(AND($M$1=2007,'Calculation sheet'!$AQ306="2005-2012"),'Result 2005-2012'!P306*SUM($Z$11:$AE$11)/6,IF(AND($M$1=2008,'Calculation sheet'!$AQ306="2005-2012"),'Result 2005-2012'!P306*SUM($AA$11:$AE$11)/5,IF(AND($M$1=2009,'Calculation sheet'!$AQ306="2005-2012"),'Result 2005-2012'!P306*SUM($AB$11:$AE$11)/4,IF(AND($M$1=2010,'Calculation sheet'!$AQ306="2005-2012"),'Result 2005-2012'!P306*SUM($AC$11:$AE$11)/3,IF(AND($M$1=2011,'Calculation sheet'!$AQ306="2005-2012"),'Result 2005-2012'!P306*SUM($AD$11:$AE$11)/2,IF(AND($M$1=2012,'Calculation sheet'!$AQ306="2005-2012"),'Result 2005-2012'!P306*$AE$11,IF(AND($M$1=2006,'Calculation sheet'!$AQ306="1999-2012"),'Result 2005-2012'!P306*SUM($Y$16:$AE$16)/7,IF(AND($M$1=2007,'Calculation sheet'!$AQ306="1999-2012"),'Result 2005-2012'!P306*SUM($Z$16:$AE$16)/6,IF(AND($M$1=2008,'Calculation sheet'!$AQ306="1999-2012"),'Result 2005-2012'!P306*SUM($AA$16:$AE$16)/5,IF(AND($M$1=2009,'Calculation sheet'!$AQ306="1999-2012"),'Result 2005-2012'!P306*SUM($AB$16:$AE$16)/4,IF(AND($M$1=2010,'Calculation sheet'!$AQ306="1999-2012"),'Result 2005-2012'!P306*SUM($AC$16:$AE$16)/3,IF(AND($M$1=2011,'Calculation sheet'!$AQ306="1999-2012"),'Result 2005-2012'!P306*SUM($AD$16:$AE$16)/2,IF(AND($M$1=2012,'Calculation sheet'!$AQ306="1999-2012"),'Result 2005-2012'!P306*$AE$16,""))))))))))))))))</f>
        <v/>
      </c>
      <c r="Q306" s="12" t="str">
        <f t="shared" si="15"/>
        <v/>
      </c>
      <c r="R306" s="14" t="str">
        <f t="shared" si="16"/>
        <v/>
      </c>
    </row>
    <row r="307" spans="1:18" x14ac:dyDescent="0.3">
      <c r="A307" s="4" t="str">
        <f>IF('Input data'!A322="","",'Input data'!A322)</f>
        <v/>
      </c>
      <c r="B307" s="4" t="str">
        <f>IF('Input data'!B322="","",'Input data'!B322)</f>
        <v/>
      </c>
      <c r="C307" s="4" t="str">
        <f>IF('Input data'!C322="","",'Input data'!C322)</f>
        <v/>
      </c>
      <c r="D307" s="4" t="str">
        <f>IF('Input data'!D322="","",'Input data'!D322)</f>
        <v/>
      </c>
      <c r="E307" s="4" t="str">
        <f>IF('Input data'!E322="","",'Input data'!E322)</f>
        <v/>
      </c>
      <c r="F307" s="4" t="str">
        <f>IF('Input data'!F322="","",'Input data'!F322)</f>
        <v/>
      </c>
      <c r="G307" s="4">
        <f>IF('Input data'!G322="","",'Input data'!G322)</f>
        <v>0</v>
      </c>
      <c r="H307" s="4" t="str">
        <f>IF('Input data'!H322&gt;0.5,'Input data'!H322,"")</f>
        <v/>
      </c>
      <c r="I307" s="4" t="str">
        <f>IF('Input data'!I322="","",'Input data'!I322)</f>
        <v/>
      </c>
      <c r="J307" s="12" t="str">
        <f>IF('Result 2005-2012'!$R307="","",IF($M$1=2005,'Result 2005-2012'!J307,IF(AND($M$1=2006,'Calculation sheet'!$AQ307="2005-2012"),'Result 2005-2012'!J307*SUM($Y$7:$AE$7)/7,IF(AND($M$1=2007,'Calculation sheet'!$AQ307="2005-2012"),'Result 2005-2012'!J307*SUM($Z$7:$AE$7)/6,IF(AND($M$1=2008,'Calculation sheet'!$AQ307="2005-2012"),'Result 2005-2012'!J307*SUM($AA$7:$AE$7)/5,IF(AND($M$1=2009,'Calculation sheet'!$AQ307="2005-2012"),'Result 2005-2012'!J307*SUM($AB$7:$AE$7)/4,IF(AND($M$1=2010,'Calculation sheet'!$AQ307="2005-2012"),'Result 2005-2012'!J307*SUM($AC$7:$AE$7)/3,IF(AND($M$1=2011,'Calculation sheet'!$AQ307="2005-2012"),'Result 2005-2012'!J307*SUM($AD$7:$AE$7)/2,IF(AND($M$1=2012,'Calculation sheet'!$AQ307="2005-2012"),'Result 2005-2012'!J307*$AE$7,IF(AND($M$1=2006,'Calculation sheet'!$AQ307="1999-2012"),'Result 2005-2012'!J307*SUM($Y$16:$AE$16)/7,IF(AND($M$1=2007,'Calculation sheet'!$AQ307="1999-2012"),'Result 2005-2012'!J307*SUM($Z$16:$AE$16)/6,IF(AND($M$1=2008,'Calculation sheet'!$AQ307="1999-2012"),'Result 2005-2012'!J307*SUM($AA$16:$AE$16)/5,IF(AND($M$1=2009,'Calculation sheet'!$AQ307="1999-2012"),'Result 2005-2012'!J307*SUM($AB$16:$AE$16)/4,IF(AND($M$1=2010,'Calculation sheet'!$AQ307="1999-2012"),'Result 2005-2012'!J307*SUM($AC$16:$AE$16)/3,IF(AND($M$1=2011,'Calculation sheet'!$AQ307="1999-2012"),'Result 2005-2012'!J307*SUM($AD$16:$AE$16)/2,IF(AND($M$1=2012,'Calculation sheet'!$AQ307="1999-2012"),'Result 2005-2012'!J307*$AE$16,""))))))))))))))))</f>
        <v/>
      </c>
      <c r="K307" s="12" t="str">
        <f>IF('Result 2005-2012'!$R307="","",IF($M$1=2005,'Result 2005-2012'!K307,IF(AND($M$1=2006,'Calculation sheet'!$AQ307="2005-2012"),'Result 2005-2012'!K307*SUM($Y$8:$AE$8)/7,IF(AND($M$1=2007,'Calculation sheet'!$AQ307="2005-2012"),'Result 2005-2012'!K307*SUM($Z$8:$AE$8)/6,IF(AND($M$1=2008,'Calculation sheet'!$AQ307="2005-2012"),'Result 2005-2012'!K307*SUM($AA$8:$AE$8)/5,IF(AND($M$1=2009,'Calculation sheet'!$AQ307="2005-2012"),'Result 2005-2012'!K307*SUM($AB$8:$AE$8)/4,IF(AND($M$1=2010,'Calculation sheet'!$AQ307="2005-2012"),'Result 2005-2012'!K307*SUM($AC$8:$AE$8)/3,IF(AND($M$1=2011,'Calculation sheet'!$AQ307="2005-2012"),'Result 2005-2012'!K307*SUM($AD$8:$AE$8)/2,IF(AND($M$1=2012,'Calculation sheet'!$AQ307="2005-2012"),'Result 2005-2012'!K307*$AE$8,IF(AND($M$1=2006,'Calculation sheet'!$AQ307="1999-2012"),'Result 2005-2012'!K307*SUM($Y$17:$AE$17)/7,IF(AND($M$1=2007,'Calculation sheet'!$AQ307="1999-2012"),'Result 2005-2012'!K307*SUM($Z$17:$AE$17)/6,IF(AND($M$1=2008,'Calculation sheet'!$AQ307="1999-2012"),'Result 2005-2012'!K307*SUM($AA$17:$AE$17)/5,IF(AND($M$1=2009,'Calculation sheet'!$AQ307="1999-2012"),'Result 2005-2012'!K307*SUM($AB$17:$AE$17)/4,IF(AND($M$1=2010,'Calculation sheet'!$AQ307="1999-2012"),'Result 2005-2012'!K307*SUM($AC$17:$AE$17)/3,IF(AND($M$1=2011,'Calculation sheet'!$AQ307="1999-2012"),'Result 2005-2012'!K307*SUM($AD$17:$AE$17)/2,IF(AND($M$1=2012,'Calculation sheet'!$AQ307="1999-2012"),'Result 2005-2012'!K307*$AE$17,""))))))))))))))))</f>
        <v/>
      </c>
      <c r="L307" s="12" t="str">
        <f>IF('Result 2005-2012'!$R307="","",IF($M$1=2005,'Result 2005-2012'!L307,IF(AND($M$1=2006,'Calculation sheet'!$AQ307="2005-2012"),'Result 2005-2012'!L307*SUM($Y$9:$AE$9)/7,IF(AND($M$1=2007,'Calculation sheet'!$AQ307="2005-2012"),'Result 2005-2012'!L307*SUM($Z$9:$AE$9)/6,IF(AND($M$1=2008,'Calculation sheet'!$AQ307="2005-2012"),'Result 2005-2012'!L307*SUM($AA$9:$AE$9)/5,IF(AND($M$1=2009,'Calculation sheet'!$AQ307="2005-2012"),'Result 2005-2012'!L307*SUM($AB$9:$AE$9)/4,IF(AND($M$1=2010,'Calculation sheet'!$AQ307="2005-2012"),'Result 2005-2012'!L307*SUM($AC$9:$AE$9)/3,IF(AND($M$1=2011,'Calculation sheet'!$AQ307="2005-2012"),'Result 2005-2012'!L307*SUM($AD$9:$AE$9)/2,IF(AND($M$1=2012,'Calculation sheet'!$AQ307="2005-2012"),'Result 2005-2012'!L307*$AE$9,IF(AND($M$1=2006,'Calculation sheet'!$AQ307="1999-2012"),'Result 2005-2012'!L307*SUM($Y$18:$AE$18)/7,IF(AND($M$1=2007,'Calculation sheet'!$AQ307="1999-2012"),'Result 2005-2012'!L307*SUM($Z$18:$AE$18)/6,IF(AND($M$1=2008,'Calculation sheet'!$AQ307="1999-2012"),'Result 2005-2012'!L307*SUM($AA$18:$AE$18)/5,IF(AND($M$1=2009,'Calculation sheet'!$AQ307="1999-2012"),'Result 2005-2012'!L307*SUM($AB$18:$AE$18)/4,IF(AND($M$1=2010,'Calculation sheet'!$AQ307="1999-2012"),'Result 2005-2012'!L307*SUM($AC$18:$AE$18)/3,IF(AND($M$1=2011,'Calculation sheet'!$AQ307="1999-2012"),'Result 2005-2012'!L307*SUM($AD$18:$AE$18)/2,IF(AND($M$1=2012,'Calculation sheet'!$AQ307="1999-2012"),'Result 2005-2012'!L307*$AE$18,""))))))))))))))))</f>
        <v/>
      </c>
      <c r="M307" s="12" t="str">
        <f t="shared" si="14"/>
        <v/>
      </c>
      <c r="N307" s="12" t="str">
        <f>IF('Result 2005-2012'!$R307="","",IF($M$1=2005,'Result 2005-2012'!N307,IF(AND($M$1=2006,'Calculation sheet'!$AQ307="2005-2012"),'Result 2005-2012'!N307*SUM($Y$10:$AE$10)/7,IF(AND($M$1=2007,'Calculation sheet'!$AQ307="2005-2012"),'Result 2005-2012'!N307*SUM($Z$10:$AE$10)/6,IF(AND($M$1=2008,'Calculation sheet'!$AQ307="2005-2012"),'Result 2005-2012'!N307*SUM($AA$10:$AE$10)/5,IF(AND($M$1=2009,'Calculation sheet'!$AQ307="2005-2012"),'Result 2005-2012'!N307*SUM($AB$10:$AE$10)/4,IF(AND($M$1=2010,'Calculation sheet'!$AQ307="2005-2012"),'Result 2005-2012'!N307*SUM($AC$10:$AE$10)/3,IF(AND($M$1=2011,'Calculation sheet'!$AQ307="2005-2012"),'Result 2005-2012'!N307*SUM($AD$10:$AE$10)/2,IF(AND($M$1=2012,'Calculation sheet'!$AQ307="2005-2012"),'Result 2005-2012'!N307*$AE$10,IF(AND($M$1=2006,'Calculation sheet'!$AQ307="1999-2012"),'Result 2005-2012'!N307*SUM($Y$16:$AE$16)/7,IF(AND($M$1=2007,'Calculation sheet'!$AQ307="1999-2012"),'Result 2005-2012'!N307*SUM($Z$16:$AE$16)/6,IF(AND($M$1=2008,'Calculation sheet'!$AQ307="1999-2012"),'Result 2005-2012'!N307*SUM($AA$16:$AE$16)/5,IF(AND($M$1=2009,'Calculation sheet'!$AQ307="1999-2012"),'Result 2005-2012'!N307*SUM($AB$16:$AE$16)/4,IF(AND($M$1=2010,'Calculation sheet'!$AQ307="1999-2012"),'Result 2005-2012'!N307*SUM($AC$16:$AE$16)/3,IF(AND($M$1=2011,'Calculation sheet'!$AQ307="1999-2012"),'Result 2005-2012'!N307*SUM($AD$16:$AE$16)/2,IF(AND($M$1=2012,'Calculation sheet'!$AQ307="1999-2012"),'Result 2005-2012'!N307*$AE$16,""))))))))))))))))</f>
        <v/>
      </c>
      <c r="O307" s="12" t="str">
        <f>IF('Result 2005-2012'!$R307="","",IF($M$1=2005,'Result 2005-2012'!O307,IF(AND($M$1=2006,'Calculation sheet'!$AQ307="2005-2012"),'Result 2005-2012'!O307*SUM($Y$10:$AE$10)/7,IF(AND($M$1=2007,'Calculation sheet'!$AQ307="2005-2012"),'Result 2005-2012'!O307*SUM($Z$10:$AE$10)/6,IF(AND($M$1=2008,'Calculation sheet'!$AQ307="2005-2012"),'Result 2005-2012'!O307*SUM($AA$10:$AE$10)/5,IF(AND($M$1=2009,'Calculation sheet'!$AQ307="2005-2012"),'Result 2005-2012'!O307*SUM($AB$10:$AE$10)/4,IF(AND($M$1=2010,'Calculation sheet'!$AQ307="2005-2012"),'Result 2005-2012'!O307*SUM($AC$10:$AE$10)/3,IF(AND($M$1=2011,'Calculation sheet'!$AQ307="2005-2012"),'Result 2005-2012'!O307*SUM($AD$10:$AE$10)/2,IF(AND($M$1=2012,'Calculation sheet'!$AQ307="2005-2012"),'Result 2005-2012'!O307*$AE$10,IF(AND($M$1=2006,'Calculation sheet'!$AQ307="1999-2012"),'Result 2005-2012'!O307*SUM($Y$16:$AE$16)/7,IF(AND($M$1=2007,'Calculation sheet'!$AQ307="1999-2012"),'Result 2005-2012'!O307*SUM($Z$16:$AE$16)/6,IF(AND($M$1=2008,'Calculation sheet'!$AQ307="1999-2012"),'Result 2005-2012'!O307*SUM($AA$16:$AE$16)/5,IF(AND($M$1=2009,'Calculation sheet'!$AQ307="1999-2012"),'Result 2005-2012'!O307*SUM($AB$16:$AE$16)/4,IF(AND($M$1=2010,'Calculation sheet'!$AQ307="1999-2012"),'Result 2005-2012'!O307*SUM($AC$16:$AE$16)/3,IF(AND($M$1=2011,'Calculation sheet'!$AQ307="1999-2012"),'Result 2005-2012'!O307*SUM($AD$16:$AE$16)/2,IF(AND($M$1=2012,'Calculation sheet'!$AQ307="1999-2012"),'Result 2005-2012'!O307*$AE$16,""))))))))))))))))</f>
        <v/>
      </c>
      <c r="P307" s="12" t="str">
        <f>IF('Result 2005-2012'!$R307="","",IF($M$1=2005,'Result 2005-2012'!P307,IF(AND($M$1=2006,'Calculation sheet'!$AQ307="2005-2012"),'Result 2005-2012'!P307*SUM($Y$11:$AE$11)/7,IF(AND($M$1=2007,'Calculation sheet'!$AQ307="2005-2012"),'Result 2005-2012'!P307*SUM($Z$11:$AE$11)/6,IF(AND($M$1=2008,'Calculation sheet'!$AQ307="2005-2012"),'Result 2005-2012'!P307*SUM($AA$11:$AE$11)/5,IF(AND($M$1=2009,'Calculation sheet'!$AQ307="2005-2012"),'Result 2005-2012'!P307*SUM($AB$11:$AE$11)/4,IF(AND($M$1=2010,'Calculation sheet'!$AQ307="2005-2012"),'Result 2005-2012'!P307*SUM($AC$11:$AE$11)/3,IF(AND($M$1=2011,'Calculation sheet'!$AQ307="2005-2012"),'Result 2005-2012'!P307*SUM($AD$11:$AE$11)/2,IF(AND($M$1=2012,'Calculation sheet'!$AQ307="2005-2012"),'Result 2005-2012'!P307*$AE$11,IF(AND($M$1=2006,'Calculation sheet'!$AQ307="1999-2012"),'Result 2005-2012'!P307*SUM($Y$16:$AE$16)/7,IF(AND($M$1=2007,'Calculation sheet'!$AQ307="1999-2012"),'Result 2005-2012'!P307*SUM($Z$16:$AE$16)/6,IF(AND($M$1=2008,'Calculation sheet'!$AQ307="1999-2012"),'Result 2005-2012'!P307*SUM($AA$16:$AE$16)/5,IF(AND($M$1=2009,'Calculation sheet'!$AQ307="1999-2012"),'Result 2005-2012'!P307*SUM($AB$16:$AE$16)/4,IF(AND($M$1=2010,'Calculation sheet'!$AQ307="1999-2012"),'Result 2005-2012'!P307*SUM($AC$16:$AE$16)/3,IF(AND($M$1=2011,'Calculation sheet'!$AQ307="1999-2012"),'Result 2005-2012'!P307*SUM($AD$16:$AE$16)/2,IF(AND($M$1=2012,'Calculation sheet'!$AQ307="1999-2012"),'Result 2005-2012'!P307*$AE$16,""))))))))))))))))</f>
        <v/>
      </c>
      <c r="Q307" s="12" t="str">
        <f t="shared" si="15"/>
        <v/>
      </c>
      <c r="R307" s="14" t="str">
        <f t="shared" si="16"/>
        <v/>
      </c>
    </row>
    <row r="308" spans="1:18" x14ac:dyDescent="0.3">
      <c r="A308" s="4" t="str">
        <f>IF('Input data'!A323="","",'Input data'!A323)</f>
        <v/>
      </c>
      <c r="B308" s="4" t="str">
        <f>IF('Input data'!B323="","",'Input data'!B323)</f>
        <v/>
      </c>
      <c r="C308" s="4" t="str">
        <f>IF('Input data'!C323="","",'Input data'!C323)</f>
        <v/>
      </c>
      <c r="D308" s="4" t="str">
        <f>IF('Input data'!D323="","",'Input data'!D323)</f>
        <v/>
      </c>
      <c r="E308" s="4" t="str">
        <f>IF('Input data'!E323="","",'Input data'!E323)</f>
        <v/>
      </c>
      <c r="F308" s="4" t="str">
        <f>IF('Input data'!F323="","",'Input data'!F323)</f>
        <v/>
      </c>
      <c r="G308" s="4">
        <f>IF('Input data'!G323="","",'Input data'!G323)</f>
        <v>0</v>
      </c>
      <c r="H308" s="4" t="str">
        <f>IF('Input data'!H323&gt;0.5,'Input data'!H323,"")</f>
        <v/>
      </c>
      <c r="I308" s="4" t="str">
        <f>IF('Input data'!I323="","",'Input data'!I323)</f>
        <v/>
      </c>
      <c r="J308" s="12" t="str">
        <f>IF('Result 2005-2012'!$R308="","",IF($M$1=2005,'Result 2005-2012'!J308,IF(AND($M$1=2006,'Calculation sheet'!$AQ308="2005-2012"),'Result 2005-2012'!J308*SUM($Y$7:$AE$7)/7,IF(AND($M$1=2007,'Calculation sheet'!$AQ308="2005-2012"),'Result 2005-2012'!J308*SUM($Z$7:$AE$7)/6,IF(AND($M$1=2008,'Calculation sheet'!$AQ308="2005-2012"),'Result 2005-2012'!J308*SUM($AA$7:$AE$7)/5,IF(AND($M$1=2009,'Calculation sheet'!$AQ308="2005-2012"),'Result 2005-2012'!J308*SUM($AB$7:$AE$7)/4,IF(AND($M$1=2010,'Calculation sheet'!$AQ308="2005-2012"),'Result 2005-2012'!J308*SUM($AC$7:$AE$7)/3,IF(AND($M$1=2011,'Calculation sheet'!$AQ308="2005-2012"),'Result 2005-2012'!J308*SUM($AD$7:$AE$7)/2,IF(AND($M$1=2012,'Calculation sheet'!$AQ308="2005-2012"),'Result 2005-2012'!J308*$AE$7,IF(AND($M$1=2006,'Calculation sheet'!$AQ308="1999-2012"),'Result 2005-2012'!J308*SUM($Y$16:$AE$16)/7,IF(AND($M$1=2007,'Calculation sheet'!$AQ308="1999-2012"),'Result 2005-2012'!J308*SUM($Z$16:$AE$16)/6,IF(AND($M$1=2008,'Calculation sheet'!$AQ308="1999-2012"),'Result 2005-2012'!J308*SUM($AA$16:$AE$16)/5,IF(AND($M$1=2009,'Calculation sheet'!$AQ308="1999-2012"),'Result 2005-2012'!J308*SUM($AB$16:$AE$16)/4,IF(AND($M$1=2010,'Calculation sheet'!$AQ308="1999-2012"),'Result 2005-2012'!J308*SUM($AC$16:$AE$16)/3,IF(AND($M$1=2011,'Calculation sheet'!$AQ308="1999-2012"),'Result 2005-2012'!J308*SUM($AD$16:$AE$16)/2,IF(AND($M$1=2012,'Calculation sheet'!$AQ308="1999-2012"),'Result 2005-2012'!J308*$AE$16,""))))))))))))))))</f>
        <v/>
      </c>
      <c r="K308" s="12" t="str">
        <f>IF('Result 2005-2012'!$R308="","",IF($M$1=2005,'Result 2005-2012'!K308,IF(AND($M$1=2006,'Calculation sheet'!$AQ308="2005-2012"),'Result 2005-2012'!K308*SUM($Y$8:$AE$8)/7,IF(AND($M$1=2007,'Calculation sheet'!$AQ308="2005-2012"),'Result 2005-2012'!K308*SUM($Z$8:$AE$8)/6,IF(AND($M$1=2008,'Calculation sheet'!$AQ308="2005-2012"),'Result 2005-2012'!K308*SUM($AA$8:$AE$8)/5,IF(AND($M$1=2009,'Calculation sheet'!$AQ308="2005-2012"),'Result 2005-2012'!K308*SUM($AB$8:$AE$8)/4,IF(AND($M$1=2010,'Calculation sheet'!$AQ308="2005-2012"),'Result 2005-2012'!K308*SUM($AC$8:$AE$8)/3,IF(AND($M$1=2011,'Calculation sheet'!$AQ308="2005-2012"),'Result 2005-2012'!K308*SUM($AD$8:$AE$8)/2,IF(AND($M$1=2012,'Calculation sheet'!$AQ308="2005-2012"),'Result 2005-2012'!K308*$AE$8,IF(AND($M$1=2006,'Calculation sheet'!$AQ308="1999-2012"),'Result 2005-2012'!K308*SUM($Y$17:$AE$17)/7,IF(AND($M$1=2007,'Calculation sheet'!$AQ308="1999-2012"),'Result 2005-2012'!K308*SUM($Z$17:$AE$17)/6,IF(AND($M$1=2008,'Calculation sheet'!$AQ308="1999-2012"),'Result 2005-2012'!K308*SUM($AA$17:$AE$17)/5,IF(AND($M$1=2009,'Calculation sheet'!$AQ308="1999-2012"),'Result 2005-2012'!K308*SUM($AB$17:$AE$17)/4,IF(AND($M$1=2010,'Calculation sheet'!$AQ308="1999-2012"),'Result 2005-2012'!K308*SUM($AC$17:$AE$17)/3,IF(AND($M$1=2011,'Calculation sheet'!$AQ308="1999-2012"),'Result 2005-2012'!K308*SUM($AD$17:$AE$17)/2,IF(AND($M$1=2012,'Calculation sheet'!$AQ308="1999-2012"),'Result 2005-2012'!K308*$AE$17,""))))))))))))))))</f>
        <v/>
      </c>
      <c r="L308" s="12" t="str">
        <f>IF('Result 2005-2012'!$R308="","",IF($M$1=2005,'Result 2005-2012'!L308,IF(AND($M$1=2006,'Calculation sheet'!$AQ308="2005-2012"),'Result 2005-2012'!L308*SUM($Y$9:$AE$9)/7,IF(AND($M$1=2007,'Calculation sheet'!$AQ308="2005-2012"),'Result 2005-2012'!L308*SUM($Z$9:$AE$9)/6,IF(AND($M$1=2008,'Calculation sheet'!$AQ308="2005-2012"),'Result 2005-2012'!L308*SUM($AA$9:$AE$9)/5,IF(AND($M$1=2009,'Calculation sheet'!$AQ308="2005-2012"),'Result 2005-2012'!L308*SUM($AB$9:$AE$9)/4,IF(AND($M$1=2010,'Calculation sheet'!$AQ308="2005-2012"),'Result 2005-2012'!L308*SUM($AC$9:$AE$9)/3,IF(AND($M$1=2011,'Calculation sheet'!$AQ308="2005-2012"),'Result 2005-2012'!L308*SUM($AD$9:$AE$9)/2,IF(AND($M$1=2012,'Calculation sheet'!$AQ308="2005-2012"),'Result 2005-2012'!L308*$AE$9,IF(AND($M$1=2006,'Calculation sheet'!$AQ308="1999-2012"),'Result 2005-2012'!L308*SUM($Y$18:$AE$18)/7,IF(AND($M$1=2007,'Calculation sheet'!$AQ308="1999-2012"),'Result 2005-2012'!L308*SUM($Z$18:$AE$18)/6,IF(AND($M$1=2008,'Calculation sheet'!$AQ308="1999-2012"),'Result 2005-2012'!L308*SUM($AA$18:$AE$18)/5,IF(AND($M$1=2009,'Calculation sheet'!$AQ308="1999-2012"),'Result 2005-2012'!L308*SUM($AB$18:$AE$18)/4,IF(AND($M$1=2010,'Calculation sheet'!$AQ308="1999-2012"),'Result 2005-2012'!L308*SUM($AC$18:$AE$18)/3,IF(AND($M$1=2011,'Calculation sheet'!$AQ308="1999-2012"),'Result 2005-2012'!L308*SUM($AD$18:$AE$18)/2,IF(AND($M$1=2012,'Calculation sheet'!$AQ308="1999-2012"),'Result 2005-2012'!L308*$AE$18,""))))))))))))))))</f>
        <v/>
      </c>
      <c r="M308" s="12" t="str">
        <f t="shared" si="14"/>
        <v/>
      </c>
      <c r="N308" s="12" t="str">
        <f>IF('Result 2005-2012'!$R308="","",IF($M$1=2005,'Result 2005-2012'!N308,IF(AND($M$1=2006,'Calculation sheet'!$AQ308="2005-2012"),'Result 2005-2012'!N308*SUM($Y$10:$AE$10)/7,IF(AND($M$1=2007,'Calculation sheet'!$AQ308="2005-2012"),'Result 2005-2012'!N308*SUM($Z$10:$AE$10)/6,IF(AND($M$1=2008,'Calculation sheet'!$AQ308="2005-2012"),'Result 2005-2012'!N308*SUM($AA$10:$AE$10)/5,IF(AND($M$1=2009,'Calculation sheet'!$AQ308="2005-2012"),'Result 2005-2012'!N308*SUM($AB$10:$AE$10)/4,IF(AND($M$1=2010,'Calculation sheet'!$AQ308="2005-2012"),'Result 2005-2012'!N308*SUM($AC$10:$AE$10)/3,IF(AND($M$1=2011,'Calculation sheet'!$AQ308="2005-2012"),'Result 2005-2012'!N308*SUM($AD$10:$AE$10)/2,IF(AND($M$1=2012,'Calculation sheet'!$AQ308="2005-2012"),'Result 2005-2012'!N308*$AE$10,IF(AND($M$1=2006,'Calculation sheet'!$AQ308="1999-2012"),'Result 2005-2012'!N308*SUM($Y$16:$AE$16)/7,IF(AND($M$1=2007,'Calculation sheet'!$AQ308="1999-2012"),'Result 2005-2012'!N308*SUM($Z$16:$AE$16)/6,IF(AND($M$1=2008,'Calculation sheet'!$AQ308="1999-2012"),'Result 2005-2012'!N308*SUM($AA$16:$AE$16)/5,IF(AND($M$1=2009,'Calculation sheet'!$AQ308="1999-2012"),'Result 2005-2012'!N308*SUM($AB$16:$AE$16)/4,IF(AND($M$1=2010,'Calculation sheet'!$AQ308="1999-2012"),'Result 2005-2012'!N308*SUM($AC$16:$AE$16)/3,IF(AND($M$1=2011,'Calculation sheet'!$AQ308="1999-2012"),'Result 2005-2012'!N308*SUM($AD$16:$AE$16)/2,IF(AND($M$1=2012,'Calculation sheet'!$AQ308="1999-2012"),'Result 2005-2012'!N308*$AE$16,""))))))))))))))))</f>
        <v/>
      </c>
      <c r="O308" s="12" t="str">
        <f>IF('Result 2005-2012'!$R308="","",IF($M$1=2005,'Result 2005-2012'!O308,IF(AND($M$1=2006,'Calculation sheet'!$AQ308="2005-2012"),'Result 2005-2012'!O308*SUM($Y$10:$AE$10)/7,IF(AND($M$1=2007,'Calculation sheet'!$AQ308="2005-2012"),'Result 2005-2012'!O308*SUM($Z$10:$AE$10)/6,IF(AND($M$1=2008,'Calculation sheet'!$AQ308="2005-2012"),'Result 2005-2012'!O308*SUM($AA$10:$AE$10)/5,IF(AND($M$1=2009,'Calculation sheet'!$AQ308="2005-2012"),'Result 2005-2012'!O308*SUM($AB$10:$AE$10)/4,IF(AND($M$1=2010,'Calculation sheet'!$AQ308="2005-2012"),'Result 2005-2012'!O308*SUM($AC$10:$AE$10)/3,IF(AND($M$1=2011,'Calculation sheet'!$AQ308="2005-2012"),'Result 2005-2012'!O308*SUM($AD$10:$AE$10)/2,IF(AND($M$1=2012,'Calculation sheet'!$AQ308="2005-2012"),'Result 2005-2012'!O308*$AE$10,IF(AND($M$1=2006,'Calculation sheet'!$AQ308="1999-2012"),'Result 2005-2012'!O308*SUM($Y$16:$AE$16)/7,IF(AND($M$1=2007,'Calculation sheet'!$AQ308="1999-2012"),'Result 2005-2012'!O308*SUM($Z$16:$AE$16)/6,IF(AND($M$1=2008,'Calculation sheet'!$AQ308="1999-2012"),'Result 2005-2012'!O308*SUM($AA$16:$AE$16)/5,IF(AND($M$1=2009,'Calculation sheet'!$AQ308="1999-2012"),'Result 2005-2012'!O308*SUM($AB$16:$AE$16)/4,IF(AND($M$1=2010,'Calculation sheet'!$AQ308="1999-2012"),'Result 2005-2012'!O308*SUM($AC$16:$AE$16)/3,IF(AND($M$1=2011,'Calculation sheet'!$AQ308="1999-2012"),'Result 2005-2012'!O308*SUM($AD$16:$AE$16)/2,IF(AND($M$1=2012,'Calculation sheet'!$AQ308="1999-2012"),'Result 2005-2012'!O308*$AE$16,""))))))))))))))))</f>
        <v/>
      </c>
      <c r="P308" s="12" t="str">
        <f>IF('Result 2005-2012'!$R308="","",IF($M$1=2005,'Result 2005-2012'!P308,IF(AND($M$1=2006,'Calculation sheet'!$AQ308="2005-2012"),'Result 2005-2012'!P308*SUM($Y$11:$AE$11)/7,IF(AND($M$1=2007,'Calculation sheet'!$AQ308="2005-2012"),'Result 2005-2012'!P308*SUM($Z$11:$AE$11)/6,IF(AND($M$1=2008,'Calculation sheet'!$AQ308="2005-2012"),'Result 2005-2012'!P308*SUM($AA$11:$AE$11)/5,IF(AND($M$1=2009,'Calculation sheet'!$AQ308="2005-2012"),'Result 2005-2012'!P308*SUM($AB$11:$AE$11)/4,IF(AND($M$1=2010,'Calculation sheet'!$AQ308="2005-2012"),'Result 2005-2012'!P308*SUM($AC$11:$AE$11)/3,IF(AND($M$1=2011,'Calculation sheet'!$AQ308="2005-2012"),'Result 2005-2012'!P308*SUM($AD$11:$AE$11)/2,IF(AND($M$1=2012,'Calculation sheet'!$AQ308="2005-2012"),'Result 2005-2012'!P308*$AE$11,IF(AND($M$1=2006,'Calculation sheet'!$AQ308="1999-2012"),'Result 2005-2012'!P308*SUM($Y$16:$AE$16)/7,IF(AND($M$1=2007,'Calculation sheet'!$AQ308="1999-2012"),'Result 2005-2012'!P308*SUM($Z$16:$AE$16)/6,IF(AND($M$1=2008,'Calculation sheet'!$AQ308="1999-2012"),'Result 2005-2012'!P308*SUM($AA$16:$AE$16)/5,IF(AND($M$1=2009,'Calculation sheet'!$AQ308="1999-2012"),'Result 2005-2012'!P308*SUM($AB$16:$AE$16)/4,IF(AND($M$1=2010,'Calculation sheet'!$AQ308="1999-2012"),'Result 2005-2012'!P308*SUM($AC$16:$AE$16)/3,IF(AND($M$1=2011,'Calculation sheet'!$AQ308="1999-2012"),'Result 2005-2012'!P308*SUM($AD$16:$AE$16)/2,IF(AND($M$1=2012,'Calculation sheet'!$AQ308="1999-2012"),'Result 2005-2012'!P308*$AE$16,""))))))))))))))))</f>
        <v/>
      </c>
      <c r="Q308" s="12" t="str">
        <f t="shared" si="15"/>
        <v/>
      </c>
      <c r="R308" s="14" t="str">
        <f t="shared" si="16"/>
        <v/>
      </c>
    </row>
    <row r="309" spans="1:18" x14ac:dyDescent="0.3">
      <c r="A309" s="4" t="str">
        <f>IF('Input data'!A324="","",'Input data'!A324)</f>
        <v/>
      </c>
      <c r="B309" s="4" t="str">
        <f>IF('Input data'!B324="","",'Input data'!B324)</f>
        <v/>
      </c>
      <c r="C309" s="4" t="str">
        <f>IF('Input data'!C324="","",'Input data'!C324)</f>
        <v/>
      </c>
      <c r="D309" s="4" t="str">
        <f>IF('Input data'!D324="","",'Input data'!D324)</f>
        <v/>
      </c>
      <c r="E309" s="4" t="str">
        <f>IF('Input data'!E324="","",'Input data'!E324)</f>
        <v/>
      </c>
      <c r="F309" s="4" t="str">
        <f>IF('Input data'!F324="","",'Input data'!F324)</f>
        <v/>
      </c>
      <c r="G309" s="4">
        <f>IF('Input data'!G324="","",'Input data'!G324)</f>
        <v>0</v>
      </c>
      <c r="H309" s="4" t="str">
        <f>IF('Input data'!H324&gt;0.5,'Input data'!H324,"")</f>
        <v/>
      </c>
      <c r="I309" s="4" t="str">
        <f>IF('Input data'!I324="","",'Input data'!I324)</f>
        <v/>
      </c>
      <c r="J309" s="12" t="str">
        <f>IF('Result 2005-2012'!$R309="","",IF($M$1=2005,'Result 2005-2012'!J309,IF(AND($M$1=2006,'Calculation sheet'!$AQ309="2005-2012"),'Result 2005-2012'!J309*SUM($Y$7:$AE$7)/7,IF(AND($M$1=2007,'Calculation sheet'!$AQ309="2005-2012"),'Result 2005-2012'!J309*SUM($Z$7:$AE$7)/6,IF(AND($M$1=2008,'Calculation sheet'!$AQ309="2005-2012"),'Result 2005-2012'!J309*SUM($AA$7:$AE$7)/5,IF(AND($M$1=2009,'Calculation sheet'!$AQ309="2005-2012"),'Result 2005-2012'!J309*SUM($AB$7:$AE$7)/4,IF(AND($M$1=2010,'Calculation sheet'!$AQ309="2005-2012"),'Result 2005-2012'!J309*SUM($AC$7:$AE$7)/3,IF(AND($M$1=2011,'Calculation sheet'!$AQ309="2005-2012"),'Result 2005-2012'!J309*SUM($AD$7:$AE$7)/2,IF(AND($M$1=2012,'Calculation sheet'!$AQ309="2005-2012"),'Result 2005-2012'!J309*$AE$7,IF(AND($M$1=2006,'Calculation sheet'!$AQ309="1999-2012"),'Result 2005-2012'!J309*SUM($Y$16:$AE$16)/7,IF(AND($M$1=2007,'Calculation sheet'!$AQ309="1999-2012"),'Result 2005-2012'!J309*SUM($Z$16:$AE$16)/6,IF(AND($M$1=2008,'Calculation sheet'!$AQ309="1999-2012"),'Result 2005-2012'!J309*SUM($AA$16:$AE$16)/5,IF(AND($M$1=2009,'Calculation sheet'!$AQ309="1999-2012"),'Result 2005-2012'!J309*SUM($AB$16:$AE$16)/4,IF(AND($M$1=2010,'Calculation sheet'!$AQ309="1999-2012"),'Result 2005-2012'!J309*SUM($AC$16:$AE$16)/3,IF(AND($M$1=2011,'Calculation sheet'!$AQ309="1999-2012"),'Result 2005-2012'!J309*SUM($AD$16:$AE$16)/2,IF(AND($M$1=2012,'Calculation sheet'!$AQ309="1999-2012"),'Result 2005-2012'!J309*$AE$16,""))))))))))))))))</f>
        <v/>
      </c>
      <c r="K309" s="12" t="str">
        <f>IF('Result 2005-2012'!$R309="","",IF($M$1=2005,'Result 2005-2012'!K309,IF(AND($M$1=2006,'Calculation sheet'!$AQ309="2005-2012"),'Result 2005-2012'!K309*SUM($Y$8:$AE$8)/7,IF(AND($M$1=2007,'Calculation sheet'!$AQ309="2005-2012"),'Result 2005-2012'!K309*SUM($Z$8:$AE$8)/6,IF(AND($M$1=2008,'Calculation sheet'!$AQ309="2005-2012"),'Result 2005-2012'!K309*SUM($AA$8:$AE$8)/5,IF(AND($M$1=2009,'Calculation sheet'!$AQ309="2005-2012"),'Result 2005-2012'!K309*SUM($AB$8:$AE$8)/4,IF(AND($M$1=2010,'Calculation sheet'!$AQ309="2005-2012"),'Result 2005-2012'!K309*SUM($AC$8:$AE$8)/3,IF(AND($M$1=2011,'Calculation sheet'!$AQ309="2005-2012"),'Result 2005-2012'!K309*SUM($AD$8:$AE$8)/2,IF(AND($M$1=2012,'Calculation sheet'!$AQ309="2005-2012"),'Result 2005-2012'!K309*$AE$8,IF(AND($M$1=2006,'Calculation sheet'!$AQ309="1999-2012"),'Result 2005-2012'!K309*SUM($Y$17:$AE$17)/7,IF(AND($M$1=2007,'Calculation sheet'!$AQ309="1999-2012"),'Result 2005-2012'!K309*SUM($Z$17:$AE$17)/6,IF(AND($M$1=2008,'Calculation sheet'!$AQ309="1999-2012"),'Result 2005-2012'!K309*SUM($AA$17:$AE$17)/5,IF(AND($M$1=2009,'Calculation sheet'!$AQ309="1999-2012"),'Result 2005-2012'!K309*SUM($AB$17:$AE$17)/4,IF(AND($M$1=2010,'Calculation sheet'!$AQ309="1999-2012"),'Result 2005-2012'!K309*SUM($AC$17:$AE$17)/3,IF(AND($M$1=2011,'Calculation sheet'!$AQ309="1999-2012"),'Result 2005-2012'!K309*SUM($AD$17:$AE$17)/2,IF(AND($M$1=2012,'Calculation sheet'!$AQ309="1999-2012"),'Result 2005-2012'!K309*$AE$17,""))))))))))))))))</f>
        <v/>
      </c>
      <c r="L309" s="12" t="str">
        <f>IF('Result 2005-2012'!$R309="","",IF($M$1=2005,'Result 2005-2012'!L309,IF(AND($M$1=2006,'Calculation sheet'!$AQ309="2005-2012"),'Result 2005-2012'!L309*SUM($Y$9:$AE$9)/7,IF(AND($M$1=2007,'Calculation sheet'!$AQ309="2005-2012"),'Result 2005-2012'!L309*SUM($Z$9:$AE$9)/6,IF(AND($M$1=2008,'Calculation sheet'!$AQ309="2005-2012"),'Result 2005-2012'!L309*SUM($AA$9:$AE$9)/5,IF(AND($M$1=2009,'Calculation sheet'!$AQ309="2005-2012"),'Result 2005-2012'!L309*SUM($AB$9:$AE$9)/4,IF(AND($M$1=2010,'Calculation sheet'!$AQ309="2005-2012"),'Result 2005-2012'!L309*SUM($AC$9:$AE$9)/3,IF(AND($M$1=2011,'Calculation sheet'!$AQ309="2005-2012"),'Result 2005-2012'!L309*SUM($AD$9:$AE$9)/2,IF(AND($M$1=2012,'Calculation sheet'!$AQ309="2005-2012"),'Result 2005-2012'!L309*$AE$9,IF(AND($M$1=2006,'Calculation sheet'!$AQ309="1999-2012"),'Result 2005-2012'!L309*SUM($Y$18:$AE$18)/7,IF(AND($M$1=2007,'Calculation sheet'!$AQ309="1999-2012"),'Result 2005-2012'!L309*SUM($Z$18:$AE$18)/6,IF(AND($M$1=2008,'Calculation sheet'!$AQ309="1999-2012"),'Result 2005-2012'!L309*SUM($AA$18:$AE$18)/5,IF(AND($M$1=2009,'Calculation sheet'!$AQ309="1999-2012"),'Result 2005-2012'!L309*SUM($AB$18:$AE$18)/4,IF(AND($M$1=2010,'Calculation sheet'!$AQ309="1999-2012"),'Result 2005-2012'!L309*SUM($AC$18:$AE$18)/3,IF(AND($M$1=2011,'Calculation sheet'!$AQ309="1999-2012"),'Result 2005-2012'!L309*SUM($AD$18:$AE$18)/2,IF(AND($M$1=2012,'Calculation sheet'!$AQ309="1999-2012"),'Result 2005-2012'!L309*$AE$18,""))))))))))))))))</f>
        <v/>
      </c>
      <c r="M309" s="12" t="str">
        <f t="shared" si="14"/>
        <v/>
      </c>
      <c r="N309" s="12" t="str">
        <f>IF('Result 2005-2012'!$R309="","",IF($M$1=2005,'Result 2005-2012'!N309,IF(AND($M$1=2006,'Calculation sheet'!$AQ309="2005-2012"),'Result 2005-2012'!N309*SUM($Y$10:$AE$10)/7,IF(AND($M$1=2007,'Calculation sheet'!$AQ309="2005-2012"),'Result 2005-2012'!N309*SUM($Z$10:$AE$10)/6,IF(AND($M$1=2008,'Calculation sheet'!$AQ309="2005-2012"),'Result 2005-2012'!N309*SUM($AA$10:$AE$10)/5,IF(AND($M$1=2009,'Calculation sheet'!$AQ309="2005-2012"),'Result 2005-2012'!N309*SUM($AB$10:$AE$10)/4,IF(AND($M$1=2010,'Calculation sheet'!$AQ309="2005-2012"),'Result 2005-2012'!N309*SUM($AC$10:$AE$10)/3,IF(AND($M$1=2011,'Calculation sheet'!$AQ309="2005-2012"),'Result 2005-2012'!N309*SUM($AD$10:$AE$10)/2,IF(AND($M$1=2012,'Calculation sheet'!$AQ309="2005-2012"),'Result 2005-2012'!N309*$AE$10,IF(AND($M$1=2006,'Calculation sheet'!$AQ309="1999-2012"),'Result 2005-2012'!N309*SUM($Y$16:$AE$16)/7,IF(AND($M$1=2007,'Calculation sheet'!$AQ309="1999-2012"),'Result 2005-2012'!N309*SUM($Z$16:$AE$16)/6,IF(AND($M$1=2008,'Calculation sheet'!$AQ309="1999-2012"),'Result 2005-2012'!N309*SUM($AA$16:$AE$16)/5,IF(AND($M$1=2009,'Calculation sheet'!$AQ309="1999-2012"),'Result 2005-2012'!N309*SUM($AB$16:$AE$16)/4,IF(AND($M$1=2010,'Calculation sheet'!$AQ309="1999-2012"),'Result 2005-2012'!N309*SUM($AC$16:$AE$16)/3,IF(AND($M$1=2011,'Calculation sheet'!$AQ309="1999-2012"),'Result 2005-2012'!N309*SUM($AD$16:$AE$16)/2,IF(AND($M$1=2012,'Calculation sheet'!$AQ309="1999-2012"),'Result 2005-2012'!N309*$AE$16,""))))))))))))))))</f>
        <v/>
      </c>
      <c r="O309" s="12" t="str">
        <f>IF('Result 2005-2012'!$R309="","",IF($M$1=2005,'Result 2005-2012'!O309,IF(AND($M$1=2006,'Calculation sheet'!$AQ309="2005-2012"),'Result 2005-2012'!O309*SUM($Y$10:$AE$10)/7,IF(AND($M$1=2007,'Calculation sheet'!$AQ309="2005-2012"),'Result 2005-2012'!O309*SUM($Z$10:$AE$10)/6,IF(AND($M$1=2008,'Calculation sheet'!$AQ309="2005-2012"),'Result 2005-2012'!O309*SUM($AA$10:$AE$10)/5,IF(AND($M$1=2009,'Calculation sheet'!$AQ309="2005-2012"),'Result 2005-2012'!O309*SUM($AB$10:$AE$10)/4,IF(AND($M$1=2010,'Calculation sheet'!$AQ309="2005-2012"),'Result 2005-2012'!O309*SUM($AC$10:$AE$10)/3,IF(AND($M$1=2011,'Calculation sheet'!$AQ309="2005-2012"),'Result 2005-2012'!O309*SUM($AD$10:$AE$10)/2,IF(AND($M$1=2012,'Calculation sheet'!$AQ309="2005-2012"),'Result 2005-2012'!O309*$AE$10,IF(AND($M$1=2006,'Calculation sheet'!$AQ309="1999-2012"),'Result 2005-2012'!O309*SUM($Y$16:$AE$16)/7,IF(AND($M$1=2007,'Calculation sheet'!$AQ309="1999-2012"),'Result 2005-2012'!O309*SUM($Z$16:$AE$16)/6,IF(AND($M$1=2008,'Calculation sheet'!$AQ309="1999-2012"),'Result 2005-2012'!O309*SUM($AA$16:$AE$16)/5,IF(AND($M$1=2009,'Calculation sheet'!$AQ309="1999-2012"),'Result 2005-2012'!O309*SUM($AB$16:$AE$16)/4,IF(AND($M$1=2010,'Calculation sheet'!$AQ309="1999-2012"),'Result 2005-2012'!O309*SUM($AC$16:$AE$16)/3,IF(AND($M$1=2011,'Calculation sheet'!$AQ309="1999-2012"),'Result 2005-2012'!O309*SUM($AD$16:$AE$16)/2,IF(AND($M$1=2012,'Calculation sheet'!$AQ309="1999-2012"),'Result 2005-2012'!O309*$AE$16,""))))))))))))))))</f>
        <v/>
      </c>
      <c r="P309" s="12" t="str">
        <f>IF('Result 2005-2012'!$R309="","",IF($M$1=2005,'Result 2005-2012'!P309,IF(AND($M$1=2006,'Calculation sheet'!$AQ309="2005-2012"),'Result 2005-2012'!P309*SUM($Y$11:$AE$11)/7,IF(AND($M$1=2007,'Calculation sheet'!$AQ309="2005-2012"),'Result 2005-2012'!P309*SUM($Z$11:$AE$11)/6,IF(AND($M$1=2008,'Calculation sheet'!$AQ309="2005-2012"),'Result 2005-2012'!P309*SUM($AA$11:$AE$11)/5,IF(AND($M$1=2009,'Calculation sheet'!$AQ309="2005-2012"),'Result 2005-2012'!P309*SUM($AB$11:$AE$11)/4,IF(AND($M$1=2010,'Calculation sheet'!$AQ309="2005-2012"),'Result 2005-2012'!P309*SUM($AC$11:$AE$11)/3,IF(AND($M$1=2011,'Calculation sheet'!$AQ309="2005-2012"),'Result 2005-2012'!P309*SUM($AD$11:$AE$11)/2,IF(AND($M$1=2012,'Calculation sheet'!$AQ309="2005-2012"),'Result 2005-2012'!P309*$AE$11,IF(AND($M$1=2006,'Calculation sheet'!$AQ309="1999-2012"),'Result 2005-2012'!P309*SUM($Y$16:$AE$16)/7,IF(AND($M$1=2007,'Calculation sheet'!$AQ309="1999-2012"),'Result 2005-2012'!P309*SUM($Z$16:$AE$16)/6,IF(AND($M$1=2008,'Calculation sheet'!$AQ309="1999-2012"),'Result 2005-2012'!P309*SUM($AA$16:$AE$16)/5,IF(AND($M$1=2009,'Calculation sheet'!$AQ309="1999-2012"),'Result 2005-2012'!P309*SUM($AB$16:$AE$16)/4,IF(AND($M$1=2010,'Calculation sheet'!$AQ309="1999-2012"),'Result 2005-2012'!P309*SUM($AC$16:$AE$16)/3,IF(AND($M$1=2011,'Calculation sheet'!$AQ309="1999-2012"),'Result 2005-2012'!P309*SUM($AD$16:$AE$16)/2,IF(AND($M$1=2012,'Calculation sheet'!$AQ309="1999-2012"),'Result 2005-2012'!P309*$AE$16,""))))))))))))))))</f>
        <v/>
      </c>
      <c r="Q309" s="12" t="str">
        <f t="shared" si="15"/>
        <v/>
      </c>
      <c r="R309" s="14" t="str">
        <f t="shared" si="16"/>
        <v/>
      </c>
    </row>
    <row r="310" spans="1:18" x14ac:dyDescent="0.3">
      <c r="A310" s="4" t="str">
        <f>IF('Input data'!A325="","",'Input data'!A325)</f>
        <v/>
      </c>
      <c r="B310" s="4" t="str">
        <f>IF('Input data'!B325="","",'Input data'!B325)</f>
        <v/>
      </c>
      <c r="C310" s="4" t="str">
        <f>IF('Input data'!C325="","",'Input data'!C325)</f>
        <v/>
      </c>
      <c r="D310" s="4" t="str">
        <f>IF('Input data'!D325="","",'Input data'!D325)</f>
        <v/>
      </c>
      <c r="E310" s="4" t="str">
        <f>IF('Input data'!E325="","",'Input data'!E325)</f>
        <v/>
      </c>
      <c r="F310" s="4" t="str">
        <f>IF('Input data'!F325="","",'Input data'!F325)</f>
        <v/>
      </c>
      <c r="G310" s="4">
        <f>IF('Input data'!G325="","",'Input data'!G325)</f>
        <v>0</v>
      </c>
      <c r="H310" s="4" t="str">
        <f>IF('Input data'!H325&gt;0.5,'Input data'!H325,"")</f>
        <v/>
      </c>
      <c r="I310" s="4" t="str">
        <f>IF('Input data'!I325="","",'Input data'!I325)</f>
        <v/>
      </c>
      <c r="J310" s="12" t="str">
        <f>IF('Result 2005-2012'!$R310="","",IF($M$1=2005,'Result 2005-2012'!J310,IF(AND($M$1=2006,'Calculation sheet'!$AQ310="2005-2012"),'Result 2005-2012'!J310*SUM($Y$7:$AE$7)/7,IF(AND($M$1=2007,'Calculation sheet'!$AQ310="2005-2012"),'Result 2005-2012'!J310*SUM($Z$7:$AE$7)/6,IF(AND($M$1=2008,'Calculation sheet'!$AQ310="2005-2012"),'Result 2005-2012'!J310*SUM($AA$7:$AE$7)/5,IF(AND($M$1=2009,'Calculation sheet'!$AQ310="2005-2012"),'Result 2005-2012'!J310*SUM($AB$7:$AE$7)/4,IF(AND($M$1=2010,'Calculation sheet'!$AQ310="2005-2012"),'Result 2005-2012'!J310*SUM($AC$7:$AE$7)/3,IF(AND($M$1=2011,'Calculation sheet'!$AQ310="2005-2012"),'Result 2005-2012'!J310*SUM($AD$7:$AE$7)/2,IF(AND($M$1=2012,'Calculation sheet'!$AQ310="2005-2012"),'Result 2005-2012'!J310*$AE$7,IF(AND($M$1=2006,'Calculation sheet'!$AQ310="1999-2012"),'Result 2005-2012'!J310*SUM($Y$16:$AE$16)/7,IF(AND($M$1=2007,'Calculation sheet'!$AQ310="1999-2012"),'Result 2005-2012'!J310*SUM($Z$16:$AE$16)/6,IF(AND($M$1=2008,'Calculation sheet'!$AQ310="1999-2012"),'Result 2005-2012'!J310*SUM($AA$16:$AE$16)/5,IF(AND($M$1=2009,'Calculation sheet'!$AQ310="1999-2012"),'Result 2005-2012'!J310*SUM($AB$16:$AE$16)/4,IF(AND($M$1=2010,'Calculation sheet'!$AQ310="1999-2012"),'Result 2005-2012'!J310*SUM($AC$16:$AE$16)/3,IF(AND($M$1=2011,'Calculation sheet'!$AQ310="1999-2012"),'Result 2005-2012'!J310*SUM($AD$16:$AE$16)/2,IF(AND($M$1=2012,'Calculation sheet'!$AQ310="1999-2012"),'Result 2005-2012'!J310*$AE$16,""))))))))))))))))</f>
        <v/>
      </c>
      <c r="K310" s="12" t="str">
        <f>IF('Result 2005-2012'!$R310="","",IF($M$1=2005,'Result 2005-2012'!K310,IF(AND($M$1=2006,'Calculation sheet'!$AQ310="2005-2012"),'Result 2005-2012'!K310*SUM($Y$8:$AE$8)/7,IF(AND($M$1=2007,'Calculation sheet'!$AQ310="2005-2012"),'Result 2005-2012'!K310*SUM($Z$8:$AE$8)/6,IF(AND($M$1=2008,'Calculation sheet'!$AQ310="2005-2012"),'Result 2005-2012'!K310*SUM($AA$8:$AE$8)/5,IF(AND($M$1=2009,'Calculation sheet'!$AQ310="2005-2012"),'Result 2005-2012'!K310*SUM($AB$8:$AE$8)/4,IF(AND($M$1=2010,'Calculation sheet'!$AQ310="2005-2012"),'Result 2005-2012'!K310*SUM($AC$8:$AE$8)/3,IF(AND($M$1=2011,'Calculation sheet'!$AQ310="2005-2012"),'Result 2005-2012'!K310*SUM($AD$8:$AE$8)/2,IF(AND($M$1=2012,'Calculation sheet'!$AQ310="2005-2012"),'Result 2005-2012'!K310*$AE$8,IF(AND($M$1=2006,'Calculation sheet'!$AQ310="1999-2012"),'Result 2005-2012'!K310*SUM($Y$17:$AE$17)/7,IF(AND($M$1=2007,'Calculation sheet'!$AQ310="1999-2012"),'Result 2005-2012'!K310*SUM($Z$17:$AE$17)/6,IF(AND($M$1=2008,'Calculation sheet'!$AQ310="1999-2012"),'Result 2005-2012'!K310*SUM($AA$17:$AE$17)/5,IF(AND($M$1=2009,'Calculation sheet'!$AQ310="1999-2012"),'Result 2005-2012'!K310*SUM($AB$17:$AE$17)/4,IF(AND($M$1=2010,'Calculation sheet'!$AQ310="1999-2012"),'Result 2005-2012'!K310*SUM($AC$17:$AE$17)/3,IF(AND($M$1=2011,'Calculation sheet'!$AQ310="1999-2012"),'Result 2005-2012'!K310*SUM($AD$17:$AE$17)/2,IF(AND($M$1=2012,'Calculation sheet'!$AQ310="1999-2012"),'Result 2005-2012'!K310*$AE$17,""))))))))))))))))</f>
        <v/>
      </c>
      <c r="L310" s="12" t="str">
        <f>IF('Result 2005-2012'!$R310="","",IF($M$1=2005,'Result 2005-2012'!L310,IF(AND($M$1=2006,'Calculation sheet'!$AQ310="2005-2012"),'Result 2005-2012'!L310*SUM($Y$9:$AE$9)/7,IF(AND($M$1=2007,'Calculation sheet'!$AQ310="2005-2012"),'Result 2005-2012'!L310*SUM($Z$9:$AE$9)/6,IF(AND($M$1=2008,'Calculation sheet'!$AQ310="2005-2012"),'Result 2005-2012'!L310*SUM($AA$9:$AE$9)/5,IF(AND($M$1=2009,'Calculation sheet'!$AQ310="2005-2012"),'Result 2005-2012'!L310*SUM($AB$9:$AE$9)/4,IF(AND($M$1=2010,'Calculation sheet'!$AQ310="2005-2012"),'Result 2005-2012'!L310*SUM($AC$9:$AE$9)/3,IF(AND($M$1=2011,'Calculation sheet'!$AQ310="2005-2012"),'Result 2005-2012'!L310*SUM($AD$9:$AE$9)/2,IF(AND($M$1=2012,'Calculation sheet'!$AQ310="2005-2012"),'Result 2005-2012'!L310*$AE$9,IF(AND($M$1=2006,'Calculation sheet'!$AQ310="1999-2012"),'Result 2005-2012'!L310*SUM($Y$18:$AE$18)/7,IF(AND($M$1=2007,'Calculation sheet'!$AQ310="1999-2012"),'Result 2005-2012'!L310*SUM($Z$18:$AE$18)/6,IF(AND($M$1=2008,'Calculation sheet'!$AQ310="1999-2012"),'Result 2005-2012'!L310*SUM($AA$18:$AE$18)/5,IF(AND($M$1=2009,'Calculation sheet'!$AQ310="1999-2012"),'Result 2005-2012'!L310*SUM($AB$18:$AE$18)/4,IF(AND($M$1=2010,'Calculation sheet'!$AQ310="1999-2012"),'Result 2005-2012'!L310*SUM($AC$18:$AE$18)/3,IF(AND($M$1=2011,'Calculation sheet'!$AQ310="1999-2012"),'Result 2005-2012'!L310*SUM($AD$18:$AE$18)/2,IF(AND($M$1=2012,'Calculation sheet'!$AQ310="1999-2012"),'Result 2005-2012'!L310*$AE$18,""))))))))))))))))</f>
        <v/>
      </c>
      <c r="M310" s="12" t="str">
        <f t="shared" si="14"/>
        <v/>
      </c>
      <c r="N310" s="12" t="str">
        <f>IF('Result 2005-2012'!$R310="","",IF($M$1=2005,'Result 2005-2012'!N310,IF(AND($M$1=2006,'Calculation sheet'!$AQ310="2005-2012"),'Result 2005-2012'!N310*SUM($Y$10:$AE$10)/7,IF(AND($M$1=2007,'Calculation sheet'!$AQ310="2005-2012"),'Result 2005-2012'!N310*SUM($Z$10:$AE$10)/6,IF(AND($M$1=2008,'Calculation sheet'!$AQ310="2005-2012"),'Result 2005-2012'!N310*SUM($AA$10:$AE$10)/5,IF(AND($M$1=2009,'Calculation sheet'!$AQ310="2005-2012"),'Result 2005-2012'!N310*SUM($AB$10:$AE$10)/4,IF(AND($M$1=2010,'Calculation sheet'!$AQ310="2005-2012"),'Result 2005-2012'!N310*SUM($AC$10:$AE$10)/3,IF(AND($M$1=2011,'Calculation sheet'!$AQ310="2005-2012"),'Result 2005-2012'!N310*SUM($AD$10:$AE$10)/2,IF(AND($M$1=2012,'Calculation sheet'!$AQ310="2005-2012"),'Result 2005-2012'!N310*$AE$10,IF(AND($M$1=2006,'Calculation sheet'!$AQ310="1999-2012"),'Result 2005-2012'!N310*SUM($Y$16:$AE$16)/7,IF(AND($M$1=2007,'Calculation sheet'!$AQ310="1999-2012"),'Result 2005-2012'!N310*SUM($Z$16:$AE$16)/6,IF(AND($M$1=2008,'Calculation sheet'!$AQ310="1999-2012"),'Result 2005-2012'!N310*SUM($AA$16:$AE$16)/5,IF(AND($M$1=2009,'Calculation sheet'!$AQ310="1999-2012"),'Result 2005-2012'!N310*SUM($AB$16:$AE$16)/4,IF(AND($M$1=2010,'Calculation sheet'!$AQ310="1999-2012"),'Result 2005-2012'!N310*SUM($AC$16:$AE$16)/3,IF(AND($M$1=2011,'Calculation sheet'!$AQ310="1999-2012"),'Result 2005-2012'!N310*SUM($AD$16:$AE$16)/2,IF(AND($M$1=2012,'Calculation sheet'!$AQ310="1999-2012"),'Result 2005-2012'!N310*$AE$16,""))))))))))))))))</f>
        <v/>
      </c>
      <c r="O310" s="12" t="str">
        <f>IF('Result 2005-2012'!$R310="","",IF($M$1=2005,'Result 2005-2012'!O310,IF(AND($M$1=2006,'Calculation sheet'!$AQ310="2005-2012"),'Result 2005-2012'!O310*SUM($Y$10:$AE$10)/7,IF(AND($M$1=2007,'Calculation sheet'!$AQ310="2005-2012"),'Result 2005-2012'!O310*SUM($Z$10:$AE$10)/6,IF(AND($M$1=2008,'Calculation sheet'!$AQ310="2005-2012"),'Result 2005-2012'!O310*SUM($AA$10:$AE$10)/5,IF(AND($M$1=2009,'Calculation sheet'!$AQ310="2005-2012"),'Result 2005-2012'!O310*SUM($AB$10:$AE$10)/4,IF(AND($M$1=2010,'Calculation sheet'!$AQ310="2005-2012"),'Result 2005-2012'!O310*SUM($AC$10:$AE$10)/3,IF(AND($M$1=2011,'Calculation sheet'!$AQ310="2005-2012"),'Result 2005-2012'!O310*SUM($AD$10:$AE$10)/2,IF(AND($M$1=2012,'Calculation sheet'!$AQ310="2005-2012"),'Result 2005-2012'!O310*$AE$10,IF(AND($M$1=2006,'Calculation sheet'!$AQ310="1999-2012"),'Result 2005-2012'!O310*SUM($Y$16:$AE$16)/7,IF(AND($M$1=2007,'Calculation sheet'!$AQ310="1999-2012"),'Result 2005-2012'!O310*SUM($Z$16:$AE$16)/6,IF(AND($M$1=2008,'Calculation sheet'!$AQ310="1999-2012"),'Result 2005-2012'!O310*SUM($AA$16:$AE$16)/5,IF(AND($M$1=2009,'Calculation sheet'!$AQ310="1999-2012"),'Result 2005-2012'!O310*SUM($AB$16:$AE$16)/4,IF(AND($M$1=2010,'Calculation sheet'!$AQ310="1999-2012"),'Result 2005-2012'!O310*SUM($AC$16:$AE$16)/3,IF(AND($M$1=2011,'Calculation sheet'!$AQ310="1999-2012"),'Result 2005-2012'!O310*SUM($AD$16:$AE$16)/2,IF(AND($M$1=2012,'Calculation sheet'!$AQ310="1999-2012"),'Result 2005-2012'!O310*$AE$16,""))))))))))))))))</f>
        <v/>
      </c>
      <c r="P310" s="12" t="str">
        <f>IF('Result 2005-2012'!$R310="","",IF($M$1=2005,'Result 2005-2012'!P310,IF(AND($M$1=2006,'Calculation sheet'!$AQ310="2005-2012"),'Result 2005-2012'!P310*SUM($Y$11:$AE$11)/7,IF(AND($M$1=2007,'Calculation sheet'!$AQ310="2005-2012"),'Result 2005-2012'!P310*SUM($Z$11:$AE$11)/6,IF(AND($M$1=2008,'Calculation sheet'!$AQ310="2005-2012"),'Result 2005-2012'!P310*SUM($AA$11:$AE$11)/5,IF(AND($M$1=2009,'Calculation sheet'!$AQ310="2005-2012"),'Result 2005-2012'!P310*SUM($AB$11:$AE$11)/4,IF(AND($M$1=2010,'Calculation sheet'!$AQ310="2005-2012"),'Result 2005-2012'!P310*SUM($AC$11:$AE$11)/3,IF(AND($M$1=2011,'Calculation sheet'!$AQ310="2005-2012"),'Result 2005-2012'!P310*SUM($AD$11:$AE$11)/2,IF(AND($M$1=2012,'Calculation sheet'!$AQ310="2005-2012"),'Result 2005-2012'!P310*$AE$11,IF(AND($M$1=2006,'Calculation sheet'!$AQ310="1999-2012"),'Result 2005-2012'!P310*SUM($Y$16:$AE$16)/7,IF(AND($M$1=2007,'Calculation sheet'!$AQ310="1999-2012"),'Result 2005-2012'!P310*SUM($Z$16:$AE$16)/6,IF(AND($M$1=2008,'Calculation sheet'!$AQ310="1999-2012"),'Result 2005-2012'!P310*SUM($AA$16:$AE$16)/5,IF(AND($M$1=2009,'Calculation sheet'!$AQ310="1999-2012"),'Result 2005-2012'!P310*SUM($AB$16:$AE$16)/4,IF(AND($M$1=2010,'Calculation sheet'!$AQ310="1999-2012"),'Result 2005-2012'!P310*SUM($AC$16:$AE$16)/3,IF(AND($M$1=2011,'Calculation sheet'!$AQ310="1999-2012"),'Result 2005-2012'!P310*SUM($AD$16:$AE$16)/2,IF(AND($M$1=2012,'Calculation sheet'!$AQ310="1999-2012"),'Result 2005-2012'!P310*$AE$16,""))))))))))))))))</f>
        <v/>
      </c>
      <c r="Q310" s="12" t="str">
        <f t="shared" si="15"/>
        <v/>
      </c>
      <c r="R310" s="14" t="str">
        <f t="shared" si="16"/>
        <v/>
      </c>
    </row>
    <row r="311" spans="1:18" x14ac:dyDescent="0.3">
      <c r="A311" s="4" t="str">
        <f>IF('Input data'!A326="","",'Input data'!A326)</f>
        <v/>
      </c>
      <c r="B311" s="4" t="str">
        <f>IF('Input data'!B326="","",'Input data'!B326)</f>
        <v/>
      </c>
      <c r="C311" s="4" t="str">
        <f>IF('Input data'!C326="","",'Input data'!C326)</f>
        <v/>
      </c>
      <c r="D311" s="4" t="str">
        <f>IF('Input data'!D326="","",'Input data'!D326)</f>
        <v/>
      </c>
      <c r="E311" s="4" t="str">
        <f>IF('Input data'!E326="","",'Input data'!E326)</f>
        <v/>
      </c>
      <c r="F311" s="4" t="str">
        <f>IF('Input data'!F326="","",'Input data'!F326)</f>
        <v/>
      </c>
      <c r="G311" s="4">
        <f>IF('Input data'!G326="","",'Input data'!G326)</f>
        <v>0</v>
      </c>
      <c r="H311" s="4" t="str">
        <f>IF('Input data'!H326&gt;0.5,'Input data'!H326,"")</f>
        <v/>
      </c>
      <c r="I311" s="4" t="str">
        <f>IF('Input data'!I326="","",'Input data'!I326)</f>
        <v/>
      </c>
      <c r="J311" s="12" t="str">
        <f>IF('Result 2005-2012'!$R311="","",IF($M$1=2005,'Result 2005-2012'!J311,IF(AND($M$1=2006,'Calculation sheet'!$AQ311="2005-2012"),'Result 2005-2012'!J311*SUM($Y$7:$AE$7)/7,IF(AND($M$1=2007,'Calculation sheet'!$AQ311="2005-2012"),'Result 2005-2012'!J311*SUM($Z$7:$AE$7)/6,IF(AND($M$1=2008,'Calculation sheet'!$AQ311="2005-2012"),'Result 2005-2012'!J311*SUM($AA$7:$AE$7)/5,IF(AND($M$1=2009,'Calculation sheet'!$AQ311="2005-2012"),'Result 2005-2012'!J311*SUM($AB$7:$AE$7)/4,IF(AND($M$1=2010,'Calculation sheet'!$AQ311="2005-2012"),'Result 2005-2012'!J311*SUM($AC$7:$AE$7)/3,IF(AND($M$1=2011,'Calculation sheet'!$AQ311="2005-2012"),'Result 2005-2012'!J311*SUM($AD$7:$AE$7)/2,IF(AND($M$1=2012,'Calculation sheet'!$AQ311="2005-2012"),'Result 2005-2012'!J311*$AE$7,IF(AND($M$1=2006,'Calculation sheet'!$AQ311="1999-2012"),'Result 2005-2012'!J311*SUM($Y$16:$AE$16)/7,IF(AND($M$1=2007,'Calculation sheet'!$AQ311="1999-2012"),'Result 2005-2012'!J311*SUM($Z$16:$AE$16)/6,IF(AND($M$1=2008,'Calculation sheet'!$AQ311="1999-2012"),'Result 2005-2012'!J311*SUM($AA$16:$AE$16)/5,IF(AND($M$1=2009,'Calculation sheet'!$AQ311="1999-2012"),'Result 2005-2012'!J311*SUM($AB$16:$AE$16)/4,IF(AND($M$1=2010,'Calculation sheet'!$AQ311="1999-2012"),'Result 2005-2012'!J311*SUM($AC$16:$AE$16)/3,IF(AND($M$1=2011,'Calculation sheet'!$AQ311="1999-2012"),'Result 2005-2012'!J311*SUM($AD$16:$AE$16)/2,IF(AND($M$1=2012,'Calculation sheet'!$AQ311="1999-2012"),'Result 2005-2012'!J311*$AE$16,""))))))))))))))))</f>
        <v/>
      </c>
      <c r="K311" s="12" t="str">
        <f>IF('Result 2005-2012'!$R311="","",IF($M$1=2005,'Result 2005-2012'!K311,IF(AND($M$1=2006,'Calculation sheet'!$AQ311="2005-2012"),'Result 2005-2012'!K311*SUM($Y$8:$AE$8)/7,IF(AND($M$1=2007,'Calculation sheet'!$AQ311="2005-2012"),'Result 2005-2012'!K311*SUM($Z$8:$AE$8)/6,IF(AND($M$1=2008,'Calculation sheet'!$AQ311="2005-2012"),'Result 2005-2012'!K311*SUM($AA$8:$AE$8)/5,IF(AND($M$1=2009,'Calculation sheet'!$AQ311="2005-2012"),'Result 2005-2012'!K311*SUM($AB$8:$AE$8)/4,IF(AND($M$1=2010,'Calculation sheet'!$AQ311="2005-2012"),'Result 2005-2012'!K311*SUM($AC$8:$AE$8)/3,IF(AND($M$1=2011,'Calculation sheet'!$AQ311="2005-2012"),'Result 2005-2012'!K311*SUM($AD$8:$AE$8)/2,IF(AND($M$1=2012,'Calculation sheet'!$AQ311="2005-2012"),'Result 2005-2012'!K311*$AE$8,IF(AND($M$1=2006,'Calculation sheet'!$AQ311="1999-2012"),'Result 2005-2012'!K311*SUM($Y$17:$AE$17)/7,IF(AND($M$1=2007,'Calculation sheet'!$AQ311="1999-2012"),'Result 2005-2012'!K311*SUM($Z$17:$AE$17)/6,IF(AND($M$1=2008,'Calculation sheet'!$AQ311="1999-2012"),'Result 2005-2012'!K311*SUM($AA$17:$AE$17)/5,IF(AND($M$1=2009,'Calculation sheet'!$AQ311="1999-2012"),'Result 2005-2012'!K311*SUM($AB$17:$AE$17)/4,IF(AND($M$1=2010,'Calculation sheet'!$AQ311="1999-2012"),'Result 2005-2012'!K311*SUM($AC$17:$AE$17)/3,IF(AND($M$1=2011,'Calculation sheet'!$AQ311="1999-2012"),'Result 2005-2012'!K311*SUM($AD$17:$AE$17)/2,IF(AND($M$1=2012,'Calculation sheet'!$AQ311="1999-2012"),'Result 2005-2012'!K311*$AE$17,""))))))))))))))))</f>
        <v/>
      </c>
      <c r="L311" s="12" t="str">
        <f>IF('Result 2005-2012'!$R311="","",IF($M$1=2005,'Result 2005-2012'!L311,IF(AND($M$1=2006,'Calculation sheet'!$AQ311="2005-2012"),'Result 2005-2012'!L311*SUM($Y$9:$AE$9)/7,IF(AND($M$1=2007,'Calculation sheet'!$AQ311="2005-2012"),'Result 2005-2012'!L311*SUM($Z$9:$AE$9)/6,IF(AND($M$1=2008,'Calculation sheet'!$AQ311="2005-2012"),'Result 2005-2012'!L311*SUM($AA$9:$AE$9)/5,IF(AND($M$1=2009,'Calculation sheet'!$AQ311="2005-2012"),'Result 2005-2012'!L311*SUM($AB$9:$AE$9)/4,IF(AND($M$1=2010,'Calculation sheet'!$AQ311="2005-2012"),'Result 2005-2012'!L311*SUM($AC$9:$AE$9)/3,IF(AND($M$1=2011,'Calculation sheet'!$AQ311="2005-2012"),'Result 2005-2012'!L311*SUM($AD$9:$AE$9)/2,IF(AND($M$1=2012,'Calculation sheet'!$AQ311="2005-2012"),'Result 2005-2012'!L311*$AE$9,IF(AND($M$1=2006,'Calculation sheet'!$AQ311="1999-2012"),'Result 2005-2012'!L311*SUM($Y$18:$AE$18)/7,IF(AND($M$1=2007,'Calculation sheet'!$AQ311="1999-2012"),'Result 2005-2012'!L311*SUM($Z$18:$AE$18)/6,IF(AND($M$1=2008,'Calculation sheet'!$AQ311="1999-2012"),'Result 2005-2012'!L311*SUM($AA$18:$AE$18)/5,IF(AND($M$1=2009,'Calculation sheet'!$AQ311="1999-2012"),'Result 2005-2012'!L311*SUM($AB$18:$AE$18)/4,IF(AND($M$1=2010,'Calculation sheet'!$AQ311="1999-2012"),'Result 2005-2012'!L311*SUM($AC$18:$AE$18)/3,IF(AND($M$1=2011,'Calculation sheet'!$AQ311="1999-2012"),'Result 2005-2012'!L311*SUM($AD$18:$AE$18)/2,IF(AND($M$1=2012,'Calculation sheet'!$AQ311="1999-2012"),'Result 2005-2012'!L311*$AE$18,""))))))))))))))))</f>
        <v/>
      </c>
      <c r="M311" s="12" t="str">
        <f t="shared" si="14"/>
        <v/>
      </c>
      <c r="N311" s="12" t="str">
        <f>IF('Result 2005-2012'!$R311="","",IF($M$1=2005,'Result 2005-2012'!N311,IF(AND($M$1=2006,'Calculation sheet'!$AQ311="2005-2012"),'Result 2005-2012'!N311*SUM($Y$10:$AE$10)/7,IF(AND($M$1=2007,'Calculation sheet'!$AQ311="2005-2012"),'Result 2005-2012'!N311*SUM($Z$10:$AE$10)/6,IF(AND($M$1=2008,'Calculation sheet'!$AQ311="2005-2012"),'Result 2005-2012'!N311*SUM($AA$10:$AE$10)/5,IF(AND($M$1=2009,'Calculation sheet'!$AQ311="2005-2012"),'Result 2005-2012'!N311*SUM($AB$10:$AE$10)/4,IF(AND($M$1=2010,'Calculation sheet'!$AQ311="2005-2012"),'Result 2005-2012'!N311*SUM($AC$10:$AE$10)/3,IF(AND($M$1=2011,'Calculation sheet'!$AQ311="2005-2012"),'Result 2005-2012'!N311*SUM($AD$10:$AE$10)/2,IF(AND($M$1=2012,'Calculation sheet'!$AQ311="2005-2012"),'Result 2005-2012'!N311*$AE$10,IF(AND($M$1=2006,'Calculation sheet'!$AQ311="1999-2012"),'Result 2005-2012'!N311*SUM($Y$16:$AE$16)/7,IF(AND($M$1=2007,'Calculation sheet'!$AQ311="1999-2012"),'Result 2005-2012'!N311*SUM($Z$16:$AE$16)/6,IF(AND($M$1=2008,'Calculation sheet'!$AQ311="1999-2012"),'Result 2005-2012'!N311*SUM($AA$16:$AE$16)/5,IF(AND($M$1=2009,'Calculation sheet'!$AQ311="1999-2012"),'Result 2005-2012'!N311*SUM($AB$16:$AE$16)/4,IF(AND($M$1=2010,'Calculation sheet'!$AQ311="1999-2012"),'Result 2005-2012'!N311*SUM($AC$16:$AE$16)/3,IF(AND($M$1=2011,'Calculation sheet'!$AQ311="1999-2012"),'Result 2005-2012'!N311*SUM($AD$16:$AE$16)/2,IF(AND($M$1=2012,'Calculation sheet'!$AQ311="1999-2012"),'Result 2005-2012'!N311*$AE$16,""))))))))))))))))</f>
        <v/>
      </c>
      <c r="O311" s="12" t="str">
        <f>IF('Result 2005-2012'!$R311="","",IF($M$1=2005,'Result 2005-2012'!O311,IF(AND($M$1=2006,'Calculation sheet'!$AQ311="2005-2012"),'Result 2005-2012'!O311*SUM($Y$10:$AE$10)/7,IF(AND($M$1=2007,'Calculation sheet'!$AQ311="2005-2012"),'Result 2005-2012'!O311*SUM($Z$10:$AE$10)/6,IF(AND($M$1=2008,'Calculation sheet'!$AQ311="2005-2012"),'Result 2005-2012'!O311*SUM($AA$10:$AE$10)/5,IF(AND($M$1=2009,'Calculation sheet'!$AQ311="2005-2012"),'Result 2005-2012'!O311*SUM($AB$10:$AE$10)/4,IF(AND($M$1=2010,'Calculation sheet'!$AQ311="2005-2012"),'Result 2005-2012'!O311*SUM($AC$10:$AE$10)/3,IF(AND($M$1=2011,'Calculation sheet'!$AQ311="2005-2012"),'Result 2005-2012'!O311*SUM($AD$10:$AE$10)/2,IF(AND($M$1=2012,'Calculation sheet'!$AQ311="2005-2012"),'Result 2005-2012'!O311*$AE$10,IF(AND($M$1=2006,'Calculation sheet'!$AQ311="1999-2012"),'Result 2005-2012'!O311*SUM($Y$16:$AE$16)/7,IF(AND($M$1=2007,'Calculation sheet'!$AQ311="1999-2012"),'Result 2005-2012'!O311*SUM($Z$16:$AE$16)/6,IF(AND($M$1=2008,'Calculation sheet'!$AQ311="1999-2012"),'Result 2005-2012'!O311*SUM($AA$16:$AE$16)/5,IF(AND($M$1=2009,'Calculation sheet'!$AQ311="1999-2012"),'Result 2005-2012'!O311*SUM($AB$16:$AE$16)/4,IF(AND($M$1=2010,'Calculation sheet'!$AQ311="1999-2012"),'Result 2005-2012'!O311*SUM($AC$16:$AE$16)/3,IF(AND($M$1=2011,'Calculation sheet'!$AQ311="1999-2012"),'Result 2005-2012'!O311*SUM($AD$16:$AE$16)/2,IF(AND($M$1=2012,'Calculation sheet'!$AQ311="1999-2012"),'Result 2005-2012'!O311*$AE$16,""))))))))))))))))</f>
        <v/>
      </c>
      <c r="P311" s="12" t="str">
        <f>IF('Result 2005-2012'!$R311="","",IF($M$1=2005,'Result 2005-2012'!P311,IF(AND($M$1=2006,'Calculation sheet'!$AQ311="2005-2012"),'Result 2005-2012'!P311*SUM($Y$11:$AE$11)/7,IF(AND($M$1=2007,'Calculation sheet'!$AQ311="2005-2012"),'Result 2005-2012'!P311*SUM($Z$11:$AE$11)/6,IF(AND($M$1=2008,'Calculation sheet'!$AQ311="2005-2012"),'Result 2005-2012'!P311*SUM($AA$11:$AE$11)/5,IF(AND($M$1=2009,'Calculation sheet'!$AQ311="2005-2012"),'Result 2005-2012'!P311*SUM($AB$11:$AE$11)/4,IF(AND($M$1=2010,'Calculation sheet'!$AQ311="2005-2012"),'Result 2005-2012'!P311*SUM($AC$11:$AE$11)/3,IF(AND($M$1=2011,'Calculation sheet'!$AQ311="2005-2012"),'Result 2005-2012'!P311*SUM($AD$11:$AE$11)/2,IF(AND($M$1=2012,'Calculation sheet'!$AQ311="2005-2012"),'Result 2005-2012'!P311*$AE$11,IF(AND($M$1=2006,'Calculation sheet'!$AQ311="1999-2012"),'Result 2005-2012'!P311*SUM($Y$16:$AE$16)/7,IF(AND($M$1=2007,'Calculation sheet'!$AQ311="1999-2012"),'Result 2005-2012'!P311*SUM($Z$16:$AE$16)/6,IF(AND($M$1=2008,'Calculation sheet'!$AQ311="1999-2012"),'Result 2005-2012'!P311*SUM($AA$16:$AE$16)/5,IF(AND($M$1=2009,'Calculation sheet'!$AQ311="1999-2012"),'Result 2005-2012'!P311*SUM($AB$16:$AE$16)/4,IF(AND($M$1=2010,'Calculation sheet'!$AQ311="1999-2012"),'Result 2005-2012'!P311*SUM($AC$16:$AE$16)/3,IF(AND($M$1=2011,'Calculation sheet'!$AQ311="1999-2012"),'Result 2005-2012'!P311*SUM($AD$16:$AE$16)/2,IF(AND($M$1=2012,'Calculation sheet'!$AQ311="1999-2012"),'Result 2005-2012'!P311*$AE$16,""))))))))))))))))</f>
        <v/>
      </c>
      <c r="Q311" s="12" t="str">
        <f t="shared" si="15"/>
        <v/>
      </c>
      <c r="R311" s="14" t="str">
        <f t="shared" si="16"/>
        <v/>
      </c>
    </row>
    <row r="312" spans="1:18" x14ac:dyDescent="0.3">
      <c r="A312" s="4" t="str">
        <f>IF('Input data'!A327="","",'Input data'!A327)</f>
        <v/>
      </c>
      <c r="B312" s="4" t="str">
        <f>IF('Input data'!B327="","",'Input data'!B327)</f>
        <v/>
      </c>
      <c r="C312" s="4" t="str">
        <f>IF('Input data'!C327="","",'Input data'!C327)</f>
        <v/>
      </c>
      <c r="D312" s="4" t="str">
        <f>IF('Input data'!D327="","",'Input data'!D327)</f>
        <v/>
      </c>
      <c r="E312" s="4" t="str">
        <f>IF('Input data'!E327="","",'Input data'!E327)</f>
        <v/>
      </c>
      <c r="F312" s="4" t="str">
        <f>IF('Input data'!F327="","",'Input data'!F327)</f>
        <v/>
      </c>
      <c r="G312" s="4">
        <f>IF('Input data'!G327="","",'Input data'!G327)</f>
        <v>0</v>
      </c>
      <c r="H312" s="4" t="str">
        <f>IF('Input data'!H327&gt;0.5,'Input data'!H327,"")</f>
        <v/>
      </c>
      <c r="I312" s="4" t="str">
        <f>IF('Input data'!I327="","",'Input data'!I327)</f>
        <v/>
      </c>
      <c r="J312" s="12" t="str">
        <f>IF('Result 2005-2012'!$R312="","",IF($M$1=2005,'Result 2005-2012'!J312,IF(AND($M$1=2006,'Calculation sheet'!$AQ312="2005-2012"),'Result 2005-2012'!J312*SUM($Y$7:$AE$7)/7,IF(AND($M$1=2007,'Calculation sheet'!$AQ312="2005-2012"),'Result 2005-2012'!J312*SUM($Z$7:$AE$7)/6,IF(AND($M$1=2008,'Calculation sheet'!$AQ312="2005-2012"),'Result 2005-2012'!J312*SUM($AA$7:$AE$7)/5,IF(AND($M$1=2009,'Calculation sheet'!$AQ312="2005-2012"),'Result 2005-2012'!J312*SUM($AB$7:$AE$7)/4,IF(AND($M$1=2010,'Calculation sheet'!$AQ312="2005-2012"),'Result 2005-2012'!J312*SUM($AC$7:$AE$7)/3,IF(AND($M$1=2011,'Calculation sheet'!$AQ312="2005-2012"),'Result 2005-2012'!J312*SUM($AD$7:$AE$7)/2,IF(AND($M$1=2012,'Calculation sheet'!$AQ312="2005-2012"),'Result 2005-2012'!J312*$AE$7,IF(AND($M$1=2006,'Calculation sheet'!$AQ312="1999-2012"),'Result 2005-2012'!J312*SUM($Y$16:$AE$16)/7,IF(AND($M$1=2007,'Calculation sheet'!$AQ312="1999-2012"),'Result 2005-2012'!J312*SUM($Z$16:$AE$16)/6,IF(AND($M$1=2008,'Calculation sheet'!$AQ312="1999-2012"),'Result 2005-2012'!J312*SUM($AA$16:$AE$16)/5,IF(AND($M$1=2009,'Calculation sheet'!$AQ312="1999-2012"),'Result 2005-2012'!J312*SUM($AB$16:$AE$16)/4,IF(AND($M$1=2010,'Calculation sheet'!$AQ312="1999-2012"),'Result 2005-2012'!J312*SUM($AC$16:$AE$16)/3,IF(AND($M$1=2011,'Calculation sheet'!$AQ312="1999-2012"),'Result 2005-2012'!J312*SUM($AD$16:$AE$16)/2,IF(AND($M$1=2012,'Calculation sheet'!$AQ312="1999-2012"),'Result 2005-2012'!J312*$AE$16,""))))))))))))))))</f>
        <v/>
      </c>
      <c r="K312" s="12" t="str">
        <f>IF('Result 2005-2012'!$R312="","",IF($M$1=2005,'Result 2005-2012'!K312,IF(AND($M$1=2006,'Calculation sheet'!$AQ312="2005-2012"),'Result 2005-2012'!K312*SUM($Y$8:$AE$8)/7,IF(AND($M$1=2007,'Calculation sheet'!$AQ312="2005-2012"),'Result 2005-2012'!K312*SUM($Z$8:$AE$8)/6,IF(AND($M$1=2008,'Calculation sheet'!$AQ312="2005-2012"),'Result 2005-2012'!K312*SUM($AA$8:$AE$8)/5,IF(AND($M$1=2009,'Calculation sheet'!$AQ312="2005-2012"),'Result 2005-2012'!K312*SUM($AB$8:$AE$8)/4,IF(AND($M$1=2010,'Calculation sheet'!$AQ312="2005-2012"),'Result 2005-2012'!K312*SUM($AC$8:$AE$8)/3,IF(AND($M$1=2011,'Calculation sheet'!$AQ312="2005-2012"),'Result 2005-2012'!K312*SUM($AD$8:$AE$8)/2,IF(AND($M$1=2012,'Calculation sheet'!$AQ312="2005-2012"),'Result 2005-2012'!K312*$AE$8,IF(AND($M$1=2006,'Calculation sheet'!$AQ312="1999-2012"),'Result 2005-2012'!K312*SUM($Y$17:$AE$17)/7,IF(AND($M$1=2007,'Calculation sheet'!$AQ312="1999-2012"),'Result 2005-2012'!K312*SUM($Z$17:$AE$17)/6,IF(AND($M$1=2008,'Calculation sheet'!$AQ312="1999-2012"),'Result 2005-2012'!K312*SUM($AA$17:$AE$17)/5,IF(AND($M$1=2009,'Calculation sheet'!$AQ312="1999-2012"),'Result 2005-2012'!K312*SUM($AB$17:$AE$17)/4,IF(AND($M$1=2010,'Calculation sheet'!$AQ312="1999-2012"),'Result 2005-2012'!K312*SUM($AC$17:$AE$17)/3,IF(AND($M$1=2011,'Calculation sheet'!$AQ312="1999-2012"),'Result 2005-2012'!K312*SUM($AD$17:$AE$17)/2,IF(AND($M$1=2012,'Calculation sheet'!$AQ312="1999-2012"),'Result 2005-2012'!K312*$AE$17,""))))))))))))))))</f>
        <v/>
      </c>
      <c r="L312" s="12" t="str">
        <f>IF('Result 2005-2012'!$R312="","",IF($M$1=2005,'Result 2005-2012'!L312,IF(AND($M$1=2006,'Calculation sheet'!$AQ312="2005-2012"),'Result 2005-2012'!L312*SUM($Y$9:$AE$9)/7,IF(AND($M$1=2007,'Calculation sheet'!$AQ312="2005-2012"),'Result 2005-2012'!L312*SUM($Z$9:$AE$9)/6,IF(AND($M$1=2008,'Calculation sheet'!$AQ312="2005-2012"),'Result 2005-2012'!L312*SUM($AA$9:$AE$9)/5,IF(AND($M$1=2009,'Calculation sheet'!$AQ312="2005-2012"),'Result 2005-2012'!L312*SUM($AB$9:$AE$9)/4,IF(AND($M$1=2010,'Calculation sheet'!$AQ312="2005-2012"),'Result 2005-2012'!L312*SUM($AC$9:$AE$9)/3,IF(AND($M$1=2011,'Calculation sheet'!$AQ312="2005-2012"),'Result 2005-2012'!L312*SUM($AD$9:$AE$9)/2,IF(AND($M$1=2012,'Calculation sheet'!$AQ312="2005-2012"),'Result 2005-2012'!L312*$AE$9,IF(AND($M$1=2006,'Calculation sheet'!$AQ312="1999-2012"),'Result 2005-2012'!L312*SUM($Y$18:$AE$18)/7,IF(AND($M$1=2007,'Calculation sheet'!$AQ312="1999-2012"),'Result 2005-2012'!L312*SUM($Z$18:$AE$18)/6,IF(AND($M$1=2008,'Calculation sheet'!$AQ312="1999-2012"),'Result 2005-2012'!L312*SUM($AA$18:$AE$18)/5,IF(AND($M$1=2009,'Calculation sheet'!$AQ312="1999-2012"),'Result 2005-2012'!L312*SUM($AB$18:$AE$18)/4,IF(AND($M$1=2010,'Calculation sheet'!$AQ312="1999-2012"),'Result 2005-2012'!L312*SUM($AC$18:$AE$18)/3,IF(AND($M$1=2011,'Calculation sheet'!$AQ312="1999-2012"),'Result 2005-2012'!L312*SUM($AD$18:$AE$18)/2,IF(AND($M$1=2012,'Calculation sheet'!$AQ312="1999-2012"),'Result 2005-2012'!L312*$AE$18,""))))))))))))))))</f>
        <v/>
      </c>
      <c r="M312" s="12" t="str">
        <f t="shared" si="14"/>
        <v/>
      </c>
      <c r="N312" s="12" t="str">
        <f>IF('Result 2005-2012'!$R312="","",IF($M$1=2005,'Result 2005-2012'!N312,IF(AND($M$1=2006,'Calculation sheet'!$AQ312="2005-2012"),'Result 2005-2012'!N312*SUM($Y$10:$AE$10)/7,IF(AND($M$1=2007,'Calculation sheet'!$AQ312="2005-2012"),'Result 2005-2012'!N312*SUM($Z$10:$AE$10)/6,IF(AND($M$1=2008,'Calculation sheet'!$AQ312="2005-2012"),'Result 2005-2012'!N312*SUM($AA$10:$AE$10)/5,IF(AND($M$1=2009,'Calculation sheet'!$AQ312="2005-2012"),'Result 2005-2012'!N312*SUM($AB$10:$AE$10)/4,IF(AND($M$1=2010,'Calculation sheet'!$AQ312="2005-2012"),'Result 2005-2012'!N312*SUM($AC$10:$AE$10)/3,IF(AND($M$1=2011,'Calculation sheet'!$AQ312="2005-2012"),'Result 2005-2012'!N312*SUM($AD$10:$AE$10)/2,IF(AND($M$1=2012,'Calculation sheet'!$AQ312="2005-2012"),'Result 2005-2012'!N312*$AE$10,IF(AND($M$1=2006,'Calculation sheet'!$AQ312="1999-2012"),'Result 2005-2012'!N312*SUM($Y$16:$AE$16)/7,IF(AND($M$1=2007,'Calculation sheet'!$AQ312="1999-2012"),'Result 2005-2012'!N312*SUM($Z$16:$AE$16)/6,IF(AND($M$1=2008,'Calculation sheet'!$AQ312="1999-2012"),'Result 2005-2012'!N312*SUM($AA$16:$AE$16)/5,IF(AND($M$1=2009,'Calculation sheet'!$AQ312="1999-2012"),'Result 2005-2012'!N312*SUM($AB$16:$AE$16)/4,IF(AND($M$1=2010,'Calculation sheet'!$AQ312="1999-2012"),'Result 2005-2012'!N312*SUM($AC$16:$AE$16)/3,IF(AND($M$1=2011,'Calculation sheet'!$AQ312="1999-2012"),'Result 2005-2012'!N312*SUM($AD$16:$AE$16)/2,IF(AND($M$1=2012,'Calculation sheet'!$AQ312="1999-2012"),'Result 2005-2012'!N312*$AE$16,""))))))))))))))))</f>
        <v/>
      </c>
      <c r="O312" s="12" t="str">
        <f>IF('Result 2005-2012'!$R312="","",IF($M$1=2005,'Result 2005-2012'!O312,IF(AND($M$1=2006,'Calculation sheet'!$AQ312="2005-2012"),'Result 2005-2012'!O312*SUM($Y$10:$AE$10)/7,IF(AND($M$1=2007,'Calculation sheet'!$AQ312="2005-2012"),'Result 2005-2012'!O312*SUM($Z$10:$AE$10)/6,IF(AND($M$1=2008,'Calculation sheet'!$AQ312="2005-2012"),'Result 2005-2012'!O312*SUM($AA$10:$AE$10)/5,IF(AND($M$1=2009,'Calculation sheet'!$AQ312="2005-2012"),'Result 2005-2012'!O312*SUM($AB$10:$AE$10)/4,IF(AND($M$1=2010,'Calculation sheet'!$AQ312="2005-2012"),'Result 2005-2012'!O312*SUM($AC$10:$AE$10)/3,IF(AND($M$1=2011,'Calculation sheet'!$AQ312="2005-2012"),'Result 2005-2012'!O312*SUM($AD$10:$AE$10)/2,IF(AND($M$1=2012,'Calculation sheet'!$AQ312="2005-2012"),'Result 2005-2012'!O312*$AE$10,IF(AND($M$1=2006,'Calculation sheet'!$AQ312="1999-2012"),'Result 2005-2012'!O312*SUM($Y$16:$AE$16)/7,IF(AND($M$1=2007,'Calculation sheet'!$AQ312="1999-2012"),'Result 2005-2012'!O312*SUM($Z$16:$AE$16)/6,IF(AND($M$1=2008,'Calculation sheet'!$AQ312="1999-2012"),'Result 2005-2012'!O312*SUM($AA$16:$AE$16)/5,IF(AND($M$1=2009,'Calculation sheet'!$AQ312="1999-2012"),'Result 2005-2012'!O312*SUM($AB$16:$AE$16)/4,IF(AND($M$1=2010,'Calculation sheet'!$AQ312="1999-2012"),'Result 2005-2012'!O312*SUM($AC$16:$AE$16)/3,IF(AND($M$1=2011,'Calculation sheet'!$AQ312="1999-2012"),'Result 2005-2012'!O312*SUM($AD$16:$AE$16)/2,IF(AND($M$1=2012,'Calculation sheet'!$AQ312="1999-2012"),'Result 2005-2012'!O312*$AE$16,""))))))))))))))))</f>
        <v/>
      </c>
      <c r="P312" s="12" t="str">
        <f>IF('Result 2005-2012'!$R312="","",IF($M$1=2005,'Result 2005-2012'!P312,IF(AND($M$1=2006,'Calculation sheet'!$AQ312="2005-2012"),'Result 2005-2012'!P312*SUM($Y$11:$AE$11)/7,IF(AND($M$1=2007,'Calculation sheet'!$AQ312="2005-2012"),'Result 2005-2012'!P312*SUM($Z$11:$AE$11)/6,IF(AND($M$1=2008,'Calculation sheet'!$AQ312="2005-2012"),'Result 2005-2012'!P312*SUM($AA$11:$AE$11)/5,IF(AND($M$1=2009,'Calculation sheet'!$AQ312="2005-2012"),'Result 2005-2012'!P312*SUM($AB$11:$AE$11)/4,IF(AND($M$1=2010,'Calculation sheet'!$AQ312="2005-2012"),'Result 2005-2012'!P312*SUM($AC$11:$AE$11)/3,IF(AND($M$1=2011,'Calculation sheet'!$AQ312="2005-2012"),'Result 2005-2012'!P312*SUM($AD$11:$AE$11)/2,IF(AND($M$1=2012,'Calculation sheet'!$AQ312="2005-2012"),'Result 2005-2012'!P312*$AE$11,IF(AND($M$1=2006,'Calculation sheet'!$AQ312="1999-2012"),'Result 2005-2012'!P312*SUM($Y$16:$AE$16)/7,IF(AND($M$1=2007,'Calculation sheet'!$AQ312="1999-2012"),'Result 2005-2012'!P312*SUM($Z$16:$AE$16)/6,IF(AND($M$1=2008,'Calculation sheet'!$AQ312="1999-2012"),'Result 2005-2012'!P312*SUM($AA$16:$AE$16)/5,IF(AND($M$1=2009,'Calculation sheet'!$AQ312="1999-2012"),'Result 2005-2012'!P312*SUM($AB$16:$AE$16)/4,IF(AND($M$1=2010,'Calculation sheet'!$AQ312="1999-2012"),'Result 2005-2012'!P312*SUM($AC$16:$AE$16)/3,IF(AND($M$1=2011,'Calculation sheet'!$AQ312="1999-2012"),'Result 2005-2012'!P312*SUM($AD$16:$AE$16)/2,IF(AND($M$1=2012,'Calculation sheet'!$AQ312="1999-2012"),'Result 2005-2012'!P312*$AE$16,""))))))))))))))))</f>
        <v/>
      </c>
      <c r="Q312" s="12" t="str">
        <f t="shared" si="15"/>
        <v/>
      </c>
      <c r="R312" s="14" t="str">
        <f t="shared" si="16"/>
        <v/>
      </c>
    </row>
    <row r="313" spans="1:18" x14ac:dyDescent="0.3">
      <c r="A313" s="4" t="str">
        <f>IF('Input data'!A328="","",'Input data'!A328)</f>
        <v/>
      </c>
      <c r="B313" s="4" t="str">
        <f>IF('Input data'!B328="","",'Input data'!B328)</f>
        <v/>
      </c>
      <c r="C313" s="4" t="str">
        <f>IF('Input data'!C328="","",'Input data'!C328)</f>
        <v/>
      </c>
      <c r="D313" s="4" t="str">
        <f>IF('Input data'!D328="","",'Input data'!D328)</f>
        <v/>
      </c>
      <c r="E313" s="4" t="str">
        <f>IF('Input data'!E328="","",'Input data'!E328)</f>
        <v/>
      </c>
      <c r="F313" s="4" t="str">
        <f>IF('Input data'!F328="","",'Input data'!F328)</f>
        <v/>
      </c>
      <c r="G313" s="4">
        <f>IF('Input data'!G328="","",'Input data'!G328)</f>
        <v>0</v>
      </c>
      <c r="H313" s="4" t="str">
        <f>IF('Input data'!H328&gt;0.5,'Input data'!H328,"")</f>
        <v/>
      </c>
      <c r="I313" s="4" t="str">
        <f>IF('Input data'!I328="","",'Input data'!I328)</f>
        <v/>
      </c>
      <c r="J313" s="12" t="str">
        <f>IF('Result 2005-2012'!$R313="","",IF($M$1=2005,'Result 2005-2012'!J313,IF(AND($M$1=2006,'Calculation sheet'!$AQ313="2005-2012"),'Result 2005-2012'!J313*SUM($Y$7:$AE$7)/7,IF(AND($M$1=2007,'Calculation sheet'!$AQ313="2005-2012"),'Result 2005-2012'!J313*SUM($Z$7:$AE$7)/6,IF(AND($M$1=2008,'Calculation sheet'!$AQ313="2005-2012"),'Result 2005-2012'!J313*SUM($AA$7:$AE$7)/5,IF(AND($M$1=2009,'Calculation sheet'!$AQ313="2005-2012"),'Result 2005-2012'!J313*SUM($AB$7:$AE$7)/4,IF(AND($M$1=2010,'Calculation sheet'!$AQ313="2005-2012"),'Result 2005-2012'!J313*SUM($AC$7:$AE$7)/3,IF(AND($M$1=2011,'Calculation sheet'!$AQ313="2005-2012"),'Result 2005-2012'!J313*SUM($AD$7:$AE$7)/2,IF(AND($M$1=2012,'Calculation sheet'!$AQ313="2005-2012"),'Result 2005-2012'!J313*$AE$7,IF(AND($M$1=2006,'Calculation sheet'!$AQ313="1999-2012"),'Result 2005-2012'!J313*SUM($Y$16:$AE$16)/7,IF(AND($M$1=2007,'Calculation sheet'!$AQ313="1999-2012"),'Result 2005-2012'!J313*SUM($Z$16:$AE$16)/6,IF(AND($M$1=2008,'Calculation sheet'!$AQ313="1999-2012"),'Result 2005-2012'!J313*SUM($AA$16:$AE$16)/5,IF(AND($M$1=2009,'Calculation sheet'!$AQ313="1999-2012"),'Result 2005-2012'!J313*SUM($AB$16:$AE$16)/4,IF(AND($M$1=2010,'Calculation sheet'!$AQ313="1999-2012"),'Result 2005-2012'!J313*SUM($AC$16:$AE$16)/3,IF(AND($M$1=2011,'Calculation sheet'!$AQ313="1999-2012"),'Result 2005-2012'!J313*SUM($AD$16:$AE$16)/2,IF(AND($M$1=2012,'Calculation sheet'!$AQ313="1999-2012"),'Result 2005-2012'!J313*$AE$16,""))))))))))))))))</f>
        <v/>
      </c>
      <c r="K313" s="12" t="str">
        <f>IF('Result 2005-2012'!$R313="","",IF($M$1=2005,'Result 2005-2012'!K313,IF(AND($M$1=2006,'Calculation sheet'!$AQ313="2005-2012"),'Result 2005-2012'!K313*SUM($Y$8:$AE$8)/7,IF(AND($M$1=2007,'Calculation sheet'!$AQ313="2005-2012"),'Result 2005-2012'!K313*SUM($Z$8:$AE$8)/6,IF(AND($M$1=2008,'Calculation sheet'!$AQ313="2005-2012"),'Result 2005-2012'!K313*SUM($AA$8:$AE$8)/5,IF(AND($M$1=2009,'Calculation sheet'!$AQ313="2005-2012"),'Result 2005-2012'!K313*SUM($AB$8:$AE$8)/4,IF(AND($M$1=2010,'Calculation sheet'!$AQ313="2005-2012"),'Result 2005-2012'!K313*SUM($AC$8:$AE$8)/3,IF(AND($M$1=2011,'Calculation sheet'!$AQ313="2005-2012"),'Result 2005-2012'!K313*SUM($AD$8:$AE$8)/2,IF(AND($M$1=2012,'Calculation sheet'!$AQ313="2005-2012"),'Result 2005-2012'!K313*$AE$8,IF(AND($M$1=2006,'Calculation sheet'!$AQ313="1999-2012"),'Result 2005-2012'!K313*SUM($Y$17:$AE$17)/7,IF(AND($M$1=2007,'Calculation sheet'!$AQ313="1999-2012"),'Result 2005-2012'!K313*SUM($Z$17:$AE$17)/6,IF(AND($M$1=2008,'Calculation sheet'!$AQ313="1999-2012"),'Result 2005-2012'!K313*SUM($AA$17:$AE$17)/5,IF(AND($M$1=2009,'Calculation sheet'!$AQ313="1999-2012"),'Result 2005-2012'!K313*SUM($AB$17:$AE$17)/4,IF(AND($M$1=2010,'Calculation sheet'!$AQ313="1999-2012"),'Result 2005-2012'!K313*SUM($AC$17:$AE$17)/3,IF(AND($M$1=2011,'Calculation sheet'!$AQ313="1999-2012"),'Result 2005-2012'!K313*SUM($AD$17:$AE$17)/2,IF(AND($M$1=2012,'Calculation sheet'!$AQ313="1999-2012"),'Result 2005-2012'!K313*$AE$17,""))))))))))))))))</f>
        <v/>
      </c>
      <c r="L313" s="12" t="str">
        <f>IF('Result 2005-2012'!$R313="","",IF($M$1=2005,'Result 2005-2012'!L313,IF(AND($M$1=2006,'Calculation sheet'!$AQ313="2005-2012"),'Result 2005-2012'!L313*SUM($Y$9:$AE$9)/7,IF(AND($M$1=2007,'Calculation sheet'!$AQ313="2005-2012"),'Result 2005-2012'!L313*SUM($Z$9:$AE$9)/6,IF(AND($M$1=2008,'Calculation sheet'!$AQ313="2005-2012"),'Result 2005-2012'!L313*SUM($AA$9:$AE$9)/5,IF(AND($M$1=2009,'Calculation sheet'!$AQ313="2005-2012"),'Result 2005-2012'!L313*SUM($AB$9:$AE$9)/4,IF(AND($M$1=2010,'Calculation sheet'!$AQ313="2005-2012"),'Result 2005-2012'!L313*SUM($AC$9:$AE$9)/3,IF(AND($M$1=2011,'Calculation sheet'!$AQ313="2005-2012"),'Result 2005-2012'!L313*SUM($AD$9:$AE$9)/2,IF(AND($M$1=2012,'Calculation sheet'!$AQ313="2005-2012"),'Result 2005-2012'!L313*$AE$9,IF(AND($M$1=2006,'Calculation sheet'!$AQ313="1999-2012"),'Result 2005-2012'!L313*SUM($Y$18:$AE$18)/7,IF(AND($M$1=2007,'Calculation sheet'!$AQ313="1999-2012"),'Result 2005-2012'!L313*SUM($Z$18:$AE$18)/6,IF(AND($M$1=2008,'Calculation sheet'!$AQ313="1999-2012"),'Result 2005-2012'!L313*SUM($AA$18:$AE$18)/5,IF(AND($M$1=2009,'Calculation sheet'!$AQ313="1999-2012"),'Result 2005-2012'!L313*SUM($AB$18:$AE$18)/4,IF(AND($M$1=2010,'Calculation sheet'!$AQ313="1999-2012"),'Result 2005-2012'!L313*SUM($AC$18:$AE$18)/3,IF(AND($M$1=2011,'Calculation sheet'!$AQ313="1999-2012"),'Result 2005-2012'!L313*SUM($AD$18:$AE$18)/2,IF(AND($M$1=2012,'Calculation sheet'!$AQ313="1999-2012"),'Result 2005-2012'!L313*$AE$18,""))))))))))))))))</f>
        <v/>
      </c>
      <c r="M313" s="12" t="str">
        <f t="shared" si="14"/>
        <v/>
      </c>
      <c r="N313" s="12" t="str">
        <f>IF('Result 2005-2012'!$R313="","",IF($M$1=2005,'Result 2005-2012'!N313,IF(AND($M$1=2006,'Calculation sheet'!$AQ313="2005-2012"),'Result 2005-2012'!N313*SUM($Y$10:$AE$10)/7,IF(AND($M$1=2007,'Calculation sheet'!$AQ313="2005-2012"),'Result 2005-2012'!N313*SUM($Z$10:$AE$10)/6,IF(AND($M$1=2008,'Calculation sheet'!$AQ313="2005-2012"),'Result 2005-2012'!N313*SUM($AA$10:$AE$10)/5,IF(AND($M$1=2009,'Calculation sheet'!$AQ313="2005-2012"),'Result 2005-2012'!N313*SUM($AB$10:$AE$10)/4,IF(AND($M$1=2010,'Calculation sheet'!$AQ313="2005-2012"),'Result 2005-2012'!N313*SUM($AC$10:$AE$10)/3,IF(AND($M$1=2011,'Calculation sheet'!$AQ313="2005-2012"),'Result 2005-2012'!N313*SUM($AD$10:$AE$10)/2,IF(AND($M$1=2012,'Calculation sheet'!$AQ313="2005-2012"),'Result 2005-2012'!N313*$AE$10,IF(AND($M$1=2006,'Calculation sheet'!$AQ313="1999-2012"),'Result 2005-2012'!N313*SUM($Y$16:$AE$16)/7,IF(AND($M$1=2007,'Calculation sheet'!$AQ313="1999-2012"),'Result 2005-2012'!N313*SUM($Z$16:$AE$16)/6,IF(AND($M$1=2008,'Calculation sheet'!$AQ313="1999-2012"),'Result 2005-2012'!N313*SUM($AA$16:$AE$16)/5,IF(AND($M$1=2009,'Calculation sheet'!$AQ313="1999-2012"),'Result 2005-2012'!N313*SUM($AB$16:$AE$16)/4,IF(AND($M$1=2010,'Calculation sheet'!$AQ313="1999-2012"),'Result 2005-2012'!N313*SUM($AC$16:$AE$16)/3,IF(AND($M$1=2011,'Calculation sheet'!$AQ313="1999-2012"),'Result 2005-2012'!N313*SUM($AD$16:$AE$16)/2,IF(AND($M$1=2012,'Calculation sheet'!$AQ313="1999-2012"),'Result 2005-2012'!N313*$AE$16,""))))))))))))))))</f>
        <v/>
      </c>
      <c r="O313" s="12" t="str">
        <f>IF('Result 2005-2012'!$R313="","",IF($M$1=2005,'Result 2005-2012'!O313,IF(AND($M$1=2006,'Calculation sheet'!$AQ313="2005-2012"),'Result 2005-2012'!O313*SUM($Y$10:$AE$10)/7,IF(AND($M$1=2007,'Calculation sheet'!$AQ313="2005-2012"),'Result 2005-2012'!O313*SUM($Z$10:$AE$10)/6,IF(AND($M$1=2008,'Calculation sheet'!$AQ313="2005-2012"),'Result 2005-2012'!O313*SUM($AA$10:$AE$10)/5,IF(AND($M$1=2009,'Calculation sheet'!$AQ313="2005-2012"),'Result 2005-2012'!O313*SUM($AB$10:$AE$10)/4,IF(AND($M$1=2010,'Calculation sheet'!$AQ313="2005-2012"),'Result 2005-2012'!O313*SUM($AC$10:$AE$10)/3,IF(AND($M$1=2011,'Calculation sheet'!$AQ313="2005-2012"),'Result 2005-2012'!O313*SUM($AD$10:$AE$10)/2,IF(AND($M$1=2012,'Calculation sheet'!$AQ313="2005-2012"),'Result 2005-2012'!O313*$AE$10,IF(AND($M$1=2006,'Calculation sheet'!$AQ313="1999-2012"),'Result 2005-2012'!O313*SUM($Y$16:$AE$16)/7,IF(AND($M$1=2007,'Calculation sheet'!$AQ313="1999-2012"),'Result 2005-2012'!O313*SUM($Z$16:$AE$16)/6,IF(AND($M$1=2008,'Calculation sheet'!$AQ313="1999-2012"),'Result 2005-2012'!O313*SUM($AA$16:$AE$16)/5,IF(AND($M$1=2009,'Calculation sheet'!$AQ313="1999-2012"),'Result 2005-2012'!O313*SUM($AB$16:$AE$16)/4,IF(AND($M$1=2010,'Calculation sheet'!$AQ313="1999-2012"),'Result 2005-2012'!O313*SUM($AC$16:$AE$16)/3,IF(AND($M$1=2011,'Calculation sheet'!$AQ313="1999-2012"),'Result 2005-2012'!O313*SUM($AD$16:$AE$16)/2,IF(AND($M$1=2012,'Calculation sheet'!$AQ313="1999-2012"),'Result 2005-2012'!O313*$AE$16,""))))))))))))))))</f>
        <v/>
      </c>
      <c r="P313" s="12" t="str">
        <f>IF('Result 2005-2012'!$R313="","",IF($M$1=2005,'Result 2005-2012'!P313,IF(AND($M$1=2006,'Calculation sheet'!$AQ313="2005-2012"),'Result 2005-2012'!P313*SUM($Y$11:$AE$11)/7,IF(AND($M$1=2007,'Calculation sheet'!$AQ313="2005-2012"),'Result 2005-2012'!P313*SUM($Z$11:$AE$11)/6,IF(AND($M$1=2008,'Calculation sheet'!$AQ313="2005-2012"),'Result 2005-2012'!P313*SUM($AA$11:$AE$11)/5,IF(AND($M$1=2009,'Calculation sheet'!$AQ313="2005-2012"),'Result 2005-2012'!P313*SUM($AB$11:$AE$11)/4,IF(AND($M$1=2010,'Calculation sheet'!$AQ313="2005-2012"),'Result 2005-2012'!P313*SUM($AC$11:$AE$11)/3,IF(AND($M$1=2011,'Calculation sheet'!$AQ313="2005-2012"),'Result 2005-2012'!P313*SUM($AD$11:$AE$11)/2,IF(AND($M$1=2012,'Calculation sheet'!$AQ313="2005-2012"),'Result 2005-2012'!P313*$AE$11,IF(AND($M$1=2006,'Calculation sheet'!$AQ313="1999-2012"),'Result 2005-2012'!P313*SUM($Y$16:$AE$16)/7,IF(AND($M$1=2007,'Calculation sheet'!$AQ313="1999-2012"),'Result 2005-2012'!P313*SUM($Z$16:$AE$16)/6,IF(AND($M$1=2008,'Calculation sheet'!$AQ313="1999-2012"),'Result 2005-2012'!P313*SUM($AA$16:$AE$16)/5,IF(AND($M$1=2009,'Calculation sheet'!$AQ313="1999-2012"),'Result 2005-2012'!P313*SUM($AB$16:$AE$16)/4,IF(AND($M$1=2010,'Calculation sheet'!$AQ313="1999-2012"),'Result 2005-2012'!P313*SUM($AC$16:$AE$16)/3,IF(AND($M$1=2011,'Calculation sheet'!$AQ313="1999-2012"),'Result 2005-2012'!P313*SUM($AD$16:$AE$16)/2,IF(AND($M$1=2012,'Calculation sheet'!$AQ313="1999-2012"),'Result 2005-2012'!P313*$AE$16,""))))))))))))))))</f>
        <v/>
      </c>
      <c r="Q313" s="12" t="str">
        <f t="shared" si="15"/>
        <v/>
      </c>
      <c r="R313" s="14" t="str">
        <f t="shared" si="16"/>
        <v/>
      </c>
    </row>
    <row r="314" spans="1:18" x14ac:dyDescent="0.3">
      <c r="A314" s="4" t="str">
        <f>IF('Input data'!A329="","",'Input data'!A329)</f>
        <v/>
      </c>
      <c r="B314" s="4" t="str">
        <f>IF('Input data'!B329="","",'Input data'!B329)</f>
        <v/>
      </c>
      <c r="C314" s="4" t="str">
        <f>IF('Input data'!C329="","",'Input data'!C329)</f>
        <v/>
      </c>
      <c r="D314" s="4" t="str">
        <f>IF('Input data'!D329="","",'Input data'!D329)</f>
        <v/>
      </c>
      <c r="E314" s="4" t="str">
        <f>IF('Input data'!E329="","",'Input data'!E329)</f>
        <v/>
      </c>
      <c r="F314" s="4" t="str">
        <f>IF('Input data'!F329="","",'Input data'!F329)</f>
        <v/>
      </c>
      <c r="G314" s="4">
        <f>IF('Input data'!G329="","",'Input data'!G329)</f>
        <v>0</v>
      </c>
      <c r="H314" s="4" t="str">
        <f>IF('Input data'!H329&gt;0.5,'Input data'!H329,"")</f>
        <v/>
      </c>
      <c r="I314" s="4" t="str">
        <f>IF('Input data'!I329="","",'Input data'!I329)</f>
        <v/>
      </c>
      <c r="J314" s="12" t="str">
        <f>IF('Result 2005-2012'!$R314="","",IF($M$1=2005,'Result 2005-2012'!J314,IF(AND($M$1=2006,'Calculation sheet'!$AQ314="2005-2012"),'Result 2005-2012'!J314*SUM($Y$7:$AE$7)/7,IF(AND($M$1=2007,'Calculation sheet'!$AQ314="2005-2012"),'Result 2005-2012'!J314*SUM($Z$7:$AE$7)/6,IF(AND($M$1=2008,'Calculation sheet'!$AQ314="2005-2012"),'Result 2005-2012'!J314*SUM($AA$7:$AE$7)/5,IF(AND($M$1=2009,'Calculation sheet'!$AQ314="2005-2012"),'Result 2005-2012'!J314*SUM($AB$7:$AE$7)/4,IF(AND($M$1=2010,'Calculation sheet'!$AQ314="2005-2012"),'Result 2005-2012'!J314*SUM($AC$7:$AE$7)/3,IF(AND($M$1=2011,'Calculation sheet'!$AQ314="2005-2012"),'Result 2005-2012'!J314*SUM($AD$7:$AE$7)/2,IF(AND($M$1=2012,'Calculation sheet'!$AQ314="2005-2012"),'Result 2005-2012'!J314*$AE$7,IF(AND($M$1=2006,'Calculation sheet'!$AQ314="1999-2012"),'Result 2005-2012'!J314*SUM($Y$16:$AE$16)/7,IF(AND($M$1=2007,'Calculation sheet'!$AQ314="1999-2012"),'Result 2005-2012'!J314*SUM($Z$16:$AE$16)/6,IF(AND($M$1=2008,'Calculation sheet'!$AQ314="1999-2012"),'Result 2005-2012'!J314*SUM($AA$16:$AE$16)/5,IF(AND($M$1=2009,'Calculation sheet'!$AQ314="1999-2012"),'Result 2005-2012'!J314*SUM($AB$16:$AE$16)/4,IF(AND($M$1=2010,'Calculation sheet'!$AQ314="1999-2012"),'Result 2005-2012'!J314*SUM($AC$16:$AE$16)/3,IF(AND($M$1=2011,'Calculation sheet'!$AQ314="1999-2012"),'Result 2005-2012'!J314*SUM($AD$16:$AE$16)/2,IF(AND($M$1=2012,'Calculation sheet'!$AQ314="1999-2012"),'Result 2005-2012'!J314*$AE$16,""))))))))))))))))</f>
        <v/>
      </c>
      <c r="K314" s="12" t="str">
        <f>IF('Result 2005-2012'!$R314="","",IF($M$1=2005,'Result 2005-2012'!K314,IF(AND($M$1=2006,'Calculation sheet'!$AQ314="2005-2012"),'Result 2005-2012'!K314*SUM($Y$8:$AE$8)/7,IF(AND($M$1=2007,'Calculation sheet'!$AQ314="2005-2012"),'Result 2005-2012'!K314*SUM($Z$8:$AE$8)/6,IF(AND($M$1=2008,'Calculation sheet'!$AQ314="2005-2012"),'Result 2005-2012'!K314*SUM($AA$8:$AE$8)/5,IF(AND($M$1=2009,'Calculation sheet'!$AQ314="2005-2012"),'Result 2005-2012'!K314*SUM($AB$8:$AE$8)/4,IF(AND($M$1=2010,'Calculation sheet'!$AQ314="2005-2012"),'Result 2005-2012'!K314*SUM($AC$8:$AE$8)/3,IF(AND($M$1=2011,'Calculation sheet'!$AQ314="2005-2012"),'Result 2005-2012'!K314*SUM($AD$8:$AE$8)/2,IF(AND($M$1=2012,'Calculation sheet'!$AQ314="2005-2012"),'Result 2005-2012'!K314*$AE$8,IF(AND($M$1=2006,'Calculation sheet'!$AQ314="1999-2012"),'Result 2005-2012'!K314*SUM($Y$17:$AE$17)/7,IF(AND($M$1=2007,'Calculation sheet'!$AQ314="1999-2012"),'Result 2005-2012'!K314*SUM($Z$17:$AE$17)/6,IF(AND($M$1=2008,'Calculation sheet'!$AQ314="1999-2012"),'Result 2005-2012'!K314*SUM($AA$17:$AE$17)/5,IF(AND($M$1=2009,'Calculation sheet'!$AQ314="1999-2012"),'Result 2005-2012'!K314*SUM($AB$17:$AE$17)/4,IF(AND($M$1=2010,'Calculation sheet'!$AQ314="1999-2012"),'Result 2005-2012'!K314*SUM($AC$17:$AE$17)/3,IF(AND($M$1=2011,'Calculation sheet'!$AQ314="1999-2012"),'Result 2005-2012'!K314*SUM($AD$17:$AE$17)/2,IF(AND($M$1=2012,'Calculation sheet'!$AQ314="1999-2012"),'Result 2005-2012'!K314*$AE$17,""))))))))))))))))</f>
        <v/>
      </c>
      <c r="L314" s="12" t="str">
        <f>IF('Result 2005-2012'!$R314="","",IF($M$1=2005,'Result 2005-2012'!L314,IF(AND($M$1=2006,'Calculation sheet'!$AQ314="2005-2012"),'Result 2005-2012'!L314*SUM($Y$9:$AE$9)/7,IF(AND($M$1=2007,'Calculation sheet'!$AQ314="2005-2012"),'Result 2005-2012'!L314*SUM($Z$9:$AE$9)/6,IF(AND($M$1=2008,'Calculation sheet'!$AQ314="2005-2012"),'Result 2005-2012'!L314*SUM($AA$9:$AE$9)/5,IF(AND($M$1=2009,'Calculation sheet'!$AQ314="2005-2012"),'Result 2005-2012'!L314*SUM($AB$9:$AE$9)/4,IF(AND($M$1=2010,'Calculation sheet'!$AQ314="2005-2012"),'Result 2005-2012'!L314*SUM($AC$9:$AE$9)/3,IF(AND($M$1=2011,'Calculation sheet'!$AQ314="2005-2012"),'Result 2005-2012'!L314*SUM($AD$9:$AE$9)/2,IF(AND($M$1=2012,'Calculation sheet'!$AQ314="2005-2012"),'Result 2005-2012'!L314*$AE$9,IF(AND($M$1=2006,'Calculation sheet'!$AQ314="1999-2012"),'Result 2005-2012'!L314*SUM($Y$18:$AE$18)/7,IF(AND($M$1=2007,'Calculation sheet'!$AQ314="1999-2012"),'Result 2005-2012'!L314*SUM($Z$18:$AE$18)/6,IF(AND($M$1=2008,'Calculation sheet'!$AQ314="1999-2012"),'Result 2005-2012'!L314*SUM($AA$18:$AE$18)/5,IF(AND($M$1=2009,'Calculation sheet'!$AQ314="1999-2012"),'Result 2005-2012'!L314*SUM($AB$18:$AE$18)/4,IF(AND($M$1=2010,'Calculation sheet'!$AQ314="1999-2012"),'Result 2005-2012'!L314*SUM($AC$18:$AE$18)/3,IF(AND($M$1=2011,'Calculation sheet'!$AQ314="1999-2012"),'Result 2005-2012'!L314*SUM($AD$18:$AE$18)/2,IF(AND($M$1=2012,'Calculation sheet'!$AQ314="1999-2012"),'Result 2005-2012'!L314*$AE$18,""))))))))))))))))</f>
        <v/>
      </c>
      <c r="M314" s="12" t="str">
        <f t="shared" si="14"/>
        <v/>
      </c>
      <c r="N314" s="12" t="str">
        <f>IF('Result 2005-2012'!$R314="","",IF($M$1=2005,'Result 2005-2012'!N314,IF(AND($M$1=2006,'Calculation sheet'!$AQ314="2005-2012"),'Result 2005-2012'!N314*SUM($Y$10:$AE$10)/7,IF(AND($M$1=2007,'Calculation sheet'!$AQ314="2005-2012"),'Result 2005-2012'!N314*SUM($Z$10:$AE$10)/6,IF(AND($M$1=2008,'Calculation sheet'!$AQ314="2005-2012"),'Result 2005-2012'!N314*SUM($AA$10:$AE$10)/5,IF(AND($M$1=2009,'Calculation sheet'!$AQ314="2005-2012"),'Result 2005-2012'!N314*SUM($AB$10:$AE$10)/4,IF(AND($M$1=2010,'Calculation sheet'!$AQ314="2005-2012"),'Result 2005-2012'!N314*SUM($AC$10:$AE$10)/3,IF(AND($M$1=2011,'Calculation sheet'!$AQ314="2005-2012"),'Result 2005-2012'!N314*SUM($AD$10:$AE$10)/2,IF(AND($M$1=2012,'Calculation sheet'!$AQ314="2005-2012"),'Result 2005-2012'!N314*$AE$10,IF(AND($M$1=2006,'Calculation sheet'!$AQ314="1999-2012"),'Result 2005-2012'!N314*SUM($Y$16:$AE$16)/7,IF(AND($M$1=2007,'Calculation sheet'!$AQ314="1999-2012"),'Result 2005-2012'!N314*SUM($Z$16:$AE$16)/6,IF(AND($M$1=2008,'Calculation sheet'!$AQ314="1999-2012"),'Result 2005-2012'!N314*SUM($AA$16:$AE$16)/5,IF(AND($M$1=2009,'Calculation sheet'!$AQ314="1999-2012"),'Result 2005-2012'!N314*SUM($AB$16:$AE$16)/4,IF(AND($M$1=2010,'Calculation sheet'!$AQ314="1999-2012"),'Result 2005-2012'!N314*SUM($AC$16:$AE$16)/3,IF(AND($M$1=2011,'Calculation sheet'!$AQ314="1999-2012"),'Result 2005-2012'!N314*SUM($AD$16:$AE$16)/2,IF(AND($M$1=2012,'Calculation sheet'!$AQ314="1999-2012"),'Result 2005-2012'!N314*$AE$16,""))))))))))))))))</f>
        <v/>
      </c>
      <c r="O314" s="12" t="str">
        <f>IF('Result 2005-2012'!$R314="","",IF($M$1=2005,'Result 2005-2012'!O314,IF(AND($M$1=2006,'Calculation sheet'!$AQ314="2005-2012"),'Result 2005-2012'!O314*SUM($Y$10:$AE$10)/7,IF(AND($M$1=2007,'Calculation sheet'!$AQ314="2005-2012"),'Result 2005-2012'!O314*SUM($Z$10:$AE$10)/6,IF(AND($M$1=2008,'Calculation sheet'!$AQ314="2005-2012"),'Result 2005-2012'!O314*SUM($AA$10:$AE$10)/5,IF(AND($M$1=2009,'Calculation sheet'!$AQ314="2005-2012"),'Result 2005-2012'!O314*SUM($AB$10:$AE$10)/4,IF(AND($M$1=2010,'Calculation sheet'!$AQ314="2005-2012"),'Result 2005-2012'!O314*SUM($AC$10:$AE$10)/3,IF(AND($M$1=2011,'Calculation sheet'!$AQ314="2005-2012"),'Result 2005-2012'!O314*SUM($AD$10:$AE$10)/2,IF(AND($M$1=2012,'Calculation sheet'!$AQ314="2005-2012"),'Result 2005-2012'!O314*$AE$10,IF(AND($M$1=2006,'Calculation sheet'!$AQ314="1999-2012"),'Result 2005-2012'!O314*SUM($Y$16:$AE$16)/7,IF(AND($M$1=2007,'Calculation sheet'!$AQ314="1999-2012"),'Result 2005-2012'!O314*SUM($Z$16:$AE$16)/6,IF(AND($M$1=2008,'Calculation sheet'!$AQ314="1999-2012"),'Result 2005-2012'!O314*SUM($AA$16:$AE$16)/5,IF(AND($M$1=2009,'Calculation sheet'!$AQ314="1999-2012"),'Result 2005-2012'!O314*SUM($AB$16:$AE$16)/4,IF(AND($M$1=2010,'Calculation sheet'!$AQ314="1999-2012"),'Result 2005-2012'!O314*SUM($AC$16:$AE$16)/3,IF(AND($M$1=2011,'Calculation sheet'!$AQ314="1999-2012"),'Result 2005-2012'!O314*SUM($AD$16:$AE$16)/2,IF(AND($M$1=2012,'Calculation sheet'!$AQ314="1999-2012"),'Result 2005-2012'!O314*$AE$16,""))))))))))))))))</f>
        <v/>
      </c>
      <c r="P314" s="12" t="str">
        <f>IF('Result 2005-2012'!$R314="","",IF($M$1=2005,'Result 2005-2012'!P314,IF(AND($M$1=2006,'Calculation sheet'!$AQ314="2005-2012"),'Result 2005-2012'!P314*SUM($Y$11:$AE$11)/7,IF(AND($M$1=2007,'Calculation sheet'!$AQ314="2005-2012"),'Result 2005-2012'!P314*SUM($Z$11:$AE$11)/6,IF(AND($M$1=2008,'Calculation sheet'!$AQ314="2005-2012"),'Result 2005-2012'!P314*SUM($AA$11:$AE$11)/5,IF(AND($M$1=2009,'Calculation sheet'!$AQ314="2005-2012"),'Result 2005-2012'!P314*SUM($AB$11:$AE$11)/4,IF(AND($M$1=2010,'Calculation sheet'!$AQ314="2005-2012"),'Result 2005-2012'!P314*SUM($AC$11:$AE$11)/3,IF(AND($M$1=2011,'Calculation sheet'!$AQ314="2005-2012"),'Result 2005-2012'!P314*SUM($AD$11:$AE$11)/2,IF(AND($M$1=2012,'Calculation sheet'!$AQ314="2005-2012"),'Result 2005-2012'!P314*$AE$11,IF(AND($M$1=2006,'Calculation sheet'!$AQ314="1999-2012"),'Result 2005-2012'!P314*SUM($Y$16:$AE$16)/7,IF(AND($M$1=2007,'Calculation sheet'!$AQ314="1999-2012"),'Result 2005-2012'!P314*SUM($Z$16:$AE$16)/6,IF(AND($M$1=2008,'Calculation sheet'!$AQ314="1999-2012"),'Result 2005-2012'!P314*SUM($AA$16:$AE$16)/5,IF(AND($M$1=2009,'Calculation sheet'!$AQ314="1999-2012"),'Result 2005-2012'!P314*SUM($AB$16:$AE$16)/4,IF(AND($M$1=2010,'Calculation sheet'!$AQ314="1999-2012"),'Result 2005-2012'!P314*SUM($AC$16:$AE$16)/3,IF(AND($M$1=2011,'Calculation sheet'!$AQ314="1999-2012"),'Result 2005-2012'!P314*SUM($AD$16:$AE$16)/2,IF(AND($M$1=2012,'Calculation sheet'!$AQ314="1999-2012"),'Result 2005-2012'!P314*$AE$16,""))))))))))))))))</f>
        <v/>
      </c>
      <c r="Q314" s="12" t="str">
        <f t="shared" si="15"/>
        <v/>
      </c>
      <c r="R314" s="14" t="str">
        <f t="shared" si="16"/>
        <v/>
      </c>
    </row>
    <row r="315" spans="1:18" x14ac:dyDescent="0.3">
      <c r="A315" s="4" t="str">
        <f>IF('Input data'!A330="","",'Input data'!A330)</f>
        <v/>
      </c>
      <c r="B315" s="4" t="str">
        <f>IF('Input data'!B330="","",'Input data'!B330)</f>
        <v/>
      </c>
      <c r="C315" s="4" t="str">
        <f>IF('Input data'!C330="","",'Input data'!C330)</f>
        <v/>
      </c>
      <c r="D315" s="4" t="str">
        <f>IF('Input data'!D330="","",'Input data'!D330)</f>
        <v/>
      </c>
      <c r="E315" s="4" t="str">
        <f>IF('Input data'!E330="","",'Input data'!E330)</f>
        <v/>
      </c>
      <c r="F315" s="4" t="str">
        <f>IF('Input data'!F330="","",'Input data'!F330)</f>
        <v/>
      </c>
      <c r="G315" s="4">
        <f>IF('Input data'!G330="","",'Input data'!G330)</f>
        <v>0</v>
      </c>
      <c r="H315" s="4" t="str">
        <f>IF('Input data'!H330&gt;0.5,'Input data'!H330,"")</f>
        <v/>
      </c>
      <c r="I315" s="4" t="str">
        <f>IF('Input data'!I330="","",'Input data'!I330)</f>
        <v/>
      </c>
      <c r="J315" s="12" t="str">
        <f>IF('Result 2005-2012'!$R315="","",IF($M$1=2005,'Result 2005-2012'!J315,IF(AND($M$1=2006,'Calculation sheet'!$AQ315="2005-2012"),'Result 2005-2012'!J315*SUM($Y$7:$AE$7)/7,IF(AND($M$1=2007,'Calculation sheet'!$AQ315="2005-2012"),'Result 2005-2012'!J315*SUM($Z$7:$AE$7)/6,IF(AND($M$1=2008,'Calculation sheet'!$AQ315="2005-2012"),'Result 2005-2012'!J315*SUM($AA$7:$AE$7)/5,IF(AND($M$1=2009,'Calculation sheet'!$AQ315="2005-2012"),'Result 2005-2012'!J315*SUM($AB$7:$AE$7)/4,IF(AND($M$1=2010,'Calculation sheet'!$AQ315="2005-2012"),'Result 2005-2012'!J315*SUM($AC$7:$AE$7)/3,IF(AND($M$1=2011,'Calculation sheet'!$AQ315="2005-2012"),'Result 2005-2012'!J315*SUM($AD$7:$AE$7)/2,IF(AND($M$1=2012,'Calculation sheet'!$AQ315="2005-2012"),'Result 2005-2012'!J315*$AE$7,IF(AND($M$1=2006,'Calculation sheet'!$AQ315="1999-2012"),'Result 2005-2012'!J315*SUM($Y$16:$AE$16)/7,IF(AND($M$1=2007,'Calculation sheet'!$AQ315="1999-2012"),'Result 2005-2012'!J315*SUM($Z$16:$AE$16)/6,IF(AND($M$1=2008,'Calculation sheet'!$AQ315="1999-2012"),'Result 2005-2012'!J315*SUM($AA$16:$AE$16)/5,IF(AND($M$1=2009,'Calculation sheet'!$AQ315="1999-2012"),'Result 2005-2012'!J315*SUM($AB$16:$AE$16)/4,IF(AND($M$1=2010,'Calculation sheet'!$AQ315="1999-2012"),'Result 2005-2012'!J315*SUM($AC$16:$AE$16)/3,IF(AND($M$1=2011,'Calculation sheet'!$AQ315="1999-2012"),'Result 2005-2012'!J315*SUM($AD$16:$AE$16)/2,IF(AND($M$1=2012,'Calculation sheet'!$AQ315="1999-2012"),'Result 2005-2012'!J315*$AE$16,""))))))))))))))))</f>
        <v/>
      </c>
      <c r="K315" s="12" t="str">
        <f>IF('Result 2005-2012'!$R315="","",IF($M$1=2005,'Result 2005-2012'!K315,IF(AND($M$1=2006,'Calculation sheet'!$AQ315="2005-2012"),'Result 2005-2012'!K315*SUM($Y$8:$AE$8)/7,IF(AND($M$1=2007,'Calculation sheet'!$AQ315="2005-2012"),'Result 2005-2012'!K315*SUM($Z$8:$AE$8)/6,IF(AND($M$1=2008,'Calculation sheet'!$AQ315="2005-2012"),'Result 2005-2012'!K315*SUM($AA$8:$AE$8)/5,IF(AND($M$1=2009,'Calculation sheet'!$AQ315="2005-2012"),'Result 2005-2012'!K315*SUM($AB$8:$AE$8)/4,IF(AND($M$1=2010,'Calculation sheet'!$AQ315="2005-2012"),'Result 2005-2012'!K315*SUM($AC$8:$AE$8)/3,IF(AND($M$1=2011,'Calculation sheet'!$AQ315="2005-2012"),'Result 2005-2012'!K315*SUM($AD$8:$AE$8)/2,IF(AND($M$1=2012,'Calculation sheet'!$AQ315="2005-2012"),'Result 2005-2012'!K315*$AE$8,IF(AND($M$1=2006,'Calculation sheet'!$AQ315="1999-2012"),'Result 2005-2012'!K315*SUM($Y$17:$AE$17)/7,IF(AND($M$1=2007,'Calculation sheet'!$AQ315="1999-2012"),'Result 2005-2012'!K315*SUM($Z$17:$AE$17)/6,IF(AND($M$1=2008,'Calculation sheet'!$AQ315="1999-2012"),'Result 2005-2012'!K315*SUM($AA$17:$AE$17)/5,IF(AND($M$1=2009,'Calculation sheet'!$AQ315="1999-2012"),'Result 2005-2012'!K315*SUM($AB$17:$AE$17)/4,IF(AND($M$1=2010,'Calculation sheet'!$AQ315="1999-2012"),'Result 2005-2012'!K315*SUM($AC$17:$AE$17)/3,IF(AND($M$1=2011,'Calculation sheet'!$AQ315="1999-2012"),'Result 2005-2012'!K315*SUM($AD$17:$AE$17)/2,IF(AND($M$1=2012,'Calculation sheet'!$AQ315="1999-2012"),'Result 2005-2012'!K315*$AE$17,""))))))))))))))))</f>
        <v/>
      </c>
      <c r="L315" s="12" t="str">
        <f>IF('Result 2005-2012'!$R315="","",IF($M$1=2005,'Result 2005-2012'!L315,IF(AND($M$1=2006,'Calculation sheet'!$AQ315="2005-2012"),'Result 2005-2012'!L315*SUM($Y$9:$AE$9)/7,IF(AND($M$1=2007,'Calculation sheet'!$AQ315="2005-2012"),'Result 2005-2012'!L315*SUM($Z$9:$AE$9)/6,IF(AND($M$1=2008,'Calculation sheet'!$AQ315="2005-2012"),'Result 2005-2012'!L315*SUM($AA$9:$AE$9)/5,IF(AND($M$1=2009,'Calculation sheet'!$AQ315="2005-2012"),'Result 2005-2012'!L315*SUM($AB$9:$AE$9)/4,IF(AND($M$1=2010,'Calculation sheet'!$AQ315="2005-2012"),'Result 2005-2012'!L315*SUM($AC$9:$AE$9)/3,IF(AND($M$1=2011,'Calculation sheet'!$AQ315="2005-2012"),'Result 2005-2012'!L315*SUM($AD$9:$AE$9)/2,IF(AND($M$1=2012,'Calculation sheet'!$AQ315="2005-2012"),'Result 2005-2012'!L315*$AE$9,IF(AND($M$1=2006,'Calculation sheet'!$AQ315="1999-2012"),'Result 2005-2012'!L315*SUM($Y$18:$AE$18)/7,IF(AND($M$1=2007,'Calculation sheet'!$AQ315="1999-2012"),'Result 2005-2012'!L315*SUM($Z$18:$AE$18)/6,IF(AND($M$1=2008,'Calculation sheet'!$AQ315="1999-2012"),'Result 2005-2012'!L315*SUM($AA$18:$AE$18)/5,IF(AND($M$1=2009,'Calculation sheet'!$AQ315="1999-2012"),'Result 2005-2012'!L315*SUM($AB$18:$AE$18)/4,IF(AND($M$1=2010,'Calculation sheet'!$AQ315="1999-2012"),'Result 2005-2012'!L315*SUM($AC$18:$AE$18)/3,IF(AND($M$1=2011,'Calculation sheet'!$AQ315="1999-2012"),'Result 2005-2012'!L315*SUM($AD$18:$AE$18)/2,IF(AND($M$1=2012,'Calculation sheet'!$AQ315="1999-2012"),'Result 2005-2012'!L315*$AE$18,""))))))))))))))))</f>
        <v/>
      </c>
      <c r="M315" s="12" t="str">
        <f t="shared" si="14"/>
        <v/>
      </c>
      <c r="N315" s="12" t="str">
        <f>IF('Result 2005-2012'!$R315="","",IF($M$1=2005,'Result 2005-2012'!N315,IF(AND($M$1=2006,'Calculation sheet'!$AQ315="2005-2012"),'Result 2005-2012'!N315*SUM($Y$10:$AE$10)/7,IF(AND($M$1=2007,'Calculation sheet'!$AQ315="2005-2012"),'Result 2005-2012'!N315*SUM($Z$10:$AE$10)/6,IF(AND($M$1=2008,'Calculation sheet'!$AQ315="2005-2012"),'Result 2005-2012'!N315*SUM($AA$10:$AE$10)/5,IF(AND($M$1=2009,'Calculation sheet'!$AQ315="2005-2012"),'Result 2005-2012'!N315*SUM($AB$10:$AE$10)/4,IF(AND($M$1=2010,'Calculation sheet'!$AQ315="2005-2012"),'Result 2005-2012'!N315*SUM($AC$10:$AE$10)/3,IF(AND($M$1=2011,'Calculation sheet'!$AQ315="2005-2012"),'Result 2005-2012'!N315*SUM($AD$10:$AE$10)/2,IF(AND($M$1=2012,'Calculation sheet'!$AQ315="2005-2012"),'Result 2005-2012'!N315*$AE$10,IF(AND($M$1=2006,'Calculation sheet'!$AQ315="1999-2012"),'Result 2005-2012'!N315*SUM($Y$16:$AE$16)/7,IF(AND($M$1=2007,'Calculation sheet'!$AQ315="1999-2012"),'Result 2005-2012'!N315*SUM($Z$16:$AE$16)/6,IF(AND($M$1=2008,'Calculation sheet'!$AQ315="1999-2012"),'Result 2005-2012'!N315*SUM($AA$16:$AE$16)/5,IF(AND($M$1=2009,'Calculation sheet'!$AQ315="1999-2012"),'Result 2005-2012'!N315*SUM($AB$16:$AE$16)/4,IF(AND($M$1=2010,'Calculation sheet'!$AQ315="1999-2012"),'Result 2005-2012'!N315*SUM($AC$16:$AE$16)/3,IF(AND($M$1=2011,'Calculation sheet'!$AQ315="1999-2012"),'Result 2005-2012'!N315*SUM($AD$16:$AE$16)/2,IF(AND($M$1=2012,'Calculation sheet'!$AQ315="1999-2012"),'Result 2005-2012'!N315*$AE$16,""))))))))))))))))</f>
        <v/>
      </c>
      <c r="O315" s="12" t="str">
        <f>IF('Result 2005-2012'!$R315="","",IF($M$1=2005,'Result 2005-2012'!O315,IF(AND($M$1=2006,'Calculation sheet'!$AQ315="2005-2012"),'Result 2005-2012'!O315*SUM($Y$10:$AE$10)/7,IF(AND($M$1=2007,'Calculation sheet'!$AQ315="2005-2012"),'Result 2005-2012'!O315*SUM($Z$10:$AE$10)/6,IF(AND($M$1=2008,'Calculation sheet'!$AQ315="2005-2012"),'Result 2005-2012'!O315*SUM($AA$10:$AE$10)/5,IF(AND($M$1=2009,'Calculation sheet'!$AQ315="2005-2012"),'Result 2005-2012'!O315*SUM($AB$10:$AE$10)/4,IF(AND($M$1=2010,'Calculation sheet'!$AQ315="2005-2012"),'Result 2005-2012'!O315*SUM($AC$10:$AE$10)/3,IF(AND($M$1=2011,'Calculation sheet'!$AQ315="2005-2012"),'Result 2005-2012'!O315*SUM($AD$10:$AE$10)/2,IF(AND($M$1=2012,'Calculation sheet'!$AQ315="2005-2012"),'Result 2005-2012'!O315*$AE$10,IF(AND($M$1=2006,'Calculation sheet'!$AQ315="1999-2012"),'Result 2005-2012'!O315*SUM($Y$16:$AE$16)/7,IF(AND($M$1=2007,'Calculation sheet'!$AQ315="1999-2012"),'Result 2005-2012'!O315*SUM($Z$16:$AE$16)/6,IF(AND($M$1=2008,'Calculation sheet'!$AQ315="1999-2012"),'Result 2005-2012'!O315*SUM($AA$16:$AE$16)/5,IF(AND($M$1=2009,'Calculation sheet'!$AQ315="1999-2012"),'Result 2005-2012'!O315*SUM($AB$16:$AE$16)/4,IF(AND($M$1=2010,'Calculation sheet'!$AQ315="1999-2012"),'Result 2005-2012'!O315*SUM($AC$16:$AE$16)/3,IF(AND($M$1=2011,'Calculation sheet'!$AQ315="1999-2012"),'Result 2005-2012'!O315*SUM($AD$16:$AE$16)/2,IF(AND($M$1=2012,'Calculation sheet'!$AQ315="1999-2012"),'Result 2005-2012'!O315*$AE$16,""))))))))))))))))</f>
        <v/>
      </c>
      <c r="P315" s="12" t="str">
        <f>IF('Result 2005-2012'!$R315="","",IF($M$1=2005,'Result 2005-2012'!P315,IF(AND($M$1=2006,'Calculation sheet'!$AQ315="2005-2012"),'Result 2005-2012'!P315*SUM($Y$11:$AE$11)/7,IF(AND($M$1=2007,'Calculation sheet'!$AQ315="2005-2012"),'Result 2005-2012'!P315*SUM($Z$11:$AE$11)/6,IF(AND($M$1=2008,'Calculation sheet'!$AQ315="2005-2012"),'Result 2005-2012'!P315*SUM($AA$11:$AE$11)/5,IF(AND($M$1=2009,'Calculation sheet'!$AQ315="2005-2012"),'Result 2005-2012'!P315*SUM($AB$11:$AE$11)/4,IF(AND($M$1=2010,'Calculation sheet'!$AQ315="2005-2012"),'Result 2005-2012'!P315*SUM($AC$11:$AE$11)/3,IF(AND($M$1=2011,'Calculation sheet'!$AQ315="2005-2012"),'Result 2005-2012'!P315*SUM($AD$11:$AE$11)/2,IF(AND($M$1=2012,'Calculation sheet'!$AQ315="2005-2012"),'Result 2005-2012'!P315*$AE$11,IF(AND($M$1=2006,'Calculation sheet'!$AQ315="1999-2012"),'Result 2005-2012'!P315*SUM($Y$16:$AE$16)/7,IF(AND($M$1=2007,'Calculation sheet'!$AQ315="1999-2012"),'Result 2005-2012'!P315*SUM($Z$16:$AE$16)/6,IF(AND($M$1=2008,'Calculation sheet'!$AQ315="1999-2012"),'Result 2005-2012'!P315*SUM($AA$16:$AE$16)/5,IF(AND($M$1=2009,'Calculation sheet'!$AQ315="1999-2012"),'Result 2005-2012'!P315*SUM($AB$16:$AE$16)/4,IF(AND($M$1=2010,'Calculation sheet'!$AQ315="1999-2012"),'Result 2005-2012'!P315*SUM($AC$16:$AE$16)/3,IF(AND($M$1=2011,'Calculation sheet'!$AQ315="1999-2012"),'Result 2005-2012'!P315*SUM($AD$16:$AE$16)/2,IF(AND($M$1=2012,'Calculation sheet'!$AQ315="1999-2012"),'Result 2005-2012'!P315*$AE$16,""))))))))))))))))</f>
        <v/>
      </c>
      <c r="Q315" s="12" t="str">
        <f t="shared" si="15"/>
        <v/>
      </c>
      <c r="R315" s="14" t="str">
        <f t="shared" si="16"/>
        <v/>
      </c>
    </row>
    <row r="316" spans="1:18" x14ac:dyDescent="0.3">
      <c r="A316" s="4" t="str">
        <f>IF('Input data'!A331="","",'Input data'!A331)</f>
        <v/>
      </c>
      <c r="B316" s="4" t="str">
        <f>IF('Input data'!B331="","",'Input data'!B331)</f>
        <v/>
      </c>
      <c r="C316" s="4" t="str">
        <f>IF('Input data'!C331="","",'Input data'!C331)</f>
        <v/>
      </c>
      <c r="D316" s="4" t="str">
        <f>IF('Input data'!D331="","",'Input data'!D331)</f>
        <v/>
      </c>
      <c r="E316" s="4" t="str">
        <f>IF('Input data'!E331="","",'Input data'!E331)</f>
        <v/>
      </c>
      <c r="F316" s="4" t="str">
        <f>IF('Input data'!F331="","",'Input data'!F331)</f>
        <v/>
      </c>
      <c r="G316" s="4">
        <f>IF('Input data'!G331="","",'Input data'!G331)</f>
        <v>0</v>
      </c>
      <c r="H316" s="4" t="str">
        <f>IF('Input data'!H331&gt;0.5,'Input data'!H331,"")</f>
        <v/>
      </c>
      <c r="I316" s="4" t="str">
        <f>IF('Input data'!I331="","",'Input data'!I331)</f>
        <v/>
      </c>
      <c r="J316" s="12" t="str">
        <f>IF('Result 2005-2012'!$R316="","",IF($M$1=2005,'Result 2005-2012'!J316,IF(AND($M$1=2006,'Calculation sheet'!$AQ316="2005-2012"),'Result 2005-2012'!J316*SUM($Y$7:$AE$7)/7,IF(AND($M$1=2007,'Calculation sheet'!$AQ316="2005-2012"),'Result 2005-2012'!J316*SUM($Z$7:$AE$7)/6,IF(AND($M$1=2008,'Calculation sheet'!$AQ316="2005-2012"),'Result 2005-2012'!J316*SUM($AA$7:$AE$7)/5,IF(AND($M$1=2009,'Calculation sheet'!$AQ316="2005-2012"),'Result 2005-2012'!J316*SUM($AB$7:$AE$7)/4,IF(AND($M$1=2010,'Calculation sheet'!$AQ316="2005-2012"),'Result 2005-2012'!J316*SUM($AC$7:$AE$7)/3,IF(AND($M$1=2011,'Calculation sheet'!$AQ316="2005-2012"),'Result 2005-2012'!J316*SUM($AD$7:$AE$7)/2,IF(AND($M$1=2012,'Calculation sheet'!$AQ316="2005-2012"),'Result 2005-2012'!J316*$AE$7,IF(AND($M$1=2006,'Calculation sheet'!$AQ316="1999-2012"),'Result 2005-2012'!J316*SUM($Y$16:$AE$16)/7,IF(AND($M$1=2007,'Calculation sheet'!$AQ316="1999-2012"),'Result 2005-2012'!J316*SUM($Z$16:$AE$16)/6,IF(AND($M$1=2008,'Calculation sheet'!$AQ316="1999-2012"),'Result 2005-2012'!J316*SUM($AA$16:$AE$16)/5,IF(AND($M$1=2009,'Calculation sheet'!$AQ316="1999-2012"),'Result 2005-2012'!J316*SUM($AB$16:$AE$16)/4,IF(AND($M$1=2010,'Calculation sheet'!$AQ316="1999-2012"),'Result 2005-2012'!J316*SUM($AC$16:$AE$16)/3,IF(AND($M$1=2011,'Calculation sheet'!$AQ316="1999-2012"),'Result 2005-2012'!J316*SUM($AD$16:$AE$16)/2,IF(AND($M$1=2012,'Calculation sheet'!$AQ316="1999-2012"),'Result 2005-2012'!J316*$AE$16,""))))))))))))))))</f>
        <v/>
      </c>
      <c r="K316" s="12" t="str">
        <f>IF('Result 2005-2012'!$R316="","",IF($M$1=2005,'Result 2005-2012'!K316,IF(AND($M$1=2006,'Calculation sheet'!$AQ316="2005-2012"),'Result 2005-2012'!K316*SUM($Y$8:$AE$8)/7,IF(AND($M$1=2007,'Calculation sheet'!$AQ316="2005-2012"),'Result 2005-2012'!K316*SUM($Z$8:$AE$8)/6,IF(AND($M$1=2008,'Calculation sheet'!$AQ316="2005-2012"),'Result 2005-2012'!K316*SUM($AA$8:$AE$8)/5,IF(AND($M$1=2009,'Calculation sheet'!$AQ316="2005-2012"),'Result 2005-2012'!K316*SUM($AB$8:$AE$8)/4,IF(AND($M$1=2010,'Calculation sheet'!$AQ316="2005-2012"),'Result 2005-2012'!K316*SUM($AC$8:$AE$8)/3,IF(AND($M$1=2011,'Calculation sheet'!$AQ316="2005-2012"),'Result 2005-2012'!K316*SUM($AD$8:$AE$8)/2,IF(AND($M$1=2012,'Calculation sheet'!$AQ316="2005-2012"),'Result 2005-2012'!K316*$AE$8,IF(AND($M$1=2006,'Calculation sheet'!$AQ316="1999-2012"),'Result 2005-2012'!K316*SUM($Y$17:$AE$17)/7,IF(AND($M$1=2007,'Calculation sheet'!$AQ316="1999-2012"),'Result 2005-2012'!K316*SUM($Z$17:$AE$17)/6,IF(AND($M$1=2008,'Calculation sheet'!$AQ316="1999-2012"),'Result 2005-2012'!K316*SUM($AA$17:$AE$17)/5,IF(AND($M$1=2009,'Calculation sheet'!$AQ316="1999-2012"),'Result 2005-2012'!K316*SUM($AB$17:$AE$17)/4,IF(AND($M$1=2010,'Calculation sheet'!$AQ316="1999-2012"),'Result 2005-2012'!K316*SUM($AC$17:$AE$17)/3,IF(AND($M$1=2011,'Calculation sheet'!$AQ316="1999-2012"),'Result 2005-2012'!K316*SUM($AD$17:$AE$17)/2,IF(AND($M$1=2012,'Calculation sheet'!$AQ316="1999-2012"),'Result 2005-2012'!K316*$AE$17,""))))))))))))))))</f>
        <v/>
      </c>
      <c r="L316" s="12" t="str">
        <f>IF('Result 2005-2012'!$R316="","",IF($M$1=2005,'Result 2005-2012'!L316,IF(AND($M$1=2006,'Calculation sheet'!$AQ316="2005-2012"),'Result 2005-2012'!L316*SUM($Y$9:$AE$9)/7,IF(AND($M$1=2007,'Calculation sheet'!$AQ316="2005-2012"),'Result 2005-2012'!L316*SUM($Z$9:$AE$9)/6,IF(AND($M$1=2008,'Calculation sheet'!$AQ316="2005-2012"),'Result 2005-2012'!L316*SUM($AA$9:$AE$9)/5,IF(AND($M$1=2009,'Calculation sheet'!$AQ316="2005-2012"),'Result 2005-2012'!L316*SUM($AB$9:$AE$9)/4,IF(AND($M$1=2010,'Calculation sheet'!$AQ316="2005-2012"),'Result 2005-2012'!L316*SUM($AC$9:$AE$9)/3,IF(AND($M$1=2011,'Calculation sheet'!$AQ316="2005-2012"),'Result 2005-2012'!L316*SUM($AD$9:$AE$9)/2,IF(AND($M$1=2012,'Calculation sheet'!$AQ316="2005-2012"),'Result 2005-2012'!L316*$AE$9,IF(AND($M$1=2006,'Calculation sheet'!$AQ316="1999-2012"),'Result 2005-2012'!L316*SUM($Y$18:$AE$18)/7,IF(AND($M$1=2007,'Calculation sheet'!$AQ316="1999-2012"),'Result 2005-2012'!L316*SUM($Z$18:$AE$18)/6,IF(AND($M$1=2008,'Calculation sheet'!$AQ316="1999-2012"),'Result 2005-2012'!L316*SUM($AA$18:$AE$18)/5,IF(AND($M$1=2009,'Calculation sheet'!$AQ316="1999-2012"),'Result 2005-2012'!L316*SUM($AB$18:$AE$18)/4,IF(AND($M$1=2010,'Calculation sheet'!$AQ316="1999-2012"),'Result 2005-2012'!L316*SUM($AC$18:$AE$18)/3,IF(AND($M$1=2011,'Calculation sheet'!$AQ316="1999-2012"),'Result 2005-2012'!L316*SUM($AD$18:$AE$18)/2,IF(AND($M$1=2012,'Calculation sheet'!$AQ316="1999-2012"),'Result 2005-2012'!L316*$AE$18,""))))))))))))))))</f>
        <v/>
      </c>
      <c r="M316" s="12" t="str">
        <f t="shared" si="14"/>
        <v/>
      </c>
      <c r="N316" s="12" t="str">
        <f>IF('Result 2005-2012'!$R316="","",IF($M$1=2005,'Result 2005-2012'!N316,IF(AND($M$1=2006,'Calculation sheet'!$AQ316="2005-2012"),'Result 2005-2012'!N316*SUM($Y$10:$AE$10)/7,IF(AND($M$1=2007,'Calculation sheet'!$AQ316="2005-2012"),'Result 2005-2012'!N316*SUM($Z$10:$AE$10)/6,IF(AND($M$1=2008,'Calculation sheet'!$AQ316="2005-2012"),'Result 2005-2012'!N316*SUM($AA$10:$AE$10)/5,IF(AND($M$1=2009,'Calculation sheet'!$AQ316="2005-2012"),'Result 2005-2012'!N316*SUM($AB$10:$AE$10)/4,IF(AND($M$1=2010,'Calculation sheet'!$AQ316="2005-2012"),'Result 2005-2012'!N316*SUM($AC$10:$AE$10)/3,IF(AND($M$1=2011,'Calculation sheet'!$AQ316="2005-2012"),'Result 2005-2012'!N316*SUM($AD$10:$AE$10)/2,IF(AND($M$1=2012,'Calculation sheet'!$AQ316="2005-2012"),'Result 2005-2012'!N316*$AE$10,IF(AND($M$1=2006,'Calculation sheet'!$AQ316="1999-2012"),'Result 2005-2012'!N316*SUM($Y$16:$AE$16)/7,IF(AND($M$1=2007,'Calculation sheet'!$AQ316="1999-2012"),'Result 2005-2012'!N316*SUM($Z$16:$AE$16)/6,IF(AND($M$1=2008,'Calculation sheet'!$AQ316="1999-2012"),'Result 2005-2012'!N316*SUM($AA$16:$AE$16)/5,IF(AND($M$1=2009,'Calculation sheet'!$AQ316="1999-2012"),'Result 2005-2012'!N316*SUM($AB$16:$AE$16)/4,IF(AND($M$1=2010,'Calculation sheet'!$AQ316="1999-2012"),'Result 2005-2012'!N316*SUM($AC$16:$AE$16)/3,IF(AND($M$1=2011,'Calculation sheet'!$AQ316="1999-2012"),'Result 2005-2012'!N316*SUM($AD$16:$AE$16)/2,IF(AND($M$1=2012,'Calculation sheet'!$AQ316="1999-2012"),'Result 2005-2012'!N316*$AE$16,""))))))))))))))))</f>
        <v/>
      </c>
      <c r="O316" s="12" t="str">
        <f>IF('Result 2005-2012'!$R316="","",IF($M$1=2005,'Result 2005-2012'!O316,IF(AND($M$1=2006,'Calculation sheet'!$AQ316="2005-2012"),'Result 2005-2012'!O316*SUM($Y$10:$AE$10)/7,IF(AND($M$1=2007,'Calculation sheet'!$AQ316="2005-2012"),'Result 2005-2012'!O316*SUM($Z$10:$AE$10)/6,IF(AND($M$1=2008,'Calculation sheet'!$AQ316="2005-2012"),'Result 2005-2012'!O316*SUM($AA$10:$AE$10)/5,IF(AND($M$1=2009,'Calculation sheet'!$AQ316="2005-2012"),'Result 2005-2012'!O316*SUM($AB$10:$AE$10)/4,IF(AND($M$1=2010,'Calculation sheet'!$AQ316="2005-2012"),'Result 2005-2012'!O316*SUM($AC$10:$AE$10)/3,IF(AND($M$1=2011,'Calculation sheet'!$AQ316="2005-2012"),'Result 2005-2012'!O316*SUM($AD$10:$AE$10)/2,IF(AND($M$1=2012,'Calculation sheet'!$AQ316="2005-2012"),'Result 2005-2012'!O316*$AE$10,IF(AND($M$1=2006,'Calculation sheet'!$AQ316="1999-2012"),'Result 2005-2012'!O316*SUM($Y$16:$AE$16)/7,IF(AND($M$1=2007,'Calculation sheet'!$AQ316="1999-2012"),'Result 2005-2012'!O316*SUM($Z$16:$AE$16)/6,IF(AND($M$1=2008,'Calculation sheet'!$AQ316="1999-2012"),'Result 2005-2012'!O316*SUM($AA$16:$AE$16)/5,IF(AND($M$1=2009,'Calculation sheet'!$AQ316="1999-2012"),'Result 2005-2012'!O316*SUM($AB$16:$AE$16)/4,IF(AND($M$1=2010,'Calculation sheet'!$AQ316="1999-2012"),'Result 2005-2012'!O316*SUM($AC$16:$AE$16)/3,IF(AND($M$1=2011,'Calculation sheet'!$AQ316="1999-2012"),'Result 2005-2012'!O316*SUM($AD$16:$AE$16)/2,IF(AND($M$1=2012,'Calculation sheet'!$AQ316="1999-2012"),'Result 2005-2012'!O316*$AE$16,""))))))))))))))))</f>
        <v/>
      </c>
      <c r="P316" s="12" t="str">
        <f>IF('Result 2005-2012'!$R316="","",IF($M$1=2005,'Result 2005-2012'!P316,IF(AND($M$1=2006,'Calculation sheet'!$AQ316="2005-2012"),'Result 2005-2012'!P316*SUM($Y$11:$AE$11)/7,IF(AND($M$1=2007,'Calculation sheet'!$AQ316="2005-2012"),'Result 2005-2012'!P316*SUM($Z$11:$AE$11)/6,IF(AND($M$1=2008,'Calculation sheet'!$AQ316="2005-2012"),'Result 2005-2012'!P316*SUM($AA$11:$AE$11)/5,IF(AND($M$1=2009,'Calculation sheet'!$AQ316="2005-2012"),'Result 2005-2012'!P316*SUM($AB$11:$AE$11)/4,IF(AND($M$1=2010,'Calculation sheet'!$AQ316="2005-2012"),'Result 2005-2012'!P316*SUM($AC$11:$AE$11)/3,IF(AND($M$1=2011,'Calculation sheet'!$AQ316="2005-2012"),'Result 2005-2012'!P316*SUM($AD$11:$AE$11)/2,IF(AND($M$1=2012,'Calculation sheet'!$AQ316="2005-2012"),'Result 2005-2012'!P316*$AE$11,IF(AND($M$1=2006,'Calculation sheet'!$AQ316="1999-2012"),'Result 2005-2012'!P316*SUM($Y$16:$AE$16)/7,IF(AND($M$1=2007,'Calculation sheet'!$AQ316="1999-2012"),'Result 2005-2012'!P316*SUM($Z$16:$AE$16)/6,IF(AND($M$1=2008,'Calculation sheet'!$AQ316="1999-2012"),'Result 2005-2012'!P316*SUM($AA$16:$AE$16)/5,IF(AND($M$1=2009,'Calculation sheet'!$AQ316="1999-2012"),'Result 2005-2012'!P316*SUM($AB$16:$AE$16)/4,IF(AND($M$1=2010,'Calculation sheet'!$AQ316="1999-2012"),'Result 2005-2012'!P316*SUM($AC$16:$AE$16)/3,IF(AND($M$1=2011,'Calculation sheet'!$AQ316="1999-2012"),'Result 2005-2012'!P316*SUM($AD$16:$AE$16)/2,IF(AND($M$1=2012,'Calculation sheet'!$AQ316="1999-2012"),'Result 2005-2012'!P316*$AE$16,""))))))))))))))))</f>
        <v/>
      </c>
      <c r="Q316" s="12" t="str">
        <f t="shared" si="15"/>
        <v/>
      </c>
      <c r="R316" s="14" t="str">
        <f t="shared" si="16"/>
        <v/>
      </c>
    </row>
    <row r="317" spans="1:18" x14ac:dyDescent="0.3">
      <c r="A317" s="4" t="str">
        <f>IF('Input data'!A332="","",'Input data'!A332)</f>
        <v/>
      </c>
      <c r="B317" s="4" t="str">
        <f>IF('Input data'!B332="","",'Input data'!B332)</f>
        <v/>
      </c>
      <c r="C317" s="4" t="str">
        <f>IF('Input data'!C332="","",'Input data'!C332)</f>
        <v/>
      </c>
      <c r="D317" s="4" t="str">
        <f>IF('Input data'!D332="","",'Input data'!D332)</f>
        <v/>
      </c>
      <c r="E317" s="4" t="str">
        <f>IF('Input data'!E332="","",'Input data'!E332)</f>
        <v/>
      </c>
      <c r="F317" s="4" t="str">
        <f>IF('Input data'!F332="","",'Input data'!F332)</f>
        <v/>
      </c>
      <c r="G317" s="4">
        <f>IF('Input data'!G332="","",'Input data'!G332)</f>
        <v>0</v>
      </c>
      <c r="H317" s="4" t="str">
        <f>IF('Input data'!H332&gt;0.5,'Input data'!H332,"")</f>
        <v/>
      </c>
      <c r="I317" s="4" t="str">
        <f>IF('Input data'!I332="","",'Input data'!I332)</f>
        <v/>
      </c>
      <c r="J317" s="12" t="str">
        <f>IF('Result 2005-2012'!$R317="","",IF($M$1=2005,'Result 2005-2012'!J317,IF(AND($M$1=2006,'Calculation sheet'!$AQ317="2005-2012"),'Result 2005-2012'!J317*SUM($Y$7:$AE$7)/7,IF(AND($M$1=2007,'Calculation sheet'!$AQ317="2005-2012"),'Result 2005-2012'!J317*SUM($Z$7:$AE$7)/6,IF(AND($M$1=2008,'Calculation sheet'!$AQ317="2005-2012"),'Result 2005-2012'!J317*SUM($AA$7:$AE$7)/5,IF(AND($M$1=2009,'Calculation sheet'!$AQ317="2005-2012"),'Result 2005-2012'!J317*SUM($AB$7:$AE$7)/4,IF(AND($M$1=2010,'Calculation sheet'!$AQ317="2005-2012"),'Result 2005-2012'!J317*SUM($AC$7:$AE$7)/3,IF(AND($M$1=2011,'Calculation sheet'!$AQ317="2005-2012"),'Result 2005-2012'!J317*SUM($AD$7:$AE$7)/2,IF(AND($M$1=2012,'Calculation sheet'!$AQ317="2005-2012"),'Result 2005-2012'!J317*$AE$7,IF(AND($M$1=2006,'Calculation sheet'!$AQ317="1999-2012"),'Result 2005-2012'!J317*SUM($Y$16:$AE$16)/7,IF(AND($M$1=2007,'Calculation sheet'!$AQ317="1999-2012"),'Result 2005-2012'!J317*SUM($Z$16:$AE$16)/6,IF(AND($M$1=2008,'Calculation sheet'!$AQ317="1999-2012"),'Result 2005-2012'!J317*SUM($AA$16:$AE$16)/5,IF(AND($M$1=2009,'Calculation sheet'!$AQ317="1999-2012"),'Result 2005-2012'!J317*SUM($AB$16:$AE$16)/4,IF(AND($M$1=2010,'Calculation sheet'!$AQ317="1999-2012"),'Result 2005-2012'!J317*SUM($AC$16:$AE$16)/3,IF(AND($M$1=2011,'Calculation sheet'!$AQ317="1999-2012"),'Result 2005-2012'!J317*SUM($AD$16:$AE$16)/2,IF(AND($M$1=2012,'Calculation sheet'!$AQ317="1999-2012"),'Result 2005-2012'!J317*$AE$16,""))))))))))))))))</f>
        <v/>
      </c>
      <c r="K317" s="12" t="str">
        <f>IF('Result 2005-2012'!$R317="","",IF($M$1=2005,'Result 2005-2012'!K317,IF(AND($M$1=2006,'Calculation sheet'!$AQ317="2005-2012"),'Result 2005-2012'!K317*SUM($Y$8:$AE$8)/7,IF(AND($M$1=2007,'Calculation sheet'!$AQ317="2005-2012"),'Result 2005-2012'!K317*SUM($Z$8:$AE$8)/6,IF(AND($M$1=2008,'Calculation sheet'!$AQ317="2005-2012"),'Result 2005-2012'!K317*SUM($AA$8:$AE$8)/5,IF(AND($M$1=2009,'Calculation sheet'!$AQ317="2005-2012"),'Result 2005-2012'!K317*SUM($AB$8:$AE$8)/4,IF(AND($M$1=2010,'Calculation sheet'!$AQ317="2005-2012"),'Result 2005-2012'!K317*SUM($AC$8:$AE$8)/3,IF(AND($M$1=2011,'Calculation sheet'!$AQ317="2005-2012"),'Result 2005-2012'!K317*SUM($AD$8:$AE$8)/2,IF(AND($M$1=2012,'Calculation sheet'!$AQ317="2005-2012"),'Result 2005-2012'!K317*$AE$8,IF(AND($M$1=2006,'Calculation sheet'!$AQ317="1999-2012"),'Result 2005-2012'!K317*SUM($Y$17:$AE$17)/7,IF(AND($M$1=2007,'Calculation sheet'!$AQ317="1999-2012"),'Result 2005-2012'!K317*SUM($Z$17:$AE$17)/6,IF(AND($M$1=2008,'Calculation sheet'!$AQ317="1999-2012"),'Result 2005-2012'!K317*SUM($AA$17:$AE$17)/5,IF(AND($M$1=2009,'Calculation sheet'!$AQ317="1999-2012"),'Result 2005-2012'!K317*SUM($AB$17:$AE$17)/4,IF(AND($M$1=2010,'Calculation sheet'!$AQ317="1999-2012"),'Result 2005-2012'!K317*SUM($AC$17:$AE$17)/3,IF(AND($M$1=2011,'Calculation sheet'!$AQ317="1999-2012"),'Result 2005-2012'!K317*SUM($AD$17:$AE$17)/2,IF(AND($M$1=2012,'Calculation sheet'!$AQ317="1999-2012"),'Result 2005-2012'!K317*$AE$17,""))))))))))))))))</f>
        <v/>
      </c>
      <c r="L317" s="12" t="str">
        <f>IF('Result 2005-2012'!$R317="","",IF($M$1=2005,'Result 2005-2012'!L317,IF(AND($M$1=2006,'Calculation sheet'!$AQ317="2005-2012"),'Result 2005-2012'!L317*SUM($Y$9:$AE$9)/7,IF(AND($M$1=2007,'Calculation sheet'!$AQ317="2005-2012"),'Result 2005-2012'!L317*SUM($Z$9:$AE$9)/6,IF(AND($M$1=2008,'Calculation sheet'!$AQ317="2005-2012"),'Result 2005-2012'!L317*SUM($AA$9:$AE$9)/5,IF(AND($M$1=2009,'Calculation sheet'!$AQ317="2005-2012"),'Result 2005-2012'!L317*SUM($AB$9:$AE$9)/4,IF(AND($M$1=2010,'Calculation sheet'!$AQ317="2005-2012"),'Result 2005-2012'!L317*SUM($AC$9:$AE$9)/3,IF(AND($M$1=2011,'Calculation sheet'!$AQ317="2005-2012"),'Result 2005-2012'!L317*SUM($AD$9:$AE$9)/2,IF(AND($M$1=2012,'Calculation sheet'!$AQ317="2005-2012"),'Result 2005-2012'!L317*$AE$9,IF(AND($M$1=2006,'Calculation sheet'!$AQ317="1999-2012"),'Result 2005-2012'!L317*SUM($Y$18:$AE$18)/7,IF(AND($M$1=2007,'Calculation sheet'!$AQ317="1999-2012"),'Result 2005-2012'!L317*SUM($Z$18:$AE$18)/6,IF(AND($M$1=2008,'Calculation sheet'!$AQ317="1999-2012"),'Result 2005-2012'!L317*SUM($AA$18:$AE$18)/5,IF(AND($M$1=2009,'Calculation sheet'!$AQ317="1999-2012"),'Result 2005-2012'!L317*SUM($AB$18:$AE$18)/4,IF(AND($M$1=2010,'Calculation sheet'!$AQ317="1999-2012"),'Result 2005-2012'!L317*SUM($AC$18:$AE$18)/3,IF(AND($M$1=2011,'Calculation sheet'!$AQ317="1999-2012"),'Result 2005-2012'!L317*SUM($AD$18:$AE$18)/2,IF(AND($M$1=2012,'Calculation sheet'!$AQ317="1999-2012"),'Result 2005-2012'!L317*$AE$18,""))))))))))))))))</f>
        <v/>
      </c>
      <c r="M317" s="12" t="str">
        <f t="shared" si="14"/>
        <v/>
      </c>
      <c r="N317" s="12" t="str">
        <f>IF('Result 2005-2012'!$R317="","",IF($M$1=2005,'Result 2005-2012'!N317,IF(AND($M$1=2006,'Calculation sheet'!$AQ317="2005-2012"),'Result 2005-2012'!N317*SUM($Y$10:$AE$10)/7,IF(AND($M$1=2007,'Calculation sheet'!$AQ317="2005-2012"),'Result 2005-2012'!N317*SUM($Z$10:$AE$10)/6,IF(AND($M$1=2008,'Calculation sheet'!$AQ317="2005-2012"),'Result 2005-2012'!N317*SUM($AA$10:$AE$10)/5,IF(AND($M$1=2009,'Calculation sheet'!$AQ317="2005-2012"),'Result 2005-2012'!N317*SUM($AB$10:$AE$10)/4,IF(AND($M$1=2010,'Calculation sheet'!$AQ317="2005-2012"),'Result 2005-2012'!N317*SUM($AC$10:$AE$10)/3,IF(AND($M$1=2011,'Calculation sheet'!$AQ317="2005-2012"),'Result 2005-2012'!N317*SUM($AD$10:$AE$10)/2,IF(AND($M$1=2012,'Calculation sheet'!$AQ317="2005-2012"),'Result 2005-2012'!N317*$AE$10,IF(AND($M$1=2006,'Calculation sheet'!$AQ317="1999-2012"),'Result 2005-2012'!N317*SUM($Y$16:$AE$16)/7,IF(AND($M$1=2007,'Calculation sheet'!$AQ317="1999-2012"),'Result 2005-2012'!N317*SUM($Z$16:$AE$16)/6,IF(AND($M$1=2008,'Calculation sheet'!$AQ317="1999-2012"),'Result 2005-2012'!N317*SUM($AA$16:$AE$16)/5,IF(AND($M$1=2009,'Calculation sheet'!$AQ317="1999-2012"),'Result 2005-2012'!N317*SUM($AB$16:$AE$16)/4,IF(AND($M$1=2010,'Calculation sheet'!$AQ317="1999-2012"),'Result 2005-2012'!N317*SUM($AC$16:$AE$16)/3,IF(AND($M$1=2011,'Calculation sheet'!$AQ317="1999-2012"),'Result 2005-2012'!N317*SUM($AD$16:$AE$16)/2,IF(AND($M$1=2012,'Calculation sheet'!$AQ317="1999-2012"),'Result 2005-2012'!N317*$AE$16,""))))))))))))))))</f>
        <v/>
      </c>
      <c r="O317" s="12" t="str">
        <f>IF('Result 2005-2012'!$R317="","",IF($M$1=2005,'Result 2005-2012'!O317,IF(AND($M$1=2006,'Calculation sheet'!$AQ317="2005-2012"),'Result 2005-2012'!O317*SUM($Y$10:$AE$10)/7,IF(AND($M$1=2007,'Calculation sheet'!$AQ317="2005-2012"),'Result 2005-2012'!O317*SUM($Z$10:$AE$10)/6,IF(AND($M$1=2008,'Calculation sheet'!$AQ317="2005-2012"),'Result 2005-2012'!O317*SUM($AA$10:$AE$10)/5,IF(AND($M$1=2009,'Calculation sheet'!$AQ317="2005-2012"),'Result 2005-2012'!O317*SUM($AB$10:$AE$10)/4,IF(AND($M$1=2010,'Calculation sheet'!$AQ317="2005-2012"),'Result 2005-2012'!O317*SUM($AC$10:$AE$10)/3,IF(AND($M$1=2011,'Calculation sheet'!$AQ317="2005-2012"),'Result 2005-2012'!O317*SUM($AD$10:$AE$10)/2,IF(AND($M$1=2012,'Calculation sheet'!$AQ317="2005-2012"),'Result 2005-2012'!O317*$AE$10,IF(AND($M$1=2006,'Calculation sheet'!$AQ317="1999-2012"),'Result 2005-2012'!O317*SUM($Y$16:$AE$16)/7,IF(AND($M$1=2007,'Calculation sheet'!$AQ317="1999-2012"),'Result 2005-2012'!O317*SUM($Z$16:$AE$16)/6,IF(AND($M$1=2008,'Calculation sheet'!$AQ317="1999-2012"),'Result 2005-2012'!O317*SUM($AA$16:$AE$16)/5,IF(AND($M$1=2009,'Calculation sheet'!$AQ317="1999-2012"),'Result 2005-2012'!O317*SUM($AB$16:$AE$16)/4,IF(AND($M$1=2010,'Calculation sheet'!$AQ317="1999-2012"),'Result 2005-2012'!O317*SUM($AC$16:$AE$16)/3,IF(AND($M$1=2011,'Calculation sheet'!$AQ317="1999-2012"),'Result 2005-2012'!O317*SUM($AD$16:$AE$16)/2,IF(AND($M$1=2012,'Calculation sheet'!$AQ317="1999-2012"),'Result 2005-2012'!O317*$AE$16,""))))))))))))))))</f>
        <v/>
      </c>
      <c r="P317" s="12" t="str">
        <f>IF('Result 2005-2012'!$R317="","",IF($M$1=2005,'Result 2005-2012'!P317,IF(AND($M$1=2006,'Calculation sheet'!$AQ317="2005-2012"),'Result 2005-2012'!P317*SUM($Y$11:$AE$11)/7,IF(AND($M$1=2007,'Calculation sheet'!$AQ317="2005-2012"),'Result 2005-2012'!P317*SUM($Z$11:$AE$11)/6,IF(AND($M$1=2008,'Calculation sheet'!$AQ317="2005-2012"),'Result 2005-2012'!P317*SUM($AA$11:$AE$11)/5,IF(AND($M$1=2009,'Calculation sheet'!$AQ317="2005-2012"),'Result 2005-2012'!P317*SUM($AB$11:$AE$11)/4,IF(AND($M$1=2010,'Calculation sheet'!$AQ317="2005-2012"),'Result 2005-2012'!P317*SUM($AC$11:$AE$11)/3,IF(AND($M$1=2011,'Calculation sheet'!$AQ317="2005-2012"),'Result 2005-2012'!P317*SUM($AD$11:$AE$11)/2,IF(AND($M$1=2012,'Calculation sheet'!$AQ317="2005-2012"),'Result 2005-2012'!P317*$AE$11,IF(AND($M$1=2006,'Calculation sheet'!$AQ317="1999-2012"),'Result 2005-2012'!P317*SUM($Y$16:$AE$16)/7,IF(AND($M$1=2007,'Calculation sheet'!$AQ317="1999-2012"),'Result 2005-2012'!P317*SUM($Z$16:$AE$16)/6,IF(AND($M$1=2008,'Calculation sheet'!$AQ317="1999-2012"),'Result 2005-2012'!P317*SUM($AA$16:$AE$16)/5,IF(AND($M$1=2009,'Calculation sheet'!$AQ317="1999-2012"),'Result 2005-2012'!P317*SUM($AB$16:$AE$16)/4,IF(AND($M$1=2010,'Calculation sheet'!$AQ317="1999-2012"),'Result 2005-2012'!P317*SUM($AC$16:$AE$16)/3,IF(AND($M$1=2011,'Calculation sheet'!$AQ317="1999-2012"),'Result 2005-2012'!P317*SUM($AD$16:$AE$16)/2,IF(AND($M$1=2012,'Calculation sheet'!$AQ317="1999-2012"),'Result 2005-2012'!P317*$AE$16,""))))))))))))))))</f>
        <v/>
      </c>
      <c r="Q317" s="12" t="str">
        <f t="shared" si="15"/>
        <v/>
      </c>
      <c r="R317" s="14" t="str">
        <f t="shared" si="16"/>
        <v/>
      </c>
    </row>
    <row r="318" spans="1:18" x14ac:dyDescent="0.3">
      <c r="A318" s="4" t="str">
        <f>IF('Input data'!A333="","",'Input data'!A333)</f>
        <v/>
      </c>
      <c r="B318" s="4" t="str">
        <f>IF('Input data'!B333="","",'Input data'!B333)</f>
        <v/>
      </c>
      <c r="C318" s="4" t="str">
        <f>IF('Input data'!C333="","",'Input data'!C333)</f>
        <v/>
      </c>
      <c r="D318" s="4" t="str">
        <f>IF('Input data'!D333="","",'Input data'!D333)</f>
        <v/>
      </c>
      <c r="E318" s="4" t="str">
        <f>IF('Input data'!E333="","",'Input data'!E333)</f>
        <v/>
      </c>
      <c r="F318" s="4" t="str">
        <f>IF('Input data'!F333="","",'Input data'!F333)</f>
        <v/>
      </c>
      <c r="G318" s="4">
        <f>IF('Input data'!G333="","",'Input data'!G333)</f>
        <v>0</v>
      </c>
      <c r="H318" s="4" t="str">
        <f>IF('Input data'!H333&gt;0.5,'Input data'!H333,"")</f>
        <v/>
      </c>
      <c r="I318" s="4" t="str">
        <f>IF('Input data'!I333="","",'Input data'!I333)</f>
        <v/>
      </c>
      <c r="J318" s="12" t="str">
        <f>IF('Result 2005-2012'!$R318="","",IF($M$1=2005,'Result 2005-2012'!J318,IF(AND($M$1=2006,'Calculation sheet'!$AQ318="2005-2012"),'Result 2005-2012'!J318*SUM($Y$7:$AE$7)/7,IF(AND($M$1=2007,'Calculation sheet'!$AQ318="2005-2012"),'Result 2005-2012'!J318*SUM($Z$7:$AE$7)/6,IF(AND($M$1=2008,'Calculation sheet'!$AQ318="2005-2012"),'Result 2005-2012'!J318*SUM($AA$7:$AE$7)/5,IF(AND($M$1=2009,'Calculation sheet'!$AQ318="2005-2012"),'Result 2005-2012'!J318*SUM($AB$7:$AE$7)/4,IF(AND($M$1=2010,'Calculation sheet'!$AQ318="2005-2012"),'Result 2005-2012'!J318*SUM($AC$7:$AE$7)/3,IF(AND($M$1=2011,'Calculation sheet'!$AQ318="2005-2012"),'Result 2005-2012'!J318*SUM($AD$7:$AE$7)/2,IF(AND($M$1=2012,'Calculation sheet'!$AQ318="2005-2012"),'Result 2005-2012'!J318*$AE$7,IF(AND($M$1=2006,'Calculation sheet'!$AQ318="1999-2012"),'Result 2005-2012'!J318*SUM($Y$16:$AE$16)/7,IF(AND($M$1=2007,'Calculation sheet'!$AQ318="1999-2012"),'Result 2005-2012'!J318*SUM($Z$16:$AE$16)/6,IF(AND($M$1=2008,'Calculation sheet'!$AQ318="1999-2012"),'Result 2005-2012'!J318*SUM($AA$16:$AE$16)/5,IF(AND($M$1=2009,'Calculation sheet'!$AQ318="1999-2012"),'Result 2005-2012'!J318*SUM($AB$16:$AE$16)/4,IF(AND($M$1=2010,'Calculation sheet'!$AQ318="1999-2012"),'Result 2005-2012'!J318*SUM($AC$16:$AE$16)/3,IF(AND($M$1=2011,'Calculation sheet'!$AQ318="1999-2012"),'Result 2005-2012'!J318*SUM($AD$16:$AE$16)/2,IF(AND($M$1=2012,'Calculation sheet'!$AQ318="1999-2012"),'Result 2005-2012'!J318*$AE$16,""))))))))))))))))</f>
        <v/>
      </c>
      <c r="K318" s="12" t="str">
        <f>IF('Result 2005-2012'!$R318="","",IF($M$1=2005,'Result 2005-2012'!K318,IF(AND($M$1=2006,'Calculation sheet'!$AQ318="2005-2012"),'Result 2005-2012'!K318*SUM($Y$8:$AE$8)/7,IF(AND($M$1=2007,'Calculation sheet'!$AQ318="2005-2012"),'Result 2005-2012'!K318*SUM($Z$8:$AE$8)/6,IF(AND($M$1=2008,'Calculation sheet'!$AQ318="2005-2012"),'Result 2005-2012'!K318*SUM($AA$8:$AE$8)/5,IF(AND($M$1=2009,'Calculation sheet'!$AQ318="2005-2012"),'Result 2005-2012'!K318*SUM($AB$8:$AE$8)/4,IF(AND($M$1=2010,'Calculation sheet'!$AQ318="2005-2012"),'Result 2005-2012'!K318*SUM($AC$8:$AE$8)/3,IF(AND($M$1=2011,'Calculation sheet'!$AQ318="2005-2012"),'Result 2005-2012'!K318*SUM($AD$8:$AE$8)/2,IF(AND($M$1=2012,'Calculation sheet'!$AQ318="2005-2012"),'Result 2005-2012'!K318*$AE$8,IF(AND($M$1=2006,'Calculation sheet'!$AQ318="1999-2012"),'Result 2005-2012'!K318*SUM($Y$17:$AE$17)/7,IF(AND($M$1=2007,'Calculation sheet'!$AQ318="1999-2012"),'Result 2005-2012'!K318*SUM($Z$17:$AE$17)/6,IF(AND($M$1=2008,'Calculation sheet'!$AQ318="1999-2012"),'Result 2005-2012'!K318*SUM($AA$17:$AE$17)/5,IF(AND($M$1=2009,'Calculation sheet'!$AQ318="1999-2012"),'Result 2005-2012'!K318*SUM($AB$17:$AE$17)/4,IF(AND($M$1=2010,'Calculation sheet'!$AQ318="1999-2012"),'Result 2005-2012'!K318*SUM($AC$17:$AE$17)/3,IF(AND($M$1=2011,'Calculation sheet'!$AQ318="1999-2012"),'Result 2005-2012'!K318*SUM($AD$17:$AE$17)/2,IF(AND($M$1=2012,'Calculation sheet'!$AQ318="1999-2012"),'Result 2005-2012'!K318*$AE$17,""))))))))))))))))</f>
        <v/>
      </c>
      <c r="L318" s="12" t="str">
        <f>IF('Result 2005-2012'!$R318="","",IF($M$1=2005,'Result 2005-2012'!L318,IF(AND($M$1=2006,'Calculation sheet'!$AQ318="2005-2012"),'Result 2005-2012'!L318*SUM($Y$9:$AE$9)/7,IF(AND($M$1=2007,'Calculation sheet'!$AQ318="2005-2012"),'Result 2005-2012'!L318*SUM($Z$9:$AE$9)/6,IF(AND($M$1=2008,'Calculation sheet'!$AQ318="2005-2012"),'Result 2005-2012'!L318*SUM($AA$9:$AE$9)/5,IF(AND($M$1=2009,'Calculation sheet'!$AQ318="2005-2012"),'Result 2005-2012'!L318*SUM($AB$9:$AE$9)/4,IF(AND($M$1=2010,'Calculation sheet'!$AQ318="2005-2012"),'Result 2005-2012'!L318*SUM($AC$9:$AE$9)/3,IF(AND($M$1=2011,'Calculation sheet'!$AQ318="2005-2012"),'Result 2005-2012'!L318*SUM($AD$9:$AE$9)/2,IF(AND($M$1=2012,'Calculation sheet'!$AQ318="2005-2012"),'Result 2005-2012'!L318*$AE$9,IF(AND($M$1=2006,'Calculation sheet'!$AQ318="1999-2012"),'Result 2005-2012'!L318*SUM($Y$18:$AE$18)/7,IF(AND($M$1=2007,'Calculation sheet'!$AQ318="1999-2012"),'Result 2005-2012'!L318*SUM($Z$18:$AE$18)/6,IF(AND($M$1=2008,'Calculation sheet'!$AQ318="1999-2012"),'Result 2005-2012'!L318*SUM($AA$18:$AE$18)/5,IF(AND($M$1=2009,'Calculation sheet'!$AQ318="1999-2012"),'Result 2005-2012'!L318*SUM($AB$18:$AE$18)/4,IF(AND($M$1=2010,'Calculation sheet'!$AQ318="1999-2012"),'Result 2005-2012'!L318*SUM($AC$18:$AE$18)/3,IF(AND($M$1=2011,'Calculation sheet'!$AQ318="1999-2012"),'Result 2005-2012'!L318*SUM($AD$18:$AE$18)/2,IF(AND($M$1=2012,'Calculation sheet'!$AQ318="1999-2012"),'Result 2005-2012'!L318*$AE$18,""))))))))))))))))</f>
        <v/>
      </c>
      <c r="M318" s="12" t="str">
        <f t="shared" si="14"/>
        <v/>
      </c>
      <c r="N318" s="12" t="str">
        <f>IF('Result 2005-2012'!$R318="","",IF($M$1=2005,'Result 2005-2012'!N318,IF(AND($M$1=2006,'Calculation sheet'!$AQ318="2005-2012"),'Result 2005-2012'!N318*SUM($Y$10:$AE$10)/7,IF(AND($M$1=2007,'Calculation sheet'!$AQ318="2005-2012"),'Result 2005-2012'!N318*SUM($Z$10:$AE$10)/6,IF(AND($M$1=2008,'Calculation sheet'!$AQ318="2005-2012"),'Result 2005-2012'!N318*SUM($AA$10:$AE$10)/5,IF(AND($M$1=2009,'Calculation sheet'!$AQ318="2005-2012"),'Result 2005-2012'!N318*SUM($AB$10:$AE$10)/4,IF(AND($M$1=2010,'Calculation sheet'!$AQ318="2005-2012"),'Result 2005-2012'!N318*SUM($AC$10:$AE$10)/3,IF(AND($M$1=2011,'Calculation sheet'!$AQ318="2005-2012"),'Result 2005-2012'!N318*SUM($AD$10:$AE$10)/2,IF(AND($M$1=2012,'Calculation sheet'!$AQ318="2005-2012"),'Result 2005-2012'!N318*$AE$10,IF(AND($M$1=2006,'Calculation sheet'!$AQ318="1999-2012"),'Result 2005-2012'!N318*SUM($Y$16:$AE$16)/7,IF(AND($M$1=2007,'Calculation sheet'!$AQ318="1999-2012"),'Result 2005-2012'!N318*SUM($Z$16:$AE$16)/6,IF(AND($M$1=2008,'Calculation sheet'!$AQ318="1999-2012"),'Result 2005-2012'!N318*SUM($AA$16:$AE$16)/5,IF(AND($M$1=2009,'Calculation sheet'!$AQ318="1999-2012"),'Result 2005-2012'!N318*SUM($AB$16:$AE$16)/4,IF(AND($M$1=2010,'Calculation sheet'!$AQ318="1999-2012"),'Result 2005-2012'!N318*SUM($AC$16:$AE$16)/3,IF(AND($M$1=2011,'Calculation sheet'!$AQ318="1999-2012"),'Result 2005-2012'!N318*SUM($AD$16:$AE$16)/2,IF(AND($M$1=2012,'Calculation sheet'!$AQ318="1999-2012"),'Result 2005-2012'!N318*$AE$16,""))))))))))))))))</f>
        <v/>
      </c>
      <c r="O318" s="12" t="str">
        <f>IF('Result 2005-2012'!$R318="","",IF($M$1=2005,'Result 2005-2012'!O318,IF(AND($M$1=2006,'Calculation sheet'!$AQ318="2005-2012"),'Result 2005-2012'!O318*SUM($Y$10:$AE$10)/7,IF(AND($M$1=2007,'Calculation sheet'!$AQ318="2005-2012"),'Result 2005-2012'!O318*SUM($Z$10:$AE$10)/6,IF(AND($M$1=2008,'Calculation sheet'!$AQ318="2005-2012"),'Result 2005-2012'!O318*SUM($AA$10:$AE$10)/5,IF(AND($M$1=2009,'Calculation sheet'!$AQ318="2005-2012"),'Result 2005-2012'!O318*SUM($AB$10:$AE$10)/4,IF(AND($M$1=2010,'Calculation sheet'!$AQ318="2005-2012"),'Result 2005-2012'!O318*SUM($AC$10:$AE$10)/3,IF(AND($M$1=2011,'Calculation sheet'!$AQ318="2005-2012"),'Result 2005-2012'!O318*SUM($AD$10:$AE$10)/2,IF(AND($M$1=2012,'Calculation sheet'!$AQ318="2005-2012"),'Result 2005-2012'!O318*$AE$10,IF(AND($M$1=2006,'Calculation sheet'!$AQ318="1999-2012"),'Result 2005-2012'!O318*SUM($Y$16:$AE$16)/7,IF(AND($M$1=2007,'Calculation sheet'!$AQ318="1999-2012"),'Result 2005-2012'!O318*SUM($Z$16:$AE$16)/6,IF(AND($M$1=2008,'Calculation sheet'!$AQ318="1999-2012"),'Result 2005-2012'!O318*SUM($AA$16:$AE$16)/5,IF(AND($M$1=2009,'Calculation sheet'!$AQ318="1999-2012"),'Result 2005-2012'!O318*SUM($AB$16:$AE$16)/4,IF(AND($M$1=2010,'Calculation sheet'!$AQ318="1999-2012"),'Result 2005-2012'!O318*SUM($AC$16:$AE$16)/3,IF(AND($M$1=2011,'Calculation sheet'!$AQ318="1999-2012"),'Result 2005-2012'!O318*SUM($AD$16:$AE$16)/2,IF(AND($M$1=2012,'Calculation sheet'!$AQ318="1999-2012"),'Result 2005-2012'!O318*$AE$16,""))))))))))))))))</f>
        <v/>
      </c>
      <c r="P318" s="12" t="str">
        <f>IF('Result 2005-2012'!$R318="","",IF($M$1=2005,'Result 2005-2012'!P318,IF(AND($M$1=2006,'Calculation sheet'!$AQ318="2005-2012"),'Result 2005-2012'!P318*SUM($Y$11:$AE$11)/7,IF(AND($M$1=2007,'Calculation sheet'!$AQ318="2005-2012"),'Result 2005-2012'!P318*SUM($Z$11:$AE$11)/6,IF(AND($M$1=2008,'Calculation sheet'!$AQ318="2005-2012"),'Result 2005-2012'!P318*SUM($AA$11:$AE$11)/5,IF(AND($M$1=2009,'Calculation sheet'!$AQ318="2005-2012"),'Result 2005-2012'!P318*SUM($AB$11:$AE$11)/4,IF(AND($M$1=2010,'Calculation sheet'!$AQ318="2005-2012"),'Result 2005-2012'!P318*SUM($AC$11:$AE$11)/3,IF(AND($M$1=2011,'Calculation sheet'!$AQ318="2005-2012"),'Result 2005-2012'!P318*SUM($AD$11:$AE$11)/2,IF(AND($M$1=2012,'Calculation sheet'!$AQ318="2005-2012"),'Result 2005-2012'!P318*$AE$11,IF(AND($M$1=2006,'Calculation sheet'!$AQ318="1999-2012"),'Result 2005-2012'!P318*SUM($Y$16:$AE$16)/7,IF(AND($M$1=2007,'Calculation sheet'!$AQ318="1999-2012"),'Result 2005-2012'!P318*SUM($Z$16:$AE$16)/6,IF(AND($M$1=2008,'Calculation sheet'!$AQ318="1999-2012"),'Result 2005-2012'!P318*SUM($AA$16:$AE$16)/5,IF(AND($M$1=2009,'Calculation sheet'!$AQ318="1999-2012"),'Result 2005-2012'!P318*SUM($AB$16:$AE$16)/4,IF(AND($M$1=2010,'Calculation sheet'!$AQ318="1999-2012"),'Result 2005-2012'!P318*SUM($AC$16:$AE$16)/3,IF(AND($M$1=2011,'Calculation sheet'!$AQ318="1999-2012"),'Result 2005-2012'!P318*SUM($AD$16:$AE$16)/2,IF(AND($M$1=2012,'Calculation sheet'!$AQ318="1999-2012"),'Result 2005-2012'!P318*$AE$16,""))))))))))))))))</f>
        <v/>
      </c>
      <c r="Q318" s="12" t="str">
        <f t="shared" si="15"/>
        <v/>
      </c>
      <c r="R318" s="14" t="str">
        <f t="shared" si="16"/>
        <v/>
      </c>
    </row>
    <row r="319" spans="1:18" x14ac:dyDescent="0.3">
      <c r="A319" s="4" t="str">
        <f>IF('Input data'!A334="","",'Input data'!A334)</f>
        <v/>
      </c>
      <c r="B319" s="4" t="str">
        <f>IF('Input data'!B334="","",'Input data'!B334)</f>
        <v/>
      </c>
      <c r="C319" s="4" t="str">
        <f>IF('Input data'!C334="","",'Input data'!C334)</f>
        <v/>
      </c>
      <c r="D319" s="4" t="str">
        <f>IF('Input data'!D334="","",'Input data'!D334)</f>
        <v/>
      </c>
      <c r="E319" s="4" t="str">
        <f>IF('Input data'!E334="","",'Input data'!E334)</f>
        <v/>
      </c>
      <c r="F319" s="4" t="str">
        <f>IF('Input data'!F334="","",'Input data'!F334)</f>
        <v/>
      </c>
      <c r="G319" s="4">
        <f>IF('Input data'!G334="","",'Input data'!G334)</f>
        <v>0</v>
      </c>
      <c r="H319" s="4" t="str">
        <f>IF('Input data'!H334&gt;0.5,'Input data'!H334,"")</f>
        <v/>
      </c>
      <c r="I319" s="4" t="str">
        <f>IF('Input data'!I334="","",'Input data'!I334)</f>
        <v/>
      </c>
      <c r="J319" s="12" t="str">
        <f>IF('Result 2005-2012'!$R319="","",IF($M$1=2005,'Result 2005-2012'!J319,IF(AND($M$1=2006,'Calculation sheet'!$AQ319="2005-2012"),'Result 2005-2012'!J319*SUM($Y$7:$AE$7)/7,IF(AND($M$1=2007,'Calculation sheet'!$AQ319="2005-2012"),'Result 2005-2012'!J319*SUM($Z$7:$AE$7)/6,IF(AND($M$1=2008,'Calculation sheet'!$AQ319="2005-2012"),'Result 2005-2012'!J319*SUM($AA$7:$AE$7)/5,IF(AND($M$1=2009,'Calculation sheet'!$AQ319="2005-2012"),'Result 2005-2012'!J319*SUM($AB$7:$AE$7)/4,IF(AND($M$1=2010,'Calculation sheet'!$AQ319="2005-2012"),'Result 2005-2012'!J319*SUM($AC$7:$AE$7)/3,IF(AND($M$1=2011,'Calculation sheet'!$AQ319="2005-2012"),'Result 2005-2012'!J319*SUM($AD$7:$AE$7)/2,IF(AND($M$1=2012,'Calculation sheet'!$AQ319="2005-2012"),'Result 2005-2012'!J319*$AE$7,IF(AND($M$1=2006,'Calculation sheet'!$AQ319="1999-2012"),'Result 2005-2012'!J319*SUM($Y$16:$AE$16)/7,IF(AND($M$1=2007,'Calculation sheet'!$AQ319="1999-2012"),'Result 2005-2012'!J319*SUM($Z$16:$AE$16)/6,IF(AND($M$1=2008,'Calculation sheet'!$AQ319="1999-2012"),'Result 2005-2012'!J319*SUM($AA$16:$AE$16)/5,IF(AND($M$1=2009,'Calculation sheet'!$AQ319="1999-2012"),'Result 2005-2012'!J319*SUM($AB$16:$AE$16)/4,IF(AND($M$1=2010,'Calculation sheet'!$AQ319="1999-2012"),'Result 2005-2012'!J319*SUM($AC$16:$AE$16)/3,IF(AND($M$1=2011,'Calculation sheet'!$AQ319="1999-2012"),'Result 2005-2012'!J319*SUM($AD$16:$AE$16)/2,IF(AND($M$1=2012,'Calculation sheet'!$AQ319="1999-2012"),'Result 2005-2012'!J319*$AE$16,""))))))))))))))))</f>
        <v/>
      </c>
      <c r="K319" s="12" t="str">
        <f>IF('Result 2005-2012'!$R319="","",IF($M$1=2005,'Result 2005-2012'!K319,IF(AND($M$1=2006,'Calculation sheet'!$AQ319="2005-2012"),'Result 2005-2012'!K319*SUM($Y$8:$AE$8)/7,IF(AND($M$1=2007,'Calculation sheet'!$AQ319="2005-2012"),'Result 2005-2012'!K319*SUM($Z$8:$AE$8)/6,IF(AND($M$1=2008,'Calculation sheet'!$AQ319="2005-2012"),'Result 2005-2012'!K319*SUM($AA$8:$AE$8)/5,IF(AND($M$1=2009,'Calculation sheet'!$AQ319="2005-2012"),'Result 2005-2012'!K319*SUM($AB$8:$AE$8)/4,IF(AND($M$1=2010,'Calculation sheet'!$AQ319="2005-2012"),'Result 2005-2012'!K319*SUM($AC$8:$AE$8)/3,IF(AND($M$1=2011,'Calculation sheet'!$AQ319="2005-2012"),'Result 2005-2012'!K319*SUM($AD$8:$AE$8)/2,IF(AND($M$1=2012,'Calculation sheet'!$AQ319="2005-2012"),'Result 2005-2012'!K319*$AE$8,IF(AND($M$1=2006,'Calculation sheet'!$AQ319="1999-2012"),'Result 2005-2012'!K319*SUM($Y$17:$AE$17)/7,IF(AND($M$1=2007,'Calculation sheet'!$AQ319="1999-2012"),'Result 2005-2012'!K319*SUM($Z$17:$AE$17)/6,IF(AND($M$1=2008,'Calculation sheet'!$AQ319="1999-2012"),'Result 2005-2012'!K319*SUM($AA$17:$AE$17)/5,IF(AND($M$1=2009,'Calculation sheet'!$AQ319="1999-2012"),'Result 2005-2012'!K319*SUM($AB$17:$AE$17)/4,IF(AND($M$1=2010,'Calculation sheet'!$AQ319="1999-2012"),'Result 2005-2012'!K319*SUM($AC$17:$AE$17)/3,IF(AND($M$1=2011,'Calculation sheet'!$AQ319="1999-2012"),'Result 2005-2012'!K319*SUM($AD$17:$AE$17)/2,IF(AND($M$1=2012,'Calculation sheet'!$AQ319="1999-2012"),'Result 2005-2012'!K319*$AE$17,""))))))))))))))))</f>
        <v/>
      </c>
      <c r="L319" s="12" t="str">
        <f>IF('Result 2005-2012'!$R319="","",IF($M$1=2005,'Result 2005-2012'!L319,IF(AND($M$1=2006,'Calculation sheet'!$AQ319="2005-2012"),'Result 2005-2012'!L319*SUM($Y$9:$AE$9)/7,IF(AND($M$1=2007,'Calculation sheet'!$AQ319="2005-2012"),'Result 2005-2012'!L319*SUM($Z$9:$AE$9)/6,IF(AND($M$1=2008,'Calculation sheet'!$AQ319="2005-2012"),'Result 2005-2012'!L319*SUM($AA$9:$AE$9)/5,IF(AND($M$1=2009,'Calculation sheet'!$AQ319="2005-2012"),'Result 2005-2012'!L319*SUM($AB$9:$AE$9)/4,IF(AND($M$1=2010,'Calculation sheet'!$AQ319="2005-2012"),'Result 2005-2012'!L319*SUM($AC$9:$AE$9)/3,IF(AND($M$1=2011,'Calculation sheet'!$AQ319="2005-2012"),'Result 2005-2012'!L319*SUM($AD$9:$AE$9)/2,IF(AND($M$1=2012,'Calculation sheet'!$AQ319="2005-2012"),'Result 2005-2012'!L319*$AE$9,IF(AND($M$1=2006,'Calculation sheet'!$AQ319="1999-2012"),'Result 2005-2012'!L319*SUM($Y$18:$AE$18)/7,IF(AND($M$1=2007,'Calculation sheet'!$AQ319="1999-2012"),'Result 2005-2012'!L319*SUM($Z$18:$AE$18)/6,IF(AND($M$1=2008,'Calculation sheet'!$AQ319="1999-2012"),'Result 2005-2012'!L319*SUM($AA$18:$AE$18)/5,IF(AND($M$1=2009,'Calculation sheet'!$AQ319="1999-2012"),'Result 2005-2012'!L319*SUM($AB$18:$AE$18)/4,IF(AND($M$1=2010,'Calculation sheet'!$AQ319="1999-2012"),'Result 2005-2012'!L319*SUM($AC$18:$AE$18)/3,IF(AND($M$1=2011,'Calculation sheet'!$AQ319="1999-2012"),'Result 2005-2012'!L319*SUM($AD$18:$AE$18)/2,IF(AND($M$1=2012,'Calculation sheet'!$AQ319="1999-2012"),'Result 2005-2012'!L319*$AE$18,""))))))))))))))))</f>
        <v/>
      </c>
      <c r="M319" s="12" t="str">
        <f t="shared" si="14"/>
        <v/>
      </c>
      <c r="N319" s="12" t="str">
        <f>IF('Result 2005-2012'!$R319="","",IF($M$1=2005,'Result 2005-2012'!N319,IF(AND($M$1=2006,'Calculation sheet'!$AQ319="2005-2012"),'Result 2005-2012'!N319*SUM($Y$10:$AE$10)/7,IF(AND($M$1=2007,'Calculation sheet'!$AQ319="2005-2012"),'Result 2005-2012'!N319*SUM($Z$10:$AE$10)/6,IF(AND($M$1=2008,'Calculation sheet'!$AQ319="2005-2012"),'Result 2005-2012'!N319*SUM($AA$10:$AE$10)/5,IF(AND($M$1=2009,'Calculation sheet'!$AQ319="2005-2012"),'Result 2005-2012'!N319*SUM($AB$10:$AE$10)/4,IF(AND($M$1=2010,'Calculation sheet'!$AQ319="2005-2012"),'Result 2005-2012'!N319*SUM($AC$10:$AE$10)/3,IF(AND($M$1=2011,'Calculation sheet'!$AQ319="2005-2012"),'Result 2005-2012'!N319*SUM($AD$10:$AE$10)/2,IF(AND($M$1=2012,'Calculation sheet'!$AQ319="2005-2012"),'Result 2005-2012'!N319*$AE$10,IF(AND($M$1=2006,'Calculation sheet'!$AQ319="1999-2012"),'Result 2005-2012'!N319*SUM($Y$16:$AE$16)/7,IF(AND($M$1=2007,'Calculation sheet'!$AQ319="1999-2012"),'Result 2005-2012'!N319*SUM($Z$16:$AE$16)/6,IF(AND($M$1=2008,'Calculation sheet'!$AQ319="1999-2012"),'Result 2005-2012'!N319*SUM($AA$16:$AE$16)/5,IF(AND($M$1=2009,'Calculation sheet'!$AQ319="1999-2012"),'Result 2005-2012'!N319*SUM($AB$16:$AE$16)/4,IF(AND($M$1=2010,'Calculation sheet'!$AQ319="1999-2012"),'Result 2005-2012'!N319*SUM($AC$16:$AE$16)/3,IF(AND($M$1=2011,'Calculation sheet'!$AQ319="1999-2012"),'Result 2005-2012'!N319*SUM($AD$16:$AE$16)/2,IF(AND($M$1=2012,'Calculation sheet'!$AQ319="1999-2012"),'Result 2005-2012'!N319*$AE$16,""))))))))))))))))</f>
        <v/>
      </c>
      <c r="O319" s="12" t="str">
        <f>IF('Result 2005-2012'!$R319="","",IF($M$1=2005,'Result 2005-2012'!O319,IF(AND($M$1=2006,'Calculation sheet'!$AQ319="2005-2012"),'Result 2005-2012'!O319*SUM($Y$10:$AE$10)/7,IF(AND($M$1=2007,'Calculation sheet'!$AQ319="2005-2012"),'Result 2005-2012'!O319*SUM($Z$10:$AE$10)/6,IF(AND($M$1=2008,'Calculation sheet'!$AQ319="2005-2012"),'Result 2005-2012'!O319*SUM($AA$10:$AE$10)/5,IF(AND($M$1=2009,'Calculation sheet'!$AQ319="2005-2012"),'Result 2005-2012'!O319*SUM($AB$10:$AE$10)/4,IF(AND($M$1=2010,'Calculation sheet'!$AQ319="2005-2012"),'Result 2005-2012'!O319*SUM($AC$10:$AE$10)/3,IF(AND($M$1=2011,'Calculation sheet'!$AQ319="2005-2012"),'Result 2005-2012'!O319*SUM($AD$10:$AE$10)/2,IF(AND($M$1=2012,'Calculation sheet'!$AQ319="2005-2012"),'Result 2005-2012'!O319*$AE$10,IF(AND($M$1=2006,'Calculation sheet'!$AQ319="1999-2012"),'Result 2005-2012'!O319*SUM($Y$16:$AE$16)/7,IF(AND($M$1=2007,'Calculation sheet'!$AQ319="1999-2012"),'Result 2005-2012'!O319*SUM($Z$16:$AE$16)/6,IF(AND($M$1=2008,'Calculation sheet'!$AQ319="1999-2012"),'Result 2005-2012'!O319*SUM($AA$16:$AE$16)/5,IF(AND($M$1=2009,'Calculation sheet'!$AQ319="1999-2012"),'Result 2005-2012'!O319*SUM($AB$16:$AE$16)/4,IF(AND($M$1=2010,'Calculation sheet'!$AQ319="1999-2012"),'Result 2005-2012'!O319*SUM($AC$16:$AE$16)/3,IF(AND($M$1=2011,'Calculation sheet'!$AQ319="1999-2012"),'Result 2005-2012'!O319*SUM($AD$16:$AE$16)/2,IF(AND($M$1=2012,'Calculation sheet'!$AQ319="1999-2012"),'Result 2005-2012'!O319*$AE$16,""))))))))))))))))</f>
        <v/>
      </c>
      <c r="P319" s="12" t="str">
        <f>IF('Result 2005-2012'!$R319="","",IF($M$1=2005,'Result 2005-2012'!P319,IF(AND($M$1=2006,'Calculation sheet'!$AQ319="2005-2012"),'Result 2005-2012'!P319*SUM($Y$11:$AE$11)/7,IF(AND($M$1=2007,'Calculation sheet'!$AQ319="2005-2012"),'Result 2005-2012'!P319*SUM($Z$11:$AE$11)/6,IF(AND($M$1=2008,'Calculation sheet'!$AQ319="2005-2012"),'Result 2005-2012'!P319*SUM($AA$11:$AE$11)/5,IF(AND($M$1=2009,'Calculation sheet'!$AQ319="2005-2012"),'Result 2005-2012'!P319*SUM($AB$11:$AE$11)/4,IF(AND($M$1=2010,'Calculation sheet'!$AQ319="2005-2012"),'Result 2005-2012'!P319*SUM($AC$11:$AE$11)/3,IF(AND($M$1=2011,'Calculation sheet'!$AQ319="2005-2012"),'Result 2005-2012'!P319*SUM($AD$11:$AE$11)/2,IF(AND($M$1=2012,'Calculation sheet'!$AQ319="2005-2012"),'Result 2005-2012'!P319*$AE$11,IF(AND($M$1=2006,'Calculation sheet'!$AQ319="1999-2012"),'Result 2005-2012'!P319*SUM($Y$16:$AE$16)/7,IF(AND($M$1=2007,'Calculation sheet'!$AQ319="1999-2012"),'Result 2005-2012'!P319*SUM($Z$16:$AE$16)/6,IF(AND($M$1=2008,'Calculation sheet'!$AQ319="1999-2012"),'Result 2005-2012'!P319*SUM($AA$16:$AE$16)/5,IF(AND($M$1=2009,'Calculation sheet'!$AQ319="1999-2012"),'Result 2005-2012'!P319*SUM($AB$16:$AE$16)/4,IF(AND($M$1=2010,'Calculation sheet'!$AQ319="1999-2012"),'Result 2005-2012'!P319*SUM($AC$16:$AE$16)/3,IF(AND($M$1=2011,'Calculation sheet'!$AQ319="1999-2012"),'Result 2005-2012'!P319*SUM($AD$16:$AE$16)/2,IF(AND($M$1=2012,'Calculation sheet'!$AQ319="1999-2012"),'Result 2005-2012'!P319*$AE$16,""))))))))))))))))</f>
        <v/>
      </c>
      <c r="Q319" s="12" t="str">
        <f t="shared" si="15"/>
        <v/>
      </c>
      <c r="R319" s="14" t="str">
        <f t="shared" si="16"/>
        <v/>
      </c>
    </row>
    <row r="320" spans="1:18" x14ac:dyDescent="0.3">
      <c r="A320" s="4" t="str">
        <f>IF('Input data'!A335="","",'Input data'!A335)</f>
        <v/>
      </c>
      <c r="B320" s="4" t="str">
        <f>IF('Input data'!B335="","",'Input data'!B335)</f>
        <v/>
      </c>
      <c r="C320" s="4" t="str">
        <f>IF('Input data'!C335="","",'Input data'!C335)</f>
        <v/>
      </c>
      <c r="D320" s="4" t="str">
        <f>IF('Input data'!D335="","",'Input data'!D335)</f>
        <v/>
      </c>
      <c r="E320" s="4" t="str">
        <f>IF('Input data'!E335="","",'Input data'!E335)</f>
        <v/>
      </c>
      <c r="F320" s="4" t="str">
        <f>IF('Input data'!F335="","",'Input data'!F335)</f>
        <v/>
      </c>
      <c r="G320" s="4">
        <f>IF('Input data'!G335="","",'Input data'!G335)</f>
        <v>0</v>
      </c>
      <c r="H320" s="4" t="str">
        <f>IF('Input data'!H335&gt;0.5,'Input data'!H335,"")</f>
        <v/>
      </c>
      <c r="I320" s="4" t="str">
        <f>IF('Input data'!I335="","",'Input data'!I335)</f>
        <v/>
      </c>
      <c r="J320" s="12" t="str">
        <f>IF('Result 2005-2012'!$R320="","",IF($M$1=2005,'Result 2005-2012'!J320,IF(AND($M$1=2006,'Calculation sheet'!$AQ320="2005-2012"),'Result 2005-2012'!J320*SUM($Y$7:$AE$7)/7,IF(AND($M$1=2007,'Calculation sheet'!$AQ320="2005-2012"),'Result 2005-2012'!J320*SUM($Z$7:$AE$7)/6,IF(AND($M$1=2008,'Calculation sheet'!$AQ320="2005-2012"),'Result 2005-2012'!J320*SUM($AA$7:$AE$7)/5,IF(AND($M$1=2009,'Calculation sheet'!$AQ320="2005-2012"),'Result 2005-2012'!J320*SUM($AB$7:$AE$7)/4,IF(AND($M$1=2010,'Calculation sheet'!$AQ320="2005-2012"),'Result 2005-2012'!J320*SUM($AC$7:$AE$7)/3,IF(AND($M$1=2011,'Calculation sheet'!$AQ320="2005-2012"),'Result 2005-2012'!J320*SUM($AD$7:$AE$7)/2,IF(AND($M$1=2012,'Calculation sheet'!$AQ320="2005-2012"),'Result 2005-2012'!J320*$AE$7,IF(AND($M$1=2006,'Calculation sheet'!$AQ320="1999-2012"),'Result 2005-2012'!J320*SUM($Y$16:$AE$16)/7,IF(AND($M$1=2007,'Calculation sheet'!$AQ320="1999-2012"),'Result 2005-2012'!J320*SUM($Z$16:$AE$16)/6,IF(AND($M$1=2008,'Calculation sheet'!$AQ320="1999-2012"),'Result 2005-2012'!J320*SUM($AA$16:$AE$16)/5,IF(AND($M$1=2009,'Calculation sheet'!$AQ320="1999-2012"),'Result 2005-2012'!J320*SUM($AB$16:$AE$16)/4,IF(AND($M$1=2010,'Calculation sheet'!$AQ320="1999-2012"),'Result 2005-2012'!J320*SUM($AC$16:$AE$16)/3,IF(AND($M$1=2011,'Calculation sheet'!$AQ320="1999-2012"),'Result 2005-2012'!J320*SUM($AD$16:$AE$16)/2,IF(AND($M$1=2012,'Calculation sheet'!$AQ320="1999-2012"),'Result 2005-2012'!J320*$AE$16,""))))))))))))))))</f>
        <v/>
      </c>
      <c r="K320" s="12" t="str">
        <f>IF('Result 2005-2012'!$R320="","",IF($M$1=2005,'Result 2005-2012'!K320,IF(AND($M$1=2006,'Calculation sheet'!$AQ320="2005-2012"),'Result 2005-2012'!K320*SUM($Y$8:$AE$8)/7,IF(AND($M$1=2007,'Calculation sheet'!$AQ320="2005-2012"),'Result 2005-2012'!K320*SUM($Z$8:$AE$8)/6,IF(AND($M$1=2008,'Calculation sheet'!$AQ320="2005-2012"),'Result 2005-2012'!K320*SUM($AA$8:$AE$8)/5,IF(AND($M$1=2009,'Calculation sheet'!$AQ320="2005-2012"),'Result 2005-2012'!K320*SUM($AB$8:$AE$8)/4,IF(AND($M$1=2010,'Calculation sheet'!$AQ320="2005-2012"),'Result 2005-2012'!K320*SUM($AC$8:$AE$8)/3,IF(AND($M$1=2011,'Calculation sheet'!$AQ320="2005-2012"),'Result 2005-2012'!K320*SUM($AD$8:$AE$8)/2,IF(AND($M$1=2012,'Calculation sheet'!$AQ320="2005-2012"),'Result 2005-2012'!K320*$AE$8,IF(AND($M$1=2006,'Calculation sheet'!$AQ320="1999-2012"),'Result 2005-2012'!K320*SUM($Y$17:$AE$17)/7,IF(AND($M$1=2007,'Calculation sheet'!$AQ320="1999-2012"),'Result 2005-2012'!K320*SUM($Z$17:$AE$17)/6,IF(AND($M$1=2008,'Calculation sheet'!$AQ320="1999-2012"),'Result 2005-2012'!K320*SUM($AA$17:$AE$17)/5,IF(AND($M$1=2009,'Calculation sheet'!$AQ320="1999-2012"),'Result 2005-2012'!K320*SUM($AB$17:$AE$17)/4,IF(AND($M$1=2010,'Calculation sheet'!$AQ320="1999-2012"),'Result 2005-2012'!K320*SUM($AC$17:$AE$17)/3,IF(AND($M$1=2011,'Calculation sheet'!$AQ320="1999-2012"),'Result 2005-2012'!K320*SUM($AD$17:$AE$17)/2,IF(AND($M$1=2012,'Calculation sheet'!$AQ320="1999-2012"),'Result 2005-2012'!K320*$AE$17,""))))))))))))))))</f>
        <v/>
      </c>
      <c r="L320" s="12" t="str">
        <f>IF('Result 2005-2012'!$R320="","",IF($M$1=2005,'Result 2005-2012'!L320,IF(AND($M$1=2006,'Calculation sheet'!$AQ320="2005-2012"),'Result 2005-2012'!L320*SUM($Y$9:$AE$9)/7,IF(AND($M$1=2007,'Calculation sheet'!$AQ320="2005-2012"),'Result 2005-2012'!L320*SUM($Z$9:$AE$9)/6,IF(AND($M$1=2008,'Calculation sheet'!$AQ320="2005-2012"),'Result 2005-2012'!L320*SUM($AA$9:$AE$9)/5,IF(AND($M$1=2009,'Calculation sheet'!$AQ320="2005-2012"),'Result 2005-2012'!L320*SUM($AB$9:$AE$9)/4,IF(AND($M$1=2010,'Calculation sheet'!$AQ320="2005-2012"),'Result 2005-2012'!L320*SUM($AC$9:$AE$9)/3,IF(AND($M$1=2011,'Calculation sheet'!$AQ320="2005-2012"),'Result 2005-2012'!L320*SUM($AD$9:$AE$9)/2,IF(AND($M$1=2012,'Calculation sheet'!$AQ320="2005-2012"),'Result 2005-2012'!L320*$AE$9,IF(AND($M$1=2006,'Calculation sheet'!$AQ320="1999-2012"),'Result 2005-2012'!L320*SUM($Y$18:$AE$18)/7,IF(AND($M$1=2007,'Calculation sheet'!$AQ320="1999-2012"),'Result 2005-2012'!L320*SUM($Z$18:$AE$18)/6,IF(AND($M$1=2008,'Calculation sheet'!$AQ320="1999-2012"),'Result 2005-2012'!L320*SUM($AA$18:$AE$18)/5,IF(AND($M$1=2009,'Calculation sheet'!$AQ320="1999-2012"),'Result 2005-2012'!L320*SUM($AB$18:$AE$18)/4,IF(AND($M$1=2010,'Calculation sheet'!$AQ320="1999-2012"),'Result 2005-2012'!L320*SUM($AC$18:$AE$18)/3,IF(AND($M$1=2011,'Calculation sheet'!$AQ320="1999-2012"),'Result 2005-2012'!L320*SUM($AD$18:$AE$18)/2,IF(AND($M$1=2012,'Calculation sheet'!$AQ320="1999-2012"),'Result 2005-2012'!L320*$AE$18,""))))))))))))))))</f>
        <v/>
      </c>
      <c r="M320" s="12" t="str">
        <f t="shared" si="14"/>
        <v/>
      </c>
      <c r="N320" s="12" t="str">
        <f>IF('Result 2005-2012'!$R320="","",IF($M$1=2005,'Result 2005-2012'!N320,IF(AND($M$1=2006,'Calculation sheet'!$AQ320="2005-2012"),'Result 2005-2012'!N320*SUM($Y$10:$AE$10)/7,IF(AND($M$1=2007,'Calculation sheet'!$AQ320="2005-2012"),'Result 2005-2012'!N320*SUM($Z$10:$AE$10)/6,IF(AND($M$1=2008,'Calculation sheet'!$AQ320="2005-2012"),'Result 2005-2012'!N320*SUM($AA$10:$AE$10)/5,IF(AND($M$1=2009,'Calculation sheet'!$AQ320="2005-2012"),'Result 2005-2012'!N320*SUM($AB$10:$AE$10)/4,IF(AND($M$1=2010,'Calculation sheet'!$AQ320="2005-2012"),'Result 2005-2012'!N320*SUM($AC$10:$AE$10)/3,IF(AND($M$1=2011,'Calculation sheet'!$AQ320="2005-2012"),'Result 2005-2012'!N320*SUM($AD$10:$AE$10)/2,IF(AND($M$1=2012,'Calculation sheet'!$AQ320="2005-2012"),'Result 2005-2012'!N320*$AE$10,IF(AND($M$1=2006,'Calculation sheet'!$AQ320="1999-2012"),'Result 2005-2012'!N320*SUM($Y$16:$AE$16)/7,IF(AND($M$1=2007,'Calculation sheet'!$AQ320="1999-2012"),'Result 2005-2012'!N320*SUM($Z$16:$AE$16)/6,IF(AND($M$1=2008,'Calculation sheet'!$AQ320="1999-2012"),'Result 2005-2012'!N320*SUM($AA$16:$AE$16)/5,IF(AND($M$1=2009,'Calculation sheet'!$AQ320="1999-2012"),'Result 2005-2012'!N320*SUM($AB$16:$AE$16)/4,IF(AND($M$1=2010,'Calculation sheet'!$AQ320="1999-2012"),'Result 2005-2012'!N320*SUM($AC$16:$AE$16)/3,IF(AND($M$1=2011,'Calculation sheet'!$AQ320="1999-2012"),'Result 2005-2012'!N320*SUM($AD$16:$AE$16)/2,IF(AND($M$1=2012,'Calculation sheet'!$AQ320="1999-2012"),'Result 2005-2012'!N320*$AE$16,""))))))))))))))))</f>
        <v/>
      </c>
      <c r="O320" s="12" t="str">
        <f>IF('Result 2005-2012'!$R320="","",IF($M$1=2005,'Result 2005-2012'!O320,IF(AND($M$1=2006,'Calculation sheet'!$AQ320="2005-2012"),'Result 2005-2012'!O320*SUM($Y$10:$AE$10)/7,IF(AND($M$1=2007,'Calculation sheet'!$AQ320="2005-2012"),'Result 2005-2012'!O320*SUM($Z$10:$AE$10)/6,IF(AND($M$1=2008,'Calculation sheet'!$AQ320="2005-2012"),'Result 2005-2012'!O320*SUM($AA$10:$AE$10)/5,IF(AND($M$1=2009,'Calculation sheet'!$AQ320="2005-2012"),'Result 2005-2012'!O320*SUM($AB$10:$AE$10)/4,IF(AND($M$1=2010,'Calculation sheet'!$AQ320="2005-2012"),'Result 2005-2012'!O320*SUM($AC$10:$AE$10)/3,IF(AND($M$1=2011,'Calculation sheet'!$AQ320="2005-2012"),'Result 2005-2012'!O320*SUM($AD$10:$AE$10)/2,IF(AND($M$1=2012,'Calculation sheet'!$AQ320="2005-2012"),'Result 2005-2012'!O320*$AE$10,IF(AND($M$1=2006,'Calculation sheet'!$AQ320="1999-2012"),'Result 2005-2012'!O320*SUM($Y$16:$AE$16)/7,IF(AND($M$1=2007,'Calculation sheet'!$AQ320="1999-2012"),'Result 2005-2012'!O320*SUM($Z$16:$AE$16)/6,IF(AND($M$1=2008,'Calculation sheet'!$AQ320="1999-2012"),'Result 2005-2012'!O320*SUM($AA$16:$AE$16)/5,IF(AND($M$1=2009,'Calculation sheet'!$AQ320="1999-2012"),'Result 2005-2012'!O320*SUM($AB$16:$AE$16)/4,IF(AND($M$1=2010,'Calculation sheet'!$AQ320="1999-2012"),'Result 2005-2012'!O320*SUM($AC$16:$AE$16)/3,IF(AND($M$1=2011,'Calculation sheet'!$AQ320="1999-2012"),'Result 2005-2012'!O320*SUM($AD$16:$AE$16)/2,IF(AND($M$1=2012,'Calculation sheet'!$AQ320="1999-2012"),'Result 2005-2012'!O320*$AE$16,""))))))))))))))))</f>
        <v/>
      </c>
      <c r="P320" s="12" t="str">
        <f>IF('Result 2005-2012'!$R320="","",IF($M$1=2005,'Result 2005-2012'!P320,IF(AND($M$1=2006,'Calculation sheet'!$AQ320="2005-2012"),'Result 2005-2012'!P320*SUM($Y$11:$AE$11)/7,IF(AND($M$1=2007,'Calculation sheet'!$AQ320="2005-2012"),'Result 2005-2012'!P320*SUM($Z$11:$AE$11)/6,IF(AND($M$1=2008,'Calculation sheet'!$AQ320="2005-2012"),'Result 2005-2012'!P320*SUM($AA$11:$AE$11)/5,IF(AND($M$1=2009,'Calculation sheet'!$AQ320="2005-2012"),'Result 2005-2012'!P320*SUM($AB$11:$AE$11)/4,IF(AND($M$1=2010,'Calculation sheet'!$AQ320="2005-2012"),'Result 2005-2012'!P320*SUM($AC$11:$AE$11)/3,IF(AND($M$1=2011,'Calculation sheet'!$AQ320="2005-2012"),'Result 2005-2012'!P320*SUM($AD$11:$AE$11)/2,IF(AND($M$1=2012,'Calculation sheet'!$AQ320="2005-2012"),'Result 2005-2012'!P320*$AE$11,IF(AND($M$1=2006,'Calculation sheet'!$AQ320="1999-2012"),'Result 2005-2012'!P320*SUM($Y$16:$AE$16)/7,IF(AND($M$1=2007,'Calculation sheet'!$AQ320="1999-2012"),'Result 2005-2012'!P320*SUM($Z$16:$AE$16)/6,IF(AND($M$1=2008,'Calculation sheet'!$AQ320="1999-2012"),'Result 2005-2012'!P320*SUM($AA$16:$AE$16)/5,IF(AND($M$1=2009,'Calculation sheet'!$AQ320="1999-2012"),'Result 2005-2012'!P320*SUM($AB$16:$AE$16)/4,IF(AND($M$1=2010,'Calculation sheet'!$AQ320="1999-2012"),'Result 2005-2012'!P320*SUM($AC$16:$AE$16)/3,IF(AND($M$1=2011,'Calculation sheet'!$AQ320="1999-2012"),'Result 2005-2012'!P320*SUM($AD$16:$AE$16)/2,IF(AND($M$1=2012,'Calculation sheet'!$AQ320="1999-2012"),'Result 2005-2012'!P320*$AE$16,""))))))))))))))))</f>
        <v/>
      </c>
      <c r="Q320" s="12" t="str">
        <f t="shared" si="15"/>
        <v/>
      </c>
      <c r="R320" s="14" t="str">
        <f t="shared" si="16"/>
        <v/>
      </c>
    </row>
    <row r="321" spans="1:18" x14ac:dyDescent="0.3">
      <c r="A321" s="4" t="str">
        <f>IF('Input data'!A336="","",'Input data'!A336)</f>
        <v/>
      </c>
      <c r="B321" s="4" t="str">
        <f>IF('Input data'!B336="","",'Input data'!B336)</f>
        <v/>
      </c>
      <c r="C321" s="4" t="str">
        <f>IF('Input data'!C336="","",'Input data'!C336)</f>
        <v/>
      </c>
      <c r="D321" s="4" t="str">
        <f>IF('Input data'!D336="","",'Input data'!D336)</f>
        <v/>
      </c>
      <c r="E321" s="4" t="str">
        <f>IF('Input data'!E336="","",'Input data'!E336)</f>
        <v/>
      </c>
      <c r="F321" s="4" t="str">
        <f>IF('Input data'!F336="","",'Input data'!F336)</f>
        <v/>
      </c>
      <c r="G321" s="4">
        <f>IF('Input data'!G336="","",'Input data'!G336)</f>
        <v>0</v>
      </c>
      <c r="H321" s="4" t="str">
        <f>IF('Input data'!H336&gt;0.5,'Input data'!H336,"")</f>
        <v/>
      </c>
      <c r="I321" s="4" t="str">
        <f>IF('Input data'!I336="","",'Input data'!I336)</f>
        <v/>
      </c>
      <c r="J321" s="12" t="str">
        <f>IF('Result 2005-2012'!$R321="","",IF($M$1=2005,'Result 2005-2012'!J321,IF(AND($M$1=2006,'Calculation sheet'!$AQ321="2005-2012"),'Result 2005-2012'!J321*SUM($Y$7:$AE$7)/7,IF(AND($M$1=2007,'Calculation sheet'!$AQ321="2005-2012"),'Result 2005-2012'!J321*SUM($Z$7:$AE$7)/6,IF(AND($M$1=2008,'Calculation sheet'!$AQ321="2005-2012"),'Result 2005-2012'!J321*SUM($AA$7:$AE$7)/5,IF(AND($M$1=2009,'Calculation sheet'!$AQ321="2005-2012"),'Result 2005-2012'!J321*SUM($AB$7:$AE$7)/4,IF(AND($M$1=2010,'Calculation sheet'!$AQ321="2005-2012"),'Result 2005-2012'!J321*SUM($AC$7:$AE$7)/3,IF(AND($M$1=2011,'Calculation sheet'!$AQ321="2005-2012"),'Result 2005-2012'!J321*SUM($AD$7:$AE$7)/2,IF(AND($M$1=2012,'Calculation sheet'!$AQ321="2005-2012"),'Result 2005-2012'!J321*$AE$7,IF(AND($M$1=2006,'Calculation sheet'!$AQ321="1999-2012"),'Result 2005-2012'!J321*SUM($Y$16:$AE$16)/7,IF(AND($M$1=2007,'Calculation sheet'!$AQ321="1999-2012"),'Result 2005-2012'!J321*SUM($Z$16:$AE$16)/6,IF(AND($M$1=2008,'Calculation sheet'!$AQ321="1999-2012"),'Result 2005-2012'!J321*SUM($AA$16:$AE$16)/5,IF(AND($M$1=2009,'Calculation sheet'!$AQ321="1999-2012"),'Result 2005-2012'!J321*SUM($AB$16:$AE$16)/4,IF(AND($M$1=2010,'Calculation sheet'!$AQ321="1999-2012"),'Result 2005-2012'!J321*SUM($AC$16:$AE$16)/3,IF(AND($M$1=2011,'Calculation sheet'!$AQ321="1999-2012"),'Result 2005-2012'!J321*SUM($AD$16:$AE$16)/2,IF(AND($M$1=2012,'Calculation sheet'!$AQ321="1999-2012"),'Result 2005-2012'!J321*$AE$16,""))))))))))))))))</f>
        <v/>
      </c>
      <c r="K321" s="12" t="str">
        <f>IF('Result 2005-2012'!$R321="","",IF($M$1=2005,'Result 2005-2012'!K321,IF(AND($M$1=2006,'Calculation sheet'!$AQ321="2005-2012"),'Result 2005-2012'!K321*SUM($Y$8:$AE$8)/7,IF(AND($M$1=2007,'Calculation sheet'!$AQ321="2005-2012"),'Result 2005-2012'!K321*SUM($Z$8:$AE$8)/6,IF(AND($M$1=2008,'Calculation sheet'!$AQ321="2005-2012"),'Result 2005-2012'!K321*SUM($AA$8:$AE$8)/5,IF(AND($M$1=2009,'Calculation sheet'!$AQ321="2005-2012"),'Result 2005-2012'!K321*SUM($AB$8:$AE$8)/4,IF(AND($M$1=2010,'Calculation sheet'!$AQ321="2005-2012"),'Result 2005-2012'!K321*SUM($AC$8:$AE$8)/3,IF(AND($M$1=2011,'Calculation sheet'!$AQ321="2005-2012"),'Result 2005-2012'!K321*SUM($AD$8:$AE$8)/2,IF(AND($M$1=2012,'Calculation sheet'!$AQ321="2005-2012"),'Result 2005-2012'!K321*$AE$8,IF(AND($M$1=2006,'Calculation sheet'!$AQ321="1999-2012"),'Result 2005-2012'!K321*SUM($Y$17:$AE$17)/7,IF(AND($M$1=2007,'Calculation sheet'!$AQ321="1999-2012"),'Result 2005-2012'!K321*SUM($Z$17:$AE$17)/6,IF(AND($M$1=2008,'Calculation sheet'!$AQ321="1999-2012"),'Result 2005-2012'!K321*SUM($AA$17:$AE$17)/5,IF(AND($M$1=2009,'Calculation sheet'!$AQ321="1999-2012"),'Result 2005-2012'!K321*SUM($AB$17:$AE$17)/4,IF(AND($M$1=2010,'Calculation sheet'!$AQ321="1999-2012"),'Result 2005-2012'!K321*SUM($AC$17:$AE$17)/3,IF(AND($M$1=2011,'Calculation sheet'!$AQ321="1999-2012"),'Result 2005-2012'!K321*SUM($AD$17:$AE$17)/2,IF(AND($M$1=2012,'Calculation sheet'!$AQ321="1999-2012"),'Result 2005-2012'!K321*$AE$17,""))))))))))))))))</f>
        <v/>
      </c>
      <c r="L321" s="12" t="str">
        <f>IF('Result 2005-2012'!$R321="","",IF($M$1=2005,'Result 2005-2012'!L321,IF(AND($M$1=2006,'Calculation sheet'!$AQ321="2005-2012"),'Result 2005-2012'!L321*SUM($Y$9:$AE$9)/7,IF(AND($M$1=2007,'Calculation sheet'!$AQ321="2005-2012"),'Result 2005-2012'!L321*SUM($Z$9:$AE$9)/6,IF(AND($M$1=2008,'Calculation sheet'!$AQ321="2005-2012"),'Result 2005-2012'!L321*SUM($AA$9:$AE$9)/5,IF(AND($M$1=2009,'Calculation sheet'!$AQ321="2005-2012"),'Result 2005-2012'!L321*SUM($AB$9:$AE$9)/4,IF(AND($M$1=2010,'Calculation sheet'!$AQ321="2005-2012"),'Result 2005-2012'!L321*SUM($AC$9:$AE$9)/3,IF(AND($M$1=2011,'Calculation sheet'!$AQ321="2005-2012"),'Result 2005-2012'!L321*SUM($AD$9:$AE$9)/2,IF(AND($M$1=2012,'Calculation sheet'!$AQ321="2005-2012"),'Result 2005-2012'!L321*$AE$9,IF(AND($M$1=2006,'Calculation sheet'!$AQ321="1999-2012"),'Result 2005-2012'!L321*SUM($Y$18:$AE$18)/7,IF(AND($M$1=2007,'Calculation sheet'!$AQ321="1999-2012"),'Result 2005-2012'!L321*SUM($Z$18:$AE$18)/6,IF(AND($M$1=2008,'Calculation sheet'!$AQ321="1999-2012"),'Result 2005-2012'!L321*SUM($AA$18:$AE$18)/5,IF(AND($M$1=2009,'Calculation sheet'!$AQ321="1999-2012"),'Result 2005-2012'!L321*SUM($AB$18:$AE$18)/4,IF(AND($M$1=2010,'Calculation sheet'!$AQ321="1999-2012"),'Result 2005-2012'!L321*SUM($AC$18:$AE$18)/3,IF(AND($M$1=2011,'Calculation sheet'!$AQ321="1999-2012"),'Result 2005-2012'!L321*SUM($AD$18:$AE$18)/2,IF(AND($M$1=2012,'Calculation sheet'!$AQ321="1999-2012"),'Result 2005-2012'!L321*$AE$18,""))))))))))))))))</f>
        <v/>
      </c>
      <c r="M321" s="12" t="str">
        <f t="shared" si="14"/>
        <v/>
      </c>
      <c r="N321" s="12" t="str">
        <f>IF('Result 2005-2012'!$R321="","",IF($M$1=2005,'Result 2005-2012'!N321,IF(AND($M$1=2006,'Calculation sheet'!$AQ321="2005-2012"),'Result 2005-2012'!N321*SUM($Y$10:$AE$10)/7,IF(AND($M$1=2007,'Calculation sheet'!$AQ321="2005-2012"),'Result 2005-2012'!N321*SUM($Z$10:$AE$10)/6,IF(AND($M$1=2008,'Calculation sheet'!$AQ321="2005-2012"),'Result 2005-2012'!N321*SUM($AA$10:$AE$10)/5,IF(AND($M$1=2009,'Calculation sheet'!$AQ321="2005-2012"),'Result 2005-2012'!N321*SUM($AB$10:$AE$10)/4,IF(AND($M$1=2010,'Calculation sheet'!$AQ321="2005-2012"),'Result 2005-2012'!N321*SUM($AC$10:$AE$10)/3,IF(AND($M$1=2011,'Calculation sheet'!$AQ321="2005-2012"),'Result 2005-2012'!N321*SUM($AD$10:$AE$10)/2,IF(AND($M$1=2012,'Calculation sheet'!$AQ321="2005-2012"),'Result 2005-2012'!N321*$AE$10,IF(AND($M$1=2006,'Calculation sheet'!$AQ321="1999-2012"),'Result 2005-2012'!N321*SUM($Y$16:$AE$16)/7,IF(AND($M$1=2007,'Calculation sheet'!$AQ321="1999-2012"),'Result 2005-2012'!N321*SUM($Z$16:$AE$16)/6,IF(AND($M$1=2008,'Calculation sheet'!$AQ321="1999-2012"),'Result 2005-2012'!N321*SUM($AA$16:$AE$16)/5,IF(AND($M$1=2009,'Calculation sheet'!$AQ321="1999-2012"),'Result 2005-2012'!N321*SUM($AB$16:$AE$16)/4,IF(AND($M$1=2010,'Calculation sheet'!$AQ321="1999-2012"),'Result 2005-2012'!N321*SUM($AC$16:$AE$16)/3,IF(AND($M$1=2011,'Calculation sheet'!$AQ321="1999-2012"),'Result 2005-2012'!N321*SUM($AD$16:$AE$16)/2,IF(AND($M$1=2012,'Calculation sheet'!$AQ321="1999-2012"),'Result 2005-2012'!N321*$AE$16,""))))))))))))))))</f>
        <v/>
      </c>
      <c r="O321" s="12" t="str">
        <f>IF('Result 2005-2012'!$R321="","",IF($M$1=2005,'Result 2005-2012'!O321,IF(AND($M$1=2006,'Calculation sheet'!$AQ321="2005-2012"),'Result 2005-2012'!O321*SUM($Y$10:$AE$10)/7,IF(AND($M$1=2007,'Calculation sheet'!$AQ321="2005-2012"),'Result 2005-2012'!O321*SUM($Z$10:$AE$10)/6,IF(AND($M$1=2008,'Calculation sheet'!$AQ321="2005-2012"),'Result 2005-2012'!O321*SUM($AA$10:$AE$10)/5,IF(AND($M$1=2009,'Calculation sheet'!$AQ321="2005-2012"),'Result 2005-2012'!O321*SUM($AB$10:$AE$10)/4,IF(AND($M$1=2010,'Calculation sheet'!$AQ321="2005-2012"),'Result 2005-2012'!O321*SUM($AC$10:$AE$10)/3,IF(AND($M$1=2011,'Calculation sheet'!$AQ321="2005-2012"),'Result 2005-2012'!O321*SUM($AD$10:$AE$10)/2,IF(AND($M$1=2012,'Calculation sheet'!$AQ321="2005-2012"),'Result 2005-2012'!O321*$AE$10,IF(AND($M$1=2006,'Calculation sheet'!$AQ321="1999-2012"),'Result 2005-2012'!O321*SUM($Y$16:$AE$16)/7,IF(AND($M$1=2007,'Calculation sheet'!$AQ321="1999-2012"),'Result 2005-2012'!O321*SUM($Z$16:$AE$16)/6,IF(AND($M$1=2008,'Calculation sheet'!$AQ321="1999-2012"),'Result 2005-2012'!O321*SUM($AA$16:$AE$16)/5,IF(AND($M$1=2009,'Calculation sheet'!$AQ321="1999-2012"),'Result 2005-2012'!O321*SUM($AB$16:$AE$16)/4,IF(AND($M$1=2010,'Calculation sheet'!$AQ321="1999-2012"),'Result 2005-2012'!O321*SUM($AC$16:$AE$16)/3,IF(AND($M$1=2011,'Calculation sheet'!$AQ321="1999-2012"),'Result 2005-2012'!O321*SUM($AD$16:$AE$16)/2,IF(AND($M$1=2012,'Calculation sheet'!$AQ321="1999-2012"),'Result 2005-2012'!O321*$AE$16,""))))))))))))))))</f>
        <v/>
      </c>
      <c r="P321" s="12" t="str">
        <f>IF('Result 2005-2012'!$R321="","",IF($M$1=2005,'Result 2005-2012'!P321,IF(AND($M$1=2006,'Calculation sheet'!$AQ321="2005-2012"),'Result 2005-2012'!P321*SUM($Y$11:$AE$11)/7,IF(AND($M$1=2007,'Calculation sheet'!$AQ321="2005-2012"),'Result 2005-2012'!P321*SUM($Z$11:$AE$11)/6,IF(AND($M$1=2008,'Calculation sheet'!$AQ321="2005-2012"),'Result 2005-2012'!P321*SUM($AA$11:$AE$11)/5,IF(AND($M$1=2009,'Calculation sheet'!$AQ321="2005-2012"),'Result 2005-2012'!P321*SUM($AB$11:$AE$11)/4,IF(AND($M$1=2010,'Calculation sheet'!$AQ321="2005-2012"),'Result 2005-2012'!P321*SUM($AC$11:$AE$11)/3,IF(AND($M$1=2011,'Calculation sheet'!$AQ321="2005-2012"),'Result 2005-2012'!P321*SUM($AD$11:$AE$11)/2,IF(AND($M$1=2012,'Calculation sheet'!$AQ321="2005-2012"),'Result 2005-2012'!P321*$AE$11,IF(AND($M$1=2006,'Calculation sheet'!$AQ321="1999-2012"),'Result 2005-2012'!P321*SUM($Y$16:$AE$16)/7,IF(AND($M$1=2007,'Calculation sheet'!$AQ321="1999-2012"),'Result 2005-2012'!P321*SUM($Z$16:$AE$16)/6,IF(AND($M$1=2008,'Calculation sheet'!$AQ321="1999-2012"),'Result 2005-2012'!P321*SUM($AA$16:$AE$16)/5,IF(AND($M$1=2009,'Calculation sheet'!$AQ321="1999-2012"),'Result 2005-2012'!P321*SUM($AB$16:$AE$16)/4,IF(AND($M$1=2010,'Calculation sheet'!$AQ321="1999-2012"),'Result 2005-2012'!P321*SUM($AC$16:$AE$16)/3,IF(AND($M$1=2011,'Calculation sheet'!$AQ321="1999-2012"),'Result 2005-2012'!P321*SUM($AD$16:$AE$16)/2,IF(AND($M$1=2012,'Calculation sheet'!$AQ321="1999-2012"),'Result 2005-2012'!P321*$AE$16,""))))))))))))))))</f>
        <v/>
      </c>
      <c r="Q321" s="12" t="str">
        <f t="shared" si="15"/>
        <v/>
      </c>
      <c r="R321" s="14" t="str">
        <f t="shared" si="16"/>
        <v/>
      </c>
    </row>
    <row r="322" spans="1:18" x14ac:dyDescent="0.3">
      <c r="A322" s="4" t="str">
        <f>IF('Input data'!A337="","",'Input data'!A337)</f>
        <v/>
      </c>
      <c r="B322" s="4" t="str">
        <f>IF('Input data'!B337="","",'Input data'!B337)</f>
        <v/>
      </c>
      <c r="C322" s="4" t="str">
        <f>IF('Input data'!C337="","",'Input data'!C337)</f>
        <v/>
      </c>
      <c r="D322" s="4" t="str">
        <f>IF('Input data'!D337="","",'Input data'!D337)</f>
        <v/>
      </c>
      <c r="E322" s="4" t="str">
        <f>IF('Input data'!E337="","",'Input data'!E337)</f>
        <v/>
      </c>
      <c r="F322" s="4" t="str">
        <f>IF('Input data'!F337="","",'Input data'!F337)</f>
        <v/>
      </c>
      <c r="G322" s="4">
        <f>IF('Input data'!G337="","",'Input data'!G337)</f>
        <v>0</v>
      </c>
      <c r="H322" s="4" t="str">
        <f>IF('Input data'!H337&gt;0.5,'Input data'!H337,"")</f>
        <v/>
      </c>
      <c r="I322" s="4" t="str">
        <f>IF('Input data'!I337="","",'Input data'!I337)</f>
        <v/>
      </c>
      <c r="J322" s="12" t="str">
        <f>IF('Result 2005-2012'!$R322="","",IF($M$1=2005,'Result 2005-2012'!J322,IF(AND($M$1=2006,'Calculation sheet'!$AQ322="2005-2012"),'Result 2005-2012'!J322*SUM($Y$7:$AE$7)/7,IF(AND($M$1=2007,'Calculation sheet'!$AQ322="2005-2012"),'Result 2005-2012'!J322*SUM($Z$7:$AE$7)/6,IF(AND($M$1=2008,'Calculation sheet'!$AQ322="2005-2012"),'Result 2005-2012'!J322*SUM($AA$7:$AE$7)/5,IF(AND($M$1=2009,'Calculation sheet'!$AQ322="2005-2012"),'Result 2005-2012'!J322*SUM($AB$7:$AE$7)/4,IF(AND($M$1=2010,'Calculation sheet'!$AQ322="2005-2012"),'Result 2005-2012'!J322*SUM($AC$7:$AE$7)/3,IF(AND($M$1=2011,'Calculation sheet'!$AQ322="2005-2012"),'Result 2005-2012'!J322*SUM($AD$7:$AE$7)/2,IF(AND($M$1=2012,'Calculation sheet'!$AQ322="2005-2012"),'Result 2005-2012'!J322*$AE$7,IF(AND($M$1=2006,'Calculation sheet'!$AQ322="1999-2012"),'Result 2005-2012'!J322*SUM($Y$16:$AE$16)/7,IF(AND($M$1=2007,'Calculation sheet'!$AQ322="1999-2012"),'Result 2005-2012'!J322*SUM($Z$16:$AE$16)/6,IF(AND($M$1=2008,'Calculation sheet'!$AQ322="1999-2012"),'Result 2005-2012'!J322*SUM($AA$16:$AE$16)/5,IF(AND($M$1=2009,'Calculation sheet'!$AQ322="1999-2012"),'Result 2005-2012'!J322*SUM($AB$16:$AE$16)/4,IF(AND($M$1=2010,'Calculation sheet'!$AQ322="1999-2012"),'Result 2005-2012'!J322*SUM($AC$16:$AE$16)/3,IF(AND($M$1=2011,'Calculation sheet'!$AQ322="1999-2012"),'Result 2005-2012'!J322*SUM($AD$16:$AE$16)/2,IF(AND($M$1=2012,'Calculation sheet'!$AQ322="1999-2012"),'Result 2005-2012'!J322*$AE$16,""))))))))))))))))</f>
        <v/>
      </c>
      <c r="K322" s="12" t="str">
        <f>IF('Result 2005-2012'!$R322="","",IF($M$1=2005,'Result 2005-2012'!K322,IF(AND($M$1=2006,'Calculation sheet'!$AQ322="2005-2012"),'Result 2005-2012'!K322*SUM($Y$8:$AE$8)/7,IF(AND($M$1=2007,'Calculation sheet'!$AQ322="2005-2012"),'Result 2005-2012'!K322*SUM($Z$8:$AE$8)/6,IF(AND($M$1=2008,'Calculation sheet'!$AQ322="2005-2012"),'Result 2005-2012'!K322*SUM($AA$8:$AE$8)/5,IF(AND($M$1=2009,'Calculation sheet'!$AQ322="2005-2012"),'Result 2005-2012'!K322*SUM($AB$8:$AE$8)/4,IF(AND($M$1=2010,'Calculation sheet'!$AQ322="2005-2012"),'Result 2005-2012'!K322*SUM($AC$8:$AE$8)/3,IF(AND($M$1=2011,'Calculation sheet'!$AQ322="2005-2012"),'Result 2005-2012'!K322*SUM($AD$8:$AE$8)/2,IF(AND($M$1=2012,'Calculation sheet'!$AQ322="2005-2012"),'Result 2005-2012'!K322*$AE$8,IF(AND($M$1=2006,'Calculation sheet'!$AQ322="1999-2012"),'Result 2005-2012'!K322*SUM($Y$17:$AE$17)/7,IF(AND($M$1=2007,'Calculation sheet'!$AQ322="1999-2012"),'Result 2005-2012'!K322*SUM($Z$17:$AE$17)/6,IF(AND($M$1=2008,'Calculation sheet'!$AQ322="1999-2012"),'Result 2005-2012'!K322*SUM($AA$17:$AE$17)/5,IF(AND($M$1=2009,'Calculation sheet'!$AQ322="1999-2012"),'Result 2005-2012'!K322*SUM($AB$17:$AE$17)/4,IF(AND($M$1=2010,'Calculation sheet'!$AQ322="1999-2012"),'Result 2005-2012'!K322*SUM($AC$17:$AE$17)/3,IF(AND($M$1=2011,'Calculation sheet'!$AQ322="1999-2012"),'Result 2005-2012'!K322*SUM($AD$17:$AE$17)/2,IF(AND($M$1=2012,'Calculation sheet'!$AQ322="1999-2012"),'Result 2005-2012'!K322*$AE$17,""))))))))))))))))</f>
        <v/>
      </c>
      <c r="L322" s="12" t="str">
        <f>IF('Result 2005-2012'!$R322="","",IF($M$1=2005,'Result 2005-2012'!L322,IF(AND($M$1=2006,'Calculation sheet'!$AQ322="2005-2012"),'Result 2005-2012'!L322*SUM($Y$9:$AE$9)/7,IF(AND($M$1=2007,'Calculation sheet'!$AQ322="2005-2012"),'Result 2005-2012'!L322*SUM($Z$9:$AE$9)/6,IF(AND($M$1=2008,'Calculation sheet'!$AQ322="2005-2012"),'Result 2005-2012'!L322*SUM($AA$9:$AE$9)/5,IF(AND($M$1=2009,'Calculation sheet'!$AQ322="2005-2012"),'Result 2005-2012'!L322*SUM($AB$9:$AE$9)/4,IF(AND($M$1=2010,'Calculation sheet'!$AQ322="2005-2012"),'Result 2005-2012'!L322*SUM($AC$9:$AE$9)/3,IF(AND($M$1=2011,'Calculation sheet'!$AQ322="2005-2012"),'Result 2005-2012'!L322*SUM($AD$9:$AE$9)/2,IF(AND($M$1=2012,'Calculation sheet'!$AQ322="2005-2012"),'Result 2005-2012'!L322*$AE$9,IF(AND($M$1=2006,'Calculation sheet'!$AQ322="1999-2012"),'Result 2005-2012'!L322*SUM($Y$18:$AE$18)/7,IF(AND($M$1=2007,'Calculation sheet'!$AQ322="1999-2012"),'Result 2005-2012'!L322*SUM($Z$18:$AE$18)/6,IF(AND($M$1=2008,'Calculation sheet'!$AQ322="1999-2012"),'Result 2005-2012'!L322*SUM($AA$18:$AE$18)/5,IF(AND($M$1=2009,'Calculation sheet'!$AQ322="1999-2012"),'Result 2005-2012'!L322*SUM($AB$18:$AE$18)/4,IF(AND($M$1=2010,'Calculation sheet'!$AQ322="1999-2012"),'Result 2005-2012'!L322*SUM($AC$18:$AE$18)/3,IF(AND($M$1=2011,'Calculation sheet'!$AQ322="1999-2012"),'Result 2005-2012'!L322*SUM($AD$18:$AE$18)/2,IF(AND($M$1=2012,'Calculation sheet'!$AQ322="1999-2012"),'Result 2005-2012'!L322*$AE$18,""))))))))))))))))</f>
        <v/>
      </c>
      <c r="M322" s="12" t="str">
        <f t="shared" si="14"/>
        <v/>
      </c>
      <c r="N322" s="12" t="str">
        <f>IF('Result 2005-2012'!$R322="","",IF($M$1=2005,'Result 2005-2012'!N322,IF(AND($M$1=2006,'Calculation sheet'!$AQ322="2005-2012"),'Result 2005-2012'!N322*SUM($Y$10:$AE$10)/7,IF(AND($M$1=2007,'Calculation sheet'!$AQ322="2005-2012"),'Result 2005-2012'!N322*SUM($Z$10:$AE$10)/6,IF(AND($M$1=2008,'Calculation sheet'!$AQ322="2005-2012"),'Result 2005-2012'!N322*SUM($AA$10:$AE$10)/5,IF(AND($M$1=2009,'Calculation sheet'!$AQ322="2005-2012"),'Result 2005-2012'!N322*SUM($AB$10:$AE$10)/4,IF(AND($M$1=2010,'Calculation sheet'!$AQ322="2005-2012"),'Result 2005-2012'!N322*SUM($AC$10:$AE$10)/3,IF(AND($M$1=2011,'Calculation sheet'!$AQ322="2005-2012"),'Result 2005-2012'!N322*SUM($AD$10:$AE$10)/2,IF(AND($M$1=2012,'Calculation sheet'!$AQ322="2005-2012"),'Result 2005-2012'!N322*$AE$10,IF(AND($M$1=2006,'Calculation sheet'!$AQ322="1999-2012"),'Result 2005-2012'!N322*SUM($Y$16:$AE$16)/7,IF(AND($M$1=2007,'Calculation sheet'!$AQ322="1999-2012"),'Result 2005-2012'!N322*SUM($Z$16:$AE$16)/6,IF(AND($M$1=2008,'Calculation sheet'!$AQ322="1999-2012"),'Result 2005-2012'!N322*SUM($AA$16:$AE$16)/5,IF(AND($M$1=2009,'Calculation sheet'!$AQ322="1999-2012"),'Result 2005-2012'!N322*SUM($AB$16:$AE$16)/4,IF(AND($M$1=2010,'Calculation sheet'!$AQ322="1999-2012"),'Result 2005-2012'!N322*SUM($AC$16:$AE$16)/3,IF(AND($M$1=2011,'Calculation sheet'!$AQ322="1999-2012"),'Result 2005-2012'!N322*SUM($AD$16:$AE$16)/2,IF(AND($M$1=2012,'Calculation sheet'!$AQ322="1999-2012"),'Result 2005-2012'!N322*$AE$16,""))))))))))))))))</f>
        <v/>
      </c>
      <c r="O322" s="12" t="str">
        <f>IF('Result 2005-2012'!$R322="","",IF($M$1=2005,'Result 2005-2012'!O322,IF(AND($M$1=2006,'Calculation sheet'!$AQ322="2005-2012"),'Result 2005-2012'!O322*SUM($Y$10:$AE$10)/7,IF(AND($M$1=2007,'Calculation sheet'!$AQ322="2005-2012"),'Result 2005-2012'!O322*SUM($Z$10:$AE$10)/6,IF(AND($M$1=2008,'Calculation sheet'!$AQ322="2005-2012"),'Result 2005-2012'!O322*SUM($AA$10:$AE$10)/5,IF(AND($M$1=2009,'Calculation sheet'!$AQ322="2005-2012"),'Result 2005-2012'!O322*SUM($AB$10:$AE$10)/4,IF(AND($M$1=2010,'Calculation sheet'!$AQ322="2005-2012"),'Result 2005-2012'!O322*SUM($AC$10:$AE$10)/3,IF(AND($M$1=2011,'Calculation sheet'!$AQ322="2005-2012"),'Result 2005-2012'!O322*SUM($AD$10:$AE$10)/2,IF(AND($M$1=2012,'Calculation sheet'!$AQ322="2005-2012"),'Result 2005-2012'!O322*$AE$10,IF(AND($M$1=2006,'Calculation sheet'!$AQ322="1999-2012"),'Result 2005-2012'!O322*SUM($Y$16:$AE$16)/7,IF(AND($M$1=2007,'Calculation sheet'!$AQ322="1999-2012"),'Result 2005-2012'!O322*SUM($Z$16:$AE$16)/6,IF(AND($M$1=2008,'Calculation sheet'!$AQ322="1999-2012"),'Result 2005-2012'!O322*SUM($AA$16:$AE$16)/5,IF(AND($M$1=2009,'Calculation sheet'!$AQ322="1999-2012"),'Result 2005-2012'!O322*SUM($AB$16:$AE$16)/4,IF(AND($M$1=2010,'Calculation sheet'!$AQ322="1999-2012"),'Result 2005-2012'!O322*SUM($AC$16:$AE$16)/3,IF(AND($M$1=2011,'Calculation sheet'!$AQ322="1999-2012"),'Result 2005-2012'!O322*SUM($AD$16:$AE$16)/2,IF(AND($M$1=2012,'Calculation sheet'!$AQ322="1999-2012"),'Result 2005-2012'!O322*$AE$16,""))))))))))))))))</f>
        <v/>
      </c>
      <c r="P322" s="12" t="str">
        <f>IF('Result 2005-2012'!$R322="","",IF($M$1=2005,'Result 2005-2012'!P322,IF(AND($M$1=2006,'Calculation sheet'!$AQ322="2005-2012"),'Result 2005-2012'!P322*SUM($Y$11:$AE$11)/7,IF(AND($M$1=2007,'Calculation sheet'!$AQ322="2005-2012"),'Result 2005-2012'!P322*SUM($Z$11:$AE$11)/6,IF(AND($M$1=2008,'Calculation sheet'!$AQ322="2005-2012"),'Result 2005-2012'!P322*SUM($AA$11:$AE$11)/5,IF(AND($M$1=2009,'Calculation sheet'!$AQ322="2005-2012"),'Result 2005-2012'!P322*SUM($AB$11:$AE$11)/4,IF(AND($M$1=2010,'Calculation sheet'!$AQ322="2005-2012"),'Result 2005-2012'!P322*SUM($AC$11:$AE$11)/3,IF(AND($M$1=2011,'Calculation sheet'!$AQ322="2005-2012"),'Result 2005-2012'!P322*SUM($AD$11:$AE$11)/2,IF(AND($M$1=2012,'Calculation sheet'!$AQ322="2005-2012"),'Result 2005-2012'!P322*$AE$11,IF(AND($M$1=2006,'Calculation sheet'!$AQ322="1999-2012"),'Result 2005-2012'!P322*SUM($Y$16:$AE$16)/7,IF(AND($M$1=2007,'Calculation sheet'!$AQ322="1999-2012"),'Result 2005-2012'!P322*SUM($Z$16:$AE$16)/6,IF(AND($M$1=2008,'Calculation sheet'!$AQ322="1999-2012"),'Result 2005-2012'!P322*SUM($AA$16:$AE$16)/5,IF(AND($M$1=2009,'Calculation sheet'!$AQ322="1999-2012"),'Result 2005-2012'!P322*SUM($AB$16:$AE$16)/4,IF(AND($M$1=2010,'Calculation sheet'!$AQ322="1999-2012"),'Result 2005-2012'!P322*SUM($AC$16:$AE$16)/3,IF(AND($M$1=2011,'Calculation sheet'!$AQ322="1999-2012"),'Result 2005-2012'!P322*SUM($AD$16:$AE$16)/2,IF(AND($M$1=2012,'Calculation sheet'!$AQ322="1999-2012"),'Result 2005-2012'!P322*$AE$16,""))))))))))))))))</f>
        <v/>
      </c>
      <c r="Q322" s="12" t="str">
        <f t="shared" si="15"/>
        <v/>
      </c>
      <c r="R322" s="14" t="str">
        <f t="shared" si="16"/>
        <v/>
      </c>
    </row>
    <row r="323" spans="1:18" x14ac:dyDescent="0.3">
      <c r="A323" s="4" t="str">
        <f>IF('Input data'!A338="","",'Input data'!A338)</f>
        <v/>
      </c>
      <c r="B323" s="4" t="str">
        <f>IF('Input data'!B338="","",'Input data'!B338)</f>
        <v/>
      </c>
      <c r="C323" s="4" t="str">
        <f>IF('Input data'!C338="","",'Input data'!C338)</f>
        <v/>
      </c>
      <c r="D323" s="4" t="str">
        <f>IF('Input data'!D338="","",'Input data'!D338)</f>
        <v/>
      </c>
      <c r="E323" s="4" t="str">
        <f>IF('Input data'!E338="","",'Input data'!E338)</f>
        <v/>
      </c>
      <c r="F323" s="4" t="str">
        <f>IF('Input data'!F338="","",'Input data'!F338)</f>
        <v/>
      </c>
      <c r="G323" s="4">
        <f>IF('Input data'!G338="","",'Input data'!G338)</f>
        <v>0</v>
      </c>
      <c r="H323" s="4" t="str">
        <f>IF('Input data'!H338&gt;0.5,'Input data'!H338,"")</f>
        <v/>
      </c>
      <c r="I323" s="4" t="str">
        <f>IF('Input data'!I338="","",'Input data'!I338)</f>
        <v/>
      </c>
      <c r="J323" s="12" t="str">
        <f>IF('Result 2005-2012'!$R323="","",IF($M$1=2005,'Result 2005-2012'!J323,IF(AND($M$1=2006,'Calculation sheet'!$AQ323="2005-2012"),'Result 2005-2012'!J323*SUM($Y$7:$AE$7)/7,IF(AND($M$1=2007,'Calculation sheet'!$AQ323="2005-2012"),'Result 2005-2012'!J323*SUM($Z$7:$AE$7)/6,IF(AND($M$1=2008,'Calculation sheet'!$AQ323="2005-2012"),'Result 2005-2012'!J323*SUM($AA$7:$AE$7)/5,IF(AND($M$1=2009,'Calculation sheet'!$AQ323="2005-2012"),'Result 2005-2012'!J323*SUM($AB$7:$AE$7)/4,IF(AND($M$1=2010,'Calculation sheet'!$AQ323="2005-2012"),'Result 2005-2012'!J323*SUM($AC$7:$AE$7)/3,IF(AND($M$1=2011,'Calculation sheet'!$AQ323="2005-2012"),'Result 2005-2012'!J323*SUM($AD$7:$AE$7)/2,IF(AND($M$1=2012,'Calculation sheet'!$AQ323="2005-2012"),'Result 2005-2012'!J323*$AE$7,IF(AND($M$1=2006,'Calculation sheet'!$AQ323="1999-2012"),'Result 2005-2012'!J323*SUM($Y$16:$AE$16)/7,IF(AND($M$1=2007,'Calculation sheet'!$AQ323="1999-2012"),'Result 2005-2012'!J323*SUM($Z$16:$AE$16)/6,IF(AND($M$1=2008,'Calculation sheet'!$AQ323="1999-2012"),'Result 2005-2012'!J323*SUM($AA$16:$AE$16)/5,IF(AND($M$1=2009,'Calculation sheet'!$AQ323="1999-2012"),'Result 2005-2012'!J323*SUM($AB$16:$AE$16)/4,IF(AND($M$1=2010,'Calculation sheet'!$AQ323="1999-2012"),'Result 2005-2012'!J323*SUM($AC$16:$AE$16)/3,IF(AND($M$1=2011,'Calculation sheet'!$AQ323="1999-2012"),'Result 2005-2012'!J323*SUM($AD$16:$AE$16)/2,IF(AND($M$1=2012,'Calculation sheet'!$AQ323="1999-2012"),'Result 2005-2012'!J323*$AE$16,""))))))))))))))))</f>
        <v/>
      </c>
      <c r="K323" s="12" t="str">
        <f>IF('Result 2005-2012'!$R323="","",IF($M$1=2005,'Result 2005-2012'!K323,IF(AND($M$1=2006,'Calculation sheet'!$AQ323="2005-2012"),'Result 2005-2012'!K323*SUM($Y$8:$AE$8)/7,IF(AND($M$1=2007,'Calculation sheet'!$AQ323="2005-2012"),'Result 2005-2012'!K323*SUM($Z$8:$AE$8)/6,IF(AND($M$1=2008,'Calculation sheet'!$AQ323="2005-2012"),'Result 2005-2012'!K323*SUM($AA$8:$AE$8)/5,IF(AND($M$1=2009,'Calculation sheet'!$AQ323="2005-2012"),'Result 2005-2012'!K323*SUM($AB$8:$AE$8)/4,IF(AND($M$1=2010,'Calculation sheet'!$AQ323="2005-2012"),'Result 2005-2012'!K323*SUM($AC$8:$AE$8)/3,IF(AND($M$1=2011,'Calculation sheet'!$AQ323="2005-2012"),'Result 2005-2012'!K323*SUM($AD$8:$AE$8)/2,IF(AND($M$1=2012,'Calculation sheet'!$AQ323="2005-2012"),'Result 2005-2012'!K323*$AE$8,IF(AND($M$1=2006,'Calculation sheet'!$AQ323="1999-2012"),'Result 2005-2012'!K323*SUM($Y$17:$AE$17)/7,IF(AND($M$1=2007,'Calculation sheet'!$AQ323="1999-2012"),'Result 2005-2012'!K323*SUM($Z$17:$AE$17)/6,IF(AND($M$1=2008,'Calculation sheet'!$AQ323="1999-2012"),'Result 2005-2012'!K323*SUM($AA$17:$AE$17)/5,IF(AND($M$1=2009,'Calculation sheet'!$AQ323="1999-2012"),'Result 2005-2012'!K323*SUM($AB$17:$AE$17)/4,IF(AND($M$1=2010,'Calculation sheet'!$AQ323="1999-2012"),'Result 2005-2012'!K323*SUM($AC$17:$AE$17)/3,IF(AND($M$1=2011,'Calculation sheet'!$AQ323="1999-2012"),'Result 2005-2012'!K323*SUM($AD$17:$AE$17)/2,IF(AND($M$1=2012,'Calculation sheet'!$AQ323="1999-2012"),'Result 2005-2012'!K323*$AE$17,""))))))))))))))))</f>
        <v/>
      </c>
      <c r="L323" s="12" t="str">
        <f>IF('Result 2005-2012'!$R323="","",IF($M$1=2005,'Result 2005-2012'!L323,IF(AND($M$1=2006,'Calculation sheet'!$AQ323="2005-2012"),'Result 2005-2012'!L323*SUM($Y$9:$AE$9)/7,IF(AND($M$1=2007,'Calculation sheet'!$AQ323="2005-2012"),'Result 2005-2012'!L323*SUM($Z$9:$AE$9)/6,IF(AND($M$1=2008,'Calculation sheet'!$AQ323="2005-2012"),'Result 2005-2012'!L323*SUM($AA$9:$AE$9)/5,IF(AND($M$1=2009,'Calculation sheet'!$AQ323="2005-2012"),'Result 2005-2012'!L323*SUM($AB$9:$AE$9)/4,IF(AND($M$1=2010,'Calculation sheet'!$AQ323="2005-2012"),'Result 2005-2012'!L323*SUM($AC$9:$AE$9)/3,IF(AND($M$1=2011,'Calculation sheet'!$AQ323="2005-2012"),'Result 2005-2012'!L323*SUM($AD$9:$AE$9)/2,IF(AND($M$1=2012,'Calculation sheet'!$AQ323="2005-2012"),'Result 2005-2012'!L323*$AE$9,IF(AND($M$1=2006,'Calculation sheet'!$AQ323="1999-2012"),'Result 2005-2012'!L323*SUM($Y$18:$AE$18)/7,IF(AND($M$1=2007,'Calculation sheet'!$AQ323="1999-2012"),'Result 2005-2012'!L323*SUM($Z$18:$AE$18)/6,IF(AND($M$1=2008,'Calculation sheet'!$AQ323="1999-2012"),'Result 2005-2012'!L323*SUM($AA$18:$AE$18)/5,IF(AND($M$1=2009,'Calculation sheet'!$AQ323="1999-2012"),'Result 2005-2012'!L323*SUM($AB$18:$AE$18)/4,IF(AND($M$1=2010,'Calculation sheet'!$AQ323="1999-2012"),'Result 2005-2012'!L323*SUM($AC$18:$AE$18)/3,IF(AND($M$1=2011,'Calculation sheet'!$AQ323="1999-2012"),'Result 2005-2012'!L323*SUM($AD$18:$AE$18)/2,IF(AND($M$1=2012,'Calculation sheet'!$AQ323="1999-2012"),'Result 2005-2012'!L323*$AE$18,""))))))))))))))))</f>
        <v/>
      </c>
      <c r="M323" s="12" t="str">
        <f t="shared" si="14"/>
        <v/>
      </c>
      <c r="N323" s="12" t="str">
        <f>IF('Result 2005-2012'!$R323="","",IF($M$1=2005,'Result 2005-2012'!N323,IF(AND($M$1=2006,'Calculation sheet'!$AQ323="2005-2012"),'Result 2005-2012'!N323*SUM($Y$10:$AE$10)/7,IF(AND($M$1=2007,'Calculation sheet'!$AQ323="2005-2012"),'Result 2005-2012'!N323*SUM($Z$10:$AE$10)/6,IF(AND($M$1=2008,'Calculation sheet'!$AQ323="2005-2012"),'Result 2005-2012'!N323*SUM($AA$10:$AE$10)/5,IF(AND($M$1=2009,'Calculation sheet'!$AQ323="2005-2012"),'Result 2005-2012'!N323*SUM($AB$10:$AE$10)/4,IF(AND($M$1=2010,'Calculation sheet'!$AQ323="2005-2012"),'Result 2005-2012'!N323*SUM($AC$10:$AE$10)/3,IF(AND($M$1=2011,'Calculation sheet'!$AQ323="2005-2012"),'Result 2005-2012'!N323*SUM($AD$10:$AE$10)/2,IF(AND($M$1=2012,'Calculation sheet'!$AQ323="2005-2012"),'Result 2005-2012'!N323*$AE$10,IF(AND($M$1=2006,'Calculation sheet'!$AQ323="1999-2012"),'Result 2005-2012'!N323*SUM($Y$16:$AE$16)/7,IF(AND($M$1=2007,'Calculation sheet'!$AQ323="1999-2012"),'Result 2005-2012'!N323*SUM($Z$16:$AE$16)/6,IF(AND($M$1=2008,'Calculation sheet'!$AQ323="1999-2012"),'Result 2005-2012'!N323*SUM($AA$16:$AE$16)/5,IF(AND($M$1=2009,'Calculation sheet'!$AQ323="1999-2012"),'Result 2005-2012'!N323*SUM($AB$16:$AE$16)/4,IF(AND($M$1=2010,'Calculation sheet'!$AQ323="1999-2012"),'Result 2005-2012'!N323*SUM($AC$16:$AE$16)/3,IF(AND($M$1=2011,'Calculation sheet'!$AQ323="1999-2012"),'Result 2005-2012'!N323*SUM($AD$16:$AE$16)/2,IF(AND($M$1=2012,'Calculation sheet'!$AQ323="1999-2012"),'Result 2005-2012'!N323*$AE$16,""))))))))))))))))</f>
        <v/>
      </c>
      <c r="O323" s="12" t="str">
        <f>IF('Result 2005-2012'!$R323="","",IF($M$1=2005,'Result 2005-2012'!O323,IF(AND($M$1=2006,'Calculation sheet'!$AQ323="2005-2012"),'Result 2005-2012'!O323*SUM($Y$10:$AE$10)/7,IF(AND($M$1=2007,'Calculation sheet'!$AQ323="2005-2012"),'Result 2005-2012'!O323*SUM($Z$10:$AE$10)/6,IF(AND($M$1=2008,'Calculation sheet'!$AQ323="2005-2012"),'Result 2005-2012'!O323*SUM($AA$10:$AE$10)/5,IF(AND($M$1=2009,'Calculation sheet'!$AQ323="2005-2012"),'Result 2005-2012'!O323*SUM($AB$10:$AE$10)/4,IF(AND($M$1=2010,'Calculation sheet'!$AQ323="2005-2012"),'Result 2005-2012'!O323*SUM($AC$10:$AE$10)/3,IF(AND($M$1=2011,'Calculation sheet'!$AQ323="2005-2012"),'Result 2005-2012'!O323*SUM($AD$10:$AE$10)/2,IF(AND($M$1=2012,'Calculation sheet'!$AQ323="2005-2012"),'Result 2005-2012'!O323*$AE$10,IF(AND($M$1=2006,'Calculation sheet'!$AQ323="1999-2012"),'Result 2005-2012'!O323*SUM($Y$16:$AE$16)/7,IF(AND($M$1=2007,'Calculation sheet'!$AQ323="1999-2012"),'Result 2005-2012'!O323*SUM($Z$16:$AE$16)/6,IF(AND($M$1=2008,'Calculation sheet'!$AQ323="1999-2012"),'Result 2005-2012'!O323*SUM($AA$16:$AE$16)/5,IF(AND($M$1=2009,'Calculation sheet'!$AQ323="1999-2012"),'Result 2005-2012'!O323*SUM($AB$16:$AE$16)/4,IF(AND($M$1=2010,'Calculation sheet'!$AQ323="1999-2012"),'Result 2005-2012'!O323*SUM($AC$16:$AE$16)/3,IF(AND($M$1=2011,'Calculation sheet'!$AQ323="1999-2012"),'Result 2005-2012'!O323*SUM($AD$16:$AE$16)/2,IF(AND($M$1=2012,'Calculation sheet'!$AQ323="1999-2012"),'Result 2005-2012'!O323*$AE$16,""))))))))))))))))</f>
        <v/>
      </c>
      <c r="P323" s="12" t="str">
        <f>IF('Result 2005-2012'!$R323="","",IF($M$1=2005,'Result 2005-2012'!P323,IF(AND($M$1=2006,'Calculation sheet'!$AQ323="2005-2012"),'Result 2005-2012'!P323*SUM($Y$11:$AE$11)/7,IF(AND($M$1=2007,'Calculation sheet'!$AQ323="2005-2012"),'Result 2005-2012'!P323*SUM($Z$11:$AE$11)/6,IF(AND($M$1=2008,'Calculation sheet'!$AQ323="2005-2012"),'Result 2005-2012'!P323*SUM($AA$11:$AE$11)/5,IF(AND($M$1=2009,'Calculation sheet'!$AQ323="2005-2012"),'Result 2005-2012'!P323*SUM($AB$11:$AE$11)/4,IF(AND($M$1=2010,'Calculation sheet'!$AQ323="2005-2012"),'Result 2005-2012'!P323*SUM($AC$11:$AE$11)/3,IF(AND($M$1=2011,'Calculation sheet'!$AQ323="2005-2012"),'Result 2005-2012'!P323*SUM($AD$11:$AE$11)/2,IF(AND($M$1=2012,'Calculation sheet'!$AQ323="2005-2012"),'Result 2005-2012'!P323*$AE$11,IF(AND($M$1=2006,'Calculation sheet'!$AQ323="1999-2012"),'Result 2005-2012'!P323*SUM($Y$16:$AE$16)/7,IF(AND($M$1=2007,'Calculation sheet'!$AQ323="1999-2012"),'Result 2005-2012'!P323*SUM($Z$16:$AE$16)/6,IF(AND($M$1=2008,'Calculation sheet'!$AQ323="1999-2012"),'Result 2005-2012'!P323*SUM($AA$16:$AE$16)/5,IF(AND($M$1=2009,'Calculation sheet'!$AQ323="1999-2012"),'Result 2005-2012'!P323*SUM($AB$16:$AE$16)/4,IF(AND($M$1=2010,'Calculation sheet'!$AQ323="1999-2012"),'Result 2005-2012'!P323*SUM($AC$16:$AE$16)/3,IF(AND($M$1=2011,'Calculation sheet'!$AQ323="1999-2012"),'Result 2005-2012'!P323*SUM($AD$16:$AE$16)/2,IF(AND($M$1=2012,'Calculation sheet'!$AQ323="1999-2012"),'Result 2005-2012'!P323*$AE$16,""))))))))))))))))</f>
        <v/>
      </c>
      <c r="Q323" s="12" t="str">
        <f t="shared" si="15"/>
        <v/>
      </c>
      <c r="R323" s="14" t="str">
        <f t="shared" si="16"/>
        <v/>
      </c>
    </row>
    <row r="324" spans="1:18" x14ac:dyDescent="0.3">
      <c r="A324" s="4" t="str">
        <f>IF('Input data'!A339="","",'Input data'!A339)</f>
        <v/>
      </c>
      <c r="B324" s="4" t="str">
        <f>IF('Input data'!B339="","",'Input data'!B339)</f>
        <v/>
      </c>
      <c r="C324" s="4" t="str">
        <f>IF('Input data'!C339="","",'Input data'!C339)</f>
        <v/>
      </c>
      <c r="D324" s="4" t="str">
        <f>IF('Input data'!D339="","",'Input data'!D339)</f>
        <v/>
      </c>
      <c r="E324" s="4" t="str">
        <f>IF('Input data'!E339="","",'Input data'!E339)</f>
        <v/>
      </c>
      <c r="F324" s="4" t="str">
        <f>IF('Input data'!F339="","",'Input data'!F339)</f>
        <v/>
      </c>
      <c r="G324" s="4">
        <f>IF('Input data'!G339="","",'Input data'!G339)</f>
        <v>0</v>
      </c>
      <c r="H324" s="4" t="str">
        <f>IF('Input data'!H339&gt;0.5,'Input data'!H339,"")</f>
        <v/>
      </c>
      <c r="I324" s="4" t="str">
        <f>IF('Input data'!I339="","",'Input data'!I339)</f>
        <v/>
      </c>
      <c r="J324" s="12" t="str">
        <f>IF('Result 2005-2012'!$R324="","",IF($M$1=2005,'Result 2005-2012'!J324,IF(AND($M$1=2006,'Calculation sheet'!$AQ324="2005-2012"),'Result 2005-2012'!J324*SUM($Y$7:$AE$7)/7,IF(AND($M$1=2007,'Calculation sheet'!$AQ324="2005-2012"),'Result 2005-2012'!J324*SUM($Z$7:$AE$7)/6,IF(AND($M$1=2008,'Calculation sheet'!$AQ324="2005-2012"),'Result 2005-2012'!J324*SUM($AA$7:$AE$7)/5,IF(AND($M$1=2009,'Calculation sheet'!$AQ324="2005-2012"),'Result 2005-2012'!J324*SUM($AB$7:$AE$7)/4,IF(AND($M$1=2010,'Calculation sheet'!$AQ324="2005-2012"),'Result 2005-2012'!J324*SUM($AC$7:$AE$7)/3,IF(AND($M$1=2011,'Calculation sheet'!$AQ324="2005-2012"),'Result 2005-2012'!J324*SUM($AD$7:$AE$7)/2,IF(AND($M$1=2012,'Calculation sheet'!$AQ324="2005-2012"),'Result 2005-2012'!J324*$AE$7,IF(AND($M$1=2006,'Calculation sheet'!$AQ324="1999-2012"),'Result 2005-2012'!J324*SUM($Y$16:$AE$16)/7,IF(AND($M$1=2007,'Calculation sheet'!$AQ324="1999-2012"),'Result 2005-2012'!J324*SUM($Z$16:$AE$16)/6,IF(AND($M$1=2008,'Calculation sheet'!$AQ324="1999-2012"),'Result 2005-2012'!J324*SUM($AA$16:$AE$16)/5,IF(AND($M$1=2009,'Calculation sheet'!$AQ324="1999-2012"),'Result 2005-2012'!J324*SUM($AB$16:$AE$16)/4,IF(AND($M$1=2010,'Calculation sheet'!$AQ324="1999-2012"),'Result 2005-2012'!J324*SUM($AC$16:$AE$16)/3,IF(AND($M$1=2011,'Calculation sheet'!$AQ324="1999-2012"),'Result 2005-2012'!J324*SUM($AD$16:$AE$16)/2,IF(AND($M$1=2012,'Calculation sheet'!$AQ324="1999-2012"),'Result 2005-2012'!J324*$AE$16,""))))))))))))))))</f>
        <v/>
      </c>
      <c r="K324" s="12" t="str">
        <f>IF('Result 2005-2012'!$R324="","",IF($M$1=2005,'Result 2005-2012'!K324,IF(AND($M$1=2006,'Calculation sheet'!$AQ324="2005-2012"),'Result 2005-2012'!K324*SUM($Y$8:$AE$8)/7,IF(AND($M$1=2007,'Calculation sheet'!$AQ324="2005-2012"),'Result 2005-2012'!K324*SUM($Z$8:$AE$8)/6,IF(AND($M$1=2008,'Calculation sheet'!$AQ324="2005-2012"),'Result 2005-2012'!K324*SUM($AA$8:$AE$8)/5,IF(AND($M$1=2009,'Calculation sheet'!$AQ324="2005-2012"),'Result 2005-2012'!K324*SUM($AB$8:$AE$8)/4,IF(AND($M$1=2010,'Calculation sheet'!$AQ324="2005-2012"),'Result 2005-2012'!K324*SUM($AC$8:$AE$8)/3,IF(AND($M$1=2011,'Calculation sheet'!$AQ324="2005-2012"),'Result 2005-2012'!K324*SUM($AD$8:$AE$8)/2,IF(AND($M$1=2012,'Calculation sheet'!$AQ324="2005-2012"),'Result 2005-2012'!K324*$AE$8,IF(AND($M$1=2006,'Calculation sheet'!$AQ324="1999-2012"),'Result 2005-2012'!K324*SUM($Y$17:$AE$17)/7,IF(AND($M$1=2007,'Calculation sheet'!$AQ324="1999-2012"),'Result 2005-2012'!K324*SUM($Z$17:$AE$17)/6,IF(AND($M$1=2008,'Calculation sheet'!$AQ324="1999-2012"),'Result 2005-2012'!K324*SUM($AA$17:$AE$17)/5,IF(AND($M$1=2009,'Calculation sheet'!$AQ324="1999-2012"),'Result 2005-2012'!K324*SUM($AB$17:$AE$17)/4,IF(AND($M$1=2010,'Calculation sheet'!$AQ324="1999-2012"),'Result 2005-2012'!K324*SUM($AC$17:$AE$17)/3,IF(AND($M$1=2011,'Calculation sheet'!$AQ324="1999-2012"),'Result 2005-2012'!K324*SUM($AD$17:$AE$17)/2,IF(AND($M$1=2012,'Calculation sheet'!$AQ324="1999-2012"),'Result 2005-2012'!K324*$AE$17,""))))))))))))))))</f>
        <v/>
      </c>
      <c r="L324" s="12" t="str">
        <f>IF('Result 2005-2012'!$R324="","",IF($M$1=2005,'Result 2005-2012'!L324,IF(AND($M$1=2006,'Calculation sheet'!$AQ324="2005-2012"),'Result 2005-2012'!L324*SUM($Y$9:$AE$9)/7,IF(AND($M$1=2007,'Calculation sheet'!$AQ324="2005-2012"),'Result 2005-2012'!L324*SUM($Z$9:$AE$9)/6,IF(AND($M$1=2008,'Calculation sheet'!$AQ324="2005-2012"),'Result 2005-2012'!L324*SUM($AA$9:$AE$9)/5,IF(AND($M$1=2009,'Calculation sheet'!$AQ324="2005-2012"),'Result 2005-2012'!L324*SUM($AB$9:$AE$9)/4,IF(AND($M$1=2010,'Calculation sheet'!$AQ324="2005-2012"),'Result 2005-2012'!L324*SUM($AC$9:$AE$9)/3,IF(AND($M$1=2011,'Calculation sheet'!$AQ324="2005-2012"),'Result 2005-2012'!L324*SUM($AD$9:$AE$9)/2,IF(AND($M$1=2012,'Calculation sheet'!$AQ324="2005-2012"),'Result 2005-2012'!L324*$AE$9,IF(AND($M$1=2006,'Calculation sheet'!$AQ324="1999-2012"),'Result 2005-2012'!L324*SUM($Y$18:$AE$18)/7,IF(AND($M$1=2007,'Calculation sheet'!$AQ324="1999-2012"),'Result 2005-2012'!L324*SUM($Z$18:$AE$18)/6,IF(AND($M$1=2008,'Calculation sheet'!$AQ324="1999-2012"),'Result 2005-2012'!L324*SUM($AA$18:$AE$18)/5,IF(AND($M$1=2009,'Calculation sheet'!$AQ324="1999-2012"),'Result 2005-2012'!L324*SUM($AB$18:$AE$18)/4,IF(AND($M$1=2010,'Calculation sheet'!$AQ324="1999-2012"),'Result 2005-2012'!L324*SUM($AC$18:$AE$18)/3,IF(AND($M$1=2011,'Calculation sheet'!$AQ324="1999-2012"),'Result 2005-2012'!L324*SUM($AD$18:$AE$18)/2,IF(AND($M$1=2012,'Calculation sheet'!$AQ324="1999-2012"),'Result 2005-2012'!L324*$AE$18,""))))))))))))))))</f>
        <v/>
      </c>
      <c r="M324" s="12" t="str">
        <f t="shared" si="14"/>
        <v/>
      </c>
      <c r="N324" s="12" t="str">
        <f>IF('Result 2005-2012'!$R324="","",IF($M$1=2005,'Result 2005-2012'!N324,IF(AND($M$1=2006,'Calculation sheet'!$AQ324="2005-2012"),'Result 2005-2012'!N324*SUM($Y$10:$AE$10)/7,IF(AND($M$1=2007,'Calculation sheet'!$AQ324="2005-2012"),'Result 2005-2012'!N324*SUM($Z$10:$AE$10)/6,IF(AND($M$1=2008,'Calculation sheet'!$AQ324="2005-2012"),'Result 2005-2012'!N324*SUM($AA$10:$AE$10)/5,IF(AND($M$1=2009,'Calculation sheet'!$AQ324="2005-2012"),'Result 2005-2012'!N324*SUM($AB$10:$AE$10)/4,IF(AND($M$1=2010,'Calculation sheet'!$AQ324="2005-2012"),'Result 2005-2012'!N324*SUM($AC$10:$AE$10)/3,IF(AND($M$1=2011,'Calculation sheet'!$AQ324="2005-2012"),'Result 2005-2012'!N324*SUM($AD$10:$AE$10)/2,IF(AND($M$1=2012,'Calculation sheet'!$AQ324="2005-2012"),'Result 2005-2012'!N324*$AE$10,IF(AND($M$1=2006,'Calculation sheet'!$AQ324="1999-2012"),'Result 2005-2012'!N324*SUM($Y$16:$AE$16)/7,IF(AND($M$1=2007,'Calculation sheet'!$AQ324="1999-2012"),'Result 2005-2012'!N324*SUM($Z$16:$AE$16)/6,IF(AND($M$1=2008,'Calculation sheet'!$AQ324="1999-2012"),'Result 2005-2012'!N324*SUM($AA$16:$AE$16)/5,IF(AND($M$1=2009,'Calculation sheet'!$AQ324="1999-2012"),'Result 2005-2012'!N324*SUM($AB$16:$AE$16)/4,IF(AND($M$1=2010,'Calculation sheet'!$AQ324="1999-2012"),'Result 2005-2012'!N324*SUM($AC$16:$AE$16)/3,IF(AND($M$1=2011,'Calculation sheet'!$AQ324="1999-2012"),'Result 2005-2012'!N324*SUM($AD$16:$AE$16)/2,IF(AND($M$1=2012,'Calculation sheet'!$AQ324="1999-2012"),'Result 2005-2012'!N324*$AE$16,""))))))))))))))))</f>
        <v/>
      </c>
      <c r="O324" s="12" t="str">
        <f>IF('Result 2005-2012'!$R324="","",IF($M$1=2005,'Result 2005-2012'!O324,IF(AND($M$1=2006,'Calculation sheet'!$AQ324="2005-2012"),'Result 2005-2012'!O324*SUM($Y$10:$AE$10)/7,IF(AND($M$1=2007,'Calculation sheet'!$AQ324="2005-2012"),'Result 2005-2012'!O324*SUM($Z$10:$AE$10)/6,IF(AND($M$1=2008,'Calculation sheet'!$AQ324="2005-2012"),'Result 2005-2012'!O324*SUM($AA$10:$AE$10)/5,IF(AND($M$1=2009,'Calculation sheet'!$AQ324="2005-2012"),'Result 2005-2012'!O324*SUM($AB$10:$AE$10)/4,IF(AND($M$1=2010,'Calculation sheet'!$AQ324="2005-2012"),'Result 2005-2012'!O324*SUM($AC$10:$AE$10)/3,IF(AND($M$1=2011,'Calculation sheet'!$AQ324="2005-2012"),'Result 2005-2012'!O324*SUM($AD$10:$AE$10)/2,IF(AND($M$1=2012,'Calculation sheet'!$AQ324="2005-2012"),'Result 2005-2012'!O324*$AE$10,IF(AND($M$1=2006,'Calculation sheet'!$AQ324="1999-2012"),'Result 2005-2012'!O324*SUM($Y$16:$AE$16)/7,IF(AND($M$1=2007,'Calculation sheet'!$AQ324="1999-2012"),'Result 2005-2012'!O324*SUM($Z$16:$AE$16)/6,IF(AND($M$1=2008,'Calculation sheet'!$AQ324="1999-2012"),'Result 2005-2012'!O324*SUM($AA$16:$AE$16)/5,IF(AND($M$1=2009,'Calculation sheet'!$AQ324="1999-2012"),'Result 2005-2012'!O324*SUM($AB$16:$AE$16)/4,IF(AND($M$1=2010,'Calculation sheet'!$AQ324="1999-2012"),'Result 2005-2012'!O324*SUM($AC$16:$AE$16)/3,IF(AND($M$1=2011,'Calculation sheet'!$AQ324="1999-2012"),'Result 2005-2012'!O324*SUM($AD$16:$AE$16)/2,IF(AND($M$1=2012,'Calculation sheet'!$AQ324="1999-2012"),'Result 2005-2012'!O324*$AE$16,""))))))))))))))))</f>
        <v/>
      </c>
      <c r="P324" s="12" t="str">
        <f>IF('Result 2005-2012'!$R324="","",IF($M$1=2005,'Result 2005-2012'!P324,IF(AND($M$1=2006,'Calculation sheet'!$AQ324="2005-2012"),'Result 2005-2012'!P324*SUM($Y$11:$AE$11)/7,IF(AND($M$1=2007,'Calculation sheet'!$AQ324="2005-2012"),'Result 2005-2012'!P324*SUM($Z$11:$AE$11)/6,IF(AND($M$1=2008,'Calculation sheet'!$AQ324="2005-2012"),'Result 2005-2012'!P324*SUM($AA$11:$AE$11)/5,IF(AND($M$1=2009,'Calculation sheet'!$AQ324="2005-2012"),'Result 2005-2012'!P324*SUM($AB$11:$AE$11)/4,IF(AND($M$1=2010,'Calculation sheet'!$AQ324="2005-2012"),'Result 2005-2012'!P324*SUM($AC$11:$AE$11)/3,IF(AND($M$1=2011,'Calculation sheet'!$AQ324="2005-2012"),'Result 2005-2012'!P324*SUM($AD$11:$AE$11)/2,IF(AND($M$1=2012,'Calculation sheet'!$AQ324="2005-2012"),'Result 2005-2012'!P324*$AE$11,IF(AND($M$1=2006,'Calculation sheet'!$AQ324="1999-2012"),'Result 2005-2012'!P324*SUM($Y$16:$AE$16)/7,IF(AND($M$1=2007,'Calculation sheet'!$AQ324="1999-2012"),'Result 2005-2012'!P324*SUM($Z$16:$AE$16)/6,IF(AND($M$1=2008,'Calculation sheet'!$AQ324="1999-2012"),'Result 2005-2012'!P324*SUM($AA$16:$AE$16)/5,IF(AND($M$1=2009,'Calculation sheet'!$AQ324="1999-2012"),'Result 2005-2012'!P324*SUM($AB$16:$AE$16)/4,IF(AND($M$1=2010,'Calculation sheet'!$AQ324="1999-2012"),'Result 2005-2012'!P324*SUM($AC$16:$AE$16)/3,IF(AND($M$1=2011,'Calculation sheet'!$AQ324="1999-2012"),'Result 2005-2012'!P324*SUM($AD$16:$AE$16)/2,IF(AND($M$1=2012,'Calculation sheet'!$AQ324="1999-2012"),'Result 2005-2012'!P324*$AE$16,""))))))))))))))))</f>
        <v/>
      </c>
      <c r="Q324" s="12" t="str">
        <f t="shared" si="15"/>
        <v/>
      </c>
      <c r="R324" s="14" t="str">
        <f t="shared" si="16"/>
        <v/>
      </c>
    </row>
    <row r="325" spans="1:18" x14ac:dyDescent="0.3">
      <c r="A325" s="4" t="str">
        <f>IF('Input data'!A340="","",'Input data'!A340)</f>
        <v/>
      </c>
      <c r="B325" s="4" t="str">
        <f>IF('Input data'!B340="","",'Input data'!B340)</f>
        <v/>
      </c>
      <c r="C325" s="4" t="str">
        <f>IF('Input data'!C340="","",'Input data'!C340)</f>
        <v/>
      </c>
      <c r="D325" s="4" t="str">
        <f>IF('Input data'!D340="","",'Input data'!D340)</f>
        <v/>
      </c>
      <c r="E325" s="4" t="str">
        <f>IF('Input data'!E340="","",'Input data'!E340)</f>
        <v/>
      </c>
      <c r="F325" s="4" t="str">
        <f>IF('Input data'!F340="","",'Input data'!F340)</f>
        <v/>
      </c>
      <c r="G325" s="4">
        <f>IF('Input data'!G340="","",'Input data'!G340)</f>
        <v>0</v>
      </c>
      <c r="H325" s="4" t="str">
        <f>IF('Input data'!H340&gt;0.5,'Input data'!H340,"")</f>
        <v/>
      </c>
      <c r="I325" s="4" t="str">
        <f>IF('Input data'!I340="","",'Input data'!I340)</f>
        <v/>
      </c>
      <c r="J325" s="12" t="str">
        <f>IF('Result 2005-2012'!$R325="","",IF($M$1=2005,'Result 2005-2012'!J325,IF(AND($M$1=2006,'Calculation sheet'!$AQ325="2005-2012"),'Result 2005-2012'!J325*SUM($Y$7:$AE$7)/7,IF(AND($M$1=2007,'Calculation sheet'!$AQ325="2005-2012"),'Result 2005-2012'!J325*SUM($Z$7:$AE$7)/6,IF(AND($M$1=2008,'Calculation sheet'!$AQ325="2005-2012"),'Result 2005-2012'!J325*SUM($AA$7:$AE$7)/5,IF(AND($M$1=2009,'Calculation sheet'!$AQ325="2005-2012"),'Result 2005-2012'!J325*SUM($AB$7:$AE$7)/4,IF(AND($M$1=2010,'Calculation sheet'!$AQ325="2005-2012"),'Result 2005-2012'!J325*SUM($AC$7:$AE$7)/3,IF(AND($M$1=2011,'Calculation sheet'!$AQ325="2005-2012"),'Result 2005-2012'!J325*SUM($AD$7:$AE$7)/2,IF(AND($M$1=2012,'Calculation sheet'!$AQ325="2005-2012"),'Result 2005-2012'!J325*$AE$7,IF(AND($M$1=2006,'Calculation sheet'!$AQ325="1999-2012"),'Result 2005-2012'!J325*SUM($Y$16:$AE$16)/7,IF(AND($M$1=2007,'Calculation sheet'!$AQ325="1999-2012"),'Result 2005-2012'!J325*SUM($Z$16:$AE$16)/6,IF(AND($M$1=2008,'Calculation sheet'!$AQ325="1999-2012"),'Result 2005-2012'!J325*SUM($AA$16:$AE$16)/5,IF(AND($M$1=2009,'Calculation sheet'!$AQ325="1999-2012"),'Result 2005-2012'!J325*SUM($AB$16:$AE$16)/4,IF(AND($M$1=2010,'Calculation sheet'!$AQ325="1999-2012"),'Result 2005-2012'!J325*SUM($AC$16:$AE$16)/3,IF(AND($M$1=2011,'Calculation sheet'!$AQ325="1999-2012"),'Result 2005-2012'!J325*SUM($AD$16:$AE$16)/2,IF(AND($M$1=2012,'Calculation sheet'!$AQ325="1999-2012"),'Result 2005-2012'!J325*$AE$16,""))))))))))))))))</f>
        <v/>
      </c>
      <c r="K325" s="12" t="str">
        <f>IF('Result 2005-2012'!$R325="","",IF($M$1=2005,'Result 2005-2012'!K325,IF(AND($M$1=2006,'Calculation sheet'!$AQ325="2005-2012"),'Result 2005-2012'!K325*SUM($Y$8:$AE$8)/7,IF(AND($M$1=2007,'Calculation sheet'!$AQ325="2005-2012"),'Result 2005-2012'!K325*SUM($Z$8:$AE$8)/6,IF(AND($M$1=2008,'Calculation sheet'!$AQ325="2005-2012"),'Result 2005-2012'!K325*SUM($AA$8:$AE$8)/5,IF(AND($M$1=2009,'Calculation sheet'!$AQ325="2005-2012"),'Result 2005-2012'!K325*SUM($AB$8:$AE$8)/4,IF(AND($M$1=2010,'Calculation sheet'!$AQ325="2005-2012"),'Result 2005-2012'!K325*SUM($AC$8:$AE$8)/3,IF(AND($M$1=2011,'Calculation sheet'!$AQ325="2005-2012"),'Result 2005-2012'!K325*SUM($AD$8:$AE$8)/2,IF(AND($M$1=2012,'Calculation sheet'!$AQ325="2005-2012"),'Result 2005-2012'!K325*$AE$8,IF(AND($M$1=2006,'Calculation sheet'!$AQ325="1999-2012"),'Result 2005-2012'!K325*SUM($Y$17:$AE$17)/7,IF(AND($M$1=2007,'Calculation sheet'!$AQ325="1999-2012"),'Result 2005-2012'!K325*SUM($Z$17:$AE$17)/6,IF(AND($M$1=2008,'Calculation sheet'!$AQ325="1999-2012"),'Result 2005-2012'!K325*SUM($AA$17:$AE$17)/5,IF(AND($M$1=2009,'Calculation sheet'!$AQ325="1999-2012"),'Result 2005-2012'!K325*SUM($AB$17:$AE$17)/4,IF(AND($M$1=2010,'Calculation sheet'!$AQ325="1999-2012"),'Result 2005-2012'!K325*SUM($AC$17:$AE$17)/3,IF(AND($M$1=2011,'Calculation sheet'!$AQ325="1999-2012"),'Result 2005-2012'!K325*SUM($AD$17:$AE$17)/2,IF(AND($M$1=2012,'Calculation sheet'!$AQ325="1999-2012"),'Result 2005-2012'!K325*$AE$17,""))))))))))))))))</f>
        <v/>
      </c>
      <c r="L325" s="12" t="str">
        <f>IF('Result 2005-2012'!$R325="","",IF($M$1=2005,'Result 2005-2012'!L325,IF(AND($M$1=2006,'Calculation sheet'!$AQ325="2005-2012"),'Result 2005-2012'!L325*SUM($Y$9:$AE$9)/7,IF(AND($M$1=2007,'Calculation sheet'!$AQ325="2005-2012"),'Result 2005-2012'!L325*SUM($Z$9:$AE$9)/6,IF(AND($M$1=2008,'Calculation sheet'!$AQ325="2005-2012"),'Result 2005-2012'!L325*SUM($AA$9:$AE$9)/5,IF(AND($M$1=2009,'Calculation sheet'!$AQ325="2005-2012"),'Result 2005-2012'!L325*SUM($AB$9:$AE$9)/4,IF(AND($M$1=2010,'Calculation sheet'!$AQ325="2005-2012"),'Result 2005-2012'!L325*SUM($AC$9:$AE$9)/3,IF(AND($M$1=2011,'Calculation sheet'!$AQ325="2005-2012"),'Result 2005-2012'!L325*SUM($AD$9:$AE$9)/2,IF(AND($M$1=2012,'Calculation sheet'!$AQ325="2005-2012"),'Result 2005-2012'!L325*$AE$9,IF(AND($M$1=2006,'Calculation sheet'!$AQ325="1999-2012"),'Result 2005-2012'!L325*SUM($Y$18:$AE$18)/7,IF(AND($M$1=2007,'Calculation sheet'!$AQ325="1999-2012"),'Result 2005-2012'!L325*SUM($Z$18:$AE$18)/6,IF(AND($M$1=2008,'Calculation sheet'!$AQ325="1999-2012"),'Result 2005-2012'!L325*SUM($AA$18:$AE$18)/5,IF(AND($M$1=2009,'Calculation sheet'!$AQ325="1999-2012"),'Result 2005-2012'!L325*SUM($AB$18:$AE$18)/4,IF(AND($M$1=2010,'Calculation sheet'!$AQ325="1999-2012"),'Result 2005-2012'!L325*SUM($AC$18:$AE$18)/3,IF(AND($M$1=2011,'Calculation sheet'!$AQ325="1999-2012"),'Result 2005-2012'!L325*SUM($AD$18:$AE$18)/2,IF(AND($M$1=2012,'Calculation sheet'!$AQ325="1999-2012"),'Result 2005-2012'!L325*$AE$18,""))))))))))))))))</f>
        <v/>
      </c>
      <c r="M325" s="12" t="str">
        <f t="shared" si="14"/>
        <v/>
      </c>
      <c r="N325" s="12" t="str">
        <f>IF('Result 2005-2012'!$R325="","",IF($M$1=2005,'Result 2005-2012'!N325,IF(AND($M$1=2006,'Calculation sheet'!$AQ325="2005-2012"),'Result 2005-2012'!N325*SUM($Y$10:$AE$10)/7,IF(AND($M$1=2007,'Calculation sheet'!$AQ325="2005-2012"),'Result 2005-2012'!N325*SUM($Z$10:$AE$10)/6,IF(AND($M$1=2008,'Calculation sheet'!$AQ325="2005-2012"),'Result 2005-2012'!N325*SUM($AA$10:$AE$10)/5,IF(AND($M$1=2009,'Calculation sheet'!$AQ325="2005-2012"),'Result 2005-2012'!N325*SUM($AB$10:$AE$10)/4,IF(AND($M$1=2010,'Calculation sheet'!$AQ325="2005-2012"),'Result 2005-2012'!N325*SUM($AC$10:$AE$10)/3,IF(AND($M$1=2011,'Calculation sheet'!$AQ325="2005-2012"),'Result 2005-2012'!N325*SUM($AD$10:$AE$10)/2,IF(AND($M$1=2012,'Calculation sheet'!$AQ325="2005-2012"),'Result 2005-2012'!N325*$AE$10,IF(AND($M$1=2006,'Calculation sheet'!$AQ325="1999-2012"),'Result 2005-2012'!N325*SUM($Y$16:$AE$16)/7,IF(AND($M$1=2007,'Calculation sheet'!$AQ325="1999-2012"),'Result 2005-2012'!N325*SUM($Z$16:$AE$16)/6,IF(AND($M$1=2008,'Calculation sheet'!$AQ325="1999-2012"),'Result 2005-2012'!N325*SUM($AA$16:$AE$16)/5,IF(AND($M$1=2009,'Calculation sheet'!$AQ325="1999-2012"),'Result 2005-2012'!N325*SUM($AB$16:$AE$16)/4,IF(AND($M$1=2010,'Calculation sheet'!$AQ325="1999-2012"),'Result 2005-2012'!N325*SUM($AC$16:$AE$16)/3,IF(AND($M$1=2011,'Calculation sheet'!$AQ325="1999-2012"),'Result 2005-2012'!N325*SUM($AD$16:$AE$16)/2,IF(AND($M$1=2012,'Calculation sheet'!$AQ325="1999-2012"),'Result 2005-2012'!N325*$AE$16,""))))))))))))))))</f>
        <v/>
      </c>
      <c r="O325" s="12" t="str">
        <f>IF('Result 2005-2012'!$R325="","",IF($M$1=2005,'Result 2005-2012'!O325,IF(AND($M$1=2006,'Calculation sheet'!$AQ325="2005-2012"),'Result 2005-2012'!O325*SUM($Y$10:$AE$10)/7,IF(AND($M$1=2007,'Calculation sheet'!$AQ325="2005-2012"),'Result 2005-2012'!O325*SUM($Z$10:$AE$10)/6,IF(AND($M$1=2008,'Calculation sheet'!$AQ325="2005-2012"),'Result 2005-2012'!O325*SUM($AA$10:$AE$10)/5,IF(AND($M$1=2009,'Calculation sheet'!$AQ325="2005-2012"),'Result 2005-2012'!O325*SUM($AB$10:$AE$10)/4,IF(AND($M$1=2010,'Calculation sheet'!$AQ325="2005-2012"),'Result 2005-2012'!O325*SUM($AC$10:$AE$10)/3,IF(AND($M$1=2011,'Calculation sheet'!$AQ325="2005-2012"),'Result 2005-2012'!O325*SUM($AD$10:$AE$10)/2,IF(AND($M$1=2012,'Calculation sheet'!$AQ325="2005-2012"),'Result 2005-2012'!O325*$AE$10,IF(AND($M$1=2006,'Calculation sheet'!$AQ325="1999-2012"),'Result 2005-2012'!O325*SUM($Y$16:$AE$16)/7,IF(AND($M$1=2007,'Calculation sheet'!$AQ325="1999-2012"),'Result 2005-2012'!O325*SUM($Z$16:$AE$16)/6,IF(AND($M$1=2008,'Calculation sheet'!$AQ325="1999-2012"),'Result 2005-2012'!O325*SUM($AA$16:$AE$16)/5,IF(AND($M$1=2009,'Calculation sheet'!$AQ325="1999-2012"),'Result 2005-2012'!O325*SUM($AB$16:$AE$16)/4,IF(AND($M$1=2010,'Calculation sheet'!$AQ325="1999-2012"),'Result 2005-2012'!O325*SUM($AC$16:$AE$16)/3,IF(AND($M$1=2011,'Calculation sheet'!$AQ325="1999-2012"),'Result 2005-2012'!O325*SUM($AD$16:$AE$16)/2,IF(AND($M$1=2012,'Calculation sheet'!$AQ325="1999-2012"),'Result 2005-2012'!O325*$AE$16,""))))))))))))))))</f>
        <v/>
      </c>
      <c r="P325" s="12" t="str">
        <f>IF('Result 2005-2012'!$R325="","",IF($M$1=2005,'Result 2005-2012'!P325,IF(AND($M$1=2006,'Calculation sheet'!$AQ325="2005-2012"),'Result 2005-2012'!P325*SUM($Y$11:$AE$11)/7,IF(AND($M$1=2007,'Calculation sheet'!$AQ325="2005-2012"),'Result 2005-2012'!P325*SUM($Z$11:$AE$11)/6,IF(AND($M$1=2008,'Calculation sheet'!$AQ325="2005-2012"),'Result 2005-2012'!P325*SUM($AA$11:$AE$11)/5,IF(AND($M$1=2009,'Calculation sheet'!$AQ325="2005-2012"),'Result 2005-2012'!P325*SUM($AB$11:$AE$11)/4,IF(AND($M$1=2010,'Calculation sheet'!$AQ325="2005-2012"),'Result 2005-2012'!P325*SUM($AC$11:$AE$11)/3,IF(AND($M$1=2011,'Calculation sheet'!$AQ325="2005-2012"),'Result 2005-2012'!P325*SUM($AD$11:$AE$11)/2,IF(AND($M$1=2012,'Calculation sheet'!$AQ325="2005-2012"),'Result 2005-2012'!P325*$AE$11,IF(AND($M$1=2006,'Calculation sheet'!$AQ325="1999-2012"),'Result 2005-2012'!P325*SUM($Y$16:$AE$16)/7,IF(AND($M$1=2007,'Calculation sheet'!$AQ325="1999-2012"),'Result 2005-2012'!P325*SUM($Z$16:$AE$16)/6,IF(AND($M$1=2008,'Calculation sheet'!$AQ325="1999-2012"),'Result 2005-2012'!P325*SUM($AA$16:$AE$16)/5,IF(AND($M$1=2009,'Calculation sheet'!$AQ325="1999-2012"),'Result 2005-2012'!P325*SUM($AB$16:$AE$16)/4,IF(AND($M$1=2010,'Calculation sheet'!$AQ325="1999-2012"),'Result 2005-2012'!P325*SUM($AC$16:$AE$16)/3,IF(AND($M$1=2011,'Calculation sheet'!$AQ325="1999-2012"),'Result 2005-2012'!P325*SUM($AD$16:$AE$16)/2,IF(AND($M$1=2012,'Calculation sheet'!$AQ325="1999-2012"),'Result 2005-2012'!P325*$AE$16,""))))))))))))))))</f>
        <v/>
      </c>
      <c r="Q325" s="12" t="str">
        <f t="shared" si="15"/>
        <v/>
      </c>
      <c r="R325" s="14" t="str">
        <f t="shared" si="16"/>
        <v/>
      </c>
    </row>
    <row r="326" spans="1:18" x14ac:dyDescent="0.3">
      <c r="A326" s="4" t="str">
        <f>IF('Input data'!A341="","",'Input data'!A341)</f>
        <v/>
      </c>
      <c r="B326" s="4" t="str">
        <f>IF('Input data'!B341="","",'Input data'!B341)</f>
        <v/>
      </c>
      <c r="C326" s="4" t="str">
        <f>IF('Input data'!C341="","",'Input data'!C341)</f>
        <v/>
      </c>
      <c r="D326" s="4" t="str">
        <f>IF('Input data'!D341="","",'Input data'!D341)</f>
        <v/>
      </c>
      <c r="E326" s="4" t="str">
        <f>IF('Input data'!E341="","",'Input data'!E341)</f>
        <v/>
      </c>
      <c r="F326" s="4" t="str">
        <f>IF('Input data'!F341="","",'Input data'!F341)</f>
        <v/>
      </c>
      <c r="G326" s="4">
        <f>IF('Input data'!G341="","",'Input data'!G341)</f>
        <v>0</v>
      </c>
      <c r="H326" s="4" t="str">
        <f>IF('Input data'!H341&gt;0.5,'Input data'!H341,"")</f>
        <v/>
      </c>
      <c r="I326" s="4" t="str">
        <f>IF('Input data'!I341="","",'Input data'!I341)</f>
        <v/>
      </c>
      <c r="J326" s="12" t="str">
        <f>IF('Result 2005-2012'!$R326="","",IF($M$1=2005,'Result 2005-2012'!J326,IF(AND($M$1=2006,'Calculation sheet'!$AQ326="2005-2012"),'Result 2005-2012'!J326*SUM($Y$7:$AE$7)/7,IF(AND($M$1=2007,'Calculation sheet'!$AQ326="2005-2012"),'Result 2005-2012'!J326*SUM($Z$7:$AE$7)/6,IF(AND($M$1=2008,'Calculation sheet'!$AQ326="2005-2012"),'Result 2005-2012'!J326*SUM($AA$7:$AE$7)/5,IF(AND($M$1=2009,'Calculation sheet'!$AQ326="2005-2012"),'Result 2005-2012'!J326*SUM($AB$7:$AE$7)/4,IF(AND($M$1=2010,'Calculation sheet'!$AQ326="2005-2012"),'Result 2005-2012'!J326*SUM($AC$7:$AE$7)/3,IF(AND($M$1=2011,'Calculation sheet'!$AQ326="2005-2012"),'Result 2005-2012'!J326*SUM($AD$7:$AE$7)/2,IF(AND($M$1=2012,'Calculation sheet'!$AQ326="2005-2012"),'Result 2005-2012'!J326*$AE$7,IF(AND($M$1=2006,'Calculation sheet'!$AQ326="1999-2012"),'Result 2005-2012'!J326*SUM($Y$16:$AE$16)/7,IF(AND($M$1=2007,'Calculation sheet'!$AQ326="1999-2012"),'Result 2005-2012'!J326*SUM($Z$16:$AE$16)/6,IF(AND($M$1=2008,'Calculation sheet'!$AQ326="1999-2012"),'Result 2005-2012'!J326*SUM($AA$16:$AE$16)/5,IF(AND($M$1=2009,'Calculation sheet'!$AQ326="1999-2012"),'Result 2005-2012'!J326*SUM($AB$16:$AE$16)/4,IF(AND($M$1=2010,'Calculation sheet'!$AQ326="1999-2012"),'Result 2005-2012'!J326*SUM($AC$16:$AE$16)/3,IF(AND($M$1=2011,'Calculation sheet'!$AQ326="1999-2012"),'Result 2005-2012'!J326*SUM($AD$16:$AE$16)/2,IF(AND($M$1=2012,'Calculation sheet'!$AQ326="1999-2012"),'Result 2005-2012'!J326*$AE$16,""))))))))))))))))</f>
        <v/>
      </c>
      <c r="K326" s="12" t="str">
        <f>IF('Result 2005-2012'!$R326="","",IF($M$1=2005,'Result 2005-2012'!K326,IF(AND($M$1=2006,'Calculation sheet'!$AQ326="2005-2012"),'Result 2005-2012'!K326*SUM($Y$8:$AE$8)/7,IF(AND($M$1=2007,'Calculation sheet'!$AQ326="2005-2012"),'Result 2005-2012'!K326*SUM($Z$8:$AE$8)/6,IF(AND($M$1=2008,'Calculation sheet'!$AQ326="2005-2012"),'Result 2005-2012'!K326*SUM($AA$8:$AE$8)/5,IF(AND($M$1=2009,'Calculation sheet'!$AQ326="2005-2012"),'Result 2005-2012'!K326*SUM($AB$8:$AE$8)/4,IF(AND($M$1=2010,'Calculation sheet'!$AQ326="2005-2012"),'Result 2005-2012'!K326*SUM($AC$8:$AE$8)/3,IF(AND($M$1=2011,'Calculation sheet'!$AQ326="2005-2012"),'Result 2005-2012'!K326*SUM($AD$8:$AE$8)/2,IF(AND($M$1=2012,'Calculation sheet'!$AQ326="2005-2012"),'Result 2005-2012'!K326*$AE$8,IF(AND($M$1=2006,'Calculation sheet'!$AQ326="1999-2012"),'Result 2005-2012'!K326*SUM($Y$17:$AE$17)/7,IF(AND($M$1=2007,'Calculation sheet'!$AQ326="1999-2012"),'Result 2005-2012'!K326*SUM($Z$17:$AE$17)/6,IF(AND($M$1=2008,'Calculation sheet'!$AQ326="1999-2012"),'Result 2005-2012'!K326*SUM($AA$17:$AE$17)/5,IF(AND($M$1=2009,'Calculation sheet'!$AQ326="1999-2012"),'Result 2005-2012'!K326*SUM($AB$17:$AE$17)/4,IF(AND($M$1=2010,'Calculation sheet'!$AQ326="1999-2012"),'Result 2005-2012'!K326*SUM($AC$17:$AE$17)/3,IF(AND($M$1=2011,'Calculation sheet'!$AQ326="1999-2012"),'Result 2005-2012'!K326*SUM($AD$17:$AE$17)/2,IF(AND($M$1=2012,'Calculation sheet'!$AQ326="1999-2012"),'Result 2005-2012'!K326*$AE$17,""))))))))))))))))</f>
        <v/>
      </c>
      <c r="L326" s="12" t="str">
        <f>IF('Result 2005-2012'!$R326="","",IF($M$1=2005,'Result 2005-2012'!L326,IF(AND($M$1=2006,'Calculation sheet'!$AQ326="2005-2012"),'Result 2005-2012'!L326*SUM($Y$9:$AE$9)/7,IF(AND($M$1=2007,'Calculation sheet'!$AQ326="2005-2012"),'Result 2005-2012'!L326*SUM($Z$9:$AE$9)/6,IF(AND($M$1=2008,'Calculation sheet'!$AQ326="2005-2012"),'Result 2005-2012'!L326*SUM($AA$9:$AE$9)/5,IF(AND($M$1=2009,'Calculation sheet'!$AQ326="2005-2012"),'Result 2005-2012'!L326*SUM($AB$9:$AE$9)/4,IF(AND($M$1=2010,'Calculation sheet'!$AQ326="2005-2012"),'Result 2005-2012'!L326*SUM($AC$9:$AE$9)/3,IF(AND($M$1=2011,'Calculation sheet'!$AQ326="2005-2012"),'Result 2005-2012'!L326*SUM($AD$9:$AE$9)/2,IF(AND($M$1=2012,'Calculation sheet'!$AQ326="2005-2012"),'Result 2005-2012'!L326*$AE$9,IF(AND($M$1=2006,'Calculation sheet'!$AQ326="1999-2012"),'Result 2005-2012'!L326*SUM($Y$18:$AE$18)/7,IF(AND($M$1=2007,'Calculation sheet'!$AQ326="1999-2012"),'Result 2005-2012'!L326*SUM($Z$18:$AE$18)/6,IF(AND($M$1=2008,'Calculation sheet'!$AQ326="1999-2012"),'Result 2005-2012'!L326*SUM($AA$18:$AE$18)/5,IF(AND($M$1=2009,'Calculation sheet'!$AQ326="1999-2012"),'Result 2005-2012'!L326*SUM($AB$18:$AE$18)/4,IF(AND($M$1=2010,'Calculation sheet'!$AQ326="1999-2012"),'Result 2005-2012'!L326*SUM($AC$18:$AE$18)/3,IF(AND($M$1=2011,'Calculation sheet'!$AQ326="1999-2012"),'Result 2005-2012'!L326*SUM($AD$18:$AE$18)/2,IF(AND($M$1=2012,'Calculation sheet'!$AQ326="1999-2012"),'Result 2005-2012'!L326*$AE$18,""))))))))))))))))</f>
        <v/>
      </c>
      <c r="M326" s="12" t="str">
        <f t="shared" si="14"/>
        <v/>
      </c>
      <c r="N326" s="12" t="str">
        <f>IF('Result 2005-2012'!$R326="","",IF($M$1=2005,'Result 2005-2012'!N326,IF(AND($M$1=2006,'Calculation sheet'!$AQ326="2005-2012"),'Result 2005-2012'!N326*SUM($Y$10:$AE$10)/7,IF(AND($M$1=2007,'Calculation sheet'!$AQ326="2005-2012"),'Result 2005-2012'!N326*SUM($Z$10:$AE$10)/6,IF(AND($M$1=2008,'Calculation sheet'!$AQ326="2005-2012"),'Result 2005-2012'!N326*SUM($AA$10:$AE$10)/5,IF(AND($M$1=2009,'Calculation sheet'!$AQ326="2005-2012"),'Result 2005-2012'!N326*SUM($AB$10:$AE$10)/4,IF(AND($M$1=2010,'Calculation sheet'!$AQ326="2005-2012"),'Result 2005-2012'!N326*SUM($AC$10:$AE$10)/3,IF(AND($M$1=2011,'Calculation sheet'!$AQ326="2005-2012"),'Result 2005-2012'!N326*SUM($AD$10:$AE$10)/2,IF(AND($M$1=2012,'Calculation sheet'!$AQ326="2005-2012"),'Result 2005-2012'!N326*$AE$10,IF(AND($M$1=2006,'Calculation sheet'!$AQ326="1999-2012"),'Result 2005-2012'!N326*SUM($Y$16:$AE$16)/7,IF(AND($M$1=2007,'Calculation sheet'!$AQ326="1999-2012"),'Result 2005-2012'!N326*SUM($Z$16:$AE$16)/6,IF(AND($M$1=2008,'Calculation sheet'!$AQ326="1999-2012"),'Result 2005-2012'!N326*SUM($AA$16:$AE$16)/5,IF(AND($M$1=2009,'Calculation sheet'!$AQ326="1999-2012"),'Result 2005-2012'!N326*SUM($AB$16:$AE$16)/4,IF(AND($M$1=2010,'Calculation sheet'!$AQ326="1999-2012"),'Result 2005-2012'!N326*SUM($AC$16:$AE$16)/3,IF(AND($M$1=2011,'Calculation sheet'!$AQ326="1999-2012"),'Result 2005-2012'!N326*SUM($AD$16:$AE$16)/2,IF(AND($M$1=2012,'Calculation sheet'!$AQ326="1999-2012"),'Result 2005-2012'!N326*$AE$16,""))))))))))))))))</f>
        <v/>
      </c>
      <c r="O326" s="12" t="str">
        <f>IF('Result 2005-2012'!$R326="","",IF($M$1=2005,'Result 2005-2012'!O326,IF(AND($M$1=2006,'Calculation sheet'!$AQ326="2005-2012"),'Result 2005-2012'!O326*SUM($Y$10:$AE$10)/7,IF(AND($M$1=2007,'Calculation sheet'!$AQ326="2005-2012"),'Result 2005-2012'!O326*SUM($Z$10:$AE$10)/6,IF(AND($M$1=2008,'Calculation sheet'!$AQ326="2005-2012"),'Result 2005-2012'!O326*SUM($AA$10:$AE$10)/5,IF(AND($M$1=2009,'Calculation sheet'!$AQ326="2005-2012"),'Result 2005-2012'!O326*SUM($AB$10:$AE$10)/4,IF(AND($M$1=2010,'Calculation sheet'!$AQ326="2005-2012"),'Result 2005-2012'!O326*SUM($AC$10:$AE$10)/3,IF(AND($M$1=2011,'Calculation sheet'!$AQ326="2005-2012"),'Result 2005-2012'!O326*SUM($AD$10:$AE$10)/2,IF(AND($M$1=2012,'Calculation sheet'!$AQ326="2005-2012"),'Result 2005-2012'!O326*$AE$10,IF(AND($M$1=2006,'Calculation sheet'!$AQ326="1999-2012"),'Result 2005-2012'!O326*SUM($Y$16:$AE$16)/7,IF(AND($M$1=2007,'Calculation sheet'!$AQ326="1999-2012"),'Result 2005-2012'!O326*SUM($Z$16:$AE$16)/6,IF(AND($M$1=2008,'Calculation sheet'!$AQ326="1999-2012"),'Result 2005-2012'!O326*SUM($AA$16:$AE$16)/5,IF(AND($M$1=2009,'Calculation sheet'!$AQ326="1999-2012"),'Result 2005-2012'!O326*SUM($AB$16:$AE$16)/4,IF(AND($M$1=2010,'Calculation sheet'!$AQ326="1999-2012"),'Result 2005-2012'!O326*SUM($AC$16:$AE$16)/3,IF(AND($M$1=2011,'Calculation sheet'!$AQ326="1999-2012"),'Result 2005-2012'!O326*SUM($AD$16:$AE$16)/2,IF(AND($M$1=2012,'Calculation sheet'!$AQ326="1999-2012"),'Result 2005-2012'!O326*$AE$16,""))))))))))))))))</f>
        <v/>
      </c>
      <c r="P326" s="12" t="str">
        <f>IF('Result 2005-2012'!$R326="","",IF($M$1=2005,'Result 2005-2012'!P326,IF(AND($M$1=2006,'Calculation sheet'!$AQ326="2005-2012"),'Result 2005-2012'!P326*SUM($Y$11:$AE$11)/7,IF(AND($M$1=2007,'Calculation sheet'!$AQ326="2005-2012"),'Result 2005-2012'!P326*SUM($Z$11:$AE$11)/6,IF(AND($M$1=2008,'Calculation sheet'!$AQ326="2005-2012"),'Result 2005-2012'!P326*SUM($AA$11:$AE$11)/5,IF(AND($M$1=2009,'Calculation sheet'!$AQ326="2005-2012"),'Result 2005-2012'!P326*SUM($AB$11:$AE$11)/4,IF(AND($M$1=2010,'Calculation sheet'!$AQ326="2005-2012"),'Result 2005-2012'!P326*SUM($AC$11:$AE$11)/3,IF(AND($M$1=2011,'Calculation sheet'!$AQ326="2005-2012"),'Result 2005-2012'!P326*SUM($AD$11:$AE$11)/2,IF(AND($M$1=2012,'Calculation sheet'!$AQ326="2005-2012"),'Result 2005-2012'!P326*$AE$11,IF(AND($M$1=2006,'Calculation sheet'!$AQ326="1999-2012"),'Result 2005-2012'!P326*SUM($Y$16:$AE$16)/7,IF(AND($M$1=2007,'Calculation sheet'!$AQ326="1999-2012"),'Result 2005-2012'!P326*SUM($Z$16:$AE$16)/6,IF(AND($M$1=2008,'Calculation sheet'!$AQ326="1999-2012"),'Result 2005-2012'!P326*SUM($AA$16:$AE$16)/5,IF(AND($M$1=2009,'Calculation sheet'!$AQ326="1999-2012"),'Result 2005-2012'!P326*SUM($AB$16:$AE$16)/4,IF(AND($M$1=2010,'Calculation sheet'!$AQ326="1999-2012"),'Result 2005-2012'!P326*SUM($AC$16:$AE$16)/3,IF(AND($M$1=2011,'Calculation sheet'!$AQ326="1999-2012"),'Result 2005-2012'!P326*SUM($AD$16:$AE$16)/2,IF(AND($M$1=2012,'Calculation sheet'!$AQ326="1999-2012"),'Result 2005-2012'!P326*$AE$16,""))))))))))))))))</f>
        <v/>
      </c>
      <c r="Q326" s="12" t="str">
        <f t="shared" si="15"/>
        <v/>
      </c>
      <c r="R326" s="14" t="str">
        <f t="shared" si="16"/>
        <v/>
      </c>
    </row>
    <row r="327" spans="1:18" x14ac:dyDescent="0.3">
      <c r="A327" s="4" t="str">
        <f>IF('Input data'!A342="","",'Input data'!A342)</f>
        <v/>
      </c>
      <c r="B327" s="4" t="str">
        <f>IF('Input data'!B342="","",'Input data'!B342)</f>
        <v/>
      </c>
      <c r="C327" s="4" t="str">
        <f>IF('Input data'!C342="","",'Input data'!C342)</f>
        <v/>
      </c>
      <c r="D327" s="4" t="str">
        <f>IF('Input data'!D342="","",'Input data'!D342)</f>
        <v/>
      </c>
      <c r="E327" s="4" t="str">
        <f>IF('Input data'!E342="","",'Input data'!E342)</f>
        <v/>
      </c>
      <c r="F327" s="4" t="str">
        <f>IF('Input data'!F342="","",'Input data'!F342)</f>
        <v/>
      </c>
      <c r="G327" s="4">
        <f>IF('Input data'!G342="","",'Input data'!G342)</f>
        <v>0</v>
      </c>
      <c r="H327" s="4" t="str">
        <f>IF('Input data'!H342&gt;0.5,'Input data'!H342,"")</f>
        <v/>
      </c>
      <c r="I327" s="4" t="str">
        <f>IF('Input data'!I342="","",'Input data'!I342)</f>
        <v/>
      </c>
      <c r="J327" s="12" t="str">
        <f>IF('Result 2005-2012'!$R327="","",IF($M$1=2005,'Result 2005-2012'!J327,IF(AND($M$1=2006,'Calculation sheet'!$AQ327="2005-2012"),'Result 2005-2012'!J327*SUM($Y$7:$AE$7)/7,IF(AND($M$1=2007,'Calculation sheet'!$AQ327="2005-2012"),'Result 2005-2012'!J327*SUM($Z$7:$AE$7)/6,IF(AND($M$1=2008,'Calculation sheet'!$AQ327="2005-2012"),'Result 2005-2012'!J327*SUM($AA$7:$AE$7)/5,IF(AND($M$1=2009,'Calculation sheet'!$AQ327="2005-2012"),'Result 2005-2012'!J327*SUM($AB$7:$AE$7)/4,IF(AND($M$1=2010,'Calculation sheet'!$AQ327="2005-2012"),'Result 2005-2012'!J327*SUM($AC$7:$AE$7)/3,IF(AND($M$1=2011,'Calculation sheet'!$AQ327="2005-2012"),'Result 2005-2012'!J327*SUM($AD$7:$AE$7)/2,IF(AND($M$1=2012,'Calculation sheet'!$AQ327="2005-2012"),'Result 2005-2012'!J327*$AE$7,IF(AND($M$1=2006,'Calculation sheet'!$AQ327="1999-2012"),'Result 2005-2012'!J327*SUM($Y$16:$AE$16)/7,IF(AND($M$1=2007,'Calculation sheet'!$AQ327="1999-2012"),'Result 2005-2012'!J327*SUM($Z$16:$AE$16)/6,IF(AND($M$1=2008,'Calculation sheet'!$AQ327="1999-2012"),'Result 2005-2012'!J327*SUM($AA$16:$AE$16)/5,IF(AND($M$1=2009,'Calculation sheet'!$AQ327="1999-2012"),'Result 2005-2012'!J327*SUM($AB$16:$AE$16)/4,IF(AND($M$1=2010,'Calculation sheet'!$AQ327="1999-2012"),'Result 2005-2012'!J327*SUM($AC$16:$AE$16)/3,IF(AND($M$1=2011,'Calculation sheet'!$AQ327="1999-2012"),'Result 2005-2012'!J327*SUM($AD$16:$AE$16)/2,IF(AND($M$1=2012,'Calculation sheet'!$AQ327="1999-2012"),'Result 2005-2012'!J327*$AE$16,""))))))))))))))))</f>
        <v/>
      </c>
      <c r="K327" s="12" t="str">
        <f>IF('Result 2005-2012'!$R327="","",IF($M$1=2005,'Result 2005-2012'!K327,IF(AND($M$1=2006,'Calculation sheet'!$AQ327="2005-2012"),'Result 2005-2012'!K327*SUM($Y$8:$AE$8)/7,IF(AND($M$1=2007,'Calculation sheet'!$AQ327="2005-2012"),'Result 2005-2012'!K327*SUM($Z$8:$AE$8)/6,IF(AND($M$1=2008,'Calculation sheet'!$AQ327="2005-2012"),'Result 2005-2012'!K327*SUM($AA$8:$AE$8)/5,IF(AND($M$1=2009,'Calculation sheet'!$AQ327="2005-2012"),'Result 2005-2012'!K327*SUM($AB$8:$AE$8)/4,IF(AND($M$1=2010,'Calculation sheet'!$AQ327="2005-2012"),'Result 2005-2012'!K327*SUM($AC$8:$AE$8)/3,IF(AND($M$1=2011,'Calculation sheet'!$AQ327="2005-2012"),'Result 2005-2012'!K327*SUM($AD$8:$AE$8)/2,IF(AND($M$1=2012,'Calculation sheet'!$AQ327="2005-2012"),'Result 2005-2012'!K327*$AE$8,IF(AND($M$1=2006,'Calculation sheet'!$AQ327="1999-2012"),'Result 2005-2012'!K327*SUM($Y$17:$AE$17)/7,IF(AND($M$1=2007,'Calculation sheet'!$AQ327="1999-2012"),'Result 2005-2012'!K327*SUM($Z$17:$AE$17)/6,IF(AND($M$1=2008,'Calculation sheet'!$AQ327="1999-2012"),'Result 2005-2012'!K327*SUM($AA$17:$AE$17)/5,IF(AND($M$1=2009,'Calculation sheet'!$AQ327="1999-2012"),'Result 2005-2012'!K327*SUM($AB$17:$AE$17)/4,IF(AND($M$1=2010,'Calculation sheet'!$AQ327="1999-2012"),'Result 2005-2012'!K327*SUM($AC$17:$AE$17)/3,IF(AND($M$1=2011,'Calculation sheet'!$AQ327="1999-2012"),'Result 2005-2012'!K327*SUM($AD$17:$AE$17)/2,IF(AND($M$1=2012,'Calculation sheet'!$AQ327="1999-2012"),'Result 2005-2012'!K327*$AE$17,""))))))))))))))))</f>
        <v/>
      </c>
      <c r="L327" s="12" t="str">
        <f>IF('Result 2005-2012'!$R327="","",IF($M$1=2005,'Result 2005-2012'!L327,IF(AND($M$1=2006,'Calculation sheet'!$AQ327="2005-2012"),'Result 2005-2012'!L327*SUM($Y$9:$AE$9)/7,IF(AND($M$1=2007,'Calculation sheet'!$AQ327="2005-2012"),'Result 2005-2012'!L327*SUM($Z$9:$AE$9)/6,IF(AND($M$1=2008,'Calculation sheet'!$AQ327="2005-2012"),'Result 2005-2012'!L327*SUM($AA$9:$AE$9)/5,IF(AND($M$1=2009,'Calculation sheet'!$AQ327="2005-2012"),'Result 2005-2012'!L327*SUM($AB$9:$AE$9)/4,IF(AND($M$1=2010,'Calculation sheet'!$AQ327="2005-2012"),'Result 2005-2012'!L327*SUM($AC$9:$AE$9)/3,IF(AND($M$1=2011,'Calculation sheet'!$AQ327="2005-2012"),'Result 2005-2012'!L327*SUM($AD$9:$AE$9)/2,IF(AND($M$1=2012,'Calculation sheet'!$AQ327="2005-2012"),'Result 2005-2012'!L327*$AE$9,IF(AND($M$1=2006,'Calculation sheet'!$AQ327="1999-2012"),'Result 2005-2012'!L327*SUM($Y$18:$AE$18)/7,IF(AND($M$1=2007,'Calculation sheet'!$AQ327="1999-2012"),'Result 2005-2012'!L327*SUM($Z$18:$AE$18)/6,IF(AND($M$1=2008,'Calculation sheet'!$AQ327="1999-2012"),'Result 2005-2012'!L327*SUM($AA$18:$AE$18)/5,IF(AND($M$1=2009,'Calculation sheet'!$AQ327="1999-2012"),'Result 2005-2012'!L327*SUM($AB$18:$AE$18)/4,IF(AND($M$1=2010,'Calculation sheet'!$AQ327="1999-2012"),'Result 2005-2012'!L327*SUM($AC$18:$AE$18)/3,IF(AND($M$1=2011,'Calculation sheet'!$AQ327="1999-2012"),'Result 2005-2012'!L327*SUM($AD$18:$AE$18)/2,IF(AND($M$1=2012,'Calculation sheet'!$AQ327="1999-2012"),'Result 2005-2012'!L327*$AE$18,""))))))))))))))))</f>
        <v/>
      </c>
      <c r="M327" s="12" t="str">
        <f t="shared" ref="M327:M390" si="17">IF(SUM(J327:L327)&gt;0,SUM(J327:L327),"")</f>
        <v/>
      </c>
      <c r="N327" s="12" t="str">
        <f>IF('Result 2005-2012'!$R327="","",IF($M$1=2005,'Result 2005-2012'!N327,IF(AND($M$1=2006,'Calculation sheet'!$AQ327="2005-2012"),'Result 2005-2012'!N327*SUM($Y$10:$AE$10)/7,IF(AND($M$1=2007,'Calculation sheet'!$AQ327="2005-2012"),'Result 2005-2012'!N327*SUM($Z$10:$AE$10)/6,IF(AND($M$1=2008,'Calculation sheet'!$AQ327="2005-2012"),'Result 2005-2012'!N327*SUM($AA$10:$AE$10)/5,IF(AND($M$1=2009,'Calculation sheet'!$AQ327="2005-2012"),'Result 2005-2012'!N327*SUM($AB$10:$AE$10)/4,IF(AND($M$1=2010,'Calculation sheet'!$AQ327="2005-2012"),'Result 2005-2012'!N327*SUM($AC$10:$AE$10)/3,IF(AND($M$1=2011,'Calculation sheet'!$AQ327="2005-2012"),'Result 2005-2012'!N327*SUM($AD$10:$AE$10)/2,IF(AND($M$1=2012,'Calculation sheet'!$AQ327="2005-2012"),'Result 2005-2012'!N327*$AE$10,IF(AND($M$1=2006,'Calculation sheet'!$AQ327="1999-2012"),'Result 2005-2012'!N327*SUM($Y$16:$AE$16)/7,IF(AND($M$1=2007,'Calculation sheet'!$AQ327="1999-2012"),'Result 2005-2012'!N327*SUM($Z$16:$AE$16)/6,IF(AND($M$1=2008,'Calculation sheet'!$AQ327="1999-2012"),'Result 2005-2012'!N327*SUM($AA$16:$AE$16)/5,IF(AND($M$1=2009,'Calculation sheet'!$AQ327="1999-2012"),'Result 2005-2012'!N327*SUM($AB$16:$AE$16)/4,IF(AND($M$1=2010,'Calculation sheet'!$AQ327="1999-2012"),'Result 2005-2012'!N327*SUM($AC$16:$AE$16)/3,IF(AND($M$1=2011,'Calculation sheet'!$AQ327="1999-2012"),'Result 2005-2012'!N327*SUM($AD$16:$AE$16)/2,IF(AND($M$1=2012,'Calculation sheet'!$AQ327="1999-2012"),'Result 2005-2012'!N327*$AE$16,""))))))))))))))))</f>
        <v/>
      </c>
      <c r="O327" s="12" t="str">
        <f>IF('Result 2005-2012'!$R327="","",IF($M$1=2005,'Result 2005-2012'!O327,IF(AND($M$1=2006,'Calculation sheet'!$AQ327="2005-2012"),'Result 2005-2012'!O327*SUM($Y$10:$AE$10)/7,IF(AND($M$1=2007,'Calculation sheet'!$AQ327="2005-2012"),'Result 2005-2012'!O327*SUM($Z$10:$AE$10)/6,IF(AND($M$1=2008,'Calculation sheet'!$AQ327="2005-2012"),'Result 2005-2012'!O327*SUM($AA$10:$AE$10)/5,IF(AND($M$1=2009,'Calculation sheet'!$AQ327="2005-2012"),'Result 2005-2012'!O327*SUM($AB$10:$AE$10)/4,IF(AND($M$1=2010,'Calculation sheet'!$AQ327="2005-2012"),'Result 2005-2012'!O327*SUM($AC$10:$AE$10)/3,IF(AND($M$1=2011,'Calculation sheet'!$AQ327="2005-2012"),'Result 2005-2012'!O327*SUM($AD$10:$AE$10)/2,IF(AND($M$1=2012,'Calculation sheet'!$AQ327="2005-2012"),'Result 2005-2012'!O327*$AE$10,IF(AND($M$1=2006,'Calculation sheet'!$AQ327="1999-2012"),'Result 2005-2012'!O327*SUM($Y$16:$AE$16)/7,IF(AND($M$1=2007,'Calculation sheet'!$AQ327="1999-2012"),'Result 2005-2012'!O327*SUM($Z$16:$AE$16)/6,IF(AND($M$1=2008,'Calculation sheet'!$AQ327="1999-2012"),'Result 2005-2012'!O327*SUM($AA$16:$AE$16)/5,IF(AND($M$1=2009,'Calculation sheet'!$AQ327="1999-2012"),'Result 2005-2012'!O327*SUM($AB$16:$AE$16)/4,IF(AND($M$1=2010,'Calculation sheet'!$AQ327="1999-2012"),'Result 2005-2012'!O327*SUM($AC$16:$AE$16)/3,IF(AND($M$1=2011,'Calculation sheet'!$AQ327="1999-2012"),'Result 2005-2012'!O327*SUM($AD$16:$AE$16)/2,IF(AND($M$1=2012,'Calculation sheet'!$AQ327="1999-2012"),'Result 2005-2012'!O327*$AE$16,""))))))))))))))))</f>
        <v/>
      </c>
      <c r="P327" s="12" t="str">
        <f>IF('Result 2005-2012'!$R327="","",IF($M$1=2005,'Result 2005-2012'!P327,IF(AND($M$1=2006,'Calculation sheet'!$AQ327="2005-2012"),'Result 2005-2012'!P327*SUM($Y$11:$AE$11)/7,IF(AND($M$1=2007,'Calculation sheet'!$AQ327="2005-2012"),'Result 2005-2012'!P327*SUM($Z$11:$AE$11)/6,IF(AND($M$1=2008,'Calculation sheet'!$AQ327="2005-2012"),'Result 2005-2012'!P327*SUM($AA$11:$AE$11)/5,IF(AND($M$1=2009,'Calculation sheet'!$AQ327="2005-2012"),'Result 2005-2012'!P327*SUM($AB$11:$AE$11)/4,IF(AND($M$1=2010,'Calculation sheet'!$AQ327="2005-2012"),'Result 2005-2012'!P327*SUM($AC$11:$AE$11)/3,IF(AND($M$1=2011,'Calculation sheet'!$AQ327="2005-2012"),'Result 2005-2012'!P327*SUM($AD$11:$AE$11)/2,IF(AND($M$1=2012,'Calculation sheet'!$AQ327="2005-2012"),'Result 2005-2012'!P327*$AE$11,IF(AND($M$1=2006,'Calculation sheet'!$AQ327="1999-2012"),'Result 2005-2012'!P327*SUM($Y$16:$AE$16)/7,IF(AND($M$1=2007,'Calculation sheet'!$AQ327="1999-2012"),'Result 2005-2012'!P327*SUM($Z$16:$AE$16)/6,IF(AND($M$1=2008,'Calculation sheet'!$AQ327="1999-2012"),'Result 2005-2012'!P327*SUM($AA$16:$AE$16)/5,IF(AND($M$1=2009,'Calculation sheet'!$AQ327="1999-2012"),'Result 2005-2012'!P327*SUM($AB$16:$AE$16)/4,IF(AND($M$1=2010,'Calculation sheet'!$AQ327="1999-2012"),'Result 2005-2012'!P327*SUM($AC$16:$AE$16)/3,IF(AND($M$1=2011,'Calculation sheet'!$AQ327="1999-2012"),'Result 2005-2012'!P327*SUM($AD$16:$AE$16)/2,IF(AND($M$1=2012,'Calculation sheet'!$AQ327="1999-2012"),'Result 2005-2012'!P327*$AE$16,""))))))))))))))))</f>
        <v/>
      </c>
      <c r="Q327" s="12" t="str">
        <f t="shared" ref="Q327:Q390" si="18">IF(SUM(N327:P327)&gt;0,SUM(N327:P327),"")</f>
        <v/>
      </c>
      <c r="R327" s="14" t="str">
        <f t="shared" ref="R327:R390" si="19">IF(M327="","",18609867*N327+3188341*O327+480261*P327+697929*(J327+K327))</f>
        <v/>
      </c>
    </row>
    <row r="328" spans="1:18" x14ac:dyDescent="0.3">
      <c r="A328" s="4" t="str">
        <f>IF('Input data'!A343="","",'Input data'!A343)</f>
        <v/>
      </c>
      <c r="B328" s="4" t="str">
        <f>IF('Input data'!B343="","",'Input data'!B343)</f>
        <v/>
      </c>
      <c r="C328" s="4" t="str">
        <f>IF('Input data'!C343="","",'Input data'!C343)</f>
        <v/>
      </c>
      <c r="D328" s="4" t="str">
        <f>IF('Input data'!D343="","",'Input data'!D343)</f>
        <v/>
      </c>
      <c r="E328" s="4" t="str">
        <f>IF('Input data'!E343="","",'Input data'!E343)</f>
        <v/>
      </c>
      <c r="F328" s="4" t="str">
        <f>IF('Input data'!F343="","",'Input data'!F343)</f>
        <v/>
      </c>
      <c r="G328" s="4">
        <f>IF('Input data'!G343="","",'Input data'!G343)</f>
        <v>0</v>
      </c>
      <c r="H328" s="4" t="str">
        <f>IF('Input data'!H343&gt;0.5,'Input data'!H343,"")</f>
        <v/>
      </c>
      <c r="I328" s="4" t="str">
        <f>IF('Input data'!I343="","",'Input data'!I343)</f>
        <v/>
      </c>
      <c r="J328" s="12" t="str">
        <f>IF('Result 2005-2012'!$R328="","",IF($M$1=2005,'Result 2005-2012'!J328,IF(AND($M$1=2006,'Calculation sheet'!$AQ328="2005-2012"),'Result 2005-2012'!J328*SUM($Y$7:$AE$7)/7,IF(AND($M$1=2007,'Calculation sheet'!$AQ328="2005-2012"),'Result 2005-2012'!J328*SUM($Z$7:$AE$7)/6,IF(AND($M$1=2008,'Calculation sheet'!$AQ328="2005-2012"),'Result 2005-2012'!J328*SUM($AA$7:$AE$7)/5,IF(AND($M$1=2009,'Calculation sheet'!$AQ328="2005-2012"),'Result 2005-2012'!J328*SUM($AB$7:$AE$7)/4,IF(AND($M$1=2010,'Calculation sheet'!$AQ328="2005-2012"),'Result 2005-2012'!J328*SUM($AC$7:$AE$7)/3,IF(AND($M$1=2011,'Calculation sheet'!$AQ328="2005-2012"),'Result 2005-2012'!J328*SUM($AD$7:$AE$7)/2,IF(AND($M$1=2012,'Calculation sheet'!$AQ328="2005-2012"),'Result 2005-2012'!J328*$AE$7,IF(AND($M$1=2006,'Calculation sheet'!$AQ328="1999-2012"),'Result 2005-2012'!J328*SUM($Y$16:$AE$16)/7,IF(AND($M$1=2007,'Calculation sheet'!$AQ328="1999-2012"),'Result 2005-2012'!J328*SUM($Z$16:$AE$16)/6,IF(AND($M$1=2008,'Calculation sheet'!$AQ328="1999-2012"),'Result 2005-2012'!J328*SUM($AA$16:$AE$16)/5,IF(AND($M$1=2009,'Calculation sheet'!$AQ328="1999-2012"),'Result 2005-2012'!J328*SUM($AB$16:$AE$16)/4,IF(AND($M$1=2010,'Calculation sheet'!$AQ328="1999-2012"),'Result 2005-2012'!J328*SUM($AC$16:$AE$16)/3,IF(AND($M$1=2011,'Calculation sheet'!$AQ328="1999-2012"),'Result 2005-2012'!J328*SUM($AD$16:$AE$16)/2,IF(AND($M$1=2012,'Calculation sheet'!$AQ328="1999-2012"),'Result 2005-2012'!J328*$AE$16,""))))))))))))))))</f>
        <v/>
      </c>
      <c r="K328" s="12" t="str">
        <f>IF('Result 2005-2012'!$R328="","",IF($M$1=2005,'Result 2005-2012'!K328,IF(AND($M$1=2006,'Calculation sheet'!$AQ328="2005-2012"),'Result 2005-2012'!K328*SUM($Y$8:$AE$8)/7,IF(AND($M$1=2007,'Calculation sheet'!$AQ328="2005-2012"),'Result 2005-2012'!K328*SUM($Z$8:$AE$8)/6,IF(AND($M$1=2008,'Calculation sheet'!$AQ328="2005-2012"),'Result 2005-2012'!K328*SUM($AA$8:$AE$8)/5,IF(AND($M$1=2009,'Calculation sheet'!$AQ328="2005-2012"),'Result 2005-2012'!K328*SUM($AB$8:$AE$8)/4,IF(AND($M$1=2010,'Calculation sheet'!$AQ328="2005-2012"),'Result 2005-2012'!K328*SUM($AC$8:$AE$8)/3,IF(AND($M$1=2011,'Calculation sheet'!$AQ328="2005-2012"),'Result 2005-2012'!K328*SUM($AD$8:$AE$8)/2,IF(AND($M$1=2012,'Calculation sheet'!$AQ328="2005-2012"),'Result 2005-2012'!K328*$AE$8,IF(AND($M$1=2006,'Calculation sheet'!$AQ328="1999-2012"),'Result 2005-2012'!K328*SUM($Y$17:$AE$17)/7,IF(AND($M$1=2007,'Calculation sheet'!$AQ328="1999-2012"),'Result 2005-2012'!K328*SUM($Z$17:$AE$17)/6,IF(AND($M$1=2008,'Calculation sheet'!$AQ328="1999-2012"),'Result 2005-2012'!K328*SUM($AA$17:$AE$17)/5,IF(AND($M$1=2009,'Calculation sheet'!$AQ328="1999-2012"),'Result 2005-2012'!K328*SUM($AB$17:$AE$17)/4,IF(AND($M$1=2010,'Calculation sheet'!$AQ328="1999-2012"),'Result 2005-2012'!K328*SUM($AC$17:$AE$17)/3,IF(AND($M$1=2011,'Calculation sheet'!$AQ328="1999-2012"),'Result 2005-2012'!K328*SUM($AD$17:$AE$17)/2,IF(AND($M$1=2012,'Calculation sheet'!$AQ328="1999-2012"),'Result 2005-2012'!K328*$AE$17,""))))))))))))))))</f>
        <v/>
      </c>
      <c r="L328" s="12" t="str">
        <f>IF('Result 2005-2012'!$R328="","",IF($M$1=2005,'Result 2005-2012'!L328,IF(AND($M$1=2006,'Calculation sheet'!$AQ328="2005-2012"),'Result 2005-2012'!L328*SUM($Y$9:$AE$9)/7,IF(AND($M$1=2007,'Calculation sheet'!$AQ328="2005-2012"),'Result 2005-2012'!L328*SUM($Z$9:$AE$9)/6,IF(AND($M$1=2008,'Calculation sheet'!$AQ328="2005-2012"),'Result 2005-2012'!L328*SUM($AA$9:$AE$9)/5,IF(AND($M$1=2009,'Calculation sheet'!$AQ328="2005-2012"),'Result 2005-2012'!L328*SUM($AB$9:$AE$9)/4,IF(AND($M$1=2010,'Calculation sheet'!$AQ328="2005-2012"),'Result 2005-2012'!L328*SUM($AC$9:$AE$9)/3,IF(AND($M$1=2011,'Calculation sheet'!$AQ328="2005-2012"),'Result 2005-2012'!L328*SUM($AD$9:$AE$9)/2,IF(AND($M$1=2012,'Calculation sheet'!$AQ328="2005-2012"),'Result 2005-2012'!L328*$AE$9,IF(AND($M$1=2006,'Calculation sheet'!$AQ328="1999-2012"),'Result 2005-2012'!L328*SUM($Y$18:$AE$18)/7,IF(AND($M$1=2007,'Calculation sheet'!$AQ328="1999-2012"),'Result 2005-2012'!L328*SUM($Z$18:$AE$18)/6,IF(AND($M$1=2008,'Calculation sheet'!$AQ328="1999-2012"),'Result 2005-2012'!L328*SUM($AA$18:$AE$18)/5,IF(AND($M$1=2009,'Calculation sheet'!$AQ328="1999-2012"),'Result 2005-2012'!L328*SUM($AB$18:$AE$18)/4,IF(AND($M$1=2010,'Calculation sheet'!$AQ328="1999-2012"),'Result 2005-2012'!L328*SUM($AC$18:$AE$18)/3,IF(AND($M$1=2011,'Calculation sheet'!$AQ328="1999-2012"),'Result 2005-2012'!L328*SUM($AD$18:$AE$18)/2,IF(AND($M$1=2012,'Calculation sheet'!$AQ328="1999-2012"),'Result 2005-2012'!L328*$AE$18,""))))))))))))))))</f>
        <v/>
      </c>
      <c r="M328" s="12" t="str">
        <f t="shared" si="17"/>
        <v/>
      </c>
      <c r="N328" s="12" t="str">
        <f>IF('Result 2005-2012'!$R328="","",IF($M$1=2005,'Result 2005-2012'!N328,IF(AND($M$1=2006,'Calculation sheet'!$AQ328="2005-2012"),'Result 2005-2012'!N328*SUM($Y$10:$AE$10)/7,IF(AND($M$1=2007,'Calculation sheet'!$AQ328="2005-2012"),'Result 2005-2012'!N328*SUM($Z$10:$AE$10)/6,IF(AND($M$1=2008,'Calculation sheet'!$AQ328="2005-2012"),'Result 2005-2012'!N328*SUM($AA$10:$AE$10)/5,IF(AND($M$1=2009,'Calculation sheet'!$AQ328="2005-2012"),'Result 2005-2012'!N328*SUM($AB$10:$AE$10)/4,IF(AND($M$1=2010,'Calculation sheet'!$AQ328="2005-2012"),'Result 2005-2012'!N328*SUM($AC$10:$AE$10)/3,IF(AND($M$1=2011,'Calculation sheet'!$AQ328="2005-2012"),'Result 2005-2012'!N328*SUM($AD$10:$AE$10)/2,IF(AND($M$1=2012,'Calculation sheet'!$AQ328="2005-2012"),'Result 2005-2012'!N328*$AE$10,IF(AND($M$1=2006,'Calculation sheet'!$AQ328="1999-2012"),'Result 2005-2012'!N328*SUM($Y$16:$AE$16)/7,IF(AND($M$1=2007,'Calculation sheet'!$AQ328="1999-2012"),'Result 2005-2012'!N328*SUM($Z$16:$AE$16)/6,IF(AND($M$1=2008,'Calculation sheet'!$AQ328="1999-2012"),'Result 2005-2012'!N328*SUM($AA$16:$AE$16)/5,IF(AND($M$1=2009,'Calculation sheet'!$AQ328="1999-2012"),'Result 2005-2012'!N328*SUM($AB$16:$AE$16)/4,IF(AND($M$1=2010,'Calculation sheet'!$AQ328="1999-2012"),'Result 2005-2012'!N328*SUM($AC$16:$AE$16)/3,IF(AND($M$1=2011,'Calculation sheet'!$AQ328="1999-2012"),'Result 2005-2012'!N328*SUM($AD$16:$AE$16)/2,IF(AND($M$1=2012,'Calculation sheet'!$AQ328="1999-2012"),'Result 2005-2012'!N328*$AE$16,""))))))))))))))))</f>
        <v/>
      </c>
      <c r="O328" s="12" t="str">
        <f>IF('Result 2005-2012'!$R328="","",IF($M$1=2005,'Result 2005-2012'!O328,IF(AND($M$1=2006,'Calculation sheet'!$AQ328="2005-2012"),'Result 2005-2012'!O328*SUM($Y$10:$AE$10)/7,IF(AND($M$1=2007,'Calculation sheet'!$AQ328="2005-2012"),'Result 2005-2012'!O328*SUM($Z$10:$AE$10)/6,IF(AND($M$1=2008,'Calculation sheet'!$AQ328="2005-2012"),'Result 2005-2012'!O328*SUM($AA$10:$AE$10)/5,IF(AND($M$1=2009,'Calculation sheet'!$AQ328="2005-2012"),'Result 2005-2012'!O328*SUM($AB$10:$AE$10)/4,IF(AND($M$1=2010,'Calculation sheet'!$AQ328="2005-2012"),'Result 2005-2012'!O328*SUM($AC$10:$AE$10)/3,IF(AND($M$1=2011,'Calculation sheet'!$AQ328="2005-2012"),'Result 2005-2012'!O328*SUM($AD$10:$AE$10)/2,IF(AND($M$1=2012,'Calculation sheet'!$AQ328="2005-2012"),'Result 2005-2012'!O328*$AE$10,IF(AND($M$1=2006,'Calculation sheet'!$AQ328="1999-2012"),'Result 2005-2012'!O328*SUM($Y$16:$AE$16)/7,IF(AND($M$1=2007,'Calculation sheet'!$AQ328="1999-2012"),'Result 2005-2012'!O328*SUM($Z$16:$AE$16)/6,IF(AND($M$1=2008,'Calculation sheet'!$AQ328="1999-2012"),'Result 2005-2012'!O328*SUM($AA$16:$AE$16)/5,IF(AND($M$1=2009,'Calculation sheet'!$AQ328="1999-2012"),'Result 2005-2012'!O328*SUM($AB$16:$AE$16)/4,IF(AND($M$1=2010,'Calculation sheet'!$AQ328="1999-2012"),'Result 2005-2012'!O328*SUM($AC$16:$AE$16)/3,IF(AND($M$1=2011,'Calculation sheet'!$AQ328="1999-2012"),'Result 2005-2012'!O328*SUM($AD$16:$AE$16)/2,IF(AND($M$1=2012,'Calculation sheet'!$AQ328="1999-2012"),'Result 2005-2012'!O328*$AE$16,""))))))))))))))))</f>
        <v/>
      </c>
      <c r="P328" s="12" t="str">
        <f>IF('Result 2005-2012'!$R328="","",IF($M$1=2005,'Result 2005-2012'!P328,IF(AND($M$1=2006,'Calculation sheet'!$AQ328="2005-2012"),'Result 2005-2012'!P328*SUM($Y$11:$AE$11)/7,IF(AND($M$1=2007,'Calculation sheet'!$AQ328="2005-2012"),'Result 2005-2012'!P328*SUM($Z$11:$AE$11)/6,IF(AND($M$1=2008,'Calculation sheet'!$AQ328="2005-2012"),'Result 2005-2012'!P328*SUM($AA$11:$AE$11)/5,IF(AND($M$1=2009,'Calculation sheet'!$AQ328="2005-2012"),'Result 2005-2012'!P328*SUM($AB$11:$AE$11)/4,IF(AND($M$1=2010,'Calculation sheet'!$AQ328="2005-2012"),'Result 2005-2012'!P328*SUM($AC$11:$AE$11)/3,IF(AND($M$1=2011,'Calculation sheet'!$AQ328="2005-2012"),'Result 2005-2012'!P328*SUM($AD$11:$AE$11)/2,IF(AND($M$1=2012,'Calculation sheet'!$AQ328="2005-2012"),'Result 2005-2012'!P328*$AE$11,IF(AND($M$1=2006,'Calculation sheet'!$AQ328="1999-2012"),'Result 2005-2012'!P328*SUM($Y$16:$AE$16)/7,IF(AND($M$1=2007,'Calculation sheet'!$AQ328="1999-2012"),'Result 2005-2012'!P328*SUM($Z$16:$AE$16)/6,IF(AND($M$1=2008,'Calculation sheet'!$AQ328="1999-2012"),'Result 2005-2012'!P328*SUM($AA$16:$AE$16)/5,IF(AND($M$1=2009,'Calculation sheet'!$AQ328="1999-2012"),'Result 2005-2012'!P328*SUM($AB$16:$AE$16)/4,IF(AND($M$1=2010,'Calculation sheet'!$AQ328="1999-2012"),'Result 2005-2012'!P328*SUM($AC$16:$AE$16)/3,IF(AND($M$1=2011,'Calculation sheet'!$AQ328="1999-2012"),'Result 2005-2012'!P328*SUM($AD$16:$AE$16)/2,IF(AND($M$1=2012,'Calculation sheet'!$AQ328="1999-2012"),'Result 2005-2012'!P328*$AE$16,""))))))))))))))))</f>
        <v/>
      </c>
      <c r="Q328" s="12" t="str">
        <f t="shared" si="18"/>
        <v/>
      </c>
      <c r="R328" s="14" t="str">
        <f t="shared" si="19"/>
        <v/>
      </c>
    </row>
    <row r="329" spans="1:18" x14ac:dyDescent="0.3">
      <c r="A329" s="4" t="str">
        <f>IF('Input data'!A344="","",'Input data'!A344)</f>
        <v/>
      </c>
      <c r="B329" s="4" t="str">
        <f>IF('Input data'!B344="","",'Input data'!B344)</f>
        <v/>
      </c>
      <c r="C329" s="4" t="str">
        <f>IF('Input data'!C344="","",'Input data'!C344)</f>
        <v/>
      </c>
      <c r="D329" s="4" t="str">
        <f>IF('Input data'!D344="","",'Input data'!D344)</f>
        <v/>
      </c>
      <c r="E329" s="4" t="str">
        <f>IF('Input data'!E344="","",'Input data'!E344)</f>
        <v/>
      </c>
      <c r="F329" s="4" t="str">
        <f>IF('Input data'!F344="","",'Input data'!F344)</f>
        <v/>
      </c>
      <c r="G329" s="4">
        <f>IF('Input data'!G344="","",'Input data'!G344)</f>
        <v>0</v>
      </c>
      <c r="H329" s="4" t="str">
        <f>IF('Input data'!H344&gt;0.5,'Input data'!H344,"")</f>
        <v/>
      </c>
      <c r="I329" s="4" t="str">
        <f>IF('Input data'!I344="","",'Input data'!I344)</f>
        <v/>
      </c>
      <c r="J329" s="12" t="str">
        <f>IF('Result 2005-2012'!$R329="","",IF($M$1=2005,'Result 2005-2012'!J329,IF(AND($M$1=2006,'Calculation sheet'!$AQ329="2005-2012"),'Result 2005-2012'!J329*SUM($Y$7:$AE$7)/7,IF(AND($M$1=2007,'Calculation sheet'!$AQ329="2005-2012"),'Result 2005-2012'!J329*SUM($Z$7:$AE$7)/6,IF(AND($M$1=2008,'Calculation sheet'!$AQ329="2005-2012"),'Result 2005-2012'!J329*SUM($AA$7:$AE$7)/5,IF(AND($M$1=2009,'Calculation sheet'!$AQ329="2005-2012"),'Result 2005-2012'!J329*SUM($AB$7:$AE$7)/4,IF(AND($M$1=2010,'Calculation sheet'!$AQ329="2005-2012"),'Result 2005-2012'!J329*SUM($AC$7:$AE$7)/3,IF(AND($M$1=2011,'Calculation sheet'!$AQ329="2005-2012"),'Result 2005-2012'!J329*SUM($AD$7:$AE$7)/2,IF(AND($M$1=2012,'Calculation sheet'!$AQ329="2005-2012"),'Result 2005-2012'!J329*$AE$7,IF(AND($M$1=2006,'Calculation sheet'!$AQ329="1999-2012"),'Result 2005-2012'!J329*SUM($Y$16:$AE$16)/7,IF(AND($M$1=2007,'Calculation sheet'!$AQ329="1999-2012"),'Result 2005-2012'!J329*SUM($Z$16:$AE$16)/6,IF(AND($M$1=2008,'Calculation sheet'!$AQ329="1999-2012"),'Result 2005-2012'!J329*SUM($AA$16:$AE$16)/5,IF(AND($M$1=2009,'Calculation sheet'!$AQ329="1999-2012"),'Result 2005-2012'!J329*SUM($AB$16:$AE$16)/4,IF(AND($M$1=2010,'Calculation sheet'!$AQ329="1999-2012"),'Result 2005-2012'!J329*SUM($AC$16:$AE$16)/3,IF(AND($M$1=2011,'Calculation sheet'!$AQ329="1999-2012"),'Result 2005-2012'!J329*SUM($AD$16:$AE$16)/2,IF(AND($M$1=2012,'Calculation sheet'!$AQ329="1999-2012"),'Result 2005-2012'!J329*$AE$16,""))))))))))))))))</f>
        <v/>
      </c>
      <c r="K329" s="12" t="str">
        <f>IF('Result 2005-2012'!$R329="","",IF($M$1=2005,'Result 2005-2012'!K329,IF(AND($M$1=2006,'Calculation sheet'!$AQ329="2005-2012"),'Result 2005-2012'!K329*SUM($Y$8:$AE$8)/7,IF(AND($M$1=2007,'Calculation sheet'!$AQ329="2005-2012"),'Result 2005-2012'!K329*SUM($Z$8:$AE$8)/6,IF(AND($M$1=2008,'Calculation sheet'!$AQ329="2005-2012"),'Result 2005-2012'!K329*SUM($AA$8:$AE$8)/5,IF(AND($M$1=2009,'Calculation sheet'!$AQ329="2005-2012"),'Result 2005-2012'!K329*SUM($AB$8:$AE$8)/4,IF(AND($M$1=2010,'Calculation sheet'!$AQ329="2005-2012"),'Result 2005-2012'!K329*SUM($AC$8:$AE$8)/3,IF(AND($M$1=2011,'Calculation sheet'!$AQ329="2005-2012"),'Result 2005-2012'!K329*SUM($AD$8:$AE$8)/2,IF(AND($M$1=2012,'Calculation sheet'!$AQ329="2005-2012"),'Result 2005-2012'!K329*$AE$8,IF(AND($M$1=2006,'Calculation sheet'!$AQ329="1999-2012"),'Result 2005-2012'!K329*SUM($Y$17:$AE$17)/7,IF(AND($M$1=2007,'Calculation sheet'!$AQ329="1999-2012"),'Result 2005-2012'!K329*SUM($Z$17:$AE$17)/6,IF(AND($M$1=2008,'Calculation sheet'!$AQ329="1999-2012"),'Result 2005-2012'!K329*SUM($AA$17:$AE$17)/5,IF(AND($M$1=2009,'Calculation sheet'!$AQ329="1999-2012"),'Result 2005-2012'!K329*SUM($AB$17:$AE$17)/4,IF(AND($M$1=2010,'Calculation sheet'!$AQ329="1999-2012"),'Result 2005-2012'!K329*SUM($AC$17:$AE$17)/3,IF(AND($M$1=2011,'Calculation sheet'!$AQ329="1999-2012"),'Result 2005-2012'!K329*SUM($AD$17:$AE$17)/2,IF(AND($M$1=2012,'Calculation sheet'!$AQ329="1999-2012"),'Result 2005-2012'!K329*$AE$17,""))))))))))))))))</f>
        <v/>
      </c>
      <c r="L329" s="12" t="str">
        <f>IF('Result 2005-2012'!$R329="","",IF($M$1=2005,'Result 2005-2012'!L329,IF(AND($M$1=2006,'Calculation sheet'!$AQ329="2005-2012"),'Result 2005-2012'!L329*SUM($Y$9:$AE$9)/7,IF(AND($M$1=2007,'Calculation sheet'!$AQ329="2005-2012"),'Result 2005-2012'!L329*SUM($Z$9:$AE$9)/6,IF(AND($M$1=2008,'Calculation sheet'!$AQ329="2005-2012"),'Result 2005-2012'!L329*SUM($AA$9:$AE$9)/5,IF(AND($M$1=2009,'Calculation sheet'!$AQ329="2005-2012"),'Result 2005-2012'!L329*SUM($AB$9:$AE$9)/4,IF(AND($M$1=2010,'Calculation sheet'!$AQ329="2005-2012"),'Result 2005-2012'!L329*SUM($AC$9:$AE$9)/3,IF(AND($M$1=2011,'Calculation sheet'!$AQ329="2005-2012"),'Result 2005-2012'!L329*SUM($AD$9:$AE$9)/2,IF(AND($M$1=2012,'Calculation sheet'!$AQ329="2005-2012"),'Result 2005-2012'!L329*$AE$9,IF(AND($M$1=2006,'Calculation sheet'!$AQ329="1999-2012"),'Result 2005-2012'!L329*SUM($Y$18:$AE$18)/7,IF(AND($M$1=2007,'Calculation sheet'!$AQ329="1999-2012"),'Result 2005-2012'!L329*SUM($Z$18:$AE$18)/6,IF(AND($M$1=2008,'Calculation sheet'!$AQ329="1999-2012"),'Result 2005-2012'!L329*SUM($AA$18:$AE$18)/5,IF(AND($M$1=2009,'Calculation sheet'!$AQ329="1999-2012"),'Result 2005-2012'!L329*SUM($AB$18:$AE$18)/4,IF(AND($M$1=2010,'Calculation sheet'!$AQ329="1999-2012"),'Result 2005-2012'!L329*SUM($AC$18:$AE$18)/3,IF(AND($M$1=2011,'Calculation sheet'!$AQ329="1999-2012"),'Result 2005-2012'!L329*SUM($AD$18:$AE$18)/2,IF(AND($M$1=2012,'Calculation sheet'!$AQ329="1999-2012"),'Result 2005-2012'!L329*$AE$18,""))))))))))))))))</f>
        <v/>
      </c>
      <c r="M329" s="12" t="str">
        <f t="shared" si="17"/>
        <v/>
      </c>
      <c r="N329" s="12" t="str">
        <f>IF('Result 2005-2012'!$R329="","",IF($M$1=2005,'Result 2005-2012'!N329,IF(AND($M$1=2006,'Calculation sheet'!$AQ329="2005-2012"),'Result 2005-2012'!N329*SUM($Y$10:$AE$10)/7,IF(AND($M$1=2007,'Calculation sheet'!$AQ329="2005-2012"),'Result 2005-2012'!N329*SUM($Z$10:$AE$10)/6,IF(AND($M$1=2008,'Calculation sheet'!$AQ329="2005-2012"),'Result 2005-2012'!N329*SUM($AA$10:$AE$10)/5,IF(AND($M$1=2009,'Calculation sheet'!$AQ329="2005-2012"),'Result 2005-2012'!N329*SUM($AB$10:$AE$10)/4,IF(AND($M$1=2010,'Calculation sheet'!$AQ329="2005-2012"),'Result 2005-2012'!N329*SUM($AC$10:$AE$10)/3,IF(AND($M$1=2011,'Calculation sheet'!$AQ329="2005-2012"),'Result 2005-2012'!N329*SUM($AD$10:$AE$10)/2,IF(AND($M$1=2012,'Calculation sheet'!$AQ329="2005-2012"),'Result 2005-2012'!N329*$AE$10,IF(AND($M$1=2006,'Calculation sheet'!$AQ329="1999-2012"),'Result 2005-2012'!N329*SUM($Y$16:$AE$16)/7,IF(AND($M$1=2007,'Calculation sheet'!$AQ329="1999-2012"),'Result 2005-2012'!N329*SUM($Z$16:$AE$16)/6,IF(AND($M$1=2008,'Calculation sheet'!$AQ329="1999-2012"),'Result 2005-2012'!N329*SUM($AA$16:$AE$16)/5,IF(AND($M$1=2009,'Calculation sheet'!$AQ329="1999-2012"),'Result 2005-2012'!N329*SUM($AB$16:$AE$16)/4,IF(AND($M$1=2010,'Calculation sheet'!$AQ329="1999-2012"),'Result 2005-2012'!N329*SUM($AC$16:$AE$16)/3,IF(AND($M$1=2011,'Calculation sheet'!$AQ329="1999-2012"),'Result 2005-2012'!N329*SUM($AD$16:$AE$16)/2,IF(AND($M$1=2012,'Calculation sheet'!$AQ329="1999-2012"),'Result 2005-2012'!N329*$AE$16,""))))))))))))))))</f>
        <v/>
      </c>
      <c r="O329" s="12" t="str">
        <f>IF('Result 2005-2012'!$R329="","",IF($M$1=2005,'Result 2005-2012'!O329,IF(AND($M$1=2006,'Calculation sheet'!$AQ329="2005-2012"),'Result 2005-2012'!O329*SUM($Y$10:$AE$10)/7,IF(AND($M$1=2007,'Calculation sheet'!$AQ329="2005-2012"),'Result 2005-2012'!O329*SUM($Z$10:$AE$10)/6,IF(AND($M$1=2008,'Calculation sheet'!$AQ329="2005-2012"),'Result 2005-2012'!O329*SUM($AA$10:$AE$10)/5,IF(AND($M$1=2009,'Calculation sheet'!$AQ329="2005-2012"),'Result 2005-2012'!O329*SUM($AB$10:$AE$10)/4,IF(AND($M$1=2010,'Calculation sheet'!$AQ329="2005-2012"),'Result 2005-2012'!O329*SUM($AC$10:$AE$10)/3,IF(AND($M$1=2011,'Calculation sheet'!$AQ329="2005-2012"),'Result 2005-2012'!O329*SUM($AD$10:$AE$10)/2,IF(AND($M$1=2012,'Calculation sheet'!$AQ329="2005-2012"),'Result 2005-2012'!O329*$AE$10,IF(AND($M$1=2006,'Calculation sheet'!$AQ329="1999-2012"),'Result 2005-2012'!O329*SUM($Y$16:$AE$16)/7,IF(AND($M$1=2007,'Calculation sheet'!$AQ329="1999-2012"),'Result 2005-2012'!O329*SUM($Z$16:$AE$16)/6,IF(AND($M$1=2008,'Calculation sheet'!$AQ329="1999-2012"),'Result 2005-2012'!O329*SUM($AA$16:$AE$16)/5,IF(AND($M$1=2009,'Calculation sheet'!$AQ329="1999-2012"),'Result 2005-2012'!O329*SUM($AB$16:$AE$16)/4,IF(AND($M$1=2010,'Calculation sheet'!$AQ329="1999-2012"),'Result 2005-2012'!O329*SUM($AC$16:$AE$16)/3,IF(AND($M$1=2011,'Calculation sheet'!$AQ329="1999-2012"),'Result 2005-2012'!O329*SUM($AD$16:$AE$16)/2,IF(AND($M$1=2012,'Calculation sheet'!$AQ329="1999-2012"),'Result 2005-2012'!O329*$AE$16,""))))))))))))))))</f>
        <v/>
      </c>
      <c r="P329" s="12" t="str">
        <f>IF('Result 2005-2012'!$R329="","",IF($M$1=2005,'Result 2005-2012'!P329,IF(AND($M$1=2006,'Calculation sheet'!$AQ329="2005-2012"),'Result 2005-2012'!P329*SUM($Y$11:$AE$11)/7,IF(AND($M$1=2007,'Calculation sheet'!$AQ329="2005-2012"),'Result 2005-2012'!P329*SUM($Z$11:$AE$11)/6,IF(AND($M$1=2008,'Calculation sheet'!$AQ329="2005-2012"),'Result 2005-2012'!P329*SUM($AA$11:$AE$11)/5,IF(AND($M$1=2009,'Calculation sheet'!$AQ329="2005-2012"),'Result 2005-2012'!P329*SUM($AB$11:$AE$11)/4,IF(AND($M$1=2010,'Calculation sheet'!$AQ329="2005-2012"),'Result 2005-2012'!P329*SUM($AC$11:$AE$11)/3,IF(AND($M$1=2011,'Calculation sheet'!$AQ329="2005-2012"),'Result 2005-2012'!P329*SUM($AD$11:$AE$11)/2,IF(AND($M$1=2012,'Calculation sheet'!$AQ329="2005-2012"),'Result 2005-2012'!P329*$AE$11,IF(AND($M$1=2006,'Calculation sheet'!$AQ329="1999-2012"),'Result 2005-2012'!P329*SUM($Y$16:$AE$16)/7,IF(AND($M$1=2007,'Calculation sheet'!$AQ329="1999-2012"),'Result 2005-2012'!P329*SUM($Z$16:$AE$16)/6,IF(AND($M$1=2008,'Calculation sheet'!$AQ329="1999-2012"),'Result 2005-2012'!P329*SUM($AA$16:$AE$16)/5,IF(AND($M$1=2009,'Calculation sheet'!$AQ329="1999-2012"),'Result 2005-2012'!P329*SUM($AB$16:$AE$16)/4,IF(AND($M$1=2010,'Calculation sheet'!$AQ329="1999-2012"),'Result 2005-2012'!P329*SUM($AC$16:$AE$16)/3,IF(AND($M$1=2011,'Calculation sheet'!$AQ329="1999-2012"),'Result 2005-2012'!P329*SUM($AD$16:$AE$16)/2,IF(AND($M$1=2012,'Calculation sheet'!$AQ329="1999-2012"),'Result 2005-2012'!P329*$AE$16,""))))))))))))))))</f>
        <v/>
      </c>
      <c r="Q329" s="12" t="str">
        <f t="shared" si="18"/>
        <v/>
      </c>
      <c r="R329" s="14" t="str">
        <f t="shared" si="19"/>
        <v/>
      </c>
    </row>
    <row r="330" spans="1:18" x14ac:dyDescent="0.3">
      <c r="A330" s="4" t="str">
        <f>IF('Input data'!A345="","",'Input data'!A345)</f>
        <v/>
      </c>
      <c r="B330" s="4" t="str">
        <f>IF('Input data'!B345="","",'Input data'!B345)</f>
        <v/>
      </c>
      <c r="C330" s="4" t="str">
        <f>IF('Input data'!C345="","",'Input data'!C345)</f>
        <v/>
      </c>
      <c r="D330" s="4" t="str">
        <f>IF('Input data'!D345="","",'Input data'!D345)</f>
        <v/>
      </c>
      <c r="E330" s="4" t="str">
        <f>IF('Input data'!E345="","",'Input data'!E345)</f>
        <v/>
      </c>
      <c r="F330" s="4" t="str">
        <f>IF('Input data'!F345="","",'Input data'!F345)</f>
        <v/>
      </c>
      <c r="G330" s="4">
        <f>IF('Input data'!G345="","",'Input data'!G345)</f>
        <v>0</v>
      </c>
      <c r="H330" s="4" t="str">
        <f>IF('Input data'!H345&gt;0.5,'Input data'!H345,"")</f>
        <v/>
      </c>
      <c r="I330" s="4" t="str">
        <f>IF('Input data'!I345="","",'Input data'!I345)</f>
        <v/>
      </c>
      <c r="J330" s="12" t="str">
        <f>IF('Result 2005-2012'!$R330="","",IF($M$1=2005,'Result 2005-2012'!J330,IF(AND($M$1=2006,'Calculation sheet'!$AQ330="2005-2012"),'Result 2005-2012'!J330*SUM($Y$7:$AE$7)/7,IF(AND($M$1=2007,'Calculation sheet'!$AQ330="2005-2012"),'Result 2005-2012'!J330*SUM($Z$7:$AE$7)/6,IF(AND($M$1=2008,'Calculation sheet'!$AQ330="2005-2012"),'Result 2005-2012'!J330*SUM($AA$7:$AE$7)/5,IF(AND($M$1=2009,'Calculation sheet'!$AQ330="2005-2012"),'Result 2005-2012'!J330*SUM($AB$7:$AE$7)/4,IF(AND($M$1=2010,'Calculation sheet'!$AQ330="2005-2012"),'Result 2005-2012'!J330*SUM($AC$7:$AE$7)/3,IF(AND($M$1=2011,'Calculation sheet'!$AQ330="2005-2012"),'Result 2005-2012'!J330*SUM($AD$7:$AE$7)/2,IF(AND($M$1=2012,'Calculation sheet'!$AQ330="2005-2012"),'Result 2005-2012'!J330*$AE$7,IF(AND($M$1=2006,'Calculation sheet'!$AQ330="1999-2012"),'Result 2005-2012'!J330*SUM($Y$16:$AE$16)/7,IF(AND($M$1=2007,'Calculation sheet'!$AQ330="1999-2012"),'Result 2005-2012'!J330*SUM($Z$16:$AE$16)/6,IF(AND($M$1=2008,'Calculation sheet'!$AQ330="1999-2012"),'Result 2005-2012'!J330*SUM($AA$16:$AE$16)/5,IF(AND($M$1=2009,'Calculation sheet'!$AQ330="1999-2012"),'Result 2005-2012'!J330*SUM($AB$16:$AE$16)/4,IF(AND($M$1=2010,'Calculation sheet'!$AQ330="1999-2012"),'Result 2005-2012'!J330*SUM($AC$16:$AE$16)/3,IF(AND($M$1=2011,'Calculation sheet'!$AQ330="1999-2012"),'Result 2005-2012'!J330*SUM($AD$16:$AE$16)/2,IF(AND($M$1=2012,'Calculation sheet'!$AQ330="1999-2012"),'Result 2005-2012'!J330*$AE$16,""))))))))))))))))</f>
        <v/>
      </c>
      <c r="K330" s="12" t="str">
        <f>IF('Result 2005-2012'!$R330="","",IF($M$1=2005,'Result 2005-2012'!K330,IF(AND($M$1=2006,'Calculation sheet'!$AQ330="2005-2012"),'Result 2005-2012'!K330*SUM($Y$8:$AE$8)/7,IF(AND($M$1=2007,'Calculation sheet'!$AQ330="2005-2012"),'Result 2005-2012'!K330*SUM($Z$8:$AE$8)/6,IF(AND($M$1=2008,'Calculation sheet'!$AQ330="2005-2012"),'Result 2005-2012'!K330*SUM($AA$8:$AE$8)/5,IF(AND($M$1=2009,'Calculation sheet'!$AQ330="2005-2012"),'Result 2005-2012'!K330*SUM($AB$8:$AE$8)/4,IF(AND($M$1=2010,'Calculation sheet'!$AQ330="2005-2012"),'Result 2005-2012'!K330*SUM($AC$8:$AE$8)/3,IF(AND($M$1=2011,'Calculation sheet'!$AQ330="2005-2012"),'Result 2005-2012'!K330*SUM($AD$8:$AE$8)/2,IF(AND($M$1=2012,'Calculation sheet'!$AQ330="2005-2012"),'Result 2005-2012'!K330*$AE$8,IF(AND($M$1=2006,'Calculation sheet'!$AQ330="1999-2012"),'Result 2005-2012'!K330*SUM($Y$17:$AE$17)/7,IF(AND($M$1=2007,'Calculation sheet'!$AQ330="1999-2012"),'Result 2005-2012'!K330*SUM($Z$17:$AE$17)/6,IF(AND($M$1=2008,'Calculation sheet'!$AQ330="1999-2012"),'Result 2005-2012'!K330*SUM($AA$17:$AE$17)/5,IF(AND($M$1=2009,'Calculation sheet'!$AQ330="1999-2012"),'Result 2005-2012'!K330*SUM($AB$17:$AE$17)/4,IF(AND($M$1=2010,'Calculation sheet'!$AQ330="1999-2012"),'Result 2005-2012'!K330*SUM($AC$17:$AE$17)/3,IF(AND($M$1=2011,'Calculation sheet'!$AQ330="1999-2012"),'Result 2005-2012'!K330*SUM($AD$17:$AE$17)/2,IF(AND($M$1=2012,'Calculation sheet'!$AQ330="1999-2012"),'Result 2005-2012'!K330*$AE$17,""))))))))))))))))</f>
        <v/>
      </c>
      <c r="L330" s="12" t="str">
        <f>IF('Result 2005-2012'!$R330="","",IF($M$1=2005,'Result 2005-2012'!L330,IF(AND($M$1=2006,'Calculation sheet'!$AQ330="2005-2012"),'Result 2005-2012'!L330*SUM($Y$9:$AE$9)/7,IF(AND($M$1=2007,'Calculation sheet'!$AQ330="2005-2012"),'Result 2005-2012'!L330*SUM($Z$9:$AE$9)/6,IF(AND($M$1=2008,'Calculation sheet'!$AQ330="2005-2012"),'Result 2005-2012'!L330*SUM($AA$9:$AE$9)/5,IF(AND($M$1=2009,'Calculation sheet'!$AQ330="2005-2012"),'Result 2005-2012'!L330*SUM($AB$9:$AE$9)/4,IF(AND($M$1=2010,'Calculation sheet'!$AQ330="2005-2012"),'Result 2005-2012'!L330*SUM($AC$9:$AE$9)/3,IF(AND($M$1=2011,'Calculation sheet'!$AQ330="2005-2012"),'Result 2005-2012'!L330*SUM($AD$9:$AE$9)/2,IF(AND($M$1=2012,'Calculation sheet'!$AQ330="2005-2012"),'Result 2005-2012'!L330*$AE$9,IF(AND($M$1=2006,'Calculation sheet'!$AQ330="1999-2012"),'Result 2005-2012'!L330*SUM($Y$18:$AE$18)/7,IF(AND($M$1=2007,'Calculation sheet'!$AQ330="1999-2012"),'Result 2005-2012'!L330*SUM($Z$18:$AE$18)/6,IF(AND($M$1=2008,'Calculation sheet'!$AQ330="1999-2012"),'Result 2005-2012'!L330*SUM($AA$18:$AE$18)/5,IF(AND($M$1=2009,'Calculation sheet'!$AQ330="1999-2012"),'Result 2005-2012'!L330*SUM($AB$18:$AE$18)/4,IF(AND($M$1=2010,'Calculation sheet'!$AQ330="1999-2012"),'Result 2005-2012'!L330*SUM($AC$18:$AE$18)/3,IF(AND($M$1=2011,'Calculation sheet'!$AQ330="1999-2012"),'Result 2005-2012'!L330*SUM($AD$18:$AE$18)/2,IF(AND($M$1=2012,'Calculation sheet'!$AQ330="1999-2012"),'Result 2005-2012'!L330*$AE$18,""))))))))))))))))</f>
        <v/>
      </c>
      <c r="M330" s="12" t="str">
        <f t="shared" si="17"/>
        <v/>
      </c>
      <c r="N330" s="12" t="str">
        <f>IF('Result 2005-2012'!$R330="","",IF($M$1=2005,'Result 2005-2012'!N330,IF(AND($M$1=2006,'Calculation sheet'!$AQ330="2005-2012"),'Result 2005-2012'!N330*SUM($Y$10:$AE$10)/7,IF(AND($M$1=2007,'Calculation sheet'!$AQ330="2005-2012"),'Result 2005-2012'!N330*SUM($Z$10:$AE$10)/6,IF(AND($M$1=2008,'Calculation sheet'!$AQ330="2005-2012"),'Result 2005-2012'!N330*SUM($AA$10:$AE$10)/5,IF(AND($M$1=2009,'Calculation sheet'!$AQ330="2005-2012"),'Result 2005-2012'!N330*SUM($AB$10:$AE$10)/4,IF(AND($M$1=2010,'Calculation sheet'!$AQ330="2005-2012"),'Result 2005-2012'!N330*SUM($AC$10:$AE$10)/3,IF(AND($M$1=2011,'Calculation sheet'!$AQ330="2005-2012"),'Result 2005-2012'!N330*SUM($AD$10:$AE$10)/2,IF(AND($M$1=2012,'Calculation sheet'!$AQ330="2005-2012"),'Result 2005-2012'!N330*$AE$10,IF(AND($M$1=2006,'Calculation sheet'!$AQ330="1999-2012"),'Result 2005-2012'!N330*SUM($Y$16:$AE$16)/7,IF(AND($M$1=2007,'Calculation sheet'!$AQ330="1999-2012"),'Result 2005-2012'!N330*SUM($Z$16:$AE$16)/6,IF(AND($M$1=2008,'Calculation sheet'!$AQ330="1999-2012"),'Result 2005-2012'!N330*SUM($AA$16:$AE$16)/5,IF(AND($M$1=2009,'Calculation sheet'!$AQ330="1999-2012"),'Result 2005-2012'!N330*SUM($AB$16:$AE$16)/4,IF(AND($M$1=2010,'Calculation sheet'!$AQ330="1999-2012"),'Result 2005-2012'!N330*SUM($AC$16:$AE$16)/3,IF(AND($M$1=2011,'Calculation sheet'!$AQ330="1999-2012"),'Result 2005-2012'!N330*SUM($AD$16:$AE$16)/2,IF(AND($M$1=2012,'Calculation sheet'!$AQ330="1999-2012"),'Result 2005-2012'!N330*$AE$16,""))))))))))))))))</f>
        <v/>
      </c>
      <c r="O330" s="12" t="str">
        <f>IF('Result 2005-2012'!$R330="","",IF($M$1=2005,'Result 2005-2012'!O330,IF(AND($M$1=2006,'Calculation sheet'!$AQ330="2005-2012"),'Result 2005-2012'!O330*SUM($Y$10:$AE$10)/7,IF(AND($M$1=2007,'Calculation sheet'!$AQ330="2005-2012"),'Result 2005-2012'!O330*SUM($Z$10:$AE$10)/6,IF(AND($M$1=2008,'Calculation sheet'!$AQ330="2005-2012"),'Result 2005-2012'!O330*SUM($AA$10:$AE$10)/5,IF(AND($M$1=2009,'Calculation sheet'!$AQ330="2005-2012"),'Result 2005-2012'!O330*SUM($AB$10:$AE$10)/4,IF(AND($M$1=2010,'Calculation sheet'!$AQ330="2005-2012"),'Result 2005-2012'!O330*SUM($AC$10:$AE$10)/3,IF(AND($M$1=2011,'Calculation sheet'!$AQ330="2005-2012"),'Result 2005-2012'!O330*SUM($AD$10:$AE$10)/2,IF(AND($M$1=2012,'Calculation sheet'!$AQ330="2005-2012"),'Result 2005-2012'!O330*$AE$10,IF(AND($M$1=2006,'Calculation sheet'!$AQ330="1999-2012"),'Result 2005-2012'!O330*SUM($Y$16:$AE$16)/7,IF(AND($M$1=2007,'Calculation sheet'!$AQ330="1999-2012"),'Result 2005-2012'!O330*SUM($Z$16:$AE$16)/6,IF(AND($M$1=2008,'Calculation sheet'!$AQ330="1999-2012"),'Result 2005-2012'!O330*SUM($AA$16:$AE$16)/5,IF(AND($M$1=2009,'Calculation sheet'!$AQ330="1999-2012"),'Result 2005-2012'!O330*SUM($AB$16:$AE$16)/4,IF(AND($M$1=2010,'Calculation sheet'!$AQ330="1999-2012"),'Result 2005-2012'!O330*SUM($AC$16:$AE$16)/3,IF(AND($M$1=2011,'Calculation sheet'!$AQ330="1999-2012"),'Result 2005-2012'!O330*SUM($AD$16:$AE$16)/2,IF(AND($M$1=2012,'Calculation sheet'!$AQ330="1999-2012"),'Result 2005-2012'!O330*$AE$16,""))))))))))))))))</f>
        <v/>
      </c>
      <c r="P330" s="12" t="str">
        <f>IF('Result 2005-2012'!$R330="","",IF($M$1=2005,'Result 2005-2012'!P330,IF(AND($M$1=2006,'Calculation sheet'!$AQ330="2005-2012"),'Result 2005-2012'!P330*SUM($Y$11:$AE$11)/7,IF(AND($M$1=2007,'Calculation sheet'!$AQ330="2005-2012"),'Result 2005-2012'!P330*SUM($Z$11:$AE$11)/6,IF(AND($M$1=2008,'Calculation sheet'!$AQ330="2005-2012"),'Result 2005-2012'!P330*SUM($AA$11:$AE$11)/5,IF(AND($M$1=2009,'Calculation sheet'!$AQ330="2005-2012"),'Result 2005-2012'!P330*SUM($AB$11:$AE$11)/4,IF(AND($M$1=2010,'Calculation sheet'!$AQ330="2005-2012"),'Result 2005-2012'!P330*SUM($AC$11:$AE$11)/3,IF(AND($M$1=2011,'Calculation sheet'!$AQ330="2005-2012"),'Result 2005-2012'!P330*SUM($AD$11:$AE$11)/2,IF(AND($M$1=2012,'Calculation sheet'!$AQ330="2005-2012"),'Result 2005-2012'!P330*$AE$11,IF(AND($M$1=2006,'Calculation sheet'!$AQ330="1999-2012"),'Result 2005-2012'!P330*SUM($Y$16:$AE$16)/7,IF(AND($M$1=2007,'Calculation sheet'!$AQ330="1999-2012"),'Result 2005-2012'!P330*SUM($Z$16:$AE$16)/6,IF(AND($M$1=2008,'Calculation sheet'!$AQ330="1999-2012"),'Result 2005-2012'!P330*SUM($AA$16:$AE$16)/5,IF(AND($M$1=2009,'Calculation sheet'!$AQ330="1999-2012"),'Result 2005-2012'!P330*SUM($AB$16:$AE$16)/4,IF(AND($M$1=2010,'Calculation sheet'!$AQ330="1999-2012"),'Result 2005-2012'!P330*SUM($AC$16:$AE$16)/3,IF(AND($M$1=2011,'Calculation sheet'!$AQ330="1999-2012"),'Result 2005-2012'!P330*SUM($AD$16:$AE$16)/2,IF(AND($M$1=2012,'Calculation sheet'!$AQ330="1999-2012"),'Result 2005-2012'!P330*$AE$16,""))))))))))))))))</f>
        <v/>
      </c>
      <c r="Q330" s="12" t="str">
        <f t="shared" si="18"/>
        <v/>
      </c>
      <c r="R330" s="14" t="str">
        <f t="shared" si="19"/>
        <v/>
      </c>
    </row>
    <row r="331" spans="1:18" x14ac:dyDescent="0.3">
      <c r="A331" s="4" t="str">
        <f>IF('Input data'!A346="","",'Input data'!A346)</f>
        <v/>
      </c>
      <c r="B331" s="4" t="str">
        <f>IF('Input data'!B346="","",'Input data'!B346)</f>
        <v/>
      </c>
      <c r="C331" s="4" t="str">
        <f>IF('Input data'!C346="","",'Input data'!C346)</f>
        <v/>
      </c>
      <c r="D331" s="4" t="str">
        <f>IF('Input data'!D346="","",'Input data'!D346)</f>
        <v/>
      </c>
      <c r="E331" s="4" t="str">
        <f>IF('Input data'!E346="","",'Input data'!E346)</f>
        <v/>
      </c>
      <c r="F331" s="4" t="str">
        <f>IF('Input data'!F346="","",'Input data'!F346)</f>
        <v/>
      </c>
      <c r="G331" s="4">
        <f>IF('Input data'!G346="","",'Input data'!G346)</f>
        <v>0</v>
      </c>
      <c r="H331" s="4" t="str">
        <f>IF('Input data'!H346&gt;0.5,'Input data'!H346,"")</f>
        <v/>
      </c>
      <c r="I331" s="4" t="str">
        <f>IF('Input data'!I346="","",'Input data'!I346)</f>
        <v/>
      </c>
      <c r="J331" s="12" t="str">
        <f>IF('Result 2005-2012'!$R331="","",IF($M$1=2005,'Result 2005-2012'!J331,IF(AND($M$1=2006,'Calculation sheet'!$AQ331="2005-2012"),'Result 2005-2012'!J331*SUM($Y$7:$AE$7)/7,IF(AND($M$1=2007,'Calculation sheet'!$AQ331="2005-2012"),'Result 2005-2012'!J331*SUM($Z$7:$AE$7)/6,IF(AND($M$1=2008,'Calculation sheet'!$AQ331="2005-2012"),'Result 2005-2012'!J331*SUM($AA$7:$AE$7)/5,IF(AND($M$1=2009,'Calculation sheet'!$AQ331="2005-2012"),'Result 2005-2012'!J331*SUM($AB$7:$AE$7)/4,IF(AND($M$1=2010,'Calculation sheet'!$AQ331="2005-2012"),'Result 2005-2012'!J331*SUM($AC$7:$AE$7)/3,IF(AND($M$1=2011,'Calculation sheet'!$AQ331="2005-2012"),'Result 2005-2012'!J331*SUM($AD$7:$AE$7)/2,IF(AND($M$1=2012,'Calculation sheet'!$AQ331="2005-2012"),'Result 2005-2012'!J331*$AE$7,IF(AND($M$1=2006,'Calculation sheet'!$AQ331="1999-2012"),'Result 2005-2012'!J331*SUM($Y$16:$AE$16)/7,IF(AND($M$1=2007,'Calculation sheet'!$AQ331="1999-2012"),'Result 2005-2012'!J331*SUM($Z$16:$AE$16)/6,IF(AND($M$1=2008,'Calculation sheet'!$AQ331="1999-2012"),'Result 2005-2012'!J331*SUM($AA$16:$AE$16)/5,IF(AND($M$1=2009,'Calculation sheet'!$AQ331="1999-2012"),'Result 2005-2012'!J331*SUM($AB$16:$AE$16)/4,IF(AND($M$1=2010,'Calculation sheet'!$AQ331="1999-2012"),'Result 2005-2012'!J331*SUM($AC$16:$AE$16)/3,IF(AND($M$1=2011,'Calculation sheet'!$AQ331="1999-2012"),'Result 2005-2012'!J331*SUM($AD$16:$AE$16)/2,IF(AND($M$1=2012,'Calculation sheet'!$AQ331="1999-2012"),'Result 2005-2012'!J331*$AE$16,""))))))))))))))))</f>
        <v/>
      </c>
      <c r="K331" s="12" t="str">
        <f>IF('Result 2005-2012'!$R331="","",IF($M$1=2005,'Result 2005-2012'!K331,IF(AND($M$1=2006,'Calculation sheet'!$AQ331="2005-2012"),'Result 2005-2012'!K331*SUM($Y$8:$AE$8)/7,IF(AND($M$1=2007,'Calculation sheet'!$AQ331="2005-2012"),'Result 2005-2012'!K331*SUM($Z$8:$AE$8)/6,IF(AND($M$1=2008,'Calculation sheet'!$AQ331="2005-2012"),'Result 2005-2012'!K331*SUM($AA$8:$AE$8)/5,IF(AND($M$1=2009,'Calculation sheet'!$AQ331="2005-2012"),'Result 2005-2012'!K331*SUM($AB$8:$AE$8)/4,IF(AND($M$1=2010,'Calculation sheet'!$AQ331="2005-2012"),'Result 2005-2012'!K331*SUM($AC$8:$AE$8)/3,IF(AND($M$1=2011,'Calculation sheet'!$AQ331="2005-2012"),'Result 2005-2012'!K331*SUM($AD$8:$AE$8)/2,IF(AND($M$1=2012,'Calculation sheet'!$AQ331="2005-2012"),'Result 2005-2012'!K331*$AE$8,IF(AND($M$1=2006,'Calculation sheet'!$AQ331="1999-2012"),'Result 2005-2012'!K331*SUM($Y$17:$AE$17)/7,IF(AND($M$1=2007,'Calculation sheet'!$AQ331="1999-2012"),'Result 2005-2012'!K331*SUM($Z$17:$AE$17)/6,IF(AND($M$1=2008,'Calculation sheet'!$AQ331="1999-2012"),'Result 2005-2012'!K331*SUM($AA$17:$AE$17)/5,IF(AND($M$1=2009,'Calculation sheet'!$AQ331="1999-2012"),'Result 2005-2012'!K331*SUM($AB$17:$AE$17)/4,IF(AND($M$1=2010,'Calculation sheet'!$AQ331="1999-2012"),'Result 2005-2012'!K331*SUM($AC$17:$AE$17)/3,IF(AND($M$1=2011,'Calculation sheet'!$AQ331="1999-2012"),'Result 2005-2012'!K331*SUM($AD$17:$AE$17)/2,IF(AND($M$1=2012,'Calculation sheet'!$AQ331="1999-2012"),'Result 2005-2012'!K331*$AE$17,""))))))))))))))))</f>
        <v/>
      </c>
      <c r="L331" s="12" t="str">
        <f>IF('Result 2005-2012'!$R331="","",IF($M$1=2005,'Result 2005-2012'!L331,IF(AND($M$1=2006,'Calculation sheet'!$AQ331="2005-2012"),'Result 2005-2012'!L331*SUM($Y$9:$AE$9)/7,IF(AND($M$1=2007,'Calculation sheet'!$AQ331="2005-2012"),'Result 2005-2012'!L331*SUM($Z$9:$AE$9)/6,IF(AND($M$1=2008,'Calculation sheet'!$AQ331="2005-2012"),'Result 2005-2012'!L331*SUM($AA$9:$AE$9)/5,IF(AND($M$1=2009,'Calculation sheet'!$AQ331="2005-2012"),'Result 2005-2012'!L331*SUM($AB$9:$AE$9)/4,IF(AND($M$1=2010,'Calculation sheet'!$AQ331="2005-2012"),'Result 2005-2012'!L331*SUM($AC$9:$AE$9)/3,IF(AND($M$1=2011,'Calculation sheet'!$AQ331="2005-2012"),'Result 2005-2012'!L331*SUM($AD$9:$AE$9)/2,IF(AND($M$1=2012,'Calculation sheet'!$AQ331="2005-2012"),'Result 2005-2012'!L331*$AE$9,IF(AND($M$1=2006,'Calculation sheet'!$AQ331="1999-2012"),'Result 2005-2012'!L331*SUM($Y$18:$AE$18)/7,IF(AND($M$1=2007,'Calculation sheet'!$AQ331="1999-2012"),'Result 2005-2012'!L331*SUM($Z$18:$AE$18)/6,IF(AND($M$1=2008,'Calculation sheet'!$AQ331="1999-2012"),'Result 2005-2012'!L331*SUM($AA$18:$AE$18)/5,IF(AND($M$1=2009,'Calculation sheet'!$AQ331="1999-2012"),'Result 2005-2012'!L331*SUM($AB$18:$AE$18)/4,IF(AND($M$1=2010,'Calculation sheet'!$AQ331="1999-2012"),'Result 2005-2012'!L331*SUM($AC$18:$AE$18)/3,IF(AND($M$1=2011,'Calculation sheet'!$AQ331="1999-2012"),'Result 2005-2012'!L331*SUM($AD$18:$AE$18)/2,IF(AND($M$1=2012,'Calculation sheet'!$AQ331="1999-2012"),'Result 2005-2012'!L331*$AE$18,""))))))))))))))))</f>
        <v/>
      </c>
      <c r="M331" s="12" t="str">
        <f t="shared" si="17"/>
        <v/>
      </c>
      <c r="N331" s="12" t="str">
        <f>IF('Result 2005-2012'!$R331="","",IF($M$1=2005,'Result 2005-2012'!N331,IF(AND($M$1=2006,'Calculation sheet'!$AQ331="2005-2012"),'Result 2005-2012'!N331*SUM($Y$10:$AE$10)/7,IF(AND($M$1=2007,'Calculation sheet'!$AQ331="2005-2012"),'Result 2005-2012'!N331*SUM($Z$10:$AE$10)/6,IF(AND($M$1=2008,'Calculation sheet'!$AQ331="2005-2012"),'Result 2005-2012'!N331*SUM($AA$10:$AE$10)/5,IF(AND($M$1=2009,'Calculation sheet'!$AQ331="2005-2012"),'Result 2005-2012'!N331*SUM($AB$10:$AE$10)/4,IF(AND($M$1=2010,'Calculation sheet'!$AQ331="2005-2012"),'Result 2005-2012'!N331*SUM($AC$10:$AE$10)/3,IF(AND($M$1=2011,'Calculation sheet'!$AQ331="2005-2012"),'Result 2005-2012'!N331*SUM($AD$10:$AE$10)/2,IF(AND($M$1=2012,'Calculation sheet'!$AQ331="2005-2012"),'Result 2005-2012'!N331*$AE$10,IF(AND($M$1=2006,'Calculation sheet'!$AQ331="1999-2012"),'Result 2005-2012'!N331*SUM($Y$16:$AE$16)/7,IF(AND($M$1=2007,'Calculation sheet'!$AQ331="1999-2012"),'Result 2005-2012'!N331*SUM($Z$16:$AE$16)/6,IF(AND($M$1=2008,'Calculation sheet'!$AQ331="1999-2012"),'Result 2005-2012'!N331*SUM($AA$16:$AE$16)/5,IF(AND($M$1=2009,'Calculation sheet'!$AQ331="1999-2012"),'Result 2005-2012'!N331*SUM($AB$16:$AE$16)/4,IF(AND($M$1=2010,'Calculation sheet'!$AQ331="1999-2012"),'Result 2005-2012'!N331*SUM($AC$16:$AE$16)/3,IF(AND($M$1=2011,'Calculation sheet'!$AQ331="1999-2012"),'Result 2005-2012'!N331*SUM($AD$16:$AE$16)/2,IF(AND($M$1=2012,'Calculation sheet'!$AQ331="1999-2012"),'Result 2005-2012'!N331*$AE$16,""))))))))))))))))</f>
        <v/>
      </c>
      <c r="O331" s="12" t="str">
        <f>IF('Result 2005-2012'!$R331="","",IF($M$1=2005,'Result 2005-2012'!O331,IF(AND($M$1=2006,'Calculation sheet'!$AQ331="2005-2012"),'Result 2005-2012'!O331*SUM($Y$10:$AE$10)/7,IF(AND($M$1=2007,'Calculation sheet'!$AQ331="2005-2012"),'Result 2005-2012'!O331*SUM($Z$10:$AE$10)/6,IF(AND($M$1=2008,'Calculation sheet'!$AQ331="2005-2012"),'Result 2005-2012'!O331*SUM($AA$10:$AE$10)/5,IF(AND($M$1=2009,'Calculation sheet'!$AQ331="2005-2012"),'Result 2005-2012'!O331*SUM($AB$10:$AE$10)/4,IF(AND($M$1=2010,'Calculation sheet'!$AQ331="2005-2012"),'Result 2005-2012'!O331*SUM($AC$10:$AE$10)/3,IF(AND($M$1=2011,'Calculation sheet'!$AQ331="2005-2012"),'Result 2005-2012'!O331*SUM($AD$10:$AE$10)/2,IF(AND($M$1=2012,'Calculation sheet'!$AQ331="2005-2012"),'Result 2005-2012'!O331*$AE$10,IF(AND($M$1=2006,'Calculation sheet'!$AQ331="1999-2012"),'Result 2005-2012'!O331*SUM($Y$16:$AE$16)/7,IF(AND($M$1=2007,'Calculation sheet'!$AQ331="1999-2012"),'Result 2005-2012'!O331*SUM($Z$16:$AE$16)/6,IF(AND($M$1=2008,'Calculation sheet'!$AQ331="1999-2012"),'Result 2005-2012'!O331*SUM($AA$16:$AE$16)/5,IF(AND($M$1=2009,'Calculation sheet'!$AQ331="1999-2012"),'Result 2005-2012'!O331*SUM($AB$16:$AE$16)/4,IF(AND($M$1=2010,'Calculation sheet'!$AQ331="1999-2012"),'Result 2005-2012'!O331*SUM($AC$16:$AE$16)/3,IF(AND($M$1=2011,'Calculation sheet'!$AQ331="1999-2012"),'Result 2005-2012'!O331*SUM($AD$16:$AE$16)/2,IF(AND($M$1=2012,'Calculation sheet'!$AQ331="1999-2012"),'Result 2005-2012'!O331*$AE$16,""))))))))))))))))</f>
        <v/>
      </c>
      <c r="P331" s="12" t="str">
        <f>IF('Result 2005-2012'!$R331="","",IF($M$1=2005,'Result 2005-2012'!P331,IF(AND($M$1=2006,'Calculation sheet'!$AQ331="2005-2012"),'Result 2005-2012'!P331*SUM($Y$11:$AE$11)/7,IF(AND($M$1=2007,'Calculation sheet'!$AQ331="2005-2012"),'Result 2005-2012'!P331*SUM($Z$11:$AE$11)/6,IF(AND($M$1=2008,'Calculation sheet'!$AQ331="2005-2012"),'Result 2005-2012'!P331*SUM($AA$11:$AE$11)/5,IF(AND($M$1=2009,'Calculation sheet'!$AQ331="2005-2012"),'Result 2005-2012'!P331*SUM($AB$11:$AE$11)/4,IF(AND($M$1=2010,'Calculation sheet'!$AQ331="2005-2012"),'Result 2005-2012'!P331*SUM($AC$11:$AE$11)/3,IF(AND($M$1=2011,'Calculation sheet'!$AQ331="2005-2012"),'Result 2005-2012'!P331*SUM($AD$11:$AE$11)/2,IF(AND($M$1=2012,'Calculation sheet'!$AQ331="2005-2012"),'Result 2005-2012'!P331*$AE$11,IF(AND($M$1=2006,'Calculation sheet'!$AQ331="1999-2012"),'Result 2005-2012'!P331*SUM($Y$16:$AE$16)/7,IF(AND($M$1=2007,'Calculation sheet'!$AQ331="1999-2012"),'Result 2005-2012'!P331*SUM($Z$16:$AE$16)/6,IF(AND($M$1=2008,'Calculation sheet'!$AQ331="1999-2012"),'Result 2005-2012'!P331*SUM($AA$16:$AE$16)/5,IF(AND($M$1=2009,'Calculation sheet'!$AQ331="1999-2012"),'Result 2005-2012'!P331*SUM($AB$16:$AE$16)/4,IF(AND($M$1=2010,'Calculation sheet'!$AQ331="1999-2012"),'Result 2005-2012'!P331*SUM($AC$16:$AE$16)/3,IF(AND($M$1=2011,'Calculation sheet'!$AQ331="1999-2012"),'Result 2005-2012'!P331*SUM($AD$16:$AE$16)/2,IF(AND($M$1=2012,'Calculation sheet'!$AQ331="1999-2012"),'Result 2005-2012'!P331*$AE$16,""))))))))))))))))</f>
        <v/>
      </c>
      <c r="Q331" s="12" t="str">
        <f t="shared" si="18"/>
        <v/>
      </c>
      <c r="R331" s="14" t="str">
        <f t="shared" si="19"/>
        <v/>
      </c>
    </row>
    <row r="332" spans="1:18" x14ac:dyDescent="0.3">
      <c r="A332" s="4" t="str">
        <f>IF('Input data'!A347="","",'Input data'!A347)</f>
        <v/>
      </c>
      <c r="B332" s="4" t="str">
        <f>IF('Input data'!B347="","",'Input data'!B347)</f>
        <v/>
      </c>
      <c r="C332" s="4" t="str">
        <f>IF('Input data'!C347="","",'Input data'!C347)</f>
        <v/>
      </c>
      <c r="D332" s="4" t="str">
        <f>IF('Input data'!D347="","",'Input data'!D347)</f>
        <v/>
      </c>
      <c r="E332" s="4" t="str">
        <f>IF('Input data'!E347="","",'Input data'!E347)</f>
        <v/>
      </c>
      <c r="F332" s="4" t="str">
        <f>IF('Input data'!F347="","",'Input data'!F347)</f>
        <v/>
      </c>
      <c r="G332" s="4">
        <f>IF('Input data'!G347="","",'Input data'!G347)</f>
        <v>0</v>
      </c>
      <c r="H332" s="4" t="str">
        <f>IF('Input data'!H347&gt;0.5,'Input data'!H347,"")</f>
        <v/>
      </c>
      <c r="I332" s="4" t="str">
        <f>IF('Input data'!I347="","",'Input data'!I347)</f>
        <v/>
      </c>
      <c r="J332" s="12" t="str">
        <f>IF('Result 2005-2012'!$R332="","",IF($M$1=2005,'Result 2005-2012'!J332,IF(AND($M$1=2006,'Calculation sheet'!$AQ332="2005-2012"),'Result 2005-2012'!J332*SUM($Y$7:$AE$7)/7,IF(AND($M$1=2007,'Calculation sheet'!$AQ332="2005-2012"),'Result 2005-2012'!J332*SUM($Z$7:$AE$7)/6,IF(AND($M$1=2008,'Calculation sheet'!$AQ332="2005-2012"),'Result 2005-2012'!J332*SUM($AA$7:$AE$7)/5,IF(AND($M$1=2009,'Calculation sheet'!$AQ332="2005-2012"),'Result 2005-2012'!J332*SUM($AB$7:$AE$7)/4,IF(AND($M$1=2010,'Calculation sheet'!$AQ332="2005-2012"),'Result 2005-2012'!J332*SUM($AC$7:$AE$7)/3,IF(AND($M$1=2011,'Calculation sheet'!$AQ332="2005-2012"),'Result 2005-2012'!J332*SUM($AD$7:$AE$7)/2,IF(AND($M$1=2012,'Calculation sheet'!$AQ332="2005-2012"),'Result 2005-2012'!J332*$AE$7,IF(AND($M$1=2006,'Calculation sheet'!$AQ332="1999-2012"),'Result 2005-2012'!J332*SUM($Y$16:$AE$16)/7,IF(AND($M$1=2007,'Calculation sheet'!$AQ332="1999-2012"),'Result 2005-2012'!J332*SUM($Z$16:$AE$16)/6,IF(AND($M$1=2008,'Calculation sheet'!$AQ332="1999-2012"),'Result 2005-2012'!J332*SUM($AA$16:$AE$16)/5,IF(AND($M$1=2009,'Calculation sheet'!$AQ332="1999-2012"),'Result 2005-2012'!J332*SUM($AB$16:$AE$16)/4,IF(AND($M$1=2010,'Calculation sheet'!$AQ332="1999-2012"),'Result 2005-2012'!J332*SUM($AC$16:$AE$16)/3,IF(AND($M$1=2011,'Calculation sheet'!$AQ332="1999-2012"),'Result 2005-2012'!J332*SUM($AD$16:$AE$16)/2,IF(AND($M$1=2012,'Calculation sheet'!$AQ332="1999-2012"),'Result 2005-2012'!J332*$AE$16,""))))))))))))))))</f>
        <v/>
      </c>
      <c r="K332" s="12" t="str">
        <f>IF('Result 2005-2012'!$R332="","",IF($M$1=2005,'Result 2005-2012'!K332,IF(AND($M$1=2006,'Calculation sheet'!$AQ332="2005-2012"),'Result 2005-2012'!K332*SUM($Y$8:$AE$8)/7,IF(AND($M$1=2007,'Calculation sheet'!$AQ332="2005-2012"),'Result 2005-2012'!K332*SUM($Z$8:$AE$8)/6,IF(AND($M$1=2008,'Calculation sheet'!$AQ332="2005-2012"),'Result 2005-2012'!K332*SUM($AA$8:$AE$8)/5,IF(AND($M$1=2009,'Calculation sheet'!$AQ332="2005-2012"),'Result 2005-2012'!K332*SUM($AB$8:$AE$8)/4,IF(AND($M$1=2010,'Calculation sheet'!$AQ332="2005-2012"),'Result 2005-2012'!K332*SUM($AC$8:$AE$8)/3,IF(AND($M$1=2011,'Calculation sheet'!$AQ332="2005-2012"),'Result 2005-2012'!K332*SUM($AD$8:$AE$8)/2,IF(AND($M$1=2012,'Calculation sheet'!$AQ332="2005-2012"),'Result 2005-2012'!K332*$AE$8,IF(AND($M$1=2006,'Calculation sheet'!$AQ332="1999-2012"),'Result 2005-2012'!K332*SUM($Y$17:$AE$17)/7,IF(AND($M$1=2007,'Calculation sheet'!$AQ332="1999-2012"),'Result 2005-2012'!K332*SUM($Z$17:$AE$17)/6,IF(AND($M$1=2008,'Calculation sheet'!$AQ332="1999-2012"),'Result 2005-2012'!K332*SUM($AA$17:$AE$17)/5,IF(AND($M$1=2009,'Calculation sheet'!$AQ332="1999-2012"),'Result 2005-2012'!K332*SUM($AB$17:$AE$17)/4,IF(AND($M$1=2010,'Calculation sheet'!$AQ332="1999-2012"),'Result 2005-2012'!K332*SUM($AC$17:$AE$17)/3,IF(AND($M$1=2011,'Calculation sheet'!$AQ332="1999-2012"),'Result 2005-2012'!K332*SUM($AD$17:$AE$17)/2,IF(AND($M$1=2012,'Calculation sheet'!$AQ332="1999-2012"),'Result 2005-2012'!K332*$AE$17,""))))))))))))))))</f>
        <v/>
      </c>
      <c r="L332" s="12" t="str">
        <f>IF('Result 2005-2012'!$R332="","",IF($M$1=2005,'Result 2005-2012'!L332,IF(AND($M$1=2006,'Calculation sheet'!$AQ332="2005-2012"),'Result 2005-2012'!L332*SUM($Y$9:$AE$9)/7,IF(AND($M$1=2007,'Calculation sheet'!$AQ332="2005-2012"),'Result 2005-2012'!L332*SUM($Z$9:$AE$9)/6,IF(AND($M$1=2008,'Calculation sheet'!$AQ332="2005-2012"),'Result 2005-2012'!L332*SUM($AA$9:$AE$9)/5,IF(AND($M$1=2009,'Calculation sheet'!$AQ332="2005-2012"),'Result 2005-2012'!L332*SUM($AB$9:$AE$9)/4,IF(AND($M$1=2010,'Calculation sheet'!$AQ332="2005-2012"),'Result 2005-2012'!L332*SUM($AC$9:$AE$9)/3,IF(AND($M$1=2011,'Calculation sheet'!$AQ332="2005-2012"),'Result 2005-2012'!L332*SUM($AD$9:$AE$9)/2,IF(AND($M$1=2012,'Calculation sheet'!$AQ332="2005-2012"),'Result 2005-2012'!L332*$AE$9,IF(AND($M$1=2006,'Calculation sheet'!$AQ332="1999-2012"),'Result 2005-2012'!L332*SUM($Y$18:$AE$18)/7,IF(AND($M$1=2007,'Calculation sheet'!$AQ332="1999-2012"),'Result 2005-2012'!L332*SUM($Z$18:$AE$18)/6,IF(AND($M$1=2008,'Calculation sheet'!$AQ332="1999-2012"),'Result 2005-2012'!L332*SUM($AA$18:$AE$18)/5,IF(AND($M$1=2009,'Calculation sheet'!$AQ332="1999-2012"),'Result 2005-2012'!L332*SUM($AB$18:$AE$18)/4,IF(AND($M$1=2010,'Calculation sheet'!$AQ332="1999-2012"),'Result 2005-2012'!L332*SUM($AC$18:$AE$18)/3,IF(AND($M$1=2011,'Calculation sheet'!$AQ332="1999-2012"),'Result 2005-2012'!L332*SUM($AD$18:$AE$18)/2,IF(AND($M$1=2012,'Calculation sheet'!$AQ332="1999-2012"),'Result 2005-2012'!L332*$AE$18,""))))))))))))))))</f>
        <v/>
      </c>
      <c r="M332" s="12" t="str">
        <f t="shared" si="17"/>
        <v/>
      </c>
      <c r="N332" s="12" t="str">
        <f>IF('Result 2005-2012'!$R332="","",IF($M$1=2005,'Result 2005-2012'!N332,IF(AND($M$1=2006,'Calculation sheet'!$AQ332="2005-2012"),'Result 2005-2012'!N332*SUM($Y$10:$AE$10)/7,IF(AND($M$1=2007,'Calculation sheet'!$AQ332="2005-2012"),'Result 2005-2012'!N332*SUM($Z$10:$AE$10)/6,IF(AND($M$1=2008,'Calculation sheet'!$AQ332="2005-2012"),'Result 2005-2012'!N332*SUM($AA$10:$AE$10)/5,IF(AND($M$1=2009,'Calculation sheet'!$AQ332="2005-2012"),'Result 2005-2012'!N332*SUM($AB$10:$AE$10)/4,IF(AND($M$1=2010,'Calculation sheet'!$AQ332="2005-2012"),'Result 2005-2012'!N332*SUM($AC$10:$AE$10)/3,IF(AND($M$1=2011,'Calculation sheet'!$AQ332="2005-2012"),'Result 2005-2012'!N332*SUM($AD$10:$AE$10)/2,IF(AND($M$1=2012,'Calculation sheet'!$AQ332="2005-2012"),'Result 2005-2012'!N332*$AE$10,IF(AND($M$1=2006,'Calculation sheet'!$AQ332="1999-2012"),'Result 2005-2012'!N332*SUM($Y$16:$AE$16)/7,IF(AND($M$1=2007,'Calculation sheet'!$AQ332="1999-2012"),'Result 2005-2012'!N332*SUM($Z$16:$AE$16)/6,IF(AND($M$1=2008,'Calculation sheet'!$AQ332="1999-2012"),'Result 2005-2012'!N332*SUM($AA$16:$AE$16)/5,IF(AND($M$1=2009,'Calculation sheet'!$AQ332="1999-2012"),'Result 2005-2012'!N332*SUM($AB$16:$AE$16)/4,IF(AND($M$1=2010,'Calculation sheet'!$AQ332="1999-2012"),'Result 2005-2012'!N332*SUM($AC$16:$AE$16)/3,IF(AND($M$1=2011,'Calculation sheet'!$AQ332="1999-2012"),'Result 2005-2012'!N332*SUM($AD$16:$AE$16)/2,IF(AND($M$1=2012,'Calculation sheet'!$AQ332="1999-2012"),'Result 2005-2012'!N332*$AE$16,""))))))))))))))))</f>
        <v/>
      </c>
      <c r="O332" s="12" t="str">
        <f>IF('Result 2005-2012'!$R332="","",IF($M$1=2005,'Result 2005-2012'!O332,IF(AND($M$1=2006,'Calculation sheet'!$AQ332="2005-2012"),'Result 2005-2012'!O332*SUM($Y$10:$AE$10)/7,IF(AND($M$1=2007,'Calculation sheet'!$AQ332="2005-2012"),'Result 2005-2012'!O332*SUM($Z$10:$AE$10)/6,IF(AND($M$1=2008,'Calculation sheet'!$AQ332="2005-2012"),'Result 2005-2012'!O332*SUM($AA$10:$AE$10)/5,IF(AND($M$1=2009,'Calculation sheet'!$AQ332="2005-2012"),'Result 2005-2012'!O332*SUM($AB$10:$AE$10)/4,IF(AND($M$1=2010,'Calculation sheet'!$AQ332="2005-2012"),'Result 2005-2012'!O332*SUM($AC$10:$AE$10)/3,IF(AND($M$1=2011,'Calculation sheet'!$AQ332="2005-2012"),'Result 2005-2012'!O332*SUM($AD$10:$AE$10)/2,IF(AND($M$1=2012,'Calculation sheet'!$AQ332="2005-2012"),'Result 2005-2012'!O332*$AE$10,IF(AND($M$1=2006,'Calculation sheet'!$AQ332="1999-2012"),'Result 2005-2012'!O332*SUM($Y$16:$AE$16)/7,IF(AND($M$1=2007,'Calculation sheet'!$AQ332="1999-2012"),'Result 2005-2012'!O332*SUM($Z$16:$AE$16)/6,IF(AND($M$1=2008,'Calculation sheet'!$AQ332="1999-2012"),'Result 2005-2012'!O332*SUM($AA$16:$AE$16)/5,IF(AND($M$1=2009,'Calculation sheet'!$AQ332="1999-2012"),'Result 2005-2012'!O332*SUM($AB$16:$AE$16)/4,IF(AND($M$1=2010,'Calculation sheet'!$AQ332="1999-2012"),'Result 2005-2012'!O332*SUM($AC$16:$AE$16)/3,IF(AND($M$1=2011,'Calculation sheet'!$AQ332="1999-2012"),'Result 2005-2012'!O332*SUM($AD$16:$AE$16)/2,IF(AND($M$1=2012,'Calculation sheet'!$AQ332="1999-2012"),'Result 2005-2012'!O332*$AE$16,""))))))))))))))))</f>
        <v/>
      </c>
      <c r="P332" s="12" t="str">
        <f>IF('Result 2005-2012'!$R332="","",IF($M$1=2005,'Result 2005-2012'!P332,IF(AND($M$1=2006,'Calculation sheet'!$AQ332="2005-2012"),'Result 2005-2012'!P332*SUM($Y$11:$AE$11)/7,IF(AND($M$1=2007,'Calculation sheet'!$AQ332="2005-2012"),'Result 2005-2012'!P332*SUM($Z$11:$AE$11)/6,IF(AND($M$1=2008,'Calculation sheet'!$AQ332="2005-2012"),'Result 2005-2012'!P332*SUM($AA$11:$AE$11)/5,IF(AND($M$1=2009,'Calculation sheet'!$AQ332="2005-2012"),'Result 2005-2012'!P332*SUM($AB$11:$AE$11)/4,IF(AND($M$1=2010,'Calculation sheet'!$AQ332="2005-2012"),'Result 2005-2012'!P332*SUM($AC$11:$AE$11)/3,IF(AND($M$1=2011,'Calculation sheet'!$AQ332="2005-2012"),'Result 2005-2012'!P332*SUM($AD$11:$AE$11)/2,IF(AND($M$1=2012,'Calculation sheet'!$AQ332="2005-2012"),'Result 2005-2012'!P332*$AE$11,IF(AND($M$1=2006,'Calculation sheet'!$AQ332="1999-2012"),'Result 2005-2012'!P332*SUM($Y$16:$AE$16)/7,IF(AND($M$1=2007,'Calculation sheet'!$AQ332="1999-2012"),'Result 2005-2012'!P332*SUM($Z$16:$AE$16)/6,IF(AND($M$1=2008,'Calculation sheet'!$AQ332="1999-2012"),'Result 2005-2012'!P332*SUM($AA$16:$AE$16)/5,IF(AND($M$1=2009,'Calculation sheet'!$AQ332="1999-2012"),'Result 2005-2012'!P332*SUM($AB$16:$AE$16)/4,IF(AND($M$1=2010,'Calculation sheet'!$AQ332="1999-2012"),'Result 2005-2012'!P332*SUM($AC$16:$AE$16)/3,IF(AND($M$1=2011,'Calculation sheet'!$AQ332="1999-2012"),'Result 2005-2012'!P332*SUM($AD$16:$AE$16)/2,IF(AND($M$1=2012,'Calculation sheet'!$AQ332="1999-2012"),'Result 2005-2012'!P332*$AE$16,""))))))))))))))))</f>
        <v/>
      </c>
      <c r="Q332" s="12" t="str">
        <f t="shared" si="18"/>
        <v/>
      </c>
      <c r="R332" s="14" t="str">
        <f t="shared" si="19"/>
        <v/>
      </c>
    </row>
    <row r="333" spans="1:18" x14ac:dyDescent="0.3">
      <c r="A333" s="4" t="str">
        <f>IF('Input data'!A348="","",'Input data'!A348)</f>
        <v/>
      </c>
      <c r="B333" s="4" t="str">
        <f>IF('Input data'!B348="","",'Input data'!B348)</f>
        <v/>
      </c>
      <c r="C333" s="4" t="str">
        <f>IF('Input data'!C348="","",'Input data'!C348)</f>
        <v/>
      </c>
      <c r="D333" s="4" t="str">
        <f>IF('Input data'!D348="","",'Input data'!D348)</f>
        <v/>
      </c>
      <c r="E333" s="4" t="str">
        <f>IF('Input data'!E348="","",'Input data'!E348)</f>
        <v/>
      </c>
      <c r="F333" s="4" t="str">
        <f>IF('Input data'!F348="","",'Input data'!F348)</f>
        <v/>
      </c>
      <c r="G333" s="4">
        <f>IF('Input data'!G348="","",'Input data'!G348)</f>
        <v>0</v>
      </c>
      <c r="H333" s="4" t="str">
        <f>IF('Input data'!H348&gt;0.5,'Input data'!H348,"")</f>
        <v/>
      </c>
      <c r="I333" s="4" t="str">
        <f>IF('Input data'!I348="","",'Input data'!I348)</f>
        <v/>
      </c>
      <c r="J333" s="12" t="str">
        <f>IF('Result 2005-2012'!$R333="","",IF($M$1=2005,'Result 2005-2012'!J333,IF(AND($M$1=2006,'Calculation sheet'!$AQ333="2005-2012"),'Result 2005-2012'!J333*SUM($Y$7:$AE$7)/7,IF(AND($M$1=2007,'Calculation sheet'!$AQ333="2005-2012"),'Result 2005-2012'!J333*SUM($Z$7:$AE$7)/6,IF(AND($M$1=2008,'Calculation sheet'!$AQ333="2005-2012"),'Result 2005-2012'!J333*SUM($AA$7:$AE$7)/5,IF(AND($M$1=2009,'Calculation sheet'!$AQ333="2005-2012"),'Result 2005-2012'!J333*SUM($AB$7:$AE$7)/4,IF(AND($M$1=2010,'Calculation sheet'!$AQ333="2005-2012"),'Result 2005-2012'!J333*SUM($AC$7:$AE$7)/3,IF(AND($M$1=2011,'Calculation sheet'!$AQ333="2005-2012"),'Result 2005-2012'!J333*SUM($AD$7:$AE$7)/2,IF(AND($M$1=2012,'Calculation sheet'!$AQ333="2005-2012"),'Result 2005-2012'!J333*$AE$7,IF(AND($M$1=2006,'Calculation sheet'!$AQ333="1999-2012"),'Result 2005-2012'!J333*SUM($Y$16:$AE$16)/7,IF(AND($M$1=2007,'Calculation sheet'!$AQ333="1999-2012"),'Result 2005-2012'!J333*SUM($Z$16:$AE$16)/6,IF(AND($M$1=2008,'Calculation sheet'!$AQ333="1999-2012"),'Result 2005-2012'!J333*SUM($AA$16:$AE$16)/5,IF(AND($M$1=2009,'Calculation sheet'!$AQ333="1999-2012"),'Result 2005-2012'!J333*SUM($AB$16:$AE$16)/4,IF(AND($M$1=2010,'Calculation sheet'!$AQ333="1999-2012"),'Result 2005-2012'!J333*SUM($AC$16:$AE$16)/3,IF(AND($M$1=2011,'Calculation sheet'!$AQ333="1999-2012"),'Result 2005-2012'!J333*SUM($AD$16:$AE$16)/2,IF(AND($M$1=2012,'Calculation sheet'!$AQ333="1999-2012"),'Result 2005-2012'!J333*$AE$16,""))))))))))))))))</f>
        <v/>
      </c>
      <c r="K333" s="12" t="str">
        <f>IF('Result 2005-2012'!$R333="","",IF($M$1=2005,'Result 2005-2012'!K333,IF(AND($M$1=2006,'Calculation sheet'!$AQ333="2005-2012"),'Result 2005-2012'!K333*SUM($Y$8:$AE$8)/7,IF(AND($M$1=2007,'Calculation sheet'!$AQ333="2005-2012"),'Result 2005-2012'!K333*SUM($Z$8:$AE$8)/6,IF(AND($M$1=2008,'Calculation sheet'!$AQ333="2005-2012"),'Result 2005-2012'!K333*SUM($AA$8:$AE$8)/5,IF(AND($M$1=2009,'Calculation sheet'!$AQ333="2005-2012"),'Result 2005-2012'!K333*SUM($AB$8:$AE$8)/4,IF(AND($M$1=2010,'Calculation sheet'!$AQ333="2005-2012"),'Result 2005-2012'!K333*SUM($AC$8:$AE$8)/3,IF(AND($M$1=2011,'Calculation sheet'!$AQ333="2005-2012"),'Result 2005-2012'!K333*SUM($AD$8:$AE$8)/2,IF(AND($M$1=2012,'Calculation sheet'!$AQ333="2005-2012"),'Result 2005-2012'!K333*$AE$8,IF(AND($M$1=2006,'Calculation sheet'!$AQ333="1999-2012"),'Result 2005-2012'!K333*SUM($Y$17:$AE$17)/7,IF(AND($M$1=2007,'Calculation sheet'!$AQ333="1999-2012"),'Result 2005-2012'!K333*SUM($Z$17:$AE$17)/6,IF(AND($M$1=2008,'Calculation sheet'!$AQ333="1999-2012"),'Result 2005-2012'!K333*SUM($AA$17:$AE$17)/5,IF(AND($M$1=2009,'Calculation sheet'!$AQ333="1999-2012"),'Result 2005-2012'!K333*SUM($AB$17:$AE$17)/4,IF(AND($M$1=2010,'Calculation sheet'!$AQ333="1999-2012"),'Result 2005-2012'!K333*SUM($AC$17:$AE$17)/3,IF(AND($M$1=2011,'Calculation sheet'!$AQ333="1999-2012"),'Result 2005-2012'!K333*SUM($AD$17:$AE$17)/2,IF(AND($M$1=2012,'Calculation sheet'!$AQ333="1999-2012"),'Result 2005-2012'!K333*$AE$17,""))))))))))))))))</f>
        <v/>
      </c>
      <c r="L333" s="12" t="str">
        <f>IF('Result 2005-2012'!$R333="","",IF($M$1=2005,'Result 2005-2012'!L333,IF(AND($M$1=2006,'Calculation sheet'!$AQ333="2005-2012"),'Result 2005-2012'!L333*SUM($Y$9:$AE$9)/7,IF(AND($M$1=2007,'Calculation sheet'!$AQ333="2005-2012"),'Result 2005-2012'!L333*SUM($Z$9:$AE$9)/6,IF(AND($M$1=2008,'Calculation sheet'!$AQ333="2005-2012"),'Result 2005-2012'!L333*SUM($AA$9:$AE$9)/5,IF(AND($M$1=2009,'Calculation sheet'!$AQ333="2005-2012"),'Result 2005-2012'!L333*SUM($AB$9:$AE$9)/4,IF(AND($M$1=2010,'Calculation sheet'!$AQ333="2005-2012"),'Result 2005-2012'!L333*SUM($AC$9:$AE$9)/3,IF(AND($M$1=2011,'Calculation sheet'!$AQ333="2005-2012"),'Result 2005-2012'!L333*SUM($AD$9:$AE$9)/2,IF(AND($M$1=2012,'Calculation sheet'!$AQ333="2005-2012"),'Result 2005-2012'!L333*$AE$9,IF(AND($M$1=2006,'Calculation sheet'!$AQ333="1999-2012"),'Result 2005-2012'!L333*SUM($Y$18:$AE$18)/7,IF(AND($M$1=2007,'Calculation sheet'!$AQ333="1999-2012"),'Result 2005-2012'!L333*SUM($Z$18:$AE$18)/6,IF(AND($M$1=2008,'Calculation sheet'!$AQ333="1999-2012"),'Result 2005-2012'!L333*SUM($AA$18:$AE$18)/5,IF(AND($M$1=2009,'Calculation sheet'!$AQ333="1999-2012"),'Result 2005-2012'!L333*SUM($AB$18:$AE$18)/4,IF(AND($M$1=2010,'Calculation sheet'!$AQ333="1999-2012"),'Result 2005-2012'!L333*SUM($AC$18:$AE$18)/3,IF(AND($M$1=2011,'Calculation sheet'!$AQ333="1999-2012"),'Result 2005-2012'!L333*SUM($AD$18:$AE$18)/2,IF(AND($M$1=2012,'Calculation sheet'!$AQ333="1999-2012"),'Result 2005-2012'!L333*$AE$18,""))))))))))))))))</f>
        <v/>
      </c>
      <c r="M333" s="12" t="str">
        <f t="shared" si="17"/>
        <v/>
      </c>
      <c r="N333" s="12" t="str">
        <f>IF('Result 2005-2012'!$R333="","",IF($M$1=2005,'Result 2005-2012'!N333,IF(AND($M$1=2006,'Calculation sheet'!$AQ333="2005-2012"),'Result 2005-2012'!N333*SUM($Y$10:$AE$10)/7,IF(AND($M$1=2007,'Calculation sheet'!$AQ333="2005-2012"),'Result 2005-2012'!N333*SUM($Z$10:$AE$10)/6,IF(AND($M$1=2008,'Calculation sheet'!$AQ333="2005-2012"),'Result 2005-2012'!N333*SUM($AA$10:$AE$10)/5,IF(AND($M$1=2009,'Calculation sheet'!$AQ333="2005-2012"),'Result 2005-2012'!N333*SUM($AB$10:$AE$10)/4,IF(AND($M$1=2010,'Calculation sheet'!$AQ333="2005-2012"),'Result 2005-2012'!N333*SUM($AC$10:$AE$10)/3,IF(AND($M$1=2011,'Calculation sheet'!$AQ333="2005-2012"),'Result 2005-2012'!N333*SUM($AD$10:$AE$10)/2,IF(AND($M$1=2012,'Calculation sheet'!$AQ333="2005-2012"),'Result 2005-2012'!N333*$AE$10,IF(AND($M$1=2006,'Calculation sheet'!$AQ333="1999-2012"),'Result 2005-2012'!N333*SUM($Y$16:$AE$16)/7,IF(AND($M$1=2007,'Calculation sheet'!$AQ333="1999-2012"),'Result 2005-2012'!N333*SUM($Z$16:$AE$16)/6,IF(AND($M$1=2008,'Calculation sheet'!$AQ333="1999-2012"),'Result 2005-2012'!N333*SUM($AA$16:$AE$16)/5,IF(AND($M$1=2009,'Calculation sheet'!$AQ333="1999-2012"),'Result 2005-2012'!N333*SUM($AB$16:$AE$16)/4,IF(AND($M$1=2010,'Calculation sheet'!$AQ333="1999-2012"),'Result 2005-2012'!N333*SUM($AC$16:$AE$16)/3,IF(AND($M$1=2011,'Calculation sheet'!$AQ333="1999-2012"),'Result 2005-2012'!N333*SUM($AD$16:$AE$16)/2,IF(AND($M$1=2012,'Calculation sheet'!$AQ333="1999-2012"),'Result 2005-2012'!N333*$AE$16,""))))))))))))))))</f>
        <v/>
      </c>
      <c r="O333" s="12" t="str">
        <f>IF('Result 2005-2012'!$R333="","",IF($M$1=2005,'Result 2005-2012'!O333,IF(AND($M$1=2006,'Calculation sheet'!$AQ333="2005-2012"),'Result 2005-2012'!O333*SUM($Y$10:$AE$10)/7,IF(AND($M$1=2007,'Calculation sheet'!$AQ333="2005-2012"),'Result 2005-2012'!O333*SUM($Z$10:$AE$10)/6,IF(AND($M$1=2008,'Calculation sheet'!$AQ333="2005-2012"),'Result 2005-2012'!O333*SUM($AA$10:$AE$10)/5,IF(AND($M$1=2009,'Calculation sheet'!$AQ333="2005-2012"),'Result 2005-2012'!O333*SUM($AB$10:$AE$10)/4,IF(AND($M$1=2010,'Calculation sheet'!$AQ333="2005-2012"),'Result 2005-2012'!O333*SUM($AC$10:$AE$10)/3,IF(AND($M$1=2011,'Calculation sheet'!$AQ333="2005-2012"),'Result 2005-2012'!O333*SUM($AD$10:$AE$10)/2,IF(AND($M$1=2012,'Calculation sheet'!$AQ333="2005-2012"),'Result 2005-2012'!O333*$AE$10,IF(AND($M$1=2006,'Calculation sheet'!$AQ333="1999-2012"),'Result 2005-2012'!O333*SUM($Y$16:$AE$16)/7,IF(AND($M$1=2007,'Calculation sheet'!$AQ333="1999-2012"),'Result 2005-2012'!O333*SUM($Z$16:$AE$16)/6,IF(AND($M$1=2008,'Calculation sheet'!$AQ333="1999-2012"),'Result 2005-2012'!O333*SUM($AA$16:$AE$16)/5,IF(AND($M$1=2009,'Calculation sheet'!$AQ333="1999-2012"),'Result 2005-2012'!O333*SUM($AB$16:$AE$16)/4,IF(AND($M$1=2010,'Calculation sheet'!$AQ333="1999-2012"),'Result 2005-2012'!O333*SUM($AC$16:$AE$16)/3,IF(AND($M$1=2011,'Calculation sheet'!$AQ333="1999-2012"),'Result 2005-2012'!O333*SUM($AD$16:$AE$16)/2,IF(AND($M$1=2012,'Calculation sheet'!$AQ333="1999-2012"),'Result 2005-2012'!O333*$AE$16,""))))))))))))))))</f>
        <v/>
      </c>
      <c r="P333" s="12" t="str">
        <f>IF('Result 2005-2012'!$R333="","",IF($M$1=2005,'Result 2005-2012'!P333,IF(AND($M$1=2006,'Calculation sheet'!$AQ333="2005-2012"),'Result 2005-2012'!P333*SUM($Y$11:$AE$11)/7,IF(AND($M$1=2007,'Calculation sheet'!$AQ333="2005-2012"),'Result 2005-2012'!P333*SUM($Z$11:$AE$11)/6,IF(AND($M$1=2008,'Calculation sheet'!$AQ333="2005-2012"),'Result 2005-2012'!P333*SUM($AA$11:$AE$11)/5,IF(AND($M$1=2009,'Calculation sheet'!$AQ333="2005-2012"),'Result 2005-2012'!P333*SUM($AB$11:$AE$11)/4,IF(AND($M$1=2010,'Calculation sheet'!$AQ333="2005-2012"),'Result 2005-2012'!P333*SUM($AC$11:$AE$11)/3,IF(AND($M$1=2011,'Calculation sheet'!$AQ333="2005-2012"),'Result 2005-2012'!P333*SUM($AD$11:$AE$11)/2,IF(AND($M$1=2012,'Calculation sheet'!$AQ333="2005-2012"),'Result 2005-2012'!P333*$AE$11,IF(AND($M$1=2006,'Calculation sheet'!$AQ333="1999-2012"),'Result 2005-2012'!P333*SUM($Y$16:$AE$16)/7,IF(AND($M$1=2007,'Calculation sheet'!$AQ333="1999-2012"),'Result 2005-2012'!P333*SUM($Z$16:$AE$16)/6,IF(AND($M$1=2008,'Calculation sheet'!$AQ333="1999-2012"),'Result 2005-2012'!P333*SUM($AA$16:$AE$16)/5,IF(AND($M$1=2009,'Calculation sheet'!$AQ333="1999-2012"),'Result 2005-2012'!P333*SUM($AB$16:$AE$16)/4,IF(AND($M$1=2010,'Calculation sheet'!$AQ333="1999-2012"),'Result 2005-2012'!P333*SUM($AC$16:$AE$16)/3,IF(AND($M$1=2011,'Calculation sheet'!$AQ333="1999-2012"),'Result 2005-2012'!P333*SUM($AD$16:$AE$16)/2,IF(AND($M$1=2012,'Calculation sheet'!$AQ333="1999-2012"),'Result 2005-2012'!P333*$AE$16,""))))))))))))))))</f>
        <v/>
      </c>
      <c r="Q333" s="12" t="str">
        <f t="shared" si="18"/>
        <v/>
      </c>
      <c r="R333" s="14" t="str">
        <f t="shared" si="19"/>
        <v/>
      </c>
    </row>
    <row r="334" spans="1:18" x14ac:dyDescent="0.3">
      <c r="A334" s="4" t="str">
        <f>IF('Input data'!A349="","",'Input data'!A349)</f>
        <v/>
      </c>
      <c r="B334" s="4" t="str">
        <f>IF('Input data'!B349="","",'Input data'!B349)</f>
        <v/>
      </c>
      <c r="C334" s="4" t="str">
        <f>IF('Input data'!C349="","",'Input data'!C349)</f>
        <v/>
      </c>
      <c r="D334" s="4" t="str">
        <f>IF('Input data'!D349="","",'Input data'!D349)</f>
        <v/>
      </c>
      <c r="E334" s="4" t="str">
        <f>IF('Input data'!E349="","",'Input data'!E349)</f>
        <v/>
      </c>
      <c r="F334" s="4" t="str">
        <f>IF('Input data'!F349="","",'Input data'!F349)</f>
        <v/>
      </c>
      <c r="G334" s="4">
        <f>IF('Input data'!G349="","",'Input data'!G349)</f>
        <v>0</v>
      </c>
      <c r="H334" s="4" t="str">
        <f>IF('Input data'!H349&gt;0.5,'Input data'!H349,"")</f>
        <v/>
      </c>
      <c r="I334" s="4" t="str">
        <f>IF('Input data'!I349="","",'Input data'!I349)</f>
        <v/>
      </c>
      <c r="J334" s="12" t="str">
        <f>IF('Result 2005-2012'!$R334="","",IF($M$1=2005,'Result 2005-2012'!J334,IF(AND($M$1=2006,'Calculation sheet'!$AQ334="2005-2012"),'Result 2005-2012'!J334*SUM($Y$7:$AE$7)/7,IF(AND($M$1=2007,'Calculation sheet'!$AQ334="2005-2012"),'Result 2005-2012'!J334*SUM($Z$7:$AE$7)/6,IF(AND($M$1=2008,'Calculation sheet'!$AQ334="2005-2012"),'Result 2005-2012'!J334*SUM($AA$7:$AE$7)/5,IF(AND($M$1=2009,'Calculation sheet'!$AQ334="2005-2012"),'Result 2005-2012'!J334*SUM($AB$7:$AE$7)/4,IF(AND($M$1=2010,'Calculation sheet'!$AQ334="2005-2012"),'Result 2005-2012'!J334*SUM($AC$7:$AE$7)/3,IF(AND($M$1=2011,'Calculation sheet'!$AQ334="2005-2012"),'Result 2005-2012'!J334*SUM($AD$7:$AE$7)/2,IF(AND($M$1=2012,'Calculation sheet'!$AQ334="2005-2012"),'Result 2005-2012'!J334*$AE$7,IF(AND($M$1=2006,'Calculation sheet'!$AQ334="1999-2012"),'Result 2005-2012'!J334*SUM($Y$16:$AE$16)/7,IF(AND($M$1=2007,'Calculation sheet'!$AQ334="1999-2012"),'Result 2005-2012'!J334*SUM($Z$16:$AE$16)/6,IF(AND($M$1=2008,'Calculation sheet'!$AQ334="1999-2012"),'Result 2005-2012'!J334*SUM($AA$16:$AE$16)/5,IF(AND($M$1=2009,'Calculation sheet'!$AQ334="1999-2012"),'Result 2005-2012'!J334*SUM($AB$16:$AE$16)/4,IF(AND($M$1=2010,'Calculation sheet'!$AQ334="1999-2012"),'Result 2005-2012'!J334*SUM($AC$16:$AE$16)/3,IF(AND($M$1=2011,'Calculation sheet'!$AQ334="1999-2012"),'Result 2005-2012'!J334*SUM($AD$16:$AE$16)/2,IF(AND($M$1=2012,'Calculation sheet'!$AQ334="1999-2012"),'Result 2005-2012'!J334*$AE$16,""))))))))))))))))</f>
        <v/>
      </c>
      <c r="K334" s="12" t="str">
        <f>IF('Result 2005-2012'!$R334="","",IF($M$1=2005,'Result 2005-2012'!K334,IF(AND($M$1=2006,'Calculation sheet'!$AQ334="2005-2012"),'Result 2005-2012'!K334*SUM($Y$8:$AE$8)/7,IF(AND($M$1=2007,'Calculation sheet'!$AQ334="2005-2012"),'Result 2005-2012'!K334*SUM($Z$8:$AE$8)/6,IF(AND($M$1=2008,'Calculation sheet'!$AQ334="2005-2012"),'Result 2005-2012'!K334*SUM($AA$8:$AE$8)/5,IF(AND($M$1=2009,'Calculation sheet'!$AQ334="2005-2012"),'Result 2005-2012'!K334*SUM($AB$8:$AE$8)/4,IF(AND($M$1=2010,'Calculation sheet'!$AQ334="2005-2012"),'Result 2005-2012'!K334*SUM($AC$8:$AE$8)/3,IF(AND($M$1=2011,'Calculation sheet'!$AQ334="2005-2012"),'Result 2005-2012'!K334*SUM($AD$8:$AE$8)/2,IF(AND($M$1=2012,'Calculation sheet'!$AQ334="2005-2012"),'Result 2005-2012'!K334*$AE$8,IF(AND($M$1=2006,'Calculation sheet'!$AQ334="1999-2012"),'Result 2005-2012'!K334*SUM($Y$17:$AE$17)/7,IF(AND($M$1=2007,'Calculation sheet'!$AQ334="1999-2012"),'Result 2005-2012'!K334*SUM($Z$17:$AE$17)/6,IF(AND($M$1=2008,'Calculation sheet'!$AQ334="1999-2012"),'Result 2005-2012'!K334*SUM($AA$17:$AE$17)/5,IF(AND($M$1=2009,'Calculation sheet'!$AQ334="1999-2012"),'Result 2005-2012'!K334*SUM($AB$17:$AE$17)/4,IF(AND($M$1=2010,'Calculation sheet'!$AQ334="1999-2012"),'Result 2005-2012'!K334*SUM($AC$17:$AE$17)/3,IF(AND($M$1=2011,'Calculation sheet'!$AQ334="1999-2012"),'Result 2005-2012'!K334*SUM($AD$17:$AE$17)/2,IF(AND($M$1=2012,'Calculation sheet'!$AQ334="1999-2012"),'Result 2005-2012'!K334*$AE$17,""))))))))))))))))</f>
        <v/>
      </c>
      <c r="L334" s="12" t="str">
        <f>IF('Result 2005-2012'!$R334="","",IF($M$1=2005,'Result 2005-2012'!L334,IF(AND($M$1=2006,'Calculation sheet'!$AQ334="2005-2012"),'Result 2005-2012'!L334*SUM($Y$9:$AE$9)/7,IF(AND($M$1=2007,'Calculation sheet'!$AQ334="2005-2012"),'Result 2005-2012'!L334*SUM($Z$9:$AE$9)/6,IF(AND($M$1=2008,'Calculation sheet'!$AQ334="2005-2012"),'Result 2005-2012'!L334*SUM($AA$9:$AE$9)/5,IF(AND($M$1=2009,'Calculation sheet'!$AQ334="2005-2012"),'Result 2005-2012'!L334*SUM($AB$9:$AE$9)/4,IF(AND($M$1=2010,'Calculation sheet'!$AQ334="2005-2012"),'Result 2005-2012'!L334*SUM($AC$9:$AE$9)/3,IF(AND($M$1=2011,'Calculation sheet'!$AQ334="2005-2012"),'Result 2005-2012'!L334*SUM($AD$9:$AE$9)/2,IF(AND($M$1=2012,'Calculation sheet'!$AQ334="2005-2012"),'Result 2005-2012'!L334*$AE$9,IF(AND($M$1=2006,'Calculation sheet'!$AQ334="1999-2012"),'Result 2005-2012'!L334*SUM($Y$18:$AE$18)/7,IF(AND($M$1=2007,'Calculation sheet'!$AQ334="1999-2012"),'Result 2005-2012'!L334*SUM($Z$18:$AE$18)/6,IF(AND($M$1=2008,'Calculation sheet'!$AQ334="1999-2012"),'Result 2005-2012'!L334*SUM($AA$18:$AE$18)/5,IF(AND($M$1=2009,'Calculation sheet'!$AQ334="1999-2012"),'Result 2005-2012'!L334*SUM($AB$18:$AE$18)/4,IF(AND($M$1=2010,'Calculation sheet'!$AQ334="1999-2012"),'Result 2005-2012'!L334*SUM($AC$18:$AE$18)/3,IF(AND($M$1=2011,'Calculation sheet'!$AQ334="1999-2012"),'Result 2005-2012'!L334*SUM($AD$18:$AE$18)/2,IF(AND($M$1=2012,'Calculation sheet'!$AQ334="1999-2012"),'Result 2005-2012'!L334*$AE$18,""))))))))))))))))</f>
        <v/>
      </c>
      <c r="M334" s="12" t="str">
        <f t="shared" si="17"/>
        <v/>
      </c>
      <c r="N334" s="12" t="str">
        <f>IF('Result 2005-2012'!$R334="","",IF($M$1=2005,'Result 2005-2012'!N334,IF(AND($M$1=2006,'Calculation sheet'!$AQ334="2005-2012"),'Result 2005-2012'!N334*SUM($Y$10:$AE$10)/7,IF(AND($M$1=2007,'Calculation sheet'!$AQ334="2005-2012"),'Result 2005-2012'!N334*SUM($Z$10:$AE$10)/6,IF(AND($M$1=2008,'Calculation sheet'!$AQ334="2005-2012"),'Result 2005-2012'!N334*SUM($AA$10:$AE$10)/5,IF(AND($M$1=2009,'Calculation sheet'!$AQ334="2005-2012"),'Result 2005-2012'!N334*SUM($AB$10:$AE$10)/4,IF(AND($M$1=2010,'Calculation sheet'!$AQ334="2005-2012"),'Result 2005-2012'!N334*SUM($AC$10:$AE$10)/3,IF(AND($M$1=2011,'Calculation sheet'!$AQ334="2005-2012"),'Result 2005-2012'!N334*SUM($AD$10:$AE$10)/2,IF(AND($M$1=2012,'Calculation sheet'!$AQ334="2005-2012"),'Result 2005-2012'!N334*$AE$10,IF(AND($M$1=2006,'Calculation sheet'!$AQ334="1999-2012"),'Result 2005-2012'!N334*SUM($Y$16:$AE$16)/7,IF(AND($M$1=2007,'Calculation sheet'!$AQ334="1999-2012"),'Result 2005-2012'!N334*SUM($Z$16:$AE$16)/6,IF(AND($M$1=2008,'Calculation sheet'!$AQ334="1999-2012"),'Result 2005-2012'!N334*SUM($AA$16:$AE$16)/5,IF(AND($M$1=2009,'Calculation sheet'!$AQ334="1999-2012"),'Result 2005-2012'!N334*SUM($AB$16:$AE$16)/4,IF(AND($M$1=2010,'Calculation sheet'!$AQ334="1999-2012"),'Result 2005-2012'!N334*SUM($AC$16:$AE$16)/3,IF(AND($M$1=2011,'Calculation sheet'!$AQ334="1999-2012"),'Result 2005-2012'!N334*SUM($AD$16:$AE$16)/2,IF(AND($M$1=2012,'Calculation sheet'!$AQ334="1999-2012"),'Result 2005-2012'!N334*$AE$16,""))))))))))))))))</f>
        <v/>
      </c>
      <c r="O334" s="12" t="str">
        <f>IF('Result 2005-2012'!$R334="","",IF($M$1=2005,'Result 2005-2012'!O334,IF(AND($M$1=2006,'Calculation sheet'!$AQ334="2005-2012"),'Result 2005-2012'!O334*SUM($Y$10:$AE$10)/7,IF(AND($M$1=2007,'Calculation sheet'!$AQ334="2005-2012"),'Result 2005-2012'!O334*SUM($Z$10:$AE$10)/6,IF(AND($M$1=2008,'Calculation sheet'!$AQ334="2005-2012"),'Result 2005-2012'!O334*SUM($AA$10:$AE$10)/5,IF(AND($M$1=2009,'Calculation sheet'!$AQ334="2005-2012"),'Result 2005-2012'!O334*SUM($AB$10:$AE$10)/4,IF(AND($M$1=2010,'Calculation sheet'!$AQ334="2005-2012"),'Result 2005-2012'!O334*SUM($AC$10:$AE$10)/3,IF(AND($M$1=2011,'Calculation sheet'!$AQ334="2005-2012"),'Result 2005-2012'!O334*SUM($AD$10:$AE$10)/2,IF(AND($M$1=2012,'Calculation sheet'!$AQ334="2005-2012"),'Result 2005-2012'!O334*$AE$10,IF(AND($M$1=2006,'Calculation sheet'!$AQ334="1999-2012"),'Result 2005-2012'!O334*SUM($Y$16:$AE$16)/7,IF(AND($M$1=2007,'Calculation sheet'!$AQ334="1999-2012"),'Result 2005-2012'!O334*SUM($Z$16:$AE$16)/6,IF(AND($M$1=2008,'Calculation sheet'!$AQ334="1999-2012"),'Result 2005-2012'!O334*SUM($AA$16:$AE$16)/5,IF(AND($M$1=2009,'Calculation sheet'!$AQ334="1999-2012"),'Result 2005-2012'!O334*SUM($AB$16:$AE$16)/4,IF(AND($M$1=2010,'Calculation sheet'!$AQ334="1999-2012"),'Result 2005-2012'!O334*SUM($AC$16:$AE$16)/3,IF(AND($M$1=2011,'Calculation sheet'!$AQ334="1999-2012"),'Result 2005-2012'!O334*SUM($AD$16:$AE$16)/2,IF(AND($M$1=2012,'Calculation sheet'!$AQ334="1999-2012"),'Result 2005-2012'!O334*$AE$16,""))))))))))))))))</f>
        <v/>
      </c>
      <c r="P334" s="12" t="str">
        <f>IF('Result 2005-2012'!$R334="","",IF($M$1=2005,'Result 2005-2012'!P334,IF(AND($M$1=2006,'Calculation sheet'!$AQ334="2005-2012"),'Result 2005-2012'!P334*SUM($Y$11:$AE$11)/7,IF(AND($M$1=2007,'Calculation sheet'!$AQ334="2005-2012"),'Result 2005-2012'!P334*SUM($Z$11:$AE$11)/6,IF(AND($M$1=2008,'Calculation sheet'!$AQ334="2005-2012"),'Result 2005-2012'!P334*SUM($AA$11:$AE$11)/5,IF(AND($M$1=2009,'Calculation sheet'!$AQ334="2005-2012"),'Result 2005-2012'!P334*SUM($AB$11:$AE$11)/4,IF(AND($M$1=2010,'Calculation sheet'!$AQ334="2005-2012"),'Result 2005-2012'!P334*SUM($AC$11:$AE$11)/3,IF(AND($M$1=2011,'Calculation sheet'!$AQ334="2005-2012"),'Result 2005-2012'!P334*SUM($AD$11:$AE$11)/2,IF(AND($M$1=2012,'Calculation sheet'!$AQ334="2005-2012"),'Result 2005-2012'!P334*$AE$11,IF(AND($M$1=2006,'Calculation sheet'!$AQ334="1999-2012"),'Result 2005-2012'!P334*SUM($Y$16:$AE$16)/7,IF(AND($M$1=2007,'Calculation sheet'!$AQ334="1999-2012"),'Result 2005-2012'!P334*SUM($Z$16:$AE$16)/6,IF(AND($M$1=2008,'Calculation sheet'!$AQ334="1999-2012"),'Result 2005-2012'!P334*SUM($AA$16:$AE$16)/5,IF(AND($M$1=2009,'Calculation sheet'!$AQ334="1999-2012"),'Result 2005-2012'!P334*SUM($AB$16:$AE$16)/4,IF(AND($M$1=2010,'Calculation sheet'!$AQ334="1999-2012"),'Result 2005-2012'!P334*SUM($AC$16:$AE$16)/3,IF(AND($M$1=2011,'Calculation sheet'!$AQ334="1999-2012"),'Result 2005-2012'!P334*SUM($AD$16:$AE$16)/2,IF(AND($M$1=2012,'Calculation sheet'!$AQ334="1999-2012"),'Result 2005-2012'!P334*$AE$16,""))))))))))))))))</f>
        <v/>
      </c>
      <c r="Q334" s="12" t="str">
        <f t="shared" si="18"/>
        <v/>
      </c>
      <c r="R334" s="14" t="str">
        <f t="shared" si="19"/>
        <v/>
      </c>
    </row>
    <row r="335" spans="1:18" x14ac:dyDescent="0.3">
      <c r="A335" s="4" t="str">
        <f>IF('Input data'!A350="","",'Input data'!A350)</f>
        <v/>
      </c>
      <c r="B335" s="4" t="str">
        <f>IF('Input data'!B350="","",'Input data'!B350)</f>
        <v/>
      </c>
      <c r="C335" s="4" t="str">
        <f>IF('Input data'!C350="","",'Input data'!C350)</f>
        <v/>
      </c>
      <c r="D335" s="4" t="str">
        <f>IF('Input data'!D350="","",'Input data'!D350)</f>
        <v/>
      </c>
      <c r="E335" s="4" t="str">
        <f>IF('Input data'!E350="","",'Input data'!E350)</f>
        <v/>
      </c>
      <c r="F335" s="4" t="str">
        <f>IF('Input data'!F350="","",'Input data'!F350)</f>
        <v/>
      </c>
      <c r="G335" s="4">
        <f>IF('Input data'!G350="","",'Input data'!G350)</f>
        <v>0</v>
      </c>
      <c r="H335" s="4" t="str">
        <f>IF('Input data'!H350&gt;0.5,'Input data'!H350,"")</f>
        <v/>
      </c>
      <c r="I335" s="4" t="str">
        <f>IF('Input data'!I350="","",'Input data'!I350)</f>
        <v/>
      </c>
      <c r="J335" s="12" t="str">
        <f>IF('Result 2005-2012'!$R335="","",IF($M$1=2005,'Result 2005-2012'!J335,IF(AND($M$1=2006,'Calculation sheet'!$AQ335="2005-2012"),'Result 2005-2012'!J335*SUM($Y$7:$AE$7)/7,IF(AND($M$1=2007,'Calculation sheet'!$AQ335="2005-2012"),'Result 2005-2012'!J335*SUM($Z$7:$AE$7)/6,IF(AND($M$1=2008,'Calculation sheet'!$AQ335="2005-2012"),'Result 2005-2012'!J335*SUM($AA$7:$AE$7)/5,IF(AND($M$1=2009,'Calculation sheet'!$AQ335="2005-2012"),'Result 2005-2012'!J335*SUM($AB$7:$AE$7)/4,IF(AND($M$1=2010,'Calculation sheet'!$AQ335="2005-2012"),'Result 2005-2012'!J335*SUM($AC$7:$AE$7)/3,IF(AND($M$1=2011,'Calculation sheet'!$AQ335="2005-2012"),'Result 2005-2012'!J335*SUM($AD$7:$AE$7)/2,IF(AND($M$1=2012,'Calculation sheet'!$AQ335="2005-2012"),'Result 2005-2012'!J335*$AE$7,IF(AND($M$1=2006,'Calculation sheet'!$AQ335="1999-2012"),'Result 2005-2012'!J335*SUM($Y$16:$AE$16)/7,IF(AND($M$1=2007,'Calculation sheet'!$AQ335="1999-2012"),'Result 2005-2012'!J335*SUM($Z$16:$AE$16)/6,IF(AND($M$1=2008,'Calculation sheet'!$AQ335="1999-2012"),'Result 2005-2012'!J335*SUM($AA$16:$AE$16)/5,IF(AND($M$1=2009,'Calculation sheet'!$AQ335="1999-2012"),'Result 2005-2012'!J335*SUM($AB$16:$AE$16)/4,IF(AND($M$1=2010,'Calculation sheet'!$AQ335="1999-2012"),'Result 2005-2012'!J335*SUM($AC$16:$AE$16)/3,IF(AND($M$1=2011,'Calculation sheet'!$AQ335="1999-2012"),'Result 2005-2012'!J335*SUM($AD$16:$AE$16)/2,IF(AND($M$1=2012,'Calculation sheet'!$AQ335="1999-2012"),'Result 2005-2012'!J335*$AE$16,""))))))))))))))))</f>
        <v/>
      </c>
      <c r="K335" s="12" t="str">
        <f>IF('Result 2005-2012'!$R335="","",IF($M$1=2005,'Result 2005-2012'!K335,IF(AND($M$1=2006,'Calculation sheet'!$AQ335="2005-2012"),'Result 2005-2012'!K335*SUM($Y$8:$AE$8)/7,IF(AND($M$1=2007,'Calculation sheet'!$AQ335="2005-2012"),'Result 2005-2012'!K335*SUM($Z$8:$AE$8)/6,IF(AND($M$1=2008,'Calculation sheet'!$AQ335="2005-2012"),'Result 2005-2012'!K335*SUM($AA$8:$AE$8)/5,IF(AND($M$1=2009,'Calculation sheet'!$AQ335="2005-2012"),'Result 2005-2012'!K335*SUM($AB$8:$AE$8)/4,IF(AND($M$1=2010,'Calculation sheet'!$AQ335="2005-2012"),'Result 2005-2012'!K335*SUM($AC$8:$AE$8)/3,IF(AND($M$1=2011,'Calculation sheet'!$AQ335="2005-2012"),'Result 2005-2012'!K335*SUM($AD$8:$AE$8)/2,IF(AND($M$1=2012,'Calculation sheet'!$AQ335="2005-2012"),'Result 2005-2012'!K335*$AE$8,IF(AND($M$1=2006,'Calculation sheet'!$AQ335="1999-2012"),'Result 2005-2012'!K335*SUM($Y$17:$AE$17)/7,IF(AND($M$1=2007,'Calculation sheet'!$AQ335="1999-2012"),'Result 2005-2012'!K335*SUM($Z$17:$AE$17)/6,IF(AND($M$1=2008,'Calculation sheet'!$AQ335="1999-2012"),'Result 2005-2012'!K335*SUM($AA$17:$AE$17)/5,IF(AND($M$1=2009,'Calculation sheet'!$AQ335="1999-2012"),'Result 2005-2012'!K335*SUM($AB$17:$AE$17)/4,IF(AND($M$1=2010,'Calculation sheet'!$AQ335="1999-2012"),'Result 2005-2012'!K335*SUM($AC$17:$AE$17)/3,IF(AND($M$1=2011,'Calculation sheet'!$AQ335="1999-2012"),'Result 2005-2012'!K335*SUM($AD$17:$AE$17)/2,IF(AND($M$1=2012,'Calculation sheet'!$AQ335="1999-2012"),'Result 2005-2012'!K335*$AE$17,""))))))))))))))))</f>
        <v/>
      </c>
      <c r="L335" s="12" t="str">
        <f>IF('Result 2005-2012'!$R335="","",IF($M$1=2005,'Result 2005-2012'!L335,IF(AND($M$1=2006,'Calculation sheet'!$AQ335="2005-2012"),'Result 2005-2012'!L335*SUM($Y$9:$AE$9)/7,IF(AND($M$1=2007,'Calculation sheet'!$AQ335="2005-2012"),'Result 2005-2012'!L335*SUM($Z$9:$AE$9)/6,IF(AND($M$1=2008,'Calculation sheet'!$AQ335="2005-2012"),'Result 2005-2012'!L335*SUM($AA$9:$AE$9)/5,IF(AND($M$1=2009,'Calculation sheet'!$AQ335="2005-2012"),'Result 2005-2012'!L335*SUM($AB$9:$AE$9)/4,IF(AND($M$1=2010,'Calculation sheet'!$AQ335="2005-2012"),'Result 2005-2012'!L335*SUM($AC$9:$AE$9)/3,IF(AND($M$1=2011,'Calculation sheet'!$AQ335="2005-2012"),'Result 2005-2012'!L335*SUM($AD$9:$AE$9)/2,IF(AND($M$1=2012,'Calculation sheet'!$AQ335="2005-2012"),'Result 2005-2012'!L335*$AE$9,IF(AND($M$1=2006,'Calculation sheet'!$AQ335="1999-2012"),'Result 2005-2012'!L335*SUM($Y$18:$AE$18)/7,IF(AND($M$1=2007,'Calculation sheet'!$AQ335="1999-2012"),'Result 2005-2012'!L335*SUM($Z$18:$AE$18)/6,IF(AND($M$1=2008,'Calculation sheet'!$AQ335="1999-2012"),'Result 2005-2012'!L335*SUM($AA$18:$AE$18)/5,IF(AND($M$1=2009,'Calculation sheet'!$AQ335="1999-2012"),'Result 2005-2012'!L335*SUM($AB$18:$AE$18)/4,IF(AND($M$1=2010,'Calculation sheet'!$AQ335="1999-2012"),'Result 2005-2012'!L335*SUM($AC$18:$AE$18)/3,IF(AND($M$1=2011,'Calculation sheet'!$AQ335="1999-2012"),'Result 2005-2012'!L335*SUM($AD$18:$AE$18)/2,IF(AND($M$1=2012,'Calculation sheet'!$AQ335="1999-2012"),'Result 2005-2012'!L335*$AE$18,""))))))))))))))))</f>
        <v/>
      </c>
      <c r="M335" s="12" t="str">
        <f t="shared" si="17"/>
        <v/>
      </c>
      <c r="N335" s="12" t="str">
        <f>IF('Result 2005-2012'!$R335="","",IF($M$1=2005,'Result 2005-2012'!N335,IF(AND($M$1=2006,'Calculation sheet'!$AQ335="2005-2012"),'Result 2005-2012'!N335*SUM($Y$10:$AE$10)/7,IF(AND($M$1=2007,'Calculation sheet'!$AQ335="2005-2012"),'Result 2005-2012'!N335*SUM($Z$10:$AE$10)/6,IF(AND($M$1=2008,'Calculation sheet'!$AQ335="2005-2012"),'Result 2005-2012'!N335*SUM($AA$10:$AE$10)/5,IF(AND($M$1=2009,'Calculation sheet'!$AQ335="2005-2012"),'Result 2005-2012'!N335*SUM($AB$10:$AE$10)/4,IF(AND($M$1=2010,'Calculation sheet'!$AQ335="2005-2012"),'Result 2005-2012'!N335*SUM($AC$10:$AE$10)/3,IF(AND($M$1=2011,'Calculation sheet'!$AQ335="2005-2012"),'Result 2005-2012'!N335*SUM($AD$10:$AE$10)/2,IF(AND($M$1=2012,'Calculation sheet'!$AQ335="2005-2012"),'Result 2005-2012'!N335*$AE$10,IF(AND($M$1=2006,'Calculation sheet'!$AQ335="1999-2012"),'Result 2005-2012'!N335*SUM($Y$16:$AE$16)/7,IF(AND($M$1=2007,'Calculation sheet'!$AQ335="1999-2012"),'Result 2005-2012'!N335*SUM($Z$16:$AE$16)/6,IF(AND($M$1=2008,'Calculation sheet'!$AQ335="1999-2012"),'Result 2005-2012'!N335*SUM($AA$16:$AE$16)/5,IF(AND($M$1=2009,'Calculation sheet'!$AQ335="1999-2012"),'Result 2005-2012'!N335*SUM($AB$16:$AE$16)/4,IF(AND($M$1=2010,'Calculation sheet'!$AQ335="1999-2012"),'Result 2005-2012'!N335*SUM($AC$16:$AE$16)/3,IF(AND($M$1=2011,'Calculation sheet'!$AQ335="1999-2012"),'Result 2005-2012'!N335*SUM($AD$16:$AE$16)/2,IF(AND($M$1=2012,'Calculation sheet'!$AQ335="1999-2012"),'Result 2005-2012'!N335*$AE$16,""))))))))))))))))</f>
        <v/>
      </c>
      <c r="O335" s="12" t="str">
        <f>IF('Result 2005-2012'!$R335="","",IF($M$1=2005,'Result 2005-2012'!O335,IF(AND($M$1=2006,'Calculation sheet'!$AQ335="2005-2012"),'Result 2005-2012'!O335*SUM($Y$10:$AE$10)/7,IF(AND($M$1=2007,'Calculation sheet'!$AQ335="2005-2012"),'Result 2005-2012'!O335*SUM($Z$10:$AE$10)/6,IF(AND($M$1=2008,'Calculation sheet'!$AQ335="2005-2012"),'Result 2005-2012'!O335*SUM($AA$10:$AE$10)/5,IF(AND($M$1=2009,'Calculation sheet'!$AQ335="2005-2012"),'Result 2005-2012'!O335*SUM($AB$10:$AE$10)/4,IF(AND($M$1=2010,'Calculation sheet'!$AQ335="2005-2012"),'Result 2005-2012'!O335*SUM($AC$10:$AE$10)/3,IF(AND($M$1=2011,'Calculation sheet'!$AQ335="2005-2012"),'Result 2005-2012'!O335*SUM($AD$10:$AE$10)/2,IF(AND($M$1=2012,'Calculation sheet'!$AQ335="2005-2012"),'Result 2005-2012'!O335*$AE$10,IF(AND($M$1=2006,'Calculation sheet'!$AQ335="1999-2012"),'Result 2005-2012'!O335*SUM($Y$16:$AE$16)/7,IF(AND($M$1=2007,'Calculation sheet'!$AQ335="1999-2012"),'Result 2005-2012'!O335*SUM($Z$16:$AE$16)/6,IF(AND($M$1=2008,'Calculation sheet'!$AQ335="1999-2012"),'Result 2005-2012'!O335*SUM($AA$16:$AE$16)/5,IF(AND($M$1=2009,'Calculation sheet'!$AQ335="1999-2012"),'Result 2005-2012'!O335*SUM($AB$16:$AE$16)/4,IF(AND($M$1=2010,'Calculation sheet'!$AQ335="1999-2012"),'Result 2005-2012'!O335*SUM($AC$16:$AE$16)/3,IF(AND($M$1=2011,'Calculation sheet'!$AQ335="1999-2012"),'Result 2005-2012'!O335*SUM($AD$16:$AE$16)/2,IF(AND($M$1=2012,'Calculation sheet'!$AQ335="1999-2012"),'Result 2005-2012'!O335*$AE$16,""))))))))))))))))</f>
        <v/>
      </c>
      <c r="P335" s="12" t="str">
        <f>IF('Result 2005-2012'!$R335="","",IF($M$1=2005,'Result 2005-2012'!P335,IF(AND($M$1=2006,'Calculation sheet'!$AQ335="2005-2012"),'Result 2005-2012'!P335*SUM($Y$11:$AE$11)/7,IF(AND($M$1=2007,'Calculation sheet'!$AQ335="2005-2012"),'Result 2005-2012'!P335*SUM($Z$11:$AE$11)/6,IF(AND($M$1=2008,'Calculation sheet'!$AQ335="2005-2012"),'Result 2005-2012'!P335*SUM($AA$11:$AE$11)/5,IF(AND($M$1=2009,'Calculation sheet'!$AQ335="2005-2012"),'Result 2005-2012'!P335*SUM($AB$11:$AE$11)/4,IF(AND($M$1=2010,'Calculation sheet'!$AQ335="2005-2012"),'Result 2005-2012'!P335*SUM($AC$11:$AE$11)/3,IF(AND($M$1=2011,'Calculation sheet'!$AQ335="2005-2012"),'Result 2005-2012'!P335*SUM($AD$11:$AE$11)/2,IF(AND($M$1=2012,'Calculation sheet'!$AQ335="2005-2012"),'Result 2005-2012'!P335*$AE$11,IF(AND($M$1=2006,'Calculation sheet'!$AQ335="1999-2012"),'Result 2005-2012'!P335*SUM($Y$16:$AE$16)/7,IF(AND($M$1=2007,'Calculation sheet'!$AQ335="1999-2012"),'Result 2005-2012'!P335*SUM($Z$16:$AE$16)/6,IF(AND($M$1=2008,'Calculation sheet'!$AQ335="1999-2012"),'Result 2005-2012'!P335*SUM($AA$16:$AE$16)/5,IF(AND($M$1=2009,'Calculation sheet'!$AQ335="1999-2012"),'Result 2005-2012'!P335*SUM($AB$16:$AE$16)/4,IF(AND($M$1=2010,'Calculation sheet'!$AQ335="1999-2012"),'Result 2005-2012'!P335*SUM($AC$16:$AE$16)/3,IF(AND($M$1=2011,'Calculation sheet'!$AQ335="1999-2012"),'Result 2005-2012'!P335*SUM($AD$16:$AE$16)/2,IF(AND($M$1=2012,'Calculation sheet'!$AQ335="1999-2012"),'Result 2005-2012'!P335*$AE$16,""))))))))))))))))</f>
        <v/>
      </c>
      <c r="Q335" s="12" t="str">
        <f t="shared" si="18"/>
        <v/>
      </c>
      <c r="R335" s="14" t="str">
        <f t="shared" si="19"/>
        <v/>
      </c>
    </row>
    <row r="336" spans="1:18" x14ac:dyDescent="0.3">
      <c r="A336" s="4" t="str">
        <f>IF('Input data'!A351="","",'Input data'!A351)</f>
        <v/>
      </c>
      <c r="B336" s="4" t="str">
        <f>IF('Input data'!B351="","",'Input data'!B351)</f>
        <v/>
      </c>
      <c r="C336" s="4" t="str">
        <f>IF('Input data'!C351="","",'Input data'!C351)</f>
        <v/>
      </c>
      <c r="D336" s="4" t="str">
        <f>IF('Input data'!D351="","",'Input data'!D351)</f>
        <v/>
      </c>
      <c r="E336" s="4" t="str">
        <f>IF('Input data'!E351="","",'Input data'!E351)</f>
        <v/>
      </c>
      <c r="F336" s="4" t="str">
        <f>IF('Input data'!F351="","",'Input data'!F351)</f>
        <v/>
      </c>
      <c r="G336" s="4">
        <f>IF('Input data'!G351="","",'Input data'!G351)</f>
        <v>0</v>
      </c>
      <c r="H336" s="4" t="str">
        <f>IF('Input data'!H351&gt;0.5,'Input data'!H351,"")</f>
        <v/>
      </c>
      <c r="I336" s="4" t="str">
        <f>IF('Input data'!I351="","",'Input data'!I351)</f>
        <v/>
      </c>
      <c r="J336" s="12" t="str">
        <f>IF('Result 2005-2012'!$R336="","",IF($M$1=2005,'Result 2005-2012'!J336,IF(AND($M$1=2006,'Calculation sheet'!$AQ336="2005-2012"),'Result 2005-2012'!J336*SUM($Y$7:$AE$7)/7,IF(AND($M$1=2007,'Calculation sheet'!$AQ336="2005-2012"),'Result 2005-2012'!J336*SUM($Z$7:$AE$7)/6,IF(AND($M$1=2008,'Calculation sheet'!$AQ336="2005-2012"),'Result 2005-2012'!J336*SUM($AA$7:$AE$7)/5,IF(AND($M$1=2009,'Calculation sheet'!$AQ336="2005-2012"),'Result 2005-2012'!J336*SUM($AB$7:$AE$7)/4,IF(AND($M$1=2010,'Calculation sheet'!$AQ336="2005-2012"),'Result 2005-2012'!J336*SUM($AC$7:$AE$7)/3,IF(AND($M$1=2011,'Calculation sheet'!$AQ336="2005-2012"),'Result 2005-2012'!J336*SUM($AD$7:$AE$7)/2,IF(AND($M$1=2012,'Calculation sheet'!$AQ336="2005-2012"),'Result 2005-2012'!J336*$AE$7,IF(AND($M$1=2006,'Calculation sheet'!$AQ336="1999-2012"),'Result 2005-2012'!J336*SUM($Y$16:$AE$16)/7,IF(AND($M$1=2007,'Calculation sheet'!$AQ336="1999-2012"),'Result 2005-2012'!J336*SUM($Z$16:$AE$16)/6,IF(AND($M$1=2008,'Calculation sheet'!$AQ336="1999-2012"),'Result 2005-2012'!J336*SUM($AA$16:$AE$16)/5,IF(AND($M$1=2009,'Calculation sheet'!$AQ336="1999-2012"),'Result 2005-2012'!J336*SUM($AB$16:$AE$16)/4,IF(AND($M$1=2010,'Calculation sheet'!$AQ336="1999-2012"),'Result 2005-2012'!J336*SUM($AC$16:$AE$16)/3,IF(AND($M$1=2011,'Calculation sheet'!$AQ336="1999-2012"),'Result 2005-2012'!J336*SUM($AD$16:$AE$16)/2,IF(AND($M$1=2012,'Calculation sheet'!$AQ336="1999-2012"),'Result 2005-2012'!J336*$AE$16,""))))))))))))))))</f>
        <v/>
      </c>
      <c r="K336" s="12" t="str">
        <f>IF('Result 2005-2012'!$R336="","",IF($M$1=2005,'Result 2005-2012'!K336,IF(AND($M$1=2006,'Calculation sheet'!$AQ336="2005-2012"),'Result 2005-2012'!K336*SUM($Y$8:$AE$8)/7,IF(AND($M$1=2007,'Calculation sheet'!$AQ336="2005-2012"),'Result 2005-2012'!K336*SUM($Z$8:$AE$8)/6,IF(AND($M$1=2008,'Calculation sheet'!$AQ336="2005-2012"),'Result 2005-2012'!K336*SUM($AA$8:$AE$8)/5,IF(AND($M$1=2009,'Calculation sheet'!$AQ336="2005-2012"),'Result 2005-2012'!K336*SUM($AB$8:$AE$8)/4,IF(AND($M$1=2010,'Calculation sheet'!$AQ336="2005-2012"),'Result 2005-2012'!K336*SUM($AC$8:$AE$8)/3,IF(AND($M$1=2011,'Calculation sheet'!$AQ336="2005-2012"),'Result 2005-2012'!K336*SUM($AD$8:$AE$8)/2,IF(AND($M$1=2012,'Calculation sheet'!$AQ336="2005-2012"),'Result 2005-2012'!K336*$AE$8,IF(AND($M$1=2006,'Calculation sheet'!$AQ336="1999-2012"),'Result 2005-2012'!K336*SUM($Y$17:$AE$17)/7,IF(AND($M$1=2007,'Calculation sheet'!$AQ336="1999-2012"),'Result 2005-2012'!K336*SUM($Z$17:$AE$17)/6,IF(AND($M$1=2008,'Calculation sheet'!$AQ336="1999-2012"),'Result 2005-2012'!K336*SUM($AA$17:$AE$17)/5,IF(AND($M$1=2009,'Calculation sheet'!$AQ336="1999-2012"),'Result 2005-2012'!K336*SUM($AB$17:$AE$17)/4,IF(AND($M$1=2010,'Calculation sheet'!$AQ336="1999-2012"),'Result 2005-2012'!K336*SUM($AC$17:$AE$17)/3,IF(AND($M$1=2011,'Calculation sheet'!$AQ336="1999-2012"),'Result 2005-2012'!K336*SUM($AD$17:$AE$17)/2,IF(AND($M$1=2012,'Calculation sheet'!$AQ336="1999-2012"),'Result 2005-2012'!K336*$AE$17,""))))))))))))))))</f>
        <v/>
      </c>
      <c r="L336" s="12" t="str">
        <f>IF('Result 2005-2012'!$R336="","",IF($M$1=2005,'Result 2005-2012'!L336,IF(AND($M$1=2006,'Calculation sheet'!$AQ336="2005-2012"),'Result 2005-2012'!L336*SUM($Y$9:$AE$9)/7,IF(AND($M$1=2007,'Calculation sheet'!$AQ336="2005-2012"),'Result 2005-2012'!L336*SUM($Z$9:$AE$9)/6,IF(AND($M$1=2008,'Calculation sheet'!$AQ336="2005-2012"),'Result 2005-2012'!L336*SUM($AA$9:$AE$9)/5,IF(AND($M$1=2009,'Calculation sheet'!$AQ336="2005-2012"),'Result 2005-2012'!L336*SUM($AB$9:$AE$9)/4,IF(AND($M$1=2010,'Calculation sheet'!$AQ336="2005-2012"),'Result 2005-2012'!L336*SUM($AC$9:$AE$9)/3,IF(AND($M$1=2011,'Calculation sheet'!$AQ336="2005-2012"),'Result 2005-2012'!L336*SUM($AD$9:$AE$9)/2,IF(AND($M$1=2012,'Calculation sheet'!$AQ336="2005-2012"),'Result 2005-2012'!L336*$AE$9,IF(AND($M$1=2006,'Calculation sheet'!$AQ336="1999-2012"),'Result 2005-2012'!L336*SUM($Y$18:$AE$18)/7,IF(AND($M$1=2007,'Calculation sheet'!$AQ336="1999-2012"),'Result 2005-2012'!L336*SUM($Z$18:$AE$18)/6,IF(AND($M$1=2008,'Calculation sheet'!$AQ336="1999-2012"),'Result 2005-2012'!L336*SUM($AA$18:$AE$18)/5,IF(AND($M$1=2009,'Calculation sheet'!$AQ336="1999-2012"),'Result 2005-2012'!L336*SUM($AB$18:$AE$18)/4,IF(AND($M$1=2010,'Calculation sheet'!$AQ336="1999-2012"),'Result 2005-2012'!L336*SUM($AC$18:$AE$18)/3,IF(AND($M$1=2011,'Calculation sheet'!$AQ336="1999-2012"),'Result 2005-2012'!L336*SUM($AD$18:$AE$18)/2,IF(AND($M$1=2012,'Calculation sheet'!$AQ336="1999-2012"),'Result 2005-2012'!L336*$AE$18,""))))))))))))))))</f>
        <v/>
      </c>
      <c r="M336" s="12" t="str">
        <f t="shared" si="17"/>
        <v/>
      </c>
      <c r="N336" s="12" t="str">
        <f>IF('Result 2005-2012'!$R336="","",IF($M$1=2005,'Result 2005-2012'!N336,IF(AND($M$1=2006,'Calculation sheet'!$AQ336="2005-2012"),'Result 2005-2012'!N336*SUM($Y$10:$AE$10)/7,IF(AND($M$1=2007,'Calculation sheet'!$AQ336="2005-2012"),'Result 2005-2012'!N336*SUM($Z$10:$AE$10)/6,IF(AND($M$1=2008,'Calculation sheet'!$AQ336="2005-2012"),'Result 2005-2012'!N336*SUM($AA$10:$AE$10)/5,IF(AND($M$1=2009,'Calculation sheet'!$AQ336="2005-2012"),'Result 2005-2012'!N336*SUM($AB$10:$AE$10)/4,IF(AND($M$1=2010,'Calculation sheet'!$AQ336="2005-2012"),'Result 2005-2012'!N336*SUM($AC$10:$AE$10)/3,IF(AND($M$1=2011,'Calculation sheet'!$AQ336="2005-2012"),'Result 2005-2012'!N336*SUM($AD$10:$AE$10)/2,IF(AND($M$1=2012,'Calculation sheet'!$AQ336="2005-2012"),'Result 2005-2012'!N336*$AE$10,IF(AND($M$1=2006,'Calculation sheet'!$AQ336="1999-2012"),'Result 2005-2012'!N336*SUM($Y$16:$AE$16)/7,IF(AND($M$1=2007,'Calculation sheet'!$AQ336="1999-2012"),'Result 2005-2012'!N336*SUM($Z$16:$AE$16)/6,IF(AND($M$1=2008,'Calculation sheet'!$AQ336="1999-2012"),'Result 2005-2012'!N336*SUM($AA$16:$AE$16)/5,IF(AND($M$1=2009,'Calculation sheet'!$AQ336="1999-2012"),'Result 2005-2012'!N336*SUM($AB$16:$AE$16)/4,IF(AND($M$1=2010,'Calculation sheet'!$AQ336="1999-2012"),'Result 2005-2012'!N336*SUM($AC$16:$AE$16)/3,IF(AND($M$1=2011,'Calculation sheet'!$AQ336="1999-2012"),'Result 2005-2012'!N336*SUM($AD$16:$AE$16)/2,IF(AND($M$1=2012,'Calculation sheet'!$AQ336="1999-2012"),'Result 2005-2012'!N336*$AE$16,""))))))))))))))))</f>
        <v/>
      </c>
      <c r="O336" s="12" t="str">
        <f>IF('Result 2005-2012'!$R336="","",IF($M$1=2005,'Result 2005-2012'!O336,IF(AND($M$1=2006,'Calculation sheet'!$AQ336="2005-2012"),'Result 2005-2012'!O336*SUM($Y$10:$AE$10)/7,IF(AND($M$1=2007,'Calculation sheet'!$AQ336="2005-2012"),'Result 2005-2012'!O336*SUM($Z$10:$AE$10)/6,IF(AND($M$1=2008,'Calculation sheet'!$AQ336="2005-2012"),'Result 2005-2012'!O336*SUM($AA$10:$AE$10)/5,IF(AND($M$1=2009,'Calculation sheet'!$AQ336="2005-2012"),'Result 2005-2012'!O336*SUM($AB$10:$AE$10)/4,IF(AND($M$1=2010,'Calculation sheet'!$AQ336="2005-2012"),'Result 2005-2012'!O336*SUM($AC$10:$AE$10)/3,IF(AND($M$1=2011,'Calculation sheet'!$AQ336="2005-2012"),'Result 2005-2012'!O336*SUM($AD$10:$AE$10)/2,IF(AND($M$1=2012,'Calculation sheet'!$AQ336="2005-2012"),'Result 2005-2012'!O336*$AE$10,IF(AND($M$1=2006,'Calculation sheet'!$AQ336="1999-2012"),'Result 2005-2012'!O336*SUM($Y$16:$AE$16)/7,IF(AND($M$1=2007,'Calculation sheet'!$AQ336="1999-2012"),'Result 2005-2012'!O336*SUM($Z$16:$AE$16)/6,IF(AND($M$1=2008,'Calculation sheet'!$AQ336="1999-2012"),'Result 2005-2012'!O336*SUM($AA$16:$AE$16)/5,IF(AND($M$1=2009,'Calculation sheet'!$AQ336="1999-2012"),'Result 2005-2012'!O336*SUM($AB$16:$AE$16)/4,IF(AND($M$1=2010,'Calculation sheet'!$AQ336="1999-2012"),'Result 2005-2012'!O336*SUM($AC$16:$AE$16)/3,IF(AND($M$1=2011,'Calculation sheet'!$AQ336="1999-2012"),'Result 2005-2012'!O336*SUM($AD$16:$AE$16)/2,IF(AND($M$1=2012,'Calculation sheet'!$AQ336="1999-2012"),'Result 2005-2012'!O336*$AE$16,""))))))))))))))))</f>
        <v/>
      </c>
      <c r="P336" s="12" t="str">
        <f>IF('Result 2005-2012'!$R336="","",IF($M$1=2005,'Result 2005-2012'!P336,IF(AND($M$1=2006,'Calculation sheet'!$AQ336="2005-2012"),'Result 2005-2012'!P336*SUM($Y$11:$AE$11)/7,IF(AND($M$1=2007,'Calculation sheet'!$AQ336="2005-2012"),'Result 2005-2012'!P336*SUM($Z$11:$AE$11)/6,IF(AND($M$1=2008,'Calculation sheet'!$AQ336="2005-2012"),'Result 2005-2012'!P336*SUM($AA$11:$AE$11)/5,IF(AND($M$1=2009,'Calculation sheet'!$AQ336="2005-2012"),'Result 2005-2012'!P336*SUM($AB$11:$AE$11)/4,IF(AND($M$1=2010,'Calculation sheet'!$AQ336="2005-2012"),'Result 2005-2012'!P336*SUM($AC$11:$AE$11)/3,IF(AND($M$1=2011,'Calculation sheet'!$AQ336="2005-2012"),'Result 2005-2012'!P336*SUM($AD$11:$AE$11)/2,IF(AND($M$1=2012,'Calculation sheet'!$AQ336="2005-2012"),'Result 2005-2012'!P336*$AE$11,IF(AND($M$1=2006,'Calculation sheet'!$AQ336="1999-2012"),'Result 2005-2012'!P336*SUM($Y$16:$AE$16)/7,IF(AND($M$1=2007,'Calculation sheet'!$AQ336="1999-2012"),'Result 2005-2012'!P336*SUM($Z$16:$AE$16)/6,IF(AND($M$1=2008,'Calculation sheet'!$AQ336="1999-2012"),'Result 2005-2012'!P336*SUM($AA$16:$AE$16)/5,IF(AND($M$1=2009,'Calculation sheet'!$AQ336="1999-2012"),'Result 2005-2012'!P336*SUM($AB$16:$AE$16)/4,IF(AND($M$1=2010,'Calculation sheet'!$AQ336="1999-2012"),'Result 2005-2012'!P336*SUM($AC$16:$AE$16)/3,IF(AND($M$1=2011,'Calculation sheet'!$AQ336="1999-2012"),'Result 2005-2012'!P336*SUM($AD$16:$AE$16)/2,IF(AND($M$1=2012,'Calculation sheet'!$AQ336="1999-2012"),'Result 2005-2012'!P336*$AE$16,""))))))))))))))))</f>
        <v/>
      </c>
      <c r="Q336" s="12" t="str">
        <f t="shared" si="18"/>
        <v/>
      </c>
      <c r="R336" s="14" t="str">
        <f t="shared" si="19"/>
        <v/>
      </c>
    </row>
    <row r="337" spans="1:18" x14ac:dyDescent="0.3">
      <c r="A337" s="4" t="str">
        <f>IF('Input data'!A352="","",'Input data'!A352)</f>
        <v/>
      </c>
      <c r="B337" s="4" t="str">
        <f>IF('Input data'!B352="","",'Input data'!B352)</f>
        <v/>
      </c>
      <c r="C337" s="4" t="str">
        <f>IF('Input data'!C352="","",'Input data'!C352)</f>
        <v/>
      </c>
      <c r="D337" s="4" t="str">
        <f>IF('Input data'!D352="","",'Input data'!D352)</f>
        <v/>
      </c>
      <c r="E337" s="4" t="str">
        <f>IF('Input data'!E352="","",'Input data'!E352)</f>
        <v/>
      </c>
      <c r="F337" s="4" t="str">
        <f>IF('Input data'!F352="","",'Input data'!F352)</f>
        <v/>
      </c>
      <c r="G337" s="4">
        <f>IF('Input data'!G352="","",'Input data'!G352)</f>
        <v>0</v>
      </c>
      <c r="H337" s="4" t="str">
        <f>IF('Input data'!H352&gt;0.5,'Input data'!H352,"")</f>
        <v/>
      </c>
      <c r="I337" s="4" t="str">
        <f>IF('Input data'!I352="","",'Input data'!I352)</f>
        <v/>
      </c>
      <c r="J337" s="12" t="str">
        <f>IF('Result 2005-2012'!$R337="","",IF($M$1=2005,'Result 2005-2012'!J337,IF(AND($M$1=2006,'Calculation sheet'!$AQ337="2005-2012"),'Result 2005-2012'!J337*SUM($Y$7:$AE$7)/7,IF(AND($M$1=2007,'Calculation sheet'!$AQ337="2005-2012"),'Result 2005-2012'!J337*SUM($Z$7:$AE$7)/6,IF(AND($M$1=2008,'Calculation sheet'!$AQ337="2005-2012"),'Result 2005-2012'!J337*SUM($AA$7:$AE$7)/5,IF(AND($M$1=2009,'Calculation sheet'!$AQ337="2005-2012"),'Result 2005-2012'!J337*SUM($AB$7:$AE$7)/4,IF(AND($M$1=2010,'Calculation sheet'!$AQ337="2005-2012"),'Result 2005-2012'!J337*SUM($AC$7:$AE$7)/3,IF(AND($M$1=2011,'Calculation sheet'!$AQ337="2005-2012"),'Result 2005-2012'!J337*SUM($AD$7:$AE$7)/2,IF(AND($M$1=2012,'Calculation sheet'!$AQ337="2005-2012"),'Result 2005-2012'!J337*$AE$7,IF(AND($M$1=2006,'Calculation sheet'!$AQ337="1999-2012"),'Result 2005-2012'!J337*SUM($Y$16:$AE$16)/7,IF(AND($M$1=2007,'Calculation sheet'!$AQ337="1999-2012"),'Result 2005-2012'!J337*SUM($Z$16:$AE$16)/6,IF(AND($M$1=2008,'Calculation sheet'!$AQ337="1999-2012"),'Result 2005-2012'!J337*SUM($AA$16:$AE$16)/5,IF(AND($M$1=2009,'Calculation sheet'!$AQ337="1999-2012"),'Result 2005-2012'!J337*SUM($AB$16:$AE$16)/4,IF(AND($M$1=2010,'Calculation sheet'!$AQ337="1999-2012"),'Result 2005-2012'!J337*SUM($AC$16:$AE$16)/3,IF(AND($M$1=2011,'Calculation sheet'!$AQ337="1999-2012"),'Result 2005-2012'!J337*SUM($AD$16:$AE$16)/2,IF(AND($M$1=2012,'Calculation sheet'!$AQ337="1999-2012"),'Result 2005-2012'!J337*$AE$16,""))))))))))))))))</f>
        <v/>
      </c>
      <c r="K337" s="12" t="str">
        <f>IF('Result 2005-2012'!$R337="","",IF($M$1=2005,'Result 2005-2012'!K337,IF(AND($M$1=2006,'Calculation sheet'!$AQ337="2005-2012"),'Result 2005-2012'!K337*SUM($Y$8:$AE$8)/7,IF(AND($M$1=2007,'Calculation sheet'!$AQ337="2005-2012"),'Result 2005-2012'!K337*SUM($Z$8:$AE$8)/6,IF(AND($M$1=2008,'Calculation sheet'!$AQ337="2005-2012"),'Result 2005-2012'!K337*SUM($AA$8:$AE$8)/5,IF(AND($M$1=2009,'Calculation sheet'!$AQ337="2005-2012"),'Result 2005-2012'!K337*SUM($AB$8:$AE$8)/4,IF(AND($M$1=2010,'Calculation sheet'!$AQ337="2005-2012"),'Result 2005-2012'!K337*SUM($AC$8:$AE$8)/3,IF(AND($M$1=2011,'Calculation sheet'!$AQ337="2005-2012"),'Result 2005-2012'!K337*SUM($AD$8:$AE$8)/2,IF(AND($M$1=2012,'Calculation sheet'!$AQ337="2005-2012"),'Result 2005-2012'!K337*$AE$8,IF(AND($M$1=2006,'Calculation sheet'!$AQ337="1999-2012"),'Result 2005-2012'!K337*SUM($Y$17:$AE$17)/7,IF(AND($M$1=2007,'Calculation sheet'!$AQ337="1999-2012"),'Result 2005-2012'!K337*SUM($Z$17:$AE$17)/6,IF(AND($M$1=2008,'Calculation sheet'!$AQ337="1999-2012"),'Result 2005-2012'!K337*SUM($AA$17:$AE$17)/5,IF(AND($M$1=2009,'Calculation sheet'!$AQ337="1999-2012"),'Result 2005-2012'!K337*SUM($AB$17:$AE$17)/4,IF(AND($M$1=2010,'Calculation sheet'!$AQ337="1999-2012"),'Result 2005-2012'!K337*SUM($AC$17:$AE$17)/3,IF(AND($M$1=2011,'Calculation sheet'!$AQ337="1999-2012"),'Result 2005-2012'!K337*SUM($AD$17:$AE$17)/2,IF(AND($M$1=2012,'Calculation sheet'!$AQ337="1999-2012"),'Result 2005-2012'!K337*$AE$17,""))))))))))))))))</f>
        <v/>
      </c>
      <c r="L337" s="12" t="str">
        <f>IF('Result 2005-2012'!$R337="","",IF($M$1=2005,'Result 2005-2012'!L337,IF(AND($M$1=2006,'Calculation sheet'!$AQ337="2005-2012"),'Result 2005-2012'!L337*SUM($Y$9:$AE$9)/7,IF(AND($M$1=2007,'Calculation sheet'!$AQ337="2005-2012"),'Result 2005-2012'!L337*SUM($Z$9:$AE$9)/6,IF(AND($M$1=2008,'Calculation sheet'!$AQ337="2005-2012"),'Result 2005-2012'!L337*SUM($AA$9:$AE$9)/5,IF(AND($M$1=2009,'Calculation sheet'!$AQ337="2005-2012"),'Result 2005-2012'!L337*SUM($AB$9:$AE$9)/4,IF(AND($M$1=2010,'Calculation sheet'!$AQ337="2005-2012"),'Result 2005-2012'!L337*SUM($AC$9:$AE$9)/3,IF(AND($M$1=2011,'Calculation sheet'!$AQ337="2005-2012"),'Result 2005-2012'!L337*SUM($AD$9:$AE$9)/2,IF(AND($M$1=2012,'Calculation sheet'!$AQ337="2005-2012"),'Result 2005-2012'!L337*$AE$9,IF(AND($M$1=2006,'Calculation sheet'!$AQ337="1999-2012"),'Result 2005-2012'!L337*SUM($Y$18:$AE$18)/7,IF(AND($M$1=2007,'Calculation sheet'!$AQ337="1999-2012"),'Result 2005-2012'!L337*SUM($Z$18:$AE$18)/6,IF(AND($M$1=2008,'Calculation sheet'!$AQ337="1999-2012"),'Result 2005-2012'!L337*SUM($AA$18:$AE$18)/5,IF(AND($M$1=2009,'Calculation sheet'!$AQ337="1999-2012"),'Result 2005-2012'!L337*SUM($AB$18:$AE$18)/4,IF(AND($M$1=2010,'Calculation sheet'!$AQ337="1999-2012"),'Result 2005-2012'!L337*SUM($AC$18:$AE$18)/3,IF(AND($M$1=2011,'Calculation sheet'!$AQ337="1999-2012"),'Result 2005-2012'!L337*SUM($AD$18:$AE$18)/2,IF(AND($M$1=2012,'Calculation sheet'!$AQ337="1999-2012"),'Result 2005-2012'!L337*$AE$18,""))))))))))))))))</f>
        <v/>
      </c>
      <c r="M337" s="12" t="str">
        <f t="shared" si="17"/>
        <v/>
      </c>
      <c r="N337" s="12" t="str">
        <f>IF('Result 2005-2012'!$R337="","",IF($M$1=2005,'Result 2005-2012'!N337,IF(AND($M$1=2006,'Calculation sheet'!$AQ337="2005-2012"),'Result 2005-2012'!N337*SUM($Y$10:$AE$10)/7,IF(AND($M$1=2007,'Calculation sheet'!$AQ337="2005-2012"),'Result 2005-2012'!N337*SUM($Z$10:$AE$10)/6,IF(AND($M$1=2008,'Calculation sheet'!$AQ337="2005-2012"),'Result 2005-2012'!N337*SUM($AA$10:$AE$10)/5,IF(AND($M$1=2009,'Calculation sheet'!$AQ337="2005-2012"),'Result 2005-2012'!N337*SUM($AB$10:$AE$10)/4,IF(AND($M$1=2010,'Calculation sheet'!$AQ337="2005-2012"),'Result 2005-2012'!N337*SUM($AC$10:$AE$10)/3,IF(AND($M$1=2011,'Calculation sheet'!$AQ337="2005-2012"),'Result 2005-2012'!N337*SUM($AD$10:$AE$10)/2,IF(AND($M$1=2012,'Calculation sheet'!$AQ337="2005-2012"),'Result 2005-2012'!N337*$AE$10,IF(AND($M$1=2006,'Calculation sheet'!$AQ337="1999-2012"),'Result 2005-2012'!N337*SUM($Y$16:$AE$16)/7,IF(AND($M$1=2007,'Calculation sheet'!$AQ337="1999-2012"),'Result 2005-2012'!N337*SUM($Z$16:$AE$16)/6,IF(AND($M$1=2008,'Calculation sheet'!$AQ337="1999-2012"),'Result 2005-2012'!N337*SUM($AA$16:$AE$16)/5,IF(AND($M$1=2009,'Calculation sheet'!$AQ337="1999-2012"),'Result 2005-2012'!N337*SUM($AB$16:$AE$16)/4,IF(AND($M$1=2010,'Calculation sheet'!$AQ337="1999-2012"),'Result 2005-2012'!N337*SUM($AC$16:$AE$16)/3,IF(AND($M$1=2011,'Calculation sheet'!$AQ337="1999-2012"),'Result 2005-2012'!N337*SUM($AD$16:$AE$16)/2,IF(AND($M$1=2012,'Calculation sheet'!$AQ337="1999-2012"),'Result 2005-2012'!N337*$AE$16,""))))))))))))))))</f>
        <v/>
      </c>
      <c r="O337" s="12" t="str">
        <f>IF('Result 2005-2012'!$R337="","",IF($M$1=2005,'Result 2005-2012'!O337,IF(AND($M$1=2006,'Calculation sheet'!$AQ337="2005-2012"),'Result 2005-2012'!O337*SUM($Y$10:$AE$10)/7,IF(AND($M$1=2007,'Calculation sheet'!$AQ337="2005-2012"),'Result 2005-2012'!O337*SUM($Z$10:$AE$10)/6,IF(AND($M$1=2008,'Calculation sheet'!$AQ337="2005-2012"),'Result 2005-2012'!O337*SUM($AA$10:$AE$10)/5,IF(AND($M$1=2009,'Calculation sheet'!$AQ337="2005-2012"),'Result 2005-2012'!O337*SUM($AB$10:$AE$10)/4,IF(AND($M$1=2010,'Calculation sheet'!$AQ337="2005-2012"),'Result 2005-2012'!O337*SUM($AC$10:$AE$10)/3,IF(AND($M$1=2011,'Calculation sheet'!$AQ337="2005-2012"),'Result 2005-2012'!O337*SUM($AD$10:$AE$10)/2,IF(AND($M$1=2012,'Calculation sheet'!$AQ337="2005-2012"),'Result 2005-2012'!O337*$AE$10,IF(AND($M$1=2006,'Calculation sheet'!$AQ337="1999-2012"),'Result 2005-2012'!O337*SUM($Y$16:$AE$16)/7,IF(AND($M$1=2007,'Calculation sheet'!$AQ337="1999-2012"),'Result 2005-2012'!O337*SUM($Z$16:$AE$16)/6,IF(AND($M$1=2008,'Calculation sheet'!$AQ337="1999-2012"),'Result 2005-2012'!O337*SUM($AA$16:$AE$16)/5,IF(AND($M$1=2009,'Calculation sheet'!$AQ337="1999-2012"),'Result 2005-2012'!O337*SUM($AB$16:$AE$16)/4,IF(AND($M$1=2010,'Calculation sheet'!$AQ337="1999-2012"),'Result 2005-2012'!O337*SUM($AC$16:$AE$16)/3,IF(AND($M$1=2011,'Calculation sheet'!$AQ337="1999-2012"),'Result 2005-2012'!O337*SUM($AD$16:$AE$16)/2,IF(AND($M$1=2012,'Calculation sheet'!$AQ337="1999-2012"),'Result 2005-2012'!O337*$AE$16,""))))))))))))))))</f>
        <v/>
      </c>
      <c r="P337" s="12" t="str">
        <f>IF('Result 2005-2012'!$R337="","",IF($M$1=2005,'Result 2005-2012'!P337,IF(AND($M$1=2006,'Calculation sheet'!$AQ337="2005-2012"),'Result 2005-2012'!P337*SUM($Y$11:$AE$11)/7,IF(AND($M$1=2007,'Calculation sheet'!$AQ337="2005-2012"),'Result 2005-2012'!P337*SUM($Z$11:$AE$11)/6,IF(AND($M$1=2008,'Calculation sheet'!$AQ337="2005-2012"),'Result 2005-2012'!P337*SUM($AA$11:$AE$11)/5,IF(AND($M$1=2009,'Calculation sheet'!$AQ337="2005-2012"),'Result 2005-2012'!P337*SUM($AB$11:$AE$11)/4,IF(AND($M$1=2010,'Calculation sheet'!$AQ337="2005-2012"),'Result 2005-2012'!P337*SUM($AC$11:$AE$11)/3,IF(AND($M$1=2011,'Calculation sheet'!$AQ337="2005-2012"),'Result 2005-2012'!P337*SUM($AD$11:$AE$11)/2,IF(AND($M$1=2012,'Calculation sheet'!$AQ337="2005-2012"),'Result 2005-2012'!P337*$AE$11,IF(AND($M$1=2006,'Calculation sheet'!$AQ337="1999-2012"),'Result 2005-2012'!P337*SUM($Y$16:$AE$16)/7,IF(AND($M$1=2007,'Calculation sheet'!$AQ337="1999-2012"),'Result 2005-2012'!P337*SUM($Z$16:$AE$16)/6,IF(AND($M$1=2008,'Calculation sheet'!$AQ337="1999-2012"),'Result 2005-2012'!P337*SUM($AA$16:$AE$16)/5,IF(AND($M$1=2009,'Calculation sheet'!$AQ337="1999-2012"),'Result 2005-2012'!P337*SUM($AB$16:$AE$16)/4,IF(AND($M$1=2010,'Calculation sheet'!$AQ337="1999-2012"),'Result 2005-2012'!P337*SUM($AC$16:$AE$16)/3,IF(AND($M$1=2011,'Calculation sheet'!$AQ337="1999-2012"),'Result 2005-2012'!P337*SUM($AD$16:$AE$16)/2,IF(AND($M$1=2012,'Calculation sheet'!$AQ337="1999-2012"),'Result 2005-2012'!P337*$AE$16,""))))))))))))))))</f>
        <v/>
      </c>
      <c r="Q337" s="12" t="str">
        <f t="shared" si="18"/>
        <v/>
      </c>
      <c r="R337" s="14" t="str">
        <f t="shared" si="19"/>
        <v/>
      </c>
    </row>
    <row r="338" spans="1:18" x14ac:dyDescent="0.3">
      <c r="A338" s="4" t="str">
        <f>IF('Input data'!A353="","",'Input data'!A353)</f>
        <v/>
      </c>
      <c r="B338" s="4" t="str">
        <f>IF('Input data'!B353="","",'Input data'!B353)</f>
        <v/>
      </c>
      <c r="C338" s="4" t="str">
        <f>IF('Input data'!C353="","",'Input data'!C353)</f>
        <v/>
      </c>
      <c r="D338" s="4" t="str">
        <f>IF('Input data'!D353="","",'Input data'!D353)</f>
        <v/>
      </c>
      <c r="E338" s="4" t="str">
        <f>IF('Input data'!E353="","",'Input data'!E353)</f>
        <v/>
      </c>
      <c r="F338" s="4" t="str">
        <f>IF('Input data'!F353="","",'Input data'!F353)</f>
        <v/>
      </c>
      <c r="G338" s="4">
        <f>IF('Input data'!G353="","",'Input data'!G353)</f>
        <v>0</v>
      </c>
      <c r="H338" s="4" t="str">
        <f>IF('Input data'!H353&gt;0.5,'Input data'!H353,"")</f>
        <v/>
      </c>
      <c r="I338" s="4" t="str">
        <f>IF('Input data'!I353="","",'Input data'!I353)</f>
        <v/>
      </c>
      <c r="J338" s="12" t="str">
        <f>IF('Result 2005-2012'!$R338="","",IF($M$1=2005,'Result 2005-2012'!J338,IF(AND($M$1=2006,'Calculation sheet'!$AQ338="2005-2012"),'Result 2005-2012'!J338*SUM($Y$7:$AE$7)/7,IF(AND($M$1=2007,'Calculation sheet'!$AQ338="2005-2012"),'Result 2005-2012'!J338*SUM($Z$7:$AE$7)/6,IF(AND($M$1=2008,'Calculation sheet'!$AQ338="2005-2012"),'Result 2005-2012'!J338*SUM($AA$7:$AE$7)/5,IF(AND($M$1=2009,'Calculation sheet'!$AQ338="2005-2012"),'Result 2005-2012'!J338*SUM($AB$7:$AE$7)/4,IF(AND($M$1=2010,'Calculation sheet'!$AQ338="2005-2012"),'Result 2005-2012'!J338*SUM($AC$7:$AE$7)/3,IF(AND($M$1=2011,'Calculation sheet'!$AQ338="2005-2012"),'Result 2005-2012'!J338*SUM($AD$7:$AE$7)/2,IF(AND($M$1=2012,'Calculation sheet'!$AQ338="2005-2012"),'Result 2005-2012'!J338*$AE$7,IF(AND($M$1=2006,'Calculation sheet'!$AQ338="1999-2012"),'Result 2005-2012'!J338*SUM($Y$16:$AE$16)/7,IF(AND($M$1=2007,'Calculation sheet'!$AQ338="1999-2012"),'Result 2005-2012'!J338*SUM($Z$16:$AE$16)/6,IF(AND($M$1=2008,'Calculation sheet'!$AQ338="1999-2012"),'Result 2005-2012'!J338*SUM($AA$16:$AE$16)/5,IF(AND($M$1=2009,'Calculation sheet'!$AQ338="1999-2012"),'Result 2005-2012'!J338*SUM($AB$16:$AE$16)/4,IF(AND($M$1=2010,'Calculation sheet'!$AQ338="1999-2012"),'Result 2005-2012'!J338*SUM($AC$16:$AE$16)/3,IF(AND($M$1=2011,'Calculation sheet'!$AQ338="1999-2012"),'Result 2005-2012'!J338*SUM($AD$16:$AE$16)/2,IF(AND($M$1=2012,'Calculation sheet'!$AQ338="1999-2012"),'Result 2005-2012'!J338*$AE$16,""))))))))))))))))</f>
        <v/>
      </c>
      <c r="K338" s="12" t="str">
        <f>IF('Result 2005-2012'!$R338="","",IF($M$1=2005,'Result 2005-2012'!K338,IF(AND($M$1=2006,'Calculation sheet'!$AQ338="2005-2012"),'Result 2005-2012'!K338*SUM($Y$8:$AE$8)/7,IF(AND($M$1=2007,'Calculation sheet'!$AQ338="2005-2012"),'Result 2005-2012'!K338*SUM($Z$8:$AE$8)/6,IF(AND($M$1=2008,'Calculation sheet'!$AQ338="2005-2012"),'Result 2005-2012'!K338*SUM($AA$8:$AE$8)/5,IF(AND($M$1=2009,'Calculation sheet'!$AQ338="2005-2012"),'Result 2005-2012'!K338*SUM($AB$8:$AE$8)/4,IF(AND($M$1=2010,'Calculation sheet'!$AQ338="2005-2012"),'Result 2005-2012'!K338*SUM($AC$8:$AE$8)/3,IF(AND($M$1=2011,'Calculation sheet'!$AQ338="2005-2012"),'Result 2005-2012'!K338*SUM($AD$8:$AE$8)/2,IF(AND($M$1=2012,'Calculation sheet'!$AQ338="2005-2012"),'Result 2005-2012'!K338*$AE$8,IF(AND($M$1=2006,'Calculation sheet'!$AQ338="1999-2012"),'Result 2005-2012'!K338*SUM($Y$17:$AE$17)/7,IF(AND($M$1=2007,'Calculation sheet'!$AQ338="1999-2012"),'Result 2005-2012'!K338*SUM($Z$17:$AE$17)/6,IF(AND($M$1=2008,'Calculation sheet'!$AQ338="1999-2012"),'Result 2005-2012'!K338*SUM($AA$17:$AE$17)/5,IF(AND($M$1=2009,'Calculation sheet'!$AQ338="1999-2012"),'Result 2005-2012'!K338*SUM($AB$17:$AE$17)/4,IF(AND($M$1=2010,'Calculation sheet'!$AQ338="1999-2012"),'Result 2005-2012'!K338*SUM($AC$17:$AE$17)/3,IF(AND($M$1=2011,'Calculation sheet'!$AQ338="1999-2012"),'Result 2005-2012'!K338*SUM($AD$17:$AE$17)/2,IF(AND($M$1=2012,'Calculation sheet'!$AQ338="1999-2012"),'Result 2005-2012'!K338*$AE$17,""))))))))))))))))</f>
        <v/>
      </c>
      <c r="L338" s="12" t="str">
        <f>IF('Result 2005-2012'!$R338="","",IF($M$1=2005,'Result 2005-2012'!L338,IF(AND($M$1=2006,'Calculation sheet'!$AQ338="2005-2012"),'Result 2005-2012'!L338*SUM($Y$9:$AE$9)/7,IF(AND($M$1=2007,'Calculation sheet'!$AQ338="2005-2012"),'Result 2005-2012'!L338*SUM($Z$9:$AE$9)/6,IF(AND($M$1=2008,'Calculation sheet'!$AQ338="2005-2012"),'Result 2005-2012'!L338*SUM($AA$9:$AE$9)/5,IF(AND($M$1=2009,'Calculation sheet'!$AQ338="2005-2012"),'Result 2005-2012'!L338*SUM($AB$9:$AE$9)/4,IF(AND($M$1=2010,'Calculation sheet'!$AQ338="2005-2012"),'Result 2005-2012'!L338*SUM($AC$9:$AE$9)/3,IF(AND($M$1=2011,'Calculation sheet'!$AQ338="2005-2012"),'Result 2005-2012'!L338*SUM($AD$9:$AE$9)/2,IF(AND($M$1=2012,'Calculation sheet'!$AQ338="2005-2012"),'Result 2005-2012'!L338*$AE$9,IF(AND($M$1=2006,'Calculation sheet'!$AQ338="1999-2012"),'Result 2005-2012'!L338*SUM($Y$18:$AE$18)/7,IF(AND($M$1=2007,'Calculation sheet'!$AQ338="1999-2012"),'Result 2005-2012'!L338*SUM($Z$18:$AE$18)/6,IF(AND($M$1=2008,'Calculation sheet'!$AQ338="1999-2012"),'Result 2005-2012'!L338*SUM($AA$18:$AE$18)/5,IF(AND($M$1=2009,'Calculation sheet'!$AQ338="1999-2012"),'Result 2005-2012'!L338*SUM($AB$18:$AE$18)/4,IF(AND($M$1=2010,'Calculation sheet'!$AQ338="1999-2012"),'Result 2005-2012'!L338*SUM($AC$18:$AE$18)/3,IF(AND($M$1=2011,'Calculation sheet'!$AQ338="1999-2012"),'Result 2005-2012'!L338*SUM($AD$18:$AE$18)/2,IF(AND($M$1=2012,'Calculation sheet'!$AQ338="1999-2012"),'Result 2005-2012'!L338*$AE$18,""))))))))))))))))</f>
        <v/>
      </c>
      <c r="M338" s="12" t="str">
        <f t="shared" si="17"/>
        <v/>
      </c>
      <c r="N338" s="12" t="str">
        <f>IF('Result 2005-2012'!$R338="","",IF($M$1=2005,'Result 2005-2012'!N338,IF(AND($M$1=2006,'Calculation sheet'!$AQ338="2005-2012"),'Result 2005-2012'!N338*SUM($Y$10:$AE$10)/7,IF(AND($M$1=2007,'Calculation sheet'!$AQ338="2005-2012"),'Result 2005-2012'!N338*SUM($Z$10:$AE$10)/6,IF(AND($M$1=2008,'Calculation sheet'!$AQ338="2005-2012"),'Result 2005-2012'!N338*SUM($AA$10:$AE$10)/5,IF(AND($M$1=2009,'Calculation sheet'!$AQ338="2005-2012"),'Result 2005-2012'!N338*SUM($AB$10:$AE$10)/4,IF(AND($M$1=2010,'Calculation sheet'!$AQ338="2005-2012"),'Result 2005-2012'!N338*SUM($AC$10:$AE$10)/3,IF(AND($M$1=2011,'Calculation sheet'!$AQ338="2005-2012"),'Result 2005-2012'!N338*SUM($AD$10:$AE$10)/2,IF(AND($M$1=2012,'Calculation sheet'!$AQ338="2005-2012"),'Result 2005-2012'!N338*$AE$10,IF(AND($M$1=2006,'Calculation sheet'!$AQ338="1999-2012"),'Result 2005-2012'!N338*SUM($Y$16:$AE$16)/7,IF(AND($M$1=2007,'Calculation sheet'!$AQ338="1999-2012"),'Result 2005-2012'!N338*SUM($Z$16:$AE$16)/6,IF(AND($M$1=2008,'Calculation sheet'!$AQ338="1999-2012"),'Result 2005-2012'!N338*SUM($AA$16:$AE$16)/5,IF(AND($M$1=2009,'Calculation sheet'!$AQ338="1999-2012"),'Result 2005-2012'!N338*SUM($AB$16:$AE$16)/4,IF(AND($M$1=2010,'Calculation sheet'!$AQ338="1999-2012"),'Result 2005-2012'!N338*SUM($AC$16:$AE$16)/3,IF(AND($M$1=2011,'Calculation sheet'!$AQ338="1999-2012"),'Result 2005-2012'!N338*SUM($AD$16:$AE$16)/2,IF(AND($M$1=2012,'Calculation sheet'!$AQ338="1999-2012"),'Result 2005-2012'!N338*$AE$16,""))))))))))))))))</f>
        <v/>
      </c>
      <c r="O338" s="12" t="str">
        <f>IF('Result 2005-2012'!$R338="","",IF($M$1=2005,'Result 2005-2012'!O338,IF(AND($M$1=2006,'Calculation sheet'!$AQ338="2005-2012"),'Result 2005-2012'!O338*SUM($Y$10:$AE$10)/7,IF(AND($M$1=2007,'Calculation sheet'!$AQ338="2005-2012"),'Result 2005-2012'!O338*SUM($Z$10:$AE$10)/6,IF(AND($M$1=2008,'Calculation sheet'!$AQ338="2005-2012"),'Result 2005-2012'!O338*SUM($AA$10:$AE$10)/5,IF(AND($M$1=2009,'Calculation sheet'!$AQ338="2005-2012"),'Result 2005-2012'!O338*SUM($AB$10:$AE$10)/4,IF(AND($M$1=2010,'Calculation sheet'!$AQ338="2005-2012"),'Result 2005-2012'!O338*SUM($AC$10:$AE$10)/3,IF(AND($M$1=2011,'Calculation sheet'!$AQ338="2005-2012"),'Result 2005-2012'!O338*SUM($AD$10:$AE$10)/2,IF(AND($M$1=2012,'Calculation sheet'!$AQ338="2005-2012"),'Result 2005-2012'!O338*$AE$10,IF(AND($M$1=2006,'Calculation sheet'!$AQ338="1999-2012"),'Result 2005-2012'!O338*SUM($Y$16:$AE$16)/7,IF(AND($M$1=2007,'Calculation sheet'!$AQ338="1999-2012"),'Result 2005-2012'!O338*SUM($Z$16:$AE$16)/6,IF(AND($M$1=2008,'Calculation sheet'!$AQ338="1999-2012"),'Result 2005-2012'!O338*SUM($AA$16:$AE$16)/5,IF(AND($M$1=2009,'Calculation sheet'!$AQ338="1999-2012"),'Result 2005-2012'!O338*SUM($AB$16:$AE$16)/4,IF(AND($M$1=2010,'Calculation sheet'!$AQ338="1999-2012"),'Result 2005-2012'!O338*SUM($AC$16:$AE$16)/3,IF(AND($M$1=2011,'Calculation sheet'!$AQ338="1999-2012"),'Result 2005-2012'!O338*SUM($AD$16:$AE$16)/2,IF(AND($M$1=2012,'Calculation sheet'!$AQ338="1999-2012"),'Result 2005-2012'!O338*$AE$16,""))))))))))))))))</f>
        <v/>
      </c>
      <c r="P338" s="12" t="str">
        <f>IF('Result 2005-2012'!$R338="","",IF($M$1=2005,'Result 2005-2012'!P338,IF(AND($M$1=2006,'Calculation sheet'!$AQ338="2005-2012"),'Result 2005-2012'!P338*SUM($Y$11:$AE$11)/7,IF(AND($M$1=2007,'Calculation sheet'!$AQ338="2005-2012"),'Result 2005-2012'!P338*SUM($Z$11:$AE$11)/6,IF(AND($M$1=2008,'Calculation sheet'!$AQ338="2005-2012"),'Result 2005-2012'!P338*SUM($AA$11:$AE$11)/5,IF(AND($M$1=2009,'Calculation sheet'!$AQ338="2005-2012"),'Result 2005-2012'!P338*SUM($AB$11:$AE$11)/4,IF(AND($M$1=2010,'Calculation sheet'!$AQ338="2005-2012"),'Result 2005-2012'!P338*SUM($AC$11:$AE$11)/3,IF(AND($M$1=2011,'Calculation sheet'!$AQ338="2005-2012"),'Result 2005-2012'!P338*SUM($AD$11:$AE$11)/2,IF(AND($M$1=2012,'Calculation sheet'!$AQ338="2005-2012"),'Result 2005-2012'!P338*$AE$11,IF(AND($M$1=2006,'Calculation sheet'!$AQ338="1999-2012"),'Result 2005-2012'!P338*SUM($Y$16:$AE$16)/7,IF(AND($M$1=2007,'Calculation sheet'!$AQ338="1999-2012"),'Result 2005-2012'!P338*SUM($Z$16:$AE$16)/6,IF(AND($M$1=2008,'Calculation sheet'!$AQ338="1999-2012"),'Result 2005-2012'!P338*SUM($AA$16:$AE$16)/5,IF(AND($M$1=2009,'Calculation sheet'!$AQ338="1999-2012"),'Result 2005-2012'!P338*SUM($AB$16:$AE$16)/4,IF(AND($M$1=2010,'Calculation sheet'!$AQ338="1999-2012"),'Result 2005-2012'!P338*SUM($AC$16:$AE$16)/3,IF(AND($M$1=2011,'Calculation sheet'!$AQ338="1999-2012"),'Result 2005-2012'!P338*SUM($AD$16:$AE$16)/2,IF(AND($M$1=2012,'Calculation sheet'!$AQ338="1999-2012"),'Result 2005-2012'!P338*$AE$16,""))))))))))))))))</f>
        <v/>
      </c>
      <c r="Q338" s="12" t="str">
        <f t="shared" si="18"/>
        <v/>
      </c>
      <c r="R338" s="14" t="str">
        <f t="shared" si="19"/>
        <v/>
      </c>
    </row>
    <row r="339" spans="1:18" x14ac:dyDescent="0.3">
      <c r="A339" s="4" t="str">
        <f>IF('Input data'!A354="","",'Input data'!A354)</f>
        <v/>
      </c>
      <c r="B339" s="4" t="str">
        <f>IF('Input data'!B354="","",'Input data'!B354)</f>
        <v/>
      </c>
      <c r="C339" s="4" t="str">
        <f>IF('Input data'!C354="","",'Input data'!C354)</f>
        <v/>
      </c>
      <c r="D339" s="4" t="str">
        <f>IF('Input data'!D354="","",'Input data'!D354)</f>
        <v/>
      </c>
      <c r="E339" s="4" t="str">
        <f>IF('Input data'!E354="","",'Input data'!E354)</f>
        <v/>
      </c>
      <c r="F339" s="4" t="str">
        <f>IF('Input data'!F354="","",'Input data'!F354)</f>
        <v/>
      </c>
      <c r="G339" s="4">
        <f>IF('Input data'!G354="","",'Input data'!G354)</f>
        <v>0</v>
      </c>
      <c r="H339" s="4" t="str">
        <f>IF('Input data'!H354&gt;0.5,'Input data'!H354,"")</f>
        <v/>
      </c>
      <c r="I339" s="4" t="str">
        <f>IF('Input data'!I354="","",'Input data'!I354)</f>
        <v/>
      </c>
      <c r="J339" s="12" t="str">
        <f>IF('Result 2005-2012'!$R339="","",IF($M$1=2005,'Result 2005-2012'!J339,IF(AND($M$1=2006,'Calculation sheet'!$AQ339="2005-2012"),'Result 2005-2012'!J339*SUM($Y$7:$AE$7)/7,IF(AND($M$1=2007,'Calculation sheet'!$AQ339="2005-2012"),'Result 2005-2012'!J339*SUM($Z$7:$AE$7)/6,IF(AND($M$1=2008,'Calculation sheet'!$AQ339="2005-2012"),'Result 2005-2012'!J339*SUM($AA$7:$AE$7)/5,IF(AND($M$1=2009,'Calculation sheet'!$AQ339="2005-2012"),'Result 2005-2012'!J339*SUM($AB$7:$AE$7)/4,IF(AND($M$1=2010,'Calculation sheet'!$AQ339="2005-2012"),'Result 2005-2012'!J339*SUM($AC$7:$AE$7)/3,IF(AND($M$1=2011,'Calculation sheet'!$AQ339="2005-2012"),'Result 2005-2012'!J339*SUM($AD$7:$AE$7)/2,IF(AND($M$1=2012,'Calculation sheet'!$AQ339="2005-2012"),'Result 2005-2012'!J339*$AE$7,IF(AND($M$1=2006,'Calculation sheet'!$AQ339="1999-2012"),'Result 2005-2012'!J339*SUM($Y$16:$AE$16)/7,IF(AND($M$1=2007,'Calculation sheet'!$AQ339="1999-2012"),'Result 2005-2012'!J339*SUM($Z$16:$AE$16)/6,IF(AND($M$1=2008,'Calculation sheet'!$AQ339="1999-2012"),'Result 2005-2012'!J339*SUM($AA$16:$AE$16)/5,IF(AND($M$1=2009,'Calculation sheet'!$AQ339="1999-2012"),'Result 2005-2012'!J339*SUM($AB$16:$AE$16)/4,IF(AND($M$1=2010,'Calculation sheet'!$AQ339="1999-2012"),'Result 2005-2012'!J339*SUM($AC$16:$AE$16)/3,IF(AND($M$1=2011,'Calculation sheet'!$AQ339="1999-2012"),'Result 2005-2012'!J339*SUM($AD$16:$AE$16)/2,IF(AND($M$1=2012,'Calculation sheet'!$AQ339="1999-2012"),'Result 2005-2012'!J339*$AE$16,""))))))))))))))))</f>
        <v/>
      </c>
      <c r="K339" s="12" t="str">
        <f>IF('Result 2005-2012'!$R339="","",IF($M$1=2005,'Result 2005-2012'!K339,IF(AND($M$1=2006,'Calculation sheet'!$AQ339="2005-2012"),'Result 2005-2012'!K339*SUM($Y$8:$AE$8)/7,IF(AND($M$1=2007,'Calculation sheet'!$AQ339="2005-2012"),'Result 2005-2012'!K339*SUM($Z$8:$AE$8)/6,IF(AND($M$1=2008,'Calculation sheet'!$AQ339="2005-2012"),'Result 2005-2012'!K339*SUM($AA$8:$AE$8)/5,IF(AND($M$1=2009,'Calculation sheet'!$AQ339="2005-2012"),'Result 2005-2012'!K339*SUM($AB$8:$AE$8)/4,IF(AND($M$1=2010,'Calculation sheet'!$AQ339="2005-2012"),'Result 2005-2012'!K339*SUM($AC$8:$AE$8)/3,IF(AND($M$1=2011,'Calculation sheet'!$AQ339="2005-2012"),'Result 2005-2012'!K339*SUM($AD$8:$AE$8)/2,IF(AND($M$1=2012,'Calculation sheet'!$AQ339="2005-2012"),'Result 2005-2012'!K339*$AE$8,IF(AND($M$1=2006,'Calculation sheet'!$AQ339="1999-2012"),'Result 2005-2012'!K339*SUM($Y$17:$AE$17)/7,IF(AND($M$1=2007,'Calculation sheet'!$AQ339="1999-2012"),'Result 2005-2012'!K339*SUM($Z$17:$AE$17)/6,IF(AND($M$1=2008,'Calculation sheet'!$AQ339="1999-2012"),'Result 2005-2012'!K339*SUM($AA$17:$AE$17)/5,IF(AND($M$1=2009,'Calculation sheet'!$AQ339="1999-2012"),'Result 2005-2012'!K339*SUM($AB$17:$AE$17)/4,IF(AND($M$1=2010,'Calculation sheet'!$AQ339="1999-2012"),'Result 2005-2012'!K339*SUM($AC$17:$AE$17)/3,IF(AND($M$1=2011,'Calculation sheet'!$AQ339="1999-2012"),'Result 2005-2012'!K339*SUM($AD$17:$AE$17)/2,IF(AND($M$1=2012,'Calculation sheet'!$AQ339="1999-2012"),'Result 2005-2012'!K339*$AE$17,""))))))))))))))))</f>
        <v/>
      </c>
      <c r="L339" s="12" t="str">
        <f>IF('Result 2005-2012'!$R339="","",IF($M$1=2005,'Result 2005-2012'!L339,IF(AND($M$1=2006,'Calculation sheet'!$AQ339="2005-2012"),'Result 2005-2012'!L339*SUM($Y$9:$AE$9)/7,IF(AND($M$1=2007,'Calculation sheet'!$AQ339="2005-2012"),'Result 2005-2012'!L339*SUM($Z$9:$AE$9)/6,IF(AND($M$1=2008,'Calculation sheet'!$AQ339="2005-2012"),'Result 2005-2012'!L339*SUM($AA$9:$AE$9)/5,IF(AND($M$1=2009,'Calculation sheet'!$AQ339="2005-2012"),'Result 2005-2012'!L339*SUM($AB$9:$AE$9)/4,IF(AND($M$1=2010,'Calculation sheet'!$AQ339="2005-2012"),'Result 2005-2012'!L339*SUM($AC$9:$AE$9)/3,IF(AND($M$1=2011,'Calculation sheet'!$AQ339="2005-2012"),'Result 2005-2012'!L339*SUM($AD$9:$AE$9)/2,IF(AND($M$1=2012,'Calculation sheet'!$AQ339="2005-2012"),'Result 2005-2012'!L339*$AE$9,IF(AND($M$1=2006,'Calculation sheet'!$AQ339="1999-2012"),'Result 2005-2012'!L339*SUM($Y$18:$AE$18)/7,IF(AND($M$1=2007,'Calculation sheet'!$AQ339="1999-2012"),'Result 2005-2012'!L339*SUM($Z$18:$AE$18)/6,IF(AND($M$1=2008,'Calculation sheet'!$AQ339="1999-2012"),'Result 2005-2012'!L339*SUM($AA$18:$AE$18)/5,IF(AND($M$1=2009,'Calculation sheet'!$AQ339="1999-2012"),'Result 2005-2012'!L339*SUM($AB$18:$AE$18)/4,IF(AND($M$1=2010,'Calculation sheet'!$AQ339="1999-2012"),'Result 2005-2012'!L339*SUM($AC$18:$AE$18)/3,IF(AND($M$1=2011,'Calculation sheet'!$AQ339="1999-2012"),'Result 2005-2012'!L339*SUM($AD$18:$AE$18)/2,IF(AND($M$1=2012,'Calculation sheet'!$AQ339="1999-2012"),'Result 2005-2012'!L339*$AE$18,""))))))))))))))))</f>
        <v/>
      </c>
      <c r="M339" s="12" t="str">
        <f t="shared" si="17"/>
        <v/>
      </c>
      <c r="N339" s="12" t="str">
        <f>IF('Result 2005-2012'!$R339="","",IF($M$1=2005,'Result 2005-2012'!N339,IF(AND($M$1=2006,'Calculation sheet'!$AQ339="2005-2012"),'Result 2005-2012'!N339*SUM($Y$10:$AE$10)/7,IF(AND($M$1=2007,'Calculation sheet'!$AQ339="2005-2012"),'Result 2005-2012'!N339*SUM($Z$10:$AE$10)/6,IF(AND($M$1=2008,'Calculation sheet'!$AQ339="2005-2012"),'Result 2005-2012'!N339*SUM($AA$10:$AE$10)/5,IF(AND($M$1=2009,'Calculation sheet'!$AQ339="2005-2012"),'Result 2005-2012'!N339*SUM($AB$10:$AE$10)/4,IF(AND($M$1=2010,'Calculation sheet'!$AQ339="2005-2012"),'Result 2005-2012'!N339*SUM($AC$10:$AE$10)/3,IF(AND($M$1=2011,'Calculation sheet'!$AQ339="2005-2012"),'Result 2005-2012'!N339*SUM($AD$10:$AE$10)/2,IF(AND($M$1=2012,'Calculation sheet'!$AQ339="2005-2012"),'Result 2005-2012'!N339*$AE$10,IF(AND($M$1=2006,'Calculation sheet'!$AQ339="1999-2012"),'Result 2005-2012'!N339*SUM($Y$16:$AE$16)/7,IF(AND($M$1=2007,'Calculation sheet'!$AQ339="1999-2012"),'Result 2005-2012'!N339*SUM($Z$16:$AE$16)/6,IF(AND($M$1=2008,'Calculation sheet'!$AQ339="1999-2012"),'Result 2005-2012'!N339*SUM($AA$16:$AE$16)/5,IF(AND($M$1=2009,'Calculation sheet'!$AQ339="1999-2012"),'Result 2005-2012'!N339*SUM($AB$16:$AE$16)/4,IF(AND($M$1=2010,'Calculation sheet'!$AQ339="1999-2012"),'Result 2005-2012'!N339*SUM($AC$16:$AE$16)/3,IF(AND($M$1=2011,'Calculation sheet'!$AQ339="1999-2012"),'Result 2005-2012'!N339*SUM($AD$16:$AE$16)/2,IF(AND($M$1=2012,'Calculation sheet'!$AQ339="1999-2012"),'Result 2005-2012'!N339*$AE$16,""))))))))))))))))</f>
        <v/>
      </c>
      <c r="O339" s="12" t="str">
        <f>IF('Result 2005-2012'!$R339="","",IF($M$1=2005,'Result 2005-2012'!O339,IF(AND($M$1=2006,'Calculation sheet'!$AQ339="2005-2012"),'Result 2005-2012'!O339*SUM($Y$10:$AE$10)/7,IF(AND($M$1=2007,'Calculation sheet'!$AQ339="2005-2012"),'Result 2005-2012'!O339*SUM($Z$10:$AE$10)/6,IF(AND($M$1=2008,'Calculation sheet'!$AQ339="2005-2012"),'Result 2005-2012'!O339*SUM($AA$10:$AE$10)/5,IF(AND($M$1=2009,'Calculation sheet'!$AQ339="2005-2012"),'Result 2005-2012'!O339*SUM($AB$10:$AE$10)/4,IF(AND($M$1=2010,'Calculation sheet'!$AQ339="2005-2012"),'Result 2005-2012'!O339*SUM($AC$10:$AE$10)/3,IF(AND($M$1=2011,'Calculation sheet'!$AQ339="2005-2012"),'Result 2005-2012'!O339*SUM($AD$10:$AE$10)/2,IF(AND($M$1=2012,'Calculation sheet'!$AQ339="2005-2012"),'Result 2005-2012'!O339*$AE$10,IF(AND($M$1=2006,'Calculation sheet'!$AQ339="1999-2012"),'Result 2005-2012'!O339*SUM($Y$16:$AE$16)/7,IF(AND($M$1=2007,'Calculation sheet'!$AQ339="1999-2012"),'Result 2005-2012'!O339*SUM($Z$16:$AE$16)/6,IF(AND($M$1=2008,'Calculation sheet'!$AQ339="1999-2012"),'Result 2005-2012'!O339*SUM($AA$16:$AE$16)/5,IF(AND($M$1=2009,'Calculation sheet'!$AQ339="1999-2012"),'Result 2005-2012'!O339*SUM($AB$16:$AE$16)/4,IF(AND($M$1=2010,'Calculation sheet'!$AQ339="1999-2012"),'Result 2005-2012'!O339*SUM($AC$16:$AE$16)/3,IF(AND($M$1=2011,'Calculation sheet'!$AQ339="1999-2012"),'Result 2005-2012'!O339*SUM($AD$16:$AE$16)/2,IF(AND($M$1=2012,'Calculation sheet'!$AQ339="1999-2012"),'Result 2005-2012'!O339*$AE$16,""))))))))))))))))</f>
        <v/>
      </c>
      <c r="P339" s="12" t="str">
        <f>IF('Result 2005-2012'!$R339="","",IF($M$1=2005,'Result 2005-2012'!P339,IF(AND($M$1=2006,'Calculation sheet'!$AQ339="2005-2012"),'Result 2005-2012'!P339*SUM($Y$11:$AE$11)/7,IF(AND($M$1=2007,'Calculation sheet'!$AQ339="2005-2012"),'Result 2005-2012'!P339*SUM($Z$11:$AE$11)/6,IF(AND($M$1=2008,'Calculation sheet'!$AQ339="2005-2012"),'Result 2005-2012'!P339*SUM($AA$11:$AE$11)/5,IF(AND($M$1=2009,'Calculation sheet'!$AQ339="2005-2012"),'Result 2005-2012'!P339*SUM($AB$11:$AE$11)/4,IF(AND($M$1=2010,'Calculation sheet'!$AQ339="2005-2012"),'Result 2005-2012'!P339*SUM($AC$11:$AE$11)/3,IF(AND($M$1=2011,'Calculation sheet'!$AQ339="2005-2012"),'Result 2005-2012'!P339*SUM($AD$11:$AE$11)/2,IF(AND($M$1=2012,'Calculation sheet'!$AQ339="2005-2012"),'Result 2005-2012'!P339*$AE$11,IF(AND($M$1=2006,'Calculation sheet'!$AQ339="1999-2012"),'Result 2005-2012'!P339*SUM($Y$16:$AE$16)/7,IF(AND($M$1=2007,'Calculation sheet'!$AQ339="1999-2012"),'Result 2005-2012'!P339*SUM($Z$16:$AE$16)/6,IF(AND($M$1=2008,'Calculation sheet'!$AQ339="1999-2012"),'Result 2005-2012'!P339*SUM($AA$16:$AE$16)/5,IF(AND($M$1=2009,'Calculation sheet'!$AQ339="1999-2012"),'Result 2005-2012'!P339*SUM($AB$16:$AE$16)/4,IF(AND($M$1=2010,'Calculation sheet'!$AQ339="1999-2012"),'Result 2005-2012'!P339*SUM($AC$16:$AE$16)/3,IF(AND($M$1=2011,'Calculation sheet'!$AQ339="1999-2012"),'Result 2005-2012'!P339*SUM($AD$16:$AE$16)/2,IF(AND($M$1=2012,'Calculation sheet'!$AQ339="1999-2012"),'Result 2005-2012'!P339*$AE$16,""))))))))))))))))</f>
        <v/>
      </c>
      <c r="Q339" s="12" t="str">
        <f t="shared" si="18"/>
        <v/>
      </c>
      <c r="R339" s="14" t="str">
        <f t="shared" si="19"/>
        <v/>
      </c>
    </row>
    <row r="340" spans="1:18" x14ac:dyDescent="0.3">
      <c r="A340" s="4" t="str">
        <f>IF('Input data'!A355="","",'Input data'!A355)</f>
        <v/>
      </c>
      <c r="B340" s="4" t="str">
        <f>IF('Input data'!B355="","",'Input data'!B355)</f>
        <v/>
      </c>
      <c r="C340" s="4" t="str">
        <f>IF('Input data'!C355="","",'Input data'!C355)</f>
        <v/>
      </c>
      <c r="D340" s="4" t="str">
        <f>IF('Input data'!D355="","",'Input data'!D355)</f>
        <v/>
      </c>
      <c r="E340" s="4" t="str">
        <f>IF('Input data'!E355="","",'Input data'!E355)</f>
        <v/>
      </c>
      <c r="F340" s="4" t="str">
        <f>IF('Input data'!F355="","",'Input data'!F355)</f>
        <v/>
      </c>
      <c r="G340" s="4">
        <f>IF('Input data'!G355="","",'Input data'!G355)</f>
        <v>0</v>
      </c>
      <c r="H340" s="4" t="str">
        <f>IF('Input data'!H355&gt;0.5,'Input data'!H355,"")</f>
        <v/>
      </c>
      <c r="I340" s="4" t="str">
        <f>IF('Input data'!I355="","",'Input data'!I355)</f>
        <v/>
      </c>
      <c r="J340" s="12" t="str">
        <f>IF('Result 2005-2012'!$R340="","",IF($M$1=2005,'Result 2005-2012'!J340,IF(AND($M$1=2006,'Calculation sheet'!$AQ340="2005-2012"),'Result 2005-2012'!J340*SUM($Y$7:$AE$7)/7,IF(AND($M$1=2007,'Calculation sheet'!$AQ340="2005-2012"),'Result 2005-2012'!J340*SUM($Z$7:$AE$7)/6,IF(AND($M$1=2008,'Calculation sheet'!$AQ340="2005-2012"),'Result 2005-2012'!J340*SUM($AA$7:$AE$7)/5,IF(AND($M$1=2009,'Calculation sheet'!$AQ340="2005-2012"),'Result 2005-2012'!J340*SUM($AB$7:$AE$7)/4,IF(AND($M$1=2010,'Calculation sheet'!$AQ340="2005-2012"),'Result 2005-2012'!J340*SUM($AC$7:$AE$7)/3,IF(AND($M$1=2011,'Calculation sheet'!$AQ340="2005-2012"),'Result 2005-2012'!J340*SUM($AD$7:$AE$7)/2,IF(AND($M$1=2012,'Calculation sheet'!$AQ340="2005-2012"),'Result 2005-2012'!J340*$AE$7,IF(AND($M$1=2006,'Calculation sheet'!$AQ340="1999-2012"),'Result 2005-2012'!J340*SUM($Y$16:$AE$16)/7,IF(AND($M$1=2007,'Calculation sheet'!$AQ340="1999-2012"),'Result 2005-2012'!J340*SUM($Z$16:$AE$16)/6,IF(AND($M$1=2008,'Calculation sheet'!$AQ340="1999-2012"),'Result 2005-2012'!J340*SUM($AA$16:$AE$16)/5,IF(AND($M$1=2009,'Calculation sheet'!$AQ340="1999-2012"),'Result 2005-2012'!J340*SUM($AB$16:$AE$16)/4,IF(AND($M$1=2010,'Calculation sheet'!$AQ340="1999-2012"),'Result 2005-2012'!J340*SUM($AC$16:$AE$16)/3,IF(AND($M$1=2011,'Calculation sheet'!$AQ340="1999-2012"),'Result 2005-2012'!J340*SUM($AD$16:$AE$16)/2,IF(AND($M$1=2012,'Calculation sheet'!$AQ340="1999-2012"),'Result 2005-2012'!J340*$AE$16,""))))))))))))))))</f>
        <v/>
      </c>
      <c r="K340" s="12" t="str">
        <f>IF('Result 2005-2012'!$R340="","",IF($M$1=2005,'Result 2005-2012'!K340,IF(AND($M$1=2006,'Calculation sheet'!$AQ340="2005-2012"),'Result 2005-2012'!K340*SUM($Y$8:$AE$8)/7,IF(AND($M$1=2007,'Calculation sheet'!$AQ340="2005-2012"),'Result 2005-2012'!K340*SUM($Z$8:$AE$8)/6,IF(AND($M$1=2008,'Calculation sheet'!$AQ340="2005-2012"),'Result 2005-2012'!K340*SUM($AA$8:$AE$8)/5,IF(AND($M$1=2009,'Calculation sheet'!$AQ340="2005-2012"),'Result 2005-2012'!K340*SUM($AB$8:$AE$8)/4,IF(AND($M$1=2010,'Calculation sheet'!$AQ340="2005-2012"),'Result 2005-2012'!K340*SUM($AC$8:$AE$8)/3,IF(AND($M$1=2011,'Calculation sheet'!$AQ340="2005-2012"),'Result 2005-2012'!K340*SUM($AD$8:$AE$8)/2,IF(AND($M$1=2012,'Calculation sheet'!$AQ340="2005-2012"),'Result 2005-2012'!K340*$AE$8,IF(AND($M$1=2006,'Calculation sheet'!$AQ340="1999-2012"),'Result 2005-2012'!K340*SUM($Y$17:$AE$17)/7,IF(AND($M$1=2007,'Calculation sheet'!$AQ340="1999-2012"),'Result 2005-2012'!K340*SUM($Z$17:$AE$17)/6,IF(AND($M$1=2008,'Calculation sheet'!$AQ340="1999-2012"),'Result 2005-2012'!K340*SUM($AA$17:$AE$17)/5,IF(AND($M$1=2009,'Calculation sheet'!$AQ340="1999-2012"),'Result 2005-2012'!K340*SUM($AB$17:$AE$17)/4,IF(AND($M$1=2010,'Calculation sheet'!$AQ340="1999-2012"),'Result 2005-2012'!K340*SUM($AC$17:$AE$17)/3,IF(AND($M$1=2011,'Calculation sheet'!$AQ340="1999-2012"),'Result 2005-2012'!K340*SUM($AD$17:$AE$17)/2,IF(AND($M$1=2012,'Calculation sheet'!$AQ340="1999-2012"),'Result 2005-2012'!K340*$AE$17,""))))))))))))))))</f>
        <v/>
      </c>
      <c r="L340" s="12" t="str">
        <f>IF('Result 2005-2012'!$R340="","",IF($M$1=2005,'Result 2005-2012'!L340,IF(AND($M$1=2006,'Calculation sheet'!$AQ340="2005-2012"),'Result 2005-2012'!L340*SUM($Y$9:$AE$9)/7,IF(AND($M$1=2007,'Calculation sheet'!$AQ340="2005-2012"),'Result 2005-2012'!L340*SUM($Z$9:$AE$9)/6,IF(AND($M$1=2008,'Calculation sheet'!$AQ340="2005-2012"),'Result 2005-2012'!L340*SUM($AA$9:$AE$9)/5,IF(AND($M$1=2009,'Calculation sheet'!$AQ340="2005-2012"),'Result 2005-2012'!L340*SUM($AB$9:$AE$9)/4,IF(AND($M$1=2010,'Calculation sheet'!$AQ340="2005-2012"),'Result 2005-2012'!L340*SUM($AC$9:$AE$9)/3,IF(AND($M$1=2011,'Calculation sheet'!$AQ340="2005-2012"),'Result 2005-2012'!L340*SUM($AD$9:$AE$9)/2,IF(AND($M$1=2012,'Calculation sheet'!$AQ340="2005-2012"),'Result 2005-2012'!L340*$AE$9,IF(AND($M$1=2006,'Calculation sheet'!$AQ340="1999-2012"),'Result 2005-2012'!L340*SUM($Y$18:$AE$18)/7,IF(AND($M$1=2007,'Calculation sheet'!$AQ340="1999-2012"),'Result 2005-2012'!L340*SUM($Z$18:$AE$18)/6,IF(AND($M$1=2008,'Calculation sheet'!$AQ340="1999-2012"),'Result 2005-2012'!L340*SUM($AA$18:$AE$18)/5,IF(AND($M$1=2009,'Calculation sheet'!$AQ340="1999-2012"),'Result 2005-2012'!L340*SUM($AB$18:$AE$18)/4,IF(AND($M$1=2010,'Calculation sheet'!$AQ340="1999-2012"),'Result 2005-2012'!L340*SUM($AC$18:$AE$18)/3,IF(AND($M$1=2011,'Calculation sheet'!$AQ340="1999-2012"),'Result 2005-2012'!L340*SUM($AD$18:$AE$18)/2,IF(AND($M$1=2012,'Calculation sheet'!$AQ340="1999-2012"),'Result 2005-2012'!L340*$AE$18,""))))))))))))))))</f>
        <v/>
      </c>
      <c r="M340" s="12" t="str">
        <f t="shared" si="17"/>
        <v/>
      </c>
      <c r="N340" s="12" t="str">
        <f>IF('Result 2005-2012'!$R340="","",IF($M$1=2005,'Result 2005-2012'!N340,IF(AND($M$1=2006,'Calculation sheet'!$AQ340="2005-2012"),'Result 2005-2012'!N340*SUM($Y$10:$AE$10)/7,IF(AND($M$1=2007,'Calculation sheet'!$AQ340="2005-2012"),'Result 2005-2012'!N340*SUM($Z$10:$AE$10)/6,IF(AND($M$1=2008,'Calculation sheet'!$AQ340="2005-2012"),'Result 2005-2012'!N340*SUM($AA$10:$AE$10)/5,IF(AND($M$1=2009,'Calculation sheet'!$AQ340="2005-2012"),'Result 2005-2012'!N340*SUM($AB$10:$AE$10)/4,IF(AND($M$1=2010,'Calculation sheet'!$AQ340="2005-2012"),'Result 2005-2012'!N340*SUM($AC$10:$AE$10)/3,IF(AND($M$1=2011,'Calculation sheet'!$AQ340="2005-2012"),'Result 2005-2012'!N340*SUM($AD$10:$AE$10)/2,IF(AND($M$1=2012,'Calculation sheet'!$AQ340="2005-2012"),'Result 2005-2012'!N340*$AE$10,IF(AND($M$1=2006,'Calculation sheet'!$AQ340="1999-2012"),'Result 2005-2012'!N340*SUM($Y$16:$AE$16)/7,IF(AND($M$1=2007,'Calculation sheet'!$AQ340="1999-2012"),'Result 2005-2012'!N340*SUM($Z$16:$AE$16)/6,IF(AND($M$1=2008,'Calculation sheet'!$AQ340="1999-2012"),'Result 2005-2012'!N340*SUM($AA$16:$AE$16)/5,IF(AND($M$1=2009,'Calculation sheet'!$AQ340="1999-2012"),'Result 2005-2012'!N340*SUM($AB$16:$AE$16)/4,IF(AND($M$1=2010,'Calculation sheet'!$AQ340="1999-2012"),'Result 2005-2012'!N340*SUM($AC$16:$AE$16)/3,IF(AND($M$1=2011,'Calculation sheet'!$AQ340="1999-2012"),'Result 2005-2012'!N340*SUM($AD$16:$AE$16)/2,IF(AND($M$1=2012,'Calculation sheet'!$AQ340="1999-2012"),'Result 2005-2012'!N340*$AE$16,""))))))))))))))))</f>
        <v/>
      </c>
      <c r="O340" s="12" t="str">
        <f>IF('Result 2005-2012'!$R340="","",IF($M$1=2005,'Result 2005-2012'!O340,IF(AND($M$1=2006,'Calculation sheet'!$AQ340="2005-2012"),'Result 2005-2012'!O340*SUM($Y$10:$AE$10)/7,IF(AND($M$1=2007,'Calculation sheet'!$AQ340="2005-2012"),'Result 2005-2012'!O340*SUM($Z$10:$AE$10)/6,IF(AND($M$1=2008,'Calculation sheet'!$AQ340="2005-2012"),'Result 2005-2012'!O340*SUM($AA$10:$AE$10)/5,IF(AND($M$1=2009,'Calculation sheet'!$AQ340="2005-2012"),'Result 2005-2012'!O340*SUM($AB$10:$AE$10)/4,IF(AND($M$1=2010,'Calculation sheet'!$AQ340="2005-2012"),'Result 2005-2012'!O340*SUM($AC$10:$AE$10)/3,IF(AND($M$1=2011,'Calculation sheet'!$AQ340="2005-2012"),'Result 2005-2012'!O340*SUM($AD$10:$AE$10)/2,IF(AND($M$1=2012,'Calculation sheet'!$AQ340="2005-2012"),'Result 2005-2012'!O340*$AE$10,IF(AND($M$1=2006,'Calculation sheet'!$AQ340="1999-2012"),'Result 2005-2012'!O340*SUM($Y$16:$AE$16)/7,IF(AND($M$1=2007,'Calculation sheet'!$AQ340="1999-2012"),'Result 2005-2012'!O340*SUM($Z$16:$AE$16)/6,IF(AND($M$1=2008,'Calculation sheet'!$AQ340="1999-2012"),'Result 2005-2012'!O340*SUM($AA$16:$AE$16)/5,IF(AND($M$1=2009,'Calculation sheet'!$AQ340="1999-2012"),'Result 2005-2012'!O340*SUM($AB$16:$AE$16)/4,IF(AND($M$1=2010,'Calculation sheet'!$AQ340="1999-2012"),'Result 2005-2012'!O340*SUM($AC$16:$AE$16)/3,IF(AND($M$1=2011,'Calculation sheet'!$AQ340="1999-2012"),'Result 2005-2012'!O340*SUM($AD$16:$AE$16)/2,IF(AND($M$1=2012,'Calculation sheet'!$AQ340="1999-2012"),'Result 2005-2012'!O340*$AE$16,""))))))))))))))))</f>
        <v/>
      </c>
      <c r="P340" s="12" t="str">
        <f>IF('Result 2005-2012'!$R340="","",IF($M$1=2005,'Result 2005-2012'!P340,IF(AND($M$1=2006,'Calculation sheet'!$AQ340="2005-2012"),'Result 2005-2012'!P340*SUM($Y$11:$AE$11)/7,IF(AND($M$1=2007,'Calculation sheet'!$AQ340="2005-2012"),'Result 2005-2012'!P340*SUM($Z$11:$AE$11)/6,IF(AND($M$1=2008,'Calculation sheet'!$AQ340="2005-2012"),'Result 2005-2012'!P340*SUM($AA$11:$AE$11)/5,IF(AND($M$1=2009,'Calculation sheet'!$AQ340="2005-2012"),'Result 2005-2012'!P340*SUM($AB$11:$AE$11)/4,IF(AND($M$1=2010,'Calculation sheet'!$AQ340="2005-2012"),'Result 2005-2012'!P340*SUM($AC$11:$AE$11)/3,IF(AND($M$1=2011,'Calculation sheet'!$AQ340="2005-2012"),'Result 2005-2012'!P340*SUM($AD$11:$AE$11)/2,IF(AND($M$1=2012,'Calculation sheet'!$AQ340="2005-2012"),'Result 2005-2012'!P340*$AE$11,IF(AND($M$1=2006,'Calculation sheet'!$AQ340="1999-2012"),'Result 2005-2012'!P340*SUM($Y$16:$AE$16)/7,IF(AND($M$1=2007,'Calculation sheet'!$AQ340="1999-2012"),'Result 2005-2012'!P340*SUM($Z$16:$AE$16)/6,IF(AND($M$1=2008,'Calculation sheet'!$AQ340="1999-2012"),'Result 2005-2012'!P340*SUM($AA$16:$AE$16)/5,IF(AND($M$1=2009,'Calculation sheet'!$AQ340="1999-2012"),'Result 2005-2012'!P340*SUM($AB$16:$AE$16)/4,IF(AND($M$1=2010,'Calculation sheet'!$AQ340="1999-2012"),'Result 2005-2012'!P340*SUM($AC$16:$AE$16)/3,IF(AND($M$1=2011,'Calculation sheet'!$AQ340="1999-2012"),'Result 2005-2012'!P340*SUM($AD$16:$AE$16)/2,IF(AND($M$1=2012,'Calculation sheet'!$AQ340="1999-2012"),'Result 2005-2012'!P340*$AE$16,""))))))))))))))))</f>
        <v/>
      </c>
      <c r="Q340" s="12" t="str">
        <f t="shared" si="18"/>
        <v/>
      </c>
      <c r="R340" s="14" t="str">
        <f t="shared" si="19"/>
        <v/>
      </c>
    </row>
    <row r="341" spans="1:18" x14ac:dyDescent="0.3">
      <c r="A341" s="4" t="str">
        <f>IF('Input data'!A356="","",'Input data'!A356)</f>
        <v/>
      </c>
      <c r="B341" s="4" t="str">
        <f>IF('Input data'!B356="","",'Input data'!B356)</f>
        <v/>
      </c>
      <c r="C341" s="4" t="str">
        <f>IF('Input data'!C356="","",'Input data'!C356)</f>
        <v/>
      </c>
      <c r="D341" s="4" t="str">
        <f>IF('Input data'!D356="","",'Input data'!D356)</f>
        <v/>
      </c>
      <c r="E341" s="4" t="str">
        <f>IF('Input data'!E356="","",'Input data'!E356)</f>
        <v/>
      </c>
      <c r="F341" s="4" t="str">
        <f>IF('Input data'!F356="","",'Input data'!F356)</f>
        <v/>
      </c>
      <c r="G341" s="4">
        <f>IF('Input data'!G356="","",'Input data'!G356)</f>
        <v>0</v>
      </c>
      <c r="H341" s="4" t="str">
        <f>IF('Input data'!H356&gt;0.5,'Input data'!H356,"")</f>
        <v/>
      </c>
      <c r="I341" s="4" t="str">
        <f>IF('Input data'!I356="","",'Input data'!I356)</f>
        <v/>
      </c>
      <c r="J341" s="12" t="str">
        <f>IF('Result 2005-2012'!$R341="","",IF($M$1=2005,'Result 2005-2012'!J341,IF(AND($M$1=2006,'Calculation sheet'!$AQ341="2005-2012"),'Result 2005-2012'!J341*SUM($Y$7:$AE$7)/7,IF(AND($M$1=2007,'Calculation sheet'!$AQ341="2005-2012"),'Result 2005-2012'!J341*SUM($Z$7:$AE$7)/6,IF(AND($M$1=2008,'Calculation sheet'!$AQ341="2005-2012"),'Result 2005-2012'!J341*SUM($AA$7:$AE$7)/5,IF(AND($M$1=2009,'Calculation sheet'!$AQ341="2005-2012"),'Result 2005-2012'!J341*SUM($AB$7:$AE$7)/4,IF(AND($M$1=2010,'Calculation sheet'!$AQ341="2005-2012"),'Result 2005-2012'!J341*SUM($AC$7:$AE$7)/3,IF(AND($M$1=2011,'Calculation sheet'!$AQ341="2005-2012"),'Result 2005-2012'!J341*SUM($AD$7:$AE$7)/2,IF(AND($M$1=2012,'Calculation sheet'!$AQ341="2005-2012"),'Result 2005-2012'!J341*$AE$7,IF(AND($M$1=2006,'Calculation sheet'!$AQ341="1999-2012"),'Result 2005-2012'!J341*SUM($Y$16:$AE$16)/7,IF(AND($M$1=2007,'Calculation sheet'!$AQ341="1999-2012"),'Result 2005-2012'!J341*SUM($Z$16:$AE$16)/6,IF(AND($M$1=2008,'Calculation sheet'!$AQ341="1999-2012"),'Result 2005-2012'!J341*SUM($AA$16:$AE$16)/5,IF(AND($M$1=2009,'Calculation sheet'!$AQ341="1999-2012"),'Result 2005-2012'!J341*SUM($AB$16:$AE$16)/4,IF(AND($M$1=2010,'Calculation sheet'!$AQ341="1999-2012"),'Result 2005-2012'!J341*SUM($AC$16:$AE$16)/3,IF(AND($M$1=2011,'Calculation sheet'!$AQ341="1999-2012"),'Result 2005-2012'!J341*SUM($AD$16:$AE$16)/2,IF(AND($M$1=2012,'Calculation sheet'!$AQ341="1999-2012"),'Result 2005-2012'!J341*$AE$16,""))))))))))))))))</f>
        <v/>
      </c>
      <c r="K341" s="12" t="str">
        <f>IF('Result 2005-2012'!$R341="","",IF($M$1=2005,'Result 2005-2012'!K341,IF(AND($M$1=2006,'Calculation sheet'!$AQ341="2005-2012"),'Result 2005-2012'!K341*SUM($Y$8:$AE$8)/7,IF(AND($M$1=2007,'Calculation sheet'!$AQ341="2005-2012"),'Result 2005-2012'!K341*SUM($Z$8:$AE$8)/6,IF(AND($M$1=2008,'Calculation sheet'!$AQ341="2005-2012"),'Result 2005-2012'!K341*SUM($AA$8:$AE$8)/5,IF(AND($M$1=2009,'Calculation sheet'!$AQ341="2005-2012"),'Result 2005-2012'!K341*SUM($AB$8:$AE$8)/4,IF(AND($M$1=2010,'Calculation sheet'!$AQ341="2005-2012"),'Result 2005-2012'!K341*SUM($AC$8:$AE$8)/3,IF(AND($M$1=2011,'Calculation sheet'!$AQ341="2005-2012"),'Result 2005-2012'!K341*SUM($AD$8:$AE$8)/2,IF(AND($M$1=2012,'Calculation sheet'!$AQ341="2005-2012"),'Result 2005-2012'!K341*$AE$8,IF(AND($M$1=2006,'Calculation sheet'!$AQ341="1999-2012"),'Result 2005-2012'!K341*SUM($Y$17:$AE$17)/7,IF(AND($M$1=2007,'Calculation sheet'!$AQ341="1999-2012"),'Result 2005-2012'!K341*SUM($Z$17:$AE$17)/6,IF(AND($M$1=2008,'Calculation sheet'!$AQ341="1999-2012"),'Result 2005-2012'!K341*SUM($AA$17:$AE$17)/5,IF(AND($M$1=2009,'Calculation sheet'!$AQ341="1999-2012"),'Result 2005-2012'!K341*SUM($AB$17:$AE$17)/4,IF(AND($M$1=2010,'Calculation sheet'!$AQ341="1999-2012"),'Result 2005-2012'!K341*SUM($AC$17:$AE$17)/3,IF(AND($M$1=2011,'Calculation sheet'!$AQ341="1999-2012"),'Result 2005-2012'!K341*SUM($AD$17:$AE$17)/2,IF(AND($M$1=2012,'Calculation sheet'!$AQ341="1999-2012"),'Result 2005-2012'!K341*$AE$17,""))))))))))))))))</f>
        <v/>
      </c>
      <c r="L341" s="12" t="str">
        <f>IF('Result 2005-2012'!$R341="","",IF($M$1=2005,'Result 2005-2012'!L341,IF(AND($M$1=2006,'Calculation sheet'!$AQ341="2005-2012"),'Result 2005-2012'!L341*SUM($Y$9:$AE$9)/7,IF(AND($M$1=2007,'Calculation sheet'!$AQ341="2005-2012"),'Result 2005-2012'!L341*SUM($Z$9:$AE$9)/6,IF(AND($M$1=2008,'Calculation sheet'!$AQ341="2005-2012"),'Result 2005-2012'!L341*SUM($AA$9:$AE$9)/5,IF(AND($M$1=2009,'Calculation sheet'!$AQ341="2005-2012"),'Result 2005-2012'!L341*SUM($AB$9:$AE$9)/4,IF(AND($M$1=2010,'Calculation sheet'!$AQ341="2005-2012"),'Result 2005-2012'!L341*SUM($AC$9:$AE$9)/3,IF(AND($M$1=2011,'Calculation sheet'!$AQ341="2005-2012"),'Result 2005-2012'!L341*SUM($AD$9:$AE$9)/2,IF(AND($M$1=2012,'Calculation sheet'!$AQ341="2005-2012"),'Result 2005-2012'!L341*$AE$9,IF(AND($M$1=2006,'Calculation sheet'!$AQ341="1999-2012"),'Result 2005-2012'!L341*SUM($Y$18:$AE$18)/7,IF(AND($M$1=2007,'Calculation sheet'!$AQ341="1999-2012"),'Result 2005-2012'!L341*SUM($Z$18:$AE$18)/6,IF(AND($M$1=2008,'Calculation sheet'!$AQ341="1999-2012"),'Result 2005-2012'!L341*SUM($AA$18:$AE$18)/5,IF(AND($M$1=2009,'Calculation sheet'!$AQ341="1999-2012"),'Result 2005-2012'!L341*SUM($AB$18:$AE$18)/4,IF(AND($M$1=2010,'Calculation sheet'!$AQ341="1999-2012"),'Result 2005-2012'!L341*SUM($AC$18:$AE$18)/3,IF(AND($M$1=2011,'Calculation sheet'!$AQ341="1999-2012"),'Result 2005-2012'!L341*SUM($AD$18:$AE$18)/2,IF(AND($M$1=2012,'Calculation sheet'!$AQ341="1999-2012"),'Result 2005-2012'!L341*$AE$18,""))))))))))))))))</f>
        <v/>
      </c>
      <c r="M341" s="12" t="str">
        <f t="shared" si="17"/>
        <v/>
      </c>
      <c r="N341" s="12" t="str">
        <f>IF('Result 2005-2012'!$R341="","",IF($M$1=2005,'Result 2005-2012'!N341,IF(AND($M$1=2006,'Calculation sheet'!$AQ341="2005-2012"),'Result 2005-2012'!N341*SUM($Y$10:$AE$10)/7,IF(AND($M$1=2007,'Calculation sheet'!$AQ341="2005-2012"),'Result 2005-2012'!N341*SUM($Z$10:$AE$10)/6,IF(AND($M$1=2008,'Calculation sheet'!$AQ341="2005-2012"),'Result 2005-2012'!N341*SUM($AA$10:$AE$10)/5,IF(AND($M$1=2009,'Calculation sheet'!$AQ341="2005-2012"),'Result 2005-2012'!N341*SUM($AB$10:$AE$10)/4,IF(AND($M$1=2010,'Calculation sheet'!$AQ341="2005-2012"),'Result 2005-2012'!N341*SUM($AC$10:$AE$10)/3,IF(AND($M$1=2011,'Calculation sheet'!$AQ341="2005-2012"),'Result 2005-2012'!N341*SUM($AD$10:$AE$10)/2,IF(AND($M$1=2012,'Calculation sheet'!$AQ341="2005-2012"),'Result 2005-2012'!N341*$AE$10,IF(AND($M$1=2006,'Calculation sheet'!$AQ341="1999-2012"),'Result 2005-2012'!N341*SUM($Y$16:$AE$16)/7,IF(AND($M$1=2007,'Calculation sheet'!$AQ341="1999-2012"),'Result 2005-2012'!N341*SUM($Z$16:$AE$16)/6,IF(AND($M$1=2008,'Calculation sheet'!$AQ341="1999-2012"),'Result 2005-2012'!N341*SUM($AA$16:$AE$16)/5,IF(AND($M$1=2009,'Calculation sheet'!$AQ341="1999-2012"),'Result 2005-2012'!N341*SUM($AB$16:$AE$16)/4,IF(AND($M$1=2010,'Calculation sheet'!$AQ341="1999-2012"),'Result 2005-2012'!N341*SUM($AC$16:$AE$16)/3,IF(AND($M$1=2011,'Calculation sheet'!$AQ341="1999-2012"),'Result 2005-2012'!N341*SUM($AD$16:$AE$16)/2,IF(AND($M$1=2012,'Calculation sheet'!$AQ341="1999-2012"),'Result 2005-2012'!N341*$AE$16,""))))))))))))))))</f>
        <v/>
      </c>
      <c r="O341" s="12" t="str">
        <f>IF('Result 2005-2012'!$R341="","",IF($M$1=2005,'Result 2005-2012'!O341,IF(AND($M$1=2006,'Calculation sheet'!$AQ341="2005-2012"),'Result 2005-2012'!O341*SUM($Y$10:$AE$10)/7,IF(AND($M$1=2007,'Calculation sheet'!$AQ341="2005-2012"),'Result 2005-2012'!O341*SUM($Z$10:$AE$10)/6,IF(AND($M$1=2008,'Calculation sheet'!$AQ341="2005-2012"),'Result 2005-2012'!O341*SUM($AA$10:$AE$10)/5,IF(AND($M$1=2009,'Calculation sheet'!$AQ341="2005-2012"),'Result 2005-2012'!O341*SUM($AB$10:$AE$10)/4,IF(AND($M$1=2010,'Calculation sheet'!$AQ341="2005-2012"),'Result 2005-2012'!O341*SUM($AC$10:$AE$10)/3,IF(AND($M$1=2011,'Calculation sheet'!$AQ341="2005-2012"),'Result 2005-2012'!O341*SUM($AD$10:$AE$10)/2,IF(AND($M$1=2012,'Calculation sheet'!$AQ341="2005-2012"),'Result 2005-2012'!O341*$AE$10,IF(AND($M$1=2006,'Calculation sheet'!$AQ341="1999-2012"),'Result 2005-2012'!O341*SUM($Y$16:$AE$16)/7,IF(AND($M$1=2007,'Calculation sheet'!$AQ341="1999-2012"),'Result 2005-2012'!O341*SUM($Z$16:$AE$16)/6,IF(AND($M$1=2008,'Calculation sheet'!$AQ341="1999-2012"),'Result 2005-2012'!O341*SUM($AA$16:$AE$16)/5,IF(AND($M$1=2009,'Calculation sheet'!$AQ341="1999-2012"),'Result 2005-2012'!O341*SUM($AB$16:$AE$16)/4,IF(AND($M$1=2010,'Calculation sheet'!$AQ341="1999-2012"),'Result 2005-2012'!O341*SUM($AC$16:$AE$16)/3,IF(AND($M$1=2011,'Calculation sheet'!$AQ341="1999-2012"),'Result 2005-2012'!O341*SUM($AD$16:$AE$16)/2,IF(AND($M$1=2012,'Calculation sheet'!$AQ341="1999-2012"),'Result 2005-2012'!O341*$AE$16,""))))))))))))))))</f>
        <v/>
      </c>
      <c r="P341" s="12" t="str">
        <f>IF('Result 2005-2012'!$R341="","",IF($M$1=2005,'Result 2005-2012'!P341,IF(AND($M$1=2006,'Calculation sheet'!$AQ341="2005-2012"),'Result 2005-2012'!P341*SUM($Y$11:$AE$11)/7,IF(AND($M$1=2007,'Calculation sheet'!$AQ341="2005-2012"),'Result 2005-2012'!P341*SUM($Z$11:$AE$11)/6,IF(AND($M$1=2008,'Calculation sheet'!$AQ341="2005-2012"),'Result 2005-2012'!P341*SUM($AA$11:$AE$11)/5,IF(AND($M$1=2009,'Calculation sheet'!$AQ341="2005-2012"),'Result 2005-2012'!P341*SUM($AB$11:$AE$11)/4,IF(AND($M$1=2010,'Calculation sheet'!$AQ341="2005-2012"),'Result 2005-2012'!P341*SUM($AC$11:$AE$11)/3,IF(AND($M$1=2011,'Calculation sheet'!$AQ341="2005-2012"),'Result 2005-2012'!P341*SUM($AD$11:$AE$11)/2,IF(AND($M$1=2012,'Calculation sheet'!$AQ341="2005-2012"),'Result 2005-2012'!P341*$AE$11,IF(AND($M$1=2006,'Calculation sheet'!$AQ341="1999-2012"),'Result 2005-2012'!P341*SUM($Y$16:$AE$16)/7,IF(AND($M$1=2007,'Calculation sheet'!$AQ341="1999-2012"),'Result 2005-2012'!P341*SUM($Z$16:$AE$16)/6,IF(AND($M$1=2008,'Calculation sheet'!$AQ341="1999-2012"),'Result 2005-2012'!P341*SUM($AA$16:$AE$16)/5,IF(AND($M$1=2009,'Calculation sheet'!$AQ341="1999-2012"),'Result 2005-2012'!P341*SUM($AB$16:$AE$16)/4,IF(AND($M$1=2010,'Calculation sheet'!$AQ341="1999-2012"),'Result 2005-2012'!P341*SUM($AC$16:$AE$16)/3,IF(AND($M$1=2011,'Calculation sheet'!$AQ341="1999-2012"),'Result 2005-2012'!P341*SUM($AD$16:$AE$16)/2,IF(AND($M$1=2012,'Calculation sheet'!$AQ341="1999-2012"),'Result 2005-2012'!P341*$AE$16,""))))))))))))))))</f>
        <v/>
      </c>
      <c r="Q341" s="12" t="str">
        <f t="shared" si="18"/>
        <v/>
      </c>
      <c r="R341" s="14" t="str">
        <f t="shared" si="19"/>
        <v/>
      </c>
    </row>
    <row r="342" spans="1:18" x14ac:dyDescent="0.3">
      <c r="A342" s="4" t="str">
        <f>IF('Input data'!A357="","",'Input data'!A357)</f>
        <v/>
      </c>
      <c r="B342" s="4" t="str">
        <f>IF('Input data'!B357="","",'Input data'!B357)</f>
        <v/>
      </c>
      <c r="C342" s="4" t="str">
        <f>IF('Input data'!C357="","",'Input data'!C357)</f>
        <v/>
      </c>
      <c r="D342" s="4" t="str">
        <f>IF('Input data'!D357="","",'Input data'!D357)</f>
        <v/>
      </c>
      <c r="E342" s="4" t="str">
        <f>IF('Input data'!E357="","",'Input data'!E357)</f>
        <v/>
      </c>
      <c r="F342" s="4" t="str">
        <f>IF('Input data'!F357="","",'Input data'!F357)</f>
        <v/>
      </c>
      <c r="G342" s="4">
        <f>IF('Input data'!G357="","",'Input data'!G357)</f>
        <v>0</v>
      </c>
      <c r="H342" s="4" t="str">
        <f>IF('Input data'!H357&gt;0.5,'Input data'!H357,"")</f>
        <v/>
      </c>
      <c r="I342" s="4" t="str">
        <f>IF('Input data'!I357="","",'Input data'!I357)</f>
        <v/>
      </c>
      <c r="J342" s="12" t="str">
        <f>IF('Result 2005-2012'!$R342="","",IF($M$1=2005,'Result 2005-2012'!J342,IF(AND($M$1=2006,'Calculation sheet'!$AQ342="2005-2012"),'Result 2005-2012'!J342*SUM($Y$7:$AE$7)/7,IF(AND($M$1=2007,'Calculation sheet'!$AQ342="2005-2012"),'Result 2005-2012'!J342*SUM($Z$7:$AE$7)/6,IF(AND($M$1=2008,'Calculation sheet'!$AQ342="2005-2012"),'Result 2005-2012'!J342*SUM($AA$7:$AE$7)/5,IF(AND($M$1=2009,'Calculation sheet'!$AQ342="2005-2012"),'Result 2005-2012'!J342*SUM($AB$7:$AE$7)/4,IF(AND($M$1=2010,'Calculation sheet'!$AQ342="2005-2012"),'Result 2005-2012'!J342*SUM($AC$7:$AE$7)/3,IF(AND($M$1=2011,'Calculation sheet'!$AQ342="2005-2012"),'Result 2005-2012'!J342*SUM($AD$7:$AE$7)/2,IF(AND($M$1=2012,'Calculation sheet'!$AQ342="2005-2012"),'Result 2005-2012'!J342*$AE$7,IF(AND($M$1=2006,'Calculation sheet'!$AQ342="1999-2012"),'Result 2005-2012'!J342*SUM($Y$16:$AE$16)/7,IF(AND($M$1=2007,'Calculation sheet'!$AQ342="1999-2012"),'Result 2005-2012'!J342*SUM($Z$16:$AE$16)/6,IF(AND($M$1=2008,'Calculation sheet'!$AQ342="1999-2012"),'Result 2005-2012'!J342*SUM($AA$16:$AE$16)/5,IF(AND($M$1=2009,'Calculation sheet'!$AQ342="1999-2012"),'Result 2005-2012'!J342*SUM($AB$16:$AE$16)/4,IF(AND($M$1=2010,'Calculation sheet'!$AQ342="1999-2012"),'Result 2005-2012'!J342*SUM($AC$16:$AE$16)/3,IF(AND($M$1=2011,'Calculation sheet'!$AQ342="1999-2012"),'Result 2005-2012'!J342*SUM($AD$16:$AE$16)/2,IF(AND($M$1=2012,'Calculation sheet'!$AQ342="1999-2012"),'Result 2005-2012'!J342*$AE$16,""))))))))))))))))</f>
        <v/>
      </c>
      <c r="K342" s="12" t="str">
        <f>IF('Result 2005-2012'!$R342="","",IF($M$1=2005,'Result 2005-2012'!K342,IF(AND($M$1=2006,'Calculation sheet'!$AQ342="2005-2012"),'Result 2005-2012'!K342*SUM($Y$8:$AE$8)/7,IF(AND($M$1=2007,'Calculation sheet'!$AQ342="2005-2012"),'Result 2005-2012'!K342*SUM($Z$8:$AE$8)/6,IF(AND($M$1=2008,'Calculation sheet'!$AQ342="2005-2012"),'Result 2005-2012'!K342*SUM($AA$8:$AE$8)/5,IF(AND($M$1=2009,'Calculation sheet'!$AQ342="2005-2012"),'Result 2005-2012'!K342*SUM($AB$8:$AE$8)/4,IF(AND($M$1=2010,'Calculation sheet'!$AQ342="2005-2012"),'Result 2005-2012'!K342*SUM($AC$8:$AE$8)/3,IF(AND($M$1=2011,'Calculation sheet'!$AQ342="2005-2012"),'Result 2005-2012'!K342*SUM($AD$8:$AE$8)/2,IF(AND($M$1=2012,'Calculation sheet'!$AQ342="2005-2012"),'Result 2005-2012'!K342*$AE$8,IF(AND($M$1=2006,'Calculation sheet'!$AQ342="1999-2012"),'Result 2005-2012'!K342*SUM($Y$17:$AE$17)/7,IF(AND($M$1=2007,'Calculation sheet'!$AQ342="1999-2012"),'Result 2005-2012'!K342*SUM($Z$17:$AE$17)/6,IF(AND($M$1=2008,'Calculation sheet'!$AQ342="1999-2012"),'Result 2005-2012'!K342*SUM($AA$17:$AE$17)/5,IF(AND($M$1=2009,'Calculation sheet'!$AQ342="1999-2012"),'Result 2005-2012'!K342*SUM($AB$17:$AE$17)/4,IF(AND($M$1=2010,'Calculation sheet'!$AQ342="1999-2012"),'Result 2005-2012'!K342*SUM($AC$17:$AE$17)/3,IF(AND($M$1=2011,'Calculation sheet'!$AQ342="1999-2012"),'Result 2005-2012'!K342*SUM($AD$17:$AE$17)/2,IF(AND($M$1=2012,'Calculation sheet'!$AQ342="1999-2012"),'Result 2005-2012'!K342*$AE$17,""))))))))))))))))</f>
        <v/>
      </c>
      <c r="L342" s="12" t="str">
        <f>IF('Result 2005-2012'!$R342="","",IF($M$1=2005,'Result 2005-2012'!L342,IF(AND($M$1=2006,'Calculation sheet'!$AQ342="2005-2012"),'Result 2005-2012'!L342*SUM($Y$9:$AE$9)/7,IF(AND($M$1=2007,'Calculation sheet'!$AQ342="2005-2012"),'Result 2005-2012'!L342*SUM($Z$9:$AE$9)/6,IF(AND($M$1=2008,'Calculation sheet'!$AQ342="2005-2012"),'Result 2005-2012'!L342*SUM($AA$9:$AE$9)/5,IF(AND($M$1=2009,'Calculation sheet'!$AQ342="2005-2012"),'Result 2005-2012'!L342*SUM($AB$9:$AE$9)/4,IF(AND($M$1=2010,'Calculation sheet'!$AQ342="2005-2012"),'Result 2005-2012'!L342*SUM($AC$9:$AE$9)/3,IF(AND($M$1=2011,'Calculation sheet'!$AQ342="2005-2012"),'Result 2005-2012'!L342*SUM($AD$9:$AE$9)/2,IF(AND($M$1=2012,'Calculation sheet'!$AQ342="2005-2012"),'Result 2005-2012'!L342*$AE$9,IF(AND($M$1=2006,'Calculation sheet'!$AQ342="1999-2012"),'Result 2005-2012'!L342*SUM($Y$18:$AE$18)/7,IF(AND($M$1=2007,'Calculation sheet'!$AQ342="1999-2012"),'Result 2005-2012'!L342*SUM($Z$18:$AE$18)/6,IF(AND($M$1=2008,'Calculation sheet'!$AQ342="1999-2012"),'Result 2005-2012'!L342*SUM($AA$18:$AE$18)/5,IF(AND($M$1=2009,'Calculation sheet'!$AQ342="1999-2012"),'Result 2005-2012'!L342*SUM($AB$18:$AE$18)/4,IF(AND($M$1=2010,'Calculation sheet'!$AQ342="1999-2012"),'Result 2005-2012'!L342*SUM($AC$18:$AE$18)/3,IF(AND($M$1=2011,'Calculation sheet'!$AQ342="1999-2012"),'Result 2005-2012'!L342*SUM($AD$18:$AE$18)/2,IF(AND($M$1=2012,'Calculation sheet'!$AQ342="1999-2012"),'Result 2005-2012'!L342*$AE$18,""))))))))))))))))</f>
        <v/>
      </c>
      <c r="M342" s="12" t="str">
        <f t="shared" si="17"/>
        <v/>
      </c>
      <c r="N342" s="12" t="str">
        <f>IF('Result 2005-2012'!$R342="","",IF($M$1=2005,'Result 2005-2012'!N342,IF(AND($M$1=2006,'Calculation sheet'!$AQ342="2005-2012"),'Result 2005-2012'!N342*SUM($Y$10:$AE$10)/7,IF(AND($M$1=2007,'Calculation sheet'!$AQ342="2005-2012"),'Result 2005-2012'!N342*SUM($Z$10:$AE$10)/6,IF(AND($M$1=2008,'Calculation sheet'!$AQ342="2005-2012"),'Result 2005-2012'!N342*SUM($AA$10:$AE$10)/5,IF(AND($M$1=2009,'Calculation sheet'!$AQ342="2005-2012"),'Result 2005-2012'!N342*SUM($AB$10:$AE$10)/4,IF(AND($M$1=2010,'Calculation sheet'!$AQ342="2005-2012"),'Result 2005-2012'!N342*SUM($AC$10:$AE$10)/3,IF(AND($M$1=2011,'Calculation sheet'!$AQ342="2005-2012"),'Result 2005-2012'!N342*SUM($AD$10:$AE$10)/2,IF(AND($M$1=2012,'Calculation sheet'!$AQ342="2005-2012"),'Result 2005-2012'!N342*$AE$10,IF(AND($M$1=2006,'Calculation sheet'!$AQ342="1999-2012"),'Result 2005-2012'!N342*SUM($Y$16:$AE$16)/7,IF(AND($M$1=2007,'Calculation sheet'!$AQ342="1999-2012"),'Result 2005-2012'!N342*SUM($Z$16:$AE$16)/6,IF(AND($M$1=2008,'Calculation sheet'!$AQ342="1999-2012"),'Result 2005-2012'!N342*SUM($AA$16:$AE$16)/5,IF(AND($M$1=2009,'Calculation sheet'!$AQ342="1999-2012"),'Result 2005-2012'!N342*SUM($AB$16:$AE$16)/4,IF(AND($M$1=2010,'Calculation sheet'!$AQ342="1999-2012"),'Result 2005-2012'!N342*SUM($AC$16:$AE$16)/3,IF(AND($M$1=2011,'Calculation sheet'!$AQ342="1999-2012"),'Result 2005-2012'!N342*SUM($AD$16:$AE$16)/2,IF(AND($M$1=2012,'Calculation sheet'!$AQ342="1999-2012"),'Result 2005-2012'!N342*$AE$16,""))))))))))))))))</f>
        <v/>
      </c>
      <c r="O342" s="12" t="str">
        <f>IF('Result 2005-2012'!$R342="","",IF($M$1=2005,'Result 2005-2012'!O342,IF(AND($M$1=2006,'Calculation sheet'!$AQ342="2005-2012"),'Result 2005-2012'!O342*SUM($Y$10:$AE$10)/7,IF(AND($M$1=2007,'Calculation sheet'!$AQ342="2005-2012"),'Result 2005-2012'!O342*SUM($Z$10:$AE$10)/6,IF(AND($M$1=2008,'Calculation sheet'!$AQ342="2005-2012"),'Result 2005-2012'!O342*SUM($AA$10:$AE$10)/5,IF(AND($M$1=2009,'Calculation sheet'!$AQ342="2005-2012"),'Result 2005-2012'!O342*SUM($AB$10:$AE$10)/4,IF(AND($M$1=2010,'Calculation sheet'!$AQ342="2005-2012"),'Result 2005-2012'!O342*SUM($AC$10:$AE$10)/3,IF(AND($M$1=2011,'Calculation sheet'!$AQ342="2005-2012"),'Result 2005-2012'!O342*SUM($AD$10:$AE$10)/2,IF(AND($M$1=2012,'Calculation sheet'!$AQ342="2005-2012"),'Result 2005-2012'!O342*$AE$10,IF(AND($M$1=2006,'Calculation sheet'!$AQ342="1999-2012"),'Result 2005-2012'!O342*SUM($Y$16:$AE$16)/7,IF(AND($M$1=2007,'Calculation sheet'!$AQ342="1999-2012"),'Result 2005-2012'!O342*SUM($Z$16:$AE$16)/6,IF(AND($M$1=2008,'Calculation sheet'!$AQ342="1999-2012"),'Result 2005-2012'!O342*SUM($AA$16:$AE$16)/5,IF(AND($M$1=2009,'Calculation sheet'!$AQ342="1999-2012"),'Result 2005-2012'!O342*SUM($AB$16:$AE$16)/4,IF(AND($M$1=2010,'Calculation sheet'!$AQ342="1999-2012"),'Result 2005-2012'!O342*SUM($AC$16:$AE$16)/3,IF(AND($M$1=2011,'Calculation sheet'!$AQ342="1999-2012"),'Result 2005-2012'!O342*SUM($AD$16:$AE$16)/2,IF(AND($M$1=2012,'Calculation sheet'!$AQ342="1999-2012"),'Result 2005-2012'!O342*$AE$16,""))))))))))))))))</f>
        <v/>
      </c>
      <c r="P342" s="12" t="str">
        <f>IF('Result 2005-2012'!$R342="","",IF($M$1=2005,'Result 2005-2012'!P342,IF(AND($M$1=2006,'Calculation sheet'!$AQ342="2005-2012"),'Result 2005-2012'!P342*SUM($Y$11:$AE$11)/7,IF(AND($M$1=2007,'Calculation sheet'!$AQ342="2005-2012"),'Result 2005-2012'!P342*SUM($Z$11:$AE$11)/6,IF(AND($M$1=2008,'Calculation sheet'!$AQ342="2005-2012"),'Result 2005-2012'!P342*SUM($AA$11:$AE$11)/5,IF(AND($M$1=2009,'Calculation sheet'!$AQ342="2005-2012"),'Result 2005-2012'!P342*SUM($AB$11:$AE$11)/4,IF(AND($M$1=2010,'Calculation sheet'!$AQ342="2005-2012"),'Result 2005-2012'!P342*SUM($AC$11:$AE$11)/3,IF(AND($M$1=2011,'Calculation sheet'!$AQ342="2005-2012"),'Result 2005-2012'!P342*SUM($AD$11:$AE$11)/2,IF(AND($M$1=2012,'Calculation sheet'!$AQ342="2005-2012"),'Result 2005-2012'!P342*$AE$11,IF(AND($M$1=2006,'Calculation sheet'!$AQ342="1999-2012"),'Result 2005-2012'!P342*SUM($Y$16:$AE$16)/7,IF(AND($M$1=2007,'Calculation sheet'!$AQ342="1999-2012"),'Result 2005-2012'!P342*SUM($Z$16:$AE$16)/6,IF(AND($M$1=2008,'Calculation sheet'!$AQ342="1999-2012"),'Result 2005-2012'!P342*SUM($AA$16:$AE$16)/5,IF(AND($M$1=2009,'Calculation sheet'!$AQ342="1999-2012"),'Result 2005-2012'!P342*SUM($AB$16:$AE$16)/4,IF(AND($M$1=2010,'Calculation sheet'!$AQ342="1999-2012"),'Result 2005-2012'!P342*SUM($AC$16:$AE$16)/3,IF(AND($M$1=2011,'Calculation sheet'!$AQ342="1999-2012"),'Result 2005-2012'!P342*SUM($AD$16:$AE$16)/2,IF(AND($M$1=2012,'Calculation sheet'!$AQ342="1999-2012"),'Result 2005-2012'!P342*$AE$16,""))))))))))))))))</f>
        <v/>
      </c>
      <c r="Q342" s="12" t="str">
        <f t="shared" si="18"/>
        <v/>
      </c>
      <c r="R342" s="14" t="str">
        <f t="shared" si="19"/>
        <v/>
      </c>
    </row>
    <row r="343" spans="1:18" x14ac:dyDescent="0.3">
      <c r="A343" s="4" t="str">
        <f>IF('Input data'!A358="","",'Input data'!A358)</f>
        <v/>
      </c>
      <c r="B343" s="4" t="str">
        <f>IF('Input data'!B358="","",'Input data'!B358)</f>
        <v/>
      </c>
      <c r="C343" s="4" t="str">
        <f>IF('Input data'!C358="","",'Input data'!C358)</f>
        <v/>
      </c>
      <c r="D343" s="4" t="str">
        <f>IF('Input data'!D358="","",'Input data'!D358)</f>
        <v/>
      </c>
      <c r="E343" s="4" t="str">
        <f>IF('Input data'!E358="","",'Input data'!E358)</f>
        <v/>
      </c>
      <c r="F343" s="4" t="str">
        <f>IF('Input data'!F358="","",'Input data'!F358)</f>
        <v/>
      </c>
      <c r="G343" s="4">
        <f>IF('Input data'!G358="","",'Input data'!G358)</f>
        <v>0</v>
      </c>
      <c r="H343" s="4" t="str">
        <f>IF('Input data'!H358&gt;0.5,'Input data'!H358,"")</f>
        <v/>
      </c>
      <c r="I343" s="4" t="str">
        <f>IF('Input data'!I358="","",'Input data'!I358)</f>
        <v/>
      </c>
      <c r="J343" s="12" t="str">
        <f>IF('Result 2005-2012'!$R343="","",IF($M$1=2005,'Result 2005-2012'!J343,IF(AND($M$1=2006,'Calculation sheet'!$AQ343="2005-2012"),'Result 2005-2012'!J343*SUM($Y$7:$AE$7)/7,IF(AND($M$1=2007,'Calculation sheet'!$AQ343="2005-2012"),'Result 2005-2012'!J343*SUM($Z$7:$AE$7)/6,IF(AND($M$1=2008,'Calculation sheet'!$AQ343="2005-2012"),'Result 2005-2012'!J343*SUM($AA$7:$AE$7)/5,IF(AND($M$1=2009,'Calculation sheet'!$AQ343="2005-2012"),'Result 2005-2012'!J343*SUM($AB$7:$AE$7)/4,IF(AND($M$1=2010,'Calculation sheet'!$AQ343="2005-2012"),'Result 2005-2012'!J343*SUM($AC$7:$AE$7)/3,IF(AND($M$1=2011,'Calculation sheet'!$AQ343="2005-2012"),'Result 2005-2012'!J343*SUM($AD$7:$AE$7)/2,IF(AND($M$1=2012,'Calculation sheet'!$AQ343="2005-2012"),'Result 2005-2012'!J343*$AE$7,IF(AND($M$1=2006,'Calculation sheet'!$AQ343="1999-2012"),'Result 2005-2012'!J343*SUM($Y$16:$AE$16)/7,IF(AND($M$1=2007,'Calculation sheet'!$AQ343="1999-2012"),'Result 2005-2012'!J343*SUM($Z$16:$AE$16)/6,IF(AND($M$1=2008,'Calculation sheet'!$AQ343="1999-2012"),'Result 2005-2012'!J343*SUM($AA$16:$AE$16)/5,IF(AND($M$1=2009,'Calculation sheet'!$AQ343="1999-2012"),'Result 2005-2012'!J343*SUM($AB$16:$AE$16)/4,IF(AND($M$1=2010,'Calculation sheet'!$AQ343="1999-2012"),'Result 2005-2012'!J343*SUM($AC$16:$AE$16)/3,IF(AND($M$1=2011,'Calculation sheet'!$AQ343="1999-2012"),'Result 2005-2012'!J343*SUM($AD$16:$AE$16)/2,IF(AND($M$1=2012,'Calculation sheet'!$AQ343="1999-2012"),'Result 2005-2012'!J343*$AE$16,""))))))))))))))))</f>
        <v/>
      </c>
      <c r="K343" s="12" t="str">
        <f>IF('Result 2005-2012'!$R343="","",IF($M$1=2005,'Result 2005-2012'!K343,IF(AND($M$1=2006,'Calculation sheet'!$AQ343="2005-2012"),'Result 2005-2012'!K343*SUM($Y$8:$AE$8)/7,IF(AND($M$1=2007,'Calculation sheet'!$AQ343="2005-2012"),'Result 2005-2012'!K343*SUM($Z$8:$AE$8)/6,IF(AND($M$1=2008,'Calculation sheet'!$AQ343="2005-2012"),'Result 2005-2012'!K343*SUM($AA$8:$AE$8)/5,IF(AND($M$1=2009,'Calculation sheet'!$AQ343="2005-2012"),'Result 2005-2012'!K343*SUM($AB$8:$AE$8)/4,IF(AND($M$1=2010,'Calculation sheet'!$AQ343="2005-2012"),'Result 2005-2012'!K343*SUM($AC$8:$AE$8)/3,IF(AND($M$1=2011,'Calculation sheet'!$AQ343="2005-2012"),'Result 2005-2012'!K343*SUM($AD$8:$AE$8)/2,IF(AND($M$1=2012,'Calculation sheet'!$AQ343="2005-2012"),'Result 2005-2012'!K343*$AE$8,IF(AND($M$1=2006,'Calculation sheet'!$AQ343="1999-2012"),'Result 2005-2012'!K343*SUM($Y$17:$AE$17)/7,IF(AND($M$1=2007,'Calculation sheet'!$AQ343="1999-2012"),'Result 2005-2012'!K343*SUM($Z$17:$AE$17)/6,IF(AND($M$1=2008,'Calculation sheet'!$AQ343="1999-2012"),'Result 2005-2012'!K343*SUM($AA$17:$AE$17)/5,IF(AND($M$1=2009,'Calculation sheet'!$AQ343="1999-2012"),'Result 2005-2012'!K343*SUM($AB$17:$AE$17)/4,IF(AND($M$1=2010,'Calculation sheet'!$AQ343="1999-2012"),'Result 2005-2012'!K343*SUM($AC$17:$AE$17)/3,IF(AND($M$1=2011,'Calculation sheet'!$AQ343="1999-2012"),'Result 2005-2012'!K343*SUM($AD$17:$AE$17)/2,IF(AND($M$1=2012,'Calculation sheet'!$AQ343="1999-2012"),'Result 2005-2012'!K343*$AE$17,""))))))))))))))))</f>
        <v/>
      </c>
      <c r="L343" s="12" t="str">
        <f>IF('Result 2005-2012'!$R343="","",IF($M$1=2005,'Result 2005-2012'!L343,IF(AND($M$1=2006,'Calculation sheet'!$AQ343="2005-2012"),'Result 2005-2012'!L343*SUM($Y$9:$AE$9)/7,IF(AND($M$1=2007,'Calculation sheet'!$AQ343="2005-2012"),'Result 2005-2012'!L343*SUM($Z$9:$AE$9)/6,IF(AND($M$1=2008,'Calculation sheet'!$AQ343="2005-2012"),'Result 2005-2012'!L343*SUM($AA$9:$AE$9)/5,IF(AND($M$1=2009,'Calculation sheet'!$AQ343="2005-2012"),'Result 2005-2012'!L343*SUM($AB$9:$AE$9)/4,IF(AND($M$1=2010,'Calculation sheet'!$AQ343="2005-2012"),'Result 2005-2012'!L343*SUM($AC$9:$AE$9)/3,IF(AND($M$1=2011,'Calculation sheet'!$AQ343="2005-2012"),'Result 2005-2012'!L343*SUM($AD$9:$AE$9)/2,IF(AND($M$1=2012,'Calculation sheet'!$AQ343="2005-2012"),'Result 2005-2012'!L343*$AE$9,IF(AND($M$1=2006,'Calculation sheet'!$AQ343="1999-2012"),'Result 2005-2012'!L343*SUM($Y$18:$AE$18)/7,IF(AND($M$1=2007,'Calculation sheet'!$AQ343="1999-2012"),'Result 2005-2012'!L343*SUM($Z$18:$AE$18)/6,IF(AND($M$1=2008,'Calculation sheet'!$AQ343="1999-2012"),'Result 2005-2012'!L343*SUM($AA$18:$AE$18)/5,IF(AND($M$1=2009,'Calculation sheet'!$AQ343="1999-2012"),'Result 2005-2012'!L343*SUM($AB$18:$AE$18)/4,IF(AND($M$1=2010,'Calculation sheet'!$AQ343="1999-2012"),'Result 2005-2012'!L343*SUM($AC$18:$AE$18)/3,IF(AND($M$1=2011,'Calculation sheet'!$AQ343="1999-2012"),'Result 2005-2012'!L343*SUM($AD$18:$AE$18)/2,IF(AND($M$1=2012,'Calculation sheet'!$AQ343="1999-2012"),'Result 2005-2012'!L343*$AE$18,""))))))))))))))))</f>
        <v/>
      </c>
      <c r="M343" s="12" t="str">
        <f t="shared" si="17"/>
        <v/>
      </c>
      <c r="N343" s="12" t="str">
        <f>IF('Result 2005-2012'!$R343="","",IF($M$1=2005,'Result 2005-2012'!N343,IF(AND($M$1=2006,'Calculation sheet'!$AQ343="2005-2012"),'Result 2005-2012'!N343*SUM($Y$10:$AE$10)/7,IF(AND($M$1=2007,'Calculation sheet'!$AQ343="2005-2012"),'Result 2005-2012'!N343*SUM($Z$10:$AE$10)/6,IF(AND($M$1=2008,'Calculation sheet'!$AQ343="2005-2012"),'Result 2005-2012'!N343*SUM($AA$10:$AE$10)/5,IF(AND($M$1=2009,'Calculation sheet'!$AQ343="2005-2012"),'Result 2005-2012'!N343*SUM($AB$10:$AE$10)/4,IF(AND($M$1=2010,'Calculation sheet'!$AQ343="2005-2012"),'Result 2005-2012'!N343*SUM($AC$10:$AE$10)/3,IF(AND($M$1=2011,'Calculation sheet'!$AQ343="2005-2012"),'Result 2005-2012'!N343*SUM($AD$10:$AE$10)/2,IF(AND($M$1=2012,'Calculation sheet'!$AQ343="2005-2012"),'Result 2005-2012'!N343*$AE$10,IF(AND($M$1=2006,'Calculation sheet'!$AQ343="1999-2012"),'Result 2005-2012'!N343*SUM($Y$16:$AE$16)/7,IF(AND($M$1=2007,'Calculation sheet'!$AQ343="1999-2012"),'Result 2005-2012'!N343*SUM($Z$16:$AE$16)/6,IF(AND($M$1=2008,'Calculation sheet'!$AQ343="1999-2012"),'Result 2005-2012'!N343*SUM($AA$16:$AE$16)/5,IF(AND($M$1=2009,'Calculation sheet'!$AQ343="1999-2012"),'Result 2005-2012'!N343*SUM($AB$16:$AE$16)/4,IF(AND($M$1=2010,'Calculation sheet'!$AQ343="1999-2012"),'Result 2005-2012'!N343*SUM($AC$16:$AE$16)/3,IF(AND($M$1=2011,'Calculation sheet'!$AQ343="1999-2012"),'Result 2005-2012'!N343*SUM($AD$16:$AE$16)/2,IF(AND($M$1=2012,'Calculation sheet'!$AQ343="1999-2012"),'Result 2005-2012'!N343*$AE$16,""))))))))))))))))</f>
        <v/>
      </c>
      <c r="O343" s="12" t="str">
        <f>IF('Result 2005-2012'!$R343="","",IF($M$1=2005,'Result 2005-2012'!O343,IF(AND($M$1=2006,'Calculation sheet'!$AQ343="2005-2012"),'Result 2005-2012'!O343*SUM($Y$10:$AE$10)/7,IF(AND($M$1=2007,'Calculation sheet'!$AQ343="2005-2012"),'Result 2005-2012'!O343*SUM($Z$10:$AE$10)/6,IF(AND($M$1=2008,'Calculation sheet'!$AQ343="2005-2012"),'Result 2005-2012'!O343*SUM($AA$10:$AE$10)/5,IF(AND($M$1=2009,'Calculation sheet'!$AQ343="2005-2012"),'Result 2005-2012'!O343*SUM($AB$10:$AE$10)/4,IF(AND($M$1=2010,'Calculation sheet'!$AQ343="2005-2012"),'Result 2005-2012'!O343*SUM($AC$10:$AE$10)/3,IF(AND($M$1=2011,'Calculation sheet'!$AQ343="2005-2012"),'Result 2005-2012'!O343*SUM($AD$10:$AE$10)/2,IF(AND($M$1=2012,'Calculation sheet'!$AQ343="2005-2012"),'Result 2005-2012'!O343*$AE$10,IF(AND($M$1=2006,'Calculation sheet'!$AQ343="1999-2012"),'Result 2005-2012'!O343*SUM($Y$16:$AE$16)/7,IF(AND($M$1=2007,'Calculation sheet'!$AQ343="1999-2012"),'Result 2005-2012'!O343*SUM($Z$16:$AE$16)/6,IF(AND($M$1=2008,'Calculation sheet'!$AQ343="1999-2012"),'Result 2005-2012'!O343*SUM($AA$16:$AE$16)/5,IF(AND($M$1=2009,'Calculation sheet'!$AQ343="1999-2012"),'Result 2005-2012'!O343*SUM($AB$16:$AE$16)/4,IF(AND($M$1=2010,'Calculation sheet'!$AQ343="1999-2012"),'Result 2005-2012'!O343*SUM($AC$16:$AE$16)/3,IF(AND($M$1=2011,'Calculation sheet'!$AQ343="1999-2012"),'Result 2005-2012'!O343*SUM($AD$16:$AE$16)/2,IF(AND($M$1=2012,'Calculation sheet'!$AQ343="1999-2012"),'Result 2005-2012'!O343*$AE$16,""))))))))))))))))</f>
        <v/>
      </c>
      <c r="P343" s="12" t="str">
        <f>IF('Result 2005-2012'!$R343="","",IF($M$1=2005,'Result 2005-2012'!P343,IF(AND($M$1=2006,'Calculation sheet'!$AQ343="2005-2012"),'Result 2005-2012'!P343*SUM($Y$11:$AE$11)/7,IF(AND($M$1=2007,'Calculation sheet'!$AQ343="2005-2012"),'Result 2005-2012'!P343*SUM($Z$11:$AE$11)/6,IF(AND($M$1=2008,'Calculation sheet'!$AQ343="2005-2012"),'Result 2005-2012'!P343*SUM($AA$11:$AE$11)/5,IF(AND($M$1=2009,'Calculation sheet'!$AQ343="2005-2012"),'Result 2005-2012'!P343*SUM($AB$11:$AE$11)/4,IF(AND($M$1=2010,'Calculation sheet'!$AQ343="2005-2012"),'Result 2005-2012'!P343*SUM($AC$11:$AE$11)/3,IF(AND($M$1=2011,'Calculation sheet'!$AQ343="2005-2012"),'Result 2005-2012'!P343*SUM($AD$11:$AE$11)/2,IF(AND($M$1=2012,'Calculation sheet'!$AQ343="2005-2012"),'Result 2005-2012'!P343*$AE$11,IF(AND($M$1=2006,'Calculation sheet'!$AQ343="1999-2012"),'Result 2005-2012'!P343*SUM($Y$16:$AE$16)/7,IF(AND($M$1=2007,'Calculation sheet'!$AQ343="1999-2012"),'Result 2005-2012'!P343*SUM($Z$16:$AE$16)/6,IF(AND($M$1=2008,'Calculation sheet'!$AQ343="1999-2012"),'Result 2005-2012'!P343*SUM($AA$16:$AE$16)/5,IF(AND($M$1=2009,'Calculation sheet'!$AQ343="1999-2012"),'Result 2005-2012'!P343*SUM($AB$16:$AE$16)/4,IF(AND($M$1=2010,'Calculation sheet'!$AQ343="1999-2012"),'Result 2005-2012'!P343*SUM($AC$16:$AE$16)/3,IF(AND($M$1=2011,'Calculation sheet'!$AQ343="1999-2012"),'Result 2005-2012'!P343*SUM($AD$16:$AE$16)/2,IF(AND($M$1=2012,'Calculation sheet'!$AQ343="1999-2012"),'Result 2005-2012'!P343*$AE$16,""))))))))))))))))</f>
        <v/>
      </c>
      <c r="Q343" s="12" t="str">
        <f t="shared" si="18"/>
        <v/>
      </c>
      <c r="R343" s="14" t="str">
        <f t="shared" si="19"/>
        <v/>
      </c>
    </row>
    <row r="344" spans="1:18" x14ac:dyDescent="0.3">
      <c r="A344" s="4" t="str">
        <f>IF('Input data'!A359="","",'Input data'!A359)</f>
        <v/>
      </c>
      <c r="B344" s="4" t="str">
        <f>IF('Input data'!B359="","",'Input data'!B359)</f>
        <v/>
      </c>
      <c r="C344" s="4" t="str">
        <f>IF('Input data'!C359="","",'Input data'!C359)</f>
        <v/>
      </c>
      <c r="D344" s="4" t="str">
        <f>IF('Input data'!D359="","",'Input data'!D359)</f>
        <v/>
      </c>
      <c r="E344" s="4" t="str">
        <f>IF('Input data'!E359="","",'Input data'!E359)</f>
        <v/>
      </c>
      <c r="F344" s="4" t="str">
        <f>IF('Input data'!F359="","",'Input data'!F359)</f>
        <v/>
      </c>
      <c r="G344" s="4">
        <f>IF('Input data'!G359="","",'Input data'!G359)</f>
        <v>0</v>
      </c>
      <c r="H344" s="4" t="str">
        <f>IF('Input data'!H359&gt;0.5,'Input data'!H359,"")</f>
        <v/>
      </c>
      <c r="I344" s="4" t="str">
        <f>IF('Input data'!I359="","",'Input data'!I359)</f>
        <v/>
      </c>
      <c r="J344" s="12" t="str">
        <f>IF('Result 2005-2012'!$R344="","",IF($M$1=2005,'Result 2005-2012'!J344,IF(AND($M$1=2006,'Calculation sheet'!$AQ344="2005-2012"),'Result 2005-2012'!J344*SUM($Y$7:$AE$7)/7,IF(AND($M$1=2007,'Calculation sheet'!$AQ344="2005-2012"),'Result 2005-2012'!J344*SUM($Z$7:$AE$7)/6,IF(AND($M$1=2008,'Calculation sheet'!$AQ344="2005-2012"),'Result 2005-2012'!J344*SUM($AA$7:$AE$7)/5,IF(AND($M$1=2009,'Calculation sheet'!$AQ344="2005-2012"),'Result 2005-2012'!J344*SUM($AB$7:$AE$7)/4,IF(AND($M$1=2010,'Calculation sheet'!$AQ344="2005-2012"),'Result 2005-2012'!J344*SUM($AC$7:$AE$7)/3,IF(AND($M$1=2011,'Calculation sheet'!$AQ344="2005-2012"),'Result 2005-2012'!J344*SUM($AD$7:$AE$7)/2,IF(AND($M$1=2012,'Calculation sheet'!$AQ344="2005-2012"),'Result 2005-2012'!J344*$AE$7,IF(AND($M$1=2006,'Calculation sheet'!$AQ344="1999-2012"),'Result 2005-2012'!J344*SUM($Y$16:$AE$16)/7,IF(AND($M$1=2007,'Calculation sheet'!$AQ344="1999-2012"),'Result 2005-2012'!J344*SUM($Z$16:$AE$16)/6,IF(AND($M$1=2008,'Calculation sheet'!$AQ344="1999-2012"),'Result 2005-2012'!J344*SUM($AA$16:$AE$16)/5,IF(AND($M$1=2009,'Calculation sheet'!$AQ344="1999-2012"),'Result 2005-2012'!J344*SUM($AB$16:$AE$16)/4,IF(AND($M$1=2010,'Calculation sheet'!$AQ344="1999-2012"),'Result 2005-2012'!J344*SUM($AC$16:$AE$16)/3,IF(AND($M$1=2011,'Calculation sheet'!$AQ344="1999-2012"),'Result 2005-2012'!J344*SUM($AD$16:$AE$16)/2,IF(AND($M$1=2012,'Calculation sheet'!$AQ344="1999-2012"),'Result 2005-2012'!J344*$AE$16,""))))))))))))))))</f>
        <v/>
      </c>
      <c r="K344" s="12" t="str">
        <f>IF('Result 2005-2012'!$R344="","",IF($M$1=2005,'Result 2005-2012'!K344,IF(AND($M$1=2006,'Calculation sheet'!$AQ344="2005-2012"),'Result 2005-2012'!K344*SUM($Y$8:$AE$8)/7,IF(AND($M$1=2007,'Calculation sheet'!$AQ344="2005-2012"),'Result 2005-2012'!K344*SUM($Z$8:$AE$8)/6,IF(AND($M$1=2008,'Calculation sheet'!$AQ344="2005-2012"),'Result 2005-2012'!K344*SUM($AA$8:$AE$8)/5,IF(AND($M$1=2009,'Calculation sheet'!$AQ344="2005-2012"),'Result 2005-2012'!K344*SUM($AB$8:$AE$8)/4,IF(AND($M$1=2010,'Calculation sheet'!$AQ344="2005-2012"),'Result 2005-2012'!K344*SUM($AC$8:$AE$8)/3,IF(AND($M$1=2011,'Calculation sheet'!$AQ344="2005-2012"),'Result 2005-2012'!K344*SUM($AD$8:$AE$8)/2,IF(AND($M$1=2012,'Calculation sheet'!$AQ344="2005-2012"),'Result 2005-2012'!K344*$AE$8,IF(AND($M$1=2006,'Calculation sheet'!$AQ344="1999-2012"),'Result 2005-2012'!K344*SUM($Y$17:$AE$17)/7,IF(AND($M$1=2007,'Calculation sheet'!$AQ344="1999-2012"),'Result 2005-2012'!K344*SUM($Z$17:$AE$17)/6,IF(AND($M$1=2008,'Calculation sheet'!$AQ344="1999-2012"),'Result 2005-2012'!K344*SUM($AA$17:$AE$17)/5,IF(AND($M$1=2009,'Calculation sheet'!$AQ344="1999-2012"),'Result 2005-2012'!K344*SUM($AB$17:$AE$17)/4,IF(AND($M$1=2010,'Calculation sheet'!$AQ344="1999-2012"),'Result 2005-2012'!K344*SUM($AC$17:$AE$17)/3,IF(AND($M$1=2011,'Calculation sheet'!$AQ344="1999-2012"),'Result 2005-2012'!K344*SUM($AD$17:$AE$17)/2,IF(AND($M$1=2012,'Calculation sheet'!$AQ344="1999-2012"),'Result 2005-2012'!K344*$AE$17,""))))))))))))))))</f>
        <v/>
      </c>
      <c r="L344" s="12" t="str">
        <f>IF('Result 2005-2012'!$R344="","",IF($M$1=2005,'Result 2005-2012'!L344,IF(AND($M$1=2006,'Calculation sheet'!$AQ344="2005-2012"),'Result 2005-2012'!L344*SUM($Y$9:$AE$9)/7,IF(AND($M$1=2007,'Calculation sheet'!$AQ344="2005-2012"),'Result 2005-2012'!L344*SUM($Z$9:$AE$9)/6,IF(AND($M$1=2008,'Calculation sheet'!$AQ344="2005-2012"),'Result 2005-2012'!L344*SUM($AA$9:$AE$9)/5,IF(AND($M$1=2009,'Calculation sheet'!$AQ344="2005-2012"),'Result 2005-2012'!L344*SUM($AB$9:$AE$9)/4,IF(AND($M$1=2010,'Calculation sheet'!$AQ344="2005-2012"),'Result 2005-2012'!L344*SUM($AC$9:$AE$9)/3,IF(AND($M$1=2011,'Calculation sheet'!$AQ344="2005-2012"),'Result 2005-2012'!L344*SUM($AD$9:$AE$9)/2,IF(AND($M$1=2012,'Calculation sheet'!$AQ344="2005-2012"),'Result 2005-2012'!L344*$AE$9,IF(AND($M$1=2006,'Calculation sheet'!$AQ344="1999-2012"),'Result 2005-2012'!L344*SUM($Y$18:$AE$18)/7,IF(AND($M$1=2007,'Calculation sheet'!$AQ344="1999-2012"),'Result 2005-2012'!L344*SUM($Z$18:$AE$18)/6,IF(AND($M$1=2008,'Calculation sheet'!$AQ344="1999-2012"),'Result 2005-2012'!L344*SUM($AA$18:$AE$18)/5,IF(AND($M$1=2009,'Calculation sheet'!$AQ344="1999-2012"),'Result 2005-2012'!L344*SUM($AB$18:$AE$18)/4,IF(AND($M$1=2010,'Calculation sheet'!$AQ344="1999-2012"),'Result 2005-2012'!L344*SUM($AC$18:$AE$18)/3,IF(AND($M$1=2011,'Calculation sheet'!$AQ344="1999-2012"),'Result 2005-2012'!L344*SUM($AD$18:$AE$18)/2,IF(AND($M$1=2012,'Calculation sheet'!$AQ344="1999-2012"),'Result 2005-2012'!L344*$AE$18,""))))))))))))))))</f>
        <v/>
      </c>
      <c r="M344" s="12" t="str">
        <f t="shared" si="17"/>
        <v/>
      </c>
      <c r="N344" s="12" t="str">
        <f>IF('Result 2005-2012'!$R344="","",IF($M$1=2005,'Result 2005-2012'!N344,IF(AND($M$1=2006,'Calculation sheet'!$AQ344="2005-2012"),'Result 2005-2012'!N344*SUM($Y$10:$AE$10)/7,IF(AND($M$1=2007,'Calculation sheet'!$AQ344="2005-2012"),'Result 2005-2012'!N344*SUM($Z$10:$AE$10)/6,IF(AND($M$1=2008,'Calculation sheet'!$AQ344="2005-2012"),'Result 2005-2012'!N344*SUM($AA$10:$AE$10)/5,IF(AND($M$1=2009,'Calculation sheet'!$AQ344="2005-2012"),'Result 2005-2012'!N344*SUM($AB$10:$AE$10)/4,IF(AND($M$1=2010,'Calculation sheet'!$AQ344="2005-2012"),'Result 2005-2012'!N344*SUM($AC$10:$AE$10)/3,IF(AND($M$1=2011,'Calculation sheet'!$AQ344="2005-2012"),'Result 2005-2012'!N344*SUM($AD$10:$AE$10)/2,IF(AND($M$1=2012,'Calculation sheet'!$AQ344="2005-2012"),'Result 2005-2012'!N344*$AE$10,IF(AND($M$1=2006,'Calculation sheet'!$AQ344="1999-2012"),'Result 2005-2012'!N344*SUM($Y$16:$AE$16)/7,IF(AND($M$1=2007,'Calculation sheet'!$AQ344="1999-2012"),'Result 2005-2012'!N344*SUM($Z$16:$AE$16)/6,IF(AND($M$1=2008,'Calculation sheet'!$AQ344="1999-2012"),'Result 2005-2012'!N344*SUM($AA$16:$AE$16)/5,IF(AND($M$1=2009,'Calculation sheet'!$AQ344="1999-2012"),'Result 2005-2012'!N344*SUM($AB$16:$AE$16)/4,IF(AND($M$1=2010,'Calculation sheet'!$AQ344="1999-2012"),'Result 2005-2012'!N344*SUM($AC$16:$AE$16)/3,IF(AND($M$1=2011,'Calculation sheet'!$AQ344="1999-2012"),'Result 2005-2012'!N344*SUM($AD$16:$AE$16)/2,IF(AND($M$1=2012,'Calculation sheet'!$AQ344="1999-2012"),'Result 2005-2012'!N344*$AE$16,""))))))))))))))))</f>
        <v/>
      </c>
      <c r="O344" s="12" t="str">
        <f>IF('Result 2005-2012'!$R344="","",IF($M$1=2005,'Result 2005-2012'!O344,IF(AND($M$1=2006,'Calculation sheet'!$AQ344="2005-2012"),'Result 2005-2012'!O344*SUM($Y$10:$AE$10)/7,IF(AND($M$1=2007,'Calculation sheet'!$AQ344="2005-2012"),'Result 2005-2012'!O344*SUM($Z$10:$AE$10)/6,IF(AND($M$1=2008,'Calculation sheet'!$AQ344="2005-2012"),'Result 2005-2012'!O344*SUM($AA$10:$AE$10)/5,IF(AND($M$1=2009,'Calculation sheet'!$AQ344="2005-2012"),'Result 2005-2012'!O344*SUM($AB$10:$AE$10)/4,IF(AND($M$1=2010,'Calculation sheet'!$AQ344="2005-2012"),'Result 2005-2012'!O344*SUM($AC$10:$AE$10)/3,IF(AND($M$1=2011,'Calculation sheet'!$AQ344="2005-2012"),'Result 2005-2012'!O344*SUM($AD$10:$AE$10)/2,IF(AND($M$1=2012,'Calculation sheet'!$AQ344="2005-2012"),'Result 2005-2012'!O344*$AE$10,IF(AND($M$1=2006,'Calculation sheet'!$AQ344="1999-2012"),'Result 2005-2012'!O344*SUM($Y$16:$AE$16)/7,IF(AND($M$1=2007,'Calculation sheet'!$AQ344="1999-2012"),'Result 2005-2012'!O344*SUM($Z$16:$AE$16)/6,IF(AND($M$1=2008,'Calculation sheet'!$AQ344="1999-2012"),'Result 2005-2012'!O344*SUM($AA$16:$AE$16)/5,IF(AND($M$1=2009,'Calculation sheet'!$AQ344="1999-2012"),'Result 2005-2012'!O344*SUM($AB$16:$AE$16)/4,IF(AND($M$1=2010,'Calculation sheet'!$AQ344="1999-2012"),'Result 2005-2012'!O344*SUM($AC$16:$AE$16)/3,IF(AND($M$1=2011,'Calculation sheet'!$AQ344="1999-2012"),'Result 2005-2012'!O344*SUM($AD$16:$AE$16)/2,IF(AND($M$1=2012,'Calculation sheet'!$AQ344="1999-2012"),'Result 2005-2012'!O344*$AE$16,""))))))))))))))))</f>
        <v/>
      </c>
      <c r="P344" s="12" t="str">
        <f>IF('Result 2005-2012'!$R344="","",IF($M$1=2005,'Result 2005-2012'!P344,IF(AND($M$1=2006,'Calculation sheet'!$AQ344="2005-2012"),'Result 2005-2012'!P344*SUM($Y$11:$AE$11)/7,IF(AND($M$1=2007,'Calculation sheet'!$AQ344="2005-2012"),'Result 2005-2012'!P344*SUM($Z$11:$AE$11)/6,IF(AND($M$1=2008,'Calculation sheet'!$AQ344="2005-2012"),'Result 2005-2012'!P344*SUM($AA$11:$AE$11)/5,IF(AND($M$1=2009,'Calculation sheet'!$AQ344="2005-2012"),'Result 2005-2012'!P344*SUM($AB$11:$AE$11)/4,IF(AND($M$1=2010,'Calculation sheet'!$AQ344="2005-2012"),'Result 2005-2012'!P344*SUM($AC$11:$AE$11)/3,IF(AND($M$1=2011,'Calculation sheet'!$AQ344="2005-2012"),'Result 2005-2012'!P344*SUM($AD$11:$AE$11)/2,IF(AND($M$1=2012,'Calculation sheet'!$AQ344="2005-2012"),'Result 2005-2012'!P344*$AE$11,IF(AND($M$1=2006,'Calculation sheet'!$AQ344="1999-2012"),'Result 2005-2012'!P344*SUM($Y$16:$AE$16)/7,IF(AND($M$1=2007,'Calculation sheet'!$AQ344="1999-2012"),'Result 2005-2012'!P344*SUM($Z$16:$AE$16)/6,IF(AND($M$1=2008,'Calculation sheet'!$AQ344="1999-2012"),'Result 2005-2012'!P344*SUM($AA$16:$AE$16)/5,IF(AND($M$1=2009,'Calculation sheet'!$AQ344="1999-2012"),'Result 2005-2012'!P344*SUM($AB$16:$AE$16)/4,IF(AND($M$1=2010,'Calculation sheet'!$AQ344="1999-2012"),'Result 2005-2012'!P344*SUM($AC$16:$AE$16)/3,IF(AND($M$1=2011,'Calculation sheet'!$AQ344="1999-2012"),'Result 2005-2012'!P344*SUM($AD$16:$AE$16)/2,IF(AND($M$1=2012,'Calculation sheet'!$AQ344="1999-2012"),'Result 2005-2012'!P344*$AE$16,""))))))))))))))))</f>
        <v/>
      </c>
      <c r="Q344" s="12" t="str">
        <f t="shared" si="18"/>
        <v/>
      </c>
      <c r="R344" s="14" t="str">
        <f t="shared" si="19"/>
        <v/>
      </c>
    </row>
    <row r="345" spans="1:18" x14ac:dyDescent="0.3">
      <c r="A345" s="4" t="str">
        <f>IF('Input data'!A360="","",'Input data'!A360)</f>
        <v/>
      </c>
      <c r="B345" s="4" t="str">
        <f>IF('Input data'!B360="","",'Input data'!B360)</f>
        <v/>
      </c>
      <c r="C345" s="4" t="str">
        <f>IF('Input data'!C360="","",'Input data'!C360)</f>
        <v/>
      </c>
      <c r="D345" s="4" t="str">
        <f>IF('Input data'!D360="","",'Input data'!D360)</f>
        <v/>
      </c>
      <c r="E345" s="4" t="str">
        <f>IF('Input data'!E360="","",'Input data'!E360)</f>
        <v/>
      </c>
      <c r="F345" s="4" t="str">
        <f>IF('Input data'!F360="","",'Input data'!F360)</f>
        <v/>
      </c>
      <c r="G345" s="4">
        <f>IF('Input data'!G360="","",'Input data'!G360)</f>
        <v>0</v>
      </c>
      <c r="H345" s="4" t="str">
        <f>IF('Input data'!H360&gt;0.5,'Input data'!H360,"")</f>
        <v/>
      </c>
      <c r="I345" s="4" t="str">
        <f>IF('Input data'!I360="","",'Input data'!I360)</f>
        <v/>
      </c>
      <c r="J345" s="12" t="str">
        <f>IF('Result 2005-2012'!$R345="","",IF($M$1=2005,'Result 2005-2012'!J345,IF(AND($M$1=2006,'Calculation sheet'!$AQ345="2005-2012"),'Result 2005-2012'!J345*SUM($Y$7:$AE$7)/7,IF(AND($M$1=2007,'Calculation sheet'!$AQ345="2005-2012"),'Result 2005-2012'!J345*SUM($Z$7:$AE$7)/6,IF(AND($M$1=2008,'Calculation sheet'!$AQ345="2005-2012"),'Result 2005-2012'!J345*SUM($AA$7:$AE$7)/5,IF(AND($M$1=2009,'Calculation sheet'!$AQ345="2005-2012"),'Result 2005-2012'!J345*SUM($AB$7:$AE$7)/4,IF(AND($M$1=2010,'Calculation sheet'!$AQ345="2005-2012"),'Result 2005-2012'!J345*SUM($AC$7:$AE$7)/3,IF(AND($M$1=2011,'Calculation sheet'!$AQ345="2005-2012"),'Result 2005-2012'!J345*SUM($AD$7:$AE$7)/2,IF(AND($M$1=2012,'Calculation sheet'!$AQ345="2005-2012"),'Result 2005-2012'!J345*$AE$7,IF(AND($M$1=2006,'Calculation sheet'!$AQ345="1999-2012"),'Result 2005-2012'!J345*SUM($Y$16:$AE$16)/7,IF(AND($M$1=2007,'Calculation sheet'!$AQ345="1999-2012"),'Result 2005-2012'!J345*SUM($Z$16:$AE$16)/6,IF(AND($M$1=2008,'Calculation sheet'!$AQ345="1999-2012"),'Result 2005-2012'!J345*SUM($AA$16:$AE$16)/5,IF(AND($M$1=2009,'Calculation sheet'!$AQ345="1999-2012"),'Result 2005-2012'!J345*SUM($AB$16:$AE$16)/4,IF(AND($M$1=2010,'Calculation sheet'!$AQ345="1999-2012"),'Result 2005-2012'!J345*SUM($AC$16:$AE$16)/3,IF(AND($M$1=2011,'Calculation sheet'!$AQ345="1999-2012"),'Result 2005-2012'!J345*SUM($AD$16:$AE$16)/2,IF(AND($M$1=2012,'Calculation sheet'!$AQ345="1999-2012"),'Result 2005-2012'!J345*$AE$16,""))))))))))))))))</f>
        <v/>
      </c>
      <c r="K345" s="12" t="str">
        <f>IF('Result 2005-2012'!$R345="","",IF($M$1=2005,'Result 2005-2012'!K345,IF(AND($M$1=2006,'Calculation sheet'!$AQ345="2005-2012"),'Result 2005-2012'!K345*SUM($Y$8:$AE$8)/7,IF(AND($M$1=2007,'Calculation sheet'!$AQ345="2005-2012"),'Result 2005-2012'!K345*SUM($Z$8:$AE$8)/6,IF(AND($M$1=2008,'Calculation sheet'!$AQ345="2005-2012"),'Result 2005-2012'!K345*SUM($AA$8:$AE$8)/5,IF(AND($M$1=2009,'Calculation sheet'!$AQ345="2005-2012"),'Result 2005-2012'!K345*SUM($AB$8:$AE$8)/4,IF(AND($M$1=2010,'Calculation sheet'!$AQ345="2005-2012"),'Result 2005-2012'!K345*SUM($AC$8:$AE$8)/3,IF(AND($M$1=2011,'Calculation sheet'!$AQ345="2005-2012"),'Result 2005-2012'!K345*SUM($AD$8:$AE$8)/2,IF(AND($M$1=2012,'Calculation sheet'!$AQ345="2005-2012"),'Result 2005-2012'!K345*$AE$8,IF(AND($M$1=2006,'Calculation sheet'!$AQ345="1999-2012"),'Result 2005-2012'!K345*SUM($Y$17:$AE$17)/7,IF(AND($M$1=2007,'Calculation sheet'!$AQ345="1999-2012"),'Result 2005-2012'!K345*SUM($Z$17:$AE$17)/6,IF(AND($M$1=2008,'Calculation sheet'!$AQ345="1999-2012"),'Result 2005-2012'!K345*SUM($AA$17:$AE$17)/5,IF(AND($M$1=2009,'Calculation sheet'!$AQ345="1999-2012"),'Result 2005-2012'!K345*SUM($AB$17:$AE$17)/4,IF(AND($M$1=2010,'Calculation sheet'!$AQ345="1999-2012"),'Result 2005-2012'!K345*SUM($AC$17:$AE$17)/3,IF(AND($M$1=2011,'Calculation sheet'!$AQ345="1999-2012"),'Result 2005-2012'!K345*SUM($AD$17:$AE$17)/2,IF(AND($M$1=2012,'Calculation sheet'!$AQ345="1999-2012"),'Result 2005-2012'!K345*$AE$17,""))))))))))))))))</f>
        <v/>
      </c>
      <c r="L345" s="12" t="str">
        <f>IF('Result 2005-2012'!$R345="","",IF($M$1=2005,'Result 2005-2012'!L345,IF(AND($M$1=2006,'Calculation sheet'!$AQ345="2005-2012"),'Result 2005-2012'!L345*SUM($Y$9:$AE$9)/7,IF(AND($M$1=2007,'Calculation sheet'!$AQ345="2005-2012"),'Result 2005-2012'!L345*SUM($Z$9:$AE$9)/6,IF(AND($M$1=2008,'Calculation sheet'!$AQ345="2005-2012"),'Result 2005-2012'!L345*SUM($AA$9:$AE$9)/5,IF(AND($M$1=2009,'Calculation sheet'!$AQ345="2005-2012"),'Result 2005-2012'!L345*SUM($AB$9:$AE$9)/4,IF(AND($M$1=2010,'Calculation sheet'!$AQ345="2005-2012"),'Result 2005-2012'!L345*SUM($AC$9:$AE$9)/3,IF(AND($M$1=2011,'Calculation sheet'!$AQ345="2005-2012"),'Result 2005-2012'!L345*SUM($AD$9:$AE$9)/2,IF(AND($M$1=2012,'Calculation sheet'!$AQ345="2005-2012"),'Result 2005-2012'!L345*$AE$9,IF(AND($M$1=2006,'Calculation sheet'!$AQ345="1999-2012"),'Result 2005-2012'!L345*SUM($Y$18:$AE$18)/7,IF(AND($M$1=2007,'Calculation sheet'!$AQ345="1999-2012"),'Result 2005-2012'!L345*SUM($Z$18:$AE$18)/6,IF(AND($M$1=2008,'Calculation sheet'!$AQ345="1999-2012"),'Result 2005-2012'!L345*SUM($AA$18:$AE$18)/5,IF(AND($M$1=2009,'Calculation sheet'!$AQ345="1999-2012"),'Result 2005-2012'!L345*SUM($AB$18:$AE$18)/4,IF(AND($M$1=2010,'Calculation sheet'!$AQ345="1999-2012"),'Result 2005-2012'!L345*SUM($AC$18:$AE$18)/3,IF(AND($M$1=2011,'Calculation sheet'!$AQ345="1999-2012"),'Result 2005-2012'!L345*SUM($AD$18:$AE$18)/2,IF(AND($M$1=2012,'Calculation sheet'!$AQ345="1999-2012"),'Result 2005-2012'!L345*$AE$18,""))))))))))))))))</f>
        <v/>
      </c>
      <c r="M345" s="12" t="str">
        <f t="shared" si="17"/>
        <v/>
      </c>
      <c r="N345" s="12" t="str">
        <f>IF('Result 2005-2012'!$R345="","",IF($M$1=2005,'Result 2005-2012'!N345,IF(AND($M$1=2006,'Calculation sheet'!$AQ345="2005-2012"),'Result 2005-2012'!N345*SUM($Y$10:$AE$10)/7,IF(AND($M$1=2007,'Calculation sheet'!$AQ345="2005-2012"),'Result 2005-2012'!N345*SUM($Z$10:$AE$10)/6,IF(AND($M$1=2008,'Calculation sheet'!$AQ345="2005-2012"),'Result 2005-2012'!N345*SUM($AA$10:$AE$10)/5,IF(AND($M$1=2009,'Calculation sheet'!$AQ345="2005-2012"),'Result 2005-2012'!N345*SUM($AB$10:$AE$10)/4,IF(AND($M$1=2010,'Calculation sheet'!$AQ345="2005-2012"),'Result 2005-2012'!N345*SUM($AC$10:$AE$10)/3,IF(AND($M$1=2011,'Calculation sheet'!$AQ345="2005-2012"),'Result 2005-2012'!N345*SUM($AD$10:$AE$10)/2,IF(AND($M$1=2012,'Calculation sheet'!$AQ345="2005-2012"),'Result 2005-2012'!N345*$AE$10,IF(AND($M$1=2006,'Calculation sheet'!$AQ345="1999-2012"),'Result 2005-2012'!N345*SUM($Y$16:$AE$16)/7,IF(AND($M$1=2007,'Calculation sheet'!$AQ345="1999-2012"),'Result 2005-2012'!N345*SUM($Z$16:$AE$16)/6,IF(AND($M$1=2008,'Calculation sheet'!$AQ345="1999-2012"),'Result 2005-2012'!N345*SUM($AA$16:$AE$16)/5,IF(AND($M$1=2009,'Calculation sheet'!$AQ345="1999-2012"),'Result 2005-2012'!N345*SUM($AB$16:$AE$16)/4,IF(AND($M$1=2010,'Calculation sheet'!$AQ345="1999-2012"),'Result 2005-2012'!N345*SUM($AC$16:$AE$16)/3,IF(AND($M$1=2011,'Calculation sheet'!$AQ345="1999-2012"),'Result 2005-2012'!N345*SUM($AD$16:$AE$16)/2,IF(AND($M$1=2012,'Calculation sheet'!$AQ345="1999-2012"),'Result 2005-2012'!N345*$AE$16,""))))))))))))))))</f>
        <v/>
      </c>
      <c r="O345" s="12" t="str">
        <f>IF('Result 2005-2012'!$R345="","",IF($M$1=2005,'Result 2005-2012'!O345,IF(AND($M$1=2006,'Calculation sheet'!$AQ345="2005-2012"),'Result 2005-2012'!O345*SUM($Y$10:$AE$10)/7,IF(AND($M$1=2007,'Calculation sheet'!$AQ345="2005-2012"),'Result 2005-2012'!O345*SUM($Z$10:$AE$10)/6,IF(AND($M$1=2008,'Calculation sheet'!$AQ345="2005-2012"),'Result 2005-2012'!O345*SUM($AA$10:$AE$10)/5,IF(AND($M$1=2009,'Calculation sheet'!$AQ345="2005-2012"),'Result 2005-2012'!O345*SUM($AB$10:$AE$10)/4,IF(AND($M$1=2010,'Calculation sheet'!$AQ345="2005-2012"),'Result 2005-2012'!O345*SUM($AC$10:$AE$10)/3,IF(AND($M$1=2011,'Calculation sheet'!$AQ345="2005-2012"),'Result 2005-2012'!O345*SUM($AD$10:$AE$10)/2,IF(AND($M$1=2012,'Calculation sheet'!$AQ345="2005-2012"),'Result 2005-2012'!O345*$AE$10,IF(AND($M$1=2006,'Calculation sheet'!$AQ345="1999-2012"),'Result 2005-2012'!O345*SUM($Y$16:$AE$16)/7,IF(AND($M$1=2007,'Calculation sheet'!$AQ345="1999-2012"),'Result 2005-2012'!O345*SUM($Z$16:$AE$16)/6,IF(AND($M$1=2008,'Calculation sheet'!$AQ345="1999-2012"),'Result 2005-2012'!O345*SUM($AA$16:$AE$16)/5,IF(AND($M$1=2009,'Calculation sheet'!$AQ345="1999-2012"),'Result 2005-2012'!O345*SUM($AB$16:$AE$16)/4,IF(AND($M$1=2010,'Calculation sheet'!$AQ345="1999-2012"),'Result 2005-2012'!O345*SUM($AC$16:$AE$16)/3,IF(AND($M$1=2011,'Calculation sheet'!$AQ345="1999-2012"),'Result 2005-2012'!O345*SUM($AD$16:$AE$16)/2,IF(AND($M$1=2012,'Calculation sheet'!$AQ345="1999-2012"),'Result 2005-2012'!O345*$AE$16,""))))))))))))))))</f>
        <v/>
      </c>
      <c r="P345" s="12" t="str">
        <f>IF('Result 2005-2012'!$R345="","",IF($M$1=2005,'Result 2005-2012'!P345,IF(AND($M$1=2006,'Calculation sheet'!$AQ345="2005-2012"),'Result 2005-2012'!P345*SUM($Y$11:$AE$11)/7,IF(AND($M$1=2007,'Calculation sheet'!$AQ345="2005-2012"),'Result 2005-2012'!P345*SUM($Z$11:$AE$11)/6,IF(AND($M$1=2008,'Calculation sheet'!$AQ345="2005-2012"),'Result 2005-2012'!P345*SUM($AA$11:$AE$11)/5,IF(AND($M$1=2009,'Calculation sheet'!$AQ345="2005-2012"),'Result 2005-2012'!P345*SUM($AB$11:$AE$11)/4,IF(AND($M$1=2010,'Calculation sheet'!$AQ345="2005-2012"),'Result 2005-2012'!P345*SUM($AC$11:$AE$11)/3,IF(AND($M$1=2011,'Calculation sheet'!$AQ345="2005-2012"),'Result 2005-2012'!P345*SUM($AD$11:$AE$11)/2,IF(AND($M$1=2012,'Calculation sheet'!$AQ345="2005-2012"),'Result 2005-2012'!P345*$AE$11,IF(AND($M$1=2006,'Calculation sheet'!$AQ345="1999-2012"),'Result 2005-2012'!P345*SUM($Y$16:$AE$16)/7,IF(AND($M$1=2007,'Calculation sheet'!$AQ345="1999-2012"),'Result 2005-2012'!P345*SUM($Z$16:$AE$16)/6,IF(AND($M$1=2008,'Calculation sheet'!$AQ345="1999-2012"),'Result 2005-2012'!P345*SUM($AA$16:$AE$16)/5,IF(AND($M$1=2009,'Calculation sheet'!$AQ345="1999-2012"),'Result 2005-2012'!P345*SUM($AB$16:$AE$16)/4,IF(AND($M$1=2010,'Calculation sheet'!$AQ345="1999-2012"),'Result 2005-2012'!P345*SUM($AC$16:$AE$16)/3,IF(AND($M$1=2011,'Calculation sheet'!$AQ345="1999-2012"),'Result 2005-2012'!P345*SUM($AD$16:$AE$16)/2,IF(AND($M$1=2012,'Calculation sheet'!$AQ345="1999-2012"),'Result 2005-2012'!P345*$AE$16,""))))))))))))))))</f>
        <v/>
      </c>
      <c r="Q345" s="12" t="str">
        <f t="shared" si="18"/>
        <v/>
      </c>
      <c r="R345" s="14" t="str">
        <f t="shared" si="19"/>
        <v/>
      </c>
    </row>
    <row r="346" spans="1:18" x14ac:dyDescent="0.3">
      <c r="A346" s="4" t="str">
        <f>IF('Input data'!A361="","",'Input data'!A361)</f>
        <v/>
      </c>
      <c r="B346" s="4" t="str">
        <f>IF('Input data'!B361="","",'Input data'!B361)</f>
        <v/>
      </c>
      <c r="C346" s="4" t="str">
        <f>IF('Input data'!C361="","",'Input data'!C361)</f>
        <v/>
      </c>
      <c r="D346" s="4" t="str">
        <f>IF('Input data'!D361="","",'Input data'!D361)</f>
        <v/>
      </c>
      <c r="E346" s="4" t="str">
        <f>IF('Input data'!E361="","",'Input data'!E361)</f>
        <v/>
      </c>
      <c r="F346" s="4" t="str">
        <f>IF('Input data'!F361="","",'Input data'!F361)</f>
        <v/>
      </c>
      <c r="G346" s="4">
        <f>IF('Input data'!G361="","",'Input data'!G361)</f>
        <v>0</v>
      </c>
      <c r="H346" s="4" t="str">
        <f>IF('Input data'!H361&gt;0.5,'Input data'!H361,"")</f>
        <v/>
      </c>
      <c r="I346" s="4" t="str">
        <f>IF('Input data'!I361="","",'Input data'!I361)</f>
        <v/>
      </c>
      <c r="J346" s="12" t="str">
        <f>IF('Result 2005-2012'!$R346="","",IF($M$1=2005,'Result 2005-2012'!J346,IF(AND($M$1=2006,'Calculation sheet'!$AQ346="2005-2012"),'Result 2005-2012'!J346*SUM($Y$7:$AE$7)/7,IF(AND($M$1=2007,'Calculation sheet'!$AQ346="2005-2012"),'Result 2005-2012'!J346*SUM($Z$7:$AE$7)/6,IF(AND($M$1=2008,'Calculation sheet'!$AQ346="2005-2012"),'Result 2005-2012'!J346*SUM($AA$7:$AE$7)/5,IF(AND($M$1=2009,'Calculation sheet'!$AQ346="2005-2012"),'Result 2005-2012'!J346*SUM($AB$7:$AE$7)/4,IF(AND($M$1=2010,'Calculation sheet'!$AQ346="2005-2012"),'Result 2005-2012'!J346*SUM($AC$7:$AE$7)/3,IF(AND($M$1=2011,'Calculation sheet'!$AQ346="2005-2012"),'Result 2005-2012'!J346*SUM($AD$7:$AE$7)/2,IF(AND($M$1=2012,'Calculation sheet'!$AQ346="2005-2012"),'Result 2005-2012'!J346*$AE$7,IF(AND($M$1=2006,'Calculation sheet'!$AQ346="1999-2012"),'Result 2005-2012'!J346*SUM($Y$16:$AE$16)/7,IF(AND($M$1=2007,'Calculation sheet'!$AQ346="1999-2012"),'Result 2005-2012'!J346*SUM($Z$16:$AE$16)/6,IF(AND($M$1=2008,'Calculation sheet'!$AQ346="1999-2012"),'Result 2005-2012'!J346*SUM($AA$16:$AE$16)/5,IF(AND($M$1=2009,'Calculation sheet'!$AQ346="1999-2012"),'Result 2005-2012'!J346*SUM($AB$16:$AE$16)/4,IF(AND($M$1=2010,'Calculation sheet'!$AQ346="1999-2012"),'Result 2005-2012'!J346*SUM($AC$16:$AE$16)/3,IF(AND($M$1=2011,'Calculation sheet'!$AQ346="1999-2012"),'Result 2005-2012'!J346*SUM($AD$16:$AE$16)/2,IF(AND($M$1=2012,'Calculation sheet'!$AQ346="1999-2012"),'Result 2005-2012'!J346*$AE$16,""))))))))))))))))</f>
        <v/>
      </c>
      <c r="K346" s="12" t="str">
        <f>IF('Result 2005-2012'!$R346="","",IF($M$1=2005,'Result 2005-2012'!K346,IF(AND($M$1=2006,'Calculation sheet'!$AQ346="2005-2012"),'Result 2005-2012'!K346*SUM($Y$8:$AE$8)/7,IF(AND($M$1=2007,'Calculation sheet'!$AQ346="2005-2012"),'Result 2005-2012'!K346*SUM($Z$8:$AE$8)/6,IF(AND($M$1=2008,'Calculation sheet'!$AQ346="2005-2012"),'Result 2005-2012'!K346*SUM($AA$8:$AE$8)/5,IF(AND($M$1=2009,'Calculation sheet'!$AQ346="2005-2012"),'Result 2005-2012'!K346*SUM($AB$8:$AE$8)/4,IF(AND($M$1=2010,'Calculation sheet'!$AQ346="2005-2012"),'Result 2005-2012'!K346*SUM($AC$8:$AE$8)/3,IF(AND($M$1=2011,'Calculation sheet'!$AQ346="2005-2012"),'Result 2005-2012'!K346*SUM($AD$8:$AE$8)/2,IF(AND($M$1=2012,'Calculation sheet'!$AQ346="2005-2012"),'Result 2005-2012'!K346*$AE$8,IF(AND($M$1=2006,'Calculation sheet'!$AQ346="1999-2012"),'Result 2005-2012'!K346*SUM($Y$17:$AE$17)/7,IF(AND($M$1=2007,'Calculation sheet'!$AQ346="1999-2012"),'Result 2005-2012'!K346*SUM($Z$17:$AE$17)/6,IF(AND($M$1=2008,'Calculation sheet'!$AQ346="1999-2012"),'Result 2005-2012'!K346*SUM($AA$17:$AE$17)/5,IF(AND($M$1=2009,'Calculation sheet'!$AQ346="1999-2012"),'Result 2005-2012'!K346*SUM($AB$17:$AE$17)/4,IF(AND($M$1=2010,'Calculation sheet'!$AQ346="1999-2012"),'Result 2005-2012'!K346*SUM($AC$17:$AE$17)/3,IF(AND($M$1=2011,'Calculation sheet'!$AQ346="1999-2012"),'Result 2005-2012'!K346*SUM($AD$17:$AE$17)/2,IF(AND($M$1=2012,'Calculation sheet'!$AQ346="1999-2012"),'Result 2005-2012'!K346*$AE$17,""))))))))))))))))</f>
        <v/>
      </c>
      <c r="L346" s="12" t="str">
        <f>IF('Result 2005-2012'!$R346="","",IF($M$1=2005,'Result 2005-2012'!L346,IF(AND($M$1=2006,'Calculation sheet'!$AQ346="2005-2012"),'Result 2005-2012'!L346*SUM($Y$9:$AE$9)/7,IF(AND($M$1=2007,'Calculation sheet'!$AQ346="2005-2012"),'Result 2005-2012'!L346*SUM($Z$9:$AE$9)/6,IF(AND($M$1=2008,'Calculation sheet'!$AQ346="2005-2012"),'Result 2005-2012'!L346*SUM($AA$9:$AE$9)/5,IF(AND($M$1=2009,'Calculation sheet'!$AQ346="2005-2012"),'Result 2005-2012'!L346*SUM($AB$9:$AE$9)/4,IF(AND($M$1=2010,'Calculation sheet'!$AQ346="2005-2012"),'Result 2005-2012'!L346*SUM($AC$9:$AE$9)/3,IF(AND($M$1=2011,'Calculation sheet'!$AQ346="2005-2012"),'Result 2005-2012'!L346*SUM($AD$9:$AE$9)/2,IF(AND($M$1=2012,'Calculation sheet'!$AQ346="2005-2012"),'Result 2005-2012'!L346*$AE$9,IF(AND($M$1=2006,'Calculation sheet'!$AQ346="1999-2012"),'Result 2005-2012'!L346*SUM($Y$18:$AE$18)/7,IF(AND($M$1=2007,'Calculation sheet'!$AQ346="1999-2012"),'Result 2005-2012'!L346*SUM($Z$18:$AE$18)/6,IF(AND($M$1=2008,'Calculation sheet'!$AQ346="1999-2012"),'Result 2005-2012'!L346*SUM($AA$18:$AE$18)/5,IF(AND($M$1=2009,'Calculation sheet'!$AQ346="1999-2012"),'Result 2005-2012'!L346*SUM($AB$18:$AE$18)/4,IF(AND($M$1=2010,'Calculation sheet'!$AQ346="1999-2012"),'Result 2005-2012'!L346*SUM($AC$18:$AE$18)/3,IF(AND($M$1=2011,'Calculation sheet'!$AQ346="1999-2012"),'Result 2005-2012'!L346*SUM($AD$18:$AE$18)/2,IF(AND($M$1=2012,'Calculation sheet'!$AQ346="1999-2012"),'Result 2005-2012'!L346*$AE$18,""))))))))))))))))</f>
        <v/>
      </c>
      <c r="M346" s="12" t="str">
        <f t="shared" si="17"/>
        <v/>
      </c>
      <c r="N346" s="12" t="str">
        <f>IF('Result 2005-2012'!$R346="","",IF($M$1=2005,'Result 2005-2012'!N346,IF(AND($M$1=2006,'Calculation sheet'!$AQ346="2005-2012"),'Result 2005-2012'!N346*SUM($Y$10:$AE$10)/7,IF(AND($M$1=2007,'Calculation sheet'!$AQ346="2005-2012"),'Result 2005-2012'!N346*SUM($Z$10:$AE$10)/6,IF(AND($M$1=2008,'Calculation sheet'!$AQ346="2005-2012"),'Result 2005-2012'!N346*SUM($AA$10:$AE$10)/5,IF(AND($M$1=2009,'Calculation sheet'!$AQ346="2005-2012"),'Result 2005-2012'!N346*SUM($AB$10:$AE$10)/4,IF(AND($M$1=2010,'Calculation sheet'!$AQ346="2005-2012"),'Result 2005-2012'!N346*SUM($AC$10:$AE$10)/3,IF(AND($M$1=2011,'Calculation sheet'!$AQ346="2005-2012"),'Result 2005-2012'!N346*SUM($AD$10:$AE$10)/2,IF(AND($M$1=2012,'Calculation sheet'!$AQ346="2005-2012"),'Result 2005-2012'!N346*$AE$10,IF(AND($M$1=2006,'Calculation sheet'!$AQ346="1999-2012"),'Result 2005-2012'!N346*SUM($Y$16:$AE$16)/7,IF(AND($M$1=2007,'Calculation sheet'!$AQ346="1999-2012"),'Result 2005-2012'!N346*SUM($Z$16:$AE$16)/6,IF(AND($M$1=2008,'Calculation sheet'!$AQ346="1999-2012"),'Result 2005-2012'!N346*SUM($AA$16:$AE$16)/5,IF(AND($M$1=2009,'Calculation sheet'!$AQ346="1999-2012"),'Result 2005-2012'!N346*SUM($AB$16:$AE$16)/4,IF(AND($M$1=2010,'Calculation sheet'!$AQ346="1999-2012"),'Result 2005-2012'!N346*SUM($AC$16:$AE$16)/3,IF(AND($M$1=2011,'Calculation sheet'!$AQ346="1999-2012"),'Result 2005-2012'!N346*SUM($AD$16:$AE$16)/2,IF(AND($M$1=2012,'Calculation sheet'!$AQ346="1999-2012"),'Result 2005-2012'!N346*$AE$16,""))))))))))))))))</f>
        <v/>
      </c>
      <c r="O346" s="12" t="str">
        <f>IF('Result 2005-2012'!$R346="","",IF($M$1=2005,'Result 2005-2012'!O346,IF(AND($M$1=2006,'Calculation sheet'!$AQ346="2005-2012"),'Result 2005-2012'!O346*SUM($Y$10:$AE$10)/7,IF(AND($M$1=2007,'Calculation sheet'!$AQ346="2005-2012"),'Result 2005-2012'!O346*SUM($Z$10:$AE$10)/6,IF(AND($M$1=2008,'Calculation sheet'!$AQ346="2005-2012"),'Result 2005-2012'!O346*SUM($AA$10:$AE$10)/5,IF(AND($M$1=2009,'Calculation sheet'!$AQ346="2005-2012"),'Result 2005-2012'!O346*SUM($AB$10:$AE$10)/4,IF(AND($M$1=2010,'Calculation sheet'!$AQ346="2005-2012"),'Result 2005-2012'!O346*SUM($AC$10:$AE$10)/3,IF(AND($M$1=2011,'Calculation sheet'!$AQ346="2005-2012"),'Result 2005-2012'!O346*SUM($AD$10:$AE$10)/2,IF(AND($M$1=2012,'Calculation sheet'!$AQ346="2005-2012"),'Result 2005-2012'!O346*$AE$10,IF(AND($M$1=2006,'Calculation sheet'!$AQ346="1999-2012"),'Result 2005-2012'!O346*SUM($Y$16:$AE$16)/7,IF(AND($M$1=2007,'Calculation sheet'!$AQ346="1999-2012"),'Result 2005-2012'!O346*SUM($Z$16:$AE$16)/6,IF(AND($M$1=2008,'Calculation sheet'!$AQ346="1999-2012"),'Result 2005-2012'!O346*SUM($AA$16:$AE$16)/5,IF(AND($M$1=2009,'Calculation sheet'!$AQ346="1999-2012"),'Result 2005-2012'!O346*SUM($AB$16:$AE$16)/4,IF(AND($M$1=2010,'Calculation sheet'!$AQ346="1999-2012"),'Result 2005-2012'!O346*SUM($AC$16:$AE$16)/3,IF(AND($M$1=2011,'Calculation sheet'!$AQ346="1999-2012"),'Result 2005-2012'!O346*SUM($AD$16:$AE$16)/2,IF(AND($M$1=2012,'Calculation sheet'!$AQ346="1999-2012"),'Result 2005-2012'!O346*$AE$16,""))))))))))))))))</f>
        <v/>
      </c>
      <c r="P346" s="12" t="str">
        <f>IF('Result 2005-2012'!$R346="","",IF($M$1=2005,'Result 2005-2012'!P346,IF(AND($M$1=2006,'Calculation sheet'!$AQ346="2005-2012"),'Result 2005-2012'!P346*SUM($Y$11:$AE$11)/7,IF(AND($M$1=2007,'Calculation sheet'!$AQ346="2005-2012"),'Result 2005-2012'!P346*SUM($Z$11:$AE$11)/6,IF(AND($M$1=2008,'Calculation sheet'!$AQ346="2005-2012"),'Result 2005-2012'!P346*SUM($AA$11:$AE$11)/5,IF(AND($M$1=2009,'Calculation sheet'!$AQ346="2005-2012"),'Result 2005-2012'!P346*SUM($AB$11:$AE$11)/4,IF(AND($M$1=2010,'Calculation sheet'!$AQ346="2005-2012"),'Result 2005-2012'!P346*SUM($AC$11:$AE$11)/3,IF(AND($M$1=2011,'Calculation sheet'!$AQ346="2005-2012"),'Result 2005-2012'!P346*SUM($AD$11:$AE$11)/2,IF(AND($M$1=2012,'Calculation sheet'!$AQ346="2005-2012"),'Result 2005-2012'!P346*$AE$11,IF(AND($M$1=2006,'Calculation sheet'!$AQ346="1999-2012"),'Result 2005-2012'!P346*SUM($Y$16:$AE$16)/7,IF(AND($M$1=2007,'Calculation sheet'!$AQ346="1999-2012"),'Result 2005-2012'!P346*SUM($Z$16:$AE$16)/6,IF(AND($M$1=2008,'Calculation sheet'!$AQ346="1999-2012"),'Result 2005-2012'!P346*SUM($AA$16:$AE$16)/5,IF(AND($M$1=2009,'Calculation sheet'!$AQ346="1999-2012"),'Result 2005-2012'!P346*SUM($AB$16:$AE$16)/4,IF(AND($M$1=2010,'Calculation sheet'!$AQ346="1999-2012"),'Result 2005-2012'!P346*SUM($AC$16:$AE$16)/3,IF(AND($M$1=2011,'Calculation sheet'!$AQ346="1999-2012"),'Result 2005-2012'!P346*SUM($AD$16:$AE$16)/2,IF(AND($M$1=2012,'Calculation sheet'!$AQ346="1999-2012"),'Result 2005-2012'!P346*$AE$16,""))))))))))))))))</f>
        <v/>
      </c>
      <c r="Q346" s="12" t="str">
        <f t="shared" si="18"/>
        <v/>
      </c>
      <c r="R346" s="14" t="str">
        <f t="shared" si="19"/>
        <v/>
      </c>
    </row>
    <row r="347" spans="1:18" x14ac:dyDescent="0.3">
      <c r="A347" s="4" t="str">
        <f>IF('Input data'!A362="","",'Input data'!A362)</f>
        <v/>
      </c>
      <c r="B347" s="4" t="str">
        <f>IF('Input data'!B362="","",'Input data'!B362)</f>
        <v/>
      </c>
      <c r="C347" s="4" t="str">
        <f>IF('Input data'!C362="","",'Input data'!C362)</f>
        <v/>
      </c>
      <c r="D347" s="4" t="str">
        <f>IF('Input data'!D362="","",'Input data'!D362)</f>
        <v/>
      </c>
      <c r="E347" s="4" t="str">
        <f>IF('Input data'!E362="","",'Input data'!E362)</f>
        <v/>
      </c>
      <c r="F347" s="4" t="str">
        <f>IF('Input data'!F362="","",'Input data'!F362)</f>
        <v/>
      </c>
      <c r="G347" s="4">
        <f>IF('Input data'!G362="","",'Input data'!G362)</f>
        <v>0</v>
      </c>
      <c r="H347" s="4" t="str">
        <f>IF('Input data'!H362&gt;0.5,'Input data'!H362,"")</f>
        <v/>
      </c>
      <c r="I347" s="4" t="str">
        <f>IF('Input data'!I362="","",'Input data'!I362)</f>
        <v/>
      </c>
      <c r="J347" s="12" t="str">
        <f>IF('Result 2005-2012'!$R347="","",IF($M$1=2005,'Result 2005-2012'!J347,IF(AND($M$1=2006,'Calculation sheet'!$AQ347="2005-2012"),'Result 2005-2012'!J347*SUM($Y$7:$AE$7)/7,IF(AND($M$1=2007,'Calculation sheet'!$AQ347="2005-2012"),'Result 2005-2012'!J347*SUM($Z$7:$AE$7)/6,IF(AND($M$1=2008,'Calculation sheet'!$AQ347="2005-2012"),'Result 2005-2012'!J347*SUM($AA$7:$AE$7)/5,IF(AND($M$1=2009,'Calculation sheet'!$AQ347="2005-2012"),'Result 2005-2012'!J347*SUM($AB$7:$AE$7)/4,IF(AND($M$1=2010,'Calculation sheet'!$AQ347="2005-2012"),'Result 2005-2012'!J347*SUM($AC$7:$AE$7)/3,IF(AND($M$1=2011,'Calculation sheet'!$AQ347="2005-2012"),'Result 2005-2012'!J347*SUM($AD$7:$AE$7)/2,IF(AND($M$1=2012,'Calculation sheet'!$AQ347="2005-2012"),'Result 2005-2012'!J347*$AE$7,IF(AND($M$1=2006,'Calculation sheet'!$AQ347="1999-2012"),'Result 2005-2012'!J347*SUM($Y$16:$AE$16)/7,IF(AND($M$1=2007,'Calculation sheet'!$AQ347="1999-2012"),'Result 2005-2012'!J347*SUM($Z$16:$AE$16)/6,IF(AND($M$1=2008,'Calculation sheet'!$AQ347="1999-2012"),'Result 2005-2012'!J347*SUM($AA$16:$AE$16)/5,IF(AND($M$1=2009,'Calculation sheet'!$AQ347="1999-2012"),'Result 2005-2012'!J347*SUM($AB$16:$AE$16)/4,IF(AND($M$1=2010,'Calculation sheet'!$AQ347="1999-2012"),'Result 2005-2012'!J347*SUM($AC$16:$AE$16)/3,IF(AND($M$1=2011,'Calculation sheet'!$AQ347="1999-2012"),'Result 2005-2012'!J347*SUM($AD$16:$AE$16)/2,IF(AND($M$1=2012,'Calculation sheet'!$AQ347="1999-2012"),'Result 2005-2012'!J347*$AE$16,""))))))))))))))))</f>
        <v/>
      </c>
      <c r="K347" s="12" t="str">
        <f>IF('Result 2005-2012'!$R347="","",IF($M$1=2005,'Result 2005-2012'!K347,IF(AND($M$1=2006,'Calculation sheet'!$AQ347="2005-2012"),'Result 2005-2012'!K347*SUM($Y$8:$AE$8)/7,IF(AND($M$1=2007,'Calculation sheet'!$AQ347="2005-2012"),'Result 2005-2012'!K347*SUM($Z$8:$AE$8)/6,IF(AND($M$1=2008,'Calculation sheet'!$AQ347="2005-2012"),'Result 2005-2012'!K347*SUM($AA$8:$AE$8)/5,IF(AND($M$1=2009,'Calculation sheet'!$AQ347="2005-2012"),'Result 2005-2012'!K347*SUM($AB$8:$AE$8)/4,IF(AND($M$1=2010,'Calculation sheet'!$AQ347="2005-2012"),'Result 2005-2012'!K347*SUM($AC$8:$AE$8)/3,IF(AND($M$1=2011,'Calculation sheet'!$AQ347="2005-2012"),'Result 2005-2012'!K347*SUM($AD$8:$AE$8)/2,IF(AND($M$1=2012,'Calculation sheet'!$AQ347="2005-2012"),'Result 2005-2012'!K347*$AE$8,IF(AND($M$1=2006,'Calculation sheet'!$AQ347="1999-2012"),'Result 2005-2012'!K347*SUM($Y$17:$AE$17)/7,IF(AND($M$1=2007,'Calculation sheet'!$AQ347="1999-2012"),'Result 2005-2012'!K347*SUM($Z$17:$AE$17)/6,IF(AND($M$1=2008,'Calculation sheet'!$AQ347="1999-2012"),'Result 2005-2012'!K347*SUM($AA$17:$AE$17)/5,IF(AND($M$1=2009,'Calculation sheet'!$AQ347="1999-2012"),'Result 2005-2012'!K347*SUM($AB$17:$AE$17)/4,IF(AND($M$1=2010,'Calculation sheet'!$AQ347="1999-2012"),'Result 2005-2012'!K347*SUM($AC$17:$AE$17)/3,IF(AND($M$1=2011,'Calculation sheet'!$AQ347="1999-2012"),'Result 2005-2012'!K347*SUM($AD$17:$AE$17)/2,IF(AND($M$1=2012,'Calculation sheet'!$AQ347="1999-2012"),'Result 2005-2012'!K347*$AE$17,""))))))))))))))))</f>
        <v/>
      </c>
      <c r="L347" s="12" t="str">
        <f>IF('Result 2005-2012'!$R347="","",IF($M$1=2005,'Result 2005-2012'!L347,IF(AND($M$1=2006,'Calculation sheet'!$AQ347="2005-2012"),'Result 2005-2012'!L347*SUM($Y$9:$AE$9)/7,IF(AND($M$1=2007,'Calculation sheet'!$AQ347="2005-2012"),'Result 2005-2012'!L347*SUM($Z$9:$AE$9)/6,IF(AND($M$1=2008,'Calculation sheet'!$AQ347="2005-2012"),'Result 2005-2012'!L347*SUM($AA$9:$AE$9)/5,IF(AND($M$1=2009,'Calculation sheet'!$AQ347="2005-2012"),'Result 2005-2012'!L347*SUM($AB$9:$AE$9)/4,IF(AND($M$1=2010,'Calculation sheet'!$AQ347="2005-2012"),'Result 2005-2012'!L347*SUM($AC$9:$AE$9)/3,IF(AND($M$1=2011,'Calculation sheet'!$AQ347="2005-2012"),'Result 2005-2012'!L347*SUM($AD$9:$AE$9)/2,IF(AND($M$1=2012,'Calculation sheet'!$AQ347="2005-2012"),'Result 2005-2012'!L347*$AE$9,IF(AND($M$1=2006,'Calculation sheet'!$AQ347="1999-2012"),'Result 2005-2012'!L347*SUM($Y$18:$AE$18)/7,IF(AND($M$1=2007,'Calculation sheet'!$AQ347="1999-2012"),'Result 2005-2012'!L347*SUM($Z$18:$AE$18)/6,IF(AND($M$1=2008,'Calculation sheet'!$AQ347="1999-2012"),'Result 2005-2012'!L347*SUM($AA$18:$AE$18)/5,IF(AND($M$1=2009,'Calculation sheet'!$AQ347="1999-2012"),'Result 2005-2012'!L347*SUM($AB$18:$AE$18)/4,IF(AND($M$1=2010,'Calculation sheet'!$AQ347="1999-2012"),'Result 2005-2012'!L347*SUM($AC$18:$AE$18)/3,IF(AND($M$1=2011,'Calculation sheet'!$AQ347="1999-2012"),'Result 2005-2012'!L347*SUM($AD$18:$AE$18)/2,IF(AND($M$1=2012,'Calculation sheet'!$AQ347="1999-2012"),'Result 2005-2012'!L347*$AE$18,""))))))))))))))))</f>
        <v/>
      </c>
      <c r="M347" s="12" t="str">
        <f t="shared" si="17"/>
        <v/>
      </c>
      <c r="N347" s="12" t="str">
        <f>IF('Result 2005-2012'!$R347="","",IF($M$1=2005,'Result 2005-2012'!N347,IF(AND($M$1=2006,'Calculation sheet'!$AQ347="2005-2012"),'Result 2005-2012'!N347*SUM($Y$10:$AE$10)/7,IF(AND($M$1=2007,'Calculation sheet'!$AQ347="2005-2012"),'Result 2005-2012'!N347*SUM($Z$10:$AE$10)/6,IF(AND($M$1=2008,'Calculation sheet'!$AQ347="2005-2012"),'Result 2005-2012'!N347*SUM($AA$10:$AE$10)/5,IF(AND($M$1=2009,'Calculation sheet'!$AQ347="2005-2012"),'Result 2005-2012'!N347*SUM($AB$10:$AE$10)/4,IF(AND($M$1=2010,'Calculation sheet'!$AQ347="2005-2012"),'Result 2005-2012'!N347*SUM($AC$10:$AE$10)/3,IF(AND($M$1=2011,'Calculation sheet'!$AQ347="2005-2012"),'Result 2005-2012'!N347*SUM($AD$10:$AE$10)/2,IF(AND($M$1=2012,'Calculation sheet'!$AQ347="2005-2012"),'Result 2005-2012'!N347*$AE$10,IF(AND($M$1=2006,'Calculation sheet'!$AQ347="1999-2012"),'Result 2005-2012'!N347*SUM($Y$16:$AE$16)/7,IF(AND($M$1=2007,'Calculation sheet'!$AQ347="1999-2012"),'Result 2005-2012'!N347*SUM($Z$16:$AE$16)/6,IF(AND($M$1=2008,'Calculation sheet'!$AQ347="1999-2012"),'Result 2005-2012'!N347*SUM($AA$16:$AE$16)/5,IF(AND($M$1=2009,'Calculation sheet'!$AQ347="1999-2012"),'Result 2005-2012'!N347*SUM($AB$16:$AE$16)/4,IF(AND($M$1=2010,'Calculation sheet'!$AQ347="1999-2012"),'Result 2005-2012'!N347*SUM($AC$16:$AE$16)/3,IF(AND($M$1=2011,'Calculation sheet'!$AQ347="1999-2012"),'Result 2005-2012'!N347*SUM($AD$16:$AE$16)/2,IF(AND($M$1=2012,'Calculation sheet'!$AQ347="1999-2012"),'Result 2005-2012'!N347*$AE$16,""))))))))))))))))</f>
        <v/>
      </c>
      <c r="O347" s="12" t="str">
        <f>IF('Result 2005-2012'!$R347="","",IF($M$1=2005,'Result 2005-2012'!O347,IF(AND($M$1=2006,'Calculation sheet'!$AQ347="2005-2012"),'Result 2005-2012'!O347*SUM($Y$10:$AE$10)/7,IF(AND($M$1=2007,'Calculation sheet'!$AQ347="2005-2012"),'Result 2005-2012'!O347*SUM($Z$10:$AE$10)/6,IF(AND($M$1=2008,'Calculation sheet'!$AQ347="2005-2012"),'Result 2005-2012'!O347*SUM($AA$10:$AE$10)/5,IF(AND($M$1=2009,'Calculation sheet'!$AQ347="2005-2012"),'Result 2005-2012'!O347*SUM($AB$10:$AE$10)/4,IF(AND($M$1=2010,'Calculation sheet'!$AQ347="2005-2012"),'Result 2005-2012'!O347*SUM($AC$10:$AE$10)/3,IF(AND($M$1=2011,'Calculation sheet'!$AQ347="2005-2012"),'Result 2005-2012'!O347*SUM($AD$10:$AE$10)/2,IF(AND($M$1=2012,'Calculation sheet'!$AQ347="2005-2012"),'Result 2005-2012'!O347*$AE$10,IF(AND($M$1=2006,'Calculation sheet'!$AQ347="1999-2012"),'Result 2005-2012'!O347*SUM($Y$16:$AE$16)/7,IF(AND($M$1=2007,'Calculation sheet'!$AQ347="1999-2012"),'Result 2005-2012'!O347*SUM($Z$16:$AE$16)/6,IF(AND($M$1=2008,'Calculation sheet'!$AQ347="1999-2012"),'Result 2005-2012'!O347*SUM($AA$16:$AE$16)/5,IF(AND($M$1=2009,'Calculation sheet'!$AQ347="1999-2012"),'Result 2005-2012'!O347*SUM($AB$16:$AE$16)/4,IF(AND($M$1=2010,'Calculation sheet'!$AQ347="1999-2012"),'Result 2005-2012'!O347*SUM($AC$16:$AE$16)/3,IF(AND($M$1=2011,'Calculation sheet'!$AQ347="1999-2012"),'Result 2005-2012'!O347*SUM($AD$16:$AE$16)/2,IF(AND($M$1=2012,'Calculation sheet'!$AQ347="1999-2012"),'Result 2005-2012'!O347*$AE$16,""))))))))))))))))</f>
        <v/>
      </c>
      <c r="P347" s="12" t="str">
        <f>IF('Result 2005-2012'!$R347="","",IF($M$1=2005,'Result 2005-2012'!P347,IF(AND($M$1=2006,'Calculation sheet'!$AQ347="2005-2012"),'Result 2005-2012'!P347*SUM($Y$11:$AE$11)/7,IF(AND($M$1=2007,'Calculation sheet'!$AQ347="2005-2012"),'Result 2005-2012'!P347*SUM($Z$11:$AE$11)/6,IF(AND($M$1=2008,'Calculation sheet'!$AQ347="2005-2012"),'Result 2005-2012'!P347*SUM($AA$11:$AE$11)/5,IF(AND($M$1=2009,'Calculation sheet'!$AQ347="2005-2012"),'Result 2005-2012'!P347*SUM($AB$11:$AE$11)/4,IF(AND($M$1=2010,'Calculation sheet'!$AQ347="2005-2012"),'Result 2005-2012'!P347*SUM($AC$11:$AE$11)/3,IF(AND($M$1=2011,'Calculation sheet'!$AQ347="2005-2012"),'Result 2005-2012'!P347*SUM($AD$11:$AE$11)/2,IF(AND($M$1=2012,'Calculation sheet'!$AQ347="2005-2012"),'Result 2005-2012'!P347*$AE$11,IF(AND($M$1=2006,'Calculation sheet'!$AQ347="1999-2012"),'Result 2005-2012'!P347*SUM($Y$16:$AE$16)/7,IF(AND($M$1=2007,'Calculation sheet'!$AQ347="1999-2012"),'Result 2005-2012'!P347*SUM($Z$16:$AE$16)/6,IF(AND($M$1=2008,'Calculation sheet'!$AQ347="1999-2012"),'Result 2005-2012'!P347*SUM($AA$16:$AE$16)/5,IF(AND($M$1=2009,'Calculation sheet'!$AQ347="1999-2012"),'Result 2005-2012'!P347*SUM($AB$16:$AE$16)/4,IF(AND($M$1=2010,'Calculation sheet'!$AQ347="1999-2012"),'Result 2005-2012'!P347*SUM($AC$16:$AE$16)/3,IF(AND($M$1=2011,'Calculation sheet'!$AQ347="1999-2012"),'Result 2005-2012'!P347*SUM($AD$16:$AE$16)/2,IF(AND($M$1=2012,'Calculation sheet'!$AQ347="1999-2012"),'Result 2005-2012'!P347*$AE$16,""))))))))))))))))</f>
        <v/>
      </c>
      <c r="Q347" s="12" t="str">
        <f t="shared" si="18"/>
        <v/>
      </c>
      <c r="R347" s="14" t="str">
        <f t="shared" si="19"/>
        <v/>
      </c>
    </row>
    <row r="348" spans="1:18" x14ac:dyDescent="0.3">
      <c r="A348" s="4" t="str">
        <f>IF('Input data'!A363="","",'Input data'!A363)</f>
        <v/>
      </c>
      <c r="B348" s="4" t="str">
        <f>IF('Input data'!B363="","",'Input data'!B363)</f>
        <v/>
      </c>
      <c r="C348" s="4" t="str">
        <f>IF('Input data'!C363="","",'Input data'!C363)</f>
        <v/>
      </c>
      <c r="D348" s="4" t="str">
        <f>IF('Input data'!D363="","",'Input data'!D363)</f>
        <v/>
      </c>
      <c r="E348" s="4" t="str">
        <f>IF('Input data'!E363="","",'Input data'!E363)</f>
        <v/>
      </c>
      <c r="F348" s="4" t="str">
        <f>IF('Input data'!F363="","",'Input data'!F363)</f>
        <v/>
      </c>
      <c r="G348" s="4">
        <f>IF('Input data'!G363="","",'Input data'!G363)</f>
        <v>0</v>
      </c>
      <c r="H348" s="4" t="str">
        <f>IF('Input data'!H363&gt;0.5,'Input data'!H363,"")</f>
        <v/>
      </c>
      <c r="I348" s="4" t="str">
        <f>IF('Input data'!I363="","",'Input data'!I363)</f>
        <v/>
      </c>
      <c r="J348" s="12" t="str">
        <f>IF('Result 2005-2012'!$R348="","",IF($M$1=2005,'Result 2005-2012'!J348,IF(AND($M$1=2006,'Calculation sheet'!$AQ348="2005-2012"),'Result 2005-2012'!J348*SUM($Y$7:$AE$7)/7,IF(AND($M$1=2007,'Calculation sheet'!$AQ348="2005-2012"),'Result 2005-2012'!J348*SUM($Z$7:$AE$7)/6,IF(AND($M$1=2008,'Calculation sheet'!$AQ348="2005-2012"),'Result 2005-2012'!J348*SUM($AA$7:$AE$7)/5,IF(AND($M$1=2009,'Calculation sheet'!$AQ348="2005-2012"),'Result 2005-2012'!J348*SUM($AB$7:$AE$7)/4,IF(AND($M$1=2010,'Calculation sheet'!$AQ348="2005-2012"),'Result 2005-2012'!J348*SUM($AC$7:$AE$7)/3,IF(AND($M$1=2011,'Calculation sheet'!$AQ348="2005-2012"),'Result 2005-2012'!J348*SUM($AD$7:$AE$7)/2,IF(AND($M$1=2012,'Calculation sheet'!$AQ348="2005-2012"),'Result 2005-2012'!J348*$AE$7,IF(AND($M$1=2006,'Calculation sheet'!$AQ348="1999-2012"),'Result 2005-2012'!J348*SUM($Y$16:$AE$16)/7,IF(AND($M$1=2007,'Calculation sheet'!$AQ348="1999-2012"),'Result 2005-2012'!J348*SUM($Z$16:$AE$16)/6,IF(AND($M$1=2008,'Calculation sheet'!$AQ348="1999-2012"),'Result 2005-2012'!J348*SUM($AA$16:$AE$16)/5,IF(AND($M$1=2009,'Calculation sheet'!$AQ348="1999-2012"),'Result 2005-2012'!J348*SUM($AB$16:$AE$16)/4,IF(AND($M$1=2010,'Calculation sheet'!$AQ348="1999-2012"),'Result 2005-2012'!J348*SUM($AC$16:$AE$16)/3,IF(AND($M$1=2011,'Calculation sheet'!$AQ348="1999-2012"),'Result 2005-2012'!J348*SUM($AD$16:$AE$16)/2,IF(AND($M$1=2012,'Calculation sheet'!$AQ348="1999-2012"),'Result 2005-2012'!J348*$AE$16,""))))))))))))))))</f>
        <v/>
      </c>
      <c r="K348" s="12" t="str">
        <f>IF('Result 2005-2012'!$R348="","",IF($M$1=2005,'Result 2005-2012'!K348,IF(AND($M$1=2006,'Calculation sheet'!$AQ348="2005-2012"),'Result 2005-2012'!K348*SUM($Y$8:$AE$8)/7,IF(AND($M$1=2007,'Calculation sheet'!$AQ348="2005-2012"),'Result 2005-2012'!K348*SUM($Z$8:$AE$8)/6,IF(AND($M$1=2008,'Calculation sheet'!$AQ348="2005-2012"),'Result 2005-2012'!K348*SUM($AA$8:$AE$8)/5,IF(AND($M$1=2009,'Calculation sheet'!$AQ348="2005-2012"),'Result 2005-2012'!K348*SUM($AB$8:$AE$8)/4,IF(AND($M$1=2010,'Calculation sheet'!$AQ348="2005-2012"),'Result 2005-2012'!K348*SUM($AC$8:$AE$8)/3,IF(AND($M$1=2011,'Calculation sheet'!$AQ348="2005-2012"),'Result 2005-2012'!K348*SUM($AD$8:$AE$8)/2,IF(AND($M$1=2012,'Calculation sheet'!$AQ348="2005-2012"),'Result 2005-2012'!K348*$AE$8,IF(AND($M$1=2006,'Calculation sheet'!$AQ348="1999-2012"),'Result 2005-2012'!K348*SUM($Y$17:$AE$17)/7,IF(AND($M$1=2007,'Calculation sheet'!$AQ348="1999-2012"),'Result 2005-2012'!K348*SUM($Z$17:$AE$17)/6,IF(AND($M$1=2008,'Calculation sheet'!$AQ348="1999-2012"),'Result 2005-2012'!K348*SUM($AA$17:$AE$17)/5,IF(AND($M$1=2009,'Calculation sheet'!$AQ348="1999-2012"),'Result 2005-2012'!K348*SUM($AB$17:$AE$17)/4,IF(AND($M$1=2010,'Calculation sheet'!$AQ348="1999-2012"),'Result 2005-2012'!K348*SUM($AC$17:$AE$17)/3,IF(AND($M$1=2011,'Calculation sheet'!$AQ348="1999-2012"),'Result 2005-2012'!K348*SUM($AD$17:$AE$17)/2,IF(AND($M$1=2012,'Calculation sheet'!$AQ348="1999-2012"),'Result 2005-2012'!K348*$AE$17,""))))))))))))))))</f>
        <v/>
      </c>
      <c r="L348" s="12" t="str">
        <f>IF('Result 2005-2012'!$R348="","",IF($M$1=2005,'Result 2005-2012'!L348,IF(AND($M$1=2006,'Calculation sheet'!$AQ348="2005-2012"),'Result 2005-2012'!L348*SUM($Y$9:$AE$9)/7,IF(AND($M$1=2007,'Calculation sheet'!$AQ348="2005-2012"),'Result 2005-2012'!L348*SUM($Z$9:$AE$9)/6,IF(AND($M$1=2008,'Calculation sheet'!$AQ348="2005-2012"),'Result 2005-2012'!L348*SUM($AA$9:$AE$9)/5,IF(AND($M$1=2009,'Calculation sheet'!$AQ348="2005-2012"),'Result 2005-2012'!L348*SUM($AB$9:$AE$9)/4,IF(AND($M$1=2010,'Calculation sheet'!$AQ348="2005-2012"),'Result 2005-2012'!L348*SUM($AC$9:$AE$9)/3,IF(AND($M$1=2011,'Calculation sheet'!$AQ348="2005-2012"),'Result 2005-2012'!L348*SUM($AD$9:$AE$9)/2,IF(AND($M$1=2012,'Calculation sheet'!$AQ348="2005-2012"),'Result 2005-2012'!L348*$AE$9,IF(AND($M$1=2006,'Calculation sheet'!$AQ348="1999-2012"),'Result 2005-2012'!L348*SUM($Y$18:$AE$18)/7,IF(AND($M$1=2007,'Calculation sheet'!$AQ348="1999-2012"),'Result 2005-2012'!L348*SUM($Z$18:$AE$18)/6,IF(AND($M$1=2008,'Calculation sheet'!$AQ348="1999-2012"),'Result 2005-2012'!L348*SUM($AA$18:$AE$18)/5,IF(AND($M$1=2009,'Calculation sheet'!$AQ348="1999-2012"),'Result 2005-2012'!L348*SUM($AB$18:$AE$18)/4,IF(AND($M$1=2010,'Calculation sheet'!$AQ348="1999-2012"),'Result 2005-2012'!L348*SUM($AC$18:$AE$18)/3,IF(AND($M$1=2011,'Calculation sheet'!$AQ348="1999-2012"),'Result 2005-2012'!L348*SUM($AD$18:$AE$18)/2,IF(AND($M$1=2012,'Calculation sheet'!$AQ348="1999-2012"),'Result 2005-2012'!L348*$AE$18,""))))))))))))))))</f>
        <v/>
      </c>
      <c r="M348" s="12" t="str">
        <f t="shared" si="17"/>
        <v/>
      </c>
      <c r="N348" s="12" t="str">
        <f>IF('Result 2005-2012'!$R348="","",IF($M$1=2005,'Result 2005-2012'!N348,IF(AND($M$1=2006,'Calculation sheet'!$AQ348="2005-2012"),'Result 2005-2012'!N348*SUM($Y$10:$AE$10)/7,IF(AND($M$1=2007,'Calculation sheet'!$AQ348="2005-2012"),'Result 2005-2012'!N348*SUM($Z$10:$AE$10)/6,IF(AND($M$1=2008,'Calculation sheet'!$AQ348="2005-2012"),'Result 2005-2012'!N348*SUM($AA$10:$AE$10)/5,IF(AND($M$1=2009,'Calculation sheet'!$AQ348="2005-2012"),'Result 2005-2012'!N348*SUM($AB$10:$AE$10)/4,IF(AND($M$1=2010,'Calculation sheet'!$AQ348="2005-2012"),'Result 2005-2012'!N348*SUM($AC$10:$AE$10)/3,IF(AND($M$1=2011,'Calculation sheet'!$AQ348="2005-2012"),'Result 2005-2012'!N348*SUM($AD$10:$AE$10)/2,IF(AND($M$1=2012,'Calculation sheet'!$AQ348="2005-2012"),'Result 2005-2012'!N348*$AE$10,IF(AND($M$1=2006,'Calculation sheet'!$AQ348="1999-2012"),'Result 2005-2012'!N348*SUM($Y$16:$AE$16)/7,IF(AND($M$1=2007,'Calculation sheet'!$AQ348="1999-2012"),'Result 2005-2012'!N348*SUM($Z$16:$AE$16)/6,IF(AND($M$1=2008,'Calculation sheet'!$AQ348="1999-2012"),'Result 2005-2012'!N348*SUM($AA$16:$AE$16)/5,IF(AND($M$1=2009,'Calculation sheet'!$AQ348="1999-2012"),'Result 2005-2012'!N348*SUM($AB$16:$AE$16)/4,IF(AND($M$1=2010,'Calculation sheet'!$AQ348="1999-2012"),'Result 2005-2012'!N348*SUM($AC$16:$AE$16)/3,IF(AND($M$1=2011,'Calculation sheet'!$AQ348="1999-2012"),'Result 2005-2012'!N348*SUM($AD$16:$AE$16)/2,IF(AND($M$1=2012,'Calculation sheet'!$AQ348="1999-2012"),'Result 2005-2012'!N348*$AE$16,""))))))))))))))))</f>
        <v/>
      </c>
      <c r="O348" s="12" t="str">
        <f>IF('Result 2005-2012'!$R348="","",IF($M$1=2005,'Result 2005-2012'!O348,IF(AND($M$1=2006,'Calculation sheet'!$AQ348="2005-2012"),'Result 2005-2012'!O348*SUM($Y$10:$AE$10)/7,IF(AND($M$1=2007,'Calculation sheet'!$AQ348="2005-2012"),'Result 2005-2012'!O348*SUM($Z$10:$AE$10)/6,IF(AND($M$1=2008,'Calculation sheet'!$AQ348="2005-2012"),'Result 2005-2012'!O348*SUM($AA$10:$AE$10)/5,IF(AND($M$1=2009,'Calculation sheet'!$AQ348="2005-2012"),'Result 2005-2012'!O348*SUM($AB$10:$AE$10)/4,IF(AND($M$1=2010,'Calculation sheet'!$AQ348="2005-2012"),'Result 2005-2012'!O348*SUM($AC$10:$AE$10)/3,IF(AND($M$1=2011,'Calculation sheet'!$AQ348="2005-2012"),'Result 2005-2012'!O348*SUM($AD$10:$AE$10)/2,IF(AND($M$1=2012,'Calculation sheet'!$AQ348="2005-2012"),'Result 2005-2012'!O348*$AE$10,IF(AND($M$1=2006,'Calculation sheet'!$AQ348="1999-2012"),'Result 2005-2012'!O348*SUM($Y$16:$AE$16)/7,IF(AND($M$1=2007,'Calculation sheet'!$AQ348="1999-2012"),'Result 2005-2012'!O348*SUM($Z$16:$AE$16)/6,IF(AND($M$1=2008,'Calculation sheet'!$AQ348="1999-2012"),'Result 2005-2012'!O348*SUM($AA$16:$AE$16)/5,IF(AND($M$1=2009,'Calculation sheet'!$AQ348="1999-2012"),'Result 2005-2012'!O348*SUM($AB$16:$AE$16)/4,IF(AND($M$1=2010,'Calculation sheet'!$AQ348="1999-2012"),'Result 2005-2012'!O348*SUM($AC$16:$AE$16)/3,IF(AND($M$1=2011,'Calculation sheet'!$AQ348="1999-2012"),'Result 2005-2012'!O348*SUM($AD$16:$AE$16)/2,IF(AND($M$1=2012,'Calculation sheet'!$AQ348="1999-2012"),'Result 2005-2012'!O348*$AE$16,""))))))))))))))))</f>
        <v/>
      </c>
      <c r="P348" s="12" t="str">
        <f>IF('Result 2005-2012'!$R348="","",IF($M$1=2005,'Result 2005-2012'!P348,IF(AND($M$1=2006,'Calculation sheet'!$AQ348="2005-2012"),'Result 2005-2012'!P348*SUM($Y$11:$AE$11)/7,IF(AND($M$1=2007,'Calculation sheet'!$AQ348="2005-2012"),'Result 2005-2012'!P348*SUM($Z$11:$AE$11)/6,IF(AND($M$1=2008,'Calculation sheet'!$AQ348="2005-2012"),'Result 2005-2012'!P348*SUM($AA$11:$AE$11)/5,IF(AND($M$1=2009,'Calculation sheet'!$AQ348="2005-2012"),'Result 2005-2012'!P348*SUM($AB$11:$AE$11)/4,IF(AND($M$1=2010,'Calculation sheet'!$AQ348="2005-2012"),'Result 2005-2012'!P348*SUM($AC$11:$AE$11)/3,IF(AND($M$1=2011,'Calculation sheet'!$AQ348="2005-2012"),'Result 2005-2012'!P348*SUM($AD$11:$AE$11)/2,IF(AND($M$1=2012,'Calculation sheet'!$AQ348="2005-2012"),'Result 2005-2012'!P348*$AE$11,IF(AND($M$1=2006,'Calculation sheet'!$AQ348="1999-2012"),'Result 2005-2012'!P348*SUM($Y$16:$AE$16)/7,IF(AND($M$1=2007,'Calculation sheet'!$AQ348="1999-2012"),'Result 2005-2012'!P348*SUM($Z$16:$AE$16)/6,IF(AND($M$1=2008,'Calculation sheet'!$AQ348="1999-2012"),'Result 2005-2012'!P348*SUM($AA$16:$AE$16)/5,IF(AND($M$1=2009,'Calculation sheet'!$AQ348="1999-2012"),'Result 2005-2012'!P348*SUM($AB$16:$AE$16)/4,IF(AND($M$1=2010,'Calculation sheet'!$AQ348="1999-2012"),'Result 2005-2012'!P348*SUM($AC$16:$AE$16)/3,IF(AND($M$1=2011,'Calculation sheet'!$AQ348="1999-2012"),'Result 2005-2012'!P348*SUM($AD$16:$AE$16)/2,IF(AND($M$1=2012,'Calculation sheet'!$AQ348="1999-2012"),'Result 2005-2012'!P348*$AE$16,""))))))))))))))))</f>
        <v/>
      </c>
      <c r="Q348" s="12" t="str">
        <f t="shared" si="18"/>
        <v/>
      </c>
      <c r="R348" s="14" t="str">
        <f t="shared" si="19"/>
        <v/>
      </c>
    </row>
    <row r="349" spans="1:18" x14ac:dyDescent="0.3">
      <c r="A349" s="4" t="str">
        <f>IF('Input data'!A364="","",'Input data'!A364)</f>
        <v/>
      </c>
      <c r="B349" s="4" t="str">
        <f>IF('Input data'!B364="","",'Input data'!B364)</f>
        <v/>
      </c>
      <c r="C349" s="4" t="str">
        <f>IF('Input data'!C364="","",'Input data'!C364)</f>
        <v/>
      </c>
      <c r="D349" s="4" t="str">
        <f>IF('Input data'!D364="","",'Input data'!D364)</f>
        <v/>
      </c>
      <c r="E349" s="4" t="str">
        <f>IF('Input data'!E364="","",'Input data'!E364)</f>
        <v/>
      </c>
      <c r="F349" s="4" t="str">
        <f>IF('Input data'!F364="","",'Input data'!F364)</f>
        <v/>
      </c>
      <c r="G349" s="4">
        <f>IF('Input data'!G364="","",'Input data'!G364)</f>
        <v>0</v>
      </c>
      <c r="H349" s="4" t="str">
        <f>IF('Input data'!H364&gt;0.5,'Input data'!H364,"")</f>
        <v/>
      </c>
      <c r="I349" s="4" t="str">
        <f>IF('Input data'!I364="","",'Input data'!I364)</f>
        <v/>
      </c>
      <c r="J349" s="12" t="str">
        <f>IF('Result 2005-2012'!$R349="","",IF($M$1=2005,'Result 2005-2012'!J349,IF(AND($M$1=2006,'Calculation sheet'!$AQ349="2005-2012"),'Result 2005-2012'!J349*SUM($Y$7:$AE$7)/7,IF(AND($M$1=2007,'Calculation sheet'!$AQ349="2005-2012"),'Result 2005-2012'!J349*SUM($Z$7:$AE$7)/6,IF(AND($M$1=2008,'Calculation sheet'!$AQ349="2005-2012"),'Result 2005-2012'!J349*SUM($AA$7:$AE$7)/5,IF(AND($M$1=2009,'Calculation sheet'!$AQ349="2005-2012"),'Result 2005-2012'!J349*SUM($AB$7:$AE$7)/4,IF(AND($M$1=2010,'Calculation sheet'!$AQ349="2005-2012"),'Result 2005-2012'!J349*SUM($AC$7:$AE$7)/3,IF(AND($M$1=2011,'Calculation sheet'!$AQ349="2005-2012"),'Result 2005-2012'!J349*SUM($AD$7:$AE$7)/2,IF(AND($M$1=2012,'Calculation sheet'!$AQ349="2005-2012"),'Result 2005-2012'!J349*$AE$7,IF(AND($M$1=2006,'Calculation sheet'!$AQ349="1999-2012"),'Result 2005-2012'!J349*SUM($Y$16:$AE$16)/7,IF(AND($M$1=2007,'Calculation sheet'!$AQ349="1999-2012"),'Result 2005-2012'!J349*SUM($Z$16:$AE$16)/6,IF(AND($M$1=2008,'Calculation sheet'!$AQ349="1999-2012"),'Result 2005-2012'!J349*SUM($AA$16:$AE$16)/5,IF(AND($M$1=2009,'Calculation sheet'!$AQ349="1999-2012"),'Result 2005-2012'!J349*SUM($AB$16:$AE$16)/4,IF(AND($M$1=2010,'Calculation sheet'!$AQ349="1999-2012"),'Result 2005-2012'!J349*SUM($AC$16:$AE$16)/3,IF(AND($M$1=2011,'Calculation sheet'!$AQ349="1999-2012"),'Result 2005-2012'!J349*SUM($AD$16:$AE$16)/2,IF(AND($M$1=2012,'Calculation sheet'!$AQ349="1999-2012"),'Result 2005-2012'!J349*$AE$16,""))))))))))))))))</f>
        <v/>
      </c>
      <c r="K349" s="12" t="str">
        <f>IF('Result 2005-2012'!$R349="","",IF($M$1=2005,'Result 2005-2012'!K349,IF(AND($M$1=2006,'Calculation sheet'!$AQ349="2005-2012"),'Result 2005-2012'!K349*SUM($Y$8:$AE$8)/7,IF(AND($M$1=2007,'Calculation sheet'!$AQ349="2005-2012"),'Result 2005-2012'!K349*SUM($Z$8:$AE$8)/6,IF(AND($M$1=2008,'Calculation sheet'!$AQ349="2005-2012"),'Result 2005-2012'!K349*SUM($AA$8:$AE$8)/5,IF(AND($M$1=2009,'Calculation sheet'!$AQ349="2005-2012"),'Result 2005-2012'!K349*SUM($AB$8:$AE$8)/4,IF(AND($M$1=2010,'Calculation sheet'!$AQ349="2005-2012"),'Result 2005-2012'!K349*SUM($AC$8:$AE$8)/3,IF(AND($M$1=2011,'Calculation sheet'!$AQ349="2005-2012"),'Result 2005-2012'!K349*SUM($AD$8:$AE$8)/2,IF(AND($M$1=2012,'Calculation sheet'!$AQ349="2005-2012"),'Result 2005-2012'!K349*$AE$8,IF(AND($M$1=2006,'Calculation sheet'!$AQ349="1999-2012"),'Result 2005-2012'!K349*SUM($Y$17:$AE$17)/7,IF(AND($M$1=2007,'Calculation sheet'!$AQ349="1999-2012"),'Result 2005-2012'!K349*SUM($Z$17:$AE$17)/6,IF(AND($M$1=2008,'Calculation sheet'!$AQ349="1999-2012"),'Result 2005-2012'!K349*SUM($AA$17:$AE$17)/5,IF(AND($M$1=2009,'Calculation sheet'!$AQ349="1999-2012"),'Result 2005-2012'!K349*SUM($AB$17:$AE$17)/4,IF(AND($M$1=2010,'Calculation sheet'!$AQ349="1999-2012"),'Result 2005-2012'!K349*SUM($AC$17:$AE$17)/3,IF(AND($M$1=2011,'Calculation sheet'!$AQ349="1999-2012"),'Result 2005-2012'!K349*SUM($AD$17:$AE$17)/2,IF(AND($M$1=2012,'Calculation sheet'!$AQ349="1999-2012"),'Result 2005-2012'!K349*$AE$17,""))))))))))))))))</f>
        <v/>
      </c>
      <c r="L349" s="12" t="str">
        <f>IF('Result 2005-2012'!$R349="","",IF($M$1=2005,'Result 2005-2012'!L349,IF(AND($M$1=2006,'Calculation sheet'!$AQ349="2005-2012"),'Result 2005-2012'!L349*SUM($Y$9:$AE$9)/7,IF(AND($M$1=2007,'Calculation sheet'!$AQ349="2005-2012"),'Result 2005-2012'!L349*SUM($Z$9:$AE$9)/6,IF(AND($M$1=2008,'Calculation sheet'!$AQ349="2005-2012"),'Result 2005-2012'!L349*SUM($AA$9:$AE$9)/5,IF(AND($M$1=2009,'Calculation sheet'!$AQ349="2005-2012"),'Result 2005-2012'!L349*SUM($AB$9:$AE$9)/4,IF(AND($M$1=2010,'Calculation sheet'!$AQ349="2005-2012"),'Result 2005-2012'!L349*SUM($AC$9:$AE$9)/3,IF(AND($M$1=2011,'Calculation sheet'!$AQ349="2005-2012"),'Result 2005-2012'!L349*SUM($AD$9:$AE$9)/2,IF(AND($M$1=2012,'Calculation sheet'!$AQ349="2005-2012"),'Result 2005-2012'!L349*$AE$9,IF(AND($M$1=2006,'Calculation sheet'!$AQ349="1999-2012"),'Result 2005-2012'!L349*SUM($Y$18:$AE$18)/7,IF(AND($M$1=2007,'Calculation sheet'!$AQ349="1999-2012"),'Result 2005-2012'!L349*SUM($Z$18:$AE$18)/6,IF(AND($M$1=2008,'Calculation sheet'!$AQ349="1999-2012"),'Result 2005-2012'!L349*SUM($AA$18:$AE$18)/5,IF(AND($M$1=2009,'Calculation sheet'!$AQ349="1999-2012"),'Result 2005-2012'!L349*SUM($AB$18:$AE$18)/4,IF(AND($M$1=2010,'Calculation sheet'!$AQ349="1999-2012"),'Result 2005-2012'!L349*SUM($AC$18:$AE$18)/3,IF(AND($M$1=2011,'Calculation sheet'!$AQ349="1999-2012"),'Result 2005-2012'!L349*SUM($AD$18:$AE$18)/2,IF(AND($M$1=2012,'Calculation sheet'!$AQ349="1999-2012"),'Result 2005-2012'!L349*$AE$18,""))))))))))))))))</f>
        <v/>
      </c>
      <c r="M349" s="12" t="str">
        <f t="shared" si="17"/>
        <v/>
      </c>
      <c r="N349" s="12" t="str">
        <f>IF('Result 2005-2012'!$R349="","",IF($M$1=2005,'Result 2005-2012'!N349,IF(AND($M$1=2006,'Calculation sheet'!$AQ349="2005-2012"),'Result 2005-2012'!N349*SUM($Y$10:$AE$10)/7,IF(AND($M$1=2007,'Calculation sheet'!$AQ349="2005-2012"),'Result 2005-2012'!N349*SUM($Z$10:$AE$10)/6,IF(AND($M$1=2008,'Calculation sheet'!$AQ349="2005-2012"),'Result 2005-2012'!N349*SUM($AA$10:$AE$10)/5,IF(AND($M$1=2009,'Calculation sheet'!$AQ349="2005-2012"),'Result 2005-2012'!N349*SUM($AB$10:$AE$10)/4,IF(AND($M$1=2010,'Calculation sheet'!$AQ349="2005-2012"),'Result 2005-2012'!N349*SUM($AC$10:$AE$10)/3,IF(AND($M$1=2011,'Calculation sheet'!$AQ349="2005-2012"),'Result 2005-2012'!N349*SUM($AD$10:$AE$10)/2,IF(AND($M$1=2012,'Calculation sheet'!$AQ349="2005-2012"),'Result 2005-2012'!N349*$AE$10,IF(AND($M$1=2006,'Calculation sheet'!$AQ349="1999-2012"),'Result 2005-2012'!N349*SUM($Y$16:$AE$16)/7,IF(AND($M$1=2007,'Calculation sheet'!$AQ349="1999-2012"),'Result 2005-2012'!N349*SUM($Z$16:$AE$16)/6,IF(AND($M$1=2008,'Calculation sheet'!$AQ349="1999-2012"),'Result 2005-2012'!N349*SUM($AA$16:$AE$16)/5,IF(AND($M$1=2009,'Calculation sheet'!$AQ349="1999-2012"),'Result 2005-2012'!N349*SUM($AB$16:$AE$16)/4,IF(AND($M$1=2010,'Calculation sheet'!$AQ349="1999-2012"),'Result 2005-2012'!N349*SUM($AC$16:$AE$16)/3,IF(AND($M$1=2011,'Calculation sheet'!$AQ349="1999-2012"),'Result 2005-2012'!N349*SUM($AD$16:$AE$16)/2,IF(AND($M$1=2012,'Calculation sheet'!$AQ349="1999-2012"),'Result 2005-2012'!N349*$AE$16,""))))))))))))))))</f>
        <v/>
      </c>
      <c r="O349" s="12" t="str">
        <f>IF('Result 2005-2012'!$R349="","",IF($M$1=2005,'Result 2005-2012'!O349,IF(AND($M$1=2006,'Calculation sheet'!$AQ349="2005-2012"),'Result 2005-2012'!O349*SUM($Y$10:$AE$10)/7,IF(AND($M$1=2007,'Calculation sheet'!$AQ349="2005-2012"),'Result 2005-2012'!O349*SUM($Z$10:$AE$10)/6,IF(AND($M$1=2008,'Calculation sheet'!$AQ349="2005-2012"),'Result 2005-2012'!O349*SUM($AA$10:$AE$10)/5,IF(AND($M$1=2009,'Calculation sheet'!$AQ349="2005-2012"),'Result 2005-2012'!O349*SUM($AB$10:$AE$10)/4,IF(AND($M$1=2010,'Calculation sheet'!$AQ349="2005-2012"),'Result 2005-2012'!O349*SUM($AC$10:$AE$10)/3,IF(AND($M$1=2011,'Calculation sheet'!$AQ349="2005-2012"),'Result 2005-2012'!O349*SUM($AD$10:$AE$10)/2,IF(AND($M$1=2012,'Calculation sheet'!$AQ349="2005-2012"),'Result 2005-2012'!O349*$AE$10,IF(AND($M$1=2006,'Calculation sheet'!$AQ349="1999-2012"),'Result 2005-2012'!O349*SUM($Y$16:$AE$16)/7,IF(AND($M$1=2007,'Calculation sheet'!$AQ349="1999-2012"),'Result 2005-2012'!O349*SUM($Z$16:$AE$16)/6,IF(AND($M$1=2008,'Calculation sheet'!$AQ349="1999-2012"),'Result 2005-2012'!O349*SUM($AA$16:$AE$16)/5,IF(AND($M$1=2009,'Calculation sheet'!$AQ349="1999-2012"),'Result 2005-2012'!O349*SUM($AB$16:$AE$16)/4,IF(AND($M$1=2010,'Calculation sheet'!$AQ349="1999-2012"),'Result 2005-2012'!O349*SUM($AC$16:$AE$16)/3,IF(AND($M$1=2011,'Calculation sheet'!$AQ349="1999-2012"),'Result 2005-2012'!O349*SUM($AD$16:$AE$16)/2,IF(AND($M$1=2012,'Calculation sheet'!$AQ349="1999-2012"),'Result 2005-2012'!O349*$AE$16,""))))))))))))))))</f>
        <v/>
      </c>
      <c r="P349" s="12" t="str">
        <f>IF('Result 2005-2012'!$R349="","",IF($M$1=2005,'Result 2005-2012'!P349,IF(AND($M$1=2006,'Calculation sheet'!$AQ349="2005-2012"),'Result 2005-2012'!P349*SUM($Y$11:$AE$11)/7,IF(AND($M$1=2007,'Calculation sheet'!$AQ349="2005-2012"),'Result 2005-2012'!P349*SUM($Z$11:$AE$11)/6,IF(AND($M$1=2008,'Calculation sheet'!$AQ349="2005-2012"),'Result 2005-2012'!P349*SUM($AA$11:$AE$11)/5,IF(AND($M$1=2009,'Calculation sheet'!$AQ349="2005-2012"),'Result 2005-2012'!P349*SUM($AB$11:$AE$11)/4,IF(AND($M$1=2010,'Calculation sheet'!$AQ349="2005-2012"),'Result 2005-2012'!P349*SUM($AC$11:$AE$11)/3,IF(AND($M$1=2011,'Calculation sheet'!$AQ349="2005-2012"),'Result 2005-2012'!P349*SUM($AD$11:$AE$11)/2,IF(AND($M$1=2012,'Calculation sheet'!$AQ349="2005-2012"),'Result 2005-2012'!P349*$AE$11,IF(AND($M$1=2006,'Calculation sheet'!$AQ349="1999-2012"),'Result 2005-2012'!P349*SUM($Y$16:$AE$16)/7,IF(AND($M$1=2007,'Calculation sheet'!$AQ349="1999-2012"),'Result 2005-2012'!P349*SUM($Z$16:$AE$16)/6,IF(AND($M$1=2008,'Calculation sheet'!$AQ349="1999-2012"),'Result 2005-2012'!P349*SUM($AA$16:$AE$16)/5,IF(AND($M$1=2009,'Calculation sheet'!$AQ349="1999-2012"),'Result 2005-2012'!P349*SUM($AB$16:$AE$16)/4,IF(AND($M$1=2010,'Calculation sheet'!$AQ349="1999-2012"),'Result 2005-2012'!P349*SUM($AC$16:$AE$16)/3,IF(AND($M$1=2011,'Calculation sheet'!$AQ349="1999-2012"),'Result 2005-2012'!P349*SUM($AD$16:$AE$16)/2,IF(AND($M$1=2012,'Calculation sheet'!$AQ349="1999-2012"),'Result 2005-2012'!P349*$AE$16,""))))))))))))))))</f>
        <v/>
      </c>
      <c r="Q349" s="12" t="str">
        <f t="shared" si="18"/>
        <v/>
      </c>
      <c r="R349" s="14" t="str">
        <f t="shared" si="19"/>
        <v/>
      </c>
    </row>
    <row r="350" spans="1:18" x14ac:dyDescent="0.3">
      <c r="A350" s="4" t="str">
        <f>IF('Input data'!A365="","",'Input data'!A365)</f>
        <v/>
      </c>
      <c r="B350" s="4" t="str">
        <f>IF('Input data'!B365="","",'Input data'!B365)</f>
        <v/>
      </c>
      <c r="C350" s="4" t="str">
        <f>IF('Input data'!C365="","",'Input data'!C365)</f>
        <v/>
      </c>
      <c r="D350" s="4" t="str">
        <f>IF('Input data'!D365="","",'Input data'!D365)</f>
        <v/>
      </c>
      <c r="E350" s="4" t="str">
        <f>IF('Input data'!E365="","",'Input data'!E365)</f>
        <v/>
      </c>
      <c r="F350" s="4" t="str">
        <f>IF('Input data'!F365="","",'Input data'!F365)</f>
        <v/>
      </c>
      <c r="G350" s="4">
        <f>IF('Input data'!G365="","",'Input data'!G365)</f>
        <v>0</v>
      </c>
      <c r="H350" s="4" t="str">
        <f>IF('Input data'!H365&gt;0.5,'Input data'!H365,"")</f>
        <v/>
      </c>
      <c r="I350" s="4" t="str">
        <f>IF('Input data'!I365="","",'Input data'!I365)</f>
        <v/>
      </c>
      <c r="J350" s="12" t="str">
        <f>IF('Result 2005-2012'!$R350="","",IF($M$1=2005,'Result 2005-2012'!J350,IF(AND($M$1=2006,'Calculation sheet'!$AQ350="2005-2012"),'Result 2005-2012'!J350*SUM($Y$7:$AE$7)/7,IF(AND($M$1=2007,'Calculation sheet'!$AQ350="2005-2012"),'Result 2005-2012'!J350*SUM($Z$7:$AE$7)/6,IF(AND($M$1=2008,'Calculation sheet'!$AQ350="2005-2012"),'Result 2005-2012'!J350*SUM($AA$7:$AE$7)/5,IF(AND($M$1=2009,'Calculation sheet'!$AQ350="2005-2012"),'Result 2005-2012'!J350*SUM($AB$7:$AE$7)/4,IF(AND($M$1=2010,'Calculation sheet'!$AQ350="2005-2012"),'Result 2005-2012'!J350*SUM($AC$7:$AE$7)/3,IF(AND($M$1=2011,'Calculation sheet'!$AQ350="2005-2012"),'Result 2005-2012'!J350*SUM($AD$7:$AE$7)/2,IF(AND($M$1=2012,'Calculation sheet'!$AQ350="2005-2012"),'Result 2005-2012'!J350*$AE$7,IF(AND($M$1=2006,'Calculation sheet'!$AQ350="1999-2012"),'Result 2005-2012'!J350*SUM($Y$16:$AE$16)/7,IF(AND($M$1=2007,'Calculation sheet'!$AQ350="1999-2012"),'Result 2005-2012'!J350*SUM($Z$16:$AE$16)/6,IF(AND($M$1=2008,'Calculation sheet'!$AQ350="1999-2012"),'Result 2005-2012'!J350*SUM($AA$16:$AE$16)/5,IF(AND($M$1=2009,'Calculation sheet'!$AQ350="1999-2012"),'Result 2005-2012'!J350*SUM($AB$16:$AE$16)/4,IF(AND($M$1=2010,'Calculation sheet'!$AQ350="1999-2012"),'Result 2005-2012'!J350*SUM($AC$16:$AE$16)/3,IF(AND($M$1=2011,'Calculation sheet'!$AQ350="1999-2012"),'Result 2005-2012'!J350*SUM($AD$16:$AE$16)/2,IF(AND($M$1=2012,'Calculation sheet'!$AQ350="1999-2012"),'Result 2005-2012'!J350*$AE$16,""))))))))))))))))</f>
        <v/>
      </c>
      <c r="K350" s="12" t="str">
        <f>IF('Result 2005-2012'!$R350="","",IF($M$1=2005,'Result 2005-2012'!K350,IF(AND($M$1=2006,'Calculation sheet'!$AQ350="2005-2012"),'Result 2005-2012'!K350*SUM($Y$8:$AE$8)/7,IF(AND($M$1=2007,'Calculation sheet'!$AQ350="2005-2012"),'Result 2005-2012'!K350*SUM($Z$8:$AE$8)/6,IF(AND($M$1=2008,'Calculation sheet'!$AQ350="2005-2012"),'Result 2005-2012'!K350*SUM($AA$8:$AE$8)/5,IF(AND($M$1=2009,'Calculation sheet'!$AQ350="2005-2012"),'Result 2005-2012'!K350*SUM($AB$8:$AE$8)/4,IF(AND($M$1=2010,'Calculation sheet'!$AQ350="2005-2012"),'Result 2005-2012'!K350*SUM($AC$8:$AE$8)/3,IF(AND($M$1=2011,'Calculation sheet'!$AQ350="2005-2012"),'Result 2005-2012'!K350*SUM($AD$8:$AE$8)/2,IF(AND($M$1=2012,'Calculation sheet'!$AQ350="2005-2012"),'Result 2005-2012'!K350*$AE$8,IF(AND($M$1=2006,'Calculation sheet'!$AQ350="1999-2012"),'Result 2005-2012'!K350*SUM($Y$17:$AE$17)/7,IF(AND($M$1=2007,'Calculation sheet'!$AQ350="1999-2012"),'Result 2005-2012'!K350*SUM($Z$17:$AE$17)/6,IF(AND($M$1=2008,'Calculation sheet'!$AQ350="1999-2012"),'Result 2005-2012'!K350*SUM($AA$17:$AE$17)/5,IF(AND($M$1=2009,'Calculation sheet'!$AQ350="1999-2012"),'Result 2005-2012'!K350*SUM($AB$17:$AE$17)/4,IF(AND($M$1=2010,'Calculation sheet'!$AQ350="1999-2012"),'Result 2005-2012'!K350*SUM($AC$17:$AE$17)/3,IF(AND($M$1=2011,'Calculation sheet'!$AQ350="1999-2012"),'Result 2005-2012'!K350*SUM($AD$17:$AE$17)/2,IF(AND($M$1=2012,'Calculation sheet'!$AQ350="1999-2012"),'Result 2005-2012'!K350*$AE$17,""))))))))))))))))</f>
        <v/>
      </c>
      <c r="L350" s="12" t="str">
        <f>IF('Result 2005-2012'!$R350="","",IF($M$1=2005,'Result 2005-2012'!L350,IF(AND($M$1=2006,'Calculation sheet'!$AQ350="2005-2012"),'Result 2005-2012'!L350*SUM($Y$9:$AE$9)/7,IF(AND($M$1=2007,'Calculation sheet'!$AQ350="2005-2012"),'Result 2005-2012'!L350*SUM($Z$9:$AE$9)/6,IF(AND($M$1=2008,'Calculation sheet'!$AQ350="2005-2012"),'Result 2005-2012'!L350*SUM($AA$9:$AE$9)/5,IF(AND($M$1=2009,'Calculation sheet'!$AQ350="2005-2012"),'Result 2005-2012'!L350*SUM($AB$9:$AE$9)/4,IF(AND($M$1=2010,'Calculation sheet'!$AQ350="2005-2012"),'Result 2005-2012'!L350*SUM($AC$9:$AE$9)/3,IF(AND($M$1=2011,'Calculation sheet'!$AQ350="2005-2012"),'Result 2005-2012'!L350*SUM($AD$9:$AE$9)/2,IF(AND($M$1=2012,'Calculation sheet'!$AQ350="2005-2012"),'Result 2005-2012'!L350*$AE$9,IF(AND($M$1=2006,'Calculation sheet'!$AQ350="1999-2012"),'Result 2005-2012'!L350*SUM($Y$18:$AE$18)/7,IF(AND($M$1=2007,'Calculation sheet'!$AQ350="1999-2012"),'Result 2005-2012'!L350*SUM($Z$18:$AE$18)/6,IF(AND($M$1=2008,'Calculation sheet'!$AQ350="1999-2012"),'Result 2005-2012'!L350*SUM($AA$18:$AE$18)/5,IF(AND($M$1=2009,'Calculation sheet'!$AQ350="1999-2012"),'Result 2005-2012'!L350*SUM($AB$18:$AE$18)/4,IF(AND($M$1=2010,'Calculation sheet'!$AQ350="1999-2012"),'Result 2005-2012'!L350*SUM($AC$18:$AE$18)/3,IF(AND($M$1=2011,'Calculation sheet'!$AQ350="1999-2012"),'Result 2005-2012'!L350*SUM($AD$18:$AE$18)/2,IF(AND($M$1=2012,'Calculation sheet'!$AQ350="1999-2012"),'Result 2005-2012'!L350*$AE$18,""))))))))))))))))</f>
        <v/>
      </c>
      <c r="M350" s="12" t="str">
        <f t="shared" si="17"/>
        <v/>
      </c>
      <c r="N350" s="12" t="str">
        <f>IF('Result 2005-2012'!$R350="","",IF($M$1=2005,'Result 2005-2012'!N350,IF(AND($M$1=2006,'Calculation sheet'!$AQ350="2005-2012"),'Result 2005-2012'!N350*SUM($Y$10:$AE$10)/7,IF(AND($M$1=2007,'Calculation sheet'!$AQ350="2005-2012"),'Result 2005-2012'!N350*SUM($Z$10:$AE$10)/6,IF(AND($M$1=2008,'Calculation sheet'!$AQ350="2005-2012"),'Result 2005-2012'!N350*SUM($AA$10:$AE$10)/5,IF(AND($M$1=2009,'Calculation sheet'!$AQ350="2005-2012"),'Result 2005-2012'!N350*SUM($AB$10:$AE$10)/4,IF(AND($M$1=2010,'Calculation sheet'!$AQ350="2005-2012"),'Result 2005-2012'!N350*SUM($AC$10:$AE$10)/3,IF(AND($M$1=2011,'Calculation sheet'!$AQ350="2005-2012"),'Result 2005-2012'!N350*SUM($AD$10:$AE$10)/2,IF(AND($M$1=2012,'Calculation sheet'!$AQ350="2005-2012"),'Result 2005-2012'!N350*$AE$10,IF(AND($M$1=2006,'Calculation sheet'!$AQ350="1999-2012"),'Result 2005-2012'!N350*SUM($Y$16:$AE$16)/7,IF(AND($M$1=2007,'Calculation sheet'!$AQ350="1999-2012"),'Result 2005-2012'!N350*SUM($Z$16:$AE$16)/6,IF(AND($M$1=2008,'Calculation sheet'!$AQ350="1999-2012"),'Result 2005-2012'!N350*SUM($AA$16:$AE$16)/5,IF(AND($M$1=2009,'Calculation sheet'!$AQ350="1999-2012"),'Result 2005-2012'!N350*SUM($AB$16:$AE$16)/4,IF(AND($M$1=2010,'Calculation sheet'!$AQ350="1999-2012"),'Result 2005-2012'!N350*SUM($AC$16:$AE$16)/3,IF(AND($M$1=2011,'Calculation sheet'!$AQ350="1999-2012"),'Result 2005-2012'!N350*SUM($AD$16:$AE$16)/2,IF(AND($M$1=2012,'Calculation sheet'!$AQ350="1999-2012"),'Result 2005-2012'!N350*$AE$16,""))))))))))))))))</f>
        <v/>
      </c>
      <c r="O350" s="12" t="str">
        <f>IF('Result 2005-2012'!$R350="","",IF($M$1=2005,'Result 2005-2012'!O350,IF(AND($M$1=2006,'Calculation sheet'!$AQ350="2005-2012"),'Result 2005-2012'!O350*SUM($Y$10:$AE$10)/7,IF(AND($M$1=2007,'Calculation sheet'!$AQ350="2005-2012"),'Result 2005-2012'!O350*SUM($Z$10:$AE$10)/6,IF(AND($M$1=2008,'Calculation sheet'!$AQ350="2005-2012"),'Result 2005-2012'!O350*SUM($AA$10:$AE$10)/5,IF(AND($M$1=2009,'Calculation sheet'!$AQ350="2005-2012"),'Result 2005-2012'!O350*SUM($AB$10:$AE$10)/4,IF(AND($M$1=2010,'Calculation sheet'!$AQ350="2005-2012"),'Result 2005-2012'!O350*SUM($AC$10:$AE$10)/3,IF(AND($M$1=2011,'Calculation sheet'!$AQ350="2005-2012"),'Result 2005-2012'!O350*SUM($AD$10:$AE$10)/2,IF(AND($M$1=2012,'Calculation sheet'!$AQ350="2005-2012"),'Result 2005-2012'!O350*$AE$10,IF(AND($M$1=2006,'Calculation sheet'!$AQ350="1999-2012"),'Result 2005-2012'!O350*SUM($Y$16:$AE$16)/7,IF(AND($M$1=2007,'Calculation sheet'!$AQ350="1999-2012"),'Result 2005-2012'!O350*SUM($Z$16:$AE$16)/6,IF(AND($M$1=2008,'Calculation sheet'!$AQ350="1999-2012"),'Result 2005-2012'!O350*SUM($AA$16:$AE$16)/5,IF(AND($M$1=2009,'Calculation sheet'!$AQ350="1999-2012"),'Result 2005-2012'!O350*SUM($AB$16:$AE$16)/4,IF(AND($M$1=2010,'Calculation sheet'!$AQ350="1999-2012"),'Result 2005-2012'!O350*SUM($AC$16:$AE$16)/3,IF(AND($M$1=2011,'Calculation sheet'!$AQ350="1999-2012"),'Result 2005-2012'!O350*SUM($AD$16:$AE$16)/2,IF(AND($M$1=2012,'Calculation sheet'!$AQ350="1999-2012"),'Result 2005-2012'!O350*$AE$16,""))))))))))))))))</f>
        <v/>
      </c>
      <c r="P350" s="12" t="str">
        <f>IF('Result 2005-2012'!$R350="","",IF($M$1=2005,'Result 2005-2012'!P350,IF(AND($M$1=2006,'Calculation sheet'!$AQ350="2005-2012"),'Result 2005-2012'!P350*SUM($Y$11:$AE$11)/7,IF(AND($M$1=2007,'Calculation sheet'!$AQ350="2005-2012"),'Result 2005-2012'!P350*SUM($Z$11:$AE$11)/6,IF(AND($M$1=2008,'Calculation sheet'!$AQ350="2005-2012"),'Result 2005-2012'!P350*SUM($AA$11:$AE$11)/5,IF(AND($M$1=2009,'Calculation sheet'!$AQ350="2005-2012"),'Result 2005-2012'!P350*SUM($AB$11:$AE$11)/4,IF(AND($M$1=2010,'Calculation sheet'!$AQ350="2005-2012"),'Result 2005-2012'!P350*SUM($AC$11:$AE$11)/3,IF(AND($M$1=2011,'Calculation sheet'!$AQ350="2005-2012"),'Result 2005-2012'!P350*SUM($AD$11:$AE$11)/2,IF(AND($M$1=2012,'Calculation sheet'!$AQ350="2005-2012"),'Result 2005-2012'!P350*$AE$11,IF(AND($M$1=2006,'Calculation sheet'!$AQ350="1999-2012"),'Result 2005-2012'!P350*SUM($Y$16:$AE$16)/7,IF(AND($M$1=2007,'Calculation sheet'!$AQ350="1999-2012"),'Result 2005-2012'!P350*SUM($Z$16:$AE$16)/6,IF(AND($M$1=2008,'Calculation sheet'!$AQ350="1999-2012"),'Result 2005-2012'!P350*SUM($AA$16:$AE$16)/5,IF(AND($M$1=2009,'Calculation sheet'!$AQ350="1999-2012"),'Result 2005-2012'!P350*SUM($AB$16:$AE$16)/4,IF(AND($M$1=2010,'Calculation sheet'!$AQ350="1999-2012"),'Result 2005-2012'!P350*SUM($AC$16:$AE$16)/3,IF(AND($M$1=2011,'Calculation sheet'!$AQ350="1999-2012"),'Result 2005-2012'!P350*SUM($AD$16:$AE$16)/2,IF(AND($M$1=2012,'Calculation sheet'!$AQ350="1999-2012"),'Result 2005-2012'!P350*$AE$16,""))))))))))))))))</f>
        <v/>
      </c>
      <c r="Q350" s="12" t="str">
        <f t="shared" si="18"/>
        <v/>
      </c>
      <c r="R350" s="14" t="str">
        <f t="shared" si="19"/>
        <v/>
      </c>
    </row>
    <row r="351" spans="1:18" x14ac:dyDescent="0.3">
      <c r="A351" s="4" t="str">
        <f>IF('Input data'!A366="","",'Input data'!A366)</f>
        <v/>
      </c>
      <c r="B351" s="4" t="str">
        <f>IF('Input data'!B366="","",'Input data'!B366)</f>
        <v/>
      </c>
      <c r="C351" s="4" t="str">
        <f>IF('Input data'!C366="","",'Input data'!C366)</f>
        <v/>
      </c>
      <c r="D351" s="4" t="str">
        <f>IF('Input data'!D366="","",'Input data'!D366)</f>
        <v/>
      </c>
      <c r="E351" s="4" t="str">
        <f>IF('Input data'!E366="","",'Input data'!E366)</f>
        <v/>
      </c>
      <c r="F351" s="4" t="str">
        <f>IF('Input data'!F366="","",'Input data'!F366)</f>
        <v/>
      </c>
      <c r="G351" s="4">
        <f>IF('Input data'!G366="","",'Input data'!G366)</f>
        <v>0</v>
      </c>
      <c r="H351" s="4" t="str">
        <f>IF('Input data'!H366&gt;0.5,'Input data'!H366,"")</f>
        <v/>
      </c>
      <c r="I351" s="4" t="str">
        <f>IF('Input data'!I366="","",'Input data'!I366)</f>
        <v/>
      </c>
      <c r="J351" s="12" t="str">
        <f>IF('Result 2005-2012'!$R351="","",IF($M$1=2005,'Result 2005-2012'!J351,IF(AND($M$1=2006,'Calculation sheet'!$AQ351="2005-2012"),'Result 2005-2012'!J351*SUM($Y$7:$AE$7)/7,IF(AND($M$1=2007,'Calculation sheet'!$AQ351="2005-2012"),'Result 2005-2012'!J351*SUM($Z$7:$AE$7)/6,IF(AND($M$1=2008,'Calculation sheet'!$AQ351="2005-2012"),'Result 2005-2012'!J351*SUM($AA$7:$AE$7)/5,IF(AND($M$1=2009,'Calculation sheet'!$AQ351="2005-2012"),'Result 2005-2012'!J351*SUM($AB$7:$AE$7)/4,IF(AND($M$1=2010,'Calculation sheet'!$AQ351="2005-2012"),'Result 2005-2012'!J351*SUM($AC$7:$AE$7)/3,IF(AND($M$1=2011,'Calculation sheet'!$AQ351="2005-2012"),'Result 2005-2012'!J351*SUM($AD$7:$AE$7)/2,IF(AND($M$1=2012,'Calculation sheet'!$AQ351="2005-2012"),'Result 2005-2012'!J351*$AE$7,IF(AND($M$1=2006,'Calculation sheet'!$AQ351="1999-2012"),'Result 2005-2012'!J351*SUM($Y$16:$AE$16)/7,IF(AND($M$1=2007,'Calculation sheet'!$AQ351="1999-2012"),'Result 2005-2012'!J351*SUM($Z$16:$AE$16)/6,IF(AND($M$1=2008,'Calculation sheet'!$AQ351="1999-2012"),'Result 2005-2012'!J351*SUM($AA$16:$AE$16)/5,IF(AND($M$1=2009,'Calculation sheet'!$AQ351="1999-2012"),'Result 2005-2012'!J351*SUM($AB$16:$AE$16)/4,IF(AND($M$1=2010,'Calculation sheet'!$AQ351="1999-2012"),'Result 2005-2012'!J351*SUM($AC$16:$AE$16)/3,IF(AND($M$1=2011,'Calculation sheet'!$AQ351="1999-2012"),'Result 2005-2012'!J351*SUM($AD$16:$AE$16)/2,IF(AND($M$1=2012,'Calculation sheet'!$AQ351="1999-2012"),'Result 2005-2012'!J351*$AE$16,""))))))))))))))))</f>
        <v/>
      </c>
      <c r="K351" s="12" t="str">
        <f>IF('Result 2005-2012'!$R351="","",IF($M$1=2005,'Result 2005-2012'!K351,IF(AND($M$1=2006,'Calculation sheet'!$AQ351="2005-2012"),'Result 2005-2012'!K351*SUM($Y$8:$AE$8)/7,IF(AND($M$1=2007,'Calculation sheet'!$AQ351="2005-2012"),'Result 2005-2012'!K351*SUM($Z$8:$AE$8)/6,IF(AND($M$1=2008,'Calculation sheet'!$AQ351="2005-2012"),'Result 2005-2012'!K351*SUM($AA$8:$AE$8)/5,IF(AND($M$1=2009,'Calculation sheet'!$AQ351="2005-2012"),'Result 2005-2012'!K351*SUM($AB$8:$AE$8)/4,IF(AND($M$1=2010,'Calculation sheet'!$AQ351="2005-2012"),'Result 2005-2012'!K351*SUM($AC$8:$AE$8)/3,IF(AND($M$1=2011,'Calculation sheet'!$AQ351="2005-2012"),'Result 2005-2012'!K351*SUM($AD$8:$AE$8)/2,IF(AND($M$1=2012,'Calculation sheet'!$AQ351="2005-2012"),'Result 2005-2012'!K351*$AE$8,IF(AND($M$1=2006,'Calculation sheet'!$AQ351="1999-2012"),'Result 2005-2012'!K351*SUM($Y$17:$AE$17)/7,IF(AND($M$1=2007,'Calculation sheet'!$AQ351="1999-2012"),'Result 2005-2012'!K351*SUM($Z$17:$AE$17)/6,IF(AND($M$1=2008,'Calculation sheet'!$AQ351="1999-2012"),'Result 2005-2012'!K351*SUM($AA$17:$AE$17)/5,IF(AND($M$1=2009,'Calculation sheet'!$AQ351="1999-2012"),'Result 2005-2012'!K351*SUM($AB$17:$AE$17)/4,IF(AND($M$1=2010,'Calculation sheet'!$AQ351="1999-2012"),'Result 2005-2012'!K351*SUM($AC$17:$AE$17)/3,IF(AND($M$1=2011,'Calculation sheet'!$AQ351="1999-2012"),'Result 2005-2012'!K351*SUM($AD$17:$AE$17)/2,IF(AND($M$1=2012,'Calculation sheet'!$AQ351="1999-2012"),'Result 2005-2012'!K351*$AE$17,""))))))))))))))))</f>
        <v/>
      </c>
      <c r="L351" s="12" t="str">
        <f>IF('Result 2005-2012'!$R351="","",IF($M$1=2005,'Result 2005-2012'!L351,IF(AND($M$1=2006,'Calculation sheet'!$AQ351="2005-2012"),'Result 2005-2012'!L351*SUM($Y$9:$AE$9)/7,IF(AND($M$1=2007,'Calculation sheet'!$AQ351="2005-2012"),'Result 2005-2012'!L351*SUM($Z$9:$AE$9)/6,IF(AND($M$1=2008,'Calculation sheet'!$AQ351="2005-2012"),'Result 2005-2012'!L351*SUM($AA$9:$AE$9)/5,IF(AND($M$1=2009,'Calculation sheet'!$AQ351="2005-2012"),'Result 2005-2012'!L351*SUM($AB$9:$AE$9)/4,IF(AND($M$1=2010,'Calculation sheet'!$AQ351="2005-2012"),'Result 2005-2012'!L351*SUM($AC$9:$AE$9)/3,IF(AND($M$1=2011,'Calculation sheet'!$AQ351="2005-2012"),'Result 2005-2012'!L351*SUM($AD$9:$AE$9)/2,IF(AND($M$1=2012,'Calculation sheet'!$AQ351="2005-2012"),'Result 2005-2012'!L351*$AE$9,IF(AND($M$1=2006,'Calculation sheet'!$AQ351="1999-2012"),'Result 2005-2012'!L351*SUM($Y$18:$AE$18)/7,IF(AND($M$1=2007,'Calculation sheet'!$AQ351="1999-2012"),'Result 2005-2012'!L351*SUM($Z$18:$AE$18)/6,IF(AND($M$1=2008,'Calculation sheet'!$AQ351="1999-2012"),'Result 2005-2012'!L351*SUM($AA$18:$AE$18)/5,IF(AND($M$1=2009,'Calculation sheet'!$AQ351="1999-2012"),'Result 2005-2012'!L351*SUM($AB$18:$AE$18)/4,IF(AND($M$1=2010,'Calculation sheet'!$AQ351="1999-2012"),'Result 2005-2012'!L351*SUM($AC$18:$AE$18)/3,IF(AND($M$1=2011,'Calculation sheet'!$AQ351="1999-2012"),'Result 2005-2012'!L351*SUM($AD$18:$AE$18)/2,IF(AND($M$1=2012,'Calculation sheet'!$AQ351="1999-2012"),'Result 2005-2012'!L351*$AE$18,""))))))))))))))))</f>
        <v/>
      </c>
      <c r="M351" s="12" t="str">
        <f t="shared" si="17"/>
        <v/>
      </c>
      <c r="N351" s="12" t="str">
        <f>IF('Result 2005-2012'!$R351="","",IF($M$1=2005,'Result 2005-2012'!N351,IF(AND($M$1=2006,'Calculation sheet'!$AQ351="2005-2012"),'Result 2005-2012'!N351*SUM($Y$10:$AE$10)/7,IF(AND($M$1=2007,'Calculation sheet'!$AQ351="2005-2012"),'Result 2005-2012'!N351*SUM($Z$10:$AE$10)/6,IF(AND($M$1=2008,'Calculation sheet'!$AQ351="2005-2012"),'Result 2005-2012'!N351*SUM($AA$10:$AE$10)/5,IF(AND($M$1=2009,'Calculation sheet'!$AQ351="2005-2012"),'Result 2005-2012'!N351*SUM($AB$10:$AE$10)/4,IF(AND($M$1=2010,'Calculation sheet'!$AQ351="2005-2012"),'Result 2005-2012'!N351*SUM($AC$10:$AE$10)/3,IF(AND($M$1=2011,'Calculation sheet'!$AQ351="2005-2012"),'Result 2005-2012'!N351*SUM($AD$10:$AE$10)/2,IF(AND($M$1=2012,'Calculation sheet'!$AQ351="2005-2012"),'Result 2005-2012'!N351*$AE$10,IF(AND($M$1=2006,'Calculation sheet'!$AQ351="1999-2012"),'Result 2005-2012'!N351*SUM($Y$16:$AE$16)/7,IF(AND($M$1=2007,'Calculation sheet'!$AQ351="1999-2012"),'Result 2005-2012'!N351*SUM($Z$16:$AE$16)/6,IF(AND($M$1=2008,'Calculation sheet'!$AQ351="1999-2012"),'Result 2005-2012'!N351*SUM($AA$16:$AE$16)/5,IF(AND($M$1=2009,'Calculation sheet'!$AQ351="1999-2012"),'Result 2005-2012'!N351*SUM($AB$16:$AE$16)/4,IF(AND($M$1=2010,'Calculation sheet'!$AQ351="1999-2012"),'Result 2005-2012'!N351*SUM($AC$16:$AE$16)/3,IF(AND($M$1=2011,'Calculation sheet'!$AQ351="1999-2012"),'Result 2005-2012'!N351*SUM($AD$16:$AE$16)/2,IF(AND($M$1=2012,'Calculation sheet'!$AQ351="1999-2012"),'Result 2005-2012'!N351*$AE$16,""))))))))))))))))</f>
        <v/>
      </c>
      <c r="O351" s="12" t="str">
        <f>IF('Result 2005-2012'!$R351="","",IF($M$1=2005,'Result 2005-2012'!O351,IF(AND($M$1=2006,'Calculation sheet'!$AQ351="2005-2012"),'Result 2005-2012'!O351*SUM($Y$10:$AE$10)/7,IF(AND($M$1=2007,'Calculation sheet'!$AQ351="2005-2012"),'Result 2005-2012'!O351*SUM($Z$10:$AE$10)/6,IF(AND($M$1=2008,'Calculation sheet'!$AQ351="2005-2012"),'Result 2005-2012'!O351*SUM($AA$10:$AE$10)/5,IF(AND($M$1=2009,'Calculation sheet'!$AQ351="2005-2012"),'Result 2005-2012'!O351*SUM($AB$10:$AE$10)/4,IF(AND($M$1=2010,'Calculation sheet'!$AQ351="2005-2012"),'Result 2005-2012'!O351*SUM($AC$10:$AE$10)/3,IF(AND($M$1=2011,'Calculation sheet'!$AQ351="2005-2012"),'Result 2005-2012'!O351*SUM($AD$10:$AE$10)/2,IF(AND($M$1=2012,'Calculation sheet'!$AQ351="2005-2012"),'Result 2005-2012'!O351*$AE$10,IF(AND($M$1=2006,'Calculation sheet'!$AQ351="1999-2012"),'Result 2005-2012'!O351*SUM($Y$16:$AE$16)/7,IF(AND($M$1=2007,'Calculation sheet'!$AQ351="1999-2012"),'Result 2005-2012'!O351*SUM($Z$16:$AE$16)/6,IF(AND($M$1=2008,'Calculation sheet'!$AQ351="1999-2012"),'Result 2005-2012'!O351*SUM($AA$16:$AE$16)/5,IF(AND($M$1=2009,'Calculation sheet'!$AQ351="1999-2012"),'Result 2005-2012'!O351*SUM($AB$16:$AE$16)/4,IF(AND($M$1=2010,'Calculation sheet'!$AQ351="1999-2012"),'Result 2005-2012'!O351*SUM($AC$16:$AE$16)/3,IF(AND($M$1=2011,'Calculation sheet'!$AQ351="1999-2012"),'Result 2005-2012'!O351*SUM($AD$16:$AE$16)/2,IF(AND($M$1=2012,'Calculation sheet'!$AQ351="1999-2012"),'Result 2005-2012'!O351*$AE$16,""))))))))))))))))</f>
        <v/>
      </c>
      <c r="P351" s="12" t="str">
        <f>IF('Result 2005-2012'!$R351="","",IF($M$1=2005,'Result 2005-2012'!P351,IF(AND($M$1=2006,'Calculation sheet'!$AQ351="2005-2012"),'Result 2005-2012'!P351*SUM($Y$11:$AE$11)/7,IF(AND($M$1=2007,'Calculation sheet'!$AQ351="2005-2012"),'Result 2005-2012'!P351*SUM($Z$11:$AE$11)/6,IF(AND($M$1=2008,'Calculation sheet'!$AQ351="2005-2012"),'Result 2005-2012'!P351*SUM($AA$11:$AE$11)/5,IF(AND($M$1=2009,'Calculation sheet'!$AQ351="2005-2012"),'Result 2005-2012'!P351*SUM($AB$11:$AE$11)/4,IF(AND($M$1=2010,'Calculation sheet'!$AQ351="2005-2012"),'Result 2005-2012'!P351*SUM($AC$11:$AE$11)/3,IF(AND($M$1=2011,'Calculation sheet'!$AQ351="2005-2012"),'Result 2005-2012'!P351*SUM($AD$11:$AE$11)/2,IF(AND($M$1=2012,'Calculation sheet'!$AQ351="2005-2012"),'Result 2005-2012'!P351*$AE$11,IF(AND($M$1=2006,'Calculation sheet'!$AQ351="1999-2012"),'Result 2005-2012'!P351*SUM($Y$16:$AE$16)/7,IF(AND($M$1=2007,'Calculation sheet'!$AQ351="1999-2012"),'Result 2005-2012'!P351*SUM($Z$16:$AE$16)/6,IF(AND($M$1=2008,'Calculation sheet'!$AQ351="1999-2012"),'Result 2005-2012'!P351*SUM($AA$16:$AE$16)/5,IF(AND($M$1=2009,'Calculation sheet'!$AQ351="1999-2012"),'Result 2005-2012'!P351*SUM($AB$16:$AE$16)/4,IF(AND($M$1=2010,'Calculation sheet'!$AQ351="1999-2012"),'Result 2005-2012'!P351*SUM($AC$16:$AE$16)/3,IF(AND($M$1=2011,'Calculation sheet'!$AQ351="1999-2012"),'Result 2005-2012'!P351*SUM($AD$16:$AE$16)/2,IF(AND($M$1=2012,'Calculation sheet'!$AQ351="1999-2012"),'Result 2005-2012'!P351*$AE$16,""))))))))))))))))</f>
        <v/>
      </c>
      <c r="Q351" s="12" t="str">
        <f t="shared" si="18"/>
        <v/>
      </c>
      <c r="R351" s="14" t="str">
        <f t="shared" si="19"/>
        <v/>
      </c>
    </row>
    <row r="352" spans="1:18" x14ac:dyDescent="0.3">
      <c r="A352" s="4" t="str">
        <f>IF('Input data'!A367="","",'Input data'!A367)</f>
        <v/>
      </c>
      <c r="B352" s="4" t="str">
        <f>IF('Input data'!B367="","",'Input data'!B367)</f>
        <v/>
      </c>
      <c r="C352" s="4" t="str">
        <f>IF('Input data'!C367="","",'Input data'!C367)</f>
        <v/>
      </c>
      <c r="D352" s="4" t="str">
        <f>IF('Input data'!D367="","",'Input data'!D367)</f>
        <v/>
      </c>
      <c r="E352" s="4" t="str">
        <f>IF('Input data'!E367="","",'Input data'!E367)</f>
        <v/>
      </c>
      <c r="F352" s="4" t="str">
        <f>IF('Input data'!F367="","",'Input data'!F367)</f>
        <v/>
      </c>
      <c r="G352" s="4">
        <f>IF('Input data'!G367="","",'Input data'!G367)</f>
        <v>0</v>
      </c>
      <c r="H352" s="4" t="str">
        <f>IF('Input data'!H367&gt;0.5,'Input data'!H367,"")</f>
        <v/>
      </c>
      <c r="I352" s="4" t="str">
        <f>IF('Input data'!I367="","",'Input data'!I367)</f>
        <v/>
      </c>
      <c r="J352" s="12" t="str">
        <f>IF('Result 2005-2012'!$R352="","",IF($M$1=2005,'Result 2005-2012'!J352,IF(AND($M$1=2006,'Calculation sheet'!$AQ352="2005-2012"),'Result 2005-2012'!J352*SUM($Y$7:$AE$7)/7,IF(AND($M$1=2007,'Calculation sheet'!$AQ352="2005-2012"),'Result 2005-2012'!J352*SUM($Z$7:$AE$7)/6,IF(AND($M$1=2008,'Calculation sheet'!$AQ352="2005-2012"),'Result 2005-2012'!J352*SUM($AA$7:$AE$7)/5,IF(AND($M$1=2009,'Calculation sheet'!$AQ352="2005-2012"),'Result 2005-2012'!J352*SUM($AB$7:$AE$7)/4,IF(AND($M$1=2010,'Calculation sheet'!$AQ352="2005-2012"),'Result 2005-2012'!J352*SUM($AC$7:$AE$7)/3,IF(AND($M$1=2011,'Calculation sheet'!$AQ352="2005-2012"),'Result 2005-2012'!J352*SUM($AD$7:$AE$7)/2,IF(AND($M$1=2012,'Calculation sheet'!$AQ352="2005-2012"),'Result 2005-2012'!J352*$AE$7,IF(AND($M$1=2006,'Calculation sheet'!$AQ352="1999-2012"),'Result 2005-2012'!J352*SUM($Y$16:$AE$16)/7,IF(AND($M$1=2007,'Calculation sheet'!$AQ352="1999-2012"),'Result 2005-2012'!J352*SUM($Z$16:$AE$16)/6,IF(AND($M$1=2008,'Calculation sheet'!$AQ352="1999-2012"),'Result 2005-2012'!J352*SUM($AA$16:$AE$16)/5,IF(AND($M$1=2009,'Calculation sheet'!$AQ352="1999-2012"),'Result 2005-2012'!J352*SUM($AB$16:$AE$16)/4,IF(AND($M$1=2010,'Calculation sheet'!$AQ352="1999-2012"),'Result 2005-2012'!J352*SUM($AC$16:$AE$16)/3,IF(AND($M$1=2011,'Calculation sheet'!$AQ352="1999-2012"),'Result 2005-2012'!J352*SUM($AD$16:$AE$16)/2,IF(AND($M$1=2012,'Calculation sheet'!$AQ352="1999-2012"),'Result 2005-2012'!J352*$AE$16,""))))))))))))))))</f>
        <v/>
      </c>
      <c r="K352" s="12" t="str">
        <f>IF('Result 2005-2012'!$R352="","",IF($M$1=2005,'Result 2005-2012'!K352,IF(AND($M$1=2006,'Calculation sheet'!$AQ352="2005-2012"),'Result 2005-2012'!K352*SUM($Y$8:$AE$8)/7,IF(AND($M$1=2007,'Calculation sheet'!$AQ352="2005-2012"),'Result 2005-2012'!K352*SUM($Z$8:$AE$8)/6,IF(AND($M$1=2008,'Calculation sheet'!$AQ352="2005-2012"),'Result 2005-2012'!K352*SUM($AA$8:$AE$8)/5,IF(AND($M$1=2009,'Calculation sheet'!$AQ352="2005-2012"),'Result 2005-2012'!K352*SUM($AB$8:$AE$8)/4,IF(AND($M$1=2010,'Calculation sheet'!$AQ352="2005-2012"),'Result 2005-2012'!K352*SUM($AC$8:$AE$8)/3,IF(AND($M$1=2011,'Calculation sheet'!$AQ352="2005-2012"),'Result 2005-2012'!K352*SUM($AD$8:$AE$8)/2,IF(AND($M$1=2012,'Calculation sheet'!$AQ352="2005-2012"),'Result 2005-2012'!K352*$AE$8,IF(AND($M$1=2006,'Calculation sheet'!$AQ352="1999-2012"),'Result 2005-2012'!K352*SUM($Y$17:$AE$17)/7,IF(AND($M$1=2007,'Calculation sheet'!$AQ352="1999-2012"),'Result 2005-2012'!K352*SUM($Z$17:$AE$17)/6,IF(AND($M$1=2008,'Calculation sheet'!$AQ352="1999-2012"),'Result 2005-2012'!K352*SUM($AA$17:$AE$17)/5,IF(AND($M$1=2009,'Calculation sheet'!$AQ352="1999-2012"),'Result 2005-2012'!K352*SUM($AB$17:$AE$17)/4,IF(AND($M$1=2010,'Calculation sheet'!$AQ352="1999-2012"),'Result 2005-2012'!K352*SUM($AC$17:$AE$17)/3,IF(AND($M$1=2011,'Calculation sheet'!$AQ352="1999-2012"),'Result 2005-2012'!K352*SUM($AD$17:$AE$17)/2,IF(AND($M$1=2012,'Calculation sheet'!$AQ352="1999-2012"),'Result 2005-2012'!K352*$AE$17,""))))))))))))))))</f>
        <v/>
      </c>
      <c r="L352" s="12" t="str">
        <f>IF('Result 2005-2012'!$R352="","",IF($M$1=2005,'Result 2005-2012'!L352,IF(AND($M$1=2006,'Calculation sheet'!$AQ352="2005-2012"),'Result 2005-2012'!L352*SUM($Y$9:$AE$9)/7,IF(AND($M$1=2007,'Calculation sheet'!$AQ352="2005-2012"),'Result 2005-2012'!L352*SUM($Z$9:$AE$9)/6,IF(AND($M$1=2008,'Calculation sheet'!$AQ352="2005-2012"),'Result 2005-2012'!L352*SUM($AA$9:$AE$9)/5,IF(AND($M$1=2009,'Calculation sheet'!$AQ352="2005-2012"),'Result 2005-2012'!L352*SUM($AB$9:$AE$9)/4,IF(AND($M$1=2010,'Calculation sheet'!$AQ352="2005-2012"),'Result 2005-2012'!L352*SUM($AC$9:$AE$9)/3,IF(AND($M$1=2011,'Calculation sheet'!$AQ352="2005-2012"),'Result 2005-2012'!L352*SUM($AD$9:$AE$9)/2,IF(AND($M$1=2012,'Calculation sheet'!$AQ352="2005-2012"),'Result 2005-2012'!L352*$AE$9,IF(AND($M$1=2006,'Calculation sheet'!$AQ352="1999-2012"),'Result 2005-2012'!L352*SUM($Y$18:$AE$18)/7,IF(AND($M$1=2007,'Calculation sheet'!$AQ352="1999-2012"),'Result 2005-2012'!L352*SUM($Z$18:$AE$18)/6,IF(AND($M$1=2008,'Calculation sheet'!$AQ352="1999-2012"),'Result 2005-2012'!L352*SUM($AA$18:$AE$18)/5,IF(AND($M$1=2009,'Calculation sheet'!$AQ352="1999-2012"),'Result 2005-2012'!L352*SUM($AB$18:$AE$18)/4,IF(AND($M$1=2010,'Calculation sheet'!$AQ352="1999-2012"),'Result 2005-2012'!L352*SUM($AC$18:$AE$18)/3,IF(AND($M$1=2011,'Calculation sheet'!$AQ352="1999-2012"),'Result 2005-2012'!L352*SUM($AD$18:$AE$18)/2,IF(AND($M$1=2012,'Calculation sheet'!$AQ352="1999-2012"),'Result 2005-2012'!L352*$AE$18,""))))))))))))))))</f>
        <v/>
      </c>
      <c r="M352" s="12" t="str">
        <f t="shared" si="17"/>
        <v/>
      </c>
      <c r="N352" s="12" t="str">
        <f>IF('Result 2005-2012'!$R352="","",IF($M$1=2005,'Result 2005-2012'!N352,IF(AND($M$1=2006,'Calculation sheet'!$AQ352="2005-2012"),'Result 2005-2012'!N352*SUM($Y$10:$AE$10)/7,IF(AND($M$1=2007,'Calculation sheet'!$AQ352="2005-2012"),'Result 2005-2012'!N352*SUM($Z$10:$AE$10)/6,IF(AND($M$1=2008,'Calculation sheet'!$AQ352="2005-2012"),'Result 2005-2012'!N352*SUM($AA$10:$AE$10)/5,IF(AND($M$1=2009,'Calculation sheet'!$AQ352="2005-2012"),'Result 2005-2012'!N352*SUM($AB$10:$AE$10)/4,IF(AND($M$1=2010,'Calculation sheet'!$AQ352="2005-2012"),'Result 2005-2012'!N352*SUM($AC$10:$AE$10)/3,IF(AND($M$1=2011,'Calculation sheet'!$AQ352="2005-2012"),'Result 2005-2012'!N352*SUM($AD$10:$AE$10)/2,IF(AND($M$1=2012,'Calculation sheet'!$AQ352="2005-2012"),'Result 2005-2012'!N352*$AE$10,IF(AND($M$1=2006,'Calculation sheet'!$AQ352="1999-2012"),'Result 2005-2012'!N352*SUM($Y$16:$AE$16)/7,IF(AND($M$1=2007,'Calculation sheet'!$AQ352="1999-2012"),'Result 2005-2012'!N352*SUM($Z$16:$AE$16)/6,IF(AND($M$1=2008,'Calculation sheet'!$AQ352="1999-2012"),'Result 2005-2012'!N352*SUM($AA$16:$AE$16)/5,IF(AND($M$1=2009,'Calculation sheet'!$AQ352="1999-2012"),'Result 2005-2012'!N352*SUM($AB$16:$AE$16)/4,IF(AND($M$1=2010,'Calculation sheet'!$AQ352="1999-2012"),'Result 2005-2012'!N352*SUM($AC$16:$AE$16)/3,IF(AND($M$1=2011,'Calculation sheet'!$AQ352="1999-2012"),'Result 2005-2012'!N352*SUM($AD$16:$AE$16)/2,IF(AND($M$1=2012,'Calculation sheet'!$AQ352="1999-2012"),'Result 2005-2012'!N352*$AE$16,""))))))))))))))))</f>
        <v/>
      </c>
      <c r="O352" s="12" t="str">
        <f>IF('Result 2005-2012'!$R352="","",IF($M$1=2005,'Result 2005-2012'!O352,IF(AND($M$1=2006,'Calculation sheet'!$AQ352="2005-2012"),'Result 2005-2012'!O352*SUM($Y$10:$AE$10)/7,IF(AND($M$1=2007,'Calculation sheet'!$AQ352="2005-2012"),'Result 2005-2012'!O352*SUM($Z$10:$AE$10)/6,IF(AND($M$1=2008,'Calculation sheet'!$AQ352="2005-2012"),'Result 2005-2012'!O352*SUM($AA$10:$AE$10)/5,IF(AND($M$1=2009,'Calculation sheet'!$AQ352="2005-2012"),'Result 2005-2012'!O352*SUM($AB$10:$AE$10)/4,IF(AND($M$1=2010,'Calculation sheet'!$AQ352="2005-2012"),'Result 2005-2012'!O352*SUM($AC$10:$AE$10)/3,IF(AND($M$1=2011,'Calculation sheet'!$AQ352="2005-2012"),'Result 2005-2012'!O352*SUM($AD$10:$AE$10)/2,IF(AND($M$1=2012,'Calculation sheet'!$AQ352="2005-2012"),'Result 2005-2012'!O352*$AE$10,IF(AND($M$1=2006,'Calculation sheet'!$AQ352="1999-2012"),'Result 2005-2012'!O352*SUM($Y$16:$AE$16)/7,IF(AND($M$1=2007,'Calculation sheet'!$AQ352="1999-2012"),'Result 2005-2012'!O352*SUM($Z$16:$AE$16)/6,IF(AND($M$1=2008,'Calculation sheet'!$AQ352="1999-2012"),'Result 2005-2012'!O352*SUM($AA$16:$AE$16)/5,IF(AND($M$1=2009,'Calculation sheet'!$AQ352="1999-2012"),'Result 2005-2012'!O352*SUM($AB$16:$AE$16)/4,IF(AND($M$1=2010,'Calculation sheet'!$AQ352="1999-2012"),'Result 2005-2012'!O352*SUM($AC$16:$AE$16)/3,IF(AND($M$1=2011,'Calculation sheet'!$AQ352="1999-2012"),'Result 2005-2012'!O352*SUM($AD$16:$AE$16)/2,IF(AND($M$1=2012,'Calculation sheet'!$AQ352="1999-2012"),'Result 2005-2012'!O352*$AE$16,""))))))))))))))))</f>
        <v/>
      </c>
      <c r="P352" s="12" t="str">
        <f>IF('Result 2005-2012'!$R352="","",IF($M$1=2005,'Result 2005-2012'!P352,IF(AND($M$1=2006,'Calculation sheet'!$AQ352="2005-2012"),'Result 2005-2012'!P352*SUM($Y$11:$AE$11)/7,IF(AND($M$1=2007,'Calculation sheet'!$AQ352="2005-2012"),'Result 2005-2012'!P352*SUM($Z$11:$AE$11)/6,IF(AND($M$1=2008,'Calculation sheet'!$AQ352="2005-2012"),'Result 2005-2012'!P352*SUM($AA$11:$AE$11)/5,IF(AND($M$1=2009,'Calculation sheet'!$AQ352="2005-2012"),'Result 2005-2012'!P352*SUM($AB$11:$AE$11)/4,IF(AND($M$1=2010,'Calculation sheet'!$AQ352="2005-2012"),'Result 2005-2012'!P352*SUM($AC$11:$AE$11)/3,IF(AND($M$1=2011,'Calculation sheet'!$AQ352="2005-2012"),'Result 2005-2012'!P352*SUM($AD$11:$AE$11)/2,IF(AND($M$1=2012,'Calculation sheet'!$AQ352="2005-2012"),'Result 2005-2012'!P352*$AE$11,IF(AND($M$1=2006,'Calculation sheet'!$AQ352="1999-2012"),'Result 2005-2012'!P352*SUM($Y$16:$AE$16)/7,IF(AND($M$1=2007,'Calculation sheet'!$AQ352="1999-2012"),'Result 2005-2012'!P352*SUM($Z$16:$AE$16)/6,IF(AND($M$1=2008,'Calculation sheet'!$AQ352="1999-2012"),'Result 2005-2012'!P352*SUM($AA$16:$AE$16)/5,IF(AND($M$1=2009,'Calculation sheet'!$AQ352="1999-2012"),'Result 2005-2012'!P352*SUM($AB$16:$AE$16)/4,IF(AND($M$1=2010,'Calculation sheet'!$AQ352="1999-2012"),'Result 2005-2012'!P352*SUM($AC$16:$AE$16)/3,IF(AND($M$1=2011,'Calculation sheet'!$AQ352="1999-2012"),'Result 2005-2012'!P352*SUM($AD$16:$AE$16)/2,IF(AND($M$1=2012,'Calculation sheet'!$AQ352="1999-2012"),'Result 2005-2012'!P352*$AE$16,""))))))))))))))))</f>
        <v/>
      </c>
      <c r="Q352" s="12" t="str">
        <f t="shared" si="18"/>
        <v/>
      </c>
      <c r="R352" s="14" t="str">
        <f t="shared" si="19"/>
        <v/>
      </c>
    </row>
    <row r="353" spans="1:18" x14ac:dyDescent="0.3">
      <c r="A353" s="4" t="str">
        <f>IF('Input data'!A368="","",'Input data'!A368)</f>
        <v/>
      </c>
      <c r="B353" s="4" t="str">
        <f>IF('Input data'!B368="","",'Input data'!B368)</f>
        <v/>
      </c>
      <c r="C353" s="4" t="str">
        <f>IF('Input data'!C368="","",'Input data'!C368)</f>
        <v/>
      </c>
      <c r="D353" s="4" t="str">
        <f>IF('Input data'!D368="","",'Input data'!D368)</f>
        <v/>
      </c>
      <c r="E353" s="4" t="str">
        <f>IF('Input data'!E368="","",'Input data'!E368)</f>
        <v/>
      </c>
      <c r="F353" s="4" t="str">
        <f>IF('Input data'!F368="","",'Input data'!F368)</f>
        <v/>
      </c>
      <c r="G353" s="4">
        <f>IF('Input data'!G368="","",'Input data'!G368)</f>
        <v>0</v>
      </c>
      <c r="H353" s="4" t="str">
        <f>IF('Input data'!H368&gt;0.5,'Input data'!H368,"")</f>
        <v/>
      </c>
      <c r="I353" s="4" t="str">
        <f>IF('Input data'!I368="","",'Input data'!I368)</f>
        <v/>
      </c>
      <c r="J353" s="12" t="str">
        <f>IF('Result 2005-2012'!$R353="","",IF($M$1=2005,'Result 2005-2012'!J353,IF(AND($M$1=2006,'Calculation sheet'!$AQ353="2005-2012"),'Result 2005-2012'!J353*SUM($Y$7:$AE$7)/7,IF(AND($M$1=2007,'Calculation sheet'!$AQ353="2005-2012"),'Result 2005-2012'!J353*SUM($Z$7:$AE$7)/6,IF(AND($M$1=2008,'Calculation sheet'!$AQ353="2005-2012"),'Result 2005-2012'!J353*SUM($AA$7:$AE$7)/5,IF(AND($M$1=2009,'Calculation sheet'!$AQ353="2005-2012"),'Result 2005-2012'!J353*SUM($AB$7:$AE$7)/4,IF(AND($M$1=2010,'Calculation sheet'!$AQ353="2005-2012"),'Result 2005-2012'!J353*SUM($AC$7:$AE$7)/3,IF(AND($M$1=2011,'Calculation sheet'!$AQ353="2005-2012"),'Result 2005-2012'!J353*SUM($AD$7:$AE$7)/2,IF(AND($M$1=2012,'Calculation sheet'!$AQ353="2005-2012"),'Result 2005-2012'!J353*$AE$7,IF(AND($M$1=2006,'Calculation sheet'!$AQ353="1999-2012"),'Result 2005-2012'!J353*SUM($Y$16:$AE$16)/7,IF(AND($M$1=2007,'Calculation sheet'!$AQ353="1999-2012"),'Result 2005-2012'!J353*SUM($Z$16:$AE$16)/6,IF(AND($M$1=2008,'Calculation sheet'!$AQ353="1999-2012"),'Result 2005-2012'!J353*SUM($AA$16:$AE$16)/5,IF(AND($M$1=2009,'Calculation sheet'!$AQ353="1999-2012"),'Result 2005-2012'!J353*SUM($AB$16:$AE$16)/4,IF(AND($M$1=2010,'Calculation sheet'!$AQ353="1999-2012"),'Result 2005-2012'!J353*SUM($AC$16:$AE$16)/3,IF(AND($M$1=2011,'Calculation sheet'!$AQ353="1999-2012"),'Result 2005-2012'!J353*SUM($AD$16:$AE$16)/2,IF(AND($M$1=2012,'Calculation sheet'!$AQ353="1999-2012"),'Result 2005-2012'!J353*$AE$16,""))))))))))))))))</f>
        <v/>
      </c>
      <c r="K353" s="12" t="str">
        <f>IF('Result 2005-2012'!$R353="","",IF($M$1=2005,'Result 2005-2012'!K353,IF(AND($M$1=2006,'Calculation sheet'!$AQ353="2005-2012"),'Result 2005-2012'!K353*SUM($Y$8:$AE$8)/7,IF(AND($M$1=2007,'Calculation sheet'!$AQ353="2005-2012"),'Result 2005-2012'!K353*SUM($Z$8:$AE$8)/6,IF(AND($M$1=2008,'Calculation sheet'!$AQ353="2005-2012"),'Result 2005-2012'!K353*SUM($AA$8:$AE$8)/5,IF(AND($M$1=2009,'Calculation sheet'!$AQ353="2005-2012"),'Result 2005-2012'!K353*SUM($AB$8:$AE$8)/4,IF(AND($M$1=2010,'Calculation sheet'!$AQ353="2005-2012"),'Result 2005-2012'!K353*SUM($AC$8:$AE$8)/3,IF(AND($M$1=2011,'Calculation sheet'!$AQ353="2005-2012"),'Result 2005-2012'!K353*SUM($AD$8:$AE$8)/2,IF(AND($M$1=2012,'Calculation sheet'!$AQ353="2005-2012"),'Result 2005-2012'!K353*$AE$8,IF(AND($M$1=2006,'Calculation sheet'!$AQ353="1999-2012"),'Result 2005-2012'!K353*SUM($Y$17:$AE$17)/7,IF(AND($M$1=2007,'Calculation sheet'!$AQ353="1999-2012"),'Result 2005-2012'!K353*SUM($Z$17:$AE$17)/6,IF(AND($M$1=2008,'Calculation sheet'!$AQ353="1999-2012"),'Result 2005-2012'!K353*SUM($AA$17:$AE$17)/5,IF(AND($M$1=2009,'Calculation sheet'!$AQ353="1999-2012"),'Result 2005-2012'!K353*SUM($AB$17:$AE$17)/4,IF(AND($M$1=2010,'Calculation sheet'!$AQ353="1999-2012"),'Result 2005-2012'!K353*SUM($AC$17:$AE$17)/3,IF(AND($M$1=2011,'Calculation sheet'!$AQ353="1999-2012"),'Result 2005-2012'!K353*SUM($AD$17:$AE$17)/2,IF(AND($M$1=2012,'Calculation sheet'!$AQ353="1999-2012"),'Result 2005-2012'!K353*$AE$17,""))))))))))))))))</f>
        <v/>
      </c>
      <c r="L353" s="12" t="str">
        <f>IF('Result 2005-2012'!$R353="","",IF($M$1=2005,'Result 2005-2012'!L353,IF(AND($M$1=2006,'Calculation sheet'!$AQ353="2005-2012"),'Result 2005-2012'!L353*SUM($Y$9:$AE$9)/7,IF(AND($M$1=2007,'Calculation sheet'!$AQ353="2005-2012"),'Result 2005-2012'!L353*SUM($Z$9:$AE$9)/6,IF(AND($M$1=2008,'Calculation sheet'!$AQ353="2005-2012"),'Result 2005-2012'!L353*SUM($AA$9:$AE$9)/5,IF(AND($M$1=2009,'Calculation sheet'!$AQ353="2005-2012"),'Result 2005-2012'!L353*SUM($AB$9:$AE$9)/4,IF(AND($M$1=2010,'Calculation sheet'!$AQ353="2005-2012"),'Result 2005-2012'!L353*SUM($AC$9:$AE$9)/3,IF(AND($M$1=2011,'Calculation sheet'!$AQ353="2005-2012"),'Result 2005-2012'!L353*SUM($AD$9:$AE$9)/2,IF(AND($M$1=2012,'Calculation sheet'!$AQ353="2005-2012"),'Result 2005-2012'!L353*$AE$9,IF(AND($M$1=2006,'Calculation sheet'!$AQ353="1999-2012"),'Result 2005-2012'!L353*SUM($Y$18:$AE$18)/7,IF(AND($M$1=2007,'Calculation sheet'!$AQ353="1999-2012"),'Result 2005-2012'!L353*SUM($Z$18:$AE$18)/6,IF(AND($M$1=2008,'Calculation sheet'!$AQ353="1999-2012"),'Result 2005-2012'!L353*SUM($AA$18:$AE$18)/5,IF(AND($M$1=2009,'Calculation sheet'!$AQ353="1999-2012"),'Result 2005-2012'!L353*SUM($AB$18:$AE$18)/4,IF(AND($M$1=2010,'Calculation sheet'!$AQ353="1999-2012"),'Result 2005-2012'!L353*SUM($AC$18:$AE$18)/3,IF(AND($M$1=2011,'Calculation sheet'!$AQ353="1999-2012"),'Result 2005-2012'!L353*SUM($AD$18:$AE$18)/2,IF(AND($M$1=2012,'Calculation sheet'!$AQ353="1999-2012"),'Result 2005-2012'!L353*$AE$18,""))))))))))))))))</f>
        <v/>
      </c>
      <c r="M353" s="12" t="str">
        <f t="shared" si="17"/>
        <v/>
      </c>
      <c r="N353" s="12" t="str">
        <f>IF('Result 2005-2012'!$R353="","",IF($M$1=2005,'Result 2005-2012'!N353,IF(AND($M$1=2006,'Calculation sheet'!$AQ353="2005-2012"),'Result 2005-2012'!N353*SUM($Y$10:$AE$10)/7,IF(AND($M$1=2007,'Calculation sheet'!$AQ353="2005-2012"),'Result 2005-2012'!N353*SUM($Z$10:$AE$10)/6,IF(AND($M$1=2008,'Calculation sheet'!$AQ353="2005-2012"),'Result 2005-2012'!N353*SUM($AA$10:$AE$10)/5,IF(AND($M$1=2009,'Calculation sheet'!$AQ353="2005-2012"),'Result 2005-2012'!N353*SUM($AB$10:$AE$10)/4,IF(AND($M$1=2010,'Calculation sheet'!$AQ353="2005-2012"),'Result 2005-2012'!N353*SUM($AC$10:$AE$10)/3,IF(AND($M$1=2011,'Calculation sheet'!$AQ353="2005-2012"),'Result 2005-2012'!N353*SUM($AD$10:$AE$10)/2,IF(AND($M$1=2012,'Calculation sheet'!$AQ353="2005-2012"),'Result 2005-2012'!N353*$AE$10,IF(AND($M$1=2006,'Calculation sheet'!$AQ353="1999-2012"),'Result 2005-2012'!N353*SUM($Y$16:$AE$16)/7,IF(AND($M$1=2007,'Calculation sheet'!$AQ353="1999-2012"),'Result 2005-2012'!N353*SUM($Z$16:$AE$16)/6,IF(AND($M$1=2008,'Calculation sheet'!$AQ353="1999-2012"),'Result 2005-2012'!N353*SUM($AA$16:$AE$16)/5,IF(AND($M$1=2009,'Calculation sheet'!$AQ353="1999-2012"),'Result 2005-2012'!N353*SUM($AB$16:$AE$16)/4,IF(AND($M$1=2010,'Calculation sheet'!$AQ353="1999-2012"),'Result 2005-2012'!N353*SUM($AC$16:$AE$16)/3,IF(AND($M$1=2011,'Calculation sheet'!$AQ353="1999-2012"),'Result 2005-2012'!N353*SUM($AD$16:$AE$16)/2,IF(AND($M$1=2012,'Calculation sheet'!$AQ353="1999-2012"),'Result 2005-2012'!N353*$AE$16,""))))))))))))))))</f>
        <v/>
      </c>
      <c r="O353" s="12" t="str">
        <f>IF('Result 2005-2012'!$R353="","",IF($M$1=2005,'Result 2005-2012'!O353,IF(AND($M$1=2006,'Calculation sheet'!$AQ353="2005-2012"),'Result 2005-2012'!O353*SUM($Y$10:$AE$10)/7,IF(AND($M$1=2007,'Calculation sheet'!$AQ353="2005-2012"),'Result 2005-2012'!O353*SUM($Z$10:$AE$10)/6,IF(AND($M$1=2008,'Calculation sheet'!$AQ353="2005-2012"),'Result 2005-2012'!O353*SUM($AA$10:$AE$10)/5,IF(AND($M$1=2009,'Calculation sheet'!$AQ353="2005-2012"),'Result 2005-2012'!O353*SUM($AB$10:$AE$10)/4,IF(AND($M$1=2010,'Calculation sheet'!$AQ353="2005-2012"),'Result 2005-2012'!O353*SUM($AC$10:$AE$10)/3,IF(AND($M$1=2011,'Calculation sheet'!$AQ353="2005-2012"),'Result 2005-2012'!O353*SUM($AD$10:$AE$10)/2,IF(AND($M$1=2012,'Calculation sheet'!$AQ353="2005-2012"),'Result 2005-2012'!O353*$AE$10,IF(AND($M$1=2006,'Calculation sheet'!$AQ353="1999-2012"),'Result 2005-2012'!O353*SUM($Y$16:$AE$16)/7,IF(AND($M$1=2007,'Calculation sheet'!$AQ353="1999-2012"),'Result 2005-2012'!O353*SUM($Z$16:$AE$16)/6,IF(AND($M$1=2008,'Calculation sheet'!$AQ353="1999-2012"),'Result 2005-2012'!O353*SUM($AA$16:$AE$16)/5,IF(AND($M$1=2009,'Calculation sheet'!$AQ353="1999-2012"),'Result 2005-2012'!O353*SUM($AB$16:$AE$16)/4,IF(AND($M$1=2010,'Calculation sheet'!$AQ353="1999-2012"),'Result 2005-2012'!O353*SUM($AC$16:$AE$16)/3,IF(AND($M$1=2011,'Calculation sheet'!$AQ353="1999-2012"),'Result 2005-2012'!O353*SUM($AD$16:$AE$16)/2,IF(AND($M$1=2012,'Calculation sheet'!$AQ353="1999-2012"),'Result 2005-2012'!O353*$AE$16,""))))))))))))))))</f>
        <v/>
      </c>
      <c r="P353" s="12" t="str">
        <f>IF('Result 2005-2012'!$R353="","",IF($M$1=2005,'Result 2005-2012'!P353,IF(AND($M$1=2006,'Calculation sheet'!$AQ353="2005-2012"),'Result 2005-2012'!P353*SUM($Y$11:$AE$11)/7,IF(AND($M$1=2007,'Calculation sheet'!$AQ353="2005-2012"),'Result 2005-2012'!P353*SUM($Z$11:$AE$11)/6,IF(AND($M$1=2008,'Calculation sheet'!$AQ353="2005-2012"),'Result 2005-2012'!P353*SUM($AA$11:$AE$11)/5,IF(AND($M$1=2009,'Calculation sheet'!$AQ353="2005-2012"),'Result 2005-2012'!P353*SUM($AB$11:$AE$11)/4,IF(AND($M$1=2010,'Calculation sheet'!$AQ353="2005-2012"),'Result 2005-2012'!P353*SUM($AC$11:$AE$11)/3,IF(AND($M$1=2011,'Calculation sheet'!$AQ353="2005-2012"),'Result 2005-2012'!P353*SUM($AD$11:$AE$11)/2,IF(AND($M$1=2012,'Calculation sheet'!$AQ353="2005-2012"),'Result 2005-2012'!P353*$AE$11,IF(AND($M$1=2006,'Calculation sheet'!$AQ353="1999-2012"),'Result 2005-2012'!P353*SUM($Y$16:$AE$16)/7,IF(AND($M$1=2007,'Calculation sheet'!$AQ353="1999-2012"),'Result 2005-2012'!P353*SUM($Z$16:$AE$16)/6,IF(AND($M$1=2008,'Calculation sheet'!$AQ353="1999-2012"),'Result 2005-2012'!P353*SUM($AA$16:$AE$16)/5,IF(AND($M$1=2009,'Calculation sheet'!$AQ353="1999-2012"),'Result 2005-2012'!P353*SUM($AB$16:$AE$16)/4,IF(AND($M$1=2010,'Calculation sheet'!$AQ353="1999-2012"),'Result 2005-2012'!P353*SUM($AC$16:$AE$16)/3,IF(AND($M$1=2011,'Calculation sheet'!$AQ353="1999-2012"),'Result 2005-2012'!P353*SUM($AD$16:$AE$16)/2,IF(AND($M$1=2012,'Calculation sheet'!$AQ353="1999-2012"),'Result 2005-2012'!P353*$AE$16,""))))))))))))))))</f>
        <v/>
      </c>
      <c r="Q353" s="12" t="str">
        <f t="shared" si="18"/>
        <v/>
      </c>
      <c r="R353" s="14" t="str">
        <f t="shared" si="19"/>
        <v/>
      </c>
    </row>
    <row r="354" spans="1:18" x14ac:dyDescent="0.3">
      <c r="A354" s="4" t="str">
        <f>IF('Input data'!A369="","",'Input data'!A369)</f>
        <v/>
      </c>
      <c r="B354" s="4" t="str">
        <f>IF('Input data'!B369="","",'Input data'!B369)</f>
        <v/>
      </c>
      <c r="C354" s="4" t="str">
        <f>IF('Input data'!C369="","",'Input data'!C369)</f>
        <v/>
      </c>
      <c r="D354" s="4" t="str">
        <f>IF('Input data'!D369="","",'Input data'!D369)</f>
        <v/>
      </c>
      <c r="E354" s="4" t="str">
        <f>IF('Input data'!E369="","",'Input data'!E369)</f>
        <v/>
      </c>
      <c r="F354" s="4" t="str">
        <f>IF('Input data'!F369="","",'Input data'!F369)</f>
        <v/>
      </c>
      <c r="G354" s="4">
        <f>IF('Input data'!G369="","",'Input data'!G369)</f>
        <v>0</v>
      </c>
      <c r="H354" s="4" t="str">
        <f>IF('Input data'!H369&gt;0.5,'Input data'!H369,"")</f>
        <v/>
      </c>
      <c r="I354" s="4" t="str">
        <f>IF('Input data'!I369="","",'Input data'!I369)</f>
        <v/>
      </c>
      <c r="J354" s="12" t="str">
        <f>IF('Result 2005-2012'!$R354="","",IF($M$1=2005,'Result 2005-2012'!J354,IF(AND($M$1=2006,'Calculation sheet'!$AQ354="2005-2012"),'Result 2005-2012'!J354*SUM($Y$7:$AE$7)/7,IF(AND($M$1=2007,'Calculation sheet'!$AQ354="2005-2012"),'Result 2005-2012'!J354*SUM($Z$7:$AE$7)/6,IF(AND($M$1=2008,'Calculation sheet'!$AQ354="2005-2012"),'Result 2005-2012'!J354*SUM($AA$7:$AE$7)/5,IF(AND($M$1=2009,'Calculation sheet'!$AQ354="2005-2012"),'Result 2005-2012'!J354*SUM($AB$7:$AE$7)/4,IF(AND($M$1=2010,'Calculation sheet'!$AQ354="2005-2012"),'Result 2005-2012'!J354*SUM($AC$7:$AE$7)/3,IF(AND($M$1=2011,'Calculation sheet'!$AQ354="2005-2012"),'Result 2005-2012'!J354*SUM($AD$7:$AE$7)/2,IF(AND($M$1=2012,'Calculation sheet'!$AQ354="2005-2012"),'Result 2005-2012'!J354*$AE$7,IF(AND($M$1=2006,'Calculation sheet'!$AQ354="1999-2012"),'Result 2005-2012'!J354*SUM($Y$16:$AE$16)/7,IF(AND($M$1=2007,'Calculation sheet'!$AQ354="1999-2012"),'Result 2005-2012'!J354*SUM($Z$16:$AE$16)/6,IF(AND($M$1=2008,'Calculation sheet'!$AQ354="1999-2012"),'Result 2005-2012'!J354*SUM($AA$16:$AE$16)/5,IF(AND($M$1=2009,'Calculation sheet'!$AQ354="1999-2012"),'Result 2005-2012'!J354*SUM($AB$16:$AE$16)/4,IF(AND($M$1=2010,'Calculation sheet'!$AQ354="1999-2012"),'Result 2005-2012'!J354*SUM($AC$16:$AE$16)/3,IF(AND($M$1=2011,'Calculation sheet'!$AQ354="1999-2012"),'Result 2005-2012'!J354*SUM($AD$16:$AE$16)/2,IF(AND($M$1=2012,'Calculation sheet'!$AQ354="1999-2012"),'Result 2005-2012'!J354*$AE$16,""))))))))))))))))</f>
        <v/>
      </c>
      <c r="K354" s="12" t="str">
        <f>IF('Result 2005-2012'!$R354="","",IF($M$1=2005,'Result 2005-2012'!K354,IF(AND($M$1=2006,'Calculation sheet'!$AQ354="2005-2012"),'Result 2005-2012'!K354*SUM($Y$8:$AE$8)/7,IF(AND($M$1=2007,'Calculation sheet'!$AQ354="2005-2012"),'Result 2005-2012'!K354*SUM($Z$8:$AE$8)/6,IF(AND($M$1=2008,'Calculation sheet'!$AQ354="2005-2012"),'Result 2005-2012'!K354*SUM($AA$8:$AE$8)/5,IF(AND($M$1=2009,'Calculation sheet'!$AQ354="2005-2012"),'Result 2005-2012'!K354*SUM($AB$8:$AE$8)/4,IF(AND($M$1=2010,'Calculation sheet'!$AQ354="2005-2012"),'Result 2005-2012'!K354*SUM($AC$8:$AE$8)/3,IF(AND($M$1=2011,'Calculation sheet'!$AQ354="2005-2012"),'Result 2005-2012'!K354*SUM($AD$8:$AE$8)/2,IF(AND($M$1=2012,'Calculation sheet'!$AQ354="2005-2012"),'Result 2005-2012'!K354*$AE$8,IF(AND($M$1=2006,'Calculation sheet'!$AQ354="1999-2012"),'Result 2005-2012'!K354*SUM($Y$17:$AE$17)/7,IF(AND($M$1=2007,'Calculation sheet'!$AQ354="1999-2012"),'Result 2005-2012'!K354*SUM($Z$17:$AE$17)/6,IF(AND($M$1=2008,'Calculation sheet'!$AQ354="1999-2012"),'Result 2005-2012'!K354*SUM($AA$17:$AE$17)/5,IF(AND($M$1=2009,'Calculation sheet'!$AQ354="1999-2012"),'Result 2005-2012'!K354*SUM($AB$17:$AE$17)/4,IF(AND($M$1=2010,'Calculation sheet'!$AQ354="1999-2012"),'Result 2005-2012'!K354*SUM($AC$17:$AE$17)/3,IF(AND($M$1=2011,'Calculation sheet'!$AQ354="1999-2012"),'Result 2005-2012'!K354*SUM($AD$17:$AE$17)/2,IF(AND($M$1=2012,'Calculation sheet'!$AQ354="1999-2012"),'Result 2005-2012'!K354*$AE$17,""))))))))))))))))</f>
        <v/>
      </c>
      <c r="L354" s="12" t="str">
        <f>IF('Result 2005-2012'!$R354="","",IF($M$1=2005,'Result 2005-2012'!L354,IF(AND($M$1=2006,'Calculation sheet'!$AQ354="2005-2012"),'Result 2005-2012'!L354*SUM($Y$9:$AE$9)/7,IF(AND($M$1=2007,'Calculation sheet'!$AQ354="2005-2012"),'Result 2005-2012'!L354*SUM($Z$9:$AE$9)/6,IF(AND($M$1=2008,'Calculation sheet'!$AQ354="2005-2012"),'Result 2005-2012'!L354*SUM($AA$9:$AE$9)/5,IF(AND($M$1=2009,'Calculation sheet'!$AQ354="2005-2012"),'Result 2005-2012'!L354*SUM($AB$9:$AE$9)/4,IF(AND($M$1=2010,'Calculation sheet'!$AQ354="2005-2012"),'Result 2005-2012'!L354*SUM($AC$9:$AE$9)/3,IF(AND($M$1=2011,'Calculation sheet'!$AQ354="2005-2012"),'Result 2005-2012'!L354*SUM($AD$9:$AE$9)/2,IF(AND($M$1=2012,'Calculation sheet'!$AQ354="2005-2012"),'Result 2005-2012'!L354*$AE$9,IF(AND($M$1=2006,'Calculation sheet'!$AQ354="1999-2012"),'Result 2005-2012'!L354*SUM($Y$18:$AE$18)/7,IF(AND($M$1=2007,'Calculation sheet'!$AQ354="1999-2012"),'Result 2005-2012'!L354*SUM($Z$18:$AE$18)/6,IF(AND($M$1=2008,'Calculation sheet'!$AQ354="1999-2012"),'Result 2005-2012'!L354*SUM($AA$18:$AE$18)/5,IF(AND($M$1=2009,'Calculation sheet'!$AQ354="1999-2012"),'Result 2005-2012'!L354*SUM($AB$18:$AE$18)/4,IF(AND($M$1=2010,'Calculation sheet'!$AQ354="1999-2012"),'Result 2005-2012'!L354*SUM($AC$18:$AE$18)/3,IF(AND($M$1=2011,'Calculation sheet'!$AQ354="1999-2012"),'Result 2005-2012'!L354*SUM($AD$18:$AE$18)/2,IF(AND($M$1=2012,'Calculation sheet'!$AQ354="1999-2012"),'Result 2005-2012'!L354*$AE$18,""))))))))))))))))</f>
        <v/>
      </c>
      <c r="M354" s="12" t="str">
        <f t="shared" si="17"/>
        <v/>
      </c>
      <c r="N354" s="12" t="str">
        <f>IF('Result 2005-2012'!$R354="","",IF($M$1=2005,'Result 2005-2012'!N354,IF(AND($M$1=2006,'Calculation sheet'!$AQ354="2005-2012"),'Result 2005-2012'!N354*SUM($Y$10:$AE$10)/7,IF(AND($M$1=2007,'Calculation sheet'!$AQ354="2005-2012"),'Result 2005-2012'!N354*SUM($Z$10:$AE$10)/6,IF(AND($M$1=2008,'Calculation sheet'!$AQ354="2005-2012"),'Result 2005-2012'!N354*SUM($AA$10:$AE$10)/5,IF(AND($M$1=2009,'Calculation sheet'!$AQ354="2005-2012"),'Result 2005-2012'!N354*SUM($AB$10:$AE$10)/4,IF(AND($M$1=2010,'Calculation sheet'!$AQ354="2005-2012"),'Result 2005-2012'!N354*SUM($AC$10:$AE$10)/3,IF(AND($M$1=2011,'Calculation sheet'!$AQ354="2005-2012"),'Result 2005-2012'!N354*SUM($AD$10:$AE$10)/2,IF(AND($M$1=2012,'Calculation sheet'!$AQ354="2005-2012"),'Result 2005-2012'!N354*$AE$10,IF(AND($M$1=2006,'Calculation sheet'!$AQ354="1999-2012"),'Result 2005-2012'!N354*SUM($Y$16:$AE$16)/7,IF(AND($M$1=2007,'Calculation sheet'!$AQ354="1999-2012"),'Result 2005-2012'!N354*SUM($Z$16:$AE$16)/6,IF(AND($M$1=2008,'Calculation sheet'!$AQ354="1999-2012"),'Result 2005-2012'!N354*SUM($AA$16:$AE$16)/5,IF(AND($M$1=2009,'Calculation sheet'!$AQ354="1999-2012"),'Result 2005-2012'!N354*SUM($AB$16:$AE$16)/4,IF(AND($M$1=2010,'Calculation sheet'!$AQ354="1999-2012"),'Result 2005-2012'!N354*SUM($AC$16:$AE$16)/3,IF(AND($M$1=2011,'Calculation sheet'!$AQ354="1999-2012"),'Result 2005-2012'!N354*SUM($AD$16:$AE$16)/2,IF(AND($M$1=2012,'Calculation sheet'!$AQ354="1999-2012"),'Result 2005-2012'!N354*$AE$16,""))))))))))))))))</f>
        <v/>
      </c>
      <c r="O354" s="12" t="str">
        <f>IF('Result 2005-2012'!$R354="","",IF($M$1=2005,'Result 2005-2012'!O354,IF(AND($M$1=2006,'Calculation sheet'!$AQ354="2005-2012"),'Result 2005-2012'!O354*SUM($Y$10:$AE$10)/7,IF(AND($M$1=2007,'Calculation sheet'!$AQ354="2005-2012"),'Result 2005-2012'!O354*SUM($Z$10:$AE$10)/6,IF(AND($M$1=2008,'Calculation sheet'!$AQ354="2005-2012"),'Result 2005-2012'!O354*SUM($AA$10:$AE$10)/5,IF(AND($M$1=2009,'Calculation sheet'!$AQ354="2005-2012"),'Result 2005-2012'!O354*SUM($AB$10:$AE$10)/4,IF(AND($M$1=2010,'Calculation sheet'!$AQ354="2005-2012"),'Result 2005-2012'!O354*SUM($AC$10:$AE$10)/3,IF(AND($M$1=2011,'Calculation sheet'!$AQ354="2005-2012"),'Result 2005-2012'!O354*SUM($AD$10:$AE$10)/2,IF(AND($M$1=2012,'Calculation sheet'!$AQ354="2005-2012"),'Result 2005-2012'!O354*$AE$10,IF(AND($M$1=2006,'Calculation sheet'!$AQ354="1999-2012"),'Result 2005-2012'!O354*SUM($Y$16:$AE$16)/7,IF(AND($M$1=2007,'Calculation sheet'!$AQ354="1999-2012"),'Result 2005-2012'!O354*SUM($Z$16:$AE$16)/6,IF(AND($M$1=2008,'Calculation sheet'!$AQ354="1999-2012"),'Result 2005-2012'!O354*SUM($AA$16:$AE$16)/5,IF(AND($M$1=2009,'Calculation sheet'!$AQ354="1999-2012"),'Result 2005-2012'!O354*SUM($AB$16:$AE$16)/4,IF(AND($M$1=2010,'Calculation sheet'!$AQ354="1999-2012"),'Result 2005-2012'!O354*SUM($AC$16:$AE$16)/3,IF(AND($M$1=2011,'Calculation sheet'!$AQ354="1999-2012"),'Result 2005-2012'!O354*SUM($AD$16:$AE$16)/2,IF(AND($M$1=2012,'Calculation sheet'!$AQ354="1999-2012"),'Result 2005-2012'!O354*$AE$16,""))))))))))))))))</f>
        <v/>
      </c>
      <c r="P354" s="12" t="str">
        <f>IF('Result 2005-2012'!$R354="","",IF($M$1=2005,'Result 2005-2012'!P354,IF(AND($M$1=2006,'Calculation sheet'!$AQ354="2005-2012"),'Result 2005-2012'!P354*SUM($Y$11:$AE$11)/7,IF(AND($M$1=2007,'Calculation sheet'!$AQ354="2005-2012"),'Result 2005-2012'!P354*SUM($Z$11:$AE$11)/6,IF(AND($M$1=2008,'Calculation sheet'!$AQ354="2005-2012"),'Result 2005-2012'!P354*SUM($AA$11:$AE$11)/5,IF(AND($M$1=2009,'Calculation sheet'!$AQ354="2005-2012"),'Result 2005-2012'!P354*SUM($AB$11:$AE$11)/4,IF(AND($M$1=2010,'Calculation sheet'!$AQ354="2005-2012"),'Result 2005-2012'!P354*SUM($AC$11:$AE$11)/3,IF(AND($M$1=2011,'Calculation sheet'!$AQ354="2005-2012"),'Result 2005-2012'!P354*SUM($AD$11:$AE$11)/2,IF(AND($M$1=2012,'Calculation sheet'!$AQ354="2005-2012"),'Result 2005-2012'!P354*$AE$11,IF(AND($M$1=2006,'Calculation sheet'!$AQ354="1999-2012"),'Result 2005-2012'!P354*SUM($Y$16:$AE$16)/7,IF(AND($M$1=2007,'Calculation sheet'!$AQ354="1999-2012"),'Result 2005-2012'!P354*SUM($Z$16:$AE$16)/6,IF(AND($M$1=2008,'Calculation sheet'!$AQ354="1999-2012"),'Result 2005-2012'!P354*SUM($AA$16:$AE$16)/5,IF(AND($M$1=2009,'Calculation sheet'!$AQ354="1999-2012"),'Result 2005-2012'!P354*SUM($AB$16:$AE$16)/4,IF(AND($M$1=2010,'Calculation sheet'!$AQ354="1999-2012"),'Result 2005-2012'!P354*SUM($AC$16:$AE$16)/3,IF(AND($M$1=2011,'Calculation sheet'!$AQ354="1999-2012"),'Result 2005-2012'!P354*SUM($AD$16:$AE$16)/2,IF(AND($M$1=2012,'Calculation sheet'!$AQ354="1999-2012"),'Result 2005-2012'!P354*$AE$16,""))))))))))))))))</f>
        <v/>
      </c>
      <c r="Q354" s="12" t="str">
        <f t="shared" si="18"/>
        <v/>
      </c>
      <c r="R354" s="14" t="str">
        <f t="shared" si="19"/>
        <v/>
      </c>
    </row>
    <row r="355" spans="1:18" x14ac:dyDescent="0.3">
      <c r="A355" s="4" t="str">
        <f>IF('Input data'!A370="","",'Input data'!A370)</f>
        <v/>
      </c>
      <c r="B355" s="4" t="str">
        <f>IF('Input data'!B370="","",'Input data'!B370)</f>
        <v/>
      </c>
      <c r="C355" s="4" t="str">
        <f>IF('Input data'!C370="","",'Input data'!C370)</f>
        <v/>
      </c>
      <c r="D355" s="4" t="str">
        <f>IF('Input data'!D370="","",'Input data'!D370)</f>
        <v/>
      </c>
      <c r="E355" s="4" t="str">
        <f>IF('Input data'!E370="","",'Input data'!E370)</f>
        <v/>
      </c>
      <c r="F355" s="4" t="str">
        <f>IF('Input data'!F370="","",'Input data'!F370)</f>
        <v/>
      </c>
      <c r="G355" s="4">
        <f>IF('Input data'!G370="","",'Input data'!G370)</f>
        <v>0</v>
      </c>
      <c r="H355" s="4" t="str">
        <f>IF('Input data'!H370&gt;0.5,'Input data'!H370,"")</f>
        <v/>
      </c>
      <c r="I355" s="4" t="str">
        <f>IF('Input data'!I370="","",'Input data'!I370)</f>
        <v/>
      </c>
      <c r="J355" s="12" t="str">
        <f>IF('Result 2005-2012'!$R355="","",IF($M$1=2005,'Result 2005-2012'!J355,IF(AND($M$1=2006,'Calculation sheet'!$AQ355="2005-2012"),'Result 2005-2012'!J355*SUM($Y$7:$AE$7)/7,IF(AND($M$1=2007,'Calculation sheet'!$AQ355="2005-2012"),'Result 2005-2012'!J355*SUM($Z$7:$AE$7)/6,IF(AND($M$1=2008,'Calculation sheet'!$AQ355="2005-2012"),'Result 2005-2012'!J355*SUM($AA$7:$AE$7)/5,IF(AND($M$1=2009,'Calculation sheet'!$AQ355="2005-2012"),'Result 2005-2012'!J355*SUM($AB$7:$AE$7)/4,IF(AND($M$1=2010,'Calculation sheet'!$AQ355="2005-2012"),'Result 2005-2012'!J355*SUM($AC$7:$AE$7)/3,IF(AND($M$1=2011,'Calculation sheet'!$AQ355="2005-2012"),'Result 2005-2012'!J355*SUM($AD$7:$AE$7)/2,IF(AND($M$1=2012,'Calculation sheet'!$AQ355="2005-2012"),'Result 2005-2012'!J355*$AE$7,IF(AND($M$1=2006,'Calculation sheet'!$AQ355="1999-2012"),'Result 2005-2012'!J355*SUM($Y$16:$AE$16)/7,IF(AND($M$1=2007,'Calculation sheet'!$AQ355="1999-2012"),'Result 2005-2012'!J355*SUM($Z$16:$AE$16)/6,IF(AND($M$1=2008,'Calculation sheet'!$AQ355="1999-2012"),'Result 2005-2012'!J355*SUM($AA$16:$AE$16)/5,IF(AND($M$1=2009,'Calculation sheet'!$AQ355="1999-2012"),'Result 2005-2012'!J355*SUM($AB$16:$AE$16)/4,IF(AND($M$1=2010,'Calculation sheet'!$AQ355="1999-2012"),'Result 2005-2012'!J355*SUM($AC$16:$AE$16)/3,IF(AND($M$1=2011,'Calculation sheet'!$AQ355="1999-2012"),'Result 2005-2012'!J355*SUM($AD$16:$AE$16)/2,IF(AND($M$1=2012,'Calculation sheet'!$AQ355="1999-2012"),'Result 2005-2012'!J355*$AE$16,""))))))))))))))))</f>
        <v/>
      </c>
      <c r="K355" s="12" t="str">
        <f>IF('Result 2005-2012'!$R355="","",IF($M$1=2005,'Result 2005-2012'!K355,IF(AND($M$1=2006,'Calculation sheet'!$AQ355="2005-2012"),'Result 2005-2012'!K355*SUM($Y$8:$AE$8)/7,IF(AND($M$1=2007,'Calculation sheet'!$AQ355="2005-2012"),'Result 2005-2012'!K355*SUM($Z$8:$AE$8)/6,IF(AND($M$1=2008,'Calculation sheet'!$AQ355="2005-2012"),'Result 2005-2012'!K355*SUM($AA$8:$AE$8)/5,IF(AND($M$1=2009,'Calculation sheet'!$AQ355="2005-2012"),'Result 2005-2012'!K355*SUM($AB$8:$AE$8)/4,IF(AND($M$1=2010,'Calculation sheet'!$AQ355="2005-2012"),'Result 2005-2012'!K355*SUM($AC$8:$AE$8)/3,IF(AND($M$1=2011,'Calculation sheet'!$AQ355="2005-2012"),'Result 2005-2012'!K355*SUM($AD$8:$AE$8)/2,IF(AND($M$1=2012,'Calculation sheet'!$AQ355="2005-2012"),'Result 2005-2012'!K355*$AE$8,IF(AND($M$1=2006,'Calculation sheet'!$AQ355="1999-2012"),'Result 2005-2012'!K355*SUM($Y$17:$AE$17)/7,IF(AND($M$1=2007,'Calculation sheet'!$AQ355="1999-2012"),'Result 2005-2012'!K355*SUM($Z$17:$AE$17)/6,IF(AND($M$1=2008,'Calculation sheet'!$AQ355="1999-2012"),'Result 2005-2012'!K355*SUM($AA$17:$AE$17)/5,IF(AND($M$1=2009,'Calculation sheet'!$AQ355="1999-2012"),'Result 2005-2012'!K355*SUM($AB$17:$AE$17)/4,IF(AND($M$1=2010,'Calculation sheet'!$AQ355="1999-2012"),'Result 2005-2012'!K355*SUM($AC$17:$AE$17)/3,IF(AND($M$1=2011,'Calculation sheet'!$AQ355="1999-2012"),'Result 2005-2012'!K355*SUM($AD$17:$AE$17)/2,IF(AND($M$1=2012,'Calculation sheet'!$AQ355="1999-2012"),'Result 2005-2012'!K355*$AE$17,""))))))))))))))))</f>
        <v/>
      </c>
      <c r="L355" s="12" t="str">
        <f>IF('Result 2005-2012'!$R355="","",IF($M$1=2005,'Result 2005-2012'!L355,IF(AND($M$1=2006,'Calculation sheet'!$AQ355="2005-2012"),'Result 2005-2012'!L355*SUM($Y$9:$AE$9)/7,IF(AND($M$1=2007,'Calculation sheet'!$AQ355="2005-2012"),'Result 2005-2012'!L355*SUM($Z$9:$AE$9)/6,IF(AND($M$1=2008,'Calculation sheet'!$AQ355="2005-2012"),'Result 2005-2012'!L355*SUM($AA$9:$AE$9)/5,IF(AND($M$1=2009,'Calculation sheet'!$AQ355="2005-2012"),'Result 2005-2012'!L355*SUM($AB$9:$AE$9)/4,IF(AND($M$1=2010,'Calculation sheet'!$AQ355="2005-2012"),'Result 2005-2012'!L355*SUM($AC$9:$AE$9)/3,IF(AND($M$1=2011,'Calculation sheet'!$AQ355="2005-2012"),'Result 2005-2012'!L355*SUM($AD$9:$AE$9)/2,IF(AND($M$1=2012,'Calculation sheet'!$AQ355="2005-2012"),'Result 2005-2012'!L355*$AE$9,IF(AND($M$1=2006,'Calculation sheet'!$AQ355="1999-2012"),'Result 2005-2012'!L355*SUM($Y$18:$AE$18)/7,IF(AND($M$1=2007,'Calculation sheet'!$AQ355="1999-2012"),'Result 2005-2012'!L355*SUM($Z$18:$AE$18)/6,IF(AND($M$1=2008,'Calculation sheet'!$AQ355="1999-2012"),'Result 2005-2012'!L355*SUM($AA$18:$AE$18)/5,IF(AND($M$1=2009,'Calculation sheet'!$AQ355="1999-2012"),'Result 2005-2012'!L355*SUM($AB$18:$AE$18)/4,IF(AND($M$1=2010,'Calculation sheet'!$AQ355="1999-2012"),'Result 2005-2012'!L355*SUM($AC$18:$AE$18)/3,IF(AND($M$1=2011,'Calculation sheet'!$AQ355="1999-2012"),'Result 2005-2012'!L355*SUM($AD$18:$AE$18)/2,IF(AND($M$1=2012,'Calculation sheet'!$AQ355="1999-2012"),'Result 2005-2012'!L355*$AE$18,""))))))))))))))))</f>
        <v/>
      </c>
      <c r="M355" s="12" t="str">
        <f t="shared" si="17"/>
        <v/>
      </c>
      <c r="N355" s="12" t="str">
        <f>IF('Result 2005-2012'!$R355="","",IF($M$1=2005,'Result 2005-2012'!N355,IF(AND($M$1=2006,'Calculation sheet'!$AQ355="2005-2012"),'Result 2005-2012'!N355*SUM($Y$10:$AE$10)/7,IF(AND($M$1=2007,'Calculation sheet'!$AQ355="2005-2012"),'Result 2005-2012'!N355*SUM($Z$10:$AE$10)/6,IF(AND($M$1=2008,'Calculation sheet'!$AQ355="2005-2012"),'Result 2005-2012'!N355*SUM($AA$10:$AE$10)/5,IF(AND($M$1=2009,'Calculation sheet'!$AQ355="2005-2012"),'Result 2005-2012'!N355*SUM($AB$10:$AE$10)/4,IF(AND($M$1=2010,'Calculation sheet'!$AQ355="2005-2012"),'Result 2005-2012'!N355*SUM($AC$10:$AE$10)/3,IF(AND($M$1=2011,'Calculation sheet'!$AQ355="2005-2012"),'Result 2005-2012'!N355*SUM($AD$10:$AE$10)/2,IF(AND($M$1=2012,'Calculation sheet'!$AQ355="2005-2012"),'Result 2005-2012'!N355*$AE$10,IF(AND($M$1=2006,'Calculation sheet'!$AQ355="1999-2012"),'Result 2005-2012'!N355*SUM($Y$16:$AE$16)/7,IF(AND($M$1=2007,'Calculation sheet'!$AQ355="1999-2012"),'Result 2005-2012'!N355*SUM($Z$16:$AE$16)/6,IF(AND($M$1=2008,'Calculation sheet'!$AQ355="1999-2012"),'Result 2005-2012'!N355*SUM($AA$16:$AE$16)/5,IF(AND($M$1=2009,'Calculation sheet'!$AQ355="1999-2012"),'Result 2005-2012'!N355*SUM($AB$16:$AE$16)/4,IF(AND($M$1=2010,'Calculation sheet'!$AQ355="1999-2012"),'Result 2005-2012'!N355*SUM($AC$16:$AE$16)/3,IF(AND($M$1=2011,'Calculation sheet'!$AQ355="1999-2012"),'Result 2005-2012'!N355*SUM($AD$16:$AE$16)/2,IF(AND($M$1=2012,'Calculation sheet'!$AQ355="1999-2012"),'Result 2005-2012'!N355*$AE$16,""))))))))))))))))</f>
        <v/>
      </c>
      <c r="O355" s="12" t="str">
        <f>IF('Result 2005-2012'!$R355="","",IF($M$1=2005,'Result 2005-2012'!O355,IF(AND($M$1=2006,'Calculation sheet'!$AQ355="2005-2012"),'Result 2005-2012'!O355*SUM($Y$10:$AE$10)/7,IF(AND($M$1=2007,'Calculation sheet'!$AQ355="2005-2012"),'Result 2005-2012'!O355*SUM($Z$10:$AE$10)/6,IF(AND($M$1=2008,'Calculation sheet'!$AQ355="2005-2012"),'Result 2005-2012'!O355*SUM($AA$10:$AE$10)/5,IF(AND($M$1=2009,'Calculation sheet'!$AQ355="2005-2012"),'Result 2005-2012'!O355*SUM($AB$10:$AE$10)/4,IF(AND($M$1=2010,'Calculation sheet'!$AQ355="2005-2012"),'Result 2005-2012'!O355*SUM($AC$10:$AE$10)/3,IF(AND($M$1=2011,'Calculation sheet'!$AQ355="2005-2012"),'Result 2005-2012'!O355*SUM($AD$10:$AE$10)/2,IF(AND($M$1=2012,'Calculation sheet'!$AQ355="2005-2012"),'Result 2005-2012'!O355*$AE$10,IF(AND($M$1=2006,'Calculation sheet'!$AQ355="1999-2012"),'Result 2005-2012'!O355*SUM($Y$16:$AE$16)/7,IF(AND($M$1=2007,'Calculation sheet'!$AQ355="1999-2012"),'Result 2005-2012'!O355*SUM($Z$16:$AE$16)/6,IF(AND($M$1=2008,'Calculation sheet'!$AQ355="1999-2012"),'Result 2005-2012'!O355*SUM($AA$16:$AE$16)/5,IF(AND($M$1=2009,'Calculation sheet'!$AQ355="1999-2012"),'Result 2005-2012'!O355*SUM($AB$16:$AE$16)/4,IF(AND($M$1=2010,'Calculation sheet'!$AQ355="1999-2012"),'Result 2005-2012'!O355*SUM($AC$16:$AE$16)/3,IF(AND($M$1=2011,'Calculation sheet'!$AQ355="1999-2012"),'Result 2005-2012'!O355*SUM($AD$16:$AE$16)/2,IF(AND($M$1=2012,'Calculation sheet'!$AQ355="1999-2012"),'Result 2005-2012'!O355*$AE$16,""))))))))))))))))</f>
        <v/>
      </c>
      <c r="P355" s="12" t="str">
        <f>IF('Result 2005-2012'!$R355="","",IF($M$1=2005,'Result 2005-2012'!P355,IF(AND($M$1=2006,'Calculation sheet'!$AQ355="2005-2012"),'Result 2005-2012'!P355*SUM($Y$11:$AE$11)/7,IF(AND($M$1=2007,'Calculation sheet'!$AQ355="2005-2012"),'Result 2005-2012'!P355*SUM($Z$11:$AE$11)/6,IF(AND($M$1=2008,'Calculation sheet'!$AQ355="2005-2012"),'Result 2005-2012'!P355*SUM($AA$11:$AE$11)/5,IF(AND($M$1=2009,'Calculation sheet'!$AQ355="2005-2012"),'Result 2005-2012'!P355*SUM($AB$11:$AE$11)/4,IF(AND($M$1=2010,'Calculation sheet'!$AQ355="2005-2012"),'Result 2005-2012'!P355*SUM($AC$11:$AE$11)/3,IF(AND($M$1=2011,'Calculation sheet'!$AQ355="2005-2012"),'Result 2005-2012'!P355*SUM($AD$11:$AE$11)/2,IF(AND($M$1=2012,'Calculation sheet'!$AQ355="2005-2012"),'Result 2005-2012'!P355*$AE$11,IF(AND($M$1=2006,'Calculation sheet'!$AQ355="1999-2012"),'Result 2005-2012'!P355*SUM($Y$16:$AE$16)/7,IF(AND($M$1=2007,'Calculation sheet'!$AQ355="1999-2012"),'Result 2005-2012'!P355*SUM($Z$16:$AE$16)/6,IF(AND($M$1=2008,'Calculation sheet'!$AQ355="1999-2012"),'Result 2005-2012'!P355*SUM($AA$16:$AE$16)/5,IF(AND($M$1=2009,'Calculation sheet'!$AQ355="1999-2012"),'Result 2005-2012'!P355*SUM($AB$16:$AE$16)/4,IF(AND($M$1=2010,'Calculation sheet'!$AQ355="1999-2012"),'Result 2005-2012'!P355*SUM($AC$16:$AE$16)/3,IF(AND($M$1=2011,'Calculation sheet'!$AQ355="1999-2012"),'Result 2005-2012'!P355*SUM($AD$16:$AE$16)/2,IF(AND($M$1=2012,'Calculation sheet'!$AQ355="1999-2012"),'Result 2005-2012'!P355*$AE$16,""))))))))))))))))</f>
        <v/>
      </c>
      <c r="Q355" s="12" t="str">
        <f t="shared" si="18"/>
        <v/>
      </c>
      <c r="R355" s="14" t="str">
        <f t="shared" si="19"/>
        <v/>
      </c>
    </row>
    <row r="356" spans="1:18" x14ac:dyDescent="0.3">
      <c r="A356" s="4" t="str">
        <f>IF('Input data'!A371="","",'Input data'!A371)</f>
        <v/>
      </c>
      <c r="B356" s="4" t="str">
        <f>IF('Input data'!B371="","",'Input data'!B371)</f>
        <v/>
      </c>
      <c r="C356" s="4" t="str">
        <f>IF('Input data'!C371="","",'Input data'!C371)</f>
        <v/>
      </c>
      <c r="D356" s="4" t="str">
        <f>IF('Input data'!D371="","",'Input data'!D371)</f>
        <v/>
      </c>
      <c r="E356" s="4" t="str">
        <f>IF('Input data'!E371="","",'Input data'!E371)</f>
        <v/>
      </c>
      <c r="F356" s="4" t="str">
        <f>IF('Input data'!F371="","",'Input data'!F371)</f>
        <v/>
      </c>
      <c r="G356" s="4">
        <f>IF('Input data'!G371="","",'Input data'!G371)</f>
        <v>0</v>
      </c>
      <c r="H356" s="4" t="str">
        <f>IF('Input data'!H371&gt;0.5,'Input data'!H371,"")</f>
        <v/>
      </c>
      <c r="I356" s="4" t="str">
        <f>IF('Input data'!I371="","",'Input data'!I371)</f>
        <v/>
      </c>
      <c r="J356" s="12" t="str">
        <f>IF('Result 2005-2012'!$R356="","",IF($M$1=2005,'Result 2005-2012'!J356,IF(AND($M$1=2006,'Calculation sheet'!$AQ356="2005-2012"),'Result 2005-2012'!J356*SUM($Y$7:$AE$7)/7,IF(AND($M$1=2007,'Calculation sheet'!$AQ356="2005-2012"),'Result 2005-2012'!J356*SUM($Z$7:$AE$7)/6,IF(AND($M$1=2008,'Calculation sheet'!$AQ356="2005-2012"),'Result 2005-2012'!J356*SUM($AA$7:$AE$7)/5,IF(AND($M$1=2009,'Calculation sheet'!$AQ356="2005-2012"),'Result 2005-2012'!J356*SUM($AB$7:$AE$7)/4,IF(AND($M$1=2010,'Calculation sheet'!$AQ356="2005-2012"),'Result 2005-2012'!J356*SUM($AC$7:$AE$7)/3,IF(AND($M$1=2011,'Calculation sheet'!$AQ356="2005-2012"),'Result 2005-2012'!J356*SUM($AD$7:$AE$7)/2,IF(AND($M$1=2012,'Calculation sheet'!$AQ356="2005-2012"),'Result 2005-2012'!J356*$AE$7,IF(AND($M$1=2006,'Calculation sheet'!$AQ356="1999-2012"),'Result 2005-2012'!J356*SUM($Y$16:$AE$16)/7,IF(AND($M$1=2007,'Calculation sheet'!$AQ356="1999-2012"),'Result 2005-2012'!J356*SUM($Z$16:$AE$16)/6,IF(AND($M$1=2008,'Calculation sheet'!$AQ356="1999-2012"),'Result 2005-2012'!J356*SUM($AA$16:$AE$16)/5,IF(AND($M$1=2009,'Calculation sheet'!$AQ356="1999-2012"),'Result 2005-2012'!J356*SUM($AB$16:$AE$16)/4,IF(AND($M$1=2010,'Calculation sheet'!$AQ356="1999-2012"),'Result 2005-2012'!J356*SUM($AC$16:$AE$16)/3,IF(AND($M$1=2011,'Calculation sheet'!$AQ356="1999-2012"),'Result 2005-2012'!J356*SUM($AD$16:$AE$16)/2,IF(AND($M$1=2012,'Calculation sheet'!$AQ356="1999-2012"),'Result 2005-2012'!J356*$AE$16,""))))))))))))))))</f>
        <v/>
      </c>
      <c r="K356" s="12" t="str">
        <f>IF('Result 2005-2012'!$R356="","",IF($M$1=2005,'Result 2005-2012'!K356,IF(AND($M$1=2006,'Calculation sheet'!$AQ356="2005-2012"),'Result 2005-2012'!K356*SUM($Y$8:$AE$8)/7,IF(AND($M$1=2007,'Calculation sheet'!$AQ356="2005-2012"),'Result 2005-2012'!K356*SUM($Z$8:$AE$8)/6,IF(AND($M$1=2008,'Calculation sheet'!$AQ356="2005-2012"),'Result 2005-2012'!K356*SUM($AA$8:$AE$8)/5,IF(AND($M$1=2009,'Calculation sheet'!$AQ356="2005-2012"),'Result 2005-2012'!K356*SUM($AB$8:$AE$8)/4,IF(AND($M$1=2010,'Calculation sheet'!$AQ356="2005-2012"),'Result 2005-2012'!K356*SUM($AC$8:$AE$8)/3,IF(AND($M$1=2011,'Calculation sheet'!$AQ356="2005-2012"),'Result 2005-2012'!K356*SUM($AD$8:$AE$8)/2,IF(AND($M$1=2012,'Calculation sheet'!$AQ356="2005-2012"),'Result 2005-2012'!K356*$AE$8,IF(AND($M$1=2006,'Calculation sheet'!$AQ356="1999-2012"),'Result 2005-2012'!K356*SUM($Y$17:$AE$17)/7,IF(AND($M$1=2007,'Calculation sheet'!$AQ356="1999-2012"),'Result 2005-2012'!K356*SUM($Z$17:$AE$17)/6,IF(AND($M$1=2008,'Calculation sheet'!$AQ356="1999-2012"),'Result 2005-2012'!K356*SUM($AA$17:$AE$17)/5,IF(AND($M$1=2009,'Calculation sheet'!$AQ356="1999-2012"),'Result 2005-2012'!K356*SUM($AB$17:$AE$17)/4,IF(AND($M$1=2010,'Calculation sheet'!$AQ356="1999-2012"),'Result 2005-2012'!K356*SUM($AC$17:$AE$17)/3,IF(AND($M$1=2011,'Calculation sheet'!$AQ356="1999-2012"),'Result 2005-2012'!K356*SUM($AD$17:$AE$17)/2,IF(AND($M$1=2012,'Calculation sheet'!$AQ356="1999-2012"),'Result 2005-2012'!K356*$AE$17,""))))))))))))))))</f>
        <v/>
      </c>
      <c r="L356" s="12" t="str">
        <f>IF('Result 2005-2012'!$R356="","",IF($M$1=2005,'Result 2005-2012'!L356,IF(AND($M$1=2006,'Calculation sheet'!$AQ356="2005-2012"),'Result 2005-2012'!L356*SUM($Y$9:$AE$9)/7,IF(AND($M$1=2007,'Calculation sheet'!$AQ356="2005-2012"),'Result 2005-2012'!L356*SUM($Z$9:$AE$9)/6,IF(AND($M$1=2008,'Calculation sheet'!$AQ356="2005-2012"),'Result 2005-2012'!L356*SUM($AA$9:$AE$9)/5,IF(AND($M$1=2009,'Calculation sheet'!$AQ356="2005-2012"),'Result 2005-2012'!L356*SUM($AB$9:$AE$9)/4,IF(AND($M$1=2010,'Calculation sheet'!$AQ356="2005-2012"),'Result 2005-2012'!L356*SUM($AC$9:$AE$9)/3,IF(AND($M$1=2011,'Calculation sheet'!$AQ356="2005-2012"),'Result 2005-2012'!L356*SUM($AD$9:$AE$9)/2,IF(AND($M$1=2012,'Calculation sheet'!$AQ356="2005-2012"),'Result 2005-2012'!L356*$AE$9,IF(AND($M$1=2006,'Calculation sheet'!$AQ356="1999-2012"),'Result 2005-2012'!L356*SUM($Y$18:$AE$18)/7,IF(AND($M$1=2007,'Calculation sheet'!$AQ356="1999-2012"),'Result 2005-2012'!L356*SUM($Z$18:$AE$18)/6,IF(AND($M$1=2008,'Calculation sheet'!$AQ356="1999-2012"),'Result 2005-2012'!L356*SUM($AA$18:$AE$18)/5,IF(AND($M$1=2009,'Calculation sheet'!$AQ356="1999-2012"),'Result 2005-2012'!L356*SUM($AB$18:$AE$18)/4,IF(AND($M$1=2010,'Calculation sheet'!$AQ356="1999-2012"),'Result 2005-2012'!L356*SUM($AC$18:$AE$18)/3,IF(AND($M$1=2011,'Calculation sheet'!$AQ356="1999-2012"),'Result 2005-2012'!L356*SUM($AD$18:$AE$18)/2,IF(AND($M$1=2012,'Calculation sheet'!$AQ356="1999-2012"),'Result 2005-2012'!L356*$AE$18,""))))))))))))))))</f>
        <v/>
      </c>
      <c r="M356" s="12" t="str">
        <f t="shared" si="17"/>
        <v/>
      </c>
      <c r="N356" s="12" t="str">
        <f>IF('Result 2005-2012'!$R356="","",IF($M$1=2005,'Result 2005-2012'!N356,IF(AND($M$1=2006,'Calculation sheet'!$AQ356="2005-2012"),'Result 2005-2012'!N356*SUM($Y$10:$AE$10)/7,IF(AND($M$1=2007,'Calculation sheet'!$AQ356="2005-2012"),'Result 2005-2012'!N356*SUM($Z$10:$AE$10)/6,IF(AND($M$1=2008,'Calculation sheet'!$AQ356="2005-2012"),'Result 2005-2012'!N356*SUM($AA$10:$AE$10)/5,IF(AND($M$1=2009,'Calculation sheet'!$AQ356="2005-2012"),'Result 2005-2012'!N356*SUM($AB$10:$AE$10)/4,IF(AND($M$1=2010,'Calculation sheet'!$AQ356="2005-2012"),'Result 2005-2012'!N356*SUM($AC$10:$AE$10)/3,IF(AND($M$1=2011,'Calculation sheet'!$AQ356="2005-2012"),'Result 2005-2012'!N356*SUM($AD$10:$AE$10)/2,IF(AND($M$1=2012,'Calculation sheet'!$AQ356="2005-2012"),'Result 2005-2012'!N356*$AE$10,IF(AND($M$1=2006,'Calculation sheet'!$AQ356="1999-2012"),'Result 2005-2012'!N356*SUM($Y$16:$AE$16)/7,IF(AND($M$1=2007,'Calculation sheet'!$AQ356="1999-2012"),'Result 2005-2012'!N356*SUM($Z$16:$AE$16)/6,IF(AND($M$1=2008,'Calculation sheet'!$AQ356="1999-2012"),'Result 2005-2012'!N356*SUM($AA$16:$AE$16)/5,IF(AND($M$1=2009,'Calculation sheet'!$AQ356="1999-2012"),'Result 2005-2012'!N356*SUM($AB$16:$AE$16)/4,IF(AND($M$1=2010,'Calculation sheet'!$AQ356="1999-2012"),'Result 2005-2012'!N356*SUM($AC$16:$AE$16)/3,IF(AND($M$1=2011,'Calculation sheet'!$AQ356="1999-2012"),'Result 2005-2012'!N356*SUM($AD$16:$AE$16)/2,IF(AND($M$1=2012,'Calculation sheet'!$AQ356="1999-2012"),'Result 2005-2012'!N356*$AE$16,""))))))))))))))))</f>
        <v/>
      </c>
      <c r="O356" s="12" t="str">
        <f>IF('Result 2005-2012'!$R356="","",IF($M$1=2005,'Result 2005-2012'!O356,IF(AND($M$1=2006,'Calculation sheet'!$AQ356="2005-2012"),'Result 2005-2012'!O356*SUM($Y$10:$AE$10)/7,IF(AND($M$1=2007,'Calculation sheet'!$AQ356="2005-2012"),'Result 2005-2012'!O356*SUM($Z$10:$AE$10)/6,IF(AND($M$1=2008,'Calculation sheet'!$AQ356="2005-2012"),'Result 2005-2012'!O356*SUM($AA$10:$AE$10)/5,IF(AND($M$1=2009,'Calculation sheet'!$AQ356="2005-2012"),'Result 2005-2012'!O356*SUM($AB$10:$AE$10)/4,IF(AND($M$1=2010,'Calculation sheet'!$AQ356="2005-2012"),'Result 2005-2012'!O356*SUM($AC$10:$AE$10)/3,IF(AND($M$1=2011,'Calculation sheet'!$AQ356="2005-2012"),'Result 2005-2012'!O356*SUM($AD$10:$AE$10)/2,IF(AND($M$1=2012,'Calculation sheet'!$AQ356="2005-2012"),'Result 2005-2012'!O356*$AE$10,IF(AND($M$1=2006,'Calculation sheet'!$AQ356="1999-2012"),'Result 2005-2012'!O356*SUM($Y$16:$AE$16)/7,IF(AND($M$1=2007,'Calculation sheet'!$AQ356="1999-2012"),'Result 2005-2012'!O356*SUM($Z$16:$AE$16)/6,IF(AND($M$1=2008,'Calculation sheet'!$AQ356="1999-2012"),'Result 2005-2012'!O356*SUM($AA$16:$AE$16)/5,IF(AND($M$1=2009,'Calculation sheet'!$AQ356="1999-2012"),'Result 2005-2012'!O356*SUM($AB$16:$AE$16)/4,IF(AND($M$1=2010,'Calculation sheet'!$AQ356="1999-2012"),'Result 2005-2012'!O356*SUM($AC$16:$AE$16)/3,IF(AND($M$1=2011,'Calculation sheet'!$AQ356="1999-2012"),'Result 2005-2012'!O356*SUM($AD$16:$AE$16)/2,IF(AND($M$1=2012,'Calculation sheet'!$AQ356="1999-2012"),'Result 2005-2012'!O356*$AE$16,""))))))))))))))))</f>
        <v/>
      </c>
      <c r="P356" s="12" t="str">
        <f>IF('Result 2005-2012'!$R356="","",IF($M$1=2005,'Result 2005-2012'!P356,IF(AND($M$1=2006,'Calculation sheet'!$AQ356="2005-2012"),'Result 2005-2012'!P356*SUM($Y$11:$AE$11)/7,IF(AND($M$1=2007,'Calculation sheet'!$AQ356="2005-2012"),'Result 2005-2012'!P356*SUM($Z$11:$AE$11)/6,IF(AND($M$1=2008,'Calculation sheet'!$AQ356="2005-2012"),'Result 2005-2012'!P356*SUM($AA$11:$AE$11)/5,IF(AND($M$1=2009,'Calculation sheet'!$AQ356="2005-2012"),'Result 2005-2012'!P356*SUM($AB$11:$AE$11)/4,IF(AND($M$1=2010,'Calculation sheet'!$AQ356="2005-2012"),'Result 2005-2012'!P356*SUM($AC$11:$AE$11)/3,IF(AND($M$1=2011,'Calculation sheet'!$AQ356="2005-2012"),'Result 2005-2012'!P356*SUM($AD$11:$AE$11)/2,IF(AND($M$1=2012,'Calculation sheet'!$AQ356="2005-2012"),'Result 2005-2012'!P356*$AE$11,IF(AND($M$1=2006,'Calculation sheet'!$AQ356="1999-2012"),'Result 2005-2012'!P356*SUM($Y$16:$AE$16)/7,IF(AND($M$1=2007,'Calculation sheet'!$AQ356="1999-2012"),'Result 2005-2012'!P356*SUM($Z$16:$AE$16)/6,IF(AND($M$1=2008,'Calculation sheet'!$AQ356="1999-2012"),'Result 2005-2012'!P356*SUM($AA$16:$AE$16)/5,IF(AND($M$1=2009,'Calculation sheet'!$AQ356="1999-2012"),'Result 2005-2012'!P356*SUM($AB$16:$AE$16)/4,IF(AND($M$1=2010,'Calculation sheet'!$AQ356="1999-2012"),'Result 2005-2012'!P356*SUM($AC$16:$AE$16)/3,IF(AND($M$1=2011,'Calculation sheet'!$AQ356="1999-2012"),'Result 2005-2012'!P356*SUM($AD$16:$AE$16)/2,IF(AND($M$1=2012,'Calculation sheet'!$AQ356="1999-2012"),'Result 2005-2012'!P356*$AE$16,""))))))))))))))))</f>
        <v/>
      </c>
      <c r="Q356" s="12" t="str">
        <f t="shared" si="18"/>
        <v/>
      </c>
      <c r="R356" s="14" t="str">
        <f t="shared" si="19"/>
        <v/>
      </c>
    </row>
    <row r="357" spans="1:18" x14ac:dyDescent="0.3">
      <c r="A357" s="4" t="str">
        <f>IF('Input data'!A372="","",'Input data'!A372)</f>
        <v/>
      </c>
      <c r="B357" s="4" t="str">
        <f>IF('Input data'!B372="","",'Input data'!B372)</f>
        <v/>
      </c>
      <c r="C357" s="4" t="str">
        <f>IF('Input data'!C372="","",'Input data'!C372)</f>
        <v/>
      </c>
      <c r="D357" s="4" t="str">
        <f>IF('Input data'!D372="","",'Input data'!D372)</f>
        <v/>
      </c>
      <c r="E357" s="4" t="str">
        <f>IF('Input data'!E372="","",'Input data'!E372)</f>
        <v/>
      </c>
      <c r="F357" s="4" t="str">
        <f>IF('Input data'!F372="","",'Input data'!F372)</f>
        <v/>
      </c>
      <c r="G357" s="4">
        <f>IF('Input data'!G372="","",'Input data'!G372)</f>
        <v>0</v>
      </c>
      <c r="H357" s="4" t="str">
        <f>IF('Input data'!H372&gt;0.5,'Input data'!H372,"")</f>
        <v/>
      </c>
      <c r="I357" s="4" t="str">
        <f>IF('Input data'!I372="","",'Input data'!I372)</f>
        <v/>
      </c>
      <c r="J357" s="12" t="str">
        <f>IF('Result 2005-2012'!$R357="","",IF($M$1=2005,'Result 2005-2012'!J357,IF(AND($M$1=2006,'Calculation sheet'!$AQ357="2005-2012"),'Result 2005-2012'!J357*SUM($Y$7:$AE$7)/7,IF(AND($M$1=2007,'Calculation sheet'!$AQ357="2005-2012"),'Result 2005-2012'!J357*SUM($Z$7:$AE$7)/6,IF(AND($M$1=2008,'Calculation sheet'!$AQ357="2005-2012"),'Result 2005-2012'!J357*SUM($AA$7:$AE$7)/5,IF(AND($M$1=2009,'Calculation sheet'!$AQ357="2005-2012"),'Result 2005-2012'!J357*SUM($AB$7:$AE$7)/4,IF(AND($M$1=2010,'Calculation sheet'!$AQ357="2005-2012"),'Result 2005-2012'!J357*SUM($AC$7:$AE$7)/3,IF(AND($M$1=2011,'Calculation sheet'!$AQ357="2005-2012"),'Result 2005-2012'!J357*SUM($AD$7:$AE$7)/2,IF(AND($M$1=2012,'Calculation sheet'!$AQ357="2005-2012"),'Result 2005-2012'!J357*$AE$7,IF(AND($M$1=2006,'Calculation sheet'!$AQ357="1999-2012"),'Result 2005-2012'!J357*SUM($Y$16:$AE$16)/7,IF(AND($M$1=2007,'Calculation sheet'!$AQ357="1999-2012"),'Result 2005-2012'!J357*SUM($Z$16:$AE$16)/6,IF(AND($M$1=2008,'Calculation sheet'!$AQ357="1999-2012"),'Result 2005-2012'!J357*SUM($AA$16:$AE$16)/5,IF(AND($M$1=2009,'Calculation sheet'!$AQ357="1999-2012"),'Result 2005-2012'!J357*SUM($AB$16:$AE$16)/4,IF(AND($M$1=2010,'Calculation sheet'!$AQ357="1999-2012"),'Result 2005-2012'!J357*SUM($AC$16:$AE$16)/3,IF(AND($M$1=2011,'Calculation sheet'!$AQ357="1999-2012"),'Result 2005-2012'!J357*SUM($AD$16:$AE$16)/2,IF(AND($M$1=2012,'Calculation sheet'!$AQ357="1999-2012"),'Result 2005-2012'!J357*$AE$16,""))))))))))))))))</f>
        <v/>
      </c>
      <c r="K357" s="12" t="str">
        <f>IF('Result 2005-2012'!$R357="","",IF($M$1=2005,'Result 2005-2012'!K357,IF(AND($M$1=2006,'Calculation sheet'!$AQ357="2005-2012"),'Result 2005-2012'!K357*SUM($Y$8:$AE$8)/7,IF(AND($M$1=2007,'Calculation sheet'!$AQ357="2005-2012"),'Result 2005-2012'!K357*SUM($Z$8:$AE$8)/6,IF(AND($M$1=2008,'Calculation sheet'!$AQ357="2005-2012"),'Result 2005-2012'!K357*SUM($AA$8:$AE$8)/5,IF(AND($M$1=2009,'Calculation sheet'!$AQ357="2005-2012"),'Result 2005-2012'!K357*SUM($AB$8:$AE$8)/4,IF(AND($M$1=2010,'Calculation sheet'!$AQ357="2005-2012"),'Result 2005-2012'!K357*SUM($AC$8:$AE$8)/3,IF(AND($M$1=2011,'Calculation sheet'!$AQ357="2005-2012"),'Result 2005-2012'!K357*SUM($AD$8:$AE$8)/2,IF(AND($M$1=2012,'Calculation sheet'!$AQ357="2005-2012"),'Result 2005-2012'!K357*$AE$8,IF(AND($M$1=2006,'Calculation sheet'!$AQ357="1999-2012"),'Result 2005-2012'!K357*SUM($Y$17:$AE$17)/7,IF(AND($M$1=2007,'Calculation sheet'!$AQ357="1999-2012"),'Result 2005-2012'!K357*SUM($Z$17:$AE$17)/6,IF(AND($M$1=2008,'Calculation sheet'!$AQ357="1999-2012"),'Result 2005-2012'!K357*SUM($AA$17:$AE$17)/5,IF(AND($M$1=2009,'Calculation sheet'!$AQ357="1999-2012"),'Result 2005-2012'!K357*SUM($AB$17:$AE$17)/4,IF(AND($M$1=2010,'Calculation sheet'!$AQ357="1999-2012"),'Result 2005-2012'!K357*SUM($AC$17:$AE$17)/3,IF(AND($M$1=2011,'Calculation sheet'!$AQ357="1999-2012"),'Result 2005-2012'!K357*SUM($AD$17:$AE$17)/2,IF(AND($M$1=2012,'Calculation sheet'!$AQ357="1999-2012"),'Result 2005-2012'!K357*$AE$17,""))))))))))))))))</f>
        <v/>
      </c>
      <c r="L357" s="12" t="str">
        <f>IF('Result 2005-2012'!$R357="","",IF($M$1=2005,'Result 2005-2012'!L357,IF(AND($M$1=2006,'Calculation sheet'!$AQ357="2005-2012"),'Result 2005-2012'!L357*SUM($Y$9:$AE$9)/7,IF(AND($M$1=2007,'Calculation sheet'!$AQ357="2005-2012"),'Result 2005-2012'!L357*SUM($Z$9:$AE$9)/6,IF(AND($M$1=2008,'Calculation sheet'!$AQ357="2005-2012"),'Result 2005-2012'!L357*SUM($AA$9:$AE$9)/5,IF(AND($M$1=2009,'Calculation sheet'!$AQ357="2005-2012"),'Result 2005-2012'!L357*SUM($AB$9:$AE$9)/4,IF(AND($M$1=2010,'Calculation sheet'!$AQ357="2005-2012"),'Result 2005-2012'!L357*SUM($AC$9:$AE$9)/3,IF(AND($M$1=2011,'Calculation sheet'!$AQ357="2005-2012"),'Result 2005-2012'!L357*SUM($AD$9:$AE$9)/2,IF(AND($M$1=2012,'Calculation sheet'!$AQ357="2005-2012"),'Result 2005-2012'!L357*$AE$9,IF(AND($M$1=2006,'Calculation sheet'!$AQ357="1999-2012"),'Result 2005-2012'!L357*SUM($Y$18:$AE$18)/7,IF(AND($M$1=2007,'Calculation sheet'!$AQ357="1999-2012"),'Result 2005-2012'!L357*SUM($Z$18:$AE$18)/6,IF(AND($M$1=2008,'Calculation sheet'!$AQ357="1999-2012"),'Result 2005-2012'!L357*SUM($AA$18:$AE$18)/5,IF(AND($M$1=2009,'Calculation sheet'!$AQ357="1999-2012"),'Result 2005-2012'!L357*SUM($AB$18:$AE$18)/4,IF(AND($M$1=2010,'Calculation sheet'!$AQ357="1999-2012"),'Result 2005-2012'!L357*SUM($AC$18:$AE$18)/3,IF(AND($M$1=2011,'Calculation sheet'!$AQ357="1999-2012"),'Result 2005-2012'!L357*SUM($AD$18:$AE$18)/2,IF(AND($M$1=2012,'Calculation sheet'!$AQ357="1999-2012"),'Result 2005-2012'!L357*$AE$18,""))))))))))))))))</f>
        <v/>
      </c>
      <c r="M357" s="12" t="str">
        <f t="shared" si="17"/>
        <v/>
      </c>
      <c r="N357" s="12" t="str">
        <f>IF('Result 2005-2012'!$R357="","",IF($M$1=2005,'Result 2005-2012'!N357,IF(AND($M$1=2006,'Calculation sheet'!$AQ357="2005-2012"),'Result 2005-2012'!N357*SUM($Y$10:$AE$10)/7,IF(AND($M$1=2007,'Calculation sheet'!$AQ357="2005-2012"),'Result 2005-2012'!N357*SUM($Z$10:$AE$10)/6,IF(AND($M$1=2008,'Calculation sheet'!$AQ357="2005-2012"),'Result 2005-2012'!N357*SUM($AA$10:$AE$10)/5,IF(AND($M$1=2009,'Calculation sheet'!$AQ357="2005-2012"),'Result 2005-2012'!N357*SUM($AB$10:$AE$10)/4,IF(AND($M$1=2010,'Calculation sheet'!$AQ357="2005-2012"),'Result 2005-2012'!N357*SUM($AC$10:$AE$10)/3,IF(AND($M$1=2011,'Calculation sheet'!$AQ357="2005-2012"),'Result 2005-2012'!N357*SUM($AD$10:$AE$10)/2,IF(AND($M$1=2012,'Calculation sheet'!$AQ357="2005-2012"),'Result 2005-2012'!N357*$AE$10,IF(AND($M$1=2006,'Calculation sheet'!$AQ357="1999-2012"),'Result 2005-2012'!N357*SUM($Y$16:$AE$16)/7,IF(AND($M$1=2007,'Calculation sheet'!$AQ357="1999-2012"),'Result 2005-2012'!N357*SUM($Z$16:$AE$16)/6,IF(AND($M$1=2008,'Calculation sheet'!$AQ357="1999-2012"),'Result 2005-2012'!N357*SUM($AA$16:$AE$16)/5,IF(AND($M$1=2009,'Calculation sheet'!$AQ357="1999-2012"),'Result 2005-2012'!N357*SUM($AB$16:$AE$16)/4,IF(AND($M$1=2010,'Calculation sheet'!$AQ357="1999-2012"),'Result 2005-2012'!N357*SUM($AC$16:$AE$16)/3,IF(AND($M$1=2011,'Calculation sheet'!$AQ357="1999-2012"),'Result 2005-2012'!N357*SUM($AD$16:$AE$16)/2,IF(AND($M$1=2012,'Calculation sheet'!$AQ357="1999-2012"),'Result 2005-2012'!N357*$AE$16,""))))))))))))))))</f>
        <v/>
      </c>
      <c r="O357" s="12" t="str">
        <f>IF('Result 2005-2012'!$R357="","",IF($M$1=2005,'Result 2005-2012'!O357,IF(AND($M$1=2006,'Calculation sheet'!$AQ357="2005-2012"),'Result 2005-2012'!O357*SUM($Y$10:$AE$10)/7,IF(AND($M$1=2007,'Calculation sheet'!$AQ357="2005-2012"),'Result 2005-2012'!O357*SUM($Z$10:$AE$10)/6,IF(AND($M$1=2008,'Calculation sheet'!$AQ357="2005-2012"),'Result 2005-2012'!O357*SUM($AA$10:$AE$10)/5,IF(AND($M$1=2009,'Calculation sheet'!$AQ357="2005-2012"),'Result 2005-2012'!O357*SUM($AB$10:$AE$10)/4,IF(AND($M$1=2010,'Calculation sheet'!$AQ357="2005-2012"),'Result 2005-2012'!O357*SUM($AC$10:$AE$10)/3,IF(AND($M$1=2011,'Calculation sheet'!$AQ357="2005-2012"),'Result 2005-2012'!O357*SUM($AD$10:$AE$10)/2,IF(AND($M$1=2012,'Calculation sheet'!$AQ357="2005-2012"),'Result 2005-2012'!O357*$AE$10,IF(AND($M$1=2006,'Calculation sheet'!$AQ357="1999-2012"),'Result 2005-2012'!O357*SUM($Y$16:$AE$16)/7,IF(AND($M$1=2007,'Calculation sheet'!$AQ357="1999-2012"),'Result 2005-2012'!O357*SUM($Z$16:$AE$16)/6,IF(AND($M$1=2008,'Calculation sheet'!$AQ357="1999-2012"),'Result 2005-2012'!O357*SUM($AA$16:$AE$16)/5,IF(AND($M$1=2009,'Calculation sheet'!$AQ357="1999-2012"),'Result 2005-2012'!O357*SUM($AB$16:$AE$16)/4,IF(AND($M$1=2010,'Calculation sheet'!$AQ357="1999-2012"),'Result 2005-2012'!O357*SUM($AC$16:$AE$16)/3,IF(AND($M$1=2011,'Calculation sheet'!$AQ357="1999-2012"),'Result 2005-2012'!O357*SUM($AD$16:$AE$16)/2,IF(AND($M$1=2012,'Calculation sheet'!$AQ357="1999-2012"),'Result 2005-2012'!O357*$AE$16,""))))))))))))))))</f>
        <v/>
      </c>
      <c r="P357" s="12" t="str">
        <f>IF('Result 2005-2012'!$R357="","",IF($M$1=2005,'Result 2005-2012'!P357,IF(AND($M$1=2006,'Calculation sheet'!$AQ357="2005-2012"),'Result 2005-2012'!P357*SUM($Y$11:$AE$11)/7,IF(AND($M$1=2007,'Calculation sheet'!$AQ357="2005-2012"),'Result 2005-2012'!P357*SUM($Z$11:$AE$11)/6,IF(AND($M$1=2008,'Calculation sheet'!$AQ357="2005-2012"),'Result 2005-2012'!P357*SUM($AA$11:$AE$11)/5,IF(AND($M$1=2009,'Calculation sheet'!$AQ357="2005-2012"),'Result 2005-2012'!P357*SUM($AB$11:$AE$11)/4,IF(AND($M$1=2010,'Calculation sheet'!$AQ357="2005-2012"),'Result 2005-2012'!P357*SUM($AC$11:$AE$11)/3,IF(AND($M$1=2011,'Calculation sheet'!$AQ357="2005-2012"),'Result 2005-2012'!P357*SUM($AD$11:$AE$11)/2,IF(AND($M$1=2012,'Calculation sheet'!$AQ357="2005-2012"),'Result 2005-2012'!P357*$AE$11,IF(AND($M$1=2006,'Calculation sheet'!$AQ357="1999-2012"),'Result 2005-2012'!P357*SUM($Y$16:$AE$16)/7,IF(AND($M$1=2007,'Calculation sheet'!$AQ357="1999-2012"),'Result 2005-2012'!P357*SUM($Z$16:$AE$16)/6,IF(AND($M$1=2008,'Calculation sheet'!$AQ357="1999-2012"),'Result 2005-2012'!P357*SUM($AA$16:$AE$16)/5,IF(AND($M$1=2009,'Calculation sheet'!$AQ357="1999-2012"),'Result 2005-2012'!P357*SUM($AB$16:$AE$16)/4,IF(AND($M$1=2010,'Calculation sheet'!$AQ357="1999-2012"),'Result 2005-2012'!P357*SUM($AC$16:$AE$16)/3,IF(AND($M$1=2011,'Calculation sheet'!$AQ357="1999-2012"),'Result 2005-2012'!P357*SUM($AD$16:$AE$16)/2,IF(AND($M$1=2012,'Calculation sheet'!$AQ357="1999-2012"),'Result 2005-2012'!P357*$AE$16,""))))))))))))))))</f>
        <v/>
      </c>
      <c r="Q357" s="12" t="str">
        <f t="shared" si="18"/>
        <v/>
      </c>
      <c r="R357" s="14" t="str">
        <f t="shared" si="19"/>
        <v/>
      </c>
    </row>
    <row r="358" spans="1:18" x14ac:dyDescent="0.3">
      <c r="A358" s="4" t="str">
        <f>IF('Input data'!A373="","",'Input data'!A373)</f>
        <v/>
      </c>
      <c r="B358" s="4" t="str">
        <f>IF('Input data'!B373="","",'Input data'!B373)</f>
        <v/>
      </c>
      <c r="C358" s="4" t="str">
        <f>IF('Input data'!C373="","",'Input data'!C373)</f>
        <v/>
      </c>
      <c r="D358" s="4" t="str">
        <f>IF('Input data'!D373="","",'Input data'!D373)</f>
        <v/>
      </c>
      <c r="E358" s="4" t="str">
        <f>IF('Input data'!E373="","",'Input data'!E373)</f>
        <v/>
      </c>
      <c r="F358" s="4" t="str">
        <f>IF('Input data'!F373="","",'Input data'!F373)</f>
        <v/>
      </c>
      <c r="G358" s="4">
        <f>IF('Input data'!G373="","",'Input data'!G373)</f>
        <v>0</v>
      </c>
      <c r="H358" s="4" t="str">
        <f>IF('Input data'!H373&gt;0.5,'Input data'!H373,"")</f>
        <v/>
      </c>
      <c r="I358" s="4" t="str">
        <f>IF('Input data'!I373="","",'Input data'!I373)</f>
        <v/>
      </c>
      <c r="J358" s="12" t="str">
        <f>IF('Result 2005-2012'!$R358="","",IF($M$1=2005,'Result 2005-2012'!J358,IF(AND($M$1=2006,'Calculation sheet'!$AQ358="2005-2012"),'Result 2005-2012'!J358*SUM($Y$7:$AE$7)/7,IF(AND($M$1=2007,'Calculation sheet'!$AQ358="2005-2012"),'Result 2005-2012'!J358*SUM($Z$7:$AE$7)/6,IF(AND($M$1=2008,'Calculation sheet'!$AQ358="2005-2012"),'Result 2005-2012'!J358*SUM($AA$7:$AE$7)/5,IF(AND($M$1=2009,'Calculation sheet'!$AQ358="2005-2012"),'Result 2005-2012'!J358*SUM($AB$7:$AE$7)/4,IF(AND($M$1=2010,'Calculation sheet'!$AQ358="2005-2012"),'Result 2005-2012'!J358*SUM($AC$7:$AE$7)/3,IF(AND($M$1=2011,'Calculation sheet'!$AQ358="2005-2012"),'Result 2005-2012'!J358*SUM($AD$7:$AE$7)/2,IF(AND($M$1=2012,'Calculation sheet'!$AQ358="2005-2012"),'Result 2005-2012'!J358*$AE$7,IF(AND($M$1=2006,'Calculation sheet'!$AQ358="1999-2012"),'Result 2005-2012'!J358*SUM($Y$16:$AE$16)/7,IF(AND($M$1=2007,'Calculation sheet'!$AQ358="1999-2012"),'Result 2005-2012'!J358*SUM($Z$16:$AE$16)/6,IF(AND($M$1=2008,'Calculation sheet'!$AQ358="1999-2012"),'Result 2005-2012'!J358*SUM($AA$16:$AE$16)/5,IF(AND($M$1=2009,'Calculation sheet'!$AQ358="1999-2012"),'Result 2005-2012'!J358*SUM($AB$16:$AE$16)/4,IF(AND($M$1=2010,'Calculation sheet'!$AQ358="1999-2012"),'Result 2005-2012'!J358*SUM($AC$16:$AE$16)/3,IF(AND($M$1=2011,'Calculation sheet'!$AQ358="1999-2012"),'Result 2005-2012'!J358*SUM($AD$16:$AE$16)/2,IF(AND($M$1=2012,'Calculation sheet'!$AQ358="1999-2012"),'Result 2005-2012'!J358*$AE$16,""))))))))))))))))</f>
        <v/>
      </c>
      <c r="K358" s="12" t="str">
        <f>IF('Result 2005-2012'!$R358="","",IF($M$1=2005,'Result 2005-2012'!K358,IF(AND($M$1=2006,'Calculation sheet'!$AQ358="2005-2012"),'Result 2005-2012'!K358*SUM($Y$8:$AE$8)/7,IF(AND($M$1=2007,'Calculation sheet'!$AQ358="2005-2012"),'Result 2005-2012'!K358*SUM($Z$8:$AE$8)/6,IF(AND($M$1=2008,'Calculation sheet'!$AQ358="2005-2012"),'Result 2005-2012'!K358*SUM($AA$8:$AE$8)/5,IF(AND($M$1=2009,'Calculation sheet'!$AQ358="2005-2012"),'Result 2005-2012'!K358*SUM($AB$8:$AE$8)/4,IF(AND($M$1=2010,'Calculation sheet'!$AQ358="2005-2012"),'Result 2005-2012'!K358*SUM($AC$8:$AE$8)/3,IF(AND($M$1=2011,'Calculation sheet'!$AQ358="2005-2012"),'Result 2005-2012'!K358*SUM($AD$8:$AE$8)/2,IF(AND($M$1=2012,'Calculation sheet'!$AQ358="2005-2012"),'Result 2005-2012'!K358*$AE$8,IF(AND($M$1=2006,'Calculation sheet'!$AQ358="1999-2012"),'Result 2005-2012'!K358*SUM($Y$17:$AE$17)/7,IF(AND($M$1=2007,'Calculation sheet'!$AQ358="1999-2012"),'Result 2005-2012'!K358*SUM($Z$17:$AE$17)/6,IF(AND($M$1=2008,'Calculation sheet'!$AQ358="1999-2012"),'Result 2005-2012'!K358*SUM($AA$17:$AE$17)/5,IF(AND($M$1=2009,'Calculation sheet'!$AQ358="1999-2012"),'Result 2005-2012'!K358*SUM($AB$17:$AE$17)/4,IF(AND($M$1=2010,'Calculation sheet'!$AQ358="1999-2012"),'Result 2005-2012'!K358*SUM($AC$17:$AE$17)/3,IF(AND($M$1=2011,'Calculation sheet'!$AQ358="1999-2012"),'Result 2005-2012'!K358*SUM($AD$17:$AE$17)/2,IF(AND($M$1=2012,'Calculation sheet'!$AQ358="1999-2012"),'Result 2005-2012'!K358*$AE$17,""))))))))))))))))</f>
        <v/>
      </c>
      <c r="L358" s="12" t="str">
        <f>IF('Result 2005-2012'!$R358="","",IF($M$1=2005,'Result 2005-2012'!L358,IF(AND($M$1=2006,'Calculation sheet'!$AQ358="2005-2012"),'Result 2005-2012'!L358*SUM($Y$9:$AE$9)/7,IF(AND($M$1=2007,'Calculation sheet'!$AQ358="2005-2012"),'Result 2005-2012'!L358*SUM($Z$9:$AE$9)/6,IF(AND($M$1=2008,'Calculation sheet'!$AQ358="2005-2012"),'Result 2005-2012'!L358*SUM($AA$9:$AE$9)/5,IF(AND($M$1=2009,'Calculation sheet'!$AQ358="2005-2012"),'Result 2005-2012'!L358*SUM($AB$9:$AE$9)/4,IF(AND($M$1=2010,'Calculation sheet'!$AQ358="2005-2012"),'Result 2005-2012'!L358*SUM($AC$9:$AE$9)/3,IF(AND($M$1=2011,'Calculation sheet'!$AQ358="2005-2012"),'Result 2005-2012'!L358*SUM($AD$9:$AE$9)/2,IF(AND($M$1=2012,'Calculation sheet'!$AQ358="2005-2012"),'Result 2005-2012'!L358*$AE$9,IF(AND($M$1=2006,'Calculation sheet'!$AQ358="1999-2012"),'Result 2005-2012'!L358*SUM($Y$18:$AE$18)/7,IF(AND($M$1=2007,'Calculation sheet'!$AQ358="1999-2012"),'Result 2005-2012'!L358*SUM($Z$18:$AE$18)/6,IF(AND($M$1=2008,'Calculation sheet'!$AQ358="1999-2012"),'Result 2005-2012'!L358*SUM($AA$18:$AE$18)/5,IF(AND($M$1=2009,'Calculation sheet'!$AQ358="1999-2012"),'Result 2005-2012'!L358*SUM($AB$18:$AE$18)/4,IF(AND($M$1=2010,'Calculation sheet'!$AQ358="1999-2012"),'Result 2005-2012'!L358*SUM($AC$18:$AE$18)/3,IF(AND($M$1=2011,'Calculation sheet'!$AQ358="1999-2012"),'Result 2005-2012'!L358*SUM($AD$18:$AE$18)/2,IF(AND($M$1=2012,'Calculation sheet'!$AQ358="1999-2012"),'Result 2005-2012'!L358*$AE$18,""))))))))))))))))</f>
        <v/>
      </c>
      <c r="M358" s="12" t="str">
        <f t="shared" si="17"/>
        <v/>
      </c>
      <c r="N358" s="12" t="str">
        <f>IF('Result 2005-2012'!$R358="","",IF($M$1=2005,'Result 2005-2012'!N358,IF(AND($M$1=2006,'Calculation sheet'!$AQ358="2005-2012"),'Result 2005-2012'!N358*SUM($Y$10:$AE$10)/7,IF(AND($M$1=2007,'Calculation sheet'!$AQ358="2005-2012"),'Result 2005-2012'!N358*SUM($Z$10:$AE$10)/6,IF(AND($M$1=2008,'Calculation sheet'!$AQ358="2005-2012"),'Result 2005-2012'!N358*SUM($AA$10:$AE$10)/5,IF(AND($M$1=2009,'Calculation sheet'!$AQ358="2005-2012"),'Result 2005-2012'!N358*SUM($AB$10:$AE$10)/4,IF(AND($M$1=2010,'Calculation sheet'!$AQ358="2005-2012"),'Result 2005-2012'!N358*SUM($AC$10:$AE$10)/3,IF(AND($M$1=2011,'Calculation sheet'!$AQ358="2005-2012"),'Result 2005-2012'!N358*SUM($AD$10:$AE$10)/2,IF(AND($M$1=2012,'Calculation sheet'!$AQ358="2005-2012"),'Result 2005-2012'!N358*$AE$10,IF(AND($M$1=2006,'Calculation sheet'!$AQ358="1999-2012"),'Result 2005-2012'!N358*SUM($Y$16:$AE$16)/7,IF(AND($M$1=2007,'Calculation sheet'!$AQ358="1999-2012"),'Result 2005-2012'!N358*SUM($Z$16:$AE$16)/6,IF(AND($M$1=2008,'Calculation sheet'!$AQ358="1999-2012"),'Result 2005-2012'!N358*SUM($AA$16:$AE$16)/5,IF(AND($M$1=2009,'Calculation sheet'!$AQ358="1999-2012"),'Result 2005-2012'!N358*SUM($AB$16:$AE$16)/4,IF(AND($M$1=2010,'Calculation sheet'!$AQ358="1999-2012"),'Result 2005-2012'!N358*SUM($AC$16:$AE$16)/3,IF(AND($M$1=2011,'Calculation sheet'!$AQ358="1999-2012"),'Result 2005-2012'!N358*SUM($AD$16:$AE$16)/2,IF(AND($M$1=2012,'Calculation sheet'!$AQ358="1999-2012"),'Result 2005-2012'!N358*$AE$16,""))))))))))))))))</f>
        <v/>
      </c>
      <c r="O358" s="12" t="str">
        <f>IF('Result 2005-2012'!$R358="","",IF($M$1=2005,'Result 2005-2012'!O358,IF(AND($M$1=2006,'Calculation sheet'!$AQ358="2005-2012"),'Result 2005-2012'!O358*SUM($Y$10:$AE$10)/7,IF(AND($M$1=2007,'Calculation sheet'!$AQ358="2005-2012"),'Result 2005-2012'!O358*SUM($Z$10:$AE$10)/6,IF(AND($M$1=2008,'Calculation sheet'!$AQ358="2005-2012"),'Result 2005-2012'!O358*SUM($AA$10:$AE$10)/5,IF(AND($M$1=2009,'Calculation sheet'!$AQ358="2005-2012"),'Result 2005-2012'!O358*SUM($AB$10:$AE$10)/4,IF(AND($M$1=2010,'Calculation sheet'!$AQ358="2005-2012"),'Result 2005-2012'!O358*SUM($AC$10:$AE$10)/3,IF(AND($M$1=2011,'Calculation sheet'!$AQ358="2005-2012"),'Result 2005-2012'!O358*SUM($AD$10:$AE$10)/2,IF(AND($M$1=2012,'Calculation sheet'!$AQ358="2005-2012"),'Result 2005-2012'!O358*$AE$10,IF(AND($M$1=2006,'Calculation sheet'!$AQ358="1999-2012"),'Result 2005-2012'!O358*SUM($Y$16:$AE$16)/7,IF(AND($M$1=2007,'Calculation sheet'!$AQ358="1999-2012"),'Result 2005-2012'!O358*SUM($Z$16:$AE$16)/6,IF(AND($M$1=2008,'Calculation sheet'!$AQ358="1999-2012"),'Result 2005-2012'!O358*SUM($AA$16:$AE$16)/5,IF(AND($M$1=2009,'Calculation sheet'!$AQ358="1999-2012"),'Result 2005-2012'!O358*SUM($AB$16:$AE$16)/4,IF(AND($M$1=2010,'Calculation sheet'!$AQ358="1999-2012"),'Result 2005-2012'!O358*SUM($AC$16:$AE$16)/3,IF(AND($M$1=2011,'Calculation sheet'!$AQ358="1999-2012"),'Result 2005-2012'!O358*SUM($AD$16:$AE$16)/2,IF(AND($M$1=2012,'Calculation sheet'!$AQ358="1999-2012"),'Result 2005-2012'!O358*$AE$16,""))))))))))))))))</f>
        <v/>
      </c>
      <c r="P358" s="12" t="str">
        <f>IF('Result 2005-2012'!$R358="","",IF($M$1=2005,'Result 2005-2012'!P358,IF(AND($M$1=2006,'Calculation sheet'!$AQ358="2005-2012"),'Result 2005-2012'!P358*SUM($Y$11:$AE$11)/7,IF(AND($M$1=2007,'Calculation sheet'!$AQ358="2005-2012"),'Result 2005-2012'!P358*SUM($Z$11:$AE$11)/6,IF(AND($M$1=2008,'Calculation sheet'!$AQ358="2005-2012"),'Result 2005-2012'!P358*SUM($AA$11:$AE$11)/5,IF(AND($M$1=2009,'Calculation sheet'!$AQ358="2005-2012"),'Result 2005-2012'!P358*SUM($AB$11:$AE$11)/4,IF(AND($M$1=2010,'Calculation sheet'!$AQ358="2005-2012"),'Result 2005-2012'!P358*SUM($AC$11:$AE$11)/3,IF(AND($M$1=2011,'Calculation sheet'!$AQ358="2005-2012"),'Result 2005-2012'!P358*SUM($AD$11:$AE$11)/2,IF(AND($M$1=2012,'Calculation sheet'!$AQ358="2005-2012"),'Result 2005-2012'!P358*$AE$11,IF(AND($M$1=2006,'Calculation sheet'!$AQ358="1999-2012"),'Result 2005-2012'!P358*SUM($Y$16:$AE$16)/7,IF(AND($M$1=2007,'Calculation sheet'!$AQ358="1999-2012"),'Result 2005-2012'!P358*SUM($Z$16:$AE$16)/6,IF(AND($M$1=2008,'Calculation sheet'!$AQ358="1999-2012"),'Result 2005-2012'!P358*SUM($AA$16:$AE$16)/5,IF(AND($M$1=2009,'Calculation sheet'!$AQ358="1999-2012"),'Result 2005-2012'!P358*SUM($AB$16:$AE$16)/4,IF(AND($M$1=2010,'Calculation sheet'!$AQ358="1999-2012"),'Result 2005-2012'!P358*SUM($AC$16:$AE$16)/3,IF(AND($M$1=2011,'Calculation sheet'!$AQ358="1999-2012"),'Result 2005-2012'!P358*SUM($AD$16:$AE$16)/2,IF(AND($M$1=2012,'Calculation sheet'!$AQ358="1999-2012"),'Result 2005-2012'!P358*$AE$16,""))))))))))))))))</f>
        <v/>
      </c>
      <c r="Q358" s="12" t="str">
        <f t="shared" si="18"/>
        <v/>
      </c>
      <c r="R358" s="14" t="str">
        <f t="shared" si="19"/>
        <v/>
      </c>
    </row>
    <row r="359" spans="1:18" x14ac:dyDescent="0.3">
      <c r="A359" s="4" t="str">
        <f>IF('Input data'!A374="","",'Input data'!A374)</f>
        <v/>
      </c>
      <c r="B359" s="4" t="str">
        <f>IF('Input data'!B374="","",'Input data'!B374)</f>
        <v/>
      </c>
      <c r="C359" s="4" t="str">
        <f>IF('Input data'!C374="","",'Input data'!C374)</f>
        <v/>
      </c>
      <c r="D359" s="4" t="str">
        <f>IF('Input data'!D374="","",'Input data'!D374)</f>
        <v/>
      </c>
      <c r="E359" s="4" t="str">
        <f>IF('Input data'!E374="","",'Input data'!E374)</f>
        <v/>
      </c>
      <c r="F359" s="4" t="str">
        <f>IF('Input data'!F374="","",'Input data'!F374)</f>
        <v/>
      </c>
      <c r="G359" s="4">
        <f>IF('Input data'!G374="","",'Input data'!G374)</f>
        <v>0</v>
      </c>
      <c r="H359" s="4" t="str">
        <f>IF('Input data'!H374&gt;0.5,'Input data'!H374,"")</f>
        <v/>
      </c>
      <c r="I359" s="4" t="str">
        <f>IF('Input data'!I374="","",'Input data'!I374)</f>
        <v/>
      </c>
      <c r="J359" s="12" t="str">
        <f>IF('Result 2005-2012'!$R359="","",IF($M$1=2005,'Result 2005-2012'!J359,IF(AND($M$1=2006,'Calculation sheet'!$AQ359="2005-2012"),'Result 2005-2012'!J359*SUM($Y$7:$AE$7)/7,IF(AND($M$1=2007,'Calculation sheet'!$AQ359="2005-2012"),'Result 2005-2012'!J359*SUM($Z$7:$AE$7)/6,IF(AND($M$1=2008,'Calculation sheet'!$AQ359="2005-2012"),'Result 2005-2012'!J359*SUM($AA$7:$AE$7)/5,IF(AND($M$1=2009,'Calculation sheet'!$AQ359="2005-2012"),'Result 2005-2012'!J359*SUM($AB$7:$AE$7)/4,IF(AND($M$1=2010,'Calculation sheet'!$AQ359="2005-2012"),'Result 2005-2012'!J359*SUM($AC$7:$AE$7)/3,IF(AND($M$1=2011,'Calculation sheet'!$AQ359="2005-2012"),'Result 2005-2012'!J359*SUM($AD$7:$AE$7)/2,IF(AND($M$1=2012,'Calculation sheet'!$AQ359="2005-2012"),'Result 2005-2012'!J359*$AE$7,IF(AND($M$1=2006,'Calculation sheet'!$AQ359="1999-2012"),'Result 2005-2012'!J359*SUM($Y$16:$AE$16)/7,IF(AND($M$1=2007,'Calculation sheet'!$AQ359="1999-2012"),'Result 2005-2012'!J359*SUM($Z$16:$AE$16)/6,IF(AND($M$1=2008,'Calculation sheet'!$AQ359="1999-2012"),'Result 2005-2012'!J359*SUM($AA$16:$AE$16)/5,IF(AND($M$1=2009,'Calculation sheet'!$AQ359="1999-2012"),'Result 2005-2012'!J359*SUM($AB$16:$AE$16)/4,IF(AND($M$1=2010,'Calculation sheet'!$AQ359="1999-2012"),'Result 2005-2012'!J359*SUM($AC$16:$AE$16)/3,IF(AND($M$1=2011,'Calculation sheet'!$AQ359="1999-2012"),'Result 2005-2012'!J359*SUM($AD$16:$AE$16)/2,IF(AND($M$1=2012,'Calculation sheet'!$AQ359="1999-2012"),'Result 2005-2012'!J359*$AE$16,""))))))))))))))))</f>
        <v/>
      </c>
      <c r="K359" s="12" t="str">
        <f>IF('Result 2005-2012'!$R359="","",IF($M$1=2005,'Result 2005-2012'!K359,IF(AND($M$1=2006,'Calculation sheet'!$AQ359="2005-2012"),'Result 2005-2012'!K359*SUM($Y$8:$AE$8)/7,IF(AND($M$1=2007,'Calculation sheet'!$AQ359="2005-2012"),'Result 2005-2012'!K359*SUM($Z$8:$AE$8)/6,IF(AND($M$1=2008,'Calculation sheet'!$AQ359="2005-2012"),'Result 2005-2012'!K359*SUM($AA$8:$AE$8)/5,IF(AND($M$1=2009,'Calculation sheet'!$AQ359="2005-2012"),'Result 2005-2012'!K359*SUM($AB$8:$AE$8)/4,IF(AND($M$1=2010,'Calculation sheet'!$AQ359="2005-2012"),'Result 2005-2012'!K359*SUM($AC$8:$AE$8)/3,IF(AND($M$1=2011,'Calculation sheet'!$AQ359="2005-2012"),'Result 2005-2012'!K359*SUM($AD$8:$AE$8)/2,IF(AND($M$1=2012,'Calculation sheet'!$AQ359="2005-2012"),'Result 2005-2012'!K359*$AE$8,IF(AND($M$1=2006,'Calculation sheet'!$AQ359="1999-2012"),'Result 2005-2012'!K359*SUM($Y$17:$AE$17)/7,IF(AND($M$1=2007,'Calculation sheet'!$AQ359="1999-2012"),'Result 2005-2012'!K359*SUM($Z$17:$AE$17)/6,IF(AND($M$1=2008,'Calculation sheet'!$AQ359="1999-2012"),'Result 2005-2012'!K359*SUM($AA$17:$AE$17)/5,IF(AND($M$1=2009,'Calculation sheet'!$AQ359="1999-2012"),'Result 2005-2012'!K359*SUM($AB$17:$AE$17)/4,IF(AND($M$1=2010,'Calculation sheet'!$AQ359="1999-2012"),'Result 2005-2012'!K359*SUM($AC$17:$AE$17)/3,IF(AND($M$1=2011,'Calculation sheet'!$AQ359="1999-2012"),'Result 2005-2012'!K359*SUM($AD$17:$AE$17)/2,IF(AND($M$1=2012,'Calculation sheet'!$AQ359="1999-2012"),'Result 2005-2012'!K359*$AE$17,""))))))))))))))))</f>
        <v/>
      </c>
      <c r="L359" s="12" t="str">
        <f>IF('Result 2005-2012'!$R359="","",IF($M$1=2005,'Result 2005-2012'!L359,IF(AND($M$1=2006,'Calculation sheet'!$AQ359="2005-2012"),'Result 2005-2012'!L359*SUM($Y$9:$AE$9)/7,IF(AND($M$1=2007,'Calculation sheet'!$AQ359="2005-2012"),'Result 2005-2012'!L359*SUM($Z$9:$AE$9)/6,IF(AND($M$1=2008,'Calculation sheet'!$AQ359="2005-2012"),'Result 2005-2012'!L359*SUM($AA$9:$AE$9)/5,IF(AND($M$1=2009,'Calculation sheet'!$AQ359="2005-2012"),'Result 2005-2012'!L359*SUM($AB$9:$AE$9)/4,IF(AND($M$1=2010,'Calculation sheet'!$AQ359="2005-2012"),'Result 2005-2012'!L359*SUM($AC$9:$AE$9)/3,IF(AND($M$1=2011,'Calculation sheet'!$AQ359="2005-2012"),'Result 2005-2012'!L359*SUM($AD$9:$AE$9)/2,IF(AND($M$1=2012,'Calculation sheet'!$AQ359="2005-2012"),'Result 2005-2012'!L359*$AE$9,IF(AND($M$1=2006,'Calculation sheet'!$AQ359="1999-2012"),'Result 2005-2012'!L359*SUM($Y$18:$AE$18)/7,IF(AND($M$1=2007,'Calculation sheet'!$AQ359="1999-2012"),'Result 2005-2012'!L359*SUM($Z$18:$AE$18)/6,IF(AND($M$1=2008,'Calculation sheet'!$AQ359="1999-2012"),'Result 2005-2012'!L359*SUM($AA$18:$AE$18)/5,IF(AND($M$1=2009,'Calculation sheet'!$AQ359="1999-2012"),'Result 2005-2012'!L359*SUM($AB$18:$AE$18)/4,IF(AND($M$1=2010,'Calculation sheet'!$AQ359="1999-2012"),'Result 2005-2012'!L359*SUM($AC$18:$AE$18)/3,IF(AND($M$1=2011,'Calculation sheet'!$AQ359="1999-2012"),'Result 2005-2012'!L359*SUM($AD$18:$AE$18)/2,IF(AND($M$1=2012,'Calculation sheet'!$AQ359="1999-2012"),'Result 2005-2012'!L359*$AE$18,""))))))))))))))))</f>
        <v/>
      </c>
      <c r="M359" s="12" t="str">
        <f t="shared" si="17"/>
        <v/>
      </c>
      <c r="N359" s="12" t="str">
        <f>IF('Result 2005-2012'!$R359="","",IF($M$1=2005,'Result 2005-2012'!N359,IF(AND($M$1=2006,'Calculation sheet'!$AQ359="2005-2012"),'Result 2005-2012'!N359*SUM($Y$10:$AE$10)/7,IF(AND($M$1=2007,'Calculation sheet'!$AQ359="2005-2012"),'Result 2005-2012'!N359*SUM($Z$10:$AE$10)/6,IF(AND($M$1=2008,'Calculation sheet'!$AQ359="2005-2012"),'Result 2005-2012'!N359*SUM($AA$10:$AE$10)/5,IF(AND($M$1=2009,'Calculation sheet'!$AQ359="2005-2012"),'Result 2005-2012'!N359*SUM($AB$10:$AE$10)/4,IF(AND($M$1=2010,'Calculation sheet'!$AQ359="2005-2012"),'Result 2005-2012'!N359*SUM($AC$10:$AE$10)/3,IF(AND($M$1=2011,'Calculation sheet'!$AQ359="2005-2012"),'Result 2005-2012'!N359*SUM($AD$10:$AE$10)/2,IF(AND($M$1=2012,'Calculation sheet'!$AQ359="2005-2012"),'Result 2005-2012'!N359*$AE$10,IF(AND($M$1=2006,'Calculation sheet'!$AQ359="1999-2012"),'Result 2005-2012'!N359*SUM($Y$16:$AE$16)/7,IF(AND($M$1=2007,'Calculation sheet'!$AQ359="1999-2012"),'Result 2005-2012'!N359*SUM($Z$16:$AE$16)/6,IF(AND($M$1=2008,'Calculation sheet'!$AQ359="1999-2012"),'Result 2005-2012'!N359*SUM($AA$16:$AE$16)/5,IF(AND($M$1=2009,'Calculation sheet'!$AQ359="1999-2012"),'Result 2005-2012'!N359*SUM($AB$16:$AE$16)/4,IF(AND($M$1=2010,'Calculation sheet'!$AQ359="1999-2012"),'Result 2005-2012'!N359*SUM($AC$16:$AE$16)/3,IF(AND($M$1=2011,'Calculation sheet'!$AQ359="1999-2012"),'Result 2005-2012'!N359*SUM($AD$16:$AE$16)/2,IF(AND($M$1=2012,'Calculation sheet'!$AQ359="1999-2012"),'Result 2005-2012'!N359*$AE$16,""))))))))))))))))</f>
        <v/>
      </c>
      <c r="O359" s="12" t="str">
        <f>IF('Result 2005-2012'!$R359="","",IF($M$1=2005,'Result 2005-2012'!O359,IF(AND($M$1=2006,'Calculation sheet'!$AQ359="2005-2012"),'Result 2005-2012'!O359*SUM($Y$10:$AE$10)/7,IF(AND($M$1=2007,'Calculation sheet'!$AQ359="2005-2012"),'Result 2005-2012'!O359*SUM($Z$10:$AE$10)/6,IF(AND($M$1=2008,'Calculation sheet'!$AQ359="2005-2012"),'Result 2005-2012'!O359*SUM($AA$10:$AE$10)/5,IF(AND($M$1=2009,'Calculation sheet'!$AQ359="2005-2012"),'Result 2005-2012'!O359*SUM($AB$10:$AE$10)/4,IF(AND($M$1=2010,'Calculation sheet'!$AQ359="2005-2012"),'Result 2005-2012'!O359*SUM($AC$10:$AE$10)/3,IF(AND($M$1=2011,'Calculation sheet'!$AQ359="2005-2012"),'Result 2005-2012'!O359*SUM($AD$10:$AE$10)/2,IF(AND($M$1=2012,'Calculation sheet'!$AQ359="2005-2012"),'Result 2005-2012'!O359*$AE$10,IF(AND($M$1=2006,'Calculation sheet'!$AQ359="1999-2012"),'Result 2005-2012'!O359*SUM($Y$16:$AE$16)/7,IF(AND($M$1=2007,'Calculation sheet'!$AQ359="1999-2012"),'Result 2005-2012'!O359*SUM($Z$16:$AE$16)/6,IF(AND($M$1=2008,'Calculation sheet'!$AQ359="1999-2012"),'Result 2005-2012'!O359*SUM($AA$16:$AE$16)/5,IF(AND($M$1=2009,'Calculation sheet'!$AQ359="1999-2012"),'Result 2005-2012'!O359*SUM($AB$16:$AE$16)/4,IF(AND($M$1=2010,'Calculation sheet'!$AQ359="1999-2012"),'Result 2005-2012'!O359*SUM($AC$16:$AE$16)/3,IF(AND($M$1=2011,'Calculation sheet'!$AQ359="1999-2012"),'Result 2005-2012'!O359*SUM($AD$16:$AE$16)/2,IF(AND($M$1=2012,'Calculation sheet'!$AQ359="1999-2012"),'Result 2005-2012'!O359*$AE$16,""))))))))))))))))</f>
        <v/>
      </c>
      <c r="P359" s="12" t="str">
        <f>IF('Result 2005-2012'!$R359="","",IF($M$1=2005,'Result 2005-2012'!P359,IF(AND($M$1=2006,'Calculation sheet'!$AQ359="2005-2012"),'Result 2005-2012'!P359*SUM($Y$11:$AE$11)/7,IF(AND($M$1=2007,'Calculation sheet'!$AQ359="2005-2012"),'Result 2005-2012'!P359*SUM($Z$11:$AE$11)/6,IF(AND($M$1=2008,'Calculation sheet'!$AQ359="2005-2012"),'Result 2005-2012'!P359*SUM($AA$11:$AE$11)/5,IF(AND($M$1=2009,'Calculation sheet'!$AQ359="2005-2012"),'Result 2005-2012'!P359*SUM($AB$11:$AE$11)/4,IF(AND($M$1=2010,'Calculation sheet'!$AQ359="2005-2012"),'Result 2005-2012'!P359*SUM($AC$11:$AE$11)/3,IF(AND($M$1=2011,'Calculation sheet'!$AQ359="2005-2012"),'Result 2005-2012'!P359*SUM($AD$11:$AE$11)/2,IF(AND($M$1=2012,'Calculation sheet'!$AQ359="2005-2012"),'Result 2005-2012'!P359*$AE$11,IF(AND($M$1=2006,'Calculation sheet'!$AQ359="1999-2012"),'Result 2005-2012'!P359*SUM($Y$16:$AE$16)/7,IF(AND($M$1=2007,'Calculation sheet'!$AQ359="1999-2012"),'Result 2005-2012'!P359*SUM($Z$16:$AE$16)/6,IF(AND($M$1=2008,'Calculation sheet'!$AQ359="1999-2012"),'Result 2005-2012'!P359*SUM($AA$16:$AE$16)/5,IF(AND($M$1=2009,'Calculation sheet'!$AQ359="1999-2012"),'Result 2005-2012'!P359*SUM($AB$16:$AE$16)/4,IF(AND($M$1=2010,'Calculation sheet'!$AQ359="1999-2012"),'Result 2005-2012'!P359*SUM($AC$16:$AE$16)/3,IF(AND($M$1=2011,'Calculation sheet'!$AQ359="1999-2012"),'Result 2005-2012'!P359*SUM($AD$16:$AE$16)/2,IF(AND($M$1=2012,'Calculation sheet'!$AQ359="1999-2012"),'Result 2005-2012'!P359*$AE$16,""))))))))))))))))</f>
        <v/>
      </c>
      <c r="Q359" s="12" t="str">
        <f t="shared" si="18"/>
        <v/>
      </c>
      <c r="R359" s="14" t="str">
        <f t="shared" si="19"/>
        <v/>
      </c>
    </row>
    <row r="360" spans="1:18" x14ac:dyDescent="0.3">
      <c r="A360" s="4" t="str">
        <f>IF('Input data'!A375="","",'Input data'!A375)</f>
        <v/>
      </c>
      <c r="B360" s="4" t="str">
        <f>IF('Input data'!B375="","",'Input data'!B375)</f>
        <v/>
      </c>
      <c r="C360" s="4" t="str">
        <f>IF('Input data'!C375="","",'Input data'!C375)</f>
        <v/>
      </c>
      <c r="D360" s="4" t="str">
        <f>IF('Input data'!D375="","",'Input data'!D375)</f>
        <v/>
      </c>
      <c r="E360" s="4" t="str">
        <f>IF('Input data'!E375="","",'Input data'!E375)</f>
        <v/>
      </c>
      <c r="F360" s="4" t="str">
        <f>IF('Input data'!F375="","",'Input data'!F375)</f>
        <v/>
      </c>
      <c r="G360" s="4">
        <f>IF('Input data'!G375="","",'Input data'!G375)</f>
        <v>0</v>
      </c>
      <c r="H360" s="4" t="str">
        <f>IF('Input data'!H375&gt;0.5,'Input data'!H375,"")</f>
        <v/>
      </c>
      <c r="I360" s="4" t="str">
        <f>IF('Input data'!I375="","",'Input data'!I375)</f>
        <v/>
      </c>
      <c r="J360" s="12" t="str">
        <f>IF('Result 2005-2012'!$R360="","",IF($M$1=2005,'Result 2005-2012'!J360,IF(AND($M$1=2006,'Calculation sheet'!$AQ360="2005-2012"),'Result 2005-2012'!J360*SUM($Y$7:$AE$7)/7,IF(AND($M$1=2007,'Calculation sheet'!$AQ360="2005-2012"),'Result 2005-2012'!J360*SUM($Z$7:$AE$7)/6,IF(AND($M$1=2008,'Calculation sheet'!$AQ360="2005-2012"),'Result 2005-2012'!J360*SUM($AA$7:$AE$7)/5,IF(AND($M$1=2009,'Calculation sheet'!$AQ360="2005-2012"),'Result 2005-2012'!J360*SUM($AB$7:$AE$7)/4,IF(AND($M$1=2010,'Calculation sheet'!$AQ360="2005-2012"),'Result 2005-2012'!J360*SUM($AC$7:$AE$7)/3,IF(AND($M$1=2011,'Calculation sheet'!$AQ360="2005-2012"),'Result 2005-2012'!J360*SUM($AD$7:$AE$7)/2,IF(AND($M$1=2012,'Calculation sheet'!$AQ360="2005-2012"),'Result 2005-2012'!J360*$AE$7,IF(AND($M$1=2006,'Calculation sheet'!$AQ360="1999-2012"),'Result 2005-2012'!J360*SUM($Y$16:$AE$16)/7,IF(AND($M$1=2007,'Calculation sheet'!$AQ360="1999-2012"),'Result 2005-2012'!J360*SUM($Z$16:$AE$16)/6,IF(AND($M$1=2008,'Calculation sheet'!$AQ360="1999-2012"),'Result 2005-2012'!J360*SUM($AA$16:$AE$16)/5,IF(AND($M$1=2009,'Calculation sheet'!$AQ360="1999-2012"),'Result 2005-2012'!J360*SUM($AB$16:$AE$16)/4,IF(AND($M$1=2010,'Calculation sheet'!$AQ360="1999-2012"),'Result 2005-2012'!J360*SUM($AC$16:$AE$16)/3,IF(AND($M$1=2011,'Calculation sheet'!$AQ360="1999-2012"),'Result 2005-2012'!J360*SUM($AD$16:$AE$16)/2,IF(AND($M$1=2012,'Calculation sheet'!$AQ360="1999-2012"),'Result 2005-2012'!J360*$AE$16,""))))))))))))))))</f>
        <v/>
      </c>
      <c r="K360" s="12" t="str">
        <f>IF('Result 2005-2012'!$R360="","",IF($M$1=2005,'Result 2005-2012'!K360,IF(AND($M$1=2006,'Calculation sheet'!$AQ360="2005-2012"),'Result 2005-2012'!K360*SUM($Y$8:$AE$8)/7,IF(AND($M$1=2007,'Calculation sheet'!$AQ360="2005-2012"),'Result 2005-2012'!K360*SUM($Z$8:$AE$8)/6,IF(AND($M$1=2008,'Calculation sheet'!$AQ360="2005-2012"),'Result 2005-2012'!K360*SUM($AA$8:$AE$8)/5,IF(AND($M$1=2009,'Calculation sheet'!$AQ360="2005-2012"),'Result 2005-2012'!K360*SUM($AB$8:$AE$8)/4,IF(AND($M$1=2010,'Calculation sheet'!$AQ360="2005-2012"),'Result 2005-2012'!K360*SUM($AC$8:$AE$8)/3,IF(AND($M$1=2011,'Calculation sheet'!$AQ360="2005-2012"),'Result 2005-2012'!K360*SUM($AD$8:$AE$8)/2,IF(AND($M$1=2012,'Calculation sheet'!$AQ360="2005-2012"),'Result 2005-2012'!K360*$AE$8,IF(AND($M$1=2006,'Calculation sheet'!$AQ360="1999-2012"),'Result 2005-2012'!K360*SUM($Y$17:$AE$17)/7,IF(AND($M$1=2007,'Calculation sheet'!$AQ360="1999-2012"),'Result 2005-2012'!K360*SUM($Z$17:$AE$17)/6,IF(AND($M$1=2008,'Calculation sheet'!$AQ360="1999-2012"),'Result 2005-2012'!K360*SUM($AA$17:$AE$17)/5,IF(AND($M$1=2009,'Calculation sheet'!$AQ360="1999-2012"),'Result 2005-2012'!K360*SUM($AB$17:$AE$17)/4,IF(AND($M$1=2010,'Calculation sheet'!$AQ360="1999-2012"),'Result 2005-2012'!K360*SUM($AC$17:$AE$17)/3,IF(AND($M$1=2011,'Calculation sheet'!$AQ360="1999-2012"),'Result 2005-2012'!K360*SUM($AD$17:$AE$17)/2,IF(AND($M$1=2012,'Calculation sheet'!$AQ360="1999-2012"),'Result 2005-2012'!K360*$AE$17,""))))))))))))))))</f>
        <v/>
      </c>
      <c r="L360" s="12" t="str">
        <f>IF('Result 2005-2012'!$R360="","",IF($M$1=2005,'Result 2005-2012'!L360,IF(AND($M$1=2006,'Calculation sheet'!$AQ360="2005-2012"),'Result 2005-2012'!L360*SUM($Y$9:$AE$9)/7,IF(AND($M$1=2007,'Calculation sheet'!$AQ360="2005-2012"),'Result 2005-2012'!L360*SUM($Z$9:$AE$9)/6,IF(AND($M$1=2008,'Calculation sheet'!$AQ360="2005-2012"),'Result 2005-2012'!L360*SUM($AA$9:$AE$9)/5,IF(AND($M$1=2009,'Calculation sheet'!$AQ360="2005-2012"),'Result 2005-2012'!L360*SUM($AB$9:$AE$9)/4,IF(AND($M$1=2010,'Calculation sheet'!$AQ360="2005-2012"),'Result 2005-2012'!L360*SUM($AC$9:$AE$9)/3,IF(AND($M$1=2011,'Calculation sheet'!$AQ360="2005-2012"),'Result 2005-2012'!L360*SUM($AD$9:$AE$9)/2,IF(AND($M$1=2012,'Calculation sheet'!$AQ360="2005-2012"),'Result 2005-2012'!L360*$AE$9,IF(AND($M$1=2006,'Calculation sheet'!$AQ360="1999-2012"),'Result 2005-2012'!L360*SUM($Y$18:$AE$18)/7,IF(AND($M$1=2007,'Calculation sheet'!$AQ360="1999-2012"),'Result 2005-2012'!L360*SUM($Z$18:$AE$18)/6,IF(AND($M$1=2008,'Calculation sheet'!$AQ360="1999-2012"),'Result 2005-2012'!L360*SUM($AA$18:$AE$18)/5,IF(AND($M$1=2009,'Calculation sheet'!$AQ360="1999-2012"),'Result 2005-2012'!L360*SUM($AB$18:$AE$18)/4,IF(AND($M$1=2010,'Calculation sheet'!$AQ360="1999-2012"),'Result 2005-2012'!L360*SUM($AC$18:$AE$18)/3,IF(AND($M$1=2011,'Calculation sheet'!$AQ360="1999-2012"),'Result 2005-2012'!L360*SUM($AD$18:$AE$18)/2,IF(AND($M$1=2012,'Calculation sheet'!$AQ360="1999-2012"),'Result 2005-2012'!L360*$AE$18,""))))))))))))))))</f>
        <v/>
      </c>
      <c r="M360" s="12" t="str">
        <f t="shared" si="17"/>
        <v/>
      </c>
      <c r="N360" s="12" t="str">
        <f>IF('Result 2005-2012'!$R360="","",IF($M$1=2005,'Result 2005-2012'!N360,IF(AND($M$1=2006,'Calculation sheet'!$AQ360="2005-2012"),'Result 2005-2012'!N360*SUM($Y$10:$AE$10)/7,IF(AND($M$1=2007,'Calculation sheet'!$AQ360="2005-2012"),'Result 2005-2012'!N360*SUM($Z$10:$AE$10)/6,IF(AND($M$1=2008,'Calculation sheet'!$AQ360="2005-2012"),'Result 2005-2012'!N360*SUM($AA$10:$AE$10)/5,IF(AND($M$1=2009,'Calculation sheet'!$AQ360="2005-2012"),'Result 2005-2012'!N360*SUM($AB$10:$AE$10)/4,IF(AND($M$1=2010,'Calculation sheet'!$AQ360="2005-2012"),'Result 2005-2012'!N360*SUM($AC$10:$AE$10)/3,IF(AND($M$1=2011,'Calculation sheet'!$AQ360="2005-2012"),'Result 2005-2012'!N360*SUM($AD$10:$AE$10)/2,IF(AND($M$1=2012,'Calculation sheet'!$AQ360="2005-2012"),'Result 2005-2012'!N360*$AE$10,IF(AND($M$1=2006,'Calculation sheet'!$AQ360="1999-2012"),'Result 2005-2012'!N360*SUM($Y$16:$AE$16)/7,IF(AND($M$1=2007,'Calculation sheet'!$AQ360="1999-2012"),'Result 2005-2012'!N360*SUM($Z$16:$AE$16)/6,IF(AND($M$1=2008,'Calculation sheet'!$AQ360="1999-2012"),'Result 2005-2012'!N360*SUM($AA$16:$AE$16)/5,IF(AND($M$1=2009,'Calculation sheet'!$AQ360="1999-2012"),'Result 2005-2012'!N360*SUM($AB$16:$AE$16)/4,IF(AND($M$1=2010,'Calculation sheet'!$AQ360="1999-2012"),'Result 2005-2012'!N360*SUM($AC$16:$AE$16)/3,IF(AND($M$1=2011,'Calculation sheet'!$AQ360="1999-2012"),'Result 2005-2012'!N360*SUM($AD$16:$AE$16)/2,IF(AND($M$1=2012,'Calculation sheet'!$AQ360="1999-2012"),'Result 2005-2012'!N360*$AE$16,""))))))))))))))))</f>
        <v/>
      </c>
      <c r="O360" s="12" t="str">
        <f>IF('Result 2005-2012'!$R360="","",IF($M$1=2005,'Result 2005-2012'!O360,IF(AND($M$1=2006,'Calculation sheet'!$AQ360="2005-2012"),'Result 2005-2012'!O360*SUM($Y$10:$AE$10)/7,IF(AND($M$1=2007,'Calculation sheet'!$AQ360="2005-2012"),'Result 2005-2012'!O360*SUM($Z$10:$AE$10)/6,IF(AND($M$1=2008,'Calculation sheet'!$AQ360="2005-2012"),'Result 2005-2012'!O360*SUM($AA$10:$AE$10)/5,IF(AND($M$1=2009,'Calculation sheet'!$AQ360="2005-2012"),'Result 2005-2012'!O360*SUM($AB$10:$AE$10)/4,IF(AND($M$1=2010,'Calculation sheet'!$AQ360="2005-2012"),'Result 2005-2012'!O360*SUM($AC$10:$AE$10)/3,IF(AND($M$1=2011,'Calculation sheet'!$AQ360="2005-2012"),'Result 2005-2012'!O360*SUM($AD$10:$AE$10)/2,IF(AND($M$1=2012,'Calculation sheet'!$AQ360="2005-2012"),'Result 2005-2012'!O360*$AE$10,IF(AND($M$1=2006,'Calculation sheet'!$AQ360="1999-2012"),'Result 2005-2012'!O360*SUM($Y$16:$AE$16)/7,IF(AND($M$1=2007,'Calculation sheet'!$AQ360="1999-2012"),'Result 2005-2012'!O360*SUM($Z$16:$AE$16)/6,IF(AND($M$1=2008,'Calculation sheet'!$AQ360="1999-2012"),'Result 2005-2012'!O360*SUM($AA$16:$AE$16)/5,IF(AND($M$1=2009,'Calculation sheet'!$AQ360="1999-2012"),'Result 2005-2012'!O360*SUM($AB$16:$AE$16)/4,IF(AND($M$1=2010,'Calculation sheet'!$AQ360="1999-2012"),'Result 2005-2012'!O360*SUM($AC$16:$AE$16)/3,IF(AND($M$1=2011,'Calculation sheet'!$AQ360="1999-2012"),'Result 2005-2012'!O360*SUM($AD$16:$AE$16)/2,IF(AND($M$1=2012,'Calculation sheet'!$AQ360="1999-2012"),'Result 2005-2012'!O360*$AE$16,""))))))))))))))))</f>
        <v/>
      </c>
      <c r="P360" s="12" t="str">
        <f>IF('Result 2005-2012'!$R360="","",IF($M$1=2005,'Result 2005-2012'!P360,IF(AND($M$1=2006,'Calculation sheet'!$AQ360="2005-2012"),'Result 2005-2012'!P360*SUM($Y$11:$AE$11)/7,IF(AND($M$1=2007,'Calculation sheet'!$AQ360="2005-2012"),'Result 2005-2012'!P360*SUM($Z$11:$AE$11)/6,IF(AND($M$1=2008,'Calculation sheet'!$AQ360="2005-2012"),'Result 2005-2012'!P360*SUM($AA$11:$AE$11)/5,IF(AND($M$1=2009,'Calculation sheet'!$AQ360="2005-2012"),'Result 2005-2012'!P360*SUM($AB$11:$AE$11)/4,IF(AND($M$1=2010,'Calculation sheet'!$AQ360="2005-2012"),'Result 2005-2012'!P360*SUM($AC$11:$AE$11)/3,IF(AND($M$1=2011,'Calculation sheet'!$AQ360="2005-2012"),'Result 2005-2012'!P360*SUM($AD$11:$AE$11)/2,IF(AND($M$1=2012,'Calculation sheet'!$AQ360="2005-2012"),'Result 2005-2012'!P360*$AE$11,IF(AND($M$1=2006,'Calculation sheet'!$AQ360="1999-2012"),'Result 2005-2012'!P360*SUM($Y$16:$AE$16)/7,IF(AND($M$1=2007,'Calculation sheet'!$AQ360="1999-2012"),'Result 2005-2012'!P360*SUM($Z$16:$AE$16)/6,IF(AND($M$1=2008,'Calculation sheet'!$AQ360="1999-2012"),'Result 2005-2012'!P360*SUM($AA$16:$AE$16)/5,IF(AND($M$1=2009,'Calculation sheet'!$AQ360="1999-2012"),'Result 2005-2012'!P360*SUM($AB$16:$AE$16)/4,IF(AND($M$1=2010,'Calculation sheet'!$AQ360="1999-2012"),'Result 2005-2012'!P360*SUM($AC$16:$AE$16)/3,IF(AND($M$1=2011,'Calculation sheet'!$AQ360="1999-2012"),'Result 2005-2012'!P360*SUM($AD$16:$AE$16)/2,IF(AND($M$1=2012,'Calculation sheet'!$AQ360="1999-2012"),'Result 2005-2012'!P360*$AE$16,""))))))))))))))))</f>
        <v/>
      </c>
      <c r="Q360" s="12" t="str">
        <f t="shared" si="18"/>
        <v/>
      </c>
      <c r="R360" s="14" t="str">
        <f t="shared" si="19"/>
        <v/>
      </c>
    </row>
    <row r="361" spans="1:18" x14ac:dyDescent="0.3">
      <c r="A361" s="4" t="str">
        <f>IF('Input data'!A376="","",'Input data'!A376)</f>
        <v/>
      </c>
      <c r="B361" s="4" t="str">
        <f>IF('Input data'!B376="","",'Input data'!B376)</f>
        <v/>
      </c>
      <c r="C361" s="4" t="str">
        <f>IF('Input data'!C376="","",'Input data'!C376)</f>
        <v/>
      </c>
      <c r="D361" s="4" t="str">
        <f>IF('Input data'!D376="","",'Input data'!D376)</f>
        <v/>
      </c>
      <c r="E361" s="4" t="str">
        <f>IF('Input data'!E376="","",'Input data'!E376)</f>
        <v/>
      </c>
      <c r="F361" s="4" t="str">
        <f>IF('Input data'!F376="","",'Input data'!F376)</f>
        <v/>
      </c>
      <c r="G361" s="4">
        <f>IF('Input data'!G376="","",'Input data'!G376)</f>
        <v>0</v>
      </c>
      <c r="H361" s="4" t="str">
        <f>IF('Input data'!H376&gt;0.5,'Input data'!H376,"")</f>
        <v/>
      </c>
      <c r="I361" s="4" t="str">
        <f>IF('Input data'!I376="","",'Input data'!I376)</f>
        <v/>
      </c>
      <c r="J361" s="12" t="str">
        <f>IF('Result 2005-2012'!$R361="","",IF($M$1=2005,'Result 2005-2012'!J361,IF(AND($M$1=2006,'Calculation sheet'!$AQ361="2005-2012"),'Result 2005-2012'!J361*SUM($Y$7:$AE$7)/7,IF(AND($M$1=2007,'Calculation sheet'!$AQ361="2005-2012"),'Result 2005-2012'!J361*SUM($Z$7:$AE$7)/6,IF(AND($M$1=2008,'Calculation sheet'!$AQ361="2005-2012"),'Result 2005-2012'!J361*SUM($AA$7:$AE$7)/5,IF(AND($M$1=2009,'Calculation sheet'!$AQ361="2005-2012"),'Result 2005-2012'!J361*SUM($AB$7:$AE$7)/4,IF(AND($M$1=2010,'Calculation sheet'!$AQ361="2005-2012"),'Result 2005-2012'!J361*SUM($AC$7:$AE$7)/3,IF(AND($M$1=2011,'Calculation sheet'!$AQ361="2005-2012"),'Result 2005-2012'!J361*SUM($AD$7:$AE$7)/2,IF(AND($M$1=2012,'Calculation sheet'!$AQ361="2005-2012"),'Result 2005-2012'!J361*$AE$7,IF(AND($M$1=2006,'Calculation sheet'!$AQ361="1999-2012"),'Result 2005-2012'!J361*SUM($Y$16:$AE$16)/7,IF(AND($M$1=2007,'Calculation sheet'!$AQ361="1999-2012"),'Result 2005-2012'!J361*SUM($Z$16:$AE$16)/6,IF(AND($M$1=2008,'Calculation sheet'!$AQ361="1999-2012"),'Result 2005-2012'!J361*SUM($AA$16:$AE$16)/5,IF(AND($M$1=2009,'Calculation sheet'!$AQ361="1999-2012"),'Result 2005-2012'!J361*SUM($AB$16:$AE$16)/4,IF(AND($M$1=2010,'Calculation sheet'!$AQ361="1999-2012"),'Result 2005-2012'!J361*SUM($AC$16:$AE$16)/3,IF(AND($M$1=2011,'Calculation sheet'!$AQ361="1999-2012"),'Result 2005-2012'!J361*SUM($AD$16:$AE$16)/2,IF(AND($M$1=2012,'Calculation sheet'!$AQ361="1999-2012"),'Result 2005-2012'!J361*$AE$16,""))))))))))))))))</f>
        <v/>
      </c>
      <c r="K361" s="12" t="str">
        <f>IF('Result 2005-2012'!$R361="","",IF($M$1=2005,'Result 2005-2012'!K361,IF(AND($M$1=2006,'Calculation sheet'!$AQ361="2005-2012"),'Result 2005-2012'!K361*SUM($Y$8:$AE$8)/7,IF(AND($M$1=2007,'Calculation sheet'!$AQ361="2005-2012"),'Result 2005-2012'!K361*SUM($Z$8:$AE$8)/6,IF(AND($M$1=2008,'Calculation sheet'!$AQ361="2005-2012"),'Result 2005-2012'!K361*SUM($AA$8:$AE$8)/5,IF(AND($M$1=2009,'Calculation sheet'!$AQ361="2005-2012"),'Result 2005-2012'!K361*SUM($AB$8:$AE$8)/4,IF(AND($M$1=2010,'Calculation sheet'!$AQ361="2005-2012"),'Result 2005-2012'!K361*SUM($AC$8:$AE$8)/3,IF(AND($M$1=2011,'Calculation sheet'!$AQ361="2005-2012"),'Result 2005-2012'!K361*SUM($AD$8:$AE$8)/2,IF(AND($M$1=2012,'Calculation sheet'!$AQ361="2005-2012"),'Result 2005-2012'!K361*$AE$8,IF(AND($M$1=2006,'Calculation sheet'!$AQ361="1999-2012"),'Result 2005-2012'!K361*SUM($Y$17:$AE$17)/7,IF(AND($M$1=2007,'Calculation sheet'!$AQ361="1999-2012"),'Result 2005-2012'!K361*SUM($Z$17:$AE$17)/6,IF(AND($M$1=2008,'Calculation sheet'!$AQ361="1999-2012"),'Result 2005-2012'!K361*SUM($AA$17:$AE$17)/5,IF(AND($M$1=2009,'Calculation sheet'!$AQ361="1999-2012"),'Result 2005-2012'!K361*SUM($AB$17:$AE$17)/4,IF(AND($M$1=2010,'Calculation sheet'!$AQ361="1999-2012"),'Result 2005-2012'!K361*SUM($AC$17:$AE$17)/3,IF(AND($M$1=2011,'Calculation sheet'!$AQ361="1999-2012"),'Result 2005-2012'!K361*SUM($AD$17:$AE$17)/2,IF(AND($M$1=2012,'Calculation sheet'!$AQ361="1999-2012"),'Result 2005-2012'!K361*$AE$17,""))))))))))))))))</f>
        <v/>
      </c>
      <c r="L361" s="12" t="str">
        <f>IF('Result 2005-2012'!$R361="","",IF($M$1=2005,'Result 2005-2012'!L361,IF(AND($M$1=2006,'Calculation sheet'!$AQ361="2005-2012"),'Result 2005-2012'!L361*SUM($Y$9:$AE$9)/7,IF(AND($M$1=2007,'Calculation sheet'!$AQ361="2005-2012"),'Result 2005-2012'!L361*SUM($Z$9:$AE$9)/6,IF(AND($M$1=2008,'Calculation sheet'!$AQ361="2005-2012"),'Result 2005-2012'!L361*SUM($AA$9:$AE$9)/5,IF(AND($M$1=2009,'Calculation sheet'!$AQ361="2005-2012"),'Result 2005-2012'!L361*SUM($AB$9:$AE$9)/4,IF(AND($M$1=2010,'Calculation sheet'!$AQ361="2005-2012"),'Result 2005-2012'!L361*SUM($AC$9:$AE$9)/3,IF(AND($M$1=2011,'Calculation sheet'!$AQ361="2005-2012"),'Result 2005-2012'!L361*SUM($AD$9:$AE$9)/2,IF(AND($M$1=2012,'Calculation sheet'!$AQ361="2005-2012"),'Result 2005-2012'!L361*$AE$9,IF(AND($M$1=2006,'Calculation sheet'!$AQ361="1999-2012"),'Result 2005-2012'!L361*SUM($Y$18:$AE$18)/7,IF(AND($M$1=2007,'Calculation sheet'!$AQ361="1999-2012"),'Result 2005-2012'!L361*SUM($Z$18:$AE$18)/6,IF(AND($M$1=2008,'Calculation sheet'!$AQ361="1999-2012"),'Result 2005-2012'!L361*SUM($AA$18:$AE$18)/5,IF(AND($M$1=2009,'Calculation sheet'!$AQ361="1999-2012"),'Result 2005-2012'!L361*SUM($AB$18:$AE$18)/4,IF(AND($M$1=2010,'Calculation sheet'!$AQ361="1999-2012"),'Result 2005-2012'!L361*SUM($AC$18:$AE$18)/3,IF(AND($M$1=2011,'Calculation sheet'!$AQ361="1999-2012"),'Result 2005-2012'!L361*SUM($AD$18:$AE$18)/2,IF(AND($M$1=2012,'Calculation sheet'!$AQ361="1999-2012"),'Result 2005-2012'!L361*$AE$18,""))))))))))))))))</f>
        <v/>
      </c>
      <c r="M361" s="12" t="str">
        <f t="shared" si="17"/>
        <v/>
      </c>
      <c r="N361" s="12" t="str">
        <f>IF('Result 2005-2012'!$R361="","",IF($M$1=2005,'Result 2005-2012'!N361,IF(AND($M$1=2006,'Calculation sheet'!$AQ361="2005-2012"),'Result 2005-2012'!N361*SUM($Y$10:$AE$10)/7,IF(AND($M$1=2007,'Calculation sheet'!$AQ361="2005-2012"),'Result 2005-2012'!N361*SUM($Z$10:$AE$10)/6,IF(AND($M$1=2008,'Calculation sheet'!$AQ361="2005-2012"),'Result 2005-2012'!N361*SUM($AA$10:$AE$10)/5,IF(AND($M$1=2009,'Calculation sheet'!$AQ361="2005-2012"),'Result 2005-2012'!N361*SUM($AB$10:$AE$10)/4,IF(AND($M$1=2010,'Calculation sheet'!$AQ361="2005-2012"),'Result 2005-2012'!N361*SUM($AC$10:$AE$10)/3,IF(AND($M$1=2011,'Calculation sheet'!$AQ361="2005-2012"),'Result 2005-2012'!N361*SUM($AD$10:$AE$10)/2,IF(AND($M$1=2012,'Calculation sheet'!$AQ361="2005-2012"),'Result 2005-2012'!N361*$AE$10,IF(AND($M$1=2006,'Calculation sheet'!$AQ361="1999-2012"),'Result 2005-2012'!N361*SUM($Y$16:$AE$16)/7,IF(AND($M$1=2007,'Calculation sheet'!$AQ361="1999-2012"),'Result 2005-2012'!N361*SUM($Z$16:$AE$16)/6,IF(AND($M$1=2008,'Calculation sheet'!$AQ361="1999-2012"),'Result 2005-2012'!N361*SUM($AA$16:$AE$16)/5,IF(AND($M$1=2009,'Calculation sheet'!$AQ361="1999-2012"),'Result 2005-2012'!N361*SUM($AB$16:$AE$16)/4,IF(AND($M$1=2010,'Calculation sheet'!$AQ361="1999-2012"),'Result 2005-2012'!N361*SUM($AC$16:$AE$16)/3,IF(AND($M$1=2011,'Calculation sheet'!$AQ361="1999-2012"),'Result 2005-2012'!N361*SUM($AD$16:$AE$16)/2,IF(AND($M$1=2012,'Calculation sheet'!$AQ361="1999-2012"),'Result 2005-2012'!N361*$AE$16,""))))))))))))))))</f>
        <v/>
      </c>
      <c r="O361" s="12" t="str">
        <f>IF('Result 2005-2012'!$R361="","",IF($M$1=2005,'Result 2005-2012'!O361,IF(AND($M$1=2006,'Calculation sheet'!$AQ361="2005-2012"),'Result 2005-2012'!O361*SUM($Y$10:$AE$10)/7,IF(AND($M$1=2007,'Calculation sheet'!$AQ361="2005-2012"),'Result 2005-2012'!O361*SUM($Z$10:$AE$10)/6,IF(AND($M$1=2008,'Calculation sheet'!$AQ361="2005-2012"),'Result 2005-2012'!O361*SUM($AA$10:$AE$10)/5,IF(AND($M$1=2009,'Calculation sheet'!$AQ361="2005-2012"),'Result 2005-2012'!O361*SUM($AB$10:$AE$10)/4,IF(AND($M$1=2010,'Calculation sheet'!$AQ361="2005-2012"),'Result 2005-2012'!O361*SUM($AC$10:$AE$10)/3,IF(AND($M$1=2011,'Calculation sheet'!$AQ361="2005-2012"),'Result 2005-2012'!O361*SUM($AD$10:$AE$10)/2,IF(AND($M$1=2012,'Calculation sheet'!$AQ361="2005-2012"),'Result 2005-2012'!O361*$AE$10,IF(AND($M$1=2006,'Calculation sheet'!$AQ361="1999-2012"),'Result 2005-2012'!O361*SUM($Y$16:$AE$16)/7,IF(AND($M$1=2007,'Calculation sheet'!$AQ361="1999-2012"),'Result 2005-2012'!O361*SUM($Z$16:$AE$16)/6,IF(AND($M$1=2008,'Calculation sheet'!$AQ361="1999-2012"),'Result 2005-2012'!O361*SUM($AA$16:$AE$16)/5,IF(AND($M$1=2009,'Calculation sheet'!$AQ361="1999-2012"),'Result 2005-2012'!O361*SUM($AB$16:$AE$16)/4,IF(AND($M$1=2010,'Calculation sheet'!$AQ361="1999-2012"),'Result 2005-2012'!O361*SUM($AC$16:$AE$16)/3,IF(AND($M$1=2011,'Calculation sheet'!$AQ361="1999-2012"),'Result 2005-2012'!O361*SUM($AD$16:$AE$16)/2,IF(AND($M$1=2012,'Calculation sheet'!$AQ361="1999-2012"),'Result 2005-2012'!O361*$AE$16,""))))))))))))))))</f>
        <v/>
      </c>
      <c r="P361" s="12" t="str">
        <f>IF('Result 2005-2012'!$R361="","",IF($M$1=2005,'Result 2005-2012'!P361,IF(AND($M$1=2006,'Calculation sheet'!$AQ361="2005-2012"),'Result 2005-2012'!P361*SUM($Y$11:$AE$11)/7,IF(AND($M$1=2007,'Calculation sheet'!$AQ361="2005-2012"),'Result 2005-2012'!P361*SUM($Z$11:$AE$11)/6,IF(AND($M$1=2008,'Calculation sheet'!$AQ361="2005-2012"),'Result 2005-2012'!P361*SUM($AA$11:$AE$11)/5,IF(AND($M$1=2009,'Calculation sheet'!$AQ361="2005-2012"),'Result 2005-2012'!P361*SUM($AB$11:$AE$11)/4,IF(AND($M$1=2010,'Calculation sheet'!$AQ361="2005-2012"),'Result 2005-2012'!P361*SUM($AC$11:$AE$11)/3,IF(AND($M$1=2011,'Calculation sheet'!$AQ361="2005-2012"),'Result 2005-2012'!P361*SUM($AD$11:$AE$11)/2,IF(AND($M$1=2012,'Calculation sheet'!$AQ361="2005-2012"),'Result 2005-2012'!P361*$AE$11,IF(AND($M$1=2006,'Calculation sheet'!$AQ361="1999-2012"),'Result 2005-2012'!P361*SUM($Y$16:$AE$16)/7,IF(AND($M$1=2007,'Calculation sheet'!$AQ361="1999-2012"),'Result 2005-2012'!P361*SUM($Z$16:$AE$16)/6,IF(AND($M$1=2008,'Calculation sheet'!$AQ361="1999-2012"),'Result 2005-2012'!P361*SUM($AA$16:$AE$16)/5,IF(AND($M$1=2009,'Calculation sheet'!$AQ361="1999-2012"),'Result 2005-2012'!P361*SUM($AB$16:$AE$16)/4,IF(AND($M$1=2010,'Calculation sheet'!$AQ361="1999-2012"),'Result 2005-2012'!P361*SUM($AC$16:$AE$16)/3,IF(AND($M$1=2011,'Calculation sheet'!$AQ361="1999-2012"),'Result 2005-2012'!P361*SUM($AD$16:$AE$16)/2,IF(AND($M$1=2012,'Calculation sheet'!$AQ361="1999-2012"),'Result 2005-2012'!P361*$AE$16,""))))))))))))))))</f>
        <v/>
      </c>
      <c r="Q361" s="12" t="str">
        <f t="shared" si="18"/>
        <v/>
      </c>
      <c r="R361" s="14" t="str">
        <f t="shared" si="19"/>
        <v/>
      </c>
    </row>
    <row r="362" spans="1:18" x14ac:dyDescent="0.3">
      <c r="A362" s="4" t="str">
        <f>IF('Input data'!A377="","",'Input data'!A377)</f>
        <v/>
      </c>
      <c r="B362" s="4" t="str">
        <f>IF('Input data'!B377="","",'Input data'!B377)</f>
        <v/>
      </c>
      <c r="C362" s="4" t="str">
        <f>IF('Input data'!C377="","",'Input data'!C377)</f>
        <v/>
      </c>
      <c r="D362" s="4" t="str">
        <f>IF('Input data'!D377="","",'Input data'!D377)</f>
        <v/>
      </c>
      <c r="E362" s="4" t="str">
        <f>IF('Input data'!E377="","",'Input data'!E377)</f>
        <v/>
      </c>
      <c r="F362" s="4" t="str">
        <f>IF('Input data'!F377="","",'Input data'!F377)</f>
        <v/>
      </c>
      <c r="G362" s="4">
        <f>IF('Input data'!G377="","",'Input data'!G377)</f>
        <v>0</v>
      </c>
      <c r="H362" s="4" t="str">
        <f>IF('Input data'!H377&gt;0.5,'Input data'!H377,"")</f>
        <v/>
      </c>
      <c r="I362" s="4" t="str">
        <f>IF('Input data'!I377="","",'Input data'!I377)</f>
        <v/>
      </c>
      <c r="J362" s="12" t="str">
        <f>IF('Result 2005-2012'!$R362="","",IF($M$1=2005,'Result 2005-2012'!J362,IF(AND($M$1=2006,'Calculation sheet'!$AQ362="2005-2012"),'Result 2005-2012'!J362*SUM($Y$7:$AE$7)/7,IF(AND($M$1=2007,'Calculation sheet'!$AQ362="2005-2012"),'Result 2005-2012'!J362*SUM($Z$7:$AE$7)/6,IF(AND($M$1=2008,'Calculation sheet'!$AQ362="2005-2012"),'Result 2005-2012'!J362*SUM($AA$7:$AE$7)/5,IF(AND($M$1=2009,'Calculation sheet'!$AQ362="2005-2012"),'Result 2005-2012'!J362*SUM($AB$7:$AE$7)/4,IF(AND($M$1=2010,'Calculation sheet'!$AQ362="2005-2012"),'Result 2005-2012'!J362*SUM($AC$7:$AE$7)/3,IF(AND($M$1=2011,'Calculation sheet'!$AQ362="2005-2012"),'Result 2005-2012'!J362*SUM($AD$7:$AE$7)/2,IF(AND($M$1=2012,'Calculation sheet'!$AQ362="2005-2012"),'Result 2005-2012'!J362*$AE$7,IF(AND($M$1=2006,'Calculation sheet'!$AQ362="1999-2012"),'Result 2005-2012'!J362*SUM($Y$16:$AE$16)/7,IF(AND($M$1=2007,'Calculation sheet'!$AQ362="1999-2012"),'Result 2005-2012'!J362*SUM($Z$16:$AE$16)/6,IF(AND($M$1=2008,'Calculation sheet'!$AQ362="1999-2012"),'Result 2005-2012'!J362*SUM($AA$16:$AE$16)/5,IF(AND($M$1=2009,'Calculation sheet'!$AQ362="1999-2012"),'Result 2005-2012'!J362*SUM($AB$16:$AE$16)/4,IF(AND($M$1=2010,'Calculation sheet'!$AQ362="1999-2012"),'Result 2005-2012'!J362*SUM($AC$16:$AE$16)/3,IF(AND($M$1=2011,'Calculation sheet'!$AQ362="1999-2012"),'Result 2005-2012'!J362*SUM($AD$16:$AE$16)/2,IF(AND($M$1=2012,'Calculation sheet'!$AQ362="1999-2012"),'Result 2005-2012'!J362*$AE$16,""))))))))))))))))</f>
        <v/>
      </c>
      <c r="K362" s="12" t="str">
        <f>IF('Result 2005-2012'!$R362="","",IF($M$1=2005,'Result 2005-2012'!K362,IF(AND($M$1=2006,'Calculation sheet'!$AQ362="2005-2012"),'Result 2005-2012'!K362*SUM($Y$8:$AE$8)/7,IF(AND($M$1=2007,'Calculation sheet'!$AQ362="2005-2012"),'Result 2005-2012'!K362*SUM($Z$8:$AE$8)/6,IF(AND($M$1=2008,'Calculation sheet'!$AQ362="2005-2012"),'Result 2005-2012'!K362*SUM($AA$8:$AE$8)/5,IF(AND($M$1=2009,'Calculation sheet'!$AQ362="2005-2012"),'Result 2005-2012'!K362*SUM($AB$8:$AE$8)/4,IF(AND($M$1=2010,'Calculation sheet'!$AQ362="2005-2012"),'Result 2005-2012'!K362*SUM($AC$8:$AE$8)/3,IF(AND($M$1=2011,'Calculation sheet'!$AQ362="2005-2012"),'Result 2005-2012'!K362*SUM($AD$8:$AE$8)/2,IF(AND($M$1=2012,'Calculation sheet'!$AQ362="2005-2012"),'Result 2005-2012'!K362*$AE$8,IF(AND($M$1=2006,'Calculation sheet'!$AQ362="1999-2012"),'Result 2005-2012'!K362*SUM($Y$17:$AE$17)/7,IF(AND($M$1=2007,'Calculation sheet'!$AQ362="1999-2012"),'Result 2005-2012'!K362*SUM($Z$17:$AE$17)/6,IF(AND($M$1=2008,'Calculation sheet'!$AQ362="1999-2012"),'Result 2005-2012'!K362*SUM($AA$17:$AE$17)/5,IF(AND($M$1=2009,'Calculation sheet'!$AQ362="1999-2012"),'Result 2005-2012'!K362*SUM($AB$17:$AE$17)/4,IF(AND($M$1=2010,'Calculation sheet'!$AQ362="1999-2012"),'Result 2005-2012'!K362*SUM($AC$17:$AE$17)/3,IF(AND($M$1=2011,'Calculation sheet'!$AQ362="1999-2012"),'Result 2005-2012'!K362*SUM($AD$17:$AE$17)/2,IF(AND($M$1=2012,'Calculation sheet'!$AQ362="1999-2012"),'Result 2005-2012'!K362*$AE$17,""))))))))))))))))</f>
        <v/>
      </c>
      <c r="L362" s="12" t="str">
        <f>IF('Result 2005-2012'!$R362="","",IF($M$1=2005,'Result 2005-2012'!L362,IF(AND($M$1=2006,'Calculation sheet'!$AQ362="2005-2012"),'Result 2005-2012'!L362*SUM($Y$9:$AE$9)/7,IF(AND($M$1=2007,'Calculation sheet'!$AQ362="2005-2012"),'Result 2005-2012'!L362*SUM($Z$9:$AE$9)/6,IF(AND($M$1=2008,'Calculation sheet'!$AQ362="2005-2012"),'Result 2005-2012'!L362*SUM($AA$9:$AE$9)/5,IF(AND($M$1=2009,'Calculation sheet'!$AQ362="2005-2012"),'Result 2005-2012'!L362*SUM($AB$9:$AE$9)/4,IF(AND($M$1=2010,'Calculation sheet'!$AQ362="2005-2012"),'Result 2005-2012'!L362*SUM($AC$9:$AE$9)/3,IF(AND($M$1=2011,'Calculation sheet'!$AQ362="2005-2012"),'Result 2005-2012'!L362*SUM($AD$9:$AE$9)/2,IF(AND($M$1=2012,'Calculation sheet'!$AQ362="2005-2012"),'Result 2005-2012'!L362*$AE$9,IF(AND($M$1=2006,'Calculation sheet'!$AQ362="1999-2012"),'Result 2005-2012'!L362*SUM($Y$18:$AE$18)/7,IF(AND($M$1=2007,'Calculation sheet'!$AQ362="1999-2012"),'Result 2005-2012'!L362*SUM($Z$18:$AE$18)/6,IF(AND($M$1=2008,'Calculation sheet'!$AQ362="1999-2012"),'Result 2005-2012'!L362*SUM($AA$18:$AE$18)/5,IF(AND($M$1=2009,'Calculation sheet'!$AQ362="1999-2012"),'Result 2005-2012'!L362*SUM($AB$18:$AE$18)/4,IF(AND($M$1=2010,'Calculation sheet'!$AQ362="1999-2012"),'Result 2005-2012'!L362*SUM($AC$18:$AE$18)/3,IF(AND($M$1=2011,'Calculation sheet'!$AQ362="1999-2012"),'Result 2005-2012'!L362*SUM($AD$18:$AE$18)/2,IF(AND($M$1=2012,'Calculation sheet'!$AQ362="1999-2012"),'Result 2005-2012'!L362*$AE$18,""))))))))))))))))</f>
        <v/>
      </c>
      <c r="M362" s="12" t="str">
        <f t="shared" si="17"/>
        <v/>
      </c>
      <c r="N362" s="12" t="str">
        <f>IF('Result 2005-2012'!$R362="","",IF($M$1=2005,'Result 2005-2012'!N362,IF(AND($M$1=2006,'Calculation sheet'!$AQ362="2005-2012"),'Result 2005-2012'!N362*SUM($Y$10:$AE$10)/7,IF(AND($M$1=2007,'Calculation sheet'!$AQ362="2005-2012"),'Result 2005-2012'!N362*SUM($Z$10:$AE$10)/6,IF(AND($M$1=2008,'Calculation sheet'!$AQ362="2005-2012"),'Result 2005-2012'!N362*SUM($AA$10:$AE$10)/5,IF(AND($M$1=2009,'Calculation sheet'!$AQ362="2005-2012"),'Result 2005-2012'!N362*SUM($AB$10:$AE$10)/4,IF(AND($M$1=2010,'Calculation sheet'!$AQ362="2005-2012"),'Result 2005-2012'!N362*SUM($AC$10:$AE$10)/3,IF(AND($M$1=2011,'Calculation sheet'!$AQ362="2005-2012"),'Result 2005-2012'!N362*SUM($AD$10:$AE$10)/2,IF(AND($M$1=2012,'Calculation sheet'!$AQ362="2005-2012"),'Result 2005-2012'!N362*$AE$10,IF(AND($M$1=2006,'Calculation sheet'!$AQ362="1999-2012"),'Result 2005-2012'!N362*SUM($Y$16:$AE$16)/7,IF(AND($M$1=2007,'Calculation sheet'!$AQ362="1999-2012"),'Result 2005-2012'!N362*SUM($Z$16:$AE$16)/6,IF(AND($M$1=2008,'Calculation sheet'!$AQ362="1999-2012"),'Result 2005-2012'!N362*SUM($AA$16:$AE$16)/5,IF(AND($M$1=2009,'Calculation sheet'!$AQ362="1999-2012"),'Result 2005-2012'!N362*SUM($AB$16:$AE$16)/4,IF(AND($M$1=2010,'Calculation sheet'!$AQ362="1999-2012"),'Result 2005-2012'!N362*SUM($AC$16:$AE$16)/3,IF(AND($M$1=2011,'Calculation sheet'!$AQ362="1999-2012"),'Result 2005-2012'!N362*SUM($AD$16:$AE$16)/2,IF(AND($M$1=2012,'Calculation sheet'!$AQ362="1999-2012"),'Result 2005-2012'!N362*$AE$16,""))))))))))))))))</f>
        <v/>
      </c>
      <c r="O362" s="12" t="str">
        <f>IF('Result 2005-2012'!$R362="","",IF($M$1=2005,'Result 2005-2012'!O362,IF(AND($M$1=2006,'Calculation sheet'!$AQ362="2005-2012"),'Result 2005-2012'!O362*SUM($Y$10:$AE$10)/7,IF(AND($M$1=2007,'Calculation sheet'!$AQ362="2005-2012"),'Result 2005-2012'!O362*SUM($Z$10:$AE$10)/6,IF(AND($M$1=2008,'Calculation sheet'!$AQ362="2005-2012"),'Result 2005-2012'!O362*SUM($AA$10:$AE$10)/5,IF(AND($M$1=2009,'Calculation sheet'!$AQ362="2005-2012"),'Result 2005-2012'!O362*SUM($AB$10:$AE$10)/4,IF(AND($M$1=2010,'Calculation sheet'!$AQ362="2005-2012"),'Result 2005-2012'!O362*SUM($AC$10:$AE$10)/3,IF(AND($M$1=2011,'Calculation sheet'!$AQ362="2005-2012"),'Result 2005-2012'!O362*SUM($AD$10:$AE$10)/2,IF(AND($M$1=2012,'Calculation sheet'!$AQ362="2005-2012"),'Result 2005-2012'!O362*$AE$10,IF(AND($M$1=2006,'Calculation sheet'!$AQ362="1999-2012"),'Result 2005-2012'!O362*SUM($Y$16:$AE$16)/7,IF(AND($M$1=2007,'Calculation sheet'!$AQ362="1999-2012"),'Result 2005-2012'!O362*SUM($Z$16:$AE$16)/6,IF(AND($M$1=2008,'Calculation sheet'!$AQ362="1999-2012"),'Result 2005-2012'!O362*SUM($AA$16:$AE$16)/5,IF(AND($M$1=2009,'Calculation sheet'!$AQ362="1999-2012"),'Result 2005-2012'!O362*SUM($AB$16:$AE$16)/4,IF(AND($M$1=2010,'Calculation sheet'!$AQ362="1999-2012"),'Result 2005-2012'!O362*SUM($AC$16:$AE$16)/3,IF(AND($M$1=2011,'Calculation sheet'!$AQ362="1999-2012"),'Result 2005-2012'!O362*SUM($AD$16:$AE$16)/2,IF(AND($M$1=2012,'Calculation sheet'!$AQ362="1999-2012"),'Result 2005-2012'!O362*$AE$16,""))))))))))))))))</f>
        <v/>
      </c>
      <c r="P362" s="12" t="str">
        <f>IF('Result 2005-2012'!$R362="","",IF($M$1=2005,'Result 2005-2012'!P362,IF(AND($M$1=2006,'Calculation sheet'!$AQ362="2005-2012"),'Result 2005-2012'!P362*SUM($Y$11:$AE$11)/7,IF(AND($M$1=2007,'Calculation sheet'!$AQ362="2005-2012"),'Result 2005-2012'!P362*SUM($Z$11:$AE$11)/6,IF(AND($M$1=2008,'Calculation sheet'!$AQ362="2005-2012"),'Result 2005-2012'!P362*SUM($AA$11:$AE$11)/5,IF(AND($M$1=2009,'Calculation sheet'!$AQ362="2005-2012"),'Result 2005-2012'!P362*SUM($AB$11:$AE$11)/4,IF(AND($M$1=2010,'Calculation sheet'!$AQ362="2005-2012"),'Result 2005-2012'!P362*SUM($AC$11:$AE$11)/3,IF(AND($M$1=2011,'Calculation sheet'!$AQ362="2005-2012"),'Result 2005-2012'!P362*SUM($AD$11:$AE$11)/2,IF(AND($M$1=2012,'Calculation sheet'!$AQ362="2005-2012"),'Result 2005-2012'!P362*$AE$11,IF(AND($M$1=2006,'Calculation sheet'!$AQ362="1999-2012"),'Result 2005-2012'!P362*SUM($Y$16:$AE$16)/7,IF(AND($M$1=2007,'Calculation sheet'!$AQ362="1999-2012"),'Result 2005-2012'!P362*SUM($Z$16:$AE$16)/6,IF(AND($M$1=2008,'Calculation sheet'!$AQ362="1999-2012"),'Result 2005-2012'!P362*SUM($AA$16:$AE$16)/5,IF(AND($M$1=2009,'Calculation sheet'!$AQ362="1999-2012"),'Result 2005-2012'!P362*SUM($AB$16:$AE$16)/4,IF(AND($M$1=2010,'Calculation sheet'!$AQ362="1999-2012"),'Result 2005-2012'!P362*SUM($AC$16:$AE$16)/3,IF(AND($M$1=2011,'Calculation sheet'!$AQ362="1999-2012"),'Result 2005-2012'!P362*SUM($AD$16:$AE$16)/2,IF(AND($M$1=2012,'Calculation sheet'!$AQ362="1999-2012"),'Result 2005-2012'!P362*$AE$16,""))))))))))))))))</f>
        <v/>
      </c>
      <c r="Q362" s="12" t="str">
        <f t="shared" si="18"/>
        <v/>
      </c>
      <c r="R362" s="14" t="str">
        <f t="shared" si="19"/>
        <v/>
      </c>
    </row>
    <row r="363" spans="1:18" x14ac:dyDescent="0.3">
      <c r="A363" s="4" t="str">
        <f>IF('Input data'!A378="","",'Input data'!A378)</f>
        <v/>
      </c>
      <c r="B363" s="4" t="str">
        <f>IF('Input data'!B378="","",'Input data'!B378)</f>
        <v/>
      </c>
      <c r="C363" s="4" t="str">
        <f>IF('Input data'!C378="","",'Input data'!C378)</f>
        <v/>
      </c>
      <c r="D363" s="4" t="str">
        <f>IF('Input data'!D378="","",'Input data'!D378)</f>
        <v/>
      </c>
      <c r="E363" s="4" t="str">
        <f>IF('Input data'!E378="","",'Input data'!E378)</f>
        <v/>
      </c>
      <c r="F363" s="4" t="str">
        <f>IF('Input data'!F378="","",'Input data'!F378)</f>
        <v/>
      </c>
      <c r="G363" s="4">
        <f>IF('Input data'!G378="","",'Input data'!G378)</f>
        <v>0</v>
      </c>
      <c r="H363" s="4" t="str">
        <f>IF('Input data'!H378&gt;0.5,'Input data'!H378,"")</f>
        <v/>
      </c>
      <c r="I363" s="4" t="str">
        <f>IF('Input data'!I378="","",'Input data'!I378)</f>
        <v/>
      </c>
      <c r="J363" s="12" t="str">
        <f>IF('Result 2005-2012'!$R363="","",IF($M$1=2005,'Result 2005-2012'!J363,IF(AND($M$1=2006,'Calculation sheet'!$AQ363="2005-2012"),'Result 2005-2012'!J363*SUM($Y$7:$AE$7)/7,IF(AND($M$1=2007,'Calculation sheet'!$AQ363="2005-2012"),'Result 2005-2012'!J363*SUM($Z$7:$AE$7)/6,IF(AND($M$1=2008,'Calculation sheet'!$AQ363="2005-2012"),'Result 2005-2012'!J363*SUM($AA$7:$AE$7)/5,IF(AND($M$1=2009,'Calculation sheet'!$AQ363="2005-2012"),'Result 2005-2012'!J363*SUM($AB$7:$AE$7)/4,IF(AND($M$1=2010,'Calculation sheet'!$AQ363="2005-2012"),'Result 2005-2012'!J363*SUM($AC$7:$AE$7)/3,IF(AND($M$1=2011,'Calculation sheet'!$AQ363="2005-2012"),'Result 2005-2012'!J363*SUM($AD$7:$AE$7)/2,IF(AND($M$1=2012,'Calculation sheet'!$AQ363="2005-2012"),'Result 2005-2012'!J363*$AE$7,IF(AND($M$1=2006,'Calculation sheet'!$AQ363="1999-2012"),'Result 2005-2012'!J363*SUM($Y$16:$AE$16)/7,IF(AND($M$1=2007,'Calculation sheet'!$AQ363="1999-2012"),'Result 2005-2012'!J363*SUM($Z$16:$AE$16)/6,IF(AND($M$1=2008,'Calculation sheet'!$AQ363="1999-2012"),'Result 2005-2012'!J363*SUM($AA$16:$AE$16)/5,IF(AND($M$1=2009,'Calculation sheet'!$AQ363="1999-2012"),'Result 2005-2012'!J363*SUM($AB$16:$AE$16)/4,IF(AND($M$1=2010,'Calculation sheet'!$AQ363="1999-2012"),'Result 2005-2012'!J363*SUM($AC$16:$AE$16)/3,IF(AND($M$1=2011,'Calculation sheet'!$AQ363="1999-2012"),'Result 2005-2012'!J363*SUM($AD$16:$AE$16)/2,IF(AND($M$1=2012,'Calculation sheet'!$AQ363="1999-2012"),'Result 2005-2012'!J363*$AE$16,""))))))))))))))))</f>
        <v/>
      </c>
      <c r="K363" s="12" t="str">
        <f>IF('Result 2005-2012'!$R363="","",IF($M$1=2005,'Result 2005-2012'!K363,IF(AND($M$1=2006,'Calculation sheet'!$AQ363="2005-2012"),'Result 2005-2012'!K363*SUM($Y$8:$AE$8)/7,IF(AND($M$1=2007,'Calculation sheet'!$AQ363="2005-2012"),'Result 2005-2012'!K363*SUM($Z$8:$AE$8)/6,IF(AND($M$1=2008,'Calculation sheet'!$AQ363="2005-2012"),'Result 2005-2012'!K363*SUM($AA$8:$AE$8)/5,IF(AND($M$1=2009,'Calculation sheet'!$AQ363="2005-2012"),'Result 2005-2012'!K363*SUM($AB$8:$AE$8)/4,IF(AND($M$1=2010,'Calculation sheet'!$AQ363="2005-2012"),'Result 2005-2012'!K363*SUM($AC$8:$AE$8)/3,IF(AND($M$1=2011,'Calculation sheet'!$AQ363="2005-2012"),'Result 2005-2012'!K363*SUM($AD$8:$AE$8)/2,IF(AND($M$1=2012,'Calculation sheet'!$AQ363="2005-2012"),'Result 2005-2012'!K363*$AE$8,IF(AND($M$1=2006,'Calculation sheet'!$AQ363="1999-2012"),'Result 2005-2012'!K363*SUM($Y$17:$AE$17)/7,IF(AND($M$1=2007,'Calculation sheet'!$AQ363="1999-2012"),'Result 2005-2012'!K363*SUM($Z$17:$AE$17)/6,IF(AND($M$1=2008,'Calculation sheet'!$AQ363="1999-2012"),'Result 2005-2012'!K363*SUM($AA$17:$AE$17)/5,IF(AND($M$1=2009,'Calculation sheet'!$AQ363="1999-2012"),'Result 2005-2012'!K363*SUM($AB$17:$AE$17)/4,IF(AND($M$1=2010,'Calculation sheet'!$AQ363="1999-2012"),'Result 2005-2012'!K363*SUM($AC$17:$AE$17)/3,IF(AND($M$1=2011,'Calculation sheet'!$AQ363="1999-2012"),'Result 2005-2012'!K363*SUM($AD$17:$AE$17)/2,IF(AND($M$1=2012,'Calculation sheet'!$AQ363="1999-2012"),'Result 2005-2012'!K363*$AE$17,""))))))))))))))))</f>
        <v/>
      </c>
      <c r="L363" s="12" t="str">
        <f>IF('Result 2005-2012'!$R363="","",IF($M$1=2005,'Result 2005-2012'!L363,IF(AND($M$1=2006,'Calculation sheet'!$AQ363="2005-2012"),'Result 2005-2012'!L363*SUM($Y$9:$AE$9)/7,IF(AND($M$1=2007,'Calculation sheet'!$AQ363="2005-2012"),'Result 2005-2012'!L363*SUM($Z$9:$AE$9)/6,IF(AND($M$1=2008,'Calculation sheet'!$AQ363="2005-2012"),'Result 2005-2012'!L363*SUM($AA$9:$AE$9)/5,IF(AND($M$1=2009,'Calculation sheet'!$AQ363="2005-2012"),'Result 2005-2012'!L363*SUM($AB$9:$AE$9)/4,IF(AND($M$1=2010,'Calculation sheet'!$AQ363="2005-2012"),'Result 2005-2012'!L363*SUM($AC$9:$AE$9)/3,IF(AND($M$1=2011,'Calculation sheet'!$AQ363="2005-2012"),'Result 2005-2012'!L363*SUM($AD$9:$AE$9)/2,IF(AND($M$1=2012,'Calculation sheet'!$AQ363="2005-2012"),'Result 2005-2012'!L363*$AE$9,IF(AND($M$1=2006,'Calculation sheet'!$AQ363="1999-2012"),'Result 2005-2012'!L363*SUM($Y$18:$AE$18)/7,IF(AND($M$1=2007,'Calculation sheet'!$AQ363="1999-2012"),'Result 2005-2012'!L363*SUM($Z$18:$AE$18)/6,IF(AND($M$1=2008,'Calculation sheet'!$AQ363="1999-2012"),'Result 2005-2012'!L363*SUM($AA$18:$AE$18)/5,IF(AND($M$1=2009,'Calculation sheet'!$AQ363="1999-2012"),'Result 2005-2012'!L363*SUM($AB$18:$AE$18)/4,IF(AND($M$1=2010,'Calculation sheet'!$AQ363="1999-2012"),'Result 2005-2012'!L363*SUM($AC$18:$AE$18)/3,IF(AND($M$1=2011,'Calculation sheet'!$AQ363="1999-2012"),'Result 2005-2012'!L363*SUM($AD$18:$AE$18)/2,IF(AND($M$1=2012,'Calculation sheet'!$AQ363="1999-2012"),'Result 2005-2012'!L363*$AE$18,""))))))))))))))))</f>
        <v/>
      </c>
      <c r="M363" s="12" t="str">
        <f t="shared" si="17"/>
        <v/>
      </c>
      <c r="N363" s="12" t="str">
        <f>IF('Result 2005-2012'!$R363="","",IF($M$1=2005,'Result 2005-2012'!N363,IF(AND($M$1=2006,'Calculation sheet'!$AQ363="2005-2012"),'Result 2005-2012'!N363*SUM($Y$10:$AE$10)/7,IF(AND($M$1=2007,'Calculation sheet'!$AQ363="2005-2012"),'Result 2005-2012'!N363*SUM($Z$10:$AE$10)/6,IF(AND($M$1=2008,'Calculation sheet'!$AQ363="2005-2012"),'Result 2005-2012'!N363*SUM($AA$10:$AE$10)/5,IF(AND($M$1=2009,'Calculation sheet'!$AQ363="2005-2012"),'Result 2005-2012'!N363*SUM($AB$10:$AE$10)/4,IF(AND($M$1=2010,'Calculation sheet'!$AQ363="2005-2012"),'Result 2005-2012'!N363*SUM($AC$10:$AE$10)/3,IF(AND($M$1=2011,'Calculation sheet'!$AQ363="2005-2012"),'Result 2005-2012'!N363*SUM($AD$10:$AE$10)/2,IF(AND($M$1=2012,'Calculation sheet'!$AQ363="2005-2012"),'Result 2005-2012'!N363*$AE$10,IF(AND($M$1=2006,'Calculation sheet'!$AQ363="1999-2012"),'Result 2005-2012'!N363*SUM($Y$16:$AE$16)/7,IF(AND($M$1=2007,'Calculation sheet'!$AQ363="1999-2012"),'Result 2005-2012'!N363*SUM($Z$16:$AE$16)/6,IF(AND($M$1=2008,'Calculation sheet'!$AQ363="1999-2012"),'Result 2005-2012'!N363*SUM($AA$16:$AE$16)/5,IF(AND($M$1=2009,'Calculation sheet'!$AQ363="1999-2012"),'Result 2005-2012'!N363*SUM($AB$16:$AE$16)/4,IF(AND($M$1=2010,'Calculation sheet'!$AQ363="1999-2012"),'Result 2005-2012'!N363*SUM($AC$16:$AE$16)/3,IF(AND($M$1=2011,'Calculation sheet'!$AQ363="1999-2012"),'Result 2005-2012'!N363*SUM($AD$16:$AE$16)/2,IF(AND($M$1=2012,'Calculation sheet'!$AQ363="1999-2012"),'Result 2005-2012'!N363*$AE$16,""))))))))))))))))</f>
        <v/>
      </c>
      <c r="O363" s="12" t="str">
        <f>IF('Result 2005-2012'!$R363="","",IF($M$1=2005,'Result 2005-2012'!O363,IF(AND($M$1=2006,'Calculation sheet'!$AQ363="2005-2012"),'Result 2005-2012'!O363*SUM($Y$10:$AE$10)/7,IF(AND($M$1=2007,'Calculation sheet'!$AQ363="2005-2012"),'Result 2005-2012'!O363*SUM($Z$10:$AE$10)/6,IF(AND($M$1=2008,'Calculation sheet'!$AQ363="2005-2012"),'Result 2005-2012'!O363*SUM($AA$10:$AE$10)/5,IF(AND($M$1=2009,'Calculation sheet'!$AQ363="2005-2012"),'Result 2005-2012'!O363*SUM($AB$10:$AE$10)/4,IF(AND($M$1=2010,'Calculation sheet'!$AQ363="2005-2012"),'Result 2005-2012'!O363*SUM($AC$10:$AE$10)/3,IF(AND($M$1=2011,'Calculation sheet'!$AQ363="2005-2012"),'Result 2005-2012'!O363*SUM($AD$10:$AE$10)/2,IF(AND($M$1=2012,'Calculation sheet'!$AQ363="2005-2012"),'Result 2005-2012'!O363*$AE$10,IF(AND($M$1=2006,'Calculation sheet'!$AQ363="1999-2012"),'Result 2005-2012'!O363*SUM($Y$16:$AE$16)/7,IF(AND($M$1=2007,'Calculation sheet'!$AQ363="1999-2012"),'Result 2005-2012'!O363*SUM($Z$16:$AE$16)/6,IF(AND($M$1=2008,'Calculation sheet'!$AQ363="1999-2012"),'Result 2005-2012'!O363*SUM($AA$16:$AE$16)/5,IF(AND($M$1=2009,'Calculation sheet'!$AQ363="1999-2012"),'Result 2005-2012'!O363*SUM($AB$16:$AE$16)/4,IF(AND($M$1=2010,'Calculation sheet'!$AQ363="1999-2012"),'Result 2005-2012'!O363*SUM($AC$16:$AE$16)/3,IF(AND($M$1=2011,'Calculation sheet'!$AQ363="1999-2012"),'Result 2005-2012'!O363*SUM($AD$16:$AE$16)/2,IF(AND($M$1=2012,'Calculation sheet'!$AQ363="1999-2012"),'Result 2005-2012'!O363*$AE$16,""))))))))))))))))</f>
        <v/>
      </c>
      <c r="P363" s="12" t="str">
        <f>IF('Result 2005-2012'!$R363="","",IF($M$1=2005,'Result 2005-2012'!P363,IF(AND($M$1=2006,'Calculation sheet'!$AQ363="2005-2012"),'Result 2005-2012'!P363*SUM($Y$11:$AE$11)/7,IF(AND($M$1=2007,'Calculation sheet'!$AQ363="2005-2012"),'Result 2005-2012'!P363*SUM($Z$11:$AE$11)/6,IF(AND($M$1=2008,'Calculation sheet'!$AQ363="2005-2012"),'Result 2005-2012'!P363*SUM($AA$11:$AE$11)/5,IF(AND($M$1=2009,'Calculation sheet'!$AQ363="2005-2012"),'Result 2005-2012'!P363*SUM($AB$11:$AE$11)/4,IF(AND($M$1=2010,'Calculation sheet'!$AQ363="2005-2012"),'Result 2005-2012'!P363*SUM($AC$11:$AE$11)/3,IF(AND($M$1=2011,'Calculation sheet'!$AQ363="2005-2012"),'Result 2005-2012'!P363*SUM($AD$11:$AE$11)/2,IF(AND($M$1=2012,'Calculation sheet'!$AQ363="2005-2012"),'Result 2005-2012'!P363*$AE$11,IF(AND($M$1=2006,'Calculation sheet'!$AQ363="1999-2012"),'Result 2005-2012'!P363*SUM($Y$16:$AE$16)/7,IF(AND($M$1=2007,'Calculation sheet'!$AQ363="1999-2012"),'Result 2005-2012'!P363*SUM($Z$16:$AE$16)/6,IF(AND($M$1=2008,'Calculation sheet'!$AQ363="1999-2012"),'Result 2005-2012'!P363*SUM($AA$16:$AE$16)/5,IF(AND($M$1=2009,'Calculation sheet'!$AQ363="1999-2012"),'Result 2005-2012'!P363*SUM($AB$16:$AE$16)/4,IF(AND($M$1=2010,'Calculation sheet'!$AQ363="1999-2012"),'Result 2005-2012'!P363*SUM($AC$16:$AE$16)/3,IF(AND($M$1=2011,'Calculation sheet'!$AQ363="1999-2012"),'Result 2005-2012'!P363*SUM($AD$16:$AE$16)/2,IF(AND($M$1=2012,'Calculation sheet'!$AQ363="1999-2012"),'Result 2005-2012'!P363*$AE$16,""))))))))))))))))</f>
        <v/>
      </c>
      <c r="Q363" s="12" t="str">
        <f t="shared" si="18"/>
        <v/>
      </c>
      <c r="R363" s="14" t="str">
        <f t="shared" si="19"/>
        <v/>
      </c>
    </row>
    <row r="364" spans="1:18" x14ac:dyDescent="0.3">
      <c r="A364" s="4" t="str">
        <f>IF('Input data'!A379="","",'Input data'!A379)</f>
        <v/>
      </c>
      <c r="B364" s="4" t="str">
        <f>IF('Input data'!B379="","",'Input data'!B379)</f>
        <v/>
      </c>
      <c r="C364" s="4" t="str">
        <f>IF('Input data'!C379="","",'Input data'!C379)</f>
        <v/>
      </c>
      <c r="D364" s="4" t="str">
        <f>IF('Input data'!D379="","",'Input data'!D379)</f>
        <v/>
      </c>
      <c r="E364" s="4" t="str">
        <f>IF('Input data'!E379="","",'Input data'!E379)</f>
        <v/>
      </c>
      <c r="F364" s="4" t="str">
        <f>IF('Input data'!F379="","",'Input data'!F379)</f>
        <v/>
      </c>
      <c r="G364" s="4">
        <f>IF('Input data'!G379="","",'Input data'!G379)</f>
        <v>0</v>
      </c>
      <c r="H364" s="4" t="str">
        <f>IF('Input data'!H379&gt;0.5,'Input data'!H379,"")</f>
        <v/>
      </c>
      <c r="I364" s="4" t="str">
        <f>IF('Input data'!I379="","",'Input data'!I379)</f>
        <v/>
      </c>
      <c r="J364" s="12" t="str">
        <f>IF('Result 2005-2012'!$R364="","",IF($M$1=2005,'Result 2005-2012'!J364,IF(AND($M$1=2006,'Calculation sheet'!$AQ364="2005-2012"),'Result 2005-2012'!J364*SUM($Y$7:$AE$7)/7,IF(AND($M$1=2007,'Calculation sheet'!$AQ364="2005-2012"),'Result 2005-2012'!J364*SUM($Z$7:$AE$7)/6,IF(AND($M$1=2008,'Calculation sheet'!$AQ364="2005-2012"),'Result 2005-2012'!J364*SUM($AA$7:$AE$7)/5,IF(AND($M$1=2009,'Calculation sheet'!$AQ364="2005-2012"),'Result 2005-2012'!J364*SUM($AB$7:$AE$7)/4,IF(AND($M$1=2010,'Calculation sheet'!$AQ364="2005-2012"),'Result 2005-2012'!J364*SUM($AC$7:$AE$7)/3,IF(AND($M$1=2011,'Calculation sheet'!$AQ364="2005-2012"),'Result 2005-2012'!J364*SUM($AD$7:$AE$7)/2,IF(AND($M$1=2012,'Calculation sheet'!$AQ364="2005-2012"),'Result 2005-2012'!J364*$AE$7,IF(AND($M$1=2006,'Calculation sheet'!$AQ364="1999-2012"),'Result 2005-2012'!J364*SUM($Y$16:$AE$16)/7,IF(AND($M$1=2007,'Calculation sheet'!$AQ364="1999-2012"),'Result 2005-2012'!J364*SUM($Z$16:$AE$16)/6,IF(AND($M$1=2008,'Calculation sheet'!$AQ364="1999-2012"),'Result 2005-2012'!J364*SUM($AA$16:$AE$16)/5,IF(AND($M$1=2009,'Calculation sheet'!$AQ364="1999-2012"),'Result 2005-2012'!J364*SUM($AB$16:$AE$16)/4,IF(AND($M$1=2010,'Calculation sheet'!$AQ364="1999-2012"),'Result 2005-2012'!J364*SUM($AC$16:$AE$16)/3,IF(AND($M$1=2011,'Calculation sheet'!$AQ364="1999-2012"),'Result 2005-2012'!J364*SUM($AD$16:$AE$16)/2,IF(AND($M$1=2012,'Calculation sheet'!$AQ364="1999-2012"),'Result 2005-2012'!J364*$AE$16,""))))))))))))))))</f>
        <v/>
      </c>
      <c r="K364" s="12" t="str">
        <f>IF('Result 2005-2012'!$R364="","",IF($M$1=2005,'Result 2005-2012'!K364,IF(AND($M$1=2006,'Calculation sheet'!$AQ364="2005-2012"),'Result 2005-2012'!K364*SUM($Y$8:$AE$8)/7,IF(AND($M$1=2007,'Calculation sheet'!$AQ364="2005-2012"),'Result 2005-2012'!K364*SUM($Z$8:$AE$8)/6,IF(AND($M$1=2008,'Calculation sheet'!$AQ364="2005-2012"),'Result 2005-2012'!K364*SUM($AA$8:$AE$8)/5,IF(AND($M$1=2009,'Calculation sheet'!$AQ364="2005-2012"),'Result 2005-2012'!K364*SUM($AB$8:$AE$8)/4,IF(AND($M$1=2010,'Calculation sheet'!$AQ364="2005-2012"),'Result 2005-2012'!K364*SUM($AC$8:$AE$8)/3,IF(AND($M$1=2011,'Calculation sheet'!$AQ364="2005-2012"),'Result 2005-2012'!K364*SUM($AD$8:$AE$8)/2,IF(AND($M$1=2012,'Calculation sheet'!$AQ364="2005-2012"),'Result 2005-2012'!K364*$AE$8,IF(AND($M$1=2006,'Calculation sheet'!$AQ364="1999-2012"),'Result 2005-2012'!K364*SUM($Y$17:$AE$17)/7,IF(AND($M$1=2007,'Calculation sheet'!$AQ364="1999-2012"),'Result 2005-2012'!K364*SUM($Z$17:$AE$17)/6,IF(AND($M$1=2008,'Calculation sheet'!$AQ364="1999-2012"),'Result 2005-2012'!K364*SUM($AA$17:$AE$17)/5,IF(AND($M$1=2009,'Calculation sheet'!$AQ364="1999-2012"),'Result 2005-2012'!K364*SUM($AB$17:$AE$17)/4,IF(AND($M$1=2010,'Calculation sheet'!$AQ364="1999-2012"),'Result 2005-2012'!K364*SUM($AC$17:$AE$17)/3,IF(AND($M$1=2011,'Calculation sheet'!$AQ364="1999-2012"),'Result 2005-2012'!K364*SUM($AD$17:$AE$17)/2,IF(AND($M$1=2012,'Calculation sheet'!$AQ364="1999-2012"),'Result 2005-2012'!K364*$AE$17,""))))))))))))))))</f>
        <v/>
      </c>
      <c r="L364" s="12" t="str">
        <f>IF('Result 2005-2012'!$R364="","",IF($M$1=2005,'Result 2005-2012'!L364,IF(AND($M$1=2006,'Calculation sheet'!$AQ364="2005-2012"),'Result 2005-2012'!L364*SUM($Y$9:$AE$9)/7,IF(AND($M$1=2007,'Calculation sheet'!$AQ364="2005-2012"),'Result 2005-2012'!L364*SUM($Z$9:$AE$9)/6,IF(AND($M$1=2008,'Calculation sheet'!$AQ364="2005-2012"),'Result 2005-2012'!L364*SUM($AA$9:$AE$9)/5,IF(AND($M$1=2009,'Calculation sheet'!$AQ364="2005-2012"),'Result 2005-2012'!L364*SUM($AB$9:$AE$9)/4,IF(AND($M$1=2010,'Calculation sheet'!$AQ364="2005-2012"),'Result 2005-2012'!L364*SUM($AC$9:$AE$9)/3,IF(AND($M$1=2011,'Calculation sheet'!$AQ364="2005-2012"),'Result 2005-2012'!L364*SUM($AD$9:$AE$9)/2,IF(AND($M$1=2012,'Calculation sheet'!$AQ364="2005-2012"),'Result 2005-2012'!L364*$AE$9,IF(AND($M$1=2006,'Calculation sheet'!$AQ364="1999-2012"),'Result 2005-2012'!L364*SUM($Y$18:$AE$18)/7,IF(AND($M$1=2007,'Calculation sheet'!$AQ364="1999-2012"),'Result 2005-2012'!L364*SUM($Z$18:$AE$18)/6,IF(AND($M$1=2008,'Calculation sheet'!$AQ364="1999-2012"),'Result 2005-2012'!L364*SUM($AA$18:$AE$18)/5,IF(AND($M$1=2009,'Calculation sheet'!$AQ364="1999-2012"),'Result 2005-2012'!L364*SUM($AB$18:$AE$18)/4,IF(AND($M$1=2010,'Calculation sheet'!$AQ364="1999-2012"),'Result 2005-2012'!L364*SUM($AC$18:$AE$18)/3,IF(AND($M$1=2011,'Calculation sheet'!$AQ364="1999-2012"),'Result 2005-2012'!L364*SUM($AD$18:$AE$18)/2,IF(AND($M$1=2012,'Calculation sheet'!$AQ364="1999-2012"),'Result 2005-2012'!L364*$AE$18,""))))))))))))))))</f>
        <v/>
      </c>
      <c r="M364" s="12" t="str">
        <f t="shared" si="17"/>
        <v/>
      </c>
      <c r="N364" s="12" t="str">
        <f>IF('Result 2005-2012'!$R364="","",IF($M$1=2005,'Result 2005-2012'!N364,IF(AND($M$1=2006,'Calculation sheet'!$AQ364="2005-2012"),'Result 2005-2012'!N364*SUM($Y$10:$AE$10)/7,IF(AND($M$1=2007,'Calculation sheet'!$AQ364="2005-2012"),'Result 2005-2012'!N364*SUM($Z$10:$AE$10)/6,IF(AND($M$1=2008,'Calculation sheet'!$AQ364="2005-2012"),'Result 2005-2012'!N364*SUM($AA$10:$AE$10)/5,IF(AND($M$1=2009,'Calculation sheet'!$AQ364="2005-2012"),'Result 2005-2012'!N364*SUM($AB$10:$AE$10)/4,IF(AND($M$1=2010,'Calculation sheet'!$AQ364="2005-2012"),'Result 2005-2012'!N364*SUM($AC$10:$AE$10)/3,IF(AND($M$1=2011,'Calculation sheet'!$AQ364="2005-2012"),'Result 2005-2012'!N364*SUM($AD$10:$AE$10)/2,IF(AND($M$1=2012,'Calculation sheet'!$AQ364="2005-2012"),'Result 2005-2012'!N364*$AE$10,IF(AND($M$1=2006,'Calculation sheet'!$AQ364="1999-2012"),'Result 2005-2012'!N364*SUM($Y$16:$AE$16)/7,IF(AND($M$1=2007,'Calculation sheet'!$AQ364="1999-2012"),'Result 2005-2012'!N364*SUM($Z$16:$AE$16)/6,IF(AND($M$1=2008,'Calculation sheet'!$AQ364="1999-2012"),'Result 2005-2012'!N364*SUM($AA$16:$AE$16)/5,IF(AND($M$1=2009,'Calculation sheet'!$AQ364="1999-2012"),'Result 2005-2012'!N364*SUM($AB$16:$AE$16)/4,IF(AND($M$1=2010,'Calculation sheet'!$AQ364="1999-2012"),'Result 2005-2012'!N364*SUM($AC$16:$AE$16)/3,IF(AND($M$1=2011,'Calculation sheet'!$AQ364="1999-2012"),'Result 2005-2012'!N364*SUM($AD$16:$AE$16)/2,IF(AND($M$1=2012,'Calculation sheet'!$AQ364="1999-2012"),'Result 2005-2012'!N364*$AE$16,""))))))))))))))))</f>
        <v/>
      </c>
      <c r="O364" s="12" t="str">
        <f>IF('Result 2005-2012'!$R364="","",IF($M$1=2005,'Result 2005-2012'!O364,IF(AND($M$1=2006,'Calculation sheet'!$AQ364="2005-2012"),'Result 2005-2012'!O364*SUM($Y$10:$AE$10)/7,IF(AND($M$1=2007,'Calculation sheet'!$AQ364="2005-2012"),'Result 2005-2012'!O364*SUM($Z$10:$AE$10)/6,IF(AND($M$1=2008,'Calculation sheet'!$AQ364="2005-2012"),'Result 2005-2012'!O364*SUM($AA$10:$AE$10)/5,IF(AND($M$1=2009,'Calculation sheet'!$AQ364="2005-2012"),'Result 2005-2012'!O364*SUM($AB$10:$AE$10)/4,IF(AND($M$1=2010,'Calculation sheet'!$AQ364="2005-2012"),'Result 2005-2012'!O364*SUM($AC$10:$AE$10)/3,IF(AND($M$1=2011,'Calculation sheet'!$AQ364="2005-2012"),'Result 2005-2012'!O364*SUM($AD$10:$AE$10)/2,IF(AND($M$1=2012,'Calculation sheet'!$AQ364="2005-2012"),'Result 2005-2012'!O364*$AE$10,IF(AND($M$1=2006,'Calculation sheet'!$AQ364="1999-2012"),'Result 2005-2012'!O364*SUM($Y$16:$AE$16)/7,IF(AND($M$1=2007,'Calculation sheet'!$AQ364="1999-2012"),'Result 2005-2012'!O364*SUM($Z$16:$AE$16)/6,IF(AND($M$1=2008,'Calculation sheet'!$AQ364="1999-2012"),'Result 2005-2012'!O364*SUM($AA$16:$AE$16)/5,IF(AND($M$1=2009,'Calculation sheet'!$AQ364="1999-2012"),'Result 2005-2012'!O364*SUM($AB$16:$AE$16)/4,IF(AND($M$1=2010,'Calculation sheet'!$AQ364="1999-2012"),'Result 2005-2012'!O364*SUM($AC$16:$AE$16)/3,IF(AND($M$1=2011,'Calculation sheet'!$AQ364="1999-2012"),'Result 2005-2012'!O364*SUM($AD$16:$AE$16)/2,IF(AND($M$1=2012,'Calculation sheet'!$AQ364="1999-2012"),'Result 2005-2012'!O364*$AE$16,""))))))))))))))))</f>
        <v/>
      </c>
      <c r="P364" s="12" t="str">
        <f>IF('Result 2005-2012'!$R364="","",IF($M$1=2005,'Result 2005-2012'!P364,IF(AND($M$1=2006,'Calculation sheet'!$AQ364="2005-2012"),'Result 2005-2012'!P364*SUM($Y$11:$AE$11)/7,IF(AND($M$1=2007,'Calculation sheet'!$AQ364="2005-2012"),'Result 2005-2012'!P364*SUM($Z$11:$AE$11)/6,IF(AND($M$1=2008,'Calculation sheet'!$AQ364="2005-2012"),'Result 2005-2012'!P364*SUM($AA$11:$AE$11)/5,IF(AND($M$1=2009,'Calculation sheet'!$AQ364="2005-2012"),'Result 2005-2012'!P364*SUM($AB$11:$AE$11)/4,IF(AND($M$1=2010,'Calculation sheet'!$AQ364="2005-2012"),'Result 2005-2012'!P364*SUM($AC$11:$AE$11)/3,IF(AND($M$1=2011,'Calculation sheet'!$AQ364="2005-2012"),'Result 2005-2012'!P364*SUM($AD$11:$AE$11)/2,IF(AND($M$1=2012,'Calculation sheet'!$AQ364="2005-2012"),'Result 2005-2012'!P364*$AE$11,IF(AND($M$1=2006,'Calculation sheet'!$AQ364="1999-2012"),'Result 2005-2012'!P364*SUM($Y$16:$AE$16)/7,IF(AND($M$1=2007,'Calculation sheet'!$AQ364="1999-2012"),'Result 2005-2012'!P364*SUM($Z$16:$AE$16)/6,IF(AND($M$1=2008,'Calculation sheet'!$AQ364="1999-2012"),'Result 2005-2012'!P364*SUM($AA$16:$AE$16)/5,IF(AND($M$1=2009,'Calculation sheet'!$AQ364="1999-2012"),'Result 2005-2012'!P364*SUM($AB$16:$AE$16)/4,IF(AND($M$1=2010,'Calculation sheet'!$AQ364="1999-2012"),'Result 2005-2012'!P364*SUM($AC$16:$AE$16)/3,IF(AND($M$1=2011,'Calculation sheet'!$AQ364="1999-2012"),'Result 2005-2012'!P364*SUM($AD$16:$AE$16)/2,IF(AND($M$1=2012,'Calculation sheet'!$AQ364="1999-2012"),'Result 2005-2012'!P364*$AE$16,""))))))))))))))))</f>
        <v/>
      </c>
      <c r="Q364" s="12" t="str">
        <f t="shared" si="18"/>
        <v/>
      </c>
      <c r="R364" s="14" t="str">
        <f t="shared" si="19"/>
        <v/>
      </c>
    </row>
    <row r="365" spans="1:18" x14ac:dyDescent="0.3">
      <c r="A365" s="4" t="str">
        <f>IF('Input data'!A380="","",'Input data'!A380)</f>
        <v/>
      </c>
      <c r="B365" s="4" t="str">
        <f>IF('Input data'!B380="","",'Input data'!B380)</f>
        <v/>
      </c>
      <c r="C365" s="4" t="str">
        <f>IF('Input data'!C380="","",'Input data'!C380)</f>
        <v/>
      </c>
      <c r="D365" s="4" t="str">
        <f>IF('Input data'!D380="","",'Input data'!D380)</f>
        <v/>
      </c>
      <c r="E365" s="4" t="str">
        <f>IF('Input data'!E380="","",'Input data'!E380)</f>
        <v/>
      </c>
      <c r="F365" s="4" t="str">
        <f>IF('Input data'!F380="","",'Input data'!F380)</f>
        <v/>
      </c>
      <c r="G365" s="4">
        <f>IF('Input data'!G380="","",'Input data'!G380)</f>
        <v>0</v>
      </c>
      <c r="H365" s="4" t="str">
        <f>IF('Input data'!H380&gt;0.5,'Input data'!H380,"")</f>
        <v/>
      </c>
      <c r="I365" s="4" t="str">
        <f>IF('Input data'!I380="","",'Input data'!I380)</f>
        <v/>
      </c>
      <c r="J365" s="12" t="str">
        <f>IF('Result 2005-2012'!$R365="","",IF($M$1=2005,'Result 2005-2012'!J365,IF(AND($M$1=2006,'Calculation sheet'!$AQ365="2005-2012"),'Result 2005-2012'!J365*SUM($Y$7:$AE$7)/7,IF(AND($M$1=2007,'Calculation sheet'!$AQ365="2005-2012"),'Result 2005-2012'!J365*SUM($Z$7:$AE$7)/6,IF(AND($M$1=2008,'Calculation sheet'!$AQ365="2005-2012"),'Result 2005-2012'!J365*SUM($AA$7:$AE$7)/5,IF(AND($M$1=2009,'Calculation sheet'!$AQ365="2005-2012"),'Result 2005-2012'!J365*SUM($AB$7:$AE$7)/4,IF(AND($M$1=2010,'Calculation sheet'!$AQ365="2005-2012"),'Result 2005-2012'!J365*SUM($AC$7:$AE$7)/3,IF(AND($M$1=2011,'Calculation sheet'!$AQ365="2005-2012"),'Result 2005-2012'!J365*SUM($AD$7:$AE$7)/2,IF(AND($M$1=2012,'Calculation sheet'!$AQ365="2005-2012"),'Result 2005-2012'!J365*$AE$7,IF(AND($M$1=2006,'Calculation sheet'!$AQ365="1999-2012"),'Result 2005-2012'!J365*SUM($Y$16:$AE$16)/7,IF(AND($M$1=2007,'Calculation sheet'!$AQ365="1999-2012"),'Result 2005-2012'!J365*SUM($Z$16:$AE$16)/6,IF(AND($M$1=2008,'Calculation sheet'!$AQ365="1999-2012"),'Result 2005-2012'!J365*SUM($AA$16:$AE$16)/5,IF(AND($M$1=2009,'Calculation sheet'!$AQ365="1999-2012"),'Result 2005-2012'!J365*SUM($AB$16:$AE$16)/4,IF(AND($M$1=2010,'Calculation sheet'!$AQ365="1999-2012"),'Result 2005-2012'!J365*SUM($AC$16:$AE$16)/3,IF(AND($M$1=2011,'Calculation sheet'!$AQ365="1999-2012"),'Result 2005-2012'!J365*SUM($AD$16:$AE$16)/2,IF(AND($M$1=2012,'Calculation sheet'!$AQ365="1999-2012"),'Result 2005-2012'!J365*$AE$16,""))))))))))))))))</f>
        <v/>
      </c>
      <c r="K365" s="12" t="str">
        <f>IF('Result 2005-2012'!$R365="","",IF($M$1=2005,'Result 2005-2012'!K365,IF(AND($M$1=2006,'Calculation sheet'!$AQ365="2005-2012"),'Result 2005-2012'!K365*SUM($Y$8:$AE$8)/7,IF(AND($M$1=2007,'Calculation sheet'!$AQ365="2005-2012"),'Result 2005-2012'!K365*SUM($Z$8:$AE$8)/6,IF(AND($M$1=2008,'Calculation sheet'!$AQ365="2005-2012"),'Result 2005-2012'!K365*SUM($AA$8:$AE$8)/5,IF(AND($M$1=2009,'Calculation sheet'!$AQ365="2005-2012"),'Result 2005-2012'!K365*SUM($AB$8:$AE$8)/4,IF(AND($M$1=2010,'Calculation sheet'!$AQ365="2005-2012"),'Result 2005-2012'!K365*SUM($AC$8:$AE$8)/3,IF(AND($M$1=2011,'Calculation sheet'!$AQ365="2005-2012"),'Result 2005-2012'!K365*SUM($AD$8:$AE$8)/2,IF(AND($M$1=2012,'Calculation sheet'!$AQ365="2005-2012"),'Result 2005-2012'!K365*$AE$8,IF(AND($M$1=2006,'Calculation sheet'!$AQ365="1999-2012"),'Result 2005-2012'!K365*SUM($Y$17:$AE$17)/7,IF(AND($M$1=2007,'Calculation sheet'!$AQ365="1999-2012"),'Result 2005-2012'!K365*SUM($Z$17:$AE$17)/6,IF(AND($M$1=2008,'Calculation sheet'!$AQ365="1999-2012"),'Result 2005-2012'!K365*SUM($AA$17:$AE$17)/5,IF(AND($M$1=2009,'Calculation sheet'!$AQ365="1999-2012"),'Result 2005-2012'!K365*SUM($AB$17:$AE$17)/4,IF(AND($M$1=2010,'Calculation sheet'!$AQ365="1999-2012"),'Result 2005-2012'!K365*SUM($AC$17:$AE$17)/3,IF(AND($M$1=2011,'Calculation sheet'!$AQ365="1999-2012"),'Result 2005-2012'!K365*SUM($AD$17:$AE$17)/2,IF(AND($M$1=2012,'Calculation sheet'!$AQ365="1999-2012"),'Result 2005-2012'!K365*$AE$17,""))))))))))))))))</f>
        <v/>
      </c>
      <c r="L365" s="12" t="str">
        <f>IF('Result 2005-2012'!$R365="","",IF($M$1=2005,'Result 2005-2012'!L365,IF(AND($M$1=2006,'Calculation sheet'!$AQ365="2005-2012"),'Result 2005-2012'!L365*SUM($Y$9:$AE$9)/7,IF(AND($M$1=2007,'Calculation sheet'!$AQ365="2005-2012"),'Result 2005-2012'!L365*SUM($Z$9:$AE$9)/6,IF(AND($M$1=2008,'Calculation sheet'!$AQ365="2005-2012"),'Result 2005-2012'!L365*SUM($AA$9:$AE$9)/5,IF(AND($M$1=2009,'Calculation sheet'!$AQ365="2005-2012"),'Result 2005-2012'!L365*SUM($AB$9:$AE$9)/4,IF(AND($M$1=2010,'Calculation sheet'!$AQ365="2005-2012"),'Result 2005-2012'!L365*SUM($AC$9:$AE$9)/3,IF(AND($M$1=2011,'Calculation sheet'!$AQ365="2005-2012"),'Result 2005-2012'!L365*SUM($AD$9:$AE$9)/2,IF(AND($M$1=2012,'Calculation sheet'!$AQ365="2005-2012"),'Result 2005-2012'!L365*$AE$9,IF(AND($M$1=2006,'Calculation sheet'!$AQ365="1999-2012"),'Result 2005-2012'!L365*SUM($Y$18:$AE$18)/7,IF(AND($M$1=2007,'Calculation sheet'!$AQ365="1999-2012"),'Result 2005-2012'!L365*SUM($Z$18:$AE$18)/6,IF(AND($M$1=2008,'Calculation sheet'!$AQ365="1999-2012"),'Result 2005-2012'!L365*SUM($AA$18:$AE$18)/5,IF(AND($M$1=2009,'Calculation sheet'!$AQ365="1999-2012"),'Result 2005-2012'!L365*SUM($AB$18:$AE$18)/4,IF(AND($M$1=2010,'Calculation sheet'!$AQ365="1999-2012"),'Result 2005-2012'!L365*SUM($AC$18:$AE$18)/3,IF(AND($M$1=2011,'Calculation sheet'!$AQ365="1999-2012"),'Result 2005-2012'!L365*SUM($AD$18:$AE$18)/2,IF(AND($M$1=2012,'Calculation sheet'!$AQ365="1999-2012"),'Result 2005-2012'!L365*$AE$18,""))))))))))))))))</f>
        <v/>
      </c>
      <c r="M365" s="12" t="str">
        <f t="shared" si="17"/>
        <v/>
      </c>
      <c r="N365" s="12" t="str">
        <f>IF('Result 2005-2012'!$R365="","",IF($M$1=2005,'Result 2005-2012'!N365,IF(AND($M$1=2006,'Calculation sheet'!$AQ365="2005-2012"),'Result 2005-2012'!N365*SUM($Y$10:$AE$10)/7,IF(AND($M$1=2007,'Calculation sheet'!$AQ365="2005-2012"),'Result 2005-2012'!N365*SUM($Z$10:$AE$10)/6,IF(AND($M$1=2008,'Calculation sheet'!$AQ365="2005-2012"),'Result 2005-2012'!N365*SUM($AA$10:$AE$10)/5,IF(AND($M$1=2009,'Calculation sheet'!$AQ365="2005-2012"),'Result 2005-2012'!N365*SUM($AB$10:$AE$10)/4,IF(AND($M$1=2010,'Calculation sheet'!$AQ365="2005-2012"),'Result 2005-2012'!N365*SUM($AC$10:$AE$10)/3,IF(AND($M$1=2011,'Calculation sheet'!$AQ365="2005-2012"),'Result 2005-2012'!N365*SUM($AD$10:$AE$10)/2,IF(AND($M$1=2012,'Calculation sheet'!$AQ365="2005-2012"),'Result 2005-2012'!N365*$AE$10,IF(AND($M$1=2006,'Calculation sheet'!$AQ365="1999-2012"),'Result 2005-2012'!N365*SUM($Y$16:$AE$16)/7,IF(AND($M$1=2007,'Calculation sheet'!$AQ365="1999-2012"),'Result 2005-2012'!N365*SUM($Z$16:$AE$16)/6,IF(AND($M$1=2008,'Calculation sheet'!$AQ365="1999-2012"),'Result 2005-2012'!N365*SUM($AA$16:$AE$16)/5,IF(AND($M$1=2009,'Calculation sheet'!$AQ365="1999-2012"),'Result 2005-2012'!N365*SUM($AB$16:$AE$16)/4,IF(AND($M$1=2010,'Calculation sheet'!$AQ365="1999-2012"),'Result 2005-2012'!N365*SUM($AC$16:$AE$16)/3,IF(AND($M$1=2011,'Calculation sheet'!$AQ365="1999-2012"),'Result 2005-2012'!N365*SUM($AD$16:$AE$16)/2,IF(AND($M$1=2012,'Calculation sheet'!$AQ365="1999-2012"),'Result 2005-2012'!N365*$AE$16,""))))))))))))))))</f>
        <v/>
      </c>
      <c r="O365" s="12" t="str">
        <f>IF('Result 2005-2012'!$R365="","",IF($M$1=2005,'Result 2005-2012'!O365,IF(AND($M$1=2006,'Calculation sheet'!$AQ365="2005-2012"),'Result 2005-2012'!O365*SUM($Y$10:$AE$10)/7,IF(AND($M$1=2007,'Calculation sheet'!$AQ365="2005-2012"),'Result 2005-2012'!O365*SUM($Z$10:$AE$10)/6,IF(AND($M$1=2008,'Calculation sheet'!$AQ365="2005-2012"),'Result 2005-2012'!O365*SUM($AA$10:$AE$10)/5,IF(AND($M$1=2009,'Calculation sheet'!$AQ365="2005-2012"),'Result 2005-2012'!O365*SUM($AB$10:$AE$10)/4,IF(AND($M$1=2010,'Calculation sheet'!$AQ365="2005-2012"),'Result 2005-2012'!O365*SUM($AC$10:$AE$10)/3,IF(AND($M$1=2011,'Calculation sheet'!$AQ365="2005-2012"),'Result 2005-2012'!O365*SUM($AD$10:$AE$10)/2,IF(AND($M$1=2012,'Calculation sheet'!$AQ365="2005-2012"),'Result 2005-2012'!O365*$AE$10,IF(AND($M$1=2006,'Calculation sheet'!$AQ365="1999-2012"),'Result 2005-2012'!O365*SUM($Y$16:$AE$16)/7,IF(AND($M$1=2007,'Calculation sheet'!$AQ365="1999-2012"),'Result 2005-2012'!O365*SUM($Z$16:$AE$16)/6,IF(AND($M$1=2008,'Calculation sheet'!$AQ365="1999-2012"),'Result 2005-2012'!O365*SUM($AA$16:$AE$16)/5,IF(AND($M$1=2009,'Calculation sheet'!$AQ365="1999-2012"),'Result 2005-2012'!O365*SUM($AB$16:$AE$16)/4,IF(AND($M$1=2010,'Calculation sheet'!$AQ365="1999-2012"),'Result 2005-2012'!O365*SUM($AC$16:$AE$16)/3,IF(AND($M$1=2011,'Calculation sheet'!$AQ365="1999-2012"),'Result 2005-2012'!O365*SUM($AD$16:$AE$16)/2,IF(AND($M$1=2012,'Calculation sheet'!$AQ365="1999-2012"),'Result 2005-2012'!O365*$AE$16,""))))))))))))))))</f>
        <v/>
      </c>
      <c r="P365" s="12" t="str">
        <f>IF('Result 2005-2012'!$R365="","",IF($M$1=2005,'Result 2005-2012'!P365,IF(AND($M$1=2006,'Calculation sheet'!$AQ365="2005-2012"),'Result 2005-2012'!P365*SUM($Y$11:$AE$11)/7,IF(AND($M$1=2007,'Calculation sheet'!$AQ365="2005-2012"),'Result 2005-2012'!P365*SUM($Z$11:$AE$11)/6,IF(AND($M$1=2008,'Calculation sheet'!$AQ365="2005-2012"),'Result 2005-2012'!P365*SUM($AA$11:$AE$11)/5,IF(AND($M$1=2009,'Calculation sheet'!$AQ365="2005-2012"),'Result 2005-2012'!P365*SUM($AB$11:$AE$11)/4,IF(AND($M$1=2010,'Calculation sheet'!$AQ365="2005-2012"),'Result 2005-2012'!P365*SUM($AC$11:$AE$11)/3,IF(AND($M$1=2011,'Calculation sheet'!$AQ365="2005-2012"),'Result 2005-2012'!P365*SUM($AD$11:$AE$11)/2,IF(AND($M$1=2012,'Calculation sheet'!$AQ365="2005-2012"),'Result 2005-2012'!P365*$AE$11,IF(AND($M$1=2006,'Calculation sheet'!$AQ365="1999-2012"),'Result 2005-2012'!P365*SUM($Y$16:$AE$16)/7,IF(AND($M$1=2007,'Calculation sheet'!$AQ365="1999-2012"),'Result 2005-2012'!P365*SUM($Z$16:$AE$16)/6,IF(AND($M$1=2008,'Calculation sheet'!$AQ365="1999-2012"),'Result 2005-2012'!P365*SUM($AA$16:$AE$16)/5,IF(AND($M$1=2009,'Calculation sheet'!$AQ365="1999-2012"),'Result 2005-2012'!P365*SUM($AB$16:$AE$16)/4,IF(AND($M$1=2010,'Calculation sheet'!$AQ365="1999-2012"),'Result 2005-2012'!P365*SUM($AC$16:$AE$16)/3,IF(AND($M$1=2011,'Calculation sheet'!$AQ365="1999-2012"),'Result 2005-2012'!P365*SUM($AD$16:$AE$16)/2,IF(AND($M$1=2012,'Calculation sheet'!$AQ365="1999-2012"),'Result 2005-2012'!P365*$AE$16,""))))))))))))))))</f>
        <v/>
      </c>
      <c r="Q365" s="12" t="str">
        <f t="shared" si="18"/>
        <v/>
      </c>
      <c r="R365" s="14" t="str">
        <f t="shared" si="19"/>
        <v/>
      </c>
    </row>
    <row r="366" spans="1:18" x14ac:dyDescent="0.3">
      <c r="A366" s="4" t="str">
        <f>IF('Input data'!A381="","",'Input data'!A381)</f>
        <v/>
      </c>
      <c r="B366" s="4" t="str">
        <f>IF('Input data'!B381="","",'Input data'!B381)</f>
        <v/>
      </c>
      <c r="C366" s="4" t="str">
        <f>IF('Input data'!C381="","",'Input data'!C381)</f>
        <v/>
      </c>
      <c r="D366" s="4" t="str">
        <f>IF('Input data'!D381="","",'Input data'!D381)</f>
        <v/>
      </c>
      <c r="E366" s="4" t="str">
        <f>IF('Input data'!E381="","",'Input data'!E381)</f>
        <v/>
      </c>
      <c r="F366" s="4" t="str">
        <f>IF('Input data'!F381="","",'Input data'!F381)</f>
        <v/>
      </c>
      <c r="G366" s="4">
        <f>IF('Input data'!G381="","",'Input data'!G381)</f>
        <v>0</v>
      </c>
      <c r="H366" s="4" t="str">
        <f>IF('Input data'!H381&gt;0.5,'Input data'!H381,"")</f>
        <v/>
      </c>
      <c r="I366" s="4" t="str">
        <f>IF('Input data'!I381="","",'Input data'!I381)</f>
        <v/>
      </c>
      <c r="J366" s="12" t="str">
        <f>IF('Result 2005-2012'!$R366="","",IF($M$1=2005,'Result 2005-2012'!J366,IF(AND($M$1=2006,'Calculation sheet'!$AQ366="2005-2012"),'Result 2005-2012'!J366*SUM($Y$7:$AE$7)/7,IF(AND($M$1=2007,'Calculation sheet'!$AQ366="2005-2012"),'Result 2005-2012'!J366*SUM($Z$7:$AE$7)/6,IF(AND($M$1=2008,'Calculation sheet'!$AQ366="2005-2012"),'Result 2005-2012'!J366*SUM($AA$7:$AE$7)/5,IF(AND($M$1=2009,'Calculation sheet'!$AQ366="2005-2012"),'Result 2005-2012'!J366*SUM($AB$7:$AE$7)/4,IF(AND($M$1=2010,'Calculation sheet'!$AQ366="2005-2012"),'Result 2005-2012'!J366*SUM($AC$7:$AE$7)/3,IF(AND($M$1=2011,'Calculation sheet'!$AQ366="2005-2012"),'Result 2005-2012'!J366*SUM($AD$7:$AE$7)/2,IF(AND($M$1=2012,'Calculation sheet'!$AQ366="2005-2012"),'Result 2005-2012'!J366*$AE$7,IF(AND($M$1=2006,'Calculation sheet'!$AQ366="1999-2012"),'Result 2005-2012'!J366*SUM($Y$16:$AE$16)/7,IF(AND($M$1=2007,'Calculation sheet'!$AQ366="1999-2012"),'Result 2005-2012'!J366*SUM($Z$16:$AE$16)/6,IF(AND($M$1=2008,'Calculation sheet'!$AQ366="1999-2012"),'Result 2005-2012'!J366*SUM($AA$16:$AE$16)/5,IF(AND($M$1=2009,'Calculation sheet'!$AQ366="1999-2012"),'Result 2005-2012'!J366*SUM($AB$16:$AE$16)/4,IF(AND($M$1=2010,'Calculation sheet'!$AQ366="1999-2012"),'Result 2005-2012'!J366*SUM($AC$16:$AE$16)/3,IF(AND($M$1=2011,'Calculation sheet'!$AQ366="1999-2012"),'Result 2005-2012'!J366*SUM($AD$16:$AE$16)/2,IF(AND($M$1=2012,'Calculation sheet'!$AQ366="1999-2012"),'Result 2005-2012'!J366*$AE$16,""))))))))))))))))</f>
        <v/>
      </c>
      <c r="K366" s="12" t="str">
        <f>IF('Result 2005-2012'!$R366="","",IF($M$1=2005,'Result 2005-2012'!K366,IF(AND($M$1=2006,'Calculation sheet'!$AQ366="2005-2012"),'Result 2005-2012'!K366*SUM($Y$8:$AE$8)/7,IF(AND($M$1=2007,'Calculation sheet'!$AQ366="2005-2012"),'Result 2005-2012'!K366*SUM($Z$8:$AE$8)/6,IF(AND($M$1=2008,'Calculation sheet'!$AQ366="2005-2012"),'Result 2005-2012'!K366*SUM($AA$8:$AE$8)/5,IF(AND($M$1=2009,'Calculation sheet'!$AQ366="2005-2012"),'Result 2005-2012'!K366*SUM($AB$8:$AE$8)/4,IF(AND($M$1=2010,'Calculation sheet'!$AQ366="2005-2012"),'Result 2005-2012'!K366*SUM($AC$8:$AE$8)/3,IF(AND($M$1=2011,'Calculation sheet'!$AQ366="2005-2012"),'Result 2005-2012'!K366*SUM($AD$8:$AE$8)/2,IF(AND($M$1=2012,'Calculation sheet'!$AQ366="2005-2012"),'Result 2005-2012'!K366*$AE$8,IF(AND($M$1=2006,'Calculation sheet'!$AQ366="1999-2012"),'Result 2005-2012'!K366*SUM($Y$17:$AE$17)/7,IF(AND($M$1=2007,'Calculation sheet'!$AQ366="1999-2012"),'Result 2005-2012'!K366*SUM($Z$17:$AE$17)/6,IF(AND($M$1=2008,'Calculation sheet'!$AQ366="1999-2012"),'Result 2005-2012'!K366*SUM($AA$17:$AE$17)/5,IF(AND($M$1=2009,'Calculation sheet'!$AQ366="1999-2012"),'Result 2005-2012'!K366*SUM($AB$17:$AE$17)/4,IF(AND($M$1=2010,'Calculation sheet'!$AQ366="1999-2012"),'Result 2005-2012'!K366*SUM($AC$17:$AE$17)/3,IF(AND($M$1=2011,'Calculation sheet'!$AQ366="1999-2012"),'Result 2005-2012'!K366*SUM($AD$17:$AE$17)/2,IF(AND($M$1=2012,'Calculation sheet'!$AQ366="1999-2012"),'Result 2005-2012'!K366*$AE$17,""))))))))))))))))</f>
        <v/>
      </c>
      <c r="L366" s="12" t="str">
        <f>IF('Result 2005-2012'!$R366="","",IF($M$1=2005,'Result 2005-2012'!L366,IF(AND($M$1=2006,'Calculation sheet'!$AQ366="2005-2012"),'Result 2005-2012'!L366*SUM($Y$9:$AE$9)/7,IF(AND($M$1=2007,'Calculation sheet'!$AQ366="2005-2012"),'Result 2005-2012'!L366*SUM($Z$9:$AE$9)/6,IF(AND($M$1=2008,'Calculation sheet'!$AQ366="2005-2012"),'Result 2005-2012'!L366*SUM($AA$9:$AE$9)/5,IF(AND($M$1=2009,'Calculation sheet'!$AQ366="2005-2012"),'Result 2005-2012'!L366*SUM($AB$9:$AE$9)/4,IF(AND($M$1=2010,'Calculation sheet'!$AQ366="2005-2012"),'Result 2005-2012'!L366*SUM($AC$9:$AE$9)/3,IF(AND($M$1=2011,'Calculation sheet'!$AQ366="2005-2012"),'Result 2005-2012'!L366*SUM($AD$9:$AE$9)/2,IF(AND($M$1=2012,'Calculation sheet'!$AQ366="2005-2012"),'Result 2005-2012'!L366*$AE$9,IF(AND($M$1=2006,'Calculation sheet'!$AQ366="1999-2012"),'Result 2005-2012'!L366*SUM($Y$18:$AE$18)/7,IF(AND($M$1=2007,'Calculation sheet'!$AQ366="1999-2012"),'Result 2005-2012'!L366*SUM($Z$18:$AE$18)/6,IF(AND($M$1=2008,'Calculation sheet'!$AQ366="1999-2012"),'Result 2005-2012'!L366*SUM($AA$18:$AE$18)/5,IF(AND($M$1=2009,'Calculation sheet'!$AQ366="1999-2012"),'Result 2005-2012'!L366*SUM($AB$18:$AE$18)/4,IF(AND($M$1=2010,'Calculation sheet'!$AQ366="1999-2012"),'Result 2005-2012'!L366*SUM($AC$18:$AE$18)/3,IF(AND($M$1=2011,'Calculation sheet'!$AQ366="1999-2012"),'Result 2005-2012'!L366*SUM($AD$18:$AE$18)/2,IF(AND($M$1=2012,'Calculation sheet'!$AQ366="1999-2012"),'Result 2005-2012'!L366*$AE$18,""))))))))))))))))</f>
        <v/>
      </c>
      <c r="M366" s="12" t="str">
        <f t="shared" si="17"/>
        <v/>
      </c>
      <c r="N366" s="12" t="str">
        <f>IF('Result 2005-2012'!$R366="","",IF($M$1=2005,'Result 2005-2012'!N366,IF(AND($M$1=2006,'Calculation sheet'!$AQ366="2005-2012"),'Result 2005-2012'!N366*SUM($Y$10:$AE$10)/7,IF(AND($M$1=2007,'Calculation sheet'!$AQ366="2005-2012"),'Result 2005-2012'!N366*SUM($Z$10:$AE$10)/6,IF(AND($M$1=2008,'Calculation sheet'!$AQ366="2005-2012"),'Result 2005-2012'!N366*SUM($AA$10:$AE$10)/5,IF(AND($M$1=2009,'Calculation sheet'!$AQ366="2005-2012"),'Result 2005-2012'!N366*SUM($AB$10:$AE$10)/4,IF(AND($M$1=2010,'Calculation sheet'!$AQ366="2005-2012"),'Result 2005-2012'!N366*SUM($AC$10:$AE$10)/3,IF(AND($M$1=2011,'Calculation sheet'!$AQ366="2005-2012"),'Result 2005-2012'!N366*SUM($AD$10:$AE$10)/2,IF(AND($M$1=2012,'Calculation sheet'!$AQ366="2005-2012"),'Result 2005-2012'!N366*$AE$10,IF(AND($M$1=2006,'Calculation sheet'!$AQ366="1999-2012"),'Result 2005-2012'!N366*SUM($Y$16:$AE$16)/7,IF(AND($M$1=2007,'Calculation sheet'!$AQ366="1999-2012"),'Result 2005-2012'!N366*SUM($Z$16:$AE$16)/6,IF(AND($M$1=2008,'Calculation sheet'!$AQ366="1999-2012"),'Result 2005-2012'!N366*SUM($AA$16:$AE$16)/5,IF(AND($M$1=2009,'Calculation sheet'!$AQ366="1999-2012"),'Result 2005-2012'!N366*SUM($AB$16:$AE$16)/4,IF(AND($M$1=2010,'Calculation sheet'!$AQ366="1999-2012"),'Result 2005-2012'!N366*SUM($AC$16:$AE$16)/3,IF(AND($M$1=2011,'Calculation sheet'!$AQ366="1999-2012"),'Result 2005-2012'!N366*SUM($AD$16:$AE$16)/2,IF(AND($M$1=2012,'Calculation sheet'!$AQ366="1999-2012"),'Result 2005-2012'!N366*$AE$16,""))))))))))))))))</f>
        <v/>
      </c>
      <c r="O366" s="12" t="str">
        <f>IF('Result 2005-2012'!$R366="","",IF($M$1=2005,'Result 2005-2012'!O366,IF(AND($M$1=2006,'Calculation sheet'!$AQ366="2005-2012"),'Result 2005-2012'!O366*SUM($Y$10:$AE$10)/7,IF(AND($M$1=2007,'Calculation sheet'!$AQ366="2005-2012"),'Result 2005-2012'!O366*SUM($Z$10:$AE$10)/6,IF(AND($M$1=2008,'Calculation sheet'!$AQ366="2005-2012"),'Result 2005-2012'!O366*SUM($AA$10:$AE$10)/5,IF(AND($M$1=2009,'Calculation sheet'!$AQ366="2005-2012"),'Result 2005-2012'!O366*SUM($AB$10:$AE$10)/4,IF(AND($M$1=2010,'Calculation sheet'!$AQ366="2005-2012"),'Result 2005-2012'!O366*SUM($AC$10:$AE$10)/3,IF(AND($M$1=2011,'Calculation sheet'!$AQ366="2005-2012"),'Result 2005-2012'!O366*SUM($AD$10:$AE$10)/2,IF(AND($M$1=2012,'Calculation sheet'!$AQ366="2005-2012"),'Result 2005-2012'!O366*$AE$10,IF(AND($M$1=2006,'Calculation sheet'!$AQ366="1999-2012"),'Result 2005-2012'!O366*SUM($Y$16:$AE$16)/7,IF(AND($M$1=2007,'Calculation sheet'!$AQ366="1999-2012"),'Result 2005-2012'!O366*SUM($Z$16:$AE$16)/6,IF(AND($M$1=2008,'Calculation sheet'!$AQ366="1999-2012"),'Result 2005-2012'!O366*SUM($AA$16:$AE$16)/5,IF(AND($M$1=2009,'Calculation sheet'!$AQ366="1999-2012"),'Result 2005-2012'!O366*SUM($AB$16:$AE$16)/4,IF(AND($M$1=2010,'Calculation sheet'!$AQ366="1999-2012"),'Result 2005-2012'!O366*SUM($AC$16:$AE$16)/3,IF(AND($M$1=2011,'Calculation sheet'!$AQ366="1999-2012"),'Result 2005-2012'!O366*SUM($AD$16:$AE$16)/2,IF(AND($M$1=2012,'Calculation sheet'!$AQ366="1999-2012"),'Result 2005-2012'!O366*$AE$16,""))))))))))))))))</f>
        <v/>
      </c>
      <c r="P366" s="12" t="str">
        <f>IF('Result 2005-2012'!$R366="","",IF($M$1=2005,'Result 2005-2012'!P366,IF(AND($M$1=2006,'Calculation sheet'!$AQ366="2005-2012"),'Result 2005-2012'!P366*SUM($Y$11:$AE$11)/7,IF(AND($M$1=2007,'Calculation sheet'!$AQ366="2005-2012"),'Result 2005-2012'!P366*SUM($Z$11:$AE$11)/6,IF(AND($M$1=2008,'Calculation sheet'!$AQ366="2005-2012"),'Result 2005-2012'!P366*SUM($AA$11:$AE$11)/5,IF(AND($M$1=2009,'Calculation sheet'!$AQ366="2005-2012"),'Result 2005-2012'!P366*SUM($AB$11:$AE$11)/4,IF(AND($M$1=2010,'Calculation sheet'!$AQ366="2005-2012"),'Result 2005-2012'!P366*SUM($AC$11:$AE$11)/3,IF(AND($M$1=2011,'Calculation sheet'!$AQ366="2005-2012"),'Result 2005-2012'!P366*SUM($AD$11:$AE$11)/2,IF(AND($M$1=2012,'Calculation sheet'!$AQ366="2005-2012"),'Result 2005-2012'!P366*$AE$11,IF(AND($M$1=2006,'Calculation sheet'!$AQ366="1999-2012"),'Result 2005-2012'!P366*SUM($Y$16:$AE$16)/7,IF(AND($M$1=2007,'Calculation sheet'!$AQ366="1999-2012"),'Result 2005-2012'!P366*SUM($Z$16:$AE$16)/6,IF(AND($M$1=2008,'Calculation sheet'!$AQ366="1999-2012"),'Result 2005-2012'!P366*SUM($AA$16:$AE$16)/5,IF(AND($M$1=2009,'Calculation sheet'!$AQ366="1999-2012"),'Result 2005-2012'!P366*SUM($AB$16:$AE$16)/4,IF(AND($M$1=2010,'Calculation sheet'!$AQ366="1999-2012"),'Result 2005-2012'!P366*SUM($AC$16:$AE$16)/3,IF(AND($M$1=2011,'Calculation sheet'!$AQ366="1999-2012"),'Result 2005-2012'!P366*SUM($AD$16:$AE$16)/2,IF(AND($M$1=2012,'Calculation sheet'!$AQ366="1999-2012"),'Result 2005-2012'!P366*$AE$16,""))))))))))))))))</f>
        <v/>
      </c>
      <c r="Q366" s="12" t="str">
        <f t="shared" si="18"/>
        <v/>
      </c>
      <c r="R366" s="14" t="str">
        <f t="shared" si="19"/>
        <v/>
      </c>
    </row>
    <row r="367" spans="1:18" x14ac:dyDescent="0.3">
      <c r="A367" s="4" t="str">
        <f>IF('Input data'!A382="","",'Input data'!A382)</f>
        <v/>
      </c>
      <c r="B367" s="4" t="str">
        <f>IF('Input data'!B382="","",'Input data'!B382)</f>
        <v/>
      </c>
      <c r="C367" s="4" t="str">
        <f>IF('Input data'!C382="","",'Input data'!C382)</f>
        <v/>
      </c>
      <c r="D367" s="4" t="str">
        <f>IF('Input data'!D382="","",'Input data'!D382)</f>
        <v/>
      </c>
      <c r="E367" s="4" t="str">
        <f>IF('Input data'!E382="","",'Input data'!E382)</f>
        <v/>
      </c>
      <c r="F367" s="4" t="str">
        <f>IF('Input data'!F382="","",'Input data'!F382)</f>
        <v/>
      </c>
      <c r="G367" s="4">
        <f>IF('Input data'!G382="","",'Input data'!G382)</f>
        <v>0</v>
      </c>
      <c r="H367" s="4" t="str">
        <f>IF('Input data'!H382&gt;0.5,'Input data'!H382,"")</f>
        <v/>
      </c>
      <c r="I367" s="4" t="str">
        <f>IF('Input data'!I382="","",'Input data'!I382)</f>
        <v/>
      </c>
      <c r="J367" s="12" t="str">
        <f>IF('Result 2005-2012'!$R367="","",IF($M$1=2005,'Result 2005-2012'!J367,IF(AND($M$1=2006,'Calculation sheet'!$AQ367="2005-2012"),'Result 2005-2012'!J367*SUM($Y$7:$AE$7)/7,IF(AND($M$1=2007,'Calculation sheet'!$AQ367="2005-2012"),'Result 2005-2012'!J367*SUM($Z$7:$AE$7)/6,IF(AND($M$1=2008,'Calculation sheet'!$AQ367="2005-2012"),'Result 2005-2012'!J367*SUM($AA$7:$AE$7)/5,IF(AND($M$1=2009,'Calculation sheet'!$AQ367="2005-2012"),'Result 2005-2012'!J367*SUM($AB$7:$AE$7)/4,IF(AND($M$1=2010,'Calculation sheet'!$AQ367="2005-2012"),'Result 2005-2012'!J367*SUM($AC$7:$AE$7)/3,IF(AND($M$1=2011,'Calculation sheet'!$AQ367="2005-2012"),'Result 2005-2012'!J367*SUM($AD$7:$AE$7)/2,IF(AND($M$1=2012,'Calculation sheet'!$AQ367="2005-2012"),'Result 2005-2012'!J367*$AE$7,IF(AND($M$1=2006,'Calculation sheet'!$AQ367="1999-2012"),'Result 2005-2012'!J367*SUM($Y$16:$AE$16)/7,IF(AND($M$1=2007,'Calculation sheet'!$AQ367="1999-2012"),'Result 2005-2012'!J367*SUM($Z$16:$AE$16)/6,IF(AND($M$1=2008,'Calculation sheet'!$AQ367="1999-2012"),'Result 2005-2012'!J367*SUM($AA$16:$AE$16)/5,IF(AND($M$1=2009,'Calculation sheet'!$AQ367="1999-2012"),'Result 2005-2012'!J367*SUM($AB$16:$AE$16)/4,IF(AND($M$1=2010,'Calculation sheet'!$AQ367="1999-2012"),'Result 2005-2012'!J367*SUM($AC$16:$AE$16)/3,IF(AND($M$1=2011,'Calculation sheet'!$AQ367="1999-2012"),'Result 2005-2012'!J367*SUM($AD$16:$AE$16)/2,IF(AND($M$1=2012,'Calculation sheet'!$AQ367="1999-2012"),'Result 2005-2012'!J367*$AE$16,""))))))))))))))))</f>
        <v/>
      </c>
      <c r="K367" s="12" t="str">
        <f>IF('Result 2005-2012'!$R367="","",IF($M$1=2005,'Result 2005-2012'!K367,IF(AND($M$1=2006,'Calculation sheet'!$AQ367="2005-2012"),'Result 2005-2012'!K367*SUM($Y$8:$AE$8)/7,IF(AND($M$1=2007,'Calculation sheet'!$AQ367="2005-2012"),'Result 2005-2012'!K367*SUM($Z$8:$AE$8)/6,IF(AND($M$1=2008,'Calculation sheet'!$AQ367="2005-2012"),'Result 2005-2012'!K367*SUM($AA$8:$AE$8)/5,IF(AND($M$1=2009,'Calculation sheet'!$AQ367="2005-2012"),'Result 2005-2012'!K367*SUM($AB$8:$AE$8)/4,IF(AND($M$1=2010,'Calculation sheet'!$AQ367="2005-2012"),'Result 2005-2012'!K367*SUM($AC$8:$AE$8)/3,IF(AND($M$1=2011,'Calculation sheet'!$AQ367="2005-2012"),'Result 2005-2012'!K367*SUM($AD$8:$AE$8)/2,IF(AND($M$1=2012,'Calculation sheet'!$AQ367="2005-2012"),'Result 2005-2012'!K367*$AE$8,IF(AND($M$1=2006,'Calculation sheet'!$AQ367="1999-2012"),'Result 2005-2012'!K367*SUM($Y$17:$AE$17)/7,IF(AND($M$1=2007,'Calculation sheet'!$AQ367="1999-2012"),'Result 2005-2012'!K367*SUM($Z$17:$AE$17)/6,IF(AND($M$1=2008,'Calculation sheet'!$AQ367="1999-2012"),'Result 2005-2012'!K367*SUM($AA$17:$AE$17)/5,IF(AND($M$1=2009,'Calculation sheet'!$AQ367="1999-2012"),'Result 2005-2012'!K367*SUM($AB$17:$AE$17)/4,IF(AND($M$1=2010,'Calculation sheet'!$AQ367="1999-2012"),'Result 2005-2012'!K367*SUM($AC$17:$AE$17)/3,IF(AND($M$1=2011,'Calculation sheet'!$AQ367="1999-2012"),'Result 2005-2012'!K367*SUM($AD$17:$AE$17)/2,IF(AND($M$1=2012,'Calculation sheet'!$AQ367="1999-2012"),'Result 2005-2012'!K367*$AE$17,""))))))))))))))))</f>
        <v/>
      </c>
      <c r="L367" s="12" t="str">
        <f>IF('Result 2005-2012'!$R367="","",IF($M$1=2005,'Result 2005-2012'!L367,IF(AND($M$1=2006,'Calculation sheet'!$AQ367="2005-2012"),'Result 2005-2012'!L367*SUM($Y$9:$AE$9)/7,IF(AND($M$1=2007,'Calculation sheet'!$AQ367="2005-2012"),'Result 2005-2012'!L367*SUM($Z$9:$AE$9)/6,IF(AND($M$1=2008,'Calculation sheet'!$AQ367="2005-2012"),'Result 2005-2012'!L367*SUM($AA$9:$AE$9)/5,IF(AND($M$1=2009,'Calculation sheet'!$AQ367="2005-2012"),'Result 2005-2012'!L367*SUM($AB$9:$AE$9)/4,IF(AND($M$1=2010,'Calculation sheet'!$AQ367="2005-2012"),'Result 2005-2012'!L367*SUM($AC$9:$AE$9)/3,IF(AND($M$1=2011,'Calculation sheet'!$AQ367="2005-2012"),'Result 2005-2012'!L367*SUM($AD$9:$AE$9)/2,IF(AND($M$1=2012,'Calculation sheet'!$AQ367="2005-2012"),'Result 2005-2012'!L367*$AE$9,IF(AND($M$1=2006,'Calculation sheet'!$AQ367="1999-2012"),'Result 2005-2012'!L367*SUM($Y$18:$AE$18)/7,IF(AND($M$1=2007,'Calculation sheet'!$AQ367="1999-2012"),'Result 2005-2012'!L367*SUM($Z$18:$AE$18)/6,IF(AND($M$1=2008,'Calculation sheet'!$AQ367="1999-2012"),'Result 2005-2012'!L367*SUM($AA$18:$AE$18)/5,IF(AND($M$1=2009,'Calculation sheet'!$AQ367="1999-2012"),'Result 2005-2012'!L367*SUM($AB$18:$AE$18)/4,IF(AND($M$1=2010,'Calculation sheet'!$AQ367="1999-2012"),'Result 2005-2012'!L367*SUM($AC$18:$AE$18)/3,IF(AND($M$1=2011,'Calculation sheet'!$AQ367="1999-2012"),'Result 2005-2012'!L367*SUM($AD$18:$AE$18)/2,IF(AND($M$1=2012,'Calculation sheet'!$AQ367="1999-2012"),'Result 2005-2012'!L367*$AE$18,""))))))))))))))))</f>
        <v/>
      </c>
      <c r="M367" s="12" t="str">
        <f t="shared" si="17"/>
        <v/>
      </c>
      <c r="N367" s="12" t="str">
        <f>IF('Result 2005-2012'!$R367="","",IF($M$1=2005,'Result 2005-2012'!N367,IF(AND($M$1=2006,'Calculation sheet'!$AQ367="2005-2012"),'Result 2005-2012'!N367*SUM($Y$10:$AE$10)/7,IF(AND($M$1=2007,'Calculation sheet'!$AQ367="2005-2012"),'Result 2005-2012'!N367*SUM($Z$10:$AE$10)/6,IF(AND($M$1=2008,'Calculation sheet'!$AQ367="2005-2012"),'Result 2005-2012'!N367*SUM($AA$10:$AE$10)/5,IF(AND($M$1=2009,'Calculation sheet'!$AQ367="2005-2012"),'Result 2005-2012'!N367*SUM($AB$10:$AE$10)/4,IF(AND($M$1=2010,'Calculation sheet'!$AQ367="2005-2012"),'Result 2005-2012'!N367*SUM($AC$10:$AE$10)/3,IF(AND($M$1=2011,'Calculation sheet'!$AQ367="2005-2012"),'Result 2005-2012'!N367*SUM($AD$10:$AE$10)/2,IF(AND($M$1=2012,'Calculation sheet'!$AQ367="2005-2012"),'Result 2005-2012'!N367*$AE$10,IF(AND($M$1=2006,'Calculation sheet'!$AQ367="1999-2012"),'Result 2005-2012'!N367*SUM($Y$16:$AE$16)/7,IF(AND($M$1=2007,'Calculation sheet'!$AQ367="1999-2012"),'Result 2005-2012'!N367*SUM($Z$16:$AE$16)/6,IF(AND($M$1=2008,'Calculation sheet'!$AQ367="1999-2012"),'Result 2005-2012'!N367*SUM($AA$16:$AE$16)/5,IF(AND($M$1=2009,'Calculation sheet'!$AQ367="1999-2012"),'Result 2005-2012'!N367*SUM($AB$16:$AE$16)/4,IF(AND($M$1=2010,'Calculation sheet'!$AQ367="1999-2012"),'Result 2005-2012'!N367*SUM($AC$16:$AE$16)/3,IF(AND($M$1=2011,'Calculation sheet'!$AQ367="1999-2012"),'Result 2005-2012'!N367*SUM($AD$16:$AE$16)/2,IF(AND($M$1=2012,'Calculation sheet'!$AQ367="1999-2012"),'Result 2005-2012'!N367*$AE$16,""))))))))))))))))</f>
        <v/>
      </c>
      <c r="O367" s="12" t="str">
        <f>IF('Result 2005-2012'!$R367="","",IF($M$1=2005,'Result 2005-2012'!O367,IF(AND($M$1=2006,'Calculation sheet'!$AQ367="2005-2012"),'Result 2005-2012'!O367*SUM($Y$10:$AE$10)/7,IF(AND($M$1=2007,'Calculation sheet'!$AQ367="2005-2012"),'Result 2005-2012'!O367*SUM($Z$10:$AE$10)/6,IF(AND($M$1=2008,'Calculation sheet'!$AQ367="2005-2012"),'Result 2005-2012'!O367*SUM($AA$10:$AE$10)/5,IF(AND($M$1=2009,'Calculation sheet'!$AQ367="2005-2012"),'Result 2005-2012'!O367*SUM($AB$10:$AE$10)/4,IF(AND($M$1=2010,'Calculation sheet'!$AQ367="2005-2012"),'Result 2005-2012'!O367*SUM($AC$10:$AE$10)/3,IF(AND($M$1=2011,'Calculation sheet'!$AQ367="2005-2012"),'Result 2005-2012'!O367*SUM($AD$10:$AE$10)/2,IF(AND($M$1=2012,'Calculation sheet'!$AQ367="2005-2012"),'Result 2005-2012'!O367*$AE$10,IF(AND($M$1=2006,'Calculation sheet'!$AQ367="1999-2012"),'Result 2005-2012'!O367*SUM($Y$16:$AE$16)/7,IF(AND($M$1=2007,'Calculation sheet'!$AQ367="1999-2012"),'Result 2005-2012'!O367*SUM($Z$16:$AE$16)/6,IF(AND($M$1=2008,'Calculation sheet'!$AQ367="1999-2012"),'Result 2005-2012'!O367*SUM($AA$16:$AE$16)/5,IF(AND($M$1=2009,'Calculation sheet'!$AQ367="1999-2012"),'Result 2005-2012'!O367*SUM($AB$16:$AE$16)/4,IF(AND($M$1=2010,'Calculation sheet'!$AQ367="1999-2012"),'Result 2005-2012'!O367*SUM($AC$16:$AE$16)/3,IF(AND($M$1=2011,'Calculation sheet'!$AQ367="1999-2012"),'Result 2005-2012'!O367*SUM($AD$16:$AE$16)/2,IF(AND($M$1=2012,'Calculation sheet'!$AQ367="1999-2012"),'Result 2005-2012'!O367*$AE$16,""))))))))))))))))</f>
        <v/>
      </c>
      <c r="P367" s="12" t="str">
        <f>IF('Result 2005-2012'!$R367="","",IF($M$1=2005,'Result 2005-2012'!P367,IF(AND($M$1=2006,'Calculation sheet'!$AQ367="2005-2012"),'Result 2005-2012'!P367*SUM($Y$11:$AE$11)/7,IF(AND($M$1=2007,'Calculation sheet'!$AQ367="2005-2012"),'Result 2005-2012'!P367*SUM($Z$11:$AE$11)/6,IF(AND($M$1=2008,'Calculation sheet'!$AQ367="2005-2012"),'Result 2005-2012'!P367*SUM($AA$11:$AE$11)/5,IF(AND($M$1=2009,'Calculation sheet'!$AQ367="2005-2012"),'Result 2005-2012'!P367*SUM($AB$11:$AE$11)/4,IF(AND($M$1=2010,'Calculation sheet'!$AQ367="2005-2012"),'Result 2005-2012'!P367*SUM($AC$11:$AE$11)/3,IF(AND($M$1=2011,'Calculation sheet'!$AQ367="2005-2012"),'Result 2005-2012'!P367*SUM($AD$11:$AE$11)/2,IF(AND($M$1=2012,'Calculation sheet'!$AQ367="2005-2012"),'Result 2005-2012'!P367*$AE$11,IF(AND($M$1=2006,'Calculation sheet'!$AQ367="1999-2012"),'Result 2005-2012'!P367*SUM($Y$16:$AE$16)/7,IF(AND($M$1=2007,'Calculation sheet'!$AQ367="1999-2012"),'Result 2005-2012'!P367*SUM($Z$16:$AE$16)/6,IF(AND($M$1=2008,'Calculation sheet'!$AQ367="1999-2012"),'Result 2005-2012'!P367*SUM($AA$16:$AE$16)/5,IF(AND($M$1=2009,'Calculation sheet'!$AQ367="1999-2012"),'Result 2005-2012'!P367*SUM($AB$16:$AE$16)/4,IF(AND($M$1=2010,'Calculation sheet'!$AQ367="1999-2012"),'Result 2005-2012'!P367*SUM($AC$16:$AE$16)/3,IF(AND($M$1=2011,'Calculation sheet'!$AQ367="1999-2012"),'Result 2005-2012'!P367*SUM($AD$16:$AE$16)/2,IF(AND($M$1=2012,'Calculation sheet'!$AQ367="1999-2012"),'Result 2005-2012'!P367*$AE$16,""))))))))))))))))</f>
        <v/>
      </c>
      <c r="Q367" s="12" t="str">
        <f t="shared" si="18"/>
        <v/>
      </c>
      <c r="R367" s="14" t="str">
        <f t="shared" si="19"/>
        <v/>
      </c>
    </row>
    <row r="368" spans="1:18" x14ac:dyDescent="0.3">
      <c r="A368" s="4" t="str">
        <f>IF('Input data'!A383="","",'Input data'!A383)</f>
        <v/>
      </c>
      <c r="B368" s="4" t="str">
        <f>IF('Input data'!B383="","",'Input data'!B383)</f>
        <v/>
      </c>
      <c r="C368" s="4" t="str">
        <f>IF('Input data'!C383="","",'Input data'!C383)</f>
        <v/>
      </c>
      <c r="D368" s="4" t="str">
        <f>IF('Input data'!D383="","",'Input data'!D383)</f>
        <v/>
      </c>
      <c r="E368" s="4" t="str">
        <f>IF('Input data'!E383="","",'Input data'!E383)</f>
        <v/>
      </c>
      <c r="F368" s="4" t="str">
        <f>IF('Input data'!F383="","",'Input data'!F383)</f>
        <v/>
      </c>
      <c r="G368" s="4">
        <f>IF('Input data'!G383="","",'Input data'!G383)</f>
        <v>0</v>
      </c>
      <c r="H368" s="4" t="str">
        <f>IF('Input data'!H383&gt;0.5,'Input data'!H383,"")</f>
        <v/>
      </c>
      <c r="I368" s="4" t="str">
        <f>IF('Input data'!I383="","",'Input data'!I383)</f>
        <v/>
      </c>
      <c r="J368" s="12" t="str">
        <f>IF('Result 2005-2012'!$R368="","",IF($M$1=2005,'Result 2005-2012'!J368,IF(AND($M$1=2006,'Calculation sheet'!$AQ368="2005-2012"),'Result 2005-2012'!J368*SUM($Y$7:$AE$7)/7,IF(AND($M$1=2007,'Calculation sheet'!$AQ368="2005-2012"),'Result 2005-2012'!J368*SUM($Z$7:$AE$7)/6,IF(AND($M$1=2008,'Calculation sheet'!$AQ368="2005-2012"),'Result 2005-2012'!J368*SUM($AA$7:$AE$7)/5,IF(AND($M$1=2009,'Calculation sheet'!$AQ368="2005-2012"),'Result 2005-2012'!J368*SUM($AB$7:$AE$7)/4,IF(AND($M$1=2010,'Calculation sheet'!$AQ368="2005-2012"),'Result 2005-2012'!J368*SUM($AC$7:$AE$7)/3,IF(AND($M$1=2011,'Calculation sheet'!$AQ368="2005-2012"),'Result 2005-2012'!J368*SUM($AD$7:$AE$7)/2,IF(AND($M$1=2012,'Calculation sheet'!$AQ368="2005-2012"),'Result 2005-2012'!J368*$AE$7,IF(AND($M$1=2006,'Calculation sheet'!$AQ368="1999-2012"),'Result 2005-2012'!J368*SUM($Y$16:$AE$16)/7,IF(AND($M$1=2007,'Calculation sheet'!$AQ368="1999-2012"),'Result 2005-2012'!J368*SUM($Z$16:$AE$16)/6,IF(AND($M$1=2008,'Calculation sheet'!$AQ368="1999-2012"),'Result 2005-2012'!J368*SUM($AA$16:$AE$16)/5,IF(AND($M$1=2009,'Calculation sheet'!$AQ368="1999-2012"),'Result 2005-2012'!J368*SUM($AB$16:$AE$16)/4,IF(AND($M$1=2010,'Calculation sheet'!$AQ368="1999-2012"),'Result 2005-2012'!J368*SUM($AC$16:$AE$16)/3,IF(AND($M$1=2011,'Calculation sheet'!$AQ368="1999-2012"),'Result 2005-2012'!J368*SUM($AD$16:$AE$16)/2,IF(AND($M$1=2012,'Calculation sheet'!$AQ368="1999-2012"),'Result 2005-2012'!J368*$AE$16,""))))))))))))))))</f>
        <v/>
      </c>
      <c r="K368" s="12" t="str">
        <f>IF('Result 2005-2012'!$R368="","",IF($M$1=2005,'Result 2005-2012'!K368,IF(AND($M$1=2006,'Calculation sheet'!$AQ368="2005-2012"),'Result 2005-2012'!K368*SUM($Y$8:$AE$8)/7,IF(AND($M$1=2007,'Calculation sheet'!$AQ368="2005-2012"),'Result 2005-2012'!K368*SUM($Z$8:$AE$8)/6,IF(AND($M$1=2008,'Calculation sheet'!$AQ368="2005-2012"),'Result 2005-2012'!K368*SUM($AA$8:$AE$8)/5,IF(AND($M$1=2009,'Calculation sheet'!$AQ368="2005-2012"),'Result 2005-2012'!K368*SUM($AB$8:$AE$8)/4,IF(AND($M$1=2010,'Calculation sheet'!$AQ368="2005-2012"),'Result 2005-2012'!K368*SUM($AC$8:$AE$8)/3,IF(AND($M$1=2011,'Calculation sheet'!$AQ368="2005-2012"),'Result 2005-2012'!K368*SUM($AD$8:$AE$8)/2,IF(AND($M$1=2012,'Calculation sheet'!$AQ368="2005-2012"),'Result 2005-2012'!K368*$AE$8,IF(AND($M$1=2006,'Calculation sheet'!$AQ368="1999-2012"),'Result 2005-2012'!K368*SUM($Y$17:$AE$17)/7,IF(AND($M$1=2007,'Calculation sheet'!$AQ368="1999-2012"),'Result 2005-2012'!K368*SUM($Z$17:$AE$17)/6,IF(AND($M$1=2008,'Calculation sheet'!$AQ368="1999-2012"),'Result 2005-2012'!K368*SUM($AA$17:$AE$17)/5,IF(AND($M$1=2009,'Calculation sheet'!$AQ368="1999-2012"),'Result 2005-2012'!K368*SUM($AB$17:$AE$17)/4,IF(AND($M$1=2010,'Calculation sheet'!$AQ368="1999-2012"),'Result 2005-2012'!K368*SUM($AC$17:$AE$17)/3,IF(AND($M$1=2011,'Calculation sheet'!$AQ368="1999-2012"),'Result 2005-2012'!K368*SUM($AD$17:$AE$17)/2,IF(AND($M$1=2012,'Calculation sheet'!$AQ368="1999-2012"),'Result 2005-2012'!K368*$AE$17,""))))))))))))))))</f>
        <v/>
      </c>
      <c r="L368" s="12" t="str">
        <f>IF('Result 2005-2012'!$R368="","",IF($M$1=2005,'Result 2005-2012'!L368,IF(AND($M$1=2006,'Calculation sheet'!$AQ368="2005-2012"),'Result 2005-2012'!L368*SUM($Y$9:$AE$9)/7,IF(AND($M$1=2007,'Calculation sheet'!$AQ368="2005-2012"),'Result 2005-2012'!L368*SUM($Z$9:$AE$9)/6,IF(AND($M$1=2008,'Calculation sheet'!$AQ368="2005-2012"),'Result 2005-2012'!L368*SUM($AA$9:$AE$9)/5,IF(AND($M$1=2009,'Calculation sheet'!$AQ368="2005-2012"),'Result 2005-2012'!L368*SUM($AB$9:$AE$9)/4,IF(AND($M$1=2010,'Calculation sheet'!$AQ368="2005-2012"),'Result 2005-2012'!L368*SUM($AC$9:$AE$9)/3,IF(AND($M$1=2011,'Calculation sheet'!$AQ368="2005-2012"),'Result 2005-2012'!L368*SUM($AD$9:$AE$9)/2,IF(AND($M$1=2012,'Calculation sheet'!$AQ368="2005-2012"),'Result 2005-2012'!L368*$AE$9,IF(AND($M$1=2006,'Calculation sheet'!$AQ368="1999-2012"),'Result 2005-2012'!L368*SUM($Y$18:$AE$18)/7,IF(AND($M$1=2007,'Calculation sheet'!$AQ368="1999-2012"),'Result 2005-2012'!L368*SUM($Z$18:$AE$18)/6,IF(AND($M$1=2008,'Calculation sheet'!$AQ368="1999-2012"),'Result 2005-2012'!L368*SUM($AA$18:$AE$18)/5,IF(AND($M$1=2009,'Calculation sheet'!$AQ368="1999-2012"),'Result 2005-2012'!L368*SUM($AB$18:$AE$18)/4,IF(AND($M$1=2010,'Calculation sheet'!$AQ368="1999-2012"),'Result 2005-2012'!L368*SUM($AC$18:$AE$18)/3,IF(AND($M$1=2011,'Calculation sheet'!$AQ368="1999-2012"),'Result 2005-2012'!L368*SUM($AD$18:$AE$18)/2,IF(AND($M$1=2012,'Calculation sheet'!$AQ368="1999-2012"),'Result 2005-2012'!L368*$AE$18,""))))))))))))))))</f>
        <v/>
      </c>
      <c r="M368" s="12" t="str">
        <f t="shared" si="17"/>
        <v/>
      </c>
      <c r="N368" s="12" t="str">
        <f>IF('Result 2005-2012'!$R368="","",IF($M$1=2005,'Result 2005-2012'!N368,IF(AND($M$1=2006,'Calculation sheet'!$AQ368="2005-2012"),'Result 2005-2012'!N368*SUM($Y$10:$AE$10)/7,IF(AND($M$1=2007,'Calculation sheet'!$AQ368="2005-2012"),'Result 2005-2012'!N368*SUM($Z$10:$AE$10)/6,IF(AND($M$1=2008,'Calculation sheet'!$AQ368="2005-2012"),'Result 2005-2012'!N368*SUM($AA$10:$AE$10)/5,IF(AND($M$1=2009,'Calculation sheet'!$AQ368="2005-2012"),'Result 2005-2012'!N368*SUM($AB$10:$AE$10)/4,IF(AND($M$1=2010,'Calculation sheet'!$AQ368="2005-2012"),'Result 2005-2012'!N368*SUM($AC$10:$AE$10)/3,IF(AND($M$1=2011,'Calculation sheet'!$AQ368="2005-2012"),'Result 2005-2012'!N368*SUM($AD$10:$AE$10)/2,IF(AND($M$1=2012,'Calculation sheet'!$AQ368="2005-2012"),'Result 2005-2012'!N368*$AE$10,IF(AND($M$1=2006,'Calculation sheet'!$AQ368="1999-2012"),'Result 2005-2012'!N368*SUM($Y$16:$AE$16)/7,IF(AND($M$1=2007,'Calculation sheet'!$AQ368="1999-2012"),'Result 2005-2012'!N368*SUM($Z$16:$AE$16)/6,IF(AND($M$1=2008,'Calculation sheet'!$AQ368="1999-2012"),'Result 2005-2012'!N368*SUM($AA$16:$AE$16)/5,IF(AND($M$1=2009,'Calculation sheet'!$AQ368="1999-2012"),'Result 2005-2012'!N368*SUM($AB$16:$AE$16)/4,IF(AND($M$1=2010,'Calculation sheet'!$AQ368="1999-2012"),'Result 2005-2012'!N368*SUM($AC$16:$AE$16)/3,IF(AND($M$1=2011,'Calculation sheet'!$AQ368="1999-2012"),'Result 2005-2012'!N368*SUM($AD$16:$AE$16)/2,IF(AND($M$1=2012,'Calculation sheet'!$AQ368="1999-2012"),'Result 2005-2012'!N368*$AE$16,""))))))))))))))))</f>
        <v/>
      </c>
      <c r="O368" s="12" t="str">
        <f>IF('Result 2005-2012'!$R368="","",IF($M$1=2005,'Result 2005-2012'!O368,IF(AND($M$1=2006,'Calculation sheet'!$AQ368="2005-2012"),'Result 2005-2012'!O368*SUM($Y$10:$AE$10)/7,IF(AND($M$1=2007,'Calculation sheet'!$AQ368="2005-2012"),'Result 2005-2012'!O368*SUM($Z$10:$AE$10)/6,IF(AND($M$1=2008,'Calculation sheet'!$AQ368="2005-2012"),'Result 2005-2012'!O368*SUM($AA$10:$AE$10)/5,IF(AND($M$1=2009,'Calculation sheet'!$AQ368="2005-2012"),'Result 2005-2012'!O368*SUM($AB$10:$AE$10)/4,IF(AND($M$1=2010,'Calculation sheet'!$AQ368="2005-2012"),'Result 2005-2012'!O368*SUM($AC$10:$AE$10)/3,IF(AND($M$1=2011,'Calculation sheet'!$AQ368="2005-2012"),'Result 2005-2012'!O368*SUM($AD$10:$AE$10)/2,IF(AND($M$1=2012,'Calculation sheet'!$AQ368="2005-2012"),'Result 2005-2012'!O368*$AE$10,IF(AND($M$1=2006,'Calculation sheet'!$AQ368="1999-2012"),'Result 2005-2012'!O368*SUM($Y$16:$AE$16)/7,IF(AND($M$1=2007,'Calculation sheet'!$AQ368="1999-2012"),'Result 2005-2012'!O368*SUM($Z$16:$AE$16)/6,IF(AND($M$1=2008,'Calculation sheet'!$AQ368="1999-2012"),'Result 2005-2012'!O368*SUM($AA$16:$AE$16)/5,IF(AND($M$1=2009,'Calculation sheet'!$AQ368="1999-2012"),'Result 2005-2012'!O368*SUM($AB$16:$AE$16)/4,IF(AND($M$1=2010,'Calculation sheet'!$AQ368="1999-2012"),'Result 2005-2012'!O368*SUM($AC$16:$AE$16)/3,IF(AND($M$1=2011,'Calculation sheet'!$AQ368="1999-2012"),'Result 2005-2012'!O368*SUM($AD$16:$AE$16)/2,IF(AND($M$1=2012,'Calculation sheet'!$AQ368="1999-2012"),'Result 2005-2012'!O368*$AE$16,""))))))))))))))))</f>
        <v/>
      </c>
      <c r="P368" s="12" t="str">
        <f>IF('Result 2005-2012'!$R368="","",IF($M$1=2005,'Result 2005-2012'!P368,IF(AND($M$1=2006,'Calculation sheet'!$AQ368="2005-2012"),'Result 2005-2012'!P368*SUM($Y$11:$AE$11)/7,IF(AND($M$1=2007,'Calculation sheet'!$AQ368="2005-2012"),'Result 2005-2012'!P368*SUM($Z$11:$AE$11)/6,IF(AND($M$1=2008,'Calculation sheet'!$AQ368="2005-2012"),'Result 2005-2012'!P368*SUM($AA$11:$AE$11)/5,IF(AND($M$1=2009,'Calculation sheet'!$AQ368="2005-2012"),'Result 2005-2012'!P368*SUM($AB$11:$AE$11)/4,IF(AND($M$1=2010,'Calculation sheet'!$AQ368="2005-2012"),'Result 2005-2012'!P368*SUM($AC$11:$AE$11)/3,IF(AND($M$1=2011,'Calculation sheet'!$AQ368="2005-2012"),'Result 2005-2012'!P368*SUM($AD$11:$AE$11)/2,IF(AND($M$1=2012,'Calculation sheet'!$AQ368="2005-2012"),'Result 2005-2012'!P368*$AE$11,IF(AND($M$1=2006,'Calculation sheet'!$AQ368="1999-2012"),'Result 2005-2012'!P368*SUM($Y$16:$AE$16)/7,IF(AND($M$1=2007,'Calculation sheet'!$AQ368="1999-2012"),'Result 2005-2012'!P368*SUM($Z$16:$AE$16)/6,IF(AND($M$1=2008,'Calculation sheet'!$AQ368="1999-2012"),'Result 2005-2012'!P368*SUM($AA$16:$AE$16)/5,IF(AND($M$1=2009,'Calculation sheet'!$AQ368="1999-2012"),'Result 2005-2012'!P368*SUM($AB$16:$AE$16)/4,IF(AND($M$1=2010,'Calculation sheet'!$AQ368="1999-2012"),'Result 2005-2012'!P368*SUM($AC$16:$AE$16)/3,IF(AND($M$1=2011,'Calculation sheet'!$AQ368="1999-2012"),'Result 2005-2012'!P368*SUM($AD$16:$AE$16)/2,IF(AND($M$1=2012,'Calculation sheet'!$AQ368="1999-2012"),'Result 2005-2012'!P368*$AE$16,""))))))))))))))))</f>
        <v/>
      </c>
      <c r="Q368" s="12" t="str">
        <f t="shared" si="18"/>
        <v/>
      </c>
      <c r="R368" s="14" t="str">
        <f t="shared" si="19"/>
        <v/>
      </c>
    </row>
    <row r="369" spans="1:18" x14ac:dyDescent="0.3">
      <c r="A369" s="4" t="str">
        <f>IF('Input data'!A384="","",'Input data'!A384)</f>
        <v/>
      </c>
      <c r="B369" s="4" t="str">
        <f>IF('Input data'!B384="","",'Input data'!B384)</f>
        <v/>
      </c>
      <c r="C369" s="4" t="str">
        <f>IF('Input data'!C384="","",'Input data'!C384)</f>
        <v/>
      </c>
      <c r="D369" s="4" t="str">
        <f>IF('Input data'!D384="","",'Input data'!D384)</f>
        <v/>
      </c>
      <c r="E369" s="4" t="str">
        <f>IF('Input data'!E384="","",'Input data'!E384)</f>
        <v/>
      </c>
      <c r="F369" s="4" t="str">
        <f>IF('Input data'!F384="","",'Input data'!F384)</f>
        <v/>
      </c>
      <c r="G369" s="4">
        <f>IF('Input data'!G384="","",'Input data'!G384)</f>
        <v>0</v>
      </c>
      <c r="H369" s="4" t="str">
        <f>IF('Input data'!H384&gt;0.5,'Input data'!H384,"")</f>
        <v/>
      </c>
      <c r="I369" s="4" t="str">
        <f>IF('Input data'!I384="","",'Input data'!I384)</f>
        <v/>
      </c>
      <c r="J369" s="12" t="str">
        <f>IF('Result 2005-2012'!$R369="","",IF($M$1=2005,'Result 2005-2012'!J369,IF(AND($M$1=2006,'Calculation sheet'!$AQ369="2005-2012"),'Result 2005-2012'!J369*SUM($Y$7:$AE$7)/7,IF(AND($M$1=2007,'Calculation sheet'!$AQ369="2005-2012"),'Result 2005-2012'!J369*SUM($Z$7:$AE$7)/6,IF(AND($M$1=2008,'Calculation sheet'!$AQ369="2005-2012"),'Result 2005-2012'!J369*SUM($AA$7:$AE$7)/5,IF(AND($M$1=2009,'Calculation sheet'!$AQ369="2005-2012"),'Result 2005-2012'!J369*SUM($AB$7:$AE$7)/4,IF(AND($M$1=2010,'Calculation sheet'!$AQ369="2005-2012"),'Result 2005-2012'!J369*SUM($AC$7:$AE$7)/3,IF(AND($M$1=2011,'Calculation sheet'!$AQ369="2005-2012"),'Result 2005-2012'!J369*SUM($AD$7:$AE$7)/2,IF(AND($M$1=2012,'Calculation sheet'!$AQ369="2005-2012"),'Result 2005-2012'!J369*$AE$7,IF(AND($M$1=2006,'Calculation sheet'!$AQ369="1999-2012"),'Result 2005-2012'!J369*SUM($Y$16:$AE$16)/7,IF(AND($M$1=2007,'Calculation sheet'!$AQ369="1999-2012"),'Result 2005-2012'!J369*SUM($Z$16:$AE$16)/6,IF(AND($M$1=2008,'Calculation sheet'!$AQ369="1999-2012"),'Result 2005-2012'!J369*SUM($AA$16:$AE$16)/5,IF(AND($M$1=2009,'Calculation sheet'!$AQ369="1999-2012"),'Result 2005-2012'!J369*SUM($AB$16:$AE$16)/4,IF(AND($M$1=2010,'Calculation sheet'!$AQ369="1999-2012"),'Result 2005-2012'!J369*SUM($AC$16:$AE$16)/3,IF(AND($M$1=2011,'Calculation sheet'!$AQ369="1999-2012"),'Result 2005-2012'!J369*SUM($AD$16:$AE$16)/2,IF(AND($M$1=2012,'Calculation sheet'!$AQ369="1999-2012"),'Result 2005-2012'!J369*$AE$16,""))))))))))))))))</f>
        <v/>
      </c>
      <c r="K369" s="12" t="str">
        <f>IF('Result 2005-2012'!$R369="","",IF($M$1=2005,'Result 2005-2012'!K369,IF(AND($M$1=2006,'Calculation sheet'!$AQ369="2005-2012"),'Result 2005-2012'!K369*SUM($Y$8:$AE$8)/7,IF(AND($M$1=2007,'Calculation sheet'!$AQ369="2005-2012"),'Result 2005-2012'!K369*SUM($Z$8:$AE$8)/6,IF(AND($M$1=2008,'Calculation sheet'!$AQ369="2005-2012"),'Result 2005-2012'!K369*SUM($AA$8:$AE$8)/5,IF(AND($M$1=2009,'Calculation sheet'!$AQ369="2005-2012"),'Result 2005-2012'!K369*SUM($AB$8:$AE$8)/4,IF(AND($M$1=2010,'Calculation sheet'!$AQ369="2005-2012"),'Result 2005-2012'!K369*SUM($AC$8:$AE$8)/3,IF(AND($M$1=2011,'Calculation sheet'!$AQ369="2005-2012"),'Result 2005-2012'!K369*SUM($AD$8:$AE$8)/2,IF(AND($M$1=2012,'Calculation sheet'!$AQ369="2005-2012"),'Result 2005-2012'!K369*$AE$8,IF(AND($M$1=2006,'Calculation sheet'!$AQ369="1999-2012"),'Result 2005-2012'!K369*SUM($Y$17:$AE$17)/7,IF(AND($M$1=2007,'Calculation sheet'!$AQ369="1999-2012"),'Result 2005-2012'!K369*SUM($Z$17:$AE$17)/6,IF(AND($M$1=2008,'Calculation sheet'!$AQ369="1999-2012"),'Result 2005-2012'!K369*SUM($AA$17:$AE$17)/5,IF(AND($M$1=2009,'Calculation sheet'!$AQ369="1999-2012"),'Result 2005-2012'!K369*SUM($AB$17:$AE$17)/4,IF(AND($M$1=2010,'Calculation sheet'!$AQ369="1999-2012"),'Result 2005-2012'!K369*SUM($AC$17:$AE$17)/3,IF(AND($M$1=2011,'Calculation sheet'!$AQ369="1999-2012"),'Result 2005-2012'!K369*SUM($AD$17:$AE$17)/2,IF(AND($M$1=2012,'Calculation sheet'!$AQ369="1999-2012"),'Result 2005-2012'!K369*$AE$17,""))))))))))))))))</f>
        <v/>
      </c>
      <c r="L369" s="12" t="str">
        <f>IF('Result 2005-2012'!$R369="","",IF($M$1=2005,'Result 2005-2012'!L369,IF(AND($M$1=2006,'Calculation sheet'!$AQ369="2005-2012"),'Result 2005-2012'!L369*SUM($Y$9:$AE$9)/7,IF(AND($M$1=2007,'Calculation sheet'!$AQ369="2005-2012"),'Result 2005-2012'!L369*SUM($Z$9:$AE$9)/6,IF(AND($M$1=2008,'Calculation sheet'!$AQ369="2005-2012"),'Result 2005-2012'!L369*SUM($AA$9:$AE$9)/5,IF(AND($M$1=2009,'Calculation sheet'!$AQ369="2005-2012"),'Result 2005-2012'!L369*SUM($AB$9:$AE$9)/4,IF(AND($M$1=2010,'Calculation sheet'!$AQ369="2005-2012"),'Result 2005-2012'!L369*SUM($AC$9:$AE$9)/3,IF(AND($M$1=2011,'Calculation sheet'!$AQ369="2005-2012"),'Result 2005-2012'!L369*SUM($AD$9:$AE$9)/2,IF(AND($M$1=2012,'Calculation sheet'!$AQ369="2005-2012"),'Result 2005-2012'!L369*$AE$9,IF(AND($M$1=2006,'Calculation sheet'!$AQ369="1999-2012"),'Result 2005-2012'!L369*SUM($Y$18:$AE$18)/7,IF(AND($M$1=2007,'Calculation sheet'!$AQ369="1999-2012"),'Result 2005-2012'!L369*SUM($Z$18:$AE$18)/6,IF(AND($M$1=2008,'Calculation sheet'!$AQ369="1999-2012"),'Result 2005-2012'!L369*SUM($AA$18:$AE$18)/5,IF(AND($M$1=2009,'Calculation sheet'!$AQ369="1999-2012"),'Result 2005-2012'!L369*SUM($AB$18:$AE$18)/4,IF(AND($M$1=2010,'Calculation sheet'!$AQ369="1999-2012"),'Result 2005-2012'!L369*SUM($AC$18:$AE$18)/3,IF(AND($M$1=2011,'Calculation sheet'!$AQ369="1999-2012"),'Result 2005-2012'!L369*SUM($AD$18:$AE$18)/2,IF(AND($M$1=2012,'Calculation sheet'!$AQ369="1999-2012"),'Result 2005-2012'!L369*$AE$18,""))))))))))))))))</f>
        <v/>
      </c>
      <c r="M369" s="12" t="str">
        <f t="shared" si="17"/>
        <v/>
      </c>
      <c r="N369" s="12" t="str">
        <f>IF('Result 2005-2012'!$R369="","",IF($M$1=2005,'Result 2005-2012'!N369,IF(AND($M$1=2006,'Calculation sheet'!$AQ369="2005-2012"),'Result 2005-2012'!N369*SUM($Y$10:$AE$10)/7,IF(AND($M$1=2007,'Calculation sheet'!$AQ369="2005-2012"),'Result 2005-2012'!N369*SUM($Z$10:$AE$10)/6,IF(AND($M$1=2008,'Calculation sheet'!$AQ369="2005-2012"),'Result 2005-2012'!N369*SUM($AA$10:$AE$10)/5,IF(AND($M$1=2009,'Calculation sheet'!$AQ369="2005-2012"),'Result 2005-2012'!N369*SUM($AB$10:$AE$10)/4,IF(AND($M$1=2010,'Calculation sheet'!$AQ369="2005-2012"),'Result 2005-2012'!N369*SUM($AC$10:$AE$10)/3,IF(AND($M$1=2011,'Calculation sheet'!$AQ369="2005-2012"),'Result 2005-2012'!N369*SUM($AD$10:$AE$10)/2,IF(AND($M$1=2012,'Calculation sheet'!$AQ369="2005-2012"),'Result 2005-2012'!N369*$AE$10,IF(AND($M$1=2006,'Calculation sheet'!$AQ369="1999-2012"),'Result 2005-2012'!N369*SUM($Y$16:$AE$16)/7,IF(AND($M$1=2007,'Calculation sheet'!$AQ369="1999-2012"),'Result 2005-2012'!N369*SUM($Z$16:$AE$16)/6,IF(AND($M$1=2008,'Calculation sheet'!$AQ369="1999-2012"),'Result 2005-2012'!N369*SUM($AA$16:$AE$16)/5,IF(AND($M$1=2009,'Calculation sheet'!$AQ369="1999-2012"),'Result 2005-2012'!N369*SUM($AB$16:$AE$16)/4,IF(AND($M$1=2010,'Calculation sheet'!$AQ369="1999-2012"),'Result 2005-2012'!N369*SUM($AC$16:$AE$16)/3,IF(AND($M$1=2011,'Calculation sheet'!$AQ369="1999-2012"),'Result 2005-2012'!N369*SUM($AD$16:$AE$16)/2,IF(AND($M$1=2012,'Calculation sheet'!$AQ369="1999-2012"),'Result 2005-2012'!N369*$AE$16,""))))))))))))))))</f>
        <v/>
      </c>
      <c r="O369" s="12" t="str">
        <f>IF('Result 2005-2012'!$R369="","",IF($M$1=2005,'Result 2005-2012'!O369,IF(AND($M$1=2006,'Calculation sheet'!$AQ369="2005-2012"),'Result 2005-2012'!O369*SUM($Y$10:$AE$10)/7,IF(AND($M$1=2007,'Calculation sheet'!$AQ369="2005-2012"),'Result 2005-2012'!O369*SUM($Z$10:$AE$10)/6,IF(AND($M$1=2008,'Calculation sheet'!$AQ369="2005-2012"),'Result 2005-2012'!O369*SUM($AA$10:$AE$10)/5,IF(AND($M$1=2009,'Calculation sheet'!$AQ369="2005-2012"),'Result 2005-2012'!O369*SUM($AB$10:$AE$10)/4,IF(AND($M$1=2010,'Calculation sheet'!$AQ369="2005-2012"),'Result 2005-2012'!O369*SUM($AC$10:$AE$10)/3,IF(AND($M$1=2011,'Calculation sheet'!$AQ369="2005-2012"),'Result 2005-2012'!O369*SUM($AD$10:$AE$10)/2,IF(AND($M$1=2012,'Calculation sheet'!$AQ369="2005-2012"),'Result 2005-2012'!O369*$AE$10,IF(AND($M$1=2006,'Calculation sheet'!$AQ369="1999-2012"),'Result 2005-2012'!O369*SUM($Y$16:$AE$16)/7,IF(AND($M$1=2007,'Calculation sheet'!$AQ369="1999-2012"),'Result 2005-2012'!O369*SUM($Z$16:$AE$16)/6,IF(AND($M$1=2008,'Calculation sheet'!$AQ369="1999-2012"),'Result 2005-2012'!O369*SUM($AA$16:$AE$16)/5,IF(AND($M$1=2009,'Calculation sheet'!$AQ369="1999-2012"),'Result 2005-2012'!O369*SUM($AB$16:$AE$16)/4,IF(AND($M$1=2010,'Calculation sheet'!$AQ369="1999-2012"),'Result 2005-2012'!O369*SUM($AC$16:$AE$16)/3,IF(AND($M$1=2011,'Calculation sheet'!$AQ369="1999-2012"),'Result 2005-2012'!O369*SUM($AD$16:$AE$16)/2,IF(AND($M$1=2012,'Calculation sheet'!$AQ369="1999-2012"),'Result 2005-2012'!O369*$AE$16,""))))))))))))))))</f>
        <v/>
      </c>
      <c r="P369" s="12" t="str">
        <f>IF('Result 2005-2012'!$R369="","",IF($M$1=2005,'Result 2005-2012'!P369,IF(AND($M$1=2006,'Calculation sheet'!$AQ369="2005-2012"),'Result 2005-2012'!P369*SUM($Y$11:$AE$11)/7,IF(AND($M$1=2007,'Calculation sheet'!$AQ369="2005-2012"),'Result 2005-2012'!P369*SUM($Z$11:$AE$11)/6,IF(AND($M$1=2008,'Calculation sheet'!$AQ369="2005-2012"),'Result 2005-2012'!P369*SUM($AA$11:$AE$11)/5,IF(AND($M$1=2009,'Calculation sheet'!$AQ369="2005-2012"),'Result 2005-2012'!P369*SUM($AB$11:$AE$11)/4,IF(AND($M$1=2010,'Calculation sheet'!$AQ369="2005-2012"),'Result 2005-2012'!P369*SUM($AC$11:$AE$11)/3,IF(AND($M$1=2011,'Calculation sheet'!$AQ369="2005-2012"),'Result 2005-2012'!P369*SUM($AD$11:$AE$11)/2,IF(AND($M$1=2012,'Calculation sheet'!$AQ369="2005-2012"),'Result 2005-2012'!P369*$AE$11,IF(AND($M$1=2006,'Calculation sheet'!$AQ369="1999-2012"),'Result 2005-2012'!P369*SUM($Y$16:$AE$16)/7,IF(AND($M$1=2007,'Calculation sheet'!$AQ369="1999-2012"),'Result 2005-2012'!P369*SUM($Z$16:$AE$16)/6,IF(AND($M$1=2008,'Calculation sheet'!$AQ369="1999-2012"),'Result 2005-2012'!P369*SUM($AA$16:$AE$16)/5,IF(AND($M$1=2009,'Calculation sheet'!$AQ369="1999-2012"),'Result 2005-2012'!P369*SUM($AB$16:$AE$16)/4,IF(AND($M$1=2010,'Calculation sheet'!$AQ369="1999-2012"),'Result 2005-2012'!P369*SUM($AC$16:$AE$16)/3,IF(AND($M$1=2011,'Calculation sheet'!$AQ369="1999-2012"),'Result 2005-2012'!P369*SUM($AD$16:$AE$16)/2,IF(AND($M$1=2012,'Calculation sheet'!$AQ369="1999-2012"),'Result 2005-2012'!P369*$AE$16,""))))))))))))))))</f>
        <v/>
      </c>
      <c r="Q369" s="12" t="str">
        <f t="shared" si="18"/>
        <v/>
      </c>
      <c r="R369" s="14" t="str">
        <f t="shared" si="19"/>
        <v/>
      </c>
    </row>
    <row r="370" spans="1:18" x14ac:dyDescent="0.3">
      <c r="A370" s="4" t="str">
        <f>IF('Input data'!A385="","",'Input data'!A385)</f>
        <v/>
      </c>
      <c r="B370" s="4" t="str">
        <f>IF('Input data'!B385="","",'Input data'!B385)</f>
        <v/>
      </c>
      <c r="C370" s="4" t="str">
        <f>IF('Input data'!C385="","",'Input data'!C385)</f>
        <v/>
      </c>
      <c r="D370" s="4" t="str">
        <f>IF('Input data'!D385="","",'Input data'!D385)</f>
        <v/>
      </c>
      <c r="E370" s="4" t="str">
        <f>IF('Input data'!E385="","",'Input data'!E385)</f>
        <v/>
      </c>
      <c r="F370" s="4" t="str">
        <f>IF('Input data'!F385="","",'Input data'!F385)</f>
        <v/>
      </c>
      <c r="G370" s="4">
        <f>IF('Input data'!G385="","",'Input data'!G385)</f>
        <v>0</v>
      </c>
      <c r="H370" s="4" t="str">
        <f>IF('Input data'!H385&gt;0.5,'Input data'!H385,"")</f>
        <v/>
      </c>
      <c r="I370" s="4" t="str">
        <f>IF('Input data'!I385="","",'Input data'!I385)</f>
        <v/>
      </c>
      <c r="J370" s="12" t="str">
        <f>IF('Result 2005-2012'!$R370="","",IF($M$1=2005,'Result 2005-2012'!J370,IF(AND($M$1=2006,'Calculation sheet'!$AQ370="2005-2012"),'Result 2005-2012'!J370*SUM($Y$7:$AE$7)/7,IF(AND($M$1=2007,'Calculation sheet'!$AQ370="2005-2012"),'Result 2005-2012'!J370*SUM($Z$7:$AE$7)/6,IF(AND($M$1=2008,'Calculation sheet'!$AQ370="2005-2012"),'Result 2005-2012'!J370*SUM($AA$7:$AE$7)/5,IF(AND($M$1=2009,'Calculation sheet'!$AQ370="2005-2012"),'Result 2005-2012'!J370*SUM($AB$7:$AE$7)/4,IF(AND($M$1=2010,'Calculation sheet'!$AQ370="2005-2012"),'Result 2005-2012'!J370*SUM($AC$7:$AE$7)/3,IF(AND($M$1=2011,'Calculation sheet'!$AQ370="2005-2012"),'Result 2005-2012'!J370*SUM($AD$7:$AE$7)/2,IF(AND($M$1=2012,'Calculation sheet'!$AQ370="2005-2012"),'Result 2005-2012'!J370*$AE$7,IF(AND($M$1=2006,'Calculation sheet'!$AQ370="1999-2012"),'Result 2005-2012'!J370*SUM($Y$16:$AE$16)/7,IF(AND($M$1=2007,'Calculation sheet'!$AQ370="1999-2012"),'Result 2005-2012'!J370*SUM($Z$16:$AE$16)/6,IF(AND($M$1=2008,'Calculation sheet'!$AQ370="1999-2012"),'Result 2005-2012'!J370*SUM($AA$16:$AE$16)/5,IF(AND($M$1=2009,'Calculation sheet'!$AQ370="1999-2012"),'Result 2005-2012'!J370*SUM($AB$16:$AE$16)/4,IF(AND($M$1=2010,'Calculation sheet'!$AQ370="1999-2012"),'Result 2005-2012'!J370*SUM($AC$16:$AE$16)/3,IF(AND($M$1=2011,'Calculation sheet'!$AQ370="1999-2012"),'Result 2005-2012'!J370*SUM($AD$16:$AE$16)/2,IF(AND($M$1=2012,'Calculation sheet'!$AQ370="1999-2012"),'Result 2005-2012'!J370*$AE$16,""))))))))))))))))</f>
        <v/>
      </c>
      <c r="K370" s="12" t="str">
        <f>IF('Result 2005-2012'!$R370="","",IF($M$1=2005,'Result 2005-2012'!K370,IF(AND($M$1=2006,'Calculation sheet'!$AQ370="2005-2012"),'Result 2005-2012'!K370*SUM($Y$8:$AE$8)/7,IF(AND($M$1=2007,'Calculation sheet'!$AQ370="2005-2012"),'Result 2005-2012'!K370*SUM($Z$8:$AE$8)/6,IF(AND($M$1=2008,'Calculation sheet'!$AQ370="2005-2012"),'Result 2005-2012'!K370*SUM($AA$8:$AE$8)/5,IF(AND($M$1=2009,'Calculation sheet'!$AQ370="2005-2012"),'Result 2005-2012'!K370*SUM($AB$8:$AE$8)/4,IF(AND($M$1=2010,'Calculation sheet'!$AQ370="2005-2012"),'Result 2005-2012'!K370*SUM($AC$8:$AE$8)/3,IF(AND($M$1=2011,'Calculation sheet'!$AQ370="2005-2012"),'Result 2005-2012'!K370*SUM($AD$8:$AE$8)/2,IF(AND($M$1=2012,'Calculation sheet'!$AQ370="2005-2012"),'Result 2005-2012'!K370*$AE$8,IF(AND($M$1=2006,'Calculation sheet'!$AQ370="1999-2012"),'Result 2005-2012'!K370*SUM($Y$17:$AE$17)/7,IF(AND($M$1=2007,'Calculation sheet'!$AQ370="1999-2012"),'Result 2005-2012'!K370*SUM($Z$17:$AE$17)/6,IF(AND($M$1=2008,'Calculation sheet'!$AQ370="1999-2012"),'Result 2005-2012'!K370*SUM($AA$17:$AE$17)/5,IF(AND($M$1=2009,'Calculation sheet'!$AQ370="1999-2012"),'Result 2005-2012'!K370*SUM($AB$17:$AE$17)/4,IF(AND($M$1=2010,'Calculation sheet'!$AQ370="1999-2012"),'Result 2005-2012'!K370*SUM($AC$17:$AE$17)/3,IF(AND($M$1=2011,'Calculation sheet'!$AQ370="1999-2012"),'Result 2005-2012'!K370*SUM($AD$17:$AE$17)/2,IF(AND($M$1=2012,'Calculation sheet'!$AQ370="1999-2012"),'Result 2005-2012'!K370*$AE$17,""))))))))))))))))</f>
        <v/>
      </c>
      <c r="L370" s="12" t="str">
        <f>IF('Result 2005-2012'!$R370="","",IF($M$1=2005,'Result 2005-2012'!L370,IF(AND($M$1=2006,'Calculation sheet'!$AQ370="2005-2012"),'Result 2005-2012'!L370*SUM($Y$9:$AE$9)/7,IF(AND($M$1=2007,'Calculation sheet'!$AQ370="2005-2012"),'Result 2005-2012'!L370*SUM($Z$9:$AE$9)/6,IF(AND($M$1=2008,'Calculation sheet'!$AQ370="2005-2012"),'Result 2005-2012'!L370*SUM($AA$9:$AE$9)/5,IF(AND($M$1=2009,'Calculation sheet'!$AQ370="2005-2012"),'Result 2005-2012'!L370*SUM($AB$9:$AE$9)/4,IF(AND($M$1=2010,'Calculation sheet'!$AQ370="2005-2012"),'Result 2005-2012'!L370*SUM($AC$9:$AE$9)/3,IF(AND($M$1=2011,'Calculation sheet'!$AQ370="2005-2012"),'Result 2005-2012'!L370*SUM($AD$9:$AE$9)/2,IF(AND($M$1=2012,'Calculation sheet'!$AQ370="2005-2012"),'Result 2005-2012'!L370*$AE$9,IF(AND($M$1=2006,'Calculation sheet'!$AQ370="1999-2012"),'Result 2005-2012'!L370*SUM($Y$18:$AE$18)/7,IF(AND($M$1=2007,'Calculation sheet'!$AQ370="1999-2012"),'Result 2005-2012'!L370*SUM($Z$18:$AE$18)/6,IF(AND($M$1=2008,'Calculation sheet'!$AQ370="1999-2012"),'Result 2005-2012'!L370*SUM($AA$18:$AE$18)/5,IF(AND($M$1=2009,'Calculation sheet'!$AQ370="1999-2012"),'Result 2005-2012'!L370*SUM($AB$18:$AE$18)/4,IF(AND($M$1=2010,'Calculation sheet'!$AQ370="1999-2012"),'Result 2005-2012'!L370*SUM($AC$18:$AE$18)/3,IF(AND($M$1=2011,'Calculation sheet'!$AQ370="1999-2012"),'Result 2005-2012'!L370*SUM($AD$18:$AE$18)/2,IF(AND($M$1=2012,'Calculation sheet'!$AQ370="1999-2012"),'Result 2005-2012'!L370*$AE$18,""))))))))))))))))</f>
        <v/>
      </c>
      <c r="M370" s="12" t="str">
        <f t="shared" si="17"/>
        <v/>
      </c>
      <c r="N370" s="12" t="str">
        <f>IF('Result 2005-2012'!$R370="","",IF($M$1=2005,'Result 2005-2012'!N370,IF(AND($M$1=2006,'Calculation sheet'!$AQ370="2005-2012"),'Result 2005-2012'!N370*SUM($Y$10:$AE$10)/7,IF(AND($M$1=2007,'Calculation sheet'!$AQ370="2005-2012"),'Result 2005-2012'!N370*SUM($Z$10:$AE$10)/6,IF(AND($M$1=2008,'Calculation sheet'!$AQ370="2005-2012"),'Result 2005-2012'!N370*SUM($AA$10:$AE$10)/5,IF(AND($M$1=2009,'Calculation sheet'!$AQ370="2005-2012"),'Result 2005-2012'!N370*SUM($AB$10:$AE$10)/4,IF(AND($M$1=2010,'Calculation sheet'!$AQ370="2005-2012"),'Result 2005-2012'!N370*SUM($AC$10:$AE$10)/3,IF(AND($M$1=2011,'Calculation sheet'!$AQ370="2005-2012"),'Result 2005-2012'!N370*SUM($AD$10:$AE$10)/2,IF(AND($M$1=2012,'Calculation sheet'!$AQ370="2005-2012"),'Result 2005-2012'!N370*$AE$10,IF(AND($M$1=2006,'Calculation sheet'!$AQ370="1999-2012"),'Result 2005-2012'!N370*SUM($Y$16:$AE$16)/7,IF(AND($M$1=2007,'Calculation sheet'!$AQ370="1999-2012"),'Result 2005-2012'!N370*SUM($Z$16:$AE$16)/6,IF(AND($M$1=2008,'Calculation sheet'!$AQ370="1999-2012"),'Result 2005-2012'!N370*SUM($AA$16:$AE$16)/5,IF(AND($M$1=2009,'Calculation sheet'!$AQ370="1999-2012"),'Result 2005-2012'!N370*SUM($AB$16:$AE$16)/4,IF(AND($M$1=2010,'Calculation sheet'!$AQ370="1999-2012"),'Result 2005-2012'!N370*SUM($AC$16:$AE$16)/3,IF(AND($M$1=2011,'Calculation sheet'!$AQ370="1999-2012"),'Result 2005-2012'!N370*SUM($AD$16:$AE$16)/2,IF(AND($M$1=2012,'Calculation sheet'!$AQ370="1999-2012"),'Result 2005-2012'!N370*$AE$16,""))))))))))))))))</f>
        <v/>
      </c>
      <c r="O370" s="12" t="str">
        <f>IF('Result 2005-2012'!$R370="","",IF($M$1=2005,'Result 2005-2012'!O370,IF(AND($M$1=2006,'Calculation sheet'!$AQ370="2005-2012"),'Result 2005-2012'!O370*SUM($Y$10:$AE$10)/7,IF(AND($M$1=2007,'Calculation sheet'!$AQ370="2005-2012"),'Result 2005-2012'!O370*SUM($Z$10:$AE$10)/6,IF(AND($M$1=2008,'Calculation sheet'!$AQ370="2005-2012"),'Result 2005-2012'!O370*SUM($AA$10:$AE$10)/5,IF(AND($M$1=2009,'Calculation sheet'!$AQ370="2005-2012"),'Result 2005-2012'!O370*SUM($AB$10:$AE$10)/4,IF(AND($M$1=2010,'Calculation sheet'!$AQ370="2005-2012"),'Result 2005-2012'!O370*SUM($AC$10:$AE$10)/3,IF(AND($M$1=2011,'Calculation sheet'!$AQ370="2005-2012"),'Result 2005-2012'!O370*SUM($AD$10:$AE$10)/2,IF(AND($M$1=2012,'Calculation sheet'!$AQ370="2005-2012"),'Result 2005-2012'!O370*$AE$10,IF(AND($M$1=2006,'Calculation sheet'!$AQ370="1999-2012"),'Result 2005-2012'!O370*SUM($Y$16:$AE$16)/7,IF(AND($M$1=2007,'Calculation sheet'!$AQ370="1999-2012"),'Result 2005-2012'!O370*SUM($Z$16:$AE$16)/6,IF(AND($M$1=2008,'Calculation sheet'!$AQ370="1999-2012"),'Result 2005-2012'!O370*SUM($AA$16:$AE$16)/5,IF(AND($M$1=2009,'Calculation sheet'!$AQ370="1999-2012"),'Result 2005-2012'!O370*SUM($AB$16:$AE$16)/4,IF(AND($M$1=2010,'Calculation sheet'!$AQ370="1999-2012"),'Result 2005-2012'!O370*SUM($AC$16:$AE$16)/3,IF(AND($M$1=2011,'Calculation sheet'!$AQ370="1999-2012"),'Result 2005-2012'!O370*SUM($AD$16:$AE$16)/2,IF(AND($M$1=2012,'Calculation sheet'!$AQ370="1999-2012"),'Result 2005-2012'!O370*$AE$16,""))))))))))))))))</f>
        <v/>
      </c>
      <c r="P370" s="12" t="str">
        <f>IF('Result 2005-2012'!$R370="","",IF($M$1=2005,'Result 2005-2012'!P370,IF(AND($M$1=2006,'Calculation sheet'!$AQ370="2005-2012"),'Result 2005-2012'!P370*SUM($Y$11:$AE$11)/7,IF(AND($M$1=2007,'Calculation sheet'!$AQ370="2005-2012"),'Result 2005-2012'!P370*SUM($Z$11:$AE$11)/6,IF(AND($M$1=2008,'Calculation sheet'!$AQ370="2005-2012"),'Result 2005-2012'!P370*SUM($AA$11:$AE$11)/5,IF(AND($M$1=2009,'Calculation sheet'!$AQ370="2005-2012"),'Result 2005-2012'!P370*SUM($AB$11:$AE$11)/4,IF(AND($M$1=2010,'Calculation sheet'!$AQ370="2005-2012"),'Result 2005-2012'!P370*SUM($AC$11:$AE$11)/3,IF(AND($M$1=2011,'Calculation sheet'!$AQ370="2005-2012"),'Result 2005-2012'!P370*SUM($AD$11:$AE$11)/2,IF(AND($M$1=2012,'Calculation sheet'!$AQ370="2005-2012"),'Result 2005-2012'!P370*$AE$11,IF(AND($M$1=2006,'Calculation sheet'!$AQ370="1999-2012"),'Result 2005-2012'!P370*SUM($Y$16:$AE$16)/7,IF(AND($M$1=2007,'Calculation sheet'!$AQ370="1999-2012"),'Result 2005-2012'!P370*SUM($Z$16:$AE$16)/6,IF(AND($M$1=2008,'Calculation sheet'!$AQ370="1999-2012"),'Result 2005-2012'!P370*SUM($AA$16:$AE$16)/5,IF(AND($M$1=2009,'Calculation sheet'!$AQ370="1999-2012"),'Result 2005-2012'!P370*SUM($AB$16:$AE$16)/4,IF(AND($M$1=2010,'Calculation sheet'!$AQ370="1999-2012"),'Result 2005-2012'!P370*SUM($AC$16:$AE$16)/3,IF(AND($M$1=2011,'Calculation sheet'!$AQ370="1999-2012"),'Result 2005-2012'!P370*SUM($AD$16:$AE$16)/2,IF(AND($M$1=2012,'Calculation sheet'!$AQ370="1999-2012"),'Result 2005-2012'!P370*$AE$16,""))))))))))))))))</f>
        <v/>
      </c>
      <c r="Q370" s="12" t="str">
        <f t="shared" si="18"/>
        <v/>
      </c>
      <c r="R370" s="14" t="str">
        <f t="shared" si="19"/>
        <v/>
      </c>
    </row>
    <row r="371" spans="1:18" x14ac:dyDescent="0.3">
      <c r="A371" s="4" t="str">
        <f>IF('Input data'!A386="","",'Input data'!A386)</f>
        <v/>
      </c>
      <c r="B371" s="4" t="str">
        <f>IF('Input data'!B386="","",'Input data'!B386)</f>
        <v/>
      </c>
      <c r="C371" s="4" t="str">
        <f>IF('Input data'!C386="","",'Input data'!C386)</f>
        <v/>
      </c>
      <c r="D371" s="4" t="str">
        <f>IF('Input data'!D386="","",'Input data'!D386)</f>
        <v/>
      </c>
      <c r="E371" s="4" t="str">
        <f>IF('Input data'!E386="","",'Input data'!E386)</f>
        <v/>
      </c>
      <c r="F371" s="4" t="str">
        <f>IF('Input data'!F386="","",'Input data'!F386)</f>
        <v/>
      </c>
      <c r="G371" s="4">
        <f>IF('Input data'!G386="","",'Input data'!G386)</f>
        <v>0</v>
      </c>
      <c r="H371" s="4" t="str">
        <f>IF('Input data'!H386&gt;0.5,'Input data'!H386,"")</f>
        <v/>
      </c>
      <c r="I371" s="4" t="str">
        <f>IF('Input data'!I386="","",'Input data'!I386)</f>
        <v/>
      </c>
      <c r="J371" s="12" t="str">
        <f>IF('Result 2005-2012'!$R371="","",IF($M$1=2005,'Result 2005-2012'!J371,IF(AND($M$1=2006,'Calculation sheet'!$AQ371="2005-2012"),'Result 2005-2012'!J371*SUM($Y$7:$AE$7)/7,IF(AND($M$1=2007,'Calculation sheet'!$AQ371="2005-2012"),'Result 2005-2012'!J371*SUM($Z$7:$AE$7)/6,IF(AND($M$1=2008,'Calculation sheet'!$AQ371="2005-2012"),'Result 2005-2012'!J371*SUM($AA$7:$AE$7)/5,IF(AND($M$1=2009,'Calculation sheet'!$AQ371="2005-2012"),'Result 2005-2012'!J371*SUM($AB$7:$AE$7)/4,IF(AND($M$1=2010,'Calculation sheet'!$AQ371="2005-2012"),'Result 2005-2012'!J371*SUM($AC$7:$AE$7)/3,IF(AND($M$1=2011,'Calculation sheet'!$AQ371="2005-2012"),'Result 2005-2012'!J371*SUM($AD$7:$AE$7)/2,IF(AND($M$1=2012,'Calculation sheet'!$AQ371="2005-2012"),'Result 2005-2012'!J371*$AE$7,IF(AND($M$1=2006,'Calculation sheet'!$AQ371="1999-2012"),'Result 2005-2012'!J371*SUM($Y$16:$AE$16)/7,IF(AND($M$1=2007,'Calculation sheet'!$AQ371="1999-2012"),'Result 2005-2012'!J371*SUM($Z$16:$AE$16)/6,IF(AND($M$1=2008,'Calculation sheet'!$AQ371="1999-2012"),'Result 2005-2012'!J371*SUM($AA$16:$AE$16)/5,IF(AND($M$1=2009,'Calculation sheet'!$AQ371="1999-2012"),'Result 2005-2012'!J371*SUM($AB$16:$AE$16)/4,IF(AND($M$1=2010,'Calculation sheet'!$AQ371="1999-2012"),'Result 2005-2012'!J371*SUM($AC$16:$AE$16)/3,IF(AND($M$1=2011,'Calculation sheet'!$AQ371="1999-2012"),'Result 2005-2012'!J371*SUM($AD$16:$AE$16)/2,IF(AND($M$1=2012,'Calculation sheet'!$AQ371="1999-2012"),'Result 2005-2012'!J371*$AE$16,""))))))))))))))))</f>
        <v/>
      </c>
      <c r="K371" s="12" t="str">
        <f>IF('Result 2005-2012'!$R371="","",IF($M$1=2005,'Result 2005-2012'!K371,IF(AND($M$1=2006,'Calculation sheet'!$AQ371="2005-2012"),'Result 2005-2012'!K371*SUM($Y$8:$AE$8)/7,IF(AND($M$1=2007,'Calculation sheet'!$AQ371="2005-2012"),'Result 2005-2012'!K371*SUM($Z$8:$AE$8)/6,IF(AND($M$1=2008,'Calculation sheet'!$AQ371="2005-2012"),'Result 2005-2012'!K371*SUM($AA$8:$AE$8)/5,IF(AND($M$1=2009,'Calculation sheet'!$AQ371="2005-2012"),'Result 2005-2012'!K371*SUM($AB$8:$AE$8)/4,IF(AND($M$1=2010,'Calculation sheet'!$AQ371="2005-2012"),'Result 2005-2012'!K371*SUM($AC$8:$AE$8)/3,IF(AND($M$1=2011,'Calculation sheet'!$AQ371="2005-2012"),'Result 2005-2012'!K371*SUM($AD$8:$AE$8)/2,IF(AND($M$1=2012,'Calculation sheet'!$AQ371="2005-2012"),'Result 2005-2012'!K371*$AE$8,IF(AND($M$1=2006,'Calculation sheet'!$AQ371="1999-2012"),'Result 2005-2012'!K371*SUM($Y$17:$AE$17)/7,IF(AND($M$1=2007,'Calculation sheet'!$AQ371="1999-2012"),'Result 2005-2012'!K371*SUM($Z$17:$AE$17)/6,IF(AND($M$1=2008,'Calculation sheet'!$AQ371="1999-2012"),'Result 2005-2012'!K371*SUM($AA$17:$AE$17)/5,IF(AND($M$1=2009,'Calculation sheet'!$AQ371="1999-2012"),'Result 2005-2012'!K371*SUM($AB$17:$AE$17)/4,IF(AND($M$1=2010,'Calculation sheet'!$AQ371="1999-2012"),'Result 2005-2012'!K371*SUM($AC$17:$AE$17)/3,IF(AND($M$1=2011,'Calculation sheet'!$AQ371="1999-2012"),'Result 2005-2012'!K371*SUM($AD$17:$AE$17)/2,IF(AND($M$1=2012,'Calculation sheet'!$AQ371="1999-2012"),'Result 2005-2012'!K371*$AE$17,""))))))))))))))))</f>
        <v/>
      </c>
      <c r="L371" s="12" t="str">
        <f>IF('Result 2005-2012'!$R371="","",IF($M$1=2005,'Result 2005-2012'!L371,IF(AND($M$1=2006,'Calculation sheet'!$AQ371="2005-2012"),'Result 2005-2012'!L371*SUM($Y$9:$AE$9)/7,IF(AND($M$1=2007,'Calculation sheet'!$AQ371="2005-2012"),'Result 2005-2012'!L371*SUM($Z$9:$AE$9)/6,IF(AND($M$1=2008,'Calculation sheet'!$AQ371="2005-2012"),'Result 2005-2012'!L371*SUM($AA$9:$AE$9)/5,IF(AND($M$1=2009,'Calculation sheet'!$AQ371="2005-2012"),'Result 2005-2012'!L371*SUM($AB$9:$AE$9)/4,IF(AND($M$1=2010,'Calculation sheet'!$AQ371="2005-2012"),'Result 2005-2012'!L371*SUM($AC$9:$AE$9)/3,IF(AND($M$1=2011,'Calculation sheet'!$AQ371="2005-2012"),'Result 2005-2012'!L371*SUM($AD$9:$AE$9)/2,IF(AND($M$1=2012,'Calculation sheet'!$AQ371="2005-2012"),'Result 2005-2012'!L371*$AE$9,IF(AND($M$1=2006,'Calculation sheet'!$AQ371="1999-2012"),'Result 2005-2012'!L371*SUM($Y$18:$AE$18)/7,IF(AND($M$1=2007,'Calculation sheet'!$AQ371="1999-2012"),'Result 2005-2012'!L371*SUM($Z$18:$AE$18)/6,IF(AND($M$1=2008,'Calculation sheet'!$AQ371="1999-2012"),'Result 2005-2012'!L371*SUM($AA$18:$AE$18)/5,IF(AND($M$1=2009,'Calculation sheet'!$AQ371="1999-2012"),'Result 2005-2012'!L371*SUM($AB$18:$AE$18)/4,IF(AND($M$1=2010,'Calculation sheet'!$AQ371="1999-2012"),'Result 2005-2012'!L371*SUM($AC$18:$AE$18)/3,IF(AND($M$1=2011,'Calculation sheet'!$AQ371="1999-2012"),'Result 2005-2012'!L371*SUM($AD$18:$AE$18)/2,IF(AND($M$1=2012,'Calculation sheet'!$AQ371="1999-2012"),'Result 2005-2012'!L371*$AE$18,""))))))))))))))))</f>
        <v/>
      </c>
      <c r="M371" s="12" t="str">
        <f t="shared" si="17"/>
        <v/>
      </c>
      <c r="N371" s="12" t="str">
        <f>IF('Result 2005-2012'!$R371="","",IF($M$1=2005,'Result 2005-2012'!N371,IF(AND($M$1=2006,'Calculation sheet'!$AQ371="2005-2012"),'Result 2005-2012'!N371*SUM($Y$10:$AE$10)/7,IF(AND($M$1=2007,'Calculation sheet'!$AQ371="2005-2012"),'Result 2005-2012'!N371*SUM($Z$10:$AE$10)/6,IF(AND($M$1=2008,'Calculation sheet'!$AQ371="2005-2012"),'Result 2005-2012'!N371*SUM($AA$10:$AE$10)/5,IF(AND($M$1=2009,'Calculation sheet'!$AQ371="2005-2012"),'Result 2005-2012'!N371*SUM($AB$10:$AE$10)/4,IF(AND($M$1=2010,'Calculation sheet'!$AQ371="2005-2012"),'Result 2005-2012'!N371*SUM($AC$10:$AE$10)/3,IF(AND($M$1=2011,'Calculation sheet'!$AQ371="2005-2012"),'Result 2005-2012'!N371*SUM($AD$10:$AE$10)/2,IF(AND($M$1=2012,'Calculation sheet'!$AQ371="2005-2012"),'Result 2005-2012'!N371*$AE$10,IF(AND($M$1=2006,'Calculation sheet'!$AQ371="1999-2012"),'Result 2005-2012'!N371*SUM($Y$16:$AE$16)/7,IF(AND($M$1=2007,'Calculation sheet'!$AQ371="1999-2012"),'Result 2005-2012'!N371*SUM($Z$16:$AE$16)/6,IF(AND($M$1=2008,'Calculation sheet'!$AQ371="1999-2012"),'Result 2005-2012'!N371*SUM($AA$16:$AE$16)/5,IF(AND($M$1=2009,'Calculation sheet'!$AQ371="1999-2012"),'Result 2005-2012'!N371*SUM($AB$16:$AE$16)/4,IF(AND($M$1=2010,'Calculation sheet'!$AQ371="1999-2012"),'Result 2005-2012'!N371*SUM($AC$16:$AE$16)/3,IF(AND($M$1=2011,'Calculation sheet'!$AQ371="1999-2012"),'Result 2005-2012'!N371*SUM($AD$16:$AE$16)/2,IF(AND($M$1=2012,'Calculation sheet'!$AQ371="1999-2012"),'Result 2005-2012'!N371*$AE$16,""))))))))))))))))</f>
        <v/>
      </c>
      <c r="O371" s="12" t="str">
        <f>IF('Result 2005-2012'!$R371="","",IF($M$1=2005,'Result 2005-2012'!O371,IF(AND($M$1=2006,'Calculation sheet'!$AQ371="2005-2012"),'Result 2005-2012'!O371*SUM($Y$10:$AE$10)/7,IF(AND($M$1=2007,'Calculation sheet'!$AQ371="2005-2012"),'Result 2005-2012'!O371*SUM($Z$10:$AE$10)/6,IF(AND($M$1=2008,'Calculation sheet'!$AQ371="2005-2012"),'Result 2005-2012'!O371*SUM($AA$10:$AE$10)/5,IF(AND($M$1=2009,'Calculation sheet'!$AQ371="2005-2012"),'Result 2005-2012'!O371*SUM($AB$10:$AE$10)/4,IF(AND($M$1=2010,'Calculation sheet'!$AQ371="2005-2012"),'Result 2005-2012'!O371*SUM($AC$10:$AE$10)/3,IF(AND($M$1=2011,'Calculation sheet'!$AQ371="2005-2012"),'Result 2005-2012'!O371*SUM($AD$10:$AE$10)/2,IF(AND($M$1=2012,'Calculation sheet'!$AQ371="2005-2012"),'Result 2005-2012'!O371*$AE$10,IF(AND($M$1=2006,'Calculation sheet'!$AQ371="1999-2012"),'Result 2005-2012'!O371*SUM($Y$16:$AE$16)/7,IF(AND($M$1=2007,'Calculation sheet'!$AQ371="1999-2012"),'Result 2005-2012'!O371*SUM($Z$16:$AE$16)/6,IF(AND($M$1=2008,'Calculation sheet'!$AQ371="1999-2012"),'Result 2005-2012'!O371*SUM($AA$16:$AE$16)/5,IF(AND($M$1=2009,'Calculation sheet'!$AQ371="1999-2012"),'Result 2005-2012'!O371*SUM($AB$16:$AE$16)/4,IF(AND($M$1=2010,'Calculation sheet'!$AQ371="1999-2012"),'Result 2005-2012'!O371*SUM($AC$16:$AE$16)/3,IF(AND($M$1=2011,'Calculation sheet'!$AQ371="1999-2012"),'Result 2005-2012'!O371*SUM($AD$16:$AE$16)/2,IF(AND($M$1=2012,'Calculation sheet'!$AQ371="1999-2012"),'Result 2005-2012'!O371*$AE$16,""))))))))))))))))</f>
        <v/>
      </c>
      <c r="P371" s="12" t="str">
        <f>IF('Result 2005-2012'!$R371="","",IF($M$1=2005,'Result 2005-2012'!P371,IF(AND($M$1=2006,'Calculation sheet'!$AQ371="2005-2012"),'Result 2005-2012'!P371*SUM($Y$11:$AE$11)/7,IF(AND($M$1=2007,'Calculation sheet'!$AQ371="2005-2012"),'Result 2005-2012'!P371*SUM($Z$11:$AE$11)/6,IF(AND($M$1=2008,'Calculation sheet'!$AQ371="2005-2012"),'Result 2005-2012'!P371*SUM($AA$11:$AE$11)/5,IF(AND($M$1=2009,'Calculation sheet'!$AQ371="2005-2012"),'Result 2005-2012'!P371*SUM($AB$11:$AE$11)/4,IF(AND($M$1=2010,'Calculation sheet'!$AQ371="2005-2012"),'Result 2005-2012'!P371*SUM($AC$11:$AE$11)/3,IF(AND($M$1=2011,'Calculation sheet'!$AQ371="2005-2012"),'Result 2005-2012'!P371*SUM($AD$11:$AE$11)/2,IF(AND($M$1=2012,'Calculation sheet'!$AQ371="2005-2012"),'Result 2005-2012'!P371*$AE$11,IF(AND($M$1=2006,'Calculation sheet'!$AQ371="1999-2012"),'Result 2005-2012'!P371*SUM($Y$16:$AE$16)/7,IF(AND($M$1=2007,'Calculation sheet'!$AQ371="1999-2012"),'Result 2005-2012'!P371*SUM($Z$16:$AE$16)/6,IF(AND($M$1=2008,'Calculation sheet'!$AQ371="1999-2012"),'Result 2005-2012'!P371*SUM($AA$16:$AE$16)/5,IF(AND($M$1=2009,'Calculation sheet'!$AQ371="1999-2012"),'Result 2005-2012'!P371*SUM($AB$16:$AE$16)/4,IF(AND($M$1=2010,'Calculation sheet'!$AQ371="1999-2012"),'Result 2005-2012'!P371*SUM($AC$16:$AE$16)/3,IF(AND($M$1=2011,'Calculation sheet'!$AQ371="1999-2012"),'Result 2005-2012'!P371*SUM($AD$16:$AE$16)/2,IF(AND($M$1=2012,'Calculation sheet'!$AQ371="1999-2012"),'Result 2005-2012'!P371*$AE$16,""))))))))))))))))</f>
        <v/>
      </c>
      <c r="Q371" s="12" t="str">
        <f t="shared" si="18"/>
        <v/>
      </c>
      <c r="R371" s="14" t="str">
        <f t="shared" si="19"/>
        <v/>
      </c>
    </row>
    <row r="372" spans="1:18" x14ac:dyDescent="0.3">
      <c r="A372" s="4" t="str">
        <f>IF('Input data'!A387="","",'Input data'!A387)</f>
        <v/>
      </c>
      <c r="B372" s="4" t="str">
        <f>IF('Input data'!B387="","",'Input data'!B387)</f>
        <v/>
      </c>
      <c r="C372" s="4" t="str">
        <f>IF('Input data'!C387="","",'Input data'!C387)</f>
        <v/>
      </c>
      <c r="D372" s="4" t="str">
        <f>IF('Input data'!D387="","",'Input data'!D387)</f>
        <v/>
      </c>
      <c r="E372" s="4" t="str">
        <f>IF('Input data'!E387="","",'Input data'!E387)</f>
        <v/>
      </c>
      <c r="F372" s="4" t="str">
        <f>IF('Input data'!F387="","",'Input data'!F387)</f>
        <v/>
      </c>
      <c r="G372" s="4">
        <f>IF('Input data'!G387="","",'Input data'!G387)</f>
        <v>0</v>
      </c>
      <c r="H372" s="4" t="str">
        <f>IF('Input data'!H387&gt;0.5,'Input data'!H387,"")</f>
        <v/>
      </c>
      <c r="I372" s="4" t="str">
        <f>IF('Input data'!I387="","",'Input data'!I387)</f>
        <v/>
      </c>
      <c r="J372" s="12" t="str">
        <f>IF('Result 2005-2012'!$R372="","",IF($M$1=2005,'Result 2005-2012'!J372,IF(AND($M$1=2006,'Calculation sheet'!$AQ372="2005-2012"),'Result 2005-2012'!J372*SUM($Y$7:$AE$7)/7,IF(AND($M$1=2007,'Calculation sheet'!$AQ372="2005-2012"),'Result 2005-2012'!J372*SUM($Z$7:$AE$7)/6,IF(AND($M$1=2008,'Calculation sheet'!$AQ372="2005-2012"),'Result 2005-2012'!J372*SUM($AA$7:$AE$7)/5,IF(AND($M$1=2009,'Calculation sheet'!$AQ372="2005-2012"),'Result 2005-2012'!J372*SUM($AB$7:$AE$7)/4,IF(AND($M$1=2010,'Calculation sheet'!$AQ372="2005-2012"),'Result 2005-2012'!J372*SUM($AC$7:$AE$7)/3,IF(AND($M$1=2011,'Calculation sheet'!$AQ372="2005-2012"),'Result 2005-2012'!J372*SUM($AD$7:$AE$7)/2,IF(AND($M$1=2012,'Calculation sheet'!$AQ372="2005-2012"),'Result 2005-2012'!J372*$AE$7,IF(AND($M$1=2006,'Calculation sheet'!$AQ372="1999-2012"),'Result 2005-2012'!J372*SUM($Y$16:$AE$16)/7,IF(AND($M$1=2007,'Calculation sheet'!$AQ372="1999-2012"),'Result 2005-2012'!J372*SUM($Z$16:$AE$16)/6,IF(AND($M$1=2008,'Calculation sheet'!$AQ372="1999-2012"),'Result 2005-2012'!J372*SUM($AA$16:$AE$16)/5,IF(AND($M$1=2009,'Calculation sheet'!$AQ372="1999-2012"),'Result 2005-2012'!J372*SUM($AB$16:$AE$16)/4,IF(AND($M$1=2010,'Calculation sheet'!$AQ372="1999-2012"),'Result 2005-2012'!J372*SUM($AC$16:$AE$16)/3,IF(AND($M$1=2011,'Calculation sheet'!$AQ372="1999-2012"),'Result 2005-2012'!J372*SUM($AD$16:$AE$16)/2,IF(AND($M$1=2012,'Calculation sheet'!$AQ372="1999-2012"),'Result 2005-2012'!J372*$AE$16,""))))))))))))))))</f>
        <v/>
      </c>
      <c r="K372" s="12" t="str">
        <f>IF('Result 2005-2012'!$R372="","",IF($M$1=2005,'Result 2005-2012'!K372,IF(AND($M$1=2006,'Calculation sheet'!$AQ372="2005-2012"),'Result 2005-2012'!K372*SUM($Y$8:$AE$8)/7,IF(AND($M$1=2007,'Calculation sheet'!$AQ372="2005-2012"),'Result 2005-2012'!K372*SUM($Z$8:$AE$8)/6,IF(AND($M$1=2008,'Calculation sheet'!$AQ372="2005-2012"),'Result 2005-2012'!K372*SUM($AA$8:$AE$8)/5,IF(AND($M$1=2009,'Calculation sheet'!$AQ372="2005-2012"),'Result 2005-2012'!K372*SUM($AB$8:$AE$8)/4,IF(AND($M$1=2010,'Calculation sheet'!$AQ372="2005-2012"),'Result 2005-2012'!K372*SUM($AC$8:$AE$8)/3,IF(AND($M$1=2011,'Calculation sheet'!$AQ372="2005-2012"),'Result 2005-2012'!K372*SUM($AD$8:$AE$8)/2,IF(AND($M$1=2012,'Calculation sheet'!$AQ372="2005-2012"),'Result 2005-2012'!K372*$AE$8,IF(AND($M$1=2006,'Calculation sheet'!$AQ372="1999-2012"),'Result 2005-2012'!K372*SUM($Y$17:$AE$17)/7,IF(AND($M$1=2007,'Calculation sheet'!$AQ372="1999-2012"),'Result 2005-2012'!K372*SUM($Z$17:$AE$17)/6,IF(AND($M$1=2008,'Calculation sheet'!$AQ372="1999-2012"),'Result 2005-2012'!K372*SUM($AA$17:$AE$17)/5,IF(AND($M$1=2009,'Calculation sheet'!$AQ372="1999-2012"),'Result 2005-2012'!K372*SUM($AB$17:$AE$17)/4,IF(AND($M$1=2010,'Calculation sheet'!$AQ372="1999-2012"),'Result 2005-2012'!K372*SUM($AC$17:$AE$17)/3,IF(AND($M$1=2011,'Calculation sheet'!$AQ372="1999-2012"),'Result 2005-2012'!K372*SUM($AD$17:$AE$17)/2,IF(AND($M$1=2012,'Calculation sheet'!$AQ372="1999-2012"),'Result 2005-2012'!K372*$AE$17,""))))))))))))))))</f>
        <v/>
      </c>
      <c r="L372" s="12" t="str">
        <f>IF('Result 2005-2012'!$R372="","",IF($M$1=2005,'Result 2005-2012'!L372,IF(AND($M$1=2006,'Calculation sheet'!$AQ372="2005-2012"),'Result 2005-2012'!L372*SUM($Y$9:$AE$9)/7,IF(AND($M$1=2007,'Calculation sheet'!$AQ372="2005-2012"),'Result 2005-2012'!L372*SUM($Z$9:$AE$9)/6,IF(AND($M$1=2008,'Calculation sheet'!$AQ372="2005-2012"),'Result 2005-2012'!L372*SUM($AA$9:$AE$9)/5,IF(AND($M$1=2009,'Calculation sheet'!$AQ372="2005-2012"),'Result 2005-2012'!L372*SUM($AB$9:$AE$9)/4,IF(AND($M$1=2010,'Calculation sheet'!$AQ372="2005-2012"),'Result 2005-2012'!L372*SUM($AC$9:$AE$9)/3,IF(AND($M$1=2011,'Calculation sheet'!$AQ372="2005-2012"),'Result 2005-2012'!L372*SUM($AD$9:$AE$9)/2,IF(AND($M$1=2012,'Calculation sheet'!$AQ372="2005-2012"),'Result 2005-2012'!L372*$AE$9,IF(AND($M$1=2006,'Calculation sheet'!$AQ372="1999-2012"),'Result 2005-2012'!L372*SUM($Y$18:$AE$18)/7,IF(AND($M$1=2007,'Calculation sheet'!$AQ372="1999-2012"),'Result 2005-2012'!L372*SUM($Z$18:$AE$18)/6,IF(AND($M$1=2008,'Calculation sheet'!$AQ372="1999-2012"),'Result 2005-2012'!L372*SUM($AA$18:$AE$18)/5,IF(AND($M$1=2009,'Calculation sheet'!$AQ372="1999-2012"),'Result 2005-2012'!L372*SUM($AB$18:$AE$18)/4,IF(AND($M$1=2010,'Calculation sheet'!$AQ372="1999-2012"),'Result 2005-2012'!L372*SUM($AC$18:$AE$18)/3,IF(AND($M$1=2011,'Calculation sheet'!$AQ372="1999-2012"),'Result 2005-2012'!L372*SUM($AD$18:$AE$18)/2,IF(AND($M$1=2012,'Calculation sheet'!$AQ372="1999-2012"),'Result 2005-2012'!L372*$AE$18,""))))))))))))))))</f>
        <v/>
      </c>
      <c r="M372" s="12" t="str">
        <f t="shared" si="17"/>
        <v/>
      </c>
      <c r="N372" s="12" t="str">
        <f>IF('Result 2005-2012'!$R372="","",IF($M$1=2005,'Result 2005-2012'!N372,IF(AND($M$1=2006,'Calculation sheet'!$AQ372="2005-2012"),'Result 2005-2012'!N372*SUM($Y$10:$AE$10)/7,IF(AND($M$1=2007,'Calculation sheet'!$AQ372="2005-2012"),'Result 2005-2012'!N372*SUM($Z$10:$AE$10)/6,IF(AND($M$1=2008,'Calculation sheet'!$AQ372="2005-2012"),'Result 2005-2012'!N372*SUM($AA$10:$AE$10)/5,IF(AND($M$1=2009,'Calculation sheet'!$AQ372="2005-2012"),'Result 2005-2012'!N372*SUM($AB$10:$AE$10)/4,IF(AND($M$1=2010,'Calculation sheet'!$AQ372="2005-2012"),'Result 2005-2012'!N372*SUM($AC$10:$AE$10)/3,IF(AND($M$1=2011,'Calculation sheet'!$AQ372="2005-2012"),'Result 2005-2012'!N372*SUM($AD$10:$AE$10)/2,IF(AND($M$1=2012,'Calculation sheet'!$AQ372="2005-2012"),'Result 2005-2012'!N372*$AE$10,IF(AND($M$1=2006,'Calculation sheet'!$AQ372="1999-2012"),'Result 2005-2012'!N372*SUM($Y$16:$AE$16)/7,IF(AND($M$1=2007,'Calculation sheet'!$AQ372="1999-2012"),'Result 2005-2012'!N372*SUM($Z$16:$AE$16)/6,IF(AND($M$1=2008,'Calculation sheet'!$AQ372="1999-2012"),'Result 2005-2012'!N372*SUM($AA$16:$AE$16)/5,IF(AND($M$1=2009,'Calculation sheet'!$AQ372="1999-2012"),'Result 2005-2012'!N372*SUM($AB$16:$AE$16)/4,IF(AND($M$1=2010,'Calculation sheet'!$AQ372="1999-2012"),'Result 2005-2012'!N372*SUM($AC$16:$AE$16)/3,IF(AND($M$1=2011,'Calculation sheet'!$AQ372="1999-2012"),'Result 2005-2012'!N372*SUM($AD$16:$AE$16)/2,IF(AND($M$1=2012,'Calculation sheet'!$AQ372="1999-2012"),'Result 2005-2012'!N372*$AE$16,""))))))))))))))))</f>
        <v/>
      </c>
      <c r="O372" s="12" t="str">
        <f>IF('Result 2005-2012'!$R372="","",IF($M$1=2005,'Result 2005-2012'!O372,IF(AND($M$1=2006,'Calculation sheet'!$AQ372="2005-2012"),'Result 2005-2012'!O372*SUM($Y$10:$AE$10)/7,IF(AND($M$1=2007,'Calculation sheet'!$AQ372="2005-2012"),'Result 2005-2012'!O372*SUM($Z$10:$AE$10)/6,IF(AND($M$1=2008,'Calculation sheet'!$AQ372="2005-2012"),'Result 2005-2012'!O372*SUM($AA$10:$AE$10)/5,IF(AND($M$1=2009,'Calculation sheet'!$AQ372="2005-2012"),'Result 2005-2012'!O372*SUM($AB$10:$AE$10)/4,IF(AND($M$1=2010,'Calculation sheet'!$AQ372="2005-2012"),'Result 2005-2012'!O372*SUM($AC$10:$AE$10)/3,IF(AND($M$1=2011,'Calculation sheet'!$AQ372="2005-2012"),'Result 2005-2012'!O372*SUM($AD$10:$AE$10)/2,IF(AND($M$1=2012,'Calculation sheet'!$AQ372="2005-2012"),'Result 2005-2012'!O372*$AE$10,IF(AND($M$1=2006,'Calculation sheet'!$AQ372="1999-2012"),'Result 2005-2012'!O372*SUM($Y$16:$AE$16)/7,IF(AND($M$1=2007,'Calculation sheet'!$AQ372="1999-2012"),'Result 2005-2012'!O372*SUM($Z$16:$AE$16)/6,IF(AND($M$1=2008,'Calculation sheet'!$AQ372="1999-2012"),'Result 2005-2012'!O372*SUM($AA$16:$AE$16)/5,IF(AND($M$1=2009,'Calculation sheet'!$AQ372="1999-2012"),'Result 2005-2012'!O372*SUM($AB$16:$AE$16)/4,IF(AND($M$1=2010,'Calculation sheet'!$AQ372="1999-2012"),'Result 2005-2012'!O372*SUM($AC$16:$AE$16)/3,IF(AND($M$1=2011,'Calculation sheet'!$AQ372="1999-2012"),'Result 2005-2012'!O372*SUM($AD$16:$AE$16)/2,IF(AND($M$1=2012,'Calculation sheet'!$AQ372="1999-2012"),'Result 2005-2012'!O372*$AE$16,""))))))))))))))))</f>
        <v/>
      </c>
      <c r="P372" s="12" t="str">
        <f>IF('Result 2005-2012'!$R372="","",IF($M$1=2005,'Result 2005-2012'!P372,IF(AND($M$1=2006,'Calculation sheet'!$AQ372="2005-2012"),'Result 2005-2012'!P372*SUM($Y$11:$AE$11)/7,IF(AND($M$1=2007,'Calculation sheet'!$AQ372="2005-2012"),'Result 2005-2012'!P372*SUM($Z$11:$AE$11)/6,IF(AND($M$1=2008,'Calculation sheet'!$AQ372="2005-2012"),'Result 2005-2012'!P372*SUM($AA$11:$AE$11)/5,IF(AND($M$1=2009,'Calculation sheet'!$AQ372="2005-2012"),'Result 2005-2012'!P372*SUM($AB$11:$AE$11)/4,IF(AND($M$1=2010,'Calculation sheet'!$AQ372="2005-2012"),'Result 2005-2012'!P372*SUM($AC$11:$AE$11)/3,IF(AND($M$1=2011,'Calculation sheet'!$AQ372="2005-2012"),'Result 2005-2012'!P372*SUM($AD$11:$AE$11)/2,IF(AND($M$1=2012,'Calculation sheet'!$AQ372="2005-2012"),'Result 2005-2012'!P372*$AE$11,IF(AND($M$1=2006,'Calculation sheet'!$AQ372="1999-2012"),'Result 2005-2012'!P372*SUM($Y$16:$AE$16)/7,IF(AND($M$1=2007,'Calculation sheet'!$AQ372="1999-2012"),'Result 2005-2012'!P372*SUM($Z$16:$AE$16)/6,IF(AND($M$1=2008,'Calculation sheet'!$AQ372="1999-2012"),'Result 2005-2012'!P372*SUM($AA$16:$AE$16)/5,IF(AND($M$1=2009,'Calculation sheet'!$AQ372="1999-2012"),'Result 2005-2012'!P372*SUM($AB$16:$AE$16)/4,IF(AND($M$1=2010,'Calculation sheet'!$AQ372="1999-2012"),'Result 2005-2012'!P372*SUM($AC$16:$AE$16)/3,IF(AND($M$1=2011,'Calculation sheet'!$AQ372="1999-2012"),'Result 2005-2012'!P372*SUM($AD$16:$AE$16)/2,IF(AND($M$1=2012,'Calculation sheet'!$AQ372="1999-2012"),'Result 2005-2012'!P372*$AE$16,""))))))))))))))))</f>
        <v/>
      </c>
      <c r="Q372" s="12" t="str">
        <f t="shared" si="18"/>
        <v/>
      </c>
      <c r="R372" s="14" t="str">
        <f t="shared" si="19"/>
        <v/>
      </c>
    </row>
    <row r="373" spans="1:18" x14ac:dyDescent="0.3">
      <c r="A373" s="4" t="str">
        <f>IF('Input data'!A388="","",'Input data'!A388)</f>
        <v/>
      </c>
      <c r="B373" s="4" t="str">
        <f>IF('Input data'!B388="","",'Input data'!B388)</f>
        <v/>
      </c>
      <c r="C373" s="4" t="str">
        <f>IF('Input data'!C388="","",'Input data'!C388)</f>
        <v/>
      </c>
      <c r="D373" s="4" t="str">
        <f>IF('Input data'!D388="","",'Input data'!D388)</f>
        <v/>
      </c>
      <c r="E373" s="4" t="str">
        <f>IF('Input data'!E388="","",'Input data'!E388)</f>
        <v/>
      </c>
      <c r="F373" s="4" t="str">
        <f>IF('Input data'!F388="","",'Input data'!F388)</f>
        <v/>
      </c>
      <c r="G373" s="4">
        <f>IF('Input data'!G388="","",'Input data'!G388)</f>
        <v>0</v>
      </c>
      <c r="H373" s="4" t="str">
        <f>IF('Input data'!H388&gt;0.5,'Input data'!H388,"")</f>
        <v/>
      </c>
      <c r="I373" s="4" t="str">
        <f>IF('Input data'!I388="","",'Input data'!I388)</f>
        <v/>
      </c>
      <c r="J373" s="12" t="str">
        <f>IF('Result 2005-2012'!$R373="","",IF($M$1=2005,'Result 2005-2012'!J373,IF(AND($M$1=2006,'Calculation sheet'!$AQ373="2005-2012"),'Result 2005-2012'!J373*SUM($Y$7:$AE$7)/7,IF(AND($M$1=2007,'Calculation sheet'!$AQ373="2005-2012"),'Result 2005-2012'!J373*SUM($Z$7:$AE$7)/6,IF(AND($M$1=2008,'Calculation sheet'!$AQ373="2005-2012"),'Result 2005-2012'!J373*SUM($AA$7:$AE$7)/5,IF(AND($M$1=2009,'Calculation sheet'!$AQ373="2005-2012"),'Result 2005-2012'!J373*SUM($AB$7:$AE$7)/4,IF(AND($M$1=2010,'Calculation sheet'!$AQ373="2005-2012"),'Result 2005-2012'!J373*SUM($AC$7:$AE$7)/3,IF(AND($M$1=2011,'Calculation sheet'!$AQ373="2005-2012"),'Result 2005-2012'!J373*SUM($AD$7:$AE$7)/2,IF(AND($M$1=2012,'Calculation sheet'!$AQ373="2005-2012"),'Result 2005-2012'!J373*$AE$7,IF(AND($M$1=2006,'Calculation sheet'!$AQ373="1999-2012"),'Result 2005-2012'!J373*SUM($Y$16:$AE$16)/7,IF(AND($M$1=2007,'Calculation sheet'!$AQ373="1999-2012"),'Result 2005-2012'!J373*SUM($Z$16:$AE$16)/6,IF(AND($M$1=2008,'Calculation sheet'!$AQ373="1999-2012"),'Result 2005-2012'!J373*SUM($AA$16:$AE$16)/5,IF(AND($M$1=2009,'Calculation sheet'!$AQ373="1999-2012"),'Result 2005-2012'!J373*SUM($AB$16:$AE$16)/4,IF(AND($M$1=2010,'Calculation sheet'!$AQ373="1999-2012"),'Result 2005-2012'!J373*SUM($AC$16:$AE$16)/3,IF(AND($M$1=2011,'Calculation sheet'!$AQ373="1999-2012"),'Result 2005-2012'!J373*SUM($AD$16:$AE$16)/2,IF(AND($M$1=2012,'Calculation sheet'!$AQ373="1999-2012"),'Result 2005-2012'!J373*$AE$16,""))))))))))))))))</f>
        <v/>
      </c>
      <c r="K373" s="12" t="str">
        <f>IF('Result 2005-2012'!$R373="","",IF($M$1=2005,'Result 2005-2012'!K373,IF(AND($M$1=2006,'Calculation sheet'!$AQ373="2005-2012"),'Result 2005-2012'!K373*SUM($Y$8:$AE$8)/7,IF(AND($M$1=2007,'Calculation sheet'!$AQ373="2005-2012"),'Result 2005-2012'!K373*SUM($Z$8:$AE$8)/6,IF(AND($M$1=2008,'Calculation sheet'!$AQ373="2005-2012"),'Result 2005-2012'!K373*SUM($AA$8:$AE$8)/5,IF(AND($M$1=2009,'Calculation sheet'!$AQ373="2005-2012"),'Result 2005-2012'!K373*SUM($AB$8:$AE$8)/4,IF(AND($M$1=2010,'Calculation sheet'!$AQ373="2005-2012"),'Result 2005-2012'!K373*SUM($AC$8:$AE$8)/3,IF(AND($M$1=2011,'Calculation sheet'!$AQ373="2005-2012"),'Result 2005-2012'!K373*SUM($AD$8:$AE$8)/2,IF(AND($M$1=2012,'Calculation sheet'!$AQ373="2005-2012"),'Result 2005-2012'!K373*$AE$8,IF(AND($M$1=2006,'Calculation sheet'!$AQ373="1999-2012"),'Result 2005-2012'!K373*SUM($Y$17:$AE$17)/7,IF(AND($M$1=2007,'Calculation sheet'!$AQ373="1999-2012"),'Result 2005-2012'!K373*SUM($Z$17:$AE$17)/6,IF(AND($M$1=2008,'Calculation sheet'!$AQ373="1999-2012"),'Result 2005-2012'!K373*SUM($AA$17:$AE$17)/5,IF(AND($M$1=2009,'Calculation sheet'!$AQ373="1999-2012"),'Result 2005-2012'!K373*SUM($AB$17:$AE$17)/4,IF(AND($M$1=2010,'Calculation sheet'!$AQ373="1999-2012"),'Result 2005-2012'!K373*SUM($AC$17:$AE$17)/3,IF(AND($M$1=2011,'Calculation sheet'!$AQ373="1999-2012"),'Result 2005-2012'!K373*SUM($AD$17:$AE$17)/2,IF(AND($M$1=2012,'Calculation sheet'!$AQ373="1999-2012"),'Result 2005-2012'!K373*$AE$17,""))))))))))))))))</f>
        <v/>
      </c>
      <c r="L373" s="12" t="str">
        <f>IF('Result 2005-2012'!$R373="","",IF($M$1=2005,'Result 2005-2012'!L373,IF(AND($M$1=2006,'Calculation sheet'!$AQ373="2005-2012"),'Result 2005-2012'!L373*SUM($Y$9:$AE$9)/7,IF(AND($M$1=2007,'Calculation sheet'!$AQ373="2005-2012"),'Result 2005-2012'!L373*SUM($Z$9:$AE$9)/6,IF(AND($M$1=2008,'Calculation sheet'!$AQ373="2005-2012"),'Result 2005-2012'!L373*SUM($AA$9:$AE$9)/5,IF(AND($M$1=2009,'Calculation sheet'!$AQ373="2005-2012"),'Result 2005-2012'!L373*SUM($AB$9:$AE$9)/4,IF(AND($M$1=2010,'Calculation sheet'!$AQ373="2005-2012"),'Result 2005-2012'!L373*SUM($AC$9:$AE$9)/3,IF(AND($M$1=2011,'Calculation sheet'!$AQ373="2005-2012"),'Result 2005-2012'!L373*SUM($AD$9:$AE$9)/2,IF(AND($M$1=2012,'Calculation sheet'!$AQ373="2005-2012"),'Result 2005-2012'!L373*$AE$9,IF(AND($M$1=2006,'Calculation sheet'!$AQ373="1999-2012"),'Result 2005-2012'!L373*SUM($Y$18:$AE$18)/7,IF(AND($M$1=2007,'Calculation sheet'!$AQ373="1999-2012"),'Result 2005-2012'!L373*SUM($Z$18:$AE$18)/6,IF(AND($M$1=2008,'Calculation sheet'!$AQ373="1999-2012"),'Result 2005-2012'!L373*SUM($AA$18:$AE$18)/5,IF(AND($M$1=2009,'Calculation sheet'!$AQ373="1999-2012"),'Result 2005-2012'!L373*SUM($AB$18:$AE$18)/4,IF(AND($M$1=2010,'Calculation sheet'!$AQ373="1999-2012"),'Result 2005-2012'!L373*SUM($AC$18:$AE$18)/3,IF(AND($M$1=2011,'Calculation sheet'!$AQ373="1999-2012"),'Result 2005-2012'!L373*SUM($AD$18:$AE$18)/2,IF(AND($M$1=2012,'Calculation sheet'!$AQ373="1999-2012"),'Result 2005-2012'!L373*$AE$18,""))))))))))))))))</f>
        <v/>
      </c>
      <c r="M373" s="12" t="str">
        <f t="shared" si="17"/>
        <v/>
      </c>
      <c r="N373" s="12" t="str">
        <f>IF('Result 2005-2012'!$R373="","",IF($M$1=2005,'Result 2005-2012'!N373,IF(AND($M$1=2006,'Calculation sheet'!$AQ373="2005-2012"),'Result 2005-2012'!N373*SUM($Y$10:$AE$10)/7,IF(AND($M$1=2007,'Calculation sheet'!$AQ373="2005-2012"),'Result 2005-2012'!N373*SUM($Z$10:$AE$10)/6,IF(AND($M$1=2008,'Calculation sheet'!$AQ373="2005-2012"),'Result 2005-2012'!N373*SUM($AA$10:$AE$10)/5,IF(AND($M$1=2009,'Calculation sheet'!$AQ373="2005-2012"),'Result 2005-2012'!N373*SUM($AB$10:$AE$10)/4,IF(AND($M$1=2010,'Calculation sheet'!$AQ373="2005-2012"),'Result 2005-2012'!N373*SUM($AC$10:$AE$10)/3,IF(AND($M$1=2011,'Calculation sheet'!$AQ373="2005-2012"),'Result 2005-2012'!N373*SUM($AD$10:$AE$10)/2,IF(AND($M$1=2012,'Calculation sheet'!$AQ373="2005-2012"),'Result 2005-2012'!N373*$AE$10,IF(AND($M$1=2006,'Calculation sheet'!$AQ373="1999-2012"),'Result 2005-2012'!N373*SUM($Y$16:$AE$16)/7,IF(AND($M$1=2007,'Calculation sheet'!$AQ373="1999-2012"),'Result 2005-2012'!N373*SUM($Z$16:$AE$16)/6,IF(AND($M$1=2008,'Calculation sheet'!$AQ373="1999-2012"),'Result 2005-2012'!N373*SUM($AA$16:$AE$16)/5,IF(AND($M$1=2009,'Calculation sheet'!$AQ373="1999-2012"),'Result 2005-2012'!N373*SUM($AB$16:$AE$16)/4,IF(AND($M$1=2010,'Calculation sheet'!$AQ373="1999-2012"),'Result 2005-2012'!N373*SUM($AC$16:$AE$16)/3,IF(AND($M$1=2011,'Calculation sheet'!$AQ373="1999-2012"),'Result 2005-2012'!N373*SUM($AD$16:$AE$16)/2,IF(AND($M$1=2012,'Calculation sheet'!$AQ373="1999-2012"),'Result 2005-2012'!N373*$AE$16,""))))))))))))))))</f>
        <v/>
      </c>
      <c r="O373" s="12" t="str">
        <f>IF('Result 2005-2012'!$R373="","",IF($M$1=2005,'Result 2005-2012'!O373,IF(AND($M$1=2006,'Calculation sheet'!$AQ373="2005-2012"),'Result 2005-2012'!O373*SUM($Y$10:$AE$10)/7,IF(AND($M$1=2007,'Calculation sheet'!$AQ373="2005-2012"),'Result 2005-2012'!O373*SUM($Z$10:$AE$10)/6,IF(AND($M$1=2008,'Calculation sheet'!$AQ373="2005-2012"),'Result 2005-2012'!O373*SUM($AA$10:$AE$10)/5,IF(AND($M$1=2009,'Calculation sheet'!$AQ373="2005-2012"),'Result 2005-2012'!O373*SUM($AB$10:$AE$10)/4,IF(AND($M$1=2010,'Calculation sheet'!$AQ373="2005-2012"),'Result 2005-2012'!O373*SUM($AC$10:$AE$10)/3,IF(AND($M$1=2011,'Calculation sheet'!$AQ373="2005-2012"),'Result 2005-2012'!O373*SUM($AD$10:$AE$10)/2,IF(AND($M$1=2012,'Calculation sheet'!$AQ373="2005-2012"),'Result 2005-2012'!O373*$AE$10,IF(AND($M$1=2006,'Calculation sheet'!$AQ373="1999-2012"),'Result 2005-2012'!O373*SUM($Y$16:$AE$16)/7,IF(AND($M$1=2007,'Calculation sheet'!$AQ373="1999-2012"),'Result 2005-2012'!O373*SUM($Z$16:$AE$16)/6,IF(AND($M$1=2008,'Calculation sheet'!$AQ373="1999-2012"),'Result 2005-2012'!O373*SUM($AA$16:$AE$16)/5,IF(AND($M$1=2009,'Calculation sheet'!$AQ373="1999-2012"),'Result 2005-2012'!O373*SUM($AB$16:$AE$16)/4,IF(AND($M$1=2010,'Calculation sheet'!$AQ373="1999-2012"),'Result 2005-2012'!O373*SUM($AC$16:$AE$16)/3,IF(AND($M$1=2011,'Calculation sheet'!$AQ373="1999-2012"),'Result 2005-2012'!O373*SUM($AD$16:$AE$16)/2,IF(AND($M$1=2012,'Calculation sheet'!$AQ373="1999-2012"),'Result 2005-2012'!O373*$AE$16,""))))))))))))))))</f>
        <v/>
      </c>
      <c r="P373" s="12" t="str">
        <f>IF('Result 2005-2012'!$R373="","",IF($M$1=2005,'Result 2005-2012'!P373,IF(AND($M$1=2006,'Calculation sheet'!$AQ373="2005-2012"),'Result 2005-2012'!P373*SUM($Y$11:$AE$11)/7,IF(AND($M$1=2007,'Calculation sheet'!$AQ373="2005-2012"),'Result 2005-2012'!P373*SUM($Z$11:$AE$11)/6,IF(AND($M$1=2008,'Calculation sheet'!$AQ373="2005-2012"),'Result 2005-2012'!P373*SUM($AA$11:$AE$11)/5,IF(AND($M$1=2009,'Calculation sheet'!$AQ373="2005-2012"),'Result 2005-2012'!P373*SUM($AB$11:$AE$11)/4,IF(AND($M$1=2010,'Calculation sheet'!$AQ373="2005-2012"),'Result 2005-2012'!P373*SUM($AC$11:$AE$11)/3,IF(AND($M$1=2011,'Calculation sheet'!$AQ373="2005-2012"),'Result 2005-2012'!P373*SUM($AD$11:$AE$11)/2,IF(AND($M$1=2012,'Calculation sheet'!$AQ373="2005-2012"),'Result 2005-2012'!P373*$AE$11,IF(AND($M$1=2006,'Calculation sheet'!$AQ373="1999-2012"),'Result 2005-2012'!P373*SUM($Y$16:$AE$16)/7,IF(AND($M$1=2007,'Calculation sheet'!$AQ373="1999-2012"),'Result 2005-2012'!P373*SUM($Z$16:$AE$16)/6,IF(AND($M$1=2008,'Calculation sheet'!$AQ373="1999-2012"),'Result 2005-2012'!P373*SUM($AA$16:$AE$16)/5,IF(AND($M$1=2009,'Calculation sheet'!$AQ373="1999-2012"),'Result 2005-2012'!P373*SUM($AB$16:$AE$16)/4,IF(AND($M$1=2010,'Calculation sheet'!$AQ373="1999-2012"),'Result 2005-2012'!P373*SUM($AC$16:$AE$16)/3,IF(AND($M$1=2011,'Calculation sheet'!$AQ373="1999-2012"),'Result 2005-2012'!P373*SUM($AD$16:$AE$16)/2,IF(AND($M$1=2012,'Calculation sheet'!$AQ373="1999-2012"),'Result 2005-2012'!P373*$AE$16,""))))))))))))))))</f>
        <v/>
      </c>
      <c r="Q373" s="12" t="str">
        <f t="shared" si="18"/>
        <v/>
      </c>
      <c r="R373" s="14" t="str">
        <f t="shared" si="19"/>
        <v/>
      </c>
    </row>
    <row r="374" spans="1:18" x14ac:dyDescent="0.3">
      <c r="A374" s="4" t="str">
        <f>IF('Input data'!A389="","",'Input data'!A389)</f>
        <v/>
      </c>
      <c r="B374" s="4" t="str">
        <f>IF('Input data'!B389="","",'Input data'!B389)</f>
        <v/>
      </c>
      <c r="C374" s="4" t="str">
        <f>IF('Input data'!C389="","",'Input data'!C389)</f>
        <v/>
      </c>
      <c r="D374" s="4" t="str">
        <f>IF('Input data'!D389="","",'Input data'!D389)</f>
        <v/>
      </c>
      <c r="E374" s="4" t="str">
        <f>IF('Input data'!E389="","",'Input data'!E389)</f>
        <v/>
      </c>
      <c r="F374" s="4" t="str">
        <f>IF('Input data'!F389="","",'Input data'!F389)</f>
        <v/>
      </c>
      <c r="G374" s="4">
        <f>IF('Input data'!G389="","",'Input data'!G389)</f>
        <v>0</v>
      </c>
      <c r="H374" s="4" t="str">
        <f>IF('Input data'!H389&gt;0.5,'Input data'!H389,"")</f>
        <v/>
      </c>
      <c r="I374" s="4" t="str">
        <f>IF('Input data'!I389="","",'Input data'!I389)</f>
        <v/>
      </c>
      <c r="J374" s="12" t="str">
        <f>IF('Result 2005-2012'!$R374="","",IF($M$1=2005,'Result 2005-2012'!J374,IF(AND($M$1=2006,'Calculation sheet'!$AQ374="2005-2012"),'Result 2005-2012'!J374*SUM($Y$7:$AE$7)/7,IF(AND($M$1=2007,'Calculation sheet'!$AQ374="2005-2012"),'Result 2005-2012'!J374*SUM($Z$7:$AE$7)/6,IF(AND($M$1=2008,'Calculation sheet'!$AQ374="2005-2012"),'Result 2005-2012'!J374*SUM($AA$7:$AE$7)/5,IF(AND($M$1=2009,'Calculation sheet'!$AQ374="2005-2012"),'Result 2005-2012'!J374*SUM($AB$7:$AE$7)/4,IF(AND($M$1=2010,'Calculation sheet'!$AQ374="2005-2012"),'Result 2005-2012'!J374*SUM($AC$7:$AE$7)/3,IF(AND($M$1=2011,'Calculation sheet'!$AQ374="2005-2012"),'Result 2005-2012'!J374*SUM($AD$7:$AE$7)/2,IF(AND($M$1=2012,'Calculation sheet'!$AQ374="2005-2012"),'Result 2005-2012'!J374*$AE$7,IF(AND($M$1=2006,'Calculation sheet'!$AQ374="1999-2012"),'Result 2005-2012'!J374*SUM($Y$16:$AE$16)/7,IF(AND($M$1=2007,'Calculation sheet'!$AQ374="1999-2012"),'Result 2005-2012'!J374*SUM($Z$16:$AE$16)/6,IF(AND($M$1=2008,'Calculation sheet'!$AQ374="1999-2012"),'Result 2005-2012'!J374*SUM($AA$16:$AE$16)/5,IF(AND($M$1=2009,'Calculation sheet'!$AQ374="1999-2012"),'Result 2005-2012'!J374*SUM($AB$16:$AE$16)/4,IF(AND($M$1=2010,'Calculation sheet'!$AQ374="1999-2012"),'Result 2005-2012'!J374*SUM($AC$16:$AE$16)/3,IF(AND($M$1=2011,'Calculation sheet'!$AQ374="1999-2012"),'Result 2005-2012'!J374*SUM($AD$16:$AE$16)/2,IF(AND($M$1=2012,'Calculation sheet'!$AQ374="1999-2012"),'Result 2005-2012'!J374*$AE$16,""))))))))))))))))</f>
        <v/>
      </c>
      <c r="K374" s="12" t="str">
        <f>IF('Result 2005-2012'!$R374="","",IF($M$1=2005,'Result 2005-2012'!K374,IF(AND($M$1=2006,'Calculation sheet'!$AQ374="2005-2012"),'Result 2005-2012'!K374*SUM($Y$8:$AE$8)/7,IF(AND($M$1=2007,'Calculation sheet'!$AQ374="2005-2012"),'Result 2005-2012'!K374*SUM($Z$8:$AE$8)/6,IF(AND($M$1=2008,'Calculation sheet'!$AQ374="2005-2012"),'Result 2005-2012'!K374*SUM($AA$8:$AE$8)/5,IF(AND($M$1=2009,'Calculation sheet'!$AQ374="2005-2012"),'Result 2005-2012'!K374*SUM($AB$8:$AE$8)/4,IF(AND($M$1=2010,'Calculation sheet'!$AQ374="2005-2012"),'Result 2005-2012'!K374*SUM($AC$8:$AE$8)/3,IF(AND($M$1=2011,'Calculation sheet'!$AQ374="2005-2012"),'Result 2005-2012'!K374*SUM($AD$8:$AE$8)/2,IF(AND($M$1=2012,'Calculation sheet'!$AQ374="2005-2012"),'Result 2005-2012'!K374*$AE$8,IF(AND($M$1=2006,'Calculation sheet'!$AQ374="1999-2012"),'Result 2005-2012'!K374*SUM($Y$17:$AE$17)/7,IF(AND($M$1=2007,'Calculation sheet'!$AQ374="1999-2012"),'Result 2005-2012'!K374*SUM($Z$17:$AE$17)/6,IF(AND($M$1=2008,'Calculation sheet'!$AQ374="1999-2012"),'Result 2005-2012'!K374*SUM($AA$17:$AE$17)/5,IF(AND($M$1=2009,'Calculation sheet'!$AQ374="1999-2012"),'Result 2005-2012'!K374*SUM($AB$17:$AE$17)/4,IF(AND($M$1=2010,'Calculation sheet'!$AQ374="1999-2012"),'Result 2005-2012'!K374*SUM($AC$17:$AE$17)/3,IF(AND($M$1=2011,'Calculation sheet'!$AQ374="1999-2012"),'Result 2005-2012'!K374*SUM($AD$17:$AE$17)/2,IF(AND($M$1=2012,'Calculation sheet'!$AQ374="1999-2012"),'Result 2005-2012'!K374*$AE$17,""))))))))))))))))</f>
        <v/>
      </c>
      <c r="L374" s="12" t="str">
        <f>IF('Result 2005-2012'!$R374="","",IF($M$1=2005,'Result 2005-2012'!L374,IF(AND($M$1=2006,'Calculation sheet'!$AQ374="2005-2012"),'Result 2005-2012'!L374*SUM($Y$9:$AE$9)/7,IF(AND($M$1=2007,'Calculation sheet'!$AQ374="2005-2012"),'Result 2005-2012'!L374*SUM($Z$9:$AE$9)/6,IF(AND($M$1=2008,'Calculation sheet'!$AQ374="2005-2012"),'Result 2005-2012'!L374*SUM($AA$9:$AE$9)/5,IF(AND($M$1=2009,'Calculation sheet'!$AQ374="2005-2012"),'Result 2005-2012'!L374*SUM($AB$9:$AE$9)/4,IF(AND($M$1=2010,'Calculation sheet'!$AQ374="2005-2012"),'Result 2005-2012'!L374*SUM($AC$9:$AE$9)/3,IF(AND($M$1=2011,'Calculation sheet'!$AQ374="2005-2012"),'Result 2005-2012'!L374*SUM($AD$9:$AE$9)/2,IF(AND($M$1=2012,'Calculation sheet'!$AQ374="2005-2012"),'Result 2005-2012'!L374*$AE$9,IF(AND($M$1=2006,'Calculation sheet'!$AQ374="1999-2012"),'Result 2005-2012'!L374*SUM($Y$18:$AE$18)/7,IF(AND($M$1=2007,'Calculation sheet'!$AQ374="1999-2012"),'Result 2005-2012'!L374*SUM($Z$18:$AE$18)/6,IF(AND($M$1=2008,'Calculation sheet'!$AQ374="1999-2012"),'Result 2005-2012'!L374*SUM($AA$18:$AE$18)/5,IF(AND($M$1=2009,'Calculation sheet'!$AQ374="1999-2012"),'Result 2005-2012'!L374*SUM($AB$18:$AE$18)/4,IF(AND($M$1=2010,'Calculation sheet'!$AQ374="1999-2012"),'Result 2005-2012'!L374*SUM($AC$18:$AE$18)/3,IF(AND($M$1=2011,'Calculation sheet'!$AQ374="1999-2012"),'Result 2005-2012'!L374*SUM($AD$18:$AE$18)/2,IF(AND($M$1=2012,'Calculation sheet'!$AQ374="1999-2012"),'Result 2005-2012'!L374*$AE$18,""))))))))))))))))</f>
        <v/>
      </c>
      <c r="M374" s="12" t="str">
        <f t="shared" si="17"/>
        <v/>
      </c>
      <c r="N374" s="12" t="str">
        <f>IF('Result 2005-2012'!$R374="","",IF($M$1=2005,'Result 2005-2012'!N374,IF(AND($M$1=2006,'Calculation sheet'!$AQ374="2005-2012"),'Result 2005-2012'!N374*SUM($Y$10:$AE$10)/7,IF(AND($M$1=2007,'Calculation sheet'!$AQ374="2005-2012"),'Result 2005-2012'!N374*SUM($Z$10:$AE$10)/6,IF(AND($M$1=2008,'Calculation sheet'!$AQ374="2005-2012"),'Result 2005-2012'!N374*SUM($AA$10:$AE$10)/5,IF(AND($M$1=2009,'Calculation sheet'!$AQ374="2005-2012"),'Result 2005-2012'!N374*SUM($AB$10:$AE$10)/4,IF(AND($M$1=2010,'Calculation sheet'!$AQ374="2005-2012"),'Result 2005-2012'!N374*SUM($AC$10:$AE$10)/3,IF(AND($M$1=2011,'Calculation sheet'!$AQ374="2005-2012"),'Result 2005-2012'!N374*SUM($AD$10:$AE$10)/2,IF(AND($M$1=2012,'Calculation sheet'!$AQ374="2005-2012"),'Result 2005-2012'!N374*$AE$10,IF(AND($M$1=2006,'Calculation sheet'!$AQ374="1999-2012"),'Result 2005-2012'!N374*SUM($Y$16:$AE$16)/7,IF(AND($M$1=2007,'Calculation sheet'!$AQ374="1999-2012"),'Result 2005-2012'!N374*SUM($Z$16:$AE$16)/6,IF(AND($M$1=2008,'Calculation sheet'!$AQ374="1999-2012"),'Result 2005-2012'!N374*SUM($AA$16:$AE$16)/5,IF(AND($M$1=2009,'Calculation sheet'!$AQ374="1999-2012"),'Result 2005-2012'!N374*SUM($AB$16:$AE$16)/4,IF(AND($M$1=2010,'Calculation sheet'!$AQ374="1999-2012"),'Result 2005-2012'!N374*SUM($AC$16:$AE$16)/3,IF(AND($M$1=2011,'Calculation sheet'!$AQ374="1999-2012"),'Result 2005-2012'!N374*SUM($AD$16:$AE$16)/2,IF(AND($M$1=2012,'Calculation sheet'!$AQ374="1999-2012"),'Result 2005-2012'!N374*$AE$16,""))))))))))))))))</f>
        <v/>
      </c>
      <c r="O374" s="12" t="str">
        <f>IF('Result 2005-2012'!$R374="","",IF($M$1=2005,'Result 2005-2012'!O374,IF(AND($M$1=2006,'Calculation sheet'!$AQ374="2005-2012"),'Result 2005-2012'!O374*SUM($Y$10:$AE$10)/7,IF(AND($M$1=2007,'Calculation sheet'!$AQ374="2005-2012"),'Result 2005-2012'!O374*SUM($Z$10:$AE$10)/6,IF(AND($M$1=2008,'Calculation sheet'!$AQ374="2005-2012"),'Result 2005-2012'!O374*SUM($AA$10:$AE$10)/5,IF(AND($M$1=2009,'Calculation sheet'!$AQ374="2005-2012"),'Result 2005-2012'!O374*SUM($AB$10:$AE$10)/4,IF(AND($M$1=2010,'Calculation sheet'!$AQ374="2005-2012"),'Result 2005-2012'!O374*SUM($AC$10:$AE$10)/3,IF(AND($M$1=2011,'Calculation sheet'!$AQ374="2005-2012"),'Result 2005-2012'!O374*SUM($AD$10:$AE$10)/2,IF(AND($M$1=2012,'Calculation sheet'!$AQ374="2005-2012"),'Result 2005-2012'!O374*$AE$10,IF(AND($M$1=2006,'Calculation sheet'!$AQ374="1999-2012"),'Result 2005-2012'!O374*SUM($Y$16:$AE$16)/7,IF(AND($M$1=2007,'Calculation sheet'!$AQ374="1999-2012"),'Result 2005-2012'!O374*SUM($Z$16:$AE$16)/6,IF(AND($M$1=2008,'Calculation sheet'!$AQ374="1999-2012"),'Result 2005-2012'!O374*SUM($AA$16:$AE$16)/5,IF(AND($M$1=2009,'Calculation sheet'!$AQ374="1999-2012"),'Result 2005-2012'!O374*SUM($AB$16:$AE$16)/4,IF(AND($M$1=2010,'Calculation sheet'!$AQ374="1999-2012"),'Result 2005-2012'!O374*SUM($AC$16:$AE$16)/3,IF(AND($M$1=2011,'Calculation sheet'!$AQ374="1999-2012"),'Result 2005-2012'!O374*SUM($AD$16:$AE$16)/2,IF(AND($M$1=2012,'Calculation sheet'!$AQ374="1999-2012"),'Result 2005-2012'!O374*$AE$16,""))))))))))))))))</f>
        <v/>
      </c>
      <c r="P374" s="12" t="str">
        <f>IF('Result 2005-2012'!$R374="","",IF($M$1=2005,'Result 2005-2012'!P374,IF(AND($M$1=2006,'Calculation sheet'!$AQ374="2005-2012"),'Result 2005-2012'!P374*SUM($Y$11:$AE$11)/7,IF(AND($M$1=2007,'Calculation sheet'!$AQ374="2005-2012"),'Result 2005-2012'!P374*SUM($Z$11:$AE$11)/6,IF(AND($M$1=2008,'Calculation sheet'!$AQ374="2005-2012"),'Result 2005-2012'!P374*SUM($AA$11:$AE$11)/5,IF(AND($M$1=2009,'Calculation sheet'!$AQ374="2005-2012"),'Result 2005-2012'!P374*SUM($AB$11:$AE$11)/4,IF(AND($M$1=2010,'Calculation sheet'!$AQ374="2005-2012"),'Result 2005-2012'!P374*SUM($AC$11:$AE$11)/3,IF(AND($M$1=2011,'Calculation sheet'!$AQ374="2005-2012"),'Result 2005-2012'!P374*SUM($AD$11:$AE$11)/2,IF(AND($M$1=2012,'Calculation sheet'!$AQ374="2005-2012"),'Result 2005-2012'!P374*$AE$11,IF(AND($M$1=2006,'Calculation sheet'!$AQ374="1999-2012"),'Result 2005-2012'!P374*SUM($Y$16:$AE$16)/7,IF(AND($M$1=2007,'Calculation sheet'!$AQ374="1999-2012"),'Result 2005-2012'!P374*SUM($Z$16:$AE$16)/6,IF(AND($M$1=2008,'Calculation sheet'!$AQ374="1999-2012"),'Result 2005-2012'!P374*SUM($AA$16:$AE$16)/5,IF(AND($M$1=2009,'Calculation sheet'!$AQ374="1999-2012"),'Result 2005-2012'!P374*SUM($AB$16:$AE$16)/4,IF(AND($M$1=2010,'Calculation sheet'!$AQ374="1999-2012"),'Result 2005-2012'!P374*SUM($AC$16:$AE$16)/3,IF(AND($M$1=2011,'Calculation sheet'!$AQ374="1999-2012"),'Result 2005-2012'!P374*SUM($AD$16:$AE$16)/2,IF(AND($M$1=2012,'Calculation sheet'!$AQ374="1999-2012"),'Result 2005-2012'!P374*$AE$16,""))))))))))))))))</f>
        <v/>
      </c>
      <c r="Q374" s="12" t="str">
        <f t="shared" si="18"/>
        <v/>
      </c>
      <c r="R374" s="14" t="str">
        <f t="shared" si="19"/>
        <v/>
      </c>
    </row>
    <row r="375" spans="1:18" x14ac:dyDescent="0.3">
      <c r="A375" s="4" t="str">
        <f>IF('Input data'!A390="","",'Input data'!A390)</f>
        <v/>
      </c>
      <c r="B375" s="4" t="str">
        <f>IF('Input data'!B390="","",'Input data'!B390)</f>
        <v/>
      </c>
      <c r="C375" s="4" t="str">
        <f>IF('Input data'!C390="","",'Input data'!C390)</f>
        <v/>
      </c>
      <c r="D375" s="4" t="str">
        <f>IF('Input data'!D390="","",'Input data'!D390)</f>
        <v/>
      </c>
      <c r="E375" s="4" t="str">
        <f>IF('Input data'!E390="","",'Input data'!E390)</f>
        <v/>
      </c>
      <c r="F375" s="4" t="str">
        <f>IF('Input data'!F390="","",'Input data'!F390)</f>
        <v/>
      </c>
      <c r="G375" s="4">
        <f>IF('Input data'!G390="","",'Input data'!G390)</f>
        <v>0</v>
      </c>
      <c r="H375" s="4" t="str">
        <f>IF('Input data'!H390&gt;0.5,'Input data'!H390,"")</f>
        <v/>
      </c>
      <c r="I375" s="4" t="str">
        <f>IF('Input data'!I390="","",'Input data'!I390)</f>
        <v/>
      </c>
      <c r="J375" s="12" t="str">
        <f>IF('Result 2005-2012'!$R375="","",IF($M$1=2005,'Result 2005-2012'!J375,IF(AND($M$1=2006,'Calculation sheet'!$AQ375="2005-2012"),'Result 2005-2012'!J375*SUM($Y$7:$AE$7)/7,IF(AND($M$1=2007,'Calculation sheet'!$AQ375="2005-2012"),'Result 2005-2012'!J375*SUM($Z$7:$AE$7)/6,IF(AND($M$1=2008,'Calculation sheet'!$AQ375="2005-2012"),'Result 2005-2012'!J375*SUM($AA$7:$AE$7)/5,IF(AND($M$1=2009,'Calculation sheet'!$AQ375="2005-2012"),'Result 2005-2012'!J375*SUM($AB$7:$AE$7)/4,IF(AND($M$1=2010,'Calculation sheet'!$AQ375="2005-2012"),'Result 2005-2012'!J375*SUM($AC$7:$AE$7)/3,IF(AND($M$1=2011,'Calculation sheet'!$AQ375="2005-2012"),'Result 2005-2012'!J375*SUM($AD$7:$AE$7)/2,IF(AND($M$1=2012,'Calculation sheet'!$AQ375="2005-2012"),'Result 2005-2012'!J375*$AE$7,IF(AND($M$1=2006,'Calculation sheet'!$AQ375="1999-2012"),'Result 2005-2012'!J375*SUM($Y$16:$AE$16)/7,IF(AND($M$1=2007,'Calculation sheet'!$AQ375="1999-2012"),'Result 2005-2012'!J375*SUM($Z$16:$AE$16)/6,IF(AND($M$1=2008,'Calculation sheet'!$AQ375="1999-2012"),'Result 2005-2012'!J375*SUM($AA$16:$AE$16)/5,IF(AND($M$1=2009,'Calculation sheet'!$AQ375="1999-2012"),'Result 2005-2012'!J375*SUM($AB$16:$AE$16)/4,IF(AND($M$1=2010,'Calculation sheet'!$AQ375="1999-2012"),'Result 2005-2012'!J375*SUM($AC$16:$AE$16)/3,IF(AND($M$1=2011,'Calculation sheet'!$AQ375="1999-2012"),'Result 2005-2012'!J375*SUM($AD$16:$AE$16)/2,IF(AND($M$1=2012,'Calculation sheet'!$AQ375="1999-2012"),'Result 2005-2012'!J375*$AE$16,""))))))))))))))))</f>
        <v/>
      </c>
      <c r="K375" s="12" t="str">
        <f>IF('Result 2005-2012'!$R375="","",IF($M$1=2005,'Result 2005-2012'!K375,IF(AND($M$1=2006,'Calculation sheet'!$AQ375="2005-2012"),'Result 2005-2012'!K375*SUM($Y$8:$AE$8)/7,IF(AND($M$1=2007,'Calculation sheet'!$AQ375="2005-2012"),'Result 2005-2012'!K375*SUM($Z$8:$AE$8)/6,IF(AND($M$1=2008,'Calculation sheet'!$AQ375="2005-2012"),'Result 2005-2012'!K375*SUM($AA$8:$AE$8)/5,IF(AND($M$1=2009,'Calculation sheet'!$AQ375="2005-2012"),'Result 2005-2012'!K375*SUM($AB$8:$AE$8)/4,IF(AND($M$1=2010,'Calculation sheet'!$AQ375="2005-2012"),'Result 2005-2012'!K375*SUM($AC$8:$AE$8)/3,IF(AND($M$1=2011,'Calculation sheet'!$AQ375="2005-2012"),'Result 2005-2012'!K375*SUM($AD$8:$AE$8)/2,IF(AND($M$1=2012,'Calculation sheet'!$AQ375="2005-2012"),'Result 2005-2012'!K375*$AE$8,IF(AND($M$1=2006,'Calculation sheet'!$AQ375="1999-2012"),'Result 2005-2012'!K375*SUM($Y$17:$AE$17)/7,IF(AND($M$1=2007,'Calculation sheet'!$AQ375="1999-2012"),'Result 2005-2012'!K375*SUM($Z$17:$AE$17)/6,IF(AND($M$1=2008,'Calculation sheet'!$AQ375="1999-2012"),'Result 2005-2012'!K375*SUM($AA$17:$AE$17)/5,IF(AND($M$1=2009,'Calculation sheet'!$AQ375="1999-2012"),'Result 2005-2012'!K375*SUM($AB$17:$AE$17)/4,IF(AND($M$1=2010,'Calculation sheet'!$AQ375="1999-2012"),'Result 2005-2012'!K375*SUM($AC$17:$AE$17)/3,IF(AND($M$1=2011,'Calculation sheet'!$AQ375="1999-2012"),'Result 2005-2012'!K375*SUM($AD$17:$AE$17)/2,IF(AND($M$1=2012,'Calculation sheet'!$AQ375="1999-2012"),'Result 2005-2012'!K375*$AE$17,""))))))))))))))))</f>
        <v/>
      </c>
      <c r="L375" s="12" t="str">
        <f>IF('Result 2005-2012'!$R375="","",IF($M$1=2005,'Result 2005-2012'!L375,IF(AND($M$1=2006,'Calculation sheet'!$AQ375="2005-2012"),'Result 2005-2012'!L375*SUM($Y$9:$AE$9)/7,IF(AND($M$1=2007,'Calculation sheet'!$AQ375="2005-2012"),'Result 2005-2012'!L375*SUM($Z$9:$AE$9)/6,IF(AND($M$1=2008,'Calculation sheet'!$AQ375="2005-2012"),'Result 2005-2012'!L375*SUM($AA$9:$AE$9)/5,IF(AND($M$1=2009,'Calculation sheet'!$AQ375="2005-2012"),'Result 2005-2012'!L375*SUM($AB$9:$AE$9)/4,IF(AND($M$1=2010,'Calculation sheet'!$AQ375="2005-2012"),'Result 2005-2012'!L375*SUM($AC$9:$AE$9)/3,IF(AND($M$1=2011,'Calculation sheet'!$AQ375="2005-2012"),'Result 2005-2012'!L375*SUM($AD$9:$AE$9)/2,IF(AND($M$1=2012,'Calculation sheet'!$AQ375="2005-2012"),'Result 2005-2012'!L375*$AE$9,IF(AND($M$1=2006,'Calculation sheet'!$AQ375="1999-2012"),'Result 2005-2012'!L375*SUM($Y$18:$AE$18)/7,IF(AND($M$1=2007,'Calculation sheet'!$AQ375="1999-2012"),'Result 2005-2012'!L375*SUM($Z$18:$AE$18)/6,IF(AND($M$1=2008,'Calculation sheet'!$AQ375="1999-2012"),'Result 2005-2012'!L375*SUM($AA$18:$AE$18)/5,IF(AND($M$1=2009,'Calculation sheet'!$AQ375="1999-2012"),'Result 2005-2012'!L375*SUM($AB$18:$AE$18)/4,IF(AND($M$1=2010,'Calculation sheet'!$AQ375="1999-2012"),'Result 2005-2012'!L375*SUM($AC$18:$AE$18)/3,IF(AND($M$1=2011,'Calculation sheet'!$AQ375="1999-2012"),'Result 2005-2012'!L375*SUM($AD$18:$AE$18)/2,IF(AND($M$1=2012,'Calculation sheet'!$AQ375="1999-2012"),'Result 2005-2012'!L375*$AE$18,""))))))))))))))))</f>
        <v/>
      </c>
      <c r="M375" s="12" t="str">
        <f t="shared" si="17"/>
        <v/>
      </c>
      <c r="N375" s="12" t="str">
        <f>IF('Result 2005-2012'!$R375="","",IF($M$1=2005,'Result 2005-2012'!N375,IF(AND($M$1=2006,'Calculation sheet'!$AQ375="2005-2012"),'Result 2005-2012'!N375*SUM($Y$10:$AE$10)/7,IF(AND($M$1=2007,'Calculation sheet'!$AQ375="2005-2012"),'Result 2005-2012'!N375*SUM($Z$10:$AE$10)/6,IF(AND($M$1=2008,'Calculation sheet'!$AQ375="2005-2012"),'Result 2005-2012'!N375*SUM($AA$10:$AE$10)/5,IF(AND($M$1=2009,'Calculation sheet'!$AQ375="2005-2012"),'Result 2005-2012'!N375*SUM($AB$10:$AE$10)/4,IF(AND($M$1=2010,'Calculation sheet'!$AQ375="2005-2012"),'Result 2005-2012'!N375*SUM($AC$10:$AE$10)/3,IF(AND($M$1=2011,'Calculation sheet'!$AQ375="2005-2012"),'Result 2005-2012'!N375*SUM($AD$10:$AE$10)/2,IF(AND($M$1=2012,'Calculation sheet'!$AQ375="2005-2012"),'Result 2005-2012'!N375*$AE$10,IF(AND($M$1=2006,'Calculation sheet'!$AQ375="1999-2012"),'Result 2005-2012'!N375*SUM($Y$16:$AE$16)/7,IF(AND($M$1=2007,'Calculation sheet'!$AQ375="1999-2012"),'Result 2005-2012'!N375*SUM($Z$16:$AE$16)/6,IF(AND($M$1=2008,'Calculation sheet'!$AQ375="1999-2012"),'Result 2005-2012'!N375*SUM($AA$16:$AE$16)/5,IF(AND($M$1=2009,'Calculation sheet'!$AQ375="1999-2012"),'Result 2005-2012'!N375*SUM($AB$16:$AE$16)/4,IF(AND($M$1=2010,'Calculation sheet'!$AQ375="1999-2012"),'Result 2005-2012'!N375*SUM($AC$16:$AE$16)/3,IF(AND($M$1=2011,'Calculation sheet'!$AQ375="1999-2012"),'Result 2005-2012'!N375*SUM($AD$16:$AE$16)/2,IF(AND($M$1=2012,'Calculation sheet'!$AQ375="1999-2012"),'Result 2005-2012'!N375*$AE$16,""))))))))))))))))</f>
        <v/>
      </c>
      <c r="O375" s="12" t="str">
        <f>IF('Result 2005-2012'!$R375="","",IF($M$1=2005,'Result 2005-2012'!O375,IF(AND($M$1=2006,'Calculation sheet'!$AQ375="2005-2012"),'Result 2005-2012'!O375*SUM($Y$10:$AE$10)/7,IF(AND($M$1=2007,'Calculation sheet'!$AQ375="2005-2012"),'Result 2005-2012'!O375*SUM($Z$10:$AE$10)/6,IF(AND($M$1=2008,'Calculation sheet'!$AQ375="2005-2012"),'Result 2005-2012'!O375*SUM($AA$10:$AE$10)/5,IF(AND($M$1=2009,'Calculation sheet'!$AQ375="2005-2012"),'Result 2005-2012'!O375*SUM($AB$10:$AE$10)/4,IF(AND($M$1=2010,'Calculation sheet'!$AQ375="2005-2012"),'Result 2005-2012'!O375*SUM($AC$10:$AE$10)/3,IF(AND($M$1=2011,'Calculation sheet'!$AQ375="2005-2012"),'Result 2005-2012'!O375*SUM($AD$10:$AE$10)/2,IF(AND($M$1=2012,'Calculation sheet'!$AQ375="2005-2012"),'Result 2005-2012'!O375*$AE$10,IF(AND($M$1=2006,'Calculation sheet'!$AQ375="1999-2012"),'Result 2005-2012'!O375*SUM($Y$16:$AE$16)/7,IF(AND($M$1=2007,'Calculation sheet'!$AQ375="1999-2012"),'Result 2005-2012'!O375*SUM($Z$16:$AE$16)/6,IF(AND($M$1=2008,'Calculation sheet'!$AQ375="1999-2012"),'Result 2005-2012'!O375*SUM($AA$16:$AE$16)/5,IF(AND($M$1=2009,'Calculation sheet'!$AQ375="1999-2012"),'Result 2005-2012'!O375*SUM($AB$16:$AE$16)/4,IF(AND($M$1=2010,'Calculation sheet'!$AQ375="1999-2012"),'Result 2005-2012'!O375*SUM($AC$16:$AE$16)/3,IF(AND($M$1=2011,'Calculation sheet'!$AQ375="1999-2012"),'Result 2005-2012'!O375*SUM($AD$16:$AE$16)/2,IF(AND($M$1=2012,'Calculation sheet'!$AQ375="1999-2012"),'Result 2005-2012'!O375*$AE$16,""))))))))))))))))</f>
        <v/>
      </c>
      <c r="P375" s="12" t="str">
        <f>IF('Result 2005-2012'!$R375="","",IF($M$1=2005,'Result 2005-2012'!P375,IF(AND($M$1=2006,'Calculation sheet'!$AQ375="2005-2012"),'Result 2005-2012'!P375*SUM($Y$11:$AE$11)/7,IF(AND($M$1=2007,'Calculation sheet'!$AQ375="2005-2012"),'Result 2005-2012'!P375*SUM($Z$11:$AE$11)/6,IF(AND($M$1=2008,'Calculation sheet'!$AQ375="2005-2012"),'Result 2005-2012'!P375*SUM($AA$11:$AE$11)/5,IF(AND($M$1=2009,'Calculation sheet'!$AQ375="2005-2012"),'Result 2005-2012'!P375*SUM($AB$11:$AE$11)/4,IF(AND($M$1=2010,'Calculation sheet'!$AQ375="2005-2012"),'Result 2005-2012'!P375*SUM($AC$11:$AE$11)/3,IF(AND($M$1=2011,'Calculation sheet'!$AQ375="2005-2012"),'Result 2005-2012'!P375*SUM($AD$11:$AE$11)/2,IF(AND($M$1=2012,'Calculation sheet'!$AQ375="2005-2012"),'Result 2005-2012'!P375*$AE$11,IF(AND($M$1=2006,'Calculation sheet'!$AQ375="1999-2012"),'Result 2005-2012'!P375*SUM($Y$16:$AE$16)/7,IF(AND($M$1=2007,'Calculation sheet'!$AQ375="1999-2012"),'Result 2005-2012'!P375*SUM($Z$16:$AE$16)/6,IF(AND($M$1=2008,'Calculation sheet'!$AQ375="1999-2012"),'Result 2005-2012'!P375*SUM($AA$16:$AE$16)/5,IF(AND($M$1=2009,'Calculation sheet'!$AQ375="1999-2012"),'Result 2005-2012'!P375*SUM($AB$16:$AE$16)/4,IF(AND($M$1=2010,'Calculation sheet'!$AQ375="1999-2012"),'Result 2005-2012'!P375*SUM($AC$16:$AE$16)/3,IF(AND($M$1=2011,'Calculation sheet'!$AQ375="1999-2012"),'Result 2005-2012'!P375*SUM($AD$16:$AE$16)/2,IF(AND($M$1=2012,'Calculation sheet'!$AQ375="1999-2012"),'Result 2005-2012'!P375*$AE$16,""))))))))))))))))</f>
        <v/>
      </c>
      <c r="Q375" s="12" t="str">
        <f t="shared" si="18"/>
        <v/>
      </c>
      <c r="R375" s="14" t="str">
        <f t="shared" si="19"/>
        <v/>
      </c>
    </row>
    <row r="376" spans="1:18" x14ac:dyDescent="0.3">
      <c r="A376" s="4" t="str">
        <f>IF('Input data'!A391="","",'Input data'!A391)</f>
        <v/>
      </c>
      <c r="B376" s="4" t="str">
        <f>IF('Input data'!B391="","",'Input data'!B391)</f>
        <v/>
      </c>
      <c r="C376" s="4" t="str">
        <f>IF('Input data'!C391="","",'Input data'!C391)</f>
        <v/>
      </c>
      <c r="D376" s="4" t="str">
        <f>IF('Input data'!D391="","",'Input data'!D391)</f>
        <v/>
      </c>
      <c r="E376" s="4" t="str">
        <f>IF('Input data'!E391="","",'Input data'!E391)</f>
        <v/>
      </c>
      <c r="F376" s="4" t="str">
        <f>IF('Input data'!F391="","",'Input data'!F391)</f>
        <v/>
      </c>
      <c r="G376" s="4">
        <f>IF('Input data'!G391="","",'Input data'!G391)</f>
        <v>0</v>
      </c>
      <c r="H376" s="4" t="str">
        <f>IF('Input data'!H391&gt;0.5,'Input data'!H391,"")</f>
        <v/>
      </c>
      <c r="I376" s="4" t="str">
        <f>IF('Input data'!I391="","",'Input data'!I391)</f>
        <v/>
      </c>
      <c r="J376" s="12" t="str">
        <f>IF('Result 2005-2012'!$R376="","",IF($M$1=2005,'Result 2005-2012'!J376,IF(AND($M$1=2006,'Calculation sheet'!$AQ376="2005-2012"),'Result 2005-2012'!J376*SUM($Y$7:$AE$7)/7,IF(AND($M$1=2007,'Calculation sheet'!$AQ376="2005-2012"),'Result 2005-2012'!J376*SUM($Z$7:$AE$7)/6,IF(AND($M$1=2008,'Calculation sheet'!$AQ376="2005-2012"),'Result 2005-2012'!J376*SUM($AA$7:$AE$7)/5,IF(AND($M$1=2009,'Calculation sheet'!$AQ376="2005-2012"),'Result 2005-2012'!J376*SUM($AB$7:$AE$7)/4,IF(AND($M$1=2010,'Calculation sheet'!$AQ376="2005-2012"),'Result 2005-2012'!J376*SUM($AC$7:$AE$7)/3,IF(AND($M$1=2011,'Calculation sheet'!$AQ376="2005-2012"),'Result 2005-2012'!J376*SUM($AD$7:$AE$7)/2,IF(AND($M$1=2012,'Calculation sheet'!$AQ376="2005-2012"),'Result 2005-2012'!J376*$AE$7,IF(AND($M$1=2006,'Calculation sheet'!$AQ376="1999-2012"),'Result 2005-2012'!J376*SUM($Y$16:$AE$16)/7,IF(AND($M$1=2007,'Calculation sheet'!$AQ376="1999-2012"),'Result 2005-2012'!J376*SUM($Z$16:$AE$16)/6,IF(AND($M$1=2008,'Calculation sheet'!$AQ376="1999-2012"),'Result 2005-2012'!J376*SUM($AA$16:$AE$16)/5,IF(AND($M$1=2009,'Calculation sheet'!$AQ376="1999-2012"),'Result 2005-2012'!J376*SUM($AB$16:$AE$16)/4,IF(AND($M$1=2010,'Calculation sheet'!$AQ376="1999-2012"),'Result 2005-2012'!J376*SUM($AC$16:$AE$16)/3,IF(AND($M$1=2011,'Calculation sheet'!$AQ376="1999-2012"),'Result 2005-2012'!J376*SUM($AD$16:$AE$16)/2,IF(AND($M$1=2012,'Calculation sheet'!$AQ376="1999-2012"),'Result 2005-2012'!J376*$AE$16,""))))))))))))))))</f>
        <v/>
      </c>
      <c r="K376" s="12" t="str">
        <f>IF('Result 2005-2012'!$R376="","",IF($M$1=2005,'Result 2005-2012'!K376,IF(AND($M$1=2006,'Calculation sheet'!$AQ376="2005-2012"),'Result 2005-2012'!K376*SUM($Y$8:$AE$8)/7,IF(AND($M$1=2007,'Calculation sheet'!$AQ376="2005-2012"),'Result 2005-2012'!K376*SUM($Z$8:$AE$8)/6,IF(AND($M$1=2008,'Calculation sheet'!$AQ376="2005-2012"),'Result 2005-2012'!K376*SUM($AA$8:$AE$8)/5,IF(AND($M$1=2009,'Calculation sheet'!$AQ376="2005-2012"),'Result 2005-2012'!K376*SUM($AB$8:$AE$8)/4,IF(AND($M$1=2010,'Calculation sheet'!$AQ376="2005-2012"),'Result 2005-2012'!K376*SUM($AC$8:$AE$8)/3,IF(AND($M$1=2011,'Calculation sheet'!$AQ376="2005-2012"),'Result 2005-2012'!K376*SUM($AD$8:$AE$8)/2,IF(AND($M$1=2012,'Calculation sheet'!$AQ376="2005-2012"),'Result 2005-2012'!K376*$AE$8,IF(AND($M$1=2006,'Calculation sheet'!$AQ376="1999-2012"),'Result 2005-2012'!K376*SUM($Y$17:$AE$17)/7,IF(AND($M$1=2007,'Calculation sheet'!$AQ376="1999-2012"),'Result 2005-2012'!K376*SUM($Z$17:$AE$17)/6,IF(AND($M$1=2008,'Calculation sheet'!$AQ376="1999-2012"),'Result 2005-2012'!K376*SUM($AA$17:$AE$17)/5,IF(AND($M$1=2009,'Calculation sheet'!$AQ376="1999-2012"),'Result 2005-2012'!K376*SUM($AB$17:$AE$17)/4,IF(AND($M$1=2010,'Calculation sheet'!$AQ376="1999-2012"),'Result 2005-2012'!K376*SUM($AC$17:$AE$17)/3,IF(AND($M$1=2011,'Calculation sheet'!$AQ376="1999-2012"),'Result 2005-2012'!K376*SUM($AD$17:$AE$17)/2,IF(AND($M$1=2012,'Calculation sheet'!$AQ376="1999-2012"),'Result 2005-2012'!K376*$AE$17,""))))))))))))))))</f>
        <v/>
      </c>
      <c r="L376" s="12" t="str">
        <f>IF('Result 2005-2012'!$R376="","",IF($M$1=2005,'Result 2005-2012'!L376,IF(AND($M$1=2006,'Calculation sheet'!$AQ376="2005-2012"),'Result 2005-2012'!L376*SUM($Y$9:$AE$9)/7,IF(AND($M$1=2007,'Calculation sheet'!$AQ376="2005-2012"),'Result 2005-2012'!L376*SUM($Z$9:$AE$9)/6,IF(AND($M$1=2008,'Calculation sheet'!$AQ376="2005-2012"),'Result 2005-2012'!L376*SUM($AA$9:$AE$9)/5,IF(AND($M$1=2009,'Calculation sheet'!$AQ376="2005-2012"),'Result 2005-2012'!L376*SUM($AB$9:$AE$9)/4,IF(AND($M$1=2010,'Calculation sheet'!$AQ376="2005-2012"),'Result 2005-2012'!L376*SUM($AC$9:$AE$9)/3,IF(AND($M$1=2011,'Calculation sheet'!$AQ376="2005-2012"),'Result 2005-2012'!L376*SUM($AD$9:$AE$9)/2,IF(AND($M$1=2012,'Calculation sheet'!$AQ376="2005-2012"),'Result 2005-2012'!L376*$AE$9,IF(AND($M$1=2006,'Calculation sheet'!$AQ376="1999-2012"),'Result 2005-2012'!L376*SUM($Y$18:$AE$18)/7,IF(AND($M$1=2007,'Calculation sheet'!$AQ376="1999-2012"),'Result 2005-2012'!L376*SUM($Z$18:$AE$18)/6,IF(AND($M$1=2008,'Calculation sheet'!$AQ376="1999-2012"),'Result 2005-2012'!L376*SUM($AA$18:$AE$18)/5,IF(AND($M$1=2009,'Calculation sheet'!$AQ376="1999-2012"),'Result 2005-2012'!L376*SUM($AB$18:$AE$18)/4,IF(AND($M$1=2010,'Calculation sheet'!$AQ376="1999-2012"),'Result 2005-2012'!L376*SUM($AC$18:$AE$18)/3,IF(AND($M$1=2011,'Calculation sheet'!$AQ376="1999-2012"),'Result 2005-2012'!L376*SUM($AD$18:$AE$18)/2,IF(AND($M$1=2012,'Calculation sheet'!$AQ376="1999-2012"),'Result 2005-2012'!L376*$AE$18,""))))))))))))))))</f>
        <v/>
      </c>
      <c r="M376" s="12" t="str">
        <f t="shared" si="17"/>
        <v/>
      </c>
      <c r="N376" s="12" t="str">
        <f>IF('Result 2005-2012'!$R376="","",IF($M$1=2005,'Result 2005-2012'!N376,IF(AND($M$1=2006,'Calculation sheet'!$AQ376="2005-2012"),'Result 2005-2012'!N376*SUM($Y$10:$AE$10)/7,IF(AND($M$1=2007,'Calculation sheet'!$AQ376="2005-2012"),'Result 2005-2012'!N376*SUM($Z$10:$AE$10)/6,IF(AND($M$1=2008,'Calculation sheet'!$AQ376="2005-2012"),'Result 2005-2012'!N376*SUM($AA$10:$AE$10)/5,IF(AND($M$1=2009,'Calculation sheet'!$AQ376="2005-2012"),'Result 2005-2012'!N376*SUM($AB$10:$AE$10)/4,IF(AND($M$1=2010,'Calculation sheet'!$AQ376="2005-2012"),'Result 2005-2012'!N376*SUM($AC$10:$AE$10)/3,IF(AND($M$1=2011,'Calculation sheet'!$AQ376="2005-2012"),'Result 2005-2012'!N376*SUM($AD$10:$AE$10)/2,IF(AND($M$1=2012,'Calculation sheet'!$AQ376="2005-2012"),'Result 2005-2012'!N376*$AE$10,IF(AND($M$1=2006,'Calculation sheet'!$AQ376="1999-2012"),'Result 2005-2012'!N376*SUM($Y$16:$AE$16)/7,IF(AND($M$1=2007,'Calculation sheet'!$AQ376="1999-2012"),'Result 2005-2012'!N376*SUM($Z$16:$AE$16)/6,IF(AND($M$1=2008,'Calculation sheet'!$AQ376="1999-2012"),'Result 2005-2012'!N376*SUM($AA$16:$AE$16)/5,IF(AND($M$1=2009,'Calculation sheet'!$AQ376="1999-2012"),'Result 2005-2012'!N376*SUM($AB$16:$AE$16)/4,IF(AND($M$1=2010,'Calculation sheet'!$AQ376="1999-2012"),'Result 2005-2012'!N376*SUM($AC$16:$AE$16)/3,IF(AND($M$1=2011,'Calculation sheet'!$AQ376="1999-2012"),'Result 2005-2012'!N376*SUM($AD$16:$AE$16)/2,IF(AND($M$1=2012,'Calculation sheet'!$AQ376="1999-2012"),'Result 2005-2012'!N376*$AE$16,""))))))))))))))))</f>
        <v/>
      </c>
      <c r="O376" s="12" t="str">
        <f>IF('Result 2005-2012'!$R376="","",IF($M$1=2005,'Result 2005-2012'!O376,IF(AND($M$1=2006,'Calculation sheet'!$AQ376="2005-2012"),'Result 2005-2012'!O376*SUM($Y$10:$AE$10)/7,IF(AND($M$1=2007,'Calculation sheet'!$AQ376="2005-2012"),'Result 2005-2012'!O376*SUM($Z$10:$AE$10)/6,IF(AND($M$1=2008,'Calculation sheet'!$AQ376="2005-2012"),'Result 2005-2012'!O376*SUM($AA$10:$AE$10)/5,IF(AND($M$1=2009,'Calculation sheet'!$AQ376="2005-2012"),'Result 2005-2012'!O376*SUM($AB$10:$AE$10)/4,IF(AND($M$1=2010,'Calculation sheet'!$AQ376="2005-2012"),'Result 2005-2012'!O376*SUM($AC$10:$AE$10)/3,IF(AND($M$1=2011,'Calculation sheet'!$AQ376="2005-2012"),'Result 2005-2012'!O376*SUM($AD$10:$AE$10)/2,IF(AND($M$1=2012,'Calculation sheet'!$AQ376="2005-2012"),'Result 2005-2012'!O376*$AE$10,IF(AND($M$1=2006,'Calculation sheet'!$AQ376="1999-2012"),'Result 2005-2012'!O376*SUM($Y$16:$AE$16)/7,IF(AND($M$1=2007,'Calculation sheet'!$AQ376="1999-2012"),'Result 2005-2012'!O376*SUM($Z$16:$AE$16)/6,IF(AND($M$1=2008,'Calculation sheet'!$AQ376="1999-2012"),'Result 2005-2012'!O376*SUM($AA$16:$AE$16)/5,IF(AND($M$1=2009,'Calculation sheet'!$AQ376="1999-2012"),'Result 2005-2012'!O376*SUM($AB$16:$AE$16)/4,IF(AND($M$1=2010,'Calculation sheet'!$AQ376="1999-2012"),'Result 2005-2012'!O376*SUM($AC$16:$AE$16)/3,IF(AND($M$1=2011,'Calculation sheet'!$AQ376="1999-2012"),'Result 2005-2012'!O376*SUM($AD$16:$AE$16)/2,IF(AND($M$1=2012,'Calculation sheet'!$AQ376="1999-2012"),'Result 2005-2012'!O376*$AE$16,""))))))))))))))))</f>
        <v/>
      </c>
      <c r="P376" s="12" t="str">
        <f>IF('Result 2005-2012'!$R376="","",IF($M$1=2005,'Result 2005-2012'!P376,IF(AND($M$1=2006,'Calculation sheet'!$AQ376="2005-2012"),'Result 2005-2012'!P376*SUM($Y$11:$AE$11)/7,IF(AND($M$1=2007,'Calculation sheet'!$AQ376="2005-2012"),'Result 2005-2012'!P376*SUM($Z$11:$AE$11)/6,IF(AND($M$1=2008,'Calculation sheet'!$AQ376="2005-2012"),'Result 2005-2012'!P376*SUM($AA$11:$AE$11)/5,IF(AND($M$1=2009,'Calculation sheet'!$AQ376="2005-2012"),'Result 2005-2012'!P376*SUM($AB$11:$AE$11)/4,IF(AND($M$1=2010,'Calculation sheet'!$AQ376="2005-2012"),'Result 2005-2012'!P376*SUM($AC$11:$AE$11)/3,IF(AND($M$1=2011,'Calculation sheet'!$AQ376="2005-2012"),'Result 2005-2012'!P376*SUM($AD$11:$AE$11)/2,IF(AND($M$1=2012,'Calculation sheet'!$AQ376="2005-2012"),'Result 2005-2012'!P376*$AE$11,IF(AND($M$1=2006,'Calculation sheet'!$AQ376="1999-2012"),'Result 2005-2012'!P376*SUM($Y$16:$AE$16)/7,IF(AND($M$1=2007,'Calculation sheet'!$AQ376="1999-2012"),'Result 2005-2012'!P376*SUM($Z$16:$AE$16)/6,IF(AND($M$1=2008,'Calculation sheet'!$AQ376="1999-2012"),'Result 2005-2012'!P376*SUM($AA$16:$AE$16)/5,IF(AND($M$1=2009,'Calculation sheet'!$AQ376="1999-2012"),'Result 2005-2012'!P376*SUM($AB$16:$AE$16)/4,IF(AND($M$1=2010,'Calculation sheet'!$AQ376="1999-2012"),'Result 2005-2012'!P376*SUM($AC$16:$AE$16)/3,IF(AND($M$1=2011,'Calculation sheet'!$AQ376="1999-2012"),'Result 2005-2012'!P376*SUM($AD$16:$AE$16)/2,IF(AND($M$1=2012,'Calculation sheet'!$AQ376="1999-2012"),'Result 2005-2012'!P376*$AE$16,""))))))))))))))))</f>
        <v/>
      </c>
      <c r="Q376" s="12" t="str">
        <f t="shared" si="18"/>
        <v/>
      </c>
      <c r="R376" s="14" t="str">
        <f t="shared" si="19"/>
        <v/>
      </c>
    </row>
    <row r="377" spans="1:18" x14ac:dyDescent="0.3">
      <c r="A377" s="4" t="str">
        <f>IF('Input data'!A392="","",'Input data'!A392)</f>
        <v/>
      </c>
      <c r="B377" s="4" t="str">
        <f>IF('Input data'!B392="","",'Input data'!B392)</f>
        <v/>
      </c>
      <c r="C377" s="4" t="str">
        <f>IF('Input data'!C392="","",'Input data'!C392)</f>
        <v/>
      </c>
      <c r="D377" s="4" t="str">
        <f>IF('Input data'!D392="","",'Input data'!D392)</f>
        <v/>
      </c>
      <c r="E377" s="4" t="str">
        <f>IF('Input data'!E392="","",'Input data'!E392)</f>
        <v/>
      </c>
      <c r="F377" s="4" t="str">
        <f>IF('Input data'!F392="","",'Input data'!F392)</f>
        <v/>
      </c>
      <c r="G377" s="4">
        <f>IF('Input data'!G392="","",'Input data'!G392)</f>
        <v>0</v>
      </c>
      <c r="H377" s="4" t="str">
        <f>IF('Input data'!H392&gt;0.5,'Input data'!H392,"")</f>
        <v/>
      </c>
      <c r="I377" s="4" t="str">
        <f>IF('Input data'!I392="","",'Input data'!I392)</f>
        <v/>
      </c>
      <c r="J377" s="12" t="str">
        <f>IF('Result 2005-2012'!$R377="","",IF($M$1=2005,'Result 2005-2012'!J377,IF(AND($M$1=2006,'Calculation sheet'!$AQ377="2005-2012"),'Result 2005-2012'!J377*SUM($Y$7:$AE$7)/7,IF(AND($M$1=2007,'Calculation sheet'!$AQ377="2005-2012"),'Result 2005-2012'!J377*SUM($Z$7:$AE$7)/6,IF(AND($M$1=2008,'Calculation sheet'!$AQ377="2005-2012"),'Result 2005-2012'!J377*SUM($AA$7:$AE$7)/5,IF(AND($M$1=2009,'Calculation sheet'!$AQ377="2005-2012"),'Result 2005-2012'!J377*SUM($AB$7:$AE$7)/4,IF(AND($M$1=2010,'Calculation sheet'!$AQ377="2005-2012"),'Result 2005-2012'!J377*SUM($AC$7:$AE$7)/3,IF(AND($M$1=2011,'Calculation sheet'!$AQ377="2005-2012"),'Result 2005-2012'!J377*SUM($AD$7:$AE$7)/2,IF(AND($M$1=2012,'Calculation sheet'!$AQ377="2005-2012"),'Result 2005-2012'!J377*$AE$7,IF(AND($M$1=2006,'Calculation sheet'!$AQ377="1999-2012"),'Result 2005-2012'!J377*SUM($Y$16:$AE$16)/7,IF(AND($M$1=2007,'Calculation sheet'!$AQ377="1999-2012"),'Result 2005-2012'!J377*SUM($Z$16:$AE$16)/6,IF(AND($M$1=2008,'Calculation sheet'!$AQ377="1999-2012"),'Result 2005-2012'!J377*SUM($AA$16:$AE$16)/5,IF(AND($M$1=2009,'Calculation sheet'!$AQ377="1999-2012"),'Result 2005-2012'!J377*SUM($AB$16:$AE$16)/4,IF(AND($M$1=2010,'Calculation sheet'!$AQ377="1999-2012"),'Result 2005-2012'!J377*SUM($AC$16:$AE$16)/3,IF(AND($M$1=2011,'Calculation sheet'!$AQ377="1999-2012"),'Result 2005-2012'!J377*SUM($AD$16:$AE$16)/2,IF(AND($M$1=2012,'Calculation sheet'!$AQ377="1999-2012"),'Result 2005-2012'!J377*$AE$16,""))))))))))))))))</f>
        <v/>
      </c>
      <c r="K377" s="12" t="str">
        <f>IF('Result 2005-2012'!$R377="","",IF($M$1=2005,'Result 2005-2012'!K377,IF(AND($M$1=2006,'Calculation sheet'!$AQ377="2005-2012"),'Result 2005-2012'!K377*SUM($Y$8:$AE$8)/7,IF(AND($M$1=2007,'Calculation sheet'!$AQ377="2005-2012"),'Result 2005-2012'!K377*SUM($Z$8:$AE$8)/6,IF(AND($M$1=2008,'Calculation sheet'!$AQ377="2005-2012"),'Result 2005-2012'!K377*SUM($AA$8:$AE$8)/5,IF(AND($M$1=2009,'Calculation sheet'!$AQ377="2005-2012"),'Result 2005-2012'!K377*SUM($AB$8:$AE$8)/4,IF(AND($M$1=2010,'Calculation sheet'!$AQ377="2005-2012"),'Result 2005-2012'!K377*SUM($AC$8:$AE$8)/3,IF(AND($M$1=2011,'Calculation sheet'!$AQ377="2005-2012"),'Result 2005-2012'!K377*SUM($AD$8:$AE$8)/2,IF(AND($M$1=2012,'Calculation sheet'!$AQ377="2005-2012"),'Result 2005-2012'!K377*$AE$8,IF(AND($M$1=2006,'Calculation sheet'!$AQ377="1999-2012"),'Result 2005-2012'!K377*SUM($Y$17:$AE$17)/7,IF(AND($M$1=2007,'Calculation sheet'!$AQ377="1999-2012"),'Result 2005-2012'!K377*SUM($Z$17:$AE$17)/6,IF(AND($M$1=2008,'Calculation sheet'!$AQ377="1999-2012"),'Result 2005-2012'!K377*SUM($AA$17:$AE$17)/5,IF(AND($M$1=2009,'Calculation sheet'!$AQ377="1999-2012"),'Result 2005-2012'!K377*SUM($AB$17:$AE$17)/4,IF(AND($M$1=2010,'Calculation sheet'!$AQ377="1999-2012"),'Result 2005-2012'!K377*SUM($AC$17:$AE$17)/3,IF(AND($M$1=2011,'Calculation sheet'!$AQ377="1999-2012"),'Result 2005-2012'!K377*SUM($AD$17:$AE$17)/2,IF(AND($M$1=2012,'Calculation sheet'!$AQ377="1999-2012"),'Result 2005-2012'!K377*$AE$17,""))))))))))))))))</f>
        <v/>
      </c>
      <c r="L377" s="12" t="str">
        <f>IF('Result 2005-2012'!$R377="","",IF($M$1=2005,'Result 2005-2012'!L377,IF(AND($M$1=2006,'Calculation sheet'!$AQ377="2005-2012"),'Result 2005-2012'!L377*SUM($Y$9:$AE$9)/7,IF(AND($M$1=2007,'Calculation sheet'!$AQ377="2005-2012"),'Result 2005-2012'!L377*SUM($Z$9:$AE$9)/6,IF(AND($M$1=2008,'Calculation sheet'!$AQ377="2005-2012"),'Result 2005-2012'!L377*SUM($AA$9:$AE$9)/5,IF(AND($M$1=2009,'Calculation sheet'!$AQ377="2005-2012"),'Result 2005-2012'!L377*SUM($AB$9:$AE$9)/4,IF(AND($M$1=2010,'Calculation sheet'!$AQ377="2005-2012"),'Result 2005-2012'!L377*SUM($AC$9:$AE$9)/3,IF(AND($M$1=2011,'Calculation sheet'!$AQ377="2005-2012"),'Result 2005-2012'!L377*SUM($AD$9:$AE$9)/2,IF(AND($M$1=2012,'Calculation sheet'!$AQ377="2005-2012"),'Result 2005-2012'!L377*$AE$9,IF(AND($M$1=2006,'Calculation sheet'!$AQ377="1999-2012"),'Result 2005-2012'!L377*SUM($Y$18:$AE$18)/7,IF(AND($M$1=2007,'Calculation sheet'!$AQ377="1999-2012"),'Result 2005-2012'!L377*SUM($Z$18:$AE$18)/6,IF(AND($M$1=2008,'Calculation sheet'!$AQ377="1999-2012"),'Result 2005-2012'!L377*SUM($AA$18:$AE$18)/5,IF(AND($M$1=2009,'Calculation sheet'!$AQ377="1999-2012"),'Result 2005-2012'!L377*SUM($AB$18:$AE$18)/4,IF(AND($M$1=2010,'Calculation sheet'!$AQ377="1999-2012"),'Result 2005-2012'!L377*SUM($AC$18:$AE$18)/3,IF(AND($M$1=2011,'Calculation sheet'!$AQ377="1999-2012"),'Result 2005-2012'!L377*SUM($AD$18:$AE$18)/2,IF(AND($M$1=2012,'Calculation sheet'!$AQ377="1999-2012"),'Result 2005-2012'!L377*$AE$18,""))))))))))))))))</f>
        <v/>
      </c>
      <c r="M377" s="12" t="str">
        <f t="shared" si="17"/>
        <v/>
      </c>
      <c r="N377" s="12" t="str">
        <f>IF('Result 2005-2012'!$R377="","",IF($M$1=2005,'Result 2005-2012'!N377,IF(AND($M$1=2006,'Calculation sheet'!$AQ377="2005-2012"),'Result 2005-2012'!N377*SUM($Y$10:$AE$10)/7,IF(AND($M$1=2007,'Calculation sheet'!$AQ377="2005-2012"),'Result 2005-2012'!N377*SUM($Z$10:$AE$10)/6,IF(AND($M$1=2008,'Calculation sheet'!$AQ377="2005-2012"),'Result 2005-2012'!N377*SUM($AA$10:$AE$10)/5,IF(AND($M$1=2009,'Calculation sheet'!$AQ377="2005-2012"),'Result 2005-2012'!N377*SUM($AB$10:$AE$10)/4,IF(AND($M$1=2010,'Calculation sheet'!$AQ377="2005-2012"),'Result 2005-2012'!N377*SUM($AC$10:$AE$10)/3,IF(AND($M$1=2011,'Calculation sheet'!$AQ377="2005-2012"),'Result 2005-2012'!N377*SUM($AD$10:$AE$10)/2,IF(AND($M$1=2012,'Calculation sheet'!$AQ377="2005-2012"),'Result 2005-2012'!N377*$AE$10,IF(AND($M$1=2006,'Calculation sheet'!$AQ377="1999-2012"),'Result 2005-2012'!N377*SUM($Y$16:$AE$16)/7,IF(AND($M$1=2007,'Calculation sheet'!$AQ377="1999-2012"),'Result 2005-2012'!N377*SUM($Z$16:$AE$16)/6,IF(AND($M$1=2008,'Calculation sheet'!$AQ377="1999-2012"),'Result 2005-2012'!N377*SUM($AA$16:$AE$16)/5,IF(AND($M$1=2009,'Calculation sheet'!$AQ377="1999-2012"),'Result 2005-2012'!N377*SUM($AB$16:$AE$16)/4,IF(AND($M$1=2010,'Calculation sheet'!$AQ377="1999-2012"),'Result 2005-2012'!N377*SUM($AC$16:$AE$16)/3,IF(AND($M$1=2011,'Calculation sheet'!$AQ377="1999-2012"),'Result 2005-2012'!N377*SUM($AD$16:$AE$16)/2,IF(AND($M$1=2012,'Calculation sheet'!$AQ377="1999-2012"),'Result 2005-2012'!N377*$AE$16,""))))))))))))))))</f>
        <v/>
      </c>
      <c r="O377" s="12" t="str">
        <f>IF('Result 2005-2012'!$R377="","",IF($M$1=2005,'Result 2005-2012'!O377,IF(AND($M$1=2006,'Calculation sheet'!$AQ377="2005-2012"),'Result 2005-2012'!O377*SUM($Y$10:$AE$10)/7,IF(AND($M$1=2007,'Calculation sheet'!$AQ377="2005-2012"),'Result 2005-2012'!O377*SUM($Z$10:$AE$10)/6,IF(AND($M$1=2008,'Calculation sheet'!$AQ377="2005-2012"),'Result 2005-2012'!O377*SUM($AA$10:$AE$10)/5,IF(AND($M$1=2009,'Calculation sheet'!$AQ377="2005-2012"),'Result 2005-2012'!O377*SUM($AB$10:$AE$10)/4,IF(AND($M$1=2010,'Calculation sheet'!$AQ377="2005-2012"),'Result 2005-2012'!O377*SUM($AC$10:$AE$10)/3,IF(AND($M$1=2011,'Calculation sheet'!$AQ377="2005-2012"),'Result 2005-2012'!O377*SUM($AD$10:$AE$10)/2,IF(AND($M$1=2012,'Calculation sheet'!$AQ377="2005-2012"),'Result 2005-2012'!O377*$AE$10,IF(AND($M$1=2006,'Calculation sheet'!$AQ377="1999-2012"),'Result 2005-2012'!O377*SUM($Y$16:$AE$16)/7,IF(AND($M$1=2007,'Calculation sheet'!$AQ377="1999-2012"),'Result 2005-2012'!O377*SUM($Z$16:$AE$16)/6,IF(AND($M$1=2008,'Calculation sheet'!$AQ377="1999-2012"),'Result 2005-2012'!O377*SUM($AA$16:$AE$16)/5,IF(AND($M$1=2009,'Calculation sheet'!$AQ377="1999-2012"),'Result 2005-2012'!O377*SUM($AB$16:$AE$16)/4,IF(AND($M$1=2010,'Calculation sheet'!$AQ377="1999-2012"),'Result 2005-2012'!O377*SUM($AC$16:$AE$16)/3,IF(AND($M$1=2011,'Calculation sheet'!$AQ377="1999-2012"),'Result 2005-2012'!O377*SUM($AD$16:$AE$16)/2,IF(AND($M$1=2012,'Calculation sheet'!$AQ377="1999-2012"),'Result 2005-2012'!O377*$AE$16,""))))))))))))))))</f>
        <v/>
      </c>
      <c r="P377" s="12" t="str">
        <f>IF('Result 2005-2012'!$R377="","",IF($M$1=2005,'Result 2005-2012'!P377,IF(AND($M$1=2006,'Calculation sheet'!$AQ377="2005-2012"),'Result 2005-2012'!P377*SUM($Y$11:$AE$11)/7,IF(AND($M$1=2007,'Calculation sheet'!$AQ377="2005-2012"),'Result 2005-2012'!P377*SUM($Z$11:$AE$11)/6,IF(AND($M$1=2008,'Calculation sheet'!$AQ377="2005-2012"),'Result 2005-2012'!P377*SUM($AA$11:$AE$11)/5,IF(AND($M$1=2009,'Calculation sheet'!$AQ377="2005-2012"),'Result 2005-2012'!P377*SUM($AB$11:$AE$11)/4,IF(AND($M$1=2010,'Calculation sheet'!$AQ377="2005-2012"),'Result 2005-2012'!P377*SUM($AC$11:$AE$11)/3,IF(AND($M$1=2011,'Calculation sheet'!$AQ377="2005-2012"),'Result 2005-2012'!P377*SUM($AD$11:$AE$11)/2,IF(AND($M$1=2012,'Calculation sheet'!$AQ377="2005-2012"),'Result 2005-2012'!P377*$AE$11,IF(AND($M$1=2006,'Calculation sheet'!$AQ377="1999-2012"),'Result 2005-2012'!P377*SUM($Y$16:$AE$16)/7,IF(AND($M$1=2007,'Calculation sheet'!$AQ377="1999-2012"),'Result 2005-2012'!P377*SUM($Z$16:$AE$16)/6,IF(AND($M$1=2008,'Calculation sheet'!$AQ377="1999-2012"),'Result 2005-2012'!P377*SUM($AA$16:$AE$16)/5,IF(AND($M$1=2009,'Calculation sheet'!$AQ377="1999-2012"),'Result 2005-2012'!P377*SUM($AB$16:$AE$16)/4,IF(AND($M$1=2010,'Calculation sheet'!$AQ377="1999-2012"),'Result 2005-2012'!P377*SUM($AC$16:$AE$16)/3,IF(AND($M$1=2011,'Calculation sheet'!$AQ377="1999-2012"),'Result 2005-2012'!P377*SUM($AD$16:$AE$16)/2,IF(AND($M$1=2012,'Calculation sheet'!$AQ377="1999-2012"),'Result 2005-2012'!P377*$AE$16,""))))))))))))))))</f>
        <v/>
      </c>
      <c r="Q377" s="12" t="str">
        <f t="shared" si="18"/>
        <v/>
      </c>
      <c r="R377" s="14" t="str">
        <f t="shared" si="19"/>
        <v/>
      </c>
    </row>
    <row r="378" spans="1:18" x14ac:dyDescent="0.3">
      <c r="A378" s="4" t="str">
        <f>IF('Input data'!A393="","",'Input data'!A393)</f>
        <v/>
      </c>
      <c r="B378" s="4" t="str">
        <f>IF('Input data'!B393="","",'Input data'!B393)</f>
        <v/>
      </c>
      <c r="C378" s="4" t="str">
        <f>IF('Input data'!C393="","",'Input data'!C393)</f>
        <v/>
      </c>
      <c r="D378" s="4" t="str">
        <f>IF('Input data'!D393="","",'Input data'!D393)</f>
        <v/>
      </c>
      <c r="E378" s="4" t="str">
        <f>IF('Input data'!E393="","",'Input data'!E393)</f>
        <v/>
      </c>
      <c r="F378" s="4" t="str">
        <f>IF('Input data'!F393="","",'Input data'!F393)</f>
        <v/>
      </c>
      <c r="G378" s="4">
        <f>IF('Input data'!G393="","",'Input data'!G393)</f>
        <v>0</v>
      </c>
      <c r="H378" s="4" t="str">
        <f>IF('Input data'!H393&gt;0.5,'Input data'!H393,"")</f>
        <v/>
      </c>
      <c r="I378" s="4" t="str">
        <f>IF('Input data'!I393="","",'Input data'!I393)</f>
        <v/>
      </c>
      <c r="J378" s="12" t="str">
        <f>IF('Result 2005-2012'!$R378="","",IF($M$1=2005,'Result 2005-2012'!J378,IF(AND($M$1=2006,'Calculation sheet'!$AQ378="2005-2012"),'Result 2005-2012'!J378*SUM($Y$7:$AE$7)/7,IF(AND($M$1=2007,'Calculation sheet'!$AQ378="2005-2012"),'Result 2005-2012'!J378*SUM($Z$7:$AE$7)/6,IF(AND($M$1=2008,'Calculation sheet'!$AQ378="2005-2012"),'Result 2005-2012'!J378*SUM($AA$7:$AE$7)/5,IF(AND($M$1=2009,'Calculation sheet'!$AQ378="2005-2012"),'Result 2005-2012'!J378*SUM($AB$7:$AE$7)/4,IF(AND($M$1=2010,'Calculation sheet'!$AQ378="2005-2012"),'Result 2005-2012'!J378*SUM($AC$7:$AE$7)/3,IF(AND($M$1=2011,'Calculation sheet'!$AQ378="2005-2012"),'Result 2005-2012'!J378*SUM($AD$7:$AE$7)/2,IF(AND($M$1=2012,'Calculation sheet'!$AQ378="2005-2012"),'Result 2005-2012'!J378*$AE$7,IF(AND($M$1=2006,'Calculation sheet'!$AQ378="1999-2012"),'Result 2005-2012'!J378*SUM($Y$16:$AE$16)/7,IF(AND($M$1=2007,'Calculation sheet'!$AQ378="1999-2012"),'Result 2005-2012'!J378*SUM($Z$16:$AE$16)/6,IF(AND($M$1=2008,'Calculation sheet'!$AQ378="1999-2012"),'Result 2005-2012'!J378*SUM($AA$16:$AE$16)/5,IF(AND($M$1=2009,'Calculation sheet'!$AQ378="1999-2012"),'Result 2005-2012'!J378*SUM($AB$16:$AE$16)/4,IF(AND($M$1=2010,'Calculation sheet'!$AQ378="1999-2012"),'Result 2005-2012'!J378*SUM($AC$16:$AE$16)/3,IF(AND($M$1=2011,'Calculation sheet'!$AQ378="1999-2012"),'Result 2005-2012'!J378*SUM($AD$16:$AE$16)/2,IF(AND($M$1=2012,'Calculation sheet'!$AQ378="1999-2012"),'Result 2005-2012'!J378*$AE$16,""))))))))))))))))</f>
        <v/>
      </c>
      <c r="K378" s="12" t="str">
        <f>IF('Result 2005-2012'!$R378="","",IF($M$1=2005,'Result 2005-2012'!K378,IF(AND($M$1=2006,'Calculation sheet'!$AQ378="2005-2012"),'Result 2005-2012'!K378*SUM($Y$8:$AE$8)/7,IF(AND($M$1=2007,'Calculation sheet'!$AQ378="2005-2012"),'Result 2005-2012'!K378*SUM($Z$8:$AE$8)/6,IF(AND($M$1=2008,'Calculation sheet'!$AQ378="2005-2012"),'Result 2005-2012'!K378*SUM($AA$8:$AE$8)/5,IF(AND($M$1=2009,'Calculation sheet'!$AQ378="2005-2012"),'Result 2005-2012'!K378*SUM($AB$8:$AE$8)/4,IF(AND($M$1=2010,'Calculation sheet'!$AQ378="2005-2012"),'Result 2005-2012'!K378*SUM($AC$8:$AE$8)/3,IF(AND($M$1=2011,'Calculation sheet'!$AQ378="2005-2012"),'Result 2005-2012'!K378*SUM($AD$8:$AE$8)/2,IF(AND($M$1=2012,'Calculation sheet'!$AQ378="2005-2012"),'Result 2005-2012'!K378*$AE$8,IF(AND($M$1=2006,'Calculation sheet'!$AQ378="1999-2012"),'Result 2005-2012'!K378*SUM($Y$17:$AE$17)/7,IF(AND($M$1=2007,'Calculation sheet'!$AQ378="1999-2012"),'Result 2005-2012'!K378*SUM($Z$17:$AE$17)/6,IF(AND($M$1=2008,'Calculation sheet'!$AQ378="1999-2012"),'Result 2005-2012'!K378*SUM($AA$17:$AE$17)/5,IF(AND($M$1=2009,'Calculation sheet'!$AQ378="1999-2012"),'Result 2005-2012'!K378*SUM($AB$17:$AE$17)/4,IF(AND($M$1=2010,'Calculation sheet'!$AQ378="1999-2012"),'Result 2005-2012'!K378*SUM($AC$17:$AE$17)/3,IF(AND($M$1=2011,'Calculation sheet'!$AQ378="1999-2012"),'Result 2005-2012'!K378*SUM($AD$17:$AE$17)/2,IF(AND($M$1=2012,'Calculation sheet'!$AQ378="1999-2012"),'Result 2005-2012'!K378*$AE$17,""))))))))))))))))</f>
        <v/>
      </c>
      <c r="L378" s="12" t="str">
        <f>IF('Result 2005-2012'!$R378="","",IF($M$1=2005,'Result 2005-2012'!L378,IF(AND($M$1=2006,'Calculation sheet'!$AQ378="2005-2012"),'Result 2005-2012'!L378*SUM($Y$9:$AE$9)/7,IF(AND($M$1=2007,'Calculation sheet'!$AQ378="2005-2012"),'Result 2005-2012'!L378*SUM($Z$9:$AE$9)/6,IF(AND($M$1=2008,'Calculation sheet'!$AQ378="2005-2012"),'Result 2005-2012'!L378*SUM($AA$9:$AE$9)/5,IF(AND($M$1=2009,'Calculation sheet'!$AQ378="2005-2012"),'Result 2005-2012'!L378*SUM($AB$9:$AE$9)/4,IF(AND($M$1=2010,'Calculation sheet'!$AQ378="2005-2012"),'Result 2005-2012'!L378*SUM($AC$9:$AE$9)/3,IF(AND($M$1=2011,'Calculation sheet'!$AQ378="2005-2012"),'Result 2005-2012'!L378*SUM($AD$9:$AE$9)/2,IF(AND($M$1=2012,'Calculation sheet'!$AQ378="2005-2012"),'Result 2005-2012'!L378*$AE$9,IF(AND($M$1=2006,'Calculation sheet'!$AQ378="1999-2012"),'Result 2005-2012'!L378*SUM($Y$18:$AE$18)/7,IF(AND($M$1=2007,'Calculation sheet'!$AQ378="1999-2012"),'Result 2005-2012'!L378*SUM($Z$18:$AE$18)/6,IF(AND($M$1=2008,'Calculation sheet'!$AQ378="1999-2012"),'Result 2005-2012'!L378*SUM($AA$18:$AE$18)/5,IF(AND($M$1=2009,'Calculation sheet'!$AQ378="1999-2012"),'Result 2005-2012'!L378*SUM($AB$18:$AE$18)/4,IF(AND($M$1=2010,'Calculation sheet'!$AQ378="1999-2012"),'Result 2005-2012'!L378*SUM($AC$18:$AE$18)/3,IF(AND($M$1=2011,'Calculation sheet'!$AQ378="1999-2012"),'Result 2005-2012'!L378*SUM($AD$18:$AE$18)/2,IF(AND($M$1=2012,'Calculation sheet'!$AQ378="1999-2012"),'Result 2005-2012'!L378*$AE$18,""))))))))))))))))</f>
        <v/>
      </c>
      <c r="M378" s="12" t="str">
        <f t="shared" si="17"/>
        <v/>
      </c>
      <c r="N378" s="12" t="str">
        <f>IF('Result 2005-2012'!$R378="","",IF($M$1=2005,'Result 2005-2012'!N378,IF(AND($M$1=2006,'Calculation sheet'!$AQ378="2005-2012"),'Result 2005-2012'!N378*SUM($Y$10:$AE$10)/7,IF(AND($M$1=2007,'Calculation sheet'!$AQ378="2005-2012"),'Result 2005-2012'!N378*SUM($Z$10:$AE$10)/6,IF(AND($M$1=2008,'Calculation sheet'!$AQ378="2005-2012"),'Result 2005-2012'!N378*SUM($AA$10:$AE$10)/5,IF(AND($M$1=2009,'Calculation sheet'!$AQ378="2005-2012"),'Result 2005-2012'!N378*SUM($AB$10:$AE$10)/4,IF(AND($M$1=2010,'Calculation sheet'!$AQ378="2005-2012"),'Result 2005-2012'!N378*SUM($AC$10:$AE$10)/3,IF(AND($M$1=2011,'Calculation sheet'!$AQ378="2005-2012"),'Result 2005-2012'!N378*SUM($AD$10:$AE$10)/2,IF(AND($M$1=2012,'Calculation sheet'!$AQ378="2005-2012"),'Result 2005-2012'!N378*$AE$10,IF(AND($M$1=2006,'Calculation sheet'!$AQ378="1999-2012"),'Result 2005-2012'!N378*SUM($Y$16:$AE$16)/7,IF(AND($M$1=2007,'Calculation sheet'!$AQ378="1999-2012"),'Result 2005-2012'!N378*SUM($Z$16:$AE$16)/6,IF(AND($M$1=2008,'Calculation sheet'!$AQ378="1999-2012"),'Result 2005-2012'!N378*SUM($AA$16:$AE$16)/5,IF(AND($M$1=2009,'Calculation sheet'!$AQ378="1999-2012"),'Result 2005-2012'!N378*SUM($AB$16:$AE$16)/4,IF(AND($M$1=2010,'Calculation sheet'!$AQ378="1999-2012"),'Result 2005-2012'!N378*SUM($AC$16:$AE$16)/3,IF(AND($M$1=2011,'Calculation sheet'!$AQ378="1999-2012"),'Result 2005-2012'!N378*SUM($AD$16:$AE$16)/2,IF(AND($M$1=2012,'Calculation sheet'!$AQ378="1999-2012"),'Result 2005-2012'!N378*$AE$16,""))))))))))))))))</f>
        <v/>
      </c>
      <c r="O378" s="12" t="str">
        <f>IF('Result 2005-2012'!$R378="","",IF($M$1=2005,'Result 2005-2012'!O378,IF(AND($M$1=2006,'Calculation sheet'!$AQ378="2005-2012"),'Result 2005-2012'!O378*SUM($Y$10:$AE$10)/7,IF(AND($M$1=2007,'Calculation sheet'!$AQ378="2005-2012"),'Result 2005-2012'!O378*SUM($Z$10:$AE$10)/6,IF(AND($M$1=2008,'Calculation sheet'!$AQ378="2005-2012"),'Result 2005-2012'!O378*SUM($AA$10:$AE$10)/5,IF(AND($M$1=2009,'Calculation sheet'!$AQ378="2005-2012"),'Result 2005-2012'!O378*SUM($AB$10:$AE$10)/4,IF(AND($M$1=2010,'Calculation sheet'!$AQ378="2005-2012"),'Result 2005-2012'!O378*SUM($AC$10:$AE$10)/3,IF(AND($M$1=2011,'Calculation sheet'!$AQ378="2005-2012"),'Result 2005-2012'!O378*SUM($AD$10:$AE$10)/2,IF(AND($M$1=2012,'Calculation sheet'!$AQ378="2005-2012"),'Result 2005-2012'!O378*$AE$10,IF(AND($M$1=2006,'Calculation sheet'!$AQ378="1999-2012"),'Result 2005-2012'!O378*SUM($Y$16:$AE$16)/7,IF(AND($M$1=2007,'Calculation sheet'!$AQ378="1999-2012"),'Result 2005-2012'!O378*SUM($Z$16:$AE$16)/6,IF(AND($M$1=2008,'Calculation sheet'!$AQ378="1999-2012"),'Result 2005-2012'!O378*SUM($AA$16:$AE$16)/5,IF(AND($M$1=2009,'Calculation sheet'!$AQ378="1999-2012"),'Result 2005-2012'!O378*SUM($AB$16:$AE$16)/4,IF(AND($M$1=2010,'Calculation sheet'!$AQ378="1999-2012"),'Result 2005-2012'!O378*SUM($AC$16:$AE$16)/3,IF(AND($M$1=2011,'Calculation sheet'!$AQ378="1999-2012"),'Result 2005-2012'!O378*SUM($AD$16:$AE$16)/2,IF(AND($M$1=2012,'Calculation sheet'!$AQ378="1999-2012"),'Result 2005-2012'!O378*$AE$16,""))))))))))))))))</f>
        <v/>
      </c>
      <c r="P378" s="12" t="str">
        <f>IF('Result 2005-2012'!$R378="","",IF($M$1=2005,'Result 2005-2012'!P378,IF(AND($M$1=2006,'Calculation sheet'!$AQ378="2005-2012"),'Result 2005-2012'!P378*SUM($Y$11:$AE$11)/7,IF(AND($M$1=2007,'Calculation sheet'!$AQ378="2005-2012"),'Result 2005-2012'!P378*SUM($Z$11:$AE$11)/6,IF(AND($M$1=2008,'Calculation sheet'!$AQ378="2005-2012"),'Result 2005-2012'!P378*SUM($AA$11:$AE$11)/5,IF(AND($M$1=2009,'Calculation sheet'!$AQ378="2005-2012"),'Result 2005-2012'!P378*SUM($AB$11:$AE$11)/4,IF(AND($M$1=2010,'Calculation sheet'!$AQ378="2005-2012"),'Result 2005-2012'!P378*SUM($AC$11:$AE$11)/3,IF(AND($M$1=2011,'Calculation sheet'!$AQ378="2005-2012"),'Result 2005-2012'!P378*SUM($AD$11:$AE$11)/2,IF(AND($M$1=2012,'Calculation sheet'!$AQ378="2005-2012"),'Result 2005-2012'!P378*$AE$11,IF(AND($M$1=2006,'Calculation sheet'!$AQ378="1999-2012"),'Result 2005-2012'!P378*SUM($Y$16:$AE$16)/7,IF(AND($M$1=2007,'Calculation sheet'!$AQ378="1999-2012"),'Result 2005-2012'!P378*SUM($Z$16:$AE$16)/6,IF(AND($M$1=2008,'Calculation sheet'!$AQ378="1999-2012"),'Result 2005-2012'!P378*SUM($AA$16:$AE$16)/5,IF(AND($M$1=2009,'Calculation sheet'!$AQ378="1999-2012"),'Result 2005-2012'!P378*SUM($AB$16:$AE$16)/4,IF(AND($M$1=2010,'Calculation sheet'!$AQ378="1999-2012"),'Result 2005-2012'!P378*SUM($AC$16:$AE$16)/3,IF(AND($M$1=2011,'Calculation sheet'!$AQ378="1999-2012"),'Result 2005-2012'!P378*SUM($AD$16:$AE$16)/2,IF(AND($M$1=2012,'Calculation sheet'!$AQ378="1999-2012"),'Result 2005-2012'!P378*$AE$16,""))))))))))))))))</f>
        <v/>
      </c>
      <c r="Q378" s="12" t="str">
        <f t="shared" si="18"/>
        <v/>
      </c>
      <c r="R378" s="14" t="str">
        <f t="shared" si="19"/>
        <v/>
      </c>
    </row>
    <row r="379" spans="1:18" x14ac:dyDescent="0.3">
      <c r="A379" s="4" t="str">
        <f>IF('Input data'!A394="","",'Input data'!A394)</f>
        <v/>
      </c>
      <c r="B379" s="4" t="str">
        <f>IF('Input data'!B394="","",'Input data'!B394)</f>
        <v/>
      </c>
      <c r="C379" s="4" t="str">
        <f>IF('Input data'!C394="","",'Input data'!C394)</f>
        <v/>
      </c>
      <c r="D379" s="4" t="str">
        <f>IF('Input data'!D394="","",'Input data'!D394)</f>
        <v/>
      </c>
      <c r="E379" s="4" t="str">
        <f>IF('Input data'!E394="","",'Input data'!E394)</f>
        <v/>
      </c>
      <c r="F379" s="4" t="str">
        <f>IF('Input data'!F394="","",'Input data'!F394)</f>
        <v/>
      </c>
      <c r="G379" s="4">
        <f>IF('Input data'!G394="","",'Input data'!G394)</f>
        <v>0</v>
      </c>
      <c r="H379" s="4" t="str">
        <f>IF('Input data'!H394&gt;0.5,'Input data'!H394,"")</f>
        <v/>
      </c>
      <c r="I379" s="4" t="str">
        <f>IF('Input data'!I394="","",'Input data'!I394)</f>
        <v/>
      </c>
      <c r="J379" s="12" t="str">
        <f>IF('Result 2005-2012'!$R379="","",IF($M$1=2005,'Result 2005-2012'!J379,IF(AND($M$1=2006,'Calculation sheet'!$AQ379="2005-2012"),'Result 2005-2012'!J379*SUM($Y$7:$AE$7)/7,IF(AND($M$1=2007,'Calculation sheet'!$AQ379="2005-2012"),'Result 2005-2012'!J379*SUM($Z$7:$AE$7)/6,IF(AND($M$1=2008,'Calculation sheet'!$AQ379="2005-2012"),'Result 2005-2012'!J379*SUM($AA$7:$AE$7)/5,IF(AND($M$1=2009,'Calculation sheet'!$AQ379="2005-2012"),'Result 2005-2012'!J379*SUM($AB$7:$AE$7)/4,IF(AND($M$1=2010,'Calculation sheet'!$AQ379="2005-2012"),'Result 2005-2012'!J379*SUM($AC$7:$AE$7)/3,IF(AND($M$1=2011,'Calculation sheet'!$AQ379="2005-2012"),'Result 2005-2012'!J379*SUM($AD$7:$AE$7)/2,IF(AND($M$1=2012,'Calculation sheet'!$AQ379="2005-2012"),'Result 2005-2012'!J379*$AE$7,IF(AND($M$1=2006,'Calculation sheet'!$AQ379="1999-2012"),'Result 2005-2012'!J379*SUM($Y$16:$AE$16)/7,IF(AND($M$1=2007,'Calculation sheet'!$AQ379="1999-2012"),'Result 2005-2012'!J379*SUM($Z$16:$AE$16)/6,IF(AND($M$1=2008,'Calculation sheet'!$AQ379="1999-2012"),'Result 2005-2012'!J379*SUM($AA$16:$AE$16)/5,IF(AND($M$1=2009,'Calculation sheet'!$AQ379="1999-2012"),'Result 2005-2012'!J379*SUM($AB$16:$AE$16)/4,IF(AND($M$1=2010,'Calculation sheet'!$AQ379="1999-2012"),'Result 2005-2012'!J379*SUM($AC$16:$AE$16)/3,IF(AND($M$1=2011,'Calculation sheet'!$AQ379="1999-2012"),'Result 2005-2012'!J379*SUM($AD$16:$AE$16)/2,IF(AND($M$1=2012,'Calculation sheet'!$AQ379="1999-2012"),'Result 2005-2012'!J379*$AE$16,""))))))))))))))))</f>
        <v/>
      </c>
      <c r="K379" s="12" t="str">
        <f>IF('Result 2005-2012'!$R379="","",IF($M$1=2005,'Result 2005-2012'!K379,IF(AND($M$1=2006,'Calculation sheet'!$AQ379="2005-2012"),'Result 2005-2012'!K379*SUM($Y$8:$AE$8)/7,IF(AND($M$1=2007,'Calculation sheet'!$AQ379="2005-2012"),'Result 2005-2012'!K379*SUM($Z$8:$AE$8)/6,IF(AND($M$1=2008,'Calculation sheet'!$AQ379="2005-2012"),'Result 2005-2012'!K379*SUM($AA$8:$AE$8)/5,IF(AND($M$1=2009,'Calculation sheet'!$AQ379="2005-2012"),'Result 2005-2012'!K379*SUM($AB$8:$AE$8)/4,IF(AND($M$1=2010,'Calculation sheet'!$AQ379="2005-2012"),'Result 2005-2012'!K379*SUM($AC$8:$AE$8)/3,IF(AND($M$1=2011,'Calculation sheet'!$AQ379="2005-2012"),'Result 2005-2012'!K379*SUM($AD$8:$AE$8)/2,IF(AND($M$1=2012,'Calculation sheet'!$AQ379="2005-2012"),'Result 2005-2012'!K379*$AE$8,IF(AND($M$1=2006,'Calculation sheet'!$AQ379="1999-2012"),'Result 2005-2012'!K379*SUM($Y$17:$AE$17)/7,IF(AND($M$1=2007,'Calculation sheet'!$AQ379="1999-2012"),'Result 2005-2012'!K379*SUM($Z$17:$AE$17)/6,IF(AND($M$1=2008,'Calculation sheet'!$AQ379="1999-2012"),'Result 2005-2012'!K379*SUM($AA$17:$AE$17)/5,IF(AND($M$1=2009,'Calculation sheet'!$AQ379="1999-2012"),'Result 2005-2012'!K379*SUM($AB$17:$AE$17)/4,IF(AND($M$1=2010,'Calculation sheet'!$AQ379="1999-2012"),'Result 2005-2012'!K379*SUM($AC$17:$AE$17)/3,IF(AND($M$1=2011,'Calculation sheet'!$AQ379="1999-2012"),'Result 2005-2012'!K379*SUM($AD$17:$AE$17)/2,IF(AND($M$1=2012,'Calculation sheet'!$AQ379="1999-2012"),'Result 2005-2012'!K379*$AE$17,""))))))))))))))))</f>
        <v/>
      </c>
      <c r="L379" s="12" t="str">
        <f>IF('Result 2005-2012'!$R379="","",IF($M$1=2005,'Result 2005-2012'!L379,IF(AND($M$1=2006,'Calculation sheet'!$AQ379="2005-2012"),'Result 2005-2012'!L379*SUM($Y$9:$AE$9)/7,IF(AND($M$1=2007,'Calculation sheet'!$AQ379="2005-2012"),'Result 2005-2012'!L379*SUM($Z$9:$AE$9)/6,IF(AND($M$1=2008,'Calculation sheet'!$AQ379="2005-2012"),'Result 2005-2012'!L379*SUM($AA$9:$AE$9)/5,IF(AND($M$1=2009,'Calculation sheet'!$AQ379="2005-2012"),'Result 2005-2012'!L379*SUM($AB$9:$AE$9)/4,IF(AND($M$1=2010,'Calculation sheet'!$AQ379="2005-2012"),'Result 2005-2012'!L379*SUM($AC$9:$AE$9)/3,IF(AND($M$1=2011,'Calculation sheet'!$AQ379="2005-2012"),'Result 2005-2012'!L379*SUM($AD$9:$AE$9)/2,IF(AND($M$1=2012,'Calculation sheet'!$AQ379="2005-2012"),'Result 2005-2012'!L379*$AE$9,IF(AND($M$1=2006,'Calculation sheet'!$AQ379="1999-2012"),'Result 2005-2012'!L379*SUM($Y$18:$AE$18)/7,IF(AND($M$1=2007,'Calculation sheet'!$AQ379="1999-2012"),'Result 2005-2012'!L379*SUM($Z$18:$AE$18)/6,IF(AND($M$1=2008,'Calculation sheet'!$AQ379="1999-2012"),'Result 2005-2012'!L379*SUM($AA$18:$AE$18)/5,IF(AND($M$1=2009,'Calculation sheet'!$AQ379="1999-2012"),'Result 2005-2012'!L379*SUM($AB$18:$AE$18)/4,IF(AND($M$1=2010,'Calculation sheet'!$AQ379="1999-2012"),'Result 2005-2012'!L379*SUM($AC$18:$AE$18)/3,IF(AND($M$1=2011,'Calculation sheet'!$AQ379="1999-2012"),'Result 2005-2012'!L379*SUM($AD$18:$AE$18)/2,IF(AND($M$1=2012,'Calculation sheet'!$AQ379="1999-2012"),'Result 2005-2012'!L379*$AE$18,""))))))))))))))))</f>
        <v/>
      </c>
      <c r="M379" s="12" t="str">
        <f t="shared" si="17"/>
        <v/>
      </c>
      <c r="N379" s="12" t="str">
        <f>IF('Result 2005-2012'!$R379="","",IF($M$1=2005,'Result 2005-2012'!N379,IF(AND($M$1=2006,'Calculation sheet'!$AQ379="2005-2012"),'Result 2005-2012'!N379*SUM($Y$10:$AE$10)/7,IF(AND($M$1=2007,'Calculation sheet'!$AQ379="2005-2012"),'Result 2005-2012'!N379*SUM($Z$10:$AE$10)/6,IF(AND($M$1=2008,'Calculation sheet'!$AQ379="2005-2012"),'Result 2005-2012'!N379*SUM($AA$10:$AE$10)/5,IF(AND($M$1=2009,'Calculation sheet'!$AQ379="2005-2012"),'Result 2005-2012'!N379*SUM($AB$10:$AE$10)/4,IF(AND($M$1=2010,'Calculation sheet'!$AQ379="2005-2012"),'Result 2005-2012'!N379*SUM($AC$10:$AE$10)/3,IF(AND($M$1=2011,'Calculation sheet'!$AQ379="2005-2012"),'Result 2005-2012'!N379*SUM($AD$10:$AE$10)/2,IF(AND($M$1=2012,'Calculation sheet'!$AQ379="2005-2012"),'Result 2005-2012'!N379*$AE$10,IF(AND($M$1=2006,'Calculation sheet'!$AQ379="1999-2012"),'Result 2005-2012'!N379*SUM($Y$16:$AE$16)/7,IF(AND($M$1=2007,'Calculation sheet'!$AQ379="1999-2012"),'Result 2005-2012'!N379*SUM($Z$16:$AE$16)/6,IF(AND($M$1=2008,'Calculation sheet'!$AQ379="1999-2012"),'Result 2005-2012'!N379*SUM($AA$16:$AE$16)/5,IF(AND($M$1=2009,'Calculation sheet'!$AQ379="1999-2012"),'Result 2005-2012'!N379*SUM($AB$16:$AE$16)/4,IF(AND($M$1=2010,'Calculation sheet'!$AQ379="1999-2012"),'Result 2005-2012'!N379*SUM($AC$16:$AE$16)/3,IF(AND($M$1=2011,'Calculation sheet'!$AQ379="1999-2012"),'Result 2005-2012'!N379*SUM($AD$16:$AE$16)/2,IF(AND($M$1=2012,'Calculation sheet'!$AQ379="1999-2012"),'Result 2005-2012'!N379*$AE$16,""))))))))))))))))</f>
        <v/>
      </c>
      <c r="O379" s="12" t="str">
        <f>IF('Result 2005-2012'!$R379="","",IF($M$1=2005,'Result 2005-2012'!O379,IF(AND($M$1=2006,'Calculation sheet'!$AQ379="2005-2012"),'Result 2005-2012'!O379*SUM($Y$10:$AE$10)/7,IF(AND($M$1=2007,'Calculation sheet'!$AQ379="2005-2012"),'Result 2005-2012'!O379*SUM($Z$10:$AE$10)/6,IF(AND($M$1=2008,'Calculation sheet'!$AQ379="2005-2012"),'Result 2005-2012'!O379*SUM($AA$10:$AE$10)/5,IF(AND($M$1=2009,'Calculation sheet'!$AQ379="2005-2012"),'Result 2005-2012'!O379*SUM($AB$10:$AE$10)/4,IF(AND($M$1=2010,'Calculation sheet'!$AQ379="2005-2012"),'Result 2005-2012'!O379*SUM($AC$10:$AE$10)/3,IF(AND($M$1=2011,'Calculation sheet'!$AQ379="2005-2012"),'Result 2005-2012'!O379*SUM($AD$10:$AE$10)/2,IF(AND($M$1=2012,'Calculation sheet'!$AQ379="2005-2012"),'Result 2005-2012'!O379*$AE$10,IF(AND($M$1=2006,'Calculation sheet'!$AQ379="1999-2012"),'Result 2005-2012'!O379*SUM($Y$16:$AE$16)/7,IF(AND($M$1=2007,'Calculation sheet'!$AQ379="1999-2012"),'Result 2005-2012'!O379*SUM($Z$16:$AE$16)/6,IF(AND($M$1=2008,'Calculation sheet'!$AQ379="1999-2012"),'Result 2005-2012'!O379*SUM($AA$16:$AE$16)/5,IF(AND($M$1=2009,'Calculation sheet'!$AQ379="1999-2012"),'Result 2005-2012'!O379*SUM($AB$16:$AE$16)/4,IF(AND($M$1=2010,'Calculation sheet'!$AQ379="1999-2012"),'Result 2005-2012'!O379*SUM($AC$16:$AE$16)/3,IF(AND($M$1=2011,'Calculation sheet'!$AQ379="1999-2012"),'Result 2005-2012'!O379*SUM($AD$16:$AE$16)/2,IF(AND($M$1=2012,'Calculation sheet'!$AQ379="1999-2012"),'Result 2005-2012'!O379*$AE$16,""))))))))))))))))</f>
        <v/>
      </c>
      <c r="P379" s="12" t="str">
        <f>IF('Result 2005-2012'!$R379="","",IF($M$1=2005,'Result 2005-2012'!P379,IF(AND($M$1=2006,'Calculation sheet'!$AQ379="2005-2012"),'Result 2005-2012'!P379*SUM($Y$11:$AE$11)/7,IF(AND($M$1=2007,'Calculation sheet'!$AQ379="2005-2012"),'Result 2005-2012'!P379*SUM($Z$11:$AE$11)/6,IF(AND($M$1=2008,'Calculation sheet'!$AQ379="2005-2012"),'Result 2005-2012'!P379*SUM($AA$11:$AE$11)/5,IF(AND($M$1=2009,'Calculation sheet'!$AQ379="2005-2012"),'Result 2005-2012'!P379*SUM($AB$11:$AE$11)/4,IF(AND($M$1=2010,'Calculation sheet'!$AQ379="2005-2012"),'Result 2005-2012'!P379*SUM($AC$11:$AE$11)/3,IF(AND($M$1=2011,'Calculation sheet'!$AQ379="2005-2012"),'Result 2005-2012'!P379*SUM($AD$11:$AE$11)/2,IF(AND($M$1=2012,'Calculation sheet'!$AQ379="2005-2012"),'Result 2005-2012'!P379*$AE$11,IF(AND($M$1=2006,'Calculation sheet'!$AQ379="1999-2012"),'Result 2005-2012'!P379*SUM($Y$16:$AE$16)/7,IF(AND($M$1=2007,'Calculation sheet'!$AQ379="1999-2012"),'Result 2005-2012'!P379*SUM($Z$16:$AE$16)/6,IF(AND($M$1=2008,'Calculation sheet'!$AQ379="1999-2012"),'Result 2005-2012'!P379*SUM($AA$16:$AE$16)/5,IF(AND($M$1=2009,'Calculation sheet'!$AQ379="1999-2012"),'Result 2005-2012'!P379*SUM($AB$16:$AE$16)/4,IF(AND($M$1=2010,'Calculation sheet'!$AQ379="1999-2012"),'Result 2005-2012'!P379*SUM($AC$16:$AE$16)/3,IF(AND($M$1=2011,'Calculation sheet'!$AQ379="1999-2012"),'Result 2005-2012'!P379*SUM($AD$16:$AE$16)/2,IF(AND($M$1=2012,'Calculation sheet'!$AQ379="1999-2012"),'Result 2005-2012'!P379*$AE$16,""))))))))))))))))</f>
        <v/>
      </c>
      <c r="Q379" s="12" t="str">
        <f t="shared" si="18"/>
        <v/>
      </c>
      <c r="R379" s="14" t="str">
        <f t="shared" si="19"/>
        <v/>
      </c>
    </row>
    <row r="380" spans="1:18" x14ac:dyDescent="0.3">
      <c r="A380" s="4" t="str">
        <f>IF('Input data'!A395="","",'Input data'!A395)</f>
        <v/>
      </c>
      <c r="B380" s="4" t="str">
        <f>IF('Input data'!B395="","",'Input data'!B395)</f>
        <v/>
      </c>
      <c r="C380" s="4" t="str">
        <f>IF('Input data'!C395="","",'Input data'!C395)</f>
        <v/>
      </c>
      <c r="D380" s="4" t="str">
        <f>IF('Input data'!D395="","",'Input data'!D395)</f>
        <v/>
      </c>
      <c r="E380" s="4" t="str">
        <f>IF('Input data'!E395="","",'Input data'!E395)</f>
        <v/>
      </c>
      <c r="F380" s="4" t="str">
        <f>IF('Input data'!F395="","",'Input data'!F395)</f>
        <v/>
      </c>
      <c r="G380" s="4">
        <f>IF('Input data'!G395="","",'Input data'!G395)</f>
        <v>0</v>
      </c>
      <c r="H380" s="4" t="str">
        <f>IF('Input data'!H395&gt;0.5,'Input data'!H395,"")</f>
        <v/>
      </c>
      <c r="I380" s="4" t="str">
        <f>IF('Input data'!I395="","",'Input data'!I395)</f>
        <v/>
      </c>
      <c r="J380" s="12" t="str">
        <f>IF('Result 2005-2012'!$R380="","",IF($M$1=2005,'Result 2005-2012'!J380,IF(AND($M$1=2006,'Calculation sheet'!$AQ380="2005-2012"),'Result 2005-2012'!J380*SUM($Y$7:$AE$7)/7,IF(AND($M$1=2007,'Calculation sheet'!$AQ380="2005-2012"),'Result 2005-2012'!J380*SUM($Z$7:$AE$7)/6,IF(AND($M$1=2008,'Calculation sheet'!$AQ380="2005-2012"),'Result 2005-2012'!J380*SUM($AA$7:$AE$7)/5,IF(AND($M$1=2009,'Calculation sheet'!$AQ380="2005-2012"),'Result 2005-2012'!J380*SUM($AB$7:$AE$7)/4,IF(AND($M$1=2010,'Calculation sheet'!$AQ380="2005-2012"),'Result 2005-2012'!J380*SUM($AC$7:$AE$7)/3,IF(AND($M$1=2011,'Calculation sheet'!$AQ380="2005-2012"),'Result 2005-2012'!J380*SUM($AD$7:$AE$7)/2,IF(AND($M$1=2012,'Calculation sheet'!$AQ380="2005-2012"),'Result 2005-2012'!J380*$AE$7,IF(AND($M$1=2006,'Calculation sheet'!$AQ380="1999-2012"),'Result 2005-2012'!J380*SUM($Y$16:$AE$16)/7,IF(AND($M$1=2007,'Calculation sheet'!$AQ380="1999-2012"),'Result 2005-2012'!J380*SUM($Z$16:$AE$16)/6,IF(AND($M$1=2008,'Calculation sheet'!$AQ380="1999-2012"),'Result 2005-2012'!J380*SUM($AA$16:$AE$16)/5,IF(AND($M$1=2009,'Calculation sheet'!$AQ380="1999-2012"),'Result 2005-2012'!J380*SUM($AB$16:$AE$16)/4,IF(AND($M$1=2010,'Calculation sheet'!$AQ380="1999-2012"),'Result 2005-2012'!J380*SUM($AC$16:$AE$16)/3,IF(AND($M$1=2011,'Calculation sheet'!$AQ380="1999-2012"),'Result 2005-2012'!J380*SUM($AD$16:$AE$16)/2,IF(AND($M$1=2012,'Calculation sheet'!$AQ380="1999-2012"),'Result 2005-2012'!J380*$AE$16,""))))))))))))))))</f>
        <v/>
      </c>
      <c r="K380" s="12" t="str">
        <f>IF('Result 2005-2012'!$R380="","",IF($M$1=2005,'Result 2005-2012'!K380,IF(AND($M$1=2006,'Calculation sheet'!$AQ380="2005-2012"),'Result 2005-2012'!K380*SUM($Y$8:$AE$8)/7,IF(AND($M$1=2007,'Calculation sheet'!$AQ380="2005-2012"),'Result 2005-2012'!K380*SUM($Z$8:$AE$8)/6,IF(AND($M$1=2008,'Calculation sheet'!$AQ380="2005-2012"),'Result 2005-2012'!K380*SUM($AA$8:$AE$8)/5,IF(AND($M$1=2009,'Calculation sheet'!$AQ380="2005-2012"),'Result 2005-2012'!K380*SUM($AB$8:$AE$8)/4,IF(AND($M$1=2010,'Calculation sheet'!$AQ380="2005-2012"),'Result 2005-2012'!K380*SUM($AC$8:$AE$8)/3,IF(AND($M$1=2011,'Calculation sheet'!$AQ380="2005-2012"),'Result 2005-2012'!K380*SUM($AD$8:$AE$8)/2,IF(AND($M$1=2012,'Calculation sheet'!$AQ380="2005-2012"),'Result 2005-2012'!K380*$AE$8,IF(AND($M$1=2006,'Calculation sheet'!$AQ380="1999-2012"),'Result 2005-2012'!K380*SUM($Y$17:$AE$17)/7,IF(AND($M$1=2007,'Calculation sheet'!$AQ380="1999-2012"),'Result 2005-2012'!K380*SUM($Z$17:$AE$17)/6,IF(AND($M$1=2008,'Calculation sheet'!$AQ380="1999-2012"),'Result 2005-2012'!K380*SUM($AA$17:$AE$17)/5,IF(AND($M$1=2009,'Calculation sheet'!$AQ380="1999-2012"),'Result 2005-2012'!K380*SUM($AB$17:$AE$17)/4,IF(AND($M$1=2010,'Calculation sheet'!$AQ380="1999-2012"),'Result 2005-2012'!K380*SUM($AC$17:$AE$17)/3,IF(AND($M$1=2011,'Calculation sheet'!$AQ380="1999-2012"),'Result 2005-2012'!K380*SUM($AD$17:$AE$17)/2,IF(AND($M$1=2012,'Calculation sheet'!$AQ380="1999-2012"),'Result 2005-2012'!K380*$AE$17,""))))))))))))))))</f>
        <v/>
      </c>
      <c r="L380" s="12" t="str">
        <f>IF('Result 2005-2012'!$R380="","",IF($M$1=2005,'Result 2005-2012'!L380,IF(AND($M$1=2006,'Calculation sheet'!$AQ380="2005-2012"),'Result 2005-2012'!L380*SUM($Y$9:$AE$9)/7,IF(AND($M$1=2007,'Calculation sheet'!$AQ380="2005-2012"),'Result 2005-2012'!L380*SUM($Z$9:$AE$9)/6,IF(AND($M$1=2008,'Calculation sheet'!$AQ380="2005-2012"),'Result 2005-2012'!L380*SUM($AA$9:$AE$9)/5,IF(AND($M$1=2009,'Calculation sheet'!$AQ380="2005-2012"),'Result 2005-2012'!L380*SUM($AB$9:$AE$9)/4,IF(AND($M$1=2010,'Calculation sheet'!$AQ380="2005-2012"),'Result 2005-2012'!L380*SUM($AC$9:$AE$9)/3,IF(AND($M$1=2011,'Calculation sheet'!$AQ380="2005-2012"),'Result 2005-2012'!L380*SUM($AD$9:$AE$9)/2,IF(AND($M$1=2012,'Calculation sheet'!$AQ380="2005-2012"),'Result 2005-2012'!L380*$AE$9,IF(AND($M$1=2006,'Calculation sheet'!$AQ380="1999-2012"),'Result 2005-2012'!L380*SUM($Y$18:$AE$18)/7,IF(AND($M$1=2007,'Calculation sheet'!$AQ380="1999-2012"),'Result 2005-2012'!L380*SUM($Z$18:$AE$18)/6,IF(AND($M$1=2008,'Calculation sheet'!$AQ380="1999-2012"),'Result 2005-2012'!L380*SUM($AA$18:$AE$18)/5,IF(AND($M$1=2009,'Calculation sheet'!$AQ380="1999-2012"),'Result 2005-2012'!L380*SUM($AB$18:$AE$18)/4,IF(AND($M$1=2010,'Calculation sheet'!$AQ380="1999-2012"),'Result 2005-2012'!L380*SUM($AC$18:$AE$18)/3,IF(AND($M$1=2011,'Calculation sheet'!$AQ380="1999-2012"),'Result 2005-2012'!L380*SUM($AD$18:$AE$18)/2,IF(AND($M$1=2012,'Calculation sheet'!$AQ380="1999-2012"),'Result 2005-2012'!L380*$AE$18,""))))))))))))))))</f>
        <v/>
      </c>
      <c r="M380" s="12" t="str">
        <f t="shared" si="17"/>
        <v/>
      </c>
      <c r="N380" s="12" t="str">
        <f>IF('Result 2005-2012'!$R380="","",IF($M$1=2005,'Result 2005-2012'!N380,IF(AND($M$1=2006,'Calculation sheet'!$AQ380="2005-2012"),'Result 2005-2012'!N380*SUM($Y$10:$AE$10)/7,IF(AND($M$1=2007,'Calculation sheet'!$AQ380="2005-2012"),'Result 2005-2012'!N380*SUM($Z$10:$AE$10)/6,IF(AND($M$1=2008,'Calculation sheet'!$AQ380="2005-2012"),'Result 2005-2012'!N380*SUM($AA$10:$AE$10)/5,IF(AND($M$1=2009,'Calculation sheet'!$AQ380="2005-2012"),'Result 2005-2012'!N380*SUM($AB$10:$AE$10)/4,IF(AND($M$1=2010,'Calculation sheet'!$AQ380="2005-2012"),'Result 2005-2012'!N380*SUM($AC$10:$AE$10)/3,IF(AND($M$1=2011,'Calculation sheet'!$AQ380="2005-2012"),'Result 2005-2012'!N380*SUM($AD$10:$AE$10)/2,IF(AND($M$1=2012,'Calculation sheet'!$AQ380="2005-2012"),'Result 2005-2012'!N380*$AE$10,IF(AND($M$1=2006,'Calculation sheet'!$AQ380="1999-2012"),'Result 2005-2012'!N380*SUM($Y$16:$AE$16)/7,IF(AND($M$1=2007,'Calculation sheet'!$AQ380="1999-2012"),'Result 2005-2012'!N380*SUM($Z$16:$AE$16)/6,IF(AND($M$1=2008,'Calculation sheet'!$AQ380="1999-2012"),'Result 2005-2012'!N380*SUM($AA$16:$AE$16)/5,IF(AND($M$1=2009,'Calculation sheet'!$AQ380="1999-2012"),'Result 2005-2012'!N380*SUM($AB$16:$AE$16)/4,IF(AND($M$1=2010,'Calculation sheet'!$AQ380="1999-2012"),'Result 2005-2012'!N380*SUM($AC$16:$AE$16)/3,IF(AND($M$1=2011,'Calculation sheet'!$AQ380="1999-2012"),'Result 2005-2012'!N380*SUM($AD$16:$AE$16)/2,IF(AND($M$1=2012,'Calculation sheet'!$AQ380="1999-2012"),'Result 2005-2012'!N380*$AE$16,""))))))))))))))))</f>
        <v/>
      </c>
      <c r="O380" s="12" t="str">
        <f>IF('Result 2005-2012'!$R380="","",IF($M$1=2005,'Result 2005-2012'!O380,IF(AND($M$1=2006,'Calculation sheet'!$AQ380="2005-2012"),'Result 2005-2012'!O380*SUM($Y$10:$AE$10)/7,IF(AND($M$1=2007,'Calculation sheet'!$AQ380="2005-2012"),'Result 2005-2012'!O380*SUM($Z$10:$AE$10)/6,IF(AND($M$1=2008,'Calculation sheet'!$AQ380="2005-2012"),'Result 2005-2012'!O380*SUM($AA$10:$AE$10)/5,IF(AND($M$1=2009,'Calculation sheet'!$AQ380="2005-2012"),'Result 2005-2012'!O380*SUM($AB$10:$AE$10)/4,IF(AND($M$1=2010,'Calculation sheet'!$AQ380="2005-2012"),'Result 2005-2012'!O380*SUM($AC$10:$AE$10)/3,IF(AND($M$1=2011,'Calculation sheet'!$AQ380="2005-2012"),'Result 2005-2012'!O380*SUM($AD$10:$AE$10)/2,IF(AND($M$1=2012,'Calculation sheet'!$AQ380="2005-2012"),'Result 2005-2012'!O380*$AE$10,IF(AND($M$1=2006,'Calculation sheet'!$AQ380="1999-2012"),'Result 2005-2012'!O380*SUM($Y$16:$AE$16)/7,IF(AND($M$1=2007,'Calculation sheet'!$AQ380="1999-2012"),'Result 2005-2012'!O380*SUM($Z$16:$AE$16)/6,IF(AND($M$1=2008,'Calculation sheet'!$AQ380="1999-2012"),'Result 2005-2012'!O380*SUM($AA$16:$AE$16)/5,IF(AND($M$1=2009,'Calculation sheet'!$AQ380="1999-2012"),'Result 2005-2012'!O380*SUM($AB$16:$AE$16)/4,IF(AND($M$1=2010,'Calculation sheet'!$AQ380="1999-2012"),'Result 2005-2012'!O380*SUM($AC$16:$AE$16)/3,IF(AND($M$1=2011,'Calculation sheet'!$AQ380="1999-2012"),'Result 2005-2012'!O380*SUM($AD$16:$AE$16)/2,IF(AND($M$1=2012,'Calculation sheet'!$AQ380="1999-2012"),'Result 2005-2012'!O380*$AE$16,""))))))))))))))))</f>
        <v/>
      </c>
      <c r="P380" s="12" t="str">
        <f>IF('Result 2005-2012'!$R380="","",IF($M$1=2005,'Result 2005-2012'!P380,IF(AND($M$1=2006,'Calculation sheet'!$AQ380="2005-2012"),'Result 2005-2012'!P380*SUM($Y$11:$AE$11)/7,IF(AND($M$1=2007,'Calculation sheet'!$AQ380="2005-2012"),'Result 2005-2012'!P380*SUM($Z$11:$AE$11)/6,IF(AND($M$1=2008,'Calculation sheet'!$AQ380="2005-2012"),'Result 2005-2012'!P380*SUM($AA$11:$AE$11)/5,IF(AND($M$1=2009,'Calculation sheet'!$AQ380="2005-2012"),'Result 2005-2012'!P380*SUM($AB$11:$AE$11)/4,IF(AND($M$1=2010,'Calculation sheet'!$AQ380="2005-2012"),'Result 2005-2012'!P380*SUM($AC$11:$AE$11)/3,IF(AND($M$1=2011,'Calculation sheet'!$AQ380="2005-2012"),'Result 2005-2012'!P380*SUM($AD$11:$AE$11)/2,IF(AND($M$1=2012,'Calculation sheet'!$AQ380="2005-2012"),'Result 2005-2012'!P380*$AE$11,IF(AND($M$1=2006,'Calculation sheet'!$AQ380="1999-2012"),'Result 2005-2012'!P380*SUM($Y$16:$AE$16)/7,IF(AND($M$1=2007,'Calculation sheet'!$AQ380="1999-2012"),'Result 2005-2012'!P380*SUM($Z$16:$AE$16)/6,IF(AND($M$1=2008,'Calculation sheet'!$AQ380="1999-2012"),'Result 2005-2012'!P380*SUM($AA$16:$AE$16)/5,IF(AND($M$1=2009,'Calculation sheet'!$AQ380="1999-2012"),'Result 2005-2012'!P380*SUM($AB$16:$AE$16)/4,IF(AND($M$1=2010,'Calculation sheet'!$AQ380="1999-2012"),'Result 2005-2012'!P380*SUM($AC$16:$AE$16)/3,IF(AND($M$1=2011,'Calculation sheet'!$AQ380="1999-2012"),'Result 2005-2012'!P380*SUM($AD$16:$AE$16)/2,IF(AND($M$1=2012,'Calculation sheet'!$AQ380="1999-2012"),'Result 2005-2012'!P380*$AE$16,""))))))))))))))))</f>
        <v/>
      </c>
      <c r="Q380" s="12" t="str">
        <f t="shared" si="18"/>
        <v/>
      </c>
      <c r="R380" s="14" t="str">
        <f t="shared" si="19"/>
        <v/>
      </c>
    </row>
    <row r="381" spans="1:18" x14ac:dyDescent="0.3">
      <c r="A381" s="4" t="str">
        <f>IF('Input data'!A396="","",'Input data'!A396)</f>
        <v/>
      </c>
      <c r="B381" s="4" t="str">
        <f>IF('Input data'!B396="","",'Input data'!B396)</f>
        <v/>
      </c>
      <c r="C381" s="4" t="str">
        <f>IF('Input data'!C396="","",'Input data'!C396)</f>
        <v/>
      </c>
      <c r="D381" s="4" t="str">
        <f>IF('Input data'!D396="","",'Input data'!D396)</f>
        <v/>
      </c>
      <c r="E381" s="4" t="str">
        <f>IF('Input data'!E396="","",'Input data'!E396)</f>
        <v/>
      </c>
      <c r="F381" s="4" t="str">
        <f>IF('Input data'!F396="","",'Input data'!F396)</f>
        <v/>
      </c>
      <c r="G381" s="4">
        <f>IF('Input data'!G396="","",'Input data'!G396)</f>
        <v>0</v>
      </c>
      <c r="H381" s="4" t="str">
        <f>IF('Input data'!H396&gt;0.5,'Input data'!H396,"")</f>
        <v/>
      </c>
      <c r="I381" s="4" t="str">
        <f>IF('Input data'!I396="","",'Input data'!I396)</f>
        <v/>
      </c>
      <c r="J381" s="12" t="str">
        <f>IF('Result 2005-2012'!$R381="","",IF($M$1=2005,'Result 2005-2012'!J381,IF(AND($M$1=2006,'Calculation sheet'!$AQ381="2005-2012"),'Result 2005-2012'!J381*SUM($Y$7:$AE$7)/7,IF(AND($M$1=2007,'Calculation sheet'!$AQ381="2005-2012"),'Result 2005-2012'!J381*SUM($Z$7:$AE$7)/6,IF(AND($M$1=2008,'Calculation sheet'!$AQ381="2005-2012"),'Result 2005-2012'!J381*SUM($AA$7:$AE$7)/5,IF(AND($M$1=2009,'Calculation sheet'!$AQ381="2005-2012"),'Result 2005-2012'!J381*SUM($AB$7:$AE$7)/4,IF(AND($M$1=2010,'Calculation sheet'!$AQ381="2005-2012"),'Result 2005-2012'!J381*SUM($AC$7:$AE$7)/3,IF(AND($M$1=2011,'Calculation sheet'!$AQ381="2005-2012"),'Result 2005-2012'!J381*SUM($AD$7:$AE$7)/2,IF(AND($M$1=2012,'Calculation sheet'!$AQ381="2005-2012"),'Result 2005-2012'!J381*$AE$7,IF(AND($M$1=2006,'Calculation sheet'!$AQ381="1999-2012"),'Result 2005-2012'!J381*SUM($Y$16:$AE$16)/7,IF(AND($M$1=2007,'Calculation sheet'!$AQ381="1999-2012"),'Result 2005-2012'!J381*SUM($Z$16:$AE$16)/6,IF(AND($M$1=2008,'Calculation sheet'!$AQ381="1999-2012"),'Result 2005-2012'!J381*SUM($AA$16:$AE$16)/5,IF(AND($M$1=2009,'Calculation sheet'!$AQ381="1999-2012"),'Result 2005-2012'!J381*SUM($AB$16:$AE$16)/4,IF(AND($M$1=2010,'Calculation sheet'!$AQ381="1999-2012"),'Result 2005-2012'!J381*SUM($AC$16:$AE$16)/3,IF(AND($M$1=2011,'Calculation sheet'!$AQ381="1999-2012"),'Result 2005-2012'!J381*SUM($AD$16:$AE$16)/2,IF(AND($M$1=2012,'Calculation sheet'!$AQ381="1999-2012"),'Result 2005-2012'!J381*$AE$16,""))))))))))))))))</f>
        <v/>
      </c>
      <c r="K381" s="12" t="str">
        <f>IF('Result 2005-2012'!$R381="","",IF($M$1=2005,'Result 2005-2012'!K381,IF(AND($M$1=2006,'Calculation sheet'!$AQ381="2005-2012"),'Result 2005-2012'!K381*SUM($Y$8:$AE$8)/7,IF(AND($M$1=2007,'Calculation sheet'!$AQ381="2005-2012"),'Result 2005-2012'!K381*SUM($Z$8:$AE$8)/6,IF(AND($M$1=2008,'Calculation sheet'!$AQ381="2005-2012"),'Result 2005-2012'!K381*SUM($AA$8:$AE$8)/5,IF(AND($M$1=2009,'Calculation sheet'!$AQ381="2005-2012"),'Result 2005-2012'!K381*SUM($AB$8:$AE$8)/4,IF(AND($M$1=2010,'Calculation sheet'!$AQ381="2005-2012"),'Result 2005-2012'!K381*SUM($AC$8:$AE$8)/3,IF(AND($M$1=2011,'Calculation sheet'!$AQ381="2005-2012"),'Result 2005-2012'!K381*SUM($AD$8:$AE$8)/2,IF(AND($M$1=2012,'Calculation sheet'!$AQ381="2005-2012"),'Result 2005-2012'!K381*$AE$8,IF(AND($M$1=2006,'Calculation sheet'!$AQ381="1999-2012"),'Result 2005-2012'!K381*SUM($Y$17:$AE$17)/7,IF(AND($M$1=2007,'Calculation sheet'!$AQ381="1999-2012"),'Result 2005-2012'!K381*SUM($Z$17:$AE$17)/6,IF(AND($M$1=2008,'Calculation sheet'!$AQ381="1999-2012"),'Result 2005-2012'!K381*SUM($AA$17:$AE$17)/5,IF(AND($M$1=2009,'Calculation sheet'!$AQ381="1999-2012"),'Result 2005-2012'!K381*SUM($AB$17:$AE$17)/4,IF(AND($M$1=2010,'Calculation sheet'!$AQ381="1999-2012"),'Result 2005-2012'!K381*SUM($AC$17:$AE$17)/3,IF(AND($M$1=2011,'Calculation sheet'!$AQ381="1999-2012"),'Result 2005-2012'!K381*SUM($AD$17:$AE$17)/2,IF(AND($M$1=2012,'Calculation sheet'!$AQ381="1999-2012"),'Result 2005-2012'!K381*$AE$17,""))))))))))))))))</f>
        <v/>
      </c>
      <c r="L381" s="12" t="str">
        <f>IF('Result 2005-2012'!$R381="","",IF($M$1=2005,'Result 2005-2012'!L381,IF(AND($M$1=2006,'Calculation sheet'!$AQ381="2005-2012"),'Result 2005-2012'!L381*SUM($Y$9:$AE$9)/7,IF(AND($M$1=2007,'Calculation sheet'!$AQ381="2005-2012"),'Result 2005-2012'!L381*SUM($Z$9:$AE$9)/6,IF(AND($M$1=2008,'Calculation sheet'!$AQ381="2005-2012"),'Result 2005-2012'!L381*SUM($AA$9:$AE$9)/5,IF(AND($M$1=2009,'Calculation sheet'!$AQ381="2005-2012"),'Result 2005-2012'!L381*SUM($AB$9:$AE$9)/4,IF(AND($M$1=2010,'Calculation sheet'!$AQ381="2005-2012"),'Result 2005-2012'!L381*SUM($AC$9:$AE$9)/3,IF(AND($M$1=2011,'Calculation sheet'!$AQ381="2005-2012"),'Result 2005-2012'!L381*SUM($AD$9:$AE$9)/2,IF(AND($M$1=2012,'Calculation sheet'!$AQ381="2005-2012"),'Result 2005-2012'!L381*$AE$9,IF(AND($M$1=2006,'Calculation sheet'!$AQ381="1999-2012"),'Result 2005-2012'!L381*SUM($Y$18:$AE$18)/7,IF(AND($M$1=2007,'Calculation sheet'!$AQ381="1999-2012"),'Result 2005-2012'!L381*SUM($Z$18:$AE$18)/6,IF(AND($M$1=2008,'Calculation sheet'!$AQ381="1999-2012"),'Result 2005-2012'!L381*SUM($AA$18:$AE$18)/5,IF(AND($M$1=2009,'Calculation sheet'!$AQ381="1999-2012"),'Result 2005-2012'!L381*SUM($AB$18:$AE$18)/4,IF(AND($M$1=2010,'Calculation sheet'!$AQ381="1999-2012"),'Result 2005-2012'!L381*SUM($AC$18:$AE$18)/3,IF(AND($M$1=2011,'Calculation sheet'!$AQ381="1999-2012"),'Result 2005-2012'!L381*SUM($AD$18:$AE$18)/2,IF(AND($M$1=2012,'Calculation sheet'!$AQ381="1999-2012"),'Result 2005-2012'!L381*$AE$18,""))))))))))))))))</f>
        <v/>
      </c>
      <c r="M381" s="12" t="str">
        <f t="shared" si="17"/>
        <v/>
      </c>
      <c r="N381" s="12" t="str">
        <f>IF('Result 2005-2012'!$R381="","",IF($M$1=2005,'Result 2005-2012'!N381,IF(AND($M$1=2006,'Calculation sheet'!$AQ381="2005-2012"),'Result 2005-2012'!N381*SUM($Y$10:$AE$10)/7,IF(AND($M$1=2007,'Calculation sheet'!$AQ381="2005-2012"),'Result 2005-2012'!N381*SUM($Z$10:$AE$10)/6,IF(AND($M$1=2008,'Calculation sheet'!$AQ381="2005-2012"),'Result 2005-2012'!N381*SUM($AA$10:$AE$10)/5,IF(AND($M$1=2009,'Calculation sheet'!$AQ381="2005-2012"),'Result 2005-2012'!N381*SUM($AB$10:$AE$10)/4,IF(AND($M$1=2010,'Calculation sheet'!$AQ381="2005-2012"),'Result 2005-2012'!N381*SUM($AC$10:$AE$10)/3,IF(AND($M$1=2011,'Calculation sheet'!$AQ381="2005-2012"),'Result 2005-2012'!N381*SUM($AD$10:$AE$10)/2,IF(AND($M$1=2012,'Calculation sheet'!$AQ381="2005-2012"),'Result 2005-2012'!N381*$AE$10,IF(AND($M$1=2006,'Calculation sheet'!$AQ381="1999-2012"),'Result 2005-2012'!N381*SUM($Y$16:$AE$16)/7,IF(AND($M$1=2007,'Calculation sheet'!$AQ381="1999-2012"),'Result 2005-2012'!N381*SUM($Z$16:$AE$16)/6,IF(AND($M$1=2008,'Calculation sheet'!$AQ381="1999-2012"),'Result 2005-2012'!N381*SUM($AA$16:$AE$16)/5,IF(AND($M$1=2009,'Calculation sheet'!$AQ381="1999-2012"),'Result 2005-2012'!N381*SUM($AB$16:$AE$16)/4,IF(AND($M$1=2010,'Calculation sheet'!$AQ381="1999-2012"),'Result 2005-2012'!N381*SUM($AC$16:$AE$16)/3,IF(AND($M$1=2011,'Calculation sheet'!$AQ381="1999-2012"),'Result 2005-2012'!N381*SUM($AD$16:$AE$16)/2,IF(AND($M$1=2012,'Calculation sheet'!$AQ381="1999-2012"),'Result 2005-2012'!N381*$AE$16,""))))))))))))))))</f>
        <v/>
      </c>
      <c r="O381" s="12" t="str">
        <f>IF('Result 2005-2012'!$R381="","",IF($M$1=2005,'Result 2005-2012'!O381,IF(AND($M$1=2006,'Calculation sheet'!$AQ381="2005-2012"),'Result 2005-2012'!O381*SUM($Y$10:$AE$10)/7,IF(AND($M$1=2007,'Calculation sheet'!$AQ381="2005-2012"),'Result 2005-2012'!O381*SUM($Z$10:$AE$10)/6,IF(AND($M$1=2008,'Calculation sheet'!$AQ381="2005-2012"),'Result 2005-2012'!O381*SUM($AA$10:$AE$10)/5,IF(AND($M$1=2009,'Calculation sheet'!$AQ381="2005-2012"),'Result 2005-2012'!O381*SUM($AB$10:$AE$10)/4,IF(AND($M$1=2010,'Calculation sheet'!$AQ381="2005-2012"),'Result 2005-2012'!O381*SUM($AC$10:$AE$10)/3,IF(AND($M$1=2011,'Calculation sheet'!$AQ381="2005-2012"),'Result 2005-2012'!O381*SUM($AD$10:$AE$10)/2,IF(AND($M$1=2012,'Calculation sheet'!$AQ381="2005-2012"),'Result 2005-2012'!O381*$AE$10,IF(AND($M$1=2006,'Calculation sheet'!$AQ381="1999-2012"),'Result 2005-2012'!O381*SUM($Y$16:$AE$16)/7,IF(AND($M$1=2007,'Calculation sheet'!$AQ381="1999-2012"),'Result 2005-2012'!O381*SUM($Z$16:$AE$16)/6,IF(AND($M$1=2008,'Calculation sheet'!$AQ381="1999-2012"),'Result 2005-2012'!O381*SUM($AA$16:$AE$16)/5,IF(AND($M$1=2009,'Calculation sheet'!$AQ381="1999-2012"),'Result 2005-2012'!O381*SUM($AB$16:$AE$16)/4,IF(AND($M$1=2010,'Calculation sheet'!$AQ381="1999-2012"),'Result 2005-2012'!O381*SUM($AC$16:$AE$16)/3,IF(AND($M$1=2011,'Calculation sheet'!$AQ381="1999-2012"),'Result 2005-2012'!O381*SUM($AD$16:$AE$16)/2,IF(AND($M$1=2012,'Calculation sheet'!$AQ381="1999-2012"),'Result 2005-2012'!O381*$AE$16,""))))))))))))))))</f>
        <v/>
      </c>
      <c r="P381" s="12" t="str">
        <f>IF('Result 2005-2012'!$R381="","",IF($M$1=2005,'Result 2005-2012'!P381,IF(AND($M$1=2006,'Calculation sheet'!$AQ381="2005-2012"),'Result 2005-2012'!P381*SUM($Y$11:$AE$11)/7,IF(AND($M$1=2007,'Calculation sheet'!$AQ381="2005-2012"),'Result 2005-2012'!P381*SUM($Z$11:$AE$11)/6,IF(AND($M$1=2008,'Calculation sheet'!$AQ381="2005-2012"),'Result 2005-2012'!P381*SUM($AA$11:$AE$11)/5,IF(AND($M$1=2009,'Calculation sheet'!$AQ381="2005-2012"),'Result 2005-2012'!P381*SUM($AB$11:$AE$11)/4,IF(AND($M$1=2010,'Calculation sheet'!$AQ381="2005-2012"),'Result 2005-2012'!P381*SUM($AC$11:$AE$11)/3,IF(AND($M$1=2011,'Calculation sheet'!$AQ381="2005-2012"),'Result 2005-2012'!P381*SUM($AD$11:$AE$11)/2,IF(AND($M$1=2012,'Calculation sheet'!$AQ381="2005-2012"),'Result 2005-2012'!P381*$AE$11,IF(AND($M$1=2006,'Calculation sheet'!$AQ381="1999-2012"),'Result 2005-2012'!P381*SUM($Y$16:$AE$16)/7,IF(AND($M$1=2007,'Calculation sheet'!$AQ381="1999-2012"),'Result 2005-2012'!P381*SUM($Z$16:$AE$16)/6,IF(AND($M$1=2008,'Calculation sheet'!$AQ381="1999-2012"),'Result 2005-2012'!P381*SUM($AA$16:$AE$16)/5,IF(AND($M$1=2009,'Calculation sheet'!$AQ381="1999-2012"),'Result 2005-2012'!P381*SUM($AB$16:$AE$16)/4,IF(AND($M$1=2010,'Calculation sheet'!$AQ381="1999-2012"),'Result 2005-2012'!P381*SUM($AC$16:$AE$16)/3,IF(AND($M$1=2011,'Calculation sheet'!$AQ381="1999-2012"),'Result 2005-2012'!P381*SUM($AD$16:$AE$16)/2,IF(AND($M$1=2012,'Calculation sheet'!$AQ381="1999-2012"),'Result 2005-2012'!P381*$AE$16,""))))))))))))))))</f>
        <v/>
      </c>
      <c r="Q381" s="12" t="str">
        <f t="shared" si="18"/>
        <v/>
      </c>
      <c r="R381" s="14" t="str">
        <f t="shared" si="19"/>
        <v/>
      </c>
    </row>
    <row r="382" spans="1:18" x14ac:dyDescent="0.3">
      <c r="A382" s="4" t="str">
        <f>IF('Input data'!A397="","",'Input data'!A397)</f>
        <v/>
      </c>
      <c r="B382" s="4" t="str">
        <f>IF('Input data'!B397="","",'Input data'!B397)</f>
        <v/>
      </c>
      <c r="C382" s="4" t="str">
        <f>IF('Input data'!C397="","",'Input data'!C397)</f>
        <v/>
      </c>
      <c r="D382" s="4" t="str">
        <f>IF('Input data'!D397="","",'Input data'!D397)</f>
        <v/>
      </c>
      <c r="E382" s="4" t="str">
        <f>IF('Input data'!E397="","",'Input data'!E397)</f>
        <v/>
      </c>
      <c r="F382" s="4" t="str">
        <f>IF('Input data'!F397="","",'Input data'!F397)</f>
        <v/>
      </c>
      <c r="G382" s="4">
        <f>IF('Input data'!G397="","",'Input data'!G397)</f>
        <v>0</v>
      </c>
      <c r="H382" s="4" t="str">
        <f>IF('Input data'!H397&gt;0.5,'Input data'!H397,"")</f>
        <v/>
      </c>
      <c r="I382" s="4" t="str">
        <f>IF('Input data'!I397="","",'Input data'!I397)</f>
        <v/>
      </c>
      <c r="J382" s="12" t="str">
        <f>IF('Result 2005-2012'!$R382="","",IF($M$1=2005,'Result 2005-2012'!J382,IF(AND($M$1=2006,'Calculation sheet'!$AQ382="2005-2012"),'Result 2005-2012'!J382*SUM($Y$7:$AE$7)/7,IF(AND($M$1=2007,'Calculation sheet'!$AQ382="2005-2012"),'Result 2005-2012'!J382*SUM($Z$7:$AE$7)/6,IF(AND($M$1=2008,'Calculation sheet'!$AQ382="2005-2012"),'Result 2005-2012'!J382*SUM($AA$7:$AE$7)/5,IF(AND($M$1=2009,'Calculation sheet'!$AQ382="2005-2012"),'Result 2005-2012'!J382*SUM($AB$7:$AE$7)/4,IF(AND($M$1=2010,'Calculation sheet'!$AQ382="2005-2012"),'Result 2005-2012'!J382*SUM($AC$7:$AE$7)/3,IF(AND($M$1=2011,'Calculation sheet'!$AQ382="2005-2012"),'Result 2005-2012'!J382*SUM($AD$7:$AE$7)/2,IF(AND($M$1=2012,'Calculation sheet'!$AQ382="2005-2012"),'Result 2005-2012'!J382*$AE$7,IF(AND($M$1=2006,'Calculation sheet'!$AQ382="1999-2012"),'Result 2005-2012'!J382*SUM($Y$16:$AE$16)/7,IF(AND($M$1=2007,'Calculation sheet'!$AQ382="1999-2012"),'Result 2005-2012'!J382*SUM($Z$16:$AE$16)/6,IF(AND($M$1=2008,'Calculation sheet'!$AQ382="1999-2012"),'Result 2005-2012'!J382*SUM($AA$16:$AE$16)/5,IF(AND($M$1=2009,'Calculation sheet'!$AQ382="1999-2012"),'Result 2005-2012'!J382*SUM($AB$16:$AE$16)/4,IF(AND($M$1=2010,'Calculation sheet'!$AQ382="1999-2012"),'Result 2005-2012'!J382*SUM($AC$16:$AE$16)/3,IF(AND($M$1=2011,'Calculation sheet'!$AQ382="1999-2012"),'Result 2005-2012'!J382*SUM($AD$16:$AE$16)/2,IF(AND($M$1=2012,'Calculation sheet'!$AQ382="1999-2012"),'Result 2005-2012'!J382*$AE$16,""))))))))))))))))</f>
        <v/>
      </c>
      <c r="K382" s="12" t="str">
        <f>IF('Result 2005-2012'!$R382="","",IF($M$1=2005,'Result 2005-2012'!K382,IF(AND($M$1=2006,'Calculation sheet'!$AQ382="2005-2012"),'Result 2005-2012'!K382*SUM($Y$8:$AE$8)/7,IF(AND($M$1=2007,'Calculation sheet'!$AQ382="2005-2012"),'Result 2005-2012'!K382*SUM($Z$8:$AE$8)/6,IF(AND($M$1=2008,'Calculation sheet'!$AQ382="2005-2012"),'Result 2005-2012'!K382*SUM($AA$8:$AE$8)/5,IF(AND($M$1=2009,'Calculation sheet'!$AQ382="2005-2012"),'Result 2005-2012'!K382*SUM($AB$8:$AE$8)/4,IF(AND($M$1=2010,'Calculation sheet'!$AQ382="2005-2012"),'Result 2005-2012'!K382*SUM($AC$8:$AE$8)/3,IF(AND($M$1=2011,'Calculation sheet'!$AQ382="2005-2012"),'Result 2005-2012'!K382*SUM($AD$8:$AE$8)/2,IF(AND($M$1=2012,'Calculation sheet'!$AQ382="2005-2012"),'Result 2005-2012'!K382*$AE$8,IF(AND($M$1=2006,'Calculation sheet'!$AQ382="1999-2012"),'Result 2005-2012'!K382*SUM($Y$17:$AE$17)/7,IF(AND($M$1=2007,'Calculation sheet'!$AQ382="1999-2012"),'Result 2005-2012'!K382*SUM($Z$17:$AE$17)/6,IF(AND($M$1=2008,'Calculation sheet'!$AQ382="1999-2012"),'Result 2005-2012'!K382*SUM($AA$17:$AE$17)/5,IF(AND($M$1=2009,'Calculation sheet'!$AQ382="1999-2012"),'Result 2005-2012'!K382*SUM($AB$17:$AE$17)/4,IF(AND($M$1=2010,'Calculation sheet'!$AQ382="1999-2012"),'Result 2005-2012'!K382*SUM($AC$17:$AE$17)/3,IF(AND($M$1=2011,'Calculation sheet'!$AQ382="1999-2012"),'Result 2005-2012'!K382*SUM($AD$17:$AE$17)/2,IF(AND($M$1=2012,'Calculation sheet'!$AQ382="1999-2012"),'Result 2005-2012'!K382*$AE$17,""))))))))))))))))</f>
        <v/>
      </c>
      <c r="L382" s="12" t="str">
        <f>IF('Result 2005-2012'!$R382="","",IF($M$1=2005,'Result 2005-2012'!L382,IF(AND($M$1=2006,'Calculation sheet'!$AQ382="2005-2012"),'Result 2005-2012'!L382*SUM($Y$9:$AE$9)/7,IF(AND($M$1=2007,'Calculation sheet'!$AQ382="2005-2012"),'Result 2005-2012'!L382*SUM($Z$9:$AE$9)/6,IF(AND($M$1=2008,'Calculation sheet'!$AQ382="2005-2012"),'Result 2005-2012'!L382*SUM($AA$9:$AE$9)/5,IF(AND($M$1=2009,'Calculation sheet'!$AQ382="2005-2012"),'Result 2005-2012'!L382*SUM($AB$9:$AE$9)/4,IF(AND($M$1=2010,'Calculation sheet'!$AQ382="2005-2012"),'Result 2005-2012'!L382*SUM($AC$9:$AE$9)/3,IF(AND($M$1=2011,'Calculation sheet'!$AQ382="2005-2012"),'Result 2005-2012'!L382*SUM($AD$9:$AE$9)/2,IF(AND($M$1=2012,'Calculation sheet'!$AQ382="2005-2012"),'Result 2005-2012'!L382*$AE$9,IF(AND($M$1=2006,'Calculation sheet'!$AQ382="1999-2012"),'Result 2005-2012'!L382*SUM($Y$18:$AE$18)/7,IF(AND($M$1=2007,'Calculation sheet'!$AQ382="1999-2012"),'Result 2005-2012'!L382*SUM($Z$18:$AE$18)/6,IF(AND($M$1=2008,'Calculation sheet'!$AQ382="1999-2012"),'Result 2005-2012'!L382*SUM($AA$18:$AE$18)/5,IF(AND($M$1=2009,'Calculation sheet'!$AQ382="1999-2012"),'Result 2005-2012'!L382*SUM($AB$18:$AE$18)/4,IF(AND($M$1=2010,'Calculation sheet'!$AQ382="1999-2012"),'Result 2005-2012'!L382*SUM($AC$18:$AE$18)/3,IF(AND($M$1=2011,'Calculation sheet'!$AQ382="1999-2012"),'Result 2005-2012'!L382*SUM($AD$18:$AE$18)/2,IF(AND($M$1=2012,'Calculation sheet'!$AQ382="1999-2012"),'Result 2005-2012'!L382*$AE$18,""))))))))))))))))</f>
        <v/>
      </c>
      <c r="M382" s="12" t="str">
        <f t="shared" si="17"/>
        <v/>
      </c>
      <c r="N382" s="12" t="str">
        <f>IF('Result 2005-2012'!$R382="","",IF($M$1=2005,'Result 2005-2012'!N382,IF(AND($M$1=2006,'Calculation sheet'!$AQ382="2005-2012"),'Result 2005-2012'!N382*SUM($Y$10:$AE$10)/7,IF(AND($M$1=2007,'Calculation sheet'!$AQ382="2005-2012"),'Result 2005-2012'!N382*SUM($Z$10:$AE$10)/6,IF(AND($M$1=2008,'Calculation sheet'!$AQ382="2005-2012"),'Result 2005-2012'!N382*SUM($AA$10:$AE$10)/5,IF(AND($M$1=2009,'Calculation sheet'!$AQ382="2005-2012"),'Result 2005-2012'!N382*SUM($AB$10:$AE$10)/4,IF(AND($M$1=2010,'Calculation sheet'!$AQ382="2005-2012"),'Result 2005-2012'!N382*SUM($AC$10:$AE$10)/3,IF(AND($M$1=2011,'Calculation sheet'!$AQ382="2005-2012"),'Result 2005-2012'!N382*SUM($AD$10:$AE$10)/2,IF(AND($M$1=2012,'Calculation sheet'!$AQ382="2005-2012"),'Result 2005-2012'!N382*$AE$10,IF(AND($M$1=2006,'Calculation sheet'!$AQ382="1999-2012"),'Result 2005-2012'!N382*SUM($Y$16:$AE$16)/7,IF(AND($M$1=2007,'Calculation sheet'!$AQ382="1999-2012"),'Result 2005-2012'!N382*SUM($Z$16:$AE$16)/6,IF(AND($M$1=2008,'Calculation sheet'!$AQ382="1999-2012"),'Result 2005-2012'!N382*SUM($AA$16:$AE$16)/5,IF(AND($M$1=2009,'Calculation sheet'!$AQ382="1999-2012"),'Result 2005-2012'!N382*SUM($AB$16:$AE$16)/4,IF(AND($M$1=2010,'Calculation sheet'!$AQ382="1999-2012"),'Result 2005-2012'!N382*SUM($AC$16:$AE$16)/3,IF(AND($M$1=2011,'Calculation sheet'!$AQ382="1999-2012"),'Result 2005-2012'!N382*SUM($AD$16:$AE$16)/2,IF(AND($M$1=2012,'Calculation sheet'!$AQ382="1999-2012"),'Result 2005-2012'!N382*$AE$16,""))))))))))))))))</f>
        <v/>
      </c>
      <c r="O382" s="12" t="str">
        <f>IF('Result 2005-2012'!$R382="","",IF($M$1=2005,'Result 2005-2012'!O382,IF(AND($M$1=2006,'Calculation sheet'!$AQ382="2005-2012"),'Result 2005-2012'!O382*SUM($Y$10:$AE$10)/7,IF(AND($M$1=2007,'Calculation sheet'!$AQ382="2005-2012"),'Result 2005-2012'!O382*SUM($Z$10:$AE$10)/6,IF(AND($M$1=2008,'Calculation sheet'!$AQ382="2005-2012"),'Result 2005-2012'!O382*SUM($AA$10:$AE$10)/5,IF(AND($M$1=2009,'Calculation sheet'!$AQ382="2005-2012"),'Result 2005-2012'!O382*SUM($AB$10:$AE$10)/4,IF(AND($M$1=2010,'Calculation sheet'!$AQ382="2005-2012"),'Result 2005-2012'!O382*SUM($AC$10:$AE$10)/3,IF(AND($M$1=2011,'Calculation sheet'!$AQ382="2005-2012"),'Result 2005-2012'!O382*SUM($AD$10:$AE$10)/2,IF(AND($M$1=2012,'Calculation sheet'!$AQ382="2005-2012"),'Result 2005-2012'!O382*$AE$10,IF(AND($M$1=2006,'Calculation sheet'!$AQ382="1999-2012"),'Result 2005-2012'!O382*SUM($Y$16:$AE$16)/7,IF(AND($M$1=2007,'Calculation sheet'!$AQ382="1999-2012"),'Result 2005-2012'!O382*SUM($Z$16:$AE$16)/6,IF(AND($M$1=2008,'Calculation sheet'!$AQ382="1999-2012"),'Result 2005-2012'!O382*SUM($AA$16:$AE$16)/5,IF(AND($M$1=2009,'Calculation sheet'!$AQ382="1999-2012"),'Result 2005-2012'!O382*SUM($AB$16:$AE$16)/4,IF(AND($M$1=2010,'Calculation sheet'!$AQ382="1999-2012"),'Result 2005-2012'!O382*SUM($AC$16:$AE$16)/3,IF(AND($M$1=2011,'Calculation sheet'!$AQ382="1999-2012"),'Result 2005-2012'!O382*SUM($AD$16:$AE$16)/2,IF(AND($M$1=2012,'Calculation sheet'!$AQ382="1999-2012"),'Result 2005-2012'!O382*$AE$16,""))))))))))))))))</f>
        <v/>
      </c>
      <c r="P382" s="12" t="str">
        <f>IF('Result 2005-2012'!$R382="","",IF($M$1=2005,'Result 2005-2012'!P382,IF(AND($M$1=2006,'Calculation sheet'!$AQ382="2005-2012"),'Result 2005-2012'!P382*SUM($Y$11:$AE$11)/7,IF(AND($M$1=2007,'Calculation sheet'!$AQ382="2005-2012"),'Result 2005-2012'!P382*SUM($Z$11:$AE$11)/6,IF(AND($M$1=2008,'Calculation sheet'!$AQ382="2005-2012"),'Result 2005-2012'!P382*SUM($AA$11:$AE$11)/5,IF(AND($M$1=2009,'Calculation sheet'!$AQ382="2005-2012"),'Result 2005-2012'!P382*SUM($AB$11:$AE$11)/4,IF(AND($M$1=2010,'Calculation sheet'!$AQ382="2005-2012"),'Result 2005-2012'!P382*SUM($AC$11:$AE$11)/3,IF(AND($M$1=2011,'Calculation sheet'!$AQ382="2005-2012"),'Result 2005-2012'!P382*SUM($AD$11:$AE$11)/2,IF(AND($M$1=2012,'Calculation sheet'!$AQ382="2005-2012"),'Result 2005-2012'!P382*$AE$11,IF(AND($M$1=2006,'Calculation sheet'!$AQ382="1999-2012"),'Result 2005-2012'!P382*SUM($Y$16:$AE$16)/7,IF(AND($M$1=2007,'Calculation sheet'!$AQ382="1999-2012"),'Result 2005-2012'!P382*SUM($Z$16:$AE$16)/6,IF(AND($M$1=2008,'Calculation sheet'!$AQ382="1999-2012"),'Result 2005-2012'!P382*SUM($AA$16:$AE$16)/5,IF(AND($M$1=2009,'Calculation sheet'!$AQ382="1999-2012"),'Result 2005-2012'!P382*SUM($AB$16:$AE$16)/4,IF(AND($M$1=2010,'Calculation sheet'!$AQ382="1999-2012"),'Result 2005-2012'!P382*SUM($AC$16:$AE$16)/3,IF(AND($M$1=2011,'Calculation sheet'!$AQ382="1999-2012"),'Result 2005-2012'!P382*SUM($AD$16:$AE$16)/2,IF(AND($M$1=2012,'Calculation sheet'!$AQ382="1999-2012"),'Result 2005-2012'!P382*$AE$16,""))))))))))))))))</f>
        <v/>
      </c>
      <c r="Q382" s="12" t="str">
        <f t="shared" si="18"/>
        <v/>
      </c>
      <c r="R382" s="14" t="str">
        <f t="shared" si="19"/>
        <v/>
      </c>
    </row>
    <row r="383" spans="1:18" x14ac:dyDescent="0.3">
      <c r="A383" s="4" t="str">
        <f>IF('Input data'!A398="","",'Input data'!A398)</f>
        <v/>
      </c>
      <c r="B383" s="4" t="str">
        <f>IF('Input data'!B398="","",'Input data'!B398)</f>
        <v/>
      </c>
      <c r="C383" s="4" t="str">
        <f>IF('Input data'!C398="","",'Input data'!C398)</f>
        <v/>
      </c>
      <c r="D383" s="4" t="str">
        <f>IF('Input data'!D398="","",'Input data'!D398)</f>
        <v/>
      </c>
      <c r="E383" s="4" t="str">
        <f>IF('Input data'!E398="","",'Input data'!E398)</f>
        <v/>
      </c>
      <c r="F383" s="4" t="str">
        <f>IF('Input data'!F398="","",'Input data'!F398)</f>
        <v/>
      </c>
      <c r="G383" s="4">
        <f>IF('Input data'!G398="","",'Input data'!G398)</f>
        <v>0</v>
      </c>
      <c r="H383" s="4" t="str">
        <f>IF('Input data'!H398&gt;0.5,'Input data'!H398,"")</f>
        <v/>
      </c>
      <c r="I383" s="4" t="str">
        <f>IF('Input data'!I398="","",'Input data'!I398)</f>
        <v/>
      </c>
      <c r="J383" s="12" t="str">
        <f>IF('Result 2005-2012'!$R383="","",IF($M$1=2005,'Result 2005-2012'!J383,IF(AND($M$1=2006,'Calculation sheet'!$AQ383="2005-2012"),'Result 2005-2012'!J383*SUM($Y$7:$AE$7)/7,IF(AND($M$1=2007,'Calculation sheet'!$AQ383="2005-2012"),'Result 2005-2012'!J383*SUM($Z$7:$AE$7)/6,IF(AND($M$1=2008,'Calculation sheet'!$AQ383="2005-2012"),'Result 2005-2012'!J383*SUM($AA$7:$AE$7)/5,IF(AND($M$1=2009,'Calculation sheet'!$AQ383="2005-2012"),'Result 2005-2012'!J383*SUM($AB$7:$AE$7)/4,IF(AND($M$1=2010,'Calculation sheet'!$AQ383="2005-2012"),'Result 2005-2012'!J383*SUM($AC$7:$AE$7)/3,IF(AND($M$1=2011,'Calculation sheet'!$AQ383="2005-2012"),'Result 2005-2012'!J383*SUM($AD$7:$AE$7)/2,IF(AND($M$1=2012,'Calculation sheet'!$AQ383="2005-2012"),'Result 2005-2012'!J383*$AE$7,IF(AND($M$1=2006,'Calculation sheet'!$AQ383="1999-2012"),'Result 2005-2012'!J383*SUM($Y$16:$AE$16)/7,IF(AND($M$1=2007,'Calculation sheet'!$AQ383="1999-2012"),'Result 2005-2012'!J383*SUM($Z$16:$AE$16)/6,IF(AND($M$1=2008,'Calculation sheet'!$AQ383="1999-2012"),'Result 2005-2012'!J383*SUM($AA$16:$AE$16)/5,IF(AND($M$1=2009,'Calculation sheet'!$AQ383="1999-2012"),'Result 2005-2012'!J383*SUM($AB$16:$AE$16)/4,IF(AND($M$1=2010,'Calculation sheet'!$AQ383="1999-2012"),'Result 2005-2012'!J383*SUM($AC$16:$AE$16)/3,IF(AND($M$1=2011,'Calculation sheet'!$AQ383="1999-2012"),'Result 2005-2012'!J383*SUM($AD$16:$AE$16)/2,IF(AND($M$1=2012,'Calculation sheet'!$AQ383="1999-2012"),'Result 2005-2012'!J383*$AE$16,""))))))))))))))))</f>
        <v/>
      </c>
      <c r="K383" s="12" t="str">
        <f>IF('Result 2005-2012'!$R383="","",IF($M$1=2005,'Result 2005-2012'!K383,IF(AND($M$1=2006,'Calculation sheet'!$AQ383="2005-2012"),'Result 2005-2012'!K383*SUM($Y$8:$AE$8)/7,IF(AND($M$1=2007,'Calculation sheet'!$AQ383="2005-2012"),'Result 2005-2012'!K383*SUM($Z$8:$AE$8)/6,IF(AND($M$1=2008,'Calculation sheet'!$AQ383="2005-2012"),'Result 2005-2012'!K383*SUM($AA$8:$AE$8)/5,IF(AND($M$1=2009,'Calculation sheet'!$AQ383="2005-2012"),'Result 2005-2012'!K383*SUM($AB$8:$AE$8)/4,IF(AND($M$1=2010,'Calculation sheet'!$AQ383="2005-2012"),'Result 2005-2012'!K383*SUM($AC$8:$AE$8)/3,IF(AND($M$1=2011,'Calculation sheet'!$AQ383="2005-2012"),'Result 2005-2012'!K383*SUM($AD$8:$AE$8)/2,IF(AND($M$1=2012,'Calculation sheet'!$AQ383="2005-2012"),'Result 2005-2012'!K383*$AE$8,IF(AND($M$1=2006,'Calculation sheet'!$AQ383="1999-2012"),'Result 2005-2012'!K383*SUM($Y$17:$AE$17)/7,IF(AND($M$1=2007,'Calculation sheet'!$AQ383="1999-2012"),'Result 2005-2012'!K383*SUM($Z$17:$AE$17)/6,IF(AND($M$1=2008,'Calculation sheet'!$AQ383="1999-2012"),'Result 2005-2012'!K383*SUM($AA$17:$AE$17)/5,IF(AND($M$1=2009,'Calculation sheet'!$AQ383="1999-2012"),'Result 2005-2012'!K383*SUM($AB$17:$AE$17)/4,IF(AND($M$1=2010,'Calculation sheet'!$AQ383="1999-2012"),'Result 2005-2012'!K383*SUM($AC$17:$AE$17)/3,IF(AND($M$1=2011,'Calculation sheet'!$AQ383="1999-2012"),'Result 2005-2012'!K383*SUM($AD$17:$AE$17)/2,IF(AND($M$1=2012,'Calculation sheet'!$AQ383="1999-2012"),'Result 2005-2012'!K383*$AE$17,""))))))))))))))))</f>
        <v/>
      </c>
      <c r="L383" s="12" t="str">
        <f>IF('Result 2005-2012'!$R383="","",IF($M$1=2005,'Result 2005-2012'!L383,IF(AND($M$1=2006,'Calculation sheet'!$AQ383="2005-2012"),'Result 2005-2012'!L383*SUM($Y$9:$AE$9)/7,IF(AND($M$1=2007,'Calculation sheet'!$AQ383="2005-2012"),'Result 2005-2012'!L383*SUM($Z$9:$AE$9)/6,IF(AND($M$1=2008,'Calculation sheet'!$AQ383="2005-2012"),'Result 2005-2012'!L383*SUM($AA$9:$AE$9)/5,IF(AND($M$1=2009,'Calculation sheet'!$AQ383="2005-2012"),'Result 2005-2012'!L383*SUM($AB$9:$AE$9)/4,IF(AND($M$1=2010,'Calculation sheet'!$AQ383="2005-2012"),'Result 2005-2012'!L383*SUM($AC$9:$AE$9)/3,IF(AND($M$1=2011,'Calculation sheet'!$AQ383="2005-2012"),'Result 2005-2012'!L383*SUM($AD$9:$AE$9)/2,IF(AND($M$1=2012,'Calculation sheet'!$AQ383="2005-2012"),'Result 2005-2012'!L383*$AE$9,IF(AND($M$1=2006,'Calculation sheet'!$AQ383="1999-2012"),'Result 2005-2012'!L383*SUM($Y$18:$AE$18)/7,IF(AND($M$1=2007,'Calculation sheet'!$AQ383="1999-2012"),'Result 2005-2012'!L383*SUM($Z$18:$AE$18)/6,IF(AND($M$1=2008,'Calculation sheet'!$AQ383="1999-2012"),'Result 2005-2012'!L383*SUM($AA$18:$AE$18)/5,IF(AND($M$1=2009,'Calculation sheet'!$AQ383="1999-2012"),'Result 2005-2012'!L383*SUM($AB$18:$AE$18)/4,IF(AND($M$1=2010,'Calculation sheet'!$AQ383="1999-2012"),'Result 2005-2012'!L383*SUM($AC$18:$AE$18)/3,IF(AND($M$1=2011,'Calculation sheet'!$AQ383="1999-2012"),'Result 2005-2012'!L383*SUM($AD$18:$AE$18)/2,IF(AND($M$1=2012,'Calculation sheet'!$AQ383="1999-2012"),'Result 2005-2012'!L383*$AE$18,""))))))))))))))))</f>
        <v/>
      </c>
      <c r="M383" s="12" t="str">
        <f t="shared" si="17"/>
        <v/>
      </c>
      <c r="N383" s="12" t="str">
        <f>IF('Result 2005-2012'!$R383="","",IF($M$1=2005,'Result 2005-2012'!N383,IF(AND($M$1=2006,'Calculation sheet'!$AQ383="2005-2012"),'Result 2005-2012'!N383*SUM($Y$10:$AE$10)/7,IF(AND($M$1=2007,'Calculation sheet'!$AQ383="2005-2012"),'Result 2005-2012'!N383*SUM($Z$10:$AE$10)/6,IF(AND($M$1=2008,'Calculation sheet'!$AQ383="2005-2012"),'Result 2005-2012'!N383*SUM($AA$10:$AE$10)/5,IF(AND($M$1=2009,'Calculation sheet'!$AQ383="2005-2012"),'Result 2005-2012'!N383*SUM($AB$10:$AE$10)/4,IF(AND($M$1=2010,'Calculation sheet'!$AQ383="2005-2012"),'Result 2005-2012'!N383*SUM($AC$10:$AE$10)/3,IF(AND($M$1=2011,'Calculation sheet'!$AQ383="2005-2012"),'Result 2005-2012'!N383*SUM($AD$10:$AE$10)/2,IF(AND($M$1=2012,'Calculation sheet'!$AQ383="2005-2012"),'Result 2005-2012'!N383*$AE$10,IF(AND($M$1=2006,'Calculation sheet'!$AQ383="1999-2012"),'Result 2005-2012'!N383*SUM($Y$16:$AE$16)/7,IF(AND($M$1=2007,'Calculation sheet'!$AQ383="1999-2012"),'Result 2005-2012'!N383*SUM($Z$16:$AE$16)/6,IF(AND($M$1=2008,'Calculation sheet'!$AQ383="1999-2012"),'Result 2005-2012'!N383*SUM($AA$16:$AE$16)/5,IF(AND($M$1=2009,'Calculation sheet'!$AQ383="1999-2012"),'Result 2005-2012'!N383*SUM($AB$16:$AE$16)/4,IF(AND($M$1=2010,'Calculation sheet'!$AQ383="1999-2012"),'Result 2005-2012'!N383*SUM($AC$16:$AE$16)/3,IF(AND($M$1=2011,'Calculation sheet'!$AQ383="1999-2012"),'Result 2005-2012'!N383*SUM($AD$16:$AE$16)/2,IF(AND($M$1=2012,'Calculation sheet'!$AQ383="1999-2012"),'Result 2005-2012'!N383*$AE$16,""))))))))))))))))</f>
        <v/>
      </c>
      <c r="O383" s="12" t="str">
        <f>IF('Result 2005-2012'!$R383="","",IF($M$1=2005,'Result 2005-2012'!O383,IF(AND($M$1=2006,'Calculation sheet'!$AQ383="2005-2012"),'Result 2005-2012'!O383*SUM($Y$10:$AE$10)/7,IF(AND($M$1=2007,'Calculation sheet'!$AQ383="2005-2012"),'Result 2005-2012'!O383*SUM($Z$10:$AE$10)/6,IF(AND($M$1=2008,'Calculation sheet'!$AQ383="2005-2012"),'Result 2005-2012'!O383*SUM($AA$10:$AE$10)/5,IF(AND($M$1=2009,'Calculation sheet'!$AQ383="2005-2012"),'Result 2005-2012'!O383*SUM($AB$10:$AE$10)/4,IF(AND($M$1=2010,'Calculation sheet'!$AQ383="2005-2012"),'Result 2005-2012'!O383*SUM($AC$10:$AE$10)/3,IF(AND($M$1=2011,'Calculation sheet'!$AQ383="2005-2012"),'Result 2005-2012'!O383*SUM($AD$10:$AE$10)/2,IF(AND($M$1=2012,'Calculation sheet'!$AQ383="2005-2012"),'Result 2005-2012'!O383*$AE$10,IF(AND($M$1=2006,'Calculation sheet'!$AQ383="1999-2012"),'Result 2005-2012'!O383*SUM($Y$16:$AE$16)/7,IF(AND($M$1=2007,'Calculation sheet'!$AQ383="1999-2012"),'Result 2005-2012'!O383*SUM($Z$16:$AE$16)/6,IF(AND($M$1=2008,'Calculation sheet'!$AQ383="1999-2012"),'Result 2005-2012'!O383*SUM($AA$16:$AE$16)/5,IF(AND($M$1=2009,'Calculation sheet'!$AQ383="1999-2012"),'Result 2005-2012'!O383*SUM($AB$16:$AE$16)/4,IF(AND($M$1=2010,'Calculation sheet'!$AQ383="1999-2012"),'Result 2005-2012'!O383*SUM($AC$16:$AE$16)/3,IF(AND($M$1=2011,'Calculation sheet'!$AQ383="1999-2012"),'Result 2005-2012'!O383*SUM($AD$16:$AE$16)/2,IF(AND($M$1=2012,'Calculation sheet'!$AQ383="1999-2012"),'Result 2005-2012'!O383*$AE$16,""))))))))))))))))</f>
        <v/>
      </c>
      <c r="P383" s="12" t="str">
        <f>IF('Result 2005-2012'!$R383="","",IF($M$1=2005,'Result 2005-2012'!P383,IF(AND($M$1=2006,'Calculation sheet'!$AQ383="2005-2012"),'Result 2005-2012'!P383*SUM($Y$11:$AE$11)/7,IF(AND($M$1=2007,'Calculation sheet'!$AQ383="2005-2012"),'Result 2005-2012'!P383*SUM($Z$11:$AE$11)/6,IF(AND($M$1=2008,'Calculation sheet'!$AQ383="2005-2012"),'Result 2005-2012'!P383*SUM($AA$11:$AE$11)/5,IF(AND($M$1=2009,'Calculation sheet'!$AQ383="2005-2012"),'Result 2005-2012'!P383*SUM($AB$11:$AE$11)/4,IF(AND($M$1=2010,'Calculation sheet'!$AQ383="2005-2012"),'Result 2005-2012'!P383*SUM($AC$11:$AE$11)/3,IF(AND($M$1=2011,'Calculation sheet'!$AQ383="2005-2012"),'Result 2005-2012'!P383*SUM($AD$11:$AE$11)/2,IF(AND($M$1=2012,'Calculation sheet'!$AQ383="2005-2012"),'Result 2005-2012'!P383*$AE$11,IF(AND($M$1=2006,'Calculation sheet'!$AQ383="1999-2012"),'Result 2005-2012'!P383*SUM($Y$16:$AE$16)/7,IF(AND($M$1=2007,'Calculation sheet'!$AQ383="1999-2012"),'Result 2005-2012'!P383*SUM($Z$16:$AE$16)/6,IF(AND($M$1=2008,'Calculation sheet'!$AQ383="1999-2012"),'Result 2005-2012'!P383*SUM($AA$16:$AE$16)/5,IF(AND($M$1=2009,'Calculation sheet'!$AQ383="1999-2012"),'Result 2005-2012'!P383*SUM($AB$16:$AE$16)/4,IF(AND($M$1=2010,'Calculation sheet'!$AQ383="1999-2012"),'Result 2005-2012'!P383*SUM($AC$16:$AE$16)/3,IF(AND($M$1=2011,'Calculation sheet'!$AQ383="1999-2012"),'Result 2005-2012'!P383*SUM($AD$16:$AE$16)/2,IF(AND($M$1=2012,'Calculation sheet'!$AQ383="1999-2012"),'Result 2005-2012'!P383*$AE$16,""))))))))))))))))</f>
        <v/>
      </c>
      <c r="Q383" s="12" t="str">
        <f t="shared" si="18"/>
        <v/>
      </c>
      <c r="R383" s="14" t="str">
        <f t="shared" si="19"/>
        <v/>
      </c>
    </row>
    <row r="384" spans="1:18" x14ac:dyDescent="0.3">
      <c r="A384" s="4" t="str">
        <f>IF('Input data'!A399="","",'Input data'!A399)</f>
        <v/>
      </c>
      <c r="B384" s="4" t="str">
        <f>IF('Input data'!B399="","",'Input data'!B399)</f>
        <v/>
      </c>
      <c r="C384" s="4" t="str">
        <f>IF('Input data'!C399="","",'Input data'!C399)</f>
        <v/>
      </c>
      <c r="D384" s="4" t="str">
        <f>IF('Input data'!D399="","",'Input data'!D399)</f>
        <v/>
      </c>
      <c r="E384" s="4" t="str">
        <f>IF('Input data'!E399="","",'Input data'!E399)</f>
        <v/>
      </c>
      <c r="F384" s="4" t="str">
        <f>IF('Input data'!F399="","",'Input data'!F399)</f>
        <v/>
      </c>
      <c r="G384" s="4">
        <f>IF('Input data'!G399="","",'Input data'!G399)</f>
        <v>0</v>
      </c>
      <c r="H384" s="4" t="str">
        <f>IF('Input data'!H399&gt;0.5,'Input data'!H399,"")</f>
        <v/>
      </c>
      <c r="I384" s="4" t="str">
        <f>IF('Input data'!I399="","",'Input data'!I399)</f>
        <v/>
      </c>
      <c r="J384" s="12" t="str">
        <f>IF('Result 2005-2012'!$R384="","",IF($M$1=2005,'Result 2005-2012'!J384,IF(AND($M$1=2006,'Calculation sheet'!$AQ384="2005-2012"),'Result 2005-2012'!J384*SUM($Y$7:$AE$7)/7,IF(AND($M$1=2007,'Calculation sheet'!$AQ384="2005-2012"),'Result 2005-2012'!J384*SUM($Z$7:$AE$7)/6,IF(AND($M$1=2008,'Calculation sheet'!$AQ384="2005-2012"),'Result 2005-2012'!J384*SUM($AA$7:$AE$7)/5,IF(AND($M$1=2009,'Calculation sheet'!$AQ384="2005-2012"),'Result 2005-2012'!J384*SUM($AB$7:$AE$7)/4,IF(AND($M$1=2010,'Calculation sheet'!$AQ384="2005-2012"),'Result 2005-2012'!J384*SUM($AC$7:$AE$7)/3,IF(AND($M$1=2011,'Calculation sheet'!$AQ384="2005-2012"),'Result 2005-2012'!J384*SUM($AD$7:$AE$7)/2,IF(AND($M$1=2012,'Calculation sheet'!$AQ384="2005-2012"),'Result 2005-2012'!J384*$AE$7,IF(AND($M$1=2006,'Calculation sheet'!$AQ384="1999-2012"),'Result 2005-2012'!J384*SUM($Y$16:$AE$16)/7,IF(AND($M$1=2007,'Calculation sheet'!$AQ384="1999-2012"),'Result 2005-2012'!J384*SUM($Z$16:$AE$16)/6,IF(AND($M$1=2008,'Calculation sheet'!$AQ384="1999-2012"),'Result 2005-2012'!J384*SUM($AA$16:$AE$16)/5,IF(AND($M$1=2009,'Calculation sheet'!$AQ384="1999-2012"),'Result 2005-2012'!J384*SUM($AB$16:$AE$16)/4,IF(AND($M$1=2010,'Calculation sheet'!$AQ384="1999-2012"),'Result 2005-2012'!J384*SUM($AC$16:$AE$16)/3,IF(AND($M$1=2011,'Calculation sheet'!$AQ384="1999-2012"),'Result 2005-2012'!J384*SUM($AD$16:$AE$16)/2,IF(AND($M$1=2012,'Calculation sheet'!$AQ384="1999-2012"),'Result 2005-2012'!J384*$AE$16,""))))))))))))))))</f>
        <v/>
      </c>
      <c r="K384" s="12" t="str">
        <f>IF('Result 2005-2012'!$R384="","",IF($M$1=2005,'Result 2005-2012'!K384,IF(AND($M$1=2006,'Calculation sheet'!$AQ384="2005-2012"),'Result 2005-2012'!K384*SUM($Y$8:$AE$8)/7,IF(AND($M$1=2007,'Calculation sheet'!$AQ384="2005-2012"),'Result 2005-2012'!K384*SUM($Z$8:$AE$8)/6,IF(AND($M$1=2008,'Calculation sheet'!$AQ384="2005-2012"),'Result 2005-2012'!K384*SUM($AA$8:$AE$8)/5,IF(AND($M$1=2009,'Calculation sheet'!$AQ384="2005-2012"),'Result 2005-2012'!K384*SUM($AB$8:$AE$8)/4,IF(AND($M$1=2010,'Calculation sheet'!$AQ384="2005-2012"),'Result 2005-2012'!K384*SUM($AC$8:$AE$8)/3,IF(AND($M$1=2011,'Calculation sheet'!$AQ384="2005-2012"),'Result 2005-2012'!K384*SUM($AD$8:$AE$8)/2,IF(AND($M$1=2012,'Calculation sheet'!$AQ384="2005-2012"),'Result 2005-2012'!K384*$AE$8,IF(AND($M$1=2006,'Calculation sheet'!$AQ384="1999-2012"),'Result 2005-2012'!K384*SUM($Y$17:$AE$17)/7,IF(AND($M$1=2007,'Calculation sheet'!$AQ384="1999-2012"),'Result 2005-2012'!K384*SUM($Z$17:$AE$17)/6,IF(AND($M$1=2008,'Calculation sheet'!$AQ384="1999-2012"),'Result 2005-2012'!K384*SUM($AA$17:$AE$17)/5,IF(AND($M$1=2009,'Calculation sheet'!$AQ384="1999-2012"),'Result 2005-2012'!K384*SUM($AB$17:$AE$17)/4,IF(AND($M$1=2010,'Calculation sheet'!$AQ384="1999-2012"),'Result 2005-2012'!K384*SUM($AC$17:$AE$17)/3,IF(AND($M$1=2011,'Calculation sheet'!$AQ384="1999-2012"),'Result 2005-2012'!K384*SUM($AD$17:$AE$17)/2,IF(AND($M$1=2012,'Calculation sheet'!$AQ384="1999-2012"),'Result 2005-2012'!K384*$AE$17,""))))))))))))))))</f>
        <v/>
      </c>
      <c r="L384" s="12" t="str">
        <f>IF('Result 2005-2012'!$R384="","",IF($M$1=2005,'Result 2005-2012'!L384,IF(AND($M$1=2006,'Calculation sheet'!$AQ384="2005-2012"),'Result 2005-2012'!L384*SUM($Y$9:$AE$9)/7,IF(AND($M$1=2007,'Calculation sheet'!$AQ384="2005-2012"),'Result 2005-2012'!L384*SUM($Z$9:$AE$9)/6,IF(AND($M$1=2008,'Calculation sheet'!$AQ384="2005-2012"),'Result 2005-2012'!L384*SUM($AA$9:$AE$9)/5,IF(AND($M$1=2009,'Calculation sheet'!$AQ384="2005-2012"),'Result 2005-2012'!L384*SUM($AB$9:$AE$9)/4,IF(AND($M$1=2010,'Calculation sheet'!$AQ384="2005-2012"),'Result 2005-2012'!L384*SUM($AC$9:$AE$9)/3,IF(AND($M$1=2011,'Calculation sheet'!$AQ384="2005-2012"),'Result 2005-2012'!L384*SUM($AD$9:$AE$9)/2,IF(AND($M$1=2012,'Calculation sheet'!$AQ384="2005-2012"),'Result 2005-2012'!L384*$AE$9,IF(AND($M$1=2006,'Calculation sheet'!$AQ384="1999-2012"),'Result 2005-2012'!L384*SUM($Y$18:$AE$18)/7,IF(AND($M$1=2007,'Calculation sheet'!$AQ384="1999-2012"),'Result 2005-2012'!L384*SUM($Z$18:$AE$18)/6,IF(AND($M$1=2008,'Calculation sheet'!$AQ384="1999-2012"),'Result 2005-2012'!L384*SUM($AA$18:$AE$18)/5,IF(AND($M$1=2009,'Calculation sheet'!$AQ384="1999-2012"),'Result 2005-2012'!L384*SUM($AB$18:$AE$18)/4,IF(AND($M$1=2010,'Calculation sheet'!$AQ384="1999-2012"),'Result 2005-2012'!L384*SUM($AC$18:$AE$18)/3,IF(AND($M$1=2011,'Calculation sheet'!$AQ384="1999-2012"),'Result 2005-2012'!L384*SUM($AD$18:$AE$18)/2,IF(AND($M$1=2012,'Calculation sheet'!$AQ384="1999-2012"),'Result 2005-2012'!L384*$AE$18,""))))))))))))))))</f>
        <v/>
      </c>
      <c r="M384" s="12" t="str">
        <f t="shared" si="17"/>
        <v/>
      </c>
      <c r="N384" s="12" t="str">
        <f>IF('Result 2005-2012'!$R384="","",IF($M$1=2005,'Result 2005-2012'!N384,IF(AND($M$1=2006,'Calculation sheet'!$AQ384="2005-2012"),'Result 2005-2012'!N384*SUM($Y$10:$AE$10)/7,IF(AND($M$1=2007,'Calculation sheet'!$AQ384="2005-2012"),'Result 2005-2012'!N384*SUM($Z$10:$AE$10)/6,IF(AND($M$1=2008,'Calculation sheet'!$AQ384="2005-2012"),'Result 2005-2012'!N384*SUM($AA$10:$AE$10)/5,IF(AND($M$1=2009,'Calculation sheet'!$AQ384="2005-2012"),'Result 2005-2012'!N384*SUM($AB$10:$AE$10)/4,IF(AND($M$1=2010,'Calculation sheet'!$AQ384="2005-2012"),'Result 2005-2012'!N384*SUM($AC$10:$AE$10)/3,IF(AND($M$1=2011,'Calculation sheet'!$AQ384="2005-2012"),'Result 2005-2012'!N384*SUM($AD$10:$AE$10)/2,IF(AND($M$1=2012,'Calculation sheet'!$AQ384="2005-2012"),'Result 2005-2012'!N384*$AE$10,IF(AND($M$1=2006,'Calculation sheet'!$AQ384="1999-2012"),'Result 2005-2012'!N384*SUM($Y$16:$AE$16)/7,IF(AND($M$1=2007,'Calculation sheet'!$AQ384="1999-2012"),'Result 2005-2012'!N384*SUM($Z$16:$AE$16)/6,IF(AND($M$1=2008,'Calculation sheet'!$AQ384="1999-2012"),'Result 2005-2012'!N384*SUM($AA$16:$AE$16)/5,IF(AND($M$1=2009,'Calculation sheet'!$AQ384="1999-2012"),'Result 2005-2012'!N384*SUM($AB$16:$AE$16)/4,IF(AND($M$1=2010,'Calculation sheet'!$AQ384="1999-2012"),'Result 2005-2012'!N384*SUM($AC$16:$AE$16)/3,IF(AND($M$1=2011,'Calculation sheet'!$AQ384="1999-2012"),'Result 2005-2012'!N384*SUM($AD$16:$AE$16)/2,IF(AND($M$1=2012,'Calculation sheet'!$AQ384="1999-2012"),'Result 2005-2012'!N384*$AE$16,""))))))))))))))))</f>
        <v/>
      </c>
      <c r="O384" s="12" t="str">
        <f>IF('Result 2005-2012'!$R384="","",IF($M$1=2005,'Result 2005-2012'!O384,IF(AND($M$1=2006,'Calculation sheet'!$AQ384="2005-2012"),'Result 2005-2012'!O384*SUM($Y$10:$AE$10)/7,IF(AND($M$1=2007,'Calculation sheet'!$AQ384="2005-2012"),'Result 2005-2012'!O384*SUM($Z$10:$AE$10)/6,IF(AND($M$1=2008,'Calculation sheet'!$AQ384="2005-2012"),'Result 2005-2012'!O384*SUM($AA$10:$AE$10)/5,IF(AND($M$1=2009,'Calculation sheet'!$AQ384="2005-2012"),'Result 2005-2012'!O384*SUM($AB$10:$AE$10)/4,IF(AND($M$1=2010,'Calculation sheet'!$AQ384="2005-2012"),'Result 2005-2012'!O384*SUM($AC$10:$AE$10)/3,IF(AND($M$1=2011,'Calculation sheet'!$AQ384="2005-2012"),'Result 2005-2012'!O384*SUM($AD$10:$AE$10)/2,IF(AND($M$1=2012,'Calculation sheet'!$AQ384="2005-2012"),'Result 2005-2012'!O384*$AE$10,IF(AND($M$1=2006,'Calculation sheet'!$AQ384="1999-2012"),'Result 2005-2012'!O384*SUM($Y$16:$AE$16)/7,IF(AND($M$1=2007,'Calculation sheet'!$AQ384="1999-2012"),'Result 2005-2012'!O384*SUM($Z$16:$AE$16)/6,IF(AND($M$1=2008,'Calculation sheet'!$AQ384="1999-2012"),'Result 2005-2012'!O384*SUM($AA$16:$AE$16)/5,IF(AND($M$1=2009,'Calculation sheet'!$AQ384="1999-2012"),'Result 2005-2012'!O384*SUM($AB$16:$AE$16)/4,IF(AND($M$1=2010,'Calculation sheet'!$AQ384="1999-2012"),'Result 2005-2012'!O384*SUM($AC$16:$AE$16)/3,IF(AND($M$1=2011,'Calculation sheet'!$AQ384="1999-2012"),'Result 2005-2012'!O384*SUM($AD$16:$AE$16)/2,IF(AND($M$1=2012,'Calculation sheet'!$AQ384="1999-2012"),'Result 2005-2012'!O384*$AE$16,""))))))))))))))))</f>
        <v/>
      </c>
      <c r="P384" s="12" t="str">
        <f>IF('Result 2005-2012'!$R384="","",IF($M$1=2005,'Result 2005-2012'!P384,IF(AND($M$1=2006,'Calculation sheet'!$AQ384="2005-2012"),'Result 2005-2012'!P384*SUM($Y$11:$AE$11)/7,IF(AND($M$1=2007,'Calculation sheet'!$AQ384="2005-2012"),'Result 2005-2012'!P384*SUM($Z$11:$AE$11)/6,IF(AND($M$1=2008,'Calculation sheet'!$AQ384="2005-2012"),'Result 2005-2012'!P384*SUM($AA$11:$AE$11)/5,IF(AND($M$1=2009,'Calculation sheet'!$AQ384="2005-2012"),'Result 2005-2012'!P384*SUM($AB$11:$AE$11)/4,IF(AND($M$1=2010,'Calculation sheet'!$AQ384="2005-2012"),'Result 2005-2012'!P384*SUM($AC$11:$AE$11)/3,IF(AND($M$1=2011,'Calculation sheet'!$AQ384="2005-2012"),'Result 2005-2012'!P384*SUM($AD$11:$AE$11)/2,IF(AND($M$1=2012,'Calculation sheet'!$AQ384="2005-2012"),'Result 2005-2012'!P384*$AE$11,IF(AND($M$1=2006,'Calculation sheet'!$AQ384="1999-2012"),'Result 2005-2012'!P384*SUM($Y$16:$AE$16)/7,IF(AND($M$1=2007,'Calculation sheet'!$AQ384="1999-2012"),'Result 2005-2012'!P384*SUM($Z$16:$AE$16)/6,IF(AND($M$1=2008,'Calculation sheet'!$AQ384="1999-2012"),'Result 2005-2012'!P384*SUM($AA$16:$AE$16)/5,IF(AND($M$1=2009,'Calculation sheet'!$AQ384="1999-2012"),'Result 2005-2012'!P384*SUM($AB$16:$AE$16)/4,IF(AND($M$1=2010,'Calculation sheet'!$AQ384="1999-2012"),'Result 2005-2012'!P384*SUM($AC$16:$AE$16)/3,IF(AND($M$1=2011,'Calculation sheet'!$AQ384="1999-2012"),'Result 2005-2012'!P384*SUM($AD$16:$AE$16)/2,IF(AND($M$1=2012,'Calculation sheet'!$AQ384="1999-2012"),'Result 2005-2012'!P384*$AE$16,""))))))))))))))))</f>
        <v/>
      </c>
      <c r="Q384" s="12" t="str">
        <f t="shared" si="18"/>
        <v/>
      </c>
      <c r="R384" s="14" t="str">
        <f t="shared" si="19"/>
        <v/>
      </c>
    </row>
    <row r="385" spans="1:18" x14ac:dyDescent="0.3">
      <c r="A385" s="4" t="str">
        <f>IF('Input data'!A400="","",'Input data'!A400)</f>
        <v/>
      </c>
      <c r="B385" s="4" t="str">
        <f>IF('Input data'!B400="","",'Input data'!B400)</f>
        <v/>
      </c>
      <c r="C385" s="4" t="str">
        <f>IF('Input data'!C400="","",'Input data'!C400)</f>
        <v/>
      </c>
      <c r="D385" s="4" t="str">
        <f>IF('Input data'!D400="","",'Input data'!D400)</f>
        <v/>
      </c>
      <c r="E385" s="4" t="str">
        <f>IF('Input data'!E400="","",'Input data'!E400)</f>
        <v/>
      </c>
      <c r="F385" s="4" t="str">
        <f>IF('Input data'!F400="","",'Input data'!F400)</f>
        <v/>
      </c>
      <c r="G385" s="4">
        <f>IF('Input data'!G400="","",'Input data'!G400)</f>
        <v>0</v>
      </c>
      <c r="H385" s="4" t="str">
        <f>IF('Input data'!H400&gt;0.5,'Input data'!H400,"")</f>
        <v/>
      </c>
      <c r="I385" s="4" t="str">
        <f>IF('Input data'!I400="","",'Input data'!I400)</f>
        <v/>
      </c>
      <c r="J385" s="12" t="str">
        <f>IF('Result 2005-2012'!$R385="","",IF($M$1=2005,'Result 2005-2012'!J385,IF(AND($M$1=2006,'Calculation sheet'!$AQ385="2005-2012"),'Result 2005-2012'!J385*SUM($Y$7:$AE$7)/7,IF(AND($M$1=2007,'Calculation sheet'!$AQ385="2005-2012"),'Result 2005-2012'!J385*SUM($Z$7:$AE$7)/6,IF(AND($M$1=2008,'Calculation sheet'!$AQ385="2005-2012"),'Result 2005-2012'!J385*SUM($AA$7:$AE$7)/5,IF(AND($M$1=2009,'Calculation sheet'!$AQ385="2005-2012"),'Result 2005-2012'!J385*SUM($AB$7:$AE$7)/4,IF(AND($M$1=2010,'Calculation sheet'!$AQ385="2005-2012"),'Result 2005-2012'!J385*SUM($AC$7:$AE$7)/3,IF(AND($M$1=2011,'Calculation sheet'!$AQ385="2005-2012"),'Result 2005-2012'!J385*SUM($AD$7:$AE$7)/2,IF(AND($M$1=2012,'Calculation sheet'!$AQ385="2005-2012"),'Result 2005-2012'!J385*$AE$7,IF(AND($M$1=2006,'Calculation sheet'!$AQ385="1999-2012"),'Result 2005-2012'!J385*SUM($Y$16:$AE$16)/7,IF(AND($M$1=2007,'Calculation sheet'!$AQ385="1999-2012"),'Result 2005-2012'!J385*SUM($Z$16:$AE$16)/6,IF(AND($M$1=2008,'Calculation sheet'!$AQ385="1999-2012"),'Result 2005-2012'!J385*SUM($AA$16:$AE$16)/5,IF(AND($M$1=2009,'Calculation sheet'!$AQ385="1999-2012"),'Result 2005-2012'!J385*SUM($AB$16:$AE$16)/4,IF(AND($M$1=2010,'Calculation sheet'!$AQ385="1999-2012"),'Result 2005-2012'!J385*SUM($AC$16:$AE$16)/3,IF(AND($M$1=2011,'Calculation sheet'!$AQ385="1999-2012"),'Result 2005-2012'!J385*SUM($AD$16:$AE$16)/2,IF(AND($M$1=2012,'Calculation sheet'!$AQ385="1999-2012"),'Result 2005-2012'!J385*$AE$16,""))))))))))))))))</f>
        <v/>
      </c>
      <c r="K385" s="12" t="str">
        <f>IF('Result 2005-2012'!$R385="","",IF($M$1=2005,'Result 2005-2012'!K385,IF(AND($M$1=2006,'Calculation sheet'!$AQ385="2005-2012"),'Result 2005-2012'!K385*SUM($Y$8:$AE$8)/7,IF(AND($M$1=2007,'Calculation sheet'!$AQ385="2005-2012"),'Result 2005-2012'!K385*SUM($Z$8:$AE$8)/6,IF(AND($M$1=2008,'Calculation sheet'!$AQ385="2005-2012"),'Result 2005-2012'!K385*SUM($AA$8:$AE$8)/5,IF(AND($M$1=2009,'Calculation sheet'!$AQ385="2005-2012"),'Result 2005-2012'!K385*SUM($AB$8:$AE$8)/4,IF(AND($M$1=2010,'Calculation sheet'!$AQ385="2005-2012"),'Result 2005-2012'!K385*SUM($AC$8:$AE$8)/3,IF(AND($M$1=2011,'Calculation sheet'!$AQ385="2005-2012"),'Result 2005-2012'!K385*SUM($AD$8:$AE$8)/2,IF(AND($M$1=2012,'Calculation sheet'!$AQ385="2005-2012"),'Result 2005-2012'!K385*$AE$8,IF(AND($M$1=2006,'Calculation sheet'!$AQ385="1999-2012"),'Result 2005-2012'!K385*SUM($Y$17:$AE$17)/7,IF(AND($M$1=2007,'Calculation sheet'!$AQ385="1999-2012"),'Result 2005-2012'!K385*SUM($Z$17:$AE$17)/6,IF(AND($M$1=2008,'Calculation sheet'!$AQ385="1999-2012"),'Result 2005-2012'!K385*SUM($AA$17:$AE$17)/5,IF(AND($M$1=2009,'Calculation sheet'!$AQ385="1999-2012"),'Result 2005-2012'!K385*SUM($AB$17:$AE$17)/4,IF(AND($M$1=2010,'Calculation sheet'!$AQ385="1999-2012"),'Result 2005-2012'!K385*SUM($AC$17:$AE$17)/3,IF(AND($M$1=2011,'Calculation sheet'!$AQ385="1999-2012"),'Result 2005-2012'!K385*SUM($AD$17:$AE$17)/2,IF(AND($M$1=2012,'Calculation sheet'!$AQ385="1999-2012"),'Result 2005-2012'!K385*$AE$17,""))))))))))))))))</f>
        <v/>
      </c>
      <c r="L385" s="12" t="str">
        <f>IF('Result 2005-2012'!$R385="","",IF($M$1=2005,'Result 2005-2012'!L385,IF(AND($M$1=2006,'Calculation sheet'!$AQ385="2005-2012"),'Result 2005-2012'!L385*SUM($Y$9:$AE$9)/7,IF(AND($M$1=2007,'Calculation sheet'!$AQ385="2005-2012"),'Result 2005-2012'!L385*SUM($Z$9:$AE$9)/6,IF(AND($M$1=2008,'Calculation sheet'!$AQ385="2005-2012"),'Result 2005-2012'!L385*SUM($AA$9:$AE$9)/5,IF(AND($M$1=2009,'Calculation sheet'!$AQ385="2005-2012"),'Result 2005-2012'!L385*SUM($AB$9:$AE$9)/4,IF(AND($M$1=2010,'Calculation sheet'!$AQ385="2005-2012"),'Result 2005-2012'!L385*SUM($AC$9:$AE$9)/3,IF(AND($M$1=2011,'Calculation sheet'!$AQ385="2005-2012"),'Result 2005-2012'!L385*SUM($AD$9:$AE$9)/2,IF(AND($M$1=2012,'Calculation sheet'!$AQ385="2005-2012"),'Result 2005-2012'!L385*$AE$9,IF(AND($M$1=2006,'Calculation sheet'!$AQ385="1999-2012"),'Result 2005-2012'!L385*SUM($Y$18:$AE$18)/7,IF(AND($M$1=2007,'Calculation sheet'!$AQ385="1999-2012"),'Result 2005-2012'!L385*SUM($Z$18:$AE$18)/6,IF(AND($M$1=2008,'Calculation sheet'!$AQ385="1999-2012"),'Result 2005-2012'!L385*SUM($AA$18:$AE$18)/5,IF(AND($M$1=2009,'Calculation sheet'!$AQ385="1999-2012"),'Result 2005-2012'!L385*SUM($AB$18:$AE$18)/4,IF(AND($M$1=2010,'Calculation sheet'!$AQ385="1999-2012"),'Result 2005-2012'!L385*SUM($AC$18:$AE$18)/3,IF(AND($M$1=2011,'Calculation sheet'!$AQ385="1999-2012"),'Result 2005-2012'!L385*SUM($AD$18:$AE$18)/2,IF(AND($M$1=2012,'Calculation sheet'!$AQ385="1999-2012"),'Result 2005-2012'!L385*$AE$18,""))))))))))))))))</f>
        <v/>
      </c>
      <c r="M385" s="12" t="str">
        <f t="shared" si="17"/>
        <v/>
      </c>
      <c r="N385" s="12" t="str">
        <f>IF('Result 2005-2012'!$R385="","",IF($M$1=2005,'Result 2005-2012'!N385,IF(AND($M$1=2006,'Calculation sheet'!$AQ385="2005-2012"),'Result 2005-2012'!N385*SUM($Y$10:$AE$10)/7,IF(AND($M$1=2007,'Calculation sheet'!$AQ385="2005-2012"),'Result 2005-2012'!N385*SUM($Z$10:$AE$10)/6,IF(AND($M$1=2008,'Calculation sheet'!$AQ385="2005-2012"),'Result 2005-2012'!N385*SUM($AA$10:$AE$10)/5,IF(AND($M$1=2009,'Calculation sheet'!$AQ385="2005-2012"),'Result 2005-2012'!N385*SUM($AB$10:$AE$10)/4,IF(AND($M$1=2010,'Calculation sheet'!$AQ385="2005-2012"),'Result 2005-2012'!N385*SUM($AC$10:$AE$10)/3,IF(AND($M$1=2011,'Calculation sheet'!$AQ385="2005-2012"),'Result 2005-2012'!N385*SUM($AD$10:$AE$10)/2,IF(AND($M$1=2012,'Calculation sheet'!$AQ385="2005-2012"),'Result 2005-2012'!N385*$AE$10,IF(AND($M$1=2006,'Calculation sheet'!$AQ385="1999-2012"),'Result 2005-2012'!N385*SUM($Y$16:$AE$16)/7,IF(AND($M$1=2007,'Calculation sheet'!$AQ385="1999-2012"),'Result 2005-2012'!N385*SUM($Z$16:$AE$16)/6,IF(AND($M$1=2008,'Calculation sheet'!$AQ385="1999-2012"),'Result 2005-2012'!N385*SUM($AA$16:$AE$16)/5,IF(AND($M$1=2009,'Calculation sheet'!$AQ385="1999-2012"),'Result 2005-2012'!N385*SUM($AB$16:$AE$16)/4,IF(AND($M$1=2010,'Calculation sheet'!$AQ385="1999-2012"),'Result 2005-2012'!N385*SUM($AC$16:$AE$16)/3,IF(AND($M$1=2011,'Calculation sheet'!$AQ385="1999-2012"),'Result 2005-2012'!N385*SUM($AD$16:$AE$16)/2,IF(AND($M$1=2012,'Calculation sheet'!$AQ385="1999-2012"),'Result 2005-2012'!N385*$AE$16,""))))))))))))))))</f>
        <v/>
      </c>
      <c r="O385" s="12" t="str">
        <f>IF('Result 2005-2012'!$R385="","",IF($M$1=2005,'Result 2005-2012'!O385,IF(AND($M$1=2006,'Calculation sheet'!$AQ385="2005-2012"),'Result 2005-2012'!O385*SUM($Y$10:$AE$10)/7,IF(AND($M$1=2007,'Calculation sheet'!$AQ385="2005-2012"),'Result 2005-2012'!O385*SUM($Z$10:$AE$10)/6,IF(AND($M$1=2008,'Calculation sheet'!$AQ385="2005-2012"),'Result 2005-2012'!O385*SUM($AA$10:$AE$10)/5,IF(AND($M$1=2009,'Calculation sheet'!$AQ385="2005-2012"),'Result 2005-2012'!O385*SUM($AB$10:$AE$10)/4,IF(AND($M$1=2010,'Calculation sheet'!$AQ385="2005-2012"),'Result 2005-2012'!O385*SUM($AC$10:$AE$10)/3,IF(AND($M$1=2011,'Calculation sheet'!$AQ385="2005-2012"),'Result 2005-2012'!O385*SUM($AD$10:$AE$10)/2,IF(AND($M$1=2012,'Calculation sheet'!$AQ385="2005-2012"),'Result 2005-2012'!O385*$AE$10,IF(AND($M$1=2006,'Calculation sheet'!$AQ385="1999-2012"),'Result 2005-2012'!O385*SUM($Y$16:$AE$16)/7,IF(AND($M$1=2007,'Calculation sheet'!$AQ385="1999-2012"),'Result 2005-2012'!O385*SUM($Z$16:$AE$16)/6,IF(AND($M$1=2008,'Calculation sheet'!$AQ385="1999-2012"),'Result 2005-2012'!O385*SUM($AA$16:$AE$16)/5,IF(AND($M$1=2009,'Calculation sheet'!$AQ385="1999-2012"),'Result 2005-2012'!O385*SUM($AB$16:$AE$16)/4,IF(AND($M$1=2010,'Calculation sheet'!$AQ385="1999-2012"),'Result 2005-2012'!O385*SUM($AC$16:$AE$16)/3,IF(AND($M$1=2011,'Calculation sheet'!$AQ385="1999-2012"),'Result 2005-2012'!O385*SUM($AD$16:$AE$16)/2,IF(AND($M$1=2012,'Calculation sheet'!$AQ385="1999-2012"),'Result 2005-2012'!O385*$AE$16,""))))))))))))))))</f>
        <v/>
      </c>
      <c r="P385" s="12" t="str">
        <f>IF('Result 2005-2012'!$R385="","",IF($M$1=2005,'Result 2005-2012'!P385,IF(AND($M$1=2006,'Calculation sheet'!$AQ385="2005-2012"),'Result 2005-2012'!P385*SUM($Y$11:$AE$11)/7,IF(AND($M$1=2007,'Calculation sheet'!$AQ385="2005-2012"),'Result 2005-2012'!P385*SUM($Z$11:$AE$11)/6,IF(AND($M$1=2008,'Calculation sheet'!$AQ385="2005-2012"),'Result 2005-2012'!P385*SUM($AA$11:$AE$11)/5,IF(AND($M$1=2009,'Calculation sheet'!$AQ385="2005-2012"),'Result 2005-2012'!P385*SUM($AB$11:$AE$11)/4,IF(AND($M$1=2010,'Calculation sheet'!$AQ385="2005-2012"),'Result 2005-2012'!P385*SUM($AC$11:$AE$11)/3,IF(AND($M$1=2011,'Calculation sheet'!$AQ385="2005-2012"),'Result 2005-2012'!P385*SUM($AD$11:$AE$11)/2,IF(AND($M$1=2012,'Calculation sheet'!$AQ385="2005-2012"),'Result 2005-2012'!P385*$AE$11,IF(AND($M$1=2006,'Calculation sheet'!$AQ385="1999-2012"),'Result 2005-2012'!P385*SUM($Y$16:$AE$16)/7,IF(AND($M$1=2007,'Calculation sheet'!$AQ385="1999-2012"),'Result 2005-2012'!P385*SUM($Z$16:$AE$16)/6,IF(AND($M$1=2008,'Calculation sheet'!$AQ385="1999-2012"),'Result 2005-2012'!P385*SUM($AA$16:$AE$16)/5,IF(AND($M$1=2009,'Calculation sheet'!$AQ385="1999-2012"),'Result 2005-2012'!P385*SUM($AB$16:$AE$16)/4,IF(AND($M$1=2010,'Calculation sheet'!$AQ385="1999-2012"),'Result 2005-2012'!P385*SUM($AC$16:$AE$16)/3,IF(AND($M$1=2011,'Calculation sheet'!$AQ385="1999-2012"),'Result 2005-2012'!P385*SUM($AD$16:$AE$16)/2,IF(AND($M$1=2012,'Calculation sheet'!$AQ385="1999-2012"),'Result 2005-2012'!P385*$AE$16,""))))))))))))))))</f>
        <v/>
      </c>
      <c r="Q385" s="12" t="str">
        <f t="shared" si="18"/>
        <v/>
      </c>
      <c r="R385" s="14" t="str">
        <f t="shared" si="19"/>
        <v/>
      </c>
    </row>
    <row r="386" spans="1:18" x14ac:dyDescent="0.3">
      <c r="A386" s="4" t="str">
        <f>IF('Input data'!A401="","",'Input data'!A401)</f>
        <v/>
      </c>
      <c r="B386" s="4" t="str">
        <f>IF('Input data'!B401="","",'Input data'!B401)</f>
        <v/>
      </c>
      <c r="C386" s="4" t="str">
        <f>IF('Input data'!C401="","",'Input data'!C401)</f>
        <v/>
      </c>
      <c r="D386" s="4" t="str">
        <f>IF('Input data'!D401="","",'Input data'!D401)</f>
        <v/>
      </c>
      <c r="E386" s="4" t="str">
        <f>IF('Input data'!E401="","",'Input data'!E401)</f>
        <v/>
      </c>
      <c r="F386" s="4" t="str">
        <f>IF('Input data'!F401="","",'Input data'!F401)</f>
        <v/>
      </c>
      <c r="G386" s="4">
        <f>IF('Input data'!G401="","",'Input data'!G401)</f>
        <v>0</v>
      </c>
      <c r="H386" s="4" t="str">
        <f>IF('Input data'!H401&gt;0.5,'Input data'!H401,"")</f>
        <v/>
      </c>
      <c r="I386" s="4" t="str">
        <f>IF('Input data'!I401="","",'Input data'!I401)</f>
        <v/>
      </c>
      <c r="J386" s="12" t="str">
        <f>IF('Result 2005-2012'!$R386="","",IF($M$1=2005,'Result 2005-2012'!J386,IF(AND($M$1=2006,'Calculation sheet'!$AQ386="2005-2012"),'Result 2005-2012'!J386*SUM($Y$7:$AE$7)/7,IF(AND($M$1=2007,'Calculation sheet'!$AQ386="2005-2012"),'Result 2005-2012'!J386*SUM($Z$7:$AE$7)/6,IF(AND($M$1=2008,'Calculation sheet'!$AQ386="2005-2012"),'Result 2005-2012'!J386*SUM($AA$7:$AE$7)/5,IF(AND($M$1=2009,'Calculation sheet'!$AQ386="2005-2012"),'Result 2005-2012'!J386*SUM($AB$7:$AE$7)/4,IF(AND($M$1=2010,'Calculation sheet'!$AQ386="2005-2012"),'Result 2005-2012'!J386*SUM($AC$7:$AE$7)/3,IF(AND($M$1=2011,'Calculation sheet'!$AQ386="2005-2012"),'Result 2005-2012'!J386*SUM($AD$7:$AE$7)/2,IF(AND($M$1=2012,'Calculation sheet'!$AQ386="2005-2012"),'Result 2005-2012'!J386*$AE$7,IF(AND($M$1=2006,'Calculation sheet'!$AQ386="1999-2012"),'Result 2005-2012'!J386*SUM($Y$16:$AE$16)/7,IF(AND($M$1=2007,'Calculation sheet'!$AQ386="1999-2012"),'Result 2005-2012'!J386*SUM($Z$16:$AE$16)/6,IF(AND($M$1=2008,'Calculation sheet'!$AQ386="1999-2012"),'Result 2005-2012'!J386*SUM($AA$16:$AE$16)/5,IF(AND($M$1=2009,'Calculation sheet'!$AQ386="1999-2012"),'Result 2005-2012'!J386*SUM($AB$16:$AE$16)/4,IF(AND($M$1=2010,'Calculation sheet'!$AQ386="1999-2012"),'Result 2005-2012'!J386*SUM($AC$16:$AE$16)/3,IF(AND($M$1=2011,'Calculation sheet'!$AQ386="1999-2012"),'Result 2005-2012'!J386*SUM($AD$16:$AE$16)/2,IF(AND($M$1=2012,'Calculation sheet'!$AQ386="1999-2012"),'Result 2005-2012'!J386*$AE$16,""))))))))))))))))</f>
        <v/>
      </c>
      <c r="K386" s="12" t="str">
        <f>IF('Result 2005-2012'!$R386="","",IF($M$1=2005,'Result 2005-2012'!K386,IF(AND($M$1=2006,'Calculation sheet'!$AQ386="2005-2012"),'Result 2005-2012'!K386*SUM($Y$8:$AE$8)/7,IF(AND($M$1=2007,'Calculation sheet'!$AQ386="2005-2012"),'Result 2005-2012'!K386*SUM($Z$8:$AE$8)/6,IF(AND($M$1=2008,'Calculation sheet'!$AQ386="2005-2012"),'Result 2005-2012'!K386*SUM($AA$8:$AE$8)/5,IF(AND($M$1=2009,'Calculation sheet'!$AQ386="2005-2012"),'Result 2005-2012'!K386*SUM($AB$8:$AE$8)/4,IF(AND($M$1=2010,'Calculation sheet'!$AQ386="2005-2012"),'Result 2005-2012'!K386*SUM($AC$8:$AE$8)/3,IF(AND($M$1=2011,'Calculation sheet'!$AQ386="2005-2012"),'Result 2005-2012'!K386*SUM($AD$8:$AE$8)/2,IF(AND($M$1=2012,'Calculation sheet'!$AQ386="2005-2012"),'Result 2005-2012'!K386*$AE$8,IF(AND($M$1=2006,'Calculation sheet'!$AQ386="1999-2012"),'Result 2005-2012'!K386*SUM($Y$17:$AE$17)/7,IF(AND($M$1=2007,'Calculation sheet'!$AQ386="1999-2012"),'Result 2005-2012'!K386*SUM($Z$17:$AE$17)/6,IF(AND($M$1=2008,'Calculation sheet'!$AQ386="1999-2012"),'Result 2005-2012'!K386*SUM($AA$17:$AE$17)/5,IF(AND($M$1=2009,'Calculation sheet'!$AQ386="1999-2012"),'Result 2005-2012'!K386*SUM($AB$17:$AE$17)/4,IF(AND($M$1=2010,'Calculation sheet'!$AQ386="1999-2012"),'Result 2005-2012'!K386*SUM($AC$17:$AE$17)/3,IF(AND($M$1=2011,'Calculation sheet'!$AQ386="1999-2012"),'Result 2005-2012'!K386*SUM($AD$17:$AE$17)/2,IF(AND($M$1=2012,'Calculation sheet'!$AQ386="1999-2012"),'Result 2005-2012'!K386*$AE$17,""))))))))))))))))</f>
        <v/>
      </c>
      <c r="L386" s="12" t="str">
        <f>IF('Result 2005-2012'!$R386="","",IF($M$1=2005,'Result 2005-2012'!L386,IF(AND($M$1=2006,'Calculation sheet'!$AQ386="2005-2012"),'Result 2005-2012'!L386*SUM($Y$9:$AE$9)/7,IF(AND($M$1=2007,'Calculation sheet'!$AQ386="2005-2012"),'Result 2005-2012'!L386*SUM($Z$9:$AE$9)/6,IF(AND($M$1=2008,'Calculation sheet'!$AQ386="2005-2012"),'Result 2005-2012'!L386*SUM($AA$9:$AE$9)/5,IF(AND($M$1=2009,'Calculation sheet'!$AQ386="2005-2012"),'Result 2005-2012'!L386*SUM($AB$9:$AE$9)/4,IF(AND($M$1=2010,'Calculation sheet'!$AQ386="2005-2012"),'Result 2005-2012'!L386*SUM($AC$9:$AE$9)/3,IF(AND($M$1=2011,'Calculation sheet'!$AQ386="2005-2012"),'Result 2005-2012'!L386*SUM($AD$9:$AE$9)/2,IF(AND($M$1=2012,'Calculation sheet'!$AQ386="2005-2012"),'Result 2005-2012'!L386*$AE$9,IF(AND($M$1=2006,'Calculation sheet'!$AQ386="1999-2012"),'Result 2005-2012'!L386*SUM($Y$18:$AE$18)/7,IF(AND($M$1=2007,'Calculation sheet'!$AQ386="1999-2012"),'Result 2005-2012'!L386*SUM($Z$18:$AE$18)/6,IF(AND($M$1=2008,'Calculation sheet'!$AQ386="1999-2012"),'Result 2005-2012'!L386*SUM($AA$18:$AE$18)/5,IF(AND($M$1=2009,'Calculation sheet'!$AQ386="1999-2012"),'Result 2005-2012'!L386*SUM($AB$18:$AE$18)/4,IF(AND($M$1=2010,'Calculation sheet'!$AQ386="1999-2012"),'Result 2005-2012'!L386*SUM($AC$18:$AE$18)/3,IF(AND($M$1=2011,'Calculation sheet'!$AQ386="1999-2012"),'Result 2005-2012'!L386*SUM($AD$18:$AE$18)/2,IF(AND($M$1=2012,'Calculation sheet'!$AQ386="1999-2012"),'Result 2005-2012'!L386*$AE$18,""))))))))))))))))</f>
        <v/>
      </c>
      <c r="M386" s="12" t="str">
        <f t="shared" si="17"/>
        <v/>
      </c>
      <c r="N386" s="12" t="str">
        <f>IF('Result 2005-2012'!$R386="","",IF($M$1=2005,'Result 2005-2012'!N386,IF(AND($M$1=2006,'Calculation sheet'!$AQ386="2005-2012"),'Result 2005-2012'!N386*SUM($Y$10:$AE$10)/7,IF(AND($M$1=2007,'Calculation sheet'!$AQ386="2005-2012"),'Result 2005-2012'!N386*SUM($Z$10:$AE$10)/6,IF(AND($M$1=2008,'Calculation sheet'!$AQ386="2005-2012"),'Result 2005-2012'!N386*SUM($AA$10:$AE$10)/5,IF(AND($M$1=2009,'Calculation sheet'!$AQ386="2005-2012"),'Result 2005-2012'!N386*SUM($AB$10:$AE$10)/4,IF(AND($M$1=2010,'Calculation sheet'!$AQ386="2005-2012"),'Result 2005-2012'!N386*SUM($AC$10:$AE$10)/3,IF(AND($M$1=2011,'Calculation sheet'!$AQ386="2005-2012"),'Result 2005-2012'!N386*SUM($AD$10:$AE$10)/2,IF(AND($M$1=2012,'Calculation sheet'!$AQ386="2005-2012"),'Result 2005-2012'!N386*$AE$10,IF(AND($M$1=2006,'Calculation sheet'!$AQ386="1999-2012"),'Result 2005-2012'!N386*SUM($Y$16:$AE$16)/7,IF(AND($M$1=2007,'Calculation sheet'!$AQ386="1999-2012"),'Result 2005-2012'!N386*SUM($Z$16:$AE$16)/6,IF(AND($M$1=2008,'Calculation sheet'!$AQ386="1999-2012"),'Result 2005-2012'!N386*SUM($AA$16:$AE$16)/5,IF(AND($M$1=2009,'Calculation sheet'!$AQ386="1999-2012"),'Result 2005-2012'!N386*SUM($AB$16:$AE$16)/4,IF(AND($M$1=2010,'Calculation sheet'!$AQ386="1999-2012"),'Result 2005-2012'!N386*SUM($AC$16:$AE$16)/3,IF(AND($M$1=2011,'Calculation sheet'!$AQ386="1999-2012"),'Result 2005-2012'!N386*SUM($AD$16:$AE$16)/2,IF(AND($M$1=2012,'Calculation sheet'!$AQ386="1999-2012"),'Result 2005-2012'!N386*$AE$16,""))))))))))))))))</f>
        <v/>
      </c>
      <c r="O386" s="12" t="str">
        <f>IF('Result 2005-2012'!$R386="","",IF($M$1=2005,'Result 2005-2012'!O386,IF(AND($M$1=2006,'Calculation sheet'!$AQ386="2005-2012"),'Result 2005-2012'!O386*SUM($Y$10:$AE$10)/7,IF(AND($M$1=2007,'Calculation sheet'!$AQ386="2005-2012"),'Result 2005-2012'!O386*SUM($Z$10:$AE$10)/6,IF(AND($M$1=2008,'Calculation sheet'!$AQ386="2005-2012"),'Result 2005-2012'!O386*SUM($AA$10:$AE$10)/5,IF(AND($M$1=2009,'Calculation sheet'!$AQ386="2005-2012"),'Result 2005-2012'!O386*SUM($AB$10:$AE$10)/4,IF(AND($M$1=2010,'Calculation sheet'!$AQ386="2005-2012"),'Result 2005-2012'!O386*SUM($AC$10:$AE$10)/3,IF(AND($M$1=2011,'Calculation sheet'!$AQ386="2005-2012"),'Result 2005-2012'!O386*SUM($AD$10:$AE$10)/2,IF(AND($M$1=2012,'Calculation sheet'!$AQ386="2005-2012"),'Result 2005-2012'!O386*$AE$10,IF(AND($M$1=2006,'Calculation sheet'!$AQ386="1999-2012"),'Result 2005-2012'!O386*SUM($Y$16:$AE$16)/7,IF(AND($M$1=2007,'Calculation sheet'!$AQ386="1999-2012"),'Result 2005-2012'!O386*SUM($Z$16:$AE$16)/6,IF(AND($M$1=2008,'Calculation sheet'!$AQ386="1999-2012"),'Result 2005-2012'!O386*SUM($AA$16:$AE$16)/5,IF(AND($M$1=2009,'Calculation sheet'!$AQ386="1999-2012"),'Result 2005-2012'!O386*SUM($AB$16:$AE$16)/4,IF(AND($M$1=2010,'Calculation sheet'!$AQ386="1999-2012"),'Result 2005-2012'!O386*SUM($AC$16:$AE$16)/3,IF(AND($M$1=2011,'Calculation sheet'!$AQ386="1999-2012"),'Result 2005-2012'!O386*SUM($AD$16:$AE$16)/2,IF(AND($M$1=2012,'Calculation sheet'!$AQ386="1999-2012"),'Result 2005-2012'!O386*$AE$16,""))))))))))))))))</f>
        <v/>
      </c>
      <c r="P386" s="12" t="str">
        <f>IF('Result 2005-2012'!$R386="","",IF($M$1=2005,'Result 2005-2012'!P386,IF(AND($M$1=2006,'Calculation sheet'!$AQ386="2005-2012"),'Result 2005-2012'!P386*SUM($Y$11:$AE$11)/7,IF(AND($M$1=2007,'Calculation sheet'!$AQ386="2005-2012"),'Result 2005-2012'!P386*SUM($Z$11:$AE$11)/6,IF(AND($M$1=2008,'Calculation sheet'!$AQ386="2005-2012"),'Result 2005-2012'!P386*SUM($AA$11:$AE$11)/5,IF(AND($M$1=2009,'Calculation sheet'!$AQ386="2005-2012"),'Result 2005-2012'!P386*SUM($AB$11:$AE$11)/4,IF(AND($M$1=2010,'Calculation sheet'!$AQ386="2005-2012"),'Result 2005-2012'!P386*SUM($AC$11:$AE$11)/3,IF(AND($M$1=2011,'Calculation sheet'!$AQ386="2005-2012"),'Result 2005-2012'!P386*SUM($AD$11:$AE$11)/2,IF(AND($M$1=2012,'Calculation sheet'!$AQ386="2005-2012"),'Result 2005-2012'!P386*$AE$11,IF(AND($M$1=2006,'Calculation sheet'!$AQ386="1999-2012"),'Result 2005-2012'!P386*SUM($Y$16:$AE$16)/7,IF(AND($M$1=2007,'Calculation sheet'!$AQ386="1999-2012"),'Result 2005-2012'!P386*SUM($Z$16:$AE$16)/6,IF(AND($M$1=2008,'Calculation sheet'!$AQ386="1999-2012"),'Result 2005-2012'!P386*SUM($AA$16:$AE$16)/5,IF(AND($M$1=2009,'Calculation sheet'!$AQ386="1999-2012"),'Result 2005-2012'!P386*SUM($AB$16:$AE$16)/4,IF(AND($M$1=2010,'Calculation sheet'!$AQ386="1999-2012"),'Result 2005-2012'!P386*SUM($AC$16:$AE$16)/3,IF(AND($M$1=2011,'Calculation sheet'!$AQ386="1999-2012"),'Result 2005-2012'!P386*SUM($AD$16:$AE$16)/2,IF(AND($M$1=2012,'Calculation sheet'!$AQ386="1999-2012"),'Result 2005-2012'!P386*$AE$16,""))))))))))))))))</f>
        <v/>
      </c>
      <c r="Q386" s="12" t="str">
        <f t="shared" si="18"/>
        <v/>
      </c>
      <c r="R386" s="14" t="str">
        <f t="shared" si="19"/>
        <v/>
      </c>
    </row>
    <row r="387" spans="1:18" x14ac:dyDescent="0.3">
      <c r="A387" s="4" t="str">
        <f>IF('Input data'!A402="","",'Input data'!A402)</f>
        <v/>
      </c>
      <c r="B387" s="4" t="str">
        <f>IF('Input data'!B402="","",'Input data'!B402)</f>
        <v/>
      </c>
      <c r="C387" s="4" t="str">
        <f>IF('Input data'!C402="","",'Input data'!C402)</f>
        <v/>
      </c>
      <c r="D387" s="4" t="str">
        <f>IF('Input data'!D402="","",'Input data'!D402)</f>
        <v/>
      </c>
      <c r="E387" s="4" t="str">
        <f>IF('Input data'!E402="","",'Input data'!E402)</f>
        <v/>
      </c>
      <c r="F387" s="4" t="str">
        <f>IF('Input data'!F402="","",'Input data'!F402)</f>
        <v/>
      </c>
      <c r="G387" s="4">
        <f>IF('Input data'!G402="","",'Input data'!G402)</f>
        <v>0</v>
      </c>
      <c r="H387" s="4" t="str">
        <f>IF('Input data'!H402&gt;0.5,'Input data'!H402,"")</f>
        <v/>
      </c>
      <c r="I387" s="4" t="str">
        <f>IF('Input data'!I402="","",'Input data'!I402)</f>
        <v/>
      </c>
      <c r="J387" s="12" t="str">
        <f>IF('Result 2005-2012'!$R387="","",IF($M$1=2005,'Result 2005-2012'!J387,IF(AND($M$1=2006,'Calculation sheet'!$AQ387="2005-2012"),'Result 2005-2012'!J387*SUM($Y$7:$AE$7)/7,IF(AND($M$1=2007,'Calculation sheet'!$AQ387="2005-2012"),'Result 2005-2012'!J387*SUM($Z$7:$AE$7)/6,IF(AND($M$1=2008,'Calculation sheet'!$AQ387="2005-2012"),'Result 2005-2012'!J387*SUM($AA$7:$AE$7)/5,IF(AND($M$1=2009,'Calculation sheet'!$AQ387="2005-2012"),'Result 2005-2012'!J387*SUM($AB$7:$AE$7)/4,IF(AND($M$1=2010,'Calculation sheet'!$AQ387="2005-2012"),'Result 2005-2012'!J387*SUM($AC$7:$AE$7)/3,IF(AND($M$1=2011,'Calculation sheet'!$AQ387="2005-2012"),'Result 2005-2012'!J387*SUM($AD$7:$AE$7)/2,IF(AND($M$1=2012,'Calculation sheet'!$AQ387="2005-2012"),'Result 2005-2012'!J387*$AE$7,IF(AND($M$1=2006,'Calculation sheet'!$AQ387="1999-2012"),'Result 2005-2012'!J387*SUM($Y$16:$AE$16)/7,IF(AND($M$1=2007,'Calculation sheet'!$AQ387="1999-2012"),'Result 2005-2012'!J387*SUM($Z$16:$AE$16)/6,IF(AND($M$1=2008,'Calculation sheet'!$AQ387="1999-2012"),'Result 2005-2012'!J387*SUM($AA$16:$AE$16)/5,IF(AND($M$1=2009,'Calculation sheet'!$AQ387="1999-2012"),'Result 2005-2012'!J387*SUM($AB$16:$AE$16)/4,IF(AND($M$1=2010,'Calculation sheet'!$AQ387="1999-2012"),'Result 2005-2012'!J387*SUM($AC$16:$AE$16)/3,IF(AND($M$1=2011,'Calculation sheet'!$AQ387="1999-2012"),'Result 2005-2012'!J387*SUM($AD$16:$AE$16)/2,IF(AND($M$1=2012,'Calculation sheet'!$AQ387="1999-2012"),'Result 2005-2012'!J387*$AE$16,""))))))))))))))))</f>
        <v/>
      </c>
      <c r="K387" s="12" t="str">
        <f>IF('Result 2005-2012'!$R387="","",IF($M$1=2005,'Result 2005-2012'!K387,IF(AND($M$1=2006,'Calculation sheet'!$AQ387="2005-2012"),'Result 2005-2012'!K387*SUM($Y$8:$AE$8)/7,IF(AND($M$1=2007,'Calculation sheet'!$AQ387="2005-2012"),'Result 2005-2012'!K387*SUM($Z$8:$AE$8)/6,IF(AND($M$1=2008,'Calculation sheet'!$AQ387="2005-2012"),'Result 2005-2012'!K387*SUM($AA$8:$AE$8)/5,IF(AND($M$1=2009,'Calculation sheet'!$AQ387="2005-2012"),'Result 2005-2012'!K387*SUM($AB$8:$AE$8)/4,IF(AND($M$1=2010,'Calculation sheet'!$AQ387="2005-2012"),'Result 2005-2012'!K387*SUM($AC$8:$AE$8)/3,IF(AND($M$1=2011,'Calculation sheet'!$AQ387="2005-2012"),'Result 2005-2012'!K387*SUM($AD$8:$AE$8)/2,IF(AND($M$1=2012,'Calculation sheet'!$AQ387="2005-2012"),'Result 2005-2012'!K387*$AE$8,IF(AND($M$1=2006,'Calculation sheet'!$AQ387="1999-2012"),'Result 2005-2012'!K387*SUM($Y$17:$AE$17)/7,IF(AND($M$1=2007,'Calculation sheet'!$AQ387="1999-2012"),'Result 2005-2012'!K387*SUM($Z$17:$AE$17)/6,IF(AND($M$1=2008,'Calculation sheet'!$AQ387="1999-2012"),'Result 2005-2012'!K387*SUM($AA$17:$AE$17)/5,IF(AND($M$1=2009,'Calculation sheet'!$AQ387="1999-2012"),'Result 2005-2012'!K387*SUM($AB$17:$AE$17)/4,IF(AND($M$1=2010,'Calculation sheet'!$AQ387="1999-2012"),'Result 2005-2012'!K387*SUM($AC$17:$AE$17)/3,IF(AND($M$1=2011,'Calculation sheet'!$AQ387="1999-2012"),'Result 2005-2012'!K387*SUM($AD$17:$AE$17)/2,IF(AND($M$1=2012,'Calculation sheet'!$AQ387="1999-2012"),'Result 2005-2012'!K387*$AE$17,""))))))))))))))))</f>
        <v/>
      </c>
      <c r="L387" s="12" t="str">
        <f>IF('Result 2005-2012'!$R387="","",IF($M$1=2005,'Result 2005-2012'!L387,IF(AND($M$1=2006,'Calculation sheet'!$AQ387="2005-2012"),'Result 2005-2012'!L387*SUM($Y$9:$AE$9)/7,IF(AND($M$1=2007,'Calculation sheet'!$AQ387="2005-2012"),'Result 2005-2012'!L387*SUM($Z$9:$AE$9)/6,IF(AND($M$1=2008,'Calculation sheet'!$AQ387="2005-2012"),'Result 2005-2012'!L387*SUM($AA$9:$AE$9)/5,IF(AND($M$1=2009,'Calculation sheet'!$AQ387="2005-2012"),'Result 2005-2012'!L387*SUM($AB$9:$AE$9)/4,IF(AND($M$1=2010,'Calculation sheet'!$AQ387="2005-2012"),'Result 2005-2012'!L387*SUM($AC$9:$AE$9)/3,IF(AND($M$1=2011,'Calculation sheet'!$AQ387="2005-2012"),'Result 2005-2012'!L387*SUM($AD$9:$AE$9)/2,IF(AND($M$1=2012,'Calculation sheet'!$AQ387="2005-2012"),'Result 2005-2012'!L387*$AE$9,IF(AND($M$1=2006,'Calculation sheet'!$AQ387="1999-2012"),'Result 2005-2012'!L387*SUM($Y$18:$AE$18)/7,IF(AND($M$1=2007,'Calculation sheet'!$AQ387="1999-2012"),'Result 2005-2012'!L387*SUM($Z$18:$AE$18)/6,IF(AND($M$1=2008,'Calculation sheet'!$AQ387="1999-2012"),'Result 2005-2012'!L387*SUM($AA$18:$AE$18)/5,IF(AND($M$1=2009,'Calculation sheet'!$AQ387="1999-2012"),'Result 2005-2012'!L387*SUM($AB$18:$AE$18)/4,IF(AND($M$1=2010,'Calculation sheet'!$AQ387="1999-2012"),'Result 2005-2012'!L387*SUM($AC$18:$AE$18)/3,IF(AND($M$1=2011,'Calculation sheet'!$AQ387="1999-2012"),'Result 2005-2012'!L387*SUM($AD$18:$AE$18)/2,IF(AND($M$1=2012,'Calculation sheet'!$AQ387="1999-2012"),'Result 2005-2012'!L387*$AE$18,""))))))))))))))))</f>
        <v/>
      </c>
      <c r="M387" s="12" t="str">
        <f t="shared" si="17"/>
        <v/>
      </c>
      <c r="N387" s="12" t="str">
        <f>IF('Result 2005-2012'!$R387="","",IF($M$1=2005,'Result 2005-2012'!N387,IF(AND($M$1=2006,'Calculation sheet'!$AQ387="2005-2012"),'Result 2005-2012'!N387*SUM($Y$10:$AE$10)/7,IF(AND($M$1=2007,'Calculation sheet'!$AQ387="2005-2012"),'Result 2005-2012'!N387*SUM($Z$10:$AE$10)/6,IF(AND($M$1=2008,'Calculation sheet'!$AQ387="2005-2012"),'Result 2005-2012'!N387*SUM($AA$10:$AE$10)/5,IF(AND($M$1=2009,'Calculation sheet'!$AQ387="2005-2012"),'Result 2005-2012'!N387*SUM($AB$10:$AE$10)/4,IF(AND($M$1=2010,'Calculation sheet'!$AQ387="2005-2012"),'Result 2005-2012'!N387*SUM($AC$10:$AE$10)/3,IF(AND($M$1=2011,'Calculation sheet'!$AQ387="2005-2012"),'Result 2005-2012'!N387*SUM($AD$10:$AE$10)/2,IF(AND($M$1=2012,'Calculation sheet'!$AQ387="2005-2012"),'Result 2005-2012'!N387*$AE$10,IF(AND($M$1=2006,'Calculation sheet'!$AQ387="1999-2012"),'Result 2005-2012'!N387*SUM($Y$16:$AE$16)/7,IF(AND($M$1=2007,'Calculation sheet'!$AQ387="1999-2012"),'Result 2005-2012'!N387*SUM($Z$16:$AE$16)/6,IF(AND($M$1=2008,'Calculation sheet'!$AQ387="1999-2012"),'Result 2005-2012'!N387*SUM($AA$16:$AE$16)/5,IF(AND($M$1=2009,'Calculation sheet'!$AQ387="1999-2012"),'Result 2005-2012'!N387*SUM($AB$16:$AE$16)/4,IF(AND($M$1=2010,'Calculation sheet'!$AQ387="1999-2012"),'Result 2005-2012'!N387*SUM($AC$16:$AE$16)/3,IF(AND($M$1=2011,'Calculation sheet'!$AQ387="1999-2012"),'Result 2005-2012'!N387*SUM($AD$16:$AE$16)/2,IF(AND($M$1=2012,'Calculation sheet'!$AQ387="1999-2012"),'Result 2005-2012'!N387*$AE$16,""))))))))))))))))</f>
        <v/>
      </c>
      <c r="O387" s="12" t="str">
        <f>IF('Result 2005-2012'!$R387="","",IF($M$1=2005,'Result 2005-2012'!O387,IF(AND($M$1=2006,'Calculation sheet'!$AQ387="2005-2012"),'Result 2005-2012'!O387*SUM($Y$10:$AE$10)/7,IF(AND($M$1=2007,'Calculation sheet'!$AQ387="2005-2012"),'Result 2005-2012'!O387*SUM($Z$10:$AE$10)/6,IF(AND($M$1=2008,'Calculation sheet'!$AQ387="2005-2012"),'Result 2005-2012'!O387*SUM($AA$10:$AE$10)/5,IF(AND($M$1=2009,'Calculation sheet'!$AQ387="2005-2012"),'Result 2005-2012'!O387*SUM($AB$10:$AE$10)/4,IF(AND($M$1=2010,'Calculation sheet'!$AQ387="2005-2012"),'Result 2005-2012'!O387*SUM($AC$10:$AE$10)/3,IF(AND($M$1=2011,'Calculation sheet'!$AQ387="2005-2012"),'Result 2005-2012'!O387*SUM($AD$10:$AE$10)/2,IF(AND($M$1=2012,'Calculation sheet'!$AQ387="2005-2012"),'Result 2005-2012'!O387*$AE$10,IF(AND($M$1=2006,'Calculation sheet'!$AQ387="1999-2012"),'Result 2005-2012'!O387*SUM($Y$16:$AE$16)/7,IF(AND($M$1=2007,'Calculation sheet'!$AQ387="1999-2012"),'Result 2005-2012'!O387*SUM($Z$16:$AE$16)/6,IF(AND($M$1=2008,'Calculation sheet'!$AQ387="1999-2012"),'Result 2005-2012'!O387*SUM($AA$16:$AE$16)/5,IF(AND($M$1=2009,'Calculation sheet'!$AQ387="1999-2012"),'Result 2005-2012'!O387*SUM($AB$16:$AE$16)/4,IF(AND($M$1=2010,'Calculation sheet'!$AQ387="1999-2012"),'Result 2005-2012'!O387*SUM($AC$16:$AE$16)/3,IF(AND($M$1=2011,'Calculation sheet'!$AQ387="1999-2012"),'Result 2005-2012'!O387*SUM($AD$16:$AE$16)/2,IF(AND($M$1=2012,'Calculation sheet'!$AQ387="1999-2012"),'Result 2005-2012'!O387*$AE$16,""))))))))))))))))</f>
        <v/>
      </c>
      <c r="P387" s="12" t="str">
        <f>IF('Result 2005-2012'!$R387="","",IF($M$1=2005,'Result 2005-2012'!P387,IF(AND($M$1=2006,'Calculation sheet'!$AQ387="2005-2012"),'Result 2005-2012'!P387*SUM($Y$11:$AE$11)/7,IF(AND($M$1=2007,'Calculation sheet'!$AQ387="2005-2012"),'Result 2005-2012'!P387*SUM($Z$11:$AE$11)/6,IF(AND($M$1=2008,'Calculation sheet'!$AQ387="2005-2012"),'Result 2005-2012'!P387*SUM($AA$11:$AE$11)/5,IF(AND($M$1=2009,'Calculation sheet'!$AQ387="2005-2012"),'Result 2005-2012'!P387*SUM($AB$11:$AE$11)/4,IF(AND($M$1=2010,'Calculation sheet'!$AQ387="2005-2012"),'Result 2005-2012'!P387*SUM($AC$11:$AE$11)/3,IF(AND($M$1=2011,'Calculation sheet'!$AQ387="2005-2012"),'Result 2005-2012'!P387*SUM($AD$11:$AE$11)/2,IF(AND($M$1=2012,'Calculation sheet'!$AQ387="2005-2012"),'Result 2005-2012'!P387*$AE$11,IF(AND($M$1=2006,'Calculation sheet'!$AQ387="1999-2012"),'Result 2005-2012'!P387*SUM($Y$16:$AE$16)/7,IF(AND($M$1=2007,'Calculation sheet'!$AQ387="1999-2012"),'Result 2005-2012'!P387*SUM($Z$16:$AE$16)/6,IF(AND($M$1=2008,'Calculation sheet'!$AQ387="1999-2012"),'Result 2005-2012'!P387*SUM($AA$16:$AE$16)/5,IF(AND($M$1=2009,'Calculation sheet'!$AQ387="1999-2012"),'Result 2005-2012'!P387*SUM($AB$16:$AE$16)/4,IF(AND($M$1=2010,'Calculation sheet'!$AQ387="1999-2012"),'Result 2005-2012'!P387*SUM($AC$16:$AE$16)/3,IF(AND($M$1=2011,'Calculation sheet'!$AQ387="1999-2012"),'Result 2005-2012'!P387*SUM($AD$16:$AE$16)/2,IF(AND($M$1=2012,'Calculation sheet'!$AQ387="1999-2012"),'Result 2005-2012'!P387*$AE$16,""))))))))))))))))</f>
        <v/>
      </c>
      <c r="Q387" s="12" t="str">
        <f t="shared" si="18"/>
        <v/>
      </c>
      <c r="R387" s="14" t="str">
        <f t="shared" si="19"/>
        <v/>
      </c>
    </row>
    <row r="388" spans="1:18" x14ac:dyDescent="0.3">
      <c r="A388" s="4" t="str">
        <f>IF('Input data'!A403="","",'Input data'!A403)</f>
        <v/>
      </c>
      <c r="B388" s="4" t="str">
        <f>IF('Input data'!B403="","",'Input data'!B403)</f>
        <v/>
      </c>
      <c r="C388" s="4" t="str">
        <f>IF('Input data'!C403="","",'Input data'!C403)</f>
        <v/>
      </c>
      <c r="D388" s="4" t="str">
        <f>IF('Input data'!D403="","",'Input data'!D403)</f>
        <v/>
      </c>
      <c r="E388" s="4" t="str">
        <f>IF('Input data'!E403="","",'Input data'!E403)</f>
        <v/>
      </c>
      <c r="F388" s="4" t="str">
        <f>IF('Input data'!F403="","",'Input data'!F403)</f>
        <v/>
      </c>
      <c r="G388" s="4">
        <f>IF('Input data'!G403="","",'Input data'!G403)</f>
        <v>0</v>
      </c>
      <c r="H388" s="4" t="str">
        <f>IF('Input data'!H403&gt;0.5,'Input data'!H403,"")</f>
        <v/>
      </c>
      <c r="I388" s="4" t="str">
        <f>IF('Input data'!I403="","",'Input data'!I403)</f>
        <v/>
      </c>
      <c r="J388" s="12" t="str">
        <f>IF('Result 2005-2012'!$R388="","",IF($M$1=2005,'Result 2005-2012'!J388,IF(AND($M$1=2006,'Calculation sheet'!$AQ388="2005-2012"),'Result 2005-2012'!J388*SUM($Y$7:$AE$7)/7,IF(AND($M$1=2007,'Calculation sheet'!$AQ388="2005-2012"),'Result 2005-2012'!J388*SUM($Z$7:$AE$7)/6,IF(AND($M$1=2008,'Calculation sheet'!$AQ388="2005-2012"),'Result 2005-2012'!J388*SUM($AA$7:$AE$7)/5,IF(AND($M$1=2009,'Calculation sheet'!$AQ388="2005-2012"),'Result 2005-2012'!J388*SUM($AB$7:$AE$7)/4,IF(AND($M$1=2010,'Calculation sheet'!$AQ388="2005-2012"),'Result 2005-2012'!J388*SUM($AC$7:$AE$7)/3,IF(AND($M$1=2011,'Calculation sheet'!$AQ388="2005-2012"),'Result 2005-2012'!J388*SUM($AD$7:$AE$7)/2,IF(AND($M$1=2012,'Calculation sheet'!$AQ388="2005-2012"),'Result 2005-2012'!J388*$AE$7,IF(AND($M$1=2006,'Calculation sheet'!$AQ388="1999-2012"),'Result 2005-2012'!J388*SUM($Y$16:$AE$16)/7,IF(AND($M$1=2007,'Calculation sheet'!$AQ388="1999-2012"),'Result 2005-2012'!J388*SUM($Z$16:$AE$16)/6,IF(AND($M$1=2008,'Calculation sheet'!$AQ388="1999-2012"),'Result 2005-2012'!J388*SUM($AA$16:$AE$16)/5,IF(AND($M$1=2009,'Calculation sheet'!$AQ388="1999-2012"),'Result 2005-2012'!J388*SUM($AB$16:$AE$16)/4,IF(AND($M$1=2010,'Calculation sheet'!$AQ388="1999-2012"),'Result 2005-2012'!J388*SUM($AC$16:$AE$16)/3,IF(AND($M$1=2011,'Calculation sheet'!$AQ388="1999-2012"),'Result 2005-2012'!J388*SUM($AD$16:$AE$16)/2,IF(AND($M$1=2012,'Calculation sheet'!$AQ388="1999-2012"),'Result 2005-2012'!J388*$AE$16,""))))))))))))))))</f>
        <v/>
      </c>
      <c r="K388" s="12" t="str">
        <f>IF('Result 2005-2012'!$R388="","",IF($M$1=2005,'Result 2005-2012'!K388,IF(AND($M$1=2006,'Calculation sheet'!$AQ388="2005-2012"),'Result 2005-2012'!K388*SUM($Y$8:$AE$8)/7,IF(AND($M$1=2007,'Calculation sheet'!$AQ388="2005-2012"),'Result 2005-2012'!K388*SUM($Z$8:$AE$8)/6,IF(AND($M$1=2008,'Calculation sheet'!$AQ388="2005-2012"),'Result 2005-2012'!K388*SUM($AA$8:$AE$8)/5,IF(AND($M$1=2009,'Calculation sheet'!$AQ388="2005-2012"),'Result 2005-2012'!K388*SUM($AB$8:$AE$8)/4,IF(AND($M$1=2010,'Calculation sheet'!$AQ388="2005-2012"),'Result 2005-2012'!K388*SUM($AC$8:$AE$8)/3,IF(AND($M$1=2011,'Calculation sheet'!$AQ388="2005-2012"),'Result 2005-2012'!K388*SUM($AD$8:$AE$8)/2,IF(AND($M$1=2012,'Calculation sheet'!$AQ388="2005-2012"),'Result 2005-2012'!K388*$AE$8,IF(AND($M$1=2006,'Calculation sheet'!$AQ388="1999-2012"),'Result 2005-2012'!K388*SUM($Y$17:$AE$17)/7,IF(AND($M$1=2007,'Calculation sheet'!$AQ388="1999-2012"),'Result 2005-2012'!K388*SUM($Z$17:$AE$17)/6,IF(AND($M$1=2008,'Calculation sheet'!$AQ388="1999-2012"),'Result 2005-2012'!K388*SUM($AA$17:$AE$17)/5,IF(AND($M$1=2009,'Calculation sheet'!$AQ388="1999-2012"),'Result 2005-2012'!K388*SUM($AB$17:$AE$17)/4,IF(AND($M$1=2010,'Calculation sheet'!$AQ388="1999-2012"),'Result 2005-2012'!K388*SUM($AC$17:$AE$17)/3,IF(AND($M$1=2011,'Calculation sheet'!$AQ388="1999-2012"),'Result 2005-2012'!K388*SUM($AD$17:$AE$17)/2,IF(AND($M$1=2012,'Calculation sheet'!$AQ388="1999-2012"),'Result 2005-2012'!K388*$AE$17,""))))))))))))))))</f>
        <v/>
      </c>
      <c r="L388" s="12" t="str">
        <f>IF('Result 2005-2012'!$R388="","",IF($M$1=2005,'Result 2005-2012'!L388,IF(AND($M$1=2006,'Calculation sheet'!$AQ388="2005-2012"),'Result 2005-2012'!L388*SUM($Y$9:$AE$9)/7,IF(AND($M$1=2007,'Calculation sheet'!$AQ388="2005-2012"),'Result 2005-2012'!L388*SUM($Z$9:$AE$9)/6,IF(AND($M$1=2008,'Calculation sheet'!$AQ388="2005-2012"),'Result 2005-2012'!L388*SUM($AA$9:$AE$9)/5,IF(AND($M$1=2009,'Calculation sheet'!$AQ388="2005-2012"),'Result 2005-2012'!L388*SUM($AB$9:$AE$9)/4,IF(AND($M$1=2010,'Calculation sheet'!$AQ388="2005-2012"),'Result 2005-2012'!L388*SUM($AC$9:$AE$9)/3,IF(AND($M$1=2011,'Calculation sheet'!$AQ388="2005-2012"),'Result 2005-2012'!L388*SUM($AD$9:$AE$9)/2,IF(AND($M$1=2012,'Calculation sheet'!$AQ388="2005-2012"),'Result 2005-2012'!L388*$AE$9,IF(AND($M$1=2006,'Calculation sheet'!$AQ388="1999-2012"),'Result 2005-2012'!L388*SUM($Y$18:$AE$18)/7,IF(AND($M$1=2007,'Calculation sheet'!$AQ388="1999-2012"),'Result 2005-2012'!L388*SUM($Z$18:$AE$18)/6,IF(AND($M$1=2008,'Calculation sheet'!$AQ388="1999-2012"),'Result 2005-2012'!L388*SUM($AA$18:$AE$18)/5,IF(AND($M$1=2009,'Calculation sheet'!$AQ388="1999-2012"),'Result 2005-2012'!L388*SUM($AB$18:$AE$18)/4,IF(AND($M$1=2010,'Calculation sheet'!$AQ388="1999-2012"),'Result 2005-2012'!L388*SUM($AC$18:$AE$18)/3,IF(AND($M$1=2011,'Calculation sheet'!$AQ388="1999-2012"),'Result 2005-2012'!L388*SUM($AD$18:$AE$18)/2,IF(AND($M$1=2012,'Calculation sheet'!$AQ388="1999-2012"),'Result 2005-2012'!L388*$AE$18,""))))))))))))))))</f>
        <v/>
      </c>
      <c r="M388" s="12" t="str">
        <f t="shared" si="17"/>
        <v/>
      </c>
      <c r="N388" s="12" t="str">
        <f>IF('Result 2005-2012'!$R388="","",IF($M$1=2005,'Result 2005-2012'!N388,IF(AND($M$1=2006,'Calculation sheet'!$AQ388="2005-2012"),'Result 2005-2012'!N388*SUM($Y$10:$AE$10)/7,IF(AND($M$1=2007,'Calculation sheet'!$AQ388="2005-2012"),'Result 2005-2012'!N388*SUM($Z$10:$AE$10)/6,IF(AND($M$1=2008,'Calculation sheet'!$AQ388="2005-2012"),'Result 2005-2012'!N388*SUM($AA$10:$AE$10)/5,IF(AND($M$1=2009,'Calculation sheet'!$AQ388="2005-2012"),'Result 2005-2012'!N388*SUM($AB$10:$AE$10)/4,IF(AND($M$1=2010,'Calculation sheet'!$AQ388="2005-2012"),'Result 2005-2012'!N388*SUM($AC$10:$AE$10)/3,IF(AND($M$1=2011,'Calculation sheet'!$AQ388="2005-2012"),'Result 2005-2012'!N388*SUM($AD$10:$AE$10)/2,IF(AND($M$1=2012,'Calculation sheet'!$AQ388="2005-2012"),'Result 2005-2012'!N388*$AE$10,IF(AND($M$1=2006,'Calculation sheet'!$AQ388="1999-2012"),'Result 2005-2012'!N388*SUM($Y$16:$AE$16)/7,IF(AND($M$1=2007,'Calculation sheet'!$AQ388="1999-2012"),'Result 2005-2012'!N388*SUM($Z$16:$AE$16)/6,IF(AND($M$1=2008,'Calculation sheet'!$AQ388="1999-2012"),'Result 2005-2012'!N388*SUM($AA$16:$AE$16)/5,IF(AND($M$1=2009,'Calculation sheet'!$AQ388="1999-2012"),'Result 2005-2012'!N388*SUM($AB$16:$AE$16)/4,IF(AND($M$1=2010,'Calculation sheet'!$AQ388="1999-2012"),'Result 2005-2012'!N388*SUM($AC$16:$AE$16)/3,IF(AND($M$1=2011,'Calculation sheet'!$AQ388="1999-2012"),'Result 2005-2012'!N388*SUM($AD$16:$AE$16)/2,IF(AND($M$1=2012,'Calculation sheet'!$AQ388="1999-2012"),'Result 2005-2012'!N388*$AE$16,""))))))))))))))))</f>
        <v/>
      </c>
      <c r="O388" s="12" t="str">
        <f>IF('Result 2005-2012'!$R388="","",IF($M$1=2005,'Result 2005-2012'!O388,IF(AND($M$1=2006,'Calculation sheet'!$AQ388="2005-2012"),'Result 2005-2012'!O388*SUM($Y$10:$AE$10)/7,IF(AND($M$1=2007,'Calculation sheet'!$AQ388="2005-2012"),'Result 2005-2012'!O388*SUM($Z$10:$AE$10)/6,IF(AND($M$1=2008,'Calculation sheet'!$AQ388="2005-2012"),'Result 2005-2012'!O388*SUM($AA$10:$AE$10)/5,IF(AND($M$1=2009,'Calculation sheet'!$AQ388="2005-2012"),'Result 2005-2012'!O388*SUM($AB$10:$AE$10)/4,IF(AND($M$1=2010,'Calculation sheet'!$AQ388="2005-2012"),'Result 2005-2012'!O388*SUM($AC$10:$AE$10)/3,IF(AND($M$1=2011,'Calculation sheet'!$AQ388="2005-2012"),'Result 2005-2012'!O388*SUM($AD$10:$AE$10)/2,IF(AND($M$1=2012,'Calculation sheet'!$AQ388="2005-2012"),'Result 2005-2012'!O388*$AE$10,IF(AND($M$1=2006,'Calculation sheet'!$AQ388="1999-2012"),'Result 2005-2012'!O388*SUM($Y$16:$AE$16)/7,IF(AND($M$1=2007,'Calculation sheet'!$AQ388="1999-2012"),'Result 2005-2012'!O388*SUM($Z$16:$AE$16)/6,IF(AND($M$1=2008,'Calculation sheet'!$AQ388="1999-2012"),'Result 2005-2012'!O388*SUM($AA$16:$AE$16)/5,IF(AND($M$1=2009,'Calculation sheet'!$AQ388="1999-2012"),'Result 2005-2012'!O388*SUM($AB$16:$AE$16)/4,IF(AND($M$1=2010,'Calculation sheet'!$AQ388="1999-2012"),'Result 2005-2012'!O388*SUM($AC$16:$AE$16)/3,IF(AND($M$1=2011,'Calculation sheet'!$AQ388="1999-2012"),'Result 2005-2012'!O388*SUM($AD$16:$AE$16)/2,IF(AND($M$1=2012,'Calculation sheet'!$AQ388="1999-2012"),'Result 2005-2012'!O388*$AE$16,""))))))))))))))))</f>
        <v/>
      </c>
      <c r="P388" s="12" t="str">
        <f>IF('Result 2005-2012'!$R388="","",IF($M$1=2005,'Result 2005-2012'!P388,IF(AND($M$1=2006,'Calculation sheet'!$AQ388="2005-2012"),'Result 2005-2012'!P388*SUM($Y$11:$AE$11)/7,IF(AND($M$1=2007,'Calculation sheet'!$AQ388="2005-2012"),'Result 2005-2012'!P388*SUM($Z$11:$AE$11)/6,IF(AND($M$1=2008,'Calculation sheet'!$AQ388="2005-2012"),'Result 2005-2012'!P388*SUM($AA$11:$AE$11)/5,IF(AND($M$1=2009,'Calculation sheet'!$AQ388="2005-2012"),'Result 2005-2012'!P388*SUM($AB$11:$AE$11)/4,IF(AND($M$1=2010,'Calculation sheet'!$AQ388="2005-2012"),'Result 2005-2012'!P388*SUM($AC$11:$AE$11)/3,IF(AND($M$1=2011,'Calculation sheet'!$AQ388="2005-2012"),'Result 2005-2012'!P388*SUM($AD$11:$AE$11)/2,IF(AND($M$1=2012,'Calculation sheet'!$AQ388="2005-2012"),'Result 2005-2012'!P388*$AE$11,IF(AND($M$1=2006,'Calculation sheet'!$AQ388="1999-2012"),'Result 2005-2012'!P388*SUM($Y$16:$AE$16)/7,IF(AND($M$1=2007,'Calculation sheet'!$AQ388="1999-2012"),'Result 2005-2012'!P388*SUM($Z$16:$AE$16)/6,IF(AND($M$1=2008,'Calculation sheet'!$AQ388="1999-2012"),'Result 2005-2012'!P388*SUM($AA$16:$AE$16)/5,IF(AND($M$1=2009,'Calculation sheet'!$AQ388="1999-2012"),'Result 2005-2012'!P388*SUM($AB$16:$AE$16)/4,IF(AND($M$1=2010,'Calculation sheet'!$AQ388="1999-2012"),'Result 2005-2012'!P388*SUM($AC$16:$AE$16)/3,IF(AND($M$1=2011,'Calculation sheet'!$AQ388="1999-2012"),'Result 2005-2012'!P388*SUM($AD$16:$AE$16)/2,IF(AND($M$1=2012,'Calculation sheet'!$AQ388="1999-2012"),'Result 2005-2012'!P388*$AE$16,""))))))))))))))))</f>
        <v/>
      </c>
      <c r="Q388" s="12" t="str">
        <f t="shared" si="18"/>
        <v/>
      </c>
      <c r="R388" s="14" t="str">
        <f t="shared" si="19"/>
        <v/>
      </c>
    </row>
    <row r="389" spans="1:18" x14ac:dyDescent="0.3">
      <c r="A389" s="4" t="str">
        <f>IF('Input data'!A404="","",'Input data'!A404)</f>
        <v/>
      </c>
      <c r="B389" s="4" t="str">
        <f>IF('Input data'!B404="","",'Input data'!B404)</f>
        <v/>
      </c>
      <c r="C389" s="4" t="str">
        <f>IF('Input data'!C404="","",'Input data'!C404)</f>
        <v/>
      </c>
      <c r="D389" s="4" t="str">
        <f>IF('Input data'!D404="","",'Input data'!D404)</f>
        <v/>
      </c>
      <c r="E389" s="4" t="str">
        <f>IF('Input data'!E404="","",'Input data'!E404)</f>
        <v/>
      </c>
      <c r="F389" s="4" t="str">
        <f>IF('Input data'!F404="","",'Input data'!F404)</f>
        <v/>
      </c>
      <c r="G389" s="4">
        <f>IF('Input data'!G404="","",'Input data'!G404)</f>
        <v>0</v>
      </c>
      <c r="H389" s="4" t="str">
        <f>IF('Input data'!H404&gt;0.5,'Input data'!H404,"")</f>
        <v/>
      </c>
      <c r="I389" s="4" t="str">
        <f>IF('Input data'!I404="","",'Input data'!I404)</f>
        <v/>
      </c>
      <c r="J389" s="12" t="str">
        <f>IF('Result 2005-2012'!$R389="","",IF($M$1=2005,'Result 2005-2012'!J389,IF(AND($M$1=2006,'Calculation sheet'!$AQ389="2005-2012"),'Result 2005-2012'!J389*SUM($Y$7:$AE$7)/7,IF(AND($M$1=2007,'Calculation sheet'!$AQ389="2005-2012"),'Result 2005-2012'!J389*SUM($Z$7:$AE$7)/6,IF(AND($M$1=2008,'Calculation sheet'!$AQ389="2005-2012"),'Result 2005-2012'!J389*SUM($AA$7:$AE$7)/5,IF(AND($M$1=2009,'Calculation sheet'!$AQ389="2005-2012"),'Result 2005-2012'!J389*SUM($AB$7:$AE$7)/4,IF(AND($M$1=2010,'Calculation sheet'!$AQ389="2005-2012"),'Result 2005-2012'!J389*SUM($AC$7:$AE$7)/3,IF(AND($M$1=2011,'Calculation sheet'!$AQ389="2005-2012"),'Result 2005-2012'!J389*SUM($AD$7:$AE$7)/2,IF(AND($M$1=2012,'Calculation sheet'!$AQ389="2005-2012"),'Result 2005-2012'!J389*$AE$7,IF(AND($M$1=2006,'Calculation sheet'!$AQ389="1999-2012"),'Result 2005-2012'!J389*SUM($Y$16:$AE$16)/7,IF(AND($M$1=2007,'Calculation sheet'!$AQ389="1999-2012"),'Result 2005-2012'!J389*SUM($Z$16:$AE$16)/6,IF(AND($M$1=2008,'Calculation sheet'!$AQ389="1999-2012"),'Result 2005-2012'!J389*SUM($AA$16:$AE$16)/5,IF(AND($M$1=2009,'Calculation sheet'!$AQ389="1999-2012"),'Result 2005-2012'!J389*SUM($AB$16:$AE$16)/4,IF(AND($M$1=2010,'Calculation sheet'!$AQ389="1999-2012"),'Result 2005-2012'!J389*SUM($AC$16:$AE$16)/3,IF(AND($M$1=2011,'Calculation sheet'!$AQ389="1999-2012"),'Result 2005-2012'!J389*SUM($AD$16:$AE$16)/2,IF(AND($M$1=2012,'Calculation sheet'!$AQ389="1999-2012"),'Result 2005-2012'!J389*$AE$16,""))))))))))))))))</f>
        <v/>
      </c>
      <c r="K389" s="12" t="str">
        <f>IF('Result 2005-2012'!$R389="","",IF($M$1=2005,'Result 2005-2012'!K389,IF(AND($M$1=2006,'Calculation sheet'!$AQ389="2005-2012"),'Result 2005-2012'!K389*SUM($Y$8:$AE$8)/7,IF(AND($M$1=2007,'Calculation sheet'!$AQ389="2005-2012"),'Result 2005-2012'!K389*SUM($Z$8:$AE$8)/6,IF(AND($M$1=2008,'Calculation sheet'!$AQ389="2005-2012"),'Result 2005-2012'!K389*SUM($AA$8:$AE$8)/5,IF(AND($M$1=2009,'Calculation sheet'!$AQ389="2005-2012"),'Result 2005-2012'!K389*SUM($AB$8:$AE$8)/4,IF(AND($M$1=2010,'Calculation sheet'!$AQ389="2005-2012"),'Result 2005-2012'!K389*SUM($AC$8:$AE$8)/3,IF(AND($M$1=2011,'Calculation sheet'!$AQ389="2005-2012"),'Result 2005-2012'!K389*SUM($AD$8:$AE$8)/2,IF(AND($M$1=2012,'Calculation sheet'!$AQ389="2005-2012"),'Result 2005-2012'!K389*$AE$8,IF(AND($M$1=2006,'Calculation sheet'!$AQ389="1999-2012"),'Result 2005-2012'!K389*SUM($Y$17:$AE$17)/7,IF(AND($M$1=2007,'Calculation sheet'!$AQ389="1999-2012"),'Result 2005-2012'!K389*SUM($Z$17:$AE$17)/6,IF(AND($M$1=2008,'Calculation sheet'!$AQ389="1999-2012"),'Result 2005-2012'!K389*SUM($AA$17:$AE$17)/5,IF(AND($M$1=2009,'Calculation sheet'!$AQ389="1999-2012"),'Result 2005-2012'!K389*SUM($AB$17:$AE$17)/4,IF(AND($M$1=2010,'Calculation sheet'!$AQ389="1999-2012"),'Result 2005-2012'!K389*SUM($AC$17:$AE$17)/3,IF(AND($M$1=2011,'Calculation sheet'!$AQ389="1999-2012"),'Result 2005-2012'!K389*SUM($AD$17:$AE$17)/2,IF(AND($M$1=2012,'Calculation sheet'!$AQ389="1999-2012"),'Result 2005-2012'!K389*$AE$17,""))))))))))))))))</f>
        <v/>
      </c>
      <c r="L389" s="12" t="str">
        <f>IF('Result 2005-2012'!$R389="","",IF($M$1=2005,'Result 2005-2012'!L389,IF(AND($M$1=2006,'Calculation sheet'!$AQ389="2005-2012"),'Result 2005-2012'!L389*SUM($Y$9:$AE$9)/7,IF(AND($M$1=2007,'Calculation sheet'!$AQ389="2005-2012"),'Result 2005-2012'!L389*SUM($Z$9:$AE$9)/6,IF(AND($M$1=2008,'Calculation sheet'!$AQ389="2005-2012"),'Result 2005-2012'!L389*SUM($AA$9:$AE$9)/5,IF(AND($M$1=2009,'Calculation sheet'!$AQ389="2005-2012"),'Result 2005-2012'!L389*SUM($AB$9:$AE$9)/4,IF(AND($M$1=2010,'Calculation sheet'!$AQ389="2005-2012"),'Result 2005-2012'!L389*SUM($AC$9:$AE$9)/3,IF(AND($M$1=2011,'Calculation sheet'!$AQ389="2005-2012"),'Result 2005-2012'!L389*SUM($AD$9:$AE$9)/2,IF(AND($M$1=2012,'Calculation sheet'!$AQ389="2005-2012"),'Result 2005-2012'!L389*$AE$9,IF(AND($M$1=2006,'Calculation sheet'!$AQ389="1999-2012"),'Result 2005-2012'!L389*SUM($Y$18:$AE$18)/7,IF(AND($M$1=2007,'Calculation sheet'!$AQ389="1999-2012"),'Result 2005-2012'!L389*SUM($Z$18:$AE$18)/6,IF(AND($M$1=2008,'Calculation sheet'!$AQ389="1999-2012"),'Result 2005-2012'!L389*SUM($AA$18:$AE$18)/5,IF(AND($M$1=2009,'Calculation sheet'!$AQ389="1999-2012"),'Result 2005-2012'!L389*SUM($AB$18:$AE$18)/4,IF(AND($M$1=2010,'Calculation sheet'!$AQ389="1999-2012"),'Result 2005-2012'!L389*SUM($AC$18:$AE$18)/3,IF(AND($M$1=2011,'Calculation sheet'!$AQ389="1999-2012"),'Result 2005-2012'!L389*SUM($AD$18:$AE$18)/2,IF(AND($M$1=2012,'Calculation sheet'!$AQ389="1999-2012"),'Result 2005-2012'!L389*$AE$18,""))))))))))))))))</f>
        <v/>
      </c>
      <c r="M389" s="12" t="str">
        <f t="shared" si="17"/>
        <v/>
      </c>
      <c r="N389" s="12" t="str">
        <f>IF('Result 2005-2012'!$R389="","",IF($M$1=2005,'Result 2005-2012'!N389,IF(AND($M$1=2006,'Calculation sheet'!$AQ389="2005-2012"),'Result 2005-2012'!N389*SUM($Y$10:$AE$10)/7,IF(AND($M$1=2007,'Calculation sheet'!$AQ389="2005-2012"),'Result 2005-2012'!N389*SUM($Z$10:$AE$10)/6,IF(AND($M$1=2008,'Calculation sheet'!$AQ389="2005-2012"),'Result 2005-2012'!N389*SUM($AA$10:$AE$10)/5,IF(AND($M$1=2009,'Calculation sheet'!$AQ389="2005-2012"),'Result 2005-2012'!N389*SUM($AB$10:$AE$10)/4,IF(AND($M$1=2010,'Calculation sheet'!$AQ389="2005-2012"),'Result 2005-2012'!N389*SUM($AC$10:$AE$10)/3,IF(AND($M$1=2011,'Calculation sheet'!$AQ389="2005-2012"),'Result 2005-2012'!N389*SUM($AD$10:$AE$10)/2,IF(AND($M$1=2012,'Calculation sheet'!$AQ389="2005-2012"),'Result 2005-2012'!N389*$AE$10,IF(AND($M$1=2006,'Calculation sheet'!$AQ389="1999-2012"),'Result 2005-2012'!N389*SUM($Y$16:$AE$16)/7,IF(AND($M$1=2007,'Calculation sheet'!$AQ389="1999-2012"),'Result 2005-2012'!N389*SUM($Z$16:$AE$16)/6,IF(AND($M$1=2008,'Calculation sheet'!$AQ389="1999-2012"),'Result 2005-2012'!N389*SUM($AA$16:$AE$16)/5,IF(AND($M$1=2009,'Calculation sheet'!$AQ389="1999-2012"),'Result 2005-2012'!N389*SUM($AB$16:$AE$16)/4,IF(AND($M$1=2010,'Calculation sheet'!$AQ389="1999-2012"),'Result 2005-2012'!N389*SUM($AC$16:$AE$16)/3,IF(AND($M$1=2011,'Calculation sheet'!$AQ389="1999-2012"),'Result 2005-2012'!N389*SUM($AD$16:$AE$16)/2,IF(AND($M$1=2012,'Calculation sheet'!$AQ389="1999-2012"),'Result 2005-2012'!N389*$AE$16,""))))))))))))))))</f>
        <v/>
      </c>
      <c r="O389" s="12" t="str">
        <f>IF('Result 2005-2012'!$R389="","",IF($M$1=2005,'Result 2005-2012'!O389,IF(AND($M$1=2006,'Calculation sheet'!$AQ389="2005-2012"),'Result 2005-2012'!O389*SUM($Y$10:$AE$10)/7,IF(AND($M$1=2007,'Calculation sheet'!$AQ389="2005-2012"),'Result 2005-2012'!O389*SUM($Z$10:$AE$10)/6,IF(AND($M$1=2008,'Calculation sheet'!$AQ389="2005-2012"),'Result 2005-2012'!O389*SUM($AA$10:$AE$10)/5,IF(AND($M$1=2009,'Calculation sheet'!$AQ389="2005-2012"),'Result 2005-2012'!O389*SUM($AB$10:$AE$10)/4,IF(AND($M$1=2010,'Calculation sheet'!$AQ389="2005-2012"),'Result 2005-2012'!O389*SUM($AC$10:$AE$10)/3,IF(AND($M$1=2011,'Calculation sheet'!$AQ389="2005-2012"),'Result 2005-2012'!O389*SUM($AD$10:$AE$10)/2,IF(AND($M$1=2012,'Calculation sheet'!$AQ389="2005-2012"),'Result 2005-2012'!O389*$AE$10,IF(AND($M$1=2006,'Calculation sheet'!$AQ389="1999-2012"),'Result 2005-2012'!O389*SUM($Y$16:$AE$16)/7,IF(AND($M$1=2007,'Calculation sheet'!$AQ389="1999-2012"),'Result 2005-2012'!O389*SUM($Z$16:$AE$16)/6,IF(AND($M$1=2008,'Calculation sheet'!$AQ389="1999-2012"),'Result 2005-2012'!O389*SUM($AA$16:$AE$16)/5,IF(AND($M$1=2009,'Calculation sheet'!$AQ389="1999-2012"),'Result 2005-2012'!O389*SUM($AB$16:$AE$16)/4,IF(AND($M$1=2010,'Calculation sheet'!$AQ389="1999-2012"),'Result 2005-2012'!O389*SUM($AC$16:$AE$16)/3,IF(AND($M$1=2011,'Calculation sheet'!$AQ389="1999-2012"),'Result 2005-2012'!O389*SUM($AD$16:$AE$16)/2,IF(AND($M$1=2012,'Calculation sheet'!$AQ389="1999-2012"),'Result 2005-2012'!O389*$AE$16,""))))))))))))))))</f>
        <v/>
      </c>
      <c r="P389" s="12" t="str">
        <f>IF('Result 2005-2012'!$R389="","",IF($M$1=2005,'Result 2005-2012'!P389,IF(AND($M$1=2006,'Calculation sheet'!$AQ389="2005-2012"),'Result 2005-2012'!P389*SUM($Y$11:$AE$11)/7,IF(AND($M$1=2007,'Calculation sheet'!$AQ389="2005-2012"),'Result 2005-2012'!P389*SUM($Z$11:$AE$11)/6,IF(AND($M$1=2008,'Calculation sheet'!$AQ389="2005-2012"),'Result 2005-2012'!P389*SUM($AA$11:$AE$11)/5,IF(AND($M$1=2009,'Calculation sheet'!$AQ389="2005-2012"),'Result 2005-2012'!P389*SUM($AB$11:$AE$11)/4,IF(AND($M$1=2010,'Calculation sheet'!$AQ389="2005-2012"),'Result 2005-2012'!P389*SUM($AC$11:$AE$11)/3,IF(AND($M$1=2011,'Calculation sheet'!$AQ389="2005-2012"),'Result 2005-2012'!P389*SUM($AD$11:$AE$11)/2,IF(AND($M$1=2012,'Calculation sheet'!$AQ389="2005-2012"),'Result 2005-2012'!P389*$AE$11,IF(AND($M$1=2006,'Calculation sheet'!$AQ389="1999-2012"),'Result 2005-2012'!P389*SUM($Y$16:$AE$16)/7,IF(AND($M$1=2007,'Calculation sheet'!$AQ389="1999-2012"),'Result 2005-2012'!P389*SUM($Z$16:$AE$16)/6,IF(AND($M$1=2008,'Calculation sheet'!$AQ389="1999-2012"),'Result 2005-2012'!P389*SUM($AA$16:$AE$16)/5,IF(AND($M$1=2009,'Calculation sheet'!$AQ389="1999-2012"),'Result 2005-2012'!P389*SUM($AB$16:$AE$16)/4,IF(AND($M$1=2010,'Calculation sheet'!$AQ389="1999-2012"),'Result 2005-2012'!P389*SUM($AC$16:$AE$16)/3,IF(AND($M$1=2011,'Calculation sheet'!$AQ389="1999-2012"),'Result 2005-2012'!P389*SUM($AD$16:$AE$16)/2,IF(AND($M$1=2012,'Calculation sheet'!$AQ389="1999-2012"),'Result 2005-2012'!P389*$AE$16,""))))))))))))))))</f>
        <v/>
      </c>
      <c r="Q389" s="12" t="str">
        <f t="shared" si="18"/>
        <v/>
      </c>
      <c r="R389" s="14" t="str">
        <f t="shared" si="19"/>
        <v/>
      </c>
    </row>
    <row r="390" spans="1:18" x14ac:dyDescent="0.3">
      <c r="A390" s="4" t="str">
        <f>IF('Input data'!A405="","",'Input data'!A405)</f>
        <v/>
      </c>
      <c r="B390" s="4" t="str">
        <f>IF('Input data'!B405="","",'Input data'!B405)</f>
        <v/>
      </c>
      <c r="C390" s="4" t="str">
        <f>IF('Input data'!C405="","",'Input data'!C405)</f>
        <v/>
      </c>
      <c r="D390" s="4" t="str">
        <f>IF('Input data'!D405="","",'Input data'!D405)</f>
        <v/>
      </c>
      <c r="E390" s="4" t="str">
        <f>IF('Input data'!E405="","",'Input data'!E405)</f>
        <v/>
      </c>
      <c r="F390" s="4" t="str">
        <f>IF('Input data'!F405="","",'Input data'!F405)</f>
        <v/>
      </c>
      <c r="G390" s="4">
        <f>IF('Input data'!G405="","",'Input data'!G405)</f>
        <v>0</v>
      </c>
      <c r="H390" s="4" t="str">
        <f>IF('Input data'!H405&gt;0.5,'Input data'!H405,"")</f>
        <v/>
      </c>
      <c r="I390" s="4" t="str">
        <f>IF('Input data'!I405="","",'Input data'!I405)</f>
        <v/>
      </c>
      <c r="J390" s="12" t="str">
        <f>IF('Result 2005-2012'!$R390="","",IF($M$1=2005,'Result 2005-2012'!J390,IF(AND($M$1=2006,'Calculation sheet'!$AQ390="2005-2012"),'Result 2005-2012'!J390*SUM($Y$7:$AE$7)/7,IF(AND($M$1=2007,'Calculation sheet'!$AQ390="2005-2012"),'Result 2005-2012'!J390*SUM($Z$7:$AE$7)/6,IF(AND($M$1=2008,'Calculation sheet'!$AQ390="2005-2012"),'Result 2005-2012'!J390*SUM($AA$7:$AE$7)/5,IF(AND($M$1=2009,'Calculation sheet'!$AQ390="2005-2012"),'Result 2005-2012'!J390*SUM($AB$7:$AE$7)/4,IF(AND($M$1=2010,'Calculation sheet'!$AQ390="2005-2012"),'Result 2005-2012'!J390*SUM($AC$7:$AE$7)/3,IF(AND($M$1=2011,'Calculation sheet'!$AQ390="2005-2012"),'Result 2005-2012'!J390*SUM($AD$7:$AE$7)/2,IF(AND($M$1=2012,'Calculation sheet'!$AQ390="2005-2012"),'Result 2005-2012'!J390*$AE$7,IF(AND($M$1=2006,'Calculation sheet'!$AQ390="1999-2012"),'Result 2005-2012'!J390*SUM($Y$16:$AE$16)/7,IF(AND($M$1=2007,'Calculation sheet'!$AQ390="1999-2012"),'Result 2005-2012'!J390*SUM($Z$16:$AE$16)/6,IF(AND($M$1=2008,'Calculation sheet'!$AQ390="1999-2012"),'Result 2005-2012'!J390*SUM($AA$16:$AE$16)/5,IF(AND($M$1=2009,'Calculation sheet'!$AQ390="1999-2012"),'Result 2005-2012'!J390*SUM($AB$16:$AE$16)/4,IF(AND($M$1=2010,'Calculation sheet'!$AQ390="1999-2012"),'Result 2005-2012'!J390*SUM($AC$16:$AE$16)/3,IF(AND($M$1=2011,'Calculation sheet'!$AQ390="1999-2012"),'Result 2005-2012'!J390*SUM($AD$16:$AE$16)/2,IF(AND($M$1=2012,'Calculation sheet'!$AQ390="1999-2012"),'Result 2005-2012'!J390*$AE$16,""))))))))))))))))</f>
        <v/>
      </c>
      <c r="K390" s="12" t="str">
        <f>IF('Result 2005-2012'!$R390="","",IF($M$1=2005,'Result 2005-2012'!K390,IF(AND($M$1=2006,'Calculation sheet'!$AQ390="2005-2012"),'Result 2005-2012'!K390*SUM($Y$8:$AE$8)/7,IF(AND($M$1=2007,'Calculation sheet'!$AQ390="2005-2012"),'Result 2005-2012'!K390*SUM($Z$8:$AE$8)/6,IF(AND($M$1=2008,'Calculation sheet'!$AQ390="2005-2012"),'Result 2005-2012'!K390*SUM($AA$8:$AE$8)/5,IF(AND($M$1=2009,'Calculation sheet'!$AQ390="2005-2012"),'Result 2005-2012'!K390*SUM($AB$8:$AE$8)/4,IF(AND($M$1=2010,'Calculation sheet'!$AQ390="2005-2012"),'Result 2005-2012'!K390*SUM($AC$8:$AE$8)/3,IF(AND($M$1=2011,'Calculation sheet'!$AQ390="2005-2012"),'Result 2005-2012'!K390*SUM($AD$8:$AE$8)/2,IF(AND($M$1=2012,'Calculation sheet'!$AQ390="2005-2012"),'Result 2005-2012'!K390*$AE$8,IF(AND($M$1=2006,'Calculation sheet'!$AQ390="1999-2012"),'Result 2005-2012'!K390*SUM($Y$17:$AE$17)/7,IF(AND($M$1=2007,'Calculation sheet'!$AQ390="1999-2012"),'Result 2005-2012'!K390*SUM($Z$17:$AE$17)/6,IF(AND($M$1=2008,'Calculation sheet'!$AQ390="1999-2012"),'Result 2005-2012'!K390*SUM($AA$17:$AE$17)/5,IF(AND($M$1=2009,'Calculation sheet'!$AQ390="1999-2012"),'Result 2005-2012'!K390*SUM($AB$17:$AE$17)/4,IF(AND($M$1=2010,'Calculation sheet'!$AQ390="1999-2012"),'Result 2005-2012'!K390*SUM($AC$17:$AE$17)/3,IF(AND($M$1=2011,'Calculation sheet'!$AQ390="1999-2012"),'Result 2005-2012'!K390*SUM($AD$17:$AE$17)/2,IF(AND($M$1=2012,'Calculation sheet'!$AQ390="1999-2012"),'Result 2005-2012'!K390*$AE$17,""))))))))))))))))</f>
        <v/>
      </c>
      <c r="L390" s="12" t="str">
        <f>IF('Result 2005-2012'!$R390="","",IF($M$1=2005,'Result 2005-2012'!L390,IF(AND($M$1=2006,'Calculation sheet'!$AQ390="2005-2012"),'Result 2005-2012'!L390*SUM($Y$9:$AE$9)/7,IF(AND($M$1=2007,'Calculation sheet'!$AQ390="2005-2012"),'Result 2005-2012'!L390*SUM($Z$9:$AE$9)/6,IF(AND($M$1=2008,'Calculation sheet'!$AQ390="2005-2012"),'Result 2005-2012'!L390*SUM($AA$9:$AE$9)/5,IF(AND($M$1=2009,'Calculation sheet'!$AQ390="2005-2012"),'Result 2005-2012'!L390*SUM($AB$9:$AE$9)/4,IF(AND($M$1=2010,'Calculation sheet'!$AQ390="2005-2012"),'Result 2005-2012'!L390*SUM($AC$9:$AE$9)/3,IF(AND($M$1=2011,'Calculation sheet'!$AQ390="2005-2012"),'Result 2005-2012'!L390*SUM($AD$9:$AE$9)/2,IF(AND($M$1=2012,'Calculation sheet'!$AQ390="2005-2012"),'Result 2005-2012'!L390*$AE$9,IF(AND($M$1=2006,'Calculation sheet'!$AQ390="1999-2012"),'Result 2005-2012'!L390*SUM($Y$18:$AE$18)/7,IF(AND($M$1=2007,'Calculation sheet'!$AQ390="1999-2012"),'Result 2005-2012'!L390*SUM($Z$18:$AE$18)/6,IF(AND($M$1=2008,'Calculation sheet'!$AQ390="1999-2012"),'Result 2005-2012'!L390*SUM($AA$18:$AE$18)/5,IF(AND($M$1=2009,'Calculation sheet'!$AQ390="1999-2012"),'Result 2005-2012'!L390*SUM($AB$18:$AE$18)/4,IF(AND($M$1=2010,'Calculation sheet'!$AQ390="1999-2012"),'Result 2005-2012'!L390*SUM($AC$18:$AE$18)/3,IF(AND($M$1=2011,'Calculation sheet'!$AQ390="1999-2012"),'Result 2005-2012'!L390*SUM($AD$18:$AE$18)/2,IF(AND($M$1=2012,'Calculation sheet'!$AQ390="1999-2012"),'Result 2005-2012'!L390*$AE$18,""))))))))))))))))</f>
        <v/>
      </c>
      <c r="M390" s="12" t="str">
        <f t="shared" si="17"/>
        <v/>
      </c>
      <c r="N390" s="12" t="str">
        <f>IF('Result 2005-2012'!$R390="","",IF($M$1=2005,'Result 2005-2012'!N390,IF(AND($M$1=2006,'Calculation sheet'!$AQ390="2005-2012"),'Result 2005-2012'!N390*SUM($Y$10:$AE$10)/7,IF(AND($M$1=2007,'Calculation sheet'!$AQ390="2005-2012"),'Result 2005-2012'!N390*SUM($Z$10:$AE$10)/6,IF(AND($M$1=2008,'Calculation sheet'!$AQ390="2005-2012"),'Result 2005-2012'!N390*SUM($AA$10:$AE$10)/5,IF(AND($M$1=2009,'Calculation sheet'!$AQ390="2005-2012"),'Result 2005-2012'!N390*SUM($AB$10:$AE$10)/4,IF(AND($M$1=2010,'Calculation sheet'!$AQ390="2005-2012"),'Result 2005-2012'!N390*SUM($AC$10:$AE$10)/3,IF(AND($M$1=2011,'Calculation sheet'!$AQ390="2005-2012"),'Result 2005-2012'!N390*SUM($AD$10:$AE$10)/2,IF(AND($M$1=2012,'Calculation sheet'!$AQ390="2005-2012"),'Result 2005-2012'!N390*$AE$10,IF(AND($M$1=2006,'Calculation sheet'!$AQ390="1999-2012"),'Result 2005-2012'!N390*SUM($Y$16:$AE$16)/7,IF(AND($M$1=2007,'Calculation sheet'!$AQ390="1999-2012"),'Result 2005-2012'!N390*SUM($Z$16:$AE$16)/6,IF(AND($M$1=2008,'Calculation sheet'!$AQ390="1999-2012"),'Result 2005-2012'!N390*SUM($AA$16:$AE$16)/5,IF(AND($M$1=2009,'Calculation sheet'!$AQ390="1999-2012"),'Result 2005-2012'!N390*SUM($AB$16:$AE$16)/4,IF(AND($M$1=2010,'Calculation sheet'!$AQ390="1999-2012"),'Result 2005-2012'!N390*SUM($AC$16:$AE$16)/3,IF(AND($M$1=2011,'Calculation sheet'!$AQ390="1999-2012"),'Result 2005-2012'!N390*SUM($AD$16:$AE$16)/2,IF(AND($M$1=2012,'Calculation sheet'!$AQ390="1999-2012"),'Result 2005-2012'!N390*$AE$16,""))))))))))))))))</f>
        <v/>
      </c>
      <c r="O390" s="12" t="str">
        <f>IF('Result 2005-2012'!$R390="","",IF($M$1=2005,'Result 2005-2012'!O390,IF(AND($M$1=2006,'Calculation sheet'!$AQ390="2005-2012"),'Result 2005-2012'!O390*SUM($Y$10:$AE$10)/7,IF(AND($M$1=2007,'Calculation sheet'!$AQ390="2005-2012"),'Result 2005-2012'!O390*SUM($Z$10:$AE$10)/6,IF(AND($M$1=2008,'Calculation sheet'!$AQ390="2005-2012"),'Result 2005-2012'!O390*SUM($AA$10:$AE$10)/5,IF(AND($M$1=2009,'Calculation sheet'!$AQ390="2005-2012"),'Result 2005-2012'!O390*SUM($AB$10:$AE$10)/4,IF(AND($M$1=2010,'Calculation sheet'!$AQ390="2005-2012"),'Result 2005-2012'!O390*SUM($AC$10:$AE$10)/3,IF(AND($M$1=2011,'Calculation sheet'!$AQ390="2005-2012"),'Result 2005-2012'!O390*SUM($AD$10:$AE$10)/2,IF(AND($M$1=2012,'Calculation sheet'!$AQ390="2005-2012"),'Result 2005-2012'!O390*$AE$10,IF(AND($M$1=2006,'Calculation sheet'!$AQ390="1999-2012"),'Result 2005-2012'!O390*SUM($Y$16:$AE$16)/7,IF(AND($M$1=2007,'Calculation sheet'!$AQ390="1999-2012"),'Result 2005-2012'!O390*SUM($Z$16:$AE$16)/6,IF(AND($M$1=2008,'Calculation sheet'!$AQ390="1999-2012"),'Result 2005-2012'!O390*SUM($AA$16:$AE$16)/5,IF(AND($M$1=2009,'Calculation sheet'!$AQ390="1999-2012"),'Result 2005-2012'!O390*SUM($AB$16:$AE$16)/4,IF(AND($M$1=2010,'Calculation sheet'!$AQ390="1999-2012"),'Result 2005-2012'!O390*SUM($AC$16:$AE$16)/3,IF(AND($M$1=2011,'Calculation sheet'!$AQ390="1999-2012"),'Result 2005-2012'!O390*SUM($AD$16:$AE$16)/2,IF(AND($M$1=2012,'Calculation sheet'!$AQ390="1999-2012"),'Result 2005-2012'!O390*$AE$16,""))))))))))))))))</f>
        <v/>
      </c>
      <c r="P390" s="12" t="str">
        <f>IF('Result 2005-2012'!$R390="","",IF($M$1=2005,'Result 2005-2012'!P390,IF(AND($M$1=2006,'Calculation sheet'!$AQ390="2005-2012"),'Result 2005-2012'!P390*SUM($Y$11:$AE$11)/7,IF(AND($M$1=2007,'Calculation sheet'!$AQ390="2005-2012"),'Result 2005-2012'!P390*SUM($Z$11:$AE$11)/6,IF(AND($M$1=2008,'Calculation sheet'!$AQ390="2005-2012"),'Result 2005-2012'!P390*SUM($AA$11:$AE$11)/5,IF(AND($M$1=2009,'Calculation sheet'!$AQ390="2005-2012"),'Result 2005-2012'!P390*SUM($AB$11:$AE$11)/4,IF(AND($M$1=2010,'Calculation sheet'!$AQ390="2005-2012"),'Result 2005-2012'!P390*SUM($AC$11:$AE$11)/3,IF(AND($M$1=2011,'Calculation sheet'!$AQ390="2005-2012"),'Result 2005-2012'!P390*SUM($AD$11:$AE$11)/2,IF(AND($M$1=2012,'Calculation sheet'!$AQ390="2005-2012"),'Result 2005-2012'!P390*$AE$11,IF(AND($M$1=2006,'Calculation sheet'!$AQ390="1999-2012"),'Result 2005-2012'!P390*SUM($Y$16:$AE$16)/7,IF(AND($M$1=2007,'Calculation sheet'!$AQ390="1999-2012"),'Result 2005-2012'!P390*SUM($Z$16:$AE$16)/6,IF(AND($M$1=2008,'Calculation sheet'!$AQ390="1999-2012"),'Result 2005-2012'!P390*SUM($AA$16:$AE$16)/5,IF(AND($M$1=2009,'Calculation sheet'!$AQ390="1999-2012"),'Result 2005-2012'!P390*SUM($AB$16:$AE$16)/4,IF(AND($M$1=2010,'Calculation sheet'!$AQ390="1999-2012"),'Result 2005-2012'!P390*SUM($AC$16:$AE$16)/3,IF(AND($M$1=2011,'Calculation sheet'!$AQ390="1999-2012"),'Result 2005-2012'!P390*SUM($AD$16:$AE$16)/2,IF(AND($M$1=2012,'Calculation sheet'!$AQ390="1999-2012"),'Result 2005-2012'!P390*$AE$16,""))))))))))))))))</f>
        <v/>
      </c>
      <c r="Q390" s="12" t="str">
        <f t="shared" si="18"/>
        <v/>
      </c>
      <c r="R390" s="14" t="str">
        <f t="shared" si="19"/>
        <v/>
      </c>
    </row>
    <row r="391" spans="1:18" x14ac:dyDescent="0.3">
      <c r="A391" s="4" t="str">
        <f>IF('Input data'!A406="","",'Input data'!A406)</f>
        <v/>
      </c>
      <c r="B391" s="4" t="str">
        <f>IF('Input data'!B406="","",'Input data'!B406)</f>
        <v/>
      </c>
      <c r="C391" s="4" t="str">
        <f>IF('Input data'!C406="","",'Input data'!C406)</f>
        <v/>
      </c>
      <c r="D391" s="4" t="str">
        <f>IF('Input data'!D406="","",'Input data'!D406)</f>
        <v/>
      </c>
      <c r="E391" s="4" t="str">
        <f>IF('Input data'!E406="","",'Input data'!E406)</f>
        <v/>
      </c>
      <c r="F391" s="4" t="str">
        <f>IF('Input data'!F406="","",'Input data'!F406)</f>
        <v/>
      </c>
      <c r="G391" s="4">
        <f>IF('Input data'!G406="","",'Input data'!G406)</f>
        <v>0</v>
      </c>
      <c r="H391" s="4" t="str">
        <f>IF('Input data'!H406&gt;0.5,'Input data'!H406,"")</f>
        <v/>
      </c>
      <c r="I391" s="4" t="str">
        <f>IF('Input data'!I406="","",'Input data'!I406)</f>
        <v/>
      </c>
      <c r="J391" s="12" t="str">
        <f>IF('Result 2005-2012'!$R391="","",IF($M$1=2005,'Result 2005-2012'!J391,IF(AND($M$1=2006,'Calculation sheet'!$AQ391="2005-2012"),'Result 2005-2012'!J391*SUM($Y$7:$AE$7)/7,IF(AND($M$1=2007,'Calculation sheet'!$AQ391="2005-2012"),'Result 2005-2012'!J391*SUM($Z$7:$AE$7)/6,IF(AND($M$1=2008,'Calculation sheet'!$AQ391="2005-2012"),'Result 2005-2012'!J391*SUM($AA$7:$AE$7)/5,IF(AND($M$1=2009,'Calculation sheet'!$AQ391="2005-2012"),'Result 2005-2012'!J391*SUM($AB$7:$AE$7)/4,IF(AND($M$1=2010,'Calculation sheet'!$AQ391="2005-2012"),'Result 2005-2012'!J391*SUM($AC$7:$AE$7)/3,IF(AND($M$1=2011,'Calculation sheet'!$AQ391="2005-2012"),'Result 2005-2012'!J391*SUM($AD$7:$AE$7)/2,IF(AND($M$1=2012,'Calculation sheet'!$AQ391="2005-2012"),'Result 2005-2012'!J391*$AE$7,IF(AND($M$1=2006,'Calculation sheet'!$AQ391="1999-2012"),'Result 2005-2012'!J391*SUM($Y$16:$AE$16)/7,IF(AND($M$1=2007,'Calculation sheet'!$AQ391="1999-2012"),'Result 2005-2012'!J391*SUM($Z$16:$AE$16)/6,IF(AND($M$1=2008,'Calculation sheet'!$AQ391="1999-2012"),'Result 2005-2012'!J391*SUM($AA$16:$AE$16)/5,IF(AND($M$1=2009,'Calculation sheet'!$AQ391="1999-2012"),'Result 2005-2012'!J391*SUM($AB$16:$AE$16)/4,IF(AND($M$1=2010,'Calculation sheet'!$AQ391="1999-2012"),'Result 2005-2012'!J391*SUM($AC$16:$AE$16)/3,IF(AND($M$1=2011,'Calculation sheet'!$AQ391="1999-2012"),'Result 2005-2012'!J391*SUM($AD$16:$AE$16)/2,IF(AND($M$1=2012,'Calculation sheet'!$AQ391="1999-2012"),'Result 2005-2012'!J391*$AE$16,""))))))))))))))))</f>
        <v/>
      </c>
      <c r="K391" s="12" t="str">
        <f>IF('Result 2005-2012'!$R391="","",IF($M$1=2005,'Result 2005-2012'!K391,IF(AND($M$1=2006,'Calculation sheet'!$AQ391="2005-2012"),'Result 2005-2012'!K391*SUM($Y$8:$AE$8)/7,IF(AND($M$1=2007,'Calculation sheet'!$AQ391="2005-2012"),'Result 2005-2012'!K391*SUM($Z$8:$AE$8)/6,IF(AND($M$1=2008,'Calculation sheet'!$AQ391="2005-2012"),'Result 2005-2012'!K391*SUM($AA$8:$AE$8)/5,IF(AND($M$1=2009,'Calculation sheet'!$AQ391="2005-2012"),'Result 2005-2012'!K391*SUM($AB$8:$AE$8)/4,IF(AND($M$1=2010,'Calculation sheet'!$AQ391="2005-2012"),'Result 2005-2012'!K391*SUM($AC$8:$AE$8)/3,IF(AND($M$1=2011,'Calculation sheet'!$AQ391="2005-2012"),'Result 2005-2012'!K391*SUM($AD$8:$AE$8)/2,IF(AND($M$1=2012,'Calculation sheet'!$AQ391="2005-2012"),'Result 2005-2012'!K391*$AE$8,IF(AND($M$1=2006,'Calculation sheet'!$AQ391="1999-2012"),'Result 2005-2012'!K391*SUM($Y$17:$AE$17)/7,IF(AND($M$1=2007,'Calculation sheet'!$AQ391="1999-2012"),'Result 2005-2012'!K391*SUM($Z$17:$AE$17)/6,IF(AND($M$1=2008,'Calculation sheet'!$AQ391="1999-2012"),'Result 2005-2012'!K391*SUM($AA$17:$AE$17)/5,IF(AND($M$1=2009,'Calculation sheet'!$AQ391="1999-2012"),'Result 2005-2012'!K391*SUM($AB$17:$AE$17)/4,IF(AND($M$1=2010,'Calculation sheet'!$AQ391="1999-2012"),'Result 2005-2012'!K391*SUM($AC$17:$AE$17)/3,IF(AND($M$1=2011,'Calculation sheet'!$AQ391="1999-2012"),'Result 2005-2012'!K391*SUM($AD$17:$AE$17)/2,IF(AND($M$1=2012,'Calculation sheet'!$AQ391="1999-2012"),'Result 2005-2012'!K391*$AE$17,""))))))))))))))))</f>
        <v/>
      </c>
      <c r="L391" s="12" t="str">
        <f>IF('Result 2005-2012'!$R391="","",IF($M$1=2005,'Result 2005-2012'!L391,IF(AND($M$1=2006,'Calculation sheet'!$AQ391="2005-2012"),'Result 2005-2012'!L391*SUM($Y$9:$AE$9)/7,IF(AND($M$1=2007,'Calculation sheet'!$AQ391="2005-2012"),'Result 2005-2012'!L391*SUM($Z$9:$AE$9)/6,IF(AND($M$1=2008,'Calculation sheet'!$AQ391="2005-2012"),'Result 2005-2012'!L391*SUM($AA$9:$AE$9)/5,IF(AND($M$1=2009,'Calculation sheet'!$AQ391="2005-2012"),'Result 2005-2012'!L391*SUM($AB$9:$AE$9)/4,IF(AND($M$1=2010,'Calculation sheet'!$AQ391="2005-2012"),'Result 2005-2012'!L391*SUM($AC$9:$AE$9)/3,IF(AND($M$1=2011,'Calculation sheet'!$AQ391="2005-2012"),'Result 2005-2012'!L391*SUM($AD$9:$AE$9)/2,IF(AND($M$1=2012,'Calculation sheet'!$AQ391="2005-2012"),'Result 2005-2012'!L391*$AE$9,IF(AND($M$1=2006,'Calculation sheet'!$AQ391="1999-2012"),'Result 2005-2012'!L391*SUM($Y$18:$AE$18)/7,IF(AND($M$1=2007,'Calculation sheet'!$AQ391="1999-2012"),'Result 2005-2012'!L391*SUM($Z$18:$AE$18)/6,IF(AND($M$1=2008,'Calculation sheet'!$AQ391="1999-2012"),'Result 2005-2012'!L391*SUM($AA$18:$AE$18)/5,IF(AND($M$1=2009,'Calculation sheet'!$AQ391="1999-2012"),'Result 2005-2012'!L391*SUM($AB$18:$AE$18)/4,IF(AND($M$1=2010,'Calculation sheet'!$AQ391="1999-2012"),'Result 2005-2012'!L391*SUM($AC$18:$AE$18)/3,IF(AND($M$1=2011,'Calculation sheet'!$AQ391="1999-2012"),'Result 2005-2012'!L391*SUM($AD$18:$AE$18)/2,IF(AND($M$1=2012,'Calculation sheet'!$AQ391="1999-2012"),'Result 2005-2012'!L391*$AE$18,""))))))))))))))))</f>
        <v/>
      </c>
      <c r="M391" s="12" t="str">
        <f t="shared" ref="M391:M454" si="20">IF(SUM(J391:L391)&gt;0,SUM(J391:L391),"")</f>
        <v/>
      </c>
      <c r="N391" s="12" t="str">
        <f>IF('Result 2005-2012'!$R391="","",IF($M$1=2005,'Result 2005-2012'!N391,IF(AND($M$1=2006,'Calculation sheet'!$AQ391="2005-2012"),'Result 2005-2012'!N391*SUM($Y$10:$AE$10)/7,IF(AND($M$1=2007,'Calculation sheet'!$AQ391="2005-2012"),'Result 2005-2012'!N391*SUM($Z$10:$AE$10)/6,IF(AND($M$1=2008,'Calculation sheet'!$AQ391="2005-2012"),'Result 2005-2012'!N391*SUM($AA$10:$AE$10)/5,IF(AND($M$1=2009,'Calculation sheet'!$AQ391="2005-2012"),'Result 2005-2012'!N391*SUM($AB$10:$AE$10)/4,IF(AND($M$1=2010,'Calculation sheet'!$AQ391="2005-2012"),'Result 2005-2012'!N391*SUM($AC$10:$AE$10)/3,IF(AND($M$1=2011,'Calculation sheet'!$AQ391="2005-2012"),'Result 2005-2012'!N391*SUM($AD$10:$AE$10)/2,IF(AND($M$1=2012,'Calculation sheet'!$AQ391="2005-2012"),'Result 2005-2012'!N391*$AE$10,IF(AND($M$1=2006,'Calculation sheet'!$AQ391="1999-2012"),'Result 2005-2012'!N391*SUM($Y$16:$AE$16)/7,IF(AND($M$1=2007,'Calculation sheet'!$AQ391="1999-2012"),'Result 2005-2012'!N391*SUM($Z$16:$AE$16)/6,IF(AND($M$1=2008,'Calculation sheet'!$AQ391="1999-2012"),'Result 2005-2012'!N391*SUM($AA$16:$AE$16)/5,IF(AND($M$1=2009,'Calculation sheet'!$AQ391="1999-2012"),'Result 2005-2012'!N391*SUM($AB$16:$AE$16)/4,IF(AND($M$1=2010,'Calculation sheet'!$AQ391="1999-2012"),'Result 2005-2012'!N391*SUM($AC$16:$AE$16)/3,IF(AND($M$1=2011,'Calculation sheet'!$AQ391="1999-2012"),'Result 2005-2012'!N391*SUM($AD$16:$AE$16)/2,IF(AND($M$1=2012,'Calculation sheet'!$AQ391="1999-2012"),'Result 2005-2012'!N391*$AE$16,""))))))))))))))))</f>
        <v/>
      </c>
      <c r="O391" s="12" t="str">
        <f>IF('Result 2005-2012'!$R391="","",IF($M$1=2005,'Result 2005-2012'!O391,IF(AND($M$1=2006,'Calculation sheet'!$AQ391="2005-2012"),'Result 2005-2012'!O391*SUM($Y$10:$AE$10)/7,IF(AND($M$1=2007,'Calculation sheet'!$AQ391="2005-2012"),'Result 2005-2012'!O391*SUM($Z$10:$AE$10)/6,IF(AND($M$1=2008,'Calculation sheet'!$AQ391="2005-2012"),'Result 2005-2012'!O391*SUM($AA$10:$AE$10)/5,IF(AND($M$1=2009,'Calculation sheet'!$AQ391="2005-2012"),'Result 2005-2012'!O391*SUM($AB$10:$AE$10)/4,IF(AND($M$1=2010,'Calculation sheet'!$AQ391="2005-2012"),'Result 2005-2012'!O391*SUM($AC$10:$AE$10)/3,IF(AND($M$1=2011,'Calculation sheet'!$AQ391="2005-2012"),'Result 2005-2012'!O391*SUM($AD$10:$AE$10)/2,IF(AND($M$1=2012,'Calculation sheet'!$AQ391="2005-2012"),'Result 2005-2012'!O391*$AE$10,IF(AND($M$1=2006,'Calculation sheet'!$AQ391="1999-2012"),'Result 2005-2012'!O391*SUM($Y$16:$AE$16)/7,IF(AND($M$1=2007,'Calculation sheet'!$AQ391="1999-2012"),'Result 2005-2012'!O391*SUM($Z$16:$AE$16)/6,IF(AND($M$1=2008,'Calculation sheet'!$AQ391="1999-2012"),'Result 2005-2012'!O391*SUM($AA$16:$AE$16)/5,IF(AND($M$1=2009,'Calculation sheet'!$AQ391="1999-2012"),'Result 2005-2012'!O391*SUM($AB$16:$AE$16)/4,IF(AND($M$1=2010,'Calculation sheet'!$AQ391="1999-2012"),'Result 2005-2012'!O391*SUM($AC$16:$AE$16)/3,IF(AND($M$1=2011,'Calculation sheet'!$AQ391="1999-2012"),'Result 2005-2012'!O391*SUM($AD$16:$AE$16)/2,IF(AND($M$1=2012,'Calculation sheet'!$AQ391="1999-2012"),'Result 2005-2012'!O391*$AE$16,""))))))))))))))))</f>
        <v/>
      </c>
      <c r="P391" s="12" t="str">
        <f>IF('Result 2005-2012'!$R391="","",IF($M$1=2005,'Result 2005-2012'!P391,IF(AND($M$1=2006,'Calculation sheet'!$AQ391="2005-2012"),'Result 2005-2012'!P391*SUM($Y$11:$AE$11)/7,IF(AND($M$1=2007,'Calculation sheet'!$AQ391="2005-2012"),'Result 2005-2012'!P391*SUM($Z$11:$AE$11)/6,IF(AND($M$1=2008,'Calculation sheet'!$AQ391="2005-2012"),'Result 2005-2012'!P391*SUM($AA$11:$AE$11)/5,IF(AND($M$1=2009,'Calculation sheet'!$AQ391="2005-2012"),'Result 2005-2012'!P391*SUM($AB$11:$AE$11)/4,IF(AND($M$1=2010,'Calculation sheet'!$AQ391="2005-2012"),'Result 2005-2012'!P391*SUM($AC$11:$AE$11)/3,IF(AND($M$1=2011,'Calculation sheet'!$AQ391="2005-2012"),'Result 2005-2012'!P391*SUM($AD$11:$AE$11)/2,IF(AND($M$1=2012,'Calculation sheet'!$AQ391="2005-2012"),'Result 2005-2012'!P391*$AE$11,IF(AND($M$1=2006,'Calculation sheet'!$AQ391="1999-2012"),'Result 2005-2012'!P391*SUM($Y$16:$AE$16)/7,IF(AND($M$1=2007,'Calculation sheet'!$AQ391="1999-2012"),'Result 2005-2012'!P391*SUM($Z$16:$AE$16)/6,IF(AND($M$1=2008,'Calculation sheet'!$AQ391="1999-2012"),'Result 2005-2012'!P391*SUM($AA$16:$AE$16)/5,IF(AND($M$1=2009,'Calculation sheet'!$AQ391="1999-2012"),'Result 2005-2012'!P391*SUM($AB$16:$AE$16)/4,IF(AND($M$1=2010,'Calculation sheet'!$AQ391="1999-2012"),'Result 2005-2012'!P391*SUM($AC$16:$AE$16)/3,IF(AND($M$1=2011,'Calculation sheet'!$AQ391="1999-2012"),'Result 2005-2012'!P391*SUM($AD$16:$AE$16)/2,IF(AND($M$1=2012,'Calculation sheet'!$AQ391="1999-2012"),'Result 2005-2012'!P391*$AE$16,""))))))))))))))))</f>
        <v/>
      </c>
      <c r="Q391" s="12" t="str">
        <f t="shared" ref="Q391:Q454" si="21">IF(SUM(N391:P391)&gt;0,SUM(N391:P391),"")</f>
        <v/>
      </c>
      <c r="R391" s="14" t="str">
        <f t="shared" ref="R391:R454" si="22">IF(M391="","",18609867*N391+3188341*O391+480261*P391+697929*(J391+K391))</f>
        <v/>
      </c>
    </row>
    <row r="392" spans="1:18" x14ac:dyDescent="0.3">
      <c r="A392" s="4" t="str">
        <f>IF('Input data'!A407="","",'Input data'!A407)</f>
        <v/>
      </c>
      <c r="B392" s="4" t="str">
        <f>IF('Input data'!B407="","",'Input data'!B407)</f>
        <v/>
      </c>
      <c r="C392" s="4" t="str">
        <f>IF('Input data'!C407="","",'Input data'!C407)</f>
        <v/>
      </c>
      <c r="D392" s="4" t="str">
        <f>IF('Input data'!D407="","",'Input data'!D407)</f>
        <v/>
      </c>
      <c r="E392" s="4" t="str">
        <f>IF('Input data'!E407="","",'Input data'!E407)</f>
        <v/>
      </c>
      <c r="F392" s="4" t="str">
        <f>IF('Input data'!F407="","",'Input data'!F407)</f>
        <v/>
      </c>
      <c r="G392" s="4">
        <f>IF('Input data'!G407="","",'Input data'!G407)</f>
        <v>0</v>
      </c>
      <c r="H392" s="4" t="str">
        <f>IF('Input data'!H407&gt;0.5,'Input data'!H407,"")</f>
        <v/>
      </c>
      <c r="I392" s="4" t="str">
        <f>IF('Input data'!I407="","",'Input data'!I407)</f>
        <v/>
      </c>
      <c r="J392" s="12" t="str">
        <f>IF('Result 2005-2012'!$R392="","",IF($M$1=2005,'Result 2005-2012'!J392,IF(AND($M$1=2006,'Calculation sheet'!$AQ392="2005-2012"),'Result 2005-2012'!J392*SUM($Y$7:$AE$7)/7,IF(AND($M$1=2007,'Calculation sheet'!$AQ392="2005-2012"),'Result 2005-2012'!J392*SUM($Z$7:$AE$7)/6,IF(AND($M$1=2008,'Calculation sheet'!$AQ392="2005-2012"),'Result 2005-2012'!J392*SUM($AA$7:$AE$7)/5,IF(AND($M$1=2009,'Calculation sheet'!$AQ392="2005-2012"),'Result 2005-2012'!J392*SUM($AB$7:$AE$7)/4,IF(AND($M$1=2010,'Calculation sheet'!$AQ392="2005-2012"),'Result 2005-2012'!J392*SUM($AC$7:$AE$7)/3,IF(AND($M$1=2011,'Calculation sheet'!$AQ392="2005-2012"),'Result 2005-2012'!J392*SUM($AD$7:$AE$7)/2,IF(AND($M$1=2012,'Calculation sheet'!$AQ392="2005-2012"),'Result 2005-2012'!J392*$AE$7,IF(AND($M$1=2006,'Calculation sheet'!$AQ392="1999-2012"),'Result 2005-2012'!J392*SUM($Y$16:$AE$16)/7,IF(AND($M$1=2007,'Calculation sheet'!$AQ392="1999-2012"),'Result 2005-2012'!J392*SUM($Z$16:$AE$16)/6,IF(AND($M$1=2008,'Calculation sheet'!$AQ392="1999-2012"),'Result 2005-2012'!J392*SUM($AA$16:$AE$16)/5,IF(AND($M$1=2009,'Calculation sheet'!$AQ392="1999-2012"),'Result 2005-2012'!J392*SUM($AB$16:$AE$16)/4,IF(AND($M$1=2010,'Calculation sheet'!$AQ392="1999-2012"),'Result 2005-2012'!J392*SUM($AC$16:$AE$16)/3,IF(AND($M$1=2011,'Calculation sheet'!$AQ392="1999-2012"),'Result 2005-2012'!J392*SUM($AD$16:$AE$16)/2,IF(AND($M$1=2012,'Calculation sheet'!$AQ392="1999-2012"),'Result 2005-2012'!J392*$AE$16,""))))))))))))))))</f>
        <v/>
      </c>
      <c r="K392" s="12" t="str">
        <f>IF('Result 2005-2012'!$R392="","",IF($M$1=2005,'Result 2005-2012'!K392,IF(AND($M$1=2006,'Calculation sheet'!$AQ392="2005-2012"),'Result 2005-2012'!K392*SUM($Y$8:$AE$8)/7,IF(AND($M$1=2007,'Calculation sheet'!$AQ392="2005-2012"),'Result 2005-2012'!K392*SUM($Z$8:$AE$8)/6,IF(AND($M$1=2008,'Calculation sheet'!$AQ392="2005-2012"),'Result 2005-2012'!K392*SUM($AA$8:$AE$8)/5,IF(AND($M$1=2009,'Calculation sheet'!$AQ392="2005-2012"),'Result 2005-2012'!K392*SUM($AB$8:$AE$8)/4,IF(AND($M$1=2010,'Calculation sheet'!$AQ392="2005-2012"),'Result 2005-2012'!K392*SUM($AC$8:$AE$8)/3,IF(AND($M$1=2011,'Calculation sheet'!$AQ392="2005-2012"),'Result 2005-2012'!K392*SUM($AD$8:$AE$8)/2,IF(AND($M$1=2012,'Calculation sheet'!$AQ392="2005-2012"),'Result 2005-2012'!K392*$AE$8,IF(AND($M$1=2006,'Calculation sheet'!$AQ392="1999-2012"),'Result 2005-2012'!K392*SUM($Y$17:$AE$17)/7,IF(AND($M$1=2007,'Calculation sheet'!$AQ392="1999-2012"),'Result 2005-2012'!K392*SUM($Z$17:$AE$17)/6,IF(AND($M$1=2008,'Calculation sheet'!$AQ392="1999-2012"),'Result 2005-2012'!K392*SUM($AA$17:$AE$17)/5,IF(AND($M$1=2009,'Calculation sheet'!$AQ392="1999-2012"),'Result 2005-2012'!K392*SUM($AB$17:$AE$17)/4,IF(AND($M$1=2010,'Calculation sheet'!$AQ392="1999-2012"),'Result 2005-2012'!K392*SUM($AC$17:$AE$17)/3,IF(AND($M$1=2011,'Calculation sheet'!$AQ392="1999-2012"),'Result 2005-2012'!K392*SUM($AD$17:$AE$17)/2,IF(AND($M$1=2012,'Calculation sheet'!$AQ392="1999-2012"),'Result 2005-2012'!K392*$AE$17,""))))))))))))))))</f>
        <v/>
      </c>
      <c r="L392" s="12" t="str">
        <f>IF('Result 2005-2012'!$R392="","",IF($M$1=2005,'Result 2005-2012'!L392,IF(AND($M$1=2006,'Calculation sheet'!$AQ392="2005-2012"),'Result 2005-2012'!L392*SUM($Y$9:$AE$9)/7,IF(AND($M$1=2007,'Calculation sheet'!$AQ392="2005-2012"),'Result 2005-2012'!L392*SUM($Z$9:$AE$9)/6,IF(AND($M$1=2008,'Calculation sheet'!$AQ392="2005-2012"),'Result 2005-2012'!L392*SUM($AA$9:$AE$9)/5,IF(AND($M$1=2009,'Calculation sheet'!$AQ392="2005-2012"),'Result 2005-2012'!L392*SUM($AB$9:$AE$9)/4,IF(AND($M$1=2010,'Calculation sheet'!$AQ392="2005-2012"),'Result 2005-2012'!L392*SUM($AC$9:$AE$9)/3,IF(AND($M$1=2011,'Calculation sheet'!$AQ392="2005-2012"),'Result 2005-2012'!L392*SUM($AD$9:$AE$9)/2,IF(AND($M$1=2012,'Calculation sheet'!$AQ392="2005-2012"),'Result 2005-2012'!L392*$AE$9,IF(AND($M$1=2006,'Calculation sheet'!$AQ392="1999-2012"),'Result 2005-2012'!L392*SUM($Y$18:$AE$18)/7,IF(AND($M$1=2007,'Calculation sheet'!$AQ392="1999-2012"),'Result 2005-2012'!L392*SUM($Z$18:$AE$18)/6,IF(AND($M$1=2008,'Calculation sheet'!$AQ392="1999-2012"),'Result 2005-2012'!L392*SUM($AA$18:$AE$18)/5,IF(AND($M$1=2009,'Calculation sheet'!$AQ392="1999-2012"),'Result 2005-2012'!L392*SUM($AB$18:$AE$18)/4,IF(AND($M$1=2010,'Calculation sheet'!$AQ392="1999-2012"),'Result 2005-2012'!L392*SUM($AC$18:$AE$18)/3,IF(AND($M$1=2011,'Calculation sheet'!$AQ392="1999-2012"),'Result 2005-2012'!L392*SUM($AD$18:$AE$18)/2,IF(AND($M$1=2012,'Calculation sheet'!$AQ392="1999-2012"),'Result 2005-2012'!L392*$AE$18,""))))))))))))))))</f>
        <v/>
      </c>
      <c r="M392" s="12" t="str">
        <f t="shared" si="20"/>
        <v/>
      </c>
      <c r="N392" s="12" t="str">
        <f>IF('Result 2005-2012'!$R392="","",IF($M$1=2005,'Result 2005-2012'!N392,IF(AND($M$1=2006,'Calculation sheet'!$AQ392="2005-2012"),'Result 2005-2012'!N392*SUM($Y$10:$AE$10)/7,IF(AND($M$1=2007,'Calculation sheet'!$AQ392="2005-2012"),'Result 2005-2012'!N392*SUM($Z$10:$AE$10)/6,IF(AND($M$1=2008,'Calculation sheet'!$AQ392="2005-2012"),'Result 2005-2012'!N392*SUM($AA$10:$AE$10)/5,IF(AND($M$1=2009,'Calculation sheet'!$AQ392="2005-2012"),'Result 2005-2012'!N392*SUM($AB$10:$AE$10)/4,IF(AND($M$1=2010,'Calculation sheet'!$AQ392="2005-2012"),'Result 2005-2012'!N392*SUM($AC$10:$AE$10)/3,IF(AND($M$1=2011,'Calculation sheet'!$AQ392="2005-2012"),'Result 2005-2012'!N392*SUM($AD$10:$AE$10)/2,IF(AND($M$1=2012,'Calculation sheet'!$AQ392="2005-2012"),'Result 2005-2012'!N392*$AE$10,IF(AND($M$1=2006,'Calculation sheet'!$AQ392="1999-2012"),'Result 2005-2012'!N392*SUM($Y$16:$AE$16)/7,IF(AND($M$1=2007,'Calculation sheet'!$AQ392="1999-2012"),'Result 2005-2012'!N392*SUM($Z$16:$AE$16)/6,IF(AND($M$1=2008,'Calculation sheet'!$AQ392="1999-2012"),'Result 2005-2012'!N392*SUM($AA$16:$AE$16)/5,IF(AND($M$1=2009,'Calculation sheet'!$AQ392="1999-2012"),'Result 2005-2012'!N392*SUM($AB$16:$AE$16)/4,IF(AND($M$1=2010,'Calculation sheet'!$AQ392="1999-2012"),'Result 2005-2012'!N392*SUM($AC$16:$AE$16)/3,IF(AND($M$1=2011,'Calculation sheet'!$AQ392="1999-2012"),'Result 2005-2012'!N392*SUM($AD$16:$AE$16)/2,IF(AND($M$1=2012,'Calculation sheet'!$AQ392="1999-2012"),'Result 2005-2012'!N392*$AE$16,""))))))))))))))))</f>
        <v/>
      </c>
      <c r="O392" s="12" t="str">
        <f>IF('Result 2005-2012'!$R392="","",IF($M$1=2005,'Result 2005-2012'!O392,IF(AND($M$1=2006,'Calculation sheet'!$AQ392="2005-2012"),'Result 2005-2012'!O392*SUM($Y$10:$AE$10)/7,IF(AND($M$1=2007,'Calculation sheet'!$AQ392="2005-2012"),'Result 2005-2012'!O392*SUM($Z$10:$AE$10)/6,IF(AND($M$1=2008,'Calculation sheet'!$AQ392="2005-2012"),'Result 2005-2012'!O392*SUM($AA$10:$AE$10)/5,IF(AND($M$1=2009,'Calculation sheet'!$AQ392="2005-2012"),'Result 2005-2012'!O392*SUM($AB$10:$AE$10)/4,IF(AND($M$1=2010,'Calculation sheet'!$AQ392="2005-2012"),'Result 2005-2012'!O392*SUM($AC$10:$AE$10)/3,IF(AND($M$1=2011,'Calculation sheet'!$AQ392="2005-2012"),'Result 2005-2012'!O392*SUM($AD$10:$AE$10)/2,IF(AND($M$1=2012,'Calculation sheet'!$AQ392="2005-2012"),'Result 2005-2012'!O392*$AE$10,IF(AND($M$1=2006,'Calculation sheet'!$AQ392="1999-2012"),'Result 2005-2012'!O392*SUM($Y$16:$AE$16)/7,IF(AND($M$1=2007,'Calculation sheet'!$AQ392="1999-2012"),'Result 2005-2012'!O392*SUM($Z$16:$AE$16)/6,IF(AND($M$1=2008,'Calculation sheet'!$AQ392="1999-2012"),'Result 2005-2012'!O392*SUM($AA$16:$AE$16)/5,IF(AND($M$1=2009,'Calculation sheet'!$AQ392="1999-2012"),'Result 2005-2012'!O392*SUM($AB$16:$AE$16)/4,IF(AND($M$1=2010,'Calculation sheet'!$AQ392="1999-2012"),'Result 2005-2012'!O392*SUM($AC$16:$AE$16)/3,IF(AND($M$1=2011,'Calculation sheet'!$AQ392="1999-2012"),'Result 2005-2012'!O392*SUM($AD$16:$AE$16)/2,IF(AND($M$1=2012,'Calculation sheet'!$AQ392="1999-2012"),'Result 2005-2012'!O392*$AE$16,""))))))))))))))))</f>
        <v/>
      </c>
      <c r="P392" s="12" t="str">
        <f>IF('Result 2005-2012'!$R392="","",IF($M$1=2005,'Result 2005-2012'!P392,IF(AND($M$1=2006,'Calculation sheet'!$AQ392="2005-2012"),'Result 2005-2012'!P392*SUM($Y$11:$AE$11)/7,IF(AND($M$1=2007,'Calculation sheet'!$AQ392="2005-2012"),'Result 2005-2012'!P392*SUM($Z$11:$AE$11)/6,IF(AND($M$1=2008,'Calculation sheet'!$AQ392="2005-2012"),'Result 2005-2012'!P392*SUM($AA$11:$AE$11)/5,IF(AND($M$1=2009,'Calculation sheet'!$AQ392="2005-2012"),'Result 2005-2012'!P392*SUM($AB$11:$AE$11)/4,IF(AND($M$1=2010,'Calculation sheet'!$AQ392="2005-2012"),'Result 2005-2012'!P392*SUM($AC$11:$AE$11)/3,IF(AND($M$1=2011,'Calculation sheet'!$AQ392="2005-2012"),'Result 2005-2012'!P392*SUM($AD$11:$AE$11)/2,IF(AND($M$1=2012,'Calculation sheet'!$AQ392="2005-2012"),'Result 2005-2012'!P392*$AE$11,IF(AND($M$1=2006,'Calculation sheet'!$AQ392="1999-2012"),'Result 2005-2012'!P392*SUM($Y$16:$AE$16)/7,IF(AND($M$1=2007,'Calculation sheet'!$AQ392="1999-2012"),'Result 2005-2012'!P392*SUM($Z$16:$AE$16)/6,IF(AND($M$1=2008,'Calculation sheet'!$AQ392="1999-2012"),'Result 2005-2012'!P392*SUM($AA$16:$AE$16)/5,IF(AND($M$1=2009,'Calculation sheet'!$AQ392="1999-2012"),'Result 2005-2012'!P392*SUM($AB$16:$AE$16)/4,IF(AND($M$1=2010,'Calculation sheet'!$AQ392="1999-2012"),'Result 2005-2012'!P392*SUM($AC$16:$AE$16)/3,IF(AND($M$1=2011,'Calculation sheet'!$AQ392="1999-2012"),'Result 2005-2012'!P392*SUM($AD$16:$AE$16)/2,IF(AND($M$1=2012,'Calculation sheet'!$AQ392="1999-2012"),'Result 2005-2012'!P392*$AE$16,""))))))))))))))))</f>
        <v/>
      </c>
      <c r="Q392" s="12" t="str">
        <f t="shared" si="21"/>
        <v/>
      </c>
      <c r="R392" s="14" t="str">
        <f t="shared" si="22"/>
        <v/>
      </c>
    </row>
    <row r="393" spans="1:18" x14ac:dyDescent="0.3">
      <c r="A393" s="4" t="str">
        <f>IF('Input data'!A408="","",'Input data'!A408)</f>
        <v/>
      </c>
      <c r="B393" s="4" t="str">
        <f>IF('Input data'!B408="","",'Input data'!B408)</f>
        <v/>
      </c>
      <c r="C393" s="4" t="str">
        <f>IF('Input data'!C408="","",'Input data'!C408)</f>
        <v/>
      </c>
      <c r="D393" s="4" t="str">
        <f>IF('Input data'!D408="","",'Input data'!D408)</f>
        <v/>
      </c>
      <c r="E393" s="4" t="str">
        <f>IF('Input data'!E408="","",'Input data'!E408)</f>
        <v/>
      </c>
      <c r="F393" s="4" t="str">
        <f>IF('Input data'!F408="","",'Input data'!F408)</f>
        <v/>
      </c>
      <c r="G393" s="4">
        <f>IF('Input data'!G408="","",'Input data'!G408)</f>
        <v>0</v>
      </c>
      <c r="H393" s="4" t="str">
        <f>IF('Input data'!H408&gt;0.5,'Input data'!H408,"")</f>
        <v/>
      </c>
      <c r="I393" s="4" t="str">
        <f>IF('Input data'!I408="","",'Input data'!I408)</f>
        <v/>
      </c>
      <c r="J393" s="12" t="str">
        <f>IF('Result 2005-2012'!$R393="","",IF($M$1=2005,'Result 2005-2012'!J393,IF(AND($M$1=2006,'Calculation sheet'!$AQ393="2005-2012"),'Result 2005-2012'!J393*SUM($Y$7:$AE$7)/7,IF(AND($M$1=2007,'Calculation sheet'!$AQ393="2005-2012"),'Result 2005-2012'!J393*SUM($Z$7:$AE$7)/6,IF(AND($M$1=2008,'Calculation sheet'!$AQ393="2005-2012"),'Result 2005-2012'!J393*SUM($AA$7:$AE$7)/5,IF(AND($M$1=2009,'Calculation sheet'!$AQ393="2005-2012"),'Result 2005-2012'!J393*SUM($AB$7:$AE$7)/4,IF(AND($M$1=2010,'Calculation sheet'!$AQ393="2005-2012"),'Result 2005-2012'!J393*SUM($AC$7:$AE$7)/3,IF(AND($M$1=2011,'Calculation sheet'!$AQ393="2005-2012"),'Result 2005-2012'!J393*SUM($AD$7:$AE$7)/2,IF(AND($M$1=2012,'Calculation sheet'!$AQ393="2005-2012"),'Result 2005-2012'!J393*$AE$7,IF(AND($M$1=2006,'Calculation sheet'!$AQ393="1999-2012"),'Result 2005-2012'!J393*SUM($Y$16:$AE$16)/7,IF(AND($M$1=2007,'Calculation sheet'!$AQ393="1999-2012"),'Result 2005-2012'!J393*SUM($Z$16:$AE$16)/6,IF(AND($M$1=2008,'Calculation sheet'!$AQ393="1999-2012"),'Result 2005-2012'!J393*SUM($AA$16:$AE$16)/5,IF(AND($M$1=2009,'Calculation sheet'!$AQ393="1999-2012"),'Result 2005-2012'!J393*SUM($AB$16:$AE$16)/4,IF(AND($M$1=2010,'Calculation sheet'!$AQ393="1999-2012"),'Result 2005-2012'!J393*SUM($AC$16:$AE$16)/3,IF(AND($M$1=2011,'Calculation sheet'!$AQ393="1999-2012"),'Result 2005-2012'!J393*SUM($AD$16:$AE$16)/2,IF(AND($M$1=2012,'Calculation sheet'!$AQ393="1999-2012"),'Result 2005-2012'!J393*$AE$16,""))))))))))))))))</f>
        <v/>
      </c>
      <c r="K393" s="12" t="str">
        <f>IF('Result 2005-2012'!$R393="","",IF($M$1=2005,'Result 2005-2012'!K393,IF(AND($M$1=2006,'Calculation sheet'!$AQ393="2005-2012"),'Result 2005-2012'!K393*SUM($Y$8:$AE$8)/7,IF(AND($M$1=2007,'Calculation sheet'!$AQ393="2005-2012"),'Result 2005-2012'!K393*SUM($Z$8:$AE$8)/6,IF(AND($M$1=2008,'Calculation sheet'!$AQ393="2005-2012"),'Result 2005-2012'!K393*SUM($AA$8:$AE$8)/5,IF(AND($M$1=2009,'Calculation sheet'!$AQ393="2005-2012"),'Result 2005-2012'!K393*SUM($AB$8:$AE$8)/4,IF(AND($M$1=2010,'Calculation sheet'!$AQ393="2005-2012"),'Result 2005-2012'!K393*SUM($AC$8:$AE$8)/3,IF(AND($M$1=2011,'Calculation sheet'!$AQ393="2005-2012"),'Result 2005-2012'!K393*SUM($AD$8:$AE$8)/2,IF(AND($M$1=2012,'Calculation sheet'!$AQ393="2005-2012"),'Result 2005-2012'!K393*$AE$8,IF(AND($M$1=2006,'Calculation sheet'!$AQ393="1999-2012"),'Result 2005-2012'!K393*SUM($Y$17:$AE$17)/7,IF(AND($M$1=2007,'Calculation sheet'!$AQ393="1999-2012"),'Result 2005-2012'!K393*SUM($Z$17:$AE$17)/6,IF(AND($M$1=2008,'Calculation sheet'!$AQ393="1999-2012"),'Result 2005-2012'!K393*SUM($AA$17:$AE$17)/5,IF(AND($M$1=2009,'Calculation sheet'!$AQ393="1999-2012"),'Result 2005-2012'!K393*SUM($AB$17:$AE$17)/4,IF(AND($M$1=2010,'Calculation sheet'!$AQ393="1999-2012"),'Result 2005-2012'!K393*SUM($AC$17:$AE$17)/3,IF(AND($M$1=2011,'Calculation sheet'!$AQ393="1999-2012"),'Result 2005-2012'!K393*SUM($AD$17:$AE$17)/2,IF(AND($M$1=2012,'Calculation sheet'!$AQ393="1999-2012"),'Result 2005-2012'!K393*$AE$17,""))))))))))))))))</f>
        <v/>
      </c>
      <c r="L393" s="12" t="str">
        <f>IF('Result 2005-2012'!$R393="","",IF($M$1=2005,'Result 2005-2012'!L393,IF(AND($M$1=2006,'Calculation sheet'!$AQ393="2005-2012"),'Result 2005-2012'!L393*SUM($Y$9:$AE$9)/7,IF(AND($M$1=2007,'Calculation sheet'!$AQ393="2005-2012"),'Result 2005-2012'!L393*SUM($Z$9:$AE$9)/6,IF(AND($M$1=2008,'Calculation sheet'!$AQ393="2005-2012"),'Result 2005-2012'!L393*SUM($AA$9:$AE$9)/5,IF(AND($M$1=2009,'Calculation sheet'!$AQ393="2005-2012"),'Result 2005-2012'!L393*SUM($AB$9:$AE$9)/4,IF(AND($M$1=2010,'Calculation sheet'!$AQ393="2005-2012"),'Result 2005-2012'!L393*SUM($AC$9:$AE$9)/3,IF(AND($M$1=2011,'Calculation sheet'!$AQ393="2005-2012"),'Result 2005-2012'!L393*SUM($AD$9:$AE$9)/2,IF(AND($M$1=2012,'Calculation sheet'!$AQ393="2005-2012"),'Result 2005-2012'!L393*$AE$9,IF(AND($M$1=2006,'Calculation sheet'!$AQ393="1999-2012"),'Result 2005-2012'!L393*SUM($Y$18:$AE$18)/7,IF(AND($M$1=2007,'Calculation sheet'!$AQ393="1999-2012"),'Result 2005-2012'!L393*SUM($Z$18:$AE$18)/6,IF(AND($M$1=2008,'Calculation sheet'!$AQ393="1999-2012"),'Result 2005-2012'!L393*SUM($AA$18:$AE$18)/5,IF(AND($M$1=2009,'Calculation sheet'!$AQ393="1999-2012"),'Result 2005-2012'!L393*SUM($AB$18:$AE$18)/4,IF(AND($M$1=2010,'Calculation sheet'!$AQ393="1999-2012"),'Result 2005-2012'!L393*SUM($AC$18:$AE$18)/3,IF(AND($M$1=2011,'Calculation sheet'!$AQ393="1999-2012"),'Result 2005-2012'!L393*SUM($AD$18:$AE$18)/2,IF(AND($M$1=2012,'Calculation sheet'!$AQ393="1999-2012"),'Result 2005-2012'!L393*$AE$18,""))))))))))))))))</f>
        <v/>
      </c>
      <c r="M393" s="12" t="str">
        <f t="shared" si="20"/>
        <v/>
      </c>
      <c r="N393" s="12" t="str">
        <f>IF('Result 2005-2012'!$R393="","",IF($M$1=2005,'Result 2005-2012'!N393,IF(AND($M$1=2006,'Calculation sheet'!$AQ393="2005-2012"),'Result 2005-2012'!N393*SUM($Y$10:$AE$10)/7,IF(AND($M$1=2007,'Calculation sheet'!$AQ393="2005-2012"),'Result 2005-2012'!N393*SUM($Z$10:$AE$10)/6,IF(AND($M$1=2008,'Calculation sheet'!$AQ393="2005-2012"),'Result 2005-2012'!N393*SUM($AA$10:$AE$10)/5,IF(AND($M$1=2009,'Calculation sheet'!$AQ393="2005-2012"),'Result 2005-2012'!N393*SUM($AB$10:$AE$10)/4,IF(AND($M$1=2010,'Calculation sheet'!$AQ393="2005-2012"),'Result 2005-2012'!N393*SUM($AC$10:$AE$10)/3,IF(AND($M$1=2011,'Calculation sheet'!$AQ393="2005-2012"),'Result 2005-2012'!N393*SUM($AD$10:$AE$10)/2,IF(AND($M$1=2012,'Calculation sheet'!$AQ393="2005-2012"),'Result 2005-2012'!N393*$AE$10,IF(AND($M$1=2006,'Calculation sheet'!$AQ393="1999-2012"),'Result 2005-2012'!N393*SUM($Y$16:$AE$16)/7,IF(AND($M$1=2007,'Calculation sheet'!$AQ393="1999-2012"),'Result 2005-2012'!N393*SUM($Z$16:$AE$16)/6,IF(AND($M$1=2008,'Calculation sheet'!$AQ393="1999-2012"),'Result 2005-2012'!N393*SUM($AA$16:$AE$16)/5,IF(AND($M$1=2009,'Calculation sheet'!$AQ393="1999-2012"),'Result 2005-2012'!N393*SUM($AB$16:$AE$16)/4,IF(AND($M$1=2010,'Calculation sheet'!$AQ393="1999-2012"),'Result 2005-2012'!N393*SUM($AC$16:$AE$16)/3,IF(AND($M$1=2011,'Calculation sheet'!$AQ393="1999-2012"),'Result 2005-2012'!N393*SUM($AD$16:$AE$16)/2,IF(AND($M$1=2012,'Calculation sheet'!$AQ393="1999-2012"),'Result 2005-2012'!N393*$AE$16,""))))))))))))))))</f>
        <v/>
      </c>
      <c r="O393" s="12" t="str">
        <f>IF('Result 2005-2012'!$R393="","",IF($M$1=2005,'Result 2005-2012'!O393,IF(AND($M$1=2006,'Calculation sheet'!$AQ393="2005-2012"),'Result 2005-2012'!O393*SUM($Y$10:$AE$10)/7,IF(AND($M$1=2007,'Calculation sheet'!$AQ393="2005-2012"),'Result 2005-2012'!O393*SUM($Z$10:$AE$10)/6,IF(AND($M$1=2008,'Calculation sheet'!$AQ393="2005-2012"),'Result 2005-2012'!O393*SUM($AA$10:$AE$10)/5,IF(AND($M$1=2009,'Calculation sheet'!$AQ393="2005-2012"),'Result 2005-2012'!O393*SUM($AB$10:$AE$10)/4,IF(AND($M$1=2010,'Calculation sheet'!$AQ393="2005-2012"),'Result 2005-2012'!O393*SUM($AC$10:$AE$10)/3,IF(AND($M$1=2011,'Calculation sheet'!$AQ393="2005-2012"),'Result 2005-2012'!O393*SUM($AD$10:$AE$10)/2,IF(AND($M$1=2012,'Calculation sheet'!$AQ393="2005-2012"),'Result 2005-2012'!O393*$AE$10,IF(AND($M$1=2006,'Calculation sheet'!$AQ393="1999-2012"),'Result 2005-2012'!O393*SUM($Y$16:$AE$16)/7,IF(AND($M$1=2007,'Calculation sheet'!$AQ393="1999-2012"),'Result 2005-2012'!O393*SUM($Z$16:$AE$16)/6,IF(AND($M$1=2008,'Calculation sheet'!$AQ393="1999-2012"),'Result 2005-2012'!O393*SUM($AA$16:$AE$16)/5,IF(AND($M$1=2009,'Calculation sheet'!$AQ393="1999-2012"),'Result 2005-2012'!O393*SUM($AB$16:$AE$16)/4,IF(AND($M$1=2010,'Calculation sheet'!$AQ393="1999-2012"),'Result 2005-2012'!O393*SUM($AC$16:$AE$16)/3,IF(AND($M$1=2011,'Calculation sheet'!$AQ393="1999-2012"),'Result 2005-2012'!O393*SUM($AD$16:$AE$16)/2,IF(AND($M$1=2012,'Calculation sheet'!$AQ393="1999-2012"),'Result 2005-2012'!O393*$AE$16,""))))))))))))))))</f>
        <v/>
      </c>
      <c r="P393" s="12" t="str">
        <f>IF('Result 2005-2012'!$R393="","",IF($M$1=2005,'Result 2005-2012'!P393,IF(AND($M$1=2006,'Calculation sheet'!$AQ393="2005-2012"),'Result 2005-2012'!P393*SUM($Y$11:$AE$11)/7,IF(AND($M$1=2007,'Calculation sheet'!$AQ393="2005-2012"),'Result 2005-2012'!P393*SUM($Z$11:$AE$11)/6,IF(AND($M$1=2008,'Calculation sheet'!$AQ393="2005-2012"),'Result 2005-2012'!P393*SUM($AA$11:$AE$11)/5,IF(AND($M$1=2009,'Calculation sheet'!$AQ393="2005-2012"),'Result 2005-2012'!P393*SUM($AB$11:$AE$11)/4,IF(AND($M$1=2010,'Calculation sheet'!$AQ393="2005-2012"),'Result 2005-2012'!P393*SUM($AC$11:$AE$11)/3,IF(AND($M$1=2011,'Calculation sheet'!$AQ393="2005-2012"),'Result 2005-2012'!P393*SUM($AD$11:$AE$11)/2,IF(AND($M$1=2012,'Calculation sheet'!$AQ393="2005-2012"),'Result 2005-2012'!P393*$AE$11,IF(AND($M$1=2006,'Calculation sheet'!$AQ393="1999-2012"),'Result 2005-2012'!P393*SUM($Y$16:$AE$16)/7,IF(AND($M$1=2007,'Calculation sheet'!$AQ393="1999-2012"),'Result 2005-2012'!P393*SUM($Z$16:$AE$16)/6,IF(AND($M$1=2008,'Calculation sheet'!$AQ393="1999-2012"),'Result 2005-2012'!P393*SUM($AA$16:$AE$16)/5,IF(AND($M$1=2009,'Calculation sheet'!$AQ393="1999-2012"),'Result 2005-2012'!P393*SUM($AB$16:$AE$16)/4,IF(AND($M$1=2010,'Calculation sheet'!$AQ393="1999-2012"),'Result 2005-2012'!P393*SUM($AC$16:$AE$16)/3,IF(AND($M$1=2011,'Calculation sheet'!$AQ393="1999-2012"),'Result 2005-2012'!P393*SUM($AD$16:$AE$16)/2,IF(AND($M$1=2012,'Calculation sheet'!$AQ393="1999-2012"),'Result 2005-2012'!P393*$AE$16,""))))))))))))))))</f>
        <v/>
      </c>
      <c r="Q393" s="12" t="str">
        <f t="shared" si="21"/>
        <v/>
      </c>
      <c r="R393" s="14" t="str">
        <f t="shared" si="22"/>
        <v/>
      </c>
    </row>
    <row r="394" spans="1:18" x14ac:dyDescent="0.3">
      <c r="A394" s="4" t="str">
        <f>IF('Input data'!A409="","",'Input data'!A409)</f>
        <v/>
      </c>
      <c r="B394" s="4" t="str">
        <f>IF('Input data'!B409="","",'Input data'!B409)</f>
        <v/>
      </c>
      <c r="C394" s="4" t="str">
        <f>IF('Input data'!C409="","",'Input data'!C409)</f>
        <v/>
      </c>
      <c r="D394" s="4" t="str">
        <f>IF('Input data'!D409="","",'Input data'!D409)</f>
        <v/>
      </c>
      <c r="E394" s="4" t="str">
        <f>IF('Input data'!E409="","",'Input data'!E409)</f>
        <v/>
      </c>
      <c r="F394" s="4" t="str">
        <f>IF('Input data'!F409="","",'Input data'!F409)</f>
        <v/>
      </c>
      <c r="G394" s="4">
        <f>IF('Input data'!G409="","",'Input data'!G409)</f>
        <v>0</v>
      </c>
      <c r="H394" s="4" t="str">
        <f>IF('Input data'!H409&gt;0.5,'Input data'!H409,"")</f>
        <v/>
      </c>
      <c r="I394" s="4" t="str">
        <f>IF('Input data'!I409="","",'Input data'!I409)</f>
        <v/>
      </c>
      <c r="J394" s="12" t="str">
        <f>IF('Result 2005-2012'!$R394="","",IF($M$1=2005,'Result 2005-2012'!J394,IF(AND($M$1=2006,'Calculation sheet'!$AQ394="2005-2012"),'Result 2005-2012'!J394*SUM($Y$7:$AE$7)/7,IF(AND($M$1=2007,'Calculation sheet'!$AQ394="2005-2012"),'Result 2005-2012'!J394*SUM($Z$7:$AE$7)/6,IF(AND($M$1=2008,'Calculation sheet'!$AQ394="2005-2012"),'Result 2005-2012'!J394*SUM($AA$7:$AE$7)/5,IF(AND($M$1=2009,'Calculation sheet'!$AQ394="2005-2012"),'Result 2005-2012'!J394*SUM($AB$7:$AE$7)/4,IF(AND($M$1=2010,'Calculation sheet'!$AQ394="2005-2012"),'Result 2005-2012'!J394*SUM($AC$7:$AE$7)/3,IF(AND($M$1=2011,'Calculation sheet'!$AQ394="2005-2012"),'Result 2005-2012'!J394*SUM($AD$7:$AE$7)/2,IF(AND($M$1=2012,'Calculation sheet'!$AQ394="2005-2012"),'Result 2005-2012'!J394*$AE$7,IF(AND($M$1=2006,'Calculation sheet'!$AQ394="1999-2012"),'Result 2005-2012'!J394*SUM($Y$16:$AE$16)/7,IF(AND($M$1=2007,'Calculation sheet'!$AQ394="1999-2012"),'Result 2005-2012'!J394*SUM($Z$16:$AE$16)/6,IF(AND($M$1=2008,'Calculation sheet'!$AQ394="1999-2012"),'Result 2005-2012'!J394*SUM($AA$16:$AE$16)/5,IF(AND($M$1=2009,'Calculation sheet'!$AQ394="1999-2012"),'Result 2005-2012'!J394*SUM($AB$16:$AE$16)/4,IF(AND($M$1=2010,'Calculation sheet'!$AQ394="1999-2012"),'Result 2005-2012'!J394*SUM($AC$16:$AE$16)/3,IF(AND($M$1=2011,'Calculation sheet'!$AQ394="1999-2012"),'Result 2005-2012'!J394*SUM($AD$16:$AE$16)/2,IF(AND($M$1=2012,'Calculation sheet'!$AQ394="1999-2012"),'Result 2005-2012'!J394*$AE$16,""))))))))))))))))</f>
        <v/>
      </c>
      <c r="K394" s="12" t="str">
        <f>IF('Result 2005-2012'!$R394="","",IF($M$1=2005,'Result 2005-2012'!K394,IF(AND($M$1=2006,'Calculation sheet'!$AQ394="2005-2012"),'Result 2005-2012'!K394*SUM($Y$8:$AE$8)/7,IF(AND($M$1=2007,'Calculation sheet'!$AQ394="2005-2012"),'Result 2005-2012'!K394*SUM($Z$8:$AE$8)/6,IF(AND($M$1=2008,'Calculation sheet'!$AQ394="2005-2012"),'Result 2005-2012'!K394*SUM($AA$8:$AE$8)/5,IF(AND($M$1=2009,'Calculation sheet'!$AQ394="2005-2012"),'Result 2005-2012'!K394*SUM($AB$8:$AE$8)/4,IF(AND($M$1=2010,'Calculation sheet'!$AQ394="2005-2012"),'Result 2005-2012'!K394*SUM($AC$8:$AE$8)/3,IF(AND($M$1=2011,'Calculation sheet'!$AQ394="2005-2012"),'Result 2005-2012'!K394*SUM($AD$8:$AE$8)/2,IF(AND($M$1=2012,'Calculation sheet'!$AQ394="2005-2012"),'Result 2005-2012'!K394*$AE$8,IF(AND($M$1=2006,'Calculation sheet'!$AQ394="1999-2012"),'Result 2005-2012'!K394*SUM($Y$17:$AE$17)/7,IF(AND($M$1=2007,'Calculation sheet'!$AQ394="1999-2012"),'Result 2005-2012'!K394*SUM($Z$17:$AE$17)/6,IF(AND($M$1=2008,'Calculation sheet'!$AQ394="1999-2012"),'Result 2005-2012'!K394*SUM($AA$17:$AE$17)/5,IF(AND($M$1=2009,'Calculation sheet'!$AQ394="1999-2012"),'Result 2005-2012'!K394*SUM($AB$17:$AE$17)/4,IF(AND($M$1=2010,'Calculation sheet'!$AQ394="1999-2012"),'Result 2005-2012'!K394*SUM($AC$17:$AE$17)/3,IF(AND($M$1=2011,'Calculation sheet'!$AQ394="1999-2012"),'Result 2005-2012'!K394*SUM($AD$17:$AE$17)/2,IF(AND($M$1=2012,'Calculation sheet'!$AQ394="1999-2012"),'Result 2005-2012'!K394*$AE$17,""))))))))))))))))</f>
        <v/>
      </c>
      <c r="L394" s="12" t="str">
        <f>IF('Result 2005-2012'!$R394="","",IF($M$1=2005,'Result 2005-2012'!L394,IF(AND($M$1=2006,'Calculation sheet'!$AQ394="2005-2012"),'Result 2005-2012'!L394*SUM($Y$9:$AE$9)/7,IF(AND($M$1=2007,'Calculation sheet'!$AQ394="2005-2012"),'Result 2005-2012'!L394*SUM($Z$9:$AE$9)/6,IF(AND($M$1=2008,'Calculation sheet'!$AQ394="2005-2012"),'Result 2005-2012'!L394*SUM($AA$9:$AE$9)/5,IF(AND($M$1=2009,'Calculation sheet'!$AQ394="2005-2012"),'Result 2005-2012'!L394*SUM($AB$9:$AE$9)/4,IF(AND($M$1=2010,'Calculation sheet'!$AQ394="2005-2012"),'Result 2005-2012'!L394*SUM($AC$9:$AE$9)/3,IF(AND($M$1=2011,'Calculation sheet'!$AQ394="2005-2012"),'Result 2005-2012'!L394*SUM($AD$9:$AE$9)/2,IF(AND($M$1=2012,'Calculation sheet'!$AQ394="2005-2012"),'Result 2005-2012'!L394*$AE$9,IF(AND($M$1=2006,'Calculation sheet'!$AQ394="1999-2012"),'Result 2005-2012'!L394*SUM($Y$18:$AE$18)/7,IF(AND($M$1=2007,'Calculation sheet'!$AQ394="1999-2012"),'Result 2005-2012'!L394*SUM($Z$18:$AE$18)/6,IF(AND($M$1=2008,'Calculation sheet'!$AQ394="1999-2012"),'Result 2005-2012'!L394*SUM($AA$18:$AE$18)/5,IF(AND($M$1=2009,'Calculation sheet'!$AQ394="1999-2012"),'Result 2005-2012'!L394*SUM($AB$18:$AE$18)/4,IF(AND($M$1=2010,'Calculation sheet'!$AQ394="1999-2012"),'Result 2005-2012'!L394*SUM($AC$18:$AE$18)/3,IF(AND($M$1=2011,'Calculation sheet'!$AQ394="1999-2012"),'Result 2005-2012'!L394*SUM($AD$18:$AE$18)/2,IF(AND($M$1=2012,'Calculation sheet'!$AQ394="1999-2012"),'Result 2005-2012'!L394*$AE$18,""))))))))))))))))</f>
        <v/>
      </c>
      <c r="M394" s="12" t="str">
        <f t="shared" si="20"/>
        <v/>
      </c>
      <c r="N394" s="12" t="str">
        <f>IF('Result 2005-2012'!$R394="","",IF($M$1=2005,'Result 2005-2012'!N394,IF(AND($M$1=2006,'Calculation sheet'!$AQ394="2005-2012"),'Result 2005-2012'!N394*SUM($Y$10:$AE$10)/7,IF(AND($M$1=2007,'Calculation sheet'!$AQ394="2005-2012"),'Result 2005-2012'!N394*SUM($Z$10:$AE$10)/6,IF(AND($M$1=2008,'Calculation sheet'!$AQ394="2005-2012"),'Result 2005-2012'!N394*SUM($AA$10:$AE$10)/5,IF(AND($M$1=2009,'Calculation sheet'!$AQ394="2005-2012"),'Result 2005-2012'!N394*SUM($AB$10:$AE$10)/4,IF(AND($M$1=2010,'Calculation sheet'!$AQ394="2005-2012"),'Result 2005-2012'!N394*SUM($AC$10:$AE$10)/3,IF(AND($M$1=2011,'Calculation sheet'!$AQ394="2005-2012"),'Result 2005-2012'!N394*SUM($AD$10:$AE$10)/2,IF(AND($M$1=2012,'Calculation sheet'!$AQ394="2005-2012"),'Result 2005-2012'!N394*$AE$10,IF(AND($M$1=2006,'Calculation sheet'!$AQ394="1999-2012"),'Result 2005-2012'!N394*SUM($Y$16:$AE$16)/7,IF(AND($M$1=2007,'Calculation sheet'!$AQ394="1999-2012"),'Result 2005-2012'!N394*SUM($Z$16:$AE$16)/6,IF(AND($M$1=2008,'Calculation sheet'!$AQ394="1999-2012"),'Result 2005-2012'!N394*SUM($AA$16:$AE$16)/5,IF(AND($M$1=2009,'Calculation sheet'!$AQ394="1999-2012"),'Result 2005-2012'!N394*SUM($AB$16:$AE$16)/4,IF(AND($M$1=2010,'Calculation sheet'!$AQ394="1999-2012"),'Result 2005-2012'!N394*SUM($AC$16:$AE$16)/3,IF(AND($M$1=2011,'Calculation sheet'!$AQ394="1999-2012"),'Result 2005-2012'!N394*SUM($AD$16:$AE$16)/2,IF(AND($M$1=2012,'Calculation sheet'!$AQ394="1999-2012"),'Result 2005-2012'!N394*$AE$16,""))))))))))))))))</f>
        <v/>
      </c>
      <c r="O394" s="12" t="str">
        <f>IF('Result 2005-2012'!$R394="","",IF($M$1=2005,'Result 2005-2012'!O394,IF(AND($M$1=2006,'Calculation sheet'!$AQ394="2005-2012"),'Result 2005-2012'!O394*SUM($Y$10:$AE$10)/7,IF(AND($M$1=2007,'Calculation sheet'!$AQ394="2005-2012"),'Result 2005-2012'!O394*SUM($Z$10:$AE$10)/6,IF(AND($M$1=2008,'Calculation sheet'!$AQ394="2005-2012"),'Result 2005-2012'!O394*SUM($AA$10:$AE$10)/5,IF(AND($M$1=2009,'Calculation sheet'!$AQ394="2005-2012"),'Result 2005-2012'!O394*SUM($AB$10:$AE$10)/4,IF(AND($M$1=2010,'Calculation sheet'!$AQ394="2005-2012"),'Result 2005-2012'!O394*SUM($AC$10:$AE$10)/3,IF(AND($M$1=2011,'Calculation sheet'!$AQ394="2005-2012"),'Result 2005-2012'!O394*SUM($AD$10:$AE$10)/2,IF(AND($M$1=2012,'Calculation sheet'!$AQ394="2005-2012"),'Result 2005-2012'!O394*$AE$10,IF(AND($M$1=2006,'Calculation sheet'!$AQ394="1999-2012"),'Result 2005-2012'!O394*SUM($Y$16:$AE$16)/7,IF(AND($M$1=2007,'Calculation sheet'!$AQ394="1999-2012"),'Result 2005-2012'!O394*SUM($Z$16:$AE$16)/6,IF(AND($M$1=2008,'Calculation sheet'!$AQ394="1999-2012"),'Result 2005-2012'!O394*SUM($AA$16:$AE$16)/5,IF(AND($M$1=2009,'Calculation sheet'!$AQ394="1999-2012"),'Result 2005-2012'!O394*SUM($AB$16:$AE$16)/4,IF(AND($M$1=2010,'Calculation sheet'!$AQ394="1999-2012"),'Result 2005-2012'!O394*SUM($AC$16:$AE$16)/3,IF(AND($M$1=2011,'Calculation sheet'!$AQ394="1999-2012"),'Result 2005-2012'!O394*SUM($AD$16:$AE$16)/2,IF(AND($M$1=2012,'Calculation sheet'!$AQ394="1999-2012"),'Result 2005-2012'!O394*$AE$16,""))))))))))))))))</f>
        <v/>
      </c>
      <c r="P394" s="12" t="str">
        <f>IF('Result 2005-2012'!$R394="","",IF($M$1=2005,'Result 2005-2012'!P394,IF(AND($M$1=2006,'Calculation sheet'!$AQ394="2005-2012"),'Result 2005-2012'!P394*SUM($Y$11:$AE$11)/7,IF(AND($M$1=2007,'Calculation sheet'!$AQ394="2005-2012"),'Result 2005-2012'!P394*SUM($Z$11:$AE$11)/6,IF(AND($M$1=2008,'Calculation sheet'!$AQ394="2005-2012"),'Result 2005-2012'!P394*SUM($AA$11:$AE$11)/5,IF(AND($M$1=2009,'Calculation sheet'!$AQ394="2005-2012"),'Result 2005-2012'!P394*SUM($AB$11:$AE$11)/4,IF(AND($M$1=2010,'Calculation sheet'!$AQ394="2005-2012"),'Result 2005-2012'!P394*SUM($AC$11:$AE$11)/3,IF(AND($M$1=2011,'Calculation sheet'!$AQ394="2005-2012"),'Result 2005-2012'!P394*SUM($AD$11:$AE$11)/2,IF(AND($M$1=2012,'Calculation sheet'!$AQ394="2005-2012"),'Result 2005-2012'!P394*$AE$11,IF(AND($M$1=2006,'Calculation sheet'!$AQ394="1999-2012"),'Result 2005-2012'!P394*SUM($Y$16:$AE$16)/7,IF(AND($M$1=2007,'Calculation sheet'!$AQ394="1999-2012"),'Result 2005-2012'!P394*SUM($Z$16:$AE$16)/6,IF(AND($M$1=2008,'Calculation sheet'!$AQ394="1999-2012"),'Result 2005-2012'!P394*SUM($AA$16:$AE$16)/5,IF(AND($M$1=2009,'Calculation sheet'!$AQ394="1999-2012"),'Result 2005-2012'!P394*SUM($AB$16:$AE$16)/4,IF(AND($M$1=2010,'Calculation sheet'!$AQ394="1999-2012"),'Result 2005-2012'!P394*SUM($AC$16:$AE$16)/3,IF(AND($M$1=2011,'Calculation sheet'!$AQ394="1999-2012"),'Result 2005-2012'!P394*SUM($AD$16:$AE$16)/2,IF(AND($M$1=2012,'Calculation sheet'!$AQ394="1999-2012"),'Result 2005-2012'!P394*$AE$16,""))))))))))))))))</f>
        <v/>
      </c>
      <c r="Q394" s="12" t="str">
        <f t="shared" si="21"/>
        <v/>
      </c>
      <c r="R394" s="14" t="str">
        <f t="shared" si="22"/>
        <v/>
      </c>
    </row>
    <row r="395" spans="1:18" x14ac:dyDescent="0.3">
      <c r="A395" s="4" t="str">
        <f>IF('Input data'!A410="","",'Input data'!A410)</f>
        <v/>
      </c>
      <c r="B395" s="4" t="str">
        <f>IF('Input data'!B410="","",'Input data'!B410)</f>
        <v/>
      </c>
      <c r="C395" s="4" t="str">
        <f>IF('Input data'!C410="","",'Input data'!C410)</f>
        <v/>
      </c>
      <c r="D395" s="4" t="str">
        <f>IF('Input data'!D410="","",'Input data'!D410)</f>
        <v/>
      </c>
      <c r="E395" s="4" t="str">
        <f>IF('Input data'!E410="","",'Input data'!E410)</f>
        <v/>
      </c>
      <c r="F395" s="4" t="str">
        <f>IF('Input data'!F410="","",'Input data'!F410)</f>
        <v/>
      </c>
      <c r="G395" s="4">
        <f>IF('Input data'!G410="","",'Input data'!G410)</f>
        <v>0</v>
      </c>
      <c r="H395" s="4" t="str">
        <f>IF('Input data'!H410&gt;0.5,'Input data'!H410,"")</f>
        <v/>
      </c>
      <c r="I395" s="4" t="str">
        <f>IF('Input data'!I410="","",'Input data'!I410)</f>
        <v/>
      </c>
      <c r="J395" s="12" t="str">
        <f>IF('Result 2005-2012'!$R395="","",IF($M$1=2005,'Result 2005-2012'!J395,IF(AND($M$1=2006,'Calculation sheet'!$AQ395="2005-2012"),'Result 2005-2012'!J395*SUM($Y$7:$AE$7)/7,IF(AND($M$1=2007,'Calculation sheet'!$AQ395="2005-2012"),'Result 2005-2012'!J395*SUM($Z$7:$AE$7)/6,IF(AND($M$1=2008,'Calculation sheet'!$AQ395="2005-2012"),'Result 2005-2012'!J395*SUM($AA$7:$AE$7)/5,IF(AND($M$1=2009,'Calculation sheet'!$AQ395="2005-2012"),'Result 2005-2012'!J395*SUM($AB$7:$AE$7)/4,IF(AND($M$1=2010,'Calculation sheet'!$AQ395="2005-2012"),'Result 2005-2012'!J395*SUM($AC$7:$AE$7)/3,IF(AND($M$1=2011,'Calculation sheet'!$AQ395="2005-2012"),'Result 2005-2012'!J395*SUM($AD$7:$AE$7)/2,IF(AND($M$1=2012,'Calculation sheet'!$AQ395="2005-2012"),'Result 2005-2012'!J395*$AE$7,IF(AND($M$1=2006,'Calculation sheet'!$AQ395="1999-2012"),'Result 2005-2012'!J395*SUM($Y$16:$AE$16)/7,IF(AND($M$1=2007,'Calculation sheet'!$AQ395="1999-2012"),'Result 2005-2012'!J395*SUM($Z$16:$AE$16)/6,IF(AND($M$1=2008,'Calculation sheet'!$AQ395="1999-2012"),'Result 2005-2012'!J395*SUM($AA$16:$AE$16)/5,IF(AND($M$1=2009,'Calculation sheet'!$AQ395="1999-2012"),'Result 2005-2012'!J395*SUM($AB$16:$AE$16)/4,IF(AND($M$1=2010,'Calculation sheet'!$AQ395="1999-2012"),'Result 2005-2012'!J395*SUM($AC$16:$AE$16)/3,IF(AND($M$1=2011,'Calculation sheet'!$AQ395="1999-2012"),'Result 2005-2012'!J395*SUM($AD$16:$AE$16)/2,IF(AND($M$1=2012,'Calculation sheet'!$AQ395="1999-2012"),'Result 2005-2012'!J395*$AE$16,""))))))))))))))))</f>
        <v/>
      </c>
      <c r="K395" s="12" t="str">
        <f>IF('Result 2005-2012'!$R395="","",IF($M$1=2005,'Result 2005-2012'!K395,IF(AND($M$1=2006,'Calculation sheet'!$AQ395="2005-2012"),'Result 2005-2012'!K395*SUM($Y$8:$AE$8)/7,IF(AND($M$1=2007,'Calculation sheet'!$AQ395="2005-2012"),'Result 2005-2012'!K395*SUM($Z$8:$AE$8)/6,IF(AND($M$1=2008,'Calculation sheet'!$AQ395="2005-2012"),'Result 2005-2012'!K395*SUM($AA$8:$AE$8)/5,IF(AND($M$1=2009,'Calculation sheet'!$AQ395="2005-2012"),'Result 2005-2012'!K395*SUM($AB$8:$AE$8)/4,IF(AND($M$1=2010,'Calculation sheet'!$AQ395="2005-2012"),'Result 2005-2012'!K395*SUM($AC$8:$AE$8)/3,IF(AND($M$1=2011,'Calculation sheet'!$AQ395="2005-2012"),'Result 2005-2012'!K395*SUM($AD$8:$AE$8)/2,IF(AND($M$1=2012,'Calculation sheet'!$AQ395="2005-2012"),'Result 2005-2012'!K395*$AE$8,IF(AND($M$1=2006,'Calculation sheet'!$AQ395="1999-2012"),'Result 2005-2012'!K395*SUM($Y$17:$AE$17)/7,IF(AND($M$1=2007,'Calculation sheet'!$AQ395="1999-2012"),'Result 2005-2012'!K395*SUM($Z$17:$AE$17)/6,IF(AND($M$1=2008,'Calculation sheet'!$AQ395="1999-2012"),'Result 2005-2012'!K395*SUM($AA$17:$AE$17)/5,IF(AND($M$1=2009,'Calculation sheet'!$AQ395="1999-2012"),'Result 2005-2012'!K395*SUM($AB$17:$AE$17)/4,IF(AND($M$1=2010,'Calculation sheet'!$AQ395="1999-2012"),'Result 2005-2012'!K395*SUM($AC$17:$AE$17)/3,IF(AND($M$1=2011,'Calculation sheet'!$AQ395="1999-2012"),'Result 2005-2012'!K395*SUM($AD$17:$AE$17)/2,IF(AND($M$1=2012,'Calculation sheet'!$AQ395="1999-2012"),'Result 2005-2012'!K395*$AE$17,""))))))))))))))))</f>
        <v/>
      </c>
      <c r="L395" s="12" t="str">
        <f>IF('Result 2005-2012'!$R395="","",IF($M$1=2005,'Result 2005-2012'!L395,IF(AND($M$1=2006,'Calculation sheet'!$AQ395="2005-2012"),'Result 2005-2012'!L395*SUM($Y$9:$AE$9)/7,IF(AND($M$1=2007,'Calculation sheet'!$AQ395="2005-2012"),'Result 2005-2012'!L395*SUM($Z$9:$AE$9)/6,IF(AND($M$1=2008,'Calculation sheet'!$AQ395="2005-2012"),'Result 2005-2012'!L395*SUM($AA$9:$AE$9)/5,IF(AND($M$1=2009,'Calculation sheet'!$AQ395="2005-2012"),'Result 2005-2012'!L395*SUM($AB$9:$AE$9)/4,IF(AND($M$1=2010,'Calculation sheet'!$AQ395="2005-2012"),'Result 2005-2012'!L395*SUM($AC$9:$AE$9)/3,IF(AND($M$1=2011,'Calculation sheet'!$AQ395="2005-2012"),'Result 2005-2012'!L395*SUM($AD$9:$AE$9)/2,IF(AND($M$1=2012,'Calculation sheet'!$AQ395="2005-2012"),'Result 2005-2012'!L395*$AE$9,IF(AND($M$1=2006,'Calculation sheet'!$AQ395="1999-2012"),'Result 2005-2012'!L395*SUM($Y$18:$AE$18)/7,IF(AND($M$1=2007,'Calculation sheet'!$AQ395="1999-2012"),'Result 2005-2012'!L395*SUM($Z$18:$AE$18)/6,IF(AND($M$1=2008,'Calculation sheet'!$AQ395="1999-2012"),'Result 2005-2012'!L395*SUM($AA$18:$AE$18)/5,IF(AND($M$1=2009,'Calculation sheet'!$AQ395="1999-2012"),'Result 2005-2012'!L395*SUM($AB$18:$AE$18)/4,IF(AND($M$1=2010,'Calculation sheet'!$AQ395="1999-2012"),'Result 2005-2012'!L395*SUM($AC$18:$AE$18)/3,IF(AND($M$1=2011,'Calculation sheet'!$AQ395="1999-2012"),'Result 2005-2012'!L395*SUM($AD$18:$AE$18)/2,IF(AND($M$1=2012,'Calculation sheet'!$AQ395="1999-2012"),'Result 2005-2012'!L395*$AE$18,""))))))))))))))))</f>
        <v/>
      </c>
      <c r="M395" s="12" t="str">
        <f t="shared" si="20"/>
        <v/>
      </c>
      <c r="N395" s="12" t="str">
        <f>IF('Result 2005-2012'!$R395="","",IF($M$1=2005,'Result 2005-2012'!N395,IF(AND($M$1=2006,'Calculation sheet'!$AQ395="2005-2012"),'Result 2005-2012'!N395*SUM($Y$10:$AE$10)/7,IF(AND($M$1=2007,'Calculation sheet'!$AQ395="2005-2012"),'Result 2005-2012'!N395*SUM($Z$10:$AE$10)/6,IF(AND($M$1=2008,'Calculation sheet'!$AQ395="2005-2012"),'Result 2005-2012'!N395*SUM($AA$10:$AE$10)/5,IF(AND($M$1=2009,'Calculation sheet'!$AQ395="2005-2012"),'Result 2005-2012'!N395*SUM($AB$10:$AE$10)/4,IF(AND($M$1=2010,'Calculation sheet'!$AQ395="2005-2012"),'Result 2005-2012'!N395*SUM($AC$10:$AE$10)/3,IF(AND($M$1=2011,'Calculation sheet'!$AQ395="2005-2012"),'Result 2005-2012'!N395*SUM($AD$10:$AE$10)/2,IF(AND($M$1=2012,'Calculation sheet'!$AQ395="2005-2012"),'Result 2005-2012'!N395*$AE$10,IF(AND($M$1=2006,'Calculation sheet'!$AQ395="1999-2012"),'Result 2005-2012'!N395*SUM($Y$16:$AE$16)/7,IF(AND($M$1=2007,'Calculation sheet'!$AQ395="1999-2012"),'Result 2005-2012'!N395*SUM($Z$16:$AE$16)/6,IF(AND($M$1=2008,'Calculation sheet'!$AQ395="1999-2012"),'Result 2005-2012'!N395*SUM($AA$16:$AE$16)/5,IF(AND($M$1=2009,'Calculation sheet'!$AQ395="1999-2012"),'Result 2005-2012'!N395*SUM($AB$16:$AE$16)/4,IF(AND($M$1=2010,'Calculation sheet'!$AQ395="1999-2012"),'Result 2005-2012'!N395*SUM($AC$16:$AE$16)/3,IF(AND($M$1=2011,'Calculation sheet'!$AQ395="1999-2012"),'Result 2005-2012'!N395*SUM($AD$16:$AE$16)/2,IF(AND($M$1=2012,'Calculation sheet'!$AQ395="1999-2012"),'Result 2005-2012'!N395*$AE$16,""))))))))))))))))</f>
        <v/>
      </c>
      <c r="O395" s="12" t="str">
        <f>IF('Result 2005-2012'!$R395="","",IF($M$1=2005,'Result 2005-2012'!O395,IF(AND($M$1=2006,'Calculation sheet'!$AQ395="2005-2012"),'Result 2005-2012'!O395*SUM($Y$10:$AE$10)/7,IF(AND($M$1=2007,'Calculation sheet'!$AQ395="2005-2012"),'Result 2005-2012'!O395*SUM($Z$10:$AE$10)/6,IF(AND($M$1=2008,'Calculation sheet'!$AQ395="2005-2012"),'Result 2005-2012'!O395*SUM($AA$10:$AE$10)/5,IF(AND($M$1=2009,'Calculation sheet'!$AQ395="2005-2012"),'Result 2005-2012'!O395*SUM($AB$10:$AE$10)/4,IF(AND($M$1=2010,'Calculation sheet'!$AQ395="2005-2012"),'Result 2005-2012'!O395*SUM($AC$10:$AE$10)/3,IF(AND($M$1=2011,'Calculation sheet'!$AQ395="2005-2012"),'Result 2005-2012'!O395*SUM($AD$10:$AE$10)/2,IF(AND($M$1=2012,'Calculation sheet'!$AQ395="2005-2012"),'Result 2005-2012'!O395*$AE$10,IF(AND($M$1=2006,'Calculation sheet'!$AQ395="1999-2012"),'Result 2005-2012'!O395*SUM($Y$16:$AE$16)/7,IF(AND($M$1=2007,'Calculation sheet'!$AQ395="1999-2012"),'Result 2005-2012'!O395*SUM($Z$16:$AE$16)/6,IF(AND($M$1=2008,'Calculation sheet'!$AQ395="1999-2012"),'Result 2005-2012'!O395*SUM($AA$16:$AE$16)/5,IF(AND($M$1=2009,'Calculation sheet'!$AQ395="1999-2012"),'Result 2005-2012'!O395*SUM($AB$16:$AE$16)/4,IF(AND($M$1=2010,'Calculation sheet'!$AQ395="1999-2012"),'Result 2005-2012'!O395*SUM($AC$16:$AE$16)/3,IF(AND($M$1=2011,'Calculation sheet'!$AQ395="1999-2012"),'Result 2005-2012'!O395*SUM($AD$16:$AE$16)/2,IF(AND($M$1=2012,'Calculation sheet'!$AQ395="1999-2012"),'Result 2005-2012'!O395*$AE$16,""))))))))))))))))</f>
        <v/>
      </c>
      <c r="P395" s="12" t="str">
        <f>IF('Result 2005-2012'!$R395="","",IF($M$1=2005,'Result 2005-2012'!P395,IF(AND($M$1=2006,'Calculation sheet'!$AQ395="2005-2012"),'Result 2005-2012'!P395*SUM($Y$11:$AE$11)/7,IF(AND($M$1=2007,'Calculation sheet'!$AQ395="2005-2012"),'Result 2005-2012'!P395*SUM($Z$11:$AE$11)/6,IF(AND($M$1=2008,'Calculation sheet'!$AQ395="2005-2012"),'Result 2005-2012'!P395*SUM($AA$11:$AE$11)/5,IF(AND($M$1=2009,'Calculation sheet'!$AQ395="2005-2012"),'Result 2005-2012'!P395*SUM($AB$11:$AE$11)/4,IF(AND($M$1=2010,'Calculation sheet'!$AQ395="2005-2012"),'Result 2005-2012'!P395*SUM($AC$11:$AE$11)/3,IF(AND($M$1=2011,'Calculation sheet'!$AQ395="2005-2012"),'Result 2005-2012'!P395*SUM($AD$11:$AE$11)/2,IF(AND($M$1=2012,'Calculation sheet'!$AQ395="2005-2012"),'Result 2005-2012'!P395*$AE$11,IF(AND($M$1=2006,'Calculation sheet'!$AQ395="1999-2012"),'Result 2005-2012'!P395*SUM($Y$16:$AE$16)/7,IF(AND($M$1=2007,'Calculation sheet'!$AQ395="1999-2012"),'Result 2005-2012'!P395*SUM($Z$16:$AE$16)/6,IF(AND($M$1=2008,'Calculation sheet'!$AQ395="1999-2012"),'Result 2005-2012'!P395*SUM($AA$16:$AE$16)/5,IF(AND($M$1=2009,'Calculation sheet'!$AQ395="1999-2012"),'Result 2005-2012'!P395*SUM($AB$16:$AE$16)/4,IF(AND($M$1=2010,'Calculation sheet'!$AQ395="1999-2012"),'Result 2005-2012'!P395*SUM($AC$16:$AE$16)/3,IF(AND($M$1=2011,'Calculation sheet'!$AQ395="1999-2012"),'Result 2005-2012'!P395*SUM($AD$16:$AE$16)/2,IF(AND($M$1=2012,'Calculation sheet'!$AQ395="1999-2012"),'Result 2005-2012'!P395*$AE$16,""))))))))))))))))</f>
        <v/>
      </c>
      <c r="Q395" s="12" t="str">
        <f t="shared" si="21"/>
        <v/>
      </c>
      <c r="R395" s="14" t="str">
        <f t="shared" si="22"/>
        <v/>
      </c>
    </row>
    <row r="396" spans="1:18" x14ac:dyDescent="0.3">
      <c r="A396" s="4" t="str">
        <f>IF('Input data'!A411="","",'Input data'!A411)</f>
        <v/>
      </c>
      <c r="B396" s="4" t="str">
        <f>IF('Input data'!B411="","",'Input data'!B411)</f>
        <v/>
      </c>
      <c r="C396" s="4" t="str">
        <f>IF('Input data'!C411="","",'Input data'!C411)</f>
        <v/>
      </c>
      <c r="D396" s="4" t="str">
        <f>IF('Input data'!D411="","",'Input data'!D411)</f>
        <v/>
      </c>
      <c r="E396" s="4" t="str">
        <f>IF('Input data'!E411="","",'Input data'!E411)</f>
        <v/>
      </c>
      <c r="F396" s="4" t="str">
        <f>IF('Input data'!F411="","",'Input data'!F411)</f>
        <v/>
      </c>
      <c r="G396" s="4">
        <f>IF('Input data'!G411="","",'Input data'!G411)</f>
        <v>0</v>
      </c>
      <c r="H396" s="4" t="str">
        <f>IF('Input data'!H411&gt;0.5,'Input data'!H411,"")</f>
        <v/>
      </c>
      <c r="I396" s="4" t="str">
        <f>IF('Input data'!I411="","",'Input data'!I411)</f>
        <v/>
      </c>
      <c r="J396" s="12" t="str">
        <f>IF('Result 2005-2012'!$R396="","",IF($M$1=2005,'Result 2005-2012'!J396,IF(AND($M$1=2006,'Calculation sheet'!$AQ396="2005-2012"),'Result 2005-2012'!J396*SUM($Y$7:$AE$7)/7,IF(AND($M$1=2007,'Calculation sheet'!$AQ396="2005-2012"),'Result 2005-2012'!J396*SUM($Z$7:$AE$7)/6,IF(AND($M$1=2008,'Calculation sheet'!$AQ396="2005-2012"),'Result 2005-2012'!J396*SUM($AA$7:$AE$7)/5,IF(AND($M$1=2009,'Calculation sheet'!$AQ396="2005-2012"),'Result 2005-2012'!J396*SUM($AB$7:$AE$7)/4,IF(AND($M$1=2010,'Calculation sheet'!$AQ396="2005-2012"),'Result 2005-2012'!J396*SUM($AC$7:$AE$7)/3,IF(AND($M$1=2011,'Calculation sheet'!$AQ396="2005-2012"),'Result 2005-2012'!J396*SUM($AD$7:$AE$7)/2,IF(AND($M$1=2012,'Calculation sheet'!$AQ396="2005-2012"),'Result 2005-2012'!J396*$AE$7,IF(AND($M$1=2006,'Calculation sheet'!$AQ396="1999-2012"),'Result 2005-2012'!J396*SUM($Y$16:$AE$16)/7,IF(AND($M$1=2007,'Calculation sheet'!$AQ396="1999-2012"),'Result 2005-2012'!J396*SUM($Z$16:$AE$16)/6,IF(AND($M$1=2008,'Calculation sheet'!$AQ396="1999-2012"),'Result 2005-2012'!J396*SUM($AA$16:$AE$16)/5,IF(AND($M$1=2009,'Calculation sheet'!$AQ396="1999-2012"),'Result 2005-2012'!J396*SUM($AB$16:$AE$16)/4,IF(AND($M$1=2010,'Calculation sheet'!$AQ396="1999-2012"),'Result 2005-2012'!J396*SUM($AC$16:$AE$16)/3,IF(AND($M$1=2011,'Calculation sheet'!$AQ396="1999-2012"),'Result 2005-2012'!J396*SUM($AD$16:$AE$16)/2,IF(AND($M$1=2012,'Calculation sheet'!$AQ396="1999-2012"),'Result 2005-2012'!J396*$AE$16,""))))))))))))))))</f>
        <v/>
      </c>
      <c r="K396" s="12" t="str">
        <f>IF('Result 2005-2012'!$R396="","",IF($M$1=2005,'Result 2005-2012'!K396,IF(AND($M$1=2006,'Calculation sheet'!$AQ396="2005-2012"),'Result 2005-2012'!K396*SUM($Y$8:$AE$8)/7,IF(AND($M$1=2007,'Calculation sheet'!$AQ396="2005-2012"),'Result 2005-2012'!K396*SUM($Z$8:$AE$8)/6,IF(AND($M$1=2008,'Calculation sheet'!$AQ396="2005-2012"),'Result 2005-2012'!K396*SUM($AA$8:$AE$8)/5,IF(AND($M$1=2009,'Calculation sheet'!$AQ396="2005-2012"),'Result 2005-2012'!K396*SUM($AB$8:$AE$8)/4,IF(AND($M$1=2010,'Calculation sheet'!$AQ396="2005-2012"),'Result 2005-2012'!K396*SUM($AC$8:$AE$8)/3,IF(AND($M$1=2011,'Calculation sheet'!$AQ396="2005-2012"),'Result 2005-2012'!K396*SUM($AD$8:$AE$8)/2,IF(AND($M$1=2012,'Calculation sheet'!$AQ396="2005-2012"),'Result 2005-2012'!K396*$AE$8,IF(AND($M$1=2006,'Calculation sheet'!$AQ396="1999-2012"),'Result 2005-2012'!K396*SUM($Y$17:$AE$17)/7,IF(AND($M$1=2007,'Calculation sheet'!$AQ396="1999-2012"),'Result 2005-2012'!K396*SUM($Z$17:$AE$17)/6,IF(AND($M$1=2008,'Calculation sheet'!$AQ396="1999-2012"),'Result 2005-2012'!K396*SUM($AA$17:$AE$17)/5,IF(AND($M$1=2009,'Calculation sheet'!$AQ396="1999-2012"),'Result 2005-2012'!K396*SUM($AB$17:$AE$17)/4,IF(AND($M$1=2010,'Calculation sheet'!$AQ396="1999-2012"),'Result 2005-2012'!K396*SUM($AC$17:$AE$17)/3,IF(AND($M$1=2011,'Calculation sheet'!$AQ396="1999-2012"),'Result 2005-2012'!K396*SUM($AD$17:$AE$17)/2,IF(AND($M$1=2012,'Calculation sheet'!$AQ396="1999-2012"),'Result 2005-2012'!K396*$AE$17,""))))))))))))))))</f>
        <v/>
      </c>
      <c r="L396" s="12" t="str">
        <f>IF('Result 2005-2012'!$R396="","",IF($M$1=2005,'Result 2005-2012'!L396,IF(AND($M$1=2006,'Calculation sheet'!$AQ396="2005-2012"),'Result 2005-2012'!L396*SUM($Y$9:$AE$9)/7,IF(AND($M$1=2007,'Calculation sheet'!$AQ396="2005-2012"),'Result 2005-2012'!L396*SUM($Z$9:$AE$9)/6,IF(AND($M$1=2008,'Calculation sheet'!$AQ396="2005-2012"),'Result 2005-2012'!L396*SUM($AA$9:$AE$9)/5,IF(AND($M$1=2009,'Calculation sheet'!$AQ396="2005-2012"),'Result 2005-2012'!L396*SUM($AB$9:$AE$9)/4,IF(AND($M$1=2010,'Calculation sheet'!$AQ396="2005-2012"),'Result 2005-2012'!L396*SUM($AC$9:$AE$9)/3,IF(AND($M$1=2011,'Calculation sheet'!$AQ396="2005-2012"),'Result 2005-2012'!L396*SUM($AD$9:$AE$9)/2,IF(AND($M$1=2012,'Calculation sheet'!$AQ396="2005-2012"),'Result 2005-2012'!L396*$AE$9,IF(AND($M$1=2006,'Calculation sheet'!$AQ396="1999-2012"),'Result 2005-2012'!L396*SUM($Y$18:$AE$18)/7,IF(AND($M$1=2007,'Calculation sheet'!$AQ396="1999-2012"),'Result 2005-2012'!L396*SUM($Z$18:$AE$18)/6,IF(AND($M$1=2008,'Calculation sheet'!$AQ396="1999-2012"),'Result 2005-2012'!L396*SUM($AA$18:$AE$18)/5,IF(AND($M$1=2009,'Calculation sheet'!$AQ396="1999-2012"),'Result 2005-2012'!L396*SUM($AB$18:$AE$18)/4,IF(AND($M$1=2010,'Calculation sheet'!$AQ396="1999-2012"),'Result 2005-2012'!L396*SUM($AC$18:$AE$18)/3,IF(AND($M$1=2011,'Calculation sheet'!$AQ396="1999-2012"),'Result 2005-2012'!L396*SUM($AD$18:$AE$18)/2,IF(AND($M$1=2012,'Calculation sheet'!$AQ396="1999-2012"),'Result 2005-2012'!L396*$AE$18,""))))))))))))))))</f>
        <v/>
      </c>
      <c r="M396" s="12" t="str">
        <f t="shared" si="20"/>
        <v/>
      </c>
      <c r="N396" s="12" t="str">
        <f>IF('Result 2005-2012'!$R396="","",IF($M$1=2005,'Result 2005-2012'!N396,IF(AND($M$1=2006,'Calculation sheet'!$AQ396="2005-2012"),'Result 2005-2012'!N396*SUM($Y$10:$AE$10)/7,IF(AND($M$1=2007,'Calculation sheet'!$AQ396="2005-2012"),'Result 2005-2012'!N396*SUM($Z$10:$AE$10)/6,IF(AND($M$1=2008,'Calculation sheet'!$AQ396="2005-2012"),'Result 2005-2012'!N396*SUM($AA$10:$AE$10)/5,IF(AND($M$1=2009,'Calculation sheet'!$AQ396="2005-2012"),'Result 2005-2012'!N396*SUM($AB$10:$AE$10)/4,IF(AND($M$1=2010,'Calculation sheet'!$AQ396="2005-2012"),'Result 2005-2012'!N396*SUM($AC$10:$AE$10)/3,IF(AND($M$1=2011,'Calculation sheet'!$AQ396="2005-2012"),'Result 2005-2012'!N396*SUM($AD$10:$AE$10)/2,IF(AND($M$1=2012,'Calculation sheet'!$AQ396="2005-2012"),'Result 2005-2012'!N396*$AE$10,IF(AND($M$1=2006,'Calculation sheet'!$AQ396="1999-2012"),'Result 2005-2012'!N396*SUM($Y$16:$AE$16)/7,IF(AND($M$1=2007,'Calculation sheet'!$AQ396="1999-2012"),'Result 2005-2012'!N396*SUM($Z$16:$AE$16)/6,IF(AND($M$1=2008,'Calculation sheet'!$AQ396="1999-2012"),'Result 2005-2012'!N396*SUM($AA$16:$AE$16)/5,IF(AND($M$1=2009,'Calculation sheet'!$AQ396="1999-2012"),'Result 2005-2012'!N396*SUM($AB$16:$AE$16)/4,IF(AND($M$1=2010,'Calculation sheet'!$AQ396="1999-2012"),'Result 2005-2012'!N396*SUM($AC$16:$AE$16)/3,IF(AND($M$1=2011,'Calculation sheet'!$AQ396="1999-2012"),'Result 2005-2012'!N396*SUM($AD$16:$AE$16)/2,IF(AND($M$1=2012,'Calculation sheet'!$AQ396="1999-2012"),'Result 2005-2012'!N396*$AE$16,""))))))))))))))))</f>
        <v/>
      </c>
      <c r="O396" s="12" t="str">
        <f>IF('Result 2005-2012'!$R396="","",IF($M$1=2005,'Result 2005-2012'!O396,IF(AND($M$1=2006,'Calculation sheet'!$AQ396="2005-2012"),'Result 2005-2012'!O396*SUM($Y$10:$AE$10)/7,IF(AND($M$1=2007,'Calculation sheet'!$AQ396="2005-2012"),'Result 2005-2012'!O396*SUM($Z$10:$AE$10)/6,IF(AND($M$1=2008,'Calculation sheet'!$AQ396="2005-2012"),'Result 2005-2012'!O396*SUM($AA$10:$AE$10)/5,IF(AND($M$1=2009,'Calculation sheet'!$AQ396="2005-2012"),'Result 2005-2012'!O396*SUM($AB$10:$AE$10)/4,IF(AND($M$1=2010,'Calculation sheet'!$AQ396="2005-2012"),'Result 2005-2012'!O396*SUM($AC$10:$AE$10)/3,IF(AND($M$1=2011,'Calculation sheet'!$AQ396="2005-2012"),'Result 2005-2012'!O396*SUM($AD$10:$AE$10)/2,IF(AND($M$1=2012,'Calculation sheet'!$AQ396="2005-2012"),'Result 2005-2012'!O396*$AE$10,IF(AND($M$1=2006,'Calculation sheet'!$AQ396="1999-2012"),'Result 2005-2012'!O396*SUM($Y$16:$AE$16)/7,IF(AND($M$1=2007,'Calculation sheet'!$AQ396="1999-2012"),'Result 2005-2012'!O396*SUM($Z$16:$AE$16)/6,IF(AND($M$1=2008,'Calculation sheet'!$AQ396="1999-2012"),'Result 2005-2012'!O396*SUM($AA$16:$AE$16)/5,IF(AND($M$1=2009,'Calculation sheet'!$AQ396="1999-2012"),'Result 2005-2012'!O396*SUM($AB$16:$AE$16)/4,IF(AND($M$1=2010,'Calculation sheet'!$AQ396="1999-2012"),'Result 2005-2012'!O396*SUM($AC$16:$AE$16)/3,IF(AND($M$1=2011,'Calculation sheet'!$AQ396="1999-2012"),'Result 2005-2012'!O396*SUM($AD$16:$AE$16)/2,IF(AND($M$1=2012,'Calculation sheet'!$AQ396="1999-2012"),'Result 2005-2012'!O396*$AE$16,""))))))))))))))))</f>
        <v/>
      </c>
      <c r="P396" s="12" t="str">
        <f>IF('Result 2005-2012'!$R396="","",IF($M$1=2005,'Result 2005-2012'!P396,IF(AND($M$1=2006,'Calculation sheet'!$AQ396="2005-2012"),'Result 2005-2012'!P396*SUM($Y$11:$AE$11)/7,IF(AND($M$1=2007,'Calculation sheet'!$AQ396="2005-2012"),'Result 2005-2012'!P396*SUM($Z$11:$AE$11)/6,IF(AND($M$1=2008,'Calculation sheet'!$AQ396="2005-2012"),'Result 2005-2012'!P396*SUM($AA$11:$AE$11)/5,IF(AND($M$1=2009,'Calculation sheet'!$AQ396="2005-2012"),'Result 2005-2012'!P396*SUM($AB$11:$AE$11)/4,IF(AND($M$1=2010,'Calculation sheet'!$AQ396="2005-2012"),'Result 2005-2012'!P396*SUM($AC$11:$AE$11)/3,IF(AND($M$1=2011,'Calculation sheet'!$AQ396="2005-2012"),'Result 2005-2012'!P396*SUM($AD$11:$AE$11)/2,IF(AND($M$1=2012,'Calculation sheet'!$AQ396="2005-2012"),'Result 2005-2012'!P396*$AE$11,IF(AND($M$1=2006,'Calculation sheet'!$AQ396="1999-2012"),'Result 2005-2012'!P396*SUM($Y$16:$AE$16)/7,IF(AND($M$1=2007,'Calculation sheet'!$AQ396="1999-2012"),'Result 2005-2012'!P396*SUM($Z$16:$AE$16)/6,IF(AND($M$1=2008,'Calculation sheet'!$AQ396="1999-2012"),'Result 2005-2012'!P396*SUM($AA$16:$AE$16)/5,IF(AND($M$1=2009,'Calculation sheet'!$AQ396="1999-2012"),'Result 2005-2012'!P396*SUM($AB$16:$AE$16)/4,IF(AND($M$1=2010,'Calculation sheet'!$AQ396="1999-2012"),'Result 2005-2012'!P396*SUM($AC$16:$AE$16)/3,IF(AND($M$1=2011,'Calculation sheet'!$AQ396="1999-2012"),'Result 2005-2012'!P396*SUM($AD$16:$AE$16)/2,IF(AND($M$1=2012,'Calculation sheet'!$AQ396="1999-2012"),'Result 2005-2012'!P396*$AE$16,""))))))))))))))))</f>
        <v/>
      </c>
      <c r="Q396" s="12" t="str">
        <f t="shared" si="21"/>
        <v/>
      </c>
      <c r="R396" s="14" t="str">
        <f t="shared" si="22"/>
        <v/>
      </c>
    </row>
    <row r="397" spans="1:18" x14ac:dyDescent="0.3">
      <c r="A397" s="4" t="str">
        <f>IF('Input data'!A412="","",'Input data'!A412)</f>
        <v/>
      </c>
      <c r="B397" s="4" t="str">
        <f>IF('Input data'!B412="","",'Input data'!B412)</f>
        <v/>
      </c>
      <c r="C397" s="4" t="str">
        <f>IF('Input data'!C412="","",'Input data'!C412)</f>
        <v/>
      </c>
      <c r="D397" s="4" t="str">
        <f>IF('Input data'!D412="","",'Input data'!D412)</f>
        <v/>
      </c>
      <c r="E397" s="4" t="str">
        <f>IF('Input data'!E412="","",'Input data'!E412)</f>
        <v/>
      </c>
      <c r="F397" s="4" t="str">
        <f>IF('Input data'!F412="","",'Input data'!F412)</f>
        <v/>
      </c>
      <c r="G397" s="4">
        <f>IF('Input data'!G412="","",'Input data'!G412)</f>
        <v>0</v>
      </c>
      <c r="H397" s="4" t="str">
        <f>IF('Input data'!H412&gt;0.5,'Input data'!H412,"")</f>
        <v/>
      </c>
      <c r="I397" s="4" t="str">
        <f>IF('Input data'!I412="","",'Input data'!I412)</f>
        <v/>
      </c>
      <c r="J397" s="12" t="str">
        <f>IF('Result 2005-2012'!$R397="","",IF($M$1=2005,'Result 2005-2012'!J397,IF(AND($M$1=2006,'Calculation sheet'!$AQ397="2005-2012"),'Result 2005-2012'!J397*SUM($Y$7:$AE$7)/7,IF(AND($M$1=2007,'Calculation sheet'!$AQ397="2005-2012"),'Result 2005-2012'!J397*SUM($Z$7:$AE$7)/6,IF(AND($M$1=2008,'Calculation sheet'!$AQ397="2005-2012"),'Result 2005-2012'!J397*SUM($AA$7:$AE$7)/5,IF(AND($M$1=2009,'Calculation sheet'!$AQ397="2005-2012"),'Result 2005-2012'!J397*SUM($AB$7:$AE$7)/4,IF(AND($M$1=2010,'Calculation sheet'!$AQ397="2005-2012"),'Result 2005-2012'!J397*SUM($AC$7:$AE$7)/3,IF(AND($M$1=2011,'Calculation sheet'!$AQ397="2005-2012"),'Result 2005-2012'!J397*SUM($AD$7:$AE$7)/2,IF(AND($M$1=2012,'Calculation sheet'!$AQ397="2005-2012"),'Result 2005-2012'!J397*$AE$7,IF(AND($M$1=2006,'Calculation sheet'!$AQ397="1999-2012"),'Result 2005-2012'!J397*SUM($Y$16:$AE$16)/7,IF(AND($M$1=2007,'Calculation sheet'!$AQ397="1999-2012"),'Result 2005-2012'!J397*SUM($Z$16:$AE$16)/6,IF(AND($M$1=2008,'Calculation sheet'!$AQ397="1999-2012"),'Result 2005-2012'!J397*SUM($AA$16:$AE$16)/5,IF(AND($M$1=2009,'Calculation sheet'!$AQ397="1999-2012"),'Result 2005-2012'!J397*SUM($AB$16:$AE$16)/4,IF(AND($M$1=2010,'Calculation sheet'!$AQ397="1999-2012"),'Result 2005-2012'!J397*SUM($AC$16:$AE$16)/3,IF(AND($M$1=2011,'Calculation sheet'!$AQ397="1999-2012"),'Result 2005-2012'!J397*SUM($AD$16:$AE$16)/2,IF(AND($M$1=2012,'Calculation sheet'!$AQ397="1999-2012"),'Result 2005-2012'!J397*$AE$16,""))))))))))))))))</f>
        <v/>
      </c>
      <c r="K397" s="12" t="str">
        <f>IF('Result 2005-2012'!$R397="","",IF($M$1=2005,'Result 2005-2012'!K397,IF(AND($M$1=2006,'Calculation sheet'!$AQ397="2005-2012"),'Result 2005-2012'!K397*SUM($Y$8:$AE$8)/7,IF(AND($M$1=2007,'Calculation sheet'!$AQ397="2005-2012"),'Result 2005-2012'!K397*SUM($Z$8:$AE$8)/6,IF(AND($M$1=2008,'Calculation sheet'!$AQ397="2005-2012"),'Result 2005-2012'!K397*SUM($AA$8:$AE$8)/5,IF(AND($M$1=2009,'Calculation sheet'!$AQ397="2005-2012"),'Result 2005-2012'!K397*SUM($AB$8:$AE$8)/4,IF(AND($M$1=2010,'Calculation sheet'!$AQ397="2005-2012"),'Result 2005-2012'!K397*SUM($AC$8:$AE$8)/3,IF(AND($M$1=2011,'Calculation sheet'!$AQ397="2005-2012"),'Result 2005-2012'!K397*SUM($AD$8:$AE$8)/2,IF(AND($M$1=2012,'Calculation sheet'!$AQ397="2005-2012"),'Result 2005-2012'!K397*$AE$8,IF(AND($M$1=2006,'Calculation sheet'!$AQ397="1999-2012"),'Result 2005-2012'!K397*SUM($Y$17:$AE$17)/7,IF(AND($M$1=2007,'Calculation sheet'!$AQ397="1999-2012"),'Result 2005-2012'!K397*SUM($Z$17:$AE$17)/6,IF(AND($M$1=2008,'Calculation sheet'!$AQ397="1999-2012"),'Result 2005-2012'!K397*SUM($AA$17:$AE$17)/5,IF(AND($M$1=2009,'Calculation sheet'!$AQ397="1999-2012"),'Result 2005-2012'!K397*SUM($AB$17:$AE$17)/4,IF(AND($M$1=2010,'Calculation sheet'!$AQ397="1999-2012"),'Result 2005-2012'!K397*SUM($AC$17:$AE$17)/3,IF(AND($M$1=2011,'Calculation sheet'!$AQ397="1999-2012"),'Result 2005-2012'!K397*SUM($AD$17:$AE$17)/2,IF(AND($M$1=2012,'Calculation sheet'!$AQ397="1999-2012"),'Result 2005-2012'!K397*$AE$17,""))))))))))))))))</f>
        <v/>
      </c>
      <c r="L397" s="12" t="str">
        <f>IF('Result 2005-2012'!$R397="","",IF($M$1=2005,'Result 2005-2012'!L397,IF(AND($M$1=2006,'Calculation sheet'!$AQ397="2005-2012"),'Result 2005-2012'!L397*SUM($Y$9:$AE$9)/7,IF(AND($M$1=2007,'Calculation sheet'!$AQ397="2005-2012"),'Result 2005-2012'!L397*SUM($Z$9:$AE$9)/6,IF(AND($M$1=2008,'Calculation sheet'!$AQ397="2005-2012"),'Result 2005-2012'!L397*SUM($AA$9:$AE$9)/5,IF(AND($M$1=2009,'Calculation sheet'!$AQ397="2005-2012"),'Result 2005-2012'!L397*SUM($AB$9:$AE$9)/4,IF(AND($M$1=2010,'Calculation sheet'!$AQ397="2005-2012"),'Result 2005-2012'!L397*SUM($AC$9:$AE$9)/3,IF(AND($M$1=2011,'Calculation sheet'!$AQ397="2005-2012"),'Result 2005-2012'!L397*SUM($AD$9:$AE$9)/2,IF(AND($M$1=2012,'Calculation sheet'!$AQ397="2005-2012"),'Result 2005-2012'!L397*$AE$9,IF(AND($M$1=2006,'Calculation sheet'!$AQ397="1999-2012"),'Result 2005-2012'!L397*SUM($Y$18:$AE$18)/7,IF(AND($M$1=2007,'Calculation sheet'!$AQ397="1999-2012"),'Result 2005-2012'!L397*SUM($Z$18:$AE$18)/6,IF(AND($M$1=2008,'Calculation sheet'!$AQ397="1999-2012"),'Result 2005-2012'!L397*SUM($AA$18:$AE$18)/5,IF(AND($M$1=2009,'Calculation sheet'!$AQ397="1999-2012"),'Result 2005-2012'!L397*SUM($AB$18:$AE$18)/4,IF(AND($M$1=2010,'Calculation sheet'!$AQ397="1999-2012"),'Result 2005-2012'!L397*SUM($AC$18:$AE$18)/3,IF(AND($M$1=2011,'Calculation sheet'!$AQ397="1999-2012"),'Result 2005-2012'!L397*SUM($AD$18:$AE$18)/2,IF(AND($M$1=2012,'Calculation sheet'!$AQ397="1999-2012"),'Result 2005-2012'!L397*$AE$18,""))))))))))))))))</f>
        <v/>
      </c>
      <c r="M397" s="12" t="str">
        <f t="shared" si="20"/>
        <v/>
      </c>
      <c r="N397" s="12" t="str">
        <f>IF('Result 2005-2012'!$R397="","",IF($M$1=2005,'Result 2005-2012'!N397,IF(AND($M$1=2006,'Calculation sheet'!$AQ397="2005-2012"),'Result 2005-2012'!N397*SUM($Y$10:$AE$10)/7,IF(AND($M$1=2007,'Calculation sheet'!$AQ397="2005-2012"),'Result 2005-2012'!N397*SUM($Z$10:$AE$10)/6,IF(AND($M$1=2008,'Calculation sheet'!$AQ397="2005-2012"),'Result 2005-2012'!N397*SUM($AA$10:$AE$10)/5,IF(AND($M$1=2009,'Calculation sheet'!$AQ397="2005-2012"),'Result 2005-2012'!N397*SUM($AB$10:$AE$10)/4,IF(AND($M$1=2010,'Calculation sheet'!$AQ397="2005-2012"),'Result 2005-2012'!N397*SUM($AC$10:$AE$10)/3,IF(AND($M$1=2011,'Calculation sheet'!$AQ397="2005-2012"),'Result 2005-2012'!N397*SUM($AD$10:$AE$10)/2,IF(AND($M$1=2012,'Calculation sheet'!$AQ397="2005-2012"),'Result 2005-2012'!N397*$AE$10,IF(AND($M$1=2006,'Calculation sheet'!$AQ397="1999-2012"),'Result 2005-2012'!N397*SUM($Y$16:$AE$16)/7,IF(AND($M$1=2007,'Calculation sheet'!$AQ397="1999-2012"),'Result 2005-2012'!N397*SUM($Z$16:$AE$16)/6,IF(AND($M$1=2008,'Calculation sheet'!$AQ397="1999-2012"),'Result 2005-2012'!N397*SUM($AA$16:$AE$16)/5,IF(AND($M$1=2009,'Calculation sheet'!$AQ397="1999-2012"),'Result 2005-2012'!N397*SUM($AB$16:$AE$16)/4,IF(AND($M$1=2010,'Calculation sheet'!$AQ397="1999-2012"),'Result 2005-2012'!N397*SUM($AC$16:$AE$16)/3,IF(AND($M$1=2011,'Calculation sheet'!$AQ397="1999-2012"),'Result 2005-2012'!N397*SUM($AD$16:$AE$16)/2,IF(AND($M$1=2012,'Calculation sheet'!$AQ397="1999-2012"),'Result 2005-2012'!N397*$AE$16,""))))))))))))))))</f>
        <v/>
      </c>
      <c r="O397" s="12" t="str">
        <f>IF('Result 2005-2012'!$R397="","",IF($M$1=2005,'Result 2005-2012'!O397,IF(AND($M$1=2006,'Calculation sheet'!$AQ397="2005-2012"),'Result 2005-2012'!O397*SUM($Y$10:$AE$10)/7,IF(AND($M$1=2007,'Calculation sheet'!$AQ397="2005-2012"),'Result 2005-2012'!O397*SUM($Z$10:$AE$10)/6,IF(AND($M$1=2008,'Calculation sheet'!$AQ397="2005-2012"),'Result 2005-2012'!O397*SUM($AA$10:$AE$10)/5,IF(AND($M$1=2009,'Calculation sheet'!$AQ397="2005-2012"),'Result 2005-2012'!O397*SUM($AB$10:$AE$10)/4,IF(AND($M$1=2010,'Calculation sheet'!$AQ397="2005-2012"),'Result 2005-2012'!O397*SUM($AC$10:$AE$10)/3,IF(AND($M$1=2011,'Calculation sheet'!$AQ397="2005-2012"),'Result 2005-2012'!O397*SUM($AD$10:$AE$10)/2,IF(AND($M$1=2012,'Calculation sheet'!$AQ397="2005-2012"),'Result 2005-2012'!O397*$AE$10,IF(AND($M$1=2006,'Calculation sheet'!$AQ397="1999-2012"),'Result 2005-2012'!O397*SUM($Y$16:$AE$16)/7,IF(AND($M$1=2007,'Calculation sheet'!$AQ397="1999-2012"),'Result 2005-2012'!O397*SUM($Z$16:$AE$16)/6,IF(AND($M$1=2008,'Calculation sheet'!$AQ397="1999-2012"),'Result 2005-2012'!O397*SUM($AA$16:$AE$16)/5,IF(AND($M$1=2009,'Calculation sheet'!$AQ397="1999-2012"),'Result 2005-2012'!O397*SUM($AB$16:$AE$16)/4,IF(AND($M$1=2010,'Calculation sheet'!$AQ397="1999-2012"),'Result 2005-2012'!O397*SUM($AC$16:$AE$16)/3,IF(AND($M$1=2011,'Calculation sheet'!$AQ397="1999-2012"),'Result 2005-2012'!O397*SUM($AD$16:$AE$16)/2,IF(AND($M$1=2012,'Calculation sheet'!$AQ397="1999-2012"),'Result 2005-2012'!O397*$AE$16,""))))))))))))))))</f>
        <v/>
      </c>
      <c r="P397" s="12" t="str">
        <f>IF('Result 2005-2012'!$R397="","",IF($M$1=2005,'Result 2005-2012'!P397,IF(AND($M$1=2006,'Calculation sheet'!$AQ397="2005-2012"),'Result 2005-2012'!P397*SUM($Y$11:$AE$11)/7,IF(AND($M$1=2007,'Calculation sheet'!$AQ397="2005-2012"),'Result 2005-2012'!P397*SUM($Z$11:$AE$11)/6,IF(AND($M$1=2008,'Calculation sheet'!$AQ397="2005-2012"),'Result 2005-2012'!P397*SUM($AA$11:$AE$11)/5,IF(AND($M$1=2009,'Calculation sheet'!$AQ397="2005-2012"),'Result 2005-2012'!P397*SUM($AB$11:$AE$11)/4,IF(AND($M$1=2010,'Calculation sheet'!$AQ397="2005-2012"),'Result 2005-2012'!P397*SUM($AC$11:$AE$11)/3,IF(AND($M$1=2011,'Calculation sheet'!$AQ397="2005-2012"),'Result 2005-2012'!P397*SUM($AD$11:$AE$11)/2,IF(AND($M$1=2012,'Calculation sheet'!$AQ397="2005-2012"),'Result 2005-2012'!P397*$AE$11,IF(AND($M$1=2006,'Calculation sheet'!$AQ397="1999-2012"),'Result 2005-2012'!P397*SUM($Y$16:$AE$16)/7,IF(AND($M$1=2007,'Calculation sheet'!$AQ397="1999-2012"),'Result 2005-2012'!P397*SUM($Z$16:$AE$16)/6,IF(AND($M$1=2008,'Calculation sheet'!$AQ397="1999-2012"),'Result 2005-2012'!P397*SUM($AA$16:$AE$16)/5,IF(AND($M$1=2009,'Calculation sheet'!$AQ397="1999-2012"),'Result 2005-2012'!P397*SUM($AB$16:$AE$16)/4,IF(AND($M$1=2010,'Calculation sheet'!$AQ397="1999-2012"),'Result 2005-2012'!P397*SUM($AC$16:$AE$16)/3,IF(AND($M$1=2011,'Calculation sheet'!$AQ397="1999-2012"),'Result 2005-2012'!P397*SUM($AD$16:$AE$16)/2,IF(AND($M$1=2012,'Calculation sheet'!$AQ397="1999-2012"),'Result 2005-2012'!P397*$AE$16,""))))))))))))))))</f>
        <v/>
      </c>
      <c r="Q397" s="12" t="str">
        <f t="shared" si="21"/>
        <v/>
      </c>
      <c r="R397" s="14" t="str">
        <f t="shared" si="22"/>
        <v/>
      </c>
    </row>
    <row r="398" spans="1:18" x14ac:dyDescent="0.3">
      <c r="A398" s="4" t="str">
        <f>IF('Input data'!A413="","",'Input data'!A413)</f>
        <v/>
      </c>
      <c r="B398" s="4" t="str">
        <f>IF('Input data'!B413="","",'Input data'!B413)</f>
        <v/>
      </c>
      <c r="C398" s="4" t="str">
        <f>IF('Input data'!C413="","",'Input data'!C413)</f>
        <v/>
      </c>
      <c r="D398" s="4" t="str">
        <f>IF('Input data'!D413="","",'Input data'!D413)</f>
        <v/>
      </c>
      <c r="E398" s="4" t="str">
        <f>IF('Input data'!E413="","",'Input data'!E413)</f>
        <v/>
      </c>
      <c r="F398" s="4" t="str">
        <f>IF('Input data'!F413="","",'Input data'!F413)</f>
        <v/>
      </c>
      <c r="G398" s="4">
        <f>IF('Input data'!G413="","",'Input data'!G413)</f>
        <v>0</v>
      </c>
      <c r="H398" s="4" t="str">
        <f>IF('Input data'!H413&gt;0.5,'Input data'!H413,"")</f>
        <v/>
      </c>
      <c r="I398" s="4" t="str">
        <f>IF('Input data'!I413="","",'Input data'!I413)</f>
        <v/>
      </c>
      <c r="J398" s="12" t="str">
        <f>IF('Result 2005-2012'!$R398="","",IF($M$1=2005,'Result 2005-2012'!J398,IF(AND($M$1=2006,'Calculation sheet'!$AQ398="2005-2012"),'Result 2005-2012'!J398*SUM($Y$7:$AE$7)/7,IF(AND($M$1=2007,'Calculation sheet'!$AQ398="2005-2012"),'Result 2005-2012'!J398*SUM($Z$7:$AE$7)/6,IF(AND($M$1=2008,'Calculation sheet'!$AQ398="2005-2012"),'Result 2005-2012'!J398*SUM($AA$7:$AE$7)/5,IF(AND($M$1=2009,'Calculation sheet'!$AQ398="2005-2012"),'Result 2005-2012'!J398*SUM($AB$7:$AE$7)/4,IF(AND($M$1=2010,'Calculation sheet'!$AQ398="2005-2012"),'Result 2005-2012'!J398*SUM($AC$7:$AE$7)/3,IF(AND($M$1=2011,'Calculation sheet'!$AQ398="2005-2012"),'Result 2005-2012'!J398*SUM($AD$7:$AE$7)/2,IF(AND($M$1=2012,'Calculation sheet'!$AQ398="2005-2012"),'Result 2005-2012'!J398*$AE$7,IF(AND($M$1=2006,'Calculation sheet'!$AQ398="1999-2012"),'Result 2005-2012'!J398*SUM($Y$16:$AE$16)/7,IF(AND($M$1=2007,'Calculation sheet'!$AQ398="1999-2012"),'Result 2005-2012'!J398*SUM($Z$16:$AE$16)/6,IF(AND($M$1=2008,'Calculation sheet'!$AQ398="1999-2012"),'Result 2005-2012'!J398*SUM($AA$16:$AE$16)/5,IF(AND($M$1=2009,'Calculation sheet'!$AQ398="1999-2012"),'Result 2005-2012'!J398*SUM($AB$16:$AE$16)/4,IF(AND($M$1=2010,'Calculation sheet'!$AQ398="1999-2012"),'Result 2005-2012'!J398*SUM($AC$16:$AE$16)/3,IF(AND($M$1=2011,'Calculation sheet'!$AQ398="1999-2012"),'Result 2005-2012'!J398*SUM($AD$16:$AE$16)/2,IF(AND($M$1=2012,'Calculation sheet'!$AQ398="1999-2012"),'Result 2005-2012'!J398*$AE$16,""))))))))))))))))</f>
        <v/>
      </c>
      <c r="K398" s="12" t="str">
        <f>IF('Result 2005-2012'!$R398="","",IF($M$1=2005,'Result 2005-2012'!K398,IF(AND($M$1=2006,'Calculation sheet'!$AQ398="2005-2012"),'Result 2005-2012'!K398*SUM($Y$8:$AE$8)/7,IF(AND($M$1=2007,'Calculation sheet'!$AQ398="2005-2012"),'Result 2005-2012'!K398*SUM($Z$8:$AE$8)/6,IF(AND($M$1=2008,'Calculation sheet'!$AQ398="2005-2012"),'Result 2005-2012'!K398*SUM($AA$8:$AE$8)/5,IF(AND($M$1=2009,'Calculation sheet'!$AQ398="2005-2012"),'Result 2005-2012'!K398*SUM($AB$8:$AE$8)/4,IF(AND($M$1=2010,'Calculation sheet'!$AQ398="2005-2012"),'Result 2005-2012'!K398*SUM($AC$8:$AE$8)/3,IF(AND($M$1=2011,'Calculation sheet'!$AQ398="2005-2012"),'Result 2005-2012'!K398*SUM($AD$8:$AE$8)/2,IF(AND($M$1=2012,'Calculation sheet'!$AQ398="2005-2012"),'Result 2005-2012'!K398*$AE$8,IF(AND($M$1=2006,'Calculation sheet'!$AQ398="1999-2012"),'Result 2005-2012'!K398*SUM($Y$17:$AE$17)/7,IF(AND($M$1=2007,'Calculation sheet'!$AQ398="1999-2012"),'Result 2005-2012'!K398*SUM($Z$17:$AE$17)/6,IF(AND($M$1=2008,'Calculation sheet'!$AQ398="1999-2012"),'Result 2005-2012'!K398*SUM($AA$17:$AE$17)/5,IF(AND($M$1=2009,'Calculation sheet'!$AQ398="1999-2012"),'Result 2005-2012'!K398*SUM($AB$17:$AE$17)/4,IF(AND($M$1=2010,'Calculation sheet'!$AQ398="1999-2012"),'Result 2005-2012'!K398*SUM($AC$17:$AE$17)/3,IF(AND($M$1=2011,'Calculation sheet'!$AQ398="1999-2012"),'Result 2005-2012'!K398*SUM($AD$17:$AE$17)/2,IF(AND($M$1=2012,'Calculation sheet'!$AQ398="1999-2012"),'Result 2005-2012'!K398*$AE$17,""))))))))))))))))</f>
        <v/>
      </c>
      <c r="L398" s="12" t="str">
        <f>IF('Result 2005-2012'!$R398="","",IF($M$1=2005,'Result 2005-2012'!L398,IF(AND($M$1=2006,'Calculation sheet'!$AQ398="2005-2012"),'Result 2005-2012'!L398*SUM($Y$9:$AE$9)/7,IF(AND($M$1=2007,'Calculation sheet'!$AQ398="2005-2012"),'Result 2005-2012'!L398*SUM($Z$9:$AE$9)/6,IF(AND($M$1=2008,'Calculation sheet'!$AQ398="2005-2012"),'Result 2005-2012'!L398*SUM($AA$9:$AE$9)/5,IF(AND($M$1=2009,'Calculation sheet'!$AQ398="2005-2012"),'Result 2005-2012'!L398*SUM($AB$9:$AE$9)/4,IF(AND($M$1=2010,'Calculation sheet'!$AQ398="2005-2012"),'Result 2005-2012'!L398*SUM($AC$9:$AE$9)/3,IF(AND($M$1=2011,'Calculation sheet'!$AQ398="2005-2012"),'Result 2005-2012'!L398*SUM($AD$9:$AE$9)/2,IF(AND($M$1=2012,'Calculation sheet'!$AQ398="2005-2012"),'Result 2005-2012'!L398*$AE$9,IF(AND($M$1=2006,'Calculation sheet'!$AQ398="1999-2012"),'Result 2005-2012'!L398*SUM($Y$18:$AE$18)/7,IF(AND($M$1=2007,'Calculation sheet'!$AQ398="1999-2012"),'Result 2005-2012'!L398*SUM($Z$18:$AE$18)/6,IF(AND($M$1=2008,'Calculation sheet'!$AQ398="1999-2012"),'Result 2005-2012'!L398*SUM($AA$18:$AE$18)/5,IF(AND($M$1=2009,'Calculation sheet'!$AQ398="1999-2012"),'Result 2005-2012'!L398*SUM($AB$18:$AE$18)/4,IF(AND($M$1=2010,'Calculation sheet'!$AQ398="1999-2012"),'Result 2005-2012'!L398*SUM($AC$18:$AE$18)/3,IF(AND($M$1=2011,'Calculation sheet'!$AQ398="1999-2012"),'Result 2005-2012'!L398*SUM($AD$18:$AE$18)/2,IF(AND($M$1=2012,'Calculation sheet'!$AQ398="1999-2012"),'Result 2005-2012'!L398*$AE$18,""))))))))))))))))</f>
        <v/>
      </c>
      <c r="M398" s="12" t="str">
        <f t="shared" si="20"/>
        <v/>
      </c>
      <c r="N398" s="12" t="str">
        <f>IF('Result 2005-2012'!$R398="","",IF($M$1=2005,'Result 2005-2012'!N398,IF(AND($M$1=2006,'Calculation sheet'!$AQ398="2005-2012"),'Result 2005-2012'!N398*SUM($Y$10:$AE$10)/7,IF(AND($M$1=2007,'Calculation sheet'!$AQ398="2005-2012"),'Result 2005-2012'!N398*SUM($Z$10:$AE$10)/6,IF(AND($M$1=2008,'Calculation sheet'!$AQ398="2005-2012"),'Result 2005-2012'!N398*SUM($AA$10:$AE$10)/5,IF(AND($M$1=2009,'Calculation sheet'!$AQ398="2005-2012"),'Result 2005-2012'!N398*SUM($AB$10:$AE$10)/4,IF(AND($M$1=2010,'Calculation sheet'!$AQ398="2005-2012"),'Result 2005-2012'!N398*SUM($AC$10:$AE$10)/3,IF(AND($M$1=2011,'Calculation sheet'!$AQ398="2005-2012"),'Result 2005-2012'!N398*SUM($AD$10:$AE$10)/2,IF(AND($M$1=2012,'Calculation sheet'!$AQ398="2005-2012"),'Result 2005-2012'!N398*$AE$10,IF(AND($M$1=2006,'Calculation sheet'!$AQ398="1999-2012"),'Result 2005-2012'!N398*SUM($Y$16:$AE$16)/7,IF(AND($M$1=2007,'Calculation sheet'!$AQ398="1999-2012"),'Result 2005-2012'!N398*SUM($Z$16:$AE$16)/6,IF(AND($M$1=2008,'Calculation sheet'!$AQ398="1999-2012"),'Result 2005-2012'!N398*SUM($AA$16:$AE$16)/5,IF(AND($M$1=2009,'Calculation sheet'!$AQ398="1999-2012"),'Result 2005-2012'!N398*SUM($AB$16:$AE$16)/4,IF(AND($M$1=2010,'Calculation sheet'!$AQ398="1999-2012"),'Result 2005-2012'!N398*SUM($AC$16:$AE$16)/3,IF(AND($M$1=2011,'Calculation sheet'!$AQ398="1999-2012"),'Result 2005-2012'!N398*SUM($AD$16:$AE$16)/2,IF(AND($M$1=2012,'Calculation sheet'!$AQ398="1999-2012"),'Result 2005-2012'!N398*$AE$16,""))))))))))))))))</f>
        <v/>
      </c>
      <c r="O398" s="12" t="str">
        <f>IF('Result 2005-2012'!$R398="","",IF($M$1=2005,'Result 2005-2012'!O398,IF(AND($M$1=2006,'Calculation sheet'!$AQ398="2005-2012"),'Result 2005-2012'!O398*SUM($Y$10:$AE$10)/7,IF(AND($M$1=2007,'Calculation sheet'!$AQ398="2005-2012"),'Result 2005-2012'!O398*SUM($Z$10:$AE$10)/6,IF(AND($M$1=2008,'Calculation sheet'!$AQ398="2005-2012"),'Result 2005-2012'!O398*SUM($AA$10:$AE$10)/5,IF(AND($M$1=2009,'Calculation sheet'!$AQ398="2005-2012"),'Result 2005-2012'!O398*SUM($AB$10:$AE$10)/4,IF(AND($M$1=2010,'Calculation sheet'!$AQ398="2005-2012"),'Result 2005-2012'!O398*SUM($AC$10:$AE$10)/3,IF(AND($M$1=2011,'Calculation sheet'!$AQ398="2005-2012"),'Result 2005-2012'!O398*SUM($AD$10:$AE$10)/2,IF(AND($M$1=2012,'Calculation sheet'!$AQ398="2005-2012"),'Result 2005-2012'!O398*$AE$10,IF(AND($M$1=2006,'Calculation sheet'!$AQ398="1999-2012"),'Result 2005-2012'!O398*SUM($Y$16:$AE$16)/7,IF(AND($M$1=2007,'Calculation sheet'!$AQ398="1999-2012"),'Result 2005-2012'!O398*SUM($Z$16:$AE$16)/6,IF(AND($M$1=2008,'Calculation sheet'!$AQ398="1999-2012"),'Result 2005-2012'!O398*SUM($AA$16:$AE$16)/5,IF(AND($M$1=2009,'Calculation sheet'!$AQ398="1999-2012"),'Result 2005-2012'!O398*SUM($AB$16:$AE$16)/4,IF(AND($M$1=2010,'Calculation sheet'!$AQ398="1999-2012"),'Result 2005-2012'!O398*SUM($AC$16:$AE$16)/3,IF(AND($M$1=2011,'Calculation sheet'!$AQ398="1999-2012"),'Result 2005-2012'!O398*SUM($AD$16:$AE$16)/2,IF(AND($M$1=2012,'Calculation sheet'!$AQ398="1999-2012"),'Result 2005-2012'!O398*$AE$16,""))))))))))))))))</f>
        <v/>
      </c>
      <c r="P398" s="12" t="str">
        <f>IF('Result 2005-2012'!$R398="","",IF($M$1=2005,'Result 2005-2012'!P398,IF(AND($M$1=2006,'Calculation sheet'!$AQ398="2005-2012"),'Result 2005-2012'!P398*SUM($Y$11:$AE$11)/7,IF(AND($M$1=2007,'Calculation sheet'!$AQ398="2005-2012"),'Result 2005-2012'!P398*SUM($Z$11:$AE$11)/6,IF(AND($M$1=2008,'Calculation sheet'!$AQ398="2005-2012"),'Result 2005-2012'!P398*SUM($AA$11:$AE$11)/5,IF(AND($M$1=2009,'Calculation sheet'!$AQ398="2005-2012"),'Result 2005-2012'!P398*SUM($AB$11:$AE$11)/4,IF(AND($M$1=2010,'Calculation sheet'!$AQ398="2005-2012"),'Result 2005-2012'!P398*SUM($AC$11:$AE$11)/3,IF(AND($M$1=2011,'Calculation sheet'!$AQ398="2005-2012"),'Result 2005-2012'!P398*SUM($AD$11:$AE$11)/2,IF(AND($M$1=2012,'Calculation sheet'!$AQ398="2005-2012"),'Result 2005-2012'!P398*$AE$11,IF(AND($M$1=2006,'Calculation sheet'!$AQ398="1999-2012"),'Result 2005-2012'!P398*SUM($Y$16:$AE$16)/7,IF(AND($M$1=2007,'Calculation sheet'!$AQ398="1999-2012"),'Result 2005-2012'!P398*SUM($Z$16:$AE$16)/6,IF(AND($M$1=2008,'Calculation sheet'!$AQ398="1999-2012"),'Result 2005-2012'!P398*SUM($AA$16:$AE$16)/5,IF(AND($M$1=2009,'Calculation sheet'!$AQ398="1999-2012"),'Result 2005-2012'!P398*SUM($AB$16:$AE$16)/4,IF(AND($M$1=2010,'Calculation sheet'!$AQ398="1999-2012"),'Result 2005-2012'!P398*SUM($AC$16:$AE$16)/3,IF(AND($M$1=2011,'Calculation sheet'!$AQ398="1999-2012"),'Result 2005-2012'!P398*SUM($AD$16:$AE$16)/2,IF(AND($M$1=2012,'Calculation sheet'!$AQ398="1999-2012"),'Result 2005-2012'!P398*$AE$16,""))))))))))))))))</f>
        <v/>
      </c>
      <c r="Q398" s="12" t="str">
        <f t="shared" si="21"/>
        <v/>
      </c>
      <c r="R398" s="14" t="str">
        <f t="shared" si="22"/>
        <v/>
      </c>
    </row>
    <row r="399" spans="1:18" x14ac:dyDescent="0.3">
      <c r="A399" s="4" t="str">
        <f>IF('Input data'!A414="","",'Input data'!A414)</f>
        <v/>
      </c>
      <c r="B399" s="4" t="str">
        <f>IF('Input data'!B414="","",'Input data'!B414)</f>
        <v/>
      </c>
      <c r="C399" s="4" t="str">
        <f>IF('Input data'!C414="","",'Input data'!C414)</f>
        <v/>
      </c>
      <c r="D399" s="4" t="str">
        <f>IF('Input data'!D414="","",'Input data'!D414)</f>
        <v/>
      </c>
      <c r="E399" s="4" t="str">
        <f>IF('Input data'!E414="","",'Input data'!E414)</f>
        <v/>
      </c>
      <c r="F399" s="4" t="str">
        <f>IF('Input data'!F414="","",'Input data'!F414)</f>
        <v/>
      </c>
      <c r="G399" s="4">
        <f>IF('Input data'!G414="","",'Input data'!G414)</f>
        <v>0</v>
      </c>
      <c r="H399" s="4" t="str">
        <f>IF('Input data'!H414&gt;0.5,'Input data'!H414,"")</f>
        <v/>
      </c>
      <c r="I399" s="4" t="str">
        <f>IF('Input data'!I414="","",'Input data'!I414)</f>
        <v/>
      </c>
      <c r="J399" s="12" t="str">
        <f>IF('Result 2005-2012'!$R399="","",IF($M$1=2005,'Result 2005-2012'!J399,IF(AND($M$1=2006,'Calculation sheet'!$AQ399="2005-2012"),'Result 2005-2012'!J399*SUM($Y$7:$AE$7)/7,IF(AND($M$1=2007,'Calculation sheet'!$AQ399="2005-2012"),'Result 2005-2012'!J399*SUM($Z$7:$AE$7)/6,IF(AND($M$1=2008,'Calculation sheet'!$AQ399="2005-2012"),'Result 2005-2012'!J399*SUM($AA$7:$AE$7)/5,IF(AND($M$1=2009,'Calculation sheet'!$AQ399="2005-2012"),'Result 2005-2012'!J399*SUM($AB$7:$AE$7)/4,IF(AND($M$1=2010,'Calculation sheet'!$AQ399="2005-2012"),'Result 2005-2012'!J399*SUM($AC$7:$AE$7)/3,IF(AND($M$1=2011,'Calculation sheet'!$AQ399="2005-2012"),'Result 2005-2012'!J399*SUM($AD$7:$AE$7)/2,IF(AND($M$1=2012,'Calculation sheet'!$AQ399="2005-2012"),'Result 2005-2012'!J399*$AE$7,IF(AND($M$1=2006,'Calculation sheet'!$AQ399="1999-2012"),'Result 2005-2012'!J399*SUM($Y$16:$AE$16)/7,IF(AND($M$1=2007,'Calculation sheet'!$AQ399="1999-2012"),'Result 2005-2012'!J399*SUM($Z$16:$AE$16)/6,IF(AND($M$1=2008,'Calculation sheet'!$AQ399="1999-2012"),'Result 2005-2012'!J399*SUM($AA$16:$AE$16)/5,IF(AND($M$1=2009,'Calculation sheet'!$AQ399="1999-2012"),'Result 2005-2012'!J399*SUM($AB$16:$AE$16)/4,IF(AND($M$1=2010,'Calculation sheet'!$AQ399="1999-2012"),'Result 2005-2012'!J399*SUM($AC$16:$AE$16)/3,IF(AND($M$1=2011,'Calculation sheet'!$AQ399="1999-2012"),'Result 2005-2012'!J399*SUM($AD$16:$AE$16)/2,IF(AND($M$1=2012,'Calculation sheet'!$AQ399="1999-2012"),'Result 2005-2012'!J399*$AE$16,""))))))))))))))))</f>
        <v/>
      </c>
      <c r="K399" s="12" t="str">
        <f>IF('Result 2005-2012'!$R399="","",IF($M$1=2005,'Result 2005-2012'!K399,IF(AND($M$1=2006,'Calculation sheet'!$AQ399="2005-2012"),'Result 2005-2012'!K399*SUM($Y$8:$AE$8)/7,IF(AND($M$1=2007,'Calculation sheet'!$AQ399="2005-2012"),'Result 2005-2012'!K399*SUM($Z$8:$AE$8)/6,IF(AND($M$1=2008,'Calculation sheet'!$AQ399="2005-2012"),'Result 2005-2012'!K399*SUM($AA$8:$AE$8)/5,IF(AND($M$1=2009,'Calculation sheet'!$AQ399="2005-2012"),'Result 2005-2012'!K399*SUM($AB$8:$AE$8)/4,IF(AND($M$1=2010,'Calculation sheet'!$AQ399="2005-2012"),'Result 2005-2012'!K399*SUM($AC$8:$AE$8)/3,IF(AND($M$1=2011,'Calculation sheet'!$AQ399="2005-2012"),'Result 2005-2012'!K399*SUM($AD$8:$AE$8)/2,IF(AND($M$1=2012,'Calculation sheet'!$AQ399="2005-2012"),'Result 2005-2012'!K399*$AE$8,IF(AND($M$1=2006,'Calculation sheet'!$AQ399="1999-2012"),'Result 2005-2012'!K399*SUM($Y$17:$AE$17)/7,IF(AND($M$1=2007,'Calculation sheet'!$AQ399="1999-2012"),'Result 2005-2012'!K399*SUM($Z$17:$AE$17)/6,IF(AND($M$1=2008,'Calculation sheet'!$AQ399="1999-2012"),'Result 2005-2012'!K399*SUM($AA$17:$AE$17)/5,IF(AND($M$1=2009,'Calculation sheet'!$AQ399="1999-2012"),'Result 2005-2012'!K399*SUM($AB$17:$AE$17)/4,IF(AND($M$1=2010,'Calculation sheet'!$AQ399="1999-2012"),'Result 2005-2012'!K399*SUM($AC$17:$AE$17)/3,IF(AND($M$1=2011,'Calculation sheet'!$AQ399="1999-2012"),'Result 2005-2012'!K399*SUM($AD$17:$AE$17)/2,IF(AND($M$1=2012,'Calculation sheet'!$AQ399="1999-2012"),'Result 2005-2012'!K399*$AE$17,""))))))))))))))))</f>
        <v/>
      </c>
      <c r="L399" s="12" t="str">
        <f>IF('Result 2005-2012'!$R399="","",IF($M$1=2005,'Result 2005-2012'!L399,IF(AND($M$1=2006,'Calculation sheet'!$AQ399="2005-2012"),'Result 2005-2012'!L399*SUM($Y$9:$AE$9)/7,IF(AND($M$1=2007,'Calculation sheet'!$AQ399="2005-2012"),'Result 2005-2012'!L399*SUM($Z$9:$AE$9)/6,IF(AND($M$1=2008,'Calculation sheet'!$AQ399="2005-2012"),'Result 2005-2012'!L399*SUM($AA$9:$AE$9)/5,IF(AND($M$1=2009,'Calculation sheet'!$AQ399="2005-2012"),'Result 2005-2012'!L399*SUM($AB$9:$AE$9)/4,IF(AND($M$1=2010,'Calculation sheet'!$AQ399="2005-2012"),'Result 2005-2012'!L399*SUM($AC$9:$AE$9)/3,IF(AND($M$1=2011,'Calculation sheet'!$AQ399="2005-2012"),'Result 2005-2012'!L399*SUM($AD$9:$AE$9)/2,IF(AND($M$1=2012,'Calculation sheet'!$AQ399="2005-2012"),'Result 2005-2012'!L399*$AE$9,IF(AND($M$1=2006,'Calculation sheet'!$AQ399="1999-2012"),'Result 2005-2012'!L399*SUM($Y$18:$AE$18)/7,IF(AND($M$1=2007,'Calculation sheet'!$AQ399="1999-2012"),'Result 2005-2012'!L399*SUM($Z$18:$AE$18)/6,IF(AND($M$1=2008,'Calculation sheet'!$AQ399="1999-2012"),'Result 2005-2012'!L399*SUM($AA$18:$AE$18)/5,IF(AND($M$1=2009,'Calculation sheet'!$AQ399="1999-2012"),'Result 2005-2012'!L399*SUM($AB$18:$AE$18)/4,IF(AND($M$1=2010,'Calculation sheet'!$AQ399="1999-2012"),'Result 2005-2012'!L399*SUM($AC$18:$AE$18)/3,IF(AND($M$1=2011,'Calculation sheet'!$AQ399="1999-2012"),'Result 2005-2012'!L399*SUM($AD$18:$AE$18)/2,IF(AND($M$1=2012,'Calculation sheet'!$AQ399="1999-2012"),'Result 2005-2012'!L399*$AE$18,""))))))))))))))))</f>
        <v/>
      </c>
      <c r="M399" s="12" t="str">
        <f t="shared" si="20"/>
        <v/>
      </c>
      <c r="N399" s="12" t="str">
        <f>IF('Result 2005-2012'!$R399="","",IF($M$1=2005,'Result 2005-2012'!N399,IF(AND($M$1=2006,'Calculation sheet'!$AQ399="2005-2012"),'Result 2005-2012'!N399*SUM($Y$10:$AE$10)/7,IF(AND($M$1=2007,'Calculation sheet'!$AQ399="2005-2012"),'Result 2005-2012'!N399*SUM($Z$10:$AE$10)/6,IF(AND($M$1=2008,'Calculation sheet'!$AQ399="2005-2012"),'Result 2005-2012'!N399*SUM($AA$10:$AE$10)/5,IF(AND($M$1=2009,'Calculation sheet'!$AQ399="2005-2012"),'Result 2005-2012'!N399*SUM($AB$10:$AE$10)/4,IF(AND($M$1=2010,'Calculation sheet'!$AQ399="2005-2012"),'Result 2005-2012'!N399*SUM($AC$10:$AE$10)/3,IF(AND($M$1=2011,'Calculation sheet'!$AQ399="2005-2012"),'Result 2005-2012'!N399*SUM($AD$10:$AE$10)/2,IF(AND($M$1=2012,'Calculation sheet'!$AQ399="2005-2012"),'Result 2005-2012'!N399*$AE$10,IF(AND($M$1=2006,'Calculation sheet'!$AQ399="1999-2012"),'Result 2005-2012'!N399*SUM($Y$16:$AE$16)/7,IF(AND($M$1=2007,'Calculation sheet'!$AQ399="1999-2012"),'Result 2005-2012'!N399*SUM($Z$16:$AE$16)/6,IF(AND($M$1=2008,'Calculation sheet'!$AQ399="1999-2012"),'Result 2005-2012'!N399*SUM($AA$16:$AE$16)/5,IF(AND($M$1=2009,'Calculation sheet'!$AQ399="1999-2012"),'Result 2005-2012'!N399*SUM($AB$16:$AE$16)/4,IF(AND($M$1=2010,'Calculation sheet'!$AQ399="1999-2012"),'Result 2005-2012'!N399*SUM($AC$16:$AE$16)/3,IF(AND($M$1=2011,'Calculation sheet'!$AQ399="1999-2012"),'Result 2005-2012'!N399*SUM($AD$16:$AE$16)/2,IF(AND($M$1=2012,'Calculation sheet'!$AQ399="1999-2012"),'Result 2005-2012'!N399*$AE$16,""))))))))))))))))</f>
        <v/>
      </c>
      <c r="O399" s="12" t="str">
        <f>IF('Result 2005-2012'!$R399="","",IF($M$1=2005,'Result 2005-2012'!O399,IF(AND($M$1=2006,'Calculation sheet'!$AQ399="2005-2012"),'Result 2005-2012'!O399*SUM($Y$10:$AE$10)/7,IF(AND($M$1=2007,'Calculation sheet'!$AQ399="2005-2012"),'Result 2005-2012'!O399*SUM($Z$10:$AE$10)/6,IF(AND($M$1=2008,'Calculation sheet'!$AQ399="2005-2012"),'Result 2005-2012'!O399*SUM($AA$10:$AE$10)/5,IF(AND($M$1=2009,'Calculation sheet'!$AQ399="2005-2012"),'Result 2005-2012'!O399*SUM($AB$10:$AE$10)/4,IF(AND($M$1=2010,'Calculation sheet'!$AQ399="2005-2012"),'Result 2005-2012'!O399*SUM($AC$10:$AE$10)/3,IF(AND($M$1=2011,'Calculation sheet'!$AQ399="2005-2012"),'Result 2005-2012'!O399*SUM($AD$10:$AE$10)/2,IF(AND($M$1=2012,'Calculation sheet'!$AQ399="2005-2012"),'Result 2005-2012'!O399*$AE$10,IF(AND($M$1=2006,'Calculation sheet'!$AQ399="1999-2012"),'Result 2005-2012'!O399*SUM($Y$16:$AE$16)/7,IF(AND($M$1=2007,'Calculation sheet'!$AQ399="1999-2012"),'Result 2005-2012'!O399*SUM($Z$16:$AE$16)/6,IF(AND($M$1=2008,'Calculation sheet'!$AQ399="1999-2012"),'Result 2005-2012'!O399*SUM($AA$16:$AE$16)/5,IF(AND($M$1=2009,'Calculation sheet'!$AQ399="1999-2012"),'Result 2005-2012'!O399*SUM($AB$16:$AE$16)/4,IF(AND($M$1=2010,'Calculation sheet'!$AQ399="1999-2012"),'Result 2005-2012'!O399*SUM($AC$16:$AE$16)/3,IF(AND($M$1=2011,'Calculation sheet'!$AQ399="1999-2012"),'Result 2005-2012'!O399*SUM($AD$16:$AE$16)/2,IF(AND($M$1=2012,'Calculation sheet'!$AQ399="1999-2012"),'Result 2005-2012'!O399*$AE$16,""))))))))))))))))</f>
        <v/>
      </c>
      <c r="P399" s="12" t="str">
        <f>IF('Result 2005-2012'!$R399="","",IF($M$1=2005,'Result 2005-2012'!P399,IF(AND($M$1=2006,'Calculation sheet'!$AQ399="2005-2012"),'Result 2005-2012'!P399*SUM($Y$11:$AE$11)/7,IF(AND($M$1=2007,'Calculation sheet'!$AQ399="2005-2012"),'Result 2005-2012'!P399*SUM($Z$11:$AE$11)/6,IF(AND($M$1=2008,'Calculation sheet'!$AQ399="2005-2012"),'Result 2005-2012'!P399*SUM($AA$11:$AE$11)/5,IF(AND($M$1=2009,'Calculation sheet'!$AQ399="2005-2012"),'Result 2005-2012'!P399*SUM($AB$11:$AE$11)/4,IF(AND($M$1=2010,'Calculation sheet'!$AQ399="2005-2012"),'Result 2005-2012'!P399*SUM($AC$11:$AE$11)/3,IF(AND($M$1=2011,'Calculation sheet'!$AQ399="2005-2012"),'Result 2005-2012'!P399*SUM($AD$11:$AE$11)/2,IF(AND($M$1=2012,'Calculation sheet'!$AQ399="2005-2012"),'Result 2005-2012'!P399*$AE$11,IF(AND($M$1=2006,'Calculation sheet'!$AQ399="1999-2012"),'Result 2005-2012'!P399*SUM($Y$16:$AE$16)/7,IF(AND($M$1=2007,'Calculation sheet'!$AQ399="1999-2012"),'Result 2005-2012'!P399*SUM($Z$16:$AE$16)/6,IF(AND($M$1=2008,'Calculation sheet'!$AQ399="1999-2012"),'Result 2005-2012'!P399*SUM($AA$16:$AE$16)/5,IF(AND($M$1=2009,'Calculation sheet'!$AQ399="1999-2012"),'Result 2005-2012'!P399*SUM($AB$16:$AE$16)/4,IF(AND($M$1=2010,'Calculation sheet'!$AQ399="1999-2012"),'Result 2005-2012'!P399*SUM($AC$16:$AE$16)/3,IF(AND($M$1=2011,'Calculation sheet'!$AQ399="1999-2012"),'Result 2005-2012'!P399*SUM($AD$16:$AE$16)/2,IF(AND($M$1=2012,'Calculation sheet'!$AQ399="1999-2012"),'Result 2005-2012'!P399*$AE$16,""))))))))))))))))</f>
        <v/>
      </c>
      <c r="Q399" s="12" t="str">
        <f t="shared" si="21"/>
        <v/>
      </c>
      <c r="R399" s="14" t="str">
        <f t="shared" si="22"/>
        <v/>
      </c>
    </row>
    <row r="400" spans="1:18" x14ac:dyDescent="0.3">
      <c r="A400" s="4" t="str">
        <f>IF('Input data'!A415="","",'Input data'!A415)</f>
        <v/>
      </c>
      <c r="B400" s="4" t="str">
        <f>IF('Input data'!B415="","",'Input data'!B415)</f>
        <v/>
      </c>
      <c r="C400" s="4" t="str">
        <f>IF('Input data'!C415="","",'Input data'!C415)</f>
        <v/>
      </c>
      <c r="D400" s="4" t="str">
        <f>IF('Input data'!D415="","",'Input data'!D415)</f>
        <v/>
      </c>
      <c r="E400" s="4" t="str">
        <f>IF('Input data'!E415="","",'Input data'!E415)</f>
        <v/>
      </c>
      <c r="F400" s="4" t="str">
        <f>IF('Input data'!F415="","",'Input data'!F415)</f>
        <v/>
      </c>
      <c r="G400" s="4">
        <f>IF('Input data'!G415="","",'Input data'!G415)</f>
        <v>0</v>
      </c>
      <c r="H400" s="4" t="str">
        <f>IF('Input data'!H415&gt;0.5,'Input data'!H415,"")</f>
        <v/>
      </c>
      <c r="I400" s="4" t="str">
        <f>IF('Input data'!I415="","",'Input data'!I415)</f>
        <v/>
      </c>
      <c r="J400" s="12" t="str">
        <f>IF('Result 2005-2012'!$R400="","",IF($M$1=2005,'Result 2005-2012'!J400,IF(AND($M$1=2006,'Calculation sheet'!$AQ400="2005-2012"),'Result 2005-2012'!J400*SUM($Y$7:$AE$7)/7,IF(AND($M$1=2007,'Calculation sheet'!$AQ400="2005-2012"),'Result 2005-2012'!J400*SUM($Z$7:$AE$7)/6,IF(AND($M$1=2008,'Calculation sheet'!$AQ400="2005-2012"),'Result 2005-2012'!J400*SUM($AA$7:$AE$7)/5,IF(AND($M$1=2009,'Calculation sheet'!$AQ400="2005-2012"),'Result 2005-2012'!J400*SUM($AB$7:$AE$7)/4,IF(AND($M$1=2010,'Calculation sheet'!$AQ400="2005-2012"),'Result 2005-2012'!J400*SUM($AC$7:$AE$7)/3,IF(AND($M$1=2011,'Calculation sheet'!$AQ400="2005-2012"),'Result 2005-2012'!J400*SUM($AD$7:$AE$7)/2,IF(AND($M$1=2012,'Calculation sheet'!$AQ400="2005-2012"),'Result 2005-2012'!J400*$AE$7,IF(AND($M$1=2006,'Calculation sheet'!$AQ400="1999-2012"),'Result 2005-2012'!J400*SUM($Y$16:$AE$16)/7,IF(AND($M$1=2007,'Calculation sheet'!$AQ400="1999-2012"),'Result 2005-2012'!J400*SUM($Z$16:$AE$16)/6,IF(AND($M$1=2008,'Calculation sheet'!$AQ400="1999-2012"),'Result 2005-2012'!J400*SUM($AA$16:$AE$16)/5,IF(AND($M$1=2009,'Calculation sheet'!$AQ400="1999-2012"),'Result 2005-2012'!J400*SUM($AB$16:$AE$16)/4,IF(AND($M$1=2010,'Calculation sheet'!$AQ400="1999-2012"),'Result 2005-2012'!J400*SUM($AC$16:$AE$16)/3,IF(AND($M$1=2011,'Calculation sheet'!$AQ400="1999-2012"),'Result 2005-2012'!J400*SUM($AD$16:$AE$16)/2,IF(AND($M$1=2012,'Calculation sheet'!$AQ400="1999-2012"),'Result 2005-2012'!J400*$AE$16,""))))))))))))))))</f>
        <v/>
      </c>
      <c r="K400" s="12" t="str">
        <f>IF('Result 2005-2012'!$R400="","",IF($M$1=2005,'Result 2005-2012'!K400,IF(AND($M$1=2006,'Calculation sheet'!$AQ400="2005-2012"),'Result 2005-2012'!K400*SUM($Y$8:$AE$8)/7,IF(AND($M$1=2007,'Calculation sheet'!$AQ400="2005-2012"),'Result 2005-2012'!K400*SUM($Z$8:$AE$8)/6,IF(AND($M$1=2008,'Calculation sheet'!$AQ400="2005-2012"),'Result 2005-2012'!K400*SUM($AA$8:$AE$8)/5,IF(AND($M$1=2009,'Calculation sheet'!$AQ400="2005-2012"),'Result 2005-2012'!K400*SUM($AB$8:$AE$8)/4,IF(AND($M$1=2010,'Calculation sheet'!$AQ400="2005-2012"),'Result 2005-2012'!K400*SUM($AC$8:$AE$8)/3,IF(AND($M$1=2011,'Calculation sheet'!$AQ400="2005-2012"),'Result 2005-2012'!K400*SUM($AD$8:$AE$8)/2,IF(AND($M$1=2012,'Calculation sheet'!$AQ400="2005-2012"),'Result 2005-2012'!K400*$AE$8,IF(AND($M$1=2006,'Calculation sheet'!$AQ400="1999-2012"),'Result 2005-2012'!K400*SUM($Y$17:$AE$17)/7,IF(AND($M$1=2007,'Calculation sheet'!$AQ400="1999-2012"),'Result 2005-2012'!K400*SUM($Z$17:$AE$17)/6,IF(AND($M$1=2008,'Calculation sheet'!$AQ400="1999-2012"),'Result 2005-2012'!K400*SUM($AA$17:$AE$17)/5,IF(AND($M$1=2009,'Calculation sheet'!$AQ400="1999-2012"),'Result 2005-2012'!K400*SUM($AB$17:$AE$17)/4,IF(AND($M$1=2010,'Calculation sheet'!$AQ400="1999-2012"),'Result 2005-2012'!K400*SUM($AC$17:$AE$17)/3,IF(AND($M$1=2011,'Calculation sheet'!$AQ400="1999-2012"),'Result 2005-2012'!K400*SUM($AD$17:$AE$17)/2,IF(AND($M$1=2012,'Calculation sheet'!$AQ400="1999-2012"),'Result 2005-2012'!K400*$AE$17,""))))))))))))))))</f>
        <v/>
      </c>
      <c r="L400" s="12" t="str">
        <f>IF('Result 2005-2012'!$R400="","",IF($M$1=2005,'Result 2005-2012'!L400,IF(AND($M$1=2006,'Calculation sheet'!$AQ400="2005-2012"),'Result 2005-2012'!L400*SUM($Y$9:$AE$9)/7,IF(AND($M$1=2007,'Calculation sheet'!$AQ400="2005-2012"),'Result 2005-2012'!L400*SUM($Z$9:$AE$9)/6,IF(AND($M$1=2008,'Calculation sheet'!$AQ400="2005-2012"),'Result 2005-2012'!L400*SUM($AA$9:$AE$9)/5,IF(AND($M$1=2009,'Calculation sheet'!$AQ400="2005-2012"),'Result 2005-2012'!L400*SUM($AB$9:$AE$9)/4,IF(AND($M$1=2010,'Calculation sheet'!$AQ400="2005-2012"),'Result 2005-2012'!L400*SUM($AC$9:$AE$9)/3,IF(AND($M$1=2011,'Calculation sheet'!$AQ400="2005-2012"),'Result 2005-2012'!L400*SUM($AD$9:$AE$9)/2,IF(AND($M$1=2012,'Calculation sheet'!$AQ400="2005-2012"),'Result 2005-2012'!L400*$AE$9,IF(AND($M$1=2006,'Calculation sheet'!$AQ400="1999-2012"),'Result 2005-2012'!L400*SUM($Y$18:$AE$18)/7,IF(AND($M$1=2007,'Calculation sheet'!$AQ400="1999-2012"),'Result 2005-2012'!L400*SUM($Z$18:$AE$18)/6,IF(AND($M$1=2008,'Calculation sheet'!$AQ400="1999-2012"),'Result 2005-2012'!L400*SUM($AA$18:$AE$18)/5,IF(AND($M$1=2009,'Calculation sheet'!$AQ400="1999-2012"),'Result 2005-2012'!L400*SUM($AB$18:$AE$18)/4,IF(AND($M$1=2010,'Calculation sheet'!$AQ400="1999-2012"),'Result 2005-2012'!L400*SUM($AC$18:$AE$18)/3,IF(AND($M$1=2011,'Calculation sheet'!$AQ400="1999-2012"),'Result 2005-2012'!L400*SUM($AD$18:$AE$18)/2,IF(AND($M$1=2012,'Calculation sheet'!$AQ400="1999-2012"),'Result 2005-2012'!L400*$AE$18,""))))))))))))))))</f>
        <v/>
      </c>
      <c r="M400" s="12" t="str">
        <f t="shared" si="20"/>
        <v/>
      </c>
      <c r="N400" s="12" t="str">
        <f>IF('Result 2005-2012'!$R400="","",IF($M$1=2005,'Result 2005-2012'!N400,IF(AND($M$1=2006,'Calculation sheet'!$AQ400="2005-2012"),'Result 2005-2012'!N400*SUM($Y$10:$AE$10)/7,IF(AND($M$1=2007,'Calculation sheet'!$AQ400="2005-2012"),'Result 2005-2012'!N400*SUM($Z$10:$AE$10)/6,IF(AND($M$1=2008,'Calculation sheet'!$AQ400="2005-2012"),'Result 2005-2012'!N400*SUM($AA$10:$AE$10)/5,IF(AND($M$1=2009,'Calculation sheet'!$AQ400="2005-2012"),'Result 2005-2012'!N400*SUM($AB$10:$AE$10)/4,IF(AND($M$1=2010,'Calculation sheet'!$AQ400="2005-2012"),'Result 2005-2012'!N400*SUM($AC$10:$AE$10)/3,IF(AND($M$1=2011,'Calculation sheet'!$AQ400="2005-2012"),'Result 2005-2012'!N400*SUM($AD$10:$AE$10)/2,IF(AND($M$1=2012,'Calculation sheet'!$AQ400="2005-2012"),'Result 2005-2012'!N400*$AE$10,IF(AND($M$1=2006,'Calculation sheet'!$AQ400="1999-2012"),'Result 2005-2012'!N400*SUM($Y$16:$AE$16)/7,IF(AND($M$1=2007,'Calculation sheet'!$AQ400="1999-2012"),'Result 2005-2012'!N400*SUM($Z$16:$AE$16)/6,IF(AND($M$1=2008,'Calculation sheet'!$AQ400="1999-2012"),'Result 2005-2012'!N400*SUM($AA$16:$AE$16)/5,IF(AND($M$1=2009,'Calculation sheet'!$AQ400="1999-2012"),'Result 2005-2012'!N400*SUM($AB$16:$AE$16)/4,IF(AND($M$1=2010,'Calculation sheet'!$AQ400="1999-2012"),'Result 2005-2012'!N400*SUM($AC$16:$AE$16)/3,IF(AND($M$1=2011,'Calculation sheet'!$AQ400="1999-2012"),'Result 2005-2012'!N400*SUM($AD$16:$AE$16)/2,IF(AND($M$1=2012,'Calculation sheet'!$AQ400="1999-2012"),'Result 2005-2012'!N400*$AE$16,""))))))))))))))))</f>
        <v/>
      </c>
      <c r="O400" s="12" t="str">
        <f>IF('Result 2005-2012'!$R400="","",IF($M$1=2005,'Result 2005-2012'!O400,IF(AND($M$1=2006,'Calculation sheet'!$AQ400="2005-2012"),'Result 2005-2012'!O400*SUM($Y$10:$AE$10)/7,IF(AND($M$1=2007,'Calculation sheet'!$AQ400="2005-2012"),'Result 2005-2012'!O400*SUM($Z$10:$AE$10)/6,IF(AND($M$1=2008,'Calculation sheet'!$AQ400="2005-2012"),'Result 2005-2012'!O400*SUM($AA$10:$AE$10)/5,IF(AND($M$1=2009,'Calculation sheet'!$AQ400="2005-2012"),'Result 2005-2012'!O400*SUM($AB$10:$AE$10)/4,IF(AND($M$1=2010,'Calculation sheet'!$AQ400="2005-2012"),'Result 2005-2012'!O400*SUM($AC$10:$AE$10)/3,IF(AND($M$1=2011,'Calculation sheet'!$AQ400="2005-2012"),'Result 2005-2012'!O400*SUM($AD$10:$AE$10)/2,IF(AND($M$1=2012,'Calculation sheet'!$AQ400="2005-2012"),'Result 2005-2012'!O400*$AE$10,IF(AND($M$1=2006,'Calculation sheet'!$AQ400="1999-2012"),'Result 2005-2012'!O400*SUM($Y$16:$AE$16)/7,IF(AND($M$1=2007,'Calculation sheet'!$AQ400="1999-2012"),'Result 2005-2012'!O400*SUM($Z$16:$AE$16)/6,IF(AND($M$1=2008,'Calculation sheet'!$AQ400="1999-2012"),'Result 2005-2012'!O400*SUM($AA$16:$AE$16)/5,IF(AND($M$1=2009,'Calculation sheet'!$AQ400="1999-2012"),'Result 2005-2012'!O400*SUM($AB$16:$AE$16)/4,IF(AND($M$1=2010,'Calculation sheet'!$AQ400="1999-2012"),'Result 2005-2012'!O400*SUM($AC$16:$AE$16)/3,IF(AND($M$1=2011,'Calculation sheet'!$AQ400="1999-2012"),'Result 2005-2012'!O400*SUM($AD$16:$AE$16)/2,IF(AND($M$1=2012,'Calculation sheet'!$AQ400="1999-2012"),'Result 2005-2012'!O400*$AE$16,""))))))))))))))))</f>
        <v/>
      </c>
      <c r="P400" s="12" t="str">
        <f>IF('Result 2005-2012'!$R400="","",IF($M$1=2005,'Result 2005-2012'!P400,IF(AND($M$1=2006,'Calculation sheet'!$AQ400="2005-2012"),'Result 2005-2012'!P400*SUM($Y$11:$AE$11)/7,IF(AND($M$1=2007,'Calculation sheet'!$AQ400="2005-2012"),'Result 2005-2012'!P400*SUM($Z$11:$AE$11)/6,IF(AND($M$1=2008,'Calculation sheet'!$AQ400="2005-2012"),'Result 2005-2012'!P400*SUM($AA$11:$AE$11)/5,IF(AND($M$1=2009,'Calculation sheet'!$AQ400="2005-2012"),'Result 2005-2012'!P400*SUM($AB$11:$AE$11)/4,IF(AND($M$1=2010,'Calculation sheet'!$AQ400="2005-2012"),'Result 2005-2012'!P400*SUM($AC$11:$AE$11)/3,IF(AND($M$1=2011,'Calculation sheet'!$AQ400="2005-2012"),'Result 2005-2012'!P400*SUM($AD$11:$AE$11)/2,IF(AND($M$1=2012,'Calculation sheet'!$AQ400="2005-2012"),'Result 2005-2012'!P400*$AE$11,IF(AND($M$1=2006,'Calculation sheet'!$AQ400="1999-2012"),'Result 2005-2012'!P400*SUM($Y$16:$AE$16)/7,IF(AND($M$1=2007,'Calculation sheet'!$AQ400="1999-2012"),'Result 2005-2012'!P400*SUM($Z$16:$AE$16)/6,IF(AND($M$1=2008,'Calculation sheet'!$AQ400="1999-2012"),'Result 2005-2012'!P400*SUM($AA$16:$AE$16)/5,IF(AND($M$1=2009,'Calculation sheet'!$AQ400="1999-2012"),'Result 2005-2012'!P400*SUM($AB$16:$AE$16)/4,IF(AND($M$1=2010,'Calculation sheet'!$AQ400="1999-2012"),'Result 2005-2012'!P400*SUM($AC$16:$AE$16)/3,IF(AND($M$1=2011,'Calculation sheet'!$AQ400="1999-2012"),'Result 2005-2012'!P400*SUM($AD$16:$AE$16)/2,IF(AND($M$1=2012,'Calculation sheet'!$AQ400="1999-2012"),'Result 2005-2012'!P400*$AE$16,""))))))))))))))))</f>
        <v/>
      </c>
      <c r="Q400" s="12" t="str">
        <f t="shared" si="21"/>
        <v/>
      </c>
      <c r="R400" s="14" t="str">
        <f t="shared" si="22"/>
        <v/>
      </c>
    </row>
    <row r="401" spans="1:18" x14ac:dyDescent="0.3">
      <c r="A401" s="4" t="str">
        <f>IF('Input data'!A416="","",'Input data'!A416)</f>
        <v/>
      </c>
      <c r="B401" s="4" t="str">
        <f>IF('Input data'!B416="","",'Input data'!B416)</f>
        <v/>
      </c>
      <c r="C401" s="4" t="str">
        <f>IF('Input data'!C416="","",'Input data'!C416)</f>
        <v/>
      </c>
      <c r="D401" s="4" t="str">
        <f>IF('Input data'!D416="","",'Input data'!D416)</f>
        <v/>
      </c>
      <c r="E401" s="4" t="str">
        <f>IF('Input data'!E416="","",'Input data'!E416)</f>
        <v/>
      </c>
      <c r="F401" s="4" t="str">
        <f>IF('Input data'!F416="","",'Input data'!F416)</f>
        <v/>
      </c>
      <c r="G401" s="4">
        <f>IF('Input data'!G416="","",'Input data'!G416)</f>
        <v>0</v>
      </c>
      <c r="H401" s="4" t="str">
        <f>IF('Input data'!H416&gt;0.5,'Input data'!H416,"")</f>
        <v/>
      </c>
      <c r="I401" s="4" t="str">
        <f>IF('Input data'!I416="","",'Input data'!I416)</f>
        <v/>
      </c>
      <c r="J401" s="12" t="str">
        <f>IF('Result 2005-2012'!$R401="","",IF($M$1=2005,'Result 2005-2012'!J401,IF(AND($M$1=2006,'Calculation sheet'!$AQ401="2005-2012"),'Result 2005-2012'!J401*SUM($Y$7:$AE$7)/7,IF(AND($M$1=2007,'Calculation sheet'!$AQ401="2005-2012"),'Result 2005-2012'!J401*SUM($Z$7:$AE$7)/6,IF(AND($M$1=2008,'Calculation sheet'!$AQ401="2005-2012"),'Result 2005-2012'!J401*SUM($AA$7:$AE$7)/5,IF(AND($M$1=2009,'Calculation sheet'!$AQ401="2005-2012"),'Result 2005-2012'!J401*SUM($AB$7:$AE$7)/4,IF(AND($M$1=2010,'Calculation sheet'!$AQ401="2005-2012"),'Result 2005-2012'!J401*SUM($AC$7:$AE$7)/3,IF(AND($M$1=2011,'Calculation sheet'!$AQ401="2005-2012"),'Result 2005-2012'!J401*SUM($AD$7:$AE$7)/2,IF(AND($M$1=2012,'Calculation sheet'!$AQ401="2005-2012"),'Result 2005-2012'!J401*$AE$7,IF(AND($M$1=2006,'Calculation sheet'!$AQ401="1999-2012"),'Result 2005-2012'!J401*SUM($Y$16:$AE$16)/7,IF(AND($M$1=2007,'Calculation sheet'!$AQ401="1999-2012"),'Result 2005-2012'!J401*SUM($Z$16:$AE$16)/6,IF(AND($M$1=2008,'Calculation sheet'!$AQ401="1999-2012"),'Result 2005-2012'!J401*SUM($AA$16:$AE$16)/5,IF(AND($M$1=2009,'Calculation sheet'!$AQ401="1999-2012"),'Result 2005-2012'!J401*SUM($AB$16:$AE$16)/4,IF(AND($M$1=2010,'Calculation sheet'!$AQ401="1999-2012"),'Result 2005-2012'!J401*SUM($AC$16:$AE$16)/3,IF(AND($M$1=2011,'Calculation sheet'!$AQ401="1999-2012"),'Result 2005-2012'!J401*SUM($AD$16:$AE$16)/2,IF(AND($M$1=2012,'Calculation sheet'!$AQ401="1999-2012"),'Result 2005-2012'!J401*$AE$16,""))))))))))))))))</f>
        <v/>
      </c>
      <c r="K401" s="12" t="str">
        <f>IF('Result 2005-2012'!$R401="","",IF($M$1=2005,'Result 2005-2012'!K401,IF(AND($M$1=2006,'Calculation sheet'!$AQ401="2005-2012"),'Result 2005-2012'!K401*SUM($Y$8:$AE$8)/7,IF(AND($M$1=2007,'Calculation sheet'!$AQ401="2005-2012"),'Result 2005-2012'!K401*SUM($Z$8:$AE$8)/6,IF(AND($M$1=2008,'Calculation sheet'!$AQ401="2005-2012"),'Result 2005-2012'!K401*SUM($AA$8:$AE$8)/5,IF(AND($M$1=2009,'Calculation sheet'!$AQ401="2005-2012"),'Result 2005-2012'!K401*SUM($AB$8:$AE$8)/4,IF(AND($M$1=2010,'Calculation sheet'!$AQ401="2005-2012"),'Result 2005-2012'!K401*SUM($AC$8:$AE$8)/3,IF(AND($M$1=2011,'Calculation sheet'!$AQ401="2005-2012"),'Result 2005-2012'!K401*SUM($AD$8:$AE$8)/2,IF(AND($M$1=2012,'Calculation sheet'!$AQ401="2005-2012"),'Result 2005-2012'!K401*$AE$8,IF(AND($M$1=2006,'Calculation sheet'!$AQ401="1999-2012"),'Result 2005-2012'!K401*SUM($Y$17:$AE$17)/7,IF(AND($M$1=2007,'Calculation sheet'!$AQ401="1999-2012"),'Result 2005-2012'!K401*SUM($Z$17:$AE$17)/6,IF(AND($M$1=2008,'Calculation sheet'!$AQ401="1999-2012"),'Result 2005-2012'!K401*SUM($AA$17:$AE$17)/5,IF(AND($M$1=2009,'Calculation sheet'!$AQ401="1999-2012"),'Result 2005-2012'!K401*SUM($AB$17:$AE$17)/4,IF(AND($M$1=2010,'Calculation sheet'!$AQ401="1999-2012"),'Result 2005-2012'!K401*SUM($AC$17:$AE$17)/3,IF(AND($M$1=2011,'Calculation sheet'!$AQ401="1999-2012"),'Result 2005-2012'!K401*SUM($AD$17:$AE$17)/2,IF(AND($M$1=2012,'Calculation sheet'!$AQ401="1999-2012"),'Result 2005-2012'!K401*$AE$17,""))))))))))))))))</f>
        <v/>
      </c>
      <c r="L401" s="12" t="str">
        <f>IF('Result 2005-2012'!$R401="","",IF($M$1=2005,'Result 2005-2012'!L401,IF(AND($M$1=2006,'Calculation sheet'!$AQ401="2005-2012"),'Result 2005-2012'!L401*SUM($Y$9:$AE$9)/7,IF(AND($M$1=2007,'Calculation sheet'!$AQ401="2005-2012"),'Result 2005-2012'!L401*SUM($Z$9:$AE$9)/6,IF(AND($M$1=2008,'Calculation sheet'!$AQ401="2005-2012"),'Result 2005-2012'!L401*SUM($AA$9:$AE$9)/5,IF(AND($M$1=2009,'Calculation sheet'!$AQ401="2005-2012"),'Result 2005-2012'!L401*SUM($AB$9:$AE$9)/4,IF(AND($M$1=2010,'Calculation sheet'!$AQ401="2005-2012"),'Result 2005-2012'!L401*SUM($AC$9:$AE$9)/3,IF(AND($M$1=2011,'Calculation sheet'!$AQ401="2005-2012"),'Result 2005-2012'!L401*SUM($AD$9:$AE$9)/2,IF(AND($M$1=2012,'Calculation sheet'!$AQ401="2005-2012"),'Result 2005-2012'!L401*$AE$9,IF(AND($M$1=2006,'Calculation sheet'!$AQ401="1999-2012"),'Result 2005-2012'!L401*SUM($Y$18:$AE$18)/7,IF(AND($M$1=2007,'Calculation sheet'!$AQ401="1999-2012"),'Result 2005-2012'!L401*SUM($Z$18:$AE$18)/6,IF(AND($M$1=2008,'Calculation sheet'!$AQ401="1999-2012"),'Result 2005-2012'!L401*SUM($AA$18:$AE$18)/5,IF(AND($M$1=2009,'Calculation sheet'!$AQ401="1999-2012"),'Result 2005-2012'!L401*SUM($AB$18:$AE$18)/4,IF(AND($M$1=2010,'Calculation sheet'!$AQ401="1999-2012"),'Result 2005-2012'!L401*SUM($AC$18:$AE$18)/3,IF(AND($M$1=2011,'Calculation sheet'!$AQ401="1999-2012"),'Result 2005-2012'!L401*SUM($AD$18:$AE$18)/2,IF(AND($M$1=2012,'Calculation sheet'!$AQ401="1999-2012"),'Result 2005-2012'!L401*$AE$18,""))))))))))))))))</f>
        <v/>
      </c>
      <c r="M401" s="12" t="str">
        <f t="shared" si="20"/>
        <v/>
      </c>
      <c r="N401" s="12" t="str">
        <f>IF('Result 2005-2012'!$R401="","",IF($M$1=2005,'Result 2005-2012'!N401,IF(AND($M$1=2006,'Calculation sheet'!$AQ401="2005-2012"),'Result 2005-2012'!N401*SUM($Y$10:$AE$10)/7,IF(AND($M$1=2007,'Calculation sheet'!$AQ401="2005-2012"),'Result 2005-2012'!N401*SUM($Z$10:$AE$10)/6,IF(AND($M$1=2008,'Calculation sheet'!$AQ401="2005-2012"),'Result 2005-2012'!N401*SUM($AA$10:$AE$10)/5,IF(AND($M$1=2009,'Calculation sheet'!$AQ401="2005-2012"),'Result 2005-2012'!N401*SUM($AB$10:$AE$10)/4,IF(AND($M$1=2010,'Calculation sheet'!$AQ401="2005-2012"),'Result 2005-2012'!N401*SUM($AC$10:$AE$10)/3,IF(AND($M$1=2011,'Calculation sheet'!$AQ401="2005-2012"),'Result 2005-2012'!N401*SUM($AD$10:$AE$10)/2,IF(AND($M$1=2012,'Calculation sheet'!$AQ401="2005-2012"),'Result 2005-2012'!N401*$AE$10,IF(AND($M$1=2006,'Calculation sheet'!$AQ401="1999-2012"),'Result 2005-2012'!N401*SUM($Y$16:$AE$16)/7,IF(AND($M$1=2007,'Calculation sheet'!$AQ401="1999-2012"),'Result 2005-2012'!N401*SUM($Z$16:$AE$16)/6,IF(AND($M$1=2008,'Calculation sheet'!$AQ401="1999-2012"),'Result 2005-2012'!N401*SUM($AA$16:$AE$16)/5,IF(AND($M$1=2009,'Calculation sheet'!$AQ401="1999-2012"),'Result 2005-2012'!N401*SUM($AB$16:$AE$16)/4,IF(AND($M$1=2010,'Calculation sheet'!$AQ401="1999-2012"),'Result 2005-2012'!N401*SUM($AC$16:$AE$16)/3,IF(AND($M$1=2011,'Calculation sheet'!$AQ401="1999-2012"),'Result 2005-2012'!N401*SUM($AD$16:$AE$16)/2,IF(AND($M$1=2012,'Calculation sheet'!$AQ401="1999-2012"),'Result 2005-2012'!N401*$AE$16,""))))))))))))))))</f>
        <v/>
      </c>
      <c r="O401" s="12" t="str">
        <f>IF('Result 2005-2012'!$R401="","",IF($M$1=2005,'Result 2005-2012'!O401,IF(AND($M$1=2006,'Calculation sheet'!$AQ401="2005-2012"),'Result 2005-2012'!O401*SUM($Y$10:$AE$10)/7,IF(AND($M$1=2007,'Calculation sheet'!$AQ401="2005-2012"),'Result 2005-2012'!O401*SUM($Z$10:$AE$10)/6,IF(AND($M$1=2008,'Calculation sheet'!$AQ401="2005-2012"),'Result 2005-2012'!O401*SUM($AA$10:$AE$10)/5,IF(AND($M$1=2009,'Calculation sheet'!$AQ401="2005-2012"),'Result 2005-2012'!O401*SUM($AB$10:$AE$10)/4,IF(AND($M$1=2010,'Calculation sheet'!$AQ401="2005-2012"),'Result 2005-2012'!O401*SUM($AC$10:$AE$10)/3,IF(AND($M$1=2011,'Calculation sheet'!$AQ401="2005-2012"),'Result 2005-2012'!O401*SUM($AD$10:$AE$10)/2,IF(AND($M$1=2012,'Calculation sheet'!$AQ401="2005-2012"),'Result 2005-2012'!O401*$AE$10,IF(AND($M$1=2006,'Calculation sheet'!$AQ401="1999-2012"),'Result 2005-2012'!O401*SUM($Y$16:$AE$16)/7,IF(AND($M$1=2007,'Calculation sheet'!$AQ401="1999-2012"),'Result 2005-2012'!O401*SUM($Z$16:$AE$16)/6,IF(AND($M$1=2008,'Calculation sheet'!$AQ401="1999-2012"),'Result 2005-2012'!O401*SUM($AA$16:$AE$16)/5,IF(AND($M$1=2009,'Calculation sheet'!$AQ401="1999-2012"),'Result 2005-2012'!O401*SUM($AB$16:$AE$16)/4,IF(AND($M$1=2010,'Calculation sheet'!$AQ401="1999-2012"),'Result 2005-2012'!O401*SUM($AC$16:$AE$16)/3,IF(AND($M$1=2011,'Calculation sheet'!$AQ401="1999-2012"),'Result 2005-2012'!O401*SUM($AD$16:$AE$16)/2,IF(AND($M$1=2012,'Calculation sheet'!$AQ401="1999-2012"),'Result 2005-2012'!O401*$AE$16,""))))))))))))))))</f>
        <v/>
      </c>
      <c r="P401" s="12" t="str">
        <f>IF('Result 2005-2012'!$R401="","",IF($M$1=2005,'Result 2005-2012'!P401,IF(AND($M$1=2006,'Calculation sheet'!$AQ401="2005-2012"),'Result 2005-2012'!P401*SUM($Y$11:$AE$11)/7,IF(AND($M$1=2007,'Calculation sheet'!$AQ401="2005-2012"),'Result 2005-2012'!P401*SUM($Z$11:$AE$11)/6,IF(AND($M$1=2008,'Calculation sheet'!$AQ401="2005-2012"),'Result 2005-2012'!P401*SUM($AA$11:$AE$11)/5,IF(AND($M$1=2009,'Calculation sheet'!$AQ401="2005-2012"),'Result 2005-2012'!P401*SUM($AB$11:$AE$11)/4,IF(AND($M$1=2010,'Calculation sheet'!$AQ401="2005-2012"),'Result 2005-2012'!P401*SUM($AC$11:$AE$11)/3,IF(AND($M$1=2011,'Calculation sheet'!$AQ401="2005-2012"),'Result 2005-2012'!P401*SUM($AD$11:$AE$11)/2,IF(AND($M$1=2012,'Calculation sheet'!$AQ401="2005-2012"),'Result 2005-2012'!P401*$AE$11,IF(AND($M$1=2006,'Calculation sheet'!$AQ401="1999-2012"),'Result 2005-2012'!P401*SUM($Y$16:$AE$16)/7,IF(AND($M$1=2007,'Calculation sheet'!$AQ401="1999-2012"),'Result 2005-2012'!P401*SUM($Z$16:$AE$16)/6,IF(AND($M$1=2008,'Calculation sheet'!$AQ401="1999-2012"),'Result 2005-2012'!P401*SUM($AA$16:$AE$16)/5,IF(AND($M$1=2009,'Calculation sheet'!$AQ401="1999-2012"),'Result 2005-2012'!P401*SUM($AB$16:$AE$16)/4,IF(AND($M$1=2010,'Calculation sheet'!$AQ401="1999-2012"),'Result 2005-2012'!P401*SUM($AC$16:$AE$16)/3,IF(AND($M$1=2011,'Calculation sheet'!$AQ401="1999-2012"),'Result 2005-2012'!P401*SUM($AD$16:$AE$16)/2,IF(AND($M$1=2012,'Calculation sheet'!$AQ401="1999-2012"),'Result 2005-2012'!P401*$AE$16,""))))))))))))))))</f>
        <v/>
      </c>
      <c r="Q401" s="12" t="str">
        <f t="shared" si="21"/>
        <v/>
      </c>
      <c r="R401" s="14" t="str">
        <f t="shared" si="22"/>
        <v/>
      </c>
    </row>
    <row r="402" spans="1:18" x14ac:dyDescent="0.3">
      <c r="A402" s="4" t="str">
        <f>IF('Input data'!A417="","",'Input data'!A417)</f>
        <v/>
      </c>
      <c r="B402" s="4" t="str">
        <f>IF('Input data'!B417="","",'Input data'!B417)</f>
        <v/>
      </c>
      <c r="C402" s="4" t="str">
        <f>IF('Input data'!C417="","",'Input data'!C417)</f>
        <v/>
      </c>
      <c r="D402" s="4" t="str">
        <f>IF('Input data'!D417="","",'Input data'!D417)</f>
        <v/>
      </c>
      <c r="E402" s="4" t="str">
        <f>IF('Input data'!E417="","",'Input data'!E417)</f>
        <v/>
      </c>
      <c r="F402" s="4" t="str">
        <f>IF('Input data'!F417="","",'Input data'!F417)</f>
        <v/>
      </c>
      <c r="G402" s="4">
        <f>IF('Input data'!G417="","",'Input data'!G417)</f>
        <v>0</v>
      </c>
      <c r="H402" s="4" t="str">
        <f>IF('Input data'!H417&gt;0.5,'Input data'!H417,"")</f>
        <v/>
      </c>
      <c r="I402" s="4" t="str">
        <f>IF('Input data'!I417="","",'Input data'!I417)</f>
        <v/>
      </c>
      <c r="J402" s="12" t="str">
        <f>IF('Result 2005-2012'!$R402="","",IF($M$1=2005,'Result 2005-2012'!J402,IF(AND($M$1=2006,'Calculation sheet'!$AQ402="2005-2012"),'Result 2005-2012'!J402*SUM($Y$7:$AE$7)/7,IF(AND($M$1=2007,'Calculation sheet'!$AQ402="2005-2012"),'Result 2005-2012'!J402*SUM($Z$7:$AE$7)/6,IF(AND($M$1=2008,'Calculation sheet'!$AQ402="2005-2012"),'Result 2005-2012'!J402*SUM($AA$7:$AE$7)/5,IF(AND($M$1=2009,'Calculation sheet'!$AQ402="2005-2012"),'Result 2005-2012'!J402*SUM($AB$7:$AE$7)/4,IF(AND($M$1=2010,'Calculation sheet'!$AQ402="2005-2012"),'Result 2005-2012'!J402*SUM($AC$7:$AE$7)/3,IF(AND($M$1=2011,'Calculation sheet'!$AQ402="2005-2012"),'Result 2005-2012'!J402*SUM($AD$7:$AE$7)/2,IF(AND($M$1=2012,'Calculation sheet'!$AQ402="2005-2012"),'Result 2005-2012'!J402*$AE$7,IF(AND($M$1=2006,'Calculation sheet'!$AQ402="1999-2012"),'Result 2005-2012'!J402*SUM($Y$16:$AE$16)/7,IF(AND($M$1=2007,'Calculation sheet'!$AQ402="1999-2012"),'Result 2005-2012'!J402*SUM($Z$16:$AE$16)/6,IF(AND($M$1=2008,'Calculation sheet'!$AQ402="1999-2012"),'Result 2005-2012'!J402*SUM($AA$16:$AE$16)/5,IF(AND($M$1=2009,'Calculation sheet'!$AQ402="1999-2012"),'Result 2005-2012'!J402*SUM($AB$16:$AE$16)/4,IF(AND($M$1=2010,'Calculation sheet'!$AQ402="1999-2012"),'Result 2005-2012'!J402*SUM($AC$16:$AE$16)/3,IF(AND($M$1=2011,'Calculation sheet'!$AQ402="1999-2012"),'Result 2005-2012'!J402*SUM($AD$16:$AE$16)/2,IF(AND($M$1=2012,'Calculation sheet'!$AQ402="1999-2012"),'Result 2005-2012'!J402*$AE$16,""))))))))))))))))</f>
        <v/>
      </c>
      <c r="K402" s="12" t="str">
        <f>IF('Result 2005-2012'!$R402="","",IF($M$1=2005,'Result 2005-2012'!K402,IF(AND($M$1=2006,'Calculation sheet'!$AQ402="2005-2012"),'Result 2005-2012'!K402*SUM($Y$8:$AE$8)/7,IF(AND($M$1=2007,'Calculation sheet'!$AQ402="2005-2012"),'Result 2005-2012'!K402*SUM($Z$8:$AE$8)/6,IF(AND($M$1=2008,'Calculation sheet'!$AQ402="2005-2012"),'Result 2005-2012'!K402*SUM($AA$8:$AE$8)/5,IF(AND($M$1=2009,'Calculation sheet'!$AQ402="2005-2012"),'Result 2005-2012'!K402*SUM($AB$8:$AE$8)/4,IF(AND($M$1=2010,'Calculation sheet'!$AQ402="2005-2012"),'Result 2005-2012'!K402*SUM($AC$8:$AE$8)/3,IF(AND($M$1=2011,'Calculation sheet'!$AQ402="2005-2012"),'Result 2005-2012'!K402*SUM($AD$8:$AE$8)/2,IF(AND($M$1=2012,'Calculation sheet'!$AQ402="2005-2012"),'Result 2005-2012'!K402*$AE$8,IF(AND($M$1=2006,'Calculation sheet'!$AQ402="1999-2012"),'Result 2005-2012'!K402*SUM($Y$17:$AE$17)/7,IF(AND($M$1=2007,'Calculation sheet'!$AQ402="1999-2012"),'Result 2005-2012'!K402*SUM($Z$17:$AE$17)/6,IF(AND($M$1=2008,'Calculation sheet'!$AQ402="1999-2012"),'Result 2005-2012'!K402*SUM($AA$17:$AE$17)/5,IF(AND($M$1=2009,'Calculation sheet'!$AQ402="1999-2012"),'Result 2005-2012'!K402*SUM($AB$17:$AE$17)/4,IF(AND($M$1=2010,'Calculation sheet'!$AQ402="1999-2012"),'Result 2005-2012'!K402*SUM($AC$17:$AE$17)/3,IF(AND($M$1=2011,'Calculation sheet'!$AQ402="1999-2012"),'Result 2005-2012'!K402*SUM($AD$17:$AE$17)/2,IF(AND($M$1=2012,'Calculation sheet'!$AQ402="1999-2012"),'Result 2005-2012'!K402*$AE$17,""))))))))))))))))</f>
        <v/>
      </c>
      <c r="L402" s="12" t="str">
        <f>IF('Result 2005-2012'!$R402="","",IF($M$1=2005,'Result 2005-2012'!L402,IF(AND($M$1=2006,'Calculation sheet'!$AQ402="2005-2012"),'Result 2005-2012'!L402*SUM($Y$9:$AE$9)/7,IF(AND($M$1=2007,'Calculation sheet'!$AQ402="2005-2012"),'Result 2005-2012'!L402*SUM($Z$9:$AE$9)/6,IF(AND($M$1=2008,'Calculation sheet'!$AQ402="2005-2012"),'Result 2005-2012'!L402*SUM($AA$9:$AE$9)/5,IF(AND($M$1=2009,'Calculation sheet'!$AQ402="2005-2012"),'Result 2005-2012'!L402*SUM($AB$9:$AE$9)/4,IF(AND($M$1=2010,'Calculation sheet'!$AQ402="2005-2012"),'Result 2005-2012'!L402*SUM($AC$9:$AE$9)/3,IF(AND($M$1=2011,'Calculation sheet'!$AQ402="2005-2012"),'Result 2005-2012'!L402*SUM($AD$9:$AE$9)/2,IF(AND($M$1=2012,'Calculation sheet'!$AQ402="2005-2012"),'Result 2005-2012'!L402*$AE$9,IF(AND($M$1=2006,'Calculation sheet'!$AQ402="1999-2012"),'Result 2005-2012'!L402*SUM($Y$18:$AE$18)/7,IF(AND($M$1=2007,'Calculation sheet'!$AQ402="1999-2012"),'Result 2005-2012'!L402*SUM($Z$18:$AE$18)/6,IF(AND($M$1=2008,'Calculation sheet'!$AQ402="1999-2012"),'Result 2005-2012'!L402*SUM($AA$18:$AE$18)/5,IF(AND($M$1=2009,'Calculation sheet'!$AQ402="1999-2012"),'Result 2005-2012'!L402*SUM($AB$18:$AE$18)/4,IF(AND($M$1=2010,'Calculation sheet'!$AQ402="1999-2012"),'Result 2005-2012'!L402*SUM($AC$18:$AE$18)/3,IF(AND($M$1=2011,'Calculation sheet'!$AQ402="1999-2012"),'Result 2005-2012'!L402*SUM($AD$18:$AE$18)/2,IF(AND($M$1=2012,'Calculation sheet'!$AQ402="1999-2012"),'Result 2005-2012'!L402*$AE$18,""))))))))))))))))</f>
        <v/>
      </c>
      <c r="M402" s="12" t="str">
        <f t="shared" si="20"/>
        <v/>
      </c>
      <c r="N402" s="12" t="str">
        <f>IF('Result 2005-2012'!$R402="","",IF($M$1=2005,'Result 2005-2012'!N402,IF(AND($M$1=2006,'Calculation sheet'!$AQ402="2005-2012"),'Result 2005-2012'!N402*SUM($Y$10:$AE$10)/7,IF(AND($M$1=2007,'Calculation sheet'!$AQ402="2005-2012"),'Result 2005-2012'!N402*SUM($Z$10:$AE$10)/6,IF(AND($M$1=2008,'Calculation sheet'!$AQ402="2005-2012"),'Result 2005-2012'!N402*SUM($AA$10:$AE$10)/5,IF(AND($M$1=2009,'Calculation sheet'!$AQ402="2005-2012"),'Result 2005-2012'!N402*SUM($AB$10:$AE$10)/4,IF(AND($M$1=2010,'Calculation sheet'!$AQ402="2005-2012"),'Result 2005-2012'!N402*SUM($AC$10:$AE$10)/3,IF(AND($M$1=2011,'Calculation sheet'!$AQ402="2005-2012"),'Result 2005-2012'!N402*SUM($AD$10:$AE$10)/2,IF(AND($M$1=2012,'Calculation sheet'!$AQ402="2005-2012"),'Result 2005-2012'!N402*$AE$10,IF(AND($M$1=2006,'Calculation sheet'!$AQ402="1999-2012"),'Result 2005-2012'!N402*SUM($Y$16:$AE$16)/7,IF(AND($M$1=2007,'Calculation sheet'!$AQ402="1999-2012"),'Result 2005-2012'!N402*SUM($Z$16:$AE$16)/6,IF(AND($M$1=2008,'Calculation sheet'!$AQ402="1999-2012"),'Result 2005-2012'!N402*SUM($AA$16:$AE$16)/5,IF(AND($M$1=2009,'Calculation sheet'!$AQ402="1999-2012"),'Result 2005-2012'!N402*SUM($AB$16:$AE$16)/4,IF(AND($M$1=2010,'Calculation sheet'!$AQ402="1999-2012"),'Result 2005-2012'!N402*SUM($AC$16:$AE$16)/3,IF(AND($M$1=2011,'Calculation sheet'!$AQ402="1999-2012"),'Result 2005-2012'!N402*SUM($AD$16:$AE$16)/2,IF(AND($M$1=2012,'Calculation sheet'!$AQ402="1999-2012"),'Result 2005-2012'!N402*$AE$16,""))))))))))))))))</f>
        <v/>
      </c>
      <c r="O402" s="12" t="str">
        <f>IF('Result 2005-2012'!$R402="","",IF($M$1=2005,'Result 2005-2012'!O402,IF(AND($M$1=2006,'Calculation sheet'!$AQ402="2005-2012"),'Result 2005-2012'!O402*SUM($Y$10:$AE$10)/7,IF(AND($M$1=2007,'Calculation sheet'!$AQ402="2005-2012"),'Result 2005-2012'!O402*SUM($Z$10:$AE$10)/6,IF(AND($M$1=2008,'Calculation sheet'!$AQ402="2005-2012"),'Result 2005-2012'!O402*SUM($AA$10:$AE$10)/5,IF(AND($M$1=2009,'Calculation sheet'!$AQ402="2005-2012"),'Result 2005-2012'!O402*SUM($AB$10:$AE$10)/4,IF(AND($M$1=2010,'Calculation sheet'!$AQ402="2005-2012"),'Result 2005-2012'!O402*SUM($AC$10:$AE$10)/3,IF(AND($M$1=2011,'Calculation sheet'!$AQ402="2005-2012"),'Result 2005-2012'!O402*SUM($AD$10:$AE$10)/2,IF(AND($M$1=2012,'Calculation sheet'!$AQ402="2005-2012"),'Result 2005-2012'!O402*$AE$10,IF(AND($M$1=2006,'Calculation sheet'!$AQ402="1999-2012"),'Result 2005-2012'!O402*SUM($Y$16:$AE$16)/7,IF(AND($M$1=2007,'Calculation sheet'!$AQ402="1999-2012"),'Result 2005-2012'!O402*SUM($Z$16:$AE$16)/6,IF(AND($M$1=2008,'Calculation sheet'!$AQ402="1999-2012"),'Result 2005-2012'!O402*SUM($AA$16:$AE$16)/5,IF(AND($M$1=2009,'Calculation sheet'!$AQ402="1999-2012"),'Result 2005-2012'!O402*SUM($AB$16:$AE$16)/4,IF(AND($M$1=2010,'Calculation sheet'!$AQ402="1999-2012"),'Result 2005-2012'!O402*SUM($AC$16:$AE$16)/3,IF(AND($M$1=2011,'Calculation sheet'!$AQ402="1999-2012"),'Result 2005-2012'!O402*SUM($AD$16:$AE$16)/2,IF(AND($M$1=2012,'Calculation sheet'!$AQ402="1999-2012"),'Result 2005-2012'!O402*$AE$16,""))))))))))))))))</f>
        <v/>
      </c>
      <c r="P402" s="12" t="str">
        <f>IF('Result 2005-2012'!$R402="","",IF($M$1=2005,'Result 2005-2012'!P402,IF(AND($M$1=2006,'Calculation sheet'!$AQ402="2005-2012"),'Result 2005-2012'!P402*SUM($Y$11:$AE$11)/7,IF(AND($M$1=2007,'Calculation sheet'!$AQ402="2005-2012"),'Result 2005-2012'!P402*SUM($Z$11:$AE$11)/6,IF(AND($M$1=2008,'Calculation sheet'!$AQ402="2005-2012"),'Result 2005-2012'!P402*SUM($AA$11:$AE$11)/5,IF(AND($M$1=2009,'Calculation sheet'!$AQ402="2005-2012"),'Result 2005-2012'!P402*SUM($AB$11:$AE$11)/4,IF(AND($M$1=2010,'Calculation sheet'!$AQ402="2005-2012"),'Result 2005-2012'!P402*SUM($AC$11:$AE$11)/3,IF(AND($M$1=2011,'Calculation sheet'!$AQ402="2005-2012"),'Result 2005-2012'!P402*SUM($AD$11:$AE$11)/2,IF(AND($M$1=2012,'Calculation sheet'!$AQ402="2005-2012"),'Result 2005-2012'!P402*$AE$11,IF(AND($M$1=2006,'Calculation sheet'!$AQ402="1999-2012"),'Result 2005-2012'!P402*SUM($Y$16:$AE$16)/7,IF(AND($M$1=2007,'Calculation sheet'!$AQ402="1999-2012"),'Result 2005-2012'!P402*SUM($Z$16:$AE$16)/6,IF(AND($M$1=2008,'Calculation sheet'!$AQ402="1999-2012"),'Result 2005-2012'!P402*SUM($AA$16:$AE$16)/5,IF(AND($M$1=2009,'Calculation sheet'!$AQ402="1999-2012"),'Result 2005-2012'!P402*SUM($AB$16:$AE$16)/4,IF(AND($M$1=2010,'Calculation sheet'!$AQ402="1999-2012"),'Result 2005-2012'!P402*SUM($AC$16:$AE$16)/3,IF(AND($M$1=2011,'Calculation sheet'!$AQ402="1999-2012"),'Result 2005-2012'!P402*SUM($AD$16:$AE$16)/2,IF(AND($M$1=2012,'Calculation sheet'!$AQ402="1999-2012"),'Result 2005-2012'!P402*$AE$16,""))))))))))))))))</f>
        <v/>
      </c>
      <c r="Q402" s="12" t="str">
        <f t="shared" si="21"/>
        <v/>
      </c>
      <c r="R402" s="14" t="str">
        <f t="shared" si="22"/>
        <v/>
      </c>
    </row>
    <row r="403" spans="1:18" x14ac:dyDescent="0.3">
      <c r="A403" s="4" t="str">
        <f>IF('Input data'!A418="","",'Input data'!A418)</f>
        <v/>
      </c>
      <c r="B403" s="4" t="str">
        <f>IF('Input data'!B418="","",'Input data'!B418)</f>
        <v/>
      </c>
      <c r="C403" s="4" t="str">
        <f>IF('Input data'!C418="","",'Input data'!C418)</f>
        <v/>
      </c>
      <c r="D403" s="4" t="str">
        <f>IF('Input data'!D418="","",'Input data'!D418)</f>
        <v/>
      </c>
      <c r="E403" s="4" t="str">
        <f>IF('Input data'!E418="","",'Input data'!E418)</f>
        <v/>
      </c>
      <c r="F403" s="4" t="str">
        <f>IF('Input data'!F418="","",'Input data'!F418)</f>
        <v/>
      </c>
      <c r="G403" s="4">
        <f>IF('Input data'!G418="","",'Input data'!G418)</f>
        <v>0</v>
      </c>
      <c r="H403" s="4" t="str">
        <f>IF('Input data'!H418&gt;0.5,'Input data'!H418,"")</f>
        <v/>
      </c>
      <c r="I403" s="4" t="str">
        <f>IF('Input data'!I418="","",'Input data'!I418)</f>
        <v/>
      </c>
      <c r="J403" s="12" t="str">
        <f>IF('Result 2005-2012'!$R403="","",IF($M$1=2005,'Result 2005-2012'!J403,IF(AND($M$1=2006,'Calculation sheet'!$AQ403="2005-2012"),'Result 2005-2012'!J403*SUM($Y$7:$AE$7)/7,IF(AND($M$1=2007,'Calculation sheet'!$AQ403="2005-2012"),'Result 2005-2012'!J403*SUM($Z$7:$AE$7)/6,IF(AND($M$1=2008,'Calculation sheet'!$AQ403="2005-2012"),'Result 2005-2012'!J403*SUM($AA$7:$AE$7)/5,IF(AND($M$1=2009,'Calculation sheet'!$AQ403="2005-2012"),'Result 2005-2012'!J403*SUM($AB$7:$AE$7)/4,IF(AND($M$1=2010,'Calculation sheet'!$AQ403="2005-2012"),'Result 2005-2012'!J403*SUM($AC$7:$AE$7)/3,IF(AND($M$1=2011,'Calculation sheet'!$AQ403="2005-2012"),'Result 2005-2012'!J403*SUM($AD$7:$AE$7)/2,IF(AND($M$1=2012,'Calculation sheet'!$AQ403="2005-2012"),'Result 2005-2012'!J403*$AE$7,IF(AND($M$1=2006,'Calculation sheet'!$AQ403="1999-2012"),'Result 2005-2012'!J403*SUM($Y$16:$AE$16)/7,IF(AND($M$1=2007,'Calculation sheet'!$AQ403="1999-2012"),'Result 2005-2012'!J403*SUM($Z$16:$AE$16)/6,IF(AND($M$1=2008,'Calculation sheet'!$AQ403="1999-2012"),'Result 2005-2012'!J403*SUM($AA$16:$AE$16)/5,IF(AND($M$1=2009,'Calculation sheet'!$AQ403="1999-2012"),'Result 2005-2012'!J403*SUM($AB$16:$AE$16)/4,IF(AND($M$1=2010,'Calculation sheet'!$AQ403="1999-2012"),'Result 2005-2012'!J403*SUM($AC$16:$AE$16)/3,IF(AND($M$1=2011,'Calculation sheet'!$AQ403="1999-2012"),'Result 2005-2012'!J403*SUM($AD$16:$AE$16)/2,IF(AND($M$1=2012,'Calculation sheet'!$AQ403="1999-2012"),'Result 2005-2012'!J403*$AE$16,""))))))))))))))))</f>
        <v/>
      </c>
      <c r="K403" s="12" t="str">
        <f>IF('Result 2005-2012'!$R403="","",IF($M$1=2005,'Result 2005-2012'!K403,IF(AND($M$1=2006,'Calculation sheet'!$AQ403="2005-2012"),'Result 2005-2012'!K403*SUM($Y$8:$AE$8)/7,IF(AND($M$1=2007,'Calculation sheet'!$AQ403="2005-2012"),'Result 2005-2012'!K403*SUM($Z$8:$AE$8)/6,IF(AND($M$1=2008,'Calculation sheet'!$AQ403="2005-2012"),'Result 2005-2012'!K403*SUM($AA$8:$AE$8)/5,IF(AND($M$1=2009,'Calculation sheet'!$AQ403="2005-2012"),'Result 2005-2012'!K403*SUM($AB$8:$AE$8)/4,IF(AND($M$1=2010,'Calculation sheet'!$AQ403="2005-2012"),'Result 2005-2012'!K403*SUM($AC$8:$AE$8)/3,IF(AND($M$1=2011,'Calculation sheet'!$AQ403="2005-2012"),'Result 2005-2012'!K403*SUM($AD$8:$AE$8)/2,IF(AND($M$1=2012,'Calculation sheet'!$AQ403="2005-2012"),'Result 2005-2012'!K403*$AE$8,IF(AND($M$1=2006,'Calculation sheet'!$AQ403="1999-2012"),'Result 2005-2012'!K403*SUM($Y$17:$AE$17)/7,IF(AND($M$1=2007,'Calculation sheet'!$AQ403="1999-2012"),'Result 2005-2012'!K403*SUM($Z$17:$AE$17)/6,IF(AND($M$1=2008,'Calculation sheet'!$AQ403="1999-2012"),'Result 2005-2012'!K403*SUM($AA$17:$AE$17)/5,IF(AND($M$1=2009,'Calculation sheet'!$AQ403="1999-2012"),'Result 2005-2012'!K403*SUM($AB$17:$AE$17)/4,IF(AND($M$1=2010,'Calculation sheet'!$AQ403="1999-2012"),'Result 2005-2012'!K403*SUM($AC$17:$AE$17)/3,IF(AND($M$1=2011,'Calculation sheet'!$AQ403="1999-2012"),'Result 2005-2012'!K403*SUM($AD$17:$AE$17)/2,IF(AND($M$1=2012,'Calculation sheet'!$AQ403="1999-2012"),'Result 2005-2012'!K403*$AE$17,""))))))))))))))))</f>
        <v/>
      </c>
      <c r="L403" s="12" t="str">
        <f>IF('Result 2005-2012'!$R403="","",IF($M$1=2005,'Result 2005-2012'!L403,IF(AND($M$1=2006,'Calculation sheet'!$AQ403="2005-2012"),'Result 2005-2012'!L403*SUM($Y$9:$AE$9)/7,IF(AND($M$1=2007,'Calculation sheet'!$AQ403="2005-2012"),'Result 2005-2012'!L403*SUM($Z$9:$AE$9)/6,IF(AND($M$1=2008,'Calculation sheet'!$AQ403="2005-2012"),'Result 2005-2012'!L403*SUM($AA$9:$AE$9)/5,IF(AND($M$1=2009,'Calculation sheet'!$AQ403="2005-2012"),'Result 2005-2012'!L403*SUM($AB$9:$AE$9)/4,IF(AND($M$1=2010,'Calculation sheet'!$AQ403="2005-2012"),'Result 2005-2012'!L403*SUM($AC$9:$AE$9)/3,IF(AND($M$1=2011,'Calculation sheet'!$AQ403="2005-2012"),'Result 2005-2012'!L403*SUM($AD$9:$AE$9)/2,IF(AND($M$1=2012,'Calculation sheet'!$AQ403="2005-2012"),'Result 2005-2012'!L403*$AE$9,IF(AND($M$1=2006,'Calculation sheet'!$AQ403="1999-2012"),'Result 2005-2012'!L403*SUM($Y$18:$AE$18)/7,IF(AND($M$1=2007,'Calculation sheet'!$AQ403="1999-2012"),'Result 2005-2012'!L403*SUM($Z$18:$AE$18)/6,IF(AND($M$1=2008,'Calculation sheet'!$AQ403="1999-2012"),'Result 2005-2012'!L403*SUM($AA$18:$AE$18)/5,IF(AND($M$1=2009,'Calculation sheet'!$AQ403="1999-2012"),'Result 2005-2012'!L403*SUM($AB$18:$AE$18)/4,IF(AND($M$1=2010,'Calculation sheet'!$AQ403="1999-2012"),'Result 2005-2012'!L403*SUM($AC$18:$AE$18)/3,IF(AND($M$1=2011,'Calculation sheet'!$AQ403="1999-2012"),'Result 2005-2012'!L403*SUM($AD$18:$AE$18)/2,IF(AND($M$1=2012,'Calculation sheet'!$AQ403="1999-2012"),'Result 2005-2012'!L403*$AE$18,""))))))))))))))))</f>
        <v/>
      </c>
      <c r="M403" s="12" t="str">
        <f t="shared" si="20"/>
        <v/>
      </c>
      <c r="N403" s="12" t="str">
        <f>IF('Result 2005-2012'!$R403="","",IF($M$1=2005,'Result 2005-2012'!N403,IF(AND($M$1=2006,'Calculation sheet'!$AQ403="2005-2012"),'Result 2005-2012'!N403*SUM($Y$10:$AE$10)/7,IF(AND($M$1=2007,'Calculation sheet'!$AQ403="2005-2012"),'Result 2005-2012'!N403*SUM($Z$10:$AE$10)/6,IF(AND($M$1=2008,'Calculation sheet'!$AQ403="2005-2012"),'Result 2005-2012'!N403*SUM($AA$10:$AE$10)/5,IF(AND($M$1=2009,'Calculation sheet'!$AQ403="2005-2012"),'Result 2005-2012'!N403*SUM($AB$10:$AE$10)/4,IF(AND($M$1=2010,'Calculation sheet'!$AQ403="2005-2012"),'Result 2005-2012'!N403*SUM($AC$10:$AE$10)/3,IF(AND($M$1=2011,'Calculation sheet'!$AQ403="2005-2012"),'Result 2005-2012'!N403*SUM($AD$10:$AE$10)/2,IF(AND($M$1=2012,'Calculation sheet'!$AQ403="2005-2012"),'Result 2005-2012'!N403*$AE$10,IF(AND($M$1=2006,'Calculation sheet'!$AQ403="1999-2012"),'Result 2005-2012'!N403*SUM($Y$16:$AE$16)/7,IF(AND($M$1=2007,'Calculation sheet'!$AQ403="1999-2012"),'Result 2005-2012'!N403*SUM($Z$16:$AE$16)/6,IF(AND($M$1=2008,'Calculation sheet'!$AQ403="1999-2012"),'Result 2005-2012'!N403*SUM($AA$16:$AE$16)/5,IF(AND($M$1=2009,'Calculation sheet'!$AQ403="1999-2012"),'Result 2005-2012'!N403*SUM($AB$16:$AE$16)/4,IF(AND($M$1=2010,'Calculation sheet'!$AQ403="1999-2012"),'Result 2005-2012'!N403*SUM($AC$16:$AE$16)/3,IF(AND($M$1=2011,'Calculation sheet'!$AQ403="1999-2012"),'Result 2005-2012'!N403*SUM($AD$16:$AE$16)/2,IF(AND($M$1=2012,'Calculation sheet'!$AQ403="1999-2012"),'Result 2005-2012'!N403*$AE$16,""))))))))))))))))</f>
        <v/>
      </c>
      <c r="O403" s="12" t="str">
        <f>IF('Result 2005-2012'!$R403="","",IF($M$1=2005,'Result 2005-2012'!O403,IF(AND($M$1=2006,'Calculation sheet'!$AQ403="2005-2012"),'Result 2005-2012'!O403*SUM($Y$10:$AE$10)/7,IF(AND($M$1=2007,'Calculation sheet'!$AQ403="2005-2012"),'Result 2005-2012'!O403*SUM($Z$10:$AE$10)/6,IF(AND($M$1=2008,'Calculation sheet'!$AQ403="2005-2012"),'Result 2005-2012'!O403*SUM($AA$10:$AE$10)/5,IF(AND($M$1=2009,'Calculation sheet'!$AQ403="2005-2012"),'Result 2005-2012'!O403*SUM($AB$10:$AE$10)/4,IF(AND($M$1=2010,'Calculation sheet'!$AQ403="2005-2012"),'Result 2005-2012'!O403*SUM($AC$10:$AE$10)/3,IF(AND($M$1=2011,'Calculation sheet'!$AQ403="2005-2012"),'Result 2005-2012'!O403*SUM($AD$10:$AE$10)/2,IF(AND($M$1=2012,'Calculation sheet'!$AQ403="2005-2012"),'Result 2005-2012'!O403*$AE$10,IF(AND($M$1=2006,'Calculation sheet'!$AQ403="1999-2012"),'Result 2005-2012'!O403*SUM($Y$16:$AE$16)/7,IF(AND($M$1=2007,'Calculation sheet'!$AQ403="1999-2012"),'Result 2005-2012'!O403*SUM($Z$16:$AE$16)/6,IF(AND($M$1=2008,'Calculation sheet'!$AQ403="1999-2012"),'Result 2005-2012'!O403*SUM($AA$16:$AE$16)/5,IF(AND($M$1=2009,'Calculation sheet'!$AQ403="1999-2012"),'Result 2005-2012'!O403*SUM($AB$16:$AE$16)/4,IF(AND($M$1=2010,'Calculation sheet'!$AQ403="1999-2012"),'Result 2005-2012'!O403*SUM($AC$16:$AE$16)/3,IF(AND($M$1=2011,'Calculation sheet'!$AQ403="1999-2012"),'Result 2005-2012'!O403*SUM($AD$16:$AE$16)/2,IF(AND($M$1=2012,'Calculation sheet'!$AQ403="1999-2012"),'Result 2005-2012'!O403*$AE$16,""))))))))))))))))</f>
        <v/>
      </c>
      <c r="P403" s="12" t="str">
        <f>IF('Result 2005-2012'!$R403="","",IF($M$1=2005,'Result 2005-2012'!P403,IF(AND($M$1=2006,'Calculation sheet'!$AQ403="2005-2012"),'Result 2005-2012'!P403*SUM($Y$11:$AE$11)/7,IF(AND($M$1=2007,'Calculation sheet'!$AQ403="2005-2012"),'Result 2005-2012'!P403*SUM($Z$11:$AE$11)/6,IF(AND($M$1=2008,'Calculation sheet'!$AQ403="2005-2012"),'Result 2005-2012'!P403*SUM($AA$11:$AE$11)/5,IF(AND($M$1=2009,'Calculation sheet'!$AQ403="2005-2012"),'Result 2005-2012'!P403*SUM($AB$11:$AE$11)/4,IF(AND($M$1=2010,'Calculation sheet'!$AQ403="2005-2012"),'Result 2005-2012'!P403*SUM($AC$11:$AE$11)/3,IF(AND($M$1=2011,'Calculation sheet'!$AQ403="2005-2012"),'Result 2005-2012'!P403*SUM($AD$11:$AE$11)/2,IF(AND($M$1=2012,'Calculation sheet'!$AQ403="2005-2012"),'Result 2005-2012'!P403*$AE$11,IF(AND($M$1=2006,'Calculation sheet'!$AQ403="1999-2012"),'Result 2005-2012'!P403*SUM($Y$16:$AE$16)/7,IF(AND($M$1=2007,'Calculation sheet'!$AQ403="1999-2012"),'Result 2005-2012'!P403*SUM($Z$16:$AE$16)/6,IF(AND($M$1=2008,'Calculation sheet'!$AQ403="1999-2012"),'Result 2005-2012'!P403*SUM($AA$16:$AE$16)/5,IF(AND($M$1=2009,'Calculation sheet'!$AQ403="1999-2012"),'Result 2005-2012'!P403*SUM($AB$16:$AE$16)/4,IF(AND($M$1=2010,'Calculation sheet'!$AQ403="1999-2012"),'Result 2005-2012'!P403*SUM($AC$16:$AE$16)/3,IF(AND($M$1=2011,'Calculation sheet'!$AQ403="1999-2012"),'Result 2005-2012'!P403*SUM($AD$16:$AE$16)/2,IF(AND($M$1=2012,'Calculation sheet'!$AQ403="1999-2012"),'Result 2005-2012'!P403*$AE$16,""))))))))))))))))</f>
        <v/>
      </c>
      <c r="Q403" s="12" t="str">
        <f t="shared" si="21"/>
        <v/>
      </c>
      <c r="R403" s="14" t="str">
        <f t="shared" si="22"/>
        <v/>
      </c>
    </row>
    <row r="404" spans="1:18" x14ac:dyDescent="0.3">
      <c r="A404" s="4" t="str">
        <f>IF('Input data'!A419="","",'Input data'!A419)</f>
        <v/>
      </c>
      <c r="B404" s="4" t="str">
        <f>IF('Input data'!B419="","",'Input data'!B419)</f>
        <v/>
      </c>
      <c r="C404" s="4" t="str">
        <f>IF('Input data'!C419="","",'Input data'!C419)</f>
        <v/>
      </c>
      <c r="D404" s="4" t="str">
        <f>IF('Input data'!D419="","",'Input data'!D419)</f>
        <v/>
      </c>
      <c r="E404" s="4" t="str">
        <f>IF('Input data'!E419="","",'Input data'!E419)</f>
        <v/>
      </c>
      <c r="F404" s="4" t="str">
        <f>IF('Input data'!F419="","",'Input data'!F419)</f>
        <v/>
      </c>
      <c r="G404" s="4">
        <f>IF('Input data'!G419="","",'Input data'!G419)</f>
        <v>0</v>
      </c>
      <c r="H404" s="4" t="str">
        <f>IF('Input data'!H419&gt;0.5,'Input data'!H419,"")</f>
        <v/>
      </c>
      <c r="I404" s="4" t="str">
        <f>IF('Input data'!I419="","",'Input data'!I419)</f>
        <v/>
      </c>
      <c r="J404" s="12" t="str">
        <f>IF('Result 2005-2012'!$R404="","",IF($M$1=2005,'Result 2005-2012'!J404,IF(AND($M$1=2006,'Calculation sheet'!$AQ404="2005-2012"),'Result 2005-2012'!J404*SUM($Y$7:$AE$7)/7,IF(AND($M$1=2007,'Calculation sheet'!$AQ404="2005-2012"),'Result 2005-2012'!J404*SUM($Z$7:$AE$7)/6,IF(AND($M$1=2008,'Calculation sheet'!$AQ404="2005-2012"),'Result 2005-2012'!J404*SUM($AA$7:$AE$7)/5,IF(AND($M$1=2009,'Calculation sheet'!$AQ404="2005-2012"),'Result 2005-2012'!J404*SUM($AB$7:$AE$7)/4,IF(AND($M$1=2010,'Calculation sheet'!$AQ404="2005-2012"),'Result 2005-2012'!J404*SUM($AC$7:$AE$7)/3,IF(AND($M$1=2011,'Calculation sheet'!$AQ404="2005-2012"),'Result 2005-2012'!J404*SUM($AD$7:$AE$7)/2,IF(AND($M$1=2012,'Calculation sheet'!$AQ404="2005-2012"),'Result 2005-2012'!J404*$AE$7,IF(AND($M$1=2006,'Calculation sheet'!$AQ404="1999-2012"),'Result 2005-2012'!J404*SUM($Y$16:$AE$16)/7,IF(AND($M$1=2007,'Calculation sheet'!$AQ404="1999-2012"),'Result 2005-2012'!J404*SUM($Z$16:$AE$16)/6,IF(AND($M$1=2008,'Calculation sheet'!$AQ404="1999-2012"),'Result 2005-2012'!J404*SUM($AA$16:$AE$16)/5,IF(AND($M$1=2009,'Calculation sheet'!$AQ404="1999-2012"),'Result 2005-2012'!J404*SUM($AB$16:$AE$16)/4,IF(AND($M$1=2010,'Calculation sheet'!$AQ404="1999-2012"),'Result 2005-2012'!J404*SUM($AC$16:$AE$16)/3,IF(AND($M$1=2011,'Calculation sheet'!$AQ404="1999-2012"),'Result 2005-2012'!J404*SUM($AD$16:$AE$16)/2,IF(AND($M$1=2012,'Calculation sheet'!$AQ404="1999-2012"),'Result 2005-2012'!J404*$AE$16,""))))))))))))))))</f>
        <v/>
      </c>
      <c r="K404" s="12" t="str">
        <f>IF('Result 2005-2012'!$R404="","",IF($M$1=2005,'Result 2005-2012'!K404,IF(AND($M$1=2006,'Calculation sheet'!$AQ404="2005-2012"),'Result 2005-2012'!K404*SUM($Y$8:$AE$8)/7,IF(AND($M$1=2007,'Calculation sheet'!$AQ404="2005-2012"),'Result 2005-2012'!K404*SUM($Z$8:$AE$8)/6,IF(AND($M$1=2008,'Calculation sheet'!$AQ404="2005-2012"),'Result 2005-2012'!K404*SUM($AA$8:$AE$8)/5,IF(AND($M$1=2009,'Calculation sheet'!$AQ404="2005-2012"),'Result 2005-2012'!K404*SUM($AB$8:$AE$8)/4,IF(AND($M$1=2010,'Calculation sheet'!$AQ404="2005-2012"),'Result 2005-2012'!K404*SUM($AC$8:$AE$8)/3,IF(AND($M$1=2011,'Calculation sheet'!$AQ404="2005-2012"),'Result 2005-2012'!K404*SUM($AD$8:$AE$8)/2,IF(AND($M$1=2012,'Calculation sheet'!$AQ404="2005-2012"),'Result 2005-2012'!K404*$AE$8,IF(AND($M$1=2006,'Calculation sheet'!$AQ404="1999-2012"),'Result 2005-2012'!K404*SUM($Y$17:$AE$17)/7,IF(AND($M$1=2007,'Calculation sheet'!$AQ404="1999-2012"),'Result 2005-2012'!K404*SUM($Z$17:$AE$17)/6,IF(AND($M$1=2008,'Calculation sheet'!$AQ404="1999-2012"),'Result 2005-2012'!K404*SUM($AA$17:$AE$17)/5,IF(AND($M$1=2009,'Calculation sheet'!$AQ404="1999-2012"),'Result 2005-2012'!K404*SUM($AB$17:$AE$17)/4,IF(AND($M$1=2010,'Calculation sheet'!$AQ404="1999-2012"),'Result 2005-2012'!K404*SUM($AC$17:$AE$17)/3,IF(AND($M$1=2011,'Calculation sheet'!$AQ404="1999-2012"),'Result 2005-2012'!K404*SUM($AD$17:$AE$17)/2,IF(AND($M$1=2012,'Calculation sheet'!$AQ404="1999-2012"),'Result 2005-2012'!K404*$AE$17,""))))))))))))))))</f>
        <v/>
      </c>
      <c r="L404" s="12" t="str">
        <f>IF('Result 2005-2012'!$R404="","",IF($M$1=2005,'Result 2005-2012'!L404,IF(AND($M$1=2006,'Calculation sheet'!$AQ404="2005-2012"),'Result 2005-2012'!L404*SUM($Y$9:$AE$9)/7,IF(AND($M$1=2007,'Calculation sheet'!$AQ404="2005-2012"),'Result 2005-2012'!L404*SUM($Z$9:$AE$9)/6,IF(AND($M$1=2008,'Calculation sheet'!$AQ404="2005-2012"),'Result 2005-2012'!L404*SUM($AA$9:$AE$9)/5,IF(AND($M$1=2009,'Calculation sheet'!$AQ404="2005-2012"),'Result 2005-2012'!L404*SUM($AB$9:$AE$9)/4,IF(AND($M$1=2010,'Calculation sheet'!$AQ404="2005-2012"),'Result 2005-2012'!L404*SUM($AC$9:$AE$9)/3,IF(AND($M$1=2011,'Calculation sheet'!$AQ404="2005-2012"),'Result 2005-2012'!L404*SUM($AD$9:$AE$9)/2,IF(AND($M$1=2012,'Calculation sheet'!$AQ404="2005-2012"),'Result 2005-2012'!L404*$AE$9,IF(AND($M$1=2006,'Calculation sheet'!$AQ404="1999-2012"),'Result 2005-2012'!L404*SUM($Y$18:$AE$18)/7,IF(AND($M$1=2007,'Calculation sheet'!$AQ404="1999-2012"),'Result 2005-2012'!L404*SUM($Z$18:$AE$18)/6,IF(AND($M$1=2008,'Calculation sheet'!$AQ404="1999-2012"),'Result 2005-2012'!L404*SUM($AA$18:$AE$18)/5,IF(AND($M$1=2009,'Calculation sheet'!$AQ404="1999-2012"),'Result 2005-2012'!L404*SUM($AB$18:$AE$18)/4,IF(AND($M$1=2010,'Calculation sheet'!$AQ404="1999-2012"),'Result 2005-2012'!L404*SUM($AC$18:$AE$18)/3,IF(AND($M$1=2011,'Calculation sheet'!$AQ404="1999-2012"),'Result 2005-2012'!L404*SUM($AD$18:$AE$18)/2,IF(AND($M$1=2012,'Calculation sheet'!$AQ404="1999-2012"),'Result 2005-2012'!L404*$AE$18,""))))))))))))))))</f>
        <v/>
      </c>
      <c r="M404" s="12" t="str">
        <f t="shared" si="20"/>
        <v/>
      </c>
      <c r="N404" s="12" t="str">
        <f>IF('Result 2005-2012'!$R404="","",IF($M$1=2005,'Result 2005-2012'!N404,IF(AND($M$1=2006,'Calculation sheet'!$AQ404="2005-2012"),'Result 2005-2012'!N404*SUM($Y$10:$AE$10)/7,IF(AND($M$1=2007,'Calculation sheet'!$AQ404="2005-2012"),'Result 2005-2012'!N404*SUM($Z$10:$AE$10)/6,IF(AND($M$1=2008,'Calculation sheet'!$AQ404="2005-2012"),'Result 2005-2012'!N404*SUM($AA$10:$AE$10)/5,IF(AND($M$1=2009,'Calculation sheet'!$AQ404="2005-2012"),'Result 2005-2012'!N404*SUM($AB$10:$AE$10)/4,IF(AND($M$1=2010,'Calculation sheet'!$AQ404="2005-2012"),'Result 2005-2012'!N404*SUM($AC$10:$AE$10)/3,IF(AND($M$1=2011,'Calculation sheet'!$AQ404="2005-2012"),'Result 2005-2012'!N404*SUM($AD$10:$AE$10)/2,IF(AND($M$1=2012,'Calculation sheet'!$AQ404="2005-2012"),'Result 2005-2012'!N404*$AE$10,IF(AND($M$1=2006,'Calculation sheet'!$AQ404="1999-2012"),'Result 2005-2012'!N404*SUM($Y$16:$AE$16)/7,IF(AND($M$1=2007,'Calculation sheet'!$AQ404="1999-2012"),'Result 2005-2012'!N404*SUM($Z$16:$AE$16)/6,IF(AND($M$1=2008,'Calculation sheet'!$AQ404="1999-2012"),'Result 2005-2012'!N404*SUM($AA$16:$AE$16)/5,IF(AND($M$1=2009,'Calculation sheet'!$AQ404="1999-2012"),'Result 2005-2012'!N404*SUM($AB$16:$AE$16)/4,IF(AND($M$1=2010,'Calculation sheet'!$AQ404="1999-2012"),'Result 2005-2012'!N404*SUM($AC$16:$AE$16)/3,IF(AND($M$1=2011,'Calculation sheet'!$AQ404="1999-2012"),'Result 2005-2012'!N404*SUM($AD$16:$AE$16)/2,IF(AND($M$1=2012,'Calculation sheet'!$AQ404="1999-2012"),'Result 2005-2012'!N404*$AE$16,""))))))))))))))))</f>
        <v/>
      </c>
      <c r="O404" s="12" t="str">
        <f>IF('Result 2005-2012'!$R404="","",IF($M$1=2005,'Result 2005-2012'!O404,IF(AND($M$1=2006,'Calculation sheet'!$AQ404="2005-2012"),'Result 2005-2012'!O404*SUM($Y$10:$AE$10)/7,IF(AND($M$1=2007,'Calculation sheet'!$AQ404="2005-2012"),'Result 2005-2012'!O404*SUM($Z$10:$AE$10)/6,IF(AND($M$1=2008,'Calculation sheet'!$AQ404="2005-2012"),'Result 2005-2012'!O404*SUM($AA$10:$AE$10)/5,IF(AND($M$1=2009,'Calculation sheet'!$AQ404="2005-2012"),'Result 2005-2012'!O404*SUM($AB$10:$AE$10)/4,IF(AND($M$1=2010,'Calculation sheet'!$AQ404="2005-2012"),'Result 2005-2012'!O404*SUM($AC$10:$AE$10)/3,IF(AND($M$1=2011,'Calculation sheet'!$AQ404="2005-2012"),'Result 2005-2012'!O404*SUM($AD$10:$AE$10)/2,IF(AND($M$1=2012,'Calculation sheet'!$AQ404="2005-2012"),'Result 2005-2012'!O404*$AE$10,IF(AND($M$1=2006,'Calculation sheet'!$AQ404="1999-2012"),'Result 2005-2012'!O404*SUM($Y$16:$AE$16)/7,IF(AND($M$1=2007,'Calculation sheet'!$AQ404="1999-2012"),'Result 2005-2012'!O404*SUM($Z$16:$AE$16)/6,IF(AND($M$1=2008,'Calculation sheet'!$AQ404="1999-2012"),'Result 2005-2012'!O404*SUM($AA$16:$AE$16)/5,IF(AND($M$1=2009,'Calculation sheet'!$AQ404="1999-2012"),'Result 2005-2012'!O404*SUM($AB$16:$AE$16)/4,IF(AND($M$1=2010,'Calculation sheet'!$AQ404="1999-2012"),'Result 2005-2012'!O404*SUM($AC$16:$AE$16)/3,IF(AND($M$1=2011,'Calculation sheet'!$AQ404="1999-2012"),'Result 2005-2012'!O404*SUM($AD$16:$AE$16)/2,IF(AND($M$1=2012,'Calculation sheet'!$AQ404="1999-2012"),'Result 2005-2012'!O404*$AE$16,""))))))))))))))))</f>
        <v/>
      </c>
      <c r="P404" s="12" t="str">
        <f>IF('Result 2005-2012'!$R404="","",IF($M$1=2005,'Result 2005-2012'!P404,IF(AND($M$1=2006,'Calculation sheet'!$AQ404="2005-2012"),'Result 2005-2012'!P404*SUM($Y$11:$AE$11)/7,IF(AND($M$1=2007,'Calculation sheet'!$AQ404="2005-2012"),'Result 2005-2012'!P404*SUM($Z$11:$AE$11)/6,IF(AND($M$1=2008,'Calculation sheet'!$AQ404="2005-2012"),'Result 2005-2012'!P404*SUM($AA$11:$AE$11)/5,IF(AND($M$1=2009,'Calculation sheet'!$AQ404="2005-2012"),'Result 2005-2012'!P404*SUM($AB$11:$AE$11)/4,IF(AND($M$1=2010,'Calculation sheet'!$AQ404="2005-2012"),'Result 2005-2012'!P404*SUM($AC$11:$AE$11)/3,IF(AND($M$1=2011,'Calculation sheet'!$AQ404="2005-2012"),'Result 2005-2012'!P404*SUM($AD$11:$AE$11)/2,IF(AND($M$1=2012,'Calculation sheet'!$AQ404="2005-2012"),'Result 2005-2012'!P404*$AE$11,IF(AND($M$1=2006,'Calculation sheet'!$AQ404="1999-2012"),'Result 2005-2012'!P404*SUM($Y$16:$AE$16)/7,IF(AND($M$1=2007,'Calculation sheet'!$AQ404="1999-2012"),'Result 2005-2012'!P404*SUM($Z$16:$AE$16)/6,IF(AND($M$1=2008,'Calculation sheet'!$AQ404="1999-2012"),'Result 2005-2012'!P404*SUM($AA$16:$AE$16)/5,IF(AND($M$1=2009,'Calculation sheet'!$AQ404="1999-2012"),'Result 2005-2012'!P404*SUM($AB$16:$AE$16)/4,IF(AND($M$1=2010,'Calculation sheet'!$AQ404="1999-2012"),'Result 2005-2012'!P404*SUM($AC$16:$AE$16)/3,IF(AND($M$1=2011,'Calculation sheet'!$AQ404="1999-2012"),'Result 2005-2012'!P404*SUM($AD$16:$AE$16)/2,IF(AND($M$1=2012,'Calculation sheet'!$AQ404="1999-2012"),'Result 2005-2012'!P404*$AE$16,""))))))))))))))))</f>
        <v/>
      </c>
      <c r="Q404" s="12" t="str">
        <f t="shared" si="21"/>
        <v/>
      </c>
      <c r="R404" s="14" t="str">
        <f t="shared" si="22"/>
        <v/>
      </c>
    </row>
    <row r="405" spans="1:18" x14ac:dyDescent="0.3">
      <c r="A405" s="4" t="str">
        <f>IF('Input data'!A420="","",'Input data'!A420)</f>
        <v/>
      </c>
      <c r="B405" s="4" t="str">
        <f>IF('Input data'!B420="","",'Input data'!B420)</f>
        <v/>
      </c>
      <c r="C405" s="4" t="str">
        <f>IF('Input data'!C420="","",'Input data'!C420)</f>
        <v/>
      </c>
      <c r="D405" s="4" t="str">
        <f>IF('Input data'!D420="","",'Input data'!D420)</f>
        <v/>
      </c>
      <c r="E405" s="4" t="str">
        <f>IF('Input data'!E420="","",'Input data'!E420)</f>
        <v/>
      </c>
      <c r="F405" s="4" t="str">
        <f>IF('Input data'!F420="","",'Input data'!F420)</f>
        <v/>
      </c>
      <c r="G405" s="4">
        <f>IF('Input data'!G420="","",'Input data'!G420)</f>
        <v>0</v>
      </c>
      <c r="H405" s="4" t="str">
        <f>IF('Input data'!H420&gt;0.5,'Input data'!H420,"")</f>
        <v/>
      </c>
      <c r="I405" s="4" t="str">
        <f>IF('Input data'!I420="","",'Input data'!I420)</f>
        <v/>
      </c>
      <c r="J405" s="12" t="str">
        <f>IF('Result 2005-2012'!$R405="","",IF($M$1=2005,'Result 2005-2012'!J405,IF(AND($M$1=2006,'Calculation sheet'!$AQ405="2005-2012"),'Result 2005-2012'!J405*SUM($Y$7:$AE$7)/7,IF(AND($M$1=2007,'Calculation sheet'!$AQ405="2005-2012"),'Result 2005-2012'!J405*SUM($Z$7:$AE$7)/6,IF(AND($M$1=2008,'Calculation sheet'!$AQ405="2005-2012"),'Result 2005-2012'!J405*SUM($AA$7:$AE$7)/5,IF(AND($M$1=2009,'Calculation sheet'!$AQ405="2005-2012"),'Result 2005-2012'!J405*SUM($AB$7:$AE$7)/4,IF(AND($M$1=2010,'Calculation sheet'!$AQ405="2005-2012"),'Result 2005-2012'!J405*SUM($AC$7:$AE$7)/3,IF(AND($M$1=2011,'Calculation sheet'!$AQ405="2005-2012"),'Result 2005-2012'!J405*SUM($AD$7:$AE$7)/2,IF(AND($M$1=2012,'Calculation sheet'!$AQ405="2005-2012"),'Result 2005-2012'!J405*$AE$7,IF(AND($M$1=2006,'Calculation sheet'!$AQ405="1999-2012"),'Result 2005-2012'!J405*SUM($Y$16:$AE$16)/7,IF(AND($M$1=2007,'Calculation sheet'!$AQ405="1999-2012"),'Result 2005-2012'!J405*SUM($Z$16:$AE$16)/6,IF(AND($M$1=2008,'Calculation sheet'!$AQ405="1999-2012"),'Result 2005-2012'!J405*SUM($AA$16:$AE$16)/5,IF(AND($M$1=2009,'Calculation sheet'!$AQ405="1999-2012"),'Result 2005-2012'!J405*SUM($AB$16:$AE$16)/4,IF(AND($M$1=2010,'Calculation sheet'!$AQ405="1999-2012"),'Result 2005-2012'!J405*SUM($AC$16:$AE$16)/3,IF(AND($M$1=2011,'Calculation sheet'!$AQ405="1999-2012"),'Result 2005-2012'!J405*SUM($AD$16:$AE$16)/2,IF(AND($M$1=2012,'Calculation sheet'!$AQ405="1999-2012"),'Result 2005-2012'!J405*$AE$16,""))))))))))))))))</f>
        <v/>
      </c>
      <c r="K405" s="12" t="str">
        <f>IF('Result 2005-2012'!$R405="","",IF($M$1=2005,'Result 2005-2012'!K405,IF(AND($M$1=2006,'Calculation sheet'!$AQ405="2005-2012"),'Result 2005-2012'!K405*SUM($Y$8:$AE$8)/7,IF(AND($M$1=2007,'Calculation sheet'!$AQ405="2005-2012"),'Result 2005-2012'!K405*SUM($Z$8:$AE$8)/6,IF(AND($M$1=2008,'Calculation sheet'!$AQ405="2005-2012"),'Result 2005-2012'!K405*SUM($AA$8:$AE$8)/5,IF(AND($M$1=2009,'Calculation sheet'!$AQ405="2005-2012"),'Result 2005-2012'!K405*SUM($AB$8:$AE$8)/4,IF(AND($M$1=2010,'Calculation sheet'!$AQ405="2005-2012"),'Result 2005-2012'!K405*SUM($AC$8:$AE$8)/3,IF(AND($M$1=2011,'Calculation sheet'!$AQ405="2005-2012"),'Result 2005-2012'!K405*SUM($AD$8:$AE$8)/2,IF(AND($M$1=2012,'Calculation sheet'!$AQ405="2005-2012"),'Result 2005-2012'!K405*$AE$8,IF(AND($M$1=2006,'Calculation sheet'!$AQ405="1999-2012"),'Result 2005-2012'!K405*SUM($Y$17:$AE$17)/7,IF(AND($M$1=2007,'Calculation sheet'!$AQ405="1999-2012"),'Result 2005-2012'!K405*SUM($Z$17:$AE$17)/6,IF(AND($M$1=2008,'Calculation sheet'!$AQ405="1999-2012"),'Result 2005-2012'!K405*SUM($AA$17:$AE$17)/5,IF(AND($M$1=2009,'Calculation sheet'!$AQ405="1999-2012"),'Result 2005-2012'!K405*SUM($AB$17:$AE$17)/4,IF(AND($M$1=2010,'Calculation sheet'!$AQ405="1999-2012"),'Result 2005-2012'!K405*SUM($AC$17:$AE$17)/3,IF(AND($M$1=2011,'Calculation sheet'!$AQ405="1999-2012"),'Result 2005-2012'!K405*SUM($AD$17:$AE$17)/2,IF(AND($M$1=2012,'Calculation sheet'!$AQ405="1999-2012"),'Result 2005-2012'!K405*$AE$17,""))))))))))))))))</f>
        <v/>
      </c>
      <c r="L405" s="12" t="str">
        <f>IF('Result 2005-2012'!$R405="","",IF($M$1=2005,'Result 2005-2012'!L405,IF(AND($M$1=2006,'Calculation sheet'!$AQ405="2005-2012"),'Result 2005-2012'!L405*SUM($Y$9:$AE$9)/7,IF(AND($M$1=2007,'Calculation sheet'!$AQ405="2005-2012"),'Result 2005-2012'!L405*SUM($Z$9:$AE$9)/6,IF(AND($M$1=2008,'Calculation sheet'!$AQ405="2005-2012"),'Result 2005-2012'!L405*SUM($AA$9:$AE$9)/5,IF(AND($M$1=2009,'Calculation sheet'!$AQ405="2005-2012"),'Result 2005-2012'!L405*SUM($AB$9:$AE$9)/4,IF(AND($M$1=2010,'Calculation sheet'!$AQ405="2005-2012"),'Result 2005-2012'!L405*SUM($AC$9:$AE$9)/3,IF(AND($M$1=2011,'Calculation sheet'!$AQ405="2005-2012"),'Result 2005-2012'!L405*SUM($AD$9:$AE$9)/2,IF(AND($M$1=2012,'Calculation sheet'!$AQ405="2005-2012"),'Result 2005-2012'!L405*$AE$9,IF(AND($M$1=2006,'Calculation sheet'!$AQ405="1999-2012"),'Result 2005-2012'!L405*SUM($Y$18:$AE$18)/7,IF(AND($M$1=2007,'Calculation sheet'!$AQ405="1999-2012"),'Result 2005-2012'!L405*SUM($Z$18:$AE$18)/6,IF(AND($M$1=2008,'Calculation sheet'!$AQ405="1999-2012"),'Result 2005-2012'!L405*SUM($AA$18:$AE$18)/5,IF(AND($M$1=2009,'Calculation sheet'!$AQ405="1999-2012"),'Result 2005-2012'!L405*SUM($AB$18:$AE$18)/4,IF(AND($M$1=2010,'Calculation sheet'!$AQ405="1999-2012"),'Result 2005-2012'!L405*SUM($AC$18:$AE$18)/3,IF(AND($M$1=2011,'Calculation sheet'!$AQ405="1999-2012"),'Result 2005-2012'!L405*SUM($AD$18:$AE$18)/2,IF(AND($M$1=2012,'Calculation sheet'!$AQ405="1999-2012"),'Result 2005-2012'!L405*$AE$18,""))))))))))))))))</f>
        <v/>
      </c>
      <c r="M405" s="12" t="str">
        <f t="shared" si="20"/>
        <v/>
      </c>
      <c r="N405" s="12" t="str">
        <f>IF('Result 2005-2012'!$R405="","",IF($M$1=2005,'Result 2005-2012'!N405,IF(AND($M$1=2006,'Calculation sheet'!$AQ405="2005-2012"),'Result 2005-2012'!N405*SUM($Y$10:$AE$10)/7,IF(AND($M$1=2007,'Calculation sheet'!$AQ405="2005-2012"),'Result 2005-2012'!N405*SUM($Z$10:$AE$10)/6,IF(AND($M$1=2008,'Calculation sheet'!$AQ405="2005-2012"),'Result 2005-2012'!N405*SUM($AA$10:$AE$10)/5,IF(AND($M$1=2009,'Calculation sheet'!$AQ405="2005-2012"),'Result 2005-2012'!N405*SUM($AB$10:$AE$10)/4,IF(AND($M$1=2010,'Calculation sheet'!$AQ405="2005-2012"),'Result 2005-2012'!N405*SUM($AC$10:$AE$10)/3,IF(AND($M$1=2011,'Calculation sheet'!$AQ405="2005-2012"),'Result 2005-2012'!N405*SUM($AD$10:$AE$10)/2,IF(AND($M$1=2012,'Calculation sheet'!$AQ405="2005-2012"),'Result 2005-2012'!N405*$AE$10,IF(AND($M$1=2006,'Calculation sheet'!$AQ405="1999-2012"),'Result 2005-2012'!N405*SUM($Y$16:$AE$16)/7,IF(AND($M$1=2007,'Calculation sheet'!$AQ405="1999-2012"),'Result 2005-2012'!N405*SUM($Z$16:$AE$16)/6,IF(AND($M$1=2008,'Calculation sheet'!$AQ405="1999-2012"),'Result 2005-2012'!N405*SUM($AA$16:$AE$16)/5,IF(AND($M$1=2009,'Calculation sheet'!$AQ405="1999-2012"),'Result 2005-2012'!N405*SUM($AB$16:$AE$16)/4,IF(AND($M$1=2010,'Calculation sheet'!$AQ405="1999-2012"),'Result 2005-2012'!N405*SUM($AC$16:$AE$16)/3,IF(AND($M$1=2011,'Calculation sheet'!$AQ405="1999-2012"),'Result 2005-2012'!N405*SUM($AD$16:$AE$16)/2,IF(AND($M$1=2012,'Calculation sheet'!$AQ405="1999-2012"),'Result 2005-2012'!N405*$AE$16,""))))))))))))))))</f>
        <v/>
      </c>
      <c r="O405" s="12" t="str">
        <f>IF('Result 2005-2012'!$R405="","",IF($M$1=2005,'Result 2005-2012'!O405,IF(AND($M$1=2006,'Calculation sheet'!$AQ405="2005-2012"),'Result 2005-2012'!O405*SUM($Y$10:$AE$10)/7,IF(AND($M$1=2007,'Calculation sheet'!$AQ405="2005-2012"),'Result 2005-2012'!O405*SUM($Z$10:$AE$10)/6,IF(AND($M$1=2008,'Calculation sheet'!$AQ405="2005-2012"),'Result 2005-2012'!O405*SUM($AA$10:$AE$10)/5,IF(AND($M$1=2009,'Calculation sheet'!$AQ405="2005-2012"),'Result 2005-2012'!O405*SUM($AB$10:$AE$10)/4,IF(AND($M$1=2010,'Calculation sheet'!$AQ405="2005-2012"),'Result 2005-2012'!O405*SUM($AC$10:$AE$10)/3,IF(AND($M$1=2011,'Calculation sheet'!$AQ405="2005-2012"),'Result 2005-2012'!O405*SUM($AD$10:$AE$10)/2,IF(AND($M$1=2012,'Calculation sheet'!$AQ405="2005-2012"),'Result 2005-2012'!O405*$AE$10,IF(AND($M$1=2006,'Calculation sheet'!$AQ405="1999-2012"),'Result 2005-2012'!O405*SUM($Y$16:$AE$16)/7,IF(AND($M$1=2007,'Calculation sheet'!$AQ405="1999-2012"),'Result 2005-2012'!O405*SUM($Z$16:$AE$16)/6,IF(AND($M$1=2008,'Calculation sheet'!$AQ405="1999-2012"),'Result 2005-2012'!O405*SUM($AA$16:$AE$16)/5,IF(AND($M$1=2009,'Calculation sheet'!$AQ405="1999-2012"),'Result 2005-2012'!O405*SUM($AB$16:$AE$16)/4,IF(AND($M$1=2010,'Calculation sheet'!$AQ405="1999-2012"),'Result 2005-2012'!O405*SUM($AC$16:$AE$16)/3,IF(AND($M$1=2011,'Calculation sheet'!$AQ405="1999-2012"),'Result 2005-2012'!O405*SUM($AD$16:$AE$16)/2,IF(AND($M$1=2012,'Calculation sheet'!$AQ405="1999-2012"),'Result 2005-2012'!O405*$AE$16,""))))))))))))))))</f>
        <v/>
      </c>
      <c r="P405" s="12" t="str">
        <f>IF('Result 2005-2012'!$R405="","",IF($M$1=2005,'Result 2005-2012'!P405,IF(AND($M$1=2006,'Calculation sheet'!$AQ405="2005-2012"),'Result 2005-2012'!P405*SUM($Y$11:$AE$11)/7,IF(AND($M$1=2007,'Calculation sheet'!$AQ405="2005-2012"),'Result 2005-2012'!P405*SUM($Z$11:$AE$11)/6,IF(AND($M$1=2008,'Calculation sheet'!$AQ405="2005-2012"),'Result 2005-2012'!P405*SUM($AA$11:$AE$11)/5,IF(AND($M$1=2009,'Calculation sheet'!$AQ405="2005-2012"),'Result 2005-2012'!P405*SUM($AB$11:$AE$11)/4,IF(AND($M$1=2010,'Calculation sheet'!$AQ405="2005-2012"),'Result 2005-2012'!P405*SUM($AC$11:$AE$11)/3,IF(AND($M$1=2011,'Calculation sheet'!$AQ405="2005-2012"),'Result 2005-2012'!P405*SUM($AD$11:$AE$11)/2,IF(AND($M$1=2012,'Calculation sheet'!$AQ405="2005-2012"),'Result 2005-2012'!P405*$AE$11,IF(AND($M$1=2006,'Calculation sheet'!$AQ405="1999-2012"),'Result 2005-2012'!P405*SUM($Y$16:$AE$16)/7,IF(AND($M$1=2007,'Calculation sheet'!$AQ405="1999-2012"),'Result 2005-2012'!P405*SUM($Z$16:$AE$16)/6,IF(AND($M$1=2008,'Calculation sheet'!$AQ405="1999-2012"),'Result 2005-2012'!P405*SUM($AA$16:$AE$16)/5,IF(AND($M$1=2009,'Calculation sheet'!$AQ405="1999-2012"),'Result 2005-2012'!P405*SUM($AB$16:$AE$16)/4,IF(AND($M$1=2010,'Calculation sheet'!$AQ405="1999-2012"),'Result 2005-2012'!P405*SUM($AC$16:$AE$16)/3,IF(AND($M$1=2011,'Calculation sheet'!$AQ405="1999-2012"),'Result 2005-2012'!P405*SUM($AD$16:$AE$16)/2,IF(AND($M$1=2012,'Calculation sheet'!$AQ405="1999-2012"),'Result 2005-2012'!P405*$AE$16,""))))))))))))))))</f>
        <v/>
      </c>
      <c r="Q405" s="12" t="str">
        <f t="shared" si="21"/>
        <v/>
      </c>
      <c r="R405" s="14" t="str">
        <f t="shared" si="22"/>
        <v/>
      </c>
    </row>
    <row r="406" spans="1:18" x14ac:dyDescent="0.3">
      <c r="A406" s="4" t="str">
        <f>IF('Input data'!A421="","",'Input data'!A421)</f>
        <v/>
      </c>
      <c r="B406" s="4" t="str">
        <f>IF('Input data'!B421="","",'Input data'!B421)</f>
        <v/>
      </c>
      <c r="C406" s="4" t="str">
        <f>IF('Input data'!C421="","",'Input data'!C421)</f>
        <v/>
      </c>
      <c r="D406" s="4" t="str">
        <f>IF('Input data'!D421="","",'Input data'!D421)</f>
        <v/>
      </c>
      <c r="E406" s="4" t="str">
        <f>IF('Input data'!E421="","",'Input data'!E421)</f>
        <v/>
      </c>
      <c r="F406" s="4" t="str">
        <f>IF('Input data'!F421="","",'Input data'!F421)</f>
        <v/>
      </c>
      <c r="G406" s="4">
        <f>IF('Input data'!G421="","",'Input data'!G421)</f>
        <v>0</v>
      </c>
      <c r="H406" s="4" t="str">
        <f>IF('Input data'!H421&gt;0.5,'Input data'!H421,"")</f>
        <v/>
      </c>
      <c r="I406" s="4" t="str">
        <f>IF('Input data'!I421="","",'Input data'!I421)</f>
        <v/>
      </c>
      <c r="J406" s="12" t="str">
        <f>IF('Result 2005-2012'!$R406="","",IF($M$1=2005,'Result 2005-2012'!J406,IF(AND($M$1=2006,'Calculation sheet'!$AQ406="2005-2012"),'Result 2005-2012'!J406*SUM($Y$7:$AE$7)/7,IF(AND($M$1=2007,'Calculation sheet'!$AQ406="2005-2012"),'Result 2005-2012'!J406*SUM($Z$7:$AE$7)/6,IF(AND($M$1=2008,'Calculation sheet'!$AQ406="2005-2012"),'Result 2005-2012'!J406*SUM($AA$7:$AE$7)/5,IF(AND($M$1=2009,'Calculation sheet'!$AQ406="2005-2012"),'Result 2005-2012'!J406*SUM($AB$7:$AE$7)/4,IF(AND($M$1=2010,'Calculation sheet'!$AQ406="2005-2012"),'Result 2005-2012'!J406*SUM($AC$7:$AE$7)/3,IF(AND($M$1=2011,'Calculation sheet'!$AQ406="2005-2012"),'Result 2005-2012'!J406*SUM($AD$7:$AE$7)/2,IF(AND($M$1=2012,'Calculation sheet'!$AQ406="2005-2012"),'Result 2005-2012'!J406*$AE$7,IF(AND($M$1=2006,'Calculation sheet'!$AQ406="1999-2012"),'Result 2005-2012'!J406*SUM($Y$16:$AE$16)/7,IF(AND($M$1=2007,'Calculation sheet'!$AQ406="1999-2012"),'Result 2005-2012'!J406*SUM($Z$16:$AE$16)/6,IF(AND($M$1=2008,'Calculation sheet'!$AQ406="1999-2012"),'Result 2005-2012'!J406*SUM($AA$16:$AE$16)/5,IF(AND($M$1=2009,'Calculation sheet'!$AQ406="1999-2012"),'Result 2005-2012'!J406*SUM($AB$16:$AE$16)/4,IF(AND($M$1=2010,'Calculation sheet'!$AQ406="1999-2012"),'Result 2005-2012'!J406*SUM($AC$16:$AE$16)/3,IF(AND($M$1=2011,'Calculation sheet'!$AQ406="1999-2012"),'Result 2005-2012'!J406*SUM($AD$16:$AE$16)/2,IF(AND($M$1=2012,'Calculation sheet'!$AQ406="1999-2012"),'Result 2005-2012'!J406*$AE$16,""))))))))))))))))</f>
        <v/>
      </c>
      <c r="K406" s="12" t="str">
        <f>IF('Result 2005-2012'!$R406="","",IF($M$1=2005,'Result 2005-2012'!K406,IF(AND($M$1=2006,'Calculation sheet'!$AQ406="2005-2012"),'Result 2005-2012'!K406*SUM($Y$8:$AE$8)/7,IF(AND($M$1=2007,'Calculation sheet'!$AQ406="2005-2012"),'Result 2005-2012'!K406*SUM($Z$8:$AE$8)/6,IF(AND($M$1=2008,'Calculation sheet'!$AQ406="2005-2012"),'Result 2005-2012'!K406*SUM($AA$8:$AE$8)/5,IF(AND($M$1=2009,'Calculation sheet'!$AQ406="2005-2012"),'Result 2005-2012'!K406*SUM($AB$8:$AE$8)/4,IF(AND($M$1=2010,'Calculation sheet'!$AQ406="2005-2012"),'Result 2005-2012'!K406*SUM($AC$8:$AE$8)/3,IF(AND($M$1=2011,'Calculation sheet'!$AQ406="2005-2012"),'Result 2005-2012'!K406*SUM($AD$8:$AE$8)/2,IF(AND($M$1=2012,'Calculation sheet'!$AQ406="2005-2012"),'Result 2005-2012'!K406*$AE$8,IF(AND($M$1=2006,'Calculation sheet'!$AQ406="1999-2012"),'Result 2005-2012'!K406*SUM($Y$17:$AE$17)/7,IF(AND($M$1=2007,'Calculation sheet'!$AQ406="1999-2012"),'Result 2005-2012'!K406*SUM($Z$17:$AE$17)/6,IF(AND($M$1=2008,'Calculation sheet'!$AQ406="1999-2012"),'Result 2005-2012'!K406*SUM($AA$17:$AE$17)/5,IF(AND($M$1=2009,'Calculation sheet'!$AQ406="1999-2012"),'Result 2005-2012'!K406*SUM($AB$17:$AE$17)/4,IF(AND($M$1=2010,'Calculation sheet'!$AQ406="1999-2012"),'Result 2005-2012'!K406*SUM($AC$17:$AE$17)/3,IF(AND($M$1=2011,'Calculation sheet'!$AQ406="1999-2012"),'Result 2005-2012'!K406*SUM($AD$17:$AE$17)/2,IF(AND($M$1=2012,'Calculation sheet'!$AQ406="1999-2012"),'Result 2005-2012'!K406*$AE$17,""))))))))))))))))</f>
        <v/>
      </c>
      <c r="L406" s="12" t="str">
        <f>IF('Result 2005-2012'!$R406="","",IF($M$1=2005,'Result 2005-2012'!L406,IF(AND($M$1=2006,'Calculation sheet'!$AQ406="2005-2012"),'Result 2005-2012'!L406*SUM($Y$9:$AE$9)/7,IF(AND($M$1=2007,'Calculation sheet'!$AQ406="2005-2012"),'Result 2005-2012'!L406*SUM($Z$9:$AE$9)/6,IF(AND($M$1=2008,'Calculation sheet'!$AQ406="2005-2012"),'Result 2005-2012'!L406*SUM($AA$9:$AE$9)/5,IF(AND($M$1=2009,'Calculation sheet'!$AQ406="2005-2012"),'Result 2005-2012'!L406*SUM($AB$9:$AE$9)/4,IF(AND($M$1=2010,'Calculation sheet'!$AQ406="2005-2012"),'Result 2005-2012'!L406*SUM($AC$9:$AE$9)/3,IF(AND($M$1=2011,'Calculation sheet'!$AQ406="2005-2012"),'Result 2005-2012'!L406*SUM($AD$9:$AE$9)/2,IF(AND($M$1=2012,'Calculation sheet'!$AQ406="2005-2012"),'Result 2005-2012'!L406*$AE$9,IF(AND($M$1=2006,'Calculation sheet'!$AQ406="1999-2012"),'Result 2005-2012'!L406*SUM($Y$18:$AE$18)/7,IF(AND($M$1=2007,'Calculation sheet'!$AQ406="1999-2012"),'Result 2005-2012'!L406*SUM($Z$18:$AE$18)/6,IF(AND($M$1=2008,'Calculation sheet'!$AQ406="1999-2012"),'Result 2005-2012'!L406*SUM($AA$18:$AE$18)/5,IF(AND($M$1=2009,'Calculation sheet'!$AQ406="1999-2012"),'Result 2005-2012'!L406*SUM($AB$18:$AE$18)/4,IF(AND($M$1=2010,'Calculation sheet'!$AQ406="1999-2012"),'Result 2005-2012'!L406*SUM($AC$18:$AE$18)/3,IF(AND($M$1=2011,'Calculation sheet'!$AQ406="1999-2012"),'Result 2005-2012'!L406*SUM($AD$18:$AE$18)/2,IF(AND($M$1=2012,'Calculation sheet'!$AQ406="1999-2012"),'Result 2005-2012'!L406*$AE$18,""))))))))))))))))</f>
        <v/>
      </c>
      <c r="M406" s="12" t="str">
        <f t="shared" si="20"/>
        <v/>
      </c>
      <c r="N406" s="12" t="str">
        <f>IF('Result 2005-2012'!$R406="","",IF($M$1=2005,'Result 2005-2012'!N406,IF(AND($M$1=2006,'Calculation sheet'!$AQ406="2005-2012"),'Result 2005-2012'!N406*SUM($Y$10:$AE$10)/7,IF(AND($M$1=2007,'Calculation sheet'!$AQ406="2005-2012"),'Result 2005-2012'!N406*SUM($Z$10:$AE$10)/6,IF(AND($M$1=2008,'Calculation sheet'!$AQ406="2005-2012"),'Result 2005-2012'!N406*SUM($AA$10:$AE$10)/5,IF(AND($M$1=2009,'Calculation sheet'!$AQ406="2005-2012"),'Result 2005-2012'!N406*SUM($AB$10:$AE$10)/4,IF(AND($M$1=2010,'Calculation sheet'!$AQ406="2005-2012"),'Result 2005-2012'!N406*SUM($AC$10:$AE$10)/3,IF(AND($M$1=2011,'Calculation sheet'!$AQ406="2005-2012"),'Result 2005-2012'!N406*SUM($AD$10:$AE$10)/2,IF(AND($M$1=2012,'Calculation sheet'!$AQ406="2005-2012"),'Result 2005-2012'!N406*$AE$10,IF(AND($M$1=2006,'Calculation sheet'!$AQ406="1999-2012"),'Result 2005-2012'!N406*SUM($Y$16:$AE$16)/7,IF(AND($M$1=2007,'Calculation sheet'!$AQ406="1999-2012"),'Result 2005-2012'!N406*SUM($Z$16:$AE$16)/6,IF(AND($M$1=2008,'Calculation sheet'!$AQ406="1999-2012"),'Result 2005-2012'!N406*SUM($AA$16:$AE$16)/5,IF(AND($M$1=2009,'Calculation sheet'!$AQ406="1999-2012"),'Result 2005-2012'!N406*SUM($AB$16:$AE$16)/4,IF(AND($M$1=2010,'Calculation sheet'!$AQ406="1999-2012"),'Result 2005-2012'!N406*SUM($AC$16:$AE$16)/3,IF(AND($M$1=2011,'Calculation sheet'!$AQ406="1999-2012"),'Result 2005-2012'!N406*SUM($AD$16:$AE$16)/2,IF(AND($M$1=2012,'Calculation sheet'!$AQ406="1999-2012"),'Result 2005-2012'!N406*$AE$16,""))))))))))))))))</f>
        <v/>
      </c>
      <c r="O406" s="12" t="str">
        <f>IF('Result 2005-2012'!$R406="","",IF($M$1=2005,'Result 2005-2012'!O406,IF(AND($M$1=2006,'Calculation sheet'!$AQ406="2005-2012"),'Result 2005-2012'!O406*SUM($Y$10:$AE$10)/7,IF(AND($M$1=2007,'Calculation sheet'!$AQ406="2005-2012"),'Result 2005-2012'!O406*SUM($Z$10:$AE$10)/6,IF(AND($M$1=2008,'Calculation sheet'!$AQ406="2005-2012"),'Result 2005-2012'!O406*SUM($AA$10:$AE$10)/5,IF(AND($M$1=2009,'Calculation sheet'!$AQ406="2005-2012"),'Result 2005-2012'!O406*SUM($AB$10:$AE$10)/4,IF(AND($M$1=2010,'Calculation sheet'!$AQ406="2005-2012"),'Result 2005-2012'!O406*SUM($AC$10:$AE$10)/3,IF(AND($M$1=2011,'Calculation sheet'!$AQ406="2005-2012"),'Result 2005-2012'!O406*SUM($AD$10:$AE$10)/2,IF(AND($M$1=2012,'Calculation sheet'!$AQ406="2005-2012"),'Result 2005-2012'!O406*$AE$10,IF(AND($M$1=2006,'Calculation sheet'!$AQ406="1999-2012"),'Result 2005-2012'!O406*SUM($Y$16:$AE$16)/7,IF(AND($M$1=2007,'Calculation sheet'!$AQ406="1999-2012"),'Result 2005-2012'!O406*SUM($Z$16:$AE$16)/6,IF(AND($M$1=2008,'Calculation sheet'!$AQ406="1999-2012"),'Result 2005-2012'!O406*SUM($AA$16:$AE$16)/5,IF(AND($M$1=2009,'Calculation sheet'!$AQ406="1999-2012"),'Result 2005-2012'!O406*SUM($AB$16:$AE$16)/4,IF(AND($M$1=2010,'Calculation sheet'!$AQ406="1999-2012"),'Result 2005-2012'!O406*SUM($AC$16:$AE$16)/3,IF(AND($M$1=2011,'Calculation sheet'!$AQ406="1999-2012"),'Result 2005-2012'!O406*SUM($AD$16:$AE$16)/2,IF(AND($M$1=2012,'Calculation sheet'!$AQ406="1999-2012"),'Result 2005-2012'!O406*$AE$16,""))))))))))))))))</f>
        <v/>
      </c>
      <c r="P406" s="12" t="str">
        <f>IF('Result 2005-2012'!$R406="","",IF($M$1=2005,'Result 2005-2012'!P406,IF(AND($M$1=2006,'Calculation sheet'!$AQ406="2005-2012"),'Result 2005-2012'!P406*SUM($Y$11:$AE$11)/7,IF(AND($M$1=2007,'Calculation sheet'!$AQ406="2005-2012"),'Result 2005-2012'!P406*SUM($Z$11:$AE$11)/6,IF(AND($M$1=2008,'Calculation sheet'!$AQ406="2005-2012"),'Result 2005-2012'!P406*SUM($AA$11:$AE$11)/5,IF(AND($M$1=2009,'Calculation sheet'!$AQ406="2005-2012"),'Result 2005-2012'!P406*SUM($AB$11:$AE$11)/4,IF(AND($M$1=2010,'Calculation sheet'!$AQ406="2005-2012"),'Result 2005-2012'!P406*SUM($AC$11:$AE$11)/3,IF(AND($M$1=2011,'Calculation sheet'!$AQ406="2005-2012"),'Result 2005-2012'!P406*SUM($AD$11:$AE$11)/2,IF(AND($M$1=2012,'Calculation sheet'!$AQ406="2005-2012"),'Result 2005-2012'!P406*$AE$11,IF(AND($M$1=2006,'Calculation sheet'!$AQ406="1999-2012"),'Result 2005-2012'!P406*SUM($Y$16:$AE$16)/7,IF(AND($M$1=2007,'Calculation sheet'!$AQ406="1999-2012"),'Result 2005-2012'!P406*SUM($Z$16:$AE$16)/6,IF(AND($M$1=2008,'Calculation sheet'!$AQ406="1999-2012"),'Result 2005-2012'!P406*SUM($AA$16:$AE$16)/5,IF(AND($M$1=2009,'Calculation sheet'!$AQ406="1999-2012"),'Result 2005-2012'!P406*SUM($AB$16:$AE$16)/4,IF(AND($M$1=2010,'Calculation sheet'!$AQ406="1999-2012"),'Result 2005-2012'!P406*SUM($AC$16:$AE$16)/3,IF(AND($M$1=2011,'Calculation sheet'!$AQ406="1999-2012"),'Result 2005-2012'!P406*SUM($AD$16:$AE$16)/2,IF(AND($M$1=2012,'Calculation sheet'!$AQ406="1999-2012"),'Result 2005-2012'!P406*$AE$16,""))))))))))))))))</f>
        <v/>
      </c>
      <c r="Q406" s="12" t="str">
        <f t="shared" si="21"/>
        <v/>
      </c>
      <c r="R406" s="14" t="str">
        <f t="shared" si="22"/>
        <v/>
      </c>
    </row>
    <row r="407" spans="1:18" x14ac:dyDescent="0.3">
      <c r="A407" s="4" t="str">
        <f>IF('Input data'!A422="","",'Input data'!A422)</f>
        <v/>
      </c>
      <c r="B407" s="4" t="str">
        <f>IF('Input data'!B422="","",'Input data'!B422)</f>
        <v/>
      </c>
      <c r="C407" s="4" t="str">
        <f>IF('Input data'!C422="","",'Input data'!C422)</f>
        <v/>
      </c>
      <c r="D407" s="4" t="str">
        <f>IF('Input data'!D422="","",'Input data'!D422)</f>
        <v/>
      </c>
      <c r="E407" s="4" t="str">
        <f>IF('Input data'!E422="","",'Input data'!E422)</f>
        <v/>
      </c>
      <c r="F407" s="4" t="str">
        <f>IF('Input data'!F422="","",'Input data'!F422)</f>
        <v/>
      </c>
      <c r="G407" s="4">
        <f>IF('Input data'!G422="","",'Input data'!G422)</f>
        <v>0</v>
      </c>
      <c r="H407" s="4" t="str">
        <f>IF('Input data'!H422&gt;0.5,'Input data'!H422,"")</f>
        <v/>
      </c>
      <c r="I407" s="4" t="str">
        <f>IF('Input data'!I422="","",'Input data'!I422)</f>
        <v/>
      </c>
      <c r="J407" s="12" t="str">
        <f>IF('Result 2005-2012'!$R407="","",IF($M$1=2005,'Result 2005-2012'!J407,IF(AND($M$1=2006,'Calculation sheet'!$AQ407="2005-2012"),'Result 2005-2012'!J407*SUM($Y$7:$AE$7)/7,IF(AND($M$1=2007,'Calculation sheet'!$AQ407="2005-2012"),'Result 2005-2012'!J407*SUM($Z$7:$AE$7)/6,IF(AND($M$1=2008,'Calculation sheet'!$AQ407="2005-2012"),'Result 2005-2012'!J407*SUM($AA$7:$AE$7)/5,IF(AND($M$1=2009,'Calculation sheet'!$AQ407="2005-2012"),'Result 2005-2012'!J407*SUM($AB$7:$AE$7)/4,IF(AND($M$1=2010,'Calculation sheet'!$AQ407="2005-2012"),'Result 2005-2012'!J407*SUM($AC$7:$AE$7)/3,IF(AND($M$1=2011,'Calculation sheet'!$AQ407="2005-2012"),'Result 2005-2012'!J407*SUM($AD$7:$AE$7)/2,IF(AND($M$1=2012,'Calculation sheet'!$AQ407="2005-2012"),'Result 2005-2012'!J407*$AE$7,IF(AND($M$1=2006,'Calculation sheet'!$AQ407="1999-2012"),'Result 2005-2012'!J407*SUM($Y$16:$AE$16)/7,IF(AND($M$1=2007,'Calculation sheet'!$AQ407="1999-2012"),'Result 2005-2012'!J407*SUM($Z$16:$AE$16)/6,IF(AND($M$1=2008,'Calculation sheet'!$AQ407="1999-2012"),'Result 2005-2012'!J407*SUM($AA$16:$AE$16)/5,IF(AND($M$1=2009,'Calculation sheet'!$AQ407="1999-2012"),'Result 2005-2012'!J407*SUM($AB$16:$AE$16)/4,IF(AND($M$1=2010,'Calculation sheet'!$AQ407="1999-2012"),'Result 2005-2012'!J407*SUM($AC$16:$AE$16)/3,IF(AND($M$1=2011,'Calculation sheet'!$AQ407="1999-2012"),'Result 2005-2012'!J407*SUM($AD$16:$AE$16)/2,IF(AND($M$1=2012,'Calculation sheet'!$AQ407="1999-2012"),'Result 2005-2012'!J407*$AE$16,""))))))))))))))))</f>
        <v/>
      </c>
      <c r="K407" s="12" t="str">
        <f>IF('Result 2005-2012'!$R407="","",IF($M$1=2005,'Result 2005-2012'!K407,IF(AND($M$1=2006,'Calculation sheet'!$AQ407="2005-2012"),'Result 2005-2012'!K407*SUM($Y$8:$AE$8)/7,IF(AND($M$1=2007,'Calculation sheet'!$AQ407="2005-2012"),'Result 2005-2012'!K407*SUM($Z$8:$AE$8)/6,IF(AND($M$1=2008,'Calculation sheet'!$AQ407="2005-2012"),'Result 2005-2012'!K407*SUM($AA$8:$AE$8)/5,IF(AND($M$1=2009,'Calculation sheet'!$AQ407="2005-2012"),'Result 2005-2012'!K407*SUM($AB$8:$AE$8)/4,IF(AND($M$1=2010,'Calculation sheet'!$AQ407="2005-2012"),'Result 2005-2012'!K407*SUM($AC$8:$AE$8)/3,IF(AND($M$1=2011,'Calculation sheet'!$AQ407="2005-2012"),'Result 2005-2012'!K407*SUM($AD$8:$AE$8)/2,IF(AND($M$1=2012,'Calculation sheet'!$AQ407="2005-2012"),'Result 2005-2012'!K407*$AE$8,IF(AND($M$1=2006,'Calculation sheet'!$AQ407="1999-2012"),'Result 2005-2012'!K407*SUM($Y$17:$AE$17)/7,IF(AND($M$1=2007,'Calculation sheet'!$AQ407="1999-2012"),'Result 2005-2012'!K407*SUM($Z$17:$AE$17)/6,IF(AND($M$1=2008,'Calculation sheet'!$AQ407="1999-2012"),'Result 2005-2012'!K407*SUM($AA$17:$AE$17)/5,IF(AND($M$1=2009,'Calculation sheet'!$AQ407="1999-2012"),'Result 2005-2012'!K407*SUM($AB$17:$AE$17)/4,IF(AND($M$1=2010,'Calculation sheet'!$AQ407="1999-2012"),'Result 2005-2012'!K407*SUM($AC$17:$AE$17)/3,IF(AND($M$1=2011,'Calculation sheet'!$AQ407="1999-2012"),'Result 2005-2012'!K407*SUM($AD$17:$AE$17)/2,IF(AND($M$1=2012,'Calculation sheet'!$AQ407="1999-2012"),'Result 2005-2012'!K407*$AE$17,""))))))))))))))))</f>
        <v/>
      </c>
      <c r="L407" s="12" t="str">
        <f>IF('Result 2005-2012'!$R407="","",IF($M$1=2005,'Result 2005-2012'!L407,IF(AND($M$1=2006,'Calculation sheet'!$AQ407="2005-2012"),'Result 2005-2012'!L407*SUM($Y$9:$AE$9)/7,IF(AND($M$1=2007,'Calculation sheet'!$AQ407="2005-2012"),'Result 2005-2012'!L407*SUM($Z$9:$AE$9)/6,IF(AND($M$1=2008,'Calculation sheet'!$AQ407="2005-2012"),'Result 2005-2012'!L407*SUM($AA$9:$AE$9)/5,IF(AND($M$1=2009,'Calculation sheet'!$AQ407="2005-2012"),'Result 2005-2012'!L407*SUM($AB$9:$AE$9)/4,IF(AND($M$1=2010,'Calculation sheet'!$AQ407="2005-2012"),'Result 2005-2012'!L407*SUM($AC$9:$AE$9)/3,IF(AND($M$1=2011,'Calculation sheet'!$AQ407="2005-2012"),'Result 2005-2012'!L407*SUM($AD$9:$AE$9)/2,IF(AND($M$1=2012,'Calculation sheet'!$AQ407="2005-2012"),'Result 2005-2012'!L407*$AE$9,IF(AND($M$1=2006,'Calculation sheet'!$AQ407="1999-2012"),'Result 2005-2012'!L407*SUM($Y$18:$AE$18)/7,IF(AND($M$1=2007,'Calculation sheet'!$AQ407="1999-2012"),'Result 2005-2012'!L407*SUM($Z$18:$AE$18)/6,IF(AND($M$1=2008,'Calculation sheet'!$AQ407="1999-2012"),'Result 2005-2012'!L407*SUM($AA$18:$AE$18)/5,IF(AND($M$1=2009,'Calculation sheet'!$AQ407="1999-2012"),'Result 2005-2012'!L407*SUM($AB$18:$AE$18)/4,IF(AND($M$1=2010,'Calculation sheet'!$AQ407="1999-2012"),'Result 2005-2012'!L407*SUM($AC$18:$AE$18)/3,IF(AND($M$1=2011,'Calculation sheet'!$AQ407="1999-2012"),'Result 2005-2012'!L407*SUM($AD$18:$AE$18)/2,IF(AND($M$1=2012,'Calculation sheet'!$AQ407="1999-2012"),'Result 2005-2012'!L407*$AE$18,""))))))))))))))))</f>
        <v/>
      </c>
      <c r="M407" s="12" t="str">
        <f t="shared" si="20"/>
        <v/>
      </c>
      <c r="N407" s="12" t="str">
        <f>IF('Result 2005-2012'!$R407="","",IF($M$1=2005,'Result 2005-2012'!N407,IF(AND($M$1=2006,'Calculation sheet'!$AQ407="2005-2012"),'Result 2005-2012'!N407*SUM($Y$10:$AE$10)/7,IF(AND($M$1=2007,'Calculation sheet'!$AQ407="2005-2012"),'Result 2005-2012'!N407*SUM($Z$10:$AE$10)/6,IF(AND($M$1=2008,'Calculation sheet'!$AQ407="2005-2012"),'Result 2005-2012'!N407*SUM($AA$10:$AE$10)/5,IF(AND($M$1=2009,'Calculation sheet'!$AQ407="2005-2012"),'Result 2005-2012'!N407*SUM($AB$10:$AE$10)/4,IF(AND($M$1=2010,'Calculation sheet'!$AQ407="2005-2012"),'Result 2005-2012'!N407*SUM($AC$10:$AE$10)/3,IF(AND($M$1=2011,'Calculation sheet'!$AQ407="2005-2012"),'Result 2005-2012'!N407*SUM($AD$10:$AE$10)/2,IF(AND($M$1=2012,'Calculation sheet'!$AQ407="2005-2012"),'Result 2005-2012'!N407*$AE$10,IF(AND($M$1=2006,'Calculation sheet'!$AQ407="1999-2012"),'Result 2005-2012'!N407*SUM($Y$16:$AE$16)/7,IF(AND($M$1=2007,'Calculation sheet'!$AQ407="1999-2012"),'Result 2005-2012'!N407*SUM($Z$16:$AE$16)/6,IF(AND($M$1=2008,'Calculation sheet'!$AQ407="1999-2012"),'Result 2005-2012'!N407*SUM($AA$16:$AE$16)/5,IF(AND($M$1=2009,'Calculation sheet'!$AQ407="1999-2012"),'Result 2005-2012'!N407*SUM($AB$16:$AE$16)/4,IF(AND($M$1=2010,'Calculation sheet'!$AQ407="1999-2012"),'Result 2005-2012'!N407*SUM($AC$16:$AE$16)/3,IF(AND($M$1=2011,'Calculation sheet'!$AQ407="1999-2012"),'Result 2005-2012'!N407*SUM($AD$16:$AE$16)/2,IF(AND($M$1=2012,'Calculation sheet'!$AQ407="1999-2012"),'Result 2005-2012'!N407*$AE$16,""))))))))))))))))</f>
        <v/>
      </c>
      <c r="O407" s="12" t="str">
        <f>IF('Result 2005-2012'!$R407="","",IF($M$1=2005,'Result 2005-2012'!O407,IF(AND($M$1=2006,'Calculation sheet'!$AQ407="2005-2012"),'Result 2005-2012'!O407*SUM($Y$10:$AE$10)/7,IF(AND($M$1=2007,'Calculation sheet'!$AQ407="2005-2012"),'Result 2005-2012'!O407*SUM($Z$10:$AE$10)/6,IF(AND($M$1=2008,'Calculation sheet'!$AQ407="2005-2012"),'Result 2005-2012'!O407*SUM($AA$10:$AE$10)/5,IF(AND($M$1=2009,'Calculation sheet'!$AQ407="2005-2012"),'Result 2005-2012'!O407*SUM($AB$10:$AE$10)/4,IF(AND($M$1=2010,'Calculation sheet'!$AQ407="2005-2012"),'Result 2005-2012'!O407*SUM($AC$10:$AE$10)/3,IF(AND($M$1=2011,'Calculation sheet'!$AQ407="2005-2012"),'Result 2005-2012'!O407*SUM($AD$10:$AE$10)/2,IF(AND($M$1=2012,'Calculation sheet'!$AQ407="2005-2012"),'Result 2005-2012'!O407*$AE$10,IF(AND($M$1=2006,'Calculation sheet'!$AQ407="1999-2012"),'Result 2005-2012'!O407*SUM($Y$16:$AE$16)/7,IF(AND($M$1=2007,'Calculation sheet'!$AQ407="1999-2012"),'Result 2005-2012'!O407*SUM($Z$16:$AE$16)/6,IF(AND($M$1=2008,'Calculation sheet'!$AQ407="1999-2012"),'Result 2005-2012'!O407*SUM($AA$16:$AE$16)/5,IF(AND($M$1=2009,'Calculation sheet'!$AQ407="1999-2012"),'Result 2005-2012'!O407*SUM($AB$16:$AE$16)/4,IF(AND($M$1=2010,'Calculation sheet'!$AQ407="1999-2012"),'Result 2005-2012'!O407*SUM($AC$16:$AE$16)/3,IF(AND($M$1=2011,'Calculation sheet'!$AQ407="1999-2012"),'Result 2005-2012'!O407*SUM($AD$16:$AE$16)/2,IF(AND($M$1=2012,'Calculation sheet'!$AQ407="1999-2012"),'Result 2005-2012'!O407*$AE$16,""))))))))))))))))</f>
        <v/>
      </c>
      <c r="P407" s="12" t="str">
        <f>IF('Result 2005-2012'!$R407="","",IF($M$1=2005,'Result 2005-2012'!P407,IF(AND($M$1=2006,'Calculation sheet'!$AQ407="2005-2012"),'Result 2005-2012'!P407*SUM($Y$11:$AE$11)/7,IF(AND($M$1=2007,'Calculation sheet'!$AQ407="2005-2012"),'Result 2005-2012'!P407*SUM($Z$11:$AE$11)/6,IF(AND($M$1=2008,'Calculation sheet'!$AQ407="2005-2012"),'Result 2005-2012'!P407*SUM($AA$11:$AE$11)/5,IF(AND($M$1=2009,'Calculation sheet'!$AQ407="2005-2012"),'Result 2005-2012'!P407*SUM($AB$11:$AE$11)/4,IF(AND($M$1=2010,'Calculation sheet'!$AQ407="2005-2012"),'Result 2005-2012'!P407*SUM($AC$11:$AE$11)/3,IF(AND($M$1=2011,'Calculation sheet'!$AQ407="2005-2012"),'Result 2005-2012'!P407*SUM($AD$11:$AE$11)/2,IF(AND($M$1=2012,'Calculation sheet'!$AQ407="2005-2012"),'Result 2005-2012'!P407*$AE$11,IF(AND($M$1=2006,'Calculation sheet'!$AQ407="1999-2012"),'Result 2005-2012'!P407*SUM($Y$16:$AE$16)/7,IF(AND($M$1=2007,'Calculation sheet'!$AQ407="1999-2012"),'Result 2005-2012'!P407*SUM($Z$16:$AE$16)/6,IF(AND($M$1=2008,'Calculation sheet'!$AQ407="1999-2012"),'Result 2005-2012'!P407*SUM($AA$16:$AE$16)/5,IF(AND($M$1=2009,'Calculation sheet'!$AQ407="1999-2012"),'Result 2005-2012'!P407*SUM($AB$16:$AE$16)/4,IF(AND($M$1=2010,'Calculation sheet'!$AQ407="1999-2012"),'Result 2005-2012'!P407*SUM($AC$16:$AE$16)/3,IF(AND($M$1=2011,'Calculation sheet'!$AQ407="1999-2012"),'Result 2005-2012'!P407*SUM($AD$16:$AE$16)/2,IF(AND($M$1=2012,'Calculation sheet'!$AQ407="1999-2012"),'Result 2005-2012'!P407*$AE$16,""))))))))))))))))</f>
        <v/>
      </c>
      <c r="Q407" s="12" t="str">
        <f t="shared" si="21"/>
        <v/>
      </c>
      <c r="R407" s="14" t="str">
        <f t="shared" si="22"/>
        <v/>
      </c>
    </row>
    <row r="408" spans="1:18" x14ac:dyDescent="0.3">
      <c r="A408" s="4" t="str">
        <f>IF('Input data'!A423="","",'Input data'!A423)</f>
        <v/>
      </c>
      <c r="B408" s="4" t="str">
        <f>IF('Input data'!B423="","",'Input data'!B423)</f>
        <v/>
      </c>
      <c r="C408" s="4" t="str">
        <f>IF('Input data'!C423="","",'Input data'!C423)</f>
        <v/>
      </c>
      <c r="D408" s="4" t="str">
        <f>IF('Input data'!D423="","",'Input data'!D423)</f>
        <v/>
      </c>
      <c r="E408" s="4" t="str">
        <f>IF('Input data'!E423="","",'Input data'!E423)</f>
        <v/>
      </c>
      <c r="F408" s="4" t="str">
        <f>IF('Input data'!F423="","",'Input data'!F423)</f>
        <v/>
      </c>
      <c r="G408" s="4">
        <f>IF('Input data'!G423="","",'Input data'!G423)</f>
        <v>0</v>
      </c>
      <c r="H408" s="4" t="str">
        <f>IF('Input data'!H423&gt;0.5,'Input data'!H423,"")</f>
        <v/>
      </c>
      <c r="I408" s="4" t="str">
        <f>IF('Input data'!I423="","",'Input data'!I423)</f>
        <v/>
      </c>
      <c r="J408" s="12" t="str">
        <f>IF('Result 2005-2012'!$R408="","",IF($M$1=2005,'Result 2005-2012'!J408,IF(AND($M$1=2006,'Calculation sheet'!$AQ408="2005-2012"),'Result 2005-2012'!J408*SUM($Y$7:$AE$7)/7,IF(AND($M$1=2007,'Calculation sheet'!$AQ408="2005-2012"),'Result 2005-2012'!J408*SUM($Z$7:$AE$7)/6,IF(AND($M$1=2008,'Calculation sheet'!$AQ408="2005-2012"),'Result 2005-2012'!J408*SUM($AA$7:$AE$7)/5,IF(AND($M$1=2009,'Calculation sheet'!$AQ408="2005-2012"),'Result 2005-2012'!J408*SUM($AB$7:$AE$7)/4,IF(AND($M$1=2010,'Calculation sheet'!$AQ408="2005-2012"),'Result 2005-2012'!J408*SUM($AC$7:$AE$7)/3,IF(AND($M$1=2011,'Calculation sheet'!$AQ408="2005-2012"),'Result 2005-2012'!J408*SUM($AD$7:$AE$7)/2,IF(AND($M$1=2012,'Calculation sheet'!$AQ408="2005-2012"),'Result 2005-2012'!J408*$AE$7,IF(AND($M$1=2006,'Calculation sheet'!$AQ408="1999-2012"),'Result 2005-2012'!J408*SUM($Y$16:$AE$16)/7,IF(AND($M$1=2007,'Calculation sheet'!$AQ408="1999-2012"),'Result 2005-2012'!J408*SUM($Z$16:$AE$16)/6,IF(AND($M$1=2008,'Calculation sheet'!$AQ408="1999-2012"),'Result 2005-2012'!J408*SUM($AA$16:$AE$16)/5,IF(AND($M$1=2009,'Calculation sheet'!$AQ408="1999-2012"),'Result 2005-2012'!J408*SUM($AB$16:$AE$16)/4,IF(AND($M$1=2010,'Calculation sheet'!$AQ408="1999-2012"),'Result 2005-2012'!J408*SUM($AC$16:$AE$16)/3,IF(AND($M$1=2011,'Calculation sheet'!$AQ408="1999-2012"),'Result 2005-2012'!J408*SUM($AD$16:$AE$16)/2,IF(AND($M$1=2012,'Calculation sheet'!$AQ408="1999-2012"),'Result 2005-2012'!J408*$AE$16,""))))))))))))))))</f>
        <v/>
      </c>
      <c r="K408" s="12" t="str">
        <f>IF('Result 2005-2012'!$R408="","",IF($M$1=2005,'Result 2005-2012'!K408,IF(AND($M$1=2006,'Calculation sheet'!$AQ408="2005-2012"),'Result 2005-2012'!K408*SUM($Y$8:$AE$8)/7,IF(AND($M$1=2007,'Calculation sheet'!$AQ408="2005-2012"),'Result 2005-2012'!K408*SUM($Z$8:$AE$8)/6,IF(AND($M$1=2008,'Calculation sheet'!$AQ408="2005-2012"),'Result 2005-2012'!K408*SUM($AA$8:$AE$8)/5,IF(AND($M$1=2009,'Calculation sheet'!$AQ408="2005-2012"),'Result 2005-2012'!K408*SUM($AB$8:$AE$8)/4,IF(AND($M$1=2010,'Calculation sheet'!$AQ408="2005-2012"),'Result 2005-2012'!K408*SUM($AC$8:$AE$8)/3,IF(AND($M$1=2011,'Calculation sheet'!$AQ408="2005-2012"),'Result 2005-2012'!K408*SUM($AD$8:$AE$8)/2,IF(AND($M$1=2012,'Calculation sheet'!$AQ408="2005-2012"),'Result 2005-2012'!K408*$AE$8,IF(AND($M$1=2006,'Calculation sheet'!$AQ408="1999-2012"),'Result 2005-2012'!K408*SUM($Y$17:$AE$17)/7,IF(AND($M$1=2007,'Calculation sheet'!$AQ408="1999-2012"),'Result 2005-2012'!K408*SUM($Z$17:$AE$17)/6,IF(AND($M$1=2008,'Calculation sheet'!$AQ408="1999-2012"),'Result 2005-2012'!K408*SUM($AA$17:$AE$17)/5,IF(AND($M$1=2009,'Calculation sheet'!$AQ408="1999-2012"),'Result 2005-2012'!K408*SUM($AB$17:$AE$17)/4,IF(AND($M$1=2010,'Calculation sheet'!$AQ408="1999-2012"),'Result 2005-2012'!K408*SUM($AC$17:$AE$17)/3,IF(AND($M$1=2011,'Calculation sheet'!$AQ408="1999-2012"),'Result 2005-2012'!K408*SUM($AD$17:$AE$17)/2,IF(AND($M$1=2012,'Calculation sheet'!$AQ408="1999-2012"),'Result 2005-2012'!K408*$AE$17,""))))))))))))))))</f>
        <v/>
      </c>
      <c r="L408" s="12" t="str">
        <f>IF('Result 2005-2012'!$R408="","",IF($M$1=2005,'Result 2005-2012'!L408,IF(AND($M$1=2006,'Calculation sheet'!$AQ408="2005-2012"),'Result 2005-2012'!L408*SUM($Y$9:$AE$9)/7,IF(AND($M$1=2007,'Calculation sheet'!$AQ408="2005-2012"),'Result 2005-2012'!L408*SUM($Z$9:$AE$9)/6,IF(AND($M$1=2008,'Calculation sheet'!$AQ408="2005-2012"),'Result 2005-2012'!L408*SUM($AA$9:$AE$9)/5,IF(AND($M$1=2009,'Calculation sheet'!$AQ408="2005-2012"),'Result 2005-2012'!L408*SUM($AB$9:$AE$9)/4,IF(AND($M$1=2010,'Calculation sheet'!$AQ408="2005-2012"),'Result 2005-2012'!L408*SUM($AC$9:$AE$9)/3,IF(AND($M$1=2011,'Calculation sheet'!$AQ408="2005-2012"),'Result 2005-2012'!L408*SUM($AD$9:$AE$9)/2,IF(AND($M$1=2012,'Calculation sheet'!$AQ408="2005-2012"),'Result 2005-2012'!L408*$AE$9,IF(AND($M$1=2006,'Calculation sheet'!$AQ408="1999-2012"),'Result 2005-2012'!L408*SUM($Y$18:$AE$18)/7,IF(AND($M$1=2007,'Calculation sheet'!$AQ408="1999-2012"),'Result 2005-2012'!L408*SUM($Z$18:$AE$18)/6,IF(AND($M$1=2008,'Calculation sheet'!$AQ408="1999-2012"),'Result 2005-2012'!L408*SUM($AA$18:$AE$18)/5,IF(AND($M$1=2009,'Calculation sheet'!$AQ408="1999-2012"),'Result 2005-2012'!L408*SUM($AB$18:$AE$18)/4,IF(AND($M$1=2010,'Calculation sheet'!$AQ408="1999-2012"),'Result 2005-2012'!L408*SUM($AC$18:$AE$18)/3,IF(AND($M$1=2011,'Calculation sheet'!$AQ408="1999-2012"),'Result 2005-2012'!L408*SUM($AD$18:$AE$18)/2,IF(AND($M$1=2012,'Calculation sheet'!$AQ408="1999-2012"),'Result 2005-2012'!L408*$AE$18,""))))))))))))))))</f>
        <v/>
      </c>
      <c r="M408" s="12" t="str">
        <f t="shared" si="20"/>
        <v/>
      </c>
      <c r="N408" s="12" t="str">
        <f>IF('Result 2005-2012'!$R408="","",IF($M$1=2005,'Result 2005-2012'!N408,IF(AND($M$1=2006,'Calculation sheet'!$AQ408="2005-2012"),'Result 2005-2012'!N408*SUM($Y$10:$AE$10)/7,IF(AND($M$1=2007,'Calculation sheet'!$AQ408="2005-2012"),'Result 2005-2012'!N408*SUM($Z$10:$AE$10)/6,IF(AND($M$1=2008,'Calculation sheet'!$AQ408="2005-2012"),'Result 2005-2012'!N408*SUM($AA$10:$AE$10)/5,IF(AND($M$1=2009,'Calculation sheet'!$AQ408="2005-2012"),'Result 2005-2012'!N408*SUM($AB$10:$AE$10)/4,IF(AND($M$1=2010,'Calculation sheet'!$AQ408="2005-2012"),'Result 2005-2012'!N408*SUM($AC$10:$AE$10)/3,IF(AND($M$1=2011,'Calculation sheet'!$AQ408="2005-2012"),'Result 2005-2012'!N408*SUM($AD$10:$AE$10)/2,IF(AND($M$1=2012,'Calculation sheet'!$AQ408="2005-2012"),'Result 2005-2012'!N408*$AE$10,IF(AND($M$1=2006,'Calculation sheet'!$AQ408="1999-2012"),'Result 2005-2012'!N408*SUM($Y$16:$AE$16)/7,IF(AND($M$1=2007,'Calculation sheet'!$AQ408="1999-2012"),'Result 2005-2012'!N408*SUM($Z$16:$AE$16)/6,IF(AND($M$1=2008,'Calculation sheet'!$AQ408="1999-2012"),'Result 2005-2012'!N408*SUM($AA$16:$AE$16)/5,IF(AND($M$1=2009,'Calculation sheet'!$AQ408="1999-2012"),'Result 2005-2012'!N408*SUM($AB$16:$AE$16)/4,IF(AND($M$1=2010,'Calculation sheet'!$AQ408="1999-2012"),'Result 2005-2012'!N408*SUM($AC$16:$AE$16)/3,IF(AND($M$1=2011,'Calculation sheet'!$AQ408="1999-2012"),'Result 2005-2012'!N408*SUM($AD$16:$AE$16)/2,IF(AND($M$1=2012,'Calculation sheet'!$AQ408="1999-2012"),'Result 2005-2012'!N408*$AE$16,""))))))))))))))))</f>
        <v/>
      </c>
      <c r="O408" s="12" t="str">
        <f>IF('Result 2005-2012'!$R408="","",IF($M$1=2005,'Result 2005-2012'!O408,IF(AND($M$1=2006,'Calculation sheet'!$AQ408="2005-2012"),'Result 2005-2012'!O408*SUM($Y$10:$AE$10)/7,IF(AND($M$1=2007,'Calculation sheet'!$AQ408="2005-2012"),'Result 2005-2012'!O408*SUM($Z$10:$AE$10)/6,IF(AND($M$1=2008,'Calculation sheet'!$AQ408="2005-2012"),'Result 2005-2012'!O408*SUM($AA$10:$AE$10)/5,IF(AND($M$1=2009,'Calculation sheet'!$AQ408="2005-2012"),'Result 2005-2012'!O408*SUM($AB$10:$AE$10)/4,IF(AND($M$1=2010,'Calculation sheet'!$AQ408="2005-2012"),'Result 2005-2012'!O408*SUM($AC$10:$AE$10)/3,IF(AND($M$1=2011,'Calculation sheet'!$AQ408="2005-2012"),'Result 2005-2012'!O408*SUM($AD$10:$AE$10)/2,IF(AND($M$1=2012,'Calculation sheet'!$AQ408="2005-2012"),'Result 2005-2012'!O408*$AE$10,IF(AND($M$1=2006,'Calculation sheet'!$AQ408="1999-2012"),'Result 2005-2012'!O408*SUM($Y$16:$AE$16)/7,IF(AND($M$1=2007,'Calculation sheet'!$AQ408="1999-2012"),'Result 2005-2012'!O408*SUM($Z$16:$AE$16)/6,IF(AND($M$1=2008,'Calculation sheet'!$AQ408="1999-2012"),'Result 2005-2012'!O408*SUM($AA$16:$AE$16)/5,IF(AND($M$1=2009,'Calculation sheet'!$AQ408="1999-2012"),'Result 2005-2012'!O408*SUM($AB$16:$AE$16)/4,IF(AND($M$1=2010,'Calculation sheet'!$AQ408="1999-2012"),'Result 2005-2012'!O408*SUM($AC$16:$AE$16)/3,IF(AND($M$1=2011,'Calculation sheet'!$AQ408="1999-2012"),'Result 2005-2012'!O408*SUM($AD$16:$AE$16)/2,IF(AND($M$1=2012,'Calculation sheet'!$AQ408="1999-2012"),'Result 2005-2012'!O408*$AE$16,""))))))))))))))))</f>
        <v/>
      </c>
      <c r="P408" s="12" t="str">
        <f>IF('Result 2005-2012'!$R408="","",IF($M$1=2005,'Result 2005-2012'!P408,IF(AND($M$1=2006,'Calculation sheet'!$AQ408="2005-2012"),'Result 2005-2012'!P408*SUM($Y$11:$AE$11)/7,IF(AND($M$1=2007,'Calculation sheet'!$AQ408="2005-2012"),'Result 2005-2012'!P408*SUM($Z$11:$AE$11)/6,IF(AND($M$1=2008,'Calculation sheet'!$AQ408="2005-2012"),'Result 2005-2012'!P408*SUM($AA$11:$AE$11)/5,IF(AND($M$1=2009,'Calculation sheet'!$AQ408="2005-2012"),'Result 2005-2012'!P408*SUM($AB$11:$AE$11)/4,IF(AND($M$1=2010,'Calculation sheet'!$AQ408="2005-2012"),'Result 2005-2012'!P408*SUM($AC$11:$AE$11)/3,IF(AND($M$1=2011,'Calculation sheet'!$AQ408="2005-2012"),'Result 2005-2012'!P408*SUM($AD$11:$AE$11)/2,IF(AND($M$1=2012,'Calculation sheet'!$AQ408="2005-2012"),'Result 2005-2012'!P408*$AE$11,IF(AND($M$1=2006,'Calculation sheet'!$AQ408="1999-2012"),'Result 2005-2012'!P408*SUM($Y$16:$AE$16)/7,IF(AND($M$1=2007,'Calculation sheet'!$AQ408="1999-2012"),'Result 2005-2012'!P408*SUM($Z$16:$AE$16)/6,IF(AND($M$1=2008,'Calculation sheet'!$AQ408="1999-2012"),'Result 2005-2012'!P408*SUM($AA$16:$AE$16)/5,IF(AND($M$1=2009,'Calculation sheet'!$AQ408="1999-2012"),'Result 2005-2012'!P408*SUM($AB$16:$AE$16)/4,IF(AND($M$1=2010,'Calculation sheet'!$AQ408="1999-2012"),'Result 2005-2012'!P408*SUM($AC$16:$AE$16)/3,IF(AND($M$1=2011,'Calculation sheet'!$AQ408="1999-2012"),'Result 2005-2012'!P408*SUM($AD$16:$AE$16)/2,IF(AND($M$1=2012,'Calculation sheet'!$AQ408="1999-2012"),'Result 2005-2012'!P408*$AE$16,""))))))))))))))))</f>
        <v/>
      </c>
      <c r="Q408" s="12" t="str">
        <f t="shared" si="21"/>
        <v/>
      </c>
      <c r="R408" s="14" t="str">
        <f t="shared" si="22"/>
        <v/>
      </c>
    </row>
    <row r="409" spans="1:18" x14ac:dyDescent="0.3">
      <c r="A409" s="4" t="str">
        <f>IF('Input data'!A424="","",'Input data'!A424)</f>
        <v/>
      </c>
      <c r="B409" s="4" t="str">
        <f>IF('Input data'!B424="","",'Input data'!B424)</f>
        <v/>
      </c>
      <c r="C409" s="4" t="str">
        <f>IF('Input data'!C424="","",'Input data'!C424)</f>
        <v/>
      </c>
      <c r="D409" s="4" t="str">
        <f>IF('Input data'!D424="","",'Input data'!D424)</f>
        <v/>
      </c>
      <c r="E409" s="4" t="str">
        <f>IF('Input data'!E424="","",'Input data'!E424)</f>
        <v/>
      </c>
      <c r="F409" s="4" t="str">
        <f>IF('Input data'!F424="","",'Input data'!F424)</f>
        <v/>
      </c>
      <c r="G409" s="4">
        <f>IF('Input data'!G424="","",'Input data'!G424)</f>
        <v>0</v>
      </c>
      <c r="H409" s="4" t="str">
        <f>IF('Input data'!H424&gt;0.5,'Input data'!H424,"")</f>
        <v/>
      </c>
      <c r="I409" s="4" t="str">
        <f>IF('Input data'!I424="","",'Input data'!I424)</f>
        <v/>
      </c>
      <c r="J409" s="12" t="str">
        <f>IF('Result 2005-2012'!$R409="","",IF($M$1=2005,'Result 2005-2012'!J409,IF(AND($M$1=2006,'Calculation sheet'!$AQ409="2005-2012"),'Result 2005-2012'!J409*SUM($Y$7:$AE$7)/7,IF(AND($M$1=2007,'Calculation sheet'!$AQ409="2005-2012"),'Result 2005-2012'!J409*SUM($Z$7:$AE$7)/6,IF(AND($M$1=2008,'Calculation sheet'!$AQ409="2005-2012"),'Result 2005-2012'!J409*SUM($AA$7:$AE$7)/5,IF(AND($M$1=2009,'Calculation sheet'!$AQ409="2005-2012"),'Result 2005-2012'!J409*SUM($AB$7:$AE$7)/4,IF(AND($M$1=2010,'Calculation sheet'!$AQ409="2005-2012"),'Result 2005-2012'!J409*SUM($AC$7:$AE$7)/3,IF(AND($M$1=2011,'Calculation sheet'!$AQ409="2005-2012"),'Result 2005-2012'!J409*SUM($AD$7:$AE$7)/2,IF(AND($M$1=2012,'Calculation sheet'!$AQ409="2005-2012"),'Result 2005-2012'!J409*$AE$7,IF(AND($M$1=2006,'Calculation sheet'!$AQ409="1999-2012"),'Result 2005-2012'!J409*SUM($Y$16:$AE$16)/7,IF(AND($M$1=2007,'Calculation sheet'!$AQ409="1999-2012"),'Result 2005-2012'!J409*SUM($Z$16:$AE$16)/6,IF(AND($M$1=2008,'Calculation sheet'!$AQ409="1999-2012"),'Result 2005-2012'!J409*SUM($AA$16:$AE$16)/5,IF(AND($M$1=2009,'Calculation sheet'!$AQ409="1999-2012"),'Result 2005-2012'!J409*SUM($AB$16:$AE$16)/4,IF(AND($M$1=2010,'Calculation sheet'!$AQ409="1999-2012"),'Result 2005-2012'!J409*SUM($AC$16:$AE$16)/3,IF(AND($M$1=2011,'Calculation sheet'!$AQ409="1999-2012"),'Result 2005-2012'!J409*SUM($AD$16:$AE$16)/2,IF(AND($M$1=2012,'Calculation sheet'!$AQ409="1999-2012"),'Result 2005-2012'!J409*$AE$16,""))))))))))))))))</f>
        <v/>
      </c>
      <c r="K409" s="12" t="str">
        <f>IF('Result 2005-2012'!$R409="","",IF($M$1=2005,'Result 2005-2012'!K409,IF(AND($M$1=2006,'Calculation sheet'!$AQ409="2005-2012"),'Result 2005-2012'!K409*SUM($Y$8:$AE$8)/7,IF(AND($M$1=2007,'Calculation sheet'!$AQ409="2005-2012"),'Result 2005-2012'!K409*SUM($Z$8:$AE$8)/6,IF(AND($M$1=2008,'Calculation sheet'!$AQ409="2005-2012"),'Result 2005-2012'!K409*SUM($AA$8:$AE$8)/5,IF(AND($M$1=2009,'Calculation sheet'!$AQ409="2005-2012"),'Result 2005-2012'!K409*SUM($AB$8:$AE$8)/4,IF(AND($M$1=2010,'Calculation sheet'!$AQ409="2005-2012"),'Result 2005-2012'!K409*SUM($AC$8:$AE$8)/3,IF(AND($M$1=2011,'Calculation sheet'!$AQ409="2005-2012"),'Result 2005-2012'!K409*SUM($AD$8:$AE$8)/2,IF(AND($M$1=2012,'Calculation sheet'!$AQ409="2005-2012"),'Result 2005-2012'!K409*$AE$8,IF(AND($M$1=2006,'Calculation sheet'!$AQ409="1999-2012"),'Result 2005-2012'!K409*SUM($Y$17:$AE$17)/7,IF(AND($M$1=2007,'Calculation sheet'!$AQ409="1999-2012"),'Result 2005-2012'!K409*SUM($Z$17:$AE$17)/6,IF(AND($M$1=2008,'Calculation sheet'!$AQ409="1999-2012"),'Result 2005-2012'!K409*SUM($AA$17:$AE$17)/5,IF(AND($M$1=2009,'Calculation sheet'!$AQ409="1999-2012"),'Result 2005-2012'!K409*SUM($AB$17:$AE$17)/4,IF(AND($M$1=2010,'Calculation sheet'!$AQ409="1999-2012"),'Result 2005-2012'!K409*SUM($AC$17:$AE$17)/3,IF(AND($M$1=2011,'Calculation sheet'!$AQ409="1999-2012"),'Result 2005-2012'!K409*SUM($AD$17:$AE$17)/2,IF(AND($M$1=2012,'Calculation sheet'!$AQ409="1999-2012"),'Result 2005-2012'!K409*$AE$17,""))))))))))))))))</f>
        <v/>
      </c>
      <c r="L409" s="12" t="str">
        <f>IF('Result 2005-2012'!$R409="","",IF($M$1=2005,'Result 2005-2012'!L409,IF(AND($M$1=2006,'Calculation sheet'!$AQ409="2005-2012"),'Result 2005-2012'!L409*SUM($Y$9:$AE$9)/7,IF(AND($M$1=2007,'Calculation sheet'!$AQ409="2005-2012"),'Result 2005-2012'!L409*SUM($Z$9:$AE$9)/6,IF(AND($M$1=2008,'Calculation sheet'!$AQ409="2005-2012"),'Result 2005-2012'!L409*SUM($AA$9:$AE$9)/5,IF(AND($M$1=2009,'Calculation sheet'!$AQ409="2005-2012"),'Result 2005-2012'!L409*SUM($AB$9:$AE$9)/4,IF(AND($M$1=2010,'Calculation sheet'!$AQ409="2005-2012"),'Result 2005-2012'!L409*SUM($AC$9:$AE$9)/3,IF(AND($M$1=2011,'Calculation sheet'!$AQ409="2005-2012"),'Result 2005-2012'!L409*SUM($AD$9:$AE$9)/2,IF(AND($M$1=2012,'Calculation sheet'!$AQ409="2005-2012"),'Result 2005-2012'!L409*$AE$9,IF(AND($M$1=2006,'Calculation sheet'!$AQ409="1999-2012"),'Result 2005-2012'!L409*SUM($Y$18:$AE$18)/7,IF(AND($M$1=2007,'Calculation sheet'!$AQ409="1999-2012"),'Result 2005-2012'!L409*SUM($Z$18:$AE$18)/6,IF(AND($M$1=2008,'Calculation sheet'!$AQ409="1999-2012"),'Result 2005-2012'!L409*SUM($AA$18:$AE$18)/5,IF(AND($M$1=2009,'Calculation sheet'!$AQ409="1999-2012"),'Result 2005-2012'!L409*SUM($AB$18:$AE$18)/4,IF(AND($M$1=2010,'Calculation sheet'!$AQ409="1999-2012"),'Result 2005-2012'!L409*SUM($AC$18:$AE$18)/3,IF(AND($M$1=2011,'Calculation sheet'!$AQ409="1999-2012"),'Result 2005-2012'!L409*SUM($AD$18:$AE$18)/2,IF(AND($M$1=2012,'Calculation sheet'!$AQ409="1999-2012"),'Result 2005-2012'!L409*$AE$18,""))))))))))))))))</f>
        <v/>
      </c>
      <c r="M409" s="12" t="str">
        <f t="shared" si="20"/>
        <v/>
      </c>
      <c r="N409" s="12" t="str">
        <f>IF('Result 2005-2012'!$R409="","",IF($M$1=2005,'Result 2005-2012'!N409,IF(AND($M$1=2006,'Calculation sheet'!$AQ409="2005-2012"),'Result 2005-2012'!N409*SUM($Y$10:$AE$10)/7,IF(AND($M$1=2007,'Calculation sheet'!$AQ409="2005-2012"),'Result 2005-2012'!N409*SUM($Z$10:$AE$10)/6,IF(AND($M$1=2008,'Calculation sheet'!$AQ409="2005-2012"),'Result 2005-2012'!N409*SUM($AA$10:$AE$10)/5,IF(AND($M$1=2009,'Calculation sheet'!$AQ409="2005-2012"),'Result 2005-2012'!N409*SUM($AB$10:$AE$10)/4,IF(AND($M$1=2010,'Calculation sheet'!$AQ409="2005-2012"),'Result 2005-2012'!N409*SUM($AC$10:$AE$10)/3,IF(AND($M$1=2011,'Calculation sheet'!$AQ409="2005-2012"),'Result 2005-2012'!N409*SUM($AD$10:$AE$10)/2,IF(AND($M$1=2012,'Calculation sheet'!$AQ409="2005-2012"),'Result 2005-2012'!N409*$AE$10,IF(AND($M$1=2006,'Calculation sheet'!$AQ409="1999-2012"),'Result 2005-2012'!N409*SUM($Y$16:$AE$16)/7,IF(AND($M$1=2007,'Calculation sheet'!$AQ409="1999-2012"),'Result 2005-2012'!N409*SUM($Z$16:$AE$16)/6,IF(AND($M$1=2008,'Calculation sheet'!$AQ409="1999-2012"),'Result 2005-2012'!N409*SUM($AA$16:$AE$16)/5,IF(AND($M$1=2009,'Calculation sheet'!$AQ409="1999-2012"),'Result 2005-2012'!N409*SUM($AB$16:$AE$16)/4,IF(AND($M$1=2010,'Calculation sheet'!$AQ409="1999-2012"),'Result 2005-2012'!N409*SUM($AC$16:$AE$16)/3,IF(AND($M$1=2011,'Calculation sheet'!$AQ409="1999-2012"),'Result 2005-2012'!N409*SUM($AD$16:$AE$16)/2,IF(AND($M$1=2012,'Calculation sheet'!$AQ409="1999-2012"),'Result 2005-2012'!N409*$AE$16,""))))))))))))))))</f>
        <v/>
      </c>
      <c r="O409" s="12" t="str">
        <f>IF('Result 2005-2012'!$R409="","",IF($M$1=2005,'Result 2005-2012'!O409,IF(AND($M$1=2006,'Calculation sheet'!$AQ409="2005-2012"),'Result 2005-2012'!O409*SUM($Y$10:$AE$10)/7,IF(AND($M$1=2007,'Calculation sheet'!$AQ409="2005-2012"),'Result 2005-2012'!O409*SUM($Z$10:$AE$10)/6,IF(AND($M$1=2008,'Calculation sheet'!$AQ409="2005-2012"),'Result 2005-2012'!O409*SUM($AA$10:$AE$10)/5,IF(AND($M$1=2009,'Calculation sheet'!$AQ409="2005-2012"),'Result 2005-2012'!O409*SUM($AB$10:$AE$10)/4,IF(AND($M$1=2010,'Calculation sheet'!$AQ409="2005-2012"),'Result 2005-2012'!O409*SUM($AC$10:$AE$10)/3,IF(AND($M$1=2011,'Calculation sheet'!$AQ409="2005-2012"),'Result 2005-2012'!O409*SUM($AD$10:$AE$10)/2,IF(AND($M$1=2012,'Calculation sheet'!$AQ409="2005-2012"),'Result 2005-2012'!O409*$AE$10,IF(AND($M$1=2006,'Calculation sheet'!$AQ409="1999-2012"),'Result 2005-2012'!O409*SUM($Y$16:$AE$16)/7,IF(AND($M$1=2007,'Calculation sheet'!$AQ409="1999-2012"),'Result 2005-2012'!O409*SUM($Z$16:$AE$16)/6,IF(AND($M$1=2008,'Calculation sheet'!$AQ409="1999-2012"),'Result 2005-2012'!O409*SUM($AA$16:$AE$16)/5,IF(AND($M$1=2009,'Calculation sheet'!$AQ409="1999-2012"),'Result 2005-2012'!O409*SUM($AB$16:$AE$16)/4,IF(AND($M$1=2010,'Calculation sheet'!$AQ409="1999-2012"),'Result 2005-2012'!O409*SUM($AC$16:$AE$16)/3,IF(AND($M$1=2011,'Calculation sheet'!$AQ409="1999-2012"),'Result 2005-2012'!O409*SUM($AD$16:$AE$16)/2,IF(AND($M$1=2012,'Calculation sheet'!$AQ409="1999-2012"),'Result 2005-2012'!O409*$AE$16,""))))))))))))))))</f>
        <v/>
      </c>
      <c r="P409" s="12" t="str">
        <f>IF('Result 2005-2012'!$R409="","",IF($M$1=2005,'Result 2005-2012'!P409,IF(AND($M$1=2006,'Calculation sheet'!$AQ409="2005-2012"),'Result 2005-2012'!P409*SUM($Y$11:$AE$11)/7,IF(AND($M$1=2007,'Calculation sheet'!$AQ409="2005-2012"),'Result 2005-2012'!P409*SUM($Z$11:$AE$11)/6,IF(AND($M$1=2008,'Calculation sheet'!$AQ409="2005-2012"),'Result 2005-2012'!P409*SUM($AA$11:$AE$11)/5,IF(AND($M$1=2009,'Calculation sheet'!$AQ409="2005-2012"),'Result 2005-2012'!P409*SUM($AB$11:$AE$11)/4,IF(AND($M$1=2010,'Calculation sheet'!$AQ409="2005-2012"),'Result 2005-2012'!P409*SUM($AC$11:$AE$11)/3,IF(AND($M$1=2011,'Calculation sheet'!$AQ409="2005-2012"),'Result 2005-2012'!P409*SUM($AD$11:$AE$11)/2,IF(AND($M$1=2012,'Calculation sheet'!$AQ409="2005-2012"),'Result 2005-2012'!P409*$AE$11,IF(AND($M$1=2006,'Calculation sheet'!$AQ409="1999-2012"),'Result 2005-2012'!P409*SUM($Y$16:$AE$16)/7,IF(AND($M$1=2007,'Calculation sheet'!$AQ409="1999-2012"),'Result 2005-2012'!P409*SUM($Z$16:$AE$16)/6,IF(AND($M$1=2008,'Calculation sheet'!$AQ409="1999-2012"),'Result 2005-2012'!P409*SUM($AA$16:$AE$16)/5,IF(AND($M$1=2009,'Calculation sheet'!$AQ409="1999-2012"),'Result 2005-2012'!P409*SUM($AB$16:$AE$16)/4,IF(AND($M$1=2010,'Calculation sheet'!$AQ409="1999-2012"),'Result 2005-2012'!P409*SUM($AC$16:$AE$16)/3,IF(AND($M$1=2011,'Calculation sheet'!$AQ409="1999-2012"),'Result 2005-2012'!P409*SUM($AD$16:$AE$16)/2,IF(AND($M$1=2012,'Calculation sheet'!$AQ409="1999-2012"),'Result 2005-2012'!P409*$AE$16,""))))))))))))))))</f>
        <v/>
      </c>
      <c r="Q409" s="12" t="str">
        <f t="shared" si="21"/>
        <v/>
      </c>
      <c r="R409" s="14" t="str">
        <f t="shared" si="22"/>
        <v/>
      </c>
    </row>
    <row r="410" spans="1:18" x14ac:dyDescent="0.3">
      <c r="A410" s="4" t="str">
        <f>IF('Input data'!A425="","",'Input data'!A425)</f>
        <v/>
      </c>
      <c r="B410" s="4" t="str">
        <f>IF('Input data'!B425="","",'Input data'!B425)</f>
        <v/>
      </c>
      <c r="C410" s="4" t="str">
        <f>IF('Input data'!C425="","",'Input data'!C425)</f>
        <v/>
      </c>
      <c r="D410" s="4" t="str">
        <f>IF('Input data'!D425="","",'Input data'!D425)</f>
        <v/>
      </c>
      <c r="E410" s="4" t="str">
        <f>IF('Input data'!E425="","",'Input data'!E425)</f>
        <v/>
      </c>
      <c r="F410" s="4" t="str">
        <f>IF('Input data'!F425="","",'Input data'!F425)</f>
        <v/>
      </c>
      <c r="G410" s="4">
        <f>IF('Input data'!G425="","",'Input data'!G425)</f>
        <v>0</v>
      </c>
      <c r="H410" s="4" t="str">
        <f>IF('Input data'!H425&gt;0.5,'Input data'!H425,"")</f>
        <v/>
      </c>
      <c r="I410" s="4" t="str">
        <f>IF('Input data'!I425="","",'Input data'!I425)</f>
        <v/>
      </c>
      <c r="J410" s="12" t="str">
        <f>IF('Result 2005-2012'!$R410="","",IF($M$1=2005,'Result 2005-2012'!J410,IF(AND($M$1=2006,'Calculation sheet'!$AQ410="2005-2012"),'Result 2005-2012'!J410*SUM($Y$7:$AE$7)/7,IF(AND($M$1=2007,'Calculation sheet'!$AQ410="2005-2012"),'Result 2005-2012'!J410*SUM($Z$7:$AE$7)/6,IF(AND($M$1=2008,'Calculation sheet'!$AQ410="2005-2012"),'Result 2005-2012'!J410*SUM($AA$7:$AE$7)/5,IF(AND($M$1=2009,'Calculation sheet'!$AQ410="2005-2012"),'Result 2005-2012'!J410*SUM($AB$7:$AE$7)/4,IF(AND($M$1=2010,'Calculation sheet'!$AQ410="2005-2012"),'Result 2005-2012'!J410*SUM($AC$7:$AE$7)/3,IF(AND($M$1=2011,'Calculation sheet'!$AQ410="2005-2012"),'Result 2005-2012'!J410*SUM($AD$7:$AE$7)/2,IF(AND($M$1=2012,'Calculation sheet'!$AQ410="2005-2012"),'Result 2005-2012'!J410*$AE$7,IF(AND($M$1=2006,'Calculation sheet'!$AQ410="1999-2012"),'Result 2005-2012'!J410*SUM($Y$16:$AE$16)/7,IF(AND($M$1=2007,'Calculation sheet'!$AQ410="1999-2012"),'Result 2005-2012'!J410*SUM($Z$16:$AE$16)/6,IF(AND($M$1=2008,'Calculation sheet'!$AQ410="1999-2012"),'Result 2005-2012'!J410*SUM($AA$16:$AE$16)/5,IF(AND($M$1=2009,'Calculation sheet'!$AQ410="1999-2012"),'Result 2005-2012'!J410*SUM($AB$16:$AE$16)/4,IF(AND($M$1=2010,'Calculation sheet'!$AQ410="1999-2012"),'Result 2005-2012'!J410*SUM($AC$16:$AE$16)/3,IF(AND($M$1=2011,'Calculation sheet'!$AQ410="1999-2012"),'Result 2005-2012'!J410*SUM($AD$16:$AE$16)/2,IF(AND($M$1=2012,'Calculation sheet'!$AQ410="1999-2012"),'Result 2005-2012'!J410*$AE$16,""))))))))))))))))</f>
        <v/>
      </c>
      <c r="K410" s="12" t="str">
        <f>IF('Result 2005-2012'!$R410="","",IF($M$1=2005,'Result 2005-2012'!K410,IF(AND($M$1=2006,'Calculation sheet'!$AQ410="2005-2012"),'Result 2005-2012'!K410*SUM($Y$8:$AE$8)/7,IF(AND($M$1=2007,'Calculation sheet'!$AQ410="2005-2012"),'Result 2005-2012'!K410*SUM($Z$8:$AE$8)/6,IF(AND($M$1=2008,'Calculation sheet'!$AQ410="2005-2012"),'Result 2005-2012'!K410*SUM($AA$8:$AE$8)/5,IF(AND($M$1=2009,'Calculation sheet'!$AQ410="2005-2012"),'Result 2005-2012'!K410*SUM($AB$8:$AE$8)/4,IF(AND($M$1=2010,'Calculation sheet'!$AQ410="2005-2012"),'Result 2005-2012'!K410*SUM($AC$8:$AE$8)/3,IF(AND($M$1=2011,'Calculation sheet'!$AQ410="2005-2012"),'Result 2005-2012'!K410*SUM($AD$8:$AE$8)/2,IF(AND($M$1=2012,'Calculation sheet'!$AQ410="2005-2012"),'Result 2005-2012'!K410*$AE$8,IF(AND($M$1=2006,'Calculation sheet'!$AQ410="1999-2012"),'Result 2005-2012'!K410*SUM($Y$17:$AE$17)/7,IF(AND($M$1=2007,'Calculation sheet'!$AQ410="1999-2012"),'Result 2005-2012'!K410*SUM($Z$17:$AE$17)/6,IF(AND($M$1=2008,'Calculation sheet'!$AQ410="1999-2012"),'Result 2005-2012'!K410*SUM($AA$17:$AE$17)/5,IF(AND($M$1=2009,'Calculation sheet'!$AQ410="1999-2012"),'Result 2005-2012'!K410*SUM($AB$17:$AE$17)/4,IF(AND($M$1=2010,'Calculation sheet'!$AQ410="1999-2012"),'Result 2005-2012'!K410*SUM($AC$17:$AE$17)/3,IF(AND($M$1=2011,'Calculation sheet'!$AQ410="1999-2012"),'Result 2005-2012'!K410*SUM($AD$17:$AE$17)/2,IF(AND($M$1=2012,'Calculation sheet'!$AQ410="1999-2012"),'Result 2005-2012'!K410*$AE$17,""))))))))))))))))</f>
        <v/>
      </c>
      <c r="L410" s="12" t="str">
        <f>IF('Result 2005-2012'!$R410="","",IF($M$1=2005,'Result 2005-2012'!L410,IF(AND($M$1=2006,'Calculation sheet'!$AQ410="2005-2012"),'Result 2005-2012'!L410*SUM($Y$9:$AE$9)/7,IF(AND($M$1=2007,'Calculation sheet'!$AQ410="2005-2012"),'Result 2005-2012'!L410*SUM($Z$9:$AE$9)/6,IF(AND($M$1=2008,'Calculation sheet'!$AQ410="2005-2012"),'Result 2005-2012'!L410*SUM($AA$9:$AE$9)/5,IF(AND($M$1=2009,'Calculation sheet'!$AQ410="2005-2012"),'Result 2005-2012'!L410*SUM($AB$9:$AE$9)/4,IF(AND($M$1=2010,'Calculation sheet'!$AQ410="2005-2012"),'Result 2005-2012'!L410*SUM($AC$9:$AE$9)/3,IF(AND($M$1=2011,'Calculation sheet'!$AQ410="2005-2012"),'Result 2005-2012'!L410*SUM($AD$9:$AE$9)/2,IF(AND($M$1=2012,'Calculation sheet'!$AQ410="2005-2012"),'Result 2005-2012'!L410*$AE$9,IF(AND($M$1=2006,'Calculation sheet'!$AQ410="1999-2012"),'Result 2005-2012'!L410*SUM($Y$18:$AE$18)/7,IF(AND($M$1=2007,'Calculation sheet'!$AQ410="1999-2012"),'Result 2005-2012'!L410*SUM($Z$18:$AE$18)/6,IF(AND($M$1=2008,'Calculation sheet'!$AQ410="1999-2012"),'Result 2005-2012'!L410*SUM($AA$18:$AE$18)/5,IF(AND($M$1=2009,'Calculation sheet'!$AQ410="1999-2012"),'Result 2005-2012'!L410*SUM($AB$18:$AE$18)/4,IF(AND($M$1=2010,'Calculation sheet'!$AQ410="1999-2012"),'Result 2005-2012'!L410*SUM($AC$18:$AE$18)/3,IF(AND($M$1=2011,'Calculation sheet'!$AQ410="1999-2012"),'Result 2005-2012'!L410*SUM($AD$18:$AE$18)/2,IF(AND($M$1=2012,'Calculation sheet'!$AQ410="1999-2012"),'Result 2005-2012'!L410*$AE$18,""))))))))))))))))</f>
        <v/>
      </c>
      <c r="M410" s="12" t="str">
        <f t="shared" si="20"/>
        <v/>
      </c>
      <c r="N410" s="12" t="str">
        <f>IF('Result 2005-2012'!$R410="","",IF($M$1=2005,'Result 2005-2012'!N410,IF(AND($M$1=2006,'Calculation sheet'!$AQ410="2005-2012"),'Result 2005-2012'!N410*SUM($Y$10:$AE$10)/7,IF(AND($M$1=2007,'Calculation sheet'!$AQ410="2005-2012"),'Result 2005-2012'!N410*SUM($Z$10:$AE$10)/6,IF(AND($M$1=2008,'Calculation sheet'!$AQ410="2005-2012"),'Result 2005-2012'!N410*SUM($AA$10:$AE$10)/5,IF(AND($M$1=2009,'Calculation sheet'!$AQ410="2005-2012"),'Result 2005-2012'!N410*SUM($AB$10:$AE$10)/4,IF(AND($M$1=2010,'Calculation sheet'!$AQ410="2005-2012"),'Result 2005-2012'!N410*SUM($AC$10:$AE$10)/3,IF(AND($M$1=2011,'Calculation sheet'!$AQ410="2005-2012"),'Result 2005-2012'!N410*SUM($AD$10:$AE$10)/2,IF(AND($M$1=2012,'Calculation sheet'!$AQ410="2005-2012"),'Result 2005-2012'!N410*$AE$10,IF(AND($M$1=2006,'Calculation sheet'!$AQ410="1999-2012"),'Result 2005-2012'!N410*SUM($Y$16:$AE$16)/7,IF(AND($M$1=2007,'Calculation sheet'!$AQ410="1999-2012"),'Result 2005-2012'!N410*SUM($Z$16:$AE$16)/6,IF(AND($M$1=2008,'Calculation sheet'!$AQ410="1999-2012"),'Result 2005-2012'!N410*SUM($AA$16:$AE$16)/5,IF(AND($M$1=2009,'Calculation sheet'!$AQ410="1999-2012"),'Result 2005-2012'!N410*SUM($AB$16:$AE$16)/4,IF(AND($M$1=2010,'Calculation sheet'!$AQ410="1999-2012"),'Result 2005-2012'!N410*SUM($AC$16:$AE$16)/3,IF(AND($M$1=2011,'Calculation sheet'!$AQ410="1999-2012"),'Result 2005-2012'!N410*SUM($AD$16:$AE$16)/2,IF(AND($M$1=2012,'Calculation sheet'!$AQ410="1999-2012"),'Result 2005-2012'!N410*$AE$16,""))))))))))))))))</f>
        <v/>
      </c>
      <c r="O410" s="12" t="str">
        <f>IF('Result 2005-2012'!$R410="","",IF($M$1=2005,'Result 2005-2012'!O410,IF(AND($M$1=2006,'Calculation sheet'!$AQ410="2005-2012"),'Result 2005-2012'!O410*SUM($Y$10:$AE$10)/7,IF(AND($M$1=2007,'Calculation sheet'!$AQ410="2005-2012"),'Result 2005-2012'!O410*SUM($Z$10:$AE$10)/6,IF(AND($M$1=2008,'Calculation sheet'!$AQ410="2005-2012"),'Result 2005-2012'!O410*SUM($AA$10:$AE$10)/5,IF(AND($M$1=2009,'Calculation sheet'!$AQ410="2005-2012"),'Result 2005-2012'!O410*SUM($AB$10:$AE$10)/4,IF(AND($M$1=2010,'Calculation sheet'!$AQ410="2005-2012"),'Result 2005-2012'!O410*SUM($AC$10:$AE$10)/3,IF(AND($M$1=2011,'Calculation sheet'!$AQ410="2005-2012"),'Result 2005-2012'!O410*SUM($AD$10:$AE$10)/2,IF(AND($M$1=2012,'Calculation sheet'!$AQ410="2005-2012"),'Result 2005-2012'!O410*$AE$10,IF(AND($M$1=2006,'Calculation sheet'!$AQ410="1999-2012"),'Result 2005-2012'!O410*SUM($Y$16:$AE$16)/7,IF(AND($M$1=2007,'Calculation sheet'!$AQ410="1999-2012"),'Result 2005-2012'!O410*SUM($Z$16:$AE$16)/6,IF(AND($M$1=2008,'Calculation sheet'!$AQ410="1999-2012"),'Result 2005-2012'!O410*SUM($AA$16:$AE$16)/5,IF(AND($M$1=2009,'Calculation sheet'!$AQ410="1999-2012"),'Result 2005-2012'!O410*SUM($AB$16:$AE$16)/4,IF(AND($M$1=2010,'Calculation sheet'!$AQ410="1999-2012"),'Result 2005-2012'!O410*SUM($AC$16:$AE$16)/3,IF(AND($M$1=2011,'Calculation sheet'!$AQ410="1999-2012"),'Result 2005-2012'!O410*SUM($AD$16:$AE$16)/2,IF(AND($M$1=2012,'Calculation sheet'!$AQ410="1999-2012"),'Result 2005-2012'!O410*$AE$16,""))))))))))))))))</f>
        <v/>
      </c>
      <c r="P410" s="12" t="str">
        <f>IF('Result 2005-2012'!$R410="","",IF($M$1=2005,'Result 2005-2012'!P410,IF(AND($M$1=2006,'Calculation sheet'!$AQ410="2005-2012"),'Result 2005-2012'!P410*SUM($Y$11:$AE$11)/7,IF(AND($M$1=2007,'Calculation sheet'!$AQ410="2005-2012"),'Result 2005-2012'!P410*SUM($Z$11:$AE$11)/6,IF(AND($M$1=2008,'Calculation sheet'!$AQ410="2005-2012"),'Result 2005-2012'!P410*SUM($AA$11:$AE$11)/5,IF(AND($M$1=2009,'Calculation sheet'!$AQ410="2005-2012"),'Result 2005-2012'!P410*SUM($AB$11:$AE$11)/4,IF(AND($M$1=2010,'Calculation sheet'!$AQ410="2005-2012"),'Result 2005-2012'!P410*SUM($AC$11:$AE$11)/3,IF(AND($M$1=2011,'Calculation sheet'!$AQ410="2005-2012"),'Result 2005-2012'!P410*SUM($AD$11:$AE$11)/2,IF(AND($M$1=2012,'Calculation sheet'!$AQ410="2005-2012"),'Result 2005-2012'!P410*$AE$11,IF(AND($M$1=2006,'Calculation sheet'!$AQ410="1999-2012"),'Result 2005-2012'!P410*SUM($Y$16:$AE$16)/7,IF(AND($M$1=2007,'Calculation sheet'!$AQ410="1999-2012"),'Result 2005-2012'!P410*SUM($Z$16:$AE$16)/6,IF(AND($M$1=2008,'Calculation sheet'!$AQ410="1999-2012"),'Result 2005-2012'!P410*SUM($AA$16:$AE$16)/5,IF(AND($M$1=2009,'Calculation sheet'!$AQ410="1999-2012"),'Result 2005-2012'!P410*SUM($AB$16:$AE$16)/4,IF(AND($M$1=2010,'Calculation sheet'!$AQ410="1999-2012"),'Result 2005-2012'!P410*SUM($AC$16:$AE$16)/3,IF(AND($M$1=2011,'Calculation sheet'!$AQ410="1999-2012"),'Result 2005-2012'!P410*SUM($AD$16:$AE$16)/2,IF(AND($M$1=2012,'Calculation sheet'!$AQ410="1999-2012"),'Result 2005-2012'!P410*$AE$16,""))))))))))))))))</f>
        <v/>
      </c>
      <c r="Q410" s="12" t="str">
        <f t="shared" si="21"/>
        <v/>
      </c>
      <c r="R410" s="14" t="str">
        <f t="shared" si="22"/>
        <v/>
      </c>
    </row>
    <row r="411" spans="1:18" x14ac:dyDescent="0.3">
      <c r="A411" s="4" t="str">
        <f>IF('Input data'!A426="","",'Input data'!A426)</f>
        <v/>
      </c>
      <c r="B411" s="4" t="str">
        <f>IF('Input data'!B426="","",'Input data'!B426)</f>
        <v/>
      </c>
      <c r="C411" s="4" t="str">
        <f>IF('Input data'!C426="","",'Input data'!C426)</f>
        <v/>
      </c>
      <c r="D411" s="4" t="str">
        <f>IF('Input data'!D426="","",'Input data'!D426)</f>
        <v/>
      </c>
      <c r="E411" s="4" t="str">
        <f>IF('Input data'!E426="","",'Input data'!E426)</f>
        <v/>
      </c>
      <c r="F411" s="4" t="str">
        <f>IF('Input data'!F426="","",'Input data'!F426)</f>
        <v/>
      </c>
      <c r="G411" s="4">
        <f>IF('Input data'!G426="","",'Input data'!G426)</f>
        <v>0</v>
      </c>
      <c r="H411" s="4" t="str">
        <f>IF('Input data'!H426&gt;0.5,'Input data'!H426,"")</f>
        <v/>
      </c>
      <c r="I411" s="4" t="str">
        <f>IF('Input data'!I426="","",'Input data'!I426)</f>
        <v/>
      </c>
      <c r="J411" s="12" t="str">
        <f>IF('Result 2005-2012'!$R411="","",IF($M$1=2005,'Result 2005-2012'!J411,IF(AND($M$1=2006,'Calculation sheet'!$AQ411="2005-2012"),'Result 2005-2012'!J411*SUM($Y$7:$AE$7)/7,IF(AND($M$1=2007,'Calculation sheet'!$AQ411="2005-2012"),'Result 2005-2012'!J411*SUM($Z$7:$AE$7)/6,IF(AND($M$1=2008,'Calculation sheet'!$AQ411="2005-2012"),'Result 2005-2012'!J411*SUM($AA$7:$AE$7)/5,IF(AND($M$1=2009,'Calculation sheet'!$AQ411="2005-2012"),'Result 2005-2012'!J411*SUM($AB$7:$AE$7)/4,IF(AND($M$1=2010,'Calculation sheet'!$AQ411="2005-2012"),'Result 2005-2012'!J411*SUM($AC$7:$AE$7)/3,IF(AND($M$1=2011,'Calculation sheet'!$AQ411="2005-2012"),'Result 2005-2012'!J411*SUM($AD$7:$AE$7)/2,IF(AND($M$1=2012,'Calculation sheet'!$AQ411="2005-2012"),'Result 2005-2012'!J411*$AE$7,IF(AND($M$1=2006,'Calculation sheet'!$AQ411="1999-2012"),'Result 2005-2012'!J411*SUM($Y$16:$AE$16)/7,IF(AND($M$1=2007,'Calculation sheet'!$AQ411="1999-2012"),'Result 2005-2012'!J411*SUM($Z$16:$AE$16)/6,IF(AND($M$1=2008,'Calculation sheet'!$AQ411="1999-2012"),'Result 2005-2012'!J411*SUM($AA$16:$AE$16)/5,IF(AND($M$1=2009,'Calculation sheet'!$AQ411="1999-2012"),'Result 2005-2012'!J411*SUM($AB$16:$AE$16)/4,IF(AND($M$1=2010,'Calculation sheet'!$AQ411="1999-2012"),'Result 2005-2012'!J411*SUM($AC$16:$AE$16)/3,IF(AND($M$1=2011,'Calculation sheet'!$AQ411="1999-2012"),'Result 2005-2012'!J411*SUM($AD$16:$AE$16)/2,IF(AND($M$1=2012,'Calculation sheet'!$AQ411="1999-2012"),'Result 2005-2012'!J411*$AE$16,""))))))))))))))))</f>
        <v/>
      </c>
      <c r="K411" s="12" t="str">
        <f>IF('Result 2005-2012'!$R411="","",IF($M$1=2005,'Result 2005-2012'!K411,IF(AND($M$1=2006,'Calculation sheet'!$AQ411="2005-2012"),'Result 2005-2012'!K411*SUM($Y$8:$AE$8)/7,IF(AND($M$1=2007,'Calculation sheet'!$AQ411="2005-2012"),'Result 2005-2012'!K411*SUM($Z$8:$AE$8)/6,IF(AND($M$1=2008,'Calculation sheet'!$AQ411="2005-2012"),'Result 2005-2012'!K411*SUM($AA$8:$AE$8)/5,IF(AND($M$1=2009,'Calculation sheet'!$AQ411="2005-2012"),'Result 2005-2012'!K411*SUM($AB$8:$AE$8)/4,IF(AND($M$1=2010,'Calculation sheet'!$AQ411="2005-2012"),'Result 2005-2012'!K411*SUM($AC$8:$AE$8)/3,IF(AND($M$1=2011,'Calculation sheet'!$AQ411="2005-2012"),'Result 2005-2012'!K411*SUM($AD$8:$AE$8)/2,IF(AND($M$1=2012,'Calculation sheet'!$AQ411="2005-2012"),'Result 2005-2012'!K411*$AE$8,IF(AND($M$1=2006,'Calculation sheet'!$AQ411="1999-2012"),'Result 2005-2012'!K411*SUM($Y$17:$AE$17)/7,IF(AND($M$1=2007,'Calculation sheet'!$AQ411="1999-2012"),'Result 2005-2012'!K411*SUM($Z$17:$AE$17)/6,IF(AND($M$1=2008,'Calculation sheet'!$AQ411="1999-2012"),'Result 2005-2012'!K411*SUM($AA$17:$AE$17)/5,IF(AND($M$1=2009,'Calculation sheet'!$AQ411="1999-2012"),'Result 2005-2012'!K411*SUM($AB$17:$AE$17)/4,IF(AND($M$1=2010,'Calculation sheet'!$AQ411="1999-2012"),'Result 2005-2012'!K411*SUM($AC$17:$AE$17)/3,IF(AND($M$1=2011,'Calculation sheet'!$AQ411="1999-2012"),'Result 2005-2012'!K411*SUM($AD$17:$AE$17)/2,IF(AND($M$1=2012,'Calculation sheet'!$AQ411="1999-2012"),'Result 2005-2012'!K411*$AE$17,""))))))))))))))))</f>
        <v/>
      </c>
      <c r="L411" s="12" t="str">
        <f>IF('Result 2005-2012'!$R411="","",IF($M$1=2005,'Result 2005-2012'!L411,IF(AND($M$1=2006,'Calculation sheet'!$AQ411="2005-2012"),'Result 2005-2012'!L411*SUM($Y$9:$AE$9)/7,IF(AND($M$1=2007,'Calculation sheet'!$AQ411="2005-2012"),'Result 2005-2012'!L411*SUM($Z$9:$AE$9)/6,IF(AND($M$1=2008,'Calculation sheet'!$AQ411="2005-2012"),'Result 2005-2012'!L411*SUM($AA$9:$AE$9)/5,IF(AND($M$1=2009,'Calculation sheet'!$AQ411="2005-2012"),'Result 2005-2012'!L411*SUM($AB$9:$AE$9)/4,IF(AND($M$1=2010,'Calculation sheet'!$AQ411="2005-2012"),'Result 2005-2012'!L411*SUM($AC$9:$AE$9)/3,IF(AND($M$1=2011,'Calculation sheet'!$AQ411="2005-2012"),'Result 2005-2012'!L411*SUM($AD$9:$AE$9)/2,IF(AND($M$1=2012,'Calculation sheet'!$AQ411="2005-2012"),'Result 2005-2012'!L411*$AE$9,IF(AND($M$1=2006,'Calculation sheet'!$AQ411="1999-2012"),'Result 2005-2012'!L411*SUM($Y$18:$AE$18)/7,IF(AND($M$1=2007,'Calculation sheet'!$AQ411="1999-2012"),'Result 2005-2012'!L411*SUM($Z$18:$AE$18)/6,IF(AND($M$1=2008,'Calculation sheet'!$AQ411="1999-2012"),'Result 2005-2012'!L411*SUM($AA$18:$AE$18)/5,IF(AND($M$1=2009,'Calculation sheet'!$AQ411="1999-2012"),'Result 2005-2012'!L411*SUM($AB$18:$AE$18)/4,IF(AND($M$1=2010,'Calculation sheet'!$AQ411="1999-2012"),'Result 2005-2012'!L411*SUM($AC$18:$AE$18)/3,IF(AND($M$1=2011,'Calculation sheet'!$AQ411="1999-2012"),'Result 2005-2012'!L411*SUM($AD$18:$AE$18)/2,IF(AND($M$1=2012,'Calculation sheet'!$AQ411="1999-2012"),'Result 2005-2012'!L411*$AE$18,""))))))))))))))))</f>
        <v/>
      </c>
      <c r="M411" s="12" t="str">
        <f t="shared" si="20"/>
        <v/>
      </c>
      <c r="N411" s="12" t="str">
        <f>IF('Result 2005-2012'!$R411="","",IF($M$1=2005,'Result 2005-2012'!N411,IF(AND($M$1=2006,'Calculation sheet'!$AQ411="2005-2012"),'Result 2005-2012'!N411*SUM($Y$10:$AE$10)/7,IF(AND($M$1=2007,'Calculation sheet'!$AQ411="2005-2012"),'Result 2005-2012'!N411*SUM($Z$10:$AE$10)/6,IF(AND($M$1=2008,'Calculation sheet'!$AQ411="2005-2012"),'Result 2005-2012'!N411*SUM($AA$10:$AE$10)/5,IF(AND($M$1=2009,'Calculation sheet'!$AQ411="2005-2012"),'Result 2005-2012'!N411*SUM($AB$10:$AE$10)/4,IF(AND($M$1=2010,'Calculation sheet'!$AQ411="2005-2012"),'Result 2005-2012'!N411*SUM($AC$10:$AE$10)/3,IF(AND($M$1=2011,'Calculation sheet'!$AQ411="2005-2012"),'Result 2005-2012'!N411*SUM($AD$10:$AE$10)/2,IF(AND($M$1=2012,'Calculation sheet'!$AQ411="2005-2012"),'Result 2005-2012'!N411*$AE$10,IF(AND($M$1=2006,'Calculation sheet'!$AQ411="1999-2012"),'Result 2005-2012'!N411*SUM($Y$16:$AE$16)/7,IF(AND($M$1=2007,'Calculation sheet'!$AQ411="1999-2012"),'Result 2005-2012'!N411*SUM($Z$16:$AE$16)/6,IF(AND($M$1=2008,'Calculation sheet'!$AQ411="1999-2012"),'Result 2005-2012'!N411*SUM($AA$16:$AE$16)/5,IF(AND($M$1=2009,'Calculation sheet'!$AQ411="1999-2012"),'Result 2005-2012'!N411*SUM($AB$16:$AE$16)/4,IF(AND($M$1=2010,'Calculation sheet'!$AQ411="1999-2012"),'Result 2005-2012'!N411*SUM($AC$16:$AE$16)/3,IF(AND($M$1=2011,'Calculation sheet'!$AQ411="1999-2012"),'Result 2005-2012'!N411*SUM($AD$16:$AE$16)/2,IF(AND($M$1=2012,'Calculation sheet'!$AQ411="1999-2012"),'Result 2005-2012'!N411*$AE$16,""))))))))))))))))</f>
        <v/>
      </c>
      <c r="O411" s="12" t="str">
        <f>IF('Result 2005-2012'!$R411="","",IF($M$1=2005,'Result 2005-2012'!O411,IF(AND($M$1=2006,'Calculation sheet'!$AQ411="2005-2012"),'Result 2005-2012'!O411*SUM($Y$10:$AE$10)/7,IF(AND($M$1=2007,'Calculation sheet'!$AQ411="2005-2012"),'Result 2005-2012'!O411*SUM($Z$10:$AE$10)/6,IF(AND($M$1=2008,'Calculation sheet'!$AQ411="2005-2012"),'Result 2005-2012'!O411*SUM($AA$10:$AE$10)/5,IF(AND($M$1=2009,'Calculation sheet'!$AQ411="2005-2012"),'Result 2005-2012'!O411*SUM($AB$10:$AE$10)/4,IF(AND($M$1=2010,'Calculation sheet'!$AQ411="2005-2012"),'Result 2005-2012'!O411*SUM($AC$10:$AE$10)/3,IF(AND($M$1=2011,'Calculation sheet'!$AQ411="2005-2012"),'Result 2005-2012'!O411*SUM($AD$10:$AE$10)/2,IF(AND($M$1=2012,'Calculation sheet'!$AQ411="2005-2012"),'Result 2005-2012'!O411*$AE$10,IF(AND($M$1=2006,'Calculation sheet'!$AQ411="1999-2012"),'Result 2005-2012'!O411*SUM($Y$16:$AE$16)/7,IF(AND($M$1=2007,'Calculation sheet'!$AQ411="1999-2012"),'Result 2005-2012'!O411*SUM($Z$16:$AE$16)/6,IF(AND($M$1=2008,'Calculation sheet'!$AQ411="1999-2012"),'Result 2005-2012'!O411*SUM($AA$16:$AE$16)/5,IF(AND($M$1=2009,'Calculation sheet'!$AQ411="1999-2012"),'Result 2005-2012'!O411*SUM($AB$16:$AE$16)/4,IF(AND($M$1=2010,'Calculation sheet'!$AQ411="1999-2012"),'Result 2005-2012'!O411*SUM($AC$16:$AE$16)/3,IF(AND($M$1=2011,'Calculation sheet'!$AQ411="1999-2012"),'Result 2005-2012'!O411*SUM($AD$16:$AE$16)/2,IF(AND($M$1=2012,'Calculation sheet'!$AQ411="1999-2012"),'Result 2005-2012'!O411*$AE$16,""))))))))))))))))</f>
        <v/>
      </c>
      <c r="P411" s="12" t="str">
        <f>IF('Result 2005-2012'!$R411="","",IF($M$1=2005,'Result 2005-2012'!P411,IF(AND($M$1=2006,'Calculation sheet'!$AQ411="2005-2012"),'Result 2005-2012'!P411*SUM($Y$11:$AE$11)/7,IF(AND($M$1=2007,'Calculation sheet'!$AQ411="2005-2012"),'Result 2005-2012'!P411*SUM($Z$11:$AE$11)/6,IF(AND($M$1=2008,'Calculation sheet'!$AQ411="2005-2012"),'Result 2005-2012'!P411*SUM($AA$11:$AE$11)/5,IF(AND($M$1=2009,'Calculation sheet'!$AQ411="2005-2012"),'Result 2005-2012'!P411*SUM($AB$11:$AE$11)/4,IF(AND($M$1=2010,'Calculation sheet'!$AQ411="2005-2012"),'Result 2005-2012'!P411*SUM($AC$11:$AE$11)/3,IF(AND($M$1=2011,'Calculation sheet'!$AQ411="2005-2012"),'Result 2005-2012'!P411*SUM($AD$11:$AE$11)/2,IF(AND($M$1=2012,'Calculation sheet'!$AQ411="2005-2012"),'Result 2005-2012'!P411*$AE$11,IF(AND($M$1=2006,'Calculation sheet'!$AQ411="1999-2012"),'Result 2005-2012'!P411*SUM($Y$16:$AE$16)/7,IF(AND($M$1=2007,'Calculation sheet'!$AQ411="1999-2012"),'Result 2005-2012'!P411*SUM($Z$16:$AE$16)/6,IF(AND($M$1=2008,'Calculation sheet'!$AQ411="1999-2012"),'Result 2005-2012'!P411*SUM($AA$16:$AE$16)/5,IF(AND($M$1=2009,'Calculation sheet'!$AQ411="1999-2012"),'Result 2005-2012'!P411*SUM($AB$16:$AE$16)/4,IF(AND($M$1=2010,'Calculation sheet'!$AQ411="1999-2012"),'Result 2005-2012'!P411*SUM($AC$16:$AE$16)/3,IF(AND($M$1=2011,'Calculation sheet'!$AQ411="1999-2012"),'Result 2005-2012'!P411*SUM($AD$16:$AE$16)/2,IF(AND($M$1=2012,'Calculation sheet'!$AQ411="1999-2012"),'Result 2005-2012'!P411*$AE$16,""))))))))))))))))</f>
        <v/>
      </c>
      <c r="Q411" s="12" t="str">
        <f t="shared" si="21"/>
        <v/>
      </c>
      <c r="R411" s="14" t="str">
        <f t="shared" si="22"/>
        <v/>
      </c>
    </row>
    <row r="412" spans="1:18" x14ac:dyDescent="0.3">
      <c r="A412" s="4" t="str">
        <f>IF('Input data'!A427="","",'Input data'!A427)</f>
        <v/>
      </c>
      <c r="B412" s="4" t="str">
        <f>IF('Input data'!B427="","",'Input data'!B427)</f>
        <v/>
      </c>
      <c r="C412" s="4" t="str">
        <f>IF('Input data'!C427="","",'Input data'!C427)</f>
        <v/>
      </c>
      <c r="D412" s="4" t="str">
        <f>IF('Input data'!D427="","",'Input data'!D427)</f>
        <v/>
      </c>
      <c r="E412" s="4" t="str">
        <f>IF('Input data'!E427="","",'Input data'!E427)</f>
        <v/>
      </c>
      <c r="F412" s="4" t="str">
        <f>IF('Input data'!F427="","",'Input data'!F427)</f>
        <v/>
      </c>
      <c r="G412" s="4">
        <f>IF('Input data'!G427="","",'Input data'!G427)</f>
        <v>0</v>
      </c>
      <c r="H412" s="4" t="str">
        <f>IF('Input data'!H427&gt;0.5,'Input data'!H427,"")</f>
        <v/>
      </c>
      <c r="I412" s="4" t="str">
        <f>IF('Input data'!I427="","",'Input data'!I427)</f>
        <v/>
      </c>
      <c r="J412" s="12" t="str">
        <f>IF('Result 2005-2012'!$R412="","",IF($M$1=2005,'Result 2005-2012'!J412,IF(AND($M$1=2006,'Calculation sheet'!$AQ412="2005-2012"),'Result 2005-2012'!J412*SUM($Y$7:$AE$7)/7,IF(AND($M$1=2007,'Calculation sheet'!$AQ412="2005-2012"),'Result 2005-2012'!J412*SUM($Z$7:$AE$7)/6,IF(AND($M$1=2008,'Calculation sheet'!$AQ412="2005-2012"),'Result 2005-2012'!J412*SUM($AA$7:$AE$7)/5,IF(AND($M$1=2009,'Calculation sheet'!$AQ412="2005-2012"),'Result 2005-2012'!J412*SUM($AB$7:$AE$7)/4,IF(AND($M$1=2010,'Calculation sheet'!$AQ412="2005-2012"),'Result 2005-2012'!J412*SUM($AC$7:$AE$7)/3,IF(AND($M$1=2011,'Calculation sheet'!$AQ412="2005-2012"),'Result 2005-2012'!J412*SUM($AD$7:$AE$7)/2,IF(AND($M$1=2012,'Calculation sheet'!$AQ412="2005-2012"),'Result 2005-2012'!J412*$AE$7,IF(AND($M$1=2006,'Calculation sheet'!$AQ412="1999-2012"),'Result 2005-2012'!J412*SUM($Y$16:$AE$16)/7,IF(AND($M$1=2007,'Calculation sheet'!$AQ412="1999-2012"),'Result 2005-2012'!J412*SUM($Z$16:$AE$16)/6,IF(AND($M$1=2008,'Calculation sheet'!$AQ412="1999-2012"),'Result 2005-2012'!J412*SUM($AA$16:$AE$16)/5,IF(AND($M$1=2009,'Calculation sheet'!$AQ412="1999-2012"),'Result 2005-2012'!J412*SUM($AB$16:$AE$16)/4,IF(AND($M$1=2010,'Calculation sheet'!$AQ412="1999-2012"),'Result 2005-2012'!J412*SUM($AC$16:$AE$16)/3,IF(AND($M$1=2011,'Calculation sheet'!$AQ412="1999-2012"),'Result 2005-2012'!J412*SUM($AD$16:$AE$16)/2,IF(AND($M$1=2012,'Calculation sheet'!$AQ412="1999-2012"),'Result 2005-2012'!J412*$AE$16,""))))))))))))))))</f>
        <v/>
      </c>
      <c r="K412" s="12" t="str">
        <f>IF('Result 2005-2012'!$R412="","",IF($M$1=2005,'Result 2005-2012'!K412,IF(AND($M$1=2006,'Calculation sheet'!$AQ412="2005-2012"),'Result 2005-2012'!K412*SUM($Y$8:$AE$8)/7,IF(AND($M$1=2007,'Calculation sheet'!$AQ412="2005-2012"),'Result 2005-2012'!K412*SUM($Z$8:$AE$8)/6,IF(AND($M$1=2008,'Calculation sheet'!$AQ412="2005-2012"),'Result 2005-2012'!K412*SUM($AA$8:$AE$8)/5,IF(AND($M$1=2009,'Calculation sheet'!$AQ412="2005-2012"),'Result 2005-2012'!K412*SUM($AB$8:$AE$8)/4,IF(AND($M$1=2010,'Calculation sheet'!$AQ412="2005-2012"),'Result 2005-2012'!K412*SUM($AC$8:$AE$8)/3,IF(AND($M$1=2011,'Calculation sheet'!$AQ412="2005-2012"),'Result 2005-2012'!K412*SUM($AD$8:$AE$8)/2,IF(AND($M$1=2012,'Calculation sheet'!$AQ412="2005-2012"),'Result 2005-2012'!K412*$AE$8,IF(AND($M$1=2006,'Calculation sheet'!$AQ412="1999-2012"),'Result 2005-2012'!K412*SUM($Y$17:$AE$17)/7,IF(AND($M$1=2007,'Calculation sheet'!$AQ412="1999-2012"),'Result 2005-2012'!K412*SUM($Z$17:$AE$17)/6,IF(AND($M$1=2008,'Calculation sheet'!$AQ412="1999-2012"),'Result 2005-2012'!K412*SUM($AA$17:$AE$17)/5,IF(AND($M$1=2009,'Calculation sheet'!$AQ412="1999-2012"),'Result 2005-2012'!K412*SUM($AB$17:$AE$17)/4,IF(AND($M$1=2010,'Calculation sheet'!$AQ412="1999-2012"),'Result 2005-2012'!K412*SUM($AC$17:$AE$17)/3,IF(AND($M$1=2011,'Calculation sheet'!$AQ412="1999-2012"),'Result 2005-2012'!K412*SUM($AD$17:$AE$17)/2,IF(AND($M$1=2012,'Calculation sheet'!$AQ412="1999-2012"),'Result 2005-2012'!K412*$AE$17,""))))))))))))))))</f>
        <v/>
      </c>
      <c r="L412" s="12" t="str">
        <f>IF('Result 2005-2012'!$R412="","",IF($M$1=2005,'Result 2005-2012'!L412,IF(AND($M$1=2006,'Calculation sheet'!$AQ412="2005-2012"),'Result 2005-2012'!L412*SUM($Y$9:$AE$9)/7,IF(AND($M$1=2007,'Calculation sheet'!$AQ412="2005-2012"),'Result 2005-2012'!L412*SUM($Z$9:$AE$9)/6,IF(AND($M$1=2008,'Calculation sheet'!$AQ412="2005-2012"),'Result 2005-2012'!L412*SUM($AA$9:$AE$9)/5,IF(AND($M$1=2009,'Calculation sheet'!$AQ412="2005-2012"),'Result 2005-2012'!L412*SUM($AB$9:$AE$9)/4,IF(AND($M$1=2010,'Calculation sheet'!$AQ412="2005-2012"),'Result 2005-2012'!L412*SUM($AC$9:$AE$9)/3,IF(AND($M$1=2011,'Calculation sheet'!$AQ412="2005-2012"),'Result 2005-2012'!L412*SUM($AD$9:$AE$9)/2,IF(AND($M$1=2012,'Calculation sheet'!$AQ412="2005-2012"),'Result 2005-2012'!L412*$AE$9,IF(AND($M$1=2006,'Calculation sheet'!$AQ412="1999-2012"),'Result 2005-2012'!L412*SUM($Y$18:$AE$18)/7,IF(AND($M$1=2007,'Calculation sheet'!$AQ412="1999-2012"),'Result 2005-2012'!L412*SUM($Z$18:$AE$18)/6,IF(AND($M$1=2008,'Calculation sheet'!$AQ412="1999-2012"),'Result 2005-2012'!L412*SUM($AA$18:$AE$18)/5,IF(AND($M$1=2009,'Calculation sheet'!$AQ412="1999-2012"),'Result 2005-2012'!L412*SUM($AB$18:$AE$18)/4,IF(AND($M$1=2010,'Calculation sheet'!$AQ412="1999-2012"),'Result 2005-2012'!L412*SUM($AC$18:$AE$18)/3,IF(AND($M$1=2011,'Calculation sheet'!$AQ412="1999-2012"),'Result 2005-2012'!L412*SUM($AD$18:$AE$18)/2,IF(AND($M$1=2012,'Calculation sheet'!$AQ412="1999-2012"),'Result 2005-2012'!L412*$AE$18,""))))))))))))))))</f>
        <v/>
      </c>
      <c r="M412" s="12" t="str">
        <f t="shared" si="20"/>
        <v/>
      </c>
      <c r="N412" s="12" t="str">
        <f>IF('Result 2005-2012'!$R412="","",IF($M$1=2005,'Result 2005-2012'!N412,IF(AND($M$1=2006,'Calculation sheet'!$AQ412="2005-2012"),'Result 2005-2012'!N412*SUM($Y$10:$AE$10)/7,IF(AND($M$1=2007,'Calculation sheet'!$AQ412="2005-2012"),'Result 2005-2012'!N412*SUM($Z$10:$AE$10)/6,IF(AND($M$1=2008,'Calculation sheet'!$AQ412="2005-2012"),'Result 2005-2012'!N412*SUM($AA$10:$AE$10)/5,IF(AND($M$1=2009,'Calculation sheet'!$AQ412="2005-2012"),'Result 2005-2012'!N412*SUM($AB$10:$AE$10)/4,IF(AND($M$1=2010,'Calculation sheet'!$AQ412="2005-2012"),'Result 2005-2012'!N412*SUM($AC$10:$AE$10)/3,IF(AND($M$1=2011,'Calculation sheet'!$AQ412="2005-2012"),'Result 2005-2012'!N412*SUM($AD$10:$AE$10)/2,IF(AND($M$1=2012,'Calculation sheet'!$AQ412="2005-2012"),'Result 2005-2012'!N412*$AE$10,IF(AND($M$1=2006,'Calculation sheet'!$AQ412="1999-2012"),'Result 2005-2012'!N412*SUM($Y$16:$AE$16)/7,IF(AND($M$1=2007,'Calculation sheet'!$AQ412="1999-2012"),'Result 2005-2012'!N412*SUM($Z$16:$AE$16)/6,IF(AND($M$1=2008,'Calculation sheet'!$AQ412="1999-2012"),'Result 2005-2012'!N412*SUM($AA$16:$AE$16)/5,IF(AND($M$1=2009,'Calculation sheet'!$AQ412="1999-2012"),'Result 2005-2012'!N412*SUM($AB$16:$AE$16)/4,IF(AND($M$1=2010,'Calculation sheet'!$AQ412="1999-2012"),'Result 2005-2012'!N412*SUM($AC$16:$AE$16)/3,IF(AND($M$1=2011,'Calculation sheet'!$AQ412="1999-2012"),'Result 2005-2012'!N412*SUM($AD$16:$AE$16)/2,IF(AND($M$1=2012,'Calculation sheet'!$AQ412="1999-2012"),'Result 2005-2012'!N412*$AE$16,""))))))))))))))))</f>
        <v/>
      </c>
      <c r="O412" s="12" t="str">
        <f>IF('Result 2005-2012'!$R412="","",IF($M$1=2005,'Result 2005-2012'!O412,IF(AND($M$1=2006,'Calculation sheet'!$AQ412="2005-2012"),'Result 2005-2012'!O412*SUM($Y$10:$AE$10)/7,IF(AND($M$1=2007,'Calculation sheet'!$AQ412="2005-2012"),'Result 2005-2012'!O412*SUM($Z$10:$AE$10)/6,IF(AND($M$1=2008,'Calculation sheet'!$AQ412="2005-2012"),'Result 2005-2012'!O412*SUM($AA$10:$AE$10)/5,IF(AND($M$1=2009,'Calculation sheet'!$AQ412="2005-2012"),'Result 2005-2012'!O412*SUM($AB$10:$AE$10)/4,IF(AND($M$1=2010,'Calculation sheet'!$AQ412="2005-2012"),'Result 2005-2012'!O412*SUM($AC$10:$AE$10)/3,IF(AND($M$1=2011,'Calculation sheet'!$AQ412="2005-2012"),'Result 2005-2012'!O412*SUM($AD$10:$AE$10)/2,IF(AND($M$1=2012,'Calculation sheet'!$AQ412="2005-2012"),'Result 2005-2012'!O412*$AE$10,IF(AND($M$1=2006,'Calculation sheet'!$AQ412="1999-2012"),'Result 2005-2012'!O412*SUM($Y$16:$AE$16)/7,IF(AND($M$1=2007,'Calculation sheet'!$AQ412="1999-2012"),'Result 2005-2012'!O412*SUM($Z$16:$AE$16)/6,IF(AND($M$1=2008,'Calculation sheet'!$AQ412="1999-2012"),'Result 2005-2012'!O412*SUM($AA$16:$AE$16)/5,IF(AND($M$1=2009,'Calculation sheet'!$AQ412="1999-2012"),'Result 2005-2012'!O412*SUM($AB$16:$AE$16)/4,IF(AND($M$1=2010,'Calculation sheet'!$AQ412="1999-2012"),'Result 2005-2012'!O412*SUM($AC$16:$AE$16)/3,IF(AND($M$1=2011,'Calculation sheet'!$AQ412="1999-2012"),'Result 2005-2012'!O412*SUM($AD$16:$AE$16)/2,IF(AND($M$1=2012,'Calculation sheet'!$AQ412="1999-2012"),'Result 2005-2012'!O412*$AE$16,""))))))))))))))))</f>
        <v/>
      </c>
      <c r="P412" s="12" t="str">
        <f>IF('Result 2005-2012'!$R412="","",IF($M$1=2005,'Result 2005-2012'!P412,IF(AND($M$1=2006,'Calculation sheet'!$AQ412="2005-2012"),'Result 2005-2012'!P412*SUM($Y$11:$AE$11)/7,IF(AND($M$1=2007,'Calculation sheet'!$AQ412="2005-2012"),'Result 2005-2012'!P412*SUM($Z$11:$AE$11)/6,IF(AND($M$1=2008,'Calculation sheet'!$AQ412="2005-2012"),'Result 2005-2012'!P412*SUM($AA$11:$AE$11)/5,IF(AND($M$1=2009,'Calculation sheet'!$AQ412="2005-2012"),'Result 2005-2012'!P412*SUM($AB$11:$AE$11)/4,IF(AND($M$1=2010,'Calculation sheet'!$AQ412="2005-2012"),'Result 2005-2012'!P412*SUM($AC$11:$AE$11)/3,IF(AND($M$1=2011,'Calculation sheet'!$AQ412="2005-2012"),'Result 2005-2012'!P412*SUM($AD$11:$AE$11)/2,IF(AND($M$1=2012,'Calculation sheet'!$AQ412="2005-2012"),'Result 2005-2012'!P412*$AE$11,IF(AND($M$1=2006,'Calculation sheet'!$AQ412="1999-2012"),'Result 2005-2012'!P412*SUM($Y$16:$AE$16)/7,IF(AND($M$1=2007,'Calculation sheet'!$AQ412="1999-2012"),'Result 2005-2012'!P412*SUM($Z$16:$AE$16)/6,IF(AND($M$1=2008,'Calculation sheet'!$AQ412="1999-2012"),'Result 2005-2012'!P412*SUM($AA$16:$AE$16)/5,IF(AND($M$1=2009,'Calculation sheet'!$AQ412="1999-2012"),'Result 2005-2012'!P412*SUM($AB$16:$AE$16)/4,IF(AND($M$1=2010,'Calculation sheet'!$AQ412="1999-2012"),'Result 2005-2012'!P412*SUM($AC$16:$AE$16)/3,IF(AND($M$1=2011,'Calculation sheet'!$AQ412="1999-2012"),'Result 2005-2012'!P412*SUM($AD$16:$AE$16)/2,IF(AND($M$1=2012,'Calculation sheet'!$AQ412="1999-2012"),'Result 2005-2012'!P412*$AE$16,""))))))))))))))))</f>
        <v/>
      </c>
      <c r="Q412" s="12" t="str">
        <f t="shared" si="21"/>
        <v/>
      </c>
      <c r="R412" s="14" t="str">
        <f t="shared" si="22"/>
        <v/>
      </c>
    </row>
    <row r="413" spans="1:18" x14ac:dyDescent="0.3">
      <c r="A413" s="4" t="str">
        <f>IF('Input data'!A428="","",'Input data'!A428)</f>
        <v/>
      </c>
      <c r="B413" s="4" t="str">
        <f>IF('Input data'!B428="","",'Input data'!B428)</f>
        <v/>
      </c>
      <c r="C413" s="4" t="str">
        <f>IF('Input data'!C428="","",'Input data'!C428)</f>
        <v/>
      </c>
      <c r="D413" s="4" t="str">
        <f>IF('Input data'!D428="","",'Input data'!D428)</f>
        <v/>
      </c>
      <c r="E413" s="4" t="str">
        <f>IF('Input data'!E428="","",'Input data'!E428)</f>
        <v/>
      </c>
      <c r="F413" s="4" t="str">
        <f>IF('Input data'!F428="","",'Input data'!F428)</f>
        <v/>
      </c>
      <c r="G413" s="4">
        <f>IF('Input data'!G428="","",'Input data'!G428)</f>
        <v>0</v>
      </c>
      <c r="H413" s="4" t="str">
        <f>IF('Input data'!H428&gt;0.5,'Input data'!H428,"")</f>
        <v/>
      </c>
      <c r="I413" s="4" t="str">
        <f>IF('Input data'!I428="","",'Input data'!I428)</f>
        <v/>
      </c>
      <c r="J413" s="12" t="str">
        <f>IF('Result 2005-2012'!$R413="","",IF($M$1=2005,'Result 2005-2012'!J413,IF(AND($M$1=2006,'Calculation sheet'!$AQ413="2005-2012"),'Result 2005-2012'!J413*SUM($Y$7:$AE$7)/7,IF(AND($M$1=2007,'Calculation sheet'!$AQ413="2005-2012"),'Result 2005-2012'!J413*SUM($Z$7:$AE$7)/6,IF(AND($M$1=2008,'Calculation sheet'!$AQ413="2005-2012"),'Result 2005-2012'!J413*SUM($AA$7:$AE$7)/5,IF(AND($M$1=2009,'Calculation sheet'!$AQ413="2005-2012"),'Result 2005-2012'!J413*SUM($AB$7:$AE$7)/4,IF(AND($M$1=2010,'Calculation sheet'!$AQ413="2005-2012"),'Result 2005-2012'!J413*SUM($AC$7:$AE$7)/3,IF(AND($M$1=2011,'Calculation sheet'!$AQ413="2005-2012"),'Result 2005-2012'!J413*SUM($AD$7:$AE$7)/2,IF(AND($M$1=2012,'Calculation sheet'!$AQ413="2005-2012"),'Result 2005-2012'!J413*$AE$7,IF(AND($M$1=2006,'Calculation sheet'!$AQ413="1999-2012"),'Result 2005-2012'!J413*SUM($Y$16:$AE$16)/7,IF(AND($M$1=2007,'Calculation sheet'!$AQ413="1999-2012"),'Result 2005-2012'!J413*SUM($Z$16:$AE$16)/6,IF(AND($M$1=2008,'Calculation sheet'!$AQ413="1999-2012"),'Result 2005-2012'!J413*SUM($AA$16:$AE$16)/5,IF(AND($M$1=2009,'Calculation sheet'!$AQ413="1999-2012"),'Result 2005-2012'!J413*SUM($AB$16:$AE$16)/4,IF(AND($M$1=2010,'Calculation sheet'!$AQ413="1999-2012"),'Result 2005-2012'!J413*SUM($AC$16:$AE$16)/3,IF(AND($M$1=2011,'Calculation sheet'!$AQ413="1999-2012"),'Result 2005-2012'!J413*SUM($AD$16:$AE$16)/2,IF(AND($M$1=2012,'Calculation sheet'!$AQ413="1999-2012"),'Result 2005-2012'!J413*$AE$16,""))))))))))))))))</f>
        <v/>
      </c>
      <c r="K413" s="12" t="str">
        <f>IF('Result 2005-2012'!$R413="","",IF($M$1=2005,'Result 2005-2012'!K413,IF(AND($M$1=2006,'Calculation sheet'!$AQ413="2005-2012"),'Result 2005-2012'!K413*SUM($Y$8:$AE$8)/7,IF(AND($M$1=2007,'Calculation sheet'!$AQ413="2005-2012"),'Result 2005-2012'!K413*SUM($Z$8:$AE$8)/6,IF(AND($M$1=2008,'Calculation sheet'!$AQ413="2005-2012"),'Result 2005-2012'!K413*SUM($AA$8:$AE$8)/5,IF(AND($M$1=2009,'Calculation sheet'!$AQ413="2005-2012"),'Result 2005-2012'!K413*SUM($AB$8:$AE$8)/4,IF(AND($M$1=2010,'Calculation sheet'!$AQ413="2005-2012"),'Result 2005-2012'!K413*SUM($AC$8:$AE$8)/3,IF(AND($M$1=2011,'Calculation sheet'!$AQ413="2005-2012"),'Result 2005-2012'!K413*SUM($AD$8:$AE$8)/2,IF(AND($M$1=2012,'Calculation sheet'!$AQ413="2005-2012"),'Result 2005-2012'!K413*$AE$8,IF(AND($M$1=2006,'Calculation sheet'!$AQ413="1999-2012"),'Result 2005-2012'!K413*SUM($Y$17:$AE$17)/7,IF(AND($M$1=2007,'Calculation sheet'!$AQ413="1999-2012"),'Result 2005-2012'!K413*SUM($Z$17:$AE$17)/6,IF(AND($M$1=2008,'Calculation sheet'!$AQ413="1999-2012"),'Result 2005-2012'!K413*SUM($AA$17:$AE$17)/5,IF(AND($M$1=2009,'Calculation sheet'!$AQ413="1999-2012"),'Result 2005-2012'!K413*SUM($AB$17:$AE$17)/4,IF(AND($M$1=2010,'Calculation sheet'!$AQ413="1999-2012"),'Result 2005-2012'!K413*SUM($AC$17:$AE$17)/3,IF(AND($M$1=2011,'Calculation sheet'!$AQ413="1999-2012"),'Result 2005-2012'!K413*SUM($AD$17:$AE$17)/2,IF(AND($M$1=2012,'Calculation sheet'!$AQ413="1999-2012"),'Result 2005-2012'!K413*$AE$17,""))))))))))))))))</f>
        <v/>
      </c>
      <c r="L413" s="12" t="str">
        <f>IF('Result 2005-2012'!$R413="","",IF($M$1=2005,'Result 2005-2012'!L413,IF(AND($M$1=2006,'Calculation sheet'!$AQ413="2005-2012"),'Result 2005-2012'!L413*SUM($Y$9:$AE$9)/7,IF(AND($M$1=2007,'Calculation sheet'!$AQ413="2005-2012"),'Result 2005-2012'!L413*SUM($Z$9:$AE$9)/6,IF(AND($M$1=2008,'Calculation sheet'!$AQ413="2005-2012"),'Result 2005-2012'!L413*SUM($AA$9:$AE$9)/5,IF(AND($M$1=2009,'Calculation sheet'!$AQ413="2005-2012"),'Result 2005-2012'!L413*SUM($AB$9:$AE$9)/4,IF(AND($M$1=2010,'Calculation sheet'!$AQ413="2005-2012"),'Result 2005-2012'!L413*SUM($AC$9:$AE$9)/3,IF(AND($M$1=2011,'Calculation sheet'!$AQ413="2005-2012"),'Result 2005-2012'!L413*SUM($AD$9:$AE$9)/2,IF(AND($M$1=2012,'Calculation sheet'!$AQ413="2005-2012"),'Result 2005-2012'!L413*$AE$9,IF(AND($M$1=2006,'Calculation sheet'!$AQ413="1999-2012"),'Result 2005-2012'!L413*SUM($Y$18:$AE$18)/7,IF(AND($M$1=2007,'Calculation sheet'!$AQ413="1999-2012"),'Result 2005-2012'!L413*SUM($Z$18:$AE$18)/6,IF(AND($M$1=2008,'Calculation sheet'!$AQ413="1999-2012"),'Result 2005-2012'!L413*SUM($AA$18:$AE$18)/5,IF(AND($M$1=2009,'Calculation sheet'!$AQ413="1999-2012"),'Result 2005-2012'!L413*SUM($AB$18:$AE$18)/4,IF(AND($M$1=2010,'Calculation sheet'!$AQ413="1999-2012"),'Result 2005-2012'!L413*SUM($AC$18:$AE$18)/3,IF(AND($M$1=2011,'Calculation sheet'!$AQ413="1999-2012"),'Result 2005-2012'!L413*SUM($AD$18:$AE$18)/2,IF(AND($M$1=2012,'Calculation sheet'!$AQ413="1999-2012"),'Result 2005-2012'!L413*$AE$18,""))))))))))))))))</f>
        <v/>
      </c>
      <c r="M413" s="12" t="str">
        <f t="shared" si="20"/>
        <v/>
      </c>
      <c r="N413" s="12" t="str">
        <f>IF('Result 2005-2012'!$R413="","",IF($M$1=2005,'Result 2005-2012'!N413,IF(AND($M$1=2006,'Calculation sheet'!$AQ413="2005-2012"),'Result 2005-2012'!N413*SUM($Y$10:$AE$10)/7,IF(AND($M$1=2007,'Calculation sheet'!$AQ413="2005-2012"),'Result 2005-2012'!N413*SUM($Z$10:$AE$10)/6,IF(AND($M$1=2008,'Calculation sheet'!$AQ413="2005-2012"),'Result 2005-2012'!N413*SUM($AA$10:$AE$10)/5,IF(AND($M$1=2009,'Calculation sheet'!$AQ413="2005-2012"),'Result 2005-2012'!N413*SUM($AB$10:$AE$10)/4,IF(AND($M$1=2010,'Calculation sheet'!$AQ413="2005-2012"),'Result 2005-2012'!N413*SUM($AC$10:$AE$10)/3,IF(AND($M$1=2011,'Calculation sheet'!$AQ413="2005-2012"),'Result 2005-2012'!N413*SUM($AD$10:$AE$10)/2,IF(AND($M$1=2012,'Calculation sheet'!$AQ413="2005-2012"),'Result 2005-2012'!N413*$AE$10,IF(AND($M$1=2006,'Calculation sheet'!$AQ413="1999-2012"),'Result 2005-2012'!N413*SUM($Y$16:$AE$16)/7,IF(AND($M$1=2007,'Calculation sheet'!$AQ413="1999-2012"),'Result 2005-2012'!N413*SUM($Z$16:$AE$16)/6,IF(AND($M$1=2008,'Calculation sheet'!$AQ413="1999-2012"),'Result 2005-2012'!N413*SUM($AA$16:$AE$16)/5,IF(AND($M$1=2009,'Calculation sheet'!$AQ413="1999-2012"),'Result 2005-2012'!N413*SUM($AB$16:$AE$16)/4,IF(AND($M$1=2010,'Calculation sheet'!$AQ413="1999-2012"),'Result 2005-2012'!N413*SUM($AC$16:$AE$16)/3,IF(AND($M$1=2011,'Calculation sheet'!$AQ413="1999-2012"),'Result 2005-2012'!N413*SUM($AD$16:$AE$16)/2,IF(AND($M$1=2012,'Calculation sheet'!$AQ413="1999-2012"),'Result 2005-2012'!N413*$AE$16,""))))))))))))))))</f>
        <v/>
      </c>
      <c r="O413" s="12" t="str">
        <f>IF('Result 2005-2012'!$R413="","",IF($M$1=2005,'Result 2005-2012'!O413,IF(AND($M$1=2006,'Calculation sheet'!$AQ413="2005-2012"),'Result 2005-2012'!O413*SUM($Y$10:$AE$10)/7,IF(AND($M$1=2007,'Calculation sheet'!$AQ413="2005-2012"),'Result 2005-2012'!O413*SUM($Z$10:$AE$10)/6,IF(AND($M$1=2008,'Calculation sheet'!$AQ413="2005-2012"),'Result 2005-2012'!O413*SUM($AA$10:$AE$10)/5,IF(AND($M$1=2009,'Calculation sheet'!$AQ413="2005-2012"),'Result 2005-2012'!O413*SUM($AB$10:$AE$10)/4,IF(AND($M$1=2010,'Calculation sheet'!$AQ413="2005-2012"),'Result 2005-2012'!O413*SUM($AC$10:$AE$10)/3,IF(AND($M$1=2011,'Calculation sheet'!$AQ413="2005-2012"),'Result 2005-2012'!O413*SUM($AD$10:$AE$10)/2,IF(AND($M$1=2012,'Calculation sheet'!$AQ413="2005-2012"),'Result 2005-2012'!O413*$AE$10,IF(AND($M$1=2006,'Calculation sheet'!$AQ413="1999-2012"),'Result 2005-2012'!O413*SUM($Y$16:$AE$16)/7,IF(AND($M$1=2007,'Calculation sheet'!$AQ413="1999-2012"),'Result 2005-2012'!O413*SUM($Z$16:$AE$16)/6,IF(AND($M$1=2008,'Calculation sheet'!$AQ413="1999-2012"),'Result 2005-2012'!O413*SUM($AA$16:$AE$16)/5,IF(AND($M$1=2009,'Calculation sheet'!$AQ413="1999-2012"),'Result 2005-2012'!O413*SUM($AB$16:$AE$16)/4,IF(AND($M$1=2010,'Calculation sheet'!$AQ413="1999-2012"),'Result 2005-2012'!O413*SUM($AC$16:$AE$16)/3,IF(AND($M$1=2011,'Calculation sheet'!$AQ413="1999-2012"),'Result 2005-2012'!O413*SUM($AD$16:$AE$16)/2,IF(AND($M$1=2012,'Calculation sheet'!$AQ413="1999-2012"),'Result 2005-2012'!O413*$AE$16,""))))))))))))))))</f>
        <v/>
      </c>
      <c r="P413" s="12" t="str">
        <f>IF('Result 2005-2012'!$R413="","",IF($M$1=2005,'Result 2005-2012'!P413,IF(AND($M$1=2006,'Calculation sheet'!$AQ413="2005-2012"),'Result 2005-2012'!P413*SUM($Y$11:$AE$11)/7,IF(AND($M$1=2007,'Calculation sheet'!$AQ413="2005-2012"),'Result 2005-2012'!P413*SUM($Z$11:$AE$11)/6,IF(AND($M$1=2008,'Calculation sheet'!$AQ413="2005-2012"),'Result 2005-2012'!P413*SUM($AA$11:$AE$11)/5,IF(AND($M$1=2009,'Calculation sheet'!$AQ413="2005-2012"),'Result 2005-2012'!P413*SUM($AB$11:$AE$11)/4,IF(AND($M$1=2010,'Calculation sheet'!$AQ413="2005-2012"),'Result 2005-2012'!P413*SUM($AC$11:$AE$11)/3,IF(AND($M$1=2011,'Calculation sheet'!$AQ413="2005-2012"),'Result 2005-2012'!P413*SUM($AD$11:$AE$11)/2,IF(AND($M$1=2012,'Calculation sheet'!$AQ413="2005-2012"),'Result 2005-2012'!P413*$AE$11,IF(AND($M$1=2006,'Calculation sheet'!$AQ413="1999-2012"),'Result 2005-2012'!P413*SUM($Y$16:$AE$16)/7,IF(AND($M$1=2007,'Calculation sheet'!$AQ413="1999-2012"),'Result 2005-2012'!P413*SUM($Z$16:$AE$16)/6,IF(AND($M$1=2008,'Calculation sheet'!$AQ413="1999-2012"),'Result 2005-2012'!P413*SUM($AA$16:$AE$16)/5,IF(AND($M$1=2009,'Calculation sheet'!$AQ413="1999-2012"),'Result 2005-2012'!P413*SUM($AB$16:$AE$16)/4,IF(AND($M$1=2010,'Calculation sheet'!$AQ413="1999-2012"),'Result 2005-2012'!P413*SUM($AC$16:$AE$16)/3,IF(AND($M$1=2011,'Calculation sheet'!$AQ413="1999-2012"),'Result 2005-2012'!P413*SUM($AD$16:$AE$16)/2,IF(AND($M$1=2012,'Calculation sheet'!$AQ413="1999-2012"),'Result 2005-2012'!P413*$AE$16,""))))))))))))))))</f>
        <v/>
      </c>
      <c r="Q413" s="12" t="str">
        <f t="shared" si="21"/>
        <v/>
      </c>
      <c r="R413" s="14" t="str">
        <f t="shared" si="22"/>
        <v/>
      </c>
    </row>
    <row r="414" spans="1:18" x14ac:dyDescent="0.3">
      <c r="A414" s="4" t="str">
        <f>IF('Input data'!A429="","",'Input data'!A429)</f>
        <v/>
      </c>
      <c r="B414" s="4" t="str">
        <f>IF('Input data'!B429="","",'Input data'!B429)</f>
        <v/>
      </c>
      <c r="C414" s="4" t="str">
        <f>IF('Input data'!C429="","",'Input data'!C429)</f>
        <v/>
      </c>
      <c r="D414" s="4" t="str">
        <f>IF('Input data'!D429="","",'Input data'!D429)</f>
        <v/>
      </c>
      <c r="E414" s="4" t="str">
        <f>IF('Input data'!E429="","",'Input data'!E429)</f>
        <v/>
      </c>
      <c r="F414" s="4" t="str">
        <f>IF('Input data'!F429="","",'Input data'!F429)</f>
        <v/>
      </c>
      <c r="G414" s="4">
        <f>IF('Input data'!G429="","",'Input data'!G429)</f>
        <v>0</v>
      </c>
      <c r="H414" s="4" t="str">
        <f>IF('Input data'!H429&gt;0.5,'Input data'!H429,"")</f>
        <v/>
      </c>
      <c r="I414" s="4" t="str">
        <f>IF('Input data'!I429="","",'Input data'!I429)</f>
        <v/>
      </c>
      <c r="J414" s="12" t="str">
        <f>IF('Result 2005-2012'!$R414="","",IF($M$1=2005,'Result 2005-2012'!J414,IF(AND($M$1=2006,'Calculation sheet'!$AQ414="2005-2012"),'Result 2005-2012'!J414*SUM($Y$7:$AE$7)/7,IF(AND($M$1=2007,'Calculation sheet'!$AQ414="2005-2012"),'Result 2005-2012'!J414*SUM($Z$7:$AE$7)/6,IF(AND($M$1=2008,'Calculation sheet'!$AQ414="2005-2012"),'Result 2005-2012'!J414*SUM($AA$7:$AE$7)/5,IF(AND($M$1=2009,'Calculation sheet'!$AQ414="2005-2012"),'Result 2005-2012'!J414*SUM($AB$7:$AE$7)/4,IF(AND($M$1=2010,'Calculation sheet'!$AQ414="2005-2012"),'Result 2005-2012'!J414*SUM($AC$7:$AE$7)/3,IF(AND($M$1=2011,'Calculation sheet'!$AQ414="2005-2012"),'Result 2005-2012'!J414*SUM($AD$7:$AE$7)/2,IF(AND($M$1=2012,'Calculation sheet'!$AQ414="2005-2012"),'Result 2005-2012'!J414*$AE$7,IF(AND($M$1=2006,'Calculation sheet'!$AQ414="1999-2012"),'Result 2005-2012'!J414*SUM($Y$16:$AE$16)/7,IF(AND($M$1=2007,'Calculation sheet'!$AQ414="1999-2012"),'Result 2005-2012'!J414*SUM($Z$16:$AE$16)/6,IF(AND($M$1=2008,'Calculation sheet'!$AQ414="1999-2012"),'Result 2005-2012'!J414*SUM($AA$16:$AE$16)/5,IF(AND($M$1=2009,'Calculation sheet'!$AQ414="1999-2012"),'Result 2005-2012'!J414*SUM($AB$16:$AE$16)/4,IF(AND($M$1=2010,'Calculation sheet'!$AQ414="1999-2012"),'Result 2005-2012'!J414*SUM($AC$16:$AE$16)/3,IF(AND($M$1=2011,'Calculation sheet'!$AQ414="1999-2012"),'Result 2005-2012'!J414*SUM($AD$16:$AE$16)/2,IF(AND($M$1=2012,'Calculation sheet'!$AQ414="1999-2012"),'Result 2005-2012'!J414*$AE$16,""))))))))))))))))</f>
        <v/>
      </c>
      <c r="K414" s="12" t="str">
        <f>IF('Result 2005-2012'!$R414="","",IF($M$1=2005,'Result 2005-2012'!K414,IF(AND($M$1=2006,'Calculation sheet'!$AQ414="2005-2012"),'Result 2005-2012'!K414*SUM($Y$8:$AE$8)/7,IF(AND($M$1=2007,'Calculation sheet'!$AQ414="2005-2012"),'Result 2005-2012'!K414*SUM($Z$8:$AE$8)/6,IF(AND($M$1=2008,'Calculation sheet'!$AQ414="2005-2012"),'Result 2005-2012'!K414*SUM($AA$8:$AE$8)/5,IF(AND($M$1=2009,'Calculation sheet'!$AQ414="2005-2012"),'Result 2005-2012'!K414*SUM($AB$8:$AE$8)/4,IF(AND($M$1=2010,'Calculation sheet'!$AQ414="2005-2012"),'Result 2005-2012'!K414*SUM($AC$8:$AE$8)/3,IF(AND($M$1=2011,'Calculation sheet'!$AQ414="2005-2012"),'Result 2005-2012'!K414*SUM($AD$8:$AE$8)/2,IF(AND($M$1=2012,'Calculation sheet'!$AQ414="2005-2012"),'Result 2005-2012'!K414*$AE$8,IF(AND($M$1=2006,'Calculation sheet'!$AQ414="1999-2012"),'Result 2005-2012'!K414*SUM($Y$17:$AE$17)/7,IF(AND($M$1=2007,'Calculation sheet'!$AQ414="1999-2012"),'Result 2005-2012'!K414*SUM($Z$17:$AE$17)/6,IF(AND($M$1=2008,'Calculation sheet'!$AQ414="1999-2012"),'Result 2005-2012'!K414*SUM($AA$17:$AE$17)/5,IF(AND($M$1=2009,'Calculation sheet'!$AQ414="1999-2012"),'Result 2005-2012'!K414*SUM($AB$17:$AE$17)/4,IF(AND($M$1=2010,'Calculation sheet'!$AQ414="1999-2012"),'Result 2005-2012'!K414*SUM($AC$17:$AE$17)/3,IF(AND($M$1=2011,'Calculation sheet'!$AQ414="1999-2012"),'Result 2005-2012'!K414*SUM($AD$17:$AE$17)/2,IF(AND($M$1=2012,'Calculation sheet'!$AQ414="1999-2012"),'Result 2005-2012'!K414*$AE$17,""))))))))))))))))</f>
        <v/>
      </c>
      <c r="L414" s="12" t="str">
        <f>IF('Result 2005-2012'!$R414="","",IF($M$1=2005,'Result 2005-2012'!L414,IF(AND($M$1=2006,'Calculation sheet'!$AQ414="2005-2012"),'Result 2005-2012'!L414*SUM($Y$9:$AE$9)/7,IF(AND($M$1=2007,'Calculation sheet'!$AQ414="2005-2012"),'Result 2005-2012'!L414*SUM($Z$9:$AE$9)/6,IF(AND($M$1=2008,'Calculation sheet'!$AQ414="2005-2012"),'Result 2005-2012'!L414*SUM($AA$9:$AE$9)/5,IF(AND($M$1=2009,'Calculation sheet'!$AQ414="2005-2012"),'Result 2005-2012'!L414*SUM($AB$9:$AE$9)/4,IF(AND($M$1=2010,'Calculation sheet'!$AQ414="2005-2012"),'Result 2005-2012'!L414*SUM($AC$9:$AE$9)/3,IF(AND($M$1=2011,'Calculation sheet'!$AQ414="2005-2012"),'Result 2005-2012'!L414*SUM($AD$9:$AE$9)/2,IF(AND($M$1=2012,'Calculation sheet'!$AQ414="2005-2012"),'Result 2005-2012'!L414*$AE$9,IF(AND($M$1=2006,'Calculation sheet'!$AQ414="1999-2012"),'Result 2005-2012'!L414*SUM($Y$18:$AE$18)/7,IF(AND($M$1=2007,'Calculation sheet'!$AQ414="1999-2012"),'Result 2005-2012'!L414*SUM($Z$18:$AE$18)/6,IF(AND($M$1=2008,'Calculation sheet'!$AQ414="1999-2012"),'Result 2005-2012'!L414*SUM($AA$18:$AE$18)/5,IF(AND($M$1=2009,'Calculation sheet'!$AQ414="1999-2012"),'Result 2005-2012'!L414*SUM($AB$18:$AE$18)/4,IF(AND($M$1=2010,'Calculation sheet'!$AQ414="1999-2012"),'Result 2005-2012'!L414*SUM($AC$18:$AE$18)/3,IF(AND($M$1=2011,'Calculation sheet'!$AQ414="1999-2012"),'Result 2005-2012'!L414*SUM($AD$18:$AE$18)/2,IF(AND($M$1=2012,'Calculation sheet'!$AQ414="1999-2012"),'Result 2005-2012'!L414*$AE$18,""))))))))))))))))</f>
        <v/>
      </c>
      <c r="M414" s="12" t="str">
        <f t="shared" si="20"/>
        <v/>
      </c>
      <c r="N414" s="12" t="str">
        <f>IF('Result 2005-2012'!$R414="","",IF($M$1=2005,'Result 2005-2012'!N414,IF(AND($M$1=2006,'Calculation sheet'!$AQ414="2005-2012"),'Result 2005-2012'!N414*SUM($Y$10:$AE$10)/7,IF(AND($M$1=2007,'Calculation sheet'!$AQ414="2005-2012"),'Result 2005-2012'!N414*SUM($Z$10:$AE$10)/6,IF(AND($M$1=2008,'Calculation sheet'!$AQ414="2005-2012"),'Result 2005-2012'!N414*SUM($AA$10:$AE$10)/5,IF(AND($M$1=2009,'Calculation sheet'!$AQ414="2005-2012"),'Result 2005-2012'!N414*SUM($AB$10:$AE$10)/4,IF(AND($M$1=2010,'Calculation sheet'!$AQ414="2005-2012"),'Result 2005-2012'!N414*SUM($AC$10:$AE$10)/3,IF(AND($M$1=2011,'Calculation sheet'!$AQ414="2005-2012"),'Result 2005-2012'!N414*SUM($AD$10:$AE$10)/2,IF(AND($M$1=2012,'Calculation sheet'!$AQ414="2005-2012"),'Result 2005-2012'!N414*$AE$10,IF(AND($M$1=2006,'Calculation sheet'!$AQ414="1999-2012"),'Result 2005-2012'!N414*SUM($Y$16:$AE$16)/7,IF(AND($M$1=2007,'Calculation sheet'!$AQ414="1999-2012"),'Result 2005-2012'!N414*SUM($Z$16:$AE$16)/6,IF(AND($M$1=2008,'Calculation sheet'!$AQ414="1999-2012"),'Result 2005-2012'!N414*SUM($AA$16:$AE$16)/5,IF(AND($M$1=2009,'Calculation sheet'!$AQ414="1999-2012"),'Result 2005-2012'!N414*SUM($AB$16:$AE$16)/4,IF(AND($M$1=2010,'Calculation sheet'!$AQ414="1999-2012"),'Result 2005-2012'!N414*SUM($AC$16:$AE$16)/3,IF(AND($M$1=2011,'Calculation sheet'!$AQ414="1999-2012"),'Result 2005-2012'!N414*SUM($AD$16:$AE$16)/2,IF(AND($M$1=2012,'Calculation sheet'!$AQ414="1999-2012"),'Result 2005-2012'!N414*$AE$16,""))))))))))))))))</f>
        <v/>
      </c>
      <c r="O414" s="12" t="str">
        <f>IF('Result 2005-2012'!$R414="","",IF($M$1=2005,'Result 2005-2012'!O414,IF(AND($M$1=2006,'Calculation sheet'!$AQ414="2005-2012"),'Result 2005-2012'!O414*SUM($Y$10:$AE$10)/7,IF(AND($M$1=2007,'Calculation sheet'!$AQ414="2005-2012"),'Result 2005-2012'!O414*SUM($Z$10:$AE$10)/6,IF(AND($M$1=2008,'Calculation sheet'!$AQ414="2005-2012"),'Result 2005-2012'!O414*SUM($AA$10:$AE$10)/5,IF(AND($M$1=2009,'Calculation sheet'!$AQ414="2005-2012"),'Result 2005-2012'!O414*SUM($AB$10:$AE$10)/4,IF(AND($M$1=2010,'Calculation sheet'!$AQ414="2005-2012"),'Result 2005-2012'!O414*SUM($AC$10:$AE$10)/3,IF(AND($M$1=2011,'Calculation sheet'!$AQ414="2005-2012"),'Result 2005-2012'!O414*SUM($AD$10:$AE$10)/2,IF(AND($M$1=2012,'Calculation sheet'!$AQ414="2005-2012"),'Result 2005-2012'!O414*$AE$10,IF(AND($M$1=2006,'Calculation sheet'!$AQ414="1999-2012"),'Result 2005-2012'!O414*SUM($Y$16:$AE$16)/7,IF(AND($M$1=2007,'Calculation sheet'!$AQ414="1999-2012"),'Result 2005-2012'!O414*SUM($Z$16:$AE$16)/6,IF(AND($M$1=2008,'Calculation sheet'!$AQ414="1999-2012"),'Result 2005-2012'!O414*SUM($AA$16:$AE$16)/5,IF(AND($M$1=2009,'Calculation sheet'!$AQ414="1999-2012"),'Result 2005-2012'!O414*SUM($AB$16:$AE$16)/4,IF(AND($M$1=2010,'Calculation sheet'!$AQ414="1999-2012"),'Result 2005-2012'!O414*SUM($AC$16:$AE$16)/3,IF(AND($M$1=2011,'Calculation sheet'!$AQ414="1999-2012"),'Result 2005-2012'!O414*SUM($AD$16:$AE$16)/2,IF(AND($M$1=2012,'Calculation sheet'!$AQ414="1999-2012"),'Result 2005-2012'!O414*$AE$16,""))))))))))))))))</f>
        <v/>
      </c>
      <c r="P414" s="12" t="str">
        <f>IF('Result 2005-2012'!$R414="","",IF($M$1=2005,'Result 2005-2012'!P414,IF(AND($M$1=2006,'Calculation sheet'!$AQ414="2005-2012"),'Result 2005-2012'!P414*SUM($Y$11:$AE$11)/7,IF(AND($M$1=2007,'Calculation sheet'!$AQ414="2005-2012"),'Result 2005-2012'!P414*SUM($Z$11:$AE$11)/6,IF(AND($M$1=2008,'Calculation sheet'!$AQ414="2005-2012"),'Result 2005-2012'!P414*SUM($AA$11:$AE$11)/5,IF(AND($M$1=2009,'Calculation sheet'!$AQ414="2005-2012"),'Result 2005-2012'!P414*SUM($AB$11:$AE$11)/4,IF(AND($M$1=2010,'Calculation sheet'!$AQ414="2005-2012"),'Result 2005-2012'!P414*SUM($AC$11:$AE$11)/3,IF(AND($M$1=2011,'Calculation sheet'!$AQ414="2005-2012"),'Result 2005-2012'!P414*SUM($AD$11:$AE$11)/2,IF(AND($M$1=2012,'Calculation sheet'!$AQ414="2005-2012"),'Result 2005-2012'!P414*$AE$11,IF(AND($M$1=2006,'Calculation sheet'!$AQ414="1999-2012"),'Result 2005-2012'!P414*SUM($Y$16:$AE$16)/7,IF(AND($M$1=2007,'Calculation sheet'!$AQ414="1999-2012"),'Result 2005-2012'!P414*SUM($Z$16:$AE$16)/6,IF(AND($M$1=2008,'Calculation sheet'!$AQ414="1999-2012"),'Result 2005-2012'!P414*SUM($AA$16:$AE$16)/5,IF(AND($M$1=2009,'Calculation sheet'!$AQ414="1999-2012"),'Result 2005-2012'!P414*SUM($AB$16:$AE$16)/4,IF(AND($M$1=2010,'Calculation sheet'!$AQ414="1999-2012"),'Result 2005-2012'!P414*SUM($AC$16:$AE$16)/3,IF(AND($M$1=2011,'Calculation sheet'!$AQ414="1999-2012"),'Result 2005-2012'!P414*SUM($AD$16:$AE$16)/2,IF(AND($M$1=2012,'Calculation sheet'!$AQ414="1999-2012"),'Result 2005-2012'!P414*$AE$16,""))))))))))))))))</f>
        <v/>
      </c>
      <c r="Q414" s="12" t="str">
        <f t="shared" si="21"/>
        <v/>
      </c>
      <c r="R414" s="14" t="str">
        <f t="shared" si="22"/>
        <v/>
      </c>
    </row>
    <row r="415" spans="1:18" x14ac:dyDescent="0.3">
      <c r="A415" s="4" t="str">
        <f>IF('Input data'!A430="","",'Input data'!A430)</f>
        <v/>
      </c>
      <c r="B415" s="4" t="str">
        <f>IF('Input data'!B430="","",'Input data'!B430)</f>
        <v/>
      </c>
      <c r="C415" s="4" t="str">
        <f>IF('Input data'!C430="","",'Input data'!C430)</f>
        <v/>
      </c>
      <c r="D415" s="4" t="str">
        <f>IF('Input data'!D430="","",'Input data'!D430)</f>
        <v/>
      </c>
      <c r="E415" s="4" t="str">
        <f>IF('Input data'!E430="","",'Input data'!E430)</f>
        <v/>
      </c>
      <c r="F415" s="4" t="str">
        <f>IF('Input data'!F430="","",'Input data'!F430)</f>
        <v/>
      </c>
      <c r="G415" s="4">
        <f>IF('Input data'!G430="","",'Input data'!G430)</f>
        <v>0</v>
      </c>
      <c r="H415" s="4" t="str">
        <f>IF('Input data'!H430&gt;0.5,'Input data'!H430,"")</f>
        <v/>
      </c>
      <c r="I415" s="4" t="str">
        <f>IF('Input data'!I430="","",'Input data'!I430)</f>
        <v/>
      </c>
      <c r="J415" s="12" t="str">
        <f>IF('Result 2005-2012'!$R415="","",IF($M$1=2005,'Result 2005-2012'!J415,IF(AND($M$1=2006,'Calculation sheet'!$AQ415="2005-2012"),'Result 2005-2012'!J415*SUM($Y$7:$AE$7)/7,IF(AND($M$1=2007,'Calculation sheet'!$AQ415="2005-2012"),'Result 2005-2012'!J415*SUM($Z$7:$AE$7)/6,IF(AND($M$1=2008,'Calculation sheet'!$AQ415="2005-2012"),'Result 2005-2012'!J415*SUM($AA$7:$AE$7)/5,IF(AND($M$1=2009,'Calculation sheet'!$AQ415="2005-2012"),'Result 2005-2012'!J415*SUM($AB$7:$AE$7)/4,IF(AND($M$1=2010,'Calculation sheet'!$AQ415="2005-2012"),'Result 2005-2012'!J415*SUM($AC$7:$AE$7)/3,IF(AND($M$1=2011,'Calculation sheet'!$AQ415="2005-2012"),'Result 2005-2012'!J415*SUM($AD$7:$AE$7)/2,IF(AND($M$1=2012,'Calculation sheet'!$AQ415="2005-2012"),'Result 2005-2012'!J415*$AE$7,IF(AND($M$1=2006,'Calculation sheet'!$AQ415="1999-2012"),'Result 2005-2012'!J415*SUM($Y$16:$AE$16)/7,IF(AND($M$1=2007,'Calculation sheet'!$AQ415="1999-2012"),'Result 2005-2012'!J415*SUM($Z$16:$AE$16)/6,IF(AND($M$1=2008,'Calculation sheet'!$AQ415="1999-2012"),'Result 2005-2012'!J415*SUM($AA$16:$AE$16)/5,IF(AND($M$1=2009,'Calculation sheet'!$AQ415="1999-2012"),'Result 2005-2012'!J415*SUM($AB$16:$AE$16)/4,IF(AND($M$1=2010,'Calculation sheet'!$AQ415="1999-2012"),'Result 2005-2012'!J415*SUM($AC$16:$AE$16)/3,IF(AND($M$1=2011,'Calculation sheet'!$AQ415="1999-2012"),'Result 2005-2012'!J415*SUM($AD$16:$AE$16)/2,IF(AND($M$1=2012,'Calculation sheet'!$AQ415="1999-2012"),'Result 2005-2012'!J415*$AE$16,""))))))))))))))))</f>
        <v/>
      </c>
      <c r="K415" s="12" t="str">
        <f>IF('Result 2005-2012'!$R415="","",IF($M$1=2005,'Result 2005-2012'!K415,IF(AND($M$1=2006,'Calculation sheet'!$AQ415="2005-2012"),'Result 2005-2012'!K415*SUM($Y$8:$AE$8)/7,IF(AND($M$1=2007,'Calculation sheet'!$AQ415="2005-2012"),'Result 2005-2012'!K415*SUM($Z$8:$AE$8)/6,IF(AND($M$1=2008,'Calculation sheet'!$AQ415="2005-2012"),'Result 2005-2012'!K415*SUM($AA$8:$AE$8)/5,IF(AND($M$1=2009,'Calculation sheet'!$AQ415="2005-2012"),'Result 2005-2012'!K415*SUM($AB$8:$AE$8)/4,IF(AND($M$1=2010,'Calculation sheet'!$AQ415="2005-2012"),'Result 2005-2012'!K415*SUM($AC$8:$AE$8)/3,IF(AND($M$1=2011,'Calculation sheet'!$AQ415="2005-2012"),'Result 2005-2012'!K415*SUM($AD$8:$AE$8)/2,IF(AND($M$1=2012,'Calculation sheet'!$AQ415="2005-2012"),'Result 2005-2012'!K415*$AE$8,IF(AND($M$1=2006,'Calculation sheet'!$AQ415="1999-2012"),'Result 2005-2012'!K415*SUM($Y$17:$AE$17)/7,IF(AND($M$1=2007,'Calculation sheet'!$AQ415="1999-2012"),'Result 2005-2012'!K415*SUM($Z$17:$AE$17)/6,IF(AND($M$1=2008,'Calculation sheet'!$AQ415="1999-2012"),'Result 2005-2012'!K415*SUM($AA$17:$AE$17)/5,IF(AND($M$1=2009,'Calculation sheet'!$AQ415="1999-2012"),'Result 2005-2012'!K415*SUM($AB$17:$AE$17)/4,IF(AND($M$1=2010,'Calculation sheet'!$AQ415="1999-2012"),'Result 2005-2012'!K415*SUM($AC$17:$AE$17)/3,IF(AND($M$1=2011,'Calculation sheet'!$AQ415="1999-2012"),'Result 2005-2012'!K415*SUM($AD$17:$AE$17)/2,IF(AND($M$1=2012,'Calculation sheet'!$AQ415="1999-2012"),'Result 2005-2012'!K415*$AE$17,""))))))))))))))))</f>
        <v/>
      </c>
      <c r="L415" s="12" t="str">
        <f>IF('Result 2005-2012'!$R415="","",IF($M$1=2005,'Result 2005-2012'!L415,IF(AND($M$1=2006,'Calculation sheet'!$AQ415="2005-2012"),'Result 2005-2012'!L415*SUM($Y$9:$AE$9)/7,IF(AND($M$1=2007,'Calculation sheet'!$AQ415="2005-2012"),'Result 2005-2012'!L415*SUM($Z$9:$AE$9)/6,IF(AND($M$1=2008,'Calculation sheet'!$AQ415="2005-2012"),'Result 2005-2012'!L415*SUM($AA$9:$AE$9)/5,IF(AND($M$1=2009,'Calculation sheet'!$AQ415="2005-2012"),'Result 2005-2012'!L415*SUM($AB$9:$AE$9)/4,IF(AND($M$1=2010,'Calculation sheet'!$AQ415="2005-2012"),'Result 2005-2012'!L415*SUM($AC$9:$AE$9)/3,IF(AND($M$1=2011,'Calculation sheet'!$AQ415="2005-2012"),'Result 2005-2012'!L415*SUM($AD$9:$AE$9)/2,IF(AND($M$1=2012,'Calculation sheet'!$AQ415="2005-2012"),'Result 2005-2012'!L415*$AE$9,IF(AND($M$1=2006,'Calculation sheet'!$AQ415="1999-2012"),'Result 2005-2012'!L415*SUM($Y$18:$AE$18)/7,IF(AND($M$1=2007,'Calculation sheet'!$AQ415="1999-2012"),'Result 2005-2012'!L415*SUM($Z$18:$AE$18)/6,IF(AND($M$1=2008,'Calculation sheet'!$AQ415="1999-2012"),'Result 2005-2012'!L415*SUM($AA$18:$AE$18)/5,IF(AND($M$1=2009,'Calculation sheet'!$AQ415="1999-2012"),'Result 2005-2012'!L415*SUM($AB$18:$AE$18)/4,IF(AND($M$1=2010,'Calculation sheet'!$AQ415="1999-2012"),'Result 2005-2012'!L415*SUM($AC$18:$AE$18)/3,IF(AND($M$1=2011,'Calculation sheet'!$AQ415="1999-2012"),'Result 2005-2012'!L415*SUM($AD$18:$AE$18)/2,IF(AND($M$1=2012,'Calculation sheet'!$AQ415="1999-2012"),'Result 2005-2012'!L415*$AE$18,""))))))))))))))))</f>
        <v/>
      </c>
      <c r="M415" s="12" t="str">
        <f t="shared" si="20"/>
        <v/>
      </c>
      <c r="N415" s="12" t="str">
        <f>IF('Result 2005-2012'!$R415="","",IF($M$1=2005,'Result 2005-2012'!N415,IF(AND($M$1=2006,'Calculation sheet'!$AQ415="2005-2012"),'Result 2005-2012'!N415*SUM($Y$10:$AE$10)/7,IF(AND($M$1=2007,'Calculation sheet'!$AQ415="2005-2012"),'Result 2005-2012'!N415*SUM($Z$10:$AE$10)/6,IF(AND($M$1=2008,'Calculation sheet'!$AQ415="2005-2012"),'Result 2005-2012'!N415*SUM($AA$10:$AE$10)/5,IF(AND($M$1=2009,'Calculation sheet'!$AQ415="2005-2012"),'Result 2005-2012'!N415*SUM($AB$10:$AE$10)/4,IF(AND($M$1=2010,'Calculation sheet'!$AQ415="2005-2012"),'Result 2005-2012'!N415*SUM($AC$10:$AE$10)/3,IF(AND($M$1=2011,'Calculation sheet'!$AQ415="2005-2012"),'Result 2005-2012'!N415*SUM($AD$10:$AE$10)/2,IF(AND($M$1=2012,'Calculation sheet'!$AQ415="2005-2012"),'Result 2005-2012'!N415*$AE$10,IF(AND($M$1=2006,'Calculation sheet'!$AQ415="1999-2012"),'Result 2005-2012'!N415*SUM($Y$16:$AE$16)/7,IF(AND($M$1=2007,'Calculation sheet'!$AQ415="1999-2012"),'Result 2005-2012'!N415*SUM($Z$16:$AE$16)/6,IF(AND($M$1=2008,'Calculation sheet'!$AQ415="1999-2012"),'Result 2005-2012'!N415*SUM($AA$16:$AE$16)/5,IF(AND($M$1=2009,'Calculation sheet'!$AQ415="1999-2012"),'Result 2005-2012'!N415*SUM($AB$16:$AE$16)/4,IF(AND($M$1=2010,'Calculation sheet'!$AQ415="1999-2012"),'Result 2005-2012'!N415*SUM($AC$16:$AE$16)/3,IF(AND($M$1=2011,'Calculation sheet'!$AQ415="1999-2012"),'Result 2005-2012'!N415*SUM($AD$16:$AE$16)/2,IF(AND($M$1=2012,'Calculation sheet'!$AQ415="1999-2012"),'Result 2005-2012'!N415*$AE$16,""))))))))))))))))</f>
        <v/>
      </c>
      <c r="O415" s="12" t="str">
        <f>IF('Result 2005-2012'!$R415="","",IF($M$1=2005,'Result 2005-2012'!O415,IF(AND($M$1=2006,'Calculation sheet'!$AQ415="2005-2012"),'Result 2005-2012'!O415*SUM($Y$10:$AE$10)/7,IF(AND($M$1=2007,'Calculation sheet'!$AQ415="2005-2012"),'Result 2005-2012'!O415*SUM($Z$10:$AE$10)/6,IF(AND($M$1=2008,'Calculation sheet'!$AQ415="2005-2012"),'Result 2005-2012'!O415*SUM($AA$10:$AE$10)/5,IF(AND($M$1=2009,'Calculation sheet'!$AQ415="2005-2012"),'Result 2005-2012'!O415*SUM($AB$10:$AE$10)/4,IF(AND($M$1=2010,'Calculation sheet'!$AQ415="2005-2012"),'Result 2005-2012'!O415*SUM($AC$10:$AE$10)/3,IF(AND($M$1=2011,'Calculation sheet'!$AQ415="2005-2012"),'Result 2005-2012'!O415*SUM($AD$10:$AE$10)/2,IF(AND($M$1=2012,'Calculation sheet'!$AQ415="2005-2012"),'Result 2005-2012'!O415*$AE$10,IF(AND($M$1=2006,'Calculation sheet'!$AQ415="1999-2012"),'Result 2005-2012'!O415*SUM($Y$16:$AE$16)/7,IF(AND($M$1=2007,'Calculation sheet'!$AQ415="1999-2012"),'Result 2005-2012'!O415*SUM($Z$16:$AE$16)/6,IF(AND($M$1=2008,'Calculation sheet'!$AQ415="1999-2012"),'Result 2005-2012'!O415*SUM($AA$16:$AE$16)/5,IF(AND($M$1=2009,'Calculation sheet'!$AQ415="1999-2012"),'Result 2005-2012'!O415*SUM($AB$16:$AE$16)/4,IF(AND($M$1=2010,'Calculation sheet'!$AQ415="1999-2012"),'Result 2005-2012'!O415*SUM($AC$16:$AE$16)/3,IF(AND($M$1=2011,'Calculation sheet'!$AQ415="1999-2012"),'Result 2005-2012'!O415*SUM($AD$16:$AE$16)/2,IF(AND($M$1=2012,'Calculation sheet'!$AQ415="1999-2012"),'Result 2005-2012'!O415*$AE$16,""))))))))))))))))</f>
        <v/>
      </c>
      <c r="P415" s="12" t="str">
        <f>IF('Result 2005-2012'!$R415="","",IF($M$1=2005,'Result 2005-2012'!P415,IF(AND($M$1=2006,'Calculation sheet'!$AQ415="2005-2012"),'Result 2005-2012'!P415*SUM($Y$11:$AE$11)/7,IF(AND($M$1=2007,'Calculation sheet'!$AQ415="2005-2012"),'Result 2005-2012'!P415*SUM($Z$11:$AE$11)/6,IF(AND($M$1=2008,'Calculation sheet'!$AQ415="2005-2012"),'Result 2005-2012'!P415*SUM($AA$11:$AE$11)/5,IF(AND($M$1=2009,'Calculation sheet'!$AQ415="2005-2012"),'Result 2005-2012'!P415*SUM($AB$11:$AE$11)/4,IF(AND($M$1=2010,'Calculation sheet'!$AQ415="2005-2012"),'Result 2005-2012'!P415*SUM($AC$11:$AE$11)/3,IF(AND($M$1=2011,'Calculation sheet'!$AQ415="2005-2012"),'Result 2005-2012'!P415*SUM($AD$11:$AE$11)/2,IF(AND($M$1=2012,'Calculation sheet'!$AQ415="2005-2012"),'Result 2005-2012'!P415*$AE$11,IF(AND($M$1=2006,'Calculation sheet'!$AQ415="1999-2012"),'Result 2005-2012'!P415*SUM($Y$16:$AE$16)/7,IF(AND($M$1=2007,'Calculation sheet'!$AQ415="1999-2012"),'Result 2005-2012'!P415*SUM($Z$16:$AE$16)/6,IF(AND($M$1=2008,'Calculation sheet'!$AQ415="1999-2012"),'Result 2005-2012'!P415*SUM($AA$16:$AE$16)/5,IF(AND($M$1=2009,'Calculation sheet'!$AQ415="1999-2012"),'Result 2005-2012'!P415*SUM($AB$16:$AE$16)/4,IF(AND($M$1=2010,'Calculation sheet'!$AQ415="1999-2012"),'Result 2005-2012'!P415*SUM($AC$16:$AE$16)/3,IF(AND($M$1=2011,'Calculation sheet'!$AQ415="1999-2012"),'Result 2005-2012'!P415*SUM($AD$16:$AE$16)/2,IF(AND($M$1=2012,'Calculation sheet'!$AQ415="1999-2012"),'Result 2005-2012'!P415*$AE$16,""))))))))))))))))</f>
        <v/>
      </c>
      <c r="Q415" s="12" t="str">
        <f t="shared" si="21"/>
        <v/>
      </c>
      <c r="R415" s="14" t="str">
        <f t="shared" si="22"/>
        <v/>
      </c>
    </row>
    <row r="416" spans="1:18" x14ac:dyDescent="0.3">
      <c r="A416" s="4" t="str">
        <f>IF('Input data'!A431="","",'Input data'!A431)</f>
        <v/>
      </c>
      <c r="B416" s="4" t="str">
        <f>IF('Input data'!B431="","",'Input data'!B431)</f>
        <v/>
      </c>
      <c r="C416" s="4" t="str">
        <f>IF('Input data'!C431="","",'Input data'!C431)</f>
        <v/>
      </c>
      <c r="D416" s="4" t="str">
        <f>IF('Input data'!D431="","",'Input data'!D431)</f>
        <v/>
      </c>
      <c r="E416" s="4" t="str">
        <f>IF('Input data'!E431="","",'Input data'!E431)</f>
        <v/>
      </c>
      <c r="F416" s="4" t="str">
        <f>IF('Input data'!F431="","",'Input data'!F431)</f>
        <v/>
      </c>
      <c r="G416" s="4">
        <f>IF('Input data'!G431="","",'Input data'!G431)</f>
        <v>0</v>
      </c>
      <c r="H416" s="4" t="str">
        <f>IF('Input data'!H431&gt;0.5,'Input data'!H431,"")</f>
        <v/>
      </c>
      <c r="I416" s="4" t="str">
        <f>IF('Input data'!I431="","",'Input data'!I431)</f>
        <v/>
      </c>
      <c r="J416" s="12" t="str">
        <f>IF('Result 2005-2012'!$R416="","",IF($M$1=2005,'Result 2005-2012'!J416,IF(AND($M$1=2006,'Calculation sheet'!$AQ416="2005-2012"),'Result 2005-2012'!J416*SUM($Y$7:$AE$7)/7,IF(AND($M$1=2007,'Calculation sheet'!$AQ416="2005-2012"),'Result 2005-2012'!J416*SUM($Z$7:$AE$7)/6,IF(AND($M$1=2008,'Calculation sheet'!$AQ416="2005-2012"),'Result 2005-2012'!J416*SUM($AA$7:$AE$7)/5,IF(AND($M$1=2009,'Calculation sheet'!$AQ416="2005-2012"),'Result 2005-2012'!J416*SUM($AB$7:$AE$7)/4,IF(AND($M$1=2010,'Calculation sheet'!$AQ416="2005-2012"),'Result 2005-2012'!J416*SUM($AC$7:$AE$7)/3,IF(AND($M$1=2011,'Calculation sheet'!$AQ416="2005-2012"),'Result 2005-2012'!J416*SUM($AD$7:$AE$7)/2,IF(AND($M$1=2012,'Calculation sheet'!$AQ416="2005-2012"),'Result 2005-2012'!J416*$AE$7,IF(AND($M$1=2006,'Calculation sheet'!$AQ416="1999-2012"),'Result 2005-2012'!J416*SUM($Y$16:$AE$16)/7,IF(AND($M$1=2007,'Calculation sheet'!$AQ416="1999-2012"),'Result 2005-2012'!J416*SUM($Z$16:$AE$16)/6,IF(AND($M$1=2008,'Calculation sheet'!$AQ416="1999-2012"),'Result 2005-2012'!J416*SUM($AA$16:$AE$16)/5,IF(AND($M$1=2009,'Calculation sheet'!$AQ416="1999-2012"),'Result 2005-2012'!J416*SUM($AB$16:$AE$16)/4,IF(AND($M$1=2010,'Calculation sheet'!$AQ416="1999-2012"),'Result 2005-2012'!J416*SUM($AC$16:$AE$16)/3,IF(AND($M$1=2011,'Calculation sheet'!$AQ416="1999-2012"),'Result 2005-2012'!J416*SUM($AD$16:$AE$16)/2,IF(AND($M$1=2012,'Calculation sheet'!$AQ416="1999-2012"),'Result 2005-2012'!J416*$AE$16,""))))))))))))))))</f>
        <v/>
      </c>
      <c r="K416" s="12" t="str">
        <f>IF('Result 2005-2012'!$R416="","",IF($M$1=2005,'Result 2005-2012'!K416,IF(AND($M$1=2006,'Calculation sheet'!$AQ416="2005-2012"),'Result 2005-2012'!K416*SUM($Y$8:$AE$8)/7,IF(AND($M$1=2007,'Calculation sheet'!$AQ416="2005-2012"),'Result 2005-2012'!K416*SUM($Z$8:$AE$8)/6,IF(AND($M$1=2008,'Calculation sheet'!$AQ416="2005-2012"),'Result 2005-2012'!K416*SUM($AA$8:$AE$8)/5,IF(AND($M$1=2009,'Calculation sheet'!$AQ416="2005-2012"),'Result 2005-2012'!K416*SUM($AB$8:$AE$8)/4,IF(AND($M$1=2010,'Calculation sheet'!$AQ416="2005-2012"),'Result 2005-2012'!K416*SUM($AC$8:$AE$8)/3,IF(AND($M$1=2011,'Calculation sheet'!$AQ416="2005-2012"),'Result 2005-2012'!K416*SUM($AD$8:$AE$8)/2,IF(AND($M$1=2012,'Calculation sheet'!$AQ416="2005-2012"),'Result 2005-2012'!K416*$AE$8,IF(AND($M$1=2006,'Calculation sheet'!$AQ416="1999-2012"),'Result 2005-2012'!K416*SUM($Y$17:$AE$17)/7,IF(AND($M$1=2007,'Calculation sheet'!$AQ416="1999-2012"),'Result 2005-2012'!K416*SUM($Z$17:$AE$17)/6,IF(AND($M$1=2008,'Calculation sheet'!$AQ416="1999-2012"),'Result 2005-2012'!K416*SUM($AA$17:$AE$17)/5,IF(AND($M$1=2009,'Calculation sheet'!$AQ416="1999-2012"),'Result 2005-2012'!K416*SUM($AB$17:$AE$17)/4,IF(AND($M$1=2010,'Calculation sheet'!$AQ416="1999-2012"),'Result 2005-2012'!K416*SUM($AC$17:$AE$17)/3,IF(AND($M$1=2011,'Calculation sheet'!$AQ416="1999-2012"),'Result 2005-2012'!K416*SUM($AD$17:$AE$17)/2,IF(AND($M$1=2012,'Calculation sheet'!$AQ416="1999-2012"),'Result 2005-2012'!K416*$AE$17,""))))))))))))))))</f>
        <v/>
      </c>
      <c r="L416" s="12" t="str">
        <f>IF('Result 2005-2012'!$R416="","",IF($M$1=2005,'Result 2005-2012'!L416,IF(AND($M$1=2006,'Calculation sheet'!$AQ416="2005-2012"),'Result 2005-2012'!L416*SUM($Y$9:$AE$9)/7,IF(AND($M$1=2007,'Calculation sheet'!$AQ416="2005-2012"),'Result 2005-2012'!L416*SUM($Z$9:$AE$9)/6,IF(AND($M$1=2008,'Calculation sheet'!$AQ416="2005-2012"),'Result 2005-2012'!L416*SUM($AA$9:$AE$9)/5,IF(AND($M$1=2009,'Calculation sheet'!$AQ416="2005-2012"),'Result 2005-2012'!L416*SUM($AB$9:$AE$9)/4,IF(AND($M$1=2010,'Calculation sheet'!$AQ416="2005-2012"),'Result 2005-2012'!L416*SUM($AC$9:$AE$9)/3,IF(AND($M$1=2011,'Calculation sheet'!$AQ416="2005-2012"),'Result 2005-2012'!L416*SUM($AD$9:$AE$9)/2,IF(AND($M$1=2012,'Calculation sheet'!$AQ416="2005-2012"),'Result 2005-2012'!L416*$AE$9,IF(AND($M$1=2006,'Calculation sheet'!$AQ416="1999-2012"),'Result 2005-2012'!L416*SUM($Y$18:$AE$18)/7,IF(AND($M$1=2007,'Calculation sheet'!$AQ416="1999-2012"),'Result 2005-2012'!L416*SUM($Z$18:$AE$18)/6,IF(AND($M$1=2008,'Calculation sheet'!$AQ416="1999-2012"),'Result 2005-2012'!L416*SUM($AA$18:$AE$18)/5,IF(AND($M$1=2009,'Calculation sheet'!$AQ416="1999-2012"),'Result 2005-2012'!L416*SUM($AB$18:$AE$18)/4,IF(AND($M$1=2010,'Calculation sheet'!$AQ416="1999-2012"),'Result 2005-2012'!L416*SUM($AC$18:$AE$18)/3,IF(AND($M$1=2011,'Calculation sheet'!$AQ416="1999-2012"),'Result 2005-2012'!L416*SUM($AD$18:$AE$18)/2,IF(AND($M$1=2012,'Calculation sheet'!$AQ416="1999-2012"),'Result 2005-2012'!L416*$AE$18,""))))))))))))))))</f>
        <v/>
      </c>
      <c r="M416" s="12" t="str">
        <f t="shared" si="20"/>
        <v/>
      </c>
      <c r="N416" s="12" t="str">
        <f>IF('Result 2005-2012'!$R416="","",IF($M$1=2005,'Result 2005-2012'!N416,IF(AND($M$1=2006,'Calculation sheet'!$AQ416="2005-2012"),'Result 2005-2012'!N416*SUM($Y$10:$AE$10)/7,IF(AND($M$1=2007,'Calculation sheet'!$AQ416="2005-2012"),'Result 2005-2012'!N416*SUM($Z$10:$AE$10)/6,IF(AND($M$1=2008,'Calculation sheet'!$AQ416="2005-2012"),'Result 2005-2012'!N416*SUM($AA$10:$AE$10)/5,IF(AND($M$1=2009,'Calculation sheet'!$AQ416="2005-2012"),'Result 2005-2012'!N416*SUM($AB$10:$AE$10)/4,IF(AND($M$1=2010,'Calculation sheet'!$AQ416="2005-2012"),'Result 2005-2012'!N416*SUM($AC$10:$AE$10)/3,IF(AND($M$1=2011,'Calculation sheet'!$AQ416="2005-2012"),'Result 2005-2012'!N416*SUM($AD$10:$AE$10)/2,IF(AND($M$1=2012,'Calculation sheet'!$AQ416="2005-2012"),'Result 2005-2012'!N416*$AE$10,IF(AND($M$1=2006,'Calculation sheet'!$AQ416="1999-2012"),'Result 2005-2012'!N416*SUM($Y$16:$AE$16)/7,IF(AND($M$1=2007,'Calculation sheet'!$AQ416="1999-2012"),'Result 2005-2012'!N416*SUM($Z$16:$AE$16)/6,IF(AND($M$1=2008,'Calculation sheet'!$AQ416="1999-2012"),'Result 2005-2012'!N416*SUM($AA$16:$AE$16)/5,IF(AND($M$1=2009,'Calculation sheet'!$AQ416="1999-2012"),'Result 2005-2012'!N416*SUM($AB$16:$AE$16)/4,IF(AND($M$1=2010,'Calculation sheet'!$AQ416="1999-2012"),'Result 2005-2012'!N416*SUM($AC$16:$AE$16)/3,IF(AND($M$1=2011,'Calculation sheet'!$AQ416="1999-2012"),'Result 2005-2012'!N416*SUM($AD$16:$AE$16)/2,IF(AND($M$1=2012,'Calculation sheet'!$AQ416="1999-2012"),'Result 2005-2012'!N416*$AE$16,""))))))))))))))))</f>
        <v/>
      </c>
      <c r="O416" s="12" t="str">
        <f>IF('Result 2005-2012'!$R416="","",IF($M$1=2005,'Result 2005-2012'!O416,IF(AND($M$1=2006,'Calculation sheet'!$AQ416="2005-2012"),'Result 2005-2012'!O416*SUM($Y$10:$AE$10)/7,IF(AND($M$1=2007,'Calculation sheet'!$AQ416="2005-2012"),'Result 2005-2012'!O416*SUM($Z$10:$AE$10)/6,IF(AND($M$1=2008,'Calculation sheet'!$AQ416="2005-2012"),'Result 2005-2012'!O416*SUM($AA$10:$AE$10)/5,IF(AND($M$1=2009,'Calculation sheet'!$AQ416="2005-2012"),'Result 2005-2012'!O416*SUM($AB$10:$AE$10)/4,IF(AND($M$1=2010,'Calculation sheet'!$AQ416="2005-2012"),'Result 2005-2012'!O416*SUM($AC$10:$AE$10)/3,IF(AND($M$1=2011,'Calculation sheet'!$AQ416="2005-2012"),'Result 2005-2012'!O416*SUM($AD$10:$AE$10)/2,IF(AND($M$1=2012,'Calculation sheet'!$AQ416="2005-2012"),'Result 2005-2012'!O416*$AE$10,IF(AND($M$1=2006,'Calculation sheet'!$AQ416="1999-2012"),'Result 2005-2012'!O416*SUM($Y$16:$AE$16)/7,IF(AND($M$1=2007,'Calculation sheet'!$AQ416="1999-2012"),'Result 2005-2012'!O416*SUM($Z$16:$AE$16)/6,IF(AND($M$1=2008,'Calculation sheet'!$AQ416="1999-2012"),'Result 2005-2012'!O416*SUM($AA$16:$AE$16)/5,IF(AND($M$1=2009,'Calculation sheet'!$AQ416="1999-2012"),'Result 2005-2012'!O416*SUM($AB$16:$AE$16)/4,IF(AND($M$1=2010,'Calculation sheet'!$AQ416="1999-2012"),'Result 2005-2012'!O416*SUM($AC$16:$AE$16)/3,IF(AND($M$1=2011,'Calculation sheet'!$AQ416="1999-2012"),'Result 2005-2012'!O416*SUM($AD$16:$AE$16)/2,IF(AND($M$1=2012,'Calculation sheet'!$AQ416="1999-2012"),'Result 2005-2012'!O416*$AE$16,""))))))))))))))))</f>
        <v/>
      </c>
      <c r="P416" s="12" t="str">
        <f>IF('Result 2005-2012'!$R416="","",IF($M$1=2005,'Result 2005-2012'!P416,IF(AND($M$1=2006,'Calculation sheet'!$AQ416="2005-2012"),'Result 2005-2012'!P416*SUM($Y$11:$AE$11)/7,IF(AND($M$1=2007,'Calculation sheet'!$AQ416="2005-2012"),'Result 2005-2012'!P416*SUM($Z$11:$AE$11)/6,IF(AND($M$1=2008,'Calculation sheet'!$AQ416="2005-2012"),'Result 2005-2012'!P416*SUM($AA$11:$AE$11)/5,IF(AND($M$1=2009,'Calculation sheet'!$AQ416="2005-2012"),'Result 2005-2012'!P416*SUM($AB$11:$AE$11)/4,IF(AND($M$1=2010,'Calculation sheet'!$AQ416="2005-2012"),'Result 2005-2012'!P416*SUM($AC$11:$AE$11)/3,IF(AND($M$1=2011,'Calculation sheet'!$AQ416="2005-2012"),'Result 2005-2012'!P416*SUM($AD$11:$AE$11)/2,IF(AND($M$1=2012,'Calculation sheet'!$AQ416="2005-2012"),'Result 2005-2012'!P416*$AE$11,IF(AND($M$1=2006,'Calculation sheet'!$AQ416="1999-2012"),'Result 2005-2012'!P416*SUM($Y$16:$AE$16)/7,IF(AND($M$1=2007,'Calculation sheet'!$AQ416="1999-2012"),'Result 2005-2012'!P416*SUM($Z$16:$AE$16)/6,IF(AND($M$1=2008,'Calculation sheet'!$AQ416="1999-2012"),'Result 2005-2012'!P416*SUM($AA$16:$AE$16)/5,IF(AND($M$1=2009,'Calculation sheet'!$AQ416="1999-2012"),'Result 2005-2012'!P416*SUM($AB$16:$AE$16)/4,IF(AND($M$1=2010,'Calculation sheet'!$AQ416="1999-2012"),'Result 2005-2012'!P416*SUM($AC$16:$AE$16)/3,IF(AND($M$1=2011,'Calculation sheet'!$AQ416="1999-2012"),'Result 2005-2012'!P416*SUM($AD$16:$AE$16)/2,IF(AND($M$1=2012,'Calculation sheet'!$AQ416="1999-2012"),'Result 2005-2012'!P416*$AE$16,""))))))))))))))))</f>
        <v/>
      </c>
      <c r="Q416" s="12" t="str">
        <f t="shared" si="21"/>
        <v/>
      </c>
      <c r="R416" s="14" t="str">
        <f t="shared" si="22"/>
        <v/>
      </c>
    </row>
    <row r="417" spans="1:18" x14ac:dyDescent="0.3">
      <c r="A417" s="4" t="str">
        <f>IF('Input data'!A432="","",'Input data'!A432)</f>
        <v/>
      </c>
      <c r="B417" s="4" t="str">
        <f>IF('Input data'!B432="","",'Input data'!B432)</f>
        <v/>
      </c>
      <c r="C417" s="4" t="str">
        <f>IF('Input data'!C432="","",'Input data'!C432)</f>
        <v/>
      </c>
      <c r="D417" s="4" t="str">
        <f>IF('Input data'!D432="","",'Input data'!D432)</f>
        <v/>
      </c>
      <c r="E417" s="4" t="str">
        <f>IF('Input data'!E432="","",'Input data'!E432)</f>
        <v/>
      </c>
      <c r="F417" s="4" t="str">
        <f>IF('Input data'!F432="","",'Input data'!F432)</f>
        <v/>
      </c>
      <c r="G417" s="4">
        <f>IF('Input data'!G432="","",'Input data'!G432)</f>
        <v>0</v>
      </c>
      <c r="H417" s="4" t="str">
        <f>IF('Input data'!H432&gt;0.5,'Input data'!H432,"")</f>
        <v/>
      </c>
      <c r="I417" s="4" t="str">
        <f>IF('Input data'!I432="","",'Input data'!I432)</f>
        <v/>
      </c>
      <c r="J417" s="12" t="str">
        <f>IF('Result 2005-2012'!$R417="","",IF($M$1=2005,'Result 2005-2012'!J417,IF(AND($M$1=2006,'Calculation sheet'!$AQ417="2005-2012"),'Result 2005-2012'!J417*SUM($Y$7:$AE$7)/7,IF(AND($M$1=2007,'Calculation sheet'!$AQ417="2005-2012"),'Result 2005-2012'!J417*SUM($Z$7:$AE$7)/6,IF(AND($M$1=2008,'Calculation sheet'!$AQ417="2005-2012"),'Result 2005-2012'!J417*SUM($AA$7:$AE$7)/5,IF(AND($M$1=2009,'Calculation sheet'!$AQ417="2005-2012"),'Result 2005-2012'!J417*SUM($AB$7:$AE$7)/4,IF(AND($M$1=2010,'Calculation sheet'!$AQ417="2005-2012"),'Result 2005-2012'!J417*SUM($AC$7:$AE$7)/3,IF(AND($M$1=2011,'Calculation sheet'!$AQ417="2005-2012"),'Result 2005-2012'!J417*SUM($AD$7:$AE$7)/2,IF(AND($M$1=2012,'Calculation sheet'!$AQ417="2005-2012"),'Result 2005-2012'!J417*$AE$7,IF(AND($M$1=2006,'Calculation sheet'!$AQ417="1999-2012"),'Result 2005-2012'!J417*SUM($Y$16:$AE$16)/7,IF(AND($M$1=2007,'Calculation sheet'!$AQ417="1999-2012"),'Result 2005-2012'!J417*SUM($Z$16:$AE$16)/6,IF(AND($M$1=2008,'Calculation sheet'!$AQ417="1999-2012"),'Result 2005-2012'!J417*SUM($AA$16:$AE$16)/5,IF(AND($M$1=2009,'Calculation sheet'!$AQ417="1999-2012"),'Result 2005-2012'!J417*SUM($AB$16:$AE$16)/4,IF(AND($M$1=2010,'Calculation sheet'!$AQ417="1999-2012"),'Result 2005-2012'!J417*SUM($AC$16:$AE$16)/3,IF(AND($M$1=2011,'Calculation sheet'!$AQ417="1999-2012"),'Result 2005-2012'!J417*SUM($AD$16:$AE$16)/2,IF(AND($M$1=2012,'Calculation sheet'!$AQ417="1999-2012"),'Result 2005-2012'!J417*$AE$16,""))))))))))))))))</f>
        <v/>
      </c>
      <c r="K417" s="12" t="str">
        <f>IF('Result 2005-2012'!$R417="","",IF($M$1=2005,'Result 2005-2012'!K417,IF(AND($M$1=2006,'Calculation sheet'!$AQ417="2005-2012"),'Result 2005-2012'!K417*SUM($Y$8:$AE$8)/7,IF(AND($M$1=2007,'Calculation sheet'!$AQ417="2005-2012"),'Result 2005-2012'!K417*SUM($Z$8:$AE$8)/6,IF(AND($M$1=2008,'Calculation sheet'!$AQ417="2005-2012"),'Result 2005-2012'!K417*SUM($AA$8:$AE$8)/5,IF(AND($M$1=2009,'Calculation sheet'!$AQ417="2005-2012"),'Result 2005-2012'!K417*SUM($AB$8:$AE$8)/4,IF(AND($M$1=2010,'Calculation sheet'!$AQ417="2005-2012"),'Result 2005-2012'!K417*SUM($AC$8:$AE$8)/3,IF(AND($M$1=2011,'Calculation sheet'!$AQ417="2005-2012"),'Result 2005-2012'!K417*SUM($AD$8:$AE$8)/2,IF(AND($M$1=2012,'Calculation sheet'!$AQ417="2005-2012"),'Result 2005-2012'!K417*$AE$8,IF(AND($M$1=2006,'Calculation sheet'!$AQ417="1999-2012"),'Result 2005-2012'!K417*SUM($Y$17:$AE$17)/7,IF(AND($M$1=2007,'Calculation sheet'!$AQ417="1999-2012"),'Result 2005-2012'!K417*SUM($Z$17:$AE$17)/6,IF(AND($M$1=2008,'Calculation sheet'!$AQ417="1999-2012"),'Result 2005-2012'!K417*SUM($AA$17:$AE$17)/5,IF(AND($M$1=2009,'Calculation sheet'!$AQ417="1999-2012"),'Result 2005-2012'!K417*SUM($AB$17:$AE$17)/4,IF(AND($M$1=2010,'Calculation sheet'!$AQ417="1999-2012"),'Result 2005-2012'!K417*SUM($AC$17:$AE$17)/3,IF(AND($M$1=2011,'Calculation sheet'!$AQ417="1999-2012"),'Result 2005-2012'!K417*SUM($AD$17:$AE$17)/2,IF(AND($M$1=2012,'Calculation sheet'!$AQ417="1999-2012"),'Result 2005-2012'!K417*$AE$17,""))))))))))))))))</f>
        <v/>
      </c>
      <c r="L417" s="12" t="str">
        <f>IF('Result 2005-2012'!$R417="","",IF($M$1=2005,'Result 2005-2012'!L417,IF(AND($M$1=2006,'Calculation sheet'!$AQ417="2005-2012"),'Result 2005-2012'!L417*SUM($Y$9:$AE$9)/7,IF(AND($M$1=2007,'Calculation sheet'!$AQ417="2005-2012"),'Result 2005-2012'!L417*SUM($Z$9:$AE$9)/6,IF(AND($M$1=2008,'Calculation sheet'!$AQ417="2005-2012"),'Result 2005-2012'!L417*SUM($AA$9:$AE$9)/5,IF(AND($M$1=2009,'Calculation sheet'!$AQ417="2005-2012"),'Result 2005-2012'!L417*SUM($AB$9:$AE$9)/4,IF(AND($M$1=2010,'Calculation sheet'!$AQ417="2005-2012"),'Result 2005-2012'!L417*SUM($AC$9:$AE$9)/3,IF(AND($M$1=2011,'Calculation sheet'!$AQ417="2005-2012"),'Result 2005-2012'!L417*SUM($AD$9:$AE$9)/2,IF(AND($M$1=2012,'Calculation sheet'!$AQ417="2005-2012"),'Result 2005-2012'!L417*$AE$9,IF(AND($M$1=2006,'Calculation sheet'!$AQ417="1999-2012"),'Result 2005-2012'!L417*SUM($Y$18:$AE$18)/7,IF(AND($M$1=2007,'Calculation sheet'!$AQ417="1999-2012"),'Result 2005-2012'!L417*SUM($Z$18:$AE$18)/6,IF(AND($M$1=2008,'Calculation sheet'!$AQ417="1999-2012"),'Result 2005-2012'!L417*SUM($AA$18:$AE$18)/5,IF(AND($M$1=2009,'Calculation sheet'!$AQ417="1999-2012"),'Result 2005-2012'!L417*SUM($AB$18:$AE$18)/4,IF(AND($M$1=2010,'Calculation sheet'!$AQ417="1999-2012"),'Result 2005-2012'!L417*SUM($AC$18:$AE$18)/3,IF(AND($M$1=2011,'Calculation sheet'!$AQ417="1999-2012"),'Result 2005-2012'!L417*SUM($AD$18:$AE$18)/2,IF(AND($M$1=2012,'Calculation sheet'!$AQ417="1999-2012"),'Result 2005-2012'!L417*$AE$18,""))))))))))))))))</f>
        <v/>
      </c>
      <c r="M417" s="12" t="str">
        <f t="shared" si="20"/>
        <v/>
      </c>
      <c r="N417" s="12" t="str">
        <f>IF('Result 2005-2012'!$R417="","",IF($M$1=2005,'Result 2005-2012'!N417,IF(AND($M$1=2006,'Calculation sheet'!$AQ417="2005-2012"),'Result 2005-2012'!N417*SUM($Y$10:$AE$10)/7,IF(AND($M$1=2007,'Calculation sheet'!$AQ417="2005-2012"),'Result 2005-2012'!N417*SUM($Z$10:$AE$10)/6,IF(AND($M$1=2008,'Calculation sheet'!$AQ417="2005-2012"),'Result 2005-2012'!N417*SUM($AA$10:$AE$10)/5,IF(AND($M$1=2009,'Calculation sheet'!$AQ417="2005-2012"),'Result 2005-2012'!N417*SUM($AB$10:$AE$10)/4,IF(AND($M$1=2010,'Calculation sheet'!$AQ417="2005-2012"),'Result 2005-2012'!N417*SUM($AC$10:$AE$10)/3,IF(AND($M$1=2011,'Calculation sheet'!$AQ417="2005-2012"),'Result 2005-2012'!N417*SUM($AD$10:$AE$10)/2,IF(AND($M$1=2012,'Calculation sheet'!$AQ417="2005-2012"),'Result 2005-2012'!N417*$AE$10,IF(AND($M$1=2006,'Calculation sheet'!$AQ417="1999-2012"),'Result 2005-2012'!N417*SUM($Y$16:$AE$16)/7,IF(AND($M$1=2007,'Calculation sheet'!$AQ417="1999-2012"),'Result 2005-2012'!N417*SUM($Z$16:$AE$16)/6,IF(AND($M$1=2008,'Calculation sheet'!$AQ417="1999-2012"),'Result 2005-2012'!N417*SUM($AA$16:$AE$16)/5,IF(AND($M$1=2009,'Calculation sheet'!$AQ417="1999-2012"),'Result 2005-2012'!N417*SUM($AB$16:$AE$16)/4,IF(AND($M$1=2010,'Calculation sheet'!$AQ417="1999-2012"),'Result 2005-2012'!N417*SUM($AC$16:$AE$16)/3,IF(AND($M$1=2011,'Calculation sheet'!$AQ417="1999-2012"),'Result 2005-2012'!N417*SUM($AD$16:$AE$16)/2,IF(AND($M$1=2012,'Calculation sheet'!$AQ417="1999-2012"),'Result 2005-2012'!N417*$AE$16,""))))))))))))))))</f>
        <v/>
      </c>
      <c r="O417" s="12" t="str">
        <f>IF('Result 2005-2012'!$R417="","",IF($M$1=2005,'Result 2005-2012'!O417,IF(AND($M$1=2006,'Calculation sheet'!$AQ417="2005-2012"),'Result 2005-2012'!O417*SUM($Y$10:$AE$10)/7,IF(AND($M$1=2007,'Calculation sheet'!$AQ417="2005-2012"),'Result 2005-2012'!O417*SUM($Z$10:$AE$10)/6,IF(AND($M$1=2008,'Calculation sheet'!$AQ417="2005-2012"),'Result 2005-2012'!O417*SUM($AA$10:$AE$10)/5,IF(AND($M$1=2009,'Calculation sheet'!$AQ417="2005-2012"),'Result 2005-2012'!O417*SUM($AB$10:$AE$10)/4,IF(AND($M$1=2010,'Calculation sheet'!$AQ417="2005-2012"),'Result 2005-2012'!O417*SUM($AC$10:$AE$10)/3,IF(AND($M$1=2011,'Calculation sheet'!$AQ417="2005-2012"),'Result 2005-2012'!O417*SUM($AD$10:$AE$10)/2,IF(AND($M$1=2012,'Calculation sheet'!$AQ417="2005-2012"),'Result 2005-2012'!O417*$AE$10,IF(AND($M$1=2006,'Calculation sheet'!$AQ417="1999-2012"),'Result 2005-2012'!O417*SUM($Y$16:$AE$16)/7,IF(AND($M$1=2007,'Calculation sheet'!$AQ417="1999-2012"),'Result 2005-2012'!O417*SUM($Z$16:$AE$16)/6,IF(AND($M$1=2008,'Calculation sheet'!$AQ417="1999-2012"),'Result 2005-2012'!O417*SUM($AA$16:$AE$16)/5,IF(AND($M$1=2009,'Calculation sheet'!$AQ417="1999-2012"),'Result 2005-2012'!O417*SUM($AB$16:$AE$16)/4,IF(AND($M$1=2010,'Calculation sheet'!$AQ417="1999-2012"),'Result 2005-2012'!O417*SUM($AC$16:$AE$16)/3,IF(AND($M$1=2011,'Calculation sheet'!$AQ417="1999-2012"),'Result 2005-2012'!O417*SUM($AD$16:$AE$16)/2,IF(AND($M$1=2012,'Calculation sheet'!$AQ417="1999-2012"),'Result 2005-2012'!O417*$AE$16,""))))))))))))))))</f>
        <v/>
      </c>
      <c r="P417" s="12" t="str">
        <f>IF('Result 2005-2012'!$R417="","",IF($M$1=2005,'Result 2005-2012'!P417,IF(AND($M$1=2006,'Calculation sheet'!$AQ417="2005-2012"),'Result 2005-2012'!P417*SUM($Y$11:$AE$11)/7,IF(AND($M$1=2007,'Calculation sheet'!$AQ417="2005-2012"),'Result 2005-2012'!P417*SUM($Z$11:$AE$11)/6,IF(AND($M$1=2008,'Calculation sheet'!$AQ417="2005-2012"),'Result 2005-2012'!P417*SUM($AA$11:$AE$11)/5,IF(AND($M$1=2009,'Calculation sheet'!$AQ417="2005-2012"),'Result 2005-2012'!P417*SUM($AB$11:$AE$11)/4,IF(AND($M$1=2010,'Calculation sheet'!$AQ417="2005-2012"),'Result 2005-2012'!P417*SUM($AC$11:$AE$11)/3,IF(AND($M$1=2011,'Calculation sheet'!$AQ417="2005-2012"),'Result 2005-2012'!P417*SUM($AD$11:$AE$11)/2,IF(AND($M$1=2012,'Calculation sheet'!$AQ417="2005-2012"),'Result 2005-2012'!P417*$AE$11,IF(AND($M$1=2006,'Calculation sheet'!$AQ417="1999-2012"),'Result 2005-2012'!P417*SUM($Y$16:$AE$16)/7,IF(AND($M$1=2007,'Calculation sheet'!$AQ417="1999-2012"),'Result 2005-2012'!P417*SUM($Z$16:$AE$16)/6,IF(AND($M$1=2008,'Calculation sheet'!$AQ417="1999-2012"),'Result 2005-2012'!P417*SUM($AA$16:$AE$16)/5,IF(AND($M$1=2009,'Calculation sheet'!$AQ417="1999-2012"),'Result 2005-2012'!P417*SUM($AB$16:$AE$16)/4,IF(AND($M$1=2010,'Calculation sheet'!$AQ417="1999-2012"),'Result 2005-2012'!P417*SUM($AC$16:$AE$16)/3,IF(AND($M$1=2011,'Calculation sheet'!$AQ417="1999-2012"),'Result 2005-2012'!P417*SUM($AD$16:$AE$16)/2,IF(AND($M$1=2012,'Calculation sheet'!$AQ417="1999-2012"),'Result 2005-2012'!P417*$AE$16,""))))))))))))))))</f>
        <v/>
      </c>
      <c r="Q417" s="12" t="str">
        <f t="shared" si="21"/>
        <v/>
      </c>
      <c r="R417" s="14" t="str">
        <f t="shared" si="22"/>
        <v/>
      </c>
    </row>
    <row r="418" spans="1:18" x14ac:dyDescent="0.3">
      <c r="A418" s="4" t="str">
        <f>IF('Input data'!A433="","",'Input data'!A433)</f>
        <v/>
      </c>
      <c r="B418" s="4" t="str">
        <f>IF('Input data'!B433="","",'Input data'!B433)</f>
        <v/>
      </c>
      <c r="C418" s="4" t="str">
        <f>IF('Input data'!C433="","",'Input data'!C433)</f>
        <v/>
      </c>
      <c r="D418" s="4" t="str">
        <f>IF('Input data'!D433="","",'Input data'!D433)</f>
        <v/>
      </c>
      <c r="E418" s="4" t="str">
        <f>IF('Input data'!E433="","",'Input data'!E433)</f>
        <v/>
      </c>
      <c r="F418" s="4" t="str">
        <f>IF('Input data'!F433="","",'Input data'!F433)</f>
        <v/>
      </c>
      <c r="G418" s="4">
        <f>IF('Input data'!G433="","",'Input data'!G433)</f>
        <v>0</v>
      </c>
      <c r="H418" s="4" t="str">
        <f>IF('Input data'!H433&gt;0.5,'Input data'!H433,"")</f>
        <v/>
      </c>
      <c r="I418" s="4" t="str">
        <f>IF('Input data'!I433="","",'Input data'!I433)</f>
        <v/>
      </c>
      <c r="J418" s="12" t="str">
        <f>IF('Result 2005-2012'!$R418="","",IF($M$1=2005,'Result 2005-2012'!J418,IF(AND($M$1=2006,'Calculation sheet'!$AQ418="2005-2012"),'Result 2005-2012'!J418*SUM($Y$7:$AE$7)/7,IF(AND($M$1=2007,'Calculation sheet'!$AQ418="2005-2012"),'Result 2005-2012'!J418*SUM($Z$7:$AE$7)/6,IF(AND($M$1=2008,'Calculation sheet'!$AQ418="2005-2012"),'Result 2005-2012'!J418*SUM($AA$7:$AE$7)/5,IF(AND($M$1=2009,'Calculation sheet'!$AQ418="2005-2012"),'Result 2005-2012'!J418*SUM($AB$7:$AE$7)/4,IF(AND($M$1=2010,'Calculation sheet'!$AQ418="2005-2012"),'Result 2005-2012'!J418*SUM($AC$7:$AE$7)/3,IF(AND($M$1=2011,'Calculation sheet'!$AQ418="2005-2012"),'Result 2005-2012'!J418*SUM($AD$7:$AE$7)/2,IF(AND($M$1=2012,'Calculation sheet'!$AQ418="2005-2012"),'Result 2005-2012'!J418*$AE$7,IF(AND($M$1=2006,'Calculation sheet'!$AQ418="1999-2012"),'Result 2005-2012'!J418*SUM($Y$16:$AE$16)/7,IF(AND($M$1=2007,'Calculation sheet'!$AQ418="1999-2012"),'Result 2005-2012'!J418*SUM($Z$16:$AE$16)/6,IF(AND($M$1=2008,'Calculation sheet'!$AQ418="1999-2012"),'Result 2005-2012'!J418*SUM($AA$16:$AE$16)/5,IF(AND($M$1=2009,'Calculation sheet'!$AQ418="1999-2012"),'Result 2005-2012'!J418*SUM($AB$16:$AE$16)/4,IF(AND($M$1=2010,'Calculation sheet'!$AQ418="1999-2012"),'Result 2005-2012'!J418*SUM($AC$16:$AE$16)/3,IF(AND($M$1=2011,'Calculation sheet'!$AQ418="1999-2012"),'Result 2005-2012'!J418*SUM($AD$16:$AE$16)/2,IF(AND($M$1=2012,'Calculation sheet'!$AQ418="1999-2012"),'Result 2005-2012'!J418*$AE$16,""))))))))))))))))</f>
        <v/>
      </c>
      <c r="K418" s="12" t="str">
        <f>IF('Result 2005-2012'!$R418="","",IF($M$1=2005,'Result 2005-2012'!K418,IF(AND($M$1=2006,'Calculation sheet'!$AQ418="2005-2012"),'Result 2005-2012'!K418*SUM($Y$8:$AE$8)/7,IF(AND($M$1=2007,'Calculation sheet'!$AQ418="2005-2012"),'Result 2005-2012'!K418*SUM($Z$8:$AE$8)/6,IF(AND($M$1=2008,'Calculation sheet'!$AQ418="2005-2012"),'Result 2005-2012'!K418*SUM($AA$8:$AE$8)/5,IF(AND($M$1=2009,'Calculation sheet'!$AQ418="2005-2012"),'Result 2005-2012'!K418*SUM($AB$8:$AE$8)/4,IF(AND($M$1=2010,'Calculation sheet'!$AQ418="2005-2012"),'Result 2005-2012'!K418*SUM($AC$8:$AE$8)/3,IF(AND($M$1=2011,'Calculation sheet'!$AQ418="2005-2012"),'Result 2005-2012'!K418*SUM($AD$8:$AE$8)/2,IF(AND($M$1=2012,'Calculation sheet'!$AQ418="2005-2012"),'Result 2005-2012'!K418*$AE$8,IF(AND($M$1=2006,'Calculation sheet'!$AQ418="1999-2012"),'Result 2005-2012'!K418*SUM($Y$17:$AE$17)/7,IF(AND($M$1=2007,'Calculation sheet'!$AQ418="1999-2012"),'Result 2005-2012'!K418*SUM($Z$17:$AE$17)/6,IF(AND($M$1=2008,'Calculation sheet'!$AQ418="1999-2012"),'Result 2005-2012'!K418*SUM($AA$17:$AE$17)/5,IF(AND($M$1=2009,'Calculation sheet'!$AQ418="1999-2012"),'Result 2005-2012'!K418*SUM($AB$17:$AE$17)/4,IF(AND($M$1=2010,'Calculation sheet'!$AQ418="1999-2012"),'Result 2005-2012'!K418*SUM($AC$17:$AE$17)/3,IF(AND($M$1=2011,'Calculation sheet'!$AQ418="1999-2012"),'Result 2005-2012'!K418*SUM($AD$17:$AE$17)/2,IF(AND($M$1=2012,'Calculation sheet'!$AQ418="1999-2012"),'Result 2005-2012'!K418*$AE$17,""))))))))))))))))</f>
        <v/>
      </c>
      <c r="L418" s="12" t="str">
        <f>IF('Result 2005-2012'!$R418="","",IF($M$1=2005,'Result 2005-2012'!L418,IF(AND($M$1=2006,'Calculation sheet'!$AQ418="2005-2012"),'Result 2005-2012'!L418*SUM($Y$9:$AE$9)/7,IF(AND($M$1=2007,'Calculation sheet'!$AQ418="2005-2012"),'Result 2005-2012'!L418*SUM($Z$9:$AE$9)/6,IF(AND($M$1=2008,'Calculation sheet'!$AQ418="2005-2012"),'Result 2005-2012'!L418*SUM($AA$9:$AE$9)/5,IF(AND($M$1=2009,'Calculation sheet'!$AQ418="2005-2012"),'Result 2005-2012'!L418*SUM($AB$9:$AE$9)/4,IF(AND($M$1=2010,'Calculation sheet'!$AQ418="2005-2012"),'Result 2005-2012'!L418*SUM($AC$9:$AE$9)/3,IF(AND($M$1=2011,'Calculation sheet'!$AQ418="2005-2012"),'Result 2005-2012'!L418*SUM($AD$9:$AE$9)/2,IF(AND($M$1=2012,'Calculation sheet'!$AQ418="2005-2012"),'Result 2005-2012'!L418*$AE$9,IF(AND($M$1=2006,'Calculation sheet'!$AQ418="1999-2012"),'Result 2005-2012'!L418*SUM($Y$18:$AE$18)/7,IF(AND($M$1=2007,'Calculation sheet'!$AQ418="1999-2012"),'Result 2005-2012'!L418*SUM($Z$18:$AE$18)/6,IF(AND($M$1=2008,'Calculation sheet'!$AQ418="1999-2012"),'Result 2005-2012'!L418*SUM($AA$18:$AE$18)/5,IF(AND($M$1=2009,'Calculation sheet'!$AQ418="1999-2012"),'Result 2005-2012'!L418*SUM($AB$18:$AE$18)/4,IF(AND($M$1=2010,'Calculation sheet'!$AQ418="1999-2012"),'Result 2005-2012'!L418*SUM($AC$18:$AE$18)/3,IF(AND($M$1=2011,'Calculation sheet'!$AQ418="1999-2012"),'Result 2005-2012'!L418*SUM($AD$18:$AE$18)/2,IF(AND($M$1=2012,'Calculation sheet'!$AQ418="1999-2012"),'Result 2005-2012'!L418*$AE$18,""))))))))))))))))</f>
        <v/>
      </c>
      <c r="M418" s="12" t="str">
        <f t="shared" si="20"/>
        <v/>
      </c>
      <c r="N418" s="12" t="str">
        <f>IF('Result 2005-2012'!$R418="","",IF($M$1=2005,'Result 2005-2012'!N418,IF(AND($M$1=2006,'Calculation sheet'!$AQ418="2005-2012"),'Result 2005-2012'!N418*SUM($Y$10:$AE$10)/7,IF(AND($M$1=2007,'Calculation sheet'!$AQ418="2005-2012"),'Result 2005-2012'!N418*SUM($Z$10:$AE$10)/6,IF(AND($M$1=2008,'Calculation sheet'!$AQ418="2005-2012"),'Result 2005-2012'!N418*SUM($AA$10:$AE$10)/5,IF(AND($M$1=2009,'Calculation sheet'!$AQ418="2005-2012"),'Result 2005-2012'!N418*SUM($AB$10:$AE$10)/4,IF(AND($M$1=2010,'Calculation sheet'!$AQ418="2005-2012"),'Result 2005-2012'!N418*SUM($AC$10:$AE$10)/3,IF(AND($M$1=2011,'Calculation sheet'!$AQ418="2005-2012"),'Result 2005-2012'!N418*SUM($AD$10:$AE$10)/2,IF(AND($M$1=2012,'Calculation sheet'!$AQ418="2005-2012"),'Result 2005-2012'!N418*$AE$10,IF(AND($M$1=2006,'Calculation sheet'!$AQ418="1999-2012"),'Result 2005-2012'!N418*SUM($Y$16:$AE$16)/7,IF(AND($M$1=2007,'Calculation sheet'!$AQ418="1999-2012"),'Result 2005-2012'!N418*SUM($Z$16:$AE$16)/6,IF(AND($M$1=2008,'Calculation sheet'!$AQ418="1999-2012"),'Result 2005-2012'!N418*SUM($AA$16:$AE$16)/5,IF(AND($M$1=2009,'Calculation sheet'!$AQ418="1999-2012"),'Result 2005-2012'!N418*SUM($AB$16:$AE$16)/4,IF(AND($M$1=2010,'Calculation sheet'!$AQ418="1999-2012"),'Result 2005-2012'!N418*SUM($AC$16:$AE$16)/3,IF(AND($M$1=2011,'Calculation sheet'!$AQ418="1999-2012"),'Result 2005-2012'!N418*SUM($AD$16:$AE$16)/2,IF(AND($M$1=2012,'Calculation sheet'!$AQ418="1999-2012"),'Result 2005-2012'!N418*$AE$16,""))))))))))))))))</f>
        <v/>
      </c>
      <c r="O418" s="12" t="str">
        <f>IF('Result 2005-2012'!$R418="","",IF($M$1=2005,'Result 2005-2012'!O418,IF(AND($M$1=2006,'Calculation sheet'!$AQ418="2005-2012"),'Result 2005-2012'!O418*SUM($Y$10:$AE$10)/7,IF(AND($M$1=2007,'Calculation sheet'!$AQ418="2005-2012"),'Result 2005-2012'!O418*SUM($Z$10:$AE$10)/6,IF(AND($M$1=2008,'Calculation sheet'!$AQ418="2005-2012"),'Result 2005-2012'!O418*SUM($AA$10:$AE$10)/5,IF(AND($M$1=2009,'Calculation sheet'!$AQ418="2005-2012"),'Result 2005-2012'!O418*SUM($AB$10:$AE$10)/4,IF(AND($M$1=2010,'Calculation sheet'!$AQ418="2005-2012"),'Result 2005-2012'!O418*SUM($AC$10:$AE$10)/3,IF(AND($M$1=2011,'Calculation sheet'!$AQ418="2005-2012"),'Result 2005-2012'!O418*SUM($AD$10:$AE$10)/2,IF(AND($M$1=2012,'Calculation sheet'!$AQ418="2005-2012"),'Result 2005-2012'!O418*$AE$10,IF(AND($M$1=2006,'Calculation sheet'!$AQ418="1999-2012"),'Result 2005-2012'!O418*SUM($Y$16:$AE$16)/7,IF(AND($M$1=2007,'Calculation sheet'!$AQ418="1999-2012"),'Result 2005-2012'!O418*SUM($Z$16:$AE$16)/6,IF(AND($M$1=2008,'Calculation sheet'!$AQ418="1999-2012"),'Result 2005-2012'!O418*SUM($AA$16:$AE$16)/5,IF(AND($M$1=2009,'Calculation sheet'!$AQ418="1999-2012"),'Result 2005-2012'!O418*SUM($AB$16:$AE$16)/4,IF(AND($M$1=2010,'Calculation sheet'!$AQ418="1999-2012"),'Result 2005-2012'!O418*SUM($AC$16:$AE$16)/3,IF(AND($M$1=2011,'Calculation sheet'!$AQ418="1999-2012"),'Result 2005-2012'!O418*SUM($AD$16:$AE$16)/2,IF(AND($M$1=2012,'Calculation sheet'!$AQ418="1999-2012"),'Result 2005-2012'!O418*$AE$16,""))))))))))))))))</f>
        <v/>
      </c>
      <c r="P418" s="12" t="str">
        <f>IF('Result 2005-2012'!$R418="","",IF($M$1=2005,'Result 2005-2012'!P418,IF(AND($M$1=2006,'Calculation sheet'!$AQ418="2005-2012"),'Result 2005-2012'!P418*SUM($Y$11:$AE$11)/7,IF(AND($M$1=2007,'Calculation sheet'!$AQ418="2005-2012"),'Result 2005-2012'!P418*SUM($Z$11:$AE$11)/6,IF(AND($M$1=2008,'Calculation sheet'!$AQ418="2005-2012"),'Result 2005-2012'!P418*SUM($AA$11:$AE$11)/5,IF(AND($M$1=2009,'Calculation sheet'!$AQ418="2005-2012"),'Result 2005-2012'!P418*SUM($AB$11:$AE$11)/4,IF(AND($M$1=2010,'Calculation sheet'!$AQ418="2005-2012"),'Result 2005-2012'!P418*SUM($AC$11:$AE$11)/3,IF(AND($M$1=2011,'Calculation sheet'!$AQ418="2005-2012"),'Result 2005-2012'!P418*SUM($AD$11:$AE$11)/2,IF(AND($M$1=2012,'Calculation sheet'!$AQ418="2005-2012"),'Result 2005-2012'!P418*$AE$11,IF(AND($M$1=2006,'Calculation sheet'!$AQ418="1999-2012"),'Result 2005-2012'!P418*SUM($Y$16:$AE$16)/7,IF(AND($M$1=2007,'Calculation sheet'!$AQ418="1999-2012"),'Result 2005-2012'!P418*SUM($Z$16:$AE$16)/6,IF(AND($M$1=2008,'Calculation sheet'!$AQ418="1999-2012"),'Result 2005-2012'!P418*SUM($AA$16:$AE$16)/5,IF(AND($M$1=2009,'Calculation sheet'!$AQ418="1999-2012"),'Result 2005-2012'!P418*SUM($AB$16:$AE$16)/4,IF(AND($M$1=2010,'Calculation sheet'!$AQ418="1999-2012"),'Result 2005-2012'!P418*SUM($AC$16:$AE$16)/3,IF(AND($M$1=2011,'Calculation sheet'!$AQ418="1999-2012"),'Result 2005-2012'!P418*SUM($AD$16:$AE$16)/2,IF(AND($M$1=2012,'Calculation sheet'!$AQ418="1999-2012"),'Result 2005-2012'!P418*$AE$16,""))))))))))))))))</f>
        <v/>
      </c>
      <c r="Q418" s="12" t="str">
        <f t="shared" si="21"/>
        <v/>
      </c>
      <c r="R418" s="14" t="str">
        <f t="shared" si="22"/>
        <v/>
      </c>
    </row>
    <row r="419" spans="1:18" x14ac:dyDescent="0.3">
      <c r="A419" s="4" t="str">
        <f>IF('Input data'!A434="","",'Input data'!A434)</f>
        <v/>
      </c>
      <c r="B419" s="4" t="str">
        <f>IF('Input data'!B434="","",'Input data'!B434)</f>
        <v/>
      </c>
      <c r="C419" s="4" t="str">
        <f>IF('Input data'!C434="","",'Input data'!C434)</f>
        <v/>
      </c>
      <c r="D419" s="4" t="str">
        <f>IF('Input data'!D434="","",'Input data'!D434)</f>
        <v/>
      </c>
      <c r="E419" s="4" t="str">
        <f>IF('Input data'!E434="","",'Input data'!E434)</f>
        <v/>
      </c>
      <c r="F419" s="4" t="str">
        <f>IF('Input data'!F434="","",'Input data'!F434)</f>
        <v/>
      </c>
      <c r="G419" s="4">
        <f>IF('Input data'!G434="","",'Input data'!G434)</f>
        <v>0</v>
      </c>
      <c r="H419" s="4" t="str">
        <f>IF('Input data'!H434&gt;0.5,'Input data'!H434,"")</f>
        <v/>
      </c>
      <c r="I419" s="4" t="str">
        <f>IF('Input data'!I434="","",'Input data'!I434)</f>
        <v/>
      </c>
      <c r="J419" s="12" t="str">
        <f>IF('Result 2005-2012'!$R419="","",IF($M$1=2005,'Result 2005-2012'!J419,IF(AND($M$1=2006,'Calculation sheet'!$AQ419="2005-2012"),'Result 2005-2012'!J419*SUM($Y$7:$AE$7)/7,IF(AND($M$1=2007,'Calculation sheet'!$AQ419="2005-2012"),'Result 2005-2012'!J419*SUM($Z$7:$AE$7)/6,IF(AND($M$1=2008,'Calculation sheet'!$AQ419="2005-2012"),'Result 2005-2012'!J419*SUM($AA$7:$AE$7)/5,IF(AND($M$1=2009,'Calculation sheet'!$AQ419="2005-2012"),'Result 2005-2012'!J419*SUM($AB$7:$AE$7)/4,IF(AND($M$1=2010,'Calculation sheet'!$AQ419="2005-2012"),'Result 2005-2012'!J419*SUM($AC$7:$AE$7)/3,IF(AND($M$1=2011,'Calculation sheet'!$AQ419="2005-2012"),'Result 2005-2012'!J419*SUM($AD$7:$AE$7)/2,IF(AND($M$1=2012,'Calculation sheet'!$AQ419="2005-2012"),'Result 2005-2012'!J419*$AE$7,IF(AND($M$1=2006,'Calculation sheet'!$AQ419="1999-2012"),'Result 2005-2012'!J419*SUM($Y$16:$AE$16)/7,IF(AND($M$1=2007,'Calculation sheet'!$AQ419="1999-2012"),'Result 2005-2012'!J419*SUM($Z$16:$AE$16)/6,IF(AND($M$1=2008,'Calculation sheet'!$AQ419="1999-2012"),'Result 2005-2012'!J419*SUM($AA$16:$AE$16)/5,IF(AND($M$1=2009,'Calculation sheet'!$AQ419="1999-2012"),'Result 2005-2012'!J419*SUM($AB$16:$AE$16)/4,IF(AND($M$1=2010,'Calculation sheet'!$AQ419="1999-2012"),'Result 2005-2012'!J419*SUM($AC$16:$AE$16)/3,IF(AND($M$1=2011,'Calculation sheet'!$AQ419="1999-2012"),'Result 2005-2012'!J419*SUM($AD$16:$AE$16)/2,IF(AND($M$1=2012,'Calculation sheet'!$AQ419="1999-2012"),'Result 2005-2012'!J419*$AE$16,""))))))))))))))))</f>
        <v/>
      </c>
      <c r="K419" s="12" t="str">
        <f>IF('Result 2005-2012'!$R419="","",IF($M$1=2005,'Result 2005-2012'!K419,IF(AND($M$1=2006,'Calculation sheet'!$AQ419="2005-2012"),'Result 2005-2012'!K419*SUM($Y$8:$AE$8)/7,IF(AND($M$1=2007,'Calculation sheet'!$AQ419="2005-2012"),'Result 2005-2012'!K419*SUM($Z$8:$AE$8)/6,IF(AND($M$1=2008,'Calculation sheet'!$AQ419="2005-2012"),'Result 2005-2012'!K419*SUM($AA$8:$AE$8)/5,IF(AND($M$1=2009,'Calculation sheet'!$AQ419="2005-2012"),'Result 2005-2012'!K419*SUM($AB$8:$AE$8)/4,IF(AND($M$1=2010,'Calculation sheet'!$AQ419="2005-2012"),'Result 2005-2012'!K419*SUM($AC$8:$AE$8)/3,IF(AND($M$1=2011,'Calculation sheet'!$AQ419="2005-2012"),'Result 2005-2012'!K419*SUM($AD$8:$AE$8)/2,IF(AND($M$1=2012,'Calculation sheet'!$AQ419="2005-2012"),'Result 2005-2012'!K419*$AE$8,IF(AND($M$1=2006,'Calculation sheet'!$AQ419="1999-2012"),'Result 2005-2012'!K419*SUM($Y$17:$AE$17)/7,IF(AND($M$1=2007,'Calculation sheet'!$AQ419="1999-2012"),'Result 2005-2012'!K419*SUM($Z$17:$AE$17)/6,IF(AND($M$1=2008,'Calculation sheet'!$AQ419="1999-2012"),'Result 2005-2012'!K419*SUM($AA$17:$AE$17)/5,IF(AND($M$1=2009,'Calculation sheet'!$AQ419="1999-2012"),'Result 2005-2012'!K419*SUM($AB$17:$AE$17)/4,IF(AND($M$1=2010,'Calculation sheet'!$AQ419="1999-2012"),'Result 2005-2012'!K419*SUM($AC$17:$AE$17)/3,IF(AND($M$1=2011,'Calculation sheet'!$AQ419="1999-2012"),'Result 2005-2012'!K419*SUM($AD$17:$AE$17)/2,IF(AND($M$1=2012,'Calculation sheet'!$AQ419="1999-2012"),'Result 2005-2012'!K419*$AE$17,""))))))))))))))))</f>
        <v/>
      </c>
      <c r="L419" s="12" t="str">
        <f>IF('Result 2005-2012'!$R419="","",IF($M$1=2005,'Result 2005-2012'!L419,IF(AND($M$1=2006,'Calculation sheet'!$AQ419="2005-2012"),'Result 2005-2012'!L419*SUM($Y$9:$AE$9)/7,IF(AND($M$1=2007,'Calculation sheet'!$AQ419="2005-2012"),'Result 2005-2012'!L419*SUM($Z$9:$AE$9)/6,IF(AND($M$1=2008,'Calculation sheet'!$AQ419="2005-2012"),'Result 2005-2012'!L419*SUM($AA$9:$AE$9)/5,IF(AND($M$1=2009,'Calculation sheet'!$AQ419="2005-2012"),'Result 2005-2012'!L419*SUM($AB$9:$AE$9)/4,IF(AND($M$1=2010,'Calculation sheet'!$AQ419="2005-2012"),'Result 2005-2012'!L419*SUM($AC$9:$AE$9)/3,IF(AND($M$1=2011,'Calculation sheet'!$AQ419="2005-2012"),'Result 2005-2012'!L419*SUM($AD$9:$AE$9)/2,IF(AND($M$1=2012,'Calculation sheet'!$AQ419="2005-2012"),'Result 2005-2012'!L419*$AE$9,IF(AND($M$1=2006,'Calculation sheet'!$AQ419="1999-2012"),'Result 2005-2012'!L419*SUM($Y$18:$AE$18)/7,IF(AND($M$1=2007,'Calculation sheet'!$AQ419="1999-2012"),'Result 2005-2012'!L419*SUM($Z$18:$AE$18)/6,IF(AND($M$1=2008,'Calculation sheet'!$AQ419="1999-2012"),'Result 2005-2012'!L419*SUM($AA$18:$AE$18)/5,IF(AND($M$1=2009,'Calculation sheet'!$AQ419="1999-2012"),'Result 2005-2012'!L419*SUM($AB$18:$AE$18)/4,IF(AND($M$1=2010,'Calculation sheet'!$AQ419="1999-2012"),'Result 2005-2012'!L419*SUM($AC$18:$AE$18)/3,IF(AND($M$1=2011,'Calculation sheet'!$AQ419="1999-2012"),'Result 2005-2012'!L419*SUM($AD$18:$AE$18)/2,IF(AND($M$1=2012,'Calculation sheet'!$AQ419="1999-2012"),'Result 2005-2012'!L419*$AE$18,""))))))))))))))))</f>
        <v/>
      </c>
      <c r="M419" s="12" t="str">
        <f t="shared" si="20"/>
        <v/>
      </c>
      <c r="N419" s="12" t="str">
        <f>IF('Result 2005-2012'!$R419="","",IF($M$1=2005,'Result 2005-2012'!N419,IF(AND($M$1=2006,'Calculation sheet'!$AQ419="2005-2012"),'Result 2005-2012'!N419*SUM($Y$10:$AE$10)/7,IF(AND($M$1=2007,'Calculation sheet'!$AQ419="2005-2012"),'Result 2005-2012'!N419*SUM($Z$10:$AE$10)/6,IF(AND($M$1=2008,'Calculation sheet'!$AQ419="2005-2012"),'Result 2005-2012'!N419*SUM($AA$10:$AE$10)/5,IF(AND($M$1=2009,'Calculation sheet'!$AQ419="2005-2012"),'Result 2005-2012'!N419*SUM($AB$10:$AE$10)/4,IF(AND($M$1=2010,'Calculation sheet'!$AQ419="2005-2012"),'Result 2005-2012'!N419*SUM($AC$10:$AE$10)/3,IF(AND($M$1=2011,'Calculation sheet'!$AQ419="2005-2012"),'Result 2005-2012'!N419*SUM($AD$10:$AE$10)/2,IF(AND($M$1=2012,'Calculation sheet'!$AQ419="2005-2012"),'Result 2005-2012'!N419*$AE$10,IF(AND($M$1=2006,'Calculation sheet'!$AQ419="1999-2012"),'Result 2005-2012'!N419*SUM($Y$16:$AE$16)/7,IF(AND($M$1=2007,'Calculation sheet'!$AQ419="1999-2012"),'Result 2005-2012'!N419*SUM($Z$16:$AE$16)/6,IF(AND($M$1=2008,'Calculation sheet'!$AQ419="1999-2012"),'Result 2005-2012'!N419*SUM($AA$16:$AE$16)/5,IF(AND($M$1=2009,'Calculation sheet'!$AQ419="1999-2012"),'Result 2005-2012'!N419*SUM($AB$16:$AE$16)/4,IF(AND($M$1=2010,'Calculation sheet'!$AQ419="1999-2012"),'Result 2005-2012'!N419*SUM($AC$16:$AE$16)/3,IF(AND($M$1=2011,'Calculation sheet'!$AQ419="1999-2012"),'Result 2005-2012'!N419*SUM($AD$16:$AE$16)/2,IF(AND($M$1=2012,'Calculation sheet'!$AQ419="1999-2012"),'Result 2005-2012'!N419*$AE$16,""))))))))))))))))</f>
        <v/>
      </c>
      <c r="O419" s="12" t="str">
        <f>IF('Result 2005-2012'!$R419="","",IF($M$1=2005,'Result 2005-2012'!O419,IF(AND($M$1=2006,'Calculation sheet'!$AQ419="2005-2012"),'Result 2005-2012'!O419*SUM($Y$10:$AE$10)/7,IF(AND($M$1=2007,'Calculation sheet'!$AQ419="2005-2012"),'Result 2005-2012'!O419*SUM($Z$10:$AE$10)/6,IF(AND($M$1=2008,'Calculation sheet'!$AQ419="2005-2012"),'Result 2005-2012'!O419*SUM($AA$10:$AE$10)/5,IF(AND($M$1=2009,'Calculation sheet'!$AQ419="2005-2012"),'Result 2005-2012'!O419*SUM($AB$10:$AE$10)/4,IF(AND($M$1=2010,'Calculation sheet'!$AQ419="2005-2012"),'Result 2005-2012'!O419*SUM($AC$10:$AE$10)/3,IF(AND($M$1=2011,'Calculation sheet'!$AQ419="2005-2012"),'Result 2005-2012'!O419*SUM($AD$10:$AE$10)/2,IF(AND($M$1=2012,'Calculation sheet'!$AQ419="2005-2012"),'Result 2005-2012'!O419*$AE$10,IF(AND($M$1=2006,'Calculation sheet'!$AQ419="1999-2012"),'Result 2005-2012'!O419*SUM($Y$16:$AE$16)/7,IF(AND($M$1=2007,'Calculation sheet'!$AQ419="1999-2012"),'Result 2005-2012'!O419*SUM($Z$16:$AE$16)/6,IF(AND($M$1=2008,'Calculation sheet'!$AQ419="1999-2012"),'Result 2005-2012'!O419*SUM($AA$16:$AE$16)/5,IF(AND($M$1=2009,'Calculation sheet'!$AQ419="1999-2012"),'Result 2005-2012'!O419*SUM($AB$16:$AE$16)/4,IF(AND($M$1=2010,'Calculation sheet'!$AQ419="1999-2012"),'Result 2005-2012'!O419*SUM($AC$16:$AE$16)/3,IF(AND($M$1=2011,'Calculation sheet'!$AQ419="1999-2012"),'Result 2005-2012'!O419*SUM($AD$16:$AE$16)/2,IF(AND($M$1=2012,'Calculation sheet'!$AQ419="1999-2012"),'Result 2005-2012'!O419*$AE$16,""))))))))))))))))</f>
        <v/>
      </c>
      <c r="P419" s="12" t="str">
        <f>IF('Result 2005-2012'!$R419="","",IF($M$1=2005,'Result 2005-2012'!P419,IF(AND($M$1=2006,'Calculation sheet'!$AQ419="2005-2012"),'Result 2005-2012'!P419*SUM($Y$11:$AE$11)/7,IF(AND($M$1=2007,'Calculation sheet'!$AQ419="2005-2012"),'Result 2005-2012'!P419*SUM($Z$11:$AE$11)/6,IF(AND($M$1=2008,'Calculation sheet'!$AQ419="2005-2012"),'Result 2005-2012'!P419*SUM($AA$11:$AE$11)/5,IF(AND($M$1=2009,'Calculation sheet'!$AQ419="2005-2012"),'Result 2005-2012'!P419*SUM($AB$11:$AE$11)/4,IF(AND($M$1=2010,'Calculation sheet'!$AQ419="2005-2012"),'Result 2005-2012'!P419*SUM($AC$11:$AE$11)/3,IF(AND($M$1=2011,'Calculation sheet'!$AQ419="2005-2012"),'Result 2005-2012'!P419*SUM($AD$11:$AE$11)/2,IF(AND($M$1=2012,'Calculation sheet'!$AQ419="2005-2012"),'Result 2005-2012'!P419*$AE$11,IF(AND($M$1=2006,'Calculation sheet'!$AQ419="1999-2012"),'Result 2005-2012'!P419*SUM($Y$16:$AE$16)/7,IF(AND($M$1=2007,'Calculation sheet'!$AQ419="1999-2012"),'Result 2005-2012'!P419*SUM($Z$16:$AE$16)/6,IF(AND($M$1=2008,'Calculation sheet'!$AQ419="1999-2012"),'Result 2005-2012'!P419*SUM($AA$16:$AE$16)/5,IF(AND($M$1=2009,'Calculation sheet'!$AQ419="1999-2012"),'Result 2005-2012'!P419*SUM($AB$16:$AE$16)/4,IF(AND($M$1=2010,'Calculation sheet'!$AQ419="1999-2012"),'Result 2005-2012'!P419*SUM($AC$16:$AE$16)/3,IF(AND($M$1=2011,'Calculation sheet'!$AQ419="1999-2012"),'Result 2005-2012'!P419*SUM($AD$16:$AE$16)/2,IF(AND($M$1=2012,'Calculation sheet'!$AQ419="1999-2012"),'Result 2005-2012'!P419*$AE$16,""))))))))))))))))</f>
        <v/>
      </c>
      <c r="Q419" s="12" t="str">
        <f t="shared" si="21"/>
        <v/>
      </c>
      <c r="R419" s="14" t="str">
        <f t="shared" si="22"/>
        <v/>
      </c>
    </row>
    <row r="420" spans="1:18" x14ac:dyDescent="0.3">
      <c r="A420" s="4" t="str">
        <f>IF('Input data'!A435="","",'Input data'!A435)</f>
        <v/>
      </c>
      <c r="B420" s="4" t="str">
        <f>IF('Input data'!B435="","",'Input data'!B435)</f>
        <v/>
      </c>
      <c r="C420" s="4" t="str">
        <f>IF('Input data'!C435="","",'Input data'!C435)</f>
        <v/>
      </c>
      <c r="D420" s="4" t="str">
        <f>IF('Input data'!D435="","",'Input data'!D435)</f>
        <v/>
      </c>
      <c r="E420" s="4" t="str">
        <f>IF('Input data'!E435="","",'Input data'!E435)</f>
        <v/>
      </c>
      <c r="F420" s="4" t="str">
        <f>IF('Input data'!F435="","",'Input data'!F435)</f>
        <v/>
      </c>
      <c r="G420" s="4">
        <f>IF('Input data'!G435="","",'Input data'!G435)</f>
        <v>0</v>
      </c>
      <c r="H420" s="4" t="str">
        <f>IF('Input data'!H435&gt;0.5,'Input data'!H435,"")</f>
        <v/>
      </c>
      <c r="I420" s="4" t="str">
        <f>IF('Input data'!I435="","",'Input data'!I435)</f>
        <v/>
      </c>
      <c r="J420" s="12" t="str">
        <f>IF('Result 2005-2012'!$R420="","",IF($M$1=2005,'Result 2005-2012'!J420,IF(AND($M$1=2006,'Calculation sheet'!$AQ420="2005-2012"),'Result 2005-2012'!J420*SUM($Y$7:$AE$7)/7,IF(AND($M$1=2007,'Calculation sheet'!$AQ420="2005-2012"),'Result 2005-2012'!J420*SUM($Z$7:$AE$7)/6,IF(AND($M$1=2008,'Calculation sheet'!$AQ420="2005-2012"),'Result 2005-2012'!J420*SUM($AA$7:$AE$7)/5,IF(AND($M$1=2009,'Calculation sheet'!$AQ420="2005-2012"),'Result 2005-2012'!J420*SUM($AB$7:$AE$7)/4,IF(AND($M$1=2010,'Calculation sheet'!$AQ420="2005-2012"),'Result 2005-2012'!J420*SUM($AC$7:$AE$7)/3,IF(AND($M$1=2011,'Calculation sheet'!$AQ420="2005-2012"),'Result 2005-2012'!J420*SUM($AD$7:$AE$7)/2,IF(AND($M$1=2012,'Calculation sheet'!$AQ420="2005-2012"),'Result 2005-2012'!J420*$AE$7,IF(AND($M$1=2006,'Calculation sheet'!$AQ420="1999-2012"),'Result 2005-2012'!J420*SUM($Y$16:$AE$16)/7,IF(AND($M$1=2007,'Calculation sheet'!$AQ420="1999-2012"),'Result 2005-2012'!J420*SUM($Z$16:$AE$16)/6,IF(AND($M$1=2008,'Calculation sheet'!$AQ420="1999-2012"),'Result 2005-2012'!J420*SUM($AA$16:$AE$16)/5,IF(AND($M$1=2009,'Calculation sheet'!$AQ420="1999-2012"),'Result 2005-2012'!J420*SUM($AB$16:$AE$16)/4,IF(AND($M$1=2010,'Calculation sheet'!$AQ420="1999-2012"),'Result 2005-2012'!J420*SUM($AC$16:$AE$16)/3,IF(AND($M$1=2011,'Calculation sheet'!$AQ420="1999-2012"),'Result 2005-2012'!J420*SUM($AD$16:$AE$16)/2,IF(AND($M$1=2012,'Calculation sheet'!$AQ420="1999-2012"),'Result 2005-2012'!J420*$AE$16,""))))))))))))))))</f>
        <v/>
      </c>
      <c r="K420" s="12" t="str">
        <f>IF('Result 2005-2012'!$R420="","",IF($M$1=2005,'Result 2005-2012'!K420,IF(AND($M$1=2006,'Calculation sheet'!$AQ420="2005-2012"),'Result 2005-2012'!K420*SUM($Y$8:$AE$8)/7,IF(AND($M$1=2007,'Calculation sheet'!$AQ420="2005-2012"),'Result 2005-2012'!K420*SUM($Z$8:$AE$8)/6,IF(AND($M$1=2008,'Calculation sheet'!$AQ420="2005-2012"),'Result 2005-2012'!K420*SUM($AA$8:$AE$8)/5,IF(AND($M$1=2009,'Calculation sheet'!$AQ420="2005-2012"),'Result 2005-2012'!K420*SUM($AB$8:$AE$8)/4,IF(AND($M$1=2010,'Calculation sheet'!$AQ420="2005-2012"),'Result 2005-2012'!K420*SUM($AC$8:$AE$8)/3,IF(AND($M$1=2011,'Calculation sheet'!$AQ420="2005-2012"),'Result 2005-2012'!K420*SUM($AD$8:$AE$8)/2,IF(AND($M$1=2012,'Calculation sheet'!$AQ420="2005-2012"),'Result 2005-2012'!K420*$AE$8,IF(AND($M$1=2006,'Calculation sheet'!$AQ420="1999-2012"),'Result 2005-2012'!K420*SUM($Y$17:$AE$17)/7,IF(AND($M$1=2007,'Calculation sheet'!$AQ420="1999-2012"),'Result 2005-2012'!K420*SUM($Z$17:$AE$17)/6,IF(AND($M$1=2008,'Calculation sheet'!$AQ420="1999-2012"),'Result 2005-2012'!K420*SUM($AA$17:$AE$17)/5,IF(AND($M$1=2009,'Calculation sheet'!$AQ420="1999-2012"),'Result 2005-2012'!K420*SUM($AB$17:$AE$17)/4,IF(AND($M$1=2010,'Calculation sheet'!$AQ420="1999-2012"),'Result 2005-2012'!K420*SUM($AC$17:$AE$17)/3,IF(AND($M$1=2011,'Calculation sheet'!$AQ420="1999-2012"),'Result 2005-2012'!K420*SUM($AD$17:$AE$17)/2,IF(AND($M$1=2012,'Calculation sheet'!$AQ420="1999-2012"),'Result 2005-2012'!K420*$AE$17,""))))))))))))))))</f>
        <v/>
      </c>
      <c r="L420" s="12" t="str">
        <f>IF('Result 2005-2012'!$R420="","",IF($M$1=2005,'Result 2005-2012'!L420,IF(AND($M$1=2006,'Calculation sheet'!$AQ420="2005-2012"),'Result 2005-2012'!L420*SUM($Y$9:$AE$9)/7,IF(AND($M$1=2007,'Calculation sheet'!$AQ420="2005-2012"),'Result 2005-2012'!L420*SUM($Z$9:$AE$9)/6,IF(AND($M$1=2008,'Calculation sheet'!$AQ420="2005-2012"),'Result 2005-2012'!L420*SUM($AA$9:$AE$9)/5,IF(AND($M$1=2009,'Calculation sheet'!$AQ420="2005-2012"),'Result 2005-2012'!L420*SUM($AB$9:$AE$9)/4,IF(AND($M$1=2010,'Calculation sheet'!$AQ420="2005-2012"),'Result 2005-2012'!L420*SUM($AC$9:$AE$9)/3,IF(AND($M$1=2011,'Calculation sheet'!$AQ420="2005-2012"),'Result 2005-2012'!L420*SUM($AD$9:$AE$9)/2,IF(AND($M$1=2012,'Calculation sheet'!$AQ420="2005-2012"),'Result 2005-2012'!L420*$AE$9,IF(AND($M$1=2006,'Calculation sheet'!$AQ420="1999-2012"),'Result 2005-2012'!L420*SUM($Y$18:$AE$18)/7,IF(AND($M$1=2007,'Calculation sheet'!$AQ420="1999-2012"),'Result 2005-2012'!L420*SUM($Z$18:$AE$18)/6,IF(AND($M$1=2008,'Calculation sheet'!$AQ420="1999-2012"),'Result 2005-2012'!L420*SUM($AA$18:$AE$18)/5,IF(AND($M$1=2009,'Calculation sheet'!$AQ420="1999-2012"),'Result 2005-2012'!L420*SUM($AB$18:$AE$18)/4,IF(AND($M$1=2010,'Calculation sheet'!$AQ420="1999-2012"),'Result 2005-2012'!L420*SUM($AC$18:$AE$18)/3,IF(AND($M$1=2011,'Calculation sheet'!$AQ420="1999-2012"),'Result 2005-2012'!L420*SUM($AD$18:$AE$18)/2,IF(AND($M$1=2012,'Calculation sheet'!$AQ420="1999-2012"),'Result 2005-2012'!L420*$AE$18,""))))))))))))))))</f>
        <v/>
      </c>
      <c r="M420" s="12" t="str">
        <f t="shared" si="20"/>
        <v/>
      </c>
      <c r="N420" s="12" t="str">
        <f>IF('Result 2005-2012'!$R420="","",IF($M$1=2005,'Result 2005-2012'!N420,IF(AND($M$1=2006,'Calculation sheet'!$AQ420="2005-2012"),'Result 2005-2012'!N420*SUM($Y$10:$AE$10)/7,IF(AND($M$1=2007,'Calculation sheet'!$AQ420="2005-2012"),'Result 2005-2012'!N420*SUM($Z$10:$AE$10)/6,IF(AND($M$1=2008,'Calculation sheet'!$AQ420="2005-2012"),'Result 2005-2012'!N420*SUM($AA$10:$AE$10)/5,IF(AND($M$1=2009,'Calculation sheet'!$AQ420="2005-2012"),'Result 2005-2012'!N420*SUM($AB$10:$AE$10)/4,IF(AND($M$1=2010,'Calculation sheet'!$AQ420="2005-2012"),'Result 2005-2012'!N420*SUM($AC$10:$AE$10)/3,IF(AND($M$1=2011,'Calculation sheet'!$AQ420="2005-2012"),'Result 2005-2012'!N420*SUM($AD$10:$AE$10)/2,IF(AND($M$1=2012,'Calculation sheet'!$AQ420="2005-2012"),'Result 2005-2012'!N420*$AE$10,IF(AND($M$1=2006,'Calculation sheet'!$AQ420="1999-2012"),'Result 2005-2012'!N420*SUM($Y$16:$AE$16)/7,IF(AND($M$1=2007,'Calculation sheet'!$AQ420="1999-2012"),'Result 2005-2012'!N420*SUM($Z$16:$AE$16)/6,IF(AND($M$1=2008,'Calculation sheet'!$AQ420="1999-2012"),'Result 2005-2012'!N420*SUM($AA$16:$AE$16)/5,IF(AND($M$1=2009,'Calculation sheet'!$AQ420="1999-2012"),'Result 2005-2012'!N420*SUM($AB$16:$AE$16)/4,IF(AND($M$1=2010,'Calculation sheet'!$AQ420="1999-2012"),'Result 2005-2012'!N420*SUM($AC$16:$AE$16)/3,IF(AND($M$1=2011,'Calculation sheet'!$AQ420="1999-2012"),'Result 2005-2012'!N420*SUM($AD$16:$AE$16)/2,IF(AND($M$1=2012,'Calculation sheet'!$AQ420="1999-2012"),'Result 2005-2012'!N420*$AE$16,""))))))))))))))))</f>
        <v/>
      </c>
      <c r="O420" s="12" t="str">
        <f>IF('Result 2005-2012'!$R420="","",IF($M$1=2005,'Result 2005-2012'!O420,IF(AND($M$1=2006,'Calculation sheet'!$AQ420="2005-2012"),'Result 2005-2012'!O420*SUM($Y$10:$AE$10)/7,IF(AND($M$1=2007,'Calculation sheet'!$AQ420="2005-2012"),'Result 2005-2012'!O420*SUM($Z$10:$AE$10)/6,IF(AND($M$1=2008,'Calculation sheet'!$AQ420="2005-2012"),'Result 2005-2012'!O420*SUM($AA$10:$AE$10)/5,IF(AND($M$1=2009,'Calculation sheet'!$AQ420="2005-2012"),'Result 2005-2012'!O420*SUM($AB$10:$AE$10)/4,IF(AND($M$1=2010,'Calculation sheet'!$AQ420="2005-2012"),'Result 2005-2012'!O420*SUM($AC$10:$AE$10)/3,IF(AND($M$1=2011,'Calculation sheet'!$AQ420="2005-2012"),'Result 2005-2012'!O420*SUM($AD$10:$AE$10)/2,IF(AND($M$1=2012,'Calculation sheet'!$AQ420="2005-2012"),'Result 2005-2012'!O420*$AE$10,IF(AND($M$1=2006,'Calculation sheet'!$AQ420="1999-2012"),'Result 2005-2012'!O420*SUM($Y$16:$AE$16)/7,IF(AND($M$1=2007,'Calculation sheet'!$AQ420="1999-2012"),'Result 2005-2012'!O420*SUM($Z$16:$AE$16)/6,IF(AND($M$1=2008,'Calculation sheet'!$AQ420="1999-2012"),'Result 2005-2012'!O420*SUM($AA$16:$AE$16)/5,IF(AND($M$1=2009,'Calculation sheet'!$AQ420="1999-2012"),'Result 2005-2012'!O420*SUM($AB$16:$AE$16)/4,IF(AND($M$1=2010,'Calculation sheet'!$AQ420="1999-2012"),'Result 2005-2012'!O420*SUM($AC$16:$AE$16)/3,IF(AND($M$1=2011,'Calculation sheet'!$AQ420="1999-2012"),'Result 2005-2012'!O420*SUM($AD$16:$AE$16)/2,IF(AND($M$1=2012,'Calculation sheet'!$AQ420="1999-2012"),'Result 2005-2012'!O420*$AE$16,""))))))))))))))))</f>
        <v/>
      </c>
      <c r="P420" s="12" t="str">
        <f>IF('Result 2005-2012'!$R420="","",IF($M$1=2005,'Result 2005-2012'!P420,IF(AND($M$1=2006,'Calculation sheet'!$AQ420="2005-2012"),'Result 2005-2012'!P420*SUM($Y$11:$AE$11)/7,IF(AND($M$1=2007,'Calculation sheet'!$AQ420="2005-2012"),'Result 2005-2012'!P420*SUM($Z$11:$AE$11)/6,IF(AND($M$1=2008,'Calculation sheet'!$AQ420="2005-2012"),'Result 2005-2012'!P420*SUM($AA$11:$AE$11)/5,IF(AND($M$1=2009,'Calculation sheet'!$AQ420="2005-2012"),'Result 2005-2012'!P420*SUM($AB$11:$AE$11)/4,IF(AND($M$1=2010,'Calculation sheet'!$AQ420="2005-2012"),'Result 2005-2012'!P420*SUM($AC$11:$AE$11)/3,IF(AND($M$1=2011,'Calculation sheet'!$AQ420="2005-2012"),'Result 2005-2012'!P420*SUM($AD$11:$AE$11)/2,IF(AND($M$1=2012,'Calculation sheet'!$AQ420="2005-2012"),'Result 2005-2012'!P420*$AE$11,IF(AND($M$1=2006,'Calculation sheet'!$AQ420="1999-2012"),'Result 2005-2012'!P420*SUM($Y$16:$AE$16)/7,IF(AND($M$1=2007,'Calculation sheet'!$AQ420="1999-2012"),'Result 2005-2012'!P420*SUM($Z$16:$AE$16)/6,IF(AND($M$1=2008,'Calculation sheet'!$AQ420="1999-2012"),'Result 2005-2012'!P420*SUM($AA$16:$AE$16)/5,IF(AND($M$1=2009,'Calculation sheet'!$AQ420="1999-2012"),'Result 2005-2012'!P420*SUM($AB$16:$AE$16)/4,IF(AND($M$1=2010,'Calculation sheet'!$AQ420="1999-2012"),'Result 2005-2012'!P420*SUM($AC$16:$AE$16)/3,IF(AND($M$1=2011,'Calculation sheet'!$AQ420="1999-2012"),'Result 2005-2012'!P420*SUM($AD$16:$AE$16)/2,IF(AND($M$1=2012,'Calculation sheet'!$AQ420="1999-2012"),'Result 2005-2012'!P420*$AE$16,""))))))))))))))))</f>
        <v/>
      </c>
      <c r="Q420" s="12" t="str">
        <f t="shared" si="21"/>
        <v/>
      </c>
      <c r="R420" s="14" t="str">
        <f t="shared" si="22"/>
        <v/>
      </c>
    </row>
    <row r="421" spans="1:18" x14ac:dyDescent="0.3">
      <c r="A421" s="4" t="str">
        <f>IF('Input data'!A436="","",'Input data'!A436)</f>
        <v/>
      </c>
      <c r="B421" s="4" t="str">
        <f>IF('Input data'!B436="","",'Input data'!B436)</f>
        <v/>
      </c>
      <c r="C421" s="4" t="str">
        <f>IF('Input data'!C436="","",'Input data'!C436)</f>
        <v/>
      </c>
      <c r="D421" s="4" t="str">
        <f>IF('Input data'!D436="","",'Input data'!D436)</f>
        <v/>
      </c>
      <c r="E421" s="4" t="str">
        <f>IF('Input data'!E436="","",'Input data'!E436)</f>
        <v/>
      </c>
      <c r="F421" s="4" t="str">
        <f>IF('Input data'!F436="","",'Input data'!F436)</f>
        <v/>
      </c>
      <c r="G421" s="4">
        <f>IF('Input data'!G436="","",'Input data'!G436)</f>
        <v>0</v>
      </c>
      <c r="H421" s="4" t="str">
        <f>IF('Input data'!H436&gt;0.5,'Input data'!H436,"")</f>
        <v/>
      </c>
      <c r="I421" s="4" t="str">
        <f>IF('Input data'!I436="","",'Input data'!I436)</f>
        <v/>
      </c>
      <c r="J421" s="12" t="str">
        <f>IF('Result 2005-2012'!$R421="","",IF($M$1=2005,'Result 2005-2012'!J421,IF(AND($M$1=2006,'Calculation sheet'!$AQ421="2005-2012"),'Result 2005-2012'!J421*SUM($Y$7:$AE$7)/7,IF(AND($M$1=2007,'Calculation sheet'!$AQ421="2005-2012"),'Result 2005-2012'!J421*SUM($Z$7:$AE$7)/6,IF(AND($M$1=2008,'Calculation sheet'!$AQ421="2005-2012"),'Result 2005-2012'!J421*SUM($AA$7:$AE$7)/5,IF(AND($M$1=2009,'Calculation sheet'!$AQ421="2005-2012"),'Result 2005-2012'!J421*SUM($AB$7:$AE$7)/4,IF(AND($M$1=2010,'Calculation sheet'!$AQ421="2005-2012"),'Result 2005-2012'!J421*SUM($AC$7:$AE$7)/3,IF(AND($M$1=2011,'Calculation sheet'!$AQ421="2005-2012"),'Result 2005-2012'!J421*SUM($AD$7:$AE$7)/2,IF(AND($M$1=2012,'Calculation sheet'!$AQ421="2005-2012"),'Result 2005-2012'!J421*$AE$7,IF(AND($M$1=2006,'Calculation sheet'!$AQ421="1999-2012"),'Result 2005-2012'!J421*SUM($Y$16:$AE$16)/7,IF(AND($M$1=2007,'Calculation sheet'!$AQ421="1999-2012"),'Result 2005-2012'!J421*SUM($Z$16:$AE$16)/6,IF(AND($M$1=2008,'Calculation sheet'!$AQ421="1999-2012"),'Result 2005-2012'!J421*SUM($AA$16:$AE$16)/5,IF(AND($M$1=2009,'Calculation sheet'!$AQ421="1999-2012"),'Result 2005-2012'!J421*SUM($AB$16:$AE$16)/4,IF(AND($M$1=2010,'Calculation sheet'!$AQ421="1999-2012"),'Result 2005-2012'!J421*SUM($AC$16:$AE$16)/3,IF(AND($M$1=2011,'Calculation sheet'!$AQ421="1999-2012"),'Result 2005-2012'!J421*SUM($AD$16:$AE$16)/2,IF(AND($M$1=2012,'Calculation sheet'!$AQ421="1999-2012"),'Result 2005-2012'!J421*$AE$16,""))))))))))))))))</f>
        <v/>
      </c>
      <c r="K421" s="12" t="str">
        <f>IF('Result 2005-2012'!$R421="","",IF($M$1=2005,'Result 2005-2012'!K421,IF(AND($M$1=2006,'Calculation sheet'!$AQ421="2005-2012"),'Result 2005-2012'!K421*SUM($Y$8:$AE$8)/7,IF(AND($M$1=2007,'Calculation sheet'!$AQ421="2005-2012"),'Result 2005-2012'!K421*SUM($Z$8:$AE$8)/6,IF(AND($M$1=2008,'Calculation sheet'!$AQ421="2005-2012"),'Result 2005-2012'!K421*SUM($AA$8:$AE$8)/5,IF(AND($M$1=2009,'Calculation sheet'!$AQ421="2005-2012"),'Result 2005-2012'!K421*SUM($AB$8:$AE$8)/4,IF(AND($M$1=2010,'Calculation sheet'!$AQ421="2005-2012"),'Result 2005-2012'!K421*SUM($AC$8:$AE$8)/3,IF(AND($M$1=2011,'Calculation sheet'!$AQ421="2005-2012"),'Result 2005-2012'!K421*SUM($AD$8:$AE$8)/2,IF(AND($M$1=2012,'Calculation sheet'!$AQ421="2005-2012"),'Result 2005-2012'!K421*$AE$8,IF(AND($M$1=2006,'Calculation sheet'!$AQ421="1999-2012"),'Result 2005-2012'!K421*SUM($Y$17:$AE$17)/7,IF(AND($M$1=2007,'Calculation sheet'!$AQ421="1999-2012"),'Result 2005-2012'!K421*SUM($Z$17:$AE$17)/6,IF(AND($M$1=2008,'Calculation sheet'!$AQ421="1999-2012"),'Result 2005-2012'!K421*SUM($AA$17:$AE$17)/5,IF(AND($M$1=2009,'Calculation sheet'!$AQ421="1999-2012"),'Result 2005-2012'!K421*SUM($AB$17:$AE$17)/4,IF(AND($M$1=2010,'Calculation sheet'!$AQ421="1999-2012"),'Result 2005-2012'!K421*SUM($AC$17:$AE$17)/3,IF(AND($M$1=2011,'Calculation sheet'!$AQ421="1999-2012"),'Result 2005-2012'!K421*SUM($AD$17:$AE$17)/2,IF(AND($M$1=2012,'Calculation sheet'!$AQ421="1999-2012"),'Result 2005-2012'!K421*$AE$17,""))))))))))))))))</f>
        <v/>
      </c>
      <c r="L421" s="12" t="str">
        <f>IF('Result 2005-2012'!$R421="","",IF($M$1=2005,'Result 2005-2012'!L421,IF(AND($M$1=2006,'Calculation sheet'!$AQ421="2005-2012"),'Result 2005-2012'!L421*SUM($Y$9:$AE$9)/7,IF(AND($M$1=2007,'Calculation sheet'!$AQ421="2005-2012"),'Result 2005-2012'!L421*SUM($Z$9:$AE$9)/6,IF(AND($M$1=2008,'Calculation sheet'!$AQ421="2005-2012"),'Result 2005-2012'!L421*SUM($AA$9:$AE$9)/5,IF(AND($M$1=2009,'Calculation sheet'!$AQ421="2005-2012"),'Result 2005-2012'!L421*SUM($AB$9:$AE$9)/4,IF(AND($M$1=2010,'Calculation sheet'!$AQ421="2005-2012"),'Result 2005-2012'!L421*SUM($AC$9:$AE$9)/3,IF(AND($M$1=2011,'Calculation sheet'!$AQ421="2005-2012"),'Result 2005-2012'!L421*SUM($AD$9:$AE$9)/2,IF(AND($M$1=2012,'Calculation sheet'!$AQ421="2005-2012"),'Result 2005-2012'!L421*$AE$9,IF(AND($M$1=2006,'Calculation sheet'!$AQ421="1999-2012"),'Result 2005-2012'!L421*SUM($Y$18:$AE$18)/7,IF(AND($M$1=2007,'Calculation sheet'!$AQ421="1999-2012"),'Result 2005-2012'!L421*SUM($Z$18:$AE$18)/6,IF(AND($M$1=2008,'Calculation sheet'!$AQ421="1999-2012"),'Result 2005-2012'!L421*SUM($AA$18:$AE$18)/5,IF(AND($M$1=2009,'Calculation sheet'!$AQ421="1999-2012"),'Result 2005-2012'!L421*SUM($AB$18:$AE$18)/4,IF(AND($M$1=2010,'Calculation sheet'!$AQ421="1999-2012"),'Result 2005-2012'!L421*SUM($AC$18:$AE$18)/3,IF(AND($M$1=2011,'Calculation sheet'!$AQ421="1999-2012"),'Result 2005-2012'!L421*SUM($AD$18:$AE$18)/2,IF(AND($M$1=2012,'Calculation sheet'!$AQ421="1999-2012"),'Result 2005-2012'!L421*$AE$18,""))))))))))))))))</f>
        <v/>
      </c>
      <c r="M421" s="12" t="str">
        <f t="shared" si="20"/>
        <v/>
      </c>
      <c r="N421" s="12" t="str">
        <f>IF('Result 2005-2012'!$R421="","",IF($M$1=2005,'Result 2005-2012'!N421,IF(AND($M$1=2006,'Calculation sheet'!$AQ421="2005-2012"),'Result 2005-2012'!N421*SUM($Y$10:$AE$10)/7,IF(AND($M$1=2007,'Calculation sheet'!$AQ421="2005-2012"),'Result 2005-2012'!N421*SUM($Z$10:$AE$10)/6,IF(AND($M$1=2008,'Calculation sheet'!$AQ421="2005-2012"),'Result 2005-2012'!N421*SUM($AA$10:$AE$10)/5,IF(AND($M$1=2009,'Calculation sheet'!$AQ421="2005-2012"),'Result 2005-2012'!N421*SUM($AB$10:$AE$10)/4,IF(AND($M$1=2010,'Calculation sheet'!$AQ421="2005-2012"),'Result 2005-2012'!N421*SUM($AC$10:$AE$10)/3,IF(AND($M$1=2011,'Calculation sheet'!$AQ421="2005-2012"),'Result 2005-2012'!N421*SUM($AD$10:$AE$10)/2,IF(AND($M$1=2012,'Calculation sheet'!$AQ421="2005-2012"),'Result 2005-2012'!N421*$AE$10,IF(AND($M$1=2006,'Calculation sheet'!$AQ421="1999-2012"),'Result 2005-2012'!N421*SUM($Y$16:$AE$16)/7,IF(AND($M$1=2007,'Calculation sheet'!$AQ421="1999-2012"),'Result 2005-2012'!N421*SUM($Z$16:$AE$16)/6,IF(AND($M$1=2008,'Calculation sheet'!$AQ421="1999-2012"),'Result 2005-2012'!N421*SUM($AA$16:$AE$16)/5,IF(AND($M$1=2009,'Calculation sheet'!$AQ421="1999-2012"),'Result 2005-2012'!N421*SUM($AB$16:$AE$16)/4,IF(AND($M$1=2010,'Calculation sheet'!$AQ421="1999-2012"),'Result 2005-2012'!N421*SUM($AC$16:$AE$16)/3,IF(AND($M$1=2011,'Calculation sheet'!$AQ421="1999-2012"),'Result 2005-2012'!N421*SUM($AD$16:$AE$16)/2,IF(AND($M$1=2012,'Calculation sheet'!$AQ421="1999-2012"),'Result 2005-2012'!N421*$AE$16,""))))))))))))))))</f>
        <v/>
      </c>
      <c r="O421" s="12" t="str">
        <f>IF('Result 2005-2012'!$R421="","",IF($M$1=2005,'Result 2005-2012'!O421,IF(AND($M$1=2006,'Calculation sheet'!$AQ421="2005-2012"),'Result 2005-2012'!O421*SUM($Y$10:$AE$10)/7,IF(AND($M$1=2007,'Calculation sheet'!$AQ421="2005-2012"),'Result 2005-2012'!O421*SUM($Z$10:$AE$10)/6,IF(AND($M$1=2008,'Calculation sheet'!$AQ421="2005-2012"),'Result 2005-2012'!O421*SUM($AA$10:$AE$10)/5,IF(AND($M$1=2009,'Calculation sheet'!$AQ421="2005-2012"),'Result 2005-2012'!O421*SUM($AB$10:$AE$10)/4,IF(AND($M$1=2010,'Calculation sheet'!$AQ421="2005-2012"),'Result 2005-2012'!O421*SUM($AC$10:$AE$10)/3,IF(AND($M$1=2011,'Calculation sheet'!$AQ421="2005-2012"),'Result 2005-2012'!O421*SUM($AD$10:$AE$10)/2,IF(AND($M$1=2012,'Calculation sheet'!$AQ421="2005-2012"),'Result 2005-2012'!O421*$AE$10,IF(AND($M$1=2006,'Calculation sheet'!$AQ421="1999-2012"),'Result 2005-2012'!O421*SUM($Y$16:$AE$16)/7,IF(AND($M$1=2007,'Calculation sheet'!$AQ421="1999-2012"),'Result 2005-2012'!O421*SUM($Z$16:$AE$16)/6,IF(AND($M$1=2008,'Calculation sheet'!$AQ421="1999-2012"),'Result 2005-2012'!O421*SUM($AA$16:$AE$16)/5,IF(AND($M$1=2009,'Calculation sheet'!$AQ421="1999-2012"),'Result 2005-2012'!O421*SUM($AB$16:$AE$16)/4,IF(AND($M$1=2010,'Calculation sheet'!$AQ421="1999-2012"),'Result 2005-2012'!O421*SUM($AC$16:$AE$16)/3,IF(AND($M$1=2011,'Calculation sheet'!$AQ421="1999-2012"),'Result 2005-2012'!O421*SUM($AD$16:$AE$16)/2,IF(AND($M$1=2012,'Calculation sheet'!$AQ421="1999-2012"),'Result 2005-2012'!O421*$AE$16,""))))))))))))))))</f>
        <v/>
      </c>
      <c r="P421" s="12" t="str">
        <f>IF('Result 2005-2012'!$R421="","",IF($M$1=2005,'Result 2005-2012'!P421,IF(AND($M$1=2006,'Calculation sheet'!$AQ421="2005-2012"),'Result 2005-2012'!P421*SUM($Y$11:$AE$11)/7,IF(AND($M$1=2007,'Calculation sheet'!$AQ421="2005-2012"),'Result 2005-2012'!P421*SUM($Z$11:$AE$11)/6,IF(AND($M$1=2008,'Calculation sheet'!$AQ421="2005-2012"),'Result 2005-2012'!P421*SUM($AA$11:$AE$11)/5,IF(AND($M$1=2009,'Calculation sheet'!$AQ421="2005-2012"),'Result 2005-2012'!P421*SUM($AB$11:$AE$11)/4,IF(AND($M$1=2010,'Calculation sheet'!$AQ421="2005-2012"),'Result 2005-2012'!P421*SUM($AC$11:$AE$11)/3,IF(AND($M$1=2011,'Calculation sheet'!$AQ421="2005-2012"),'Result 2005-2012'!P421*SUM($AD$11:$AE$11)/2,IF(AND($M$1=2012,'Calculation sheet'!$AQ421="2005-2012"),'Result 2005-2012'!P421*$AE$11,IF(AND($M$1=2006,'Calculation sheet'!$AQ421="1999-2012"),'Result 2005-2012'!P421*SUM($Y$16:$AE$16)/7,IF(AND($M$1=2007,'Calculation sheet'!$AQ421="1999-2012"),'Result 2005-2012'!P421*SUM($Z$16:$AE$16)/6,IF(AND($M$1=2008,'Calculation sheet'!$AQ421="1999-2012"),'Result 2005-2012'!P421*SUM($AA$16:$AE$16)/5,IF(AND($M$1=2009,'Calculation sheet'!$AQ421="1999-2012"),'Result 2005-2012'!P421*SUM($AB$16:$AE$16)/4,IF(AND($M$1=2010,'Calculation sheet'!$AQ421="1999-2012"),'Result 2005-2012'!P421*SUM($AC$16:$AE$16)/3,IF(AND($M$1=2011,'Calculation sheet'!$AQ421="1999-2012"),'Result 2005-2012'!P421*SUM($AD$16:$AE$16)/2,IF(AND($M$1=2012,'Calculation sheet'!$AQ421="1999-2012"),'Result 2005-2012'!P421*$AE$16,""))))))))))))))))</f>
        <v/>
      </c>
      <c r="Q421" s="12" t="str">
        <f t="shared" si="21"/>
        <v/>
      </c>
      <c r="R421" s="14" t="str">
        <f t="shared" si="22"/>
        <v/>
      </c>
    </row>
    <row r="422" spans="1:18" x14ac:dyDescent="0.3">
      <c r="A422" s="4" t="str">
        <f>IF('Input data'!A437="","",'Input data'!A437)</f>
        <v/>
      </c>
      <c r="B422" s="4" t="str">
        <f>IF('Input data'!B437="","",'Input data'!B437)</f>
        <v/>
      </c>
      <c r="C422" s="4" t="str">
        <f>IF('Input data'!C437="","",'Input data'!C437)</f>
        <v/>
      </c>
      <c r="D422" s="4" t="str">
        <f>IF('Input data'!D437="","",'Input data'!D437)</f>
        <v/>
      </c>
      <c r="E422" s="4" t="str">
        <f>IF('Input data'!E437="","",'Input data'!E437)</f>
        <v/>
      </c>
      <c r="F422" s="4" t="str">
        <f>IF('Input data'!F437="","",'Input data'!F437)</f>
        <v/>
      </c>
      <c r="G422" s="4">
        <f>IF('Input data'!G437="","",'Input data'!G437)</f>
        <v>0</v>
      </c>
      <c r="H422" s="4" t="str">
        <f>IF('Input data'!H437&gt;0.5,'Input data'!H437,"")</f>
        <v/>
      </c>
      <c r="I422" s="4" t="str">
        <f>IF('Input data'!I437="","",'Input data'!I437)</f>
        <v/>
      </c>
      <c r="J422" s="12" t="str">
        <f>IF('Result 2005-2012'!$R422="","",IF($M$1=2005,'Result 2005-2012'!J422,IF(AND($M$1=2006,'Calculation sheet'!$AQ422="2005-2012"),'Result 2005-2012'!J422*SUM($Y$7:$AE$7)/7,IF(AND($M$1=2007,'Calculation sheet'!$AQ422="2005-2012"),'Result 2005-2012'!J422*SUM($Z$7:$AE$7)/6,IF(AND($M$1=2008,'Calculation sheet'!$AQ422="2005-2012"),'Result 2005-2012'!J422*SUM($AA$7:$AE$7)/5,IF(AND($M$1=2009,'Calculation sheet'!$AQ422="2005-2012"),'Result 2005-2012'!J422*SUM($AB$7:$AE$7)/4,IF(AND($M$1=2010,'Calculation sheet'!$AQ422="2005-2012"),'Result 2005-2012'!J422*SUM($AC$7:$AE$7)/3,IF(AND($M$1=2011,'Calculation sheet'!$AQ422="2005-2012"),'Result 2005-2012'!J422*SUM($AD$7:$AE$7)/2,IF(AND($M$1=2012,'Calculation sheet'!$AQ422="2005-2012"),'Result 2005-2012'!J422*$AE$7,IF(AND($M$1=2006,'Calculation sheet'!$AQ422="1999-2012"),'Result 2005-2012'!J422*SUM($Y$16:$AE$16)/7,IF(AND($M$1=2007,'Calculation sheet'!$AQ422="1999-2012"),'Result 2005-2012'!J422*SUM($Z$16:$AE$16)/6,IF(AND($M$1=2008,'Calculation sheet'!$AQ422="1999-2012"),'Result 2005-2012'!J422*SUM($AA$16:$AE$16)/5,IF(AND($M$1=2009,'Calculation sheet'!$AQ422="1999-2012"),'Result 2005-2012'!J422*SUM($AB$16:$AE$16)/4,IF(AND($M$1=2010,'Calculation sheet'!$AQ422="1999-2012"),'Result 2005-2012'!J422*SUM($AC$16:$AE$16)/3,IF(AND($M$1=2011,'Calculation sheet'!$AQ422="1999-2012"),'Result 2005-2012'!J422*SUM($AD$16:$AE$16)/2,IF(AND($M$1=2012,'Calculation sheet'!$AQ422="1999-2012"),'Result 2005-2012'!J422*$AE$16,""))))))))))))))))</f>
        <v/>
      </c>
      <c r="K422" s="12" t="str">
        <f>IF('Result 2005-2012'!$R422="","",IF($M$1=2005,'Result 2005-2012'!K422,IF(AND($M$1=2006,'Calculation sheet'!$AQ422="2005-2012"),'Result 2005-2012'!K422*SUM($Y$8:$AE$8)/7,IF(AND($M$1=2007,'Calculation sheet'!$AQ422="2005-2012"),'Result 2005-2012'!K422*SUM($Z$8:$AE$8)/6,IF(AND($M$1=2008,'Calculation sheet'!$AQ422="2005-2012"),'Result 2005-2012'!K422*SUM($AA$8:$AE$8)/5,IF(AND($M$1=2009,'Calculation sheet'!$AQ422="2005-2012"),'Result 2005-2012'!K422*SUM($AB$8:$AE$8)/4,IF(AND($M$1=2010,'Calculation sheet'!$AQ422="2005-2012"),'Result 2005-2012'!K422*SUM($AC$8:$AE$8)/3,IF(AND($M$1=2011,'Calculation sheet'!$AQ422="2005-2012"),'Result 2005-2012'!K422*SUM($AD$8:$AE$8)/2,IF(AND($M$1=2012,'Calculation sheet'!$AQ422="2005-2012"),'Result 2005-2012'!K422*$AE$8,IF(AND($M$1=2006,'Calculation sheet'!$AQ422="1999-2012"),'Result 2005-2012'!K422*SUM($Y$17:$AE$17)/7,IF(AND($M$1=2007,'Calculation sheet'!$AQ422="1999-2012"),'Result 2005-2012'!K422*SUM($Z$17:$AE$17)/6,IF(AND($M$1=2008,'Calculation sheet'!$AQ422="1999-2012"),'Result 2005-2012'!K422*SUM($AA$17:$AE$17)/5,IF(AND($M$1=2009,'Calculation sheet'!$AQ422="1999-2012"),'Result 2005-2012'!K422*SUM($AB$17:$AE$17)/4,IF(AND($M$1=2010,'Calculation sheet'!$AQ422="1999-2012"),'Result 2005-2012'!K422*SUM($AC$17:$AE$17)/3,IF(AND($M$1=2011,'Calculation sheet'!$AQ422="1999-2012"),'Result 2005-2012'!K422*SUM($AD$17:$AE$17)/2,IF(AND($M$1=2012,'Calculation sheet'!$AQ422="1999-2012"),'Result 2005-2012'!K422*$AE$17,""))))))))))))))))</f>
        <v/>
      </c>
      <c r="L422" s="12" t="str">
        <f>IF('Result 2005-2012'!$R422="","",IF($M$1=2005,'Result 2005-2012'!L422,IF(AND($M$1=2006,'Calculation sheet'!$AQ422="2005-2012"),'Result 2005-2012'!L422*SUM($Y$9:$AE$9)/7,IF(AND($M$1=2007,'Calculation sheet'!$AQ422="2005-2012"),'Result 2005-2012'!L422*SUM($Z$9:$AE$9)/6,IF(AND($M$1=2008,'Calculation sheet'!$AQ422="2005-2012"),'Result 2005-2012'!L422*SUM($AA$9:$AE$9)/5,IF(AND($M$1=2009,'Calculation sheet'!$AQ422="2005-2012"),'Result 2005-2012'!L422*SUM($AB$9:$AE$9)/4,IF(AND($M$1=2010,'Calculation sheet'!$AQ422="2005-2012"),'Result 2005-2012'!L422*SUM($AC$9:$AE$9)/3,IF(AND($M$1=2011,'Calculation sheet'!$AQ422="2005-2012"),'Result 2005-2012'!L422*SUM($AD$9:$AE$9)/2,IF(AND($M$1=2012,'Calculation sheet'!$AQ422="2005-2012"),'Result 2005-2012'!L422*$AE$9,IF(AND($M$1=2006,'Calculation sheet'!$AQ422="1999-2012"),'Result 2005-2012'!L422*SUM($Y$18:$AE$18)/7,IF(AND($M$1=2007,'Calculation sheet'!$AQ422="1999-2012"),'Result 2005-2012'!L422*SUM($Z$18:$AE$18)/6,IF(AND($M$1=2008,'Calculation sheet'!$AQ422="1999-2012"),'Result 2005-2012'!L422*SUM($AA$18:$AE$18)/5,IF(AND($M$1=2009,'Calculation sheet'!$AQ422="1999-2012"),'Result 2005-2012'!L422*SUM($AB$18:$AE$18)/4,IF(AND($M$1=2010,'Calculation sheet'!$AQ422="1999-2012"),'Result 2005-2012'!L422*SUM($AC$18:$AE$18)/3,IF(AND($M$1=2011,'Calculation sheet'!$AQ422="1999-2012"),'Result 2005-2012'!L422*SUM($AD$18:$AE$18)/2,IF(AND($M$1=2012,'Calculation sheet'!$AQ422="1999-2012"),'Result 2005-2012'!L422*$AE$18,""))))))))))))))))</f>
        <v/>
      </c>
      <c r="M422" s="12" t="str">
        <f t="shared" si="20"/>
        <v/>
      </c>
      <c r="N422" s="12" t="str">
        <f>IF('Result 2005-2012'!$R422="","",IF($M$1=2005,'Result 2005-2012'!N422,IF(AND($M$1=2006,'Calculation sheet'!$AQ422="2005-2012"),'Result 2005-2012'!N422*SUM($Y$10:$AE$10)/7,IF(AND($M$1=2007,'Calculation sheet'!$AQ422="2005-2012"),'Result 2005-2012'!N422*SUM($Z$10:$AE$10)/6,IF(AND($M$1=2008,'Calculation sheet'!$AQ422="2005-2012"),'Result 2005-2012'!N422*SUM($AA$10:$AE$10)/5,IF(AND($M$1=2009,'Calculation sheet'!$AQ422="2005-2012"),'Result 2005-2012'!N422*SUM($AB$10:$AE$10)/4,IF(AND($M$1=2010,'Calculation sheet'!$AQ422="2005-2012"),'Result 2005-2012'!N422*SUM($AC$10:$AE$10)/3,IF(AND($M$1=2011,'Calculation sheet'!$AQ422="2005-2012"),'Result 2005-2012'!N422*SUM($AD$10:$AE$10)/2,IF(AND($M$1=2012,'Calculation sheet'!$AQ422="2005-2012"),'Result 2005-2012'!N422*$AE$10,IF(AND($M$1=2006,'Calculation sheet'!$AQ422="1999-2012"),'Result 2005-2012'!N422*SUM($Y$16:$AE$16)/7,IF(AND($M$1=2007,'Calculation sheet'!$AQ422="1999-2012"),'Result 2005-2012'!N422*SUM($Z$16:$AE$16)/6,IF(AND($M$1=2008,'Calculation sheet'!$AQ422="1999-2012"),'Result 2005-2012'!N422*SUM($AA$16:$AE$16)/5,IF(AND($M$1=2009,'Calculation sheet'!$AQ422="1999-2012"),'Result 2005-2012'!N422*SUM($AB$16:$AE$16)/4,IF(AND($M$1=2010,'Calculation sheet'!$AQ422="1999-2012"),'Result 2005-2012'!N422*SUM($AC$16:$AE$16)/3,IF(AND($M$1=2011,'Calculation sheet'!$AQ422="1999-2012"),'Result 2005-2012'!N422*SUM($AD$16:$AE$16)/2,IF(AND($M$1=2012,'Calculation sheet'!$AQ422="1999-2012"),'Result 2005-2012'!N422*$AE$16,""))))))))))))))))</f>
        <v/>
      </c>
      <c r="O422" s="12" t="str">
        <f>IF('Result 2005-2012'!$R422="","",IF($M$1=2005,'Result 2005-2012'!O422,IF(AND($M$1=2006,'Calculation sheet'!$AQ422="2005-2012"),'Result 2005-2012'!O422*SUM($Y$10:$AE$10)/7,IF(AND($M$1=2007,'Calculation sheet'!$AQ422="2005-2012"),'Result 2005-2012'!O422*SUM($Z$10:$AE$10)/6,IF(AND($M$1=2008,'Calculation sheet'!$AQ422="2005-2012"),'Result 2005-2012'!O422*SUM($AA$10:$AE$10)/5,IF(AND($M$1=2009,'Calculation sheet'!$AQ422="2005-2012"),'Result 2005-2012'!O422*SUM($AB$10:$AE$10)/4,IF(AND($M$1=2010,'Calculation sheet'!$AQ422="2005-2012"),'Result 2005-2012'!O422*SUM($AC$10:$AE$10)/3,IF(AND($M$1=2011,'Calculation sheet'!$AQ422="2005-2012"),'Result 2005-2012'!O422*SUM($AD$10:$AE$10)/2,IF(AND($M$1=2012,'Calculation sheet'!$AQ422="2005-2012"),'Result 2005-2012'!O422*$AE$10,IF(AND($M$1=2006,'Calculation sheet'!$AQ422="1999-2012"),'Result 2005-2012'!O422*SUM($Y$16:$AE$16)/7,IF(AND($M$1=2007,'Calculation sheet'!$AQ422="1999-2012"),'Result 2005-2012'!O422*SUM($Z$16:$AE$16)/6,IF(AND($M$1=2008,'Calculation sheet'!$AQ422="1999-2012"),'Result 2005-2012'!O422*SUM($AA$16:$AE$16)/5,IF(AND($M$1=2009,'Calculation sheet'!$AQ422="1999-2012"),'Result 2005-2012'!O422*SUM($AB$16:$AE$16)/4,IF(AND($M$1=2010,'Calculation sheet'!$AQ422="1999-2012"),'Result 2005-2012'!O422*SUM($AC$16:$AE$16)/3,IF(AND($M$1=2011,'Calculation sheet'!$AQ422="1999-2012"),'Result 2005-2012'!O422*SUM($AD$16:$AE$16)/2,IF(AND($M$1=2012,'Calculation sheet'!$AQ422="1999-2012"),'Result 2005-2012'!O422*$AE$16,""))))))))))))))))</f>
        <v/>
      </c>
      <c r="P422" s="12" t="str">
        <f>IF('Result 2005-2012'!$R422="","",IF($M$1=2005,'Result 2005-2012'!P422,IF(AND($M$1=2006,'Calculation sheet'!$AQ422="2005-2012"),'Result 2005-2012'!P422*SUM($Y$11:$AE$11)/7,IF(AND($M$1=2007,'Calculation sheet'!$AQ422="2005-2012"),'Result 2005-2012'!P422*SUM($Z$11:$AE$11)/6,IF(AND($M$1=2008,'Calculation sheet'!$AQ422="2005-2012"),'Result 2005-2012'!P422*SUM($AA$11:$AE$11)/5,IF(AND($M$1=2009,'Calculation sheet'!$AQ422="2005-2012"),'Result 2005-2012'!P422*SUM($AB$11:$AE$11)/4,IF(AND($M$1=2010,'Calculation sheet'!$AQ422="2005-2012"),'Result 2005-2012'!P422*SUM($AC$11:$AE$11)/3,IF(AND($M$1=2011,'Calculation sheet'!$AQ422="2005-2012"),'Result 2005-2012'!P422*SUM($AD$11:$AE$11)/2,IF(AND($M$1=2012,'Calculation sheet'!$AQ422="2005-2012"),'Result 2005-2012'!P422*$AE$11,IF(AND($M$1=2006,'Calculation sheet'!$AQ422="1999-2012"),'Result 2005-2012'!P422*SUM($Y$16:$AE$16)/7,IF(AND($M$1=2007,'Calculation sheet'!$AQ422="1999-2012"),'Result 2005-2012'!P422*SUM($Z$16:$AE$16)/6,IF(AND($M$1=2008,'Calculation sheet'!$AQ422="1999-2012"),'Result 2005-2012'!P422*SUM($AA$16:$AE$16)/5,IF(AND($M$1=2009,'Calculation sheet'!$AQ422="1999-2012"),'Result 2005-2012'!P422*SUM($AB$16:$AE$16)/4,IF(AND($M$1=2010,'Calculation sheet'!$AQ422="1999-2012"),'Result 2005-2012'!P422*SUM($AC$16:$AE$16)/3,IF(AND($M$1=2011,'Calculation sheet'!$AQ422="1999-2012"),'Result 2005-2012'!P422*SUM($AD$16:$AE$16)/2,IF(AND($M$1=2012,'Calculation sheet'!$AQ422="1999-2012"),'Result 2005-2012'!P422*$AE$16,""))))))))))))))))</f>
        <v/>
      </c>
      <c r="Q422" s="12" t="str">
        <f t="shared" si="21"/>
        <v/>
      </c>
      <c r="R422" s="14" t="str">
        <f t="shared" si="22"/>
        <v/>
      </c>
    </row>
    <row r="423" spans="1:18" x14ac:dyDescent="0.3">
      <c r="A423" s="4" t="str">
        <f>IF('Input data'!A438="","",'Input data'!A438)</f>
        <v/>
      </c>
      <c r="B423" s="4" t="str">
        <f>IF('Input data'!B438="","",'Input data'!B438)</f>
        <v/>
      </c>
      <c r="C423" s="4" t="str">
        <f>IF('Input data'!C438="","",'Input data'!C438)</f>
        <v/>
      </c>
      <c r="D423" s="4" t="str">
        <f>IF('Input data'!D438="","",'Input data'!D438)</f>
        <v/>
      </c>
      <c r="E423" s="4" t="str">
        <f>IF('Input data'!E438="","",'Input data'!E438)</f>
        <v/>
      </c>
      <c r="F423" s="4" t="str">
        <f>IF('Input data'!F438="","",'Input data'!F438)</f>
        <v/>
      </c>
      <c r="G423" s="4">
        <f>IF('Input data'!G438="","",'Input data'!G438)</f>
        <v>0</v>
      </c>
      <c r="H423" s="4" t="str">
        <f>IF('Input data'!H438&gt;0.5,'Input data'!H438,"")</f>
        <v/>
      </c>
      <c r="I423" s="4" t="str">
        <f>IF('Input data'!I438="","",'Input data'!I438)</f>
        <v/>
      </c>
      <c r="J423" s="12" t="str">
        <f>IF('Result 2005-2012'!$R423="","",IF($M$1=2005,'Result 2005-2012'!J423,IF(AND($M$1=2006,'Calculation sheet'!$AQ423="2005-2012"),'Result 2005-2012'!J423*SUM($Y$7:$AE$7)/7,IF(AND($M$1=2007,'Calculation sheet'!$AQ423="2005-2012"),'Result 2005-2012'!J423*SUM($Z$7:$AE$7)/6,IF(AND($M$1=2008,'Calculation sheet'!$AQ423="2005-2012"),'Result 2005-2012'!J423*SUM($AA$7:$AE$7)/5,IF(AND($M$1=2009,'Calculation sheet'!$AQ423="2005-2012"),'Result 2005-2012'!J423*SUM($AB$7:$AE$7)/4,IF(AND($M$1=2010,'Calculation sheet'!$AQ423="2005-2012"),'Result 2005-2012'!J423*SUM($AC$7:$AE$7)/3,IF(AND($M$1=2011,'Calculation sheet'!$AQ423="2005-2012"),'Result 2005-2012'!J423*SUM($AD$7:$AE$7)/2,IF(AND($M$1=2012,'Calculation sheet'!$AQ423="2005-2012"),'Result 2005-2012'!J423*$AE$7,IF(AND($M$1=2006,'Calculation sheet'!$AQ423="1999-2012"),'Result 2005-2012'!J423*SUM($Y$16:$AE$16)/7,IF(AND($M$1=2007,'Calculation sheet'!$AQ423="1999-2012"),'Result 2005-2012'!J423*SUM($Z$16:$AE$16)/6,IF(AND($M$1=2008,'Calculation sheet'!$AQ423="1999-2012"),'Result 2005-2012'!J423*SUM($AA$16:$AE$16)/5,IF(AND($M$1=2009,'Calculation sheet'!$AQ423="1999-2012"),'Result 2005-2012'!J423*SUM($AB$16:$AE$16)/4,IF(AND($M$1=2010,'Calculation sheet'!$AQ423="1999-2012"),'Result 2005-2012'!J423*SUM($AC$16:$AE$16)/3,IF(AND($M$1=2011,'Calculation sheet'!$AQ423="1999-2012"),'Result 2005-2012'!J423*SUM($AD$16:$AE$16)/2,IF(AND($M$1=2012,'Calculation sheet'!$AQ423="1999-2012"),'Result 2005-2012'!J423*$AE$16,""))))))))))))))))</f>
        <v/>
      </c>
      <c r="K423" s="12" t="str">
        <f>IF('Result 2005-2012'!$R423="","",IF($M$1=2005,'Result 2005-2012'!K423,IF(AND($M$1=2006,'Calculation sheet'!$AQ423="2005-2012"),'Result 2005-2012'!K423*SUM($Y$8:$AE$8)/7,IF(AND($M$1=2007,'Calculation sheet'!$AQ423="2005-2012"),'Result 2005-2012'!K423*SUM($Z$8:$AE$8)/6,IF(AND($M$1=2008,'Calculation sheet'!$AQ423="2005-2012"),'Result 2005-2012'!K423*SUM($AA$8:$AE$8)/5,IF(AND($M$1=2009,'Calculation sheet'!$AQ423="2005-2012"),'Result 2005-2012'!K423*SUM($AB$8:$AE$8)/4,IF(AND($M$1=2010,'Calculation sheet'!$AQ423="2005-2012"),'Result 2005-2012'!K423*SUM($AC$8:$AE$8)/3,IF(AND($M$1=2011,'Calculation sheet'!$AQ423="2005-2012"),'Result 2005-2012'!K423*SUM($AD$8:$AE$8)/2,IF(AND($M$1=2012,'Calculation sheet'!$AQ423="2005-2012"),'Result 2005-2012'!K423*$AE$8,IF(AND($M$1=2006,'Calculation sheet'!$AQ423="1999-2012"),'Result 2005-2012'!K423*SUM($Y$17:$AE$17)/7,IF(AND($M$1=2007,'Calculation sheet'!$AQ423="1999-2012"),'Result 2005-2012'!K423*SUM($Z$17:$AE$17)/6,IF(AND($M$1=2008,'Calculation sheet'!$AQ423="1999-2012"),'Result 2005-2012'!K423*SUM($AA$17:$AE$17)/5,IF(AND($M$1=2009,'Calculation sheet'!$AQ423="1999-2012"),'Result 2005-2012'!K423*SUM($AB$17:$AE$17)/4,IF(AND($M$1=2010,'Calculation sheet'!$AQ423="1999-2012"),'Result 2005-2012'!K423*SUM($AC$17:$AE$17)/3,IF(AND($M$1=2011,'Calculation sheet'!$AQ423="1999-2012"),'Result 2005-2012'!K423*SUM($AD$17:$AE$17)/2,IF(AND($M$1=2012,'Calculation sheet'!$AQ423="1999-2012"),'Result 2005-2012'!K423*$AE$17,""))))))))))))))))</f>
        <v/>
      </c>
      <c r="L423" s="12" t="str">
        <f>IF('Result 2005-2012'!$R423="","",IF($M$1=2005,'Result 2005-2012'!L423,IF(AND($M$1=2006,'Calculation sheet'!$AQ423="2005-2012"),'Result 2005-2012'!L423*SUM($Y$9:$AE$9)/7,IF(AND($M$1=2007,'Calculation sheet'!$AQ423="2005-2012"),'Result 2005-2012'!L423*SUM($Z$9:$AE$9)/6,IF(AND($M$1=2008,'Calculation sheet'!$AQ423="2005-2012"),'Result 2005-2012'!L423*SUM($AA$9:$AE$9)/5,IF(AND($M$1=2009,'Calculation sheet'!$AQ423="2005-2012"),'Result 2005-2012'!L423*SUM($AB$9:$AE$9)/4,IF(AND($M$1=2010,'Calculation sheet'!$AQ423="2005-2012"),'Result 2005-2012'!L423*SUM($AC$9:$AE$9)/3,IF(AND($M$1=2011,'Calculation sheet'!$AQ423="2005-2012"),'Result 2005-2012'!L423*SUM($AD$9:$AE$9)/2,IF(AND($M$1=2012,'Calculation sheet'!$AQ423="2005-2012"),'Result 2005-2012'!L423*$AE$9,IF(AND($M$1=2006,'Calculation sheet'!$AQ423="1999-2012"),'Result 2005-2012'!L423*SUM($Y$18:$AE$18)/7,IF(AND($M$1=2007,'Calculation sheet'!$AQ423="1999-2012"),'Result 2005-2012'!L423*SUM($Z$18:$AE$18)/6,IF(AND($M$1=2008,'Calculation sheet'!$AQ423="1999-2012"),'Result 2005-2012'!L423*SUM($AA$18:$AE$18)/5,IF(AND($M$1=2009,'Calculation sheet'!$AQ423="1999-2012"),'Result 2005-2012'!L423*SUM($AB$18:$AE$18)/4,IF(AND($M$1=2010,'Calculation sheet'!$AQ423="1999-2012"),'Result 2005-2012'!L423*SUM($AC$18:$AE$18)/3,IF(AND($M$1=2011,'Calculation sheet'!$AQ423="1999-2012"),'Result 2005-2012'!L423*SUM($AD$18:$AE$18)/2,IF(AND($M$1=2012,'Calculation sheet'!$AQ423="1999-2012"),'Result 2005-2012'!L423*$AE$18,""))))))))))))))))</f>
        <v/>
      </c>
      <c r="M423" s="12" t="str">
        <f t="shared" si="20"/>
        <v/>
      </c>
      <c r="N423" s="12" t="str">
        <f>IF('Result 2005-2012'!$R423="","",IF($M$1=2005,'Result 2005-2012'!N423,IF(AND($M$1=2006,'Calculation sheet'!$AQ423="2005-2012"),'Result 2005-2012'!N423*SUM($Y$10:$AE$10)/7,IF(AND($M$1=2007,'Calculation sheet'!$AQ423="2005-2012"),'Result 2005-2012'!N423*SUM($Z$10:$AE$10)/6,IF(AND($M$1=2008,'Calculation sheet'!$AQ423="2005-2012"),'Result 2005-2012'!N423*SUM($AA$10:$AE$10)/5,IF(AND($M$1=2009,'Calculation sheet'!$AQ423="2005-2012"),'Result 2005-2012'!N423*SUM($AB$10:$AE$10)/4,IF(AND($M$1=2010,'Calculation sheet'!$AQ423="2005-2012"),'Result 2005-2012'!N423*SUM($AC$10:$AE$10)/3,IF(AND($M$1=2011,'Calculation sheet'!$AQ423="2005-2012"),'Result 2005-2012'!N423*SUM($AD$10:$AE$10)/2,IF(AND($M$1=2012,'Calculation sheet'!$AQ423="2005-2012"),'Result 2005-2012'!N423*$AE$10,IF(AND($M$1=2006,'Calculation sheet'!$AQ423="1999-2012"),'Result 2005-2012'!N423*SUM($Y$16:$AE$16)/7,IF(AND($M$1=2007,'Calculation sheet'!$AQ423="1999-2012"),'Result 2005-2012'!N423*SUM($Z$16:$AE$16)/6,IF(AND($M$1=2008,'Calculation sheet'!$AQ423="1999-2012"),'Result 2005-2012'!N423*SUM($AA$16:$AE$16)/5,IF(AND($M$1=2009,'Calculation sheet'!$AQ423="1999-2012"),'Result 2005-2012'!N423*SUM($AB$16:$AE$16)/4,IF(AND($M$1=2010,'Calculation sheet'!$AQ423="1999-2012"),'Result 2005-2012'!N423*SUM($AC$16:$AE$16)/3,IF(AND($M$1=2011,'Calculation sheet'!$AQ423="1999-2012"),'Result 2005-2012'!N423*SUM($AD$16:$AE$16)/2,IF(AND($M$1=2012,'Calculation sheet'!$AQ423="1999-2012"),'Result 2005-2012'!N423*$AE$16,""))))))))))))))))</f>
        <v/>
      </c>
      <c r="O423" s="12" t="str">
        <f>IF('Result 2005-2012'!$R423="","",IF($M$1=2005,'Result 2005-2012'!O423,IF(AND($M$1=2006,'Calculation sheet'!$AQ423="2005-2012"),'Result 2005-2012'!O423*SUM($Y$10:$AE$10)/7,IF(AND($M$1=2007,'Calculation sheet'!$AQ423="2005-2012"),'Result 2005-2012'!O423*SUM($Z$10:$AE$10)/6,IF(AND($M$1=2008,'Calculation sheet'!$AQ423="2005-2012"),'Result 2005-2012'!O423*SUM($AA$10:$AE$10)/5,IF(AND($M$1=2009,'Calculation sheet'!$AQ423="2005-2012"),'Result 2005-2012'!O423*SUM($AB$10:$AE$10)/4,IF(AND($M$1=2010,'Calculation sheet'!$AQ423="2005-2012"),'Result 2005-2012'!O423*SUM($AC$10:$AE$10)/3,IF(AND($M$1=2011,'Calculation sheet'!$AQ423="2005-2012"),'Result 2005-2012'!O423*SUM($AD$10:$AE$10)/2,IF(AND($M$1=2012,'Calculation sheet'!$AQ423="2005-2012"),'Result 2005-2012'!O423*$AE$10,IF(AND($M$1=2006,'Calculation sheet'!$AQ423="1999-2012"),'Result 2005-2012'!O423*SUM($Y$16:$AE$16)/7,IF(AND($M$1=2007,'Calculation sheet'!$AQ423="1999-2012"),'Result 2005-2012'!O423*SUM($Z$16:$AE$16)/6,IF(AND($M$1=2008,'Calculation sheet'!$AQ423="1999-2012"),'Result 2005-2012'!O423*SUM($AA$16:$AE$16)/5,IF(AND($M$1=2009,'Calculation sheet'!$AQ423="1999-2012"),'Result 2005-2012'!O423*SUM($AB$16:$AE$16)/4,IF(AND($M$1=2010,'Calculation sheet'!$AQ423="1999-2012"),'Result 2005-2012'!O423*SUM($AC$16:$AE$16)/3,IF(AND($M$1=2011,'Calculation sheet'!$AQ423="1999-2012"),'Result 2005-2012'!O423*SUM($AD$16:$AE$16)/2,IF(AND($M$1=2012,'Calculation sheet'!$AQ423="1999-2012"),'Result 2005-2012'!O423*$AE$16,""))))))))))))))))</f>
        <v/>
      </c>
      <c r="P423" s="12" t="str">
        <f>IF('Result 2005-2012'!$R423="","",IF($M$1=2005,'Result 2005-2012'!P423,IF(AND($M$1=2006,'Calculation sheet'!$AQ423="2005-2012"),'Result 2005-2012'!P423*SUM($Y$11:$AE$11)/7,IF(AND($M$1=2007,'Calculation sheet'!$AQ423="2005-2012"),'Result 2005-2012'!P423*SUM($Z$11:$AE$11)/6,IF(AND($M$1=2008,'Calculation sheet'!$AQ423="2005-2012"),'Result 2005-2012'!P423*SUM($AA$11:$AE$11)/5,IF(AND($M$1=2009,'Calculation sheet'!$AQ423="2005-2012"),'Result 2005-2012'!P423*SUM($AB$11:$AE$11)/4,IF(AND($M$1=2010,'Calculation sheet'!$AQ423="2005-2012"),'Result 2005-2012'!P423*SUM($AC$11:$AE$11)/3,IF(AND($M$1=2011,'Calculation sheet'!$AQ423="2005-2012"),'Result 2005-2012'!P423*SUM($AD$11:$AE$11)/2,IF(AND($M$1=2012,'Calculation sheet'!$AQ423="2005-2012"),'Result 2005-2012'!P423*$AE$11,IF(AND($M$1=2006,'Calculation sheet'!$AQ423="1999-2012"),'Result 2005-2012'!P423*SUM($Y$16:$AE$16)/7,IF(AND($M$1=2007,'Calculation sheet'!$AQ423="1999-2012"),'Result 2005-2012'!P423*SUM($Z$16:$AE$16)/6,IF(AND($M$1=2008,'Calculation sheet'!$AQ423="1999-2012"),'Result 2005-2012'!P423*SUM($AA$16:$AE$16)/5,IF(AND($M$1=2009,'Calculation sheet'!$AQ423="1999-2012"),'Result 2005-2012'!P423*SUM($AB$16:$AE$16)/4,IF(AND($M$1=2010,'Calculation sheet'!$AQ423="1999-2012"),'Result 2005-2012'!P423*SUM($AC$16:$AE$16)/3,IF(AND($M$1=2011,'Calculation sheet'!$AQ423="1999-2012"),'Result 2005-2012'!P423*SUM($AD$16:$AE$16)/2,IF(AND($M$1=2012,'Calculation sheet'!$AQ423="1999-2012"),'Result 2005-2012'!P423*$AE$16,""))))))))))))))))</f>
        <v/>
      </c>
      <c r="Q423" s="12" t="str">
        <f t="shared" si="21"/>
        <v/>
      </c>
      <c r="R423" s="14" t="str">
        <f t="shared" si="22"/>
        <v/>
      </c>
    </row>
    <row r="424" spans="1:18" x14ac:dyDescent="0.3">
      <c r="A424" s="4" t="str">
        <f>IF('Input data'!A439="","",'Input data'!A439)</f>
        <v/>
      </c>
      <c r="B424" s="4" t="str">
        <f>IF('Input data'!B439="","",'Input data'!B439)</f>
        <v/>
      </c>
      <c r="C424" s="4" t="str">
        <f>IF('Input data'!C439="","",'Input data'!C439)</f>
        <v/>
      </c>
      <c r="D424" s="4" t="str">
        <f>IF('Input data'!D439="","",'Input data'!D439)</f>
        <v/>
      </c>
      <c r="E424" s="4" t="str">
        <f>IF('Input data'!E439="","",'Input data'!E439)</f>
        <v/>
      </c>
      <c r="F424" s="4" t="str">
        <f>IF('Input data'!F439="","",'Input data'!F439)</f>
        <v/>
      </c>
      <c r="G424" s="4">
        <f>IF('Input data'!G439="","",'Input data'!G439)</f>
        <v>0</v>
      </c>
      <c r="H424" s="4" t="str">
        <f>IF('Input data'!H439&gt;0.5,'Input data'!H439,"")</f>
        <v/>
      </c>
      <c r="I424" s="4" t="str">
        <f>IF('Input data'!I439="","",'Input data'!I439)</f>
        <v/>
      </c>
      <c r="J424" s="12" t="str">
        <f>IF('Result 2005-2012'!$R424="","",IF($M$1=2005,'Result 2005-2012'!J424,IF(AND($M$1=2006,'Calculation sheet'!$AQ424="2005-2012"),'Result 2005-2012'!J424*SUM($Y$7:$AE$7)/7,IF(AND($M$1=2007,'Calculation sheet'!$AQ424="2005-2012"),'Result 2005-2012'!J424*SUM($Z$7:$AE$7)/6,IF(AND($M$1=2008,'Calculation sheet'!$AQ424="2005-2012"),'Result 2005-2012'!J424*SUM($AA$7:$AE$7)/5,IF(AND($M$1=2009,'Calculation sheet'!$AQ424="2005-2012"),'Result 2005-2012'!J424*SUM($AB$7:$AE$7)/4,IF(AND($M$1=2010,'Calculation sheet'!$AQ424="2005-2012"),'Result 2005-2012'!J424*SUM($AC$7:$AE$7)/3,IF(AND($M$1=2011,'Calculation sheet'!$AQ424="2005-2012"),'Result 2005-2012'!J424*SUM($AD$7:$AE$7)/2,IF(AND($M$1=2012,'Calculation sheet'!$AQ424="2005-2012"),'Result 2005-2012'!J424*$AE$7,IF(AND($M$1=2006,'Calculation sheet'!$AQ424="1999-2012"),'Result 2005-2012'!J424*SUM($Y$16:$AE$16)/7,IF(AND($M$1=2007,'Calculation sheet'!$AQ424="1999-2012"),'Result 2005-2012'!J424*SUM($Z$16:$AE$16)/6,IF(AND($M$1=2008,'Calculation sheet'!$AQ424="1999-2012"),'Result 2005-2012'!J424*SUM($AA$16:$AE$16)/5,IF(AND($M$1=2009,'Calculation sheet'!$AQ424="1999-2012"),'Result 2005-2012'!J424*SUM($AB$16:$AE$16)/4,IF(AND($M$1=2010,'Calculation sheet'!$AQ424="1999-2012"),'Result 2005-2012'!J424*SUM($AC$16:$AE$16)/3,IF(AND($M$1=2011,'Calculation sheet'!$AQ424="1999-2012"),'Result 2005-2012'!J424*SUM($AD$16:$AE$16)/2,IF(AND($M$1=2012,'Calculation sheet'!$AQ424="1999-2012"),'Result 2005-2012'!J424*$AE$16,""))))))))))))))))</f>
        <v/>
      </c>
      <c r="K424" s="12" t="str">
        <f>IF('Result 2005-2012'!$R424="","",IF($M$1=2005,'Result 2005-2012'!K424,IF(AND($M$1=2006,'Calculation sheet'!$AQ424="2005-2012"),'Result 2005-2012'!K424*SUM($Y$8:$AE$8)/7,IF(AND($M$1=2007,'Calculation sheet'!$AQ424="2005-2012"),'Result 2005-2012'!K424*SUM($Z$8:$AE$8)/6,IF(AND($M$1=2008,'Calculation sheet'!$AQ424="2005-2012"),'Result 2005-2012'!K424*SUM($AA$8:$AE$8)/5,IF(AND($M$1=2009,'Calculation sheet'!$AQ424="2005-2012"),'Result 2005-2012'!K424*SUM($AB$8:$AE$8)/4,IF(AND($M$1=2010,'Calculation sheet'!$AQ424="2005-2012"),'Result 2005-2012'!K424*SUM($AC$8:$AE$8)/3,IF(AND($M$1=2011,'Calculation sheet'!$AQ424="2005-2012"),'Result 2005-2012'!K424*SUM($AD$8:$AE$8)/2,IF(AND($M$1=2012,'Calculation sheet'!$AQ424="2005-2012"),'Result 2005-2012'!K424*$AE$8,IF(AND($M$1=2006,'Calculation sheet'!$AQ424="1999-2012"),'Result 2005-2012'!K424*SUM($Y$17:$AE$17)/7,IF(AND($M$1=2007,'Calculation sheet'!$AQ424="1999-2012"),'Result 2005-2012'!K424*SUM($Z$17:$AE$17)/6,IF(AND($M$1=2008,'Calculation sheet'!$AQ424="1999-2012"),'Result 2005-2012'!K424*SUM($AA$17:$AE$17)/5,IF(AND($M$1=2009,'Calculation sheet'!$AQ424="1999-2012"),'Result 2005-2012'!K424*SUM($AB$17:$AE$17)/4,IF(AND($M$1=2010,'Calculation sheet'!$AQ424="1999-2012"),'Result 2005-2012'!K424*SUM($AC$17:$AE$17)/3,IF(AND($M$1=2011,'Calculation sheet'!$AQ424="1999-2012"),'Result 2005-2012'!K424*SUM($AD$17:$AE$17)/2,IF(AND($M$1=2012,'Calculation sheet'!$AQ424="1999-2012"),'Result 2005-2012'!K424*$AE$17,""))))))))))))))))</f>
        <v/>
      </c>
      <c r="L424" s="12" t="str">
        <f>IF('Result 2005-2012'!$R424="","",IF($M$1=2005,'Result 2005-2012'!L424,IF(AND($M$1=2006,'Calculation sheet'!$AQ424="2005-2012"),'Result 2005-2012'!L424*SUM($Y$9:$AE$9)/7,IF(AND($M$1=2007,'Calculation sheet'!$AQ424="2005-2012"),'Result 2005-2012'!L424*SUM($Z$9:$AE$9)/6,IF(AND($M$1=2008,'Calculation sheet'!$AQ424="2005-2012"),'Result 2005-2012'!L424*SUM($AA$9:$AE$9)/5,IF(AND($M$1=2009,'Calculation sheet'!$AQ424="2005-2012"),'Result 2005-2012'!L424*SUM($AB$9:$AE$9)/4,IF(AND($M$1=2010,'Calculation sheet'!$AQ424="2005-2012"),'Result 2005-2012'!L424*SUM($AC$9:$AE$9)/3,IF(AND($M$1=2011,'Calculation sheet'!$AQ424="2005-2012"),'Result 2005-2012'!L424*SUM($AD$9:$AE$9)/2,IF(AND($M$1=2012,'Calculation sheet'!$AQ424="2005-2012"),'Result 2005-2012'!L424*$AE$9,IF(AND($M$1=2006,'Calculation sheet'!$AQ424="1999-2012"),'Result 2005-2012'!L424*SUM($Y$18:$AE$18)/7,IF(AND($M$1=2007,'Calculation sheet'!$AQ424="1999-2012"),'Result 2005-2012'!L424*SUM($Z$18:$AE$18)/6,IF(AND($M$1=2008,'Calculation sheet'!$AQ424="1999-2012"),'Result 2005-2012'!L424*SUM($AA$18:$AE$18)/5,IF(AND($M$1=2009,'Calculation sheet'!$AQ424="1999-2012"),'Result 2005-2012'!L424*SUM($AB$18:$AE$18)/4,IF(AND($M$1=2010,'Calculation sheet'!$AQ424="1999-2012"),'Result 2005-2012'!L424*SUM($AC$18:$AE$18)/3,IF(AND($M$1=2011,'Calculation sheet'!$AQ424="1999-2012"),'Result 2005-2012'!L424*SUM($AD$18:$AE$18)/2,IF(AND($M$1=2012,'Calculation sheet'!$AQ424="1999-2012"),'Result 2005-2012'!L424*$AE$18,""))))))))))))))))</f>
        <v/>
      </c>
      <c r="M424" s="12" t="str">
        <f t="shared" si="20"/>
        <v/>
      </c>
      <c r="N424" s="12" t="str">
        <f>IF('Result 2005-2012'!$R424="","",IF($M$1=2005,'Result 2005-2012'!N424,IF(AND($M$1=2006,'Calculation sheet'!$AQ424="2005-2012"),'Result 2005-2012'!N424*SUM($Y$10:$AE$10)/7,IF(AND($M$1=2007,'Calculation sheet'!$AQ424="2005-2012"),'Result 2005-2012'!N424*SUM($Z$10:$AE$10)/6,IF(AND($M$1=2008,'Calculation sheet'!$AQ424="2005-2012"),'Result 2005-2012'!N424*SUM($AA$10:$AE$10)/5,IF(AND($M$1=2009,'Calculation sheet'!$AQ424="2005-2012"),'Result 2005-2012'!N424*SUM($AB$10:$AE$10)/4,IF(AND($M$1=2010,'Calculation sheet'!$AQ424="2005-2012"),'Result 2005-2012'!N424*SUM($AC$10:$AE$10)/3,IF(AND($M$1=2011,'Calculation sheet'!$AQ424="2005-2012"),'Result 2005-2012'!N424*SUM($AD$10:$AE$10)/2,IF(AND($M$1=2012,'Calculation sheet'!$AQ424="2005-2012"),'Result 2005-2012'!N424*$AE$10,IF(AND($M$1=2006,'Calculation sheet'!$AQ424="1999-2012"),'Result 2005-2012'!N424*SUM($Y$16:$AE$16)/7,IF(AND($M$1=2007,'Calculation sheet'!$AQ424="1999-2012"),'Result 2005-2012'!N424*SUM($Z$16:$AE$16)/6,IF(AND($M$1=2008,'Calculation sheet'!$AQ424="1999-2012"),'Result 2005-2012'!N424*SUM($AA$16:$AE$16)/5,IF(AND($M$1=2009,'Calculation sheet'!$AQ424="1999-2012"),'Result 2005-2012'!N424*SUM($AB$16:$AE$16)/4,IF(AND($M$1=2010,'Calculation sheet'!$AQ424="1999-2012"),'Result 2005-2012'!N424*SUM($AC$16:$AE$16)/3,IF(AND($M$1=2011,'Calculation sheet'!$AQ424="1999-2012"),'Result 2005-2012'!N424*SUM($AD$16:$AE$16)/2,IF(AND($M$1=2012,'Calculation sheet'!$AQ424="1999-2012"),'Result 2005-2012'!N424*$AE$16,""))))))))))))))))</f>
        <v/>
      </c>
      <c r="O424" s="12" t="str">
        <f>IF('Result 2005-2012'!$R424="","",IF($M$1=2005,'Result 2005-2012'!O424,IF(AND($M$1=2006,'Calculation sheet'!$AQ424="2005-2012"),'Result 2005-2012'!O424*SUM($Y$10:$AE$10)/7,IF(AND($M$1=2007,'Calculation sheet'!$AQ424="2005-2012"),'Result 2005-2012'!O424*SUM($Z$10:$AE$10)/6,IF(AND($M$1=2008,'Calculation sheet'!$AQ424="2005-2012"),'Result 2005-2012'!O424*SUM($AA$10:$AE$10)/5,IF(AND($M$1=2009,'Calculation sheet'!$AQ424="2005-2012"),'Result 2005-2012'!O424*SUM($AB$10:$AE$10)/4,IF(AND($M$1=2010,'Calculation sheet'!$AQ424="2005-2012"),'Result 2005-2012'!O424*SUM($AC$10:$AE$10)/3,IF(AND($M$1=2011,'Calculation sheet'!$AQ424="2005-2012"),'Result 2005-2012'!O424*SUM($AD$10:$AE$10)/2,IF(AND($M$1=2012,'Calculation sheet'!$AQ424="2005-2012"),'Result 2005-2012'!O424*$AE$10,IF(AND($M$1=2006,'Calculation sheet'!$AQ424="1999-2012"),'Result 2005-2012'!O424*SUM($Y$16:$AE$16)/7,IF(AND($M$1=2007,'Calculation sheet'!$AQ424="1999-2012"),'Result 2005-2012'!O424*SUM($Z$16:$AE$16)/6,IF(AND($M$1=2008,'Calculation sheet'!$AQ424="1999-2012"),'Result 2005-2012'!O424*SUM($AA$16:$AE$16)/5,IF(AND($M$1=2009,'Calculation sheet'!$AQ424="1999-2012"),'Result 2005-2012'!O424*SUM($AB$16:$AE$16)/4,IF(AND($M$1=2010,'Calculation sheet'!$AQ424="1999-2012"),'Result 2005-2012'!O424*SUM($AC$16:$AE$16)/3,IF(AND($M$1=2011,'Calculation sheet'!$AQ424="1999-2012"),'Result 2005-2012'!O424*SUM($AD$16:$AE$16)/2,IF(AND($M$1=2012,'Calculation sheet'!$AQ424="1999-2012"),'Result 2005-2012'!O424*$AE$16,""))))))))))))))))</f>
        <v/>
      </c>
      <c r="P424" s="12" t="str">
        <f>IF('Result 2005-2012'!$R424="","",IF($M$1=2005,'Result 2005-2012'!P424,IF(AND($M$1=2006,'Calculation sheet'!$AQ424="2005-2012"),'Result 2005-2012'!P424*SUM($Y$11:$AE$11)/7,IF(AND($M$1=2007,'Calculation sheet'!$AQ424="2005-2012"),'Result 2005-2012'!P424*SUM($Z$11:$AE$11)/6,IF(AND($M$1=2008,'Calculation sheet'!$AQ424="2005-2012"),'Result 2005-2012'!P424*SUM($AA$11:$AE$11)/5,IF(AND($M$1=2009,'Calculation sheet'!$AQ424="2005-2012"),'Result 2005-2012'!P424*SUM($AB$11:$AE$11)/4,IF(AND($M$1=2010,'Calculation sheet'!$AQ424="2005-2012"),'Result 2005-2012'!P424*SUM($AC$11:$AE$11)/3,IF(AND($M$1=2011,'Calculation sheet'!$AQ424="2005-2012"),'Result 2005-2012'!P424*SUM($AD$11:$AE$11)/2,IF(AND($M$1=2012,'Calculation sheet'!$AQ424="2005-2012"),'Result 2005-2012'!P424*$AE$11,IF(AND($M$1=2006,'Calculation sheet'!$AQ424="1999-2012"),'Result 2005-2012'!P424*SUM($Y$16:$AE$16)/7,IF(AND($M$1=2007,'Calculation sheet'!$AQ424="1999-2012"),'Result 2005-2012'!P424*SUM($Z$16:$AE$16)/6,IF(AND($M$1=2008,'Calculation sheet'!$AQ424="1999-2012"),'Result 2005-2012'!P424*SUM($AA$16:$AE$16)/5,IF(AND($M$1=2009,'Calculation sheet'!$AQ424="1999-2012"),'Result 2005-2012'!P424*SUM($AB$16:$AE$16)/4,IF(AND($M$1=2010,'Calculation sheet'!$AQ424="1999-2012"),'Result 2005-2012'!P424*SUM($AC$16:$AE$16)/3,IF(AND($M$1=2011,'Calculation sheet'!$AQ424="1999-2012"),'Result 2005-2012'!P424*SUM($AD$16:$AE$16)/2,IF(AND($M$1=2012,'Calculation sheet'!$AQ424="1999-2012"),'Result 2005-2012'!P424*$AE$16,""))))))))))))))))</f>
        <v/>
      </c>
      <c r="Q424" s="12" t="str">
        <f t="shared" si="21"/>
        <v/>
      </c>
      <c r="R424" s="14" t="str">
        <f t="shared" si="22"/>
        <v/>
      </c>
    </row>
    <row r="425" spans="1:18" x14ac:dyDescent="0.3">
      <c r="A425" s="4" t="str">
        <f>IF('Input data'!A440="","",'Input data'!A440)</f>
        <v/>
      </c>
      <c r="B425" s="4" t="str">
        <f>IF('Input data'!B440="","",'Input data'!B440)</f>
        <v/>
      </c>
      <c r="C425" s="4" t="str">
        <f>IF('Input data'!C440="","",'Input data'!C440)</f>
        <v/>
      </c>
      <c r="D425" s="4" t="str">
        <f>IF('Input data'!D440="","",'Input data'!D440)</f>
        <v/>
      </c>
      <c r="E425" s="4" t="str">
        <f>IF('Input data'!E440="","",'Input data'!E440)</f>
        <v/>
      </c>
      <c r="F425" s="4" t="str">
        <f>IF('Input data'!F440="","",'Input data'!F440)</f>
        <v/>
      </c>
      <c r="G425" s="4">
        <f>IF('Input data'!G440="","",'Input data'!G440)</f>
        <v>0</v>
      </c>
      <c r="H425" s="4" t="str">
        <f>IF('Input data'!H440&gt;0.5,'Input data'!H440,"")</f>
        <v/>
      </c>
      <c r="I425" s="4" t="str">
        <f>IF('Input data'!I440="","",'Input data'!I440)</f>
        <v/>
      </c>
      <c r="J425" s="12" t="str">
        <f>IF('Result 2005-2012'!$R425="","",IF($M$1=2005,'Result 2005-2012'!J425,IF(AND($M$1=2006,'Calculation sheet'!$AQ425="2005-2012"),'Result 2005-2012'!J425*SUM($Y$7:$AE$7)/7,IF(AND($M$1=2007,'Calculation sheet'!$AQ425="2005-2012"),'Result 2005-2012'!J425*SUM($Z$7:$AE$7)/6,IF(AND($M$1=2008,'Calculation sheet'!$AQ425="2005-2012"),'Result 2005-2012'!J425*SUM($AA$7:$AE$7)/5,IF(AND($M$1=2009,'Calculation sheet'!$AQ425="2005-2012"),'Result 2005-2012'!J425*SUM($AB$7:$AE$7)/4,IF(AND($M$1=2010,'Calculation sheet'!$AQ425="2005-2012"),'Result 2005-2012'!J425*SUM($AC$7:$AE$7)/3,IF(AND($M$1=2011,'Calculation sheet'!$AQ425="2005-2012"),'Result 2005-2012'!J425*SUM($AD$7:$AE$7)/2,IF(AND($M$1=2012,'Calculation sheet'!$AQ425="2005-2012"),'Result 2005-2012'!J425*$AE$7,IF(AND($M$1=2006,'Calculation sheet'!$AQ425="1999-2012"),'Result 2005-2012'!J425*SUM($Y$16:$AE$16)/7,IF(AND($M$1=2007,'Calculation sheet'!$AQ425="1999-2012"),'Result 2005-2012'!J425*SUM($Z$16:$AE$16)/6,IF(AND($M$1=2008,'Calculation sheet'!$AQ425="1999-2012"),'Result 2005-2012'!J425*SUM($AA$16:$AE$16)/5,IF(AND($M$1=2009,'Calculation sheet'!$AQ425="1999-2012"),'Result 2005-2012'!J425*SUM($AB$16:$AE$16)/4,IF(AND($M$1=2010,'Calculation sheet'!$AQ425="1999-2012"),'Result 2005-2012'!J425*SUM($AC$16:$AE$16)/3,IF(AND($M$1=2011,'Calculation sheet'!$AQ425="1999-2012"),'Result 2005-2012'!J425*SUM($AD$16:$AE$16)/2,IF(AND($M$1=2012,'Calculation sheet'!$AQ425="1999-2012"),'Result 2005-2012'!J425*$AE$16,""))))))))))))))))</f>
        <v/>
      </c>
      <c r="K425" s="12" t="str">
        <f>IF('Result 2005-2012'!$R425="","",IF($M$1=2005,'Result 2005-2012'!K425,IF(AND($M$1=2006,'Calculation sheet'!$AQ425="2005-2012"),'Result 2005-2012'!K425*SUM($Y$8:$AE$8)/7,IF(AND($M$1=2007,'Calculation sheet'!$AQ425="2005-2012"),'Result 2005-2012'!K425*SUM($Z$8:$AE$8)/6,IF(AND($M$1=2008,'Calculation sheet'!$AQ425="2005-2012"),'Result 2005-2012'!K425*SUM($AA$8:$AE$8)/5,IF(AND($M$1=2009,'Calculation sheet'!$AQ425="2005-2012"),'Result 2005-2012'!K425*SUM($AB$8:$AE$8)/4,IF(AND($M$1=2010,'Calculation sheet'!$AQ425="2005-2012"),'Result 2005-2012'!K425*SUM($AC$8:$AE$8)/3,IF(AND($M$1=2011,'Calculation sheet'!$AQ425="2005-2012"),'Result 2005-2012'!K425*SUM($AD$8:$AE$8)/2,IF(AND($M$1=2012,'Calculation sheet'!$AQ425="2005-2012"),'Result 2005-2012'!K425*$AE$8,IF(AND($M$1=2006,'Calculation sheet'!$AQ425="1999-2012"),'Result 2005-2012'!K425*SUM($Y$17:$AE$17)/7,IF(AND($M$1=2007,'Calculation sheet'!$AQ425="1999-2012"),'Result 2005-2012'!K425*SUM($Z$17:$AE$17)/6,IF(AND($M$1=2008,'Calculation sheet'!$AQ425="1999-2012"),'Result 2005-2012'!K425*SUM($AA$17:$AE$17)/5,IF(AND($M$1=2009,'Calculation sheet'!$AQ425="1999-2012"),'Result 2005-2012'!K425*SUM($AB$17:$AE$17)/4,IF(AND($M$1=2010,'Calculation sheet'!$AQ425="1999-2012"),'Result 2005-2012'!K425*SUM($AC$17:$AE$17)/3,IF(AND($M$1=2011,'Calculation sheet'!$AQ425="1999-2012"),'Result 2005-2012'!K425*SUM($AD$17:$AE$17)/2,IF(AND($M$1=2012,'Calculation sheet'!$AQ425="1999-2012"),'Result 2005-2012'!K425*$AE$17,""))))))))))))))))</f>
        <v/>
      </c>
      <c r="L425" s="12" t="str">
        <f>IF('Result 2005-2012'!$R425="","",IF($M$1=2005,'Result 2005-2012'!L425,IF(AND($M$1=2006,'Calculation sheet'!$AQ425="2005-2012"),'Result 2005-2012'!L425*SUM($Y$9:$AE$9)/7,IF(AND($M$1=2007,'Calculation sheet'!$AQ425="2005-2012"),'Result 2005-2012'!L425*SUM($Z$9:$AE$9)/6,IF(AND($M$1=2008,'Calculation sheet'!$AQ425="2005-2012"),'Result 2005-2012'!L425*SUM($AA$9:$AE$9)/5,IF(AND($M$1=2009,'Calculation sheet'!$AQ425="2005-2012"),'Result 2005-2012'!L425*SUM($AB$9:$AE$9)/4,IF(AND($M$1=2010,'Calculation sheet'!$AQ425="2005-2012"),'Result 2005-2012'!L425*SUM($AC$9:$AE$9)/3,IF(AND($M$1=2011,'Calculation sheet'!$AQ425="2005-2012"),'Result 2005-2012'!L425*SUM($AD$9:$AE$9)/2,IF(AND($M$1=2012,'Calculation sheet'!$AQ425="2005-2012"),'Result 2005-2012'!L425*$AE$9,IF(AND($M$1=2006,'Calculation sheet'!$AQ425="1999-2012"),'Result 2005-2012'!L425*SUM($Y$18:$AE$18)/7,IF(AND($M$1=2007,'Calculation sheet'!$AQ425="1999-2012"),'Result 2005-2012'!L425*SUM($Z$18:$AE$18)/6,IF(AND($M$1=2008,'Calculation sheet'!$AQ425="1999-2012"),'Result 2005-2012'!L425*SUM($AA$18:$AE$18)/5,IF(AND($M$1=2009,'Calculation sheet'!$AQ425="1999-2012"),'Result 2005-2012'!L425*SUM($AB$18:$AE$18)/4,IF(AND($M$1=2010,'Calculation sheet'!$AQ425="1999-2012"),'Result 2005-2012'!L425*SUM($AC$18:$AE$18)/3,IF(AND($M$1=2011,'Calculation sheet'!$AQ425="1999-2012"),'Result 2005-2012'!L425*SUM($AD$18:$AE$18)/2,IF(AND($M$1=2012,'Calculation sheet'!$AQ425="1999-2012"),'Result 2005-2012'!L425*$AE$18,""))))))))))))))))</f>
        <v/>
      </c>
      <c r="M425" s="12" t="str">
        <f t="shared" si="20"/>
        <v/>
      </c>
      <c r="N425" s="12" t="str">
        <f>IF('Result 2005-2012'!$R425="","",IF($M$1=2005,'Result 2005-2012'!N425,IF(AND($M$1=2006,'Calculation sheet'!$AQ425="2005-2012"),'Result 2005-2012'!N425*SUM($Y$10:$AE$10)/7,IF(AND($M$1=2007,'Calculation sheet'!$AQ425="2005-2012"),'Result 2005-2012'!N425*SUM($Z$10:$AE$10)/6,IF(AND($M$1=2008,'Calculation sheet'!$AQ425="2005-2012"),'Result 2005-2012'!N425*SUM($AA$10:$AE$10)/5,IF(AND($M$1=2009,'Calculation sheet'!$AQ425="2005-2012"),'Result 2005-2012'!N425*SUM($AB$10:$AE$10)/4,IF(AND($M$1=2010,'Calculation sheet'!$AQ425="2005-2012"),'Result 2005-2012'!N425*SUM($AC$10:$AE$10)/3,IF(AND($M$1=2011,'Calculation sheet'!$AQ425="2005-2012"),'Result 2005-2012'!N425*SUM($AD$10:$AE$10)/2,IF(AND($M$1=2012,'Calculation sheet'!$AQ425="2005-2012"),'Result 2005-2012'!N425*$AE$10,IF(AND($M$1=2006,'Calculation sheet'!$AQ425="1999-2012"),'Result 2005-2012'!N425*SUM($Y$16:$AE$16)/7,IF(AND($M$1=2007,'Calculation sheet'!$AQ425="1999-2012"),'Result 2005-2012'!N425*SUM($Z$16:$AE$16)/6,IF(AND($M$1=2008,'Calculation sheet'!$AQ425="1999-2012"),'Result 2005-2012'!N425*SUM($AA$16:$AE$16)/5,IF(AND($M$1=2009,'Calculation sheet'!$AQ425="1999-2012"),'Result 2005-2012'!N425*SUM($AB$16:$AE$16)/4,IF(AND($M$1=2010,'Calculation sheet'!$AQ425="1999-2012"),'Result 2005-2012'!N425*SUM($AC$16:$AE$16)/3,IF(AND($M$1=2011,'Calculation sheet'!$AQ425="1999-2012"),'Result 2005-2012'!N425*SUM($AD$16:$AE$16)/2,IF(AND($M$1=2012,'Calculation sheet'!$AQ425="1999-2012"),'Result 2005-2012'!N425*$AE$16,""))))))))))))))))</f>
        <v/>
      </c>
      <c r="O425" s="12" t="str">
        <f>IF('Result 2005-2012'!$R425="","",IF($M$1=2005,'Result 2005-2012'!O425,IF(AND($M$1=2006,'Calculation sheet'!$AQ425="2005-2012"),'Result 2005-2012'!O425*SUM($Y$10:$AE$10)/7,IF(AND($M$1=2007,'Calculation sheet'!$AQ425="2005-2012"),'Result 2005-2012'!O425*SUM($Z$10:$AE$10)/6,IF(AND($M$1=2008,'Calculation sheet'!$AQ425="2005-2012"),'Result 2005-2012'!O425*SUM($AA$10:$AE$10)/5,IF(AND($M$1=2009,'Calculation sheet'!$AQ425="2005-2012"),'Result 2005-2012'!O425*SUM($AB$10:$AE$10)/4,IF(AND($M$1=2010,'Calculation sheet'!$AQ425="2005-2012"),'Result 2005-2012'!O425*SUM($AC$10:$AE$10)/3,IF(AND($M$1=2011,'Calculation sheet'!$AQ425="2005-2012"),'Result 2005-2012'!O425*SUM($AD$10:$AE$10)/2,IF(AND($M$1=2012,'Calculation sheet'!$AQ425="2005-2012"),'Result 2005-2012'!O425*$AE$10,IF(AND($M$1=2006,'Calculation sheet'!$AQ425="1999-2012"),'Result 2005-2012'!O425*SUM($Y$16:$AE$16)/7,IF(AND($M$1=2007,'Calculation sheet'!$AQ425="1999-2012"),'Result 2005-2012'!O425*SUM($Z$16:$AE$16)/6,IF(AND($M$1=2008,'Calculation sheet'!$AQ425="1999-2012"),'Result 2005-2012'!O425*SUM($AA$16:$AE$16)/5,IF(AND($M$1=2009,'Calculation sheet'!$AQ425="1999-2012"),'Result 2005-2012'!O425*SUM($AB$16:$AE$16)/4,IF(AND($M$1=2010,'Calculation sheet'!$AQ425="1999-2012"),'Result 2005-2012'!O425*SUM($AC$16:$AE$16)/3,IF(AND($M$1=2011,'Calculation sheet'!$AQ425="1999-2012"),'Result 2005-2012'!O425*SUM($AD$16:$AE$16)/2,IF(AND($M$1=2012,'Calculation sheet'!$AQ425="1999-2012"),'Result 2005-2012'!O425*$AE$16,""))))))))))))))))</f>
        <v/>
      </c>
      <c r="P425" s="12" t="str">
        <f>IF('Result 2005-2012'!$R425="","",IF($M$1=2005,'Result 2005-2012'!P425,IF(AND($M$1=2006,'Calculation sheet'!$AQ425="2005-2012"),'Result 2005-2012'!P425*SUM($Y$11:$AE$11)/7,IF(AND($M$1=2007,'Calculation sheet'!$AQ425="2005-2012"),'Result 2005-2012'!P425*SUM($Z$11:$AE$11)/6,IF(AND($M$1=2008,'Calculation sheet'!$AQ425="2005-2012"),'Result 2005-2012'!P425*SUM($AA$11:$AE$11)/5,IF(AND($M$1=2009,'Calculation sheet'!$AQ425="2005-2012"),'Result 2005-2012'!P425*SUM($AB$11:$AE$11)/4,IF(AND($M$1=2010,'Calculation sheet'!$AQ425="2005-2012"),'Result 2005-2012'!P425*SUM($AC$11:$AE$11)/3,IF(AND($M$1=2011,'Calculation sheet'!$AQ425="2005-2012"),'Result 2005-2012'!P425*SUM($AD$11:$AE$11)/2,IF(AND($M$1=2012,'Calculation sheet'!$AQ425="2005-2012"),'Result 2005-2012'!P425*$AE$11,IF(AND($M$1=2006,'Calculation sheet'!$AQ425="1999-2012"),'Result 2005-2012'!P425*SUM($Y$16:$AE$16)/7,IF(AND($M$1=2007,'Calculation sheet'!$AQ425="1999-2012"),'Result 2005-2012'!P425*SUM($Z$16:$AE$16)/6,IF(AND($M$1=2008,'Calculation sheet'!$AQ425="1999-2012"),'Result 2005-2012'!P425*SUM($AA$16:$AE$16)/5,IF(AND($M$1=2009,'Calculation sheet'!$AQ425="1999-2012"),'Result 2005-2012'!P425*SUM($AB$16:$AE$16)/4,IF(AND($M$1=2010,'Calculation sheet'!$AQ425="1999-2012"),'Result 2005-2012'!P425*SUM($AC$16:$AE$16)/3,IF(AND($M$1=2011,'Calculation sheet'!$AQ425="1999-2012"),'Result 2005-2012'!P425*SUM($AD$16:$AE$16)/2,IF(AND($M$1=2012,'Calculation sheet'!$AQ425="1999-2012"),'Result 2005-2012'!P425*$AE$16,""))))))))))))))))</f>
        <v/>
      </c>
      <c r="Q425" s="12" t="str">
        <f t="shared" si="21"/>
        <v/>
      </c>
      <c r="R425" s="14" t="str">
        <f t="shared" si="22"/>
        <v/>
      </c>
    </row>
    <row r="426" spans="1:18" x14ac:dyDescent="0.3">
      <c r="A426" s="4" t="str">
        <f>IF('Input data'!A441="","",'Input data'!A441)</f>
        <v/>
      </c>
      <c r="B426" s="4" t="str">
        <f>IF('Input data'!B441="","",'Input data'!B441)</f>
        <v/>
      </c>
      <c r="C426" s="4" t="str">
        <f>IF('Input data'!C441="","",'Input data'!C441)</f>
        <v/>
      </c>
      <c r="D426" s="4" t="str">
        <f>IF('Input data'!D441="","",'Input data'!D441)</f>
        <v/>
      </c>
      <c r="E426" s="4" t="str">
        <f>IF('Input data'!E441="","",'Input data'!E441)</f>
        <v/>
      </c>
      <c r="F426" s="4" t="str">
        <f>IF('Input data'!F441="","",'Input data'!F441)</f>
        <v/>
      </c>
      <c r="G426" s="4">
        <f>IF('Input data'!G441="","",'Input data'!G441)</f>
        <v>0</v>
      </c>
      <c r="H426" s="4" t="str">
        <f>IF('Input data'!H441&gt;0.5,'Input data'!H441,"")</f>
        <v/>
      </c>
      <c r="I426" s="4" t="str">
        <f>IF('Input data'!I441="","",'Input data'!I441)</f>
        <v/>
      </c>
      <c r="J426" s="12" t="str">
        <f>IF('Result 2005-2012'!$R426="","",IF($M$1=2005,'Result 2005-2012'!J426,IF(AND($M$1=2006,'Calculation sheet'!$AQ426="2005-2012"),'Result 2005-2012'!J426*SUM($Y$7:$AE$7)/7,IF(AND($M$1=2007,'Calculation sheet'!$AQ426="2005-2012"),'Result 2005-2012'!J426*SUM($Z$7:$AE$7)/6,IF(AND($M$1=2008,'Calculation sheet'!$AQ426="2005-2012"),'Result 2005-2012'!J426*SUM($AA$7:$AE$7)/5,IF(AND($M$1=2009,'Calculation sheet'!$AQ426="2005-2012"),'Result 2005-2012'!J426*SUM($AB$7:$AE$7)/4,IF(AND($M$1=2010,'Calculation sheet'!$AQ426="2005-2012"),'Result 2005-2012'!J426*SUM($AC$7:$AE$7)/3,IF(AND($M$1=2011,'Calculation sheet'!$AQ426="2005-2012"),'Result 2005-2012'!J426*SUM($AD$7:$AE$7)/2,IF(AND($M$1=2012,'Calculation sheet'!$AQ426="2005-2012"),'Result 2005-2012'!J426*$AE$7,IF(AND($M$1=2006,'Calculation sheet'!$AQ426="1999-2012"),'Result 2005-2012'!J426*SUM($Y$16:$AE$16)/7,IF(AND($M$1=2007,'Calculation sheet'!$AQ426="1999-2012"),'Result 2005-2012'!J426*SUM($Z$16:$AE$16)/6,IF(AND($M$1=2008,'Calculation sheet'!$AQ426="1999-2012"),'Result 2005-2012'!J426*SUM($AA$16:$AE$16)/5,IF(AND($M$1=2009,'Calculation sheet'!$AQ426="1999-2012"),'Result 2005-2012'!J426*SUM($AB$16:$AE$16)/4,IF(AND($M$1=2010,'Calculation sheet'!$AQ426="1999-2012"),'Result 2005-2012'!J426*SUM($AC$16:$AE$16)/3,IF(AND($M$1=2011,'Calculation sheet'!$AQ426="1999-2012"),'Result 2005-2012'!J426*SUM($AD$16:$AE$16)/2,IF(AND($M$1=2012,'Calculation sheet'!$AQ426="1999-2012"),'Result 2005-2012'!J426*$AE$16,""))))))))))))))))</f>
        <v/>
      </c>
      <c r="K426" s="12" t="str">
        <f>IF('Result 2005-2012'!$R426="","",IF($M$1=2005,'Result 2005-2012'!K426,IF(AND($M$1=2006,'Calculation sheet'!$AQ426="2005-2012"),'Result 2005-2012'!K426*SUM($Y$8:$AE$8)/7,IF(AND($M$1=2007,'Calculation sheet'!$AQ426="2005-2012"),'Result 2005-2012'!K426*SUM($Z$8:$AE$8)/6,IF(AND($M$1=2008,'Calculation sheet'!$AQ426="2005-2012"),'Result 2005-2012'!K426*SUM($AA$8:$AE$8)/5,IF(AND($M$1=2009,'Calculation sheet'!$AQ426="2005-2012"),'Result 2005-2012'!K426*SUM($AB$8:$AE$8)/4,IF(AND($M$1=2010,'Calculation sheet'!$AQ426="2005-2012"),'Result 2005-2012'!K426*SUM($AC$8:$AE$8)/3,IF(AND($M$1=2011,'Calculation sheet'!$AQ426="2005-2012"),'Result 2005-2012'!K426*SUM($AD$8:$AE$8)/2,IF(AND($M$1=2012,'Calculation sheet'!$AQ426="2005-2012"),'Result 2005-2012'!K426*$AE$8,IF(AND($M$1=2006,'Calculation sheet'!$AQ426="1999-2012"),'Result 2005-2012'!K426*SUM($Y$17:$AE$17)/7,IF(AND($M$1=2007,'Calculation sheet'!$AQ426="1999-2012"),'Result 2005-2012'!K426*SUM($Z$17:$AE$17)/6,IF(AND($M$1=2008,'Calculation sheet'!$AQ426="1999-2012"),'Result 2005-2012'!K426*SUM($AA$17:$AE$17)/5,IF(AND($M$1=2009,'Calculation sheet'!$AQ426="1999-2012"),'Result 2005-2012'!K426*SUM($AB$17:$AE$17)/4,IF(AND($M$1=2010,'Calculation sheet'!$AQ426="1999-2012"),'Result 2005-2012'!K426*SUM($AC$17:$AE$17)/3,IF(AND($M$1=2011,'Calculation sheet'!$AQ426="1999-2012"),'Result 2005-2012'!K426*SUM($AD$17:$AE$17)/2,IF(AND($M$1=2012,'Calculation sheet'!$AQ426="1999-2012"),'Result 2005-2012'!K426*$AE$17,""))))))))))))))))</f>
        <v/>
      </c>
      <c r="L426" s="12" t="str">
        <f>IF('Result 2005-2012'!$R426="","",IF($M$1=2005,'Result 2005-2012'!L426,IF(AND($M$1=2006,'Calculation sheet'!$AQ426="2005-2012"),'Result 2005-2012'!L426*SUM($Y$9:$AE$9)/7,IF(AND($M$1=2007,'Calculation sheet'!$AQ426="2005-2012"),'Result 2005-2012'!L426*SUM($Z$9:$AE$9)/6,IF(AND($M$1=2008,'Calculation sheet'!$AQ426="2005-2012"),'Result 2005-2012'!L426*SUM($AA$9:$AE$9)/5,IF(AND($M$1=2009,'Calculation sheet'!$AQ426="2005-2012"),'Result 2005-2012'!L426*SUM($AB$9:$AE$9)/4,IF(AND($M$1=2010,'Calculation sheet'!$AQ426="2005-2012"),'Result 2005-2012'!L426*SUM($AC$9:$AE$9)/3,IF(AND($M$1=2011,'Calculation sheet'!$AQ426="2005-2012"),'Result 2005-2012'!L426*SUM($AD$9:$AE$9)/2,IF(AND($M$1=2012,'Calculation sheet'!$AQ426="2005-2012"),'Result 2005-2012'!L426*$AE$9,IF(AND($M$1=2006,'Calculation sheet'!$AQ426="1999-2012"),'Result 2005-2012'!L426*SUM($Y$18:$AE$18)/7,IF(AND($M$1=2007,'Calculation sheet'!$AQ426="1999-2012"),'Result 2005-2012'!L426*SUM($Z$18:$AE$18)/6,IF(AND($M$1=2008,'Calculation sheet'!$AQ426="1999-2012"),'Result 2005-2012'!L426*SUM($AA$18:$AE$18)/5,IF(AND($M$1=2009,'Calculation sheet'!$AQ426="1999-2012"),'Result 2005-2012'!L426*SUM($AB$18:$AE$18)/4,IF(AND($M$1=2010,'Calculation sheet'!$AQ426="1999-2012"),'Result 2005-2012'!L426*SUM($AC$18:$AE$18)/3,IF(AND($M$1=2011,'Calculation sheet'!$AQ426="1999-2012"),'Result 2005-2012'!L426*SUM($AD$18:$AE$18)/2,IF(AND($M$1=2012,'Calculation sheet'!$AQ426="1999-2012"),'Result 2005-2012'!L426*$AE$18,""))))))))))))))))</f>
        <v/>
      </c>
      <c r="M426" s="12" t="str">
        <f t="shared" si="20"/>
        <v/>
      </c>
      <c r="N426" s="12" t="str">
        <f>IF('Result 2005-2012'!$R426="","",IF($M$1=2005,'Result 2005-2012'!N426,IF(AND($M$1=2006,'Calculation sheet'!$AQ426="2005-2012"),'Result 2005-2012'!N426*SUM($Y$10:$AE$10)/7,IF(AND($M$1=2007,'Calculation sheet'!$AQ426="2005-2012"),'Result 2005-2012'!N426*SUM($Z$10:$AE$10)/6,IF(AND($M$1=2008,'Calculation sheet'!$AQ426="2005-2012"),'Result 2005-2012'!N426*SUM($AA$10:$AE$10)/5,IF(AND($M$1=2009,'Calculation sheet'!$AQ426="2005-2012"),'Result 2005-2012'!N426*SUM($AB$10:$AE$10)/4,IF(AND($M$1=2010,'Calculation sheet'!$AQ426="2005-2012"),'Result 2005-2012'!N426*SUM($AC$10:$AE$10)/3,IF(AND($M$1=2011,'Calculation sheet'!$AQ426="2005-2012"),'Result 2005-2012'!N426*SUM($AD$10:$AE$10)/2,IF(AND($M$1=2012,'Calculation sheet'!$AQ426="2005-2012"),'Result 2005-2012'!N426*$AE$10,IF(AND($M$1=2006,'Calculation sheet'!$AQ426="1999-2012"),'Result 2005-2012'!N426*SUM($Y$16:$AE$16)/7,IF(AND($M$1=2007,'Calculation sheet'!$AQ426="1999-2012"),'Result 2005-2012'!N426*SUM($Z$16:$AE$16)/6,IF(AND($M$1=2008,'Calculation sheet'!$AQ426="1999-2012"),'Result 2005-2012'!N426*SUM($AA$16:$AE$16)/5,IF(AND($M$1=2009,'Calculation sheet'!$AQ426="1999-2012"),'Result 2005-2012'!N426*SUM($AB$16:$AE$16)/4,IF(AND($M$1=2010,'Calculation sheet'!$AQ426="1999-2012"),'Result 2005-2012'!N426*SUM($AC$16:$AE$16)/3,IF(AND($M$1=2011,'Calculation sheet'!$AQ426="1999-2012"),'Result 2005-2012'!N426*SUM($AD$16:$AE$16)/2,IF(AND($M$1=2012,'Calculation sheet'!$AQ426="1999-2012"),'Result 2005-2012'!N426*$AE$16,""))))))))))))))))</f>
        <v/>
      </c>
      <c r="O426" s="12" t="str">
        <f>IF('Result 2005-2012'!$R426="","",IF($M$1=2005,'Result 2005-2012'!O426,IF(AND($M$1=2006,'Calculation sheet'!$AQ426="2005-2012"),'Result 2005-2012'!O426*SUM($Y$10:$AE$10)/7,IF(AND($M$1=2007,'Calculation sheet'!$AQ426="2005-2012"),'Result 2005-2012'!O426*SUM($Z$10:$AE$10)/6,IF(AND($M$1=2008,'Calculation sheet'!$AQ426="2005-2012"),'Result 2005-2012'!O426*SUM($AA$10:$AE$10)/5,IF(AND($M$1=2009,'Calculation sheet'!$AQ426="2005-2012"),'Result 2005-2012'!O426*SUM($AB$10:$AE$10)/4,IF(AND($M$1=2010,'Calculation sheet'!$AQ426="2005-2012"),'Result 2005-2012'!O426*SUM($AC$10:$AE$10)/3,IF(AND($M$1=2011,'Calculation sheet'!$AQ426="2005-2012"),'Result 2005-2012'!O426*SUM($AD$10:$AE$10)/2,IF(AND($M$1=2012,'Calculation sheet'!$AQ426="2005-2012"),'Result 2005-2012'!O426*$AE$10,IF(AND($M$1=2006,'Calculation sheet'!$AQ426="1999-2012"),'Result 2005-2012'!O426*SUM($Y$16:$AE$16)/7,IF(AND($M$1=2007,'Calculation sheet'!$AQ426="1999-2012"),'Result 2005-2012'!O426*SUM($Z$16:$AE$16)/6,IF(AND($M$1=2008,'Calculation sheet'!$AQ426="1999-2012"),'Result 2005-2012'!O426*SUM($AA$16:$AE$16)/5,IF(AND($M$1=2009,'Calculation sheet'!$AQ426="1999-2012"),'Result 2005-2012'!O426*SUM($AB$16:$AE$16)/4,IF(AND($M$1=2010,'Calculation sheet'!$AQ426="1999-2012"),'Result 2005-2012'!O426*SUM($AC$16:$AE$16)/3,IF(AND($M$1=2011,'Calculation sheet'!$AQ426="1999-2012"),'Result 2005-2012'!O426*SUM($AD$16:$AE$16)/2,IF(AND($M$1=2012,'Calculation sheet'!$AQ426="1999-2012"),'Result 2005-2012'!O426*$AE$16,""))))))))))))))))</f>
        <v/>
      </c>
      <c r="P426" s="12" t="str">
        <f>IF('Result 2005-2012'!$R426="","",IF($M$1=2005,'Result 2005-2012'!P426,IF(AND($M$1=2006,'Calculation sheet'!$AQ426="2005-2012"),'Result 2005-2012'!P426*SUM($Y$11:$AE$11)/7,IF(AND($M$1=2007,'Calculation sheet'!$AQ426="2005-2012"),'Result 2005-2012'!P426*SUM($Z$11:$AE$11)/6,IF(AND($M$1=2008,'Calculation sheet'!$AQ426="2005-2012"),'Result 2005-2012'!P426*SUM($AA$11:$AE$11)/5,IF(AND($M$1=2009,'Calculation sheet'!$AQ426="2005-2012"),'Result 2005-2012'!P426*SUM($AB$11:$AE$11)/4,IF(AND($M$1=2010,'Calculation sheet'!$AQ426="2005-2012"),'Result 2005-2012'!P426*SUM($AC$11:$AE$11)/3,IF(AND($M$1=2011,'Calculation sheet'!$AQ426="2005-2012"),'Result 2005-2012'!P426*SUM($AD$11:$AE$11)/2,IF(AND($M$1=2012,'Calculation sheet'!$AQ426="2005-2012"),'Result 2005-2012'!P426*$AE$11,IF(AND($M$1=2006,'Calculation sheet'!$AQ426="1999-2012"),'Result 2005-2012'!P426*SUM($Y$16:$AE$16)/7,IF(AND($M$1=2007,'Calculation sheet'!$AQ426="1999-2012"),'Result 2005-2012'!P426*SUM($Z$16:$AE$16)/6,IF(AND($M$1=2008,'Calculation sheet'!$AQ426="1999-2012"),'Result 2005-2012'!P426*SUM($AA$16:$AE$16)/5,IF(AND($M$1=2009,'Calculation sheet'!$AQ426="1999-2012"),'Result 2005-2012'!P426*SUM($AB$16:$AE$16)/4,IF(AND($M$1=2010,'Calculation sheet'!$AQ426="1999-2012"),'Result 2005-2012'!P426*SUM($AC$16:$AE$16)/3,IF(AND($M$1=2011,'Calculation sheet'!$AQ426="1999-2012"),'Result 2005-2012'!P426*SUM($AD$16:$AE$16)/2,IF(AND($M$1=2012,'Calculation sheet'!$AQ426="1999-2012"),'Result 2005-2012'!P426*$AE$16,""))))))))))))))))</f>
        <v/>
      </c>
      <c r="Q426" s="12" t="str">
        <f t="shared" si="21"/>
        <v/>
      </c>
      <c r="R426" s="14" t="str">
        <f t="shared" si="22"/>
        <v/>
      </c>
    </row>
    <row r="427" spans="1:18" x14ac:dyDescent="0.3">
      <c r="A427" s="4" t="str">
        <f>IF('Input data'!A442="","",'Input data'!A442)</f>
        <v/>
      </c>
      <c r="B427" s="4" t="str">
        <f>IF('Input data'!B442="","",'Input data'!B442)</f>
        <v/>
      </c>
      <c r="C427" s="4" t="str">
        <f>IF('Input data'!C442="","",'Input data'!C442)</f>
        <v/>
      </c>
      <c r="D427" s="4" t="str">
        <f>IF('Input data'!D442="","",'Input data'!D442)</f>
        <v/>
      </c>
      <c r="E427" s="4" t="str">
        <f>IF('Input data'!E442="","",'Input data'!E442)</f>
        <v/>
      </c>
      <c r="F427" s="4" t="str">
        <f>IF('Input data'!F442="","",'Input data'!F442)</f>
        <v/>
      </c>
      <c r="G427" s="4">
        <f>IF('Input data'!G442="","",'Input data'!G442)</f>
        <v>0</v>
      </c>
      <c r="H427" s="4" t="str">
        <f>IF('Input data'!H442&gt;0.5,'Input data'!H442,"")</f>
        <v/>
      </c>
      <c r="I427" s="4" t="str">
        <f>IF('Input data'!I442="","",'Input data'!I442)</f>
        <v/>
      </c>
      <c r="J427" s="12" t="str">
        <f>IF('Result 2005-2012'!$R427="","",IF($M$1=2005,'Result 2005-2012'!J427,IF(AND($M$1=2006,'Calculation sheet'!$AQ427="2005-2012"),'Result 2005-2012'!J427*SUM($Y$7:$AE$7)/7,IF(AND($M$1=2007,'Calculation sheet'!$AQ427="2005-2012"),'Result 2005-2012'!J427*SUM($Z$7:$AE$7)/6,IF(AND($M$1=2008,'Calculation sheet'!$AQ427="2005-2012"),'Result 2005-2012'!J427*SUM($AA$7:$AE$7)/5,IF(AND($M$1=2009,'Calculation sheet'!$AQ427="2005-2012"),'Result 2005-2012'!J427*SUM($AB$7:$AE$7)/4,IF(AND($M$1=2010,'Calculation sheet'!$AQ427="2005-2012"),'Result 2005-2012'!J427*SUM($AC$7:$AE$7)/3,IF(AND($M$1=2011,'Calculation sheet'!$AQ427="2005-2012"),'Result 2005-2012'!J427*SUM($AD$7:$AE$7)/2,IF(AND($M$1=2012,'Calculation sheet'!$AQ427="2005-2012"),'Result 2005-2012'!J427*$AE$7,IF(AND($M$1=2006,'Calculation sheet'!$AQ427="1999-2012"),'Result 2005-2012'!J427*SUM($Y$16:$AE$16)/7,IF(AND($M$1=2007,'Calculation sheet'!$AQ427="1999-2012"),'Result 2005-2012'!J427*SUM($Z$16:$AE$16)/6,IF(AND($M$1=2008,'Calculation sheet'!$AQ427="1999-2012"),'Result 2005-2012'!J427*SUM($AA$16:$AE$16)/5,IF(AND($M$1=2009,'Calculation sheet'!$AQ427="1999-2012"),'Result 2005-2012'!J427*SUM($AB$16:$AE$16)/4,IF(AND($M$1=2010,'Calculation sheet'!$AQ427="1999-2012"),'Result 2005-2012'!J427*SUM($AC$16:$AE$16)/3,IF(AND($M$1=2011,'Calculation sheet'!$AQ427="1999-2012"),'Result 2005-2012'!J427*SUM($AD$16:$AE$16)/2,IF(AND($M$1=2012,'Calculation sheet'!$AQ427="1999-2012"),'Result 2005-2012'!J427*$AE$16,""))))))))))))))))</f>
        <v/>
      </c>
      <c r="K427" s="12" t="str">
        <f>IF('Result 2005-2012'!$R427="","",IF($M$1=2005,'Result 2005-2012'!K427,IF(AND($M$1=2006,'Calculation sheet'!$AQ427="2005-2012"),'Result 2005-2012'!K427*SUM($Y$8:$AE$8)/7,IF(AND($M$1=2007,'Calculation sheet'!$AQ427="2005-2012"),'Result 2005-2012'!K427*SUM($Z$8:$AE$8)/6,IF(AND($M$1=2008,'Calculation sheet'!$AQ427="2005-2012"),'Result 2005-2012'!K427*SUM($AA$8:$AE$8)/5,IF(AND($M$1=2009,'Calculation sheet'!$AQ427="2005-2012"),'Result 2005-2012'!K427*SUM($AB$8:$AE$8)/4,IF(AND($M$1=2010,'Calculation sheet'!$AQ427="2005-2012"),'Result 2005-2012'!K427*SUM($AC$8:$AE$8)/3,IF(AND($M$1=2011,'Calculation sheet'!$AQ427="2005-2012"),'Result 2005-2012'!K427*SUM($AD$8:$AE$8)/2,IF(AND($M$1=2012,'Calculation sheet'!$AQ427="2005-2012"),'Result 2005-2012'!K427*$AE$8,IF(AND($M$1=2006,'Calculation sheet'!$AQ427="1999-2012"),'Result 2005-2012'!K427*SUM($Y$17:$AE$17)/7,IF(AND($M$1=2007,'Calculation sheet'!$AQ427="1999-2012"),'Result 2005-2012'!K427*SUM($Z$17:$AE$17)/6,IF(AND($M$1=2008,'Calculation sheet'!$AQ427="1999-2012"),'Result 2005-2012'!K427*SUM($AA$17:$AE$17)/5,IF(AND($M$1=2009,'Calculation sheet'!$AQ427="1999-2012"),'Result 2005-2012'!K427*SUM($AB$17:$AE$17)/4,IF(AND($M$1=2010,'Calculation sheet'!$AQ427="1999-2012"),'Result 2005-2012'!K427*SUM($AC$17:$AE$17)/3,IF(AND($M$1=2011,'Calculation sheet'!$AQ427="1999-2012"),'Result 2005-2012'!K427*SUM($AD$17:$AE$17)/2,IF(AND($M$1=2012,'Calculation sheet'!$AQ427="1999-2012"),'Result 2005-2012'!K427*$AE$17,""))))))))))))))))</f>
        <v/>
      </c>
      <c r="L427" s="12" t="str">
        <f>IF('Result 2005-2012'!$R427="","",IF($M$1=2005,'Result 2005-2012'!L427,IF(AND($M$1=2006,'Calculation sheet'!$AQ427="2005-2012"),'Result 2005-2012'!L427*SUM($Y$9:$AE$9)/7,IF(AND($M$1=2007,'Calculation sheet'!$AQ427="2005-2012"),'Result 2005-2012'!L427*SUM($Z$9:$AE$9)/6,IF(AND($M$1=2008,'Calculation sheet'!$AQ427="2005-2012"),'Result 2005-2012'!L427*SUM($AA$9:$AE$9)/5,IF(AND($M$1=2009,'Calculation sheet'!$AQ427="2005-2012"),'Result 2005-2012'!L427*SUM($AB$9:$AE$9)/4,IF(AND($M$1=2010,'Calculation sheet'!$AQ427="2005-2012"),'Result 2005-2012'!L427*SUM($AC$9:$AE$9)/3,IF(AND($M$1=2011,'Calculation sheet'!$AQ427="2005-2012"),'Result 2005-2012'!L427*SUM($AD$9:$AE$9)/2,IF(AND($M$1=2012,'Calculation sheet'!$AQ427="2005-2012"),'Result 2005-2012'!L427*$AE$9,IF(AND($M$1=2006,'Calculation sheet'!$AQ427="1999-2012"),'Result 2005-2012'!L427*SUM($Y$18:$AE$18)/7,IF(AND($M$1=2007,'Calculation sheet'!$AQ427="1999-2012"),'Result 2005-2012'!L427*SUM($Z$18:$AE$18)/6,IF(AND($M$1=2008,'Calculation sheet'!$AQ427="1999-2012"),'Result 2005-2012'!L427*SUM($AA$18:$AE$18)/5,IF(AND($M$1=2009,'Calculation sheet'!$AQ427="1999-2012"),'Result 2005-2012'!L427*SUM($AB$18:$AE$18)/4,IF(AND($M$1=2010,'Calculation sheet'!$AQ427="1999-2012"),'Result 2005-2012'!L427*SUM($AC$18:$AE$18)/3,IF(AND($M$1=2011,'Calculation sheet'!$AQ427="1999-2012"),'Result 2005-2012'!L427*SUM($AD$18:$AE$18)/2,IF(AND($M$1=2012,'Calculation sheet'!$AQ427="1999-2012"),'Result 2005-2012'!L427*$AE$18,""))))))))))))))))</f>
        <v/>
      </c>
      <c r="M427" s="12" t="str">
        <f t="shared" si="20"/>
        <v/>
      </c>
      <c r="N427" s="12" t="str">
        <f>IF('Result 2005-2012'!$R427="","",IF($M$1=2005,'Result 2005-2012'!N427,IF(AND($M$1=2006,'Calculation sheet'!$AQ427="2005-2012"),'Result 2005-2012'!N427*SUM($Y$10:$AE$10)/7,IF(AND($M$1=2007,'Calculation sheet'!$AQ427="2005-2012"),'Result 2005-2012'!N427*SUM($Z$10:$AE$10)/6,IF(AND($M$1=2008,'Calculation sheet'!$AQ427="2005-2012"),'Result 2005-2012'!N427*SUM($AA$10:$AE$10)/5,IF(AND($M$1=2009,'Calculation sheet'!$AQ427="2005-2012"),'Result 2005-2012'!N427*SUM($AB$10:$AE$10)/4,IF(AND($M$1=2010,'Calculation sheet'!$AQ427="2005-2012"),'Result 2005-2012'!N427*SUM($AC$10:$AE$10)/3,IF(AND($M$1=2011,'Calculation sheet'!$AQ427="2005-2012"),'Result 2005-2012'!N427*SUM($AD$10:$AE$10)/2,IF(AND($M$1=2012,'Calculation sheet'!$AQ427="2005-2012"),'Result 2005-2012'!N427*$AE$10,IF(AND($M$1=2006,'Calculation sheet'!$AQ427="1999-2012"),'Result 2005-2012'!N427*SUM($Y$16:$AE$16)/7,IF(AND($M$1=2007,'Calculation sheet'!$AQ427="1999-2012"),'Result 2005-2012'!N427*SUM($Z$16:$AE$16)/6,IF(AND($M$1=2008,'Calculation sheet'!$AQ427="1999-2012"),'Result 2005-2012'!N427*SUM($AA$16:$AE$16)/5,IF(AND($M$1=2009,'Calculation sheet'!$AQ427="1999-2012"),'Result 2005-2012'!N427*SUM($AB$16:$AE$16)/4,IF(AND($M$1=2010,'Calculation sheet'!$AQ427="1999-2012"),'Result 2005-2012'!N427*SUM($AC$16:$AE$16)/3,IF(AND($M$1=2011,'Calculation sheet'!$AQ427="1999-2012"),'Result 2005-2012'!N427*SUM($AD$16:$AE$16)/2,IF(AND($M$1=2012,'Calculation sheet'!$AQ427="1999-2012"),'Result 2005-2012'!N427*$AE$16,""))))))))))))))))</f>
        <v/>
      </c>
      <c r="O427" s="12" t="str">
        <f>IF('Result 2005-2012'!$R427="","",IF($M$1=2005,'Result 2005-2012'!O427,IF(AND($M$1=2006,'Calculation sheet'!$AQ427="2005-2012"),'Result 2005-2012'!O427*SUM($Y$10:$AE$10)/7,IF(AND($M$1=2007,'Calculation sheet'!$AQ427="2005-2012"),'Result 2005-2012'!O427*SUM($Z$10:$AE$10)/6,IF(AND($M$1=2008,'Calculation sheet'!$AQ427="2005-2012"),'Result 2005-2012'!O427*SUM($AA$10:$AE$10)/5,IF(AND($M$1=2009,'Calculation sheet'!$AQ427="2005-2012"),'Result 2005-2012'!O427*SUM($AB$10:$AE$10)/4,IF(AND($M$1=2010,'Calculation sheet'!$AQ427="2005-2012"),'Result 2005-2012'!O427*SUM($AC$10:$AE$10)/3,IF(AND($M$1=2011,'Calculation sheet'!$AQ427="2005-2012"),'Result 2005-2012'!O427*SUM($AD$10:$AE$10)/2,IF(AND($M$1=2012,'Calculation sheet'!$AQ427="2005-2012"),'Result 2005-2012'!O427*$AE$10,IF(AND($M$1=2006,'Calculation sheet'!$AQ427="1999-2012"),'Result 2005-2012'!O427*SUM($Y$16:$AE$16)/7,IF(AND($M$1=2007,'Calculation sheet'!$AQ427="1999-2012"),'Result 2005-2012'!O427*SUM($Z$16:$AE$16)/6,IF(AND($M$1=2008,'Calculation sheet'!$AQ427="1999-2012"),'Result 2005-2012'!O427*SUM($AA$16:$AE$16)/5,IF(AND($M$1=2009,'Calculation sheet'!$AQ427="1999-2012"),'Result 2005-2012'!O427*SUM($AB$16:$AE$16)/4,IF(AND($M$1=2010,'Calculation sheet'!$AQ427="1999-2012"),'Result 2005-2012'!O427*SUM($AC$16:$AE$16)/3,IF(AND($M$1=2011,'Calculation sheet'!$AQ427="1999-2012"),'Result 2005-2012'!O427*SUM($AD$16:$AE$16)/2,IF(AND($M$1=2012,'Calculation sheet'!$AQ427="1999-2012"),'Result 2005-2012'!O427*$AE$16,""))))))))))))))))</f>
        <v/>
      </c>
      <c r="P427" s="12" t="str">
        <f>IF('Result 2005-2012'!$R427="","",IF($M$1=2005,'Result 2005-2012'!P427,IF(AND($M$1=2006,'Calculation sheet'!$AQ427="2005-2012"),'Result 2005-2012'!P427*SUM($Y$11:$AE$11)/7,IF(AND($M$1=2007,'Calculation sheet'!$AQ427="2005-2012"),'Result 2005-2012'!P427*SUM($Z$11:$AE$11)/6,IF(AND($M$1=2008,'Calculation sheet'!$AQ427="2005-2012"),'Result 2005-2012'!P427*SUM($AA$11:$AE$11)/5,IF(AND($M$1=2009,'Calculation sheet'!$AQ427="2005-2012"),'Result 2005-2012'!P427*SUM($AB$11:$AE$11)/4,IF(AND($M$1=2010,'Calculation sheet'!$AQ427="2005-2012"),'Result 2005-2012'!P427*SUM($AC$11:$AE$11)/3,IF(AND($M$1=2011,'Calculation sheet'!$AQ427="2005-2012"),'Result 2005-2012'!P427*SUM($AD$11:$AE$11)/2,IF(AND($M$1=2012,'Calculation sheet'!$AQ427="2005-2012"),'Result 2005-2012'!P427*$AE$11,IF(AND($M$1=2006,'Calculation sheet'!$AQ427="1999-2012"),'Result 2005-2012'!P427*SUM($Y$16:$AE$16)/7,IF(AND($M$1=2007,'Calculation sheet'!$AQ427="1999-2012"),'Result 2005-2012'!P427*SUM($Z$16:$AE$16)/6,IF(AND($M$1=2008,'Calculation sheet'!$AQ427="1999-2012"),'Result 2005-2012'!P427*SUM($AA$16:$AE$16)/5,IF(AND($M$1=2009,'Calculation sheet'!$AQ427="1999-2012"),'Result 2005-2012'!P427*SUM($AB$16:$AE$16)/4,IF(AND($M$1=2010,'Calculation sheet'!$AQ427="1999-2012"),'Result 2005-2012'!P427*SUM($AC$16:$AE$16)/3,IF(AND($M$1=2011,'Calculation sheet'!$AQ427="1999-2012"),'Result 2005-2012'!P427*SUM($AD$16:$AE$16)/2,IF(AND($M$1=2012,'Calculation sheet'!$AQ427="1999-2012"),'Result 2005-2012'!P427*$AE$16,""))))))))))))))))</f>
        <v/>
      </c>
      <c r="Q427" s="12" t="str">
        <f t="shared" si="21"/>
        <v/>
      </c>
      <c r="R427" s="14" t="str">
        <f t="shared" si="22"/>
        <v/>
      </c>
    </row>
    <row r="428" spans="1:18" x14ac:dyDescent="0.3">
      <c r="A428" s="4" t="str">
        <f>IF('Input data'!A443="","",'Input data'!A443)</f>
        <v/>
      </c>
      <c r="B428" s="4" t="str">
        <f>IF('Input data'!B443="","",'Input data'!B443)</f>
        <v/>
      </c>
      <c r="C428" s="4" t="str">
        <f>IF('Input data'!C443="","",'Input data'!C443)</f>
        <v/>
      </c>
      <c r="D428" s="4" t="str">
        <f>IF('Input data'!D443="","",'Input data'!D443)</f>
        <v/>
      </c>
      <c r="E428" s="4" t="str">
        <f>IF('Input data'!E443="","",'Input data'!E443)</f>
        <v/>
      </c>
      <c r="F428" s="4" t="str">
        <f>IF('Input data'!F443="","",'Input data'!F443)</f>
        <v/>
      </c>
      <c r="G428" s="4">
        <f>IF('Input data'!G443="","",'Input data'!G443)</f>
        <v>0</v>
      </c>
      <c r="H428" s="4" t="str">
        <f>IF('Input data'!H443&gt;0.5,'Input data'!H443,"")</f>
        <v/>
      </c>
      <c r="I428" s="4" t="str">
        <f>IF('Input data'!I443="","",'Input data'!I443)</f>
        <v/>
      </c>
      <c r="J428" s="12" t="str">
        <f>IF('Result 2005-2012'!$R428="","",IF($M$1=2005,'Result 2005-2012'!J428,IF(AND($M$1=2006,'Calculation sheet'!$AQ428="2005-2012"),'Result 2005-2012'!J428*SUM($Y$7:$AE$7)/7,IF(AND($M$1=2007,'Calculation sheet'!$AQ428="2005-2012"),'Result 2005-2012'!J428*SUM($Z$7:$AE$7)/6,IF(AND($M$1=2008,'Calculation sheet'!$AQ428="2005-2012"),'Result 2005-2012'!J428*SUM($AA$7:$AE$7)/5,IF(AND($M$1=2009,'Calculation sheet'!$AQ428="2005-2012"),'Result 2005-2012'!J428*SUM($AB$7:$AE$7)/4,IF(AND($M$1=2010,'Calculation sheet'!$AQ428="2005-2012"),'Result 2005-2012'!J428*SUM($AC$7:$AE$7)/3,IF(AND($M$1=2011,'Calculation sheet'!$AQ428="2005-2012"),'Result 2005-2012'!J428*SUM($AD$7:$AE$7)/2,IF(AND($M$1=2012,'Calculation sheet'!$AQ428="2005-2012"),'Result 2005-2012'!J428*$AE$7,IF(AND($M$1=2006,'Calculation sheet'!$AQ428="1999-2012"),'Result 2005-2012'!J428*SUM($Y$16:$AE$16)/7,IF(AND($M$1=2007,'Calculation sheet'!$AQ428="1999-2012"),'Result 2005-2012'!J428*SUM($Z$16:$AE$16)/6,IF(AND($M$1=2008,'Calculation sheet'!$AQ428="1999-2012"),'Result 2005-2012'!J428*SUM($AA$16:$AE$16)/5,IF(AND($M$1=2009,'Calculation sheet'!$AQ428="1999-2012"),'Result 2005-2012'!J428*SUM($AB$16:$AE$16)/4,IF(AND($M$1=2010,'Calculation sheet'!$AQ428="1999-2012"),'Result 2005-2012'!J428*SUM($AC$16:$AE$16)/3,IF(AND($M$1=2011,'Calculation sheet'!$AQ428="1999-2012"),'Result 2005-2012'!J428*SUM($AD$16:$AE$16)/2,IF(AND($M$1=2012,'Calculation sheet'!$AQ428="1999-2012"),'Result 2005-2012'!J428*$AE$16,""))))))))))))))))</f>
        <v/>
      </c>
      <c r="K428" s="12" t="str">
        <f>IF('Result 2005-2012'!$R428="","",IF($M$1=2005,'Result 2005-2012'!K428,IF(AND($M$1=2006,'Calculation sheet'!$AQ428="2005-2012"),'Result 2005-2012'!K428*SUM($Y$8:$AE$8)/7,IF(AND($M$1=2007,'Calculation sheet'!$AQ428="2005-2012"),'Result 2005-2012'!K428*SUM($Z$8:$AE$8)/6,IF(AND($M$1=2008,'Calculation sheet'!$AQ428="2005-2012"),'Result 2005-2012'!K428*SUM($AA$8:$AE$8)/5,IF(AND($M$1=2009,'Calculation sheet'!$AQ428="2005-2012"),'Result 2005-2012'!K428*SUM($AB$8:$AE$8)/4,IF(AND($M$1=2010,'Calculation sheet'!$AQ428="2005-2012"),'Result 2005-2012'!K428*SUM($AC$8:$AE$8)/3,IF(AND($M$1=2011,'Calculation sheet'!$AQ428="2005-2012"),'Result 2005-2012'!K428*SUM($AD$8:$AE$8)/2,IF(AND($M$1=2012,'Calculation sheet'!$AQ428="2005-2012"),'Result 2005-2012'!K428*$AE$8,IF(AND($M$1=2006,'Calculation sheet'!$AQ428="1999-2012"),'Result 2005-2012'!K428*SUM($Y$17:$AE$17)/7,IF(AND($M$1=2007,'Calculation sheet'!$AQ428="1999-2012"),'Result 2005-2012'!K428*SUM($Z$17:$AE$17)/6,IF(AND($M$1=2008,'Calculation sheet'!$AQ428="1999-2012"),'Result 2005-2012'!K428*SUM($AA$17:$AE$17)/5,IF(AND($M$1=2009,'Calculation sheet'!$AQ428="1999-2012"),'Result 2005-2012'!K428*SUM($AB$17:$AE$17)/4,IF(AND($M$1=2010,'Calculation sheet'!$AQ428="1999-2012"),'Result 2005-2012'!K428*SUM($AC$17:$AE$17)/3,IF(AND($M$1=2011,'Calculation sheet'!$AQ428="1999-2012"),'Result 2005-2012'!K428*SUM($AD$17:$AE$17)/2,IF(AND($M$1=2012,'Calculation sheet'!$AQ428="1999-2012"),'Result 2005-2012'!K428*$AE$17,""))))))))))))))))</f>
        <v/>
      </c>
      <c r="L428" s="12" t="str">
        <f>IF('Result 2005-2012'!$R428="","",IF($M$1=2005,'Result 2005-2012'!L428,IF(AND($M$1=2006,'Calculation sheet'!$AQ428="2005-2012"),'Result 2005-2012'!L428*SUM($Y$9:$AE$9)/7,IF(AND($M$1=2007,'Calculation sheet'!$AQ428="2005-2012"),'Result 2005-2012'!L428*SUM($Z$9:$AE$9)/6,IF(AND($M$1=2008,'Calculation sheet'!$AQ428="2005-2012"),'Result 2005-2012'!L428*SUM($AA$9:$AE$9)/5,IF(AND($M$1=2009,'Calculation sheet'!$AQ428="2005-2012"),'Result 2005-2012'!L428*SUM($AB$9:$AE$9)/4,IF(AND($M$1=2010,'Calculation sheet'!$AQ428="2005-2012"),'Result 2005-2012'!L428*SUM($AC$9:$AE$9)/3,IF(AND($M$1=2011,'Calculation sheet'!$AQ428="2005-2012"),'Result 2005-2012'!L428*SUM($AD$9:$AE$9)/2,IF(AND($M$1=2012,'Calculation sheet'!$AQ428="2005-2012"),'Result 2005-2012'!L428*$AE$9,IF(AND($M$1=2006,'Calculation sheet'!$AQ428="1999-2012"),'Result 2005-2012'!L428*SUM($Y$18:$AE$18)/7,IF(AND($M$1=2007,'Calculation sheet'!$AQ428="1999-2012"),'Result 2005-2012'!L428*SUM($Z$18:$AE$18)/6,IF(AND($M$1=2008,'Calculation sheet'!$AQ428="1999-2012"),'Result 2005-2012'!L428*SUM($AA$18:$AE$18)/5,IF(AND($M$1=2009,'Calculation sheet'!$AQ428="1999-2012"),'Result 2005-2012'!L428*SUM($AB$18:$AE$18)/4,IF(AND($M$1=2010,'Calculation sheet'!$AQ428="1999-2012"),'Result 2005-2012'!L428*SUM($AC$18:$AE$18)/3,IF(AND($M$1=2011,'Calculation sheet'!$AQ428="1999-2012"),'Result 2005-2012'!L428*SUM($AD$18:$AE$18)/2,IF(AND($M$1=2012,'Calculation sheet'!$AQ428="1999-2012"),'Result 2005-2012'!L428*$AE$18,""))))))))))))))))</f>
        <v/>
      </c>
      <c r="M428" s="12" t="str">
        <f t="shared" si="20"/>
        <v/>
      </c>
      <c r="N428" s="12" t="str">
        <f>IF('Result 2005-2012'!$R428="","",IF($M$1=2005,'Result 2005-2012'!N428,IF(AND($M$1=2006,'Calculation sheet'!$AQ428="2005-2012"),'Result 2005-2012'!N428*SUM($Y$10:$AE$10)/7,IF(AND($M$1=2007,'Calculation sheet'!$AQ428="2005-2012"),'Result 2005-2012'!N428*SUM($Z$10:$AE$10)/6,IF(AND($M$1=2008,'Calculation sheet'!$AQ428="2005-2012"),'Result 2005-2012'!N428*SUM($AA$10:$AE$10)/5,IF(AND($M$1=2009,'Calculation sheet'!$AQ428="2005-2012"),'Result 2005-2012'!N428*SUM($AB$10:$AE$10)/4,IF(AND($M$1=2010,'Calculation sheet'!$AQ428="2005-2012"),'Result 2005-2012'!N428*SUM($AC$10:$AE$10)/3,IF(AND($M$1=2011,'Calculation sheet'!$AQ428="2005-2012"),'Result 2005-2012'!N428*SUM($AD$10:$AE$10)/2,IF(AND($M$1=2012,'Calculation sheet'!$AQ428="2005-2012"),'Result 2005-2012'!N428*$AE$10,IF(AND($M$1=2006,'Calculation sheet'!$AQ428="1999-2012"),'Result 2005-2012'!N428*SUM($Y$16:$AE$16)/7,IF(AND($M$1=2007,'Calculation sheet'!$AQ428="1999-2012"),'Result 2005-2012'!N428*SUM($Z$16:$AE$16)/6,IF(AND($M$1=2008,'Calculation sheet'!$AQ428="1999-2012"),'Result 2005-2012'!N428*SUM($AA$16:$AE$16)/5,IF(AND($M$1=2009,'Calculation sheet'!$AQ428="1999-2012"),'Result 2005-2012'!N428*SUM($AB$16:$AE$16)/4,IF(AND($M$1=2010,'Calculation sheet'!$AQ428="1999-2012"),'Result 2005-2012'!N428*SUM($AC$16:$AE$16)/3,IF(AND($M$1=2011,'Calculation sheet'!$AQ428="1999-2012"),'Result 2005-2012'!N428*SUM($AD$16:$AE$16)/2,IF(AND($M$1=2012,'Calculation sheet'!$AQ428="1999-2012"),'Result 2005-2012'!N428*$AE$16,""))))))))))))))))</f>
        <v/>
      </c>
      <c r="O428" s="12" t="str">
        <f>IF('Result 2005-2012'!$R428="","",IF($M$1=2005,'Result 2005-2012'!O428,IF(AND($M$1=2006,'Calculation sheet'!$AQ428="2005-2012"),'Result 2005-2012'!O428*SUM($Y$10:$AE$10)/7,IF(AND($M$1=2007,'Calculation sheet'!$AQ428="2005-2012"),'Result 2005-2012'!O428*SUM($Z$10:$AE$10)/6,IF(AND($M$1=2008,'Calculation sheet'!$AQ428="2005-2012"),'Result 2005-2012'!O428*SUM($AA$10:$AE$10)/5,IF(AND($M$1=2009,'Calculation sheet'!$AQ428="2005-2012"),'Result 2005-2012'!O428*SUM($AB$10:$AE$10)/4,IF(AND($M$1=2010,'Calculation sheet'!$AQ428="2005-2012"),'Result 2005-2012'!O428*SUM($AC$10:$AE$10)/3,IF(AND($M$1=2011,'Calculation sheet'!$AQ428="2005-2012"),'Result 2005-2012'!O428*SUM($AD$10:$AE$10)/2,IF(AND($M$1=2012,'Calculation sheet'!$AQ428="2005-2012"),'Result 2005-2012'!O428*$AE$10,IF(AND($M$1=2006,'Calculation sheet'!$AQ428="1999-2012"),'Result 2005-2012'!O428*SUM($Y$16:$AE$16)/7,IF(AND($M$1=2007,'Calculation sheet'!$AQ428="1999-2012"),'Result 2005-2012'!O428*SUM($Z$16:$AE$16)/6,IF(AND($M$1=2008,'Calculation sheet'!$AQ428="1999-2012"),'Result 2005-2012'!O428*SUM($AA$16:$AE$16)/5,IF(AND($M$1=2009,'Calculation sheet'!$AQ428="1999-2012"),'Result 2005-2012'!O428*SUM($AB$16:$AE$16)/4,IF(AND($M$1=2010,'Calculation sheet'!$AQ428="1999-2012"),'Result 2005-2012'!O428*SUM($AC$16:$AE$16)/3,IF(AND($M$1=2011,'Calculation sheet'!$AQ428="1999-2012"),'Result 2005-2012'!O428*SUM($AD$16:$AE$16)/2,IF(AND($M$1=2012,'Calculation sheet'!$AQ428="1999-2012"),'Result 2005-2012'!O428*$AE$16,""))))))))))))))))</f>
        <v/>
      </c>
      <c r="P428" s="12" t="str">
        <f>IF('Result 2005-2012'!$R428="","",IF($M$1=2005,'Result 2005-2012'!P428,IF(AND($M$1=2006,'Calculation sheet'!$AQ428="2005-2012"),'Result 2005-2012'!P428*SUM($Y$11:$AE$11)/7,IF(AND($M$1=2007,'Calculation sheet'!$AQ428="2005-2012"),'Result 2005-2012'!P428*SUM($Z$11:$AE$11)/6,IF(AND($M$1=2008,'Calculation sheet'!$AQ428="2005-2012"),'Result 2005-2012'!P428*SUM($AA$11:$AE$11)/5,IF(AND($M$1=2009,'Calculation sheet'!$AQ428="2005-2012"),'Result 2005-2012'!P428*SUM($AB$11:$AE$11)/4,IF(AND($M$1=2010,'Calculation sheet'!$AQ428="2005-2012"),'Result 2005-2012'!P428*SUM($AC$11:$AE$11)/3,IF(AND($M$1=2011,'Calculation sheet'!$AQ428="2005-2012"),'Result 2005-2012'!P428*SUM($AD$11:$AE$11)/2,IF(AND($M$1=2012,'Calculation sheet'!$AQ428="2005-2012"),'Result 2005-2012'!P428*$AE$11,IF(AND($M$1=2006,'Calculation sheet'!$AQ428="1999-2012"),'Result 2005-2012'!P428*SUM($Y$16:$AE$16)/7,IF(AND($M$1=2007,'Calculation sheet'!$AQ428="1999-2012"),'Result 2005-2012'!P428*SUM($Z$16:$AE$16)/6,IF(AND($M$1=2008,'Calculation sheet'!$AQ428="1999-2012"),'Result 2005-2012'!P428*SUM($AA$16:$AE$16)/5,IF(AND($M$1=2009,'Calculation sheet'!$AQ428="1999-2012"),'Result 2005-2012'!P428*SUM($AB$16:$AE$16)/4,IF(AND($M$1=2010,'Calculation sheet'!$AQ428="1999-2012"),'Result 2005-2012'!P428*SUM($AC$16:$AE$16)/3,IF(AND($M$1=2011,'Calculation sheet'!$AQ428="1999-2012"),'Result 2005-2012'!P428*SUM($AD$16:$AE$16)/2,IF(AND($M$1=2012,'Calculation sheet'!$AQ428="1999-2012"),'Result 2005-2012'!P428*$AE$16,""))))))))))))))))</f>
        <v/>
      </c>
      <c r="Q428" s="12" t="str">
        <f t="shared" si="21"/>
        <v/>
      </c>
      <c r="R428" s="14" t="str">
        <f t="shared" si="22"/>
        <v/>
      </c>
    </row>
    <row r="429" spans="1:18" x14ac:dyDescent="0.3">
      <c r="A429" s="4" t="str">
        <f>IF('Input data'!A444="","",'Input data'!A444)</f>
        <v/>
      </c>
      <c r="B429" s="4" t="str">
        <f>IF('Input data'!B444="","",'Input data'!B444)</f>
        <v/>
      </c>
      <c r="C429" s="4" t="str">
        <f>IF('Input data'!C444="","",'Input data'!C444)</f>
        <v/>
      </c>
      <c r="D429" s="4" t="str">
        <f>IF('Input data'!D444="","",'Input data'!D444)</f>
        <v/>
      </c>
      <c r="E429" s="4" t="str">
        <f>IF('Input data'!E444="","",'Input data'!E444)</f>
        <v/>
      </c>
      <c r="F429" s="4" t="str">
        <f>IF('Input data'!F444="","",'Input data'!F444)</f>
        <v/>
      </c>
      <c r="G429" s="4">
        <f>IF('Input data'!G444="","",'Input data'!G444)</f>
        <v>0</v>
      </c>
      <c r="H429" s="4" t="str">
        <f>IF('Input data'!H444&gt;0.5,'Input data'!H444,"")</f>
        <v/>
      </c>
      <c r="I429" s="4" t="str">
        <f>IF('Input data'!I444="","",'Input data'!I444)</f>
        <v/>
      </c>
      <c r="J429" s="12" t="str">
        <f>IF('Result 2005-2012'!$R429="","",IF($M$1=2005,'Result 2005-2012'!J429,IF(AND($M$1=2006,'Calculation sheet'!$AQ429="2005-2012"),'Result 2005-2012'!J429*SUM($Y$7:$AE$7)/7,IF(AND($M$1=2007,'Calculation sheet'!$AQ429="2005-2012"),'Result 2005-2012'!J429*SUM($Z$7:$AE$7)/6,IF(AND($M$1=2008,'Calculation sheet'!$AQ429="2005-2012"),'Result 2005-2012'!J429*SUM($AA$7:$AE$7)/5,IF(AND($M$1=2009,'Calculation sheet'!$AQ429="2005-2012"),'Result 2005-2012'!J429*SUM($AB$7:$AE$7)/4,IF(AND($M$1=2010,'Calculation sheet'!$AQ429="2005-2012"),'Result 2005-2012'!J429*SUM($AC$7:$AE$7)/3,IF(AND($M$1=2011,'Calculation sheet'!$AQ429="2005-2012"),'Result 2005-2012'!J429*SUM($AD$7:$AE$7)/2,IF(AND($M$1=2012,'Calculation sheet'!$AQ429="2005-2012"),'Result 2005-2012'!J429*$AE$7,IF(AND($M$1=2006,'Calculation sheet'!$AQ429="1999-2012"),'Result 2005-2012'!J429*SUM($Y$16:$AE$16)/7,IF(AND($M$1=2007,'Calculation sheet'!$AQ429="1999-2012"),'Result 2005-2012'!J429*SUM($Z$16:$AE$16)/6,IF(AND($M$1=2008,'Calculation sheet'!$AQ429="1999-2012"),'Result 2005-2012'!J429*SUM($AA$16:$AE$16)/5,IF(AND($M$1=2009,'Calculation sheet'!$AQ429="1999-2012"),'Result 2005-2012'!J429*SUM($AB$16:$AE$16)/4,IF(AND($M$1=2010,'Calculation sheet'!$AQ429="1999-2012"),'Result 2005-2012'!J429*SUM($AC$16:$AE$16)/3,IF(AND($M$1=2011,'Calculation sheet'!$AQ429="1999-2012"),'Result 2005-2012'!J429*SUM($AD$16:$AE$16)/2,IF(AND($M$1=2012,'Calculation sheet'!$AQ429="1999-2012"),'Result 2005-2012'!J429*$AE$16,""))))))))))))))))</f>
        <v/>
      </c>
      <c r="K429" s="12" t="str">
        <f>IF('Result 2005-2012'!$R429="","",IF($M$1=2005,'Result 2005-2012'!K429,IF(AND($M$1=2006,'Calculation sheet'!$AQ429="2005-2012"),'Result 2005-2012'!K429*SUM($Y$8:$AE$8)/7,IF(AND($M$1=2007,'Calculation sheet'!$AQ429="2005-2012"),'Result 2005-2012'!K429*SUM($Z$8:$AE$8)/6,IF(AND($M$1=2008,'Calculation sheet'!$AQ429="2005-2012"),'Result 2005-2012'!K429*SUM($AA$8:$AE$8)/5,IF(AND($M$1=2009,'Calculation sheet'!$AQ429="2005-2012"),'Result 2005-2012'!K429*SUM($AB$8:$AE$8)/4,IF(AND($M$1=2010,'Calculation sheet'!$AQ429="2005-2012"),'Result 2005-2012'!K429*SUM($AC$8:$AE$8)/3,IF(AND($M$1=2011,'Calculation sheet'!$AQ429="2005-2012"),'Result 2005-2012'!K429*SUM($AD$8:$AE$8)/2,IF(AND($M$1=2012,'Calculation sheet'!$AQ429="2005-2012"),'Result 2005-2012'!K429*$AE$8,IF(AND($M$1=2006,'Calculation sheet'!$AQ429="1999-2012"),'Result 2005-2012'!K429*SUM($Y$17:$AE$17)/7,IF(AND($M$1=2007,'Calculation sheet'!$AQ429="1999-2012"),'Result 2005-2012'!K429*SUM($Z$17:$AE$17)/6,IF(AND($M$1=2008,'Calculation sheet'!$AQ429="1999-2012"),'Result 2005-2012'!K429*SUM($AA$17:$AE$17)/5,IF(AND($M$1=2009,'Calculation sheet'!$AQ429="1999-2012"),'Result 2005-2012'!K429*SUM($AB$17:$AE$17)/4,IF(AND($M$1=2010,'Calculation sheet'!$AQ429="1999-2012"),'Result 2005-2012'!K429*SUM($AC$17:$AE$17)/3,IF(AND($M$1=2011,'Calculation sheet'!$AQ429="1999-2012"),'Result 2005-2012'!K429*SUM($AD$17:$AE$17)/2,IF(AND($M$1=2012,'Calculation sheet'!$AQ429="1999-2012"),'Result 2005-2012'!K429*$AE$17,""))))))))))))))))</f>
        <v/>
      </c>
      <c r="L429" s="12" t="str">
        <f>IF('Result 2005-2012'!$R429="","",IF($M$1=2005,'Result 2005-2012'!L429,IF(AND($M$1=2006,'Calculation sheet'!$AQ429="2005-2012"),'Result 2005-2012'!L429*SUM($Y$9:$AE$9)/7,IF(AND($M$1=2007,'Calculation sheet'!$AQ429="2005-2012"),'Result 2005-2012'!L429*SUM($Z$9:$AE$9)/6,IF(AND($M$1=2008,'Calculation sheet'!$AQ429="2005-2012"),'Result 2005-2012'!L429*SUM($AA$9:$AE$9)/5,IF(AND($M$1=2009,'Calculation sheet'!$AQ429="2005-2012"),'Result 2005-2012'!L429*SUM($AB$9:$AE$9)/4,IF(AND($M$1=2010,'Calculation sheet'!$AQ429="2005-2012"),'Result 2005-2012'!L429*SUM($AC$9:$AE$9)/3,IF(AND($M$1=2011,'Calculation sheet'!$AQ429="2005-2012"),'Result 2005-2012'!L429*SUM($AD$9:$AE$9)/2,IF(AND($M$1=2012,'Calculation sheet'!$AQ429="2005-2012"),'Result 2005-2012'!L429*$AE$9,IF(AND($M$1=2006,'Calculation sheet'!$AQ429="1999-2012"),'Result 2005-2012'!L429*SUM($Y$18:$AE$18)/7,IF(AND($M$1=2007,'Calculation sheet'!$AQ429="1999-2012"),'Result 2005-2012'!L429*SUM($Z$18:$AE$18)/6,IF(AND($M$1=2008,'Calculation sheet'!$AQ429="1999-2012"),'Result 2005-2012'!L429*SUM($AA$18:$AE$18)/5,IF(AND($M$1=2009,'Calculation sheet'!$AQ429="1999-2012"),'Result 2005-2012'!L429*SUM($AB$18:$AE$18)/4,IF(AND($M$1=2010,'Calculation sheet'!$AQ429="1999-2012"),'Result 2005-2012'!L429*SUM($AC$18:$AE$18)/3,IF(AND($M$1=2011,'Calculation sheet'!$AQ429="1999-2012"),'Result 2005-2012'!L429*SUM($AD$18:$AE$18)/2,IF(AND($M$1=2012,'Calculation sheet'!$AQ429="1999-2012"),'Result 2005-2012'!L429*$AE$18,""))))))))))))))))</f>
        <v/>
      </c>
      <c r="M429" s="12" t="str">
        <f t="shared" si="20"/>
        <v/>
      </c>
      <c r="N429" s="12" t="str">
        <f>IF('Result 2005-2012'!$R429="","",IF($M$1=2005,'Result 2005-2012'!N429,IF(AND($M$1=2006,'Calculation sheet'!$AQ429="2005-2012"),'Result 2005-2012'!N429*SUM($Y$10:$AE$10)/7,IF(AND($M$1=2007,'Calculation sheet'!$AQ429="2005-2012"),'Result 2005-2012'!N429*SUM($Z$10:$AE$10)/6,IF(AND($M$1=2008,'Calculation sheet'!$AQ429="2005-2012"),'Result 2005-2012'!N429*SUM($AA$10:$AE$10)/5,IF(AND($M$1=2009,'Calculation sheet'!$AQ429="2005-2012"),'Result 2005-2012'!N429*SUM($AB$10:$AE$10)/4,IF(AND($M$1=2010,'Calculation sheet'!$AQ429="2005-2012"),'Result 2005-2012'!N429*SUM($AC$10:$AE$10)/3,IF(AND($M$1=2011,'Calculation sheet'!$AQ429="2005-2012"),'Result 2005-2012'!N429*SUM($AD$10:$AE$10)/2,IF(AND($M$1=2012,'Calculation sheet'!$AQ429="2005-2012"),'Result 2005-2012'!N429*$AE$10,IF(AND($M$1=2006,'Calculation sheet'!$AQ429="1999-2012"),'Result 2005-2012'!N429*SUM($Y$16:$AE$16)/7,IF(AND($M$1=2007,'Calculation sheet'!$AQ429="1999-2012"),'Result 2005-2012'!N429*SUM($Z$16:$AE$16)/6,IF(AND($M$1=2008,'Calculation sheet'!$AQ429="1999-2012"),'Result 2005-2012'!N429*SUM($AA$16:$AE$16)/5,IF(AND($M$1=2009,'Calculation sheet'!$AQ429="1999-2012"),'Result 2005-2012'!N429*SUM($AB$16:$AE$16)/4,IF(AND($M$1=2010,'Calculation sheet'!$AQ429="1999-2012"),'Result 2005-2012'!N429*SUM($AC$16:$AE$16)/3,IF(AND($M$1=2011,'Calculation sheet'!$AQ429="1999-2012"),'Result 2005-2012'!N429*SUM($AD$16:$AE$16)/2,IF(AND($M$1=2012,'Calculation sheet'!$AQ429="1999-2012"),'Result 2005-2012'!N429*$AE$16,""))))))))))))))))</f>
        <v/>
      </c>
      <c r="O429" s="12" t="str">
        <f>IF('Result 2005-2012'!$R429="","",IF($M$1=2005,'Result 2005-2012'!O429,IF(AND($M$1=2006,'Calculation sheet'!$AQ429="2005-2012"),'Result 2005-2012'!O429*SUM($Y$10:$AE$10)/7,IF(AND($M$1=2007,'Calculation sheet'!$AQ429="2005-2012"),'Result 2005-2012'!O429*SUM($Z$10:$AE$10)/6,IF(AND($M$1=2008,'Calculation sheet'!$AQ429="2005-2012"),'Result 2005-2012'!O429*SUM($AA$10:$AE$10)/5,IF(AND($M$1=2009,'Calculation sheet'!$AQ429="2005-2012"),'Result 2005-2012'!O429*SUM($AB$10:$AE$10)/4,IF(AND($M$1=2010,'Calculation sheet'!$AQ429="2005-2012"),'Result 2005-2012'!O429*SUM($AC$10:$AE$10)/3,IF(AND($M$1=2011,'Calculation sheet'!$AQ429="2005-2012"),'Result 2005-2012'!O429*SUM($AD$10:$AE$10)/2,IF(AND($M$1=2012,'Calculation sheet'!$AQ429="2005-2012"),'Result 2005-2012'!O429*$AE$10,IF(AND($M$1=2006,'Calculation sheet'!$AQ429="1999-2012"),'Result 2005-2012'!O429*SUM($Y$16:$AE$16)/7,IF(AND($M$1=2007,'Calculation sheet'!$AQ429="1999-2012"),'Result 2005-2012'!O429*SUM($Z$16:$AE$16)/6,IF(AND($M$1=2008,'Calculation sheet'!$AQ429="1999-2012"),'Result 2005-2012'!O429*SUM($AA$16:$AE$16)/5,IF(AND($M$1=2009,'Calculation sheet'!$AQ429="1999-2012"),'Result 2005-2012'!O429*SUM($AB$16:$AE$16)/4,IF(AND($M$1=2010,'Calculation sheet'!$AQ429="1999-2012"),'Result 2005-2012'!O429*SUM($AC$16:$AE$16)/3,IF(AND($M$1=2011,'Calculation sheet'!$AQ429="1999-2012"),'Result 2005-2012'!O429*SUM($AD$16:$AE$16)/2,IF(AND($M$1=2012,'Calculation sheet'!$AQ429="1999-2012"),'Result 2005-2012'!O429*$AE$16,""))))))))))))))))</f>
        <v/>
      </c>
      <c r="P429" s="12" t="str">
        <f>IF('Result 2005-2012'!$R429="","",IF($M$1=2005,'Result 2005-2012'!P429,IF(AND($M$1=2006,'Calculation sheet'!$AQ429="2005-2012"),'Result 2005-2012'!P429*SUM($Y$11:$AE$11)/7,IF(AND($M$1=2007,'Calculation sheet'!$AQ429="2005-2012"),'Result 2005-2012'!P429*SUM($Z$11:$AE$11)/6,IF(AND($M$1=2008,'Calculation sheet'!$AQ429="2005-2012"),'Result 2005-2012'!P429*SUM($AA$11:$AE$11)/5,IF(AND($M$1=2009,'Calculation sheet'!$AQ429="2005-2012"),'Result 2005-2012'!P429*SUM($AB$11:$AE$11)/4,IF(AND($M$1=2010,'Calculation sheet'!$AQ429="2005-2012"),'Result 2005-2012'!P429*SUM($AC$11:$AE$11)/3,IF(AND($M$1=2011,'Calculation sheet'!$AQ429="2005-2012"),'Result 2005-2012'!P429*SUM($AD$11:$AE$11)/2,IF(AND($M$1=2012,'Calculation sheet'!$AQ429="2005-2012"),'Result 2005-2012'!P429*$AE$11,IF(AND($M$1=2006,'Calculation sheet'!$AQ429="1999-2012"),'Result 2005-2012'!P429*SUM($Y$16:$AE$16)/7,IF(AND($M$1=2007,'Calculation sheet'!$AQ429="1999-2012"),'Result 2005-2012'!P429*SUM($Z$16:$AE$16)/6,IF(AND($M$1=2008,'Calculation sheet'!$AQ429="1999-2012"),'Result 2005-2012'!P429*SUM($AA$16:$AE$16)/5,IF(AND($M$1=2009,'Calculation sheet'!$AQ429="1999-2012"),'Result 2005-2012'!P429*SUM($AB$16:$AE$16)/4,IF(AND($M$1=2010,'Calculation sheet'!$AQ429="1999-2012"),'Result 2005-2012'!P429*SUM($AC$16:$AE$16)/3,IF(AND($M$1=2011,'Calculation sheet'!$AQ429="1999-2012"),'Result 2005-2012'!P429*SUM($AD$16:$AE$16)/2,IF(AND($M$1=2012,'Calculation sheet'!$AQ429="1999-2012"),'Result 2005-2012'!P429*$AE$16,""))))))))))))))))</f>
        <v/>
      </c>
      <c r="Q429" s="12" t="str">
        <f t="shared" si="21"/>
        <v/>
      </c>
      <c r="R429" s="14" t="str">
        <f t="shared" si="22"/>
        <v/>
      </c>
    </row>
    <row r="430" spans="1:18" x14ac:dyDescent="0.3">
      <c r="A430" s="4" t="str">
        <f>IF('Input data'!A445="","",'Input data'!A445)</f>
        <v/>
      </c>
      <c r="B430" s="4" t="str">
        <f>IF('Input data'!B445="","",'Input data'!B445)</f>
        <v/>
      </c>
      <c r="C430" s="4" t="str">
        <f>IF('Input data'!C445="","",'Input data'!C445)</f>
        <v/>
      </c>
      <c r="D430" s="4" t="str">
        <f>IF('Input data'!D445="","",'Input data'!D445)</f>
        <v/>
      </c>
      <c r="E430" s="4" t="str">
        <f>IF('Input data'!E445="","",'Input data'!E445)</f>
        <v/>
      </c>
      <c r="F430" s="4" t="str">
        <f>IF('Input data'!F445="","",'Input data'!F445)</f>
        <v/>
      </c>
      <c r="G430" s="4">
        <f>IF('Input data'!G445="","",'Input data'!G445)</f>
        <v>0</v>
      </c>
      <c r="H430" s="4" t="str">
        <f>IF('Input data'!H445&gt;0.5,'Input data'!H445,"")</f>
        <v/>
      </c>
      <c r="I430" s="4" t="str">
        <f>IF('Input data'!I445="","",'Input data'!I445)</f>
        <v/>
      </c>
      <c r="J430" s="12" t="str">
        <f>IF('Result 2005-2012'!$R430="","",IF($M$1=2005,'Result 2005-2012'!J430,IF(AND($M$1=2006,'Calculation sheet'!$AQ430="2005-2012"),'Result 2005-2012'!J430*SUM($Y$7:$AE$7)/7,IF(AND($M$1=2007,'Calculation sheet'!$AQ430="2005-2012"),'Result 2005-2012'!J430*SUM($Z$7:$AE$7)/6,IF(AND($M$1=2008,'Calculation sheet'!$AQ430="2005-2012"),'Result 2005-2012'!J430*SUM($AA$7:$AE$7)/5,IF(AND($M$1=2009,'Calculation sheet'!$AQ430="2005-2012"),'Result 2005-2012'!J430*SUM($AB$7:$AE$7)/4,IF(AND($M$1=2010,'Calculation sheet'!$AQ430="2005-2012"),'Result 2005-2012'!J430*SUM($AC$7:$AE$7)/3,IF(AND($M$1=2011,'Calculation sheet'!$AQ430="2005-2012"),'Result 2005-2012'!J430*SUM($AD$7:$AE$7)/2,IF(AND($M$1=2012,'Calculation sheet'!$AQ430="2005-2012"),'Result 2005-2012'!J430*$AE$7,IF(AND($M$1=2006,'Calculation sheet'!$AQ430="1999-2012"),'Result 2005-2012'!J430*SUM($Y$16:$AE$16)/7,IF(AND($M$1=2007,'Calculation sheet'!$AQ430="1999-2012"),'Result 2005-2012'!J430*SUM($Z$16:$AE$16)/6,IF(AND($M$1=2008,'Calculation sheet'!$AQ430="1999-2012"),'Result 2005-2012'!J430*SUM($AA$16:$AE$16)/5,IF(AND($M$1=2009,'Calculation sheet'!$AQ430="1999-2012"),'Result 2005-2012'!J430*SUM($AB$16:$AE$16)/4,IF(AND($M$1=2010,'Calculation sheet'!$AQ430="1999-2012"),'Result 2005-2012'!J430*SUM($AC$16:$AE$16)/3,IF(AND($M$1=2011,'Calculation sheet'!$AQ430="1999-2012"),'Result 2005-2012'!J430*SUM($AD$16:$AE$16)/2,IF(AND($M$1=2012,'Calculation sheet'!$AQ430="1999-2012"),'Result 2005-2012'!J430*$AE$16,""))))))))))))))))</f>
        <v/>
      </c>
      <c r="K430" s="12" t="str">
        <f>IF('Result 2005-2012'!$R430="","",IF($M$1=2005,'Result 2005-2012'!K430,IF(AND($M$1=2006,'Calculation sheet'!$AQ430="2005-2012"),'Result 2005-2012'!K430*SUM($Y$8:$AE$8)/7,IF(AND($M$1=2007,'Calculation sheet'!$AQ430="2005-2012"),'Result 2005-2012'!K430*SUM($Z$8:$AE$8)/6,IF(AND($M$1=2008,'Calculation sheet'!$AQ430="2005-2012"),'Result 2005-2012'!K430*SUM($AA$8:$AE$8)/5,IF(AND($M$1=2009,'Calculation sheet'!$AQ430="2005-2012"),'Result 2005-2012'!K430*SUM($AB$8:$AE$8)/4,IF(AND($M$1=2010,'Calculation sheet'!$AQ430="2005-2012"),'Result 2005-2012'!K430*SUM($AC$8:$AE$8)/3,IF(AND($M$1=2011,'Calculation sheet'!$AQ430="2005-2012"),'Result 2005-2012'!K430*SUM($AD$8:$AE$8)/2,IF(AND($M$1=2012,'Calculation sheet'!$AQ430="2005-2012"),'Result 2005-2012'!K430*$AE$8,IF(AND($M$1=2006,'Calculation sheet'!$AQ430="1999-2012"),'Result 2005-2012'!K430*SUM($Y$17:$AE$17)/7,IF(AND($M$1=2007,'Calculation sheet'!$AQ430="1999-2012"),'Result 2005-2012'!K430*SUM($Z$17:$AE$17)/6,IF(AND($M$1=2008,'Calculation sheet'!$AQ430="1999-2012"),'Result 2005-2012'!K430*SUM($AA$17:$AE$17)/5,IF(AND($M$1=2009,'Calculation sheet'!$AQ430="1999-2012"),'Result 2005-2012'!K430*SUM($AB$17:$AE$17)/4,IF(AND($M$1=2010,'Calculation sheet'!$AQ430="1999-2012"),'Result 2005-2012'!K430*SUM($AC$17:$AE$17)/3,IF(AND($M$1=2011,'Calculation sheet'!$AQ430="1999-2012"),'Result 2005-2012'!K430*SUM($AD$17:$AE$17)/2,IF(AND($M$1=2012,'Calculation sheet'!$AQ430="1999-2012"),'Result 2005-2012'!K430*$AE$17,""))))))))))))))))</f>
        <v/>
      </c>
      <c r="L430" s="12" t="str">
        <f>IF('Result 2005-2012'!$R430="","",IF($M$1=2005,'Result 2005-2012'!L430,IF(AND($M$1=2006,'Calculation sheet'!$AQ430="2005-2012"),'Result 2005-2012'!L430*SUM($Y$9:$AE$9)/7,IF(AND($M$1=2007,'Calculation sheet'!$AQ430="2005-2012"),'Result 2005-2012'!L430*SUM($Z$9:$AE$9)/6,IF(AND($M$1=2008,'Calculation sheet'!$AQ430="2005-2012"),'Result 2005-2012'!L430*SUM($AA$9:$AE$9)/5,IF(AND($M$1=2009,'Calculation sheet'!$AQ430="2005-2012"),'Result 2005-2012'!L430*SUM($AB$9:$AE$9)/4,IF(AND($M$1=2010,'Calculation sheet'!$AQ430="2005-2012"),'Result 2005-2012'!L430*SUM($AC$9:$AE$9)/3,IF(AND($M$1=2011,'Calculation sheet'!$AQ430="2005-2012"),'Result 2005-2012'!L430*SUM($AD$9:$AE$9)/2,IF(AND($M$1=2012,'Calculation sheet'!$AQ430="2005-2012"),'Result 2005-2012'!L430*$AE$9,IF(AND($M$1=2006,'Calculation sheet'!$AQ430="1999-2012"),'Result 2005-2012'!L430*SUM($Y$18:$AE$18)/7,IF(AND($M$1=2007,'Calculation sheet'!$AQ430="1999-2012"),'Result 2005-2012'!L430*SUM($Z$18:$AE$18)/6,IF(AND($M$1=2008,'Calculation sheet'!$AQ430="1999-2012"),'Result 2005-2012'!L430*SUM($AA$18:$AE$18)/5,IF(AND($M$1=2009,'Calculation sheet'!$AQ430="1999-2012"),'Result 2005-2012'!L430*SUM($AB$18:$AE$18)/4,IF(AND($M$1=2010,'Calculation sheet'!$AQ430="1999-2012"),'Result 2005-2012'!L430*SUM($AC$18:$AE$18)/3,IF(AND($M$1=2011,'Calculation sheet'!$AQ430="1999-2012"),'Result 2005-2012'!L430*SUM($AD$18:$AE$18)/2,IF(AND($M$1=2012,'Calculation sheet'!$AQ430="1999-2012"),'Result 2005-2012'!L430*$AE$18,""))))))))))))))))</f>
        <v/>
      </c>
      <c r="M430" s="12" t="str">
        <f t="shared" si="20"/>
        <v/>
      </c>
      <c r="N430" s="12" t="str">
        <f>IF('Result 2005-2012'!$R430="","",IF($M$1=2005,'Result 2005-2012'!N430,IF(AND($M$1=2006,'Calculation sheet'!$AQ430="2005-2012"),'Result 2005-2012'!N430*SUM($Y$10:$AE$10)/7,IF(AND($M$1=2007,'Calculation sheet'!$AQ430="2005-2012"),'Result 2005-2012'!N430*SUM($Z$10:$AE$10)/6,IF(AND($M$1=2008,'Calculation sheet'!$AQ430="2005-2012"),'Result 2005-2012'!N430*SUM($AA$10:$AE$10)/5,IF(AND($M$1=2009,'Calculation sheet'!$AQ430="2005-2012"),'Result 2005-2012'!N430*SUM($AB$10:$AE$10)/4,IF(AND($M$1=2010,'Calculation sheet'!$AQ430="2005-2012"),'Result 2005-2012'!N430*SUM($AC$10:$AE$10)/3,IF(AND($M$1=2011,'Calculation sheet'!$AQ430="2005-2012"),'Result 2005-2012'!N430*SUM($AD$10:$AE$10)/2,IF(AND($M$1=2012,'Calculation sheet'!$AQ430="2005-2012"),'Result 2005-2012'!N430*$AE$10,IF(AND($M$1=2006,'Calculation sheet'!$AQ430="1999-2012"),'Result 2005-2012'!N430*SUM($Y$16:$AE$16)/7,IF(AND($M$1=2007,'Calculation sheet'!$AQ430="1999-2012"),'Result 2005-2012'!N430*SUM($Z$16:$AE$16)/6,IF(AND($M$1=2008,'Calculation sheet'!$AQ430="1999-2012"),'Result 2005-2012'!N430*SUM($AA$16:$AE$16)/5,IF(AND($M$1=2009,'Calculation sheet'!$AQ430="1999-2012"),'Result 2005-2012'!N430*SUM($AB$16:$AE$16)/4,IF(AND($M$1=2010,'Calculation sheet'!$AQ430="1999-2012"),'Result 2005-2012'!N430*SUM($AC$16:$AE$16)/3,IF(AND($M$1=2011,'Calculation sheet'!$AQ430="1999-2012"),'Result 2005-2012'!N430*SUM($AD$16:$AE$16)/2,IF(AND($M$1=2012,'Calculation sheet'!$AQ430="1999-2012"),'Result 2005-2012'!N430*$AE$16,""))))))))))))))))</f>
        <v/>
      </c>
      <c r="O430" s="12" t="str">
        <f>IF('Result 2005-2012'!$R430="","",IF($M$1=2005,'Result 2005-2012'!O430,IF(AND($M$1=2006,'Calculation sheet'!$AQ430="2005-2012"),'Result 2005-2012'!O430*SUM($Y$10:$AE$10)/7,IF(AND($M$1=2007,'Calculation sheet'!$AQ430="2005-2012"),'Result 2005-2012'!O430*SUM($Z$10:$AE$10)/6,IF(AND($M$1=2008,'Calculation sheet'!$AQ430="2005-2012"),'Result 2005-2012'!O430*SUM($AA$10:$AE$10)/5,IF(AND($M$1=2009,'Calculation sheet'!$AQ430="2005-2012"),'Result 2005-2012'!O430*SUM($AB$10:$AE$10)/4,IF(AND($M$1=2010,'Calculation sheet'!$AQ430="2005-2012"),'Result 2005-2012'!O430*SUM($AC$10:$AE$10)/3,IF(AND($M$1=2011,'Calculation sheet'!$AQ430="2005-2012"),'Result 2005-2012'!O430*SUM($AD$10:$AE$10)/2,IF(AND($M$1=2012,'Calculation sheet'!$AQ430="2005-2012"),'Result 2005-2012'!O430*$AE$10,IF(AND($M$1=2006,'Calculation sheet'!$AQ430="1999-2012"),'Result 2005-2012'!O430*SUM($Y$16:$AE$16)/7,IF(AND($M$1=2007,'Calculation sheet'!$AQ430="1999-2012"),'Result 2005-2012'!O430*SUM($Z$16:$AE$16)/6,IF(AND($M$1=2008,'Calculation sheet'!$AQ430="1999-2012"),'Result 2005-2012'!O430*SUM($AA$16:$AE$16)/5,IF(AND($M$1=2009,'Calculation sheet'!$AQ430="1999-2012"),'Result 2005-2012'!O430*SUM($AB$16:$AE$16)/4,IF(AND($M$1=2010,'Calculation sheet'!$AQ430="1999-2012"),'Result 2005-2012'!O430*SUM($AC$16:$AE$16)/3,IF(AND($M$1=2011,'Calculation sheet'!$AQ430="1999-2012"),'Result 2005-2012'!O430*SUM($AD$16:$AE$16)/2,IF(AND($M$1=2012,'Calculation sheet'!$AQ430="1999-2012"),'Result 2005-2012'!O430*$AE$16,""))))))))))))))))</f>
        <v/>
      </c>
      <c r="P430" s="12" t="str">
        <f>IF('Result 2005-2012'!$R430="","",IF($M$1=2005,'Result 2005-2012'!P430,IF(AND($M$1=2006,'Calculation sheet'!$AQ430="2005-2012"),'Result 2005-2012'!P430*SUM($Y$11:$AE$11)/7,IF(AND($M$1=2007,'Calculation sheet'!$AQ430="2005-2012"),'Result 2005-2012'!P430*SUM($Z$11:$AE$11)/6,IF(AND($M$1=2008,'Calculation sheet'!$AQ430="2005-2012"),'Result 2005-2012'!P430*SUM($AA$11:$AE$11)/5,IF(AND($M$1=2009,'Calculation sheet'!$AQ430="2005-2012"),'Result 2005-2012'!P430*SUM($AB$11:$AE$11)/4,IF(AND($M$1=2010,'Calculation sheet'!$AQ430="2005-2012"),'Result 2005-2012'!P430*SUM($AC$11:$AE$11)/3,IF(AND($M$1=2011,'Calculation sheet'!$AQ430="2005-2012"),'Result 2005-2012'!P430*SUM($AD$11:$AE$11)/2,IF(AND($M$1=2012,'Calculation sheet'!$AQ430="2005-2012"),'Result 2005-2012'!P430*$AE$11,IF(AND($M$1=2006,'Calculation sheet'!$AQ430="1999-2012"),'Result 2005-2012'!P430*SUM($Y$16:$AE$16)/7,IF(AND($M$1=2007,'Calculation sheet'!$AQ430="1999-2012"),'Result 2005-2012'!P430*SUM($Z$16:$AE$16)/6,IF(AND($M$1=2008,'Calculation sheet'!$AQ430="1999-2012"),'Result 2005-2012'!P430*SUM($AA$16:$AE$16)/5,IF(AND($M$1=2009,'Calculation sheet'!$AQ430="1999-2012"),'Result 2005-2012'!P430*SUM($AB$16:$AE$16)/4,IF(AND($M$1=2010,'Calculation sheet'!$AQ430="1999-2012"),'Result 2005-2012'!P430*SUM($AC$16:$AE$16)/3,IF(AND($M$1=2011,'Calculation sheet'!$AQ430="1999-2012"),'Result 2005-2012'!P430*SUM($AD$16:$AE$16)/2,IF(AND($M$1=2012,'Calculation sheet'!$AQ430="1999-2012"),'Result 2005-2012'!P430*$AE$16,""))))))))))))))))</f>
        <v/>
      </c>
      <c r="Q430" s="12" t="str">
        <f t="shared" si="21"/>
        <v/>
      </c>
      <c r="R430" s="14" t="str">
        <f t="shared" si="22"/>
        <v/>
      </c>
    </row>
    <row r="431" spans="1:18" x14ac:dyDescent="0.3">
      <c r="A431" s="4" t="str">
        <f>IF('Input data'!A446="","",'Input data'!A446)</f>
        <v/>
      </c>
      <c r="B431" s="4" t="str">
        <f>IF('Input data'!B446="","",'Input data'!B446)</f>
        <v/>
      </c>
      <c r="C431" s="4" t="str">
        <f>IF('Input data'!C446="","",'Input data'!C446)</f>
        <v/>
      </c>
      <c r="D431" s="4" t="str">
        <f>IF('Input data'!D446="","",'Input data'!D446)</f>
        <v/>
      </c>
      <c r="E431" s="4" t="str">
        <f>IF('Input data'!E446="","",'Input data'!E446)</f>
        <v/>
      </c>
      <c r="F431" s="4" t="str">
        <f>IF('Input data'!F446="","",'Input data'!F446)</f>
        <v/>
      </c>
      <c r="G431" s="4">
        <f>IF('Input data'!G446="","",'Input data'!G446)</f>
        <v>0</v>
      </c>
      <c r="H431" s="4" t="str">
        <f>IF('Input data'!H446&gt;0.5,'Input data'!H446,"")</f>
        <v/>
      </c>
      <c r="I431" s="4" t="str">
        <f>IF('Input data'!I446="","",'Input data'!I446)</f>
        <v/>
      </c>
      <c r="J431" s="12" t="str">
        <f>IF('Result 2005-2012'!$R431="","",IF($M$1=2005,'Result 2005-2012'!J431,IF(AND($M$1=2006,'Calculation sheet'!$AQ431="2005-2012"),'Result 2005-2012'!J431*SUM($Y$7:$AE$7)/7,IF(AND($M$1=2007,'Calculation sheet'!$AQ431="2005-2012"),'Result 2005-2012'!J431*SUM($Z$7:$AE$7)/6,IF(AND($M$1=2008,'Calculation sheet'!$AQ431="2005-2012"),'Result 2005-2012'!J431*SUM($AA$7:$AE$7)/5,IF(AND($M$1=2009,'Calculation sheet'!$AQ431="2005-2012"),'Result 2005-2012'!J431*SUM($AB$7:$AE$7)/4,IF(AND($M$1=2010,'Calculation sheet'!$AQ431="2005-2012"),'Result 2005-2012'!J431*SUM($AC$7:$AE$7)/3,IF(AND($M$1=2011,'Calculation sheet'!$AQ431="2005-2012"),'Result 2005-2012'!J431*SUM($AD$7:$AE$7)/2,IF(AND($M$1=2012,'Calculation sheet'!$AQ431="2005-2012"),'Result 2005-2012'!J431*$AE$7,IF(AND($M$1=2006,'Calculation sheet'!$AQ431="1999-2012"),'Result 2005-2012'!J431*SUM($Y$16:$AE$16)/7,IF(AND($M$1=2007,'Calculation sheet'!$AQ431="1999-2012"),'Result 2005-2012'!J431*SUM($Z$16:$AE$16)/6,IF(AND($M$1=2008,'Calculation sheet'!$AQ431="1999-2012"),'Result 2005-2012'!J431*SUM($AA$16:$AE$16)/5,IF(AND($M$1=2009,'Calculation sheet'!$AQ431="1999-2012"),'Result 2005-2012'!J431*SUM($AB$16:$AE$16)/4,IF(AND($M$1=2010,'Calculation sheet'!$AQ431="1999-2012"),'Result 2005-2012'!J431*SUM($AC$16:$AE$16)/3,IF(AND($M$1=2011,'Calculation sheet'!$AQ431="1999-2012"),'Result 2005-2012'!J431*SUM($AD$16:$AE$16)/2,IF(AND($M$1=2012,'Calculation sheet'!$AQ431="1999-2012"),'Result 2005-2012'!J431*$AE$16,""))))))))))))))))</f>
        <v/>
      </c>
      <c r="K431" s="12" t="str">
        <f>IF('Result 2005-2012'!$R431="","",IF($M$1=2005,'Result 2005-2012'!K431,IF(AND($M$1=2006,'Calculation sheet'!$AQ431="2005-2012"),'Result 2005-2012'!K431*SUM($Y$8:$AE$8)/7,IF(AND($M$1=2007,'Calculation sheet'!$AQ431="2005-2012"),'Result 2005-2012'!K431*SUM($Z$8:$AE$8)/6,IF(AND($M$1=2008,'Calculation sheet'!$AQ431="2005-2012"),'Result 2005-2012'!K431*SUM($AA$8:$AE$8)/5,IF(AND($M$1=2009,'Calculation sheet'!$AQ431="2005-2012"),'Result 2005-2012'!K431*SUM($AB$8:$AE$8)/4,IF(AND($M$1=2010,'Calculation sheet'!$AQ431="2005-2012"),'Result 2005-2012'!K431*SUM($AC$8:$AE$8)/3,IF(AND($M$1=2011,'Calculation sheet'!$AQ431="2005-2012"),'Result 2005-2012'!K431*SUM($AD$8:$AE$8)/2,IF(AND($M$1=2012,'Calculation sheet'!$AQ431="2005-2012"),'Result 2005-2012'!K431*$AE$8,IF(AND($M$1=2006,'Calculation sheet'!$AQ431="1999-2012"),'Result 2005-2012'!K431*SUM($Y$17:$AE$17)/7,IF(AND($M$1=2007,'Calculation sheet'!$AQ431="1999-2012"),'Result 2005-2012'!K431*SUM($Z$17:$AE$17)/6,IF(AND($M$1=2008,'Calculation sheet'!$AQ431="1999-2012"),'Result 2005-2012'!K431*SUM($AA$17:$AE$17)/5,IF(AND($M$1=2009,'Calculation sheet'!$AQ431="1999-2012"),'Result 2005-2012'!K431*SUM($AB$17:$AE$17)/4,IF(AND($M$1=2010,'Calculation sheet'!$AQ431="1999-2012"),'Result 2005-2012'!K431*SUM($AC$17:$AE$17)/3,IF(AND($M$1=2011,'Calculation sheet'!$AQ431="1999-2012"),'Result 2005-2012'!K431*SUM($AD$17:$AE$17)/2,IF(AND($M$1=2012,'Calculation sheet'!$AQ431="1999-2012"),'Result 2005-2012'!K431*$AE$17,""))))))))))))))))</f>
        <v/>
      </c>
      <c r="L431" s="12" t="str">
        <f>IF('Result 2005-2012'!$R431="","",IF($M$1=2005,'Result 2005-2012'!L431,IF(AND($M$1=2006,'Calculation sheet'!$AQ431="2005-2012"),'Result 2005-2012'!L431*SUM($Y$9:$AE$9)/7,IF(AND($M$1=2007,'Calculation sheet'!$AQ431="2005-2012"),'Result 2005-2012'!L431*SUM($Z$9:$AE$9)/6,IF(AND($M$1=2008,'Calculation sheet'!$AQ431="2005-2012"),'Result 2005-2012'!L431*SUM($AA$9:$AE$9)/5,IF(AND($M$1=2009,'Calculation sheet'!$AQ431="2005-2012"),'Result 2005-2012'!L431*SUM($AB$9:$AE$9)/4,IF(AND($M$1=2010,'Calculation sheet'!$AQ431="2005-2012"),'Result 2005-2012'!L431*SUM($AC$9:$AE$9)/3,IF(AND($M$1=2011,'Calculation sheet'!$AQ431="2005-2012"),'Result 2005-2012'!L431*SUM($AD$9:$AE$9)/2,IF(AND($M$1=2012,'Calculation sheet'!$AQ431="2005-2012"),'Result 2005-2012'!L431*$AE$9,IF(AND($M$1=2006,'Calculation sheet'!$AQ431="1999-2012"),'Result 2005-2012'!L431*SUM($Y$18:$AE$18)/7,IF(AND($M$1=2007,'Calculation sheet'!$AQ431="1999-2012"),'Result 2005-2012'!L431*SUM($Z$18:$AE$18)/6,IF(AND($M$1=2008,'Calculation sheet'!$AQ431="1999-2012"),'Result 2005-2012'!L431*SUM($AA$18:$AE$18)/5,IF(AND($M$1=2009,'Calculation sheet'!$AQ431="1999-2012"),'Result 2005-2012'!L431*SUM($AB$18:$AE$18)/4,IF(AND($M$1=2010,'Calculation sheet'!$AQ431="1999-2012"),'Result 2005-2012'!L431*SUM($AC$18:$AE$18)/3,IF(AND($M$1=2011,'Calculation sheet'!$AQ431="1999-2012"),'Result 2005-2012'!L431*SUM($AD$18:$AE$18)/2,IF(AND($M$1=2012,'Calculation sheet'!$AQ431="1999-2012"),'Result 2005-2012'!L431*$AE$18,""))))))))))))))))</f>
        <v/>
      </c>
      <c r="M431" s="12" t="str">
        <f t="shared" si="20"/>
        <v/>
      </c>
      <c r="N431" s="12" t="str">
        <f>IF('Result 2005-2012'!$R431="","",IF($M$1=2005,'Result 2005-2012'!N431,IF(AND($M$1=2006,'Calculation sheet'!$AQ431="2005-2012"),'Result 2005-2012'!N431*SUM($Y$10:$AE$10)/7,IF(AND($M$1=2007,'Calculation sheet'!$AQ431="2005-2012"),'Result 2005-2012'!N431*SUM($Z$10:$AE$10)/6,IF(AND($M$1=2008,'Calculation sheet'!$AQ431="2005-2012"),'Result 2005-2012'!N431*SUM($AA$10:$AE$10)/5,IF(AND($M$1=2009,'Calculation sheet'!$AQ431="2005-2012"),'Result 2005-2012'!N431*SUM($AB$10:$AE$10)/4,IF(AND($M$1=2010,'Calculation sheet'!$AQ431="2005-2012"),'Result 2005-2012'!N431*SUM($AC$10:$AE$10)/3,IF(AND($M$1=2011,'Calculation sheet'!$AQ431="2005-2012"),'Result 2005-2012'!N431*SUM($AD$10:$AE$10)/2,IF(AND($M$1=2012,'Calculation sheet'!$AQ431="2005-2012"),'Result 2005-2012'!N431*$AE$10,IF(AND($M$1=2006,'Calculation sheet'!$AQ431="1999-2012"),'Result 2005-2012'!N431*SUM($Y$16:$AE$16)/7,IF(AND($M$1=2007,'Calculation sheet'!$AQ431="1999-2012"),'Result 2005-2012'!N431*SUM($Z$16:$AE$16)/6,IF(AND($M$1=2008,'Calculation sheet'!$AQ431="1999-2012"),'Result 2005-2012'!N431*SUM($AA$16:$AE$16)/5,IF(AND($M$1=2009,'Calculation sheet'!$AQ431="1999-2012"),'Result 2005-2012'!N431*SUM($AB$16:$AE$16)/4,IF(AND($M$1=2010,'Calculation sheet'!$AQ431="1999-2012"),'Result 2005-2012'!N431*SUM($AC$16:$AE$16)/3,IF(AND($M$1=2011,'Calculation sheet'!$AQ431="1999-2012"),'Result 2005-2012'!N431*SUM($AD$16:$AE$16)/2,IF(AND($M$1=2012,'Calculation sheet'!$AQ431="1999-2012"),'Result 2005-2012'!N431*$AE$16,""))))))))))))))))</f>
        <v/>
      </c>
      <c r="O431" s="12" t="str">
        <f>IF('Result 2005-2012'!$R431="","",IF($M$1=2005,'Result 2005-2012'!O431,IF(AND($M$1=2006,'Calculation sheet'!$AQ431="2005-2012"),'Result 2005-2012'!O431*SUM($Y$10:$AE$10)/7,IF(AND($M$1=2007,'Calculation sheet'!$AQ431="2005-2012"),'Result 2005-2012'!O431*SUM($Z$10:$AE$10)/6,IF(AND($M$1=2008,'Calculation sheet'!$AQ431="2005-2012"),'Result 2005-2012'!O431*SUM($AA$10:$AE$10)/5,IF(AND($M$1=2009,'Calculation sheet'!$AQ431="2005-2012"),'Result 2005-2012'!O431*SUM($AB$10:$AE$10)/4,IF(AND($M$1=2010,'Calculation sheet'!$AQ431="2005-2012"),'Result 2005-2012'!O431*SUM($AC$10:$AE$10)/3,IF(AND($M$1=2011,'Calculation sheet'!$AQ431="2005-2012"),'Result 2005-2012'!O431*SUM($AD$10:$AE$10)/2,IF(AND($M$1=2012,'Calculation sheet'!$AQ431="2005-2012"),'Result 2005-2012'!O431*$AE$10,IF(AND($M$1=2006,'Calculation sheet'!$AQ431="1999-2012"),'Result 2005-2012'!O431*SUM($Y$16:$AE$16)/7,IF(AND($M$1=2007,'Calculation sheet'!$AQ431="1999-2012"),'Result 2005-2012'!O431*SUM($Z$16:$AE$16)/6,IF(AND($M$1=2008,'Calculation sheet'!$AQ431="1999-2012"),'Result 2005-2012'!O431*SUM($AA$16:$AE$16)/5,IF(AND($M$1=2009,'Calculation sheet'!$AQ431="1999-2012"),'Result 2005-2012'!O431*SUM($AB$16:$AE$16)/4,IF(AND($M$1=2010,'Calculation sheet'!$AQ431="1999-2012"),'Result 2005-2012'!O431*SUM($AC$16:$AE$16)/3,IF(AND($M$1=2011,'Calculation sheet'!$AQ431="1999-2012"),'Result 2005-2012'!O431*SUM($AD$16:$AE$16)/2,IF(AND($M$1=2012,'Calculation sheet'!$AQ431="1999-2012"),'Result 2005-2012'!O431*$AE$16,""))))))))))))))))</f>
        <v/>
      </c>
      <c r="P431" s="12" t="str">
        <f>IF('Result 2005-2012'!$R431="","",IF($M$1=2005,'Result 2005-2012'!P431,IF(AND($M$1=2006,'Calculation sheet'!$AQ431="2005-2012"),'Result 2005-2012'!P431*SUM($Y$11:$AE$11)/7,IF(AND($M$1=2007,'Calculation sheet'!$AQ431="2005-2012"),'Result 2005-2012'!P431*SUM($Z$11:$AE$11)/6,IF(AND($M$1=2008,'Calculation sheet'!$AQ431="2005-2012"),'Result 2005-2012'!P431*SUM($AA$11:$AE$11)/5,IF(AND($M$1=2009,'Calculation sheet'!$AQ431="2005-2012"),'Result 2005-2012'!P431*SUM($AB$11:$AE$11)/4,IF(AND($M$1=2010,'Calculation sheet'!$AQ431="2005-2012"),'Result 2005-2012'!P431*SUM($AC$11:$AE$11)/3,IF(AND($M$1=2011,'Calculation sheet'!$AQ431="2005-2012"),'Result 2005-2012'!P431*SUM($AD$11:$AE$11)/2,IF(AND($M$1=2012,'Calculation sheet'!$AQ431="2005-2012"),'Result 2005-2012'!P431*$AE$11,IF(AND($M$1=2006,'Calculation sheet'!$AQ431="1999-2012"),'Result 2005-2012'!P431*SUM($Y$16:$AE$16)/7,IF(AND($M$1=2007,'Calculation sheet'!$AQ431="1999-2012"),'Result 2005-2012'!P431*SUM($Z$16:$AE$16)/6,IF(AND($M$1=2008,'Calculation sheet'!$AQ431="1999-2012"),'Result 2005-2012'!P431*SUM($AA$16:$AE$16)/5,IF(AND($M$1=2009,'Calculation sheet'!$AQ431="1999-2012"),'Result 2005-2012'!P431*SUM($AB$16:$AE$16)/4,IF(AND($M$1=2010,'Calculation sheet'!$AQ431="1999-2012"),'Result 2005-2012'!P431*SUM($AC$16:$AE$16)/3,IF(AND($M$1=2011,'Calculation sheet'!$AQ431="1999-2012"),'Result 2005-2012'!P431*SUM($AD$16:$AE$16)/2,IF(AND($M$1=2012,'Calculation sheet'!$AQ431="1999-2012"),'Result 2005-2012'!P431*$AE$16,""))))))))))))))))</f>
        <v/>
      </c>
      <c r="Q431" s="12" t="str">
        <f t="shared" si="21"/>
        <v/>
      </c>
      <c r="R431" s="14" t="str">
        <f t="shared" si="22"/>
        <v/>
      </c>
    </row>
    <row r="432" spans="1:18" x14ac:dyDescent="0.3">
      <c r="A432" s="4" t="str">
        <f>IF('Input data'!A447="","",'Input data'!A447)</f>
        <v/>
      </c>
      <c r="B432" s="4" t="str">
        <f>IF('Input data'!B447="","",'Input data'!B447)</f>
        <v/>
      </c>
      <c r="C432" s="4" t="str">
        <f>IF('Input data'!C447="","",'Input data'!C447)</f>
        <v/>
      </c>
      <c r="D432" s="4" t="str">
        <f>IF('Input data'!D447="","",'Input data'!D447)</f>
        <v/>
      </c>
      <c r="E432" s="4" t="str">
        <f>IF('Input data'!E447="","",'Input data'!E447)</f>
        <v/>
      </c>
      <c r="F432" s="4" t="str">
        <f>IF('Input data'!F447="","",'Input data'!F447)</f>
        <v/>
      </c>
      <c r="G432" s="4">
        <f>IF('Input data'!G447="","",'Input data'!G447)</f>
        <v>0</v>
      </c>
      <c r="H432" s="4" t="str">
        <f>IF('Input data'!H447&gt;0.5,'Input data'!H447,"")</f>
        <v/>
      </c>
      <c r="I432" s="4" t="str">
        <f>IF('Input data'!I447="","",'Input data'!I447)</f>
        <v/>
      </c>
      <c r="J432" s="12" t="str">
        <f>IF('Result 2005-2012'!$R432="","",IF($M$1=2005,'Result 2005-2012'!J432,IF(AND($M$1=2006,'Calculation sheet'!$AQ432="2005-2012"),'Result 2005-2012'!J432*SUM($Y$7:$AE$7)/7,IF(AND($M$1=2007,'Calculation sheet'!$AQ432="2005-2012"),'Result 2005-2012'!J432*SUM($Z$7:$AE$7)/6,IF(AND($M$1=2008,'Calculation sheet'!$AQ432="2005-2012"),'Result 2005-2012'!J432*SUM($AA$7:$AE$7)/5,IF(AND($M$1=2009,'Calculation sheet'!$AQ432="2005-2012"),'Result 2005-2012'!J432*SUM($AB$7:$AE$7)/4,IF(AND($M$1=2010,'Calculation sheet'!$AQ432="2005-2012"),'Result 2005-2012'!J432*SUM($AC$7:$AE$7)/3,IF(AND($M$1=2011,'Calculation sheet'!$AQ432="2005-2012"),'Result 2005-2012'!J432*SUM($AD$7:$AE$7)/2,IF(AND($M$1=2012,'Calculation sheet'!$AQ432="2005-2012"),'Result 2005-2012'!J432*$AE$7,IF(AND($M$1=2006,'Calculation sheet'!$AQ432="1999-2012"),'Result 2005-2012'!J432*SUM($Y$16:$AE$16)/7,IF(AND($M$1=2007,'Calculation sheet'!$AQ432="1999-2012"),'Result 2005-2012'!J432*SUM($Z$16:$AE$16)/6,IF(AND($M$1=2008,'Calculation sheet'!$AQ432="1999-2012"),'Result 2005-2012'!J432*SUM($AA$16:$AE$16)/5,IF(AND($M$1=2009,'Calculation sheet'!$AQ432="1999-2012"),'Result 2005-2012'!J432*SUM($AB$16:$AE$16)/4,IF(AND($M$1=2010,'Calculation sheet'!$AQ432="1999-2012"),'Result 2005-2012'!J432*SUM($AC$16:$AE$16)/3,IF(AND($M$1=2011,'Calculation sheet'!$AQ432="1999-2012"),'Result 2005-2012'!J432*SUM($AD$16:$AE$16)/2,IF(AND($M$1=2012,'Calculation sheet'!$AQ432="1999-2012"),'Result 2005-2012'!J432*$AE$16,""))))))))))))))))</f>
        <v/>
      </c>
      <c r="K432" s="12" t="str">
        <f>IF('Result 2005-2012'!$R432="","",IF($M$1=2005,'Result 2005-2012'!K432,IF(AND($M$1=2006,'Calculation sheet'!$AQ432="2005-2012"),'Result 2005-2012'!K432*SUM($Y$8:$AE$8)/7,IF(AND($M$1=2007,'Calculation sheet'!$AQ432="2005-2012"),'Result 2005-2012'!K432*SUM($Z$8:$AE$8)/6,IF(AND($M$1=2008,'Calculation sheet'!$AQ432="2005-2012"),'Result 2005-2012'!K432*SUM($AA$8:$AE$8)/5,IF(AND($M$1=2009,'Calculation sheet'!$AQ432="2005-2012"),'Result 2005-2012'!K432*SUM($AB$8:$AE$8)/4,IF(AND($M$1=2010,'Calculation sheet'!$AQ432="2005-2012"),'Result 2005-2012'!K432*SUM($AC$8:$AE$8)/3,IF(AND($M$1=2011,'Calculation sheet'!$AQ432="2005-2012"),'Result 2005-2012'!K432*SUM($AD$8:$AE$8)/2,IF(AND($M$1=2012,'Calculation sheet'!$AQ432="2005-2012"),'Result 2005-2012'!K432*$AE$8,IF(AND($M$1=2006,'Calculation sheet'!$AQ432="1999-2012"),'Result 2005-2012'!K432*SUM($Y$17:$AE$17)/7,IF(AND($M$1=2007,'Calculation sheet'!$AQ432="1999-2012"),'Result 2005-2012'!K432*SUM($Z$17:$AE$17)/6,IF(AND($M$1=2008,'Calculation sheet'!$AQ432="1999-2012"),'Result 2005-2012'!K432*SUM($AA$17:$AE$17)/5,IF(AND($M$1=2009,'Calculation sheet'!$AQ432="1999-2012"),'Result 2005-2012'!K432*SUM($AB$17:$AE$17)/4,IF(AND($M$1=2010,'Calculation sheet'!$AQ432="1999-2012"),'Result 2005-2012'!K432*SUM($AC$17:$AE$17)/3,IF(AND($M$1=2011,'Calculation sheet'!$AQ432="1999-2012"),'Result 2005-2012'!K432*SUM($AD$17:$AE$17)/2,IF(AND($M$1=2012,'Calculation sheet'!$AQ432="1999-2012"),'Result 2005-2012'!K432*$AE$17,""))))))))))))))))</f>
        <v/>
      </c>
      <c r="L432" s="12" t="str">
        <f>IF('Result 2005-2012'!$R432="","",IF($M$1=2005,'Result 2005-2012'!L432,IF(AND($M$1=2006,'Calculation sheet'!$AQ432="2005-2012"),'Result 2005-2012'!L432*SUM($Y$9:$AE$9)/7,IF(AND($M$1=2007,'Calculation sheet'!$AQ432="2005-2012"),'Result 2005-2012'!L432*SUM($Z$9:$AE$9)/6,IF(AND($M$1=2008,'Calculation sheet'!$AQ432="2005-2012"),'Result 2005-2012'!L432*SUM($AA$9:$AE$9)/5,IF(AND($M$1=2009,'Calculation sheet'!$AQ432="2005-2012"),'Result 2005-2012'!L432*SUM($AB$9:$AE$9)/4,IF(AND($M$1=2010,'Calculation sheet'!$AQ432="2005-2012"),'Result 2005-2012'!L432*SUM($AC$9:$AE$9)/3,IF(AND($M$1=2011,'Calculation sheet'!$AQ432="2005-2012"),'Result 2005-2012'!L432*SUM($AD$9:$AE$9)/2,IF(AND($M$1=2012,'Calculation sheet'!$AQ432="2005-2012"),'Result 2005-2012'!L432*$AE$9,IF(AND($M$1=2006,'Calculation sheet'!$AQ432="1999-2012"),'Result 2005-2012'!L432*SUM($Y$18:$AE$18)/7,IF(AND($M$1=2007,'Calculation sheet'!$AQ432="1999-2012"),'Result 2005-2012'!L432*SUM($Z$18:$AE$18)/6,IF(AND($M$1=2008,'Calculation sheet'!$AQ432="1999-2012"),'Result 2005-2012'!L432*SUM($AA$18:$AE$18)/5,IF(AND($M$1=2009,'Calculation sheet'!$AQ432="1999-2012"),'Result 2005-2012'!L432*SUM($AB$18:$AE$18)/4,IF(AND($M$1=2010,'Calculation sheet'!$AQ432="1999-2012"),'Result 2005-2012'!L432*SUM($AC$18:$AE$18)/3,IF(AND($M$1=2011,'Calculation sheet'!$AQ432="1999-2012"),'Result 2005-2012'!L432*SUM($AD$18:$AE$18)/2,IF(AND($M$1=2012,'Calculation sheet'!$AQ432="1999-2012"),'Result 2005-2012'!L432*$AE$18,""))))))))))))))))</f>
        <v/>
      </c>
      <c r="M432" s="12" t="str">
        <f t="shared" si="20"/>
        <v/>
      </c>
      <c r="N432" s="12" t="str">
        <f>IF('Result 2005-2012'!$R432="","",IF($M$1=2005,'Result 2005-2012'!N432,IF(AND($M$1=2006,'Calculation sheet'!$AQ432="2005-2012"),'Result 2005-2012'!N432*SUM($Y$10:$AE$10)/7,IF(AND($M$1=2007,'Calculation sheet'!$AQ432="2005-2012"),'Result 2005-2012'!N432*SUM($Z$10:$AE$10)/6,IF(AND($M$1=2008,'Calculation sheet'!$AQ432="2005-2012"),'Result 2005-2012'!N432*SUM($AA$10:$AE$10)/5,IF(AND($M$1=2009,'Calculation sheet'!$AQ432="2005-2012"),'Result 2005-2012'!N432*SUM($AB$10:$AE$10)/4,IF(AND($M$1=2010,'Calculation sheet'!$AQ432="2005-2012"),'Result 2005-2012'!N432*SUM($AC$10:$AE$10)/3,IF(AND($M$1=2011,'Calculation sheet'!$AQ432="2005-2012"),'Result 2005-2012'!N432*SUM($AD$10:$AE$10)/2,IF(AND($M$1=2012,'Calculation sheet'!$AQ432="2005-2012"),'Result 2005-2012'!N432*$AE$10,IF(AND($M$1=2006,'Calculation sheet'!$AQ432="1999-2012"),'Result 2005-2012'!N432*SUM($Y$16:$AE$16)/7,IF(AND($M$1=2007,'Calculation sheet'!$AQ432="1999-2012"),'Result 2005-2012'!N432*SUM($Z$16:$AE$16)/6,IF(AND($M$1=2008,'Calculation sheet'!$AQ432="1999-2012"),'Result 2005-2012'!N432*SUM($AA$16:$AE$16)/5,IF(AND($M$1=2009,'Calculation sheet'!$AQ432="1999-2012"),'Result 2005-2012'!N432*SUM($AB$16:$AE$16)/4,IF(AND($M$1=2010,'Calculation sheet'!$AQ432="1999-2012"),'Result 2005-2012'!N432*SUM($AC$16:$AE$16)/3,IF(AND($M$1=2011,'Calculation sheet'!$AQ432="1999-2012"),'Result 2005-2012'!N432*SUM($AD$16:$AE$16)/2,IF(AND($M$1=2012,'Calculation sheet'!$AQ432="1999-2012"),'Result 2005-2012'!N432*$AE$16,""))))))))))))))))</f>
        <v/>
      </c>
      <c r="O432" s="12" t="str">
        <f>IF('Result 2005-2012'!$R432="","",IF($M$1=2005,'Result 2005-2012'!O432,IF(AND($M$1=2006,'Calculation sheet'!$AQ432="2005-2012"),'Result 2005-2012'!O432*SUM($Y$10:$AE$10)/7,IF(AND($M$1=2007,'Calculation sheet'!$AQ432="2005-2012"),'Result 2005-2012'!O432*SUM($Z$10:$AE$10)/6,IF(AND($M$1=2008,'Calculation sheet'!$AQ432="2005-2012"),'Result 2005-2012'!O432*SUM($AA$10:$AE$10)/5,IF(AND($M$1=2009,'Calculation sheet'!$AQ432="2005-2012"),'Result 2005-2012'!O432*SUM($AB$10:$AE$10)/4,IF(AND($M$1=2010,'Calculation sheet'!$AQ432="2005-2012"),'Result 2005-2012'!O432*SUM($AC$10:$AE$10)/3,IF(AND($M$1=2011,'Calculation sheet'!$AQ432="2005-2012"),'Result 2005-2012'!O432*SUM($AD$10:$AE$10)/2,IF(AND($M$1=2012,'Calculation sheet'!$AQ432="2005-2012"),'Result 2005-2012'!O432*$AE$10,IF(AND($M$1=2006,'Calculation sheet'!$AQ432="1999-2012"),'Result 2005-2012'!O432*SUM($Y$16:$AE$16)/7,IF(AND($M$1=2007,'Calculation sheet'!$AQ432="1999-2012"),'Result 2005-2012'!O432*SUM($Z$16:$AE$16)/6,IF(AND($M$1=2008,'Calculation sheet'!$AQ432="1999-2012"),'Result 2005-2012'!O432*SUM($AA$16:$AE$16)/5,IF(AND($M$1=2009,'Calculation sheet'!$AQ432="1999-2012"),'Result 2005-2012'!O432*SUM($AB$16:$AE$16)/4,IF(AND($M$1=2010,'Calculation sheet'!$AQ432="1999-2012"),'Result 2005-2012'!O432*SUM($AC$16:$AE$16)/3,IF(AND($M$1=2011,'Calculation sheet'!$AQ432="1999-2012"),'Result 2005-2012'!O432*SUM($AD$16:$AE$16)/2,IF(AND($M$1=2012,'Calculation sheet'!$AQ432="1999-2012"),'Result 2005-2012'!O432*$AE$16,""))))))))))))))))</f>
        <v/>
      </c>
      <c r="P432" s="12" t="str">
        <f>IF('Result 2005-2012'!$R432="","",IF($M$1=2005,'Result 2005-2012'!P432,IF(AND($M$1=2006,'Calculation sheet'!$AQ432="2005-2012"),'Result 2005-2012'!P432*SUM($Y$11:$AE$11)/7,IF(AND($M$1=2007,'Calculation sheet'!$AQ432="2005-2012"),'Result 2005-2012'!P432*SUM($Z$11:$AE$11)/6,IF(AND($M$1=2008,'Calculation sheet'!$AQ432="2005-2012"),'Result 2005-2012'!P432*SUM($AA$11:$AE$11)/5,IF(AND($M$1=2009,'Calculation sheet'!$AQ432="2005-2012"),'Result 2005-2012'!P432*SUM($AB$11:$AE$11)/4,IF(AND($M$1=2010,'Calculation sheet'!$AQ432="2005-2012"),'Result 2005-2012'!P432*SUM($AC$11:$AE$11)/3,IF(AND($M$1=2011,'Calculation sheet'!$AQ432="2005-2012"),'Result 2005-2012'!P432*SUM($AD$11:$AE$11)/2,IF(AND($M$1=2012,'Calculation sheet'!$AQ432="2005-2012"),'Result 2005-2012'!P432*$AE$11,IF(AND($M$1=2006,'Calculation sheet'!$AQ432="1999-2012"),'Result 2005-2012'!P432*SUM($Y$16:$AE$16)/7,IF(AND($M$1=2007,'Calculation sheet'!$AQ432="1999-2012"),'Result 2005-2012'!P432*SUM($Z$16:$AE$16)/6,IF(AND($M$1=2008,'Calculation sheet'!$AQ432="1999-2012"),'Result 2005-2012'!P432*SUM($AA$16:$AE$16)/5,IF(AND($M$1=2009,'Calculation sheet'!$AQ432="1999-2012"),'Result 2005-2012'!P432*SUM($AB$16:$AE$16)/4,IF(AND($M$1=2010,'Calculation sheet'!$AQ432="1999-2012"),'Result 2005-2012'!P432*SUM($AC$16:$AE$16)/3,IF(AND($M$1=2011,'Calculation sheet'!$AQ432="1999-2012"),'Result 2005-2012'!P432*SUM($AD$16:$AE$16)/2,IF(AND($M$1=2012,'Calculation sheet'!$AQ432="1999-2012"),'Result 2005-2012'!P432*$AE$16,""))))))))))))))))</f>
        <v/>
      </c>
      <c r="Q432" s="12" t="str">
        <f t="shared" si="21"/>
        <v/>
      </c>
      <c r="R432" s="14" t="str">
        <f t="shared" si="22"/>
        <v/>
      </c>
    </row>
    <row r="433" spans="1:18" x14ac:dyDescent="0.3">
      <c r="A433" s="4" t="str">
        <f>IF('Input data'!A448="","",'Input data'!A448)</f>
        <v/>
      </c>
      <c r="B433" s="4" t="str">
        <f>IF('Input data'!B448="","",'Input data'!B448)</f>
        <v/>
      </c>
      <c r="C433" s="4" t="str">
        <f>IF('Input data'!C448="","",'Input data'!C448)</f>
        <v/>
      </c>
      <c r="D433" s="4" t="str">
        <f>IF('Input data'!D448="","",'Input data'!D448)</f>
        <v/>
      </c>
      <c r="E433" s="4" t="str">
        <f>IF('Input data'!E448="","",'Input data'!E448)</f>
        <v/>
      </c>
      <c r="F433" s="4" t="str">
        <f>IF('Input data'!F448="","",'Input data'!F448)</f>
        <v/>
      </c>
      <c r="G433" s="4">
        <f>IF('Input data'!G448="","",'Input data'!G448)</f>
        <v>0</v>
      </c>
      <c r="H433" s="4" t="str">
        <f>IF('Input data'!H448&gt;0.5,'Input data'!H448,"")</f>
        <v/>
      </c>
      <c r="I433" s="4" t="str">
        <f>IF('Input data'!I448="","",'Input data'!I448)</f>
        <v/>
      </c>
      <c r="J433" s="12" t="str">
        <f>IF('Result 2005-2012'!$R433="","",IF($M$1=2005,'Result 2005-2012'!J433,IF(AND($M$1=2006,'Calculation sheet'!$AQ433="2005-2012"),'Result 2005-2012'!J433*SUM($Y$7:$AE$7)/7,IF(AND($M$1=2007,'Calculation sheet'!$AQ433="2005-2012"),'Result 2005-2012'!J433*SUM($Z$7:$AE$7)/6,IF(AND($M$1=2008,'Calculation sheet'!$AQ433="2005-2012"),'Result 2005-2012'!J433*SUM($AA$7:$AE$7)/5,IF(AND($M$1=2009,'Calculation sheet'!$AQ433="2005-2012"),'Result 2005-2012'!J433*SUM($AB$7:$AE$7)/4,IF(AND($M$1=2010,'Calculation sheet'!$AQ433="2005-2012"),'Result 2005-2012'!J433*SUM($AC$7:$AE$7)/3,IF(AND($M$1=2011,'Calculation sheet'!$AQ433="2005-2012"),'Result 2005-2012'!J433*SUM($AD$7:$AE$7)/2,IF(AND($M$1=2012,'Calculation sheet'!$AQ433="2005-2012"),'Result 2005-2012'!J433*$AE$7,IF(AND($M$1=2006,'Calculation sheet'!$AQ433="1999-2012"),'Result 2005-2012'!J433*SUM($Y$16:$AE$16)/7,IF(AND($M$1=2007,'Calculation sheet'!$AQ433="1999-2012"),'Result 2005-2012'!J433*SUM($Z$16:$AE$16)/6,IF(AND($M$1=2008,'Calculation sheet'!$AQ433="1999-2012"),'Result 2005-2012'!J433*SUM($AA$16:$AE$16)/5,IF(AND($M$1=2009,'Calculation sheet'!$AQ433="1999-2012"),'Result 2005-2012'!J433*SUM($AB$16:$AE$16)/4,IF(AND($M$1=2010,'Calculation sheet'!$AQ433="1999-2012"),'Result 2005-2012'!J433*SUM($AC$16:$AE$16)/3,IF(AND($M$1=2011,'Calculation sheet'!$AQ433="1999-2012"),'Result 2005-2012'!J433*SUM($AD$16:$AE$16)/2,IF(AND($M$1=2012,'Calculation sheet'!$AQ433="1999-2012"),'Result 2005-2012'!J433*$AE$16,""))))))))))))))))</f>
        <v/>
      </c>
      <c r="K433" s="12" t="str">
        <f>IF('Result 2005-2012'!$R433="","",IF($M$1=2005,'Result 2005-2012'!K433,IF(AND($M$1=2006,'Calculation sheet'!$AQ433="2005-2012"),'Result 2005-2012'!K433*SUM($Y$8:$AE$8)/7,IF(AND($M$1=2007,'Calculation sheet'!$AQ433="2005-2012"),'Result 2005-2012'!K433*SUM($Z$8:$AE$8)/6,IF(AND($M$1=2008,'Calculation sheet'!$AQ433="2005-2012"),'Result 2005-2012'!K433*SUM($AA$8:$AE$8)/5,IF(AND($M$1=2009,'Calculation sheet'!$AQ433="2005-2012"),'Result 2005-2012'!K433*SUM($AB$8:$AE$8)/4,IF(AND($M$1=2010,'Calculation sheet'!$AQ433="2005-2012"),'Result 2005-2012'!K433*SUM($AC$8:$AE$8)/3,IF(AND($M$1=2011,'Calculation sheet'!$AQ433="2005-2012"),'Result 2005-2012'!K433*SUM($AD$8:$AE$8)/2,IF(AND($M$1=2012,'Calculation sheet'!$AQ433="2005-2012"),'Result 2005-2012'!K433*$AE$8,IF(AND($M$1=2006,'Calculation sheet'!$AQ433="1999-2012"),'Result 2005-2012'!K433*SUM($Y$17:$AE$17)/7,IF(AND($M$1=2007,'Calculation sheet'!$AQ433="1999-2012"),'Result 2005-2012'!K433*SUM($Z$17:$AE$17)/6,IF(AND($M$1=2008,'Calculation sheet'!$AQ433="1999-2012"),'Result 2005-2012'!K433*SUM($AA$17:$AE$17)/5,IF(AND($M$1=2009,'Calculation sheet'!$AQ433="1999-2012"),'Result 2005-2012'!K433*SUM($AB$17:$AE$17)/4,IF(AND($M$1=2010,'Calculation sheet'!$AQ433="1999-2012"),'Result 2005-2012'!K433*SUM($AC$17:$AE$17)/3,IF(AND($M$1=2011,'Calculation sheet'!$AQ433="1999-2012"),'Result 2005-2012'!K433*SUM($AD$17:$AE$17)/2,IF(AND($M$1=2012,'Calculation sheet'!$AQ433="1999-2012"),'Result 2005-2012'!K433*$AE$17,""))))))))))))))))</f>
        <v/>
      </c>
      <c r="L433" s="12" t="str">
        <f>IF('Result 2005-2012'!$R433="","",IF($M$1=2005,'Result 2005-2012'!L433,IF(AND($M$1=2006,'Calculation sheet'!$AQ433="2005-2012"),'Result 2005-2012'!L433*SUM($Y$9:$AE$9)/7,IF(AND($M$1=2007,'Calculation sheet'!$AQ433="2005-2012"),'Result 2005-2012'!L433*SUM($Z$9:$AE$9)/6,IF(AND($M$1=2008,'Calculation sheet'!$AQ433="2005-2012"),'Result 2005-2012'!L433*SUM($AA$9:$AE$9)/5,IF(AND($M$1=2009,'Calculation sheet'!$AQ433="2005-2012"),'Result 2005-2012'!L433*SUM($AB$9:$AE$9)/4,IF(AND($M$1=2010,'Calculation sheet'!$AQ433="2005-2012"),'Result 2005-2012'!L433*SUM($AC$9:$AE$9)/3,IF(AND($M$1=2011,'Calculation sheet'!$AQ433="2005-2012"),'Result 2005-2012'!L433*SUM($AD$9:$AE$9)/2,IF(AND($M$1=2012,'Calculation sheet'!$AQ433="2005-2012"),'Result 2005-2012'!L433*$AE$9,IF(AND($M$1=2006,'Calculation sheet'!$AQ433="1999-2012"),'Result 2005-2012'!L433*SUM($Y$18:$AE$18)/7,IF(AND($M$1=2007,'Calculation sheet'!$AQ433="1999-2012"),'Result 2005-2012'!L433*SUM($Z$18:$AE$18)/6,IF(AND($M$1=2008,'Calculation sheet'!$AQ433="1999-2012"),'Result 2005-2012'!L433*SUM($AA$18:$AE$18)/5,IF(AND($M$1=2009,'Calculation sheet'!$AQ433="1999-2012"),'Result 2005-2012'!L433*SUM($AB$18:$AE$18)/4,IF(AND($M$1=2010,'Calculation sheet'!$AQ433="1999-2012"),'Result 2005-2012'!L433*SUM($AC$18:$AE$18)/3,IF(AND($M$1=2011,'Calculation sheet'!$AQ433="1999-2012"),'Result 2005-2012'!L433*SUM($AD$18:$AE$18)/2,IF(AND($M$1=2012,'Calculation sheet'!$AQ433="1999-2012"),'Result 2005-2012'!L433*$AE$18,""))))))))))))))))</f>
        <v/>
      </c>
      <c r="M433" s="12" t="str">
        <f t="shared" si="20"/>
        <v/>
      </c>
      <c r="N433" s="12" t="str">
        <f>IF('Result 2005-2012'!$R433="","",IF($M$1=2005,'Result 2005-2012'!N433,IF(AND($M$1=2006,'Calculation sheet'!$AQ433="2005-2012"),'Result 2005-2012'!N433*SUM($Y$10:$AE$10)/7,IF(AND($M$1=2007,'Calculation sheet'!$AQ433="2005-2012"),'Result 2005-2012'!N433*SUM($Z$10:$AE$10)/6,IF(AND($M$1=2008,'Calculation sheet'!$AQ433="2005-2012"),'Result 2005-2012'!N433*SUM($AA$10:$AE$10)/5,IF(AND($M$1=2009,'Calculation sheet'!$AQ433="2005-2012"),'Result 2005-2012'!N433*SUM($AB$10:$AE$10)/4,IF(AND($M$1=2010,'Calculation sheet'!$AQ433="2005-2012"),'Result 2005-2012'!N433*SUM($AC$10:$AE$10)/3,IF(AND($M$1=2011,'Calculation sheet'!$AQ433="2005-2012"),'Result 2005-2012'!N433*SUM($AD$10:$AE$10)/2,IF(AND($M$1=2012,'Calculation sheet'!$AQ433="2005-2012"),'Result 2005-2012'!N433*$AE$10,IF(AND($M$1=2006,'Calculation sheet'!$AQ433="1999-2012"),'Result 2005-2012'!N433*SUM($Y$16:$AE$16)/7,IF(AND($M$1=2007,'Calculation sheet'!$AQ433="1999-2012"),'Result 2005-2012'!N433*SUM($Z$16:$AE$16)/6,IF(AND($M$1=2008,'Calculation sheet'!$AQ433="1999-2012"),'Result 2005-2012'!N433*SUM($AA$16:$AE$16)/5,IF(AND($M$1=2009,'Calculation sheet'!$AQ433="1999-2012"),'Result 2005-2012'!N433*SUM($AB$16:$AE$16)/4,IF(AND($M$1=2010,'Calculation sheet'!$AQ433="1999-2012"),'Result 2005-2012'!N433*SUM($AC$16:$AE$16)/3,IF(AND($M$1=2011,'Calculation sheet'!$AQ433="1999-2012"),'Result 2005-2012'!N433*SUM($AD$16:$AE$16)/2,IF(AND($M$1=2012,'Calculation sheet'!$AQ433="1999-2012"),'Result 2005-2012'!N433*$AE$16,""))))))))))))))))</f>
        <v/>
      </c>
      <c r="O433" s="12" t="str">
        <f>IF('Result 2005-2012'!$R433="","",IF($M$1=2005,'Result 2005-2012'!O433,IF(AND($M$1=2006,'Calculation sheet'!$AQ433="2005-2012"),'Result 2005-2012'!O433*SUM($Y$10:$AE$10)/7,IF(AND($M$1=2007,'Calculation sheet'!$AQ433="2005-2012"),'Result 2005-2012'!O433*SUM($Z$10:$AE$10)/6,IF(AND($M$1=2008,'Calculation sheet'!$AQ433="2005-2012"),'Result 2005-2012'!O433*SUM($AA$10:$AE$10)/5,IF(AND($M$1=2009,'Calculation sheet'!$AQ433="2005-2012"),'Result 2005-2012'!O433*SUM($AB$10:$AE$10)/4,IF(AND($M$1=2010,'Calculation sheet'!$AQ433="2005-2012"),'Result 2005-2012'!O433*SUM($AC$10:$AE$10)/3,IF(AND($M$1=2011,'Calculation sheet'!$AQ433="2005-2012"),'Result 2005-2012'!O433*SUM($AD$10:$AE$10)/2,IF(AND($M$1=2012,'Calculation sheet'!$AQ433="2005-2012"),'Result 2005-2012'!O433*$AE$10,IF(AND($M$1=2006,'Calculation sheet'!$AQ433="1999-2012"),'Result 2005-2012'!O433*SUM($Y$16:$AE$16)/7,IF(AND($M$1=2007,'Calculation sheet'!$AQ433="1999-2012"),'Result 2005-2012'!O433*SUM($Z$16:$AE$16)/6,IF(AND($M$1=2008,'Calculation sheet'!$AQ433="1999-2012"),'Result 2005-2012'!O433*SUM($AA$16:$AE$16)/5,IF(AND($M$1=2009,'Calculation sheet'!$AQ433="1999-2012"),'Result 2005-2012'!O433*SUM($AB$16:$AE$16)/4,IF(AND($M$1=2010,'Calculation sheet'!$AQ433="1999-2012"),'Result 2005-2012'!O433*SUM($AC$16:$AE$16)/3,IF(AND($M$1=2011,'Calculation sheet'!$AQ433="1999-2012"),'Result 2005-2012'!O433*SUM($AD$16:$AE$16)/2,IF(AND($M$1=2012,'Calculation sheet'!$AQ433="1999-2012"),'Result 2005-2012'!O433*$AE$16,""))))))))))))))))</f>
        <v/>
      </c>
      <c r="P433" s="12" t="str">
        <f>IF('Result 2005-2012'!$R433="","",IF($M$1=2005,'Result 2005-2012'!P433,IF(AND($M$1=2006,'Calculation sheet'!$AQ433="2005-2012"),'Result 2005-2012'!P433*SUM($Y$11:$AE$11)/7,IF(AND($M$1=2007,'Calculation sheet'!$AQ433="2005-2012"),'Result 2005-2012'!P433*SUM($Z$11:$AE$11)/6,IF(AND($M$1=2008,'Calculation sheet'!$AQ433="2005-2012"),'Result 2005-2012'!P433*SUM($AA$11:$AE$11)/5,IF(AND($M$1=2009,'Calculation sheet'!$AQ433="2005-2012"),'Result 2005-2012'!P433*SUM($AB$11:$AE$11)/4,IF(AND($M$1=2010,'Calculation sheet'!$AQ433="2005-2012"),'Result 2005-2012'!P433*SUM($AC$11:$AE$11)/3,IF(AND($M$1=2011,'Calculation sheet'!$AQ433="2005-2012"),'Result 2005-2012'!P433*SUM($AD$11:$AE$11)/2,IF(AND($M$1=2012,'Calculation sheet'!$AQ433="2005-2012"),'Result 2005-2012'!P433*$AE$11,IF(AND($M$1=2006,'Calculation sheet'!$AQ433="1999-2012"),'Result 2005-2012'!P433*SUM($Y$16:$AE$16)/7,IF(AND($M$1=2007,'Calculation sheet'!$AQ433="1999-2012"),'Result 2005-2012'!P433*SUM($Z$16:$AE$16)/6,IF(AND($M$1=2008,'Calculation sheet'!$AQ433="1999-2012"),'Result 2005-2012'!P433*SUM($AA$16:$AE$16)/5,IF(AND($M$1=2009,'Calculation sheet'!$AQ433="1999-2012"),'Result 2005-2012'!P433*SUM($AB$16:$AE$16)/4,IF(AND($M$1=2010,'Calculation sheet'!$AQ433="1999-2012"),'Result 2005-2012'!P433*SUM($AC$16:$AE$16)/3,IF(AND($M$1=2011,'Calculation sheet'!$AQ433="1999-2012"),'Result 2005-2012'!P433*SUM($AD$16:$AE$16)/2,IF(AND($M$1=2012,'Calculation sheet'!$AQ433="1999-2012"),'Result 2005-2012'!P433*$AE$16,""))))))))))))))))</f>
        <v/>
      </c>
      <c r="Q433" s="12" t="str">
        <f t="shared" si="21"/>
        <v/>
      </c>
      <c r="R433" s="14" t="str">
        <f t="shared" si="22"/>
        <v/>
      </c>
    </row>
    <row r="434" spans="1:18" x14ac:dyDescent="0.3">
      <c r="A434" s="4" t="str">
        <f>IF('Input data'!A449="","",'Input data'!A449)</f>
        <v/>
      </c>
      <c r="B434" s="4" t="str">
        <f>IF('Input data'!B449="","",'Input data'!B449)</f>
        <v/>
      </c>
      <c r="C434" s="4" t="str">
        <f>IF('Input data'!C449="","",'Input data'!C449)</f>
        <v/>
      </c>
      <c r="D434" s="4" t="str">
        <f>IF('Input data'!D449="","",'Input data'!D449)</f>
        <v/>
      </c>
      <c r="E434" s="4" t="str">
        <f>IF('Input data'!E449="","",'Input data'!E449)</f>
        <v/>
      </c>
      <c r="F434" s="4" t="str">
        <f>IF('Input data'!F449="","",'Input data'!F449)</f>
        <v/>
      </c>
      <c r="G434" s="4">
        <f>IF('Input data'!G449="","",'Input data'!G449)</f>
        <v>0</v>
      </c>
      <c r="H434" s="4" t="str">
        <f>IF('Input data'!H449&gt;0.5,'Input data'!H449,"")</f>
        <v/>
      </c>
      <c r="I434" s="4" t="str">
        <f>IF('Input data'!I449="","",'Input data'!I449)</f>
        <v/>
      </c>
      <c r="J434" s="12" t="str">
        <f>IF('Result 2005-2012'!$R434="","",IF($M$1=2005,'Result 2005-2012'!J434,IF(AND($M$1=2006,'Calculation sheet'!$AQ434="2005-2012"),'Result 2005-2012'!J434*SUM($Y$7:$AE$7)/7,IF(AND($M$1=2007,'Calculation sheet'!$AQ434="2005-2012"),'Result 2005-2012'!J434*SUM($Z$7:$AE$7)/6,IF(AND($M$1=2008,'Calculation sheet'!$AQ434="2005-2012"),'Result 2005-2012'!J434*SUM($AA$7:$AE$7)/5,IF(AND($M$1=2009,'Calculation sheet'!$AQ434="2005-2012"),'Result 2005-2012'!J434*SUM($AB$7:$AE$7)/4,IF(AND($M$1=2010,'Calculation sheet'!$AQ434="2005-2012"),'Result 2005-2012'!J434*SUM($AC$7:$AE$7)/3,IF(AND($M$1=2011,'Calculation sheet'!$AQ434="2005-2012"),'Result 2005-2012'!J434*SUM($AD$7:$AE$7)/2,IF(AND($M$1=2012,'Calculation sheet'!$AQ434="2005-2012"),'Result 2005-2012'!J434*$AE$7,IF(AND($M$1=2006,'Calculation sheet'!$AQ434="1999-2012"),'Result 2005-2012'!J434*SUM($Y$16:$AE$16)/7,IF(AND($M$1=2007,'Calculation sheet'!$AQ434="1999-2012"),'Result 2005-2012'!J434*SUM($Z$16:$AE$16)/6,IF(AND($M$1=2008,'Calculation sheet'!$AQ434="1999-2012"),'Result 2005-2012'!J434*SUM($AA$16:$AE$16)/5,IF(AND($M$1=2009,'Calculation sheet'!$AQ434="1999-2012"),'Result 2005-2012'!J434*SUM($AB$16:$AE$16)/4,IF(AND($M$1=2010,'Calculation sheet'!$AQ434="1999-2012"),'Result 2005-2012'!J434*SUM($AC$16:$AE$16)/3,IF(AND($M$1=2011,'Calculation sheet'!$AQ434="1999-2012"),'Result 2005-2012'!J434*SUM($AD$16:$AE$16)/2,IF(AND($M$1=2012,'Calculation sheet'!$AQ434="1999-2012"),'Result 2005-2012'!J434*$AE$16,""))))))))))))))))</f>
        <v/>
      </c>
      <c r="K434" s="12" t="str">
        <f>IF('Result 2005-2012'!$R434="","",IF($M$1=2005,'Result 2005-2012'!K434,IF(AND($M$1=2006,'Calculation sheet'!$AQ434="2005-2012"),'Result 2005-2012'!K434*SUM($Y$8:$AE$8)/7,IF(AND($M$1=2007,'Calculation sheet'!$AQ434="2005-2012"),'Result 2005-2012'!K434*SUM($Z$8:$AE$8)/6,IF(AND($M$1=2008,'Calculation sheet'!$AQ434="2005-2012"),'Result 2005-2012'!K434*SUM($AA$8:$AE$8)/5,IF(AND($M$1=2009,'Calculation sheet'!$AQ434="2005-2012"),'Result 2005-2012'!K434*SUM($AB$8:$AE$8)/4,IF(AND($M$1=2010,'Calculation sheet'!$AQ434="2005-2012"),'Result 2005-2012'!K434*SUM($AC$8:$AE$8)/3,IF(AND($M$1=2011,'Calculation sheet'!$AQ434="2005-2012"),'Result 2005-2012'!K434*SUM($AD$8:$AE$8)/2,IF(AND($M$1=2012,'Calculation sheet'!$AQ434="2005-2012"),'Result 2005-2012'!K434*$AE$8,IF(AND($M$1=2006,'Calculation sheet'!$AQ434="1999-2012"),'Result 2005-2012'!K434*SUM($Y$17:$AE$17)/7,IF(AND($M$1=2007,'Calculation sheet'!$AQ434="1999-2012"),'Result 2005-2012'!K434*SUM($Z$17:$AE$17)/6,IF(AND($M$1=2008,'Calculation sheet'!$AQ434="1999-2012"),'Result 2005-2012'!K434*SUM($AA$17:$AE$17)/5,IF(AND($M$1=2009,'Calculation sheet'!$AQ434="1999-2012"),'Result 2005-2012'!K434*SUM($AB$17:$AE$17)/4,IF(AND($M$1=2010,'Calculation sheet'!$AQ434="1999-2012"),'Result 2005-2012'!K434*SUM($AC$17:$AE$17)/3,IF(AND($M$1=2011,'Calculation sheet'!$AQ434="1999-2012"),'Result 2005-2012'!K434*SUM($AD$17:$AE$17)/2,IF(AND($M$1=2012,'Calculation sheet'!$AQ434="1999-2012"),'Result 2005-2012'!K434*$AE$17,""))))))))))))))))</f>
        <v/>
      </c>
      <c r="L434" s="12" t="str">
        <f>IF('Result 2005-2012'!$R434="","",IF($M$1=2005,'Result 2005-2012'!L434,IF(AND($M$1=2006,'Calculation sheet'!$AQ434="2005-2012"),'Result 2005-2012'!L434*SUM($Y$9:$AE$9)/7,IF(AND($M$1=2007,'Calculation sheet'!$AQ434="2005-2012"),'Result 2005-2012'!L434*SUM($Z$9:$AE$9)/6,IF(AND($M$1=2008,'Calculation sheet'!$AQ434="2005-2012"),'Result 2005-2012'!L434*SUM($AA$9:$AE$9)/5,IF(AND($M$1=2009,'Calculation sheet'!$AQ434="2005-2012"),'Result 2005-2012'!L434*SUM($AB$9:$AE$9)/4,IF(AND($M$1=2010,'Calculation sheet'!$AQ434="2005-2012"),'Result 2005-2012'!L434*SUM($AC$9:$AE$9)/3,IF(AND($M$1=2011,'Calculation sheet'!$AQ434="2005-2012"),'Result 2005-2012'!L434*SUM($AD$9:$AE$9)/2,IF(AND($M$1=2012,'Calculation sheet'!$AQ434="2005-2012"),'Result 2005-2012'!L434*$AE$9,IF(AND($M$1=2006,'Calculation sheet'!$AQ434="1999-2012"),'Result 2005-2012'!L434*SUM($Y$18:$AE$18)/7,IF(AND($M$1=2007,'Calculation sheet'!$AQ434="1999-2012"),'Result 2005-2012'!L434*SUM($Z$18:$AE$18)/6,IF(AND($M$1=2008,'Calculation sheet'!$AQ434="1999-2012"),'Result 2005-2012'!L434*SUM($AA$18:$AE$18)/5,IF(AND($M$1=2009,'Calculation sheet'!$AQ434="1999-2012"),'Result 2005-2012'!L434*SUM($AB$18:$AE$18)/4,IF(AND($M$1=2010,'Calculation sheet'!$AQ434="1999-2012"),'Result 2005-2012'!L434*SUM($AC$18:$AE$18)/3,IF(AND($M$1=2011,'Calculation sheet'!$AQ434="1999-2012"),'Result 2005-2012'!L434*SUM($AD$18:$AE$18)/2,IF(AND($M$1=2012,'Calculation sheet'!$AQ434="1999-2012"),'Result 2005-2012'!L434*$AE$18,""))))))))))))))))</f>
        <v/>
      </c>
      <c r="M434" s="12" t="str">
        <f t="shared" si="20"/>
        <v/>
      </c>
      <c r="N434" s="12" t="str">
        <f>IF('Result 2005-2012'!$R434="","",IF($M$1=2005,'Result 2005-2012'!N434,IF(AND($M$1=2006,'Calculation sheet'!$AQ434="2005-2012"),'Result 2005-2012'!N434*SUM($Y$10:$AE$10)/7,IF(AND($M$1=2007,'Calculation sheet'!$AQ434="2005-2012"),'Result 2005-2012'!N434*SUM($Z$10:$AE$10)/6,IF(AND($M$1=2008,'Calculation sheet'!$AQ434="2005-2012"),'Result 2005-2012'!N434*SUM($AA$10:$AE$10)/5,IF(AND($M$1=2009,'Calculation sheet'!$AQ434="2005-2012"),'Result 2005-2012'!N434*SUM($AB$10:$AE$10)/4,IF(AND($M$1=2010,'Calculation sheet'!$AQ434="2005-2012"),'Result 2005-2012'!N434*SUM($AC$10:$AE$10)/3,IF(AND($M$1=2011,'Calculation sheet'!$AQ434="2005-2012"),'Result 2005-2012'!N434*SUM($AD$10:$AE$10)/2,IF(AND($M$1=2012,'Calculation sheet'!$AQ434="2005-2012"),'Result 2005-2012'!N434*$AE$10,IF(AND($M$1=2006,'Calculation sheet'!$AQ434="1999-2012"),'Result 2005-2012'!N434*SUM($Y$16:$AE$16)/7,IF(AND($M$1=2007,'Calculation sheet'!$AQ434="1999-2012"),'Result 2005-2012'!N434*SUM($Z$16:$AE$16)/6,IF(AND($M$1=2008,'Calculation sheet'!$AQ434="1999-2012"),'Result 2005-2012'!N434*SUM($AA$16:$AE$16)/5,IF(AND($M$1=2009,'Calculation sheet'!$AQ434="1999-2012"),'Result 2005-2012'!N434*SUM($AB$16:$AE$16)/4,IF(AND($M$1=2010,'Calculation sheet'!$AQ434="1999-2012"),'Result 2005-2012'!N434*SUM($AC$16:$AE$16)/3,IF(AND($M$1=2011,'Calculation sheet'!$AQ434="1999-2012"),'Result 2005-2012'!N434*SUM($AD$16:$AE$16)/2,IF(AND($M$1=2012,'Calculation sheet'!$AQ434="1999-2012"),'Result 2005-2012'!N434*$AE$16,""))))))))))))))))</f>
        <v/>
      </c>
      <c r="O434" s="12" t="str">
        <f>IF('Result 2005-2012'!$R434="","",IF($M$1=2005,'Result 2005-2012'!O434,IF(AND($M$1=2006,'Calculation sheet'!$AQ434="2005-2012"),'Result 2005-2012'!O434*SUM($Y$10:$AE$10)/7,IF(AND($M$1=2007,'Calculation sheet'!$AQ434="2005-2012"),'Result 2005-2012'!O434*SUM($Z$10:$AE$10)/6,IF(AND($M$1=2008,'Calculation sheet'!$AQ434="2005-2012"),'Result 2005-2012'!O434*SUM($AA$10:$AE$10)/5,IF(AND($M$1=2009,'Calculation sheet'!$AQ434="2005-2012"),'Result 2005-2012'!O434*SUM($AB$10:$AE$10)/4,IF(AND($M$1=2010,'Calculation sheet'!$AQ434="2005-2012"),'Result 2005-2012'!O434*SUM($AC$10:$AE$10)/3,IF(AND($M$1=2011,'Calculation sheet'!$AQ434="2005-2012"),'Result 2005-2012'!O434*SUM($AD$10:$AE$10)/2,IF(AND($M$1=2012,'Calculation sheet'!$AQ434="2005-2012"),'Result 2005-2012'!O434*$AE$10,IF(AND($M$1=2006,'Calculation sheet'!$AQ434="1999-2012"),'Result 2005-2012'!O434*SUM($Y$16:$AE$16)/7,IF(AND($M$1=2007,'Calculation sheet'!$AQ434="1999-2012"),'Result 2005-2012'!O434*SUM($Z$16:$AE$16)/6,IF(AND($M$1=2008,'Calculation sheet'!$AQ434="1999-2012"),'Result 2005-2012'!O434*SUM($AA$16:$AE$16)/5,IF(AND($M$1=2009,'Calculation sheet'!$AQ434="1999-2012"),'Result 2005-2012'!O434*SUM($AB$16:$AE$16)/4,IF(AND($M$1=2010,'Calculation sheet'!$AQ434="1999-2012"),'Result 2005-2012'!O434*SUM($AC$16:$AE$16)/3,IF(AND($M$1=2011,'Calculation sheet'!$AQ434="1999-2012"),'Result 2005-2012'!O434*SUM($AD$16:$AE$16)/2,IF(AND($M$1=2012,'Calculation sheet'!$AQ434="1999-2012"),'Result 2005-2012'!O434*$AE$16,""))))))))))))))))</f>
        <v/>
      </c>
      <c r="P434" s="12" t="str">
        <f>IF('Result 2005-2012'!$R434="","",IF($M$1=2005,'Result 2005-2012'!P434,IF(AND($M$1=2006,'Calculation sheet'!$AQ434="2005-2012"),'Result 2005-2012'!P434*SUM($Y$11:$AE$11)/7,IF(AND($M$1=2007,'Calculation sheet'!$AQ434="2005-2012"),'Result 2005-2012'!P434*SUM($Z$11:$AE$11)/6,IF(AND($M$1=2008,'Calculation sheet'!$AQ434="2005-2012"),'Result 2005-2012'!P434*SUM($AA$11:$AE$11)/5,IF(AND($M$1=2009,'Calculation sheet'!$AQ434="2005-2012"),'Result 2005-2012'!P434*SUM($AB$11:$AE$11)/4,IF(AND($M$1=2010,'Calculation sheet'!$AQ434="2005-2012"),'Result 2005-2012'!P434*SUM($AC$11:$AE$11)/3,IF(AND($M$1=2011,'Calculation sheet'!$AQ434="2005-2012"),'Result 2005-2012'!P434*SUM($AD$11:$AE$11)/2,IF(AND($M$1=2012,'Calculation sheet'!$AQ434="2005-2012"),'Result 2005-2012'!P434*$AE$11,IF(AND($M$1=2006,'Calculation sheet'!$AQ434="1999-2012"),'Result 2005-2012'!P434*SUM($Y$16:$AE$16)/7,IF(AND($M$1=2007,'Calculation sheet'!$AQ434="1999-2012"),'Result 2005-2012'!P434*SUM($Z$16:$AE$16)/6,IF(AND($M$1=2008,'Calculation sheet'!$AQ434="1999-2012"),'Result 2005-2012'!P434*SUM($AA$16:$AE$16)/5,IF(AND($M$1=2009,'Calculation sheet'!$AQ434="1999-2012"),'Result 2005-2012'!P434*SUM($AB$16:$AE$16)/4,IF(AND($M$1=2010,'Calculation sheet'!$AQ434="1999-2012"),'Result 2005-2012'!P434*SUM($AC$16:$AE$16)/3,IF(AND($M$1=2011,'Calculation sheet'!$AQ434="1999-2012"),'Result 2005-2012'!P434*SUM($AD$16:$AE$16)/2,IF(AND($M$1=2012,'Calculation sheet'!$AQ434="1999-2012"),'Result 2005-2012'!P434*$AE$16,""))))))))))))))))</f>
        <v/>
      </c>
      <c r="Q434" s="12" t="str">
        <f t="shared" si="21"/>
        <v/>
      </c>
      <c r="R434" s="14" t="str">
        <f t="shared" si="22"/>
        <v/>
      </c>
    </row>
    <row r="435" spans="1:18" x14ac:dyDescent="0.3">
      <c r="A435" s="4" t="str">
        <f>IF('Input data'!A450="","",'Input data'!A450)</f>
        <v/>
      </c>
      <c r="B435" s="4" t="str">
        <f>IF('Input data'!B450="","",'Input data'!B450)</f>
        <v/>
      </c>
      <c r="C435" s="4" t="str">
        <f>IF('Input data'!C450="","",'Input data'!C450)</f>
        <v/>
      </c>
      <c r="D435" s="4" t="str">
        <f>IF('Input data'!D450="","",'Input data'!D450)</f>
        <v/>
      </c>
      <c r="E435" s="4" t="str">
        <f>IF('Input data'!E450="","",'Input data'!E450)</f>
        <v/>
      </c>
      <c r="F435" s="4" t="str">
        <f>IF('Input data'!F450="","",'Input data'!F450)</f>
        <v/>
      </c>
      <c r="G435" s="4">
        <f>IF('Input data'!G450="","",'Input data'!G450)</f>
        <v>0</v>
      </c>
      <c r="H435" s="4" t="str">
        <f>IF('Input data'!H450&gt;0.5,'Input data'!H450,"")</f>
        <v/>
      </c>
      <c r="I435" s="4" t="str">
        <f>IF('Input data'!I450="","",'Input data'!I450)</f>
        <v/>
      </c>
      <c r="J435" s="12" t="str">
        <f>IF('Result 2005-2012'!$R435="","",IF($M$1=2005,'Result 2005-2012'!J435,IF(AND($M$1=2006,'Calculation sheet'!$AQ435="2005-2012"),'Result 2005-2012'!J435*SUM($Y$7:$AE$7)/7,IF(AND($M$1=2007,'Calculation sheet'!$AQ435="2005-2012"),'Result 2005-2012'!J435*SUM($Z$7:$AE$7)/6,IF(AND($M$1=2008,'Calculation sheet'!$AQ435="2005-2012"),'Result 2005-2012'!J435*SUM($AA$7:$AE$7)/5,IF(AND($M$1=2009,'Calculation sheet'!$AQ435="2005-2012"),'Result 2005-2012'!J435*SUM($AB$7:$AE$7)/4,IF(AND($M$1=2010,'Calculation sheet'!$AQ435="2005-2012"),'Result 2005-2012'!J435*SUM($AC$7:$AE$7)/3,IF(AND($M$1=2011,'Calculation sheet'!$AQ435="2005-2012"),'Result 2005-2012'!J435*SUM($AD$7:$AE$7)/2,IF(AND($M$1=2012,'Calculation sheet'!$AQ435="2005-2012"),'Result 2005-2012'!J435*$AE$7,IF(AND($M$1=2006,'Calculation sheet'!$AQ435="1999-2012"),'Result 2005-2012'!J435*SUM($Y$16:$AE$16)/7,IF(AND($M$1=2007,'Calculation sheet'!$AQ435="1999-2012"),'Result 2005-2012'!J435*SUM($Z$16:$AE$16)/6,IF(AND($M$1=2008,'Calculation sheet'!$AQ435="1999-2012"),'Result 2005-2012'!J435*SUM($AA$16:$AE$16)/5,IF(AND($M$1=2009,'Calculation sheet'!$AQ435="1999-2012"),'Result 2005-2012'!J435*SUM($AB$16:$AE$16)/4,IF(AND($M$1=2010,'Calculation sheet'!$AQ435="1999-2012"),'Result 2005-2012'!J435*SUM($AC$16:$AE$16)/3,IF(AND($M$1=2011,'Calculation sheet'!$AQ435="1999-2012"),'Result 2005-2012'!J435*SUM($AD$16:$AE$16)/2,IF(AND($M$1=2012,'Calculation sheet'!$AQ435="1999-2012"),'Result 2005-2012'!J435*$AE$16,""))))))))))))))))</f>
        <v/>
      </c>
      <c r="K435" s="12" t="str">
        <f>IF('Result 2005-2012'!$R435="","",IF($M$1=2005,'Result 2005-2012'!K435,IF(AND($M$1=2006,'Calculation sheet'!$AQ435="2005-2012"),'Result 2005-2012'!K435*SUM($Y$8:$AE$8)/7,IF(AND($M$1=2007,'Calculation sheet'!$AQ435="2005-2012"),'Result 2005-2012'!K435*SUM($Z$8:$AE$8)/6,IF(AND($M$1=2008,'Calculation sheet'!$AQ435="2005-2012"),'Result 2005-2012'!K435*SUM($AA$8:$AE$8)/5,IF(AND($M$1=2009,'Calculation sheet'!$AQ435="2005-2012"),'Result 2005-2012'!K435*SUM($AB$8:$AE$8)/4,IF(AND($M$1=2010,'Calculation sheet'!$AQ435="2005-2012"),'Result 2005-2012'!K435*SUM($AC$8:$AE$8)/3,IF(AND($M$1=2011,'Calculation sheet'!$AQ435="2005-2012"),'Result 2005-2012'!K435*SUM($AD$8:$AE$8)/2,IF(AND($M$1=2012,'Calculation sheet'!$AQ435="2005-2012"),'Result 2005-2012'!K435*$AE$8,IF(AND($M$1=2006,'Calculation sheet'!$AQ435="1999-2012"),'Result 2005-2012'!K435*SUM($Y$17:$AE$17)/7,IF(AND($M$1=2007,'Calculation sheet'!$AQ435="1999-2012"),'Result 2005-2012'!K435*SUM($Z$17:$AE$17)/6,IF(AND($M$1=2008,'Calculation sheet'!$AQ435="1999-2012"),'Result 2005-2012'!K435*SUM($AA$17:$AE$17)/5,IF(AND($M$1=2009,'Calculation sheet'!$AQ435="1999-2012"),'Result 2005-2012'!K435*SUM($AB$17:$AE$17)/4,IF(AND($M$1=2010,'Calculation sheet'!$AQ435="1999-2012"),'Result 2005-2012'!K435*SUM($AC$17:$AE$17)/3,IF(AND($M$1=2011,'Calculation sheet'!$AQ435="1999-2012"),'Result 2005-2012'!K435*SUM($AD$17:$AE$17)/2,IF(AND($M$1=2012,'Calculation sheet'!$AQ435="1999-2012"),'Result 2005-2012'!K435*$AE$17,""))))))))))))))))</f>
        <v/>
      </c>
      <c r="L435" s="12" t="str">
        <f>IF('Result 2005-2012'!$R435="","",IF($M$1=2005,'Result 2005-2012'!L435,IF(AND($M$1=2006,'Calculation sheet'!$AQ435="2005-2012"),'Result 2005-2012'!L435*SUM($Y$9:$AE$9)/7,IF(AND($M$1=2007,'Calculation sheet'!$AQ435="2005-2012"),'Result 2005-2012'!L435*SUM($Z$9:$AE$9)/6,IF(AND($M$1=2008,'Calculation sheet'!$AQ435="2005-2012"),'Result 2005-2012'!L435*SUM($AA$9:$AE$9)/5,IF(AND($M$1=2009,'Calculation sheet'!$AQ435="2005-2012"),'Result 2005-2012'!L435*SUM($AB$9:$AE$9)/4,IF(AND($M$1=2010,'Calculation sheet'!$AQ435="2005-2012"),'Result 2005-2012'!L435*SUM($AC$9:$AE$9)/3,IF(AND($M$1=2011,'Calculation sheet'!$AQ435="2005-2012"),'Result 2005-2012'!L435*SUM($AD$9:$AE$9)/2,IF(AND($M$1=2012,'Calculation sheet'!$AQ435="2005-2012"),'Result 2005-2012'!L435*$AE$9,IF(AND($M$1=2006,'Calculation sheet'!$AQ435="1999-2012"),'Result 2005-2012'!L435*SUM($Y$18:$AE$18)/7,IF(AND($M$1=2007,'Calculation sheet'!$AQ435="1999-2012"),'Result 2005-2012'!L435*SUM($Z$18:$AE$18)/6,IF(AND($M$1=2008,'Calculation sheet'!$AQ435="1999-2012"),'Result 2005-2012'!L435*SUM($AA$18:$AE$18)/5,IF(AND($M$1=2009,'Calculation sheet'!$AQ435="1999-2012"),'Result 2005-2012'!L435*SUM($AB$18:$AE$18)/4,IF(AND($M$1=2010,'Calculation sheet'!$AQ435="1999-2012"),'Result 2005-2012'!L435*SUM($AC$18:$AE$18)/3,IF(AND($M$1=2011,'Calculation sheet'!$AQ435="1999-2012"),'Result 2005-2012'!L435*SUM($AD$18:$AE$18)/2,IF(AND($M$1=2012,'Calculation sheet'!$AQ435="1999-2012"),'Result 2005-2012'!L435*$AE$18,""))))))))))))))))</f>
        <v/>
      </c>
      <c r="M435" s="12" t="str">
        <f t="shared" si="20"/>
        <v/>
      </c>
      <c r="N435" s="12" t="str">
        <f>IF('Result 2005-2012'!$R435="","",IF($M$1=2005,'Result 2005-2012'!N435,IF(AND($M$1=2006,'Calculation sheet'!$AQ435="2005-2012"),'Result 2005-2012'!N435*SUM($Y$10:$AE$10)/7,IF(AND($M$1=2007,'Calculation sheet'!$AQ435="2005-2012"),'Result 2005-2012'!N435*SUM($Z$10:$AE$10)/6,IF(AND($M$1=2008,'Calculation sheet'!$AQ435="2005-2012"),'Result 2005-2012'!N435*SUM($AA$10:$AE$10)/5,IF(AND($M$1=2009,'Calculation sheet'!$AQ435="2005-2012"),'Result 2005-2012'!N435*SUM($AB$10:$AE$10)/4,IF(AND($M$1=2010,'Calculation sheet'!$AQ435="2005-2012"),'Result 2005-2012'!N435*SUM($AC$10:$AE$10)/3,IF(AND($M$1=2011,'Calculation sheet'!$AQ435="2005-2012"),'Result 2005-2012'!N435*SUM($AD$10:$AE$10)/2,IF(AND($M$1=2012,'Calculation sheet'!$AQ435="2005-2012"),'Result 2005-2012'!N435*$AE$10,IF(AND($M$1=2006,'Calculation sheet'!$AQ435="1999-2012"),'Result 2005-2012'!N435*SUM($Y$16:$AE$16)/7,IF(AND($M$1=2007,'Calculation sheet'!$AQ435="1999-2012"),'Result 2005-2012'!N435*SUM($Z$16:$AE$16)/6,IF(AND($M$1=2008,'Calculation sheet'!$AQ435="1999-2012"),'Result 2005-2012'!N435*SUM($AA$16:$AE$16)/5,IF(AND($M$1=2009,'Calculation sheet'!$AQ435="1999-2012"),'Result 2005-2012'!N435*SUM($AB$16:$AE$16)/4,IF(AND($M$1=2010,'Calculation sheet'!$AQ435="1999-2012"),'Result 2005-2012'!N435*SUM($AC$16:$AE$16)/3,IF(AND($M$1=2011,'Calculation sheet'!$AQ435="1999-2012"),'Result 2005-2012'!N435*SUM($AD$16:$AE$16)/2,IF(AND($M$1=2012,'Calculation sheet'!$AQ435="1999-2012"),'Result 2005-2012'!N435*$AE$16,""))))))))))))))))</f>
        <v/>
      </c>
      <c r="O435" s="12" t="str">
        <f>IF('Result 2005-2012'!$R435="","",IF($M$1=2005,'Result 2005-2012'!O435,IF(AND($M$1=2006,'Calculation sheet'!$AQ435="2005-2012"),'Result 2005-2012'!O435*SUM($Y$10:$AE$10)/7,IF(AND($M$1=2007,'Calculation sheet'!$AQ435="2005-2012"),'Result 2005-2012'!O435*SUM($Z$10:$AE$10)/6,IF(AND($M$1=2008,'Calculation sheet'!$AQ435="2005-2012"),'Result 2005-2012'!O435*SUM($AA$10:$AE$10)/5,IF(AND($M$1=2009,'Calculation sheet'!$AQ435="2005-2012"),'Result 2005-2012'!O435*SUM($AB$10:$AE$10)/4,IF(AND($M$1=2010,'Calculation sheet'!$AQ435="2005-2012"),'Result 2005-2012'!O435*SUM($AC$10:$AE$10)/3,IF(AND($M$1=2011,'Calculation sheet'!$AQ435="2005-2012"),'Result 2005-2012'!O435*SUM($AD$10:$AE$10)/2,IF(AND($M$1=2012,'Calculation sheet'!$AQ435="2005-2012"),'Result 2005-2012'!O435*$AE$10,IF(AND($M$1=2006,'Calculation sheet'!$AQ435="1999-2012"),'Result 2005-2012'!O435*SUM($Y$16:$AE$16)/7,IF(AND($M$1=2007,'Calculation sheet'!$AQ435="1999-2012"),'Result 2005-2012'!O435*SUM($Z$16:$AE$16)/6,IF(AND($M$1=2008,'Calculation sheet'!$AQ435="1999-2012"),'Result 2005-2012'!O435*SUM($AA$16:$AE$16)/5,IF(AND($M$1=2009,'Calculation sheet'!$AQ435="1999-2012"),'Result 2005-2012'!O435*SUM($AB$16:$AE$16)/4,IF(AND($M$1=2010,'Calculation sheet'!$AQ435="1999-2012"),'Result 2005-2012'!O435*SUM($AC$16:$AE$16)/3,IF(AND($M$1=2011,'Calculation sheet'!$AQ435="1999-2012"),'Result 2005-2012'!O435*SUM($AD$16:$AE$16)/2,IF(AND($M$1=2012,'Calculation sheet'!$AQ435="1999-2012"),'Result 2005-2012'!O435*$AE$16,""))))))))))))))))</f>
        <v/>
      </c>
      <c r="P435" s="12" t="str">
        <f>IF('Result 2005-2012'!$R435="","",IF($M$1=2005,'Result 2005-2012'!P435,IF(AND($M$1=2006,'Calculation sheet'!$AQ435="2005-2012"),'Result 2005-2012'!P435*SUM($Y$11:$AE$11)/7,IF(AND($M$1=2007,'Calculation sheet'!$AQ435="2005-2012"),'Result 2005-2012'!P435*SUM($Z$11:$AE$11)/6,IF(AND($M$1=2008,'Calculation sheet'!$AQ435="2005-2012"),'Result 2005-2012'!P435*SUM($AA$11:$AE$11)/5,IF(AND($M$1=2009,'Calculation sheet'!$AQ435="2005-2012"),'Result 2005-2012'!P435*SUM($AB$11:$AE$11)/4,IF(AND($M$1=2010,'Calculation sheet'!$AQ435="2005-2012"),'Result 2005-2012'!P435*SUM($AC$11:$AE$11)/3,IF(AND($M$1=2011,'Calculation sheet'!$AQ435="2005-2012"),'Result 2005-2012'!P435*SUM($AD$11:$AE$11)/2,IF(AND($M$1=2012,'Calculation sheet'!$AQ435="2005-2012"),'Result 2005-2012'!P435*$AE$11,IF(AND($M$1=2006,'Calculation sheet'!$AQ435="1999-2012"),'Result 2005-2012'!P435*SUM($Y$16:$AE$16)/7,IF(AND($M$1=2007,'Calculation sheet'!$AQ435="1999-2012"),'Result 2005-2012'!P435*SUM($Z$16:$AE$16)/6,IF(AND($M$1=2008,'Calculation sheet'!$AQ435="1999-2012"),'Result 2005-2012'!P435*SUM($AA$16:$AE$16)/5,IF(AND($M$1=2009,'Calculation sheet'!$AQ435="1999-2012"),'Result 2005-2012'!P435*SUM($AB$16:$AE$16)/4,IF(AND($M$1=2010,'Calculation sheet'!$AQ435="1999-2012"),'Result 2005-2012'!P435*SUM($AC$16:$AE$16)/3,IF(AND($M$1=2011,'Calculation sheet'!$AQ435="1999-2012"),'Result 2005-2012'!P435*SUM($AD$16:$AE$16)/2,IF(AND($M$1=2012,'Calculation sheet'!$AQ435="1999-2012"),'Result 2005-2012'!P435*$AE$16,""))))))))))))))))</f>
        <v/>
      </c>
      <c r="Q435" s="12" t="str">
        <f t="shared" si="21"/>
        <v/>
      </c>
      <c r="R435" s="14" t="str">
        <f t="shared" si="22"/>
        <v/>
      </c>
    </row>
    <row r="436" spans="1:18" x14ac:dyDescent="0.3">
      <c r="A436" s="4" t="str">
        <f>IF('Input data'!A451="","",'Input data'!A451)</f>
        <v/>
      </c>
      <c r="B436" s="4" t="str">
        <f>IF('Input data'!B451="","",'Input data'!B451)</f>
        <v/>
      </c>
      <c r="C436" s="4" t="str">
        <f>IF('Input data'!C451="","",'Input data'!C451)</f>
        <v/>
      </c>
      <c r="D436" s="4" t="str">
        <f>IF('Input data'!D451="","",'Input data'!D451)</f>
        <v/>
      </c>
      <c r="E436" s="4" t="str">
        <f>IF('Input data'!E451="","",'Input data'!E451)</f>
        <v/>
      </c>
      <c r="F436" s="4" t="str">
        <f>IF('Input data'!F451="","",'Input data'!F451)</f>
        <v/>
      </c>
      <c r="G436" s="4">
        <f>IF('Input data'!G451="","",'Input data'!G451)</f>
        <v>0</v>
      </c>
      <c r="H436" s="4" t="str">
        <f>IF('Input data'!H451&gt;0.5,'Input data'!H451,"")</f>
        <v/>
      </c>
      <c r="I436" s="4" t="str">
        <f>IF('Input data'!I451="","",'Input data'!I451)</f>
        <v/>
      </c>
      <c r="J436" s="12" t="str">
        <f>IF('Result 2005-2012'!$R436="","",IF($M$1=2005,'Result 2005-2012'!J436,IF(AND($M$1=2006,'Calculation sheet'!$AQ436="2005-2012"),'Result 2005-2012'!J436*SUM($Y$7:$AE$7)/7,IF(AND($M$1=2007,'Calculation sheet'!$AQ436="2005-2012"),'Result 2005-2012'!J436*SUM($Z$7:$AE$7)/6,IF(AND($M$1=2008,'Calculation sheet'!$AQ436="2005-2012"),'Result 2005-2012'!J436*SUM($AA$7:$AE$7)/5,IF(AND($M$1=2009,'Calculation sheet'!$AQ436="2005-2012"),'Result 2005-2012'!J436*SUM($AB$7:$AE$7)/4,IF(AND($M$1=2010,'Calculation sheet'!$AQ436="2005-2012"),'Result 2005-2012'!J436*SUM($AC$7:$AE$7)/3,IF(AND($M$1=2011,'Calculation sheet'!$AQ436="2005-2012"),'Result 2005-2012'!J436*SUM($AD$7:$AE$7)/2,IF(AND($M$1=2012,'Calculation sheet'!$AQ436="2005-2012"),'Result 2005-2012'!J436*$AE$7,IF(AND($M$1=2006,'Calculation sheet'!$AQ436="1999-2012"),'Result 2005-2012'!J436*SUM($Y$16:$AE$16)/7,IF(AND($M$1=2007,'Calculation sheet'!$AQ436="1999-2012"),'Result 2005-2012'!J436*SUM($Z$16:$AE$16)/6,IF(AND($M$1=2008,'Calculation sheet'!$AQ436="1999-2012"),'Result 2005-2012'!J436*SUM($AA$16:$AE$16)/5,IF(AND($M$1=2009,'Calculation sheet'!$AQ436="1999-2012"),'Result 2005-2012'!J436*SUM($AB$16:$AE$16)/4,IF(AND($M$1=2010,'Calculation sheet'!$AQ436="1999-2012"),'Result 2005-2012'!J436*SUM($AC$16:$AE$16)/3,IF(AND($M$1=2011,'Calculation sheet'!$AQ436="1999-2012"),'Result 2005-2012'!J436*SUM($AD$16:$AE$16)/2,IF(AND($M$1=2012,'Calculation sheet'!$AQ436="1999-2012"),'Result 2005-2012'!J436*$AE$16,""))))))))))))))))</f>
        <v/>
      </c>
      <c r="K436" s="12" t="str">
        <f>IF('Result 2005-2012'!$R436="","",IF($M$1=2005,'Result 2005-2012'!K436,IF(AND($M$1=2006,'Calculation sheet'!$AQ436="2005-2012"),'Result 2005-2012'!K436*SUM($Y$8:$AE$8)/7,IF(AND($M$1=2007,'Calculation sheet'!$AQ436="2005-2012"),'Result 2005-2012'!K436*SUM($Z$8:$AE$8)/6,IF(AND($M$1=2008,'Calculation sheet'!$AQ436="2005-2012"),'Result 2005-2012'!K436*SUM($AA$8:$AE$8)/5,IF(AND($M$1=2009,'Calculation sheet'!$AQ436="2005-2012"),'Result 2005-2012'!K436*SUM($AB$8:$AE$8)/4,IF(AND($M$1=2010,'Calculation sheet'!$AQ436="2005-2012"),'Result 2005-2012'!K436*SUM($AC$8:$AE$8)/3,IF(AND($M$1=2011,'Calculation sheet'!$AQ436="2005-2012"),'Result 2005-2012'!K436*SUM($AD$8:$AE$8)/2,IF(AND($M$1=2012,'Calculation sheet'!$AQ436="2005-2012"),'Result 2005-2012'!K436*$AE$8,IF(AND($M$1=2006,'Calculation sheet'!$AQ436="1999-2012"),'Result 2005-2012'!K436*SUM($Y$17:$AE$17)/7,IF(AND($M$1=2007,'Calculation sheet'!$AQ436="1999-2012"),'Result 2005-2012'!K436*SUM($Z$17:$AE$17)/6,IF(AND($M$1=2008,'Calculation sheet'!$AQ436="1999-2012"),'Result 2005-2012'!K436*SUM($AA$17:$AE$17)/5,IF(AND($M$1=2009,'Calculation sheet'!$AQ436="1999-2012"),'Result 2005-2012'!K436*SUM($AB$17:$AE$17)/4,IF(AND($M$1=2010,'Calculation sheet'!$AQ436="1999-2012"),'Result 2005-2012'!K436*SUM($AC$17:$AE$17)/3,IF(AND($M$1=2011,'Calculation sheet'!$AQ436="1999-2012"),'Result 2005-2012'!K436*SUM($AD$17:$AE$17)/2,IF(AND($M$1=2012,'Calculation sheet'!$AQ436="1999-2012"),'Result 2005-2012'!K436*$AE$17,""))))))))))))))))</f>
        <v/>
      </c>
      <c r="L436" s="12" t="str">
        <f>IF('Result 2005-2012'!$R436="","",IF($M$1=2005,'Result 2005-2012'!L436,IF(AND($M$1=2006,'Calculation sheet'!$AQ436="2005-2012"),'Result 2005-2012'!L436*SUM($Y$9:$AE$9)/7,IF(AND($M$1=2007,'Calculation sheet'!$AQ436="2005-2012"),'Result 2005-2012'!L436*SUM($Z$9:$AE$9)/6,IF(AND($M$1=2008,'Calculation sheet'!$AQ436="2005-2012"),'Result 2005-2012'!L436*SUM($AA$9:$AE$9)/5,IF(AND($M$1=2009,'Calculation sheet'!$AQ436="2005-2012"),'Result 2005-2012'!L436*SUM($AB$9:$AE$9)/4,IF(AND($M$1=2010,'Calculation sheet'!$AQ436="2005-2012"),'Result 2005-2012'!L436*SUM($AC$9:$AE$9)/3,IF(AND($M$1=2011,'Calculation sheet'!$AQ436="2005-2012"),'Result 2005-2012'!L436*SUM($AD$9:$AE$9)/2,IF(AND($M$1=2012,'Calculation sheet'!$AQ436="2005-2012"),'Result 2005-2012'!L436*$AE$9,IF(AND($M$1=2006,'Calculation sheet'!$AQ436="1999-2012"),'Result 2005-2012'!L436*SUM($Y$18:$AE$18)/7,IF(AND($M$1=2007,'Calculation sheet'!$AQ436="1999-2012"),'Result 2005-2012'!L436*SUM($Z$18:$AE$18)/6,IF(AND($M$1=2008,'Calculation sheet'!$AQ436="1999-2012"),'Result 2005-2012'!L436*SUM($AA$18:$AE$18)/5,IF(AND($M$1=2009,'Calculation sheet'!$AQ436="1999-2012"),'Result 2005-2012'!L436*SUM($AB$18:$AE$18)/4,IF(AND($M$1=2010,'Calculation sheet'!$AQ436="1999-2012"),'Result 2005-2012'!L436*SUM($AC$18:$AE$18)/3,IF(AND($M$1=2011,'Calculation sheet'!$AQ436="1999-2012"),'Result 2005-2012'!L436*SUM($AD$18:$AE$18)/2,IF(AND($M$1=2012,'Calculation sheet'!$AQ436="1999-2012"),'Result 2005-2012'!L436*$AE$18,""))))))))))))))))</f>
        <v/>
      </c>
      <c r="M436" s="12" t="str">
        <f t="shared" si="20"/>
        <v/>
      </c>
      <c r="N436" s="12" t="str">
        <f>IF('Result 2005-2012'!$R436="","",IF($M$1=2005,'Result 2005-2012'!N436,IF(AND($M$1=2006,'Calculation sheet'!$AQ436="2005-2012"),'Result 2005-2012'!N436*SUM($Y$10:$AE$10)/7,IF(AND($M$1=2007,'Calculation sheet'!$AQ436="2005-2012"),'Result 2005-2012'!N436*SUM($Z$10:$AE$10)/6,IF(AND($M$1=2008,'Calculation sheet'!$AQ436="2005-2012"),'Result 2005-2012'!N436*SUM($AA$10:$AE$10)/5,IF(AND($M$1=2009,'Calculation sheet'!$AQ436="2005-2012"),'Result 2005-2012'!N436*SUM($AB$10:$AE$10)/4,IF(AND($M$1=2010,'Calculation sheet'!$AQ436="2005-2012"),'Result 2005-2012'!N436*SUM($AC$10:$AE$10)/3,IF(AND($M$1=2011,'Calculation sheet'!$AQ436="2005-2012"),'Result 2005-2012'!N436*SUM($AD$10:$AE$10)/2,IF(AND($M$1=2012,'Calculation sheet'!$AQ436="2005-2012"),'Result 2005-2012'!N436*$AE$10,IF(AND($M$1=2006,'Calculation sheet'!$AQ436="1999-2012"),'Result 2005-2012'!N436*SUM($Y$16:$AE$16)/7,IF(AND($M$1=2007,'Calculation sheet'!$AQ436="1999-2012"),'Result 2005-2012'!N436*SUM($Z$16:$AE$16)/6,IF(AND($M$1=2008,'Calculation sheet'!$AQ436="1999-2012"),'Result 2005-2012'!N436*SUM($AA$16:$AE$16)/5,IF(AND($M$1=2009,'Calculation sheet'!$AQ436="1999-2012"),'Result 2005-2012'!N436*SUM($AB$16:$AE$16)/4,IF(AND($M$1=2010,'Calculation sheet'!$AQ436="1999-2012"),'Result 2005-2012'!N436*SUM($AC$16:$AE$16)/3,IF(AND($M$1=2011,'Calculation sheet'!$AQ436="1999-2012"),'Result 2005-2012'!N436*SUM($AD$16:$AE$16)/2,IF(AND($M$1=2012,'Calculation sheet'!$AQ436="1999-2012"),'Result 2005-2012'!N436*$AE$16,""))))))))))))))))</f>
        <v/>
      </c>
      <c r="O436" s="12" t="str">
        <f>IF('Result 2005-2012'!$R436="","",IF($M$1=2005,'Result 2005-2012'!O436,IF(AND($M$1=2006,'Calculation sheet'!$AQ436="2005-2012"),'Result 2005-2012'!O436*SUM($Y$10:$AE$10)/7,IF(AND($M$1=2007,'Calculation sheet'!$AQ436="2005-2012"),'Result 2005-2012'!O436*SUM($Z$10:$AE$10)/6,IF(AND($M$1=2008,'Calculation sheet'!$AQ436="2005-2012"),'Result 2005-2012'!O436*SUM($AA$10:$AE$10)/5,IF(AND($M$1=2009,'Calculation sheet'!$AQ436="2005-2012"),'Result 2005-2012'!O436*SUM($AB$10:$AE$10)/4,IF(AND($M$1=2010,'Calculation sheet'!$AQ436="2005-2012"),'Result 2005-2012'!O436*SUM($AC$10:$AE$10)/3,IF(AND($M$1=2011,'Calculation sheet'!$AQ436="2005-2012"),'Result 2005-2012'!O436*SUM($AD$10:$AE$10)/2,IF(AND($M$1=2012,'Calculation sheet'!$AQ436="2005-2012"),'Result 2005-2012'!O436*$AE$10,IF(AND($M$1=2006,'Calculation sheet'!$AQ436="1999-2012"),'Result 2005-2012'!O436*SUM($Y$16:$AE$16)/7,IF(AND($M$1=2007,'Calculation sheet'!$AQ436="1999-2012"),'Result 2005-2012'!O436*SUM($Z$16:$AE$16)/6,IF(AND($M$1=2008,'Calculation sheet'!$AQ436="1999-2012"),'Result 2005-2012'!O436*SUM($AA$16:$AE$16)/5,IF(AND($M$1=2009,'Calculation sheet'!$AQ436="1999-2012"),'Result 2005-2012'!O436*SUM($AB$16:$AE$16)/4,IF(AND($M$1=2010,'Calculation sheet'!$AQ436="1999-2012"),'Result 2005-2012'!O436*SUM($AC$16:$AE$16)/3,IF(AND($M$1=2011,'Calculation sheet'!$AQ436="1999-2012"),'Result 2005-2012'!O436*SUM($AD$16:$AE$16)/2,IF(AND($M$1=2012,'Calculation sheet'!$AQ436="1999-2012"),'Result 2005-2012'!O436*$AE$16,""))))))))))))))))</f>
        <v/>
      </c>
      <c r="P436" s="12" t="str">
        <f>IF('Result 2005-2012'!$R436="","",IF($M$1=2005,'Result 2005-2012'!P436,IF(AND($M$1=2006,'Calculation sheet'!$AQ436="2005-2012"),'Result 2005-2012'!P436*SUM($Y$11:$AE$11)/7,IF(AND($M$1=2007,'Calculation sheet'!$AQ436="2005-2012"),'Result 2005-2012'!P436*SUM($Z$11:$AE$11)/6,IF(AND($M$1=2008,'Calculation sheet'!$AQ436="2005-2012"),'Result 2005-2012'!P436*SUM($AA$11:$AE$11)/5,IF(AND($M$1=2009,'Calculation sheet'!$AQ436="2005-2012"),'Result 2005-2012'!P436*SUM($AB$11:$AE$11)/4,IF(AND($M$1=2010,'Calculation sheet'!$AQ436="2005-2012"),'Result 2005-2012'!P436*SUM($AC$11:$AE$11)/3,IF(AND($M$1=2011,'Calculation sheet'!$AQ436="2005-2012"),'Result 2005-2012'!P436*SUM($AD$11:$AE$11)/2,IF(AND($M$1=2012,'Calculation sheet'!$AQ436="2005-2012"),'Result 2005-2012'!P436*$AE$11,IF(AND($M$1=2006,'Calculation sheet'!$AQ436="1999-2012"),'Result 2005-2012'!P436*SUM($Y$16:$AE$16)/7,IF(AND($M$1=2007,'Calculation sheet'!$AQ436="1999-2012"),'Result 2005-2012'!P436*SUM($Z$16:$AE$16)/6,IF(AND($M$1=2008,'Calculation sheet'!$AQ436="1999-2012"),'Result 2005-2012'!P436*SUM($AA$16:$AE$16)/5,IF(AND($M$1=2009,'Calculation sheet'!$AQ436="1999-2012"),'Result 2005-2012'!P436*SUM($AB$16:$AE$16)/4,IF(AND($M$1=2010,'Calculation sheet'!$AQ436="1999-2012"),'Result 2005-2012'!P436*SUM($AC$16:$AE$16)/3,IF(AND($M$1=2011,'Calculation sheet'!$AQ436="1999-2012"),'Result 2005-2012'!P436*SUM($AD$16:$AE$16)/2,IF(AND($M$1=2012,'Calculation sheet'!$AQ436="1999-2012"),'Result 2005-2012'!P436*$AE$16,""))))))))))))))))</f>
        <v/>
      </c>
      <c r="Q436" s="12" t="str">
        <f t="shared" si="21"/>
        <v/>
      </c>
      <c r="R436" s="14" t="str">
        <f t="shared" si="22"/>
        <v/>
      </c>
    </row>
    <row r="437" spans="1:18" x14ac:dyDescent="0.3">
      <c r="A437" s="4" t="str">
        <f>IF('Input data'!A452="","",'Input data'!A452)</f>
        <v/>
      </c>
      <c r="B437" s="4" t="str">
        <f>IF('Input data'!B452="","",'Input data'!B452)</f>
        <v/>
      </c>
      <c r="C437" s="4" t="str">
        <f>IF('Input data'!C452="","",'Input data'!C452)</f>
        <v/>
      </c>
      <c r="D437" s="4" t="str">
        <f>IF('Input data'!D452="","",'Input data'!D452)</f>
        <v/>
      </c>
      <c r="E437" s="4" t="str">
        <f>IF('Input data'!E452="","",'Input data'!E452)</f>
        <v/>
      </c>
      <c r="F437" s="4" t="str">
        <f>IF('Input data'!F452="","",'Input data'!F452)</f>
        <v/>
      </c>
      <c r="G437" s="4">
        <f>IF('Input data'!G452="","",'Input data'!G452)</f>
        <v>0</v>
      </c>
      <c r="H437" s="4" t="str">
        <f>IF('Input data'!H452&gt;0.5,'Input data'!H452,"")</f>
        <v/>
      </c>
      <c r="I437" s="4" t="str">
        <f>IF('Input data'!I452="","",'Input data'!I452)</f>
        <v/>
      </c>
      <c r="J437" s="12" t="str">
        <f>IF('Result 2005-2012'!$R437="","",IF($M$1=2005,'Result 2005-2012'!J437,IF(AND($M$1=2006,'Calculation sheet'!$AQ437="2005-2012"),'Result 2005-2012'!J437*SUM($Y$7:$AE$7)/7,IF(AND($M$1=2007,'Calculation sheet'!$AQ437="2005-2012"),'Result 2005-2012'!J437*SUM($Z$7:$AE$7)/6,IF(AND($M$1=2008,'Calculation sheet'!$AQ437="2005-2012"),'Result 2005-2012'!J437*SUM($AA$7:$AE$7)/5,IF(AND($M$1=2009,'Calculation sheet'!$AQ437="2005-2012"),'Result 2005-2012'!J437*SUM($AB$7:$AE$7)/4,IF(AND($M$1=2010,'Calculation sheet'!$AQ437="2005-2012"),'Result 2005-2012'!J437*SUM($AC$7:$AE$7)/3,IF(AND($M$1=2011,'Calculation sheet'!$AQ437="2005-2012"),'Result 2005-2012'!J437*SUM($AD$7:$AE$7)/2,IF(AND($M$1=2012,'Calculation sheet'!$AQ437="2005-2012"),'Result 2005-2012'!J437*$AE$7,IF(AND($M$1=2006,'Calculation sheet'!$AQ437="1999-2012"),'Result 2005-2012'!J437*SUM($Y$16:$AE$16)/7,IF(AND($M$1=2007,'Calculation sheet'!$AQ437="1999-2012"),'Result 2005-2012'!J437*SUM($Z$16:$AE$16)/6,IF(AND($M$1=2008,'Calculation sheet'!$AQ437="1999-2012"),'Result 2005-2012'!J437*SUM($AA$16:$AE$16)/5,IF(AND($M$1=2009,'Calculation sheet'!$AQ437="1999-2012"),'Result 2005-2012'!J437*SUM($AB$16:$AE$16)/4,IF(AND($M$1=2010,'Calculation sheet'!$AQ437="1999-2012"),'Result 2005-2012'!J437*SUM($AC$16:$AE$16)/3,IF(AND($M$1=2011,'Calculation sheet'!$AQ437="1999-2012"),'Result 2005-2012'!J437*SUM($AD$16:$AE$16)/2,IF(AND($M$1=2012,'Calculation sheet'!$AQ437="1999-2012"),'Result 2005-2012'!J437*$AE$16,""))))))))))))))))</f>
        <v/>
      </c>
      <c r="K437" s="12" t="str">
        <f>IF('Result 2005-2012'!$R437="","",IF($M$1=2005,'Result 2005-2012'!K437,IF(AND($M$1=2006,'Calculation sheet'!$AQ437="2005-2012"),'Result 2005-2012'!K437*SUM($Y$8:$AE$8)/7,IF(AND($M$1=2007,'Calculation sheet'!$AQ437="2005-2012"),'Result 2005-2012'!K437*SUM($Z$8:$AE$8)/6,IF(AND($M$1=2008,'Calculation sheet'!$AQ437="2005-2012"),'Result 2005-2012'!K437*SUM($AA$8:$AE$8)/5,IF(AND($M$1=2009,'Calculation sheet'!$AQ437="2005-2012"),'Result 2005-2012'!K437*SUM($AB$8:$AE$8)/4,IF(AND($M$1=2010,'Calculation sheet'!$AQ437="2005-2012"),'Result 2005-2012'!K437*SUM($AC$8:$AE$8)/3,IF(AND($M$1=2011,'Calculation sheet'!$AQ437="2005-2012"),'Result 2005-2012'!K437*SUM($AD$8:$AE$8)/2,IF(AND($M$1=2012,'Calculation sheet'!$AQ437="2005-2012"),'Result 2005-2012'!K437*$AE$8,IF(AND($M$1=2006,'Calculation sheet'!$AQ437="1999-2012"),'Result 2005-2012'!K437*SUM($Y$17:$AE$17)/7,IF(AND($M$1=2007,'Calculation sheet'!$AQ437="1999-2012"),'Result 2005-2012'!K437*SUM($Z$17:$AE$17)/6,IF(AND($M$1=2008,'Calculation sheet'!$AQ437="1999-2012"),'Result 2005-2012'!K437*SUM($AA$17:$AE$17)/5,IF(AND($M$1=2009,'Calculation sheet'!$AQ437="1999-2012"),'Result 2005-2012'!K437*SUM($AB$17:$AE$17)/4,IF(AND($M$1=2010,'Calculation sheet'!$AQ437="1999-2012"),'Result 2005-2012'!K437*SUM($AC$17:$AE$17)/3,IF(AND($M$1=2011,'Calculation sheet'!$AQ437="1999-2012"),'Result 2005-2012'!K437*SUM($AD$17:$AE$17)/2,IF(AND($M$1=2012,'Calculation sheet'!$AQ437="1999-2012"),'Result 2005-2012'!K437*$AE$17,""))))))))))))))))</f>
        <v/>
      </c>
      <c r="L437" s="12" t="str">
        <f>IF('Result 2005-2012'!$R437="","",IF($M$1=2005,'Result 2005-2012'!L437,IF(AND($M$1=2006,'Calculation sheet'!$AQ437="2005-2012"),'Result 2005-2012'!L437*SUM($Y$9:$AE$9)/7,IF(AND($M$1=2007,'Calculation sheet'!$AQ437="2005-2012"),'Result 2005-2012'!L437*SUM($Z$9:$AE$9)/6,IF(AND($M$1=2008,'Calculation sheet'!$AQ437="2005-2012"),'Result 2005-2012'!L437*SUM($AA$9:$AE$9)/5,IF(AND($M$1=2009,'Calculation sheet'!$AQ437="2005-2012"),'Result 2005-2012'!L437*SUM($AB$9:$AE$9)/4,IF(AND($M$1=2010,'Calculation sheet'!$AQ437="2005-2012"),'Result 2005-2012'!L437*SUM($AC$9:$AE$9)/3,IF(AND($M$1=2011,'Calculation sheet'!$AQ437="2005-2012"),'Result 2005-2012'!L437*SUM($AD$9:$AE$9)/2,IF(AND($M$1=2012,'Calculation sheet'!$AQ437="2005-2012"),'Result 2005-2012'!L437*$AE$9,IF(AND($M$1=2006,'Calculation sheet'!$AQ437="1999-2012"),'Result 2005-2012'!L437*SUM($Y$18:$AE$18)/7,IF(AND($M$1=2007,'Calculation sheet'!$AQ437="1999-2012"),'Result 2005-2012'!L437*SUM($Z$18:$AE$18)/6,IF(AND($M$1=2008,'Calculation sheet'!$AQ437="1999-2012"),'Result 2005-2012'!L437*SUM($AA$18:$AE$18)/5,IF(AND($M$1=2009,'Calculation sheet'!$AQ437="1999-2012"),'Result 2005-2012'!L437*SUM($AB$18:$AE$18)/4,IF(AND($M$1=2010,'Calculation sheet'!$AQ437="1999-2012"),'Result 2005-2012'!L437*SUM($AC$18:$AE$18)/3,IF(AND($M$1=2011,'Calculation sheet'!$AQ437="1999-2012"),'Result 2005-2012'!L437*SUM($AD$18:$AE$18)/2,IF(AND($M$1=2012,'Calculation sheet'!$AQ437="1999-2012"),'Result 2005-2012'!L437*$AE$18,""))))))))))))))))</f>
        <v/>
      </c>
      <c r="M437" s="12" t="str">
        <f t="shared" si="20"/>
        <v/>
      </c>
      <c r="N437" s="12" t="str">
        <f>IF('Result 2005-2012'!$R437="","",IF($M$1=2005,'Result 2005-2012'!N437,IF(AND($M$1=2006,'Calculation sheet'!$AQ437="2005-2012"),'Result 2005-2012'!N437*SUM($Y$10:$AE$10)/7,IF(AND($M$1=2007,'Calculation sheet'!$AQ437="2005-2012"),'Result 2005-2012'!N437*SUM($Z$10:$AE$10)/6,IF(AND($M$1=2008,'Calculation sheet'!$AQ437="2005-2012"),'Result 2005-2012'!N437*SUM($AA$10:$AE$10)/5,IF(AND($M$1=2009,'Calculation sheet'!$AQ437="2005-2012"),'Result 2005-2012'!N437*SUM($AB$10:$AE$10)/4,IF(AND($M$1=2010,'Calculation sheet'!$AQ437="2005-2012"),'Result 2005-2012'!N437*SUM($AC$10:$AE$10)/3,IF(AND($M$1=2011,'Calculation sheet'!$AQ437="2005-2012"),'Result 2005-2012'!N437*SUM($AD$10:$AE$10)/2,IF(AND($M$1=2012,'Calculation sheet'!$AQ437="2005-2012"),'Result 2005-2012'!N437*$AE$10,IF(AND($M$1=2006,'Calculation sheet'!$AQ437="1999-2012"),'Result 2005-2012'!N437*SUM($Y$16:$AE$16)/7,IF(AND($M$1=2007,'Calculation sheet'!$AQ437="1999-2012"),'Result 2005-2012'!N437*SUM($Z$16:$AE$16)/6,IF(AND($M$1=2008,'Calculation sheet'!$AQ437="1999-2012"),'Result 2005-2012'!N437*SUM($AA$16:$AE$16)/5,IF(AND($M$1=2009,'Calculation sheet'!$AQ437="1999-2012"),'Result 2005-2012'!N437*SUM($AB$16:$AE$16)/4,IF(AND($M$1=2010,'Calculation sheet'!$AQ437="1999-2012"),'Result 2005-2012'!N437*SUM($AC$16:$AE$16)/3,IF(AND($M$1=2011,'Calculation sheet'!$AQ437="1999-2012"),'Result 2005-2012'!N437*SUM($AD$16:$AE$16)/2,IF(AND($M$1=2012,'Calculation sheet'!$AQ437="1999-2012"),'Result 2005-2012'!N437*$AE$16,""))))))))))))))))</f>
        <v/>
      </c>
      <c r="O437" s="12" t="str">
        <f>IF('Result 2005-2012'!$R437="","",IF($M$1=2005,'Result 2005-2012'!O437,IF(AND($M$1=2006,'Calculation sheet'!$AQ437="2005-2012"),'Result 2005-2012'!O437*SUM($Y$10:$AE$10)/7,IF(AND($M$1=2007,'Calculation sheet'!$AQ437="2005-2012"),'Result 2005-2012'!O437*SUM($Z$10:$AE$10)/6,IF(AND($M$1=2008,'Calculation sheet'!$AQ437="2005-2012"),'Result 2005-2012'!O437*SUM($AA$10:$AE$10)/5,IF(AND($M$1=2009,'Calculation sheet'!$AQ437="2005-2012"),'Result 2005-2012'!O437*SUM($AB$10:$AE$10)/4,IF(AND($M$1=2010,'Calculation sheet'!$AQ437="2005-2012"),'Result 2005-2012'!O437*SUM($AC$10:$AE$10)/3,IF(AND($M$1=2011,'Calculation sheet'!$AQ437="2005-2012"),'Result 2005-2012'!O437*SUM($AD$10:$AE$10)/2,IF(AND($M$1=2012,'Calculation sheet'!$AQ437="2005-2012"),'Result 2005-2012'!O437*$AE$10,IF(AND($M$1=2006,'Calculation sheet'!$AQ437="1999-2012"),'Result 2005-2012'!O437*SUM($Y$16:$AE$16)/7,IF(AND($M$1=2007,'Calculation sheet'!$AQ437="1999-2012"),'Result 2005-2012'!O437*SUM($Z$16:$AE$16)/6,IF(AND($M$1=2008,'Calculation sheet'!$AQ437="1999-2012"),'Result 2005-2012'!O437*SUM($AA$16:$AE$16)/5,IF(AND($M$1=2009,'Calculation sheet'!$AQ437="1999-2012"),'Result 2005-2012'!O437*SUM($AB$16:$AE$16)/4,IF(AND($M$1=2010,'Calculation sheet'!$AQ437="1999-2012"),'Result 2005-2012'!O437*SUM($AC$16:$AE$16)/3,IF(AND($M$1=2011,'Calculation sheet'!$AQ437="1999-2012"),'Result 2005-2012'!O437*SUM($AD$16:$AE$16)/2,IF(AND($M$1=2012,'Calculation sheet'!$AQ437="1999-2012"),'Result 2005-2012'!O437*$AE$16,""))))))))))))))))</f>
        <v/>
      </c>
      <c r="P437" s="12" t="str">
        <f>IF('Result 2005-2012'!$R437="","",IF($M$1=2005,'Result 2005-2012'!P437,IF(AND($M$1=2006,'Calculation sheet'!$AQ437="2005-2012"),'Result 2005-2012'!P437*SUM($Y$11:$AE$11)/7,IF(AND($M$1=2007,'Calculation sheet'!$AQ437="2005-2012"),'Result 2005-2012'!P437*SUM($Z$11:$AE$11)/6,IF(AND($M$1=2008,'Calculation sheet'!$AQ437="2005-2012"),'Result 2005-2012'!P437*SUM($AA$11:$AE$11)/5,IF(AND($M$1=2009,'Calculation sheet'!$AQ437="2005-2012"),'Result 2005-2012'!P437*SUM($AB$11:$AE$11)/4,IF(AND($M$1=2010,'Calculation sheet'!$AQ437="2005-2012"),'Result 2005-2012'!P437*SUM($AC$11:$AE$11)/3,IF(AND($M$1=2011,'Calculation sheet'!$AQ437="2005-2012"),'Result 2005-2012'!P437*SUM($AD$11:$AE$11)/2,IF(AND($M$1=2012,'Calculation sheet'!$AQ437="2005-2012"),'Result 2005-2012'!P437*$AE$11,IF(AND($M$1=2006,'Calculation sheet'!$AQ437="1999-2012"),'Result 2005-2012'!P437*SUM($Y$16:$AE$16)/7,IF(AND($M$1=2007,'Calculation sheet'!$AQ437="1999-2012"),'Result 2005-2012'!P437*SUM($Z$16:$AE$16)/6,IF(AND($M$1=2008,'Calculation sheet'!$AQ437="1999-2012"),'Result 2005-2012'!P437*SUM($AA$16:$AE$16)/5,IF(AND($M$1=2009,'Calculation sheet'!$AQ437="1999-2012"),'Result 2005-2012'!P437*SUM($AB$16:$AE$16)/4,IF(AND($M$1=2010,'Calculation sheet'!$AQ437="1999-2012"),'Result 2005-2012'!P437*SUM($AC$16:$AE$16)/3,IF(AND($M$1=2011,'Calculation sheet'!$AQ437="1999-2012"),'Result 2005-2012'!P437*SUM($AD$16:$AE$16)/2,IF(AND($M$1=2012,'Calculation sheet'!$AQ437="1999-2012"),'Result 2005-2012'!P437*$AE$16,""))))))))))))))))</f>
        <v/>
      </c>
      <c r="Q437" s="12" t="str">
        <f t="shared" si="21"/>
        <v/>
      </c>
      <c r="R437" s="14" t="str">
        <f t="shared" si="22"/>
        <v/>
      </c>
    </row>
    <row r="438" spans="1:18" x14ac:dyDescent="0.3">
      <c r="A438" s="4" t="str">
        <f>IF('Input data'!A453="","",'Input data'!A453)</f>
        <v/>
      </c>
      <c r="B438" s="4" t="str">
        <f>IF('Input data'!B453="","",'Input data'!B453)</f>
        <v/>
      </c>
      <c r="C438" s="4" t="str">
        <f>IF('Input data'!C453="","",'Input data'!C453)</f>
        <v/>
      </c>
      <c r="D438" s="4" t="str">
        <f>IF('Input data'!D453="","",'Input data'!D453)</f>
        <v/>
      </c>
      <c r="E438" s="4" t="str">
        <f>IF('Input data'!E453="","",'Input data'!E453)</f>
        <v/>
      </c>
      <c r="F438" s="4" t="str">
        <f>IF('Input data'!F453="","",'Input data'!F453)</f>
        <v/>
      </c>
      <c r="G438" s="4">
        <f>IF('Input data'!G453="","",'Input data'!G453)</f>
        <v>0</v>
      </c>
      <c r="H438" s="4" t="str">
        <f>IF('Input data'!H453&gt;0.5,'Input data'!H453,"")</f>
        <v/>
      </c>
      <c r="I438" s="4" t="str">
        <f>IF('Input data'!I453="","",'Input data'!I453)</f>
        <v/>
      </c>
      <c r="J438" s="12" t="str">
        <f>IF('Result 2005-2012'!$R438="","",IF($M$1=2005,'Result 2005-2012'!J438,IF(AND($M$1=2006,'Calculation sheet'!$AQ438="2005-2012"),'Result 2005-2012'!J438*SUM($Y$7:$AE$7)/7,IF(AND($M$1=2007,'Calculation sheet'!$AQ438="2005-2012"),'Result 2005-2012'!J438*SUM($Z$7:$AE$7)/6,IF(AND($M$1=2008,'Calculation sheet'!$AQ438="2005-2012"),'Result 2005-2012'!J438*SUM($AA$7:$AE$7)/5,IF(AND($M$1=2009,'Calculation sheet'!$AQ438="2005-2012"),'Result 2005-2012'!J438*SUM($AB$7:$AE$7)/4,IF(AND($M$1=2010,'Calculation sheet'!$AQ438="2005-2012"),'Result 2005-2012'!J438*SUM($AC$7:$AE$7)/3,IF(AND($M$1=2011,'Calculation sheet'!$AQ438="2005-2012"),'Result 2005-2012'!J438*SUM($AD$7:$AE$7)/2,IF(AND($M$1=2012,'Calculation sheet'!$AQ438="2005-2012"),'Result 2005-2012'!J438*$AE$7,IF(AND($M$1=2006,'Calculation sheet'!$AQ438="1999-2012"),'Result 2005-2012'!J438*SUM($Y$16:$AE$16)/7,IF(AND($M$1=2007,'Calculation sheet'!$AQ438="1999-2012"),'Result 2005-2012'!J438*SUM($Z$16:$AE$16)/6,IF(AND($M$1=2008,'Calculation sheet'!$AQ438="1999-2012"),'Result 2005-2012'!J438*SUM($AA$16:$AE$16)/5,IF(AND($M$1=2009,'Calculation sheet'!$AQ438="1999-2012"),'Result 2005-2012'!J438*SUM($AB$16:$AE$16)/4,IF(AND($M$1=2010,'Calculation sheet'!$AQ438="1999-2012"),'Result 2005-2012'!J438*SUM($AC$16:$AE$16)/3,IF(AND($M$1=2011,'Calculation sheet'!$AQ438="1999-2012"),'Result 2005-2012'!J438*SUM($AD$16:$AE$16)/2,IF(AND($M$1=2012,'Calculation sheet'!$AQ438="1999-2012"),'Result 2005-2012'!J438*$AE$16,""))))))))))))))))</f>
        <v/>
      </c>
      <c r="K438" s="12" t="str">
        <f>IF('Result 2005-2012'!$R438="","",IF($M$1=2005,'Result 2005-2012'!K438,IF(AND($M$1=2006,'Calculation sheet'!$AQ438="2005-2012"),'Result 2005-2012'!K438*SUM($Y$8:$AE$8)/7,IF(AND($M$1=2007,'Calculation sheet'!$AQ438="2005-2012"),'Result 2005-2012'!K438*SUM($Z$8:$AE$8)/6,IF(AND($M$1=2008,'Calculation sheet'!$AQ438="2005-2012"),'Result 2005-2012'!K438*SUM($AA$8:$AE$8)/5,IF(AND($M$1=2009,'Calculation sheet'!$AQ438="2005-2012"),'Result 2005-2012'!K438*SUM($AB$8:$AE$8)/4,IF(AND($M$1=2010,'Calculation sheet'!$AQ438="2005-2012"),'Result 2005-2012'!K438*SUM($AC$8:$AE$8)/3,IF(AND($M$1=2011,'Calculation sheet'!$AQ438="2005-2012"),'Result 2005-2012'!K438*SUM($AD$8:$AE$8)/2,IF(AND($M$1=2012,'Calculation sheet'!$AQ438="2005-2012"),'Result 2005-2012'!K438*$AE$8,IF(AND($M$1=2006,'Calculation sheet'!$AQ438="1999-2012"),'Result 2005-2012'!K438*SUM($Y$17:$AE$17)/7,IF(AND($M$1=2007,'Calculation sheet'!$AQ438="1999-2012"),'Result 2005-2012'!K438*SUM($Z$17:$AE$17)/6,IF(AND($M$1=2008,'Calculation sheet'!$AQ438="1999-2012"),'Result 2005-2012'!K438*SUM($AA$17:$AE$17)/5,IF(AND($M$1=2009,'Calculation sheet'!$AQ438="1999-2012"),'Result 2005-2012'!K438*SUM($AB$17:$AE$17)/4,IF(AND($M$1=2010,'Calculation sheet'!$AQ438="1999-2012"),'Result 2005-2012'!K438*SUM($AC$17:$AE$17)/3,IF(AND($M$1=2011,'Calculation sheet'!$AQ438="1999-2012"),'Result 2005-2012'!K438*SUM($AD$17:$AE$17)/2,IF(AND($M$1=2012,'Calculation sheet'!$AQ438="1999-2012"),'Result 2005-2012'!K438*$AE$17,""))))))))))))))))</f>
        <v/>
      </c>
      <c r="L438" s="12" t="str">
        <f>IF('Result 2005-2012'!$R438="","",IF($M$1=2005,'Result 2005-2012'!L438,IF(AND($M$1=2006,'Calculation sheet'!$AQ438="2005-2012"),'Result 2005-2012'!L438*SUM($Y$9:$AE$9)/7,IF(AND($M$1=2007,'Calculation sheet'!$AQ438="2005-2012"),'Result 2005-2012'!L438*SUM($Z$9:$AE$9)/6,IF(AND($M$1=2008,'Calculation sheet'!$AQ438="2005-2012"),'Result 2005-2012'!L438*SUM($AA$9:$AE$9)/5,IF(AND($M$1=2009,'Calculation sheet'!$AQ438="2005-2012"),'Result 2005-2012'!L438*SUM($AB$9:$AE$9)/4,IF(AND($M$1=2010,'Calculation sheet'!$AQ438="2005-2012"),'Result 2005-2012'!L438*SUM($AC$9:$AE$9)/3,IF(AND($M$1=2011,'Calculation sheet'!$AQ438="2005-2012"),'Result 2005-2012'!L438*SUM($AD$9:$AE$9)/2,IF(AND($M$1=2012,'Calculation sheet'!$AQ438="2005-2012"),'Result 2005-2012'!L438*$AE$9,IF(AND($M$1=2006,'Calculation sheet'!$AQ438="1999-2012"),'Result 2005-2012'!L438*SUM($Y$18:$AE$18)/7,IF(AND($M$1=2007,'Calculation sheet'!$AQ438="1999-2012"),'Result 2005-2012'!L438*SUM($Z$18:$AE$18)/6,IF(AND($M$1=2008,'Calculation sheet'!$AQ438="1999-2012"),'Result 2005-2012'!L438*SUM($AA$18:$AE$18)/5,IF(AND($M$1=2009,'Calculation sheet'!$AQ438="1999-2012"),'Result 2005-2012'!L438*SUM($AB$18:$AE$18)/4,IF(AND($M$1=2010,'Calculation sheet'!$AQ438="1999-2012"),'Result 2005-2012'!L438*SUM($AC$18:$AE$18)/3,IF(AND($M$1=2011,'Calculation sheet'!$AQ438="1999-2012"),'Result 2005-2012'!L438*SUM($AD$18:$AE$18)/2,IF(AND($M$1=2012,'Calculation sheet'!$AQ438="1999-2012"),'Result 2005-2012'!L438*$AE$18,""))))))))))))))))</f>
        <v/>
      </c>
      <c r="M438" s="12" t="str">
        <f t="shared" si="20"/>
        <v/>
      </c>
      <c r="N438" s="12" t="str">
        <f>IF('Result 2005-2012'!$R438="","",IF($M$1=2005,'Result 2005-2012'!N438,IF(AND($M$1=2006,'Calculation sheet'!$AQ438="2005-2012"),'Result 2005-2012'!N438*SUM($Y$10:$AE$10)/7,IF(AND($M$1=2007,'Calculation sheet'!$AQ438="2005-2012"),'Result 2005-2012'!N438*SUM($Z$10:$AE$10)/6,IF(AND($M$1=2008,'Calculation sheet'!$AQ438="2005-2012"),'Result 2005-2012'!N438*SUM($AA$10:$AE$10)/5,IF(AND($M$1=2009,'Calculation sheet'!$AQ438="2005-2012"),'Result 2005-2012'!N438*SUM($AB$10:$AE$10)/4,IF(AND($M$1=2010,'Calculation sheet'!$AQ438="2005-2012"),'Result 2005-2012'!N438*SUM($AC$10:$AE$10)/3,IF(AND($M$1=2011,'Calculation sheet'!$AQ438="2005-2012"),'Result 2005-2012'!N438*SUM($AD$10:$AE$10)/2,IF(AND($M$1=2012,'Calculation sheet'!$AQ438="2005-2012"),'Result 2005-2012'!N438*$AE$10,IF(AND($M$1=2006,'Calculation sheet'!$AQ438="1999-2012"),'Result 2005-2012'!N438*SUM($Y$16:$AE$16)/7,IF(AND($M$1=2007,'Calculation sheet'!$AQ438="1999-2012"),'Result 2005-2012'!N438*SUM($Z$16:$AE$16)/6,IF(AND($M$1=2008,'Calculation sheet'!$AQ438="1999-2012"),'Result 2005-2012'!N438*SUM($AA$16:$AE$16)/5,IF(AND($M$1=2009,'Calculation sheet'!$AQ438="1999-2012"),'Result 2005-2012'!N438*SUM($AB$16:$AE$16)/4,IF(AND($M$1=2010,'Calculation sheet'!$AQ438="1999-2012"),'Result 2005-2012'!N438*SUM($AC$16:$AE$16)/3,IF(AND($M$1=2011,'Calculation sheet'!$AQ438="1999-2012"),'Result 2005-2012'!N438*SUM($AD$16:$AE$16)/2,IF(AND($M$1=2012,'Calculation sheet'!$AQ438="1999-2012"),'Result 2005-2012'!N438*$AE$16,""))))))))))))))))</f>
        <v/>
      </c>
      <c r="O438" s="12" t="str">
        <f>IF('Result 2005-2012'!$R438="","",IF($M$1=2005,'Result 2005-2012'!O438,IF(AND($M$1=2006,'Calculation sheet'!$AQ438="2005-2012"),'Result 2005-2012'!O438*SUM($Y$10:$AE$10)/7,IF(AND($M$1=2007,'Calculation sheet'!$AQ438="2005-2012"),'Result 2005-2012'!O438*SUM($Z$10:$AE$10)/6,IF(AND($M$1=2008,'Calculation sheet'!$AQ438="2005-2012"),'Result 2005-2012'!O438*SUM($AA$10:$AE$10)/5,IF(AND($M$1=2009,'Calculation sheet'!$AQ438="2005-2012"),'Result 2005-2012'!O438*SUM($AB$10:$AE$10)/4,IF(AND($M$1=2010,'Calculation sheet'!$AQ438="2005-2012"),'Result 2005-2012'!O438*SUM($AC$10:$AE$10)/3,IF(AND($M$1=2011,'Calculation sheet'!$AQ438="2005-2012"),'Result 2005-2012'!O438*SUM($AD$10:$AE$10)/2,IF(AND($M$1=2012,'Calculation sheet'!$AQ438="2005-2012"),'Result 2005-2012'!O438*$AE$10,IF(AND($M$1=2006,'Calculation sheet'!$AQ438="1999-2012"),'Result 2005-2012'!O438*SUM($Y$16:$AE$16)/7,IF(AND($M$1=2007,'Calculation sheet'!$AQ438="1999-2012"),'Result 2005-2012'!O438*SUM($Z$16:$AE$16)/6,IF(AND($M$1=2008,'Calculation sheet'!$AQ438="1999-2012"),'Result 2005-2012'!O438*SUM($AA$16:$AE$16)/5,IF(AND($M$1=2009,'Calculation sheet'!$AQ438="1999-2012"),'Result 2005-2012'!O438*SUM($AB$16:$AE$16)/4,IF(AND($M$1=2010,'Calculation sheet'!$AQ438="1999-2012"),'Result 2005-2012'!O438*SUM($AC$16:$AE$16)/3,IF(AND($M$1=2011,'Calculation sheet'!$AQ438="1999-2012"),'Result 2005-2012'!O438*SUM($AD$16:$AE$16)/2,IF(AND($M$1=2012,'Calculation sheet'!$AQ438="1999-2012"),'Result 2005-2012'!O438*$AE$16,""))))))))))))))))</f>
        <v/>
      </c>
      <c r="P438" s="12" t="str">
        <f>IF('Result 2005-2012'!$R438="","",IF($M$1=2005,'Result 2005-2012'!P438,IF(AND($M$1=2006,'Calculation sheet'!$AQ438="2005-2012"),'Result 2005-2012'!P438*SUM($Y$11:$AE$11)/7,IF(AND($M$1=2007,'Calculation sheet'!$AQ438="2005-2012"),'Result 2005-2012'!P438*SUM($Z$11:$AE$11)/6,IF(AND($M$1=2008,'Calculation sheet'!$AQ438="2005-2012"),'Result 2005-2012'!P438*SUM($AA$11:$AE$11)/5,IF(AND($M$1=2009,'Calculation sheet'!$AQ438="2005-2012"),'Result 2005-2012'!P438*SUM($AB$11:$AE$11)/4,IF(AND($M$1=2010,'Calculation sheet'!$AQ438="2005-2012"),'Result 2005-2012'!P438*SUM($AC$11:$AE$11)/3,IF(AND($M$1=2011,'Calculation sheet'!$AQ438="2005-2012"),'Result 2005-2012'!P438*SUM($AD$11:$AE$11)/2,IF(AND($M$1=2012,'Calculation sheet'!$AQ438="2005-2012"),'Result 2005-2012'!P438*$AE$11,IF(AND($M$1=2006,'Calculation sheet'!$AQ438="1999-2012"),'Result 2005-2012'!P438*SUM($Y$16:$AE$16)/7,IF(AND($M$1=2007,'Calculation sheet'!$AQ438="1999-2012"),'Result 2005-2012'!P438*SUM($Z$16:$AE$16)/6,IF(AND($M$1=2008,'Calculation sheet'!$AQ438="1999-2012"),'Result 2005-2012'!P438*SUM($AA$16:$AE$16)/5,IF(AND($M$1=2009,'Calculation sheet'!$AQ438="1999-2012"),'Result 2005-2012'!P438*SUM($AB$16:$AE$16)/4,IF(AND($M$1=2010,'Calculation sheet'!$AQ438="1999-2012"),'Result 2005-2012'!P438*SUM($AC$16:$AE$16)/3,IF(AND($M$1=2011,'Calculation sheet'!$AQ438="1999-2012"),'Result 2005-2012'!P438*SUM($AD$16:$AE$16)/2,IF(AND($M$1=2012,'Calculation sheet'!$AQ438="1999-2012"),'Result 2005-2012'!P438*$AE$16,""))))))))))))))))</f>
        <v/>
      </c>
      <c r="Q438" s="12" t="str">
        <f t="shared" si="21"/>
        <v/>
      </c>
      <c r="R438" s="14" t="str">
        <f t="shared" si="22"/>
        <v/>
      </c>
    </row>
    <row r="439" spans="1:18" x14ac:dyDescent="0.3">
      <c r="A439" s="4" t="str">
        <f>IF('Input data'!A454="","",'Input data'!A454)</f>
        <v/>
      </c>
      <c r="B439" s="4" t="str">
        <f>IF('Input data'!B454="","",'Input data'!B454)</f>
        <v/>
      </c>
      <c r="C439" s="4" t="str">
        <f>IF('Input data'!C454="","",'Input data'!C454)</f>
        <v/>
      </c>
      <c r="D439" s="4" t="str">
        <f>IF('Input data'!D454="","",'Input data'!D454)</f>
        <v/>
      </c>
      <c r="E439" s="4" t="str">
        <f>IF('Input data'!E454="","",'Input data'!E454)</f>
        <v/>
      </c>
      <c r="F439" s="4" t="str">
        <f>IF('Input data'!F454="","",'Input data'!F454)</f>
        <v/>
      </c>
      <c r="G439" s="4">
        <f>IF('Input data'!G454="","",'Input data'!G454)</f>
        <v>0</v>
      </c>
      <c r="H439" s="4" t="str">
        <f>IF('Input data'!H454&gt;0.5,'Input data'!H454,"")</f>
        <v/>
      </c>
      <c r="I439" s="4" t="str">
        <f>IF('Input data'!I454="","",'Input data'!I454)</f>
        <v/>
      </c>
      <c r="J439" s="12" t="str">
        <f>IF('Result 2005-2012'!$R439="","",IF($M$1=2005,'Result 2005-2012'!J439,IF(AND($M$1=2006,'Calculation sheet'!$AQ439="2005-2012"),'Result 2005-2012'!J439*SUM($Y$7:$AE$7)/7,IF(AND($M$1=2007,'Calculation sheet'!$AQ439="2005-2012"),'Result 2005-2012'!J439*SUM($Z$7:$AE$7)/6,IF(AND($M$1=2008,'Calculation sheet'!$AQ439="2005-2012"),'Result 2005-2012'!J439*SUM($AA$7:$AE$7)/5,IF(AND($M$1=2009,'Calculation sheet'!$AQ439="2005-2012"),'Result 2005-2012'!J439*SUM($AB$7:$AE$7)/4,IF(AND($M$1=2010,'Calculation sheet'!$AQ439="2005-2012"),'Result 2005-2012'!J439*SUM($AC$7:$AE$7)/3,IF(AND($M$1=2011,'Calculation sheet'!$AQ439="2005-2012"),'Result 2005-2012'!J439*SUM($AD$7:$AE$7)/2,IF(AND($M$1=2012,'Calculation sheet'!$AQ439="2005-2012"),'Result 2005-2012'!J439*$AE$7,IF(AND($M$1=2006,'Calculation sheet'!$AQ439="1999-2012"),'Result 2005-2012'!J439*SUM($Y$16:$AE$16)/7,IF(AND($M$1=2007,'Calculation sheet'!$AQ439="1999-2012"),'Result 2005-2012'!J439*SUM($Z$16:$AE$16)/6,IF(AND($M$1=2008,'Calculation sheet'!$AQ439="1999-2012"),'Result 2005-2012'!J439*SUM($AA$16:$AE$16)/5,IF(AND($M$1=2009,'Calculation sheet'!$AQ439="1999-2012"),'Result 2005-2012'!J439*SUM($AB$16:$AE$16)/4,IF(AND($M$1=2010,'Calculation sheet'!$AQ439="1999-2012"),'Result 2005-2012'!J439*SUM($AC$16:$AE$16)/3,IF(AND($M$1=2011,'Calculation sheet'!$AQ439="1999-2012"),'Result 2005-2012'!J439*SUM($AD$16:$AE$16)/2,IF(AND($M$1=2012,'Calculation sheet'!$AQ439="1999-2012"),'Result 2005-2012'!J439*$AE$16,""))))))))))))))))</f>
        <v/>
      </c>
      <c r="K439" s="12" t="str">
        <f>IF('Result 2005-2012'!$R439="","",IF($M$1=2005,'Result 2005-2012'!K439,IF(AND($M$1=2006,'Calculation sheet'!$AQ439="2005-2012"),'Result 2005-2012'!K439*SUM($Y$8:$AE$8)/7,IF(AND($M$1=2007,'Calculation sheet'!$AQ439="2005-2012"),'Result 2005-2012'!K439*SUM($Z$8:$AE$8)/6,IF(AND($M$1=2008,'Calculation sheet'!$AQ439="2005-2012"),'Result 2005-2012'!K439*SUM($AA$8:$AE$8)/5,IF(AND($M$1=2009,'Calculation sheet'!$AQ439="2005-2012"),'Result 2005-2012'!K439*SUM($AB$8:$AE$8)/4,IF(AND($M$1=2010,'Calculation sheet'!$AQ439="2005-2012"),'Result 2005-2012'!K439*SUM($AC$8:$AE$8)/3,IF(AND($M$1=2011,'Calculation sheet'!$AQ439="2005-2012"),'Result 2005-2012'!K439*SUM($AD$8:$AE$8)/2,IF(AND($M$1=2012,'Calculation sheet'!$AQ439="2005-2012"),'Result 2005-2012'!K439*$AE$8,IF(AND($M$1=2006,'Calculation sheet'!$AQ439="1999-2012"),'Result 2005-2012'!K439*SUM($Y$17:$AE$17)/7,IF(AND($M$1=2007,'Calculation sheet'!$AQ439="1999-2012"),'Result 2005-2012'!K439*SUM($Z$17:$AE$17)/6,IF(AND($M$1=2008,'Calculation sheet'!$AQ439="1999-2012"),'Result 2005-2012'!K439*SUM($AA$17:$AE$17)/5,IF(AND($M$1=2009,'Calculation sheet'!$AQ439="1999-2012"),'Result 2005-2012'!K439*SUM($AB$17:$AE$17)/4,IF(AND($M$1=2010,'Calculation sheet'!$AQ439="1999-2012"),'Result 2005-2012'!K439*SUM($AC$17:$AE$17)/3,IF(AND($M$1=2011,'Calculation sheet'!$AQ439="1999-2012"),'Result 2005-2012'!K439*SUM($AD$17:$AE$17)/2,IF(AND($M$1=2012,'Calculation sheet'!$AQ439="1999-2012"),'Result 2005-2012'!K439*$AE$17,""))))))))))))))))</f>
        <v/>
      </c>
      <c r="L439" s="12" t="str">
        <f>IF('Result 2005-2012'!$R439="","",IF($M$1=2005,'Result 2005-2012'!L439,IF(AND($M$1=2006,'Calculation sheet'!$AQ439="2005-2012"),'Result 2005-2012'!L439*SUM($Y$9:$AE$9)/7,IF(AND($M$1=2007,'Calculation sheet'!$AQ439="2005-2012"),'Result 2005-2012'!L439*SUM($Z$9:$AE$9)/6,IF(AND($M$1=2008,'Calculation sheet'!$AQ439="2005-2012"),'Result 2005-2012'!L439*SUM($AA$9:$AE$9)/5,IF(AND($M$1=2009,'Calculation sheet'!$AQ439="2005-2012"),'Result 2005-2012'!L439*SUM($AB$9:$AE$9)/4,IF(AND($M$1=2010,'Calculation sheet'!$AQ439="2005-2012"),'Result 2005-2012'!L439*SUM($AC$9:$AE$9)/3,IF(AND($M$1=2011,'Calculation sheet'!$AQ439="2005-2012"),'Result 2005-2012'!L439*SUM($AD$9:$AE$9)/2,IF(AND($M$1=2012,'Calculation sheet'!$AQ439="2005-2012"),'Result 2005-2012'!L439*$AE$9,IF(AND($M$1=2006,'Calculation sheet'!$AQ439="1999-2012"),'Result 2005-2012'!L439*SUM($Y$18:$AE$18)/7,IF(AND($M$1=2007,'Calculation sheet'!$AQ439="1999-2012"),'Result 2005-2012'!L439*SUM($Z$18:$AE$18)/6,IF(AND($M$1=2008,'Calculation sheet'!$AQ439="1999-2012"),'Result 2005-2012'!L439*SUM($AA$18:$AE$18)/5,IF(AND($M$1=2009,'Calculation sheet'!$AQ439="1999-2012"),'Result 2005-2012'!L439*SUM($AB$18:$AE$18)/4,IF(AND($M$1=2010,'Calculation sheet'!$AQ439="1999-2012"),'Result 2005-2012'!L439*SUM($AC$18:$AE$18)/3,IF(AND($M$1=2011,'Calculation sheet'!$AQ439="1999-2012"),'Result 2005-2012'!L439*SUM($AD$18:$AE$18)/2,IF(AND($M$1=2012,'Calculation sheet'!$AQ439="1999-2012"),'Result 2005-2012'!L439*$AE$18,""))))))))))))))))</f>
        <v/>
      </c>
      <c r="M439" s="12" t="str">
        <f t="shared" si="20"/>
        <v/>
      </c>
      <c r="N439" s="12" t="str">
        <f>IF('Result 2005-2012'!$R439="","",IF($M$1=2005,'Result 2005-2012'!N439,IF(AND($M$1=2006,'Calculation sheet'!$AQ439="2005-2012"),'Result 2005-2012'!N439*SUM($Y$10:$AE$10)/7,IF(AND($M$1=2007,'Calculation sheet'!$AQ439="2005-2012"),'Result 2005-2012'!N439*SUM($Z$10:$AE$10)/6,IF(AND($M$1=2008,'Calculation sheet'!$AQ439="2005-2012"),'Result 2005-2012'!N439*SUM($AA$10:$AE$10)/5,IF(AND($M$1=2009,'Calculation sheet'!$AQ439="2005-2012"),'Result 2005-2012'!N439*SUM($AB$10:$AE$10)/4,IF(AND($M$1=2010,'Calculation sheet'!$AQ439="2005-2012"),'Result 2005-2012'!N439*SUM($AC$10:$AE$10)/3,IF(AND($M$1=2011,'Calculation sheet'!$AQ439="2005-2012"),'Result 2005-2012'!N439*SUM($AD$10:$AE$10)/2,IF(AND($M$1=2012,'Calculation sheet'!$AQ439="2005-2012"),'Result 2005-2012'!N439*$AE$10,IF(AND($M$1=2006,'Calculation sheet'!$AQ439="1999-2012"),'Result 2005-2012'!N439*SUM($Y$16:$AE$16)/7,IF(AND($M$1=2007,'Calculation sheet'!$AQ439="1999-2012"),'Result 2005-2012'!N439*SUM($Z$16:$AE$16)/6,IF(AND($M$1=2008,'Calculation sheet'!$AQ439="1999-2012"),'Result 2005-2012'!N439*SUM($AA$16:$AE$16)/5,IF(AND($M$1=2009,'Calculation sheet'!$AQ439="1999-2012"),'Result 2005-2012'!N439*SUM($AB$16:$AE$16)/4,IF(AND($M$1=2010,'Calculation sheet'!$AQ439="1999-2012"),'Result 2005-2012'!N439*SUM($AC$16:$AE$16)/3,IF(AND($M$1=2011,'Calculation sheet'!$AQ439="1999-2012"),'Result 2005-2012'!N439*SUM($AD$16:$AE$16)/2,IF(AND($M$1=2012,'Calculation sheet'!$AQ439="1999-2012"),'Result 2005-2012'!N439*$AE$16,""))))))))))))))))</f>
        <v/>
      </c>
      <c r="O439" s="12" t="str">
        <f>IF('Result 2005-2012'!$R439="","",IF($M$1=2005,'Result 2005-2012'!O439,IF(AND($M$1=2006,'Calculation sheet'!$AQ439="2005-2012"),'Result 2005-2012'!O439*SUM($Y$10:$AE$10)/7,IF(AND($M$1=2007,'Calculation sheet'!$AQ439="2005-2012"),'Result 2005-2012'!O439*SUM($Z$10:$AE$10)/6,IF(AND($M$1=2008,'Calculation sheet'!$AQ439="2005-2012"),'Result 2005-2012'!O439*SUM($AA$10:$AE$10)/5,IF(AND($M$1=2009,'Calculation sheet'!$AQ439="2005-2012"),'Result 2005-2012'!O439*SUM($AB$10:$AE$10)/4,IF(AND($M$1=2010,'Calculation sheet'!$AQ439="2005-2012"),'Result 2005-2012'!O439*SUM($AC$10:$AE$10)/3,IF(AND($M$1=2011,'Calculation sheet'!$AQ439="2005-2012"),'Result 2005-2012'!O439*SUM($AD$10:$AE$10)/2,IF(AND($M$1=2012,'Calculation sheet'!$AQ439="2005-2012"),'Result 2005-2012'!O439*$AE$10,IF(AND($M$1=2006,'Calculation sheet'!$AQ439="1999-2012"),'Result 2005-2012'!O439*SUM($Y$16:$AE$16)/7,IF(AND($M$1=2007,'Calculation sheet'!$AQ439="1999-2012"),'Result 2005-2012'!O439*SUM($Z$16:$AE$16)/6,IF(AND($M$1=2008,'Calculation sheet'!$AQ439="1999-2012"),'Result 2005-2012'!O439*SUM($AA$16:$AE$16)/5,IF(AND($M$1=2009,'Calculation sheet'!$AQ439="1999-2012"),'Result 2005-2012'!O439*SUM($AB$16:$AE$16)/4,IF(AND($M$1=2010,'Calculation sheet'!$AQ439="1999-2012"),'Result 2005-2012'!O439*SUM($AC$16:$AE$16)/3,IF(AND($M$1=2011,'Calculation sheet'!$AQ439="1999-2012"),'Result 2005-2012'!O439*SUM($AD$16:$AE$16)/2,IF(AND($M$1=2012,'Calculation sheet'!$AQ439="1999-2012"),'Result 2005-2012'!O439*$AE$16,""))))))))))))))))</f>
        <v/>
      </c>
      <c r="P439" s="12" t="str">
        <f>IF('Result 2005-2012'!$R439="","",IF($M$1=2005,'Result 2005-2012'!P439,IF(AND($M$1=2006,'Calculation sheet'!$AQ439="2005-2012"),'Result 2005-2012'!P439*SUM($Y$11:$AE$11)/7,IF(AND($M$1=2007,'Calculation sheet'!$AQ439="2005-2012"),'Result 2005-2012'!P439*SUM($Z$11:$AE$11)/6,IF(AND($M$1=2008,'Calculation sheet'!$AQ439="2005-2012"),'Result 2005-2012'!P439*SUM($AA$11:$AE$11)/5,IF(AND($M$1=2009,'Calculation sheet'!$AQ439="2005-2012"),'Result 2005-2012'!P439*SUM($AB$11:$AE$11)/4,IF(AND($M$1=2010,'Calculation sheet'!$AQ439="2005-2012"),'Result 2005-2012'!P439*SUM($AC$11:$AE$11)/3,IF(AND($M$1=2011,'Calculation sheet'!$AQ439="2005-2012"),'Result 2005-2012'!P439*SUM($AD$11:$AE$11)/2,IF(AND($M$1=2012,'Calculation sheet'!$AQ439="2005-2012"),'Result 2005-2012'!P439*$AE$11,IF(AND($M$1=2006,'Calculation sheet'!$AQ439="1999-2012"),'Result 2005-2012'!P439*SUM($Y$16:$AE$16)/7,IF(AND($M$1=2007,'Calculation sheet'!$AQ439="1999-2012"),'Result 2005-2012'!P439*SUM($Z$16:$AE$16)/6,IF(AND($M$1=2008,'Calculation sheet'!$AQ439="1999-2012"),'Result 2005-2012'!P439*SUM($AA$16:$AE$16)/5,IF(AND($M$1=2009,'Calculation sheet'!$AQ439="1999-2012"),'Result 2005-2012'!P439*SUM($AB$16:$AE$16)/4,IF(AND($M$1=2010,'Calculation sheet'!$AQ439="1999-2012"),'Result 2005-2012'!P439*SUM($AC$16:$AE$16)/3,IF(AND($M$1=2011,'Calculation sheet'!$AQ439="1999-2012"),'Result 2005-2012'!P439*SUM($AD$16:$AE$16)/2,IF(AND($M$1=2012,'Calculation sheet'!$AQ439="1999-2012"),'Result 2005-2012'!P439*$AE$16,""))))))))))))))))</f>
        <v/>
      </c>
      <c r="Q439" s="12" t="str">
        <f t="shared" si="21"/>
        <v/>
      </c>
      <c r="R439" s="14" t="str">
        <f t="shared" si="22"/>
        <v/>
      </c>
    </row>
    <row r="440" spans="1:18" x14ac:dyDescent="0.3">
      <c r="A440" s="4" t="str">
        <f>IF('Input data'!A455="","",'Input data'!A455)</f>
        <v/>
      </c>
      <c r="B440" s="4" t="str">
        <f>IF('Input data'!B455="","",'Input data'!B455)</f>
        <v/>
      </c>
      <c r="C440" s="4" t="str">
        <f>IF('Input data'!C455="","",'Input data'!C455)</f>
        <v/>
      </c>
      <c r="D440" s="4" t="str">
        <f>IF('Input data'!D455="","",'Input data'!D455)</f>
        <v/>
      </c>
      <c r="E440" s="4" t="str">
        <f>IF('Input data'!E455="","",'Input data'!E455)</f>
        <v/>
      </c>
      <c r="F440" s="4" t="str">
        <f>IF('Input data'!F455="","",'Input data'!F455)</f>
        <v/>
      </c>
      <c r="G440" s="4">
        <f>IF('Input data'!G455="","",'Input data'!G455)</f>
        <v>0</v>
      </c>
      <c r="H440" s="4" t="str">
        <f>IF('Input data'!H455&gt;0.5,'Input data'!H455,"")</f>
        <v/>
      </c>
      <c r="I440" s="4" t="str">
        <f>IF('Input data'!I455="","",'Input data'!I455)</f>
        <v/>
      </c>
      <c r="J440" s="12" t="str">
        <f>IF('Result 2005-2012'!$R440="","",IF($M$1=2005,'Result 2005-2012'!J440,IF(AND($M$1=2006,'Calculation sheet'!$AQ440="2005-2012"),'Result 2005-2012'!J440*SUM($Y$7:$AE$7)/7,IF(AND($M$1=2007,'Calculation sheet'!$AQ440="2005-2012"),'Result 2005-2012'!J440*SUM($Z$7:$AE$7)/6,IF(AND($M$1=2008,'Calculation sheet'!$AQ440="2005-2012"),'Result 2005-2012'!J440*SUM($AA$7:$AE$7)/5,IF(AND($M$1=2009,'Calculation sheet'!$AQ440="2005-2012"),'Result 2005-2012'!J440*SUM($AB$7:$AE$7)/4,IF(AND($M$1=2010,'Calculation sheet'!$AQ440="2005-2012"),'Result 2005-2012'!J440*SUM($AC$7:$AE$7)/3,IF(AND($M$1=2011,'Calculation sheet'!$AQ440="2005-2012"),'Result 2005-2012'!J440*SUM($AD$7:$AE$7)/2,IF(AND($M$1=2012,'Calculation sheet'!$AQ440="2005-2012"),'Result 2005-2012'!J440*$AE$7,IF(AND($M$1=2006,'Calculation sheet'!$AQ440="1999-2012"),'Result 2005-2012'!J440*SUM($Y$16:$AE$16)/7,IF(AND($M$1=2007,'Calculation sheet'!$AQ440="1999-2012"),'Result 2005-2012'!J440*SUM($Z$16:$AE$16)/6,IF(AND($M$1=2008,'Calculation sheet'!$AQ440="1999-2012"),'Result 2005-2012'!J440*SUM($AA$16:$AE$16)/5,IF(AND($M$1=2009,'Calculation sheet'!$AQ440="1999-2012"),'Result 2005-2012'!J440*SUM($AB$16:$AE$16)/4,IF(AND($M$1=2010,'Calculation sheet'!$AQ440="1999-2012"),'Result 2005-2012'!J440*SUM($AC$16:$AE$16)/3,IF(AND($M$1=2011,'Calculation sheet'!$AQ440="1999-2012"),'Result 2005-2012'!J440*SUM($AD$16:$AE$16)/2,IF(AND($M$1=2012,'Calculation sheet'!$AQ440="1999-2012"),'Result 2005-2012'!J440*$AE$16,""))))))))))))))))</f>
        <v/>
      </c>
      <c r="K440" s="12" t="str">
        <f>IF('Result 2005-2012'!$R440="","",IF($M$1=2005,'Result 2005-2012'!K440,IF(AND($M$1=2006,'Calculation sheet'!$AQ440="2005-2012"),'Result 2005-2012'!K440*SUM($Y$8:$AE$8)/7,IF(AND($M$1=2007,'Calculation sheet'!$AQ440="2005-2012"),'Result 2005-2012'!K440*SUM($Z$8:$AE$8)/6,IF(AND($M$1=2008,'Calculation sheet'!$AQ440="2005-2012"),'Result 2005-2012'!K440*SUM($AA$8:$AE$8)/5,IF(AND($M$1=2009,'Calculation sheet'!$AQ440="2005-2012"),'Result 2005-2012'!K440*SUM($AB$8:$AE$8)/4,IF(AND($M$1=2010,'Calculation sheet'!$AQ440="2005-2012"),'Result 2005-2012'!K440*SUM($AC$8:$AE$8)/3,IF(AND($M$1=2011,'Calculation sheet'!$AQ440="2005-2012"),'Result 2005-2012'!K440*SUM($AD$8:$AE$8)/2,IF(AND($M$1=2012,'Calculation sheet'!$AQ440="2005-2012"),'Result 2005-2012'!K440*$AE$8,IF(AND($M$1=2006,'Calculation sheet'!$AQ440="1999-2012"),'Result 2005-2012'!K440*SUM($Y$17:$AE$17)/7,IF(AND($M$1=2007,'Calculation sheet'!$AQ440="1999-2012"),'Result 2005-2012'!K440*SUM($Z$17:$AE$17)/6,IF(AND($M$1=2008,'Calculation sheet'!$AQ440="1999-2012"),'Result 2005-2012'!K440*SUM($AA$17:$AE$17)/5,IF(AND($M$1=2009,'Calculation sheet'!$AQ440="1999-2012"),'Result 2005-2012'!K440*SUM($AB$17:$AE$17)/4,IF(AND($M$1=2010,'Calculation sheet'!$AQ440="1999-2012"),'Result 2005-2012'!K440*SUM($AC$17:$AE$17)/3,IF(AND($M$1=2011,'Calculation sheet'!$AQ440="1999-2012"),'Result 2005-2012'!K440*SUM($AD$17:$AE$17)/2,IF(AND($M$1=2012,'Calculation sheet'!$AQ440="1999-2012"),'Result 2005-2012'!K440*$AE$17,""))))))))))))))))</f>
        <v/>
      </c>
      <c r="L440" s="12" t="str">
        <f>IF('Result 2005-2012'!$R440="","",IF($M$1=2005,'Result 2005-2012'!L440,IF(AND($M$1=2006,'Calculation sheet'!$AQ440="2005-2012"),'Result 2005-2012'!L440*SUM($Y$9:$AE$9)/7,IF(AND($M$1=2007,'Calculation sheet'!$AQ440="2005-2012"),'Result 2005-2012'!L440*SUM($Z$9:$AE$9)/6,IF(AND($M$1=2008,'Calculation sheet'!$AQ440="2005-2012"),'Result 2005-2012'!L440*SUM($AA$9:$AE$9)/5,IF(AND($M$1=2009,'Calculation sheet'!$AQ440="2005-2012"),'Result 2005-2012'!L440*SUM($AB$9:$AE$9)/4,IF(AND($M$1=2010,'Calculation sheet'!$AQ440="2005-2012"),'Result 2005-2012'!L440*SUM($AC$9:$AE$9)/3,IF(AND($M$1=2011,'Calculation sheet'!$AQ440="2005-2012"),'Result 2005-2012'!L440*SUM($AD$9:$AE$9)/2,IF(AND($M$1=2012,'Calculation sheet'!$AQ440="2005-2012"),'Result 2005-2012'!L440*$AE$9,IF(AND($M$1=2006,'Calculation sheet'!$AQ440="1999-2012"),'Result 2005-2012'!L440*SUM($Y$18:$AE$18)/7,IF(AND($M$1=2007,'Calculation sheet'!$AQ440="1999-2012"),'Result 2005-2012'!L440*SUM($Z$18:$AE$18)/6,IF(AND($M$1=2008,'Calculation sheet'!$AQ440="1999-2012"),'Result 2005-2012'!L440*SUM($AA$18:$AE$18)/5,IF(AND($M$1=2009,'Calculation sheet'!$AQ440="1999-2012"),'Result 2005-2012'!L440*SUM($AB$18:$AE$18)/4,IF(AND($M$1=2010,'Calculation sheet'!$AQ440="1999-2012"),'Result 2005-2012'!L440*SUM($AC$18:$AE$18)/3,IF(AND($M$1=2011,'Calculation sheet'!$AQ440="1999-2012"),'Result 2005-2012'!L440*SUM($AD$18:$AE$18)/2,IF(AND($M$1=2012,'Calculation sheet'!$AQ440="1999-2012"),'Result 2005-2012'!L440*$AE$18,""))))))))))))))))</f>
        <v/>
      </c>
      <c r="M440" s="12" t="str">
        <f t="shared" si="20"/>
        <v/>
      </c>
      <c r="N440" s="12" t="str">
        <f>IF('Result 2005-2012'!$R440="","",IF($M$1=2005,'Result 2005-2012'!N440,IF(AND($M$1=2006,'Calculation sheet'!$AQ440="2005-2012"),'Result 2005-2012'!N440*SUM($Y$10:$AE$10)/7,IF(AND($M$1=2007,'Calculation sheet'!$AQ440="2005-2012"),'Result 2005-2012'!N440*SUM($Z$10:$AE$10)/6,IF(AND($M$1=2008,'Calculation sheet'!$AQ440="2005-2012"),'Result 2005-2012'!N440*SUM($AA$10:$AE$10)/5,IF(AND($M$1=2009,'Calculation sheet'!$AQ440="2005-2012"),'Result 2005-2012'!N440*SUM($AB$10:$AE$10)/4,IF(AND($M$1=2010,'Calculation sheet'!$AQ440="2005-2012"),'Result 2005-2012'!N440*SUM($AC$10:$AE$10)/3,IF(AND($M$1=2011,'Calculation sheet'!$AQ440="2005-2012"),'Result 2005-2012'!N440*SUM($AD$10:$AE$10)/2,IF(AND($M$1=2012,'Calculation sheet'!$AQ440="2005-2012"),'Result 2005-2012'!N440*$AE$10,IF(AND($M$1=2006,'Calculation sheet'!$AQ440="1999-2012"),'Result 2005-2012'!N440*SUM($Y$16:$AE$16)/7,IF(AND($M$1=2007,'Calculation sheet'!$AQ440="1999-2012"),'Result 2005-2012'!N440*SUM($Z$16:$AE$16)/6,IF(AND($M$1=2008,'Calculation sheet'!$AQ440="1999-2012"),'Result 2005-2012'!N440*SUM($AA$16:$AE$16)/5,IF(AND($M$1=2009,'Calculation sheet'!$AQ440="1999-2012"),'Result 2005-2012'!N440*SUM($AB$16:$AE$16)/4,IF(AND($M$1=2010,'Calculation sheet'!$AQ440="1999-2012"),'Result 2005-2012'!N440*SUM($AC$16:$AE$16)/3,IF(AND($M$1=2011,'Calculation sheet'!$AQ440="1999-2012"),'Result 2005-2012'!N440*SUM($AD$16:$AE$16)/2,IF(AND($M$1=2012,'Calculation sheet'!$AQ440="1999-2012"),'Result 2005-2012'!N440*$AE$16,""))))))))))))))))</f>
        <v/>
      </c>
      <c r="O440" s="12" t="str">
        <f>IF('Result 2005-2012'!$R440="","",IF($M$1=2005,'Result 2005-2012'!O440,IF(AND($M$1=2006,'Calculation sheet'!$AQ440="2005-2012"),'Result 2005-2012'!O440*SUM($Y$10:$AE$10)/7,IF(AND($M$1=2007,'Calculation sheet'!$AQ440="2005-2012"),'Result 2005-2012'!O440*SUM($Z$10:$AE$10)/6,IF(AND($M$1=2008,'Calculation sheet'!$AQ440="2005-2012"),'Result 2005-2012'!O440*SUM($AA$10:$AE$10)/5,IF(AND($M$1=2009,'Calculation sheet'!$AQ440="2005-2012"),'Result 2005-2012'!O440*SUM($AB$10:$AE$10)/4,IF(AND($M$1=2010,'Calculation sheet'!$AQ440="2005-2012"),'Result 2005-2012'!O440*SUM($AC$10:$AE$10)/3,IF(AND($M$1=2011,'Calculation sheet'!$AQ440="2005-2012"),'Result 2005-2012'!O440*SUM($AD$10:$AE$10)/2,IF(AND($M$1=2012,'Calculation sheet'!$AQ440="2005-2012"),'Result 2005-2012'!O440*$AE$10,IF(AND($M$1=2006,'Calculation sheet'!$AQ440="1999-2012"),'Result 2005-2012'!O440*SUM($Y$16:$AE$16)/7,IF(AND($M$1=2007,'Calculation sheet'!$AQ440="1999-2012"),'Result 2005-2012'!O440*SUM($Z$16:$AE$16)/6,IF(AND($M$1=2008,'Calculation sheet'!$AQ440="1999-2012"),'Result 2005-2012'!O440*SUM($AA$16:$AE$16)/5,IF(AND($M$1=2009,'Calculation sheet'!$AQ440="1999-2012"),'Result 2005-2012'!O440*SUM($AB$16:$AE$16)/4,IF(AND($M$1=2010,'Calculation sheet'!$AQ440="1999-2012"),'Result 2005-2012'!O440*SUM($AC$16:$AE$16)/3,IF(AND($M$1=2011,'Calculation sheet'!$AQ440="1999-2012"),'Result 2005-2012'!O440*SUM($AD$16:$AE$16)/2,IF(AND($M$1=2012,'Calculation sheet'!$AQ440="1999-2012"),'Result 2005-2012'!O440*$AE$16,""))))))))))))))))</f>
        <v/>
      </c>
      <c r="P440" s="12" t="str">
        <f>IF('Result 2005-2012'!$R440="","",IF($M$1=2005,'Result 2005-2012'!P440,IF(AND($M$1=2006,'Calculation sheet'!$AQ440="2005-2012"),'Result 2005-2012'!P440*SUM($Y$11:$AE$11)/7,IF(AND($M$1=2007,'Calculation sheet'!$AQ440="2005-2012"),'Result 2005-2012'!P440*SUM($Z$11:$AE$11)/6,IF(AND($M$1=2008,'Calculation sheet'!$AQ440="2005-2012"),'Result 2005-2012'!P440*SUM($AA$11:$AE$11)/5,IF(AND($M$1=2009,'Calculation sheet'!$AQ440="2005-2012"),'Result 2005-2012'!P440*SUM($AB$11:$AE$11)/4,IF(AND($M$1=2010,'Calculation sheet'!$AQ440="2005-2012"),'Result 2005-2012'!P440*SUM($AC$11:$AE$11)/3,IF(AND($M$1=2011,'Calculation sheet'!$AQ440="2005-2012"),'Result 2005-2012'!P440*SUM($AD$11:$AE$11)/2,IF(AND($M$1=2012,'Calculation sheet'!$AQ440="2005-2012"),'Result 2005-2012'!P440*$AE$11,IF(AND($M$1=2006,'Calculation sheet'!$AQ440="1999-2012"),'Result 2005-2012'!P440*SUM($Y$16:$AE$16)/7,IF(AND($M$1=2007,'Calculation sheet'!$AQ440="1999-2012"),'Result 2005-2012'!P440*SUM($Z$16:$AE$16)/6,IF(AND($M$1=2008,'Calculation sheet'!$AQ440="1999-2012"),'Result 2005-2012'!P440*SUM($AA$16:$AE$16)/5,IF(AND($M$1=2009,'Calculation sheet'!$AQ440="1999-2012"),'Result 2005-2012'!P440*SUM($AB$16:$AE$16)/4,IF(AND($M$1=2010,'Calculation sheet'!$AQ440="1999-2012"),'Result 2005-2012'!P440*SUM($AC$16:$AE$16)/3,IF(AND($M$1=2011,'Calculation sheet'!$AQ440="1999-2012"),'Result 2005-2012'!P440*SUM($AD$16:$AE$16)/2,IF(AND($M$1=2012,'Calculation sheet'!$AQ440="1999-2012"),'Result 2005-2012'!P440*$AE$16,""))))))))))))))))</f>
        <v/>
      </c>
      <c r="Q440" s="12" t="str">
        <f t="shared" si="21"/>
        <v/>
      </c>
      <c r="R440" s="14" t="str">
        <f t="shared" si="22"/>
        <v/>
      </c>
    </row>
    <row r="441" spans="1:18" x14ac:dyDescent="0.3">
      <c r="A441" s="4" t="str">
        <f>IF('Input data'!A456="","",'Input data'!A456)</f>
        <v/>
      </c>
      <c r="B441" s="4" t="str">
        <f>IF('Input data'!B456="","",'Input data'!B456)</f>
        <v/>
      </c>
      <c r="C441" s="4" t="str">
        <f>IF('Input data'!C456="","",'Input data'!C456)</f>
        <v/>
      </c>
      <c r="D441" s="4" t="str">
        <f>IF('Input data'!D456="","",'Input data'!D456)</f>
        <v/>
      </c>
      <c r="E441" s="4" t="str">
        <f>IF('Input data'!E456="","",'Input data'!E456)</f>
        <v/>
      </c>
      <c r="F441" s="4" t="str">
        <f>IF('Input data'!F456="","",'Input data'!F456)</f>
        <v/>
      </c>
      <c r="G441" s="4">
        <f>IF('Input data'!G456="","",'Input data'!G456)</f>
        <v>0</v>
      </c>
      <c r="H441" s="4" t="str">
        <f>IF('Input data'!H456&gt;0.5,'Input data'!H456,"")</f>
        <v/>
      </c>
      <c r="I441" s="4" t="str">
        <f>IF('Input data'!I456="","",'Input data'!I456)</f>
        <v/>
      </c>
      <c r="J441" s="12" t="str">
        <f>IF('Result 2005-2012'!$R441="","",IF($M$1=2005,'Result 2005-2012'!J441,IF(AND($M$1=2006,'Calculation sheet'!$AQ441="2005-2012"),'Result 2005-2012'!J441*SUM($Y$7:$AE$7)/7,IF(AND($M$1=2007,'Calculation sheet'!$AQ441="2005-2012"),'Result 2005-2012'!J441*SUM($Z$7:$AE$7)/6,IF(AND($M$1=2008,'Calculation sheet'!$AQ441="2005-2012"),'Result 2005-2012'!J441*SUM($AA$7:$AE$7)/5,IF(AND($M$1=2009,'Calculation sheet'!$AQ441="2005-2012"),'Result 2005-2012'!J441*SUM($AB$7:$AE$7)/4,IF(AND($M$1=2010,'Calculation sheet'!$AQ441="2005-2012"),'Result 2005-2012'!J441*SUM($AC$7:$AE$7)/3,IF(AND($M$1=2011,'Calculation sheet'!$AQ441="2005-2012"),'Result 2005-2012'!J441*SUM($AD$7:$AE$7)/2,IF(AND($M$1=2012,'Calculation sheet'!$AQ441="2005-2012"),'Result 2005-2012'!J441*$AE$7,IF(AND($M$1=2006,'Calculation sheet'!$AQ441="1999-2012"),'Result 2005-2012'!J441*SUM($Y$16:$AE$16)/7,IF(AND($M$1=2007,'Calculation sheet'!$AQ441="1999-2012"),'Result 2005-2012'!J441*SUM($Z$16:$AE$16)/6,IF(AND($M$1=2008,'Calculation sheet'!$AQ441="1999-2012"),'Result 2005-2012'!J441*SUM($AA$16:$AE$16)/5,IF(AND($M$1=2009,'Calculation sheet'!$AQ441="1999-2012"),'Result 2005-2012'!J441*SUM($AB$16:$AE$16)/4,IF(AND($M$1=2010,'Calculation sheet'!$AQ441="1999-2012"),'Result 2005-2012'!J441*SUM($AC$16:$AE$16)/3,IF(AND($M$1=2011,'Calculation sheet'!$AQ441="1999-2012"),'Result 2005-2012'!J441*SUM($AD$16:$AE$16)/2,IF(AND($M$1=2012,'Calculation sheet'!$AQ441="1999-2012"),'Result 2005-2012'!J441*$AE$16,""))))))))))))))))</f>
        <v/>
      </c>
      <c r="K441" s="12" t="str">
        <f>IF('Result 2005-2012'!$R441="","",IF($M$1=2005,'Result 2005-2012'!K441,IF(AND($M$1=2006,'Calculation sheet'!$AQ441="2005-2012"),'Result 2005-2012'!K441*SUM($Y$8:$AE$8)/7,IF(AND($M$1=2007,'Calculation sheet'!$AQ441="2005-2012"),'Result 2005-2012'!K441*SUM($Z$8:$AE$8)/6,IF(AND($M$1=2008,'Calculation sheet'!$AQ441="2005-2012"),'Result 2005-2012'!K441*SUM($AA$8:$AE$8)/5,IF(AND($M$1=2009,'Calculation sheet'!$AQ441="2005-2012"),'Result 2005-2012'!K441*SUM($AB$8:$AE$8)/4,IF(AND($M$1=2010,'Calculation sheet'!$AQ441="2005-2012"),'Result 2005-2012'!K441*SUM($AC$8:$AE$8)/3,IF(AND($M$1=2011,'Calculation sheet'!$AQ441="2005-2012"),'Result 2005-2012'!K441*SUM($AD$8:$AE$8)/2,IF(AND($M$1=2012,'Calculation sheet'!$AQ441="2005-2012"),'Result 2005-2012'!K441*$AE$8,IF(AND($M$1=2006,'Calculation sheet'!$AQ441="1999-2012"),'Result 2005-2012'!K441*SUM($Y$17:$AE$17)/7,IF(AND($M$1=2007,'Calculation sheet'!$AQ441="1999-2012"),'Result 2005-2012'!K441*SUM($Z$17:$AE$17)/6,IF(AND($M$1=2008,'Calculation sheet'!$AQ441="1999-2012"),'Result 2005-2012'!K441*SUM($AA$17:$AE$17)/5,IF(AND($M$1=2009,'Calculation sheet'!$AQ441="1999-2012"),'Result 2005-2012'!K441*SUM($AB$17:$AE$17)/4,IF(AND($M$1=2010,'Calculation sheet'!$AQ441="1999-2012"),'Result 2005-2012'!K441*SUM($AC$17:$AE$17)/3,IF(AND($M$1=2011,'Calculation sheet'!$AQ441="1999-2012"),'Result 2005-2012'!K441*SUM($AD$17:$AE$17)/2,IF(AND($M$1=2012,'Calculation sheet'!$AQ441="1999-2012"),'Result 2005-2012'!K441*$AE$17,""))))))))))))))))</f>
        <v/>
      </c>
      <c r="L441" s="12" t="str">
        <f>IF('Result 2005-2012'!$R441="","",IF($M$1=2005,'Result 2005-2012'!L441,IF(AND($M$1=2006,'Calculation sheet'!$AQ441="2005-2012"),'Result 2005-2012'!L441*SUM($Y$9:$AE$9)/7,IF(AND($M$1=2007,'Calculation sheet'!$AQ441="2005-2012"),'Result 2005-2012'!L441*SUM($Z$9:$AE$9)/6,IF(AND($M$1=2008,'Calculation sheet'!$AQ441="2005-2012"),'Result 2005-2012'!L441*SUM($AA$9:$AE$9)/5,IF(AND($M$1=2009,'Calculation sheet'!$AQ441="2005-2012"),'Result 2005-2012'!L441*SUM($AB$9:$AE$9)/4,IF(AND($M$1=2010,'Calculation sheet'!$AQ441="2005-2012"),'Result 2005-2012'!L441*SUM($AC$9:$AE$9)/3,IF(AND($M$1=2011,'Calculation sheet'!$AQ441="2005-2012"),'Result 2005-2012'!L441*SUM($AD$9:$AE$9)/2,IF(AND($M$1=2012,'Calculation sheet'!$AQ441="2005-2012"),'Result 2005-2012'!L441*$AE$9,IF(AND($M$1=2006,'Calculation sheet'!$AQ441="1999-2012"),'Result 2005-2012'!L441*SUM($Y$18:$AE$18)/7,IF(AND($M$1=2007,'Calculation sheet'!$AQ441="1999-2012"),'Result 2005-2012'!L441*SUM($Z$18:$AE$18)/6,IF(AND($M$1=2008,'Calculation sheet'!$AQ441="1999-2012"),'Result 2005-2012'!L441*SUM($AA$18:$AE$18)/5,IF(AND($M$1=2009,'Calculation sheet'!$AQ441="1999-2012"),'Result 2005-2012'!L441*SUM($AB$18:$AE$18)/4,IF(AND($M$1=2010,'Calculation sheet'!$AQ441="1999-2012"),'Result 2005-2012'!L441*SUM($AC$18:$AE$18)/3,IF(AND($M$1=2011,'Calculation sheet'!$AQ441="1999-2012"),'Result 2005-2012'!L441*SUM($AD$18:$AE$18)/2,IF(AND($M$1=2012,'Calculation sheet'!$AQ441="1999-2012"),'Result 2005-2012'!L441*$AE$18,""))))))))))))))))</f>
        <v/>
      </c>
      <c r="M441" s="12" t="str">
        <f t="shared" si="20"/>
        <v/>
      </c>
      <c r="N441" s="12" t="str">
        <f>IF('Result 2005-2012'!$R441="","",IF($M$1=2005,'Result 2005-2012'!N441,IF(AND($M$1=2006,'Calculation sheet'!$AQ441="2005-2012"),'Result 2005-2012'!N441*SUM($Y$10:$AE$10)/7,IF(AND($M$1=2007,'Calculation sheet'!$AQ441="2005-2012"),'Result 2005-2012'!N441*SUM($Z$10:$AE$10)/6,IF(AND($M$1=2008,'Calculation sheet'!$AQ441="2005-2012"),'Result 2005-2012'!N441*SUM($AA$10:$AE$10)/5,IF(AND($M$1=2009,'Calculation sheet'!$AQ441="2005-2012"),'Result 2005-2012'!N441*SUM($AB$10:$AE$10)/4,IF(AND($M$1=2010,'Calculation sheet'!$AQ441="2005-2012"),'Result 2005-2012'!N441*SUM($AC$10:$AE$10)/3,IF(AND($M$1=2011,'Calculation sheet'!$AQ441="2005-2012"),'Result 2005-2012'!N441*SUM($AD$10:$AE$10)/2,IF(AND($M$1=2012,'Calculation sheet'!$AQ441="2005-2012"),'Result 2005-2012'!N441*$AE$10,IF(AND($M$1=2006,'Calculation sheet'!$AQ441="1999-2012"),'Result 2005-2012'!N441*SUM($Y$16:$AE$16)/7,IF(AND($M$1=2007,'Calculation sheet'!$AQ441="1999-2012"),'Result 2005-2012'!N441*SUM($Z$16:$AE$16)/6,IF(AND($M$1=2008,'Calculation sheet'!$AQ441="1999-2012"),'Result 2005-2012'!N441*SUM($AA$16:$AE$16)/5,IF(AND($M$1=2009,'Calculation sheet'!$AQ441="1999-2012"),'Result 2005-2012'!N441*SUM($AB$16:$AE$16)/4,IF(AND($M$1=2010,'Calculation sheet'!$AQ441="1999-2012"),'Result 2005-2012'!N441*SUM($AC$16:$AE$16)/3,IF(AND($M$1=2011,'Calculation sheet'!$AQ441="1999-2012"),'Result 2005-2012'!N441*SUM($AD$16:$AE$16)/2,IF(AND($M$1=2012,'Calculation sheet'!$AQ441="1999-2012"),'Result 2005-2012'!N441*$AE$16,""))))))))))))))))</f>
        <v/>
      </c>
      <c r="O441" s="12" t="str">
        <f>IF('Result 2005-2012'!$R441="","",IF($M$1=2005,'Result 2005-2012'!O441,IF(AND($M$1=2006,'Calculation sheet'!$AQ441="2005-2012"),'Result 2005-2012'!O441*SUM($Y$10:$AE$10)/7,IF(AND($M$1=2007,'Calculation sheet'!$AQ441="2005-2012"),'Result 2005-2012'!O441*SUM($Z$10:$AE$10)/6,IF(AND($M$1=2008,'Calculation sheet'!$AQ441="2005-2012"),'Result 2005-2012'!O441*SUM($AA$10:$AE$10)/5,IF(AND($M$1=2009,'Calculation sheet'!$AQ441="2005-2012"),'Result 2005-2012'!O441*SUM($AB$10:$AE$10)/4,IF(AND($M$1=2010,'Calculation sheet'!$AQ441="2005-2012"),'Result 2005-2012'!O441*SUM($AC$10:$AE$10)/3,IF(AND($M$1=2011,'Calculation sheet'!$AQ441="2005-2012"),'Result 2005-2012'!O441*SUM($AD$10:$AE$10)/2,IF(AND($M$1=2012,'Calculation sheet'!$AQ441="2005-2012"),'Result 2005-2012'!O441*$AE$10,IF(AND($M$1=2006,'Calculation sheet'!$AQ441="1999-2012"),'Result 2005-2012'!O441*SUM($Y$16:$AE$16)/7,IF(AND($M$1=2007,'Calculation sheet'!$AQ441="1999-2012"),'Result 2005-2012'!O441*SUM($Z$16:$AE$16)/6,IF(AND($M$1=2008,'Calculation sheet'!$AQ441="1999-2012"),'Result 2005-2012'!O441*SUM($AA$16:$AE$16)/5,IF(AND($M$1=2009,'Calculation sheet'!$AQ441="1999-2012"),'Result 2005-2012'!O441*SUM($AB$16:$AE$16)/4,IF(AND($M$1=2010,'Calculation sheet'!$AQ441="1999-2012"),'Result 2005-2012'!O441*SUM($AC$16:$AE$16)/3,IF(AND($M$1=2011,'Calculation sheet'!$AQ441="1999-2012"),'Result 2005-2012'!O441*SUM($AD$16:$AE$16)/2,IF(AND($M$1=2012,'Calculation sheet'!$AQ441="1999-2012"),'Result 2005-2012'!O441*$AE$16,""))))))))))))))))</f>
        <v/>
      </c>
      <c r="P441" s="12" t="str">
        <f>IF('Result 2005-2012'!$R441="","",IF($M$1=2005,'Result 2005-2012'!P441,IF(AND($M$1=2006,'Calculation sheet'!$AQ441="2005-2012"),'Result 2005-2012'!P441*SUM($Y$11:$AE$11)/7,IF(AND($M$1=2007,'Calculation sheet'!$AQ441="2005-2012"),'Result 2005-2012'!P441*SUM($Z$11:$AE$11)/6,IF(AND($M$1=2008,'Calculation sheet'!$AQ441="2005-2012"),'Result 2005-2012'!P441*SUM($AA$11:$AE$11)/5,IF(AND($M$1=2009,'Calculation sheet'!$AQ441="2005-2012"),'Result 2005-2012'!P441*SUM($AB$11:$AE$11)/4,IF(AND($M$1=2010,'Calculation sheet'!$AQ441="2005-2012"),'Result 2005-2012'!P441*SUM($AC$11:$AE$11)/3,IF(AND($M$1=2011,'Calculation sheet'!$AQ441="2005-2012"),'Result 2005-2012'!P441*SUM($AD$11:$AE$11)/2,IF(AND($M$1=2012,'Calculation sheet'!$AQ441="2005-2012"),'Result 2005-2012'!P441*$AE$11,IF(AND($M$1=2006,'Calculation sheet'!$AQ441="1999-2012"),'Result 2005-2012'!P441*SUM($Y$16:$AE$16)/7,IF(AND($M$1=2007,'Calculation sheet'!$AQ441="1999-2012"),'Result 2005-2012'!P441*SUM($Z$16:$AE$16)/6,IF(AND($M$1=2008,'Calculation sheet'!$AQ441="1999-2012"),'Result 2005-2012'!P441*SUM($AA$16:$AE$16)/5,IF(AND($M$1=2009,'Calculation sheet'!$AQ441="1999-2012"),'Result 2005-2012'!P441*SUM($AB$16:$AE$16)/4,IF(AND($M$1=2010,'Calculation sheet'!$AQ441="1999-2012"),'Result 2005-2012'!P441*SUM($AC$16:$AE$16)/3,IF(AND($M$1=2011,'Calculation sheet'!$AQ441="1999-2012"),'Result 2005-2012'!P441*SUM($AD$16:$AE$16)/2,IF(AND($M$1=2012,'Calculation sheet'!$AQ441="1999-2012"),'Result 2005-2012'!P441*$AE$16,""))))))))))))))))</f>
        <v/>
      </c>
      <c r="Q441" s="12" t="str">
        <f t="shared" si="21"/>
        <v/>
      </c>
      <c r="R441" s="14" t="str">
        <f t="shared" si="22"/>
        <v/>
      </c>
    </row>
    <row r="442" spans="1:18" x14ac:dyDescent="0.3">
      <c r="A442" s="4" t="str">
        <f>IF('Input data'!A457="","",'Input data'!A457)</f>
        <v/>
      </c>
      <c r="B442" s="4" t="str">
        <f>IF('Input data'!B457="","",'Input data'!B457)</f>
        <v/>
      </c>
      <c r="C442" s="4" t="str">
        <f>IF('Input data'!C457="","",'Input data'!C457)</f>
        <v/>
      </c>
      <c r="D442" s="4" t="str">
        <f>IF('Input data'!D457="","",'Input data'!D457)</f>
        <v/>
      </c>
      <c r="E442" s="4" t="str">
        <f>IF('Input data'!E457="","",'Input data'!E457)</f>
        <v/>
      </c>
      <c r="F442" s="4" t="str">
        <f>IF('Input data'!F457="","",'Input data'!F457)</f>
        <v/>
      </c>
      <c r="G442" s="4">
        <f>IF('Input data'!G457="","",'Input data'!G457)</f>
        <v>0</v>
      </c>
      <c r="H442" s="4" t="str">
        <f>IF('Input data'!H457&gt;0.5,'Input data'!H457,"")</f>
        <v/>
      </c>
      <c r="I442" s="4" t="str">
        <f>IF('Input data'!I457="","",'Input data'!I457)</f>
        <v/>
      </c>
      <c r="J442" s="12" t="str">
        <f>IF('Result 2005-2012'!$R442="","",IF($M$1=2005,'Result 2005-2012'!J442,IF(AND($M$1=2006,'Calculation sheet'!$AQ442="2005-2012"),'Result 2005-2012'!J442*SUM($Y$7:$AE$7)/7,IF(AND($M$1=2007,'Calculation sheet'!$AQ442="2005-2012"),'Result 2005-2012'!J442*SUM($Z$7:$AE$7)/6,IF(AND($M$1=2008,'Calculation sheet'!$AQ442="2005-2012"),'Result 2005-2012'!J442*SUM($AA$7:$AE$7)/5,IF(AND($M$1=2009,'Calculation sheet'!$AQ442="2005-2012"),'Result 2005-2012'!J442*SUM($AB$7:$AE$7)/4,IF(AND($M$1=2010,'Calculation sheet'!$AQ442="2005-2012"),'Result 2005-2012'!J442*SUM($AC$7:$AE$7)/3,IF(AND($M$1=2011,'Calculation sheet'!$AQ442="2005-2012"),'Result 2005-2012'!J442*SUM($AD$7:$AE$7)/2,IF(AND($M$1=2012,'Calculation sheet'!$AQ442="2005-2012"),'Result 2005-2012'!J442*$AE$7,IF(AND($M$1=2006,'Calculation sheet'!$AQ442="1999-2012"),'Result 2005-2012'!J442*SUM($Y$16:$AE$16)/7,IF(AND($M$1=2007,'Calculation sheet'!$AQ442="1999-2012"),'Result 2005-2012'!J442*SUM($Z$16:$AE$16)/6,IF(AND($M$1=2008,'Calculation sheet'!$AQ442="1999-2012"),'Result 2005-2012'!J442*SUM($AA$16:$AE$16)/5,IF(AND($M$1=2009,'Calculation sheet'!$AQ442="1999-2012"),'Result 2005-2012'!J442*SUM($AB$16:$AE$16)/4,IF(AND($M$1=2010,'Calculation sheet'!$AQ442="1999-2012"),'Result 2005-2012'!J442*SUM($AC$16:$AE$16)/3,IF(AND($M$1=2011,'Calculation sheet'!$AQ442="1999-2012"),'Result 2005-2012'!J442*SUM($AD$16:$AE$16)/2,IF(AND($M$1=2012,'Calculation sheet'!$AQ442="1999-2012"),'Result 2005-2012'!J442*$AE$16,""))))))))))))))))</f>
        <v/>
      </c>
      <c r="K442" s="12" t="str">
        <f>IF('Result 2005-2012'!$R442="","",IF($M$1=2005,'Result 2005-2012'!K442,IF(AND($M$1=2006,'Calculation sheet'!$AQ442="2005-2012"),'Result 2005-2012'!K442*SUM($Y$8:$AE$8)/7,IF(AND($M$1=2007,'Calculation sheet'!$AQ442="2005-2012"),'Result 2005-2012'!K442*SUM($Z$8:$AE$8)/6,IF(AND($M$1=2008,'Calculation sheet'!$AQ442="2005-2012"),'Result 2005-2012'!K442*SUM($AA$8:$AE$8)/5,IF(AND($M$1=2009,'Calculation sheet'!$AQ442="2005-2012"),'Result 2005-2012'!K442*SUM($AB$8:$AE$8)/4,IF(AND($M$1=2010,'Calculation sheet'!$AQ442="2005-2012"),'Result 2005-2012'!K442*SUM($AC$8:$AE$8)/3,IF(AND($M$1=2011,'Calculation sheet'!$AQ442="2005-2012"),'Result 2005-2012'!K442*SUM($AD$8:$AE$8)/2,IF(AND($M$1=2012,'Calculation sheet'!$AQ442="2005-2012"),'Result 2005-2012'!K442*$AE$8,IF(AND($M$1=2006,'Calculation sheet'!$AQ442="1999-2012"),'Result 2005-2012'!K442*SUM($Y$17:$AE$17)/7,IF(AND($M$1=2007,'Calculation sheet'!$AQ442="1999-2012"),'Result 2005-2012'!K442*SUM($Z$17:$AE$17)/6,IF(AND($M$1=2008,'Calculation sheet'!$AQ442="1999-2012"),'Result 2005-2012'!K442*SUM($AA$17:$AE$17)/5,IF(AND($M$1=2009,'Calculation sheet'!$AQ442="1999-2012"),'Result 2005-2012'!K442*SUM($AB$17:$AE$17)/4,IF(AND($M$1=2010,'Calculation sheet'!$AQ442="1999-2012"),'Result 2005-2012'!K442*SUM($AC$17:$AE$17)/3,IF(AND($M$1=2011,'Calculation sheet'!$AQ442="1999-2012"),'Result 2005-2012'!K442*SUM($AD$17:$AE$17)/2,IF(AND($M$1=2012,'Calculation sheet'!$AQ442="1999-2012"),'Result 2005-2012'!K442*$AE$17,""))))))))))))))))</f>
        <v/>
      </c>
      <c r="L442" s="12" t="str">
        <f>IF('Result 2005-2012'!$R442="","",IF($M$1=2005,'Result 2005-2012'!L442,IF(AND($M$1=2006,'Calculation sheet'!$AQ442="2005-2012"),'Result 2005-2012'!L442*SUM($Y$9:$AE$9)/7,IF(AND($M$1=2007,'Calculation sheet'!$AQ442="2005-2012"),'Result 2005-2012'!L442*SUM($Z$9:$AE$9)/6,IF(AND($M$1=2008,'Calculation sheet'!$AQ442="2005-2012"),'Result 2005-2012'!L442*SUM($AA$9:$AE$9)/5,IF(AND($M$1=2009,'Calculation sheet'!$AQ442="2005-2012"),'Result 2005-2012'!L442*SUM($AB$9:$AE$9)/4,IF(AND($M$1=2010,'Calculation sheet'!$AQ442="2005-2012"),'Result 2005-2012'!L442*SUM($AC$9:$AE$9)/3,IF(AND($M$1=2011,'Calculation sheet'!$AQ442="2005-2012"),'Result 2005-2012'!L442*SUM($AD$9:$AE$9)/2,IF(AND($M$1=2012,'Calculation sheet'!$AQ442="2005-2012"),'Result 2005-2012'!L442*$AE$9,IF(AND($M$1=2006,'Calculation sheet'!$AQ442="1999-2012"),'Result 2005-2012'!L442*SUM($Y$18:$AE$18)/7,IF(AND($M$1=2007,'Calculation sheet'!$AQ442="1999-2012"),'Result 2005-2012'!L442*SUM($Z$18:$AE$18)/6,IF(AND($M$1=2008,'Calculation sheet'!$AQ442="1999-2012"),'Result 2005-2012'!L442*SUM($AA$18:$AE$18)/5,IF(AND($M$1=2009,'Calculation sheet'!$AQ442="1999-2012"),'Result 2005-2012'!L442*SUM($AB$18:$AE$18)/4,IF(AND($M$1=2010,'Calculation sheet'!$AQ442="1999-2012"),'Result 2005-2012'!L442*SUM($AC$18:$AE$18)/3,IF(AND($M$1=2011,'Calculation sheet'!$AQ442="1999-2012"),'Result 2005-2012'!L442*SUM($AD$18:$AE$18)/2,IF(AND($M$1=2012,'Calculation sheet'!$AQ442="1999-2012"),'Result 2005-2012'!L442*$AE$18,""))))))))))))))))</f>
        <v/>
      </c>
      <c r="M442" s="12" t="str">
        <f t="shared" si="20"/>
        <v/>
      </c>
      <c r="N442" s="12" t="str">
        <f>IF('Result 2005-2012'!$R442="","",IF($M$1=2005,'Result 2005-2012'!N442,IF(AND($M$1=2006,'Calculation sheet'!$AQ442="2005-2012"),'Result 2005-2012'!N442*SUM($Y$10:$AE$10)/7,IF(AND($M$1=2007,'Calculation sheet'!$AQ442="2005-2012"),'Result 2005-2012'!N442*SUM($Z$10:$AE$10)/6,IF(AND($M$1=2008,'Calculation sheet'!$AQ442="2005-2012"),'Result 2005-2012'!N442*SUM($AA$10:$AE$10)/5,IF(AND($M$1=2009,'Calculation sheet'!$AQ442="2005-2012"),'Result 2005-2012'!N442*SUM($AB$10:$AE$10)/4,IF(AND($M$1=2010,'Calculation sheet'!$AQ442="2005-2012"),'Result 2005-2012'!N442*SUM($AC$10:$AE$10)/3,IF(AND($M$1=2011,'Calculation sheet'!$AQ442="2005-2012"),'Result 2005-2012'!N442*SUM($AD$10:$AE$10)/2,IF(AND($M$1=2012,'Calculation sheet'!$AQ442="2005-2012"),'Result 2005-2012'!N442*$AE$10,IF(AND($M$1=2006,'Calculation sheet'!$AQ442="1999-2012"),'Result 2005-2012'!N442*SUM($Y$16:$AE$16)/7,IF(AND($M$1=2007,'Calculation sheet'!$AQ442="1999-2012"),'Result 2005-2012'!N442*SUM($Z$16:$AE$16)/6,IF(AND($M$1=2008,'Calculation sheet'!$AQ442="1999-2012"),'Result 2005-2012'!N442*SUM($AA$16:$AE$16)/5,IF(AND($M$1=2009,'Calculation sheet'!$AQ442="1999-2012"),'Result 2005-2012'!N442*SUM($AB$16:$AE$16)/4,IF(AND($M$1=2010,'Calculation sheet'!$AQ442="1999-2012"),'Result 2005-2012'!N442*SUM($AC$16:$AE$16)/3,IF(AND($M$1=2011,'Calculation sheet'!$AQ442="1999-2012"),'Result 2005-2012'!N442*SUM($AD$16:$AE$16)/2,IF(AND($M$1=2012,'Calculation sheet'!$AQ442="1999-2012"),'Result 2005-2012'!N442*$AE$16,""))))))))))))))))</f>
        <v/>
      </c>
      <c r="O442" s="12" t="str">
        <f>IF('Result 2005-2012'!$R442="","",IF($M$1=2005,'Result 2005-2012'!O442,IF(AND($M$1=2006,'Calculation sheet'!$AQ442="2005-2012"),'Result 2005-2012'!O442*SUM($Y$10:$AE$10)/7,IF(AND($M$1=2007,'Calculation sheet'!$AQ442="2005-2012"),'Result 2005-2012'!O442*SUM($Z$10:$AE$10)/6,IF(AND($M$1=2008,'Calculation sheet'!$AQ442="2005-2012"),'Result 2005-2012'!O442*SUM($AA$10:$AE$10)/5,IF(AND($M$1=2009,'Calculation sheet'!$AQ442="2005-2012"),'Result 2005-2012'!O442*SUM($AB$10:$AE$10)/4,IF(AND($M$1=2010,'Calculation sheet'!$AQ442="2005-2012"),'Result 2005-2012'!O442*SUM($AC$10:$AE$10)/3,IF(AND($M$1=2011,'Calculation sheet'!$AQ442="2005-2012"),'Result 2005-2012'!O442*SUM($AD$10:$AE$10)/2,IF(AND($M$1=2012,'Calculation sheet'!$AQ442="2005-2012"),'Result 2005-2012'!O442*$AE$10,IF(AND($M$1=2006,'Calculation sheet'!$AQ442="1999-2012"),'Result 2005-2012'!O442*SUM($Y$16:$AE$16)/7,IF(AND($M$1=2007,'Calculation sheet'!$AQ442="1999-2012"),'Result 2005-2012'!O442*SUM($Z$16:$AE$16)/6,IF(AND($M$1=2008,'Calculation sheet'!$AQ442="1999-2012"),'Result 2005-2012'!O442*SUM($AA$16:$AE$16)/5,IF(AND($M$1=2009,'Calculation sheet'!$AQ442="1999-2012"),'Result 2005-2012'!O442*SUM($AB$16:$AE$16)/4,IF(AND($M$1=2010,'Calculation sheet'!$AQ442="1999-2012"),'Result 2005-2012'!O442*SUM($AC$16:$AE$16)/3,IF(AND($M$1=2011,'Calculation sheet'!$AQ442="1999-2012"),'Result 2005-2012'!O442*SUM($AD$16:$AE$16)/2,IF(AND($M$1=2012,'Calculation sheet'!$AQ442="1999-2012"),'Result 2005-2012'!O442*$AE$16,""))))))))))))))))</f>
        <v/>
      </c>
      <c r="P442" s="12" t="str">
        <f>IF('Result 2005-2012'!$R442="","",IF($M$1=2005,'Result 2005-2012'!P442,IF(AND($M$1=2006,'Calculation sheet'!$AQ442="2005-2012"),'Result 2005-2012'!P442*SUM($Y$11:$AE$11)/7,IF(AND($M$1=2007,'Calculation sheet'!$AQ442="2005-2012"),'Result 2005-2012'!P442*SUM($Z$11:$AE$11)/6,IF(AND($M$1=2008,'Calculation sheet'!$AQ442="2005-2012"),'Result 2005-2012'!P442*SUM($AA$11:$AE$11)/5,IF(AND($M$1=2009,'Calculation sheet'!$AQ442="2005-2012"),'Result 2005-2012'!P442*SUM($AB$11:$AE$11)/4,IF(AND($M$1=2010,'Calculation sheet'!$AQ442="2005-2012"),'Result 2005-2012'!P442*SUM($AC$11:$AE$11)/3,IF(AND($M$1=2011,'Calculation sheet'!$AQ442="2005-2012"),'Result 2005-2012'!P442*SUM($AD$11:$AE$11)/2,IF(AND($M$1=2012,'Calculation sheet'!$AQ442="2005-2012"),'Result 2005-2012'!P442*$AE$11,IF(AND($M$1=2006,'Calculation sheet'!$AQ442="1999-2012"),'Result 2005-2012'!P442*SUM($Y$16:$AE$16)/7,IF(AND($M$1=2007,'Calculation sheet'!$AQ442="1999-2012"),'Result 2005-2012'!P442*SUM($Z$16:$AE$16)/6,IF(AND($M$1=2008,'Calculation sheet'!$AQ442="1999-2012"),'Result 2005-2012'!P442*SUM($AA$16:$AE$16)/5,IF(AND($M$1=2009,'Calculation sheet'!$AQ442="1999-2012"),'Result 2005-2012'!P442*SUM($AB$16:$AE$16)/4,IF(AND($M$1=2010,'Calculation sheet'!$AQ442="1999-2012"),'Result 2005-2012'!P442*SUM($AC$16:$AE$16)/3,IF(AND($M$1=2011,'Calculation sheet'!$AQ442="1999-2012"),'Result 2005-2012'!P442*SUM($AD$16:$AE$16)/2,IF(AND($M$1=2012,'Calculation sheet'!$AQ442="1999-2012"),'Result 2005-2012'!P442*$AE$16,""))))))))))))))))</f>
        <v/>
      </c>
      <c r="Q442" s="12" t="str">
        <f t="shared" si="21"/>
        <v/>
      </c>
      <c r="R442" s="14" t="str">
        <f t="shared" si="22"/>
        <v/>
      </c>
    </row>
    <row r="443" spans="1:18" x14ac:dyDescent="0.3">
      <c r="A443" s="4" t="str">
        <f>IF('Input data'!A458="","",'Input data'!A458)</f>
        <v/>
      </c>
      <c r="B443" s="4" t="str">
        <f>IF('Input data'!B458="","",'Input data'!B458)</f>
        <v/>
      </c>
      <c r="C443" s="4" t="str">
        <f>IF('Input data'!C458="","",'Input data'!C458)</f>
        <v/>
      </c>
      <c r="D443" s="4" t="str">
        <f>IF('Input data'!D458="","",'Input data'!D458)</f>
        <v/>
      </c>
      <c r="E443" s="4" t="str">
        <f>IF('Input data'!E458="","",'Input data'!E458)</f>
        <v/>
      </c>
      <c r="F443" s="4" t="str">
        <f>IF('Input data'!F458="","",'Input data'!F458)</f>
        <v/>
      </c>
      <c r="G443" s="4">
        <f>IF('Input data'!G458="","",'Input data'!G458)</f>
        <v>0</v>
      </c>
      <c r="H443" s="4" t="str">
        <f>IF('Input data'!H458&gt;0.5,'Input data'!H458,"")</f>
        <v/>
      </c>
      <c r="I443" s="4" t="str">
        <f>IF('Input data'!I458="","",'Input data'!I458)</f>
        <v/>
      </c>
      <c r="J443" s="12" t="str">
        <f>IF('Result 2005-2012'!$R443="","",IF($M$1=2005,'Result 2005-2012'!J443,IF(AND($M$1=2006,'Calculation sheet'!$AQ443="2005-2012"),'Result 2005-2012'!J443*SUM($Y$7:$AE$7)/7,IF(AND($M$1=2007,'Calculation sheet'!$AQ443="2005-2012"),'Result 2005-2012'!J443*SUM($Z$7:$AE$7)/6,IF(AND($M$1=2008,'Calculation sheet'!$AQ443="2005-2012"),'Result 2005-2012'!J443*SUM($AA$7:$AE$7)/5,IF(AND($M$1=2009,'Calculation sheet'!$AQ443="2005-2012"),'Result 2005-2012'!J443*SUM($AB$7:$AE$7)/4,IF(AND($M$1=2010,'Calculation sheet'!$AQ443="2005-2012"),'Result 2005-2012'!J443*SUM($AC$7:$AE$7)/3,IF(AND($M$1=2011,'Calculation sheet'!$AQ443="2005-2012"),'Result 2005-2012'!J443*SUM($AD$7:$AE$7)/2,IF(AND($M$1=2012,'Calculation sheet'!$AQ443="2005-2012"),'Result 2005-2012'!J443*$AE$7,IF(AND($M$1=2006,'Calculation sheet'!$AQ443="1999-2012"),'Result 2005-2012'!J443*SUM($Y$16:$AE$16)/7,IF(AND($M$1=2007,'Calculation sheet'!$AQ443="1999-2012"),'Result 2005-2012'!J443*SUM($Z$16:$AE$16)/6,IF(AND($M$1=2008,'Calculation sheet'!$AQ443="1999-2012"),'Result 2005-2012'!J443*SUM($AA$16:$AE$16)/5,IF(AND($M$1=2009,'Calculation sheet'!$AQ443="1999-2012"),'Result 2005-2012'!J443*SUM($AB$16:$AE$16)/4,IF(AND($M$1=2010,'Calculation sheet'!$AQ443="1999-2012"),'Result 2005-2012'!J443*SUM($AC$16:$AE$16)/3,IF(AND($M$1=2011,'Calculation sheet'!$AQ443="1999-2012"),'Result 2005-2012'!J443*SUM($AD$16:$AE$16)/2,IF(AND($M$1=2012,'Calculation sheet'!$AQ443="1999-2012"),'Result 2005-2012'!J443*$AE$16,""))))))))))))))))</f>
        <v/>
      </c>
      <c r="K443" s="12" t="str">
        <f>IF('Result 2005-2012'!$R443="","",IF($M$1=2005,'Result 2005-2012'!K443,IF(AND($M$1=2006,'Calculation sheet'!$AQ443="2005-2012"),'Result 2005-2012'!K443*SUM($Y$8:$AE$8)/7,IF(AND($M$1=2007,'Calculation sheet'!$AQ443="2005-2012"),'Result 2005-2012'!K443*SUM($Z$8:$AE$8)/6,IF(AND($M$1=2008,'Calculation sheet'!$AQ443="2005-2012"),'Result 2005-2012'!K443*SUM($AA$8:$AE$8)/5,IF(AND($M$1=2009,'Calculation sheet'!$AQ443="2005-2012"),'Result 2005-2012'!K443*SUM($AB$8:$AE$8)/4,IF(AND($M$1=2010,'Calculation sheet'!$AQ443="2005-2012"),'Result 2005-2012'!K443*SUM($AC$8:$AE$8)/3,IF(AND($M$1=2011,'Calculation sheet'!$AQ443="2005-2012"),'Result 2005-2012'!K443*SUM($AD$8:$AE$8)/2,IF(AND($M$1=2012,'Calculation sheet'!$AQ443="2005-2012"),'Result 2005-2012'!K443*$AE$8,IF(AND($M$1=2006,'Calculation sheet'!$AQ443="1999-2012"),'Result 2005-2012'!K443*SUM($Y$17:$AE$17)/7,IF(AND($M$1=2007,'Calculation sheet'!$AQ443="1999-2012"),'Result 2005-2012'!K443*SUM($Z$17:$AE$17)/6,IF(AND($M$1=2008,'Calculation sheet'!$AQ443="1999-2012"),'Result 2005-2012'!K443*SUM($AA$17:$AE$17)/5,IF(AND($M$1=2009,'Calculation sheet'!$AQ443="1999-2012"),'Result 2005-2012'!K443*SUM($AB$17:$AE$17)/4,IF(AND($M$1=2010,'Calculation sheet'!$AQ443="1999-2012"),'Result 2005-2012'!K443*SUM($AC$17:$AE$17)/3,IF(AND($M$1=2011,'Calculation sheet'!$AQ443="1999-2012"),'Result 2005-2012'!K443*SUM($AD$17:$AE$17)/2,IF(AND($M$1=2012,'Calculation sheet'!$AQ443="1999-2012"),'Result 2005-2012'!K443*$AE$17,""))))))))))))))))</f>
        <v/>
      </c>
      <c r="L443" s="12" t="str">
        <f>IF('Result 2005-2012'!$R443="","",IF($M$1=2005,'Result 2005-2012'!L443,IF(AND($M$1=2006,'Calculation sheet'!$AQ443="2005-2012"),'Result 2005-2012'!L443*SUM($Y$9:$AE$9)/7,IF(AND($M$1=2007,'Calculation sheet'!$AQ443="2005-2012"),'Result 2005-2012'!L443*SUM($Z$9:$AE$9)/6,IF(AND($M$1=2008,'Calculation sheet'!$AQ443="2005-2012"),'Result 2005-2012'!L443*SUM($AA$9:$AE$9)/5,IF(AND($M$1=2009,'Calculation sheet'!$AQ443="2005-2012"),'Result 2005-2012'!L443*SUM($AB$9:$AE$9)/4,IF(AND($M$1=2010,'Calculation sheet'!$AQ443="2005-2012"),'Result 2005-2012'!L443*SUM($AC$9:$AE$9)/3,IF(AND($M$1=2011,'Calculation sheet'!$AQ443="2005-2012"),'Result 2005-2012'!L443*SUM($AD$9:$AE$9)/2,IF(AND($M$1=2012,'Calculation sheet'!$AQ443="2005-2012"),'Result 2005-2012'!L443*$AE$9,IF(AND($M$1=2006,'Calculation sheet'!$AQ443="1999-2012"),'Result 2005-2012'!L443*SUM($Y$18:$AE$18)/7,IF(AND($M$1=2007,'Calculation sheet'!$AQ443="1999-2012"),'Result 2005-2012'!L443*SUM($Z$18:$AE$18)/6,IF(AND($M$1=2008,'Calculation sheet'!$AQ443="1999-2012"),'Result 2005-2012'!L443*SUM($AA$18:$AE$18)/5,IF(AND($M$1=2009,'Calculation sheet'!$AQ443="1999-2012"),'Result 2005-2012'!L443*SUM($AB$18:$AE$18)/4,IF(AND($M$1=2010,'Calculation sheet'!$AQ443="1999-2012"),'Result 2005-2012'!L443*SUM($AC$18:$AE$18)/3,IF(AND($M$1=2011,'Calculation sheet'!$AQ443="1999-2012"),'Result 2005-2012'!L443*SUM($AD$18:$AE$18)/2,IF(AND($M$1=2012,'Calculation sheet'!$AQ443="1999-2012"),'Result 2005-2012'!L443*$AE$18,""))))))))))))))))</f>
        <v/>
      </c>
      <c r="M443" s="12" t="str">
        <f t="shared" si="20"/>
        <v/>
      </c>
      <c r="N443" s="12" t="str">
        <f>IF('Result 2005-2012'!$R443="","",IF($M$1=2005,'Result 2005-2012'!N443,IF(AND($M$1=2006,'Calculation sheet'!$AQ443="2005-2012"),'Result 2005-2012'!N443*SUM($Y$10:$AE$10)/7,IF(AND($M$1=2007,'Calculation sheet'!$AQ443="2005-2012"),'Result 2005-2012'!N443*SUM($Z$10:$AE$10)/6,IF(AND($M$1=2008,'Calculation sheet'!$AQ443="2005-2012"),'Result 2005-2012'!N443*SUM($AA$10:$AE$10)/5,IF(AND($M$1=2009,'Calculation sheet'!$AQ443="2005-2012"),'Result 2005-2012'!N443*SUM($AB$10:$AE$10)/4,IF(AND($M$1=2010,'Calculation sheet'!$AQ443="2005-2012"),'Result 2005-2012'!N443*SUM($AC$10:$AE$10)/3,IF(AND($M$1=2011,'Calculation sheet'!$AQ443="2005-2012"),'Result 2005-2012'!N443*SUM($AD$10:$AE$10)/2,IF(AND($M$1=2012,'Calculation sheet'!$AQ443="2005-2012"),'Result 2005-2012'!N443*$AE$10,IF(AND($M$1=2006,'Calculation sheet'!$AQ443="1999-2012"),'Result 2005-2012'!N443*SUM($Y$16:$AE$16)/7,IF(AND($M$1=2007,'Calculation sheet'!$AQ443="1999-2012"),'Result 2005-2012'!N443*SUM($Z$16:$AE$16)/6,IF(AND($M$1=2008,'Calculation sheet'!$AQ443="1999-2012"),'Result 2005-2012'!N443*SUM($AA$16:$AE$16)/5,IF(AND($M$1=2009,'Calculation sheet'!$AQ443="1999-2012"),'Result 2005-2012'!N443*SUM($AB$16:$AE$16)/4,IF(AND($M$1=2010,'Calculation sheet'!$AQ443="1999-2012"),'Result 2005-2012'!N443*SUM($AC$16:$AE$16)/3,IF(AND($M$1=2011,'Calculation sheet'!$AQ443="1999-2012"),'Result 2005-2012'!N443*SUM($AD$16:$AE$16)/2,IF(AND($M$1=2012,'Calculation sheet'!$AQ443="1999-2012"),'Result 2005-2012'!N443*$AE$16,""))))))))))))))))</f>
        <v/>
      </c>
      <c r="O443" s="12" t="str">
        <f>IF('Result 2005-2012'!$R443="","",IF($M$1=2005,'Result 2005-2012'!O443,IF(AND($M$1=2006,'Calculation sheet'!$AQ443="2005-2012"),'Result 2005-2012'!O443*SUM($Y$10:$AE$10)/7,IF(AND($M$1=2007,'Calculation sheet'!$AQ443="2005-2012"),'Result 2005-2012'!O443*SUM($Z$10:$AE$10)/6,IF(AND($M$1=2008,'Calculation sheet'!$AQ443="2005-2012"),'Result 2005-2012'!O443*SUM($AA$10:$AE$10)/5,IF(AND($M$1=2009,'Calculation sheet'!$AQ443="2005-2012"),'Result 2005-2012'!O443*SUM($AB$10:$AE$10)/4,IF(AND($M$1=2010,'Calculation sheet'!$AQ443="2005-2012"),'Result 2005-2012'!O443*SUM($AC$10:$AE$10)/3,IF(AND($M$1=2011,'Calculation sheet'!$AQ443="2005-2012"),'Result 2005-2012'!O443*SUM($AD$10:$AE$10)/2,IF(AND($M$1=2012,'Calculation sheet'!$AQ443="2005-2012"),'Result 2005-2012'!O443*$AE$10,IF(AND($M$1=2006,'Calculation sheet'!$AQ443="1999-2012"),'Result 2005-2012'!O443*SUM($Y$16:$AE$16)/7,IF(AND($M$1=2007,'Calculation sheet'!$AQ443="1999-2012"),'Result 2005-2012'!O443*SUM($Z$16:$AE$16)/6,IF(AND($M$1=2008,'Calculation sheet'!$AQ443="1999-2012"),'Result 2005-2012'!O443*SUM($AA$16:$AE$16)/5,IF(AND($M$1=2009,'Calculation sheet'!$AQ443="1999-2012"),'Result 2005-2012'!O443*SUM($AB$16:$AE$16)/4,IF(AND($M$1=2010,'Calculation sheet'!$AQ443="1999-2012"),'Result 2005-2012'!O443*SUM($AC$16:$AE$16)/3,IF(AND($M$1=2011,'Calculation sheet'!$AQ443="1999-2012"),'Result 2005-2012'!O443*SUM($AD$16:$AE$16)/2,IF(AND($M$1=2012,'Calculation sheet'!$AQ443="1999-2012"),'Result 2005-2012'!O443*$AE$16,""))))))))))))))))</f>
        <v/>
      </c>
      <c r="P443" s="12" t="str">
        <f>IF('Result 2005-2012'!$R443="","",IF($M$1=2005,'Result 2005-2012'!P443,IF(AND($M$1=2006,'Calculation sheet'!$AQ443="2005-2012"),'Result 2005-2012'!P443*SUM($Y$11:$AE$11)/7,IF(AND($M$1=2007,'Calculation sheet'!$AQ443="2005-2012"),'Result 2005-2012'!P443*SUM($Z$11:$AE$11)/6,IF(AND($M$1=2008,'Calculation sheet'!$AQ443="2005-2012"),'Result 2005-2012'!P443*SUM($AA$11:$AE$11)/5,IF(AND($M$1=2009,'Calculation sheet'!$AQ443="2005-2012"),'Result 2005-2012'!P443*SUM($AB$11:$AE$11)/4,IF(AND($M$1=2010,'Calculation sheet'!$AQ443="2005-2012"),'Result 2005-2012'!P443*SUM($AC$11:$AE$11)/3,IF(AND($M$1=2011,'Calculation sheet'!$AQ443="2005-2012"),'Result 2005-2012'!P443*SUM($AD$11:$AE$11)/2,IF(AND($M$1=2012,'Calculation sheet'!$AQ443="2005-2012"),'Result 2005-2012'!P443*$AE$11,IF(AND($M$1=2006,'Calculation sheet'!$AQ443="1999-2012"),'Result 2005-2012'!P443*SUM($Y$16:$AE$16)/7,IF(AND($M$1=2007,'Calculation sheet'!$AQ443="1999-2012"),'Result 2005-2012'!P443*SUM($Z$16:$AE$16)/6,IF(AND($M$1=2008,'Calculation sheet'!$AQ443="1999-2012"),'Result 2005-2012'!P443*SUM($AA$16:$AE$16)/5,IF(AND($M$1=2009,'Calculation sheet'!$AQ443="1999-2012"),'Result 2005-2012'!P443*SUM($AB$16:$AE$16)/4,IF(AND($M$1=2010,'Calculation sheet'!$AQ443="1999-2012"),'Result 2005-2012'!P443*SUM($AC$16:$AE$16)/3,IF(AND($M$1=2011,'Calculation sheet'!$AQ443="1999-2012"),'Result 2005-2012'!P443*SUM($AD$16:$AE$16)/2,IF(AND($M$1=2012,'Calculation sheet'!$AQ443="1999-2012"),'Result 2005-2012'!P443*$AE$16,""))))))))))))))))</f>
        <v/>
      </c>
      <c r="Q443" s="12" t="str">
        <f t="shared" si="21"/>
        <v/>
      </c>
      <c r="R443" s="14" t="str">
        <f t="shared" si="22"/>
        <v/>
      </c>
    </row>
    <row r="444" spans="1:18" x14ac:dyDescent="0.3">
      <c r="A444" s="4" t="str">
        <f>IF('Input data'!A459="","",'Input data'!A459)</f>
        <v/>
      </c>
      <c r="B444" s="4" t="str">
        <f>IF('Input data'!B459="","",'Input data'!B459)</f>
        <v/>
      </c>
      <c r="C444" s="4" t="str">
        <f>IF('Input data'!C459="","",'Input data'!C459)</f>
        <v/>
      </c>
      <c r="D444" s="4" t="str">
        <f>IF('Input data'!D459="","",'Input data'!D459)</f>
        <v/>
      </c>
      <c r="E444" s="4" t="str">
        <f>IF('Input data'!E459="","",'Input data'!E459)</f>
        <v/>
      </c>
      <c r="F444" s="4" t="str">
        <f>IF('Input data'!F459="","",'Input data'!F459)</f>
        <v/>
      </c>
      <c r="G444" s="4">
        <f>IF('Input data'!G459="","",'Input data'!G459)</f>
        <v>0</v>
      </c>
      <c r="H444" s="4" t="str">
        <f>IF('Input data'!H459&gt;0.5,'Input data'!H459,"")</f>
        <v/>
      </c>
      <c r="I444" s="4" t="str">
        <f>IF('Input data'!I459="","",'Input data'!I459)</f>
        <v/>
      </c>
      <c r="J444" s="12" t="str">
        <f>IF('Result 2005-2012'!$R444="","",IF($M$1=2005,'Result 2005-2012'!J444,IF(AND($M$1=2006,'Calculation sheet'!$AQ444="2005-2012"),'Result 2005-2012'!J444*SUM($Y$7:$AE$7)/7,IF(AND($M$1=2007,'Calculation sheet'!$AQ444="2005-2012"),'Result 2005-2012'!J444*SUM($Z$7:$AE$7)/6,IF(AND($M$1=2008,'Calculation sheet'!$AQ444="2005-2012"),'Result 2005-2012'!J444*SUM($AA$7:$AE$7)/5,IF(AND($M$1=2009,'Calculation sheet'!$AQ444="2005-2012"),'Result 2005-2012'!J444*SUM($AB$7:$AE$7)/4,IF(AND($M$1=2010,'Calculation sheet'!$AQ444="2005-2012"),'Result 2005-2012'!J444*SUM($AC$7:$AE$7)/3,IF(AND($M$1=2011,'Calculation sheet'!$AQ444="2005-2012"),'Result 2005-2012'!J444*SUM($AD$7:$AE$7)/2,IF(AND($M$1=2012,'Calculation sheet'!$AQ444="2005-2012"),'Result 2005-2012'!J444*$AE$7,IF(AND($M$1=2006,'Calculation sheet'!$AQ444="1999-2012"),'Result 2005-2012'!J444*SUM($Y$16:$AE$16)/7,IF(AND($M$1=2007,'Calculation sheet'!$AQ444="1999-2012"),'Result 2005-2012'!J444*SUM($Z$16:$AE$16)/6,IF(AND($M$1=2008,'Calculation sheet'!$AQ444="1999-2012"),'Result 2005-2012'!J444*SUM($AA$16:$AE$16)/5,IF(AND($M$1=2009,'Calculation sheet'!$AQ444="1999-2012"),'Result 2005-2012'!J444*SUM($AB$16:$AE$16)/4,IF(AND($M$1=2010,'Calculation sheet'!$AQ444="1999-2012"),'Result 2005-2012'!J444*SUM($AC$16:$AE$16)/3,IF(AND($M$1=2011,'Calculation sheet'!$AQ444="1999-2012"),'Result 2005-2012'!J444*SUM($AD$16:$AE$16)/2,IF(AND($M$1=2012,'Calculation sheet'!$AQ444="1999-2012"),'Result 2005-2012'!J444*$AE$16,""))))))))))))))))</f>
        <v/>
      </c>
      <c r="K444" s="12" t="str">
        <f>IF('Result 2005-2012'!$R444="","",IF($M$1=2005,'Result 2005-2012'!K444,IF(AND($M$1=2006,'Calculation sheet'!$AQ444="2005-2012"),'Result 2005-2012'!K444*SUM($Y$8:$AE$8)/7,IF(AND($M$1=2007,'Calculation sheet'!$AQ444="2005-2012"),'Result 2005-2012'!K444*SUM($Z$8:$AE$8)/6,IF(AND($M$1=2008,'Calculation sheet'!$AQ444="2005-2012"),'Result 2005-2012'!K444*SUM($AA$8:$AE$8)/5,IF(AND($M$1=2009,'Calculation sheet'!$AQ444="2005-2012"),'Result 2005-2012'!K444*SUM($AB$8:$AE$8)/4,IF(AND($M$1=2010,'Calculation sheet'!$AQ444="2005-2012"),'Result 2005-2012'!K444*SUM($AC$8:$AE$8)/3,IF(AND($M$1=2011,'Calculation sheet'!$AQ444="2005-2012"),'Result 2005-2012'!K444*SUM($AD$8:$AE$8)/2,IF(AND($M$1=2012,'Calculation sheet'!$AQ444="2005-2012"),'Result 2005-2012'!K444*$AE$8,IF(AND($M$1=2006,'Calculation sheet'!$AQ444="1999-2012"),'Result 2005-2012'!K444*SUM($Y$17:$AE$17)/7,IF(AND($M$1=2007,'Calculation sheet'!$AQ444="1999-2012"),'Result 2005-2012'!K444*SUM($Z$17:$AE$17)/6,IF(AND($M$1=2008,'Calculation sheet'!$AQ444="1999-2012"),'Result 2005-2012'!K444*SUM($AA$17:$AE$17)/5,IF(AND($M$1=2009,'Calculation sheet'!$AQ444="1999-2012"),'Result 2005-2012'!K444*SUM($AB$17:$AE$17)/4,IF(AND($M$1=2010,'Calculation sheet'!$AQ444="1999-2012"),'Result 2005-2012'!K444*SUM($AC$17:$AE$17)/3,IF(AND($M$1=2011,'Calculation sheet'!$AQ444="1999-2012"),'Result 2005-2012'!K444*SUM($AD$17:$AE$17)/2,IF(AND($M$1=2012,'Calculation sheet'!$AQ444="1999-2012"),'Result 2005-2012'!K444*$AE$17,""))))))))))))))))</f>
        <v/>
      </c>
      <c r="L444" s="12" t="str">
        <f>IF('Result 2005-2012'!$R444="","",IF($M$1=2005,'Result 2005-2012'!L444,IF(AND($M$1=2006,'Calculation sheet'!$AQ444="2005-2012"),'Result 2005-2012'!L444*SUM($Y$9:$AE$9)/7,IF(AND($M$1=2007,'Calculation sheet'!$AQ444="2005-2012"),'Result 2005-2012'!L444*SUM($Z$9:$AE$9)/6,IF(AND($M$1=2008,'Calculation sheet'!$AQ444="2005-2012"),'Result 2005-2012'!L444*SUM($AA$9:$AE$9)/5,IF(AND($M$1=2009,'Calculation sheet'!$AQ444="2005-2012"),'Result 2005-2012'!L444*SUM($AB$9:$AE$9)/4,IF(AND($M$1=2010,'Calculation sheet'!$AQ444="2005-2012"),'Result 2005-2012'!L444*SUM($AC$9:$AE$9)/3,IF(AND($M$1=2011,'Calculation sheet'!$AQ444="2005-2012"),'Result 2005-2012'!L444*SUM($AD$9:$AE$9)/2,IF(AND($M$1=2012,'Calculation sheet'!$AQ444="2005-2012"),'Result 2005-2012'!L444*$AE$9,IF(AND($M$1=2006,'Calculation sheet'!$AQ444="1999-2012"),'Result 2005-2012'!L444*SUM($Y$18:$AE$18)/7,IF(AND($M$1=2007,'Calculation sheet'!$AQ444="1999-2012"),'Result 2005-2012'!L444*SUM($Z$18:$AE$18)/6,IF(AND($M$1=2008,'Calculation sheet'!$AQ444="1999-2012"),'Result 2005-2012'!L444*SUM($AA$18:$AE$18)/5,IF(AND($M$1=2009,'Calculation sheet'!$AQ444="1999-2012"),'Result 2005-2012'!L444*SUM($AB$18:$AE$18)/4,IF(AND($M$1=2010,'Calculation sheet'!$AQ444="1999-2012"),'Result 2005-2012'!L444*SUM($AC$18:$AE$18)/3,IF(AND($M$1=2011,'Calculation sheet'!$AQ444="1999-2012"),'Result 2005-2012'!L444*SUM($AD$18:$AE$18)/2,IF(AND($M$1=2012,'Calculation sheet'!$AQ444="1999-2012"),'Result 2005-2012'!L444*$AE$18,""))))))))))))))))</f>
        <v/>
      </c>
      <c r="M444" s="12" t="str">
        <f t="shared" si="20"/>
        <v/>
      </c>
      <c r="N444" s="12" t="str">
        <f>IF('Result 2005-2012'!$R444="","",IF($M$1=2005,'Result 2005-2012'!N444,IF(AND($M$1=2006,'Calculation sheet'!$AQ444="2005-2012"),'Result 2005-2012'!N444*SUM($Y$10:$AE$10)/7,IF(AND($M$1=2007,'Calculation sheet'!$AQ444="2005-2012"),'Result 2005-2012'!N444*SUM($Z$10:$AE$10)/6,IF(AND($M$1=2008,'Calculation sheet'!$AQ444="2005-2012"),'Result 2005-2012'!N444*SUM($AA$10:$AE$10)/5,IF(AND($M$1=2009,'Calculation sheet'!$AQ444="2005-2012"),'Result 2005-2012'!N444*SUM($AB$10:$AE$10)/4,IF(AND($M$1=2010,'Calculation sheet'!$AQ444="2005-2012"),'Result 2005-2012'!N444*SUM($AC$10:$AE$10)/3,IF(AND($M$1=2011,'Calculation sheet'!$AQ444="2005-2012"),'Result 2005-2012'!N444*SUM($AD$10:$AE$10)/2,IF(AND($M$1=2012,'Calculation sheet'!$AQ444="2005-2012"),'Result 2005-2012'!N444*$AE$10,IF(AND($M$1=2006,'Calculation sheet'!$AQ444="1999-2012"),'Result 2005-2012'!N444*SUM($Y$16:$AE$16)/7,IF(AND($M$1=2007,'Calculation sheet'!$AQ444="1999-2012"),'Result 2005-2012'!N444*SUM($Z$16:$AE$16)/6,IF(AND($M$1=2008,'Calculation sheet'!$AQ444="1999-2012"),'Result 2005-2012'!N444*SUM($AA$16:$AE$16)/5,IF(AND($M$1=2009,'Calculation sheet'!$AQ444="1999-2012"),'Result 2005-2012'!N444*SUM($AB$16:$AE$16)/4,IF(AND($M$1=2010,'Calculation sheet'!$AQ444="1999-2012"),'Result 2005-2012'!N444*SUM($AC$16:$AE$16)/3,IF(AND($M$1=2011,'Calculation sheet'!$AQ444="1999-2012"),'Result 2005-2012'!N444*SUM($AD$16:$AE$16)/2,IF(AND($M$1=2012,'Calculation sheet'!$AQ444="1999-2012"),'Result 2005-2012'!N444*$AE$16,""))))))))))))))))</f>
        <v/>
      </c>
      <c r="O444" s="12" t="str">
        <f>IF('Result 2005-2012'!$R444="","",IF($M$1=2005,'Result 2005-2012'!O444,IF(AND($M$1=2006,'Calculation sheet'!$AQ444="2005-2012"),'Result 2005-2012'!O444*SUM($Y$10:$AE$10)/7,IF(AND($M$1=2007,'Calculation sheet'!$AQ444="2005-2012"),'Result 2005-2012'!O444*SUM($Z$10:$AE$10)/6,IF(AND($M$1=2008,'Calculation sheet'!$AQ444="2005-2012"),'Result 2005-2012'!O444*SUM($AA$10:$AE$10)/5,IF(AND($M$1=2009,'Calculation sheet'!$AQ444="2005-2012"),'Result 2005-2012'!O444*SUM($AB$10:$AE$10)/4,IF(AND($M$1=2010,'Calculation sheet'!$AQ444="2005-2012"),'Result 2005-2012'!O444*SUM($AC$10:$AE$10)/3,IF(AND($M$1=2011,'Calculation sheet'!$AQ444="2005-2012"),'Result 2005-2012'!O444*SUM($AD$10:$AE$10)/2,IF(AND($M$1=2012,'Calculation sheet'!$AQ444="2005-2012"),'Result 2005-2012'!O444*$AE$10,IF(AND($M$1=2006,'Calculation sheet'!$AQ444="1999-2012"),'Result 2005-2012'!O444*SUM($Y$16:$AE$16)/7,IF(AND($M$1=2007,'Calculation sheet'!$AQ444="1999-2012"),'Result 2005-2012'!O444*SUM($Z$16:$AE$16)/6,IF(AND($M$1=2008,'Calculation sheet'!$AQ444="1999-2012"),'Result 2005-2012'!O444*SUM($AA$16:$AE$16)/5,IF(AND($M$1=2009,'Calculation sheet'!$AQ444="1999-2012"),'Result 2005-2012'!O444*SUM($AB$16:$AE$16)/4,IF(AND($M$1=2010,'Calculation sheet'!$AQ444="1999-2012"),'Result 2005-2012'!O444*SUM($AC$16:$AE$16)/3,IF(AND($M$1=2011,'Calculation sheet'!$AQ444="1999-2012"),'Result 2005-2012'!O444*SUM($AD$16:$AE$16)/2,IF(AND($M$1=2012,'Calculation sheet'!$AQ444="1999-2012"),'Result 2005-2012'!O444*$AE$16,""))))))))))))))))</f>
        <v/>
      </c>
      <c r="P444" s="12" t="str">
        <f>IF('Result 2005-2012'!$R444="","",IF($M$1=2005,'Result 2005-2012'!P444,IF(AND($M$1=2006,'Calculation sheet'!$AQ444="2005-2012"),'Result 2005-2012'!P444*SUM($Y$11:$AE$11)/7,IF(AND($M$1=2007,'Calculation sheet'!$AQ444="2005-2012"),'Result 2005-2012'!P444*SUM($Z$11:$AE$11)/6,IF(AND($M$1=2008,'Calculation sheet'!$AQ444="2005-2012"),'Result 2005-2012'!P444*SUM($AA$11:$AE$11)/5,IF(AND($M$1=2009,'Calculation sheet'!$AQ444="2005-2012"),'Result 2005-2012'!P444*SUM($AB$11:$AE$11)/4,IF(AND($M$1=2010,'Calculation sheet'!$AQ444="2005-2012"),'Result 2005-2012'!P444*SUM($AC$11:$AE$11)/3,IF(AND($M$1=2011,'Calculation sheet'!$AQ444="2005-2012"),'Result 2005-2012'!P444*SUM($AD$11:$AE$11)/2,IF(AND($M$1=2012,'Calculation sheet'!$AQ444="2005-2012"),'Result 2005-2012'!P444*$AE$11,IF(AND($M$1=2006,'Calculation sheet'!$AQ444="1999-2012"),'Result 2005-2012'!P444*SUM($Y$16:$AE$16)/7,IF(AND($M$1=2007,'Calculation sheet'!$AQ444="1999-2012"),'Result 2005-2012'!P444*SUM($Z$16:$AE$16)/6,IF(AND($M$1=2008,'Calculation sheet'!$AQ444="1999-2012"),'Result 2005-2012'!P444*SUM($AA$16:$AE$16)/5,IF(AND($M$1=2009,'Calculation sheet'!$AQ444="1999-2012"),'Result 2005-2012'!P444*SUM($AB$16:$AE$16)/4,IF(AND($M$1=2010,'Calculation sheet'!$AQ444="1999-2012"),'Result 2005-2012'!P444*SUM($AC$16:$AE$16)/3,IF(AND($M$1=2011,'Calculation sheet'!$AQ444="1999-2012"),'Result 2005-2012'!P444*SUM($AD$16:$AE$16)/2,IF(AND($M$1=2012,'Calculation sheet'!$AQ444="1999-2012"),'Result 2005-2012'!P444*$AE$16,""))))))))))))))))</f>
        <v/>
      </c>
      <c r="Q444" s="12" t="str">
        <f t="shared" si="21"/>
        <v/>
      </c>
      <c r="R444" s="14" t="str">
        <f t="shared" si="22"/>
        <v/>
      </c>
    </row>
    <row r="445" spans="1:18" x14ac:dyDescent="0.3">
      <c r="A445" s="4" t="str">
        <f>IF('Input data'!A460="","",'Input data'!A460)</f>
        <v/>
      </c>
      <c r="B445" s="4" t="str">
        <f>IF('Input data'!B460="","",'Input data'!B460)</f>
        <v/>
      </c>
      <c r="C445" s="4" t="str">
        <f>IF('Input data'!C460="","",'Input data'!C460)</f>
        <v/>
      </c>
      <c r="D445" s="4" t="str">
        <f>IF('Input data'!D460="","",'Input data'!D460)</f>
        <v/>
      </c>
      <c r="E445" s="4" t="str">
        <f>IF('Input data'!E460="","",'Input data'!E460)</f>
        <v/>
      </c>
      <c r="F445" s="4" t="str">
        <f>IF('Input data'!F460="","",'Input data'!F460)</f>
        <v/>
      </c>
      <c r="G445" s="4">
        <f>IF('Input data'!G460="","",'Input data'!G460)</f>
        <v>0</v>
      </c>
      <c r="H445" s="4" t="str">
        <f>IF('Input data'!H460&gt;0.5,'Input data'!H460,"")</f>
        <v/>
      </c>
      <c r="I445" s="4" t="str">
        <f>IF('Input data'!I460="","",'Input data'!I460)</f>
        <v/>
      </c>
      <c r="J445" s="12" t="str">
        <f>IF('Result 2005-2012'!$R445="","",IF($M$1=2005,'Result 2005-2012'!J445,IF(AND($M$1=2006,'Calculation sheet'!$AQ445="2005-2012"),'Result 2005-2012'!J445*SUM($Y$7:$AE$7)/7,IF(AND($M$1=2007,'Calculation sheet'!$AQ445="2005-2012"),'Result 2005-2012'!J445*SUM($Z$7:$AE$7)/6,IF(AND($M$1=2008,'Calculation sheet'!$AQ445="2005-2012"),'Result 2005-2012'!J445*SUM($AA$7:$AE$7)/5,IF(AND($M$1=2009,'Calculation sheet'!$AQ445="2005-2012"),'Result 2005-2012'!J445*SUM($AB$7:$AE$7)/4,IF(AND($M$1=2010,'Calculation sheet'!$AQ445="2005-2012"),'Result 2005-2012'!J445*SUM($AC$7:$AE$7)/3,IF(AND($M$1=2011,'Calculation sheet'!$AQ445="2005-2012"),'Result 2005-2012'!J445*SUM($AD$7:$AE$7)/2,IF(AND($M$1=2012,'Calculation sheet'!$AQ445="2005-2012"),'Result 2005-2012'!J445*$AE$7,IF(AND($M$1=2006,'Calculation sheet'!$AQ445="1999-2012"),'Result 2005-2012'!J445*SUM($Y$16:$AE$16)/7,IF(AND($M$1=2007,'Calculation sheet'!$AQ445="1999-2012"),'Result 2005-2012'!J445*SUM($Z$16:$AE$16)/6,IF(AND($M$1=2008,'Calculation sheet'!$AQ445="1999-2012"),'Result 2005-2012'!J445*SUM($AA$16:$AE$16)/5,IF(AND($M$1=2009,'Calculation sheet'!$AQ445="1999-2012"),'Result 2005-2012'!J445*SUM($AB$16:$AE$16)/4,IF(AND($M$1=2010,'Calculation sheet'!$AQ445="1999-2012"),'Result 2005-2012'!J445*SUM($AC$16:$AE$16)/3,IF(AND($M$1=2011,'Calculation sheet'!$AQ445="1999-2012"),'Result 2005-2012'!J445*SUM($AD$16:$AE$16)/2,IF(AND($M$1=2012,'Calculation sheet'!$AQ445="1999-2012"),'Result 2005-2012'!J445*$AE$16,""))))))))))))))))</f>
        <v/>
      </c>
      <c r="K445" s="12" t="str">
        <f>IF('Result 2005-2012'!$R445="","",IF($M$1=2005,'Result 2005-2012'!K445,IF(AND($M$1=2006,'Calculation sheet'!$AQ445="2005-2012"),'Result 2005-2012'!K445*SUM($Y$8:$AE$8)/7,IF(AND($M$1=2007,'Calculation sheet'!$AQ445="2005-2012"),'Result 2005-2012'!K445*SUM($Z$8:$AE$8)/6,IF(AND($M$1=2008,'Calculation sheet'!$AQ445="2005-2012"),'Result 2005-2012'!K445*SUM($AA$8:$AE$8)/5,IF(AND($M$1=2009,'Calculation sheet'!$AQ445="2005-2012"),'Result 2005-2012'!K445*SUM($AB$8:$AE$8)/4,IF(AND($M$1=2010,'Calculation sheet'!$AQ445="2005-2012"),'Result 2005-2012'!K445*SUM($AC$8:$AE$8)/3,IF(AND($M$1=2011,'Calculation sheet'!$AQ445="2005-2012"),'Result 2005-2012'!K445*SUM($AD$8:$AE$8)/2,IF(AND($M$1=2012,'Calculation sheet'!$AQ445="2005-2012"),'Result 2005-2012'!K445*$AE$8,IF(AND($M$1=2006,'Calculation sheet'!$AQ445="1999-2012"),'Result 2005-2012'!K445*SUM($Y$17:$AE$17)/7,IF(AND($M$1=2007,'Calculation sheet'!$AQ445="1999-2012"),'Result 2005-2012'!K445*SUM($Z$17:$AE$17)/6,IF(AND($M$1=2008,'Calculation sheet'!$AQ445="1999-2012"),'Result 2005-2012'!K445*SUM($AA$17:$AE$17)/5,IF(AND($M$1=2009,'Calculation sheet'!$AQ445="1999-2012"),'Result 2005-2012'!K445*SUM($AB$17:$AE$17)/4,IF(AND($M$1=2010,'Calculation sheet'!$AQ445="1999-2012"),'Result 2005-2012'!K445*SUM($AC$17:$AE$17)/3,IF(AND($M$1=2011,'Calculation sheet'!$AQ445="1999-2012"),'Result 2005-2012'!K445*SUM($AD$17:$AE$17)/2,IF(AND($M$1=2012,'Calculation sheet'!$AQ445="1999-2012"),'Result 2005-2012'!K445*$AE$17,""))))))))))))))))</f>
        <v/>
      </c>
      <c r="L445" s="12" t="str">
        <f>IF('Result 2005-2012'!$R445="","",IF($M$1=2005,'Result 2005-2012'!L445,IF(AND($M$1=2006,'Calculation sheet'!$AQ445="2005-2012"),'Result 2005-2012'!L445*SUM($Y$9:$AE$9)/7,IF(AND($M$1=2007,'Calculation sheet'!$AQ445="2005-2012"),'Result 2005-2012'!L445*SUM($Z$9:$AE$9)/6,IF(AND($M$1=2008,'Calculation sheet'!$AQ445="2005-2012"),'Result 2005-2012'!L445*SUM($AA$9:$AE$9)/5,IF(AND($M$1=2009,'Calculation sheet'!$AQ445="2005-2012"),'Result 2005-2012'!L445*SUM($AB$9:$AE$9)/4,IF(AND($M$1=2010,'Calculation sheet'!$AQ445="2005-2012"),'Result 2005-2012'!L445*SUM($AC$9:$AE$9)/3,IF(AND($M$1=2011,'Calculation sheet'!$AQ445="2005-2012"),'Result 2005-2012'!L445*SUM($AD$9:$AE$9)/2,IF(AND($M$1=2012,'Calculation sheet'!$AQ445="2005-2012"),'Result 2005-2012'!L445*$AE$9,IF(AND($M$1=2006,'Calculation sheet'!$AQ445="1999-2012"),'Result 2005-2012'!L445*SUM($Y$18:$AE$18)/7,IF(AND($M$1=2007,'Calculation sheet'!$AQ445="1999-2012"),'Result 2005-2012'!L445*SUM($Z$18:$AE$18)/6,IF(AND($M$1=2008,'Calculation sheet'!$AQ445="1999-2012"),'Result 2005-2012'!L445*SUM($AA$18:$AE$18)/5,IF(AND($M$1=2009,'Calculation sheet'!$AQ445="1999-2012"),'Result 2005-2012'!L445*SUM($AB$18:$AE$18)/4,IF(AND($M$1=2010,'Calculation sheet'!$AQ445="1999-2012"),'Result 2005-2012'!L445*SUM($AC$18:$AE$18)/3,IF(AND($M$1=2011,'Calculation sheet'!$AQ445="1999-2012"),'Result 2005-2012'!L445*SUM($AD$18:$AE$18)/2,IF(AND($M$1=2012,'Calculation sheet'!$AQ445="1999-2012"),'Result 2005-2012'!L445*$AE$18,""))))))))))))))))</f>
        <v/>
      </c>
      <c r="M445" s="12" t="str">
        <f t="shared" si="20"/>
        <v/>
      </c>
      <c r="N445" s="12" t="str">
        <f>IF('Result 2005-2012'!$R445="","",IF($M$1=2005,'Result 2005-2012'!N445,IF(AND($M$1=2006,'Calculation sheet'!$AQ445="2005-2012"),'Result 2005-2012'!N445*SUM($Y$10:$AE$10)/7,IF(AND($M$1=2007,'Calculation sheet'!$AQ445="2005-2012"),'Result 2005-2012'!N445*SUM($Z$10:$AE$10)/6,IF(AND($M$1=2008,'Calculation sheet'!$AQ445="2005-2012"),'Result 2005-2012'!N445*SUM($AA$10:$AE$10)/5,IF(AND($M$1=2009,'Calculation sheet'!$AQ445="2005-2012"),'Result 2005-2012'!N445*SUM($AB$10:$AE$10)/4,IF(AND($M$1=2010,'Calculation sheet'!$AQ445="2005-2012"),'Result 2005-2012'!N445*SUM($AC$10:$AE$10)/3,IF(AND($M$1=2011,'Calculation sheet'!$AQ445="2005-2012"),'Result 2005-2012'!N445*SUM($AD$10:$AE$10)/2,IF(AND($M$1=2012,'Calculation sheet'!$AQ445="2005-2012"),'Result 2005-2012'!N445*$AE$10,IF(AND($M$1=2006,'Calculation sheet'!$AQ445="1999-2012"),'Result 2005-2012'!N445*SUM($Y$16:$AE$16)/7,IF(AND($M$1=2007,'Calculation sheet'!$AQ445="1999-2012"),'Result 2005-2012'!N445*SUM($Z$16:$AE$16)/6,IF(AND($M$1=2008,'Calculation sheet'!$AQ445="1999-2012"),'Result 2005-2012'!N445*SUM($AA$16:$AE$16)/5,IF(AND($M$1=2009,'Calculation sheet'!$AQ445="1999-2012"),'Result 2005-2012'!N445*SUM($AB$16:$AE$16)/4,IF(AND($M$1=2010,'Calculation sheet'!$AQ445="1999-2012"),'Result 2005-2012'!N445*SUM($AC$16:$AE$16)/3,IF(AND($M$1=2011,'Calculation sheet'!$AQ445="1999-2012"),'Result 2005-2012'!N445*SUM($AD$16:$AE$16)/2,IF(AND($M$1=2012,'Calculation sheet'!$AQ445="1999-2012"),'Result 2005-2012'!N445*$AE$16,""))))))))))))))))</f>
        <v/>
      </c>
      <c r="O445" s="12" t="str">
        <f>IF('Result 2005-2012'!$R445="","",IF($M$1=2005,'Result 2005-2012'!O445,IF(AND($M$1=2006,'Calculation sheet'!$AQ445="2005-2012"),'Result 2005-2012'!O445*SUM($Y$10:$AE$10)/7,IF(AND($M$1=2007,'Calculation sheet'!$AQ445="2005-2012"),'Result 2005-2012'!O445*SUM($Z$10:$AE$10)/6,IF(AND($M$1=2008,'Calculation sheet'!$AQ445="2005-2012"),'Result 2005-2012'!O445*SUM($AA$10:$AE$10)/5,IF(AND($M$1=2009,'Calculation sheet'!$AQ445="2005-2012"),'Result 2005-2012'!O445*SUM($AB$10:$AE$10)/4,IF(AND($M$1=2010,'Calculation sheet'!$AQ445="2005-2012"),'Result 2005-2012'!O445*SUM($AC$10:$AE$10)/3,IF(AND($M$1=2011,'Calculation sheet'!$AQ445="2005-2012"),'Result 2005-2012'!O445*SUM($AD$10:$AE$10)/2,IF(AND($M$1=2012,'Calculation sheet'!$AQ445="2005-2012"),'Result 2005-2012'!O445*$AE$10,IF(AND($M$1=2006,'Calculation sheet'!$AQ445="1999-2012"),'Result 2005-2012'!O445*SUM($Y$16:$AE$16)/7,IF(AND($M$1=2007,'Calculation sheet'!$AQ445="1999-2012"),'Result 2005-2012'!O445*SUM($Z$16:$AE$16)/6,IF(AND($M$1=2008,'Calculation sheet'!$AQ445="1999-2012"),'Result 2005-2012'!O445*SUM($AA$16:$AE$16)/5,IF(AND($M$1=2009,'Calculation sheet'!$AQ445="1999-2012"),'Result 2005-2012'!O445*SUM($AB$16:$AE$16)/4,IF(AND($M$1=2010,'Calculation sheet'!$AQ445="1999-2012"),'Result 2005-2012'!O445*SUM($AC$16:$AE$16)/3,IF(AND($M$1=2011,'Calculation sheet'!$AQ445="1999-2012"),'Result 2005-2012'!O445*SUM($AD$16:$AE$16)/2,IF(AND($M$1=2012,'Calculation sheet'!$AQ445="1999-2012"),'Result 2005-2012'!O445*$AE$16,""))))))))))))))))</f>
        <v/>
      </c>
      <c r="P445" s="12" t="str">
        <f>IF('Result 2005-2012'!$R445="","",IF($M$1=2005,'Result 2005-2012'!P445,IF(AND($M$1=2006,'Calculation sheet'!$AQ445="2005-2012"),'Result 2005-2012'!P445*SUM($Y$11:$AE$11)/7,IF(AND($M$1=2007,'Calculation sheet'!$AQ445="2005-2012"),'Result 2005-2012'!P445*SUM($Z$11:$AE$11)/6,IF(AND($M$1=2008,'Calculation sheet'!$AQ445="2005-2012"),'Result 2005-2012'!P445*SUM($AA$11:$AE$11)/5,IF(AND($M$1=2009,'Calculation sheet'!$AQ445="2005-2012"),'Result 2005-2012'!P445*SUM($AB$11:$AE$11)/4,IF(AND($M$1=2010,'Calculation sheet'!$AQ445="2005-2012"),'Result 2005-2012'!P445*SUM($AC$11:$AE$11)/3,IF(AND($M$1=2011,'Calculation sheet'!$AQ445="2005-2012"),'Result 2005-2012'!P445*SUM($AD$11:$AE$11)/2,IF(AND($M$1=2012,'Calculation sheet'!$AQ445="2005-2012"),'Result 2005-2012'!P445*$AE$11,IF(AND($M$1=2006,'Calculation sheet'!$AQ445="1999-2012"),'Result 2005-2012'!P445*SUM($Y$16:$AE$16)/7,IF(AND($M$1=2007,'Calculation sheet'!$AQ445="1999-2012"),'Result 2005-2012'!P445*SUM($Z$16:$AE$16)/6,IF(AND($M$1=2008,'Calculation sheet'!$AQ445="1999-2012"),'Result 2005-2012'!P445*SUM($AA$16:$AE$16)/5,IF(AND($M$1=2009,'Calculation sheet'!$AQ445="1999-2012"),'Result 2005-2012'!P445*SUM($AB$16:$AE$16)/4,IF(AND($M$1=2010,'Calculation sheet'!$AQ445="1999-2012"),'Result 2005-2012'!P445*SUM($AC$16:$AE$16)/3,IF(AND($M$1=2011,'Calculation sheet'!$AQ445="1999-2012"),'Result 2005-2012'!P445*SUM($AD$16:$AE$16)/2,IF(AND($M$1=2012,'Calculation sheet'!$AQ445="1999-2012"),'Result 2005-2012'!P445*$AE$16,""))))))))))))))))</f>
        <v/>
      </c>
      <c r="Q445" s="12" t="str">
        <f t="shared" si="21"/>
        <v/>
      </c>
      <c r="R445" s="14" t="str">
        <f t="shared" si="22"/>
        <v/>
      </c>
    </row>
    <row r="446" spans="1:18" x14ac:dyDescent="0.3">
      <c r="A446" s="4" t="str">
        <f>IF('Input data'!A461="","",'Input data'!A461)</f>
        <v/>
      </c>
      <c r="B446" s="4" t="str">
        <f>IF('Input data'!B461="","",'Input data'!B461)</f>
        <v/>
      </c>
      <c r="C446" s="4" t="str">
        <f>IF('Input data'!C461="","",'Input data'!C461)</f>
        <v/>
      </c>
      <c r="D446" s="4" t="str">
        <f>IF('Input data'!D461="","",'Input data'!D461)</f>
        <v/>
      </c>
      <c r="E446" s="4" t="str">
        <f>IF('Input data'!E461="","",'Input data'!E461)</f>
        <v/>
      </c>
      <c r="F446" s="4" t="str">
        <f>IF('Input data'!F461="","",'Input data'!F461)</f>
        <v/>
      </c>
      <c r="G446" s="4">
        <f>IF('Input data'!G461="","",'Input data'!G461)</f>
        <v>0</v>
      </c>
      <c r="H446" s="4" t="str">
        <f>IF('Input data'!H461&gt;0.5,'Input data'!H461,"")</f>
        <v/>
      </c>
      <c r="I446" s="4" t="str">
        <f>IF('Input data'!I461="","",'Input data'!I461)</f>
        <v/>
      </c>
      <c r="J446" s="12" t="str">
        <f>IF('Result 2005-2012'!$R446="","",IF($M$1=2005,'Result 2005-2012'!J446,IF(AND($M$1=2006,'Calculation sheet'!$AQ446="2005-2012"),'Result 2005-2012'!J446*SUM($Y$7:$AE$7)/7,IF(AND($M$1=2007,'Calculation sheet'!$AQ446="2005-2012"),'Result 2005-2012'!J446*SUM($Z$7:$AE$7)/6,IF(AND($M$1=2008,'Calculation sheet'!$AQ446="2005-2012"),'Result 2005-2012'!J446*SUM($AA$7:$AE$7)/5,IF(AND($M$1=2009,'Calculation sheet'!$AQ446="2005-2012"),'Result 2005-2012'!J446*SUM($AB$7:$AE$7)/4,IF(AND($M$1=2010,'Calculation sheet'!$AQ446="2005-2012"),'Result 2005-2012'!J446*SUM($AC$7:$AE$7)/3,IF(AND($M$1=2011,'Calculation sheet'!$AQ446="2005-2012"),'Result 2005-2012'!J446*SUM($AD$7:$AE$7)/2,IF(AND($M$1=2012,'Calculation sheet'!$AQ446="2005-2012"),'Result 2005-2012'!J446*$AE$7,IF(AND($M$1=2006,'Calculation sheet'!$AQ446="1999-2012"),'Result 2005-2012'!J446*SUM($Y$16:$AE$16)/7,IF(AND($M$1=2007,'Calculation sheet'!$AQ446="1999-2012"),'Result 2005-2012'!J446*SUM($Z$16:$AE$16)/6,IF(AND($M$1=2008,'Calculation sheet'!$AQ446="1999-2012"),'Result 2005-2012'!J446*SUM($AA$16:$AE$16)/5,IF(AND($M$1=2009,'Calculation sheet'!$AQ446="1999-2012"),'Result 2005-2012'!J446*SUM($AB$16:$AE$16)/4,IF(AND($M$1=2010,'Calculation sheet'!$AQ446="1999-2012"),'Result 2005-2012'!J446*SUM($AC$16:$AE$16)/3,IF(AND($M$1=2011,'Calculation sheet'!$AQ446="1999-2012"),'Result 2005-2012'!J446*SUM($AD$16:$AE$16)/2,IF(AND($M$1=2012,'Calculation sheet'!$AQ446="1999-2012"),'Result 2005-2012'!J446*$AE$16,""))))))))))))))))</f>
        <v/>
      </c>
      <c r="K446" s="12" t="str">
        <f>IF('Result 2005-2012'!$R446="","",IF($M$1=2005,'Result 2005-2012'!K446,IF(AND($M$1=2006,'Calculation sheet'!$AQ446="2005-2012"),'Result 2005-2012'!K446*SUM($Y$8:$AE$8)/7,IF(AND($M$1=2007,'Calculation sheet'!$AQ446="2005-2012"),'Result 2005-2012'!K446*SUM($Z$8:$AE$8)/6,IF(AND($M$1=2008,'Calculation sheet'!$AQ446="2005-2012"),'Result 2005-2012'!K446*SUM($AA$8:$AE$8)/5,IF(AND($M$1=2009,'Calculation sheet'!$AQ446="2005-2012"),'Result 2005-2012'!K446*SUM($AB$8:$AE$8)/4,IF(AND($M$1=2010,'Calculation sheet'!$AQ446="2005-2012"),'Result 2005-2012'!K446*SUM($AC$8:$AE$8)/3,IF(AND($M$1=2011,'Calculation sheet'!$AQ446="2005-2012"),'Result 2005-2012'!K446*SUM($AD$8:$AE$8)/2,IF(AND($M$1=2012,'Calculation sheet'!$AQ446="2005-2012"),'Result 2005-2012'!K446*$AE$8,IF(AND($M$1=2006,'Calculation sheet'!$AQ446="1999-2012"),'Result 2005-2012'!K446*SUM($Y$17:$AE$17)/7,IF(AND($M$1=2007,'Calculation sheet'!$AQ446="1999-2012"),'Result 2005-2012'!K446*SUM($Z$17:$AE$17)/6,IF(AND($M$1=2008,'Calculation sheet'!$AQ446="1999-2012"),'Result 2005-2012'!K446*SUM($AA$17:$AE$17)/5,IF(AND($M$1=2009,'Calculation sheet'!$AQ446="1999-2012"),'Result 2005-2012'!K446*SUM($AB$17:$AE$17)/4,IF(AND($M$1=2010,'Calculation sheet'!$AQ446="1999-2012"),'Result 2005-2012'!K446*SUM($AC$17:$AE$17)/3,IF(AND($M$1=2011,'Calculation sheet'!$AQ446="1999-2012"),'Result 2005-2012'!K446*SUM($AD$17:$AE$17)/2,IF(AND($M$1=2012,'Calculation sheet'!$AQ446="1999-2012"),'Result 2005-2012'!K446*$AE$17,""))))))))))))))))</f>
        <v/>
      </c>
      <c r="L446" s="12" t="str">
        <f>IF('Result 2005-2012'!$R446="","",IF($M$1=2005,'Result 2005-2012'!L446,IF(AND($M$1=2006,'Calculation sheet'!$AQ446="2005-2012"),'Result 2005-2012'!L446*SUM($Y$9:$AE$9)/7,IF(AND($M$1=2007,'Calculation sheet'!$AQ446="2005-2012"),'Result 2005-2012'!L446*SUM($Z$9:$AE$9)/6,IF(AND($M$1=2008,'Calculation sheet'!$AQ446="2005-2012"),'Result 2005-2012'!L446*SUM($AA$9:$AE$9)/5,IF(AND($M$1=2009,'Calculation sheet'!$AQ446="2005-2012"),'Result 2005-2012'!L446*SUM($AB$9:$AE$9)/4,IF(AND($M$1=2010,'Calculation sheet'!$AQ446="2005-2012"),'Result 2005-2012'!L446*SUM($AC$9:$AE$9)/3,IF(AND($M$1=2011,'Calculation sheet'!$AQ446="2005-2012"),'Result 2005-2012'!L446*SUM($AD$9:$AE$9)/2,IF(AND($M$1=2012,'Calculation sheet'!$AQ446="2005-2012"),'Result 2005-2012'!L446*$AE$9,IF(AND($M$1=2006,'Calculation sheet'!$AQ446="1999-2012"),'Result 2005-2012'!L446*SUM($Y$18:$AE$18)/7,IF(AND($M$1=2007,'Calculation sheet'!$AQ446="1999-2012"),'Result 2005-2012'!L446*SUM($Z$18:$AE$18)/6,IF(AND($M$1=2008,'Calculation sheet'!$AQ446="1999-2012"),'Result 2005-2012'!L446*SUM($AA$18:$AE$18)/5,IF(AND($M$1=2009,'Calculation sheet'!$AQ446="1999-2012"),'Result 2005-2012'!L446*SUM($AB$18:$AE$18)/4,IF(AND($M$1=2010,'Calculation sheet'!$AQ446="1999-2012"),'Result 2005-2012'!L446*SUM($AC$18:$AE$18)/3,IF(AND($M$1=2011,'Calculation sheet'!$AQ446="1999-2012"),'Result 2005-2012'!L446*SUM($AD$18:$AE$18)/2,IF(AND($M$1=2012,'Calculation sheet'!$AQ446="1999-2012"),'Result 2005-2012'!L446*$AE$18,""))))))))))))))))</f>
        <v/>
      </c>
      <c r="M446" s="12" t="str">
        <f t="shared" si="20"/>
        <v/>
      </c>
      <c r="N446" s="12" t="str">
        <f>IF('Result 2005-2012'!$R446="","",IF($M$1=2005,'Result 2005-2012'!N446,IF(AND($M$1=2006,'Calculation sheet'!$AQ446="2005-2012"),'Result 2005-2012'!N446*SUM($Y$10:$AE$10)/7,IF(AND($M$1=2007,'Calculation sheet'!$AQ446="2005-2012"),'Result 2005-2012'!N446*SUM($Z$10:$AE$10)/6,IF(AND($M$1=2008,'Calculation sheet'!$AQ446="2005-2012"),'Result 2005-2012'!N446*SUM($AA$10:$AE$10)/5,IF(AND($M$1=2009,'Calculation sheet'!$AQ446="2005-2012"),'Result 2005-2012'!N446*SUM($AB$10:$AE$10)/4,IF(AND($M$1=2010,'Calculation sheet'!$AQ446="2005-2012"),'Result 2005-2012'!N446*SUM($AC$10:$AE$10)/3,IF(AND($M$1=2011,'Calculation sheet'!$AQ446="2005-2012"),'Result 2005-2012'!N446*SUM($AD$10:$AE$10)/2,IF(AND($M$1=2012,'Calculation sheet'!$AQ446="2005-2012"),'Result 2005-2012'!N446*$AE$10,IF(AND($M$1=2006,'Calculation sheet'!$AQ446="1999-2012"),'Result 2005-2012'!N446*SUM($Y$16:$AE$16)/7,IF(AND($M$1=2007,'Calculation sheet'!$AQ446="1999-2012"),'Result 2005-2012'!N446*SUM($Z$16:$AE$16)/6,IF(AND($M$1=2008,'Calculation sheet'!$AQ446="1999-2012"),'Result 2005-2012'!N446*SUM($AA$16:$AE$16)/5,IF(AND($M$1=2009,'Calculation sheet'!$AQ446="1999-2012"),'Result 2005-2012'!N446*SUM($AB$16:$AE$16)/4,IF(AND($M$1=2010,'Calculation sheet'!$AQ446="1999-2012"),'Result 2005-2012'!N446*SUM($AC$16:$AE$16)/3,IF(AND($M$1=2011,'Calculation sheet'!$AQ446="1999-2012"),'Result 2005-2012'!N446*SUM($AD$16:$AE$16)/2,IF(AND($M$1=2012,'Calculation sheet'!$AQ446="1999-2012"),'Result 2005-2012'!N446*$AE$16,""))))))))))))))))</f>
        <v/>
      </c>
      <c r="O446" s="12" t="str">
        <f>IF('Result 2005-2012'!$R446="","",IF($M$1=2005,'Result 2005-2012'!O446,IF(AND($M$1=2006,'Calculation sheet'!$AQ446="2005-2012"),'Result 2005-2012'!O446*SUM($Y$10:$AE$10)/7,IF(AND($M$1=2007,'Calculation sheet'!$AQ446="2005-2012"),'Result 2005-2012'!O446*SUM($Z$10:$AE$10)/6,IF(AND($M$1=2008,'Calculation sheet'!$AQ446="2005-2012"),'Result 2005-2012'!O446*SUM($AA$10:$AE$10)/5,IF(AND($M$1=2009,'Calculation sheet'!$AQ446="2005-2012"),'Result 2005-2012'!O446*SUM($AB$10:$AE$10)/4,IF(AND($M$1=2010,'Calculation sheet'!$AQ446="2005-2012"),'Result 2005-2012'!O446*SUM($AC$10:$AE$10)/3,IF(AND($M$1=2011,'Calculation sheet'!$AQ446="2005-2012"),'Result 2005-2012'!O446*SUM($AD$10:$AE$10)/2,IF(AND($M$1=2012,'Calculation sheet'!$AQ446="2005-2012"),'Result 2005-2012'!O446*$AE$10,IF(AND($M$1=2006,'Calculation sheet'!$AQ446="1999-2012"),'Result 2005-2012'!O446*SUM($Y$16:$AE$16)/7,IF(AND($M$1=2007,'Calculation sheet'!$AQ446="1999-2012"),'Result 2005-2012'!O446*SUM($Z$16:$AE$16)/6,IF(AND($M$1=2008,'Calculation sheet'!$AQ446="1999-2012"),'Result 2005-2012'!O446*SUM($AA$16:$AE$16)/5,IF(AND($M$1=2009,'Calculation sheet'!$AQ446="1999-2012"),'Result 2005-2012'!O446*SUM($AB$16:$AE$16)/4,IF(AND($M$1=2010,'Calculation sheet'!$AQ446="1999-2012"),'Result 2005-2012'!O446*SUM($AC$16:$AE$16)/3,IF(AND($M$1=2011,'Calculation sheet'!$AQ446="1999-2012"),'Result 2005-2012'!O446*SUM($AD$16:$AE$16)/2,IF(AND($M$1=2012,'Calculation sheet'!$AQ446="1999-2012"),'Result 2005-2012'!O446*$AE$16,""))))))))))))))))</f>
        <v/>
      </c>
      <c r="P446" s="12" t="str">
        <f>IF('Result 2005-2012'!$R446="","",IF($M$1=2005,'Result 2005-2012'!P446,IF(AND($M$1=2006,'Calculation sheet'!$AQ446="2005-2012"),'Result 2005-2012'!P446*SUM($Y$11:$AE$11)/7,IF(AND($M$1=2007,'Calculation sheet'!$AQ446="2005-2012"),'Result 2005-2012'!P446*SUM($Z$11:$AE$11)/6,IF(AND($M$1=2008,'Calculation sheet'!$AQ446="2005-2012"),'Result 2005-2012'!P446*SUM($AA$11:$AE$11)/5,IF(AND($M$1=2009,'Calculation sheet'!$AQ446="2005-2012"),'Result 2005-2012'!P446*SUM($AB$11:$AE$11)/4,IF(AND($M$1=2010,'Calculation sheet'!$AQ446="2005-2012"),'Result 2005-2012'!P446*SUM($AC$11:$AE$11)/3,IF(AND($M$1=2011,'Calculation sheet'!$AQ446="2005-2012"),'Result 2005-2012'!P446*SUM($AD$11:$AE$11)/2,IF(AND($M$1=2012,'Calculation sheet'!$AQ446="2005-2012"),'Result 2005-2012'!P446*$AE$11,IF(AND($M$1=2006,'Calculation sheet'!$AQ446="1999-2012"),'Result 2005-2012'!P446*SUM($Y$16:$AE$16)/7,IF(AND($M$1=2007,'Calculation sheet'!$AQ446="1999-2012"),'Result 2005-2012'!P446*SUM($Z$16:$AE$16)/6,IF(AND($M$1=2008,'Calculation sheet'!$AQ446="1999-2012"),'Result 2005-2012'!P446*SUM($AA$16:$AE$16)/5,IF(AND($M$1=2009,'Calculation sheet'!$AQ446="1999-2012"),'Result 2005-2012'!P446*SUM($AB$16:$AE$16)/4,IF(AND($M$1=2010,'Calculation sheet'!$AQ446="1999-2012"),'Result 2005-2012'!P446*SUM($AC$16:$AE$16)/3,IF(AND($M$1=2011,'Calculation sheet'!$AQ446="1999-2012"),'Result 2005-2012'!P446*SUM($AD$16:$AE$16)/2,IF(AND($M$1=2012,'Calculation sheet'!$AQ446="1999-2012"),'Result 2005-2012'!P446*$AE$16,""))))))))))))))))</f>
        <v/>
      </c>
      <c r="Q446" s="12" t="str">
        <f t="shared" si="21"/>
        <v/>
      </c>
      <c r="R446" s="14" t="str">
        <f t="shared" si="22"/>
        <v/>
      </c>
    </row>
    <row r="447" spans="1:18" x14ac:dyDescent="0.3">
      <c r="A447" s="4" t="str">
        <f>IF('Input data'!A462="","",'Input data'!A462)</f>
        <v/>
      </c>
      <c r="B447" s="4" t="str">
        <f>IF('Input data'!B462="","",'Input data'!B462)</f>
        <v/>
      </c>
      <c r="C447" s="4" t="str">
        <f>IF('Input data'!C462="","",'Input data'!C462)</f>
        <v/>
      </c>
      <c r="D447" s="4" t="str">
        <f>IF('Input data'!D462="","",'Input data'!D462)</f>
        <v/>
      </c>
      <c r="E447" s="4" t="str">
        <f>IF('Input data'!E462="","",'Input data'!E462)</f>
        <v/>
      </c>
      <c r="F447" s="4" t="str">
        <f>IF('Input data'!F462="","",'Input data'!F462)</f>
        <v/>
      </c>
      <c r="G447" s="4">
        <f>IF('Input data'!G462="","",'Input data'!G462)</f>
        <v>0</v>
      </c>
      <c r="H447" s="4" t="str">
        <f>IF('Input data'!H462&gt;0.5,'Input data'!H462,"")</f>
        <v/>
      </c>
      <c r="I447" s="4" t="str">
        <f>IF('Input data'!I462="","",'Input data'!I462)</f>
        <v/>
      </c>
      <c r="J447" s="12" t="str">
        <f>IF('Result 2005-2012'!$R447="","",IF($M$1=2005,'Result 2005-2012'!J447,IF(AND($M$1=2006,'Calculation sheet'!$AQ447="2005-2012"),'Result 2005-2012'!J447*SUM($Y$7:$AE$7)/7,IF(AND($M$1=2007,'Calculation sheet'!$AQ447="2005-2012"),'Result 2005-2012'!J447*SUM($Z$7:$AE$7)/6,IF(AND($M$1=2008,'Calculation sheet'!$AQ447="2005-2012"),'Result 2005-2012'!J447*SUM($AA$7:$AE$7)/5,IF(AND($M$1=2009,'Calculation sheet'!$AQ447="2005-2012"),'Result 2005-2012'!J447*SUM($AB$7:$AE$7)/4,IF(AND($M$1=2010,'Calculation sheet'!$AQ447="2005-2012"),'Result 2005-2012'!J447*SUM($AC$7:$AE$7)/3,IF(AND($M$1=2011,'Calculation sheet'!$AQ447="2005-2012"),'Result 2005-2012'!J447*SUM($AD$7:$AE$7)/2,IF(AND($M$1=2012,'Calculation sheet'!$AQ447="2005-2012"),'Result 2005-2012'!J447*$AE$7,IF(AND($M$1=2006,'Calculation sheet'!$AQ447="1999-2012"),'Result 2005-2012'!J447*SUM($Y$16:$AE$16)/7,IF(AND($M$1=2007,'Calculation sheet'!$AQ447="1999-2012"),'Result 2005-2012'!J447*SUM($Z$16:$AE$16)/6,IF(AND($M$1=2008,'Calculation sheet'!$AQ447="1999-2012"),'Result 2005-2012'!J447*SUM($AA$16:$AE$16)/5,IF(AND($M$1=2009,'Calculation sheet'!$AQ447="1999-2012"),'Result 2005-2012'!J447*SUM($AB$16:$AE$16)/4,IF(AND($M$1=2010,'Calculation sheet'!$AQ447="1999-2012"),'Result 2005-2012'!J447*SUM($AC$16:$AE$16)/3,IF(AND($M$1=2011,'Calculation sheet'!$AQ447="1999-2012"),'Result 2005-2012'!J447*SUM($AD$16:$AE$16)/2,IF(AND($M$1=2012,'Calculation sheet'!$AQ447="1999-2012"),'Result 2005-2012'!J447*$AE$16,""))))))))))))))))</f>
        <v/>
      </c>
      <c r="K447" s="12" t="str">
        <f>IF('Result 2005-2012'!$R447="","",IF($M$1=2005,'Result 2005-2012'!K447,IF(AND($M$1=2006,'Calculation sheet'!$AQ447="2005-2012"),'Result 2005-2012'!K447*SUM($Y$8:$AE$8)/7,IF(AND($M$1=2007,'Calculation sheet'!$AQ447="2005-2012"),'Result 2005-2012'!K447*SUM($Z$8:$AE$8)/6,IF(AND($M$1=2008,'Calculation sheet'!$AQ447="2005-2012"),'Result 2005-2012'!K447*SUM($AA$8:$AE$8)/5,IF(AND($M$1=2009,'Calculation sheet'!$AQ447="2005-2012"),'Result 2005-2012'!K447*SUM($AB$8:$AE$8)/4,IF(AND($M$1=2010,'Calculation sheet'!$AQ447="2005-2012"),'Result 2005-2012'!K447*SUM($AC$8:$AE$8)/3,IF(AND($M$1=2011,'Calculation sheet'!$AQ447="2005-2012"),'Result 2005-2012'!K447*SUM($AD$8:$AE$8)/2,IF(AND($M$1=2012,'Calculation sheet'!$AQ447="2005-2012"),'Result 2005-2012'!K447*$AE$8,IF(AND($M$1=2006,'Calculation sheet'!$AQ447="1999-2012"),'Result 2005-2012'!K447*SUM($Y$17:$AE$17)/7,IF(AND($M$1=2007,'Calculation sheet'!$AQ447="1999-2012"),'Result 2005-2012'!K447*SUM($Z$17:$AE$17)/6,IF(AND($M$1=2008,'Calculation sheet'!$AQ447="1999-2012"),'Result 2005-2012'!K447*SUM($AA$17:$AE$17)/5,IF(AND($M$1=2009,'Calculation sheet'!$AQ447="1999-2012"),'Result 2005-2012'!K447*SUM($AB$17:$AE$17)/4,IF(AND($M$1=2010,'Calculation sheet'!$AQ447="1999-2012"),'Result 2005-2012'!K447*SUM($AC$17:$AE$17)/3,IF(AND($M$1=2011,'Calculation sheet'!$AQ447="1999-2012"),'Result 2005-2012'!K447*SUM($AD$17:$AE$17)/2,IF(AND($M$1=2012,'Calculation sheet'!$AQ447="1999-2012"),'Result 2005-2012'!K447*$AE$17,""))))))))))))))))</f>
        <v/>
      </c>
      <c r="L447" s="12" t="str">
        <f>IF('Result 2005-2012'!$R447="","",IF($M$1=2005,'Result 2005-2012'!L447,IF(AND($M$1=2006,'Calculation sheet'!$AQ447="2005-2012"),'Result 2005-2012'!L447*SUM($Y$9:$AE$9)/7,IF(AND($M$1=2007,'Calculation sheet'!$AQ447="2005-2012"),'Result 2005-2012'!L447*SUM($Z$9:$AE$9)/6,IF(AND($M$1=2008,'Calculation sheet'!$AQ447="2005-2012"),'Result 2005-2012'!L447*SUM($AA$9:$AE$9)/5,IF(AND($M$1=2009,'Calculation sheet'!$AQ447="2005-2012"),'Result 2005-2012'!L447*SUM($AB$9:$AE$9)/4,IF(AND($M$1=2010,'Calculation sheet'!$AQ447="2005-2012"),'Result 2005-2012'!L447*SUM($AC$9:$AE$9)/3,IF(AND($M$1=2011,'Calculation sheet'!$AQ447="2005-2012"),'Result 2005-2012'!L447*SUM($AD$9:$AE$9)/2,IF(AND($M$1=2012,'Calculation sheet'!$AQ447="2005-2012"),'Result 2005-2012'!L447*$AE$9,IF(AND($M$1=2006,'Calculation sheet'!$AQ447="1999-2012"),'Result 2005-2012'!L447*SUM($Y$18:$AE$18)/7,IF(AND($M$1=2007,'Calculation sheet'!$AQ447="1999-2012"),'Result 2005-2012'!L447*SUM($Z$18:$AE$18)/6,IF(AND($M$1=2008,'Calculation sheet'!$AQ447="1999-2012"),'Result 2005-2012'!L447*SUM($AA$18:$AE$18)/5,IF(AND($M$1=2009,'Calculation sheet'!$AQ447="1999-2012"),'Result 2005-2012'!L447*SUM($AB$18:$AE$18)/4,IF(AND($M$1=2010,'Calculation sheet'!$AQ447="1999-2012"),'Result 2005-2012'!L447*SUM($AC$18:$AE$18)/3,IF(AND($M$1=2011,'Calculation sheet'!$AQ447="1999-2012"),'Result 2005-2012'!L447*SUM($AD$18:$AE$18)/2,IF(AND($M$1=2012,'Calculation sheet'!$AQ447="1999-2012"),'Result 2005-2012'!L447*$AE$18,""))))))))))))))))</f>
        <v/>
      </c>
      <c r="M447" s="12" t="str">
        <f t="shared" si="20"/>
        <v/>
      </c>
      <c r="N447" s="12" t="str">
        <f>IF('Result 2005-2012'!$R447="","",IF($M$1=2005,'Result 2005-2012'!N447,IF(AND($M$1=2006,'Calculation sheet'!$AQ447="2005-2012"),'Result 2005-2012'!N447*SUM($Y$10:$AE$10)/7,IF(AND($M$1=2007,'Calculation sheet'!$AQ447="2005-2012"),'Result 2005-2012'!N447*SUM($Z$10:$AE$10)/6,IF(AND($M$1=2008,'Calculation sheet'!$AQ447="2005-2012"),'Result 2005-2012'!N447*SUM($AA$10:$AE$10)/5,IF(AND($M$1=2009,'Calculation sheet'!$AQ447="2005-2012"),'Result 2005-2012'!N447*SUM($AB$10:$AE$10)/4,IF(AND($M$1=2010,'Calculation sheet'!$AQ447="2005-2012"),'Result 2005-2012'!N447*SUM($AC$10:$AE$10)/3,IF(AND($M$1=2011,'Calculation sheet'!$AQ447="2005-2012"),'Result 2005-2012'!N447*SUM($AD$10:$AE$10)/2,IF(AND($M$1=2012,'Calculation sheet'!$AQ447="2005-2012"),'Result 2005-2012'!N447*$AE$10,IF(AND($M$1=2006,'Calculation sheet'!$AQ447="1999-2012"),'Result 2005-2012'!N447*SUM($Y$16:$AE$16)/7,IF(AND($M$1=2007,'Calculation sheet'!$AQ447="1999-2012"),'Result 2005-2012'!N447*SUM($Z$16:$AE$16)/6,IF(AND($M$1=2008,'Calculation sheet'!$AQ447="1999-2012"),'Result 2005-2012'!N447*SUM($AA$16:$AE$16)/5,IF(AND($M$1=2009,'Calculation sheet'!$AQ447="1999-2012"),'Result 2005-2012'!N447*SUM($AB$16:$AE$16)/4,IF(AND($M$1=2010,'Calculation sheet'!$AQ447="1999-2012"),'Result 2005-2012'!N447*SUM($AC$16:$AE$16)/3,IF(AND($M$1=2011,'Calculation sheet'!$AQ447="1999-2012"),'Result 2005-2012'!N447*SUM($AD$16:$AE$16)/2,IF(AND($M$1=2012,'Calculation sheet'!$AQ447="1999-2012"),'Result 2005-2012'!N447*$AE$16,""))))))))))))))))</f>
        <v/>
      </c>
      <c r="O447" s="12" t="str">
        <f>IF('Result 2005-2012'!$R447="","",IF($M$1=2005,'Result 2005-2012'!O447,IF(AND($M$1=2006,'Calculation sheet'!$AQ447="2005-2012"),'Result 2005-2012'!O447*SUM($Y$10:$AE$10)/7,IF(AND($M$1=2007,'Calculation sheet'!$AQ447="2005-2012"),'Result 2005-2012'!O447*SUM($Z$10:$AE$10)/6,IF(AND($M$1=2008,'Calculation sheet'!$AQ447="2005-2012"),'Result 2005-2012'!O447*SUM($AA$10:$AE$10)/5,IF(AND($M$1=2009,'Calculation sheet'!$AQ447="2005-2012"),'Result 2005-2012'!O447*SUM($AB$10:$AE$10)/4,IF(AND($M$1=2010,'Calculation sheet'!$AQ447="2005-2012"),'Result 2005-2012'!O447*SUM($AC$10:$AE$10)/3,IF(AND($M$1=2011,'Calculation sheet'!$AQ447="2005-2012"),'Result 2005-2012'!O447*SUM($AD$10:$AE$10)/2,IF(AND($M$1=2012,'Calculation sheet'!$AQ447="2005-2012"),'Result 2005-2012'!O447*$AE$10,IF(AND($M$1=2006,'Calculation sheet'!$AQ447="1999-2012"),'Result 2005-2012'!O447*SUM($Y$16:$AE$16)/7,IF(AND($M$1=2007,'Calculation sheet'!$AQ447="1999-2012"),'Result 2005-2012'!O447*SUM($Z$16:$AE$16)/6,IF(AND($M$1=2008,'Calculation sheet'!$AQ447="1999-2012"),'Result 2005-2012'!O447*SUM($AA$16:$AE$16)/5,IF(AND($M$1=2009,'Calculation sheet'!$AQ447="1999-2012"),'Result 2005-2012'!O447*SUM($AB$16:$AE$16)/4,IF(AND($M$1=2010,'Calculation sheet'!$AQ447="1999-2012"),'Result 2005-2012'!O447*SUM($AC$16:$AE$16)/3,IF(AND($M$1=2011,'Calculation sheet'!$AQ447="1999-2012"),'Result 2005-2012'!O447*SUM($AD$16:$AE$16)/2,IF(AND($M$1=2012,'Calculation sheet'!$AQ447="1999-2012"),'Result 2005-2012'!O447*$AE$16,""))))))))))))))))</f>
        <v/>
      </c>
      <c r="P447" s="12" t="str">
        <f>IF('Result 2005-2012'!$R447="","",IF($M$1=2005,'Result 2005-2012'!P447,IF(AND($M$1=2006,'Calculation sheet'!$AQ447="2005-2012"),'Result 2005-2012'!P447*SUM($Y$11:$AE$11)/7,IF(AND($M$1=2007,'Calculation sheet'!$AQ447="2005-2012"),'Result 2005-2012'!P447*SUM($Z$11:$AE$11)/6,IF(AND($M$1=2008,'Calculation sheet'!$AQ447="2005-2012"),'Result 2005-2012'!P447*SUM($AA$11:$AE$11)/5,IF(AND($M$1=2009,'Calculation sheet'!$AQ447="2005-2012"),'Result 2005-2012'!P447*SUM($AB$11:$AE$11)/4,IF(AND($M$1=2010,'Calculation sheet'!$AQ447="2005-2012"),'Result 2005-2012'!P447*SUM($AC$11:$AE$11)/3,IF(AND($M$1=2011,'Calculation sheet'!$AQ447="2005-2012"),'Result 2005-2012'!P447*SUM($AD$11:$AE$11)/2,IF(AND($M$1=2012,'Calculation sheet'!$AQ447="2005-2012"),'Result 2005-2012'!P447*$AE$11,IF(AND($M$1=2006,'Calculation sheet'!$AQ447="1999-2012"),'Result 2005-2012'!P447*SUM($Y$16:$AE$16)/7,IF(AND($M$1=2007,'Calculation sheet'!$AQ447="1999-2012"),'Result 2005-2012'!P447*SUM($Z$16:$AE$16)/6,IF(AND($M$1=2008,'Calculation sheet'!$AQ447="1999-2012"),'Result 2005-2012'!P447*SUM($AA$16:$AE$16)/5,IF(AND($M$1=2009,'Calculation sheet'!$AQ447="1999-2012"),'Result 2005-2012'!P447*SUM($AB$16:$AE$16)/4,IF(AND($M$1=2010,'Calculation sheet'!$AQ447="1999-2012"),'Result 2005-2012'!P447*SUM($AC$16:$AE$16)/3,IF(AND($M$1=2011,'Calculation sheet'!$AQ447="1999-2012"),'Result 2005-2012'!P447*SUM($AD$16:$AE$16)/2,IF(AND($M$1=2012,'Calculation sheet'!$AQ447="1999-2012"),'Result 2005-2012'!P447*$AE$16,""))))))))))))))))</f>
        <v/>
      </c>
      <c r="Q447" s="12" t="str">
        <f t="shared" si="21"/>
        <v/>
      </c>
      <c r="R447" s="14" t="str">
        <f t="shared" si="22"/>
        <v/>
      </c>
    </row>
    <row r="448" spans="1:18" x14ac:dyDescent="0.3">
      <c r="A448" s="4" t="str">
        <f>IF('Input data'!A463="","",'Input data'!A463)</f>
        <v/>
      </c>
      <c r="B448" s="4" t="str">
        <f>IF('Input data'!B463="","",'Input data'!B463)</f>
        <v/>
      </c>
      <c r="C448" s="4" t="str">
        <f>IF('Input data'!C463="","",'Input data'!C463)</f>
        <v/>
      </c>
      <c r="D448" s="4" t="str">
        <f>IF('Input data'!D463="","",'Input data'!D463)</f>
        <v/>
      </c>
      <c r="E448" s="4" t="str">
        <f>IF('Input data'!E463="","",'Input data'!E463)</f>
        <v/>
      </c>
      <c r="F448" s="4" t="str">
        <f>IF('Input data'!F463="","",'Input data'!F463)</f>
        <v/>
      </c>
      <c r="G448" s="4">
        <f>IF('Input data'!G463="","",'Input data'!G463)</f>
        <v>0</v>
      </c>
      <c r="H448" s="4" t="str">
        <f>IF('Input data'!H463&gt;0.5,'Input data'!H463,"")</f>
        <v/>
      </c>
      <c r="I448" s="4" t="str">
        <f>IF('Input data'!I463="","",'Input data'!I463)</f>
        <v/>
      </c>
      <c r="J448" s="12" t="str">
        <f>IF('Result 2005-2012'!$R448="","",IF($M$1=2005,'Result 2005-2012'!J448,IF(AND($M$1=2006,'Calculation sheet'!$AQ448="2005-2012"),'Result 2005-2012'!J448*SUM($Y$7:$AE$7)/7,IF(AND($M$1=2007,'Calculation sheet'!$AQ448="2005-2012"),'Result 2005-2012'!J448*SUM($Z$7:$AE$7)/6,IF(AND($M$1=2008,'Calculation sheet'!$AQ448="2005-2012"),'Result 2005-2012'!J448*SUM($AA$7:$AE$7)/5,IF(AND($M$1=2009,'Calculation sheet'!$AQ448="2005-2012"),'Result 2005-2012'!J448*SUM($AB$7:$AE$7)/4,IF(AND($M$1=2010,'Calculation sheet'!$AQ448="2005-2012"),'Result 2005-2012'!J448*SUM($AC$7:$AE$7)/3,IF(AND($M$1=2011,'Calculation sheet'!$AQ448="2005-2012"),'Result 2005-2012'!J448*SUM($AD$7:$AE$7)/2,IF(AND($M$1=2012,'Calculation sheet'!$AQ448="2005-2012"),'Result 2005-2012'!J448*$AE$7,IF(AND($M$1=2006,'Calculation sheet'!$AQ448="1999-2012"),'Result 2005-2012'!J448*SUM($Y$16:$AE$16)/7,IF(AND($M$1=2007,'Calculation sheet'!$AQ448="1999-2012"),'Result 2005-2012'!J448*SUM($Z$16:$AE$16)/6,IF(AND($M$1=2008,'Calculation sheet'!$AQ448="1999-2012"),'Result 2005-2012'!J448*SUM($AA$16:$AE$16)/5,IF(AND($M$1=2009,'Calculation sheet'!$AQ448="1999-2012"),'Result 2005-2012'!J448*SUM($AB$16:$AE$16)/4,IF(AND($M$1=2010,'Calculation sheet'!$AQ448="1999-2012"),'Result 2005-2012'!J448*SUM($AC$16:$AE$16)/3,IF(AND($M$1=2011,'Calculation sheet'!$AQ448="1999-2012"),'Result 2005-2012'!J448*SUM($AD$16:$AE$16)/2,IF(AND($M$1=2012,'Calculation sheet'!$AQ448="1999-2012"),'Result 2005-2012'!J448*$AE$16,""))))))))))))))))</f>
        <v/>
      </c>
      <c r="K448" s="12" t="str">
        <f>IF('Result 2005-2012'!$R448="","",IF($M$1=2005,'Result 2005-2012'!K448,IF(AND($M$1=2006,'Calculation sheet'!$AQ448="2005-2012"),'Result 2005-2012'!K448*SUM($Y$8:$AE$8)/7,IF(AND($M$1=2007,'Calculation sheet'!$AQ448="2005-2012"),'Result 2005-2012'!K448*SUM($Z$8:$AE$8)/6,IF(AND($M$1=2008,'Calculation sheet'!$AQ448="2005-2012"),'Result 2005-2012'!K448*SUM($AA$8:$AE$8)/5,IF(AND($M$1=2009,'Calculation sheet'!$AQ448="2005-2012"),'Result 2005-2012'!K448*SUM($AB$8:$AE$8)/4,IF(AND($M$1=2010,'Calculation sheet'!$AQ448="2005-2012"),'Result 2005-2012'!K448*SUM($AC$8:$AE$8)/3,IF(AND($M$1=2011,'Calculation sheet'!$AQ448="2005-2012"),'Result 2005-2012'!K448*SUM($AD$8:$AE$8)/2,IF(AND($M$1=2012,'Calculation sheet'!$AQ448="2005-2012"),'Result 2005-2012'!K448*$AE$8,IF(AND($M$1=2006,'Calculation sheet'!$AQ448="1999-2012"),'Result 2005-2012'!K448*SUM($Y$17:$AE$17)/7,IF(AND($M$1=2007,'Calculation sheet'!$AQ448="1999-2012"),'Result 2005-2012'!K448*SUM($Z$17:$AE$17)/6,IF(AND($M$1=2008,'Calculation sheet'!$AQ448="1999-2012"),'Result 2005-2012'!K448*SUM($AA$17:$AE$17)/5,IF(AND($M$1=2009,'Calculation sheet'!$AQ448="1999-2012"),'Result 2005-2012'!K448*SUM($AB$17:$AE$17)/4,IF(AND($M$1=2010,'Calculation sheet'!$AQ448="1999-2012"),'Result 2005-2012'!K448*SUM($AC$17:$AE$17)/3,IF(AND($M$1=2011,'Calculation sheet'!$AQ448="1999-2012"),'Result 2005-2012'!K448*SUM($AD$17:$AE$17)/2,IF(AND($M$1=2012,'Calculation sheet'!$AQ448="1999-2012"),'Result 2005-2012'!K448*$AE$17,""))))))))))))))))</f>
        <v/>
      </c>
      <c r="L448" s="12" t="str">
        <f>IF('Result 2005-2012'!$R448="","",IF($M$1=2005,'Result 2005-2012'!L448,IF(AND($M$1=2006,'Calculation sheet'!$AQ448="2005-2012"),'Result 2005-2012'!L448*SUM($Y$9:$AE$9)/7,IF(AND($M$1=2007,'Calculation sheet'!$AQ448="2005-2012"),'Result 2005-2012'!L448*SUM($Z$9:$AE$9)/6,IF(AND($M$1=2008,'Calculation sheet'!$AQ448="2005-2012"),'Result 2005-2012'!L448*SUM($AA$9:$AE$9)/5,IF(AND($M$1=2009,'Calculation sheet'!$AQ448="2005-2012"),'Result 2005-2012'!L448*SUM($AB$9:$AE$9)/4,IF(AND($M$1=2010,'Calculation sheet'!$AQ448="2005-2012"),'Result 2005-2012'!L448*SUM($AC$9:$AE$9)/3,IF(AND($M$1=2011,'Calculation sheet'!$AQ448="2005-2012"),'Result 2005-2012'!L448*SUM($AD$9:$AE$9)/2,IF(AND($M$1=2012,'Calculation sheet'!$AQ448="2005-2012"),'Result 2005-2012'!L448*$AE$9,IF(AND($M$1=2006,'Calculation sheet'!$AQ448="1999-2012"),'Result 2005-2012'!L448*SUM($Y$18:$AE$18)/7,IF(AND($M$1=2007,'Calculation sheet'!$AQ448="1999-2012"),'Result 2005-2012'!L448*SUM($Z$18:$AE$18)/6,IF(AND($M$1=2008,'Calculation sheet'!$AQ448="1999-2012"),'Result 2005-2012'!L448*SUM($AA$18:$AE$18)/5,IF(AND($M$1=2009,'Calculation sheet'!$AQ448="1999-2012"),'Result 2005-2012'!L448*SUM($AB$18:$AE$18)/4,IF(AND($M$1=2010,'Calculation sheet'!$AQ448="1999-2012"),'Result 2005-2012'!L448*SUM($AC$18:$AE$18)/3,IF(AND($M$1=2011,'Calculation sheet'!$AQ448="1999-2012"),'Result 2005-2012'!L448*SUM($AD$18:$AE$18)/2,IF(AND($M$1=2012,'Calculation sheet'!$AQ448="1999-2012"),'Result 2005-2012'!L448*$AE$18,""))))))))))))))))</f>
        <v/>
      </c>
      <c r="M448" s="12" t="str">
        <f t="shared" si="20"/>
        <v/>
      </c>
      <c r="N448" s="12" t="str">
        <f>IF('Result 2005-2012'!$R448="","",IF($M$1=2005,'Result 2005-2012'!N448,IF(AND($M$1=2006,'Calculation sheet'!$AQ448="2005-2012"),'Result 2005-2012'!N448*SUM($Y$10:$AE$10)/7,IF(AND($M$1=2007,'Calculation sheet'!$AQ448="2005-2012"),'Result 2005-2012'!N448*SUM($Z$10:$AE$10)/6,IF(AND($M$1=2008,'Calculation sheet'!$AQ448="2005-2012"),'Result 2005-2012'!N448*SUM($AA$10:$AE$10)/5,IF(AND($M$1=2009,'Calculation sheet'!$AQ448="2005-2012"),'Result 2005-2012'!N448*SUM($AB$10:$AE$10)/4,IF(AND($M$1=2010,'Calculation sheet'!$AQ448="2005-2012"),'Result 2005-2012'!N448*SUM($AC$10:$AE$10)/3,IF(AND($M$1=2011,'Calculation sheet'!$AQ448="2005-2012"),'Result 2005-2012'!N448*SUM($AD$10:$AE$10)/2,IF(AND($M$1=2012,'Calculation sheet'!$AQ448="2005-2012"),'Result 2005-2012'!N448*$AE$10,IF(AND($M$1=2006,'Calculation sheet'!$AQ448="1999-2012"),'Result 2005-2012'!N448*SUM($Y$16:$AE$16)/7,IF(AND($M$1=2007,'Calculation sheet'!$AQ448="1999-2012"),'Result 2005-2012'!N448*SUM($Z$16:$AE$16)/6,IF(AND($M$1=2008,'Calculation sheet'!$AQ448="1999-2012"),'Result 2005-2012'!N448*SUM($AA$16:$AE$16)/5,IF(AND($M$1=2009,'Calculation sheet'!$AQ448="1999-2012"),'Result 2005-2012'!N448*SUM($AB$16:$AE$16)/4,IF(AND($M$1=2010,'Calculation sheet'!$AQ448="1999-2012"),'Result 2005-2012'!N448*SUM($AC$16:$AE$16)/3,IF(AND($M$1=2011,'Calculation sheet'!$AQ448="1999-2012"),'Result 2005-2012'!N448*SUM($AD$16:$AE$16)/2,IF(AND($M$1=2012,'Calculation sheet'!$AQ448="1999-2012"),'Result 2005-2012'!N448*$AE$16,""))))))))))))))))</f>
        <v/>
      </c>
      <c r="O448" s="12" t="str">
        <f>IF('Result 2005-2012'!$R448="","",IF($M$1=2005,'Result 2005-2012'!O448,IF(AND($M$1=2006,'Calculation sheet'!$AQ448="2005-2012"),'Result 2005-2012'!O448*SUM($Y$10:$AE$10)/7,IF(AND($M$1=2007,'Calculation sheet'!$AQ448="2005-2012"),'Result 2005-2012'!O448*SUM($Z$10:$AE$10)/6,IF(AND($M$1=2008,'Calculation sheet'!$AQ448="2005-2012"),'Result 2005-2012'!O448*SUM($AA$10:$AE$10)/5,IF(AND($M$1=2009,'Calculation sheet'!$AQ448="2005-2012"),'Result 2005-2012'!O448*SUM($AB$10:$AE$10)/4,IF(AND($M$1=2010,'Calculation sheet'!$AQ448="2005-2012"),'Result 2005-2012'!O448*SUM($AC$10:$AE$10)/3,IF(AND($M$1=2011,'Calculation sheet'!$AQ448="2005-2012"),'Result 2005-2012'!O448*SUM($AD$10:$AE$10)/2,IF(AND($M$1=2012,'Calculation sheet'!$AQ448="2005-2012"),'Result 2005-2012'!O448*$AE$10,IF(AND($M$1=2006,'Calculation sheet'!$AQ448="1999-2012"),'Result 2005-2012'!O448*SUM($Y$16:$AE$16)/7,IF(AND($M$1=2007,'Calculation sheet'!$AQ448="1999-2012"),'Result 2005-2012'!O448*SUM($Z$16:$AE$16)/6,IF(AND($M$1=2008,'Calculation sheet'!$AQ448="1999-2012"),'Result 2005-2012'!O448*SUM($AA$16:$AE$16)/5,IF(AND($M$1=2009,'Calculation sheet'!$AQ448="1999-2012"),'Result 2005-2012'!O448*SUM($AB$16:$AE$16)/4,IF(AND($M$1=2010,'Calculation sheet'!$AQ448="1999-2012"),'Result 2005-2012'!O448*SUM($AC$16:$AE$16)/3,IF(AND($M$1=2011,'Calculation sheet'!$AQ448="1999-2012"),'Result 2005-2012'!O448*SUM($AD$16:$AE$16)/2,IF(AND($M$1=2012,'Calculation sheet'!$AQ448="1999-2012"),'Result 2005-2012'!O448*$AE$16,""))))))))))))))))</f>
        <v/>
      </c>
      <c r="P448" s="12" t="str">
        <f>IF('Result 2005-2012'!$R448="","",IF($M$1=2005,'Result 2005-2012'!P448,IF(AND($M$1=2006,'Calculation sheet'!$AQ448="2005-2012"),'Result 2005-2012'!P448*SUM($Y$11:$AE$11)/7,IF(AND($M$1=2007,'Calculation sheet'!$AQ448="2005-2012"),'Result 2005-2012'!P448*SUM($Z$11:$AE$11)/6,IF(AND($M$1=2008,'Calculation sheet'!$AQ448="2005-2012"),'Result 2005-2012'!P448*SUM($AA$11:$AE$11)/5,IF(AND($M$1=2009,'Calculation sheet'!$AQ448="2005-2012"),'Result 2005-2012'!P448*SUM($AB$11:$AE$11)/4,IF(AND($M$1=2010,'Calculation sheet'!$AQ448="2005-2012"),'Result 2005-2012'!P448*SUM($AC$11:$AE$11)/3,IF(AND($M$1=2011,'Calculation sheet'!$AQ448="2005-2012"),'Result 2005-2012'!P448*SUM($AD$11:$AE$11)/2,IF(AND($M$1=2012,'Calculation sheet'!$AQ448="2005-2012"),'Result 2005-2012'!P448*$AE$11,IF(AND($M$1=2006,'Calculation sheet'!$AQ448="1999-2012"),'Result 2005-2012'!P448*SUM($Y$16:$AE$16)/7,IF(AND($M$1=2007,'Calculation sheet'!$AQ448="1999-2012"),'Result 2005-2012'!P448*SUM($Z$16:$AE$16)/6,IF(AND($M$1=2008,'Calculation sheet'!$AQ448="1999-2012"),'Result 2005-2012'!P448*SUM($AA$16:$AE$16)/5,IF(AND($M$1=2009,'Calculation sheet'!$AQ448="1999-2012"),'Result 2005-2012'!P448*SUM($AB$16:$AE$16)/4,IF(AND($M$1=2010,'Calculation sheet'!$AQ448="1999-2012"),'Result 2005-2012'!P448*SUM($AC$16:$AE$16)/3,IF(AND($M$1=2011,'Calculation sheet'!$AQ448="1999-2012"),'Result 2005-2012'!P448*SUM($AD$16:$AE$16)/2,IF(AND($M$1=2012,'Calculation sheet'!$AQ448="1999-2012"),'Result 2005-2012'!P448*$AE$16,""))))))))))))))))</f>
        <v/>
      </c>
      <c r="Q448" s="12" t="str">
        <f t="shared" si="21"/>
        <v/>
      </c>
      <c r="R448" s="14" t="str">
        <f t="shared" si="22"/>
        <v/>
      </c>
    </row>
    <row r="449" spans="1:18" x14ac:dyDescent="0.3">
      <c r="A449" s="4" t="str">
        <f>IF('Input data'!A464="","",'Input data'!A464)</f>
        <v/>
      </c>
      <c r="B449" s="4" t="str">
        <f>IF('Input data'!B464="","",'Input data'!B464)</f>
        <v/>
      </c>
      <c r="C449" s="4" t="str">
        <f>IF('Input data'!C464="","",'Input data'!C464)</f>
        <v/>
      </c>
      <c r="D449" s="4" t="str">
        <f>IF('Input data'!D464="","",'Input data'!D464)</f>
        <v/>
      </c>
      <c r="E449" s="4" t="str">
        <f>IF('Input data'!E464="","",'Input data'!E464)</f>
        <v/>
      </c>
      <c r="F449" s="4" t="str">
        <f>IF('Input data'!F464="","",'Input data'!F464)</f>
        <v/>
      </c>
      <c r="G449" s="4">
        <f>IF('Input data'!G464="","",'Input data'!G464)</f>
        <v>0</v>
      </c>
      <c r="H449" s="4" t="str">
        <f>IF('Input data'!H464&gt;0.5,'Input data'!H464,"")</f>
        <v/>
      </c>
      <c r="I449" s="4" t="str">
        <f>IF('Input data'!I464="","",'Input data'!I464)</f>
        <v/>
      </c>
      <c r="J449" s="12" t="str">
        <f>IF('Result 2005-2012'!$R449="","",IF($M$1=2005,'Result 2005-2012'!J449,IF(AND($M$1=2006,'Calculation sheet'!$AQ449="2005-2012"),'Result 2005-2012'!J449*SUM($Y$7:$AE$7)/7,IF(AND($M$1=2007,'Calculation sheet'!$AQ449="2005-2012"),'Result 2005-2012'!J449*SUM($Z$7:$AE$7)/6,IF(AND($M$1=2008,'Calculation sheet'!$AQ449="2005-2012"),'Result 2005-2012'!J449*SUM($AA$7:$AE$7)/5,IF(AND($M$1=2009,'Calculation sheet'!$AQ449="2005-2012"),'Result 2005-2012'!J449*SUM($AB$7:$AE$7)/4,IF(AND($M$1=2010,'Calculation sheet'!$AQ449="2005-2012"),'Result 2005-2012'!J449*SUM($AC$7:$AE$7)/3,IF(AND($M$1=2011,'Calculation sheet'!$AQ449="2005-2012"),'Result 2005-2012'!J449*SUM($AD$7:$AE$7)/2,IF(AND($M$1=2012,'Calculation sheet'!$AQ449="2005-2012"),'Result 2005-2012'!J449*$AE$7,IF(AND($M$1=2006,'Calculation sheet'!$AQ449="1999-2012"),'Result 2005-2012'!J449*SUM($Y$16:$AE$16)/7,IF(AND($M$1=2007,'Calculation sheet'!$AQ449="1999-2012"),'Result 2005-2012'!J449*SUM($Z$16:$AE$16)/6,IF(AND($M$1=2008,'Calculation sheet'!$AQ449="1999-2012"),'Result 2005-2012'!J449*SUM($AA$16:$AE$16)/5,IF(AND($M$1=2009,'Calculation sheet'!$AQ449="1999-2012"),'Result 2005-2012'!J449*SUM($AB$16:$AE$16)/4,IF(AND($M$1=2010,'Calculation sheet'!$AQ449="1999-2012"),'Result 2005-2012'!J449*SUM($AC$16:$AE$16)/3,IF(AND($M$1=2011,'Calculation sheet'!$AQ449="1999-2012"),'Result 2005-2012'!J449*SUM($AD$16:$AE$16)/2,IF(AND($M$1=2012,'Calculation sheet'!$AQ449="1999-2012"),'Result 2005-2012'!J449*$AE$16,""))))))))))))))))</f>
        <v/>
      </c>
      <c r="K449" s="12" t="str">
        <f>IF('Result 2005-2012'!$R449="","",IF($M$1=2005,'Result 2005-2012'!K449,IF(AND($M$1=2006,'Calculation sheet'!$AQ449="2005-2012"),'Result 2005-2012'!K449*SUM($Y$8:$AE$8)/7,IF(AND($M$1=2007,'Calculation sheet'!$AQ449="2005-2012"),'Result 2005-2012'!K449*SUM($Z$8:$AE$8)/6,IF(AND($M$1=2008,'Calculation sheet'!$AQ449="2005-2012"),'Result 2005-2012'!K449*SUM($AA$8:$AE$8)/5,IF(AND($M$1=2009,'Calculation sheet'!$AQ449="2005-2012"),'Result 2005-2012'!K449*SUM($AB$8:$AE$8)/4,IF(AND($M$1=2010,'Calculation sheet'!$AQ449="2005-2012"),'Result 2005-2012'!K449*SUM($AC$8:$AE$8)/3,IF(AND($M$1=2011,'Calculation sheet'!$AQ449="2005-2012"),'Result 2005-2012'!K449*SUM($AD$8:$AE$8)/2,IF(AND($M$1=2012,'Calculation sheet'!$AQ449="2005-2012"),'Result 2005-2012'!K449*$AE$8,IF(AND($M$1=2006,'Calculation sheet'!$AQ449="1999-2012"),'Result 2005-2012'!K449*SUM($Y$17:$AE$17)/7,IF(AND($M$1=2007,'Calculation sheet'!$AQ449="1999-2012"),'Result 2005-2012'!K449*SUM($Z$17:$AE$17)/6,IF(AND($M$1=2008,'Calculation sheet'!$AQ449="1999-2012"),'Result 2005-2012'!K449*SUM($AA$17:$AE$17)/5,IF(AND($M$1=2009,'Calculation sheet'!$AQ449="1999-2012"),'Result 2005-2012'!K449*SUM($AB$17:$AE$17)/4,IF(AND($M$1=2010,'Calculation sheet'!$AQ449="1999-2012"),'Result 2005-2012'!K449*SUM($AC$17:$AE$17)/3,IF(AND($M$1=2011,'Calculation sheet'!$AQ449="1999-2012"),'Result 2005-2012'!K449*SUM($AD$17:$AE$17)/2,IF(AND($M$1=2012,'Calculation sheet'!$AQ449="1999-2012"),'Result 2005-2012'!K449*$AE$17,""))))))))))))))))</f>
        <v/>
      </c>
      <c r="L449" s="12" t="str">
        <f>IF('Result 2005-2012'!$R449="","",IF($M$1=2005,'Result 2005-2012'!L449,IF(AND($M$1=2006,'Calculation sheet'!$AQ449="2005-2012"),'Result 2005-2012'!L449*SUM($Y$9:$AE$9)/7,IF(AND($M$1=2007,'Calculation sheet'!$AQ449="2005-2012"),'Result 2005-2012'!L449*SUM($Z$9:$AE$9)/6,IF(AND($M$1=2008,'Calculation sheet'!$AQ449="2005-2012"),'Result 2005-2012'!L449*SUM($AA$9:$AE$9)/5,IF(AND($M$1=2009,'Calculation sheet'!$AQ449="2005-2012"),'Result 2005-2012'!L449*SUM($AB$9:$AE$9)/4,IF(AND($M$1=2010,'Calculation sheet'!$AQ449="2005-2012"),'Result 2005-2012'!L449*SUM($AC$9:$AE$9)/3,IF(AND($M$1=2011,'Calculation sheet'!$AQ449="2005-2012"),'Result 2005-2012'!L449*SUM($AD$9:$AE$9)/2,IF(AND($M$1=2012,'Calculation sheet'!$AQ449="2005-2012"),'Result 2005-2012'!L449*$AE$9,IF(AND($M$1=2006,'Calculation sheet'!$AQ449="1999-2012"),'Result 2005-2012'!L449*SUM($Y$18:$AE$18)/7,IF(AND($M$1=2007,'Calculation sheet'!$AQ449="1999-2012"),'Result 2005-2012'!L449*SUM($Z$18:$AE$18)/6,IF(AND($M$1=2008,'Calculation sheet'!$AQ449="1999-2012"),'Result 2005-2012'!L449*SUM($AA$18:$AE$18)/5,IF(AND($M$1=2009,'Calculation sheet'!$AQ449="1999-2012"),'Result 2005-2012'!L449*SUM($AB$18:$AE$18)/4,IF(AND($M$1=2010,'Calculation sheet'!$AQ449="1999-2012"),'Result 2005-2012'!L449*SUM($AC$18:$AE$18)/3,IF(AND($M$1=2011,'Calculation sheet'!$AQ449="1999-2012"),'Result 2005-2012'!L449*SUM($AD$18:$AE$18)/2,IF(AND($M$1=2012,'Calculation sheet'!$AQ449="1999-2012"),'Result 2005-2012'!L449*$AE$18,""))))))))))))))))</f>
        <v/>
      </c>
      <c r="M449" s="12" t="str">
        <f t="shared" si="20"/>
        <v/>
      </c>
      <c r="N449" s="12" t="str">
        <f>IF('Result 2005-2012'!$R449="","",IF($M$1=2005,'Result 2005-2012'!N449,IF(AND($M$1=2006,'Calculation sheet'!$AQ449="2005-2012"),'Result 2005-2012'!N449*SUM($Y$10:$AE$10)/7,IF(AND($M$1=2007,'Calculation sheet'!$AQ449="2005-2012"),'Result 2005-2012'!N449*SUM($Z$10:$AE$10)/6,IF(AND($M$1=2008,'Calculation sheet'!$AQ449="2005-2012"),'Result 2005-2012'!N449*SUM($AA$10:$AE$10)/5,IF(AND($M$1=2009,'Calculation sheet'!$AQ449="2005-2012"),'Result 2005-2012'!N449*SUM($AB$10:$AE$10)/4,IF(AND($M$1=2010,'Calculation sheet'!$AQ449="2005-2012"),'Result 2005-2012'!N449*SUM($AC$10:$AE$10)/3,IF(AND($M$1=2011,'Calculation sheet'!$AQ449="2005-2012"),'Result 2005-2012'!N449*SUM($AD$10:$AE$10)/2,IF(AND($M$1=2012,'Calculation sheet'!$AQ449="2005-2012"),'Result 2005-2012'!N449*$AE$10,IF(AND($M$1=2006,'Calculation sheet'!$AQ449="1999-2012"),'Result 2005-2012'!N449*SUM($Y$16:$AE$16)/7,IF(AND($M$1=2007,'Calculation sheet'!$AQ449="1999-2012"),'Result 2005-2012'!N449*SUM($Z$16:$AE$16)/6,IF(AND($M$1=2008,'Calculation sheet'!$AQ449="1999-2012"),'Result 2005-2012'!N449*SUM($AA$16:$AE$16)/5,IF(AND($M$1=2009,'Calculation sheet'!$AQ449="1999-2012"),'Result 2005-2012'!N449*SUM($AB$16:$AE$16)/4,IF(AND($M$1=2010,'Calculation sheet'!$AQ449="1999-2012"),'Result 2005-2012'!N449*SUM($AC$16:$AE$16)/3,IF(AND($M$1=2011,'Calculation sheet'!$AQ449="1999-2012"),'Result 2005-2012'!N449*SUM($AD$16:$AE$16)/2,IF(AND($M$1=2012,'Calculation sheet'!$AQ449="1999-2012"),'Result 2005-2012'!N449*$AE$16,""))))))))))))))))</f>
        <v/>
      </c>
      <c r="O449" s="12" t="str">
        <f>IF('Result 2005-2012'!$R449="","",IF($M$1=2005,'Result 2005-2012'!O449,IF(AND($M$1=2006,'Calculation sheet'!$AQ449="2005-2012"),'Result 2005-2012'!O449*SUM($Y$10:$AE$10)/7,IF(AND($M$1=2007,'Calculation sheet'!$AQ449="2005-2012"),'Result 2005-2012'!O449*SUM($Z$10:$AE$10)/6,IF(AND($M$1=2008,'Calculation sheet'!$AQ449="2005-2012"),'Result 2005-2012'!O449*SUM($AA$10:$AE$10)/5,IF(AND($M$1=2009,'Calculation sheet'!$AQ449="2005-2012"),'Result 2005-2012'!O449*SUM($AB$10:$AE$10)/4,IF(AND($M$1=2010,'Calculation sheet'!$AQ449="2005-2012"),'Result 2005-2012'!O449*SUM($AC$10:$AE$10)/3,IF(AND($M$1=2011,'Calculation sheet'!$AQ449="2005-2012"),'Result 2005-2012'!O449*SUM($AD$10:$AE$10)/2,IF(AND($M$1=2012,'Calculation sheet'!$AQ449="2005-2012"),'Result 2005-2012'!O449*$AE$10,IF(AND($M$1=2006,'Calculation sheet'!$AQ449="1999-2012"),'Result 2005-2012'!O449*SUM($Y$16:$AE$16)/7,IF(AND($M$1=2007,'Calculation sheet'!$AQ449="1999-2012"),'Result 2005-2012'!O449*SUM($Z$16:$AE$16)/6,IF(AND($M$1=2008,'Calculation sheet'!$AQ449="1999-2012"),'Result 2005-2012'!O449*SUM($AA$16:$AE$16)/5,IF(AND($M$1=2009,'Calculation sheet'!$AQ449="1999-2012"),'Result 2005-2012'!O449*SUM($AB$16:$AE$16)/4,IF(AND($M$1=2010,'Calculation sheet'!$AQ449="1999-2012"),'Result 2005-2012'!O449*SUM($AC$16:$AE$16)/3,IF(AND($M$1=2011,'Calculation sheet'!$AQ449="1999-2012"),'Result 2005-2012'!O449*SUM($AD$16:$AE$16)/2,IF(AND($M$1=2012,'Calculation sheet'!$AQ449="1999-2012"),'Result 2005-2012'!O449*$AE$16,""))))))))))))))))</f>
        <v/>
      </c>
      <c r="P449" s="12" t="str">
        <f>IF('Result 2005-2012'!$R449="","",IF($M$1=2005,'Result 2005-2012'!P449,IF(AND($M$1=2006,'Calculation sheet'!$AQ449="2005-2012"),'Result 2005-2012'!P449*SUM($Y$11:$AE$11)/7,IF(AND($M$1=2007,'Calculation sheet'!$AQ449="2005-2012"),'Result 2005-2012'!P449*SUM($Z$11:$AE$11)/6,IF(AND($M$1=2008,'Calculation sheet'!$AQ449="2005-2012"),'Result 2005-2012'!P449*SUM($AA$11:$AE$11)/5,IF(AND($M$1=2009,'Calculation sheet'!$AQ449="2005-2012"),'Result 2005-2012'!P449*SUM($AB$11:$AE$11)/4,IF(AND($M$1=2010,'Calculation sheet'!$AQ449="2005-2012"),'Result 2005-2012'!P449*SUM($AC$11:$AE$11)/3,IF(AND($M$1=2011,'Calculation sheet'!$AQ449="2005-2012"),'Result 2005-2012'!P449*SUM($AD$11:$AE$11)/2,IF(AND($M$1=2012,'Calculation sheet'!$AQ449="2005-2012"),'Result 2005-2012'!P449*$AE$11,IF(AND($M$1=2006,'Calculation sheet'!$AQ449="1999-2012"),'Result 2005-2012'!P449*SUM($Y$16:$AE$16)/7,IF(AND($M$1=2007,'Calculation sheet'!$AQ449="1999-2012"),'Result 2005-2012'!P449*SUM($Z$16:$AE$16)/6,IF(AND($M$1=2008,'Calculation sheet'!$AQ449="1999-2012"),'Result 2005-2012'!P449*SUM($AA$16:$AE$16)/5,IF(AND($M$1=2009,'Calculation sheet'!$AQ449="1999-2012"),'Result 2005-2012'!P449*SUM($AB$16:$AE$16)/4,IF(AND($M$1=2010,'Calculation sheet'!$AQ449="1999-2012"),'Result 2005-2012'!P449*SUM($AC$16:$AE$16)/3,IF(AND($M$1=2011,'Calculation sheet'!$AQ449="1999-2012"),'Result 2005-2012'!P449*SUM($AD$16:$AE$16)/2,IF(AND($M$1=2012,'Calculation sheet'!$AQ449="1999-2012"),'Result 2005-2012'!P449*$AE$16,""))))))))))))))))</f>
        <v/>
      </c>
      <c r="Q449" s="12" t="str">
        <f t="shared" si="21"/>
        <v/>
      </c>
      <c r="R449" s="14" t="str">
        <f t="shared" si="22"/>
        <v/>
      </c>
    </row>
    <row r="450" spans="1:18" x14ac:dyDescent="0.3">
      <c r="A450" s="4" t="str">
        <f>IF('Input data'!A465="","",'Input data'!A465)</f>
        <v/>
      </c>
      <c r="B450" s="4" t="str">
        <f>IF('Input data'!B465="","",'Input data'!B465)</f>
        <v/>
      </c>
      <c r="C450" s="4" t="str">
        <f>IF('Input data'!C465="","",'Input data'!C465)</f>
        <v/>
      </c>
      <c r="D450" s="4" t="str">
        <f>IF('Input data'!D465="","",'Input data'!D465)</f>
        <v/>
      </c>
      <c r="E450" s="4" t="str">
        <f>IF('Input data'!E465="","",'Input data'!E465)</f>
        <v/>
      </c>
      <c r="F450" s="4" t="str">
        <f>IF('Input data'!F465="","",'Input data'!F465)</f>
        <v/>
      </c>
      <c r="G450" s="4">
        <f>IF('Input data'!G465="","",'Input data'!G465)</f>
        <v>0</v>
      </c>
      <c r="H450" s="4" t="str">
        <f>IF('Input data'!H465&gt;0.5,'Input data'!H465,"")</f>
        <v/>
      </c>
      <c r="I450" s="4" t="str">
        <f>IF('Input data'!I465="","",'Input data'!I465)</f>
        <v/>
      </c>
      <c r="J450" s="12" t="str">
        <f>IF('Result 2005-2012'!$R450="","",IF($M$1=2005,'Result 2005-2012'!J450,IF(AND($M$1=2006,'Calculation sheet'!$AQ450="2005-2012"),'Result 2005-2012'!J450*SUM($Y$7:$AE$7)/7,IF(AND($M$1=2007,'Calculation sheet'!$AQ450="2005-2012"),'Result 2005-2012'!J450*SUM($Z$7:$AE$7)/6,IF(AND($M$1=2008,'Calculation sheet'!$AQ450="2005-2012"),'Result 2005-2012'!J450*SUM($AA$7:$AE$7)/5,IF(AND($M$1=2009,'Calculation sheet'!$AQ450="2005-2012"),'Result 2005-2012'!J450*SUM($AB$7:$AE$7)/4,IF(AND($M$1=2010,'Calculation sheet'!$AQ450="2005-2012"),'Result 2005-2012'!J450*SUM($AC$7:$AE$7)/3,IF(AND($M$1=2011,'Calculation sheet'!$AQ450="2005-2012"),'Result 2005-2012'!J450*SUM($AD$7:$AE$7)/2,IF(AND($M$1=2012,'Calculation sheet'!$AQ450="2005-2012"),'Result 2005-2012'!J450*$AE$7,IF(AND($M$1=2006,'Calculation sheet'!$AQ450="1999-2012"),'Result 2005-2012'!J450*SUM($Y$16:$AE$16)/7,IF(AND($M$1=2007,'Calculation sheet'!$AQ450="1999-2012"),'Result 2005-2012'!J450*SUM($Z$16:$AE$16)/6,IF(AND($M$1=2008,'Calculation sheet'!$AQ450="1999-2012"),'Result 2005-2012'!J450*SUM($AA$16:$AE$16)/5,IF(AND($M$1=2009,'Calculation sheet'!$AQ450="1999-2012"),'Result 2005-2012'!J450*SUM($AB$16:$AE$16)/4,IF(AND($M$1=2010,'Calculation sheet'!$AQ450="1999-2012"),'Result 2005-2012'!J450*SUM($AC$16:$AE$16)/3,IF(AND($M$1=2011,'Calculation sheet'!$AQ450="1999-2012"),'Result 2005-2012'!J450*SUM($AD$16:$AE$16)/2,IF(AND($M$1=2012,'Calculation sheet'!$AQ450="1999-2012"),'Result 2005-2012'!J450*$AE$16,""))))))))))))))))</f>
        <v/>
      </c>
      <c r="K450" s="12" t="str">
        <f>IF('Result 2005-2012'!$R450="","",IF($M$1=2005,'Result 2005-2012'!K450,IF(AND($M$1=2006,'Calculation sheet'!$AQ450="2005-2012"),'Result 2005-2012'!K450*SUM($Y$8:$AE$8)/7,IF(AND($M$1=2007,'Calculation sheet'!$AQ450="2005-2012"),'Result 2005-2012'!K450*SUM($Z$8:$AE$8)/6,IF(AND($M$1=2008,'Calculation sheet'!$AQ450="2005-2012"),'Result 2005-2012'!K450*SUM($AA$8:$AE$8)/5,IF(AND($M$1=2009,'Calculation sheet'!$AQ450="2005-2012"),'Result 2005-2012'!K450*SUM($AB$8:$AE$8)/4,IF(AND($M$1=2010,'Calculation sheet'!$AQ450="2005-2012"),'Result 2005-2012'!K450*SUM($AC$8:$AE$8)/3,IF(AND($M$1=2011,'Calculation sheet'!$AQ450="2005-2012"),'Result 2005-2012'!K450*SUM($AD$8:$AE$8)/2,IF(AND($M$1=2012,'Calculation sheet'!$AQ450="2005-2012"),'Result 2005-2012'!K450*$AE$8,IF(AND($M$1=2006,'Calculation sheet'!$AQ450="1999-2012"),'Result 2005-2012'!K450*SUM($Y$17:$AE$17)/7,IF(AND($M$1=2007,'Calculation sheet'!$AQ450="1999-2012"),'Result 2005-2012'!K450*SUM($Z$17:$AE$17)/6,IF(AND($M$1=2008,'Calculation sheet'!$AQ450="1999-2012"),'Result 2005-2012'!K450*SUM($AA$17:$AE$17)/5,IF(AND($M$1=2009,'Calculation sheet'!$AQ450="1999-2012"),'Result 2005-2012'!K450*SUM($AB$17:$AE$17)/4,IF(AND($M$1=2010,'Calculation sheet'!$AQ450="1999-2012"),'Result 2005-2012'!K450*SUM($AC$17:$AE$17)/3,IF(AND($M$1=2011,'Calculation sheet'!$AQ450="1999-2012"),'Result 2005-2012'!K450*SUM($AD$17:$AE$17)/2,IF(AND($M$1=2012,'Calculation sheet'!$AQ450="1999-2012"),'Result 2005-2012'!K450*$AE$17,""))))))))))))))))</f>
        <v/>
      </c>
      <c r="L450" s="12" t="str">
        <f>IF('Result 2005-2012'!$R450="","",IF($M$1=2005,'Result 2005-2012'!L450,IF(AND($M$1=2006,'Calculation sheet'!$AQ450="2005-2012"),'Result 2005-2012'!L450*SUM($Y$9:$AE$9)/7,IF(AND($M$1=2007,'Calculation sheet'!$AQ450="2005-2012"),'Result 2005-2012'!L450*SUM($Z$9:$AE$9)/6,IF(AND($M$1=2008,'Calculation sheet'!$AQ450="2005-2012"),'Result 2005-2012'!L450*SUM($AA$9:$AE$9)/5,IF(AND($M$1=2009,'Calculation sheet'!$AQ450="2005-2012"),'Result 2005-2012'!L450*SUM($AB$9:$AE$9)/4,IF(AND($M$1=2010,'Calculation sheet'!$AQ450="2005-2012"),'Result 2005-2012'!L450*SUM($AC$9:$AE$9)/3,IF(AND($M$1=2011,'Calculation sheet'!$AQ450="2005-2012"),'Result 2005-2012'!L450*SUM($AD$9:$AE$9)/2,IF(AND($M$1=2012,'Calculation sheet'!$AQ450="2005-2012"),'Result 2005-2012'!L450*$AE$9,IF(AND($M$1=2006,'Calculation sheet'!$AQ450="1999-2012"),'Result 2005-2012'!L450*SUM($Y$18:$AE$18)/7,IF(AND($M$1=2007,'Calculation sheet'!$AQ450="1999-2012"),'Result 2005-2012'!L450*SUM($Z$18:$AE$18)/6,IF(AND($M$1=2008,'Calculation sheet'!$AQ450="1999-2012"),'Result 2005-2012'!L450*SUM($AA$18:$AE$18)/5,IF(AND($M$1=2009,'Calculation sheet'!$AQ450="1999-2012"),'Result 2005-2012'!L450*SUM($AB$18:$AE$18)/4,IF(AND($M$1=2010,'Calculation sheet'!$AQ450="1999-2012"),'Result 2005-2012'!L450*SUM($AC$18:$AE$18)/3,IF(AND($M$1=2011,'Calculation sheet'!$AQ450="1999-2012"),'Result 2005-2012'!L450*SUM($AD$18:$AE$18)/2,IF(AND($M$1=2012,'Calculation sheet'!$AQ450="1999-2012"),'Result 2005-2012'!L450*$AE$18,""))))))))))))))))</f>
        <v/>
      </c>
      <c r="M450" s="12" t="str">
        <f t="shared" si="20"/>
        <v/>
      </c>
      <c r="N450" s="12" t="str">
        <f>IF('Result 2005-2012'!$R450="","",IF($M$1=2005,'Result 2005-2012'!N450,IF(AND($M$1=2006,'Calculation sheet'!$AQ450="2005-2012"),'Result 2005-2012'!N450*SUM($Y$10:$AE$10)/7,IF(AND($M$1=2007,'Calculation sheet'!$AQ450="2005-2012"),'Result 2005-2012'!N450*SUM($Z$10:$AE$10)/6,IF(AND($M$1=2008,'Calculation sheet'!$AQ450="2005-2012"),'Result 2005-2012'!N450*SUM($AA$10:$AE$10)/5,IF(AND($M$1=2009,'Calculation sheet'!$AQ450="2005-2012"),'Result 2005-2012'!N450*SUM($AB$10:$AE$10)/4,IF(AND($M$1=2010,'Calculation sheet'!$AQ450="2005-2012"),'Result 2005-2012'!N450*SUM($AC$10:$AE$10)/3,IF(AND($M$1=2011,'Calculation sheet'!$AQ450="2005-2012"),'Result 2005-2012'!N450*SUM($AD$10:$AE$10)/2,IF(AND($M$1=2012,'Calculation sheet'!$AQ450="2005-2012"),'Result 2005-2012'!N450*$AE$10,IF(AND($M$1=2006,'Calculation sheet'!$AQ450="1999-2012"),'Result 2005-2012'!N450*SUM($Y$16:$AE$16)/7,IF(AND($M$1=2007,'Calculation sheet'!$AQ450="1999-2012"),'Result 2005-2012'!N450*SUM($Z$16:$AE$16)/6,IF(AND($M$1=2008,'Calculation sheet'!$AQ450="1999-2012"),'Result 2005-2012'!N450*SUM($AA$16:$AE$16)/5,IF(AND($M$1=2009,'Calculation sheet'!$AQ450="1999-2012"),'Result 2005-2012'!N450*SUM($AB$16:$AE$16)/4,IF(AND($M$1=2010,'Calculation sheet'!$AQ450="1999-2012"),'Result 2005-2012'!N450*SUM($AC$16:$AE$16)/3,IF(AND($M$1=2011,'Calculation sheet'!$AQ450="1999-2012"),'Result 2005-2012'!N450*SUM($AD$16:$AE$16)/2,IF(AND($M$1=2012,'Calculation sheet'!$AQ450="1999-2012"),'Result 2005-2012'!N450*$AE$16,""))))))))))))))))</f>
        <v/>
      </c>
      <c r="O450" s="12" t="str">
        <f>IF('Result 2005-2012'!$R450="","",IF($M$1=2005,'Result 2005-2012'!O450,IF(AND($M$1=2006,'Calculation sheet'!$AQ450="2005-2012"),'Result 2005-2012'!O450*SUM($Y$10:$AE$10)/7,IF(AND($M$1=2007,'Calculation sheet'!$AQ450="2005-2012"),'Result 2005-2012'!O450*SUM($Z$10:$AE$10)/6,IF(AND($M$1=2008,'Calculation sheet'!$AQ450="2005-2012"),'Result 2005-2012'!O450*SUM($AA$10:$AE$10)/5,IF(AND($M$1=2009,'Calculation sheet'!$AQ450="2005-2012"),'Result 2005-2012'!O450*SUM($AB$10:$AE$10)/4,IF(AND($M$1=2010,'Calculation sheet'!$AQ450="2005-2012"),'Result 2005-2012'!O450*SUM($AC$10:$AE$10)/3,IF(AND($M$1=2011,'Calculation sheet'!$AQ450="2005-2012"),'Result 2005-2012'!O450*SUM($AD$10:$AE$10)/2,IF(AND($M$1=2012,'Calculation sheet'!$AQ450="2005-2012"),'Result 2005-2012'!O450*$AE$10,IF(AND($M$1=2006,'Calculation sheet'!$AQ450="1999-2012"),'Result 2005-2012'!O450*SUM($Y$16:$AE$16)/7,IF(AND($M$1=2007,'Calculation sheet'!$AQ450="1999-2012"),'Result 2005-2012'!O450*SUM($Z$16:$AE$16)/6,IF(AND($M$1=2008,'Calculation sheet'!$AQ450="1999-2012"),'Result 2005-2012'!O450*SUM($AA$16:$AE$16)/5,IF(AND($M$1=2009,'Calculation sheet'!$AQ450="1999-2012"),'Result 2005-2012'!O450*SUM($AB$16:$AE$16)/4,IF(AND($M$1=2010,'Calculation sheet'!$AQ450="1999-2012"),'Result 2005-2012'!O450*SUM($AC$16:$AE$16)/3,IF(AND($M$1=2011,'Calculation sheet'!$AQ450="1999-2012"),'Result 2005-2012'!O450*SUM($AD$16:$AE$16)/2,IF(AND($M$1=2012,'Calculation sheet'!$AQ450="1999-2012"),'Result 2005-2012'!O450*$AE$16,""))))))))))))))))</f>
        <v/>
      </c>
      <c r="P450" s="12" t="str">
        <f>IF('Result 2005-2012'!$R450="","",IF($M$1=2005,'Result 2005-2012'!P450,IF(AND($M$1=2006,'Calculation sheet'!$AQ450="2005-2012"),'Result 2005-2012'!P450*SUM($Y$11:$AE$11)/7,IF(AND($M$1=2007,'Calculation sheet'!$AQ450="2005-2012"),'Result 2005-2012'!P450*SUM($Z$11:$AE$11)/6,IF(AND($M$1=2008,'Calculation sheet'!$AQ450="2005-2012"),'Result 2005-2012'!P450*SUM($AA$11:$AE$11)/5,IF(AND($M$1=2009,'Calculation sheet'!$AQ450="2005-2012"),'Result 2005-2012'!P450*SUM($AB$11:$AE$11)/4,IF(AND($M$1=2010,'Calculation sheet'!$AQ450="2005-2012"),'Result 2005-2012'!P450*SUM($AC$11:$AE$11)/3,IF(AND($M$1=2011,'Calculation sheet'!$AQ450="2005-2012"),'Result 2005-2012'!P450*SUM($AD$11:$AE$11)/2,IF(AND($M$1=2012,'Calculation sheet'!$AQ450="2005-2012"),'Result 2005-2012'!P450*$AE$11,IF(AND($M$1=2006,'Calculation sheet'!$AQ450="1999-2012"),'Result 2005-2012'!P450*SUM($Y$16:$AE$16)/7,IF(AND($M$1=2007,'Calculation sheet'!$AQ450="1999-2012"),'Result 2005-2012'!P450*SUM($Z$16:$AE$16)/6,IF(AND($M$1=2008,'Calculation sheet'!$AQ450="1999-2012"),'Result 2005-2012'!P450*SUM($AA$16:$AE$16)/5,IF(AND($M$1=2009,'Calculation sheet'!$AQ450="1999-2012"),'Result 2005-2012'!P450*SUM($AB$16:$AE$16)/4,IF(AND($M$1=2010,'Calculation sheet'!$AQ450="1999-2012"),'Result 2005-2012'!P450*SUM($AC$16:$AE$16)/3,IF(AND($M$1=2011,'Calculation sheet'!$AQ450="1999-2012"),'Result 2005-2012'!P450*SUM($AD$16:$AE$16)/2,IF(AND($M$1=2012,'Calculation sheet'!$AQ450="1999-2012"),'Result 2005-2012'!P450*$AE$16,""))))))))))))))))</f>
        <v/>
      </c>
      <c r="Q450" s="12" t="str">
        <f t="shared" si="21"/>
        <v/>
      </c>
      <c r="R450" s="14" t="str">
        <f t="shared" si="22"/>
        <v/>
      </c>
    </row>
    <row r="451" spans="1:18" x14ac:dyDescent="0.3">
      <c r="A451" s="4" t="str">
        <f>IF('Input data'!A466="","",'Input data'!A466)</f>
        <v/>
      </c>
      <c r="B451" s="4" t="str">
        <f>IF('Input data'!B466="","",'Input data'!B466)</f>
        <v/>
      </c>
      <c r="C451" s="4" t="str">
        <f>IF('Input data'!C466="","",'Input data'!C466)</f>
        <v/>
      </c>
      <c r="D451" s="4" t="str">
        <f>IF('Input data'!D466="","",'Input data'!D466)</f>
        <v/>
      </c>
      <c r="E451" s="4" t="str">
        <f>IF('Input data'!E466="","",'Input data'!E466)</f>
        <v/>
      </c>
      <c r="F451" s="4" t="str">
        <f>IF('Input data'!F466="","",'Input data'!F466)</f>
        <v/>
      </c>
      <c r="G451" s="4">
        <f>IF('Input data'!G466="","",'Input data'!G466)</f>
        <v>0</v>
      </c>
      <c r="H451" s="4" t="str">
        <f>IF('Input data'!H466&gt;0.5,'Input data'!H466,"")</f>
        <v/>
      </c>
      <c r="I451" s="4" t="str">
        <f>IF('Input data'!I466="","",'Input data'!I466)</f>
        <v/>
      </c>
      <c r="J451" s="12" t="str">
        <f>IF('Result 2005-2012'!$R451="","",IF($M$1=2005,'Result 2005-2012'!J451,IF(AND($M$1=2006,'Calculation sheet'!$AQ451="2005-2012"),'Result 2005-2012'!J451*SUM($Y$7:$AE$7)/7,IF(AND($M$1=2007,'Calculation sheet'!$AQ451="2005-2012"),'Result 2005-2012'!J451*SUM($Z$7:$AE$7)/6,IF(AND($M$1=2008,'Calculation sheet'!$AQ451="2005-2012"),'Result 2005-2012'!J451*SUM($AA$7:$AE$7)/5,IF(AND($M$1=2009,'Calculation sheet'!$AQ451="2005-2012"),'Result 2005-2012'!J451*SUM($AB$7:$AE$7)/4,IF(AND($M$1=2010,'Calculation sheet'!$AQ451="2005-2012"),'Result 2005-2012'!J451*SUM($AC$7:$AE$7)/3,IF(AND($M$1=2011,'Calculation sheet'!$AQ451="2005-2012"),'Result 2005-2012'!J451*SUM($AD$7:$AE$7)/2,IF(AND($M$1=2012,'Calculation sheet'!$AQ451="2005-2012"),'Result 2005-2012'!J451*$AE$7,IF(AND($M$1=2006,'Calculation sheet'!$AQ451="1999-2012"),'Result 2005-2012'!J451*SUM($Y$16:$AE$16)/7,IF(AND($M$1=2007,'Calculation sheet'!$AQ451="1999-2012"),'Result 2005-2012'!J451*SUM($Z$16:$AE$16)/6,IF(AND($M$1=2008,'Calculation sheet'!$AQ451="1999-2012"),'Result 2005-2012'!J451*SUM($AA$16:$AE$16)/5,IF(AND($M$1=2009,'Calculation sheet'!$AQ451="1999-2012"),'Result 2005-2012'!J451*SUM($AB$16:$AE$16)/4,IF(AND($M$1=2010,'Calculation sheet'!$AQ451="1999-2012"),'Result 2005-2012'!J451*SUM($AC$16:$AE$16)/3,IF(AND($M$1=2011,'Calculation sheet'!$AQ451="1999-2012"),'Result 2005-2012'!J451*SUM($AD$16:$AE$16)/2,IF(AND($M$1=2012,'Calculation sheet'!$AQ451="1999-2012"),'Result 2005-2012'!J451*$AE$16,""))))))))))))))))</f>
        <v/>
      </c>
      <c r="K451" s="12" t="str">
        <f>IF('Result 2005-2012'!$R451="","",IF($M$1=2005,'Result 2005-2012'!K451,IF(AND($M$1=2006,'Calculation sheet'!$AQ451="2005-2012"),'Result 2005-2012'!K451*SUM($Y$8:$AE$8)/7,IF(AND($M$1=2007,'Calculation sheet'!$AQ451="2005-2012"),'Result 2005-2012'!K451*SUM($Z$8:$AE$8)/6,IF(AND($M$1=2008,'Calculation sheet'!$AQ451="2005-2012"),'Result 2005-2012'!K451*SUM($AA$8:$AE$8)/5,IF(AND($M$1=2009,'Calculation sheet'!$AQ451="2005-2012"),'Result 2005-2012'!K451*SUM($AB$8:$AE$8)/4,IF(AND($M$1=2010,'Calculation sheet'!$AQ451="2005-2012"),'Result 2005-2012'!K451*SUM($AC$8:$AE$8)/3,IF(AND($M$1=2011,'Calculation sheet'!$AQ451="2005-2012"),'Result 2005-2012'!K451*SUM($AD$8:$AE$8)/2,IF(AND($M$1=2012,'Calculation sheet'!$AQ451="2005-2012"),'Result 2005-2012'!K451*$AE$8,IF(AND($M$1=2006,'Calculation sheet'!$AQ451="1999-2012"),'Result 2005-2012'!K451*SUM($Y$17:$AE$17)/7,IF(AND($M$1=2007,'Calculation sheet'!$AQ451="1999-2012"),'Result 2005-2012'!K451*SUM($Z$17:$AE$17)/6,IF(AND($M$1=2008,'Calculation sheet'!$AQ451="1999-2012"),'Result 2005-2012'!K451*SUM($AA$17:$AE$17)/5,IF(AND($M$1=2009,'Calculation sheet'!$AQ451="1999-2012"),'Result 2005-2012'!K451*SUM($AB$17:$AE$17)/4,IF(AND($M$1=2010,'Calculation sheet'!$AQ451="1999-2012"),'Result 2005-2012'!K451*SUM($AC$17:$AE$17)/3,IF(AND($M$1=2011,'Calculation sheet'!$AQ451="1999-2012"),'Result 2005-2012'!K451*SUM($AD$17:$AE$17)/2,IF(AND($M$1=2012,'Calculation sheet'!$AQ451="1999-2012"),'Result 2005-2012'!K451*$AE$17,""))))))))))))))))</f>
        <v/>
      </c>
      <c r="L451" s="12" t="str">
        <f>IF('Result 2005-2012'!$R451="","",IF($M$1=2005,'Result 2005-2012'!L451,IF(AND($M$1=2006,'Calculation sheet'!$AQ451="2005-2012"),'Result 2005-2012'!L451*SUM($Y$9:$AE$9)/7,IF(AND($M$1=2007,'Calculation sheet'!$AQ451="2005-2012"),'Result 2005-2012'!L451*SUM($Z$9:$AE$9)/6,IF(AND($M$1=2008,'Calculation sheet'!$AQ451="2005-2012"),'Result 2005-2012'!L451*SUM($AA$9:$AE$9)/5,IF(AND($M$1=2009,'Calculation sheet'!$AQ451="2005-2012"),'Result 2005-2012'!L451*SUM($AB$9:$AE$9)/4,IF(AND($M$1=2010,'Calculation sheet'!$AQ451="2005-2012"),'Result 2005-2012'!L451*SUM($AC$9:$AE$9)/3,IF(AND($M$1=2011,'Calculation sheet'!$AQ451="2005-2012"),'Result 2005-2012'!L451*SUM($AD$9:$AE$9)/2,IF(AND($M$1=2012,'Calculation sheet'!$AQ451="2005-2012"),'Result 2005-2012'!L451*$AE$9,IF(AND($M$1=2006,'Calculation sheet'!$AQ451="1999-2012"),'Result 2005-2012'!L451*SUM($Y$18:$AE$18)/7,IF(AND($M$1=2007,'Calculation sheet'!$AQ451="1999-2012"),'Result 2005-2012'!L451*SUM($Z$18:$AE$18)/6,IF(AND($M$1=2008,'Calculation sheet'!$AQ451="1999-2012"),'Result 2005-2012'!L451*SUM($AA$18:$AE$18)/5,IF(AND($M$1=2009,'Calculation sheet'!$AQ451="1999-2012"),'Result 2005-2012'!L451*SUM($AB$18:$AE$18)/4,IF(AND($M$1=2010,'Calculation sheet'!$AQ451="1999-2012"),'Result 2005-2012'!L451*SUM($AC$18:$AE$18)/3,IF(AND($M$1=2011,'Calculation sheet'!$AQ451="1999-2012"),'Result 2005-2012'!L451*SUM($AD$18:$AE$18)/2,IF(AND($M$1=2012,'Calculation sheet'!$AQ451="1999-2012"),'Result 2005-2012'!L451*$AE$18,""))))))))))))))))</f>
        <v/>
      </c>
      <c r="M451" s="12" t="str">
        <f t="shared" si="20"/>
        <v/>
      </c>
      <c r="N451" s="12" t="str">
        <f>IF('Result 2005-2012'!$R451="","",IF($M$1=2005,'Result 2005-2012'!N451,IF(AND($M$1=2006,'Calculation sheet'!$AQ451="2005-2012"),'Result 2005-2012'!N451*SUM($Y$10:$AE$10)/7,IF(AND($M$1=2007,'Calculation sheet'!$AQ451="2005-2012"),'Result 2005-2012'!N451*SUM($Z$10:$AE$10)/6,IF(AND($M$1=2008,'Calculation sheet'!$AQ451="2005-2012"),'Result 2005-2012'!N451*SUM($AA$10:$AE$10)/5,IF(AND($M$1=2009,'Calculation sheet'!$AQ451="2005-2012"),'Result 2005-2012'!N451*SUM($AB$10:$AE$10)/4,IF(AND($M$1=2010,'Calculation sheet'!$AQ451="2005-2012"),'Result 2005-2012'!N451*SUM($AC$10:$AE$10)/3,IF(AND($M$1=2011,'Calculation sheet'!$AQ451="2005-2012"),'Result 2005-2012'!N451*SUM($AD$10:$AE$10)/2,IF(AND($M$1=2012,'Calculation sheet'!$AQ451="2005-2012"),'Result 2005-2012'!N451*$AE$10,IF(AND($M$1=2006,'Calculation sheet'!$AQ451="1999-2012"),'Result 2005-2012'!N451*SUM($Y$16:$AE$16)/7,IF(AND($M$1=2007,'Calculation sheet'!$AQ451="1999-2012"),'Result 2005-2012'!N451*SUM($Z$16:$AE$16)/6,IF(AND($M$1=2008,'Calculation sheet'!$AQ451="1999-2012"),'Result 2005-2012'!N451*SUM($AA$16:$AE$16)/5,IF(AND($M$1=2009,'Calculation sheet'!$AQ451="1999-2012"),'Result 2005-2012'!N451*SUM($AB$16:$AE$16)/4,IF(AND($M$1=2010,'Calculation sheet'!$AQ451="1999-2012"),'Result 2005-2012'!N451*SUM($AC$16:$AE$16)/3,IF(AND($M$1=2011,'Calculation sheet'!$AQ451="1999-2012"),'Result 2005-2012'!N451*SUM($AD$16:$AE$16)/2,IF(AND($M$1=2012,'Calculation sheet'!$AQ451="1999-2012"),'Result 2005-2012'!N451*$AE$16,""))))))))))))))))</f>
        <v/>
      </c>
      <c r="O451" s="12" t="str">
        <f>IF('Result 2005-2012'!$R451="","",IF($M$1=2005,'Result 2005-2012'!O451,IF(AND($M$1=2006,'Calculation sheet'!$AQ451="2005-2012"),'Result 2005-2012'!O451*SUM($Y$10:$AE$10)/7,IF(AND($M$1=2007,'Calculation sheet'!$AQ451="2005-2012"),'Result 2005-2012'!O451*SUM($Z$10:$AE$10)/6,IF(AND($M$1=2008,'Calculation sheet'!$AQ451="2005-2012"),'Result 2005-2012'!O451*SUM($AA$10:$AE$10)/5,IF(AND($M$1=2009,'Calculation sheet'!$AQ451="2005-2012"),'Result 2005-2012'!O451*SUM($AB$10:$AE$10)/4,IF(AND($M$1=2010,'Calculation sheet'!$AQ451="2005-2012"),'Result 2005-2012'!O451*SUM($AC$10:$AE$10)/3,IF(AND($M$1=2011,'Calculation sheet'!$AQ451="2005-2012"),'Result 2005-2012'!O451*SUM($AD$10:$AE$10)/2,IF(AND($M$1=2012,'Calculation sheet'!$AQ451="2005-2012"),'Result 2005-2012'!O451*$AE$10,IF(AND($M$1=2006,'Calculation sheet'!$AQ451="1999-2012"),'Result 2005-2012'!O451*SUM($Y$16:$AE$16)/7,IF(AND($M$1=2007,'Calculation sheet'!$AQ451="1999-2012"),'Result 2005-2012'!O451*SUM($Z$16:$AE$16)/6,IF(AND($M$1=2008,'Calculation sheet'!$AQ451="1999-2012"),'Result 2005-2012'!O451*SUM($AA$16:$AE$16)/5,IF(AND($M$1=2009,'Calculation sheet'!$AQ451="1999-2012"),'Result 2005-2012'!O451*SUM($AB$16:$AE$16)/4,IF(AND($M$1=2010,'Calculation sheet'!$AQ451="1999-2012"),'Result 2005-2012'!O451*SUM($AC$16:$AE$16)/3,IF(AND($M$1=2011,'Calculation sheet'!$AQ451="1999-2012"),'Result 2005-2012'!O451*SUM($AD$16:$AE$16)/2,IF(AND($M$1=2012,'Calculation sheet'!$AQ451="1999-2012"),'Result 2005-2012'!O451*$AE$16,""))))))))))))))))</f>
        <v/>
      </c>
      <c r="P451" s="12" t="str">
        <f>IF('Result 2005-2012'!$R451="","",IF($M$1=2005,'Result 2005-2012'!P451,IF(AND($M$1=2006,'Calculation sheet'!$AQ451="2005-2012"),'Result 2005-2012'!P451*SUM($Y$11:$AE$11)/7,IF(AND($M$1=2007,'Calculation sheet'!$AQ451="2005-2012"),'Result 2005-2012'!P451*SUM($Z$11:$AE$11)/6,IF(AND($M$1=2008,'Calculation sheet'!$AQ451="2005-2012"),'Result 2005-2012'!P451*SUM($AA$11:$AE$11)/5,IF(AND($M$1=2009,'Calculation sheet'!$AQ451="2005-2012"),'Result 2005-2012'!P451*SUM($AB$11:$AE$11)/4,IF(AND($M$1=2010,'Calculation sheet'!$AQ451="2005-2012"),'Result 2005-2012'!P451*SUM($AC$11:$AE$11)/3,IF(AND($M$1=2011,'Calculation sheet'!$AQ451="2005-2012"),'Result 2005-2012'!P451*SUM($AD$11:$AE$11)/2,IF(AND($M$1=2012,'Calculation sheet'!$AQ451="2005-2012"),'Result 2005-2012'!P451*$AE$11,IF(AND($M$1=2006,'Calculation sheet'!$AQ451="1999-2012"),'Result 2005-2012'!P451*SUM($Y$16:$AE$16)/7,IF(AND($M$1=2007,'Calculation sheet'!$AQ451="1999-2012"),'Result 2005-2012'!P451*SUM($Z$16:$AE$16)/6,IF(AND($M$1=2008,'Calculation sheet'!$AQ451="1999-2012"),'Result 2005-2012'!P451*SUM($AA$16:$AE$16)/5,IF(AND($M$1=2009,'Calculation sheet'!$AQ451="1999-2012"),'Result 2005-2012'!P451*SUM($AB$16:$AE$16)/4,IF(AND($M$1=2010,'Calculation sheet'!$AQ451="1999-2012"),'Result 2005-2012'!P451*SUM($AC$16:$AE$16)/3,IF(AND($M$1=2011,'Calculation sheet'!$AQ451="1999-2012"),'Result 2005-2012'!P451*SUM($AD$16:$AE$16)/2,IF(AND($M$1=2012,'Calculation sheet'!$AQ451="1999-2012"),'Result 2005-2012'!P451*$AE$16,""))))))))))))))))</f>
        <v/>
      </c>
      <c r="Q451" s="12" t="str">
        <f t="shared" si="21"/>
        <v/>
      </c>
      <c r="R451" s="14" t="str">
        <f t="shared" si="22"/>
        <v/>
      </c>
    </row>
    <row r="452" spans="1:18" x14ac:dyDescent="0.3">
      <c r="A452" s="4" t="str">
        <f>IF('Input data'!A467="","",'Input data'!A467)</f>
        <v/>
      </c>
      <c r="B452" s="4" t="str">
        <f>IF('Input data'!B467="","",'Input data'!B467)</f>
        <v/>
      </c>
      <c r="C452" s="4" t="str">
        <f>IF('Input data'!C467="","",'Input data'!C467)</f>
        <v/>
      </c>
      <c r="D452" s="4" t="str">
        <f>IF('Input data'!D467="","",'Input data'!D467)</f>
        <v/>
      </c>
      <c r="E452" s="4" t="str">
        <f>IF('Input data'!E467="","",'Input data'!E467)</f>
        <v/>
      </c>
      <c r="F452" s="4" t="str">
        <f>IF('Input data'!F467="","",'Input data'!F467)</f>
        <v/>
      </c>
      <c r="G452" s="4">
        <f>IF('Input data'!G467="","",'Input data'!G467)</f>
        <v>0</v>
      </c>
      <c r="H452" s="4" t="str">
        <f>IF('Input data'!H467&gt;0.5,'Input data'!H467,"")</f>
        <v/>
      </c>
      <c r="I452" s="4" t="str">
        <f>IF('Input data'!I467="","",'Input data'!I467)</f>
        <v/>
      </c>
      <c r="J452" s="12" t="str">
        <f>IF('Result 2005-2012'!$R452="","",IF($M$1=2005,'Result 2005-2012'!J452,IF(AND($M$1=2006,'Calculation sheet'!$AQ452="2005-2012"),'Result 2005-2012'!J452*SUM($Y$7:$AE$7)/7,IF(AND($M$1=2007,'Calculation sheet'!$AQ452="2005-2012"),'Result 2005-2012'!J452*SUM($Z$7:$AE$7)/6,IF(AND($M$1=2008,'Calculation sheet'!$AQ452="2005-2012"),'Result 2005-2012'!J452*SUM($AA$7:$AE$7)/5,IF(AND($M$1=2009,'Calculation sheet'!$AQ452="2005-2012"),'Result 2005-2012'!J452*SUM($AB$7:$AE$7)/4,IF(AND($M$1=2010,'Calculation sheet'!$AQ452="2005-2012"),'Result 2005-2012'!J452*SUM($AC$7:$AE$7)/3,IF(AND($M$1=2011,'Calculation sheet'!$AQ452="2005-2012"),'Result 2005-2012'!J452*SUM($AD$7:$AE$7)/2,IF(AND($M$1=2012,'Calculation sheet'!$AQ452="2005-2012"),'Result 2005-2012'!J452*$AE$7,IF(AND($M$1=2006,'Calculation sheet'!$AQ452="1999-2012"),'Result 2005-2012'!J452*SUM($Y$16:$AE$16)/7,IF(AND($M$1=2007,'Calculation sheet'!$AQ452="1999-2012"),'Result 2005-2012'!J452*SUM($Z$16:$AE$16)/6,IF(AND($M$1=2008,'Calculation sheet'!$AQ452="1999-2012"),'Result 2005-2012'!J452*SUM($AA$16:$AE$16)/5,IF(AND($M$1=2009,'Calculation sheet'!$AQ452="1999-2012"),'Result 2005-2012'!J452*SUM($AB$16:$AE$16)/4,IF(AND($M$1=2010,'Calculation sheet'!$AQ452="1999-2012"),'Result 2005-2012'!J452*SUM($AC$16:$AE$16)/3,IF(AND($M$1=2011,'Calculation sheet'!$AQ452="1999-2012"),'Result 2005-2012'!J452*SUM($AD$16:$AE$16)/2,IF(AND($M$1=2012,'Calculation sheet'!$AQ452="1999-2012"),'Result 2005-2012'!J452*$AE$16,""))))))))))))))))</f>
        <v/>
      </c>
      <c r="K452" s="12" t="str">
        <f>IF('Result 2005-2012'!$R452="","",IF($M$1=2005,'Result 2005-2012'!K452,IF(AND($M$1=2006,'Calculation sheet'!$AQ452="2005-2012"),'Result 2005-2012'!K452*SUM($Y$8:$AE$8)/7,IF(AND($M$1=2007,'Calculation sheet'!$AQ452="2005-2012"),'Result 2005-2012'!K452*SUM($Z$8:$AE$8)/6,IF(AND($M$1=2008,'Calculation sheet'!$AQ452="2005-2012"),'Result 2005-2012'!K452*SUM($AA$8:$AE$8)/5,IF(AND($M$1=2009,'Calculation sheet'!$AQ452="2005-2012"),'Result 2005-2012'!K452*SUM($AB$8:$AE$8)/4,IF(AND($M$1=2010,'Calculation sheet'!$AQ452="2005-2012"),'Result 2005-2012'!K452*SUM($AC$8:$AE$8)/3,IF(AND($M$1=2011,'Calculation sheet'!$AQ452="2005-2012"),'Result 2005-2012'!K452*SUM($AD$8:$AE$8)/2,IF(AND($M$1=2012,'Calculation sheet'!$AQ452="2005-2012"),'Result 2005-2012'!K452*$AE$8,IF(AND($M$1=2006,'Calculation sheet'!$AQ452="1999-2012"),'Result 2005-2012'!K452*SUM($Y$17:$AE$17)/7,IF(AND($M$1=2007,'Calculation sheet'!$AQ452="1999-2012"),'Result 2005-2012'!K452*SUM($Z$17:$AE$17)/6,IF(AND($M$1=2008,'Calculation sheet'!$AQ452="1999-2012"),'Result 2005-2012'!K452*SUM($AA$17:$AE$17)/5,IF(AND($M$1=2009,'Calculation sheet'!$AQ452="1999-2012"),'Result 2005-2012'!K452*SUM($AB$17:$AE$17)/4,IF(AND($M$1=2010,'Calculation sheet'!$AQ452="1999-2012"),'Result 2005-2012'!K452*SUM($AC$17:$AE$17)/3,IF(AND($M$1=2011,'Calculation sheet'!$AQ452="1999-2012"),'Result 2005-2012'!K452*SUM($AD$17:$AE$17)/2,IF(AND($M$1=2012,'Calculation sheet'!$AQ452="1999-2012"),'Result 2005-2012'!K452*$AE$17,""))))))))))))))))</f>
        <v/>
      </c>
      <c r="L452" s="12" t="str">
        <f>IF('Result 2005-2012'!$R452="","",IF($M$1=2005,'Result 2005-2012'!L452,IF(AND($M$1=2006,'Calculation sheet'!$AQ452="2005-2012"),'Result 2005-2012'!L452*SUM($Y$9:$AE$9)/7,IF(AND($M$1=2007,'Calculation sheet'!$AQ452="2005-2012"),'Result 2005-2012'!L452*SUM($Z$9:$AE$9)/6,IF(AND($M$1=2008,'Calculation sheet'!$AQ452="2005-2012"),'Result 2005-2012'!L452*SUM($AA$9:$AE$9)/5,IF(AND($M$1=2009,'Calculation sheet'!$AQ452="2005-2012"),'Result 2005-2012'!L452*SUM($AB$9:$AE$9)/4,IF(AND($M$1=2010,'Calculation sheet'!$AQ452="2005-2012"),'Result 2005-2012'!L452*SUM($AC$9:$AE$9)/3,IF(AND($M$1=2011,'Calculation sheet'!$AQ452="2005-2012"),'Result 2005-2012'!L452*SUM($AD$9:$AE$9)/2,IF(AND($M$1=2012,'Calculation sheet'!$AQ452="2005-2012"),'Result 2005-2012'!L452*$AE$9,IF(AND($M$1=2006,'Calculation sheet'!$AQ452="1999-2012"),'Result 2005-2012'!L452*SUM($Y$18:$AE$18)/7,IF(AND($M$1=2007,'Calculation sheet'!$AQ452="1999-2012"),'Result 2005-2012'!L452*SUM($Z$18:$AE$18)/6,IF(AND($M$1=2008,'Calculation sheet'!$AQ452="1999-2012"),'Result 2005-2012'!L452*SUM($AA$18:$AE$18)/5,IF(AND($M$1=2009,'Calculation sheet'!$AQ452="1999-2012"),'Result 2005-2012'!L452*SUM($AB$18:$AE$18)/4,IF(AND($M$1=2010,'Calculation sheet'!$AQ452="1999-2012"),'Result 2005-2012'!L452*SUM($AC$18:$AE$18)/3,IF(AND($M$1=2011,'Calculation sheet'!$AQ452="1999-2012"),'Result 2005-2012'!L452*SUM($AD$18:$AE$18)/2,IF(AND($M$1=2012,'Calculation sheet'!$AQ452="1999-2012"),'Result 2005-2012'!L452*$AE$18,""))))))))))))))))</f>
        <v/>
      </c>
      <c r="M452" s="12" t="str">
        <f t="shared" si="20"/>
        <v/>
      </c>
      <c r="N452" s="12" t="str">
        <f>IF('Result 2005-2012'!$R452="","",IF($M$1=2005,'Result 2005-2012'!N452,IF(AND($M$1=2006,'Calculation sheet'!$AQ452="2005-2012"),'Result 2005-2012'!N452*SUM($Y$10:$AE$10)/7,IF(AND($M$1=2007,'Calculation sheet'!$AQ452="2005-2012"),'Result 2005-2012'!N452*SUM($Z$10:$AE$10)/6,IF(AND($M$1=2008,'Calculation sheet'!$AQ452="2005-2012"),'Result 2005-2012'!N452*SUM($AA$10:$AE$10)/5,IF(AND($M$1=2009,'Calculation sheet'!$AQ452="2005-2012"),'Result 2005-2012'!N452*SUM($AB$10:$AE$10)/4,IF(AND($M$1=2010,'Calculation sheet'!$AQ452="2005-2012"),'Result 2005-2012'!N452*SUM($AC$10:$AE$10)/3,IF(AND($M$1=2011,'Calculation sheet'!$AQ452="2005-2012"),'Result 2005-2012'!N452*SUM($AD$10:$AE$10)/2,IF(AND($M$1=2012,'Calculation sheet'!$AQ452="2005-2012"),'Result 2005-2012'!N452*$AE$10,IF(AND($M$1=2006,'Calculation sheet'!$AQ452="1999-2012"),'Result 2005-2012'!N452*SUM($Y$16:$AE$16)/7,IF(AND($M$1=2007,'Calculation sheet'!$AQ452="1999-2012"),'Result 2005-2012'!N452*SUM($Z$16:$AE$16)/6,IF(AND($M$1=2008,'Calculation sheet'!$AQ452="1999-2012"),'Result 2005-2012'!N452*SUM($AA$16:$AE$16)/5,IF(AND($M$1=2009,'Calculation sheet'!$AQ452="1999-2012"),'Result 2005-2012'!N452*SUM($AB$16:$AE$16)/4,IF(AND($M$1=2010,'Calculation sheet'!$AQ452="1999-2012"),'Result 2005-2012'!N452*SUM($AC$16:$AE$16)/3,IF(AND($M$1=2011,'Calculation sheet'!$AQ452="1999-2012"),'Result 2005-2012'!N452*SUM($AD$16:$AE$16)/2,IF(AND($M$1=2012,'Calculation sheet'!$AQ452="1999-2012"),'Result 2005-2012'!N452*$AE$16,""))))))))))))))))</f>
        <v/>
      </c>
      <c r="O452" s="12" t="str">
        <f>IF('Result 2005-2012'!$R452="","",IF($M$1=2005,'Result 2005-2012'!O452,IF(AND($M$1=2006,'Calculation sheet'!$AQ452="2005-2012"),'Result 2005-2012'!O452*SUM($Y$10:$AE$10)/7,IF(AND($M$1=2007,'Calculation sheet'!$AQ452="2005-2012"),'Result 2005-2012'!O452*SUM($Z$10:$AE$10)/6,IF(AND($M$1=2008,'Calculation sheet'!$AQ452="2005-2012"),'Result 2005-2012'!O452*SUM($AA$10:$AE$10)/5,IF(AND($M$1=2009,'Calculation sheet'!$AQ452="2005-2012"),'Result 2005-2012'!O452*SUM($AB$10:$AE$10)/4,IF(AND($M$1=2010,'Calculation sheet'!$AQ452="2005-2012"),'Result 2005-2012'!O452*SUM($AC$10:$AE$10)/3,IF(AND($M$1=2011,'Calculation sheet'!$AQ452="2005-2012"),'Result 2005-2012'!O452*SUM($AD$10:$AE$10)/2,IF(AND($M$1=2012,'Calculation sheet'!$AQ452="2005-2012"),'Result 2005-2012'!O452*$AE$10,IF(AND($M$1=2006,'Calculation sheet'!$AQ452="1999-2012"),'Result 2005-2012'!O452*SUM($Y$16:$AE$16)/7,IF(AND($M$1=2007,'Calculation sheet'!$AQ452="1999-2012"),'Result 2005-2012'!O452*SUM($Z$16:$AE$16)/6,IF(AND($M$1=2008,'Calculation sheet'!$AQ452="1999-2012"),'Result 2005-2012'!O452*SUM($AA$16:$AE$16)/5,IF(AND($M$1=2009,'Calculation sheet'!$AQ452="1999-2012"),'Result 2005-2012'!O452*SUM($AB$16:$AE$16)/4,IF(AND($M$1=2010,'Calculation sheet'!$AQ452="1999-2012"),'Result 2005-2012'!O452*SUM($AC$16:$AE$16)/3,IF(AND($M$1=2011,'Calculation sheet'!$AQ452="1999-2012"),'Result 2005-2012'!O452*SUM($AD$16:$AE$16)/2,IF(AND($M$1=2012,'Calculation sheet'!$AQ452="1999-2012"),'Result 2005-2012'!O452*$AE$16,""))))))))))))))))</f>
        <v/>
      </c>
      <c r="P452" s="12" t="str">
        <f>IF('Result 2005-2012'!$R452="","",IF($M$1=2005,'Result 2005-2012'!P452,IF(AND($M$1=2006,'Calculation sheet'!$AQ452="2005-2012"),'Result 2005-2012'!P452*SUM($Y$11:$AE$11)/7,IF(AND($M$1=2007,'Calculation sheet'!$AQ452="2005-2012"),'Result 2005-2012'!P452*SUM($Z$11:$AE$11)/6,IF(AND($M$1=2008,'Calculation sheet'!$AQ452="2005-2012"),'Result 2005-2012'!P452*SUM($AA$11:$AE$11)/5,IF(AND($M$1=2009,'Calculation sheet'!$AQ452="2005-2012"),'Result 2005-2012'!P452*SUM($AB$11:$AE$11)/4,IF(AND($M$1=2010,'Calculation sheet'!$AQ452="2005-2012"),'Result 2005-2012'!P452*SUM($AC$11:$AE$11)/3,IF(AND($M$1=2011,'Calculation sheet'!$AQ452="2005-2012"),'Result 2005-2012'!P452*SUM($AD$11:$AE$11)/2,IF(AND($M$1=2012,'Calculation sheet'!$AQ452="2005-2012"),'Result 2005-2012'!P452*$AE$11,IF(AND($M$1=2006,'Calculation sheet'!$AQ452="1999-2012"),'Result 2005-2012'!P452*SUM($Y$16:$AE$16)/7,IF(AND($M$1=2007,'Calculation sheet'!$AQ452="1999-2012"),'Result 2005-2012'!P452*SUM($Z$16:$AE$16)/6,IF(AND($M$1=2008,'Calculation sheet'!$AQ452="1999-2012"),'Result 2005-2012'!P452*SUM($AA$16:$AE$16)/5,IF(AND($M$1=2009,'Calculation sheet'!$AQ452="1999-2012"),'Result 2005-2012'!P452*SUM($AB$16:$AE$16)/4,IF(AND($M$1=2010,'Calculation sheet'!$AQ452="1999-2012"),'Result 2005-2012'!P452*SUM($AC$16:$AE$16)/3,IF(AND($M$1=2011,'Calculation sheet'!$AQ452="1999-2012"),'Result 2005-2012'!P452*SUM($AD$16:$AE$16)/2,IF(AND($M$1=2012,'Calculation sheet'!$AQ452="1999-2012"),'Result 2005-2012'!P452*$AE$16,""))))))))))))))))</f>
        <v/>
      </c>
      <c r="Q452" s="12" t="str">
        <f t="shared" si="21"/>
        <v/>
      </c>
      <c r="R452" s="14" t="str">
        <f t="shared" si="22"/>
        <v/>
      </c>
    </row>
    <row r="453" spans="1:18" x14ac:dyDescent="0.3">
      <c r="A453" s="4" t="str">
        <f>IF('Input data'!A468="","",'Input data'!A468)</f>
        <v/>
      </c>
      <c r="B453" s="4" t="str">
        <f>IF('Input data'!B468="","",'Input data'!B468)</f>
        <v/>
      </c>
      <c r="C453" s="4" t="str">
        <f>IF('Input data'!C468="","",'Input data'!C468)</f>
        <v/>
      </c>
      <c r="D453" s="4" t="str">
        <f>IF('Input data'!D468="","",'Input data'!D468)</f>
        <v/>
      </c>
      <c r="E453" s="4" t="str">
        <f>IF('Input data'!E468="","",'Input data'!E468)</f>
        <v/>
      </c>
      <c r="F453" s="4" t="str">
        <f>IF('Input data'!F468="","",'Input data'!F468)</f>
        <v/>
      </c>
      <c r="G453" s="4">
        <f>IF('Input data'!G468="","",'Input data'!G468)</f>
        <v>0</v>
      </c>
      <c r="H453" s="4" t="str">
        <f>IF('Input data'!H468&gt;0.5,'Input data'!H468,"")</f>
        <v/>
      </c>
      <c r="I453" s="4" t="str">
        <f>IF('Input data'!I468="","",'Input data'!I468)</f>
        <v/>
      </c>
      <c r="J453" s="12" t="str">
        <f>IF('Result 2005-2012'!$R453="","",IF($M$1=2005,'Result 2005-2012'!J453,IF(AND($M$1=2006,'Calculation sheet'!$AQ453="2005-2012"),'Result 2005-2012'!J453*SUM($Y$7:$AE$7)/7,IF(AND($M$1=2007,'Calculation sheet'!$AQ453="2005-2012"),'Result 2005-2012'!J453*SUM($Z$7:$AE$7)/6,IF(AND($M$1=2008,'Calculation sheet'!$AQ453="2005-2012"),'Result 2005-2012'!J453*SUM($AA$7:$AE$7)/5,IF(AND($M$1=2009,'Calculation sheet'!$AQ453="2005-2012"),'Result 2005-2012'!J453*SUM($AB$7:$AE$7)/4,IF(AND($M$1=2010,'Calculation sheet'!$AQ453="2005-2012"),'Result 2005-2012'!J453*SUM($AC$7:$AE$7)/3,IF(AND($M$1=2011,'Calculation sheet'!$AQ453="2005-2012"),'Result 2005-2012'!J453*SUM($AD$7:$AE$7)/2,IF(AND($M$1=2012,'Calculation sheet'!$AQ453="2005-2012"),'Result 2005-2012'!J453*$AE$7,IF(AND($M$1=2006,'Calculation sheet'!$AQ453="1999-2012"),'Result 2005-2012'!J453*SUM($Y$16:$AE$16)/7,IF(AND($M$1=2007,'Calculation sheet'!$AQ453="1999-2012"),'Result 2005-2012'!J453*SUM($Z$16:$AE$16)/6,IF(AND($M$1=2008,'Calculation sheet'!$AQ453="1999-2012"),'Result 2005-2012'!J453*SUM($AA$16:$AE$16)/5,IF(AND($M$1=2009,'Calculation sheet'!$AQ453="1999-2012"),'Result 2005-2012'!J453*SUM($AB$16:$AE$16)/4,IF(AND($M$1=2010,'Calculation sheet'!$AQ453="1999-2012"),'Result 2005-2012'!J453*SUM($AC$16:$AE$16)/3,IF(AND($M$1=2011,'Calculation sheet'!$AQ453="1999-2012"),'Result 2005-2012'!J453*SUM($AD$16:$AE$16)/2,IF(AND($M$1=2012,'Calculation sheet'!$AQ453="1999-2012"),'Result 2005-2012'!J453*$AE$16,""))))))))))))))))</f>
        <v/>
      </c>
      <c r="K453" s="12" t="str">
        <f>IF('Result 2005-2012'!$R453="","",IF($M$1=2005,'Result 2005-2012'!K453,IF(AND($M$1=2006,'Calculation sheet'!$AQ453="2005-2012"),'Result 2005-2012'!K453*SUM($Y$8:$AE$8)/7,IF(AND($M$1=2007,'Calculation sheet'!$AQ453="2005-2012"),'Result 2005-2012'!K453*SUM($Z$8:$AE$8)/6,IF(AND($M$1=2008,'Calculation sheet'!$AQ453="2005-2012"),'Result 2005-2012'!K453*SUM($AA$8:$AE$8)/5,IF(AND($M$1=2009,'Calculation sheet'!$AQ453="2005-2012"),'Result 2005-2012'!K453*SUM($AB$8:$AE$8)/4,IF(AND($M$1=2010,'Calculation sheet'!$AQ453="2005-2012"),'Result 2005-2012'!K453*SUM($AC$8:$AE$8)/3,IF(AND($M$1=2011,'Calculation sheet'!$AQ453="2005-2012"),'Result 2005-2012'!K453*SUM($AD$8:$AE$8)/2,IF(AND($M$1=2012,'Calculation sheet'!$AQ453="2005-2012"),'Result 2005-2012'!K453*$AE$8,IF(AND($M$1=2006,'Calculation sheet'!$AQ453="1999-2012"),'Result 2005-2012'!K453*SUM($Y$17:$AE$17)/7,IF(AND($M$1=2007,'Calculation sheet'!$AQ453="1999-2012"),'Result 2005-2012'!K453*SUM($Z$17:$AE$17)/6,IF(AND($M$1=2008,'Calculation sheet'!$AQ453="1999-2012"),'Result 2005-2012'!K453*SUM($AA$17:$AE$17)/5,IF(AND($M$1=2009,'Calculation sheet'!$AQ453="1999-2012"),'Result 2005-2012'!K453*SUM($AB$17:$AE$17)/4,IF(AND($M$1=2010,'Calculation sheet'!$AQ453="1999-2012"),'Result 2005-2012'!K453*SUM($AC$17:$AE$17)/3,IF(AND($M$1=2011,'Calculation sheet'!$AQ453="1999-2012"),'Result 2005-2012'!K453*SUM($AD$17:$AE$17)/2,IF(AND($M$1=2012,'Calculation sheet'!$AQ453="1999-2012"),'Result 2005-2012'!K453*$AE$17,""))))))))))))))))</f>
        <v/>
      </c>
      <c r="L453" s="12" t="str">
        <f>IF('Result 2005-2012'!$R453="","",IF($M$1=2005,'Result 2005-2012'!L453,IF(AND($M$1=2006,'Calculation sheet'!$AQ453="2005-2012"),'Result 2005-2012'!L453*SUM($Y$9:$AE$9)/7,IF(AND($M$1=2007,'Calculation sheet'!$AQ453="2005-2012"),'Result 2005-2012'!L453*SUM($Z$9:$AE$9)/6,IF(AND($M$1=2008,'Calculation sheet'!$AQ453="2005-2012"),'Result 2005-2012'!L453*SUM($AA$9:$AE$9)/5,IF(AND($M$1=2009,'Calculation sheet'!$AQ453="2005-2012"),'Result 2005-2012'!L453*SUM($AB$9:$AE$9)/4,IF(AND($M$1=2010,'Calculation sheet'!$AQ453="2005-2012"),'Result 2005-2012'!L453*SUM($AC$9:$AE$9)/3,IF(AND($M$1=2011,'Calculation sheet'!$AQ453="2005-2012"),'Result 2005-2012'!L453*SUM($AD$9:$AE$9)/2,IF(AND($M$1=2012,'Calculation sheet'!$AQ453="2005-2012"),'Result 2005-2012'!L453*$AE$9,IF(AND($M$1=2006,'Calculation sheet'!$AQ453="1999-2012"),'Result 2005-2012'!L453*SUM($Y$18:$AE$18)/7,IF(AND($M$1=2007,'Calculation sheet'!$AQ453="1999-2012"),'Result 2005-2012'!L453*SUM($Z$18:$AE$18)/6,IF(AND($M$1=2008,'Calculation sheet'!$AQ453="1999-2012"),'Result 2005-2012'!L453*SUM($AA$18:$AE$18)/5,IF(AND($M$1=2009,'Calculation sheet'!$AQ453="1999-2012"),'Result 2005-2012'!L453*SUM($AB$18:$AE$18)/4,IF(AND($M$1=2010,'Calculation sheet'!$AQ453="1999-2012"),'Result 2005-2012'!L453*SUM($AC$18:$AE$18)/3,IF(AND($M$1=2011,'Calculation sheet'!$AQ453="1999-2012"),'Result 2005-2012'!L453*SUM($AD$18:$AE$18)/2,IF(AND($M$1=2012,'Calculation sheet'!$AQ453="1999-2012"),'Result 2005-2012'!L453*$AE$18,""))))))))))))))))</f>
        <v/>
      </c>
      <c r="M453" s="12" t="str">
        <f t="shared" si="20"/>
        <v/>
      </c>
      <c r="N453" s="12" t="str">
        <f>IF('Result 2005-2012'!$R453="","",IF($M$1=2005,'Result 2005-2012'!N453,IF(AND($M$1=2006,'Calculation sheet'!$AQ453="2005-2012"),'Result 2005-2012'!N453*SUM($Y$10:$AE$10)/7,IF(AND($M$1=2007,'Calculation sheet'!$AQ453="2005-2012"),'Result 2005-2012'!N453*SUM($Z$10:$AE$10)/6,IF(AND($M$1=2008,'Calculation sheet'!$AQ453="2005-2012"),'Result 2005-2012'!N453*SUM($AA$10:$AE$10)/5,IF(AND($M$1=2009,'Calculation sheet'!$AQ453="2005-2012"),'Result 2005-2012'!N453*SUM($AB$10:$AE$10)/4,IF(AND($M$1=2010,'Calculation sheet'!$AQ453="2005-2012"),'Result 2005-2012'!N453*SUM($AC$10:$AE$10)/3,IF(AND($M$1=2011,'Calculation sheet'!$AQ453="2005-2012"),'Result 2005-2012'!N453*SUM($AD$10:$AE$10)/2,IF(AND($M$1=2012,'Calculation sheet'!$AQ453="2005-2012"),'Result 2005-2012'!N453*$AE$10,IF(AND($M$1=2006,'Calculation sheet'!$AQ453="1999-2012"),'Result 2005-2012'!N453*SUM($Y$16:$AE$16)/7,IF(AND($M$1=2007,'Calculation sheet'!$AQ453="1999-2012"),'Result 2005-2012'!N453*SUM($Z$16:$AE$16)/6,IF(AND($M$1=2008,'Calculation sheet'!$AQ453="1999-2012"),'Result 2005-2012'!N453*SUM($AA$16:$AE$16)/5,IF(AND($M$1=2009,'Calculation sheet'!$AQ453="1999-2012"),'Result 2005-2012'!N453*SUM($AB$16:$AE$16)/4,IF(AND($M$1=2010,'Calculation sheet'!$AQ453="1999-2012"),'Result 2005-2012'!N453*SUM($AC$16:$AE$16)/3,IF(AND($M$1=2011,'Calculation sheet'!$AQ453="1999-2012"),'Result 2005-2012'!N453*SUM($AD$16:$AE$16)/2,IF(AND($M$1=2012,'Calculation sheet'!$AQ453="1999-2012"),'Result 2005-2012'!N453*$AE$16,""))))))))))))))))</f>
        <v/>
      </c>
      <c r="O453" s="12" t="str">
        <f>IF('Result 2005-2012'!$R453="","",IF($M$1=2005,'Result 2005-2012'!O453,IF(AND($M$1=2006,'Calculation sheet'!$AQ453="2005-2012"),'Result 2005-2012'!O453*SUM($Y$10:$AE$10)/7,IF(AND($M$1=2007,'Calculation sheet'!$AQ453="2005-2012"),'Result 2005-2012'!O453*SUM($Z$10:$AE$10)/6,IF(AND($M$1=2008,'Calculation sheet'!$AQ453="2005-2012"),'Result 2005-2012'!O453*SUM($AA$10:$AE$10)/5,IF(AND($M$1=2009,'Calculation sheet'!$AQ453="2005-2012"),'Result 2005-2012'!O453*SUM($AB$10:$AE$10)/4,IF(AND($M$1=2010,'Calculation sheet'!$AQ453="2005-2012"),'Result 2005-2012'!O453*SUM($AC$10:$AE$10)/3,IF(AND($M$1=2011,'Calculation sheet'!$AQ453="2005-2012"),'Result 2005-2012'!O453*SUM($AD$10:$AE$10)/2,IF(AND($M$1=2012,'Calculation sheet'!$AQ453="2005-2012"),'Result 2005-2012'!O453*$AE$10,IF(AND($M$1=2006,'Calculation sheet'!$AQ453="1999-2012"),'Result 2005-2012'!O453*SUM($Y$16:$AE$16)/7,IF(AND($M$1=2007,'Calculation sheet'!$AQ453="1999-2012"),'Result 2005-2012'!O453*SUM($Z$16:$AE$16)/6,IF(AND($M$1=2008,'Calculation sheet'!$AQ453="1999-2012"),'Result 2005-2012'!O453*SUM($AA$16:$AE$16)/5,IF(AND($M$1=2009,'Calculation sheet'!$AQ453="1999-2012"),'Result 2005-2012'!O453*SUM($AB$16:$AE$16)/4,IF(AND($M$1=2010,'Calculation sheet'!$AQ453="1999-2012"),'Result 2005-2012'!O453*SUM($AC$16:$AE$16)/3,IF(AND($M$1=2011,'Calculation sheet'!$AQ453="1999-2012"),'Result 2005-2012'!O453*SUM($AD$16:$AE$16)/2,IF(AND($M$1=2012,'Calculation sheet'!$AQ453="1999-2012"),'Result 2005-2012'!O453*$AE$16,""))))))))))))))))</f>
        <v/>
      </c>
      <c r="P453" s="12" t="str">
        <f>IF('Result 2005-2012'!$R453="","",IF($M$1=2005,'Result 2005-2012'!P453,IF(AND($M$1=2006,'Calculation sheet'!$AQ453="2005-2012"),'Result 2005-2012'!P453*SUM($Y$11:$AE$11)/7,IF(AND($M$1=2007,'Calculation sheet'!$AQ453="2005-2012"),'Result 2005-2012'!P453*SUM($Z$11:$AE$11)/6,IF(AND($M$1=2008,'Calculation sheet'!$AQ453="2005-2012"),'Result 2005-2012'!P453*SUM($AA$11:$AE$11)/5,IF(AND($M$1=2009,'Calculation sheet'!$AQ453="2005-2012"),'Result 2005-2012'!P453*SUM($AB$11:$AE$11)/4,IF(AND($M$1=2010,'Calculation sheet'!$AQ453="2005-2012"),'Result 2005-2012'!P453*SUM($AC$11:$AE$11)/3,IF(AND($M$1=2011,'Calculation sheet'!$AQ453="2005-2012"),'Result 2005-2012'!P453*SUM($AD$11:$AE$11)/2,IF(AND($M$1=2012,'Calculation sheet'!$AQ453="2005-2012"),'Result 2005-2012'!P453*$AE$11,IF(AND($M$1=2006,'Calculation sheet'!$AQ453="1999-2012"),'Result 2005-2012'!P453*SUM($Y$16:$AE$16)/7,IF(AND($M$1=2007,'Calculation sheet'!$AQ453="1999-2012"),'Result 2005-2012'!P453*SUM($Z$16:$AE$16)/6,IF(AND($M$1=2008,'Calculation sheet'!$AQ453="1999-2012"),'Result 2005-2012'!P453*SUM($AA$16:$AE$16)/5,IF(AND($M$1=2009,'Calculation sheet'!$AQ453="1999-2012"),'Result 2005-2012'!P453*SUM($AB$16:$AE$16)/4,IF(AND($M$1=2010,'Calculation sheet'!$AQ453="1999-2012"),'Result 2005-2012'!P453*SUM($AC$16:$AE$16)/3,IF(AND($M$1=2011,'Calculation sheet'!$AQ453="1999-2012"),'Result 2005-2012'!P453*SUM($AD$16:$AE$16)/2,IF(AND($M$1=2012,'Calculation sheet'!$AQ453="1999-2012"),'Result 2005-2012'!P453*$AE$16,""))))))))))))))))</f>
        <v/>
      </c>
      <c r="Q453" s="12" t="str">
        <f t="shared" si="21"/>
        <v/>
      </c>
      <c r="R453" s="14" t="str">
        <f t="shared" si="22"/>
        <v/>
      </c>
    </row>
    <row r="454" spans="1:18" x14ac:dyDescent="0.3">
      <c r="A454" s="4" t="str">
        <f>IF('Input data'!A469="","",'Input data'!A469)</f>
        <v/>
      </c>
      <c r="B454" s="4" t="str">
        <f>IF('Input data'!B469="","",'Input data'!B469)</f>
        <v/>
      </c>
      <c r="C454" s="4" t="str">
        <f>IF('Input data'!C469="","",'Input data'!C469)</f>
        <v/>
      </c>
      <c r="D454" s="4" t="str">
        <f>IF('Input data'!D469="","",'Input data'!D469)</f>
        <v/>
      </c>
      <c r="E454" s="4" t="str">
        <f>IF('Input data'!E469="","",'Input data'!E469)</f>
        <v/>
      </c>
      <c r="F454" s="4" t="str">
        <f>IF('Input data'!F469="","",'Input data'!F469)</f>
        <v/>
      </c>
      <c r="G454" s="4">
        <f>IF('Input data'!G469="","",'Input data'!G469)</f>
        <v>0</v>
      </c>
      <c r="H454" s="4" t="str">
        <f>IF('Input data'!H469&gt;0.5,'Input data'!H469,"")</f>
        <v/>
      </c>
      <c r="I454" s="4" t="str">
        <f>IF('Input data'!I469="","",'Input data'!I469)</f>
        <v/>
      </c>
      <c r="J454" s="12" t="str">
        <f>IF('Result 2005-2012'!$R454="","",IF($M$1=2005,'Result 2005-2012'!J454,IF(AND($M$1=2006,'Calculation sheet'!$AQ454="2005-2012"),'Result 2005-2012'!J454*SUM($Y$7:$AE$7)/7,IF(AND($M$1=2007,'Calculation sheet'!$AQ454="2005-2012"),'Result 2005-2012'!J454*SUM($Z$7:$AE$7)/6,IF(AND($M$1=2008,'Calculation sheet'!$AQ454="2005-2012"),'Result 2005-2012'!J454*SUM($AA$7:$AE$7)/5,IF(AND($M$1=2009,'Calculation sheet'!$AQ454="2005-2012"),'Result 2005-2012'!J454*SUM($AB$7:$AE$7)/4,IF(AND($M$1=2010,'Calculation sheet'!$AQ454="2005-2012"),'Result 2005-2012'!J454*SUM($AC$7:$AE$7)/3,IF(AND($M$1=2011,'Calculation sheet'!$AQ454="2005-2012"),'Result 2005-2012'!J454*SUM($AD$7:$AE$7)/2,IF(AND($M$1=2012,'Calculation sheet'!$AQ454="2005-2012"),'Result 2005-2012'!J454*$AE$7,IF(AND($M$1=2006,'Calculation sheet'!$AQ454="1999-2012"),'Result 2005-2012'!J454*SUM($Y$16:$AE$16)/7,IF(AND($M$1=2007,'Calculation sheet'!$AQ454="1999-2012"),'Result 2005-2012'!J454*SUM($Z$16:$AE$16)/6,IF(AND($M$1=2008,'Calculation sheet'!$AQ454="1999-2012"),'Result 2005-2012'!J454*SUM($AA$16:$AE$16)/5,IF(AND($M$1=2009,'Calculation sheet'!$AQ454="1999-2012"),'Result 2005-2012'!J454*SUM($AB$16:$AE$16)/4,IF(AND($M$1=2010,'Calculation sheet'!$AQ454="1999-2012"),'Result 2005-2012'!J454*SUM($AC$16:$AE$16)/3,IF(AND($M$1=2011,'Calculation sheet'!$AQ454="1999-2012"),'Result 2005-2012'!J454*SUM($AD$16:$AE$16)/2,IF(AND($M$1=2012,'Calculation sheet'!$AQ454="1999-2012"),'Result 2005-2012'!J454*$AE$16,""))))))))))))))))</f>
        <v/>
      </c>
      <c r="K454" s="12" t="str">
        <f>IF('Result 2005-2012'!$R454="","",IF($M$1=2005,'Result 2005-2012'!K454,IF(AND($M$1=2006,'Calculation sheet'!$AQ454="2005-2012"),'Result 2005-2012'!K454*SUM($Y$8:$AE$8)/7,IF(AND($M$1=2007,'Calculation sheet'!$AQ454="2005-2012"),'Result 2005-2012'!K454*SUM($Z$8:$AE$8)/6,IF(AND($M$1=2008,'Calculation sheet'!$AQ454="2005-2012"),'Result 2005-2012'!K454*SUM($AA$8:$AE$8)/5,IF(AND($M$1=2009,'Calculation sheet'!$AQ454="2005-2012"),'Result 2005-2012'!K454*SUM($AB$8:$AE$8)/4,IF(AND($M$1=2010,'Calculation sheet'!$AQ454="2005-2012"),'Result 2005-2012'!K454*SUM($AC$8:$AE$8)/3,IF(AND($M$1=2011,'Calculation sheet'!$AQ454="2005-2012"),'Result 2005-2012'!K454*SUM($AD$8:$AE$8)/2,IF(AND($M$1=2012,'Calculation sheet'!$AQ454="2005-2012"),'Result 2005-2012'!K454*$AE$8,IF(AND($M$1=2006,'Calculation sheet'!$AQ454="1999-2012"),'Result 2005-2012'!K454*SUM($Y$17:$AE$17)/7,IF(AND($M$1=2007,'Calculation sheet'!$AQ454="1999-2012"),'Result 2005-2012'!K454*SUM($Z$17:$AE$17)/6,IF(AND($M$1=2008,'Calculation sheet'!$AQ454="1999-2012"),'Result 2005-2012'!K454*SUM($AA$17:$AE$17)/5,IF(AND($M$1=2009,'Calculation sheet'!$AQ454="1999-2012"),'Result 2005-2012'!K454*SUM($AB$17:$AE$17)/4,IF(AND($M$1=2010,'Calculation sheet'!$AQ454="1999-2012"),'Result 2005-2012'!K454*SUM($AC$17:$AE$17)/3,IF(AND($M$1=2011,'Calculation sheet'!$AQ454="1999-2012"),'Result 2005-2012'!K454*SUM($AD$17:$AE$17)/2,IF(AND($M$1=2012,'Calculation sheet'!$AQ454="1999-2012"),'Result 2005-2012'!K454*$AE$17,""))))))))))))))))</f>
        <v/>
      </c>
      <c r="L454" s="12" t="str">
        <f>IF('Result 2005-2012'!$R454="","",IF($M$1=2005,'Result 2005-2012'!L454,IF(AND($M$1=2006,'Calculation sheet'!$AQ454="2005-2012"),'Result 2005-2012'!L454*SUM($Y$9:$AE$9)/7,IF(AND($M$1=2007,'Calculation sheet'!$AQ454="2005-2012"),'Result 2005-2012'!L454*SUM($Z$9:$AE$9)/6,IF(AND($M$1=2008,'Calculation sheet'!$AQ454="2005-2012"),'Result 2005-2012'!L454*SUM($AA$9:$AE$9)/5,IF(AND($M$1=2009,'Calculation sheet'!$AQ454="2005-2012"),'Result 2005-2012'!L454*SUM($AB$9:$AE$9)/4,IF(AND($M$1=2010,'Calculation sheet'!$AQ454="2005-2012"),'Result 2005-2012'!L454*SUM($AC$9:$AE$9)/3,IF(AND($M$1=2011,'Calculation sheet'!$AQ454="2005-2012"),'Result 2005-2012'!L454*SUM($AD$9:$AE$9)/2,IF(AND($M$1=2012,'Calculation sheet'!$AQ454="2005-2012"),'Result 2005-2012'!L454*$AE$9,IF(AND($M$1=2006,'Calculation sheet'!$AQ454="1999-2012"),'Result 2005-2012'!L454*SUM($Y$18:$AE$18)/7,IF(AND($M$1=2007,'Calculation sheet'!$AQ454="1999-2012"),'Result 2005-2012'!L454*SUM($Z$18:$AE$18)/6,IF(AND($M$1=2008,'Calculation sheet'!$AQ454="1999-2012"),'Result 2005-2012'!L454*SUM($AA$18:$AE$18)/5,IF(AND($M$1=2009,'Calculation sheet'!$AQ454="1999-2012"),'Result 2005-2012'!L454*SUM($AB$18:$AE$18)/4,IF(AND($M$1=2010,'Calculation sheet'!$AQ454="1999-2012"),'Result 2005-2012'!L454*SUM($AC$18:$AE$18)/3,IF(AND($M$1=2011,'Calculation sheet'!$AQ454="1999-2012"),'Result 2005-2012'!L454*SUM($AD$18:$AE$18)/2,IF(AND($M$1=2012,'Calculation sheet'!$AQ454="1999-2012"),'Result 2005-2012'!L454*$AE$18,""))))))))))))))))</f>
        <v/>
      </c>
      <c r="M454" s="12" t="str">
        <f t="shared" si="20"/>
        <v/>
      </c>
      <c r="N454" s="12" t="str">
        <f>IF('Result 2005-2012'!$R454="","",IF($M$1=2005,'Result 2005-2012'!N454,IF(AND($M$1=2006,'Calculation sheet'!$AQ454="2005-2012"),'Result 2005-2012'!N454*SUM($Y$10:$AE$10)/7,IF(AND($M$1=2007,'Calculation sheet'!$AQ454="2005-2012"),'Result 2005-2012'!N454*SUM($Z$10:$AE$10)/6,IF(AND($M$1=2008,'Calculation sheet'!$AQ454="2005-2012"),'Result 2005-2012'!N454*SUM($AA$10:$AE$10)/5,IF(AND($M$1=2009,'Calculation sheet'!$AQ454="2005-2012"),'Result 2005-2012'!N454*SUM($AB$10:$AE$10)/4,IF(AND($M$1=2010,'Calculation sheet'!$AQ454="2005-2012"),'Result 2005-2012'!N454*SUM($AC$10:$AE$10)/3,IF(AND($M$1=2011,'Calculation sheet'!$AQ454="2005-2012"),'Result 2005-2012'!N454*SUM($AD$10:$AE$10)/2,IF(AND($M$1=2012,'Calculation sheet'!$AQ454="2005-2012"),'Result 2005-2012'!N454*$AE$10,IF(AND($M$1=2006,'Calculation sheet'!$AQ454="1999-2012"),'Result 2005-2012'!N454*SUM($Y$16:$AE$16)/7,IF(AND($M$1=2007,'Calculation sheet'!$AQ454="1999-2012"),'Result 2005-2012'!N454*SUM($Z$16:$AE$16)/6,IF(AND($M$1=2008,'Calculation sheet'!$AQ454="1999-2012"),'Result 2005-2012'!N454*SUM($AA$16:$AE$16)/5,IF(AND($M$1=2009,'Calculation sheet'!$AQ454="1999-2012"),'Result 2005-2012'!N454*SUM($AB$16:$AE$16)/4,IF(AND($M$1=2010,'Calculation sheet'!$AQ454="1999-2012"),'Result 2005-2012'!N454*SUM($AC$16:$AE$16)/3,IF(AND($M$1=2011,'Calculation sheet'!$AQ454="1999-2012"),'Result 2005-2012'!N454*SUM($AD$16:$AE$16)/2,IF(AND($M$1=2012,'Calculation sheet'!$AQ454="1999-2012"),'Result 2005-2012'!N454*$AE$16,""))))))))))))))))</f>
        <v/>
      </c>
      <c r="O454" s="12" t="str">
        <f>IF('Result 2005-2012'!$R454="","",IF($M$1=2005,'Result 2005-2012'!O454,IF(AND($M$1=2006,'Calculation sheet'!$AQ454="2005-2012"),'Result 2005-2012'!O454*SUM($Y$10:$AE$10)/7,IF(AND($M$1=2007,'Calculation sheet'!$AQ454="2005-2012"),'Result 2005-2012'!O454*SUM($Z$10:$AE$10)/6,IF(AND($M$1=2008,'Calculation sheet'!$AQ454="2005-2012"),'Result 2005-2012'!O454*SUM($AA$10:$AE$10)/5,IF(AND($M$1=2009,'Calculation sheet'!$AQ454="2005-2012"),'Result 2005-2012'!O454*SUM($AB$10:$AE$10)/4,IF(AND($M$1=2010,'Calculation sheet'!$AQ454="2005-2012"),'Result 2005-2012'!O454*SUM($AC$10:$AE$10)/3,IF(AND($M$1=2011,'Calculation sheet'!$AQ454="2005-2012"),'Result 2005-2012'!O454*SUM($AD$10:$AE$10)/2,IF(AND($M$1=2012,'Calculation sheet'!$AQ454="2005-2012"),'Result 2005-2012'!O454*$AE$10,IF(AND($M$1=2006,'Calculation sheet'!$AQ454="1999-2012"),'Result 2005-2012'!O454*SUM($Y$16:$AE$16)/7,IF(AND($M$1=2007,'Calculation sheet'!$AQ454="1999-2012"),'Result 2005-2012'!O454*SUM($Z$16:$AE$16)/6,IF(AND($M$1=2008,'Calculation sheet'!$AQ454="1999-2012"),'Result 2005-2012'!O454*SUM($AA$16:$AE$16)/5,IF(AND($M$1=2009,'Calculation sheet'!$AQ454="1999-2012"),'Result 2005-2012'!O454*SUM($AB$16:$AE$16)/4,IF(AND($M$1=2010,'Calculation sheet'!$AQ454="1999-2012"),'Result 2005-2012'!O454*SUM($AC$16:$AE$16)/3,IF(AND($M$1=2011,'Calculation sheet'!$AQ454="1999-2012"),'Result 2005-2012'!O454*SUM($AD$16:$AE$16)/2,IF(AND($M$1=2012,'Calculation sheet'!$AQ454="1999-2012"),'Result 2005-2012'!O454*$AE$16,""))))))))))))))))</f>
        <v/>
      </c>
      <c r="P454" s="12" t="str">
        <f>IF('Result 2005-2012'!$R454="","",IF($M$1=2005,'Result 2005-2012'!P454,IF(AND($M$1=2006,'Calculation sheet'!$AQ454="2005-2012"),'Result 2005-2012'!P454*SUM($Y$11:$AE$11)/7,IF(AND($M$1=2007,'Calculation sheet'!$AQ454="2005-2012"),'Result 2005-2012'!P454*SUM($Z$11:$AE$11)/6,IF(AND($M$1=2008,'Calculation sheet'!$AQ454="2005-2012"),'Result 2005-2012'!P454*SUM($AA$11:$AE$11)/5,IF(AND($M$1=2009,'Calculation sheet'!$AQ454="2005-2012"),'Result 2005-2012'!P454*SUM($AB$11:$AE$11)/4,IF(AND($M$1=2010,'Calculation sheet'!$AQ454="2005-2012"),'Result 2005-2012'!P454*SUM($AC$11:$AE$11)/3,IF(AND($M$1=2011,'Calculation sheet'!$AQ454="2005-2012"),'Result 2005-2012'!P454*SUM($AD$11:$AE$11)/2,IF(AND($M$1=2012,'Calculation sheet'!$AQ454="2005-2012"),'Result 2005-2012'!P454*$AE$11,IF(AND($M$1=2006,'Calculation sheet'!$AQ454="1999-2012"),'Result 2005-2012'!P454*SUM($Y$16:$AE$16)/7,IF(AND($M$1=2007,'Calculation sheet'!$AQ454="1999-2012"),'Result 2005-2012'!P454*SUM($Z$16:$AE$16)/6,IF(AND($M$1=2008,'Calculation sheet'!$AQ454="1999-2012"),'Result 2005-2012'!P454*SUM($AA$16:$AE$16)/5,IF(AND($M$1=2009,'Calculation sheet'!$AQ454="1999-2012"),'Result 2005-2012'!P454*SUM($AB$16:$AE$16)/4,IF(AND($M$1=2010,'Calculation sheet'!$AQ454="1999-2012"),'Result 2005-2012'!P454*SUM($AC$16:$AE$16)/3,IF(AND($M$1=2011,'Calculation sheet'!$AQ454="1999-2012"),'Result 2005-2012'!P454*SUM($AD$16:$AE$16)/2,IF(AND($M$1=2012,'Calculation sheet'!$AQ454="1999-2012"),'Result 2005-2012'!P454*$AE$16,""))))))))))))))))</f>
        <v/>
      </c>
      <c r="Q454" s="12" t="str">
        <f t="shared" si="21"/>
        <v/>
      </c>
      <c r="R454" s="14" t="str">
        <f t="shared" si="22"/>
        <v/>
      </c>
    </row>
    <row r="455" spans="1:18" x14ac:dyDescent="0.3">
      <c r="A455" s="4" t="str">
        <f>IF('Input data'!A470="","",'Input data'!A470)</f>
        <v/>
      </c>
      <c r="B455" s="4" t="str">
        <f>IF('Input data'!B470="","",'Input data'!B470)</f>
        <v/>
      </c>
      <c r="C455" s="4" t="str">
        <f>IF('Input data'!C470="","",'Input data'!C470)</f>
        <v/>
      </c>
      <c r="D455" s="4" t="str">
        <f>IF('Input data'!D470="","",'Input data'!D470)</f>
        <v/>
      </c>
      <c r="E455" s="4" t="str">
        <f>IF('Input data'!E470="","",'Input data'!E470)</f>
        <v/>
      </c>
      <c r="F455" s="4" t="str">
        <f>IF('Input data'!F470="","",'Input data'!F470)</f>
        <v/>
      </c>
      <c r="G455" s="4">
        <f>IF('Input data'!G470="","",'Input data'!G470)</f>
        <v>0</v>
      </c>
      <c r="H455" s="4" t="str">
        <f>IF('Input data'!H470&gt;0.5,'Input data'!H470,"")</f>
        <v/>
      </c>
      <c r="I455" s="4" t="str">
        <f>IF('Input data'!I470="","",'Input data'!I470)</f>
        <v/>
      </c>
      <c r="J455" s="12" t="str">
        <f>IF('Result 2005-2012'!$R455="","",IF($M$1=2005,'Result 2005-2012'!J455,IF(AND($M$1=2006,'Calculation sheet'!$AQ455="2005-2012"),'Result 2005-2012'!J455*SUM($Y$7:$AE$7)/7,IF(AND($M$1=2007,'Calculation sheet'!$AQ455="2005-2012"),'Result 2005-2012'!J455*SUM($Z$7:$AE$7)/6,IF(AND($M$1=2008,'Calculation sheet'!$AQ455="2005-2012"),'Result 2005-2012'!J455*SUM($AA$7:$AE$7)/5,IF(AND($M$1=2009,'Calculation sheet'!$AQ455="2005-2012"),'Result 2005-2012'!J455*SUM($AB$7:$AE$7)/4,IF(AND($M$1=2010,'Calculation sheet'!$AQ455="2005-2012"),'Result 2005-2012'!J455*SUM($AC$7:$AE$7)/3,IF(AND($M$1=2011,'Calculation sheet'!$AQ455="2005-2012"),'Result 2005-2012'!J455*SUM($AD$7:$AE$7)/2,IF(AND($M$1=2012,'Calculation sheet'!$AQ455="2005-2012"),'Result 2005-2012'!J455*$AE$7,IF(AND($M$1=2006,'Calculation sheet'!$AQ455="1999-2012"),'Result 2005-2012'!J455*SUM($Y$16:$AE$16)/7,IF(AND($M$1=2007,'Calculation sheet'!$AQ455="1999-2012"),'Result 2005-2012'!J455*SUM($Z$16:$AE$16)/6,IF(AND($M$1=2008,'Calculation sheet'!$AQ455="1999-2012"),'Result 2005-2012'!J455*SUM($AA$16:$AE$16)/5,IF(AND($M$1=2009,'Calculation sheet'!$AQ455="1999-2012"),'Result 2005-2012'!J455*SUM($AB$16:$AE$16)/4,IF(AND($M$1=2010,'Calculation sheet'!$AQ455="1999-2012"),'Result 2005-2012'!J455*SUM($AC$16:$AE$16)/3,IF(AND($M$1=2011,'Calculation sheet'!$AQ455="1999-2012"),'Result 2005-2012'!J455*SUM($AD$16:$AE$16)/2,IF(AND($M$1=2012,'Calculation sheet'!$AQ455="1999-2012"),'Result 2005-2012'!J455*$AE$16,""))))))))))))))))</f>
        <v/>
      </c>
      <c r="K455" s="12" t="str">
        <f>IF('Result 2005-2012'!$R455="","",IF($M$1=2005,'Result 2005-2012'!K455,IF(AND($M$1=2006,'Calculation sheet'!$AQ455="2005-2012"),'Result 2005-2012'!K455*SUM($Y$8:$AE$8)/7,IF(AND($M$1=2007,'Calculation sheet'!$AQ455="2005-2012"),'Result 2005-2012'!K455*SUM($Z$8:$AE$8)/6,IF(AND($M$1=2008,'Calculation sheet'!$AQ455="2005-2012"),'Result 2005-2012'!K455*SUM($AA$8:$AE$8)/5,IF(AND($M$1=2009,'Calculation sheet'!$AQ455="2005-2012"),'Result 2005-2012'!K455*SUM($AB$8:$AE$8)/4,IF(AND($M$1=2010,'Calculation sheet'!$AQ455="2005-2012"),'Result 2005-2012'!K455*SUM($AC$8:$AE$8)/3,IF(AND($M$1=2011,'Calculation sheet'!$AQ455="2005-2012"),'Result 2005-2012'!K455*SUM($AD$8:$AE$8)/2,IF(AND($M$1=2012,'Calculation sheet'!$AQ455="2005-2012"),'Result 2005-2012'!K455*$AE$8,IF(AND($M$1=2006,'Calculation sheet'!$AQ455="1999-2012"),'Result 2005-2012'!K455*SUM($Y$17:$AE$17)/7,IF(AND($M$1=2007,'Calculation sheet'!$AQ455="1999-2012"),'Result 2005-2012'!K455*SUM($Z$17:$AE$17)/6,IF(AND($M$1=2008,'Calculation sheet'!$AQ455="1999-2012"),'Result 2005-2012'!K455*SUM($AA$17:$AE$17)/5,IF(AND($M$1=2009,'Calculation sheet'!$AQ455="1999-2012"),'Result 2005-2012'!K455*SUM($AB$17:$AE$17)/4,IF(AND($M$1=2010,'Calculation sheet'!$AQ455="1999-2012"),'Result 2005-2012'!K455*SUM($AC$17:$AE$17)/3,IF(AND($M$1=2011,'Calculation sheet'!$AQ455="1999-2012"),'Result 2005-2012'!K455*SUM($AD$17:$AE$17)/2,IF(AND($M$1=2012,'Calculation sheet'!$AQ455="1999-2012"),'Result 2005-2012'!K455*$AE$17,""))))))))))))))))</f>
        <v/>
      </c>
      <c r="L455" s="12" t="str">
        <f>IF('Result 2005-2012'!$R455="","",IF($M$1=2005,'Result 2005-2012'!L455,IF(AND($M$1=2006,'Calculation sheet'!$AQ455="2005-2012"),'Result 2005-2012'!L455*SUM($Y$9:$AE$9)/7,IF(AND($M$1=2007,'Calculation sheet'!$AQ455="2005-2012"),'Result 2005-2012'!L455*SUM($Z$9:$AE$9)/6,IF(AND($M$1=2008,'Calculation sheet'!$AQ455="2005-2012"),'Result 2005-2012'!L455*SUM($AA$9:$AE$9)/5,IF(AND($M$1=2009,'Calculation sheet'!$AQ455="2005-2012"),'Result 2005-2012'!L455*SUM($AB$9:$AE$9)/4,IF(AND($M$1=2010,'Calculation sheet'!$AQ455="2005-2012"),'Result 2005-2012'!L455*SUM($AC$9:$AE$9)/3,IF(AND($M$1=2011,'Calculation sheet'!$AQ455="2005-2012"),'Result 2005-2012'!L455*SUM($AD$9:$AE$9)/2,IF(AND($M$1=2012,'Calculation sheet'!$AQ455="2005-2012"),'Result 2005-2012'!L455*$AE$9,IF(AND($M$1=2006,'Calculation sheet'!$AQ455="1999-2012"),'Result 2005-2012'!L455*SUM($Y$18:$AE$18)/7,IF(AND($M$1=2007,'Calculation sheet'!$AQ455="1999-2012"),'Result 2005-2012'!L455*SUM($Z$18:$AE$18)/6,IF(AND($M$1=2008,'Calculation sheet'!$AQ455="1999-2012"),'Result 2005-2012'!L455*SUM($AA$18:$AE$18)/5,IF(AND($M$1=2009,'Calculation sheet'!$AQ455="1999-2012"),'Result 2005-2012'!L455*SUM($AB$18:$AE$18)/4,IF(AND($M$1=2010,'Calculation sheet'!$AQ455="1999-2012"),'Result 2005-2012'!L455*SUM($AC$18:$AE$18)/3,IF(AND($M$1=2011,'Calculation sheet'!$AQ455="1999-2012"),'Result 2005-2012'!L455*SUM($AD$18:$AE$18)/2,IF(AND($M$1=2012,'Calculation sheet'!$AQ455="1999-2012"),'Result 2005-2012'!L455*$AE$18,""))))))))))))))))</f>
        <v/>
      </c>
      <c r="M455" s="12" t="str">
        <f t="shared" ref="M455:M505" si="23">IF(SUM(J455:L455)&gt;0,SUM(J455:L455),"")</f>
        <v/>
      </c>
      <c r="N455" s="12" t="str">
        <f>IF('Result 2005-2012'!$R455="","",IF($M$1=2005,'Result 2005-2012'!N455,IF(AND($M$1=2006,'Calculation sheet'!$AQ455="2005-2012"),'Result 2005-2012'!N455*SUM($Y$10:$AE$10)/7,IF(AND($M$1=2007,'Calculation sheet'!$AQ455="2005-2012"),'Result 2005-2012'!N455*SUM($Z$10:$AE$10)/6,IF(AND($M$1=2008,'Calculation sheet'!$AQ455="2005-2012"),'Result 2005-2012'!N455*SUM($AA$10:$AE$10)/5,IF(AND($M$1=2009,'Calculation sheet'!$AQ455="2005-2012"),'Result 2005-2012'!N455*SUM($AB$10:$AE$10)/4,IF(AND($M$1=2010,'Calculation sheet'!$AQ455="2005-2012"),'Result 2005-2012'!N455*SUM($AC$10:$AE$10)/3,IF(AND($M$1=2011,'Calculation sheet'!$AQ455="2005-2012"),'Result 2005-2012'!N455*SUM($AD$10:$AE$10)/2,IF(AND($M$1=2012,'Calculation sheet'!$AQ455="2005-2012"),'Result 2005-2012'!N455*$AE$10,IF(AND($M$1=2006,'Calculation sheet'!$AQ455="1999-2012"),'Result 2005-2012'!N455*SUM($Y$16:$AE$16)/7,IF(AND($M$1=2007,'Calculation sheet'!$AQ455="1999-2012"),'Result 2005-2012'!N455*SUM($Z$16:$AE$16)/6,IF(AND($M$1=2008,'Calculation sheet'!$AQ455="1999-2012"),'Result 2005-2012'!N455*SUM($AA$16:$AE$16)/5,IF(AND($M$1=2009,'Calculation sheet'!$AQ455="1999-2012"),'Result 2005-2012'!N455*SUM($AB$16:$AE$16)/4,IF(AND($M$1=2010,'Calculation sheet'!$AQ455="1999-2012"),'Result 2005-2012'!N455*SUM($AC$16:$AE$16)/3,IF(AND($M$1=2011,'Calculation sheet'!$AQ455="1999-2012"),'Result 2005-2012'!N455*SUM($AD$16:$AE$16)/2,IF(AND($M$1=2012,'Calculation sheet'!$AQ455="1999-2012"),'Result 2005-2012'!N455*$AE$16,""))))))))))))))))</f>
        <v/>
      </c>
      <c r="O455" s="12" t="str">
        <f>IF('Result 2005-2012'!$R455="","",IF($M$1=2005,'Result 2005-2012'!O455,IF(AND($M$1=2006,'Calculation sheet'!$AQ455="2005-2012"),'Result 2005-2012'!O455*SUM($Y$10:$AE$10)/7,IF(AND($M$1=2007,'Calculation sheet'!$AQ455="2005-2012"),'Result 2005-2012'!O455*SUM($Z$10:$AE$10)/6,IF(AND($M$1=2008,'Calculation sheet'!$AQ455="2005-2012"),'Result 2005-2012'!O455*SUM($AA$10:$AE$10)/5,IF(AND($M$1=2009,'Calculation sheet'!$AQ455="2005-2012"),'Result 2005-2012'!O455*SUM($AB$10:$AE$10)/4,IF(AND($M$1=2010,'Calculation sheet'!$AQ455="2005-2012"),'Result 2005-2012'!O455*SUM($AC$10:$AE$10)/3,IF(AND($M$1=2011,'Calculation sheet'!$AQ455="2005-2012"),'Result 2005-2012'!O455*SUM($AD$10:$AE$10)/2,IF(AND($M$1=2012,'Calculation sheet'!$AQ455="2005-2012"),'Result 2005-2012'!O455*$AE$10,IF(AND($M$1=2006,'Calculation sheet'!$AQ455="1999-2012"),'Result 2005-2012'!O455*SUM($Y$16:$AE$16)/7,IF(AND($M$1=2007,'Calculation sheet'!$AQ455="1999-2012"),'Result 2005-2012'!O455*SUM($Z$16:$AE$16)/6,IF(AND($M$1=2008,'Calculation sheet'!$AQ455="1999-2012"),'Result 2005-2012'!O455*SUM($AA$16:$AE$16)/5,IF(AND($M$1=2009,'Calculation sheet'!$AQ455="1999-2012"),'Result 2005-2012'!O455*SUM($AB$16:$AE$16)/4,IF(AND($M$1=2010,'Calculation sheet'!$AQ455="1999-2012"),'Result 2005-2012'!O455*SUM($AC$16:$AE$16)/3,IF(AND($M$1=2011,'Calculation sheet'!$AQ455="1999-2012"),'Result 2005-2012'!O455*SUM($AD$16:$AE$16)/2,IF(AND($M$1=2012,'Calculation sheet'!$AQ455="1999-2012"),'Result 2005-2012'!O455*$AE$16,""))))))))))))))))</f>
        <v/>
      </c>
      <c r="P455" s="12" t="str">
        <f>IF('Result 2005-2012'!$R455="","",IF($M$1=2005,'Result 2005-2012'!P455,IF(AND($M$1=2006,'Calculation sheet'!$AQ455="2005-2012"),'Result 2005-2012'!P455*SUM($Y$11:$AE$11)/7,IF(AND($M$1=2007,'Calculation sheet'!$AQ455="2005-2012"),'Result 2005-2012'!P455*SUM($Z$11:$AE$11)/6,IF(AND($M$1=2008,'Calculation sheet'!$AQ455="2005-2012"),'Result 2005-2012'!P455*SUM($AA$11:$AE$11)/5,IF(AND($M$1=2009,'Calculation sheet'!$AQ455="2005-2012"),'Result 2005-2012'!P455*SUM($AB$11:$AE$11)/4,IF(AND($M$1=2010,'Calculation sheet'!$AQ455="2005-2012"),'Result 2005-2012'!P455*SUM($AC$11:$AE$11)/3,IF(AND($M$1=2011,'Calculation sheet'!$AQ455="2005-2012"),'Result 2005-2012'!P455*SUM($AD$11:$AE$11)/2,IF(AND($M$1=2012,'Calculation sheet'!$AQ455="2005-2012"),'Result 2005-2012'!P455*$AE$11,IF(AND($M$1=2006,'Calculation sheet'!$AQ455="1999-2012"),'Result 2005-2012'!P455*SUM($Y$16:$AE$16)/7,IF(AND($M$1=2007,'Calculation sheet'!$AQ455="1999-2012"),'Result 2005-2012'!P455*SUM($Z$16:$AE$16)/6,IF(AND($M$1=2008,'Calculation sheet'!$AQ455="1999-2012"),'Result 2005-2012'!P455*SUM($AA$16:$AE$16)/5,IF(AND($M$1=2009,'Calculation sheet'!$AQ455="1999-2012"),'Result 2005-2012'!P455*SUM($AB$16:$AE$16)/4,IF(AND($M$1=2010,'Calculation sheet'!$AQ455="1999-2012"),'Result 2005-2012'!P455*SUM($AC$16:$AE$16)/3,IF(AND($M$1=2011,'Calculation sheet'!$AQ455="1999-2012"),'Result 2005-2012'!P455*SUM($AD$16:$AE$16)/2,IF(AND($M$1=2012,'Calculation sheet'!$AQ455="1999-2012"),'Result 2005-2012'!P455*$AE$16,""))))))))))))))))</f>
        <v/>
      </c>
      <c r="Q455" s="12" t="str">
        <f t="shared" ref="Q455:Q505" si="24">IF(SUM(N455:P455)&gt;0,SUM(N455:P455),"")</f>
        <v/>
      </c>
      <c r="R455" s="14" t="str">
        <f t="shared" ref="R455:R505" si="25">IF(M455="","",18609867*N455+3188341*O455+480261*P455+697929*(J455+K455))</f>
        <v/>
      </c>
    </row>
    <row r="456" spans="1:18" x14ac:dyDescent="0.3">
      <c r="A456" s="4" t="str">
        <f>IF('Input data'!A471="","",'Input data'!A471)</f>
        <v/>
      </c>
      <c r="B456" s="4" t="str">
        <f>IF('Input data'!B471="","",'Input data'!B471)</f>
        <v/>
      </c>
      <c r="C456" s="4" t="str">
        <f>IF('Input data'!C471="","",'Input data'!C471)</f>
        <v/>
      </c>
      <c r="D456" s="4" t="str">
        <f>IF('Input data'!D471="","",'Input data'!D471)</f>
        <v/>
      </c>
      <c r="E456" s="4" t="str">
        <f>IF('Input data'!E471="","",'Input data'!E471)</f>
        <v/>
      </c>
      <c r="F456" s="4" t="str">
        <f>IF('Input data'!F471="","",'Input data'!F471)</f>
        <v/>
      </c>
      <c r="G456" s="4">
        <f>IF('Input data'!G471="","",'Input data'!G471)</f>
        <v>0</v>
      </c>
      <c r="H456" s="4" t="str">
        <f>IF('Input data'!H471&gt;0.5,'Input data'!H471,"")</f>
        <v/>
      </c>
      <c r="I456" s="4" t="str">
        <f>IF('Input data'!I471="","",'Input data'!I471)</f>
        <v/>
      </c>
      <c r="J456" s="12" t="str">
        <f>IF('Result 2005-2012'!$R456="","",IF($M$1=2005,'Result 2005-2012'!J456,IF(AND($M$1=2006,'Calculation sheet'!$AQ456="2005-2012"),'Result 2005-2012'!J456*SUM($Y$7:$AE$7)/7,IF(AND($M$1=2007,'Calculation sheet'!$AQ456="2005-2012"),'Result 2005-2012'!J456*SUM($Z$7:$AE$7)/6,IF(AND($M$1=2008,'Calculation sheet'!$AQ456="2005-2012"),'Result 2005-2012'!J456*SUM($AA$7:$AE$7)/5,IF(AND($M$1=2009,'Calculation sheet'!$AQ456="2005-2012"),'Result 2005-2012'!J456*SUM($AB$7:$AE$7)/4,IF(AND($M$1=2010,'Calculation sheet'!$AQ456="2005-2012"),'Result 2005-2012'!J456*SUM($AC$7:$AE$7)/3,IF(AND($M$1=2011,'Calculation sheet'!$AQ456="2005-2012"),'Result 2005-2012'!J456*SUM($AD$7:$AE$7)/2,IF(AND($M$1=2012,'Calculation sheet'!$AQ456="2005-2012"),'Result 2005-2012'!J456*$AE$7,IF(AND($M$1=2006,'Calculation sheet'!$AQ456="1999-2012"),'Result 2005-2012'!J456*SUM($Y$16:$AE$16)/7,IF(AND($M$1=2007,'Calculation sheet'!$AQ456="1999-2012"),'Result 2005-2012'!J456*SUM($Z$16:$AE$16)/6,IF(AND($M$1=2008,'Calculation sheet'!$AQ456="1999-2012"),'Result 2005-2012'!J456*SUM($AA$16:$AE$16)/5,IF(AND($M$1=2009,'Calculation sheet'!$AQ456="1999-2012"),'Result 2005-2012'!J456*SUM($AB$16:$AE$16)/4,IF(AND($M$1=2010,'Calculation sheet'!$AQ456="1999-2012"),'Result 2005-2012'!J456*SUM($AC$16:$AE$16)/3,IF(AND($M$1=2011,'Calculation sheet'!$AQ456="1999-2012"),'Result 2005-2012'!J456*SUM($AD$16:$AE$16)/2,IF(AND($M$1=2012,'Calculation sheet'!$AQ456="1999-2012"),'Result 2005-2012'!J456*$AE$16,""))))))))))))))))</f>
        <v/>
      </c>
      <c r="K456" s="12" t="str">
        <f>IF('Result 2005-2012'!$R456="","",IF($M$1=2005,'Result 2005-2012'!K456,IF(AND($M$1=2006,'Calculation sheet'!$AQ456="2005-2012"),'Result 2005-2012'!K456*SUM($Y$8:$AE$8)/7,IF(AND($M$1=2007,'Calculation sheet'!$AQ456="2005-2012"),'Result 2005-2012'!K456*SUM($Z$8:$AE$8)/6,IF(AND($M$1=2008,'Calculation sheet'!$AQ456="2005-2012"),'Result 2005-2012'!K456*SUM($AA$8:$AE$8)/5,IF(AND($M$1=2009,'Calculation sheet'!$AQ456="2005-2012"),'Result 2005-2012'!K456*SUM($AB$8:$AE$8)/4,IF(AND($M$1=2010,'Calculation sheet'!$AQ456="2005-2012"),'Result 2005-2012'!K456*SUM($AC$8:$AE$8)/3,IF(AND($M$1=2011,'Calculation sheet'!$AQ456="2005-2012"),'Result 2005-2012'!K456*SUM($AD$8:$AE$8)/2,IF(AND($M$1=2012,'Calculation sheet'!$AQ456="2005-2012"),'Result 2005-2012'!K456*$AE$8,IF(AND($M$1=2006,'Calculation sheet'!$AQ456="1999-2012"),'Result 2005-2012'!K456*SUM($Y$17:$AE$17)/7,IF(AND($M$1=2007,'Calculation sheet'!$AQ456="1999-2012"),'Result 2005-2012'!K456*SUM($Z$17:$AE$17)/6,IF(AND($M$1=2008,'Calculation sheet'!$AQ456="1999-2012"),'Result 2005-2012'!K456*SUM($AA$17:$AE$17)/5,IF(AND($M$1=2009,'Calculation sheet'!$AQ456="1999-2012"),'Result 2005-2012'!K456*SUM($AB$17:$AE$17)/4,IF(AND($M$1=2010,'Calculation sheet'!$AQ456="1999-2012"),'Result 2005-2012'!K456*SUM($AC$17:$AE$17)/3,IF(AND($M$1=2011,'Calculation sheet'!$AQ456="1999-2012"),'Result 2005-2012'!K456*SUM($AD$17:$AE$17)/2,IF(AND($M$1=2012,'Calculation sheet'!$AQ456="1999-2012"),'Result 2005-2012'!K456*$AE$17,""))))))))))))))))</f>
        <v/>
      </c>
      <c r="L456" s="12" t="str">
        <f>IF('Result 2005-2012'!$R456="","",IF($M$1=2005,'Result 2005-2012'!L456,IF(AND($M$1=2006,'Calculation sheet'!$AQ456="2005-2012"),'Result 2005-2012'!L456*SUM($Y$9:$AE$9)/7,IF(AND($M$1=2007,'Calculation sheet'!$AQ456="2005-2012"),'Result 2005-2012'!L456*SUM($Z$9:$AE$9)/6,IF(AND($M$1=2008,'Calculation sheet'!$AQ456="2005-2012"),'Result 2005-2012'!L456*SUM($AA$9:$AE$9)/5,IF(AND($M$1=2009,'Calculation sheet'!$AQ456="2005-2012"),'Result 2005-2012'!L456*SUM($AB$9:$AE$9)/4,IF(AND($M$1=2010,'Calculation sheet'!$AQ456="2005-2012"),'Result 2005-2012'!L456*SUM($AC$9:$AE$9)/3,IF(AND($M$1=2011,'Calculation sheet'!$AQ456="2005-2012"),'Result 2005-2012'!L456*SUM($AD$9:$AE$9)/2,IF(AND($M$1=2012,'Calculation sheet'!$AQ456="2005-2012"),'Result 2005-2012'!L456*$AE$9,IF(AND($M$1=2006,'Calculation sheet'!$AQ456="1999-2012"),'Result 2005-2012'!L456*SUM($Y$18:$AE$18)/7,IF(AND($M$1=2007,'Calculation sheet'!$AQ456="1999-2012"),'Result 2005-2012'!L456*SUM($Z$18:$AE$18)/6,IF(AND($M$1=2008,'Calculation sheet'!$AQ456="1999-2012"),'Result 2005-2012'!L456*SUM($AA$18:$AE$18)/5,IF(AND($M$1=2009,'Calculation sheet'!$AQ456="1999-2012"),'Result 2005-2012'!L456*SUM($AB$18:$AE$18)/4,IF(AND($M$1=2010,'Calculation sheet'!$AQ456="1999-2012"),'Result 2005-2012'!L456*SUM($AC$18:$AE$18)/3,IF(AND($M$1=2011,'Calculation sheet'!$AQ456="1999-2012"),'Result 2005-2012'!L456*SUM($AD$18:$AE$18)/2,IF(AND($M$1=2012,'Calculation sheet'!$AQ456="1999-2012"),'Result 2005-2012'!L456*$AE$18,""))))))))))))))))</f>
        <v/>
      </c>
      <c r="M456" s="12" t="str">
        <f t="shared" si="23"/>
        <v/>
      </c>
      <c r="N456" s="12" t="str">
        <f>IF('Result 2005-2012'!$R456="","",IF($M$1=2005,'Result 2005-2012'!N456,IF(AND($M$1=2006,'Calculation sheet'!$AQ456="2005-2012"),'Result 2005-2012'!N456*SUM($Y$10:$AE$10)/7,IF(AND($M$1=2007,'Calculation sheet'!$AQ456="2005-2012"),'Result 2005-2012'!N456*SUM($Z$10:$AE$10)/6,IF(AND($M$1=2008,'Calculation sheet'!$AQ456="2005-2012"),'Result 2005-2012'!N456*SUM($AA$10:$AE$10)/5,IF(AND($M$1=2009,'Calculation sheet'!$AQ456="2005-2012"),'Result 2005-2012'!N456*SUM($AB$10:$AE$10)/4,IF(AND($M$1=2010,'Calculation sheet'!$AQ456="2005-2012"),'Result 2005-2012'!N456*SUM($AC$10:$AE$10)/3,IF(AND($M$1=2011,'Calculation sheet'!$AQ456="2005-2012"),'Result 2005-2012'!N456*SUM($AD$10:$AE$10)/2,IF(AND($M$1=2012,'Calculation sheet'!$AQ456="2005-2012"),'Result 2005-2012'!N456*$AE$10,IF(AND($M$1=2006,'Calculation sheet'!$AQ456="1999-2012"),'Result 2005-2012'!N456*SUM($Y$16:$AE$16)/7,IF(AND($M$1=2007,'Calculation sheet'!$AQ456="1999-2012"),'Result 2005-2012'!N456*SUM($Z$16:$AE$16)/6,IF(AND($M$1=2008,'Calculation sheet'!$AQ456="1999-2012"),'Result 2005-2012'!N456*SUM($AA$16:$AE$16)/5,IF(AND($M$1=2009,'Calculation sheet'!$AQ456="1999-2012"),'Result 2005-2012'!N456*SUM($AB$16:$AE$16)/4,IF(AND($M$1=2010,'Calculation sheet'!$AQ456="1999-2012"),'Result 2005-2012'!N456*SUM($AC$16:$AE$16)/3,IF(AND($M$1=2011,'Calculation sheet'!$AQ456="1999-2012"),'Result 2005-2012'!N456*SUM($AD$16:$AE$16)/2,IF(AND($M$1=2012,'Calculation sheet'!$AQ456="1999-2012"),'Result 2005-2012'!N456*$AE$16,""))))))))))))))))</f>
        <v/>
      </c>
      <c r="O456" s="12" t="str">
        <f>IF('Result 2005-2012'!$R456="","",IF($M$1=2005,'Result 2005-2012'!O456,IF(AND($M$1=2006,'Calculation sheet'!$AQ456="2005-2012"),'Result 2005-2012'!O456*SUM($Y$10:$AE$10)/7,IF(AND($M$1=2007,'Calculation sheet'!$AQ456="2005-2012"),'Result 2005-2012'!O456*SUM($Z$10:$AE$10)/6,IF(AND($M$1=2008,'Calculation sheet'!$AQ456="2005-2012"),'Result 2005-2012'!O456*SUM($AA$10:$AE$10)/5,IF(AND($M$1=2009,'Calculation sheet'!$AQ456="2005-2012"),'Result 2005-2012'!O456*SUM($AB$10:$AE$10)/4,IF(AND($M$1=2010,'Calculation sheet'!$AQ456="2005-2012"),'Result 2005-2012'!O456*SUM($AC$10:$AE$10)/3,IF(AND($M$1=2011,'Calculation sheet'!$AQ456="2005-2012"),'Result 2005-2012'!O456*SUM($AD$10:$AE$10)/2,IF(AND($M$1=2012,'Calculation sheet'!$AQ456="2005-2012"),'Result 2005-2012'!O456*$AE$10,IF(AND($M$1=2006,'Calculation sheet'!$AQ456="1999-2012"),'Result 2005-2012'!O456*SUM($Y$16:$AE$16)/7,IF(AND($M$1=2007,'Calculation sheet'!$AQ456="1999-2012"),'Result 2005-2012'!O456*SUM($Z$16:$AE$16)/6,IF(AND($M$1=2008,'Calculation sheet'!$AQ456="1999-2012"),'Result 2005-2012'!O456*SUM($AA$16:$AE$16)/5,IF(AND($M$1=2009,'Calculation sheet'!$AQ456="1999-2012"),'Result 2005-2012'!O456*SUM($AB$16:$AE$16)/4,IF(AND($M$1=2010,'Calculation sheet'!$AQ456="1999-2012"),'Result 2005-2012'!O456*SUM($AC$16:$AE$16)/3,IF(AND($M$1=2011,'Calculation sheet'!$AQ456="1999-2012"),'Result 2005-2012'!O456*SUM($AD$16:$AE$16)/2,IF(AND($M$1=2012,'Calculation sheet'!$AQ456="1999-2012"),'Result 2005-2012'!O456*$AE$16,""))))))))))))))))</f>
        <v/>
      </c>
      <c r="P456" s="12" t="str">
        <f>IF('Result 2005-2012'!$R456="","",IF($M$1=2005,'Result 2005-2012'!P456,IF(AND($M$1=2006,'Calculation sheet'!$AQ456="2005-2012"),'Result 2005-2012'!P456*SUM($Y$11:$AE$11)/7,IF(AND($M$1=2007,'Calculation sheet'!$AQ456="2005-2012"),'Result 2005-2012'!P456*SUM($Z$11:$AE$11)/6,IF(AND($M$1=2008,'Calculation sheet'!$AQ456="2005-2012"),'Result 2005-2012'!P456*SUM($AA$11:$AE$11)/5,IF(AND($M$1=2009,'Calculation sheet'!$AQ456="2005-2012"),'Result 2005-2012'!P456*SUM($AB$11:$AE$11)/4,IF(AND($M$1=2010,'Calculation sheet'!$AQ456="2005-2012"),'Result 2005-2012'!P456*SUM($AC$11:$AE$11)/3,IF(AND($M$1=2011,'Calculation sheet'!$AQ456="2005-2012"),'Result 2005-2012'!P456*SUM($AD$11:$AE$11)/2,IF(AND($M$1=2012,'Calculation sheet'!$AQ456="2005-2012"),'Result 2005-2012'!P456*$AE$11,IF(AND($M$1=2006,'Calculation sheet'!$AQ456="1999-2012"),'Result 2005-2012'!P456*SUM($Y$16:$AE$16)/7,IF(AND($M$1=2007,'Calculation sheet'!$AQ456="1999-2012"),'Result 2005-2012'!P456*SUM($Z$16:$AE$16)/6,IF(AND($M$1=2008,'Calculation sheet'!$AQ456="1999-2012"),'Result 2005-2012'!P456*SUM($AA$16:$AE$16)/5,IF(AND($M$1=2009,'Calculation sheet'!$AQ456="1999-2012"),'Result 2005-2012'!P456*SUM($AB$16:$AE$16)/4,IF(AND($M$1=2010,'Calculation sheet'!$AQ456="1999-2012"),'Result 2005-2012'!P456*SUM($AC$16:$AE$16)/3,IF(AND($M$1=2011,'Calculation sheet'!$AQ456="1999-2012"),'Result 2005-2012'!P456*SUM($AD$16:$AE$16)/2,IF(AND($M$1=2012,'Calculation sheet'!$AQ456="1999-2012"),'Result 2005-2012'!P456*$AE$16,""))))))))))))))))</f>
        <v/>
      </c>
      <c r="Q456" s="12" t="str">
        <f t="shared" si="24"/>
        <v/>
      </c>
      <c r="R456" s="14" t="str">
        <f t="shared" si="25"/>
        <v/>
      </c>
    </row>
    <row r="457" spans="1:18" x14ac:dyDescent="0.3">
      <c r="A457" s="4" t="str">
        <f>IF('Input data'!A472="","",'Input data'!A472)</f>
        <v/>
      </c>
      <c r="B457" s="4" t="str">
        <f>IF('Input data'!B472="","",'Input data'!B472)</f>
        <v/>
      </c>
      <c r="C457" s="4" t="str">
        <f>IF('Input data'!C472="","",'Input data'!C472)</f>
        <v/>
      </c>
      <c r="D457" s="4" t="str">
        <f>IF('Input data'!D472="","",'Input data'!D472)</f>
        <v/>
      </c>
      <c r="E457" s="4" t="str">
        <f>IF('Input data'!E472="","",'Input data'!E472)</f>
        <v/>
      </c>
      <c r="F457" s="4" t="str">
        <f>IF('Input data'!F472="","",'Input data'!F472)</f>
        <v/>
      </c>
      <c r="G457" s="4">
        <f>IF('Input data'!G472="","",'Input data'!G472)</f>
        <v>0</v>
      </c>
      <c r="H457" s="4" t="str">
        <f>IF('Input data'!H472&gt;0.5,'Input data'!H472,"")</f>
        <v/>
      </c>
      <c r="I457" s="4" t="str">
        <f>IF('Input data'!I472="","",'Input data'!I472)</f>
        <v/>
      </c>
      <c r="J457" s="12" t="str">
        <f>IF('Result 2005-2012'!$R457="","",IF($M$1=2005,'Result 2005-2012'!J457,IF(AND($M$1=2006,'Calculation sheet'!$AQ457="2005-2012"),'Result 2005-2012'!J457*SUM($Y$7:$AE$7)/7,IF(AND($M$1=2007,'Calculation sheet'!$AQ457="2005-2012"),'Result 2005-2012'!J457*SUM($Z$7:$AE$7)/6,IF(AND($M$1=2008,'Calculation sheet'!$AQ457="2005-2012"),'Result 2005-2012'!J457*SUM($AA$7:$AE$7)/5,IF(AND($M$1=2009,'Calculation sheet'!$AQ457="2005-2012"),'Result 2005-2012'!J457*SUM($AB$7:$AE$7)/4,IF(AND($M$1=2010,'Calculation sheet'!$AQ457="2005-2012"),'Result 2005-2012'!J457*SUM($AC$7:$AE$7)/3,IF(AND($M$1=2011,'Calculation sheet'!$AQ457="2005-2012"),'Result 2005-2012'!J457*SUM($AD$7:$AE$7)/2,IF(AND($M$1=2012,'Calculation sheet'!$AQ457="2005-2012"),'Result 2005-2012'!J457*$AE$7,IF(AND($M$1=2006,'Calculation sheet'!$AQ457="1999-2012"),'Result 2005-2012'!J457*SUM($Y$16:$AE$16)/7,IF(AND($M$1=2007,'Calculation sheet'!$AQ457="1999-2012"),'Result 2005-2012'!J457*SUM($Z$16:$AE$16)/6,IF(AND($M$1=2008,'Calculation sheet'!$AQ457="1999-2012"),'Result 2005-2012'!J457*SUM($AA$16:$AE$16)/5,IF(AND($M$1=2009,'Calculation sheet'!$AQ457="1999-2012"),'Result 2005-2012'!J457*SUM($AB$16:$AE$16)/4,IF(AND($M$1=2010,'Calculation sheet'!$AQ457="1999-2012"),'Result 2005-2012'!J457*SUM($AC$16:$AE$16)/3,IF(AND($M$1=2011,'Calculation sheet'!$AQ457="1999-2012"),'Result 2005-2012'!J457*SUM($AD$16:$AE$16)/2,IF(AND($M$1=2012,'Calculation sheet'!$AQ457="1999-2012"),'Result 2005-2012'!J457*$AE$16,""))))))))))))))))</f>
        <v/>
      </c>
      <c r="K457" s="12" t="str">
        <f>IF('Result 2005-2012'!$R457="","",IF($M$1=2005,'Result 2005-2012'!K457,IF(AND($M$1=2006,'Calculation sheet'!$AQ457="2005-2012"),'Result 2005-2012'!K457*SUM($Y$8:$AE$8)/7,IF(AND($M$1=2007,'Calculation sheet'!$AQ457="2005-2012"),'Result 2005-2012'!K457*SUM($Z$8:$AE$8)/6,IF(AND($M$1=2008,'Calculation sheet'!$AQ457="2005-2012"),'Result 2005-2012'!K457*SUM($AA$8:$AE$8)/5,IF(AND($M$1=2009,'Calculation sheet'!$AQ457="2005-2012"),'Result 2005-2012'!K457*SUM($AB$8:$AE$8)/4,IF(AND($M$1=2010,'Calculation sheet'!$AQ457="2005-2012"),'Result 2005-2012'!K457*SUM($AC$8:$AE$8)/3,IF(AND($M$1=2011,'Calculation sheet'!$AQ457="2005-2012"),'Result 2005-2012'!K457*SUM($AD$8:$AE$8)/2,IF(AND($M$1=2012,'Calculation sheet'!$AQ457="2005-2012"),'Result 2005-2012'!K457*$AE$8,IF(AND($M$1=2006,'Calculation sheet'!$AQ457="1999-2012"),'Result 2005-2012'!K457*SUM($Y$17:$AE$17)/7,IF(AND($M$1=2007,'Calculation sheet'!$AQ457="1999-2012"),'Result 2005-2012'!K457*SUM($Z$17:$AE$17)/6,IF(AND($M$1=2008,'Calculation sheet'!$AQ457="1999-2012"),'Result 2005-2012'!K457*SUM($AA$17:$AE$17)/5,IF(AND($M$1=2009,'Calculation sheet'!$AQ457="1999-2012"),'Result 2005-2012'!K457*SUM($AB$17:$AE$17)/4,IF(AND($M$1=2010,'Calculation sheet'!$AQ457="1999-2012"),'Result 2005-2012'!K457*SUM($AC$17:$AE$17)/3,IF(AND($M$1=2011,'Calculation sheet'!$AQ457="1999-2012"),'Result 2005-2012'!K457*SUM($AD$17:$AE$17)/2,IF(AND($M$1=2012,'Calculation sheet'!$AQ457="1999-2012"),'Result 2005-2012'!K457*$AE$17,""))))))))))))))))</f>
        <v/>
      </c>
      <c r="L457" s="12" t="str">
        <f>IF('Result 2005-2012'!$R457="","",IF($M$1=2005,'Result 2005-2012'!L457,IF(AND($M$1=2006,'Calculation sheet'!$AQ457="2005-2012"),'Result 2005-2012'!L457*SUM($Y$9:$AE$9)/7,IF(AND($M$1=2007,'Calculation sheet'!$AQ457="2005-2012"),'Result 2005-2012'!L457*SUM($Z$9:$AE$9)/6,IF(AND($M$1=2008,'Calculation sheet'!$AQ457="2005-2012"),'Result 2005-2012'!L457*SUM($AA$9:$AE$9)/5,IF(AND($M$1=2009,'Calculation sheet'!$AQ457="2005-2012"),'Result 2005-2012'!L457*SUM($AB$9:$AE$9)/4,IF(AND($M$1=2010,'Calculation sheet'!$AQ457="2005-2012"),'Result 2005-2012'!L457*SUM($AC$9:$AE$9)/3,IF(AND($M$1=2011,'Calculation sheet'!$AQ457="2005-2012"),'Result 2005-2012'!L457*SUM($AD$9:$AE$9)/2,IF(AND($M$1=2012,'Calculation sheet'!$AQ457="2005-2012"),'Result 2005-2012'!L457*$AE$9,IF(AND($M$1=2006,'Calculation sheet'!$AQ457="1999-2012"),'Result 2005-2012'!L457*SUM($Y$18:$AE$18)/7,IF(AND($M$1=2007,'Calculation sheet'!$AQ457="1999-2012"),'Result 2005-2012'!L457*SUM($Z$18:$AE$18)/6,IF(AND($M$1=2008,'Calculation sheet'!$AQ457="1999-2012"),'Result 2005-2012'!L457*SUM($AA$18:$AE$18)/5,IF(AND($M$1=2009,'Calculation sheet'!$AQ457="1999-2012"),'Result 2005-2012'!L457*SUM($AB$18:$AE$18)/4,IF(AND($M$1=2010,'Calculation sheet'!$AQ457="1999-2012"),'Result 2005-2012'!L457*SUM($AC$18:$AE$18)/3,IF(AND($M$1=2011,'Calculation sheet'!$AQ457="1999-2012"),'Result 2005-2012'!L457*SUM($AD$18:$AE$18)/2,IF(AND($M$1=2012,'Calculation sheet'!$AQ457="1999-2012"),'Result 2005-2012'!L457*$AE$18,""))))))))))))))))</f>
        <v/>
      </c>
      <c r="M457" s="12" t="str">
        <f t="shared" si="23"/>
        <v/>
      </c>
      <c r="N457" s="12" t="str">
        <f>IF('Result 2005-2012'!$R457="","",IF($M$1=2005,'Result 2005-2012'!N457,IF(AND($M$1=2006,'Calculation sheet'!$AQ457="2005-2012"),'Result 2005-2012'!N457*SUM($Y$10:$AE$10)/7,IF(AND($M$1=2007,'Calculation sheet'!$AQ457="2005-2012"),'Result 2005-2012'!N457*SUM($Z$10:$AE$10)/6,IF(AND($M$1=2008,'Calculation sheet'!$AQ457="2005-2012"),'Result 2005-2012'!N457*SUM($AA$10:$AE$10)/5,IF(AND($M$1=2009,'Calculation sheet'!$AQ457="2005-2012"),'Result 2005-2012'!N457*SUM($AB$10:$AE$10)/4,IF(AND($M$1=2010,'Calculation sheet'!$AQ457="2005-2012"),'Result 2005-2012'!N457*SUM($AC$10:$AE$10)/3,IF(AND($M$1=2011,'Calculation sheet'!$AQ457="2005-2012"),'Result 2005-2012'!N457*SUM($AD$10:$AE$10)/2,IF(AND($M$1=2012,'Calculation sheet'!$AQ457="2005-2012"),'Result 2005-2012'!N457*$AE$10,IF(AND($M$1=2006,'Calculation sheet'!$AQ457="1999-2012"),'Result 2005-2012'!N457*SUM($Y$16:$AE$16)/7,IF(AND($M$1=2007,'Calculation sheet'!$AQ457="1999-2012"),'Result 2005-2012'!N457*SUM($Z$16:$AE$16)/6,IF(AND($M$1=2008,'Calculation sheet'!$AQ457="1999-2012"),'Result 2005-2012'!N457*SUM($AA$16:$AE$16)/5,IF(AND($M$1=2009,'Calculation sheet'!$AQ457="1999-2012"),'Result 2005-2012'!N457*SUM($AB$16:$AE$16)/4,IF(AND($M$1=2010,'Calculation sheet'!$AQ457="1999-2012"),'Result 2005-2012'!N457*SUM($AC$16:$AE$16)/3,IF(AND($M$1=2011,'Calculation sheet'!$AQ457="1999-2012"),'Result 2005-2012'!N457*SUM($AD$16:$AE$16)/2,IF(AND($M$1=2012,'Calculation sheet'!$AQ457="1999-2012"),'Result 2005-2012'!N457*$AE$16,""))))))))))))))))</f>
        <v/>
      </c>
      <c r="O457" s="12" t="str">
        <f>IF('Result 2005-2012'!$R457="","",IF($M$1=2005,'Result 2005-2012'!O457,IF(AND($M$1=2006,'Calculation sheet'!$AQ457="2005-2012"),'Result 2005-2012'!O457*SUM($Y$10:$AE$10)/7,IF(AND($M$1=2007,'Calculation sheet'!$AQ457="2005-2012"),'Result 2005-2012'!O457*SUM($Z$10:$AE$10)/6,IF(AND($M$1=2008,'Calculation sheet'!$AQ457="2005-2012"),'Result 2005-2012'!O457*SUM($AA$10:$AE$10)/5,IF(AND($M$1=2009,'Calculation sheet'!$AQ457="2005-2012"),'Result 2005-2012'!O457*SUM($AB$10:$AE$10)/4,IF(AND($M$1=2010,'Calculation sheet'!$AQ457="2005-2012"),'Result 2005-2012'!O457*SUM($AC$10:$AE$10)/3,IF(AND($M$1=2011,'Calculation sheet'!$AQ457="2005-2012"),'Result 2005-2012'!O457*SUM($AD$10:$AE$10)/2,IF(AND($M$1=2012,'Calculation sheet'!$AQ457="2005-2012"),'Result 2005-2012'!O457*$AE$10,IF(AND($M$1=2006,'Calculation sheet'!$AQ457="1999-2012"),'Result 2005-2012'!O457*SUM($Y$16:$AE$16)/7,IF(AND($M$1=2007,'Calculation sheet'!$AQ457="1999-2012"),'Result 2005-2012'!O457*SUM($Z$16:$AE$16)/6,IF(AND($M$1=2008,'Calculation sheet'!$AQ457="1999-2012"),'Result 2005-2012'!O457*SUM($AA$16:$AE$16)/5,IF(AND($M$1=2009,'Calculation sheet'!$AQ457="1999-2012"),'Result 2005-2012'!O457*SUM($AB$16:$AE$16)/4,IF(AND($M$1=2010,'Calculation sheet'!$AQ457="1999-2012"),'Result 2005-2012'!O457*SUM($AC$16:$AE$16)/3,IF(AND($M$1=2011,'Calculation sheet'!$AQ457="1999-2012"),'Result 2005-2012'!O457*SUM($AD$16:$AE$16)/2,IF(AND($M$1=2012,'Calculation sheet'!$AQ457="1999-2012"),'Result 2005-2012'!O457*$AE$16,""))))))))))))))))</f>
        <v/>
      </c>
      <c r="P457" s="12" t="str">
        <f>IF('Result 2005-2012'!$R457="","",IF($M$1=2005,'Result 2005-2012'!P457,IF(AND($M$1=2006,'Calculation sheet'!$AQ457="2005-2012"),'Result 2005-2012'!P457*SUM($Y$11:$AE$11)/7,IF(AND($M$1=2007,'Calculation sheet'!$AQ457="2005-2012"),'Result 2005-2012'!P457*SUM($Z$11:$AE$11)/6,IF(AND($M$1=2008,'Calculation sheet'!$AQ457="2005-2012"),'Result 2005-2012'!P457*SUM($AA$11:$AE$11)/5,IF(AND($M$1=2009,'Calculation sheet'!$AQ457="2005-2012"),'Result 2005-2012'!P457*SUM($AB$11:$AE$11)/4,IF(AND($M$1=2010,'Calculation sheet'!$AQ457="2005-2012"),'Result 2005-2012'!P457*SUM($AC$11:$AE$11)/3,IF(AND($M$1=2011,'Calculation sheet'!$AQ457="2005-2012"),'Result 2005-2012'!P457*SUM($AD$11:$AE$11)/2,IF(AND($M$1=2012,'Calculation sheet'!$AQ457="2005-2012"),'Result 2005-2012'!P457*$AE$11,IF(AND($M$1=2006,'Calculation sheet'!$AQ457="1999-2012"),'Result 2005-2012'!P457*SUM($Y$16:$AE$16)/7,IF(AND($M$1=2007,'Calculation sheet'!$AQ457="1999-2012"),'Result 2005-2012'!P457*SUM($Z$16:$AE$16)/6,IF(AND($M$1=2008,'Calculation sheet'!$AQ457="1999-2012"),'Result 2005-2012'!P457*SUM($AA$16:$AE$16)/5,IF(AND($M$1=2009,'Calculation sheet'!$AQ457="1999-2012"),'Result 2005-2012'!P457*SUM($AB$16:$AE$16)/4,IF(AND($M$1=2010,'Calculation sheet'!$AQ457="1999-2012"),'Result 2005-2012'!P457*SUM($AC$16:$AE$16)/3,IF(AND($M$1=2011,'Calculation sheet'!$AQ457="1999-2012"),'Result 2005-2012'!P457*SUM($AD$16:$AE$16)/2,IF(AND($M$1=2012,'Calculation sheet'!$AQ457="1999-2012"),'Result 2005-2012'!P457*$AE$16,""))))))))))))))))</f>
        <v/>
      </c>
      <c r="Q457" s="12" t="str">
        <f t="shared" si="24"/>
        <v/>
      </c>
      <c r="R457" s="14" t="str">
        <f t="shared" si="25"/>
        <v/>
      </c>
    </row>
    <row r="458" spans="1:18" x14ac:dyDescent="0.3">
      <c r="A458" s="4" t="str">
        <f>IF('Input data'!A473="","",'Input data'!A473)</f>
        <v/>
      </c>
      <c r="B458" s="4" t="str">
        <f>IF('Input data'!B473="","",'Input data'!B473)</f>
        <v/>
      </c>
      <c r="C458" s="4" t="str">
        <f>IF('Input data'!C473="","",'Input data'!C473)</f>
        <v/>
      </c>
      <c r="D458" s="4" t="str">
        <f>IF('Input data'!D473="","",'Input data'!D473)</f>
        <v/>
      </c>
      <c r="E458" s="4" t="str">
        <f>IF('Input data'!E473="","",'Input data'!E473)</f>
        <v/>
      </c>
      <c r="F458" s="4" t="str">
        <f>IF('Input data'!F473="","",'Input data'!F473)</f>
        <v/>
      </c>
      <c r="G458" s="4">
        <f>IF('Input data'!G473="","",'Input data'!G473)</f>
        <v>0</v>
      </c>
      <c r="H458" s="4" t="str">
        <f>IF('Input data'!H473&gt;0.5,'Input data'!H473,"")</f>
        <v/>
      </c>
      <c r="I458" s="4" t="str">
        <f>IF('Input data'!I473="","",'Input data'!I473)</f>
        <v/>
      </c>
      <c r="J458" s="12" t="str">
        <f>IF('Result 2005-2012'!$R458="","",IF($M$1=2005,'Result 2005-2012'!J458,IF(AND($M$1=2006,'Calculation sheet'!$AQ458="2005-2012"),'Result 2005-2012'!J458*SUM($Y$7:$AE$7)/7,IF(AND($M$1=2007,'Calculation sheet'!$AQ458="2005-2012"),'Result 2005-2012'!J458*SUM($Z$7:$AE$7)/6,IF(AND($M$1=2008,'Calculation sheet'!$AQ458="2005-2012"),'Result 2005-2012'!J458*SUM($AA$7:$AE$7)/5,IF(AND($M$1=2009,'Calculation sheet'!$AQ458="2005-2012"),'Result 2005-2012'!J458*SUM($AB$7:$AE$7)/4,IF(AND($M$1=2010,'Calculation sheet'!$AQ458="2005-2012"),'Result 2005-2012'!J458*SUM($AC$7:$AE$7)/3,IF(AND($M$1=2011,'Calculation sheet'!$AQ458="2005-2012"),'Result 2005-2012'!J458*SUM($AD$7:$AE$7)/2,IF(AND($M$1=2012,'Calculation sheet'!$AQ458="2005-2012"),'Result 2005-2012'!J458*$AE$7,IF(AND($M$1=2006,'Calculation sheet'!$AQ458="1999-2012"),'Result 2005-2012'!J458*SUM($Y$16:$AE$16)/7,IF(AND($M$1=2007,'Calculation sheet'!$AQ458="1999-2012"),'Result 2005-2012'!J458*SUM($Z$16:$AE$16)/6,IF(AND($M$1=2008,'Calculation sheet'!$AQ458="1999-2012"),'Result 2005-2012'!J458*SUM($AA$16:$AE$16)/5,IF(AND($M$1=2009,'Calculation sheet'!$AQ458="1999-2012"),'Result 2005-2012'!J458*SUM($AB$16:$AE$16)/4,IF(AND($M$1=2010,'Calculation sheet'!$AQ458="1999-2012"),'Result 2005-2012'!J458*SUM($AC$16:$AE$16)/3,IF(AND($M$1=2011,'Calculation sheet'!$AQ458="1999-2012"),'Result 2005-2012'!J458*SUM($AD$16:$AE$16)/2,IF(AND($M$1=2012,'Calculation sheet'!$AQ458="1999-2012"),'Result 2005-2012'!J458*$AE$16,""))))))))))))))))</f>
        <v/>
      </c>
      <c r="K458" s="12" t="str">
        <f>IF('Result 2005-2012'!$R458="","",IF($M$1=2005,'Result 2005-2012'!K458,IF(AND($M$1=2006,'Calculation sheet'!$AQ458="2005-2012"),'Result 2005-2012'!K458*SUM($Y$8:$AE$8)/7,IF(AND($M$1=2007,'Calculation sheet'!$AQ458="2005-2012"),'Result 2005-2012'!K458*SUM($Z$8:$AE$8)/6,IF(AND($M$1=2008,'Calculation sheet'!$AQ458="2005-2012"),'Result 2005-2012'!K458*SUM($AA$8:$AE$8)/5,IF(AND($M$1=2009,'Calculation sheet'!$AQ458="2005-2012"),'Result 2005-2012'!K458*SUM($AB$8:$AE$8)/4,IF(AND($M$1=2010,'Calculation sheet'!$AQ458="2005-2012"),'Result 2005-2012'!K458*SUM($AC$8:$AE$8)/3,IF(AND($M$1=2011,'Calculation sheet'!$AQ458="2005-2012"),'Result 2005-2012'!K458*SUM($AD$8:$AE$8)/2,IF(AND($M$1=2012,'Calculation sheet'!$AQ458="2005-2012"),'Result 2005-2012'!K458*$AE$8,IF(AND($M$1=2006,'Calculation sheet'!$AQ458="1999-2012"),'Result 2005-2012'!K458*SUM($Y$17:$AE$17)/7,IF(AND($M$1=2007,'Calculation sheet'!$AQ458="1999-2012"),'Result 2005-2012'!K458*SUM($Z$17:$AE$17)/6,IF(AND($M$1=2008,'Calculation sheet'!$AQ458="1999-2012"),'Result 2005-2012'!K458*SUM($AA$17:$AE$17)/5,IF(AND($M$1=2009,'Calculation sheet'!$AQ458="1999-2012"),'Result 2005-2012'!K458*SUM($AB$17:$AE$17)/4,IF(AND($M$1=2010,'Calculation sheet'!$AQ458="1999-2012"),'Result 2005-2012'!K458*SUM($AC$17:$AE$17)/3,IF(AND($M$1=2011,'Calculation sheet'!$AQ458="1999-2012"),'Result 2005-2012'!K458*SUM($AD$17:$AE$17)/2,IF(AND($M$1=2012,'Calculation sheet'!$AQ458="1999-2012"),'Result 2005-2012'!K458*$AE$17,""))))))))))))))))</f>
        <v/>
      </c>
      <c r="L458" s="12" t="str">
        <f>IF('Result 2005-2012'!$R458="","",IF($M$1=2005,'Result 2005-2012'!L458,IF(AND($M$1=2006,'Calculation sheet'!$AQ458="2005-2012"),'Result 2005-2012'!L458*SUM($Y$9:$AE$9)/7,IF(AND($M$1=2007,'Calculation sheet'!$AQ458="2005-2012"),'Result 2005-2012'!L458*SUM($Z$9:$AE$9)/6,IF(AND($M$1=2008,'Calculation sheet'!$AQ458="2005-2012"),'Result 2005-2012'!L458*SUM($AA$9:$AE$9)/5,IF(AND($M$1=2009,'Calculation sheet'!$AQ458="2005-2012"),'Result 2005-2012'!L458*SUM($AB$9:$AE$9)/4,IF(AND($M$1=2010,'Calculation sheet'!$AQ458="2005-2012"),'Result 2005-2012'!L458*SUM($AC$9:$AE$9)/3,IF(AND($M$1=2011,'Calculation sheet'!$AQ458="2005-2012"),'Result 2005-2012'!L458*SUM($AD$9:$AE$9)/2,IF(AND($M$1=2012,'Calculation sheet'!$AQ458="2005-2012"),'Result 2005-2012'!L458*$AE$9,IF(AND($M$1=2006,'Calculation sheet'!$AQ458="1999-2012"),'Result 2005-2012'!L458*SUM($Y$18:$AE$18)/7,IF(AND($M$1=2007,'Calculation sheet'!$AQ458="1999-2012"),'Result 2005-2012'!L458*SUM($Z$18:$AE$18)/6,IF(AND($M$1=2008,'Calculation sheet'!$AQ458="1999-2012"),'Result 2005-2012'!L458*SUM($AA$18:$AE$18)/5,IF(AND($M$1=2009,'Calculation sheet'!$AQ458="1999-2012"),'Result 2005-2012'!L458*SUM($AB$18:$AE$18)/4,IF(AND($M$1=2010,'Calculation sheet'!$AQ458="1999-2012"),'Result 2005-2012'!L458*SUM($AC$18:$AE$18)/3,IF(AND($M$1=2011,'Calculation sheet'!$AQ458="1999-2012"),'Result 2005-2012'!L458*SUM($AD$18:$AE$18)/2,IF(AND($M$1=2012,'Calculation sheet'!$AQ458="1999-2012"),'Result 2005-2012'!L458*$AE$18,""))))))))))))))))</f>
        <v/>
      </c>
      <c r="M458" s="12" t="str">
        <f t="shared" si="23"/>
        <v/>
      </c>
      <c r="N458" s="12" t="str">
        <f>IF('Result 2005-2012'!$R458="","",IF($M$1=2005,'Result 2005-2012'!N458,IF(AND($M$1=2006,'Calculation sheet'!$AQ458="2005-2012"),'Result 2005-2012'!N458*SUM($Y$10:$AE$10)/7,IF(AND($M$1=2007,'Calculation sheet'!$AQ458="2005-2012"),'Result 2005-2012'!N458*SUM($Z$10:$AE$10)/6,IF(AND($M$1=2008,'Calculation sheet'!$AQ458="2005-2012"),'Result 2005-2012'!N458*SUM($AA$10:$AE$10)/5,IF(AND($M$1=2009,'Calculation sheet'!$AQ458="2005-2012"),'Result 2005-2012'!N458*SUM($AB$10:$AE$10)/4,IF(AND($M$1=2010,'Calculation sheet'!$AQ458="2005-2012"),'Result 2005-2012'!N458*SUM($AC$10:$AE$10)/3,IF(AND($M$1=2011,'Calculation sheet'!$AQ458="2005-2012"),'Result 2005-2012'!N458*SUM($AD$10:$AE$10)/2,IF(AND($M$1=2012,'Calculation sheet'!$AQ458="2005-2012"),'Result 2005-2012'!N458*$AE$10,IF(AND($M$1=2006,'Calculation sheet'!$AQ458="1999-2012"),'Result 2005-2012'!N458*SUM($Y$16:$AE$16)/7,IF(AND($M$1=2007,'Calculation sheet'!$AQ458="1999-2012"),'Result 2005-2012'!N458*SUM($Z$16:$AE$16)/6,IF(AND($M$1=2008,'Calculation sheet'!$AQ458="1999-2012"),'Result 2005-2012'!N458*SUM($AA$16:$AE$16)/5,IF(AND($M$1=2009,'Calculation sheet'!$AQ458="1999-2012"),'Result 2005-2012'!N458*SUM($AB$16:$AE$16)/4,IF(AND($M$1=2010,'Calculation sheet'!$AQ458="1999-2012"),'Result 2005-2012'!N458*SUM($AC$16:$AE$16)/3,IF(AND($M$1=2011,'Calculation sheet'!$AQ458="1999-2012"),'Result 2005-2012'!N458*SUM($AD$16:$AE$16)/2,IF(AND($M$1=2012,'Calculation sheet'!$AQ458="1999-2012"),'Result 2005-2012'!N458*$AE$16,""))))))))))))))))</f>
        <v/>
      </c>
      <c r="O458" s="12" t="str">
        <f>IF('Result 2005-2012'!$R458="","",IF($M$1=2005,'Result 2005-2012'!O458,IF(AND($M$1=2006,'Calculation sheet'!$AQ458="2005-2012"),'Result 2005-2012'!O458*SUM($Y$10:$AE$10)/7,IF(AND($M$1=2007,'Calculation sheet'!$AQ458="2005-2012"),'Result 2005-2012'!O458*SUM($Z$10:$AE$10)/6,IF(AND($M$1=2008,'Calculation sheet'!$AQ458="2005-2012"),'Result 2005-2012'!O458*SUM($AA$10:$AE$10)/5,IF(AND($M$1=2009,'Calculation sheet'!$AQ458="2005-2012"),'Result 2005-2012'!O458*SUM($AB$10:$AE$10)/4,IF(AND($M$1=2010,'Calculation sheet'!$AQ458="2005-2012"),'Result 2005-2012'!O458*SUM($AC$10:$AE$10)/3,IF(AND($M$1=2011,'Calculation sheet'!$AQ458="2005-2012"),'Result 2005-2012'!O458*SUM($AD$10:$AE$10)/2,IF(AND($M$1=2012,'Calculation sheet'!$AQ458="2005-2012"),'Result 2005-2012'!O458*$AE$10,IF(AND($M$1=2006,'Calculation sheet'!$AQ458="1999-2012"),'Result 2005-2012'!O458*SUM($Y$16:$AE$16)/7,IF(AND($M$1=2007,'Calculation sheet'!$AQ458="1999-2012"),'Result 2005-2012'!O458*SUM($Z$16:$AE$16)/6,IF(AND($M$1=2008,'Calculation sheet'!$AQ458="1999-2012"),'Result 2005-2012'!O458*SUM($AA$16:$AE$16)/5,IF(AND($M$1=2009,'Calculation sheet'!$AQ458="1999-2012"),'Result 2005-2012'!O458*SUM($AB$16:$AE$16)/4,IF(AND($M$1=2010,'Calculation sheet'!$AQ458="1999-2012"),'Result 2005-2012'!O458*SUM($AC$16:$AE$16)/3,IF(AND($M$1=2011,'Calculation sheet'!$AQ458="1999-2012"),'Result 2005-2012'!O458*SUM($AD$16:$AE$16)/2,IF(AND($M$1=2012,'Calculation sheet'!$AQ458="1999-2012"),'Result 2005-2012'!O458*$AE$16,""))))))))))))))))</f>
        <v/>
      </c>
      <c r="P458" s="12" t="str">
        <f>IF('Result 2005-2012'!$R458="","",IF($M$1=2005,'Result 2005-2012'!P458,IF(AND($M$1=2006,'Calculation sheet'!$AQ458="2005-2012"),'Result 2005-2012'!P458*SUM($Y$11:$AE$11)/7,IF(AND($M$1=2007,'Calculation sheet'!$AQ458="2005-2012"),'Result 2005-2012'!P458*SUM($Z$11:$AE$11)/6,IF(AND($M$1=2008,'Calculation sheet'!$AQ458="2005-2012"),'Result 2005-2012'!P458*SUM($AA$11:$AE$11)/5,IF(AND($M$1=2009,'Calculation sheet'!$AQ458="2005-2012"),'Result 2005-2012'!P458*SUM($AB$11:$AE$11)/4,IF(AND($M$1=2010,'Calculation sheet'!$AQ458="2005-2012"),'Result 2005-2012'!P458*SUM($AC$11:$AE$11)/3,IF(AND($M$1=2011,'Calculation sheet'!$AQ458="2005-2012"),'Result 2005-2012'!P458*SUM($AD$11:$AE$11)/2,IF(AND($M$1=2012,'Calculation sheet'!$AQ458="2005-2012"),'Result 2005-2012'!P458*$AE$11,IF(AND($M$1=2006,'Calculation sheet'!$AQ458="1999-2012"),'Result 2005-2012'!P458*SUM($Y$16:$AE$16)/7,IF(AND($M$1=2007,'Calculation sheet'!$AQ458="1999-2012"),'Result 2005-2012'!P458*SUM($Z$16:$AE$16)/6,IF(AND($M$1=2008,'Calculation sheet'!$AQ458="1999-2012"),'Result 2005-2012'!P458*SUM($AA$16:$AE$16)/5,IF(AND($M$1=2009,'Calculation sheet'!$AQ458="1999-2012"),'Result 2005-2012'!P458*SUM($AB$16:$AE$16)/4,IF(AND($M$1=2010,'Calculation sheet'!$AQ458="1999-2012"),'Result 2005-2012'!P458*SUM($AC$16:$AE$16)/3,IF(AND($M$1=2011,'Calculation sheet'!$AQ458="1999-2012"),'Result 2005-2012'!P458*SUM($AD$16:$AE$16)/2,IF(AND($M$1=2012,'Calculation sheet'!$AQ458="1999-2012"),'Result 2005-2012'!P458*$AE$16,""))))))))))))))))</f>
        <v/>
      </c>
      <c r="Q458" s="12" t="str">
        <f t="shared" si="24"/>
        <v/>
      </c>
      <c r="R458" s="14" t="str">
        <f t="shared" si="25"/>
        <v/>
      </c>
    </row>
    <row r="459" spans="1:18" x14ac:dyDescent="0.3">
      <c r="A459" s="4" t="str">
        <f>IF('Input data'!A474="","",'Input data'!A474)</f>
        <v/>
      </c>
      <c r="B459" s="4" t="str">
        <f>IF('Input data'!B474="","",'Input data'!B474)</f>
        <v/>
      </c>
      <c r="C459" s="4" t="str">
        <f>IF('Input data'!C474="","",'Input data'!C474)</f>
        <v/>
      </c>
      <c r="D459" s="4" t="str">
        <f>IF('Input data'!D474="","",'Input data'!D474)</f>
        <v/>
      </c>
      <c r="E459" s="4" t="str">
        <f>IF('Input data'!E474="","",'Input data'!E474)</f>
        <v/>
      </c>
      <c r="F459" s="4" t="str">
        <f>IF('Input data'!F474="","",'Input data'!F474)</f>
        <v/>
      </c>
      <c r="G459" s="4">
        <f>IF('Input data'!G474="","",'Input data'!G474)</f>
        <v>0</v>
      </c>
      <c r="H459" s="4" t="str">
        <f>IF('Input data'!H474&gt;0.5,'Input data'!H474,"")</f>
        <v/>
      </c>
      <c r="I459" s="4" t="str">
        <f>IF('Input data'!I474="","",'Input data'!I474)</f>
        <v/>
      </c>
      <c r="J459" s="12" t="str">
        <f>IF('Result 2005-2012'!$R459="","",IF($M$1=2005,'Result 2005-2012'!J459,IF(AND($M$1=2006,'Calculation sheet'!$AQ459="2005-2012"),'Result 2005-2012'!J459*SUM($Y$7:$AE$7)/7,IF(AND($M$1=2007,'Calculation sheet'!$AQ459="2005-2012"),'Result 2005-2012'!J459*SUM($Z$7:$AE$7)/6,IF(AND($M$1=2008,'Calculation sheet'!$AQ459="2005-2012"),'Result 2005-2012'!J459*SUM($AA$7:$AE$7)/5,IF(AND($M$1=2009,'Calculation sheet'!$AQ459="2005-2012"),'Result 2005-2012'!J459*SUM($AB$7:$AE$7)/4,IF(AND($M$1=2010,'Calculation sheet'!$AQ459="2005-2012"),'Result 2005-2012'!J459*SUM($AC$7:$AE$7)/3,IF(AND($M$1=2011,'Calculation sheet'!$AQ459="2005-2012"),'Result 2005-2012'!J459*SUM($AD$7:$AE$7)/2,IF(AND($M$1=2012,'Calculation sheet'!$AQ459="2005-2012"),'Result 2005-2012'!J459*$AE$7,IF(AND($M$1=2006,'Calculation sheet'!$AQ459="1999-2012"),'Result 2005-2012'!J459*SUM($Y$16:$AE$16)/7,IF(AND($M$1=2007,'Calculation sheet'!$AQ459="1999-2012"),'Result 2005-2012'!J459*SUM($Z$16:$AE$16)/6,IF(AND($M$1=2008,'Calculation sheet'!$AQ459="1999-2012"),'Result 2005-2012'!J459*SUM($AA$16:$AE$16)/5,IF(AND($M$1=2009,'Calculation sheet'!$AQ459="1999-2012"),'Result 2005-2012'!J459*SUM($AB$16:$AE$16)/4,IF(AND($M$1=2010,'Calculation sheet'!$AQ459="1999-2012"),'Result 2005-2012'!J459*SUM($AC$16:$AE$16)/3,IF(AND($M$1=2011,'Calculation sheet'!$AQ459="1999-2012"),'Result 2005-2012'!J459*SUM($AD$16:$AE$16)/2,IF(AND($M$1=2012,'Calculation sheet'!$AQ459="1999-2012"),'Result 2005-2012'!J459*$AE$16,""))))))))))))))))</f>
        <v/>
      </c>
      <c r="K459" s="12" t="str">
        <f>IF('Result 2005-2012'!$R459="","",IF($M$1=2005,'Result 2005-2012'!K459,IF(AND($M$1=2006,'Calculation sheet'!$AQ459="2005-2012"),'Result 2005-2012'!K459*SUM($Y$8:$AE$8)/7,IF(AND($M$1=2007,'Calculation sheet'!$AQ459="2005-2012"),'Result 2005-2012'!K459*SUM($Z$8:$AE$8)/6,IF(AND($M$1=2008,'Calculation sheet'!$AQ459="2005-2012"),'Result 2005-2012'!K459*SUM($AA$8:$AE$8)/5,IF(AND($M$1=2009,'Calculation sheet'!$AQ459="2005-2012"),'Result 2005-2012'!K459*SUM($AB$8:$AE$8)/4,IF(AND($M$1=2010,'Calculation sheet'!$AQ459="2005-2012"),'Result 2005-2012'!K459*SUM($AC$8:$AE$8)/3,IF(AND($M$1=2011,'Calculation sheet'!$AQ459="2005-2012"),'Result 2005-2012'!K459*SUM($AD$8:$AE$8)/2,IF(AND($M$1=2012,'Calculation sheet'!$AQ459="2005-2012"),'Result 2005-2012'!K459*$AE$8,IF(AND($M$1=2006,'Calculation sheet'!$AQ459="1999-2012"),'Result 2005-2012'!K459*SUM($Y$17:$AE$17)/7,IF(AND($M$1=2007,'Calculation sheet'!$AQ459="1999-2012"),'Result 2005-2012'!K459*SUM($Z$17:$AE$17)/6,IF(AND($M$1=2008,'Calculation sheet'!$AQ459="1999-2012"),'Result 2005-2012'!K459*SUM($AA$17:$AE$17)/5,IF(AND($M$1=2009,'Calculation sheet'!$AQ459="1999-2012"),'Result 2005-2012'!K459*SUM($AB$17:$AE$17)/4,IF(AND($M$1=2010,'Calculation sheet'!$AQ459="1999-2012"),'Result 2005-2012'!K459*SUM($AC$17:$AE$17)/3,IF(AND($M$1=2011,'Calculation sheet'!$AQ459="1999-2012"),'Result 2005-2012'!K459*SUM($AD$17:$AE$17)/2,IF(AND($M$1=2012,'Calculation sheet'!$AQ459="1999-2012"),'Result 2005-2012'!K459*$AE$17,""))))))))))))))))</f>
        <v/>
      </c>
      <c r="L459" s="12" t="str">
        <f>IF('Result 2005-2012'!$R459="","",IF($M$1=2005,'Result 2005-2012'!L459,IF(AND($M$1=2006,'Calculation sheet'!$AQ459="2005-2012"),'Result 2005-2012'!L459*SUM($Y$9:$AE$9)/7,IF(AND($M$1=2007,'Calculation sheet'!$AQ459="2005-2012"),'Result 2005-2012'!L459*SUM($Z$9:$AE$9)/6,IF(AND($M$1=2008,'Calculation sheet'!$AQ459="2005-2012"),'Result 2005-2012'!L459*SUM($AA$9:$AE$9)/5,IF(AND($M$1=2009,'Calculation sheet'!$AQ459="2005-2012"),'Result 2005-2012'!L459*SUM($AB$9:$AE$9)/4,IF(AND($M$1=2010,'Calculation sheet'!$AQ459="2005-2012"),'Result 2005-2012'!L459*SUM($AC$9:$AE$9)/3,IF(AND($M$1=2011,'Calculation sheet'!$AQ459="2005-2012"),'Result 2005-2012'!L459*SUM($AD$9:$AE$9)/2,IF(AND($M$1=2012,'Calculation sheet'!$AQ459="2005-2012"),'Result 2005-2012'!L459*$AE$9,IF(AND($M$1=2006,'Calculation sheet'!$AQ459="1999-2012"),'Result 2005-2012'!L459*SUM($Y$18:$AE$18)/7,IF(AND($M$1=2007,'Calculation sheet'!$AQ459="1999-2012"),'Result 2005-2012'!L459*SUM($Z$18:$AE$18)/6,IF(AND($M$1=2008,'Calculation sheet'!$AQ459="1999-2012"),'Result 2005-2012'!L459*SUM($AA$18:$AE$18)/5,IF(AND($M$1=2009,'Calculation sheet'!$AQ459="1999-2012"),'Result 2005-2012'!L459*SUM($AB$18:$AE$18)/4,IF(AND($M$1=2010,'Calculation sheet'!$AQ459="1999-2012"),'Result 2005-2012'!L459*SUM($AC$18:$AE$18)/3,IF(AND($M$1=2011,'Calculation sheet'!$AQ459="1999-2012"),'Result 2005-2012'!L459*SUM($AD$18:$AE$18)/2,IF(AND($M$1=2012,'Calculation sheet'!$AQ459="1999-2012"),'Result 2005-2012'!L459*$AE$18,""))))))))))))))))</f>
        <v/>
      </c>
      <c r="M459" s="12" t="str">
        <f t="shared" si="23"/>
        <v/>
      </c>
      <c r="N459" s="12" t="str">
        <f>IF('Result 2005-2012'!$R459="","",IF($M$1=2005,'Result 2005-2012'!N459,IF(AND($M$1=2006,'Calculation sheet'!$AQ459="2005-2012"),'Result 2005-2012'!N459*SUM($Y$10:$AE$10)/7,IF(AND($M$1=2007,'Calculation sheet'!$AQ459="2005-2012"),'Result 2005-2012'!N459*SUM($Z$10:$AE$10)/6,IF(AND($M$1=2008,'Calculation sheet'!$AQ459="2005-2012"),'Result 2005-2012'!N459*SUM($AA$10:$AE$10)/5,IF(AND($M$1=2009,'Calculation sheet'!$AQ459="2005-2012"),'Result 2005-2012'!N459*SUM($AB$10:$AE$10)/4,IF(AND($M$1=2010,'Calculation sheet'!$AQ459="2005-2012"),'Result 2005-2012'!N459*SUM($AC$10:$AE$10)/3,IF(AND($M$1=2011,'Calculation sheet'!$AQ459="2005-2012"),'Result 2005-2012'!N459*SUM($AD$10:$AE$10)/2,IF(AND($M$1=2012,'Calculation sheet'!$AQ459="2005-2012"),'Result 2005-2012'!N459*$AE$10,IF(AND($M$1=2006,'Calculation sheet'!$AQ459="1999-2012"),'Result 2005-2012'!N459*SUM($Y$16:$AE$16)/7,IF(AND($M$1=2007,'Calculation sheet'!$AQ459="1999-2012"),'Result 2005-2012'!N459*SUM($Z$16:$AE$16)/6,IF(AND($M$1=2008,'Calculation sheet'!$AQ459="1999-2012"),'Result 2005-2012'!N459*SUM($AA$16:$AE$16)/5,IF(AND($M$1=2009,'Calculation sheet'!$AQ459="1999-2012"),'Result 2005-2012'!N459*SUM($AB$16:$AE$16)/4,IF(AND($M$1=2010,'Calculation sheet'!$AQ459="1999-2012"),'Result 2005-2012'!N459*SUM($AC$16:$AE$16)/3,IF(AND($M$1=2011,'Calculation sheet'!$AQ459="1999-2012"),'Result 2005-2012'!N459*SUM($AD$16:$AE$16)/2,IF(AND($M$1=2012,'Calculation sheet'!$AQ459="1999-2012"),'Result 2005-2012'!N459*$AE$16,""))))))))))))))))</f>
        <v/>
      </c>
      <c r="O459" s="12" t="str">
        <f>IF('Result 2005-2012'!$R459="","",IF($M$1=2005,'Result 2005-2012'!O459,IF(AND($M$1=2006,'Calculation sheet'!$AQ459="2005-2012"),'Result 2005-2012'!O459*SUM($Y$10:$AE$10)/7,IF(AND($M$1=2007,'Calculation sheet'!$AQ459="2005-2012"),'Result 2005-2012'!O459*SUM($Z$10:$AE$10)/6,IF(AND($M$1=2008,'Calculation sheet'!$AQ459="2005-2012"),'Result 2005-2012'!O459*SUM($AA$10:$AE$10)/5,IF(AND($M$1=2009,'Calculation sheet'!$AQ459="2005-2012"),'Result 2005-2012'!O459*SUM($AB$10:$AE$10)/4,IF(AND($M$1=2010,'Calculation sheet'!$AQ459="2005-2012"),'Result 2005-2012'!O459*SUM($AC$10:$AE$10)/3,IF(AND($M$1=2011,'Calculation sheet'!$AQ459="2005-2012"),'Result 2005-2012'!O459*SUM($AD$10:$AE$10)/2,IF(AND($M$1=2012,'Calculation sheet'!$AQ459="2005-2012"),'Result 2005-2012'!O459*$AE$10,IF(AND($M$1=2006,'Calculation sheet'!$AQ459="1999-2012"),'Result 2005-2012'!O459*SUM($Y$16:$AE$16)/7,IF(AND($M$1=2007,'Calculation sheet'!$AQ459="1999-2012"),'Result 2005-2012'!O459*SUM($Z$16:$AE$16)/6,IF(AND($M$1=2008,'Calculation sheet'!$AQ459="1999-2012"),'Result 2005-2012'!O459*SUM($AA$16:$AE$16)/5,IF(AND($M$1=2009,'Calculation sheet'!$AQ459="1999-2012"),'Result 2005-2012'!O459*SUM($AB$16:$AE$16)/4,IF(AND($M$1=2010,'Calculation sheet'!$AQ459="1999-2012"),'Result 2005-2012'!O459*SUM($AC$16:$AE$16)/3,IF(AND($M$1=2011,'Calculation sheet'!$AQ459="1999-2012"),'Result 2005-2012'!O459*SUM($AD$16:$AE$16)/2,IF(AND($M$1=2012,'Calculation sheet'!$AQ459="1999-2012"),'Result 2005-2012'!O459*$AE$16,""))))))))))))))))</f>
        <v/>
      </c>
      <c r="P459" s="12" t="str">
        <f>IF('Result 2005-2012'!$R459="","",IF($M$1=2005,'Result 2005-2012'!P459,IF(AND($M$1=2006,'Calculation sheet'!$AQ459="2005-2012"),'Result 2005-2012'!P459*SUM($Y$11:$AE$11)/7,IF(AND($M$1=2007,'Calculation sheet'!$AQ459="2005-2012"),'Result 2005-2012'!P459*SUM($Z$11:$AE$11)/6,IF(AND($M$1=2008,'Calculation sheet'!$AQ459="2005-2012"),'Result 2005-2012'!P459*SUM($AA$11:$AE$11)/5,IF(AND($M$1=2009,'Calculation sheet'!$AQ459="2005-2012"),'Result 2005-2012'!P459*SUM($AB$11:$AE$11)/4,IF(AND($M$1=2010,'Calculation sheet'!$AQ459="2005-2012"),'Result 2005-2012'!P459*SUM($AC$11:$AE$11)/3,IF(AND($M$1=2011,'Calculation sheet'!$AQ459="2005-2012"),'Result 2005-2012'!P459*SUM($AD$11:$AE$11)/2,IF(AND($M$1=2012,'Calculation sheet'!$AQ459="2005-2012"),'Result 2005-2012'!P459*$AE$11,IF(AND($M$1=2006,'Calculation sheet'!$AQ459="1999-2012"),'Result 2005-2012'!P459*SUM($Y$16:$AE$16)/7,IF(AND($M$1=2007,'Calculation sheet'!$AQ459="1999-2012"),'Result 2005-2012'!P459*SUM($Z$16:$AE$16)/6,IF(AND($M$1=2008,'Calculation sheet'!$AQ459="1999-2012"),'Result 2005-2012'!P459*SUM($AA$16:$AE$16)/5,IF(AND($M$1=2009,'Calculation sheet'!$AQ459="1999-2012"),'Result 2005-2012'!P459*SUM($AB$16:$AE$16)/4,IF(AND($M$1=2010,'Calculation sheet'!$AQ459="1999-2012"),'Result 2005-2012'!P459*SUM($AC$16:$AE$16)/3,IF(AND($M$1=2011,'Calculation sheet'!$AQ459="1999-2012"),'Result 2005-2012'!P459*SUM($AD$16:$AE$16)/2,IF(AND($M$1=2012,'Calculation sheet'!$AQ459="1999-2012"),'Result 2005-2012'!P459*$AE$16,""))))))))))))))))</f>
        <v/>
      </c>
      <c r="Q459" s="12" t="str">
        <f t="shared" si="24"/>
        <v/>
      </c>
      <c r="R459" s="14" t="str">
        <f t="shared" si="25"/>
        <v/>
      </c>
    </row>
    <row r="460" spans="1:18" x14ac:dyDescent="0.3">
      <c r="A460" s="4" t="str">
        <f>IF('Input data'!A475="","",'Input data'!A475)</f>
        <v/>
      </c>
      <c r="B460" s="4" t="str">
        <f>IF('Input data'!B475="","",'Input data'!B475)</f>
        <v/>
      </c>
      <c r="C460" s="4" t="str">
        <f>IF('Input data'!C475="","",'Input data'!C475)</f>
        <v/>
      </c>
      <c r="D460" s="4" t="str">
        <f>IF('Input data'!D475="","",'Input data'!D475)</f>
        <v/>
      </c>
      <c r="E460" s="4" t="str">
        <f>IF('Input data'!E475="","",'Input data'!E475)</f>
        <v/>
      </c>
      <c r="F460" s="4" t="str">
        <f>IF('Input data'!F475="","",'Input data'!F475)</f>
        <v/>
      </c>
      <c r="G460" s="4">
        <f>IF('Input data'!G475="","",'Input data'!G475)</f>
        <v>0</v>
      </c>
      <c r="H460" s="4" t="str">
        <f>IF('Input data'!H475&gt;0.5,'Input data'!H475,"")</f>
        <v/>
      </c>
      <c r="I460" s="4" t="str">
        <f>IF('Input data'!I475="","",'Input data'!I475)</f>
        <v/>
      </c>
      <c r="J460" s="12" t="str">
        <f>IF('Result 2005-2012'!$R460="","",IF($M$1=2005,'Result 2005-2012'!J460,IF(AND($M$1=2006,'Calculation sheet'!$AQ460="2005-2012"),'Result 2005-2012'!J460*SUM($Y$7:$AE$7)/7,IF(AND($M$1=2007,'Calculation sheet'!$AQ460="2005-2012"),'Result 2005-2012'!J460*SUM($Z$7:$AE$7)/6,IF(AND($M$1=2008,'Calculation sheet'!$AQ460="2005-2012"),'Result 2005-2012'!J460*SUM($AA$7:$AE$7)/5,IF(AND($M$1=2009,'Calculation sheet'!$AQ460="2005-2012"),'Result 2005-2012'!J460*SUM($AB$7:$AE$7)/4,IF(AND($M$1=2010,'Calculation sheet'!$AQ460="2005-2012"),'Result 2005-2012'!J460*SUM($AC$7:$AE$7)/3,IF(AND($M$1=2011,'Calculation sheet'!$AQ460="2005-2012"),'Result 2005-2012'!J460*SUM($AD$7:$AE$7)/2,IF(AND($M$1=2012,'Calculation sheet'!$AQ460="2005-2012"),'Result 2005-2012'!J460*$AE$7,IF(AND($M$1=2006,'Calculation sheet'!$AQ460="1999-2012"),'Result 2005-2012'!J460*SUM($Y$16:$AE$16)/7,IF(AND($M$1=2007,'Calculation sheet'!$AQ460="1999-2012"),'Result 2005-2012'!J460*SUM($Z$16:$AE$16)/6,IF(AND($M$1=2008,'Calculation sheet'!$AQ460="1999-2012"),'Result 2005-2012'!J460*SUM($AA$16:$AE$16)/5,IF(AND($M$1=2009,'Calculation sheet'!$AQ460="1999-2012"),'Result 2005-2012'!J460*SUM($AB$16:$AE$16)/4,IF(AND($M$1=2010,'Calculation sheet'!$AQ460="1999-2012"),'Result 2005-2012'!J460*SUM($AC$16:$AE$16)/3,IF(AND($M$1=2011,'Calculation sheet'!$AQ460="1999-2012"),'Result 2005-2012'!J460*SUM($AD$16:$AE$16)/2,IF(AND($M$1=2012,'Calculation sheet'!$AQ460="1999-2012"),'Result 2005-2012'!J460*$AE$16,""))))))))))))))))</f>
        <v/>
      </c>
      <c r="K460" s="12" t="str">
        <f>IF('Result 2005-2012'!$R460="","",IF($M$1=2005,'Result 2005-2012'!K460,IF(AND($M$1=2006,'Calculation sheet'!$AQ460="2005-2012"),'Result 2005-2012'!K460*SUM($Y$8:$AE$8)/7,IF(AND($M$1=2007,'Calculation sheet'!$AQ460="2005-2012"),'Result 2005-2012'!K460*SUM($Z$8:$AE$8)/6,IF(AND($M$1=2008,'Calculation sheet'!$AQ460="2005-2012"),'Result 2005-2012'!K460*SUM($AA$8:$AE$8)/5,IF(AND($M$1=2009,'Calculation sheet'!$AQ460="2005-2012"),'Result 2005-2012'!K460*SUM($AB$8:$AE$8)/4,IF(AND($M$1=2010,'Calculation sheet'!$AQ460="2005-2012"),'Result 2005-2012'!K460*SUM($AC$8:$AE$8)/3,IF(AND($M$1=2011,'Calculation sheet'!$AQ460="2005-2012"),'Result 2005-2012'!K460*SUM($AD$8:$AE$8)/2,IF(AND($M$1=2012,'Calculation sheet'!$AQ460="2005-2012"),'Result 2005-2012'!K460*$AE$8,IF(AND($M$1=2006,'Calculation sheet'!$AQ460="1999-2012"),'Result 2005-2012'!K460*SUM($Y$17:$AE$17)/7,IF(AND($M$1=2007,'Calculation sheet'!$AQ460="1999-2012"),'Result 2005-2012'!K460*SUM($Z$17:$AE$17)/6,IF(AND($M$1=2008,'Calculation sheet'!$AQ460="1999-2012"),'Result 2005-2012'!K460*SUM($AA$17:$AE$17)/5,IF(AND($M$1=2009,'Calculation sheet'!$AQ460="1999-2012"),'Result 2005-2012'!K460*SUM($AB$17:$AE$17)/4,IF(AND($M$1=2010,'Calculation sheet'!$AQ460="1999-2012"),'Result 2005-2012'!K460*SUM($AC$17:$AE$17)/3,IF(AND($M$1=2011,'Calculation sheet'!$AQ460="1999-2012"),'Result 2005-2012'!K460*SUM($AD$17:$AE$17)/2,IF(AND($M$1=2012,'Calculation sheet'!$AQ460="1999-2012"),'Result 2005-2012'!K460*$AE$17,""))))))))))))))))</f>
        <v/>
      </c>
      <c r="L460" s="12" t="str">
        <f>IF('Result 2005-2012'!$R460="","",IF($M$1=2005,'Result 2005-2012'!L460,IF(AND($M$1=2006,'Calculation sheet'!$AQ460="2005-2012"),'Result 2005-2012'!L460*SUM($Y$9:$AE$9)/7,IF(AND($M$1=2007,'Calculation sheet'!$AQ460="2005-2012"),'Result 2005-2012'!L460*SUM($Z$9:$AE$9)/6,IF(AND($M$1=2008,'Calculation sheet'!$AQ460="2005-2012"),'Result 2005-2012'!L460*SUM($AA$9:$AE$9)/5,IF(AND($M$1=2009,'Calculation sheet'!$AQ460="2005-2012"),'Result 2005-2012'!L460*SUM($AB$9:$AE$9)/4,IF(AND($M$1=2010,'Calculation sheet'!$AQ460="2005-2012"),'Result 2005-2012'!L460*SUM($AC$9:$AE$9)/3,IF(AND($M$1=2011,'Calculation sheet'!$AQ460="2005-2012"),'Result 2005-2012'!L460*SUM($AD$9:$AE$9)/2,IF(AND($M$1=2012,'Calculation sheet'!$AQ460="2005-2012"),'Result 2005-2012'!L460*$AE$9,IF(AND($M$1=2006,'Calculation sheet'!$AQ460="1999-2012"),'Result 2005-2012'!L460*SUM($Y$18:$AE$18)/7,IF(AND($M$1=2007,'Calculation sheet'!$AQ460="1999-2012"),'Result 2005-2012'!L460*SUM($Z$18:$AE$18)/6,IF(AND($M$1=2008,'Calculation sheet'!$AQ460="1999-2012"),'Result 2005-2012'!L460*SUM($AA$18:$AE$18)/5,IF(AND($M$1=2009,'Calculation sheet'!$AQ460="1999-2012"),'Result 2005-2012'!L460*SUM($AB$18:$AE$18)/4,IF(AND($M$1=2010,'Calculation sheet'!$AQ460="1999-2012"),'Result 2005-2012'!L460*SUM($AC$18:$AE$18)/3,IF(AND($M$1=2011,'Calculation sheet'!$AQ460="1999-2012"),'Result 2005-2012'!L460*SUM($AD$18:$AE$18)/2,IF(AND($M$1=2012,'Calculation sheet'!$AQ460="1999-2012"),'Result 2005-2012'!L460*$AE$18,""))))))))))))))))</f>
        <v/>
      </c>
      <c r="M460" s="12" t="str">
        <f t="shared" si="23"/>
        <v/>
      </c>
      <c r="N460" s="12" t="str">
        <f>IF('Result 2005-2012'!$R460="","",IF($M$1=2005,'Result 2005-2012'!N460,IF(AND($M$1=2006,'Calculation sheet'!$AQ460="2005-2012"),'Result 2005-2012'!N460*SUM($Y$10:$AE$10)/7,IF(AND($M$1=2007,'Calculation sheet'!$AQ460="2005-2012"),'Result 2005-2012'!N460*SUM($Z$10:$AE$10)/6,IF(AND($M$1=2008,'Calculation sheet'!$AQ460="2005-2012"),'Result 2005-2012'!N460*SUM($AA$10:$AE$10)/5,IF(AND($M$1=2009,'Calculation sheet'!$AQ460="2005-2012"),'Result 2005-2012'!N460*SUM($AB$10:$AE$10)/4,IF(AND($M$1=2010,'Calculation sheet'!$AQ460="2005-2012"),'Result 2005-2012'!N460*SUM($AC$10:$AE$10)/3,IF(AND($M$1=2011,'Calculation sheet'!$AQ460="2005-2012"),'Result 2005-2012'!N460*SUM($AD$10:$AE$10)/2,IF(AND($M$1=2012,'Calculation sheet'!$AQ460="2005-2012"),'Result 2005-2012'!N460*$AE$10,IF(AND($M$1=2006,'Calculation sheet'!$AQ460="1999-2012"),'Result 2005-2012'!N460*SUM($Y$16:$AE$16)/7,IF(AND($M$1=2007,'Calculation sheet'!$AQ460="1999-2012"),'Result 2005-2012'!N460*SUM($Z$16:$AE$16)/6,IF(AND($M$1=2008,'Calculation sheet'!$AQ460="1999-2012"),'Result 2005-2012'!N460*SUM($AA$16:$AE$16)/5,IF(AND($M$1=2009,'Calculation sheet'!$AQ460="1999-2012"),'Result 2005-2012'!N460*SUM($AB$16:$AE$16)/4,IF(AND($M$1=2010,'Calculation sheet'!$AQ460="1999-2012"),'Result 2005-2012'!N460*SUM($AC$16:$AE$16)/3,IF(AND($M$1=2011,'Calculation sheet'!$AQ460="1999-2012"),'Result 2005-2012'!N460*SUM($AD$16:$AE$16)/2,IF(AND($M$1=2012,'Calculation sheet'!$AQ460="1999-2012"),'Result 2005-2012'!N460*$AE$16,""))))))))))))))))</f>
        <v/>
      </c>
      <c r="O460" s="12" t="str">
        <f>IF('Result 2005-2012'!$R460="","",IF($M$1=2005,'Result 2005-2012'!O460,IF(AND($M$1=2006,'Calculation sheet'!$AQ460="2005-2012"),'Result 2005-2012'!O460*SUM($Y$10:$AE$10)/7,IF(AND($M$1=2007,'Calculation sheet'!$AQ460="2005-2012"),'Result 2005-2012'!O460*SUM($Z$10:$AE$10)/6,IF(AND($M$1=2008,'Calculation sheet'!$AQ460="2005-2012"),'Result 2005-2012'!O460*SUM($AA$10:$AE$10)/5,IF(AND($M$1=2009,'Calculation sheet'!$AQ460="2005-2012"),'Result 2005-2012'!O460*SUM($AB$10:$AE$10)/4,IF(AND($M$1=2010,'Calculation sheet'!$AQ460="2005-2012"),'Result 2005-2012'!O460*SUM($AC$10:$AE$10)/3,IF(AND($M$1=2011,'Calculation sheet'!$AQ460="2005-2012"),'Result 2005-2012'!O460*SUM($AD$10:$AE$10)/2,IF(AND($M$1=2012,'Calculation sheet'!$AQ460="2005-2012"),'Result 2005-2012'!O460*$AE$10,IF(AND($M$1=2006,'Calculation sheet'!$AQ460="1999-2012"),'Result 2005-2012'!O460*SUM($Y$16:$AE$16)/7,IF(AND($M$1=2007,'Calculation sheet'!$AQ460="1999-2012"),'Result 2005-2012'!O460*SUM($Z$16:$AE$16)/6,IF(AND($M$1=2008,'Calculation sheet'!$AQ460="1999-2012"),'Result 2005-2012'!O460*SUM($AA$16:$AE$16)/5,IF(AND($M$1=2009,'Calculation sheet'!$AQ460="1999-2012"),'Result 2005-2012'!O460*SUM($AB$16:$AE$16)/4,IF(AND($M$1=2010,'Calculation sheet'!$AQ460="1999-2012"),'Result 2005-2012'!O460*SUM($AC$16:$AE$16)/3,IF(AND($M$1=2011,'Calculation sheet'!$AQ460="1999-2012"),'Result 2005-2012'!O460*SUM($AD$16:$AE$16)/2,IF(AND($M$1=2012,'Calculation sheet'!$AQ460="1999-2012"),'Result 2005-2012'!O460*$AE$16,""))))))))))))))))</f>
        <v/>
      </c>
      <c r="P460" s="12" t="str">
        <f>IF('Result 2005-2012'!$R460="","",IF($M$1=2005,'Result 2005-2012'!P460,IF(AND($M$1=2006,'Calculation sheet'!$AQ460="2005-2012"),'Result 2005-2012'!P460*SUM($Y$11:$AE$11)/7,IF(AND($M$1=2007,'Calculation sheet'!$AQ460="2005-2012"),'Result 2005-2012'!P460*SUM($Z$11:$AE$11)/6,IF(AND($M$1=2008,'Calculation sheet'!$AQ460="2005-2012"),'Result 2005-2012'!P460*SUM($AA$11:$AE$11)/5,IF(AND($M$1=2009,'Calculation sheet'!$AQ460="2005-2012"),'Result 2005-2012'!P460*SUM($AB$11:$AE$11)/4,IF(AND($M$1=2010,'Calculation sheet'!$AQ460="2005-2012"),'Result 2005-2012'!P460*SUM($AC$11:$AE$11)/3,IF(AND($M$1=2011,'Calculation sheet'!$AQ460="2005-2012"),'Result 2005-2012'!P460*SUM($AD$11:$AE$11)/2,IF(AND($M$1=2012,'Calculation sheet'!$AQ460="2005-2012"),'Result 2005-2012'!P460*$AE$11,IF(AND($M$1=2006,'Calculation sheet'!$AQ460="1999-2012"),'Result 2005-2012'!P460*SUM($Y$16:$AE$16)/7,IF(AND($M$1=2007,'Calculation sheet'!$AQ460="1999-2012"),'Result 2005-2012'!P460*SUM($Z$16:$AE$16)/6,IF(AND($M$1=2008,'Calculation sheet'!$AQ460="1999-2012"),'Result 2005-2012'!P460*SUM($AA$16:$AE$16)/5,IF(AND($M$1=2009,'Calculation sheet'!$AQ460="1999-2012"),'Result 2005-2012'!P460*SUM($AB$16:$AE$16)/4,IF(AND($M$1=2010,'Calculation sheet'!$AQ460="1999-2012"),'Result 2005-2012'!P460*SUM($AC$16:$AE$16)/3,IF(AND($M$1=2011,'Calculation sheet'!$AQ460="1999-2012"),'Result 2005-2012'!P460*SUM($AD$16:$AE$16)/2,IF(AND($M$1=2012,'Calculation sheet'!$AQ460="1999-2012"),'Result 2005-2012'!P460*$AE$16,""))))))))))))))))</f>
        <v/>
      </c>
      <c r="Q460" s="12" t="str">
        <f t="shared" si="24"/>
        <v/>
      </c>
      <c r="R460" s="14" t="str">
        <f t="shared" si="25"/>
        <v/>
      </c>
    </row>
    <row r="461" spans="1:18" x14ac:dyDescent="0.3">
      <c r="A461" s="4" t="str">
        <f>IF('Input data'!A476="","",'Input data'!A476)</f>
        <v/>
      </c>
      <c r="B461" s="4" t="str">
        <f>IF('Input data'!B476="","",'Input data'!B476)</f>
        <v/>
      </c>
      <c r="C461" s="4" t="str">
        <f>IF('Input data'!C476="","",'Input data'!C476)</f>
        <v/>
      </c>
      <c r="D461" s="4" t="str">
        <f>IF('Input data'!D476="","",'Input data'!D476)</f>
        <v/>
      </c>
      <c r="E461" s="4" t="str">
        <f>IF('Input data'!E476="","",'Input data'!E476)</f>
        <v/>
      </c>
      <c r="F461" s="4" t="str">
        <f>IF('Input data'!F476="","",'Input data'!F476)</f>
        <v/>
      </c>
      <c r="G461" s="4">
        <f>IF('Input data'!G476="","",'Input data'!G476)</f>
        <v>0</v>
      </c>
      <c r="H461" s="4" t="str">
        <f>IF('Input data'!H476&gt;0.5,'Input data'!H476,"")</f>
        <v/>
      </c>
      <c r="I461" s="4" t="str">
        <f>IF('Input data'!I476="","",'Input data'!I476)</f>
        <v/>
      </c>
      <c r="J461" s="12" t="str">
        <f>IF('Result 2005-2012'!$R461="","",IF($M$1=2005,'Result 2005-2012'!J461,IF(AND($M$1=2006,'Calculation sheet'!$AQ461="2005-2012"),'Result 2005-2012'!J461*SUM($Y$7:$AE$7)/7,IF(AND($M$1=2007,'Calculation sheet'!$AQ461="2005-2012"),'Result 2005-2012'!J461*SUM($Z$7:$AE$7)/6,IF(AND($M$1=2008,'Calculation sheet'!$AQ461="2005-2012"),'Result 2005-2012'!J461*SUM($AA$7:$AE$7)/5,IF(AND($M$1=2009,'Calculation sheet'!$AQ461="2005-2012"),'Result 2005-2012'!J461*SUM($AB$7:$AE$7)/4,IF(AND($M$1=2010,'Calculation sheet'!$AQ461="2005-2012"),'Result 2005-2012'!J461*SUM($AC$7:$AE$7)/3,IF(AND($M$1=2011,'Calculation sheet'!$AQ461="2005-2012"),'Result 2005-2012'!J461*SUM($AD$7:$AE$7)/2,IF(AND($M$1=2012,'Calculation sheet'!$AQ461="2005-2012"),'Result 2005-2012'!J461*$AE$7,IF(AND($M$1=2006,'Calculation sheet'!$AQ461="1999-2012"),'Result 2005-2012'!J461*SUM($Y$16:$AE$16)/7,IF(AND($M$1=2007,'Calculation sheet'!$AQ461="1999-2012"),'Result 2005-2012'!J461*SUM($Z$16:$AE$16)/6,IF(AND($M$1=2008,'Calculation sheet'!$AQ461="1999-2012"),'Result 2005-2012'!J461*SUM($AA$16:$AE$16)/5,IF(AND($M$1=2009,'Calculation sheet'!$AQ461="1999-2012"),'Result 2005-2012'!J461*SUM($AB$16:$AE$16)/4,IF(AND($M$1=2010,'Calculation sheet'!$AQ461="1999-2012"),'Result 2005-2012'!J461*SUM($AC$16:$AE$16)/3,IF(AND($M$1=2011,'Calculation sheet'!$AQ461="1999-2012"),'Result 2005-2012'!J461*SUM($AD$16:$AE$16)/2,IF(AND($M$1=2012,'Calculation sheet'!$AQ461="1999-2012"),'Result 2005-2012'!J461*$AE$16,""))))))))))))))))</f>
        <v/>
      </c>
      <c r="K461" s="12" t="str">
        <f>IF('Result 2005-2012'!$R461="","",IF($M$1=2005,'Result 2005-2012'!K461,IF(AND($M$1=2006,'Calculation sheet'!$AQ461="2005-2012"),'Result 2005-2012'!K461*SUM($Y$8:$AE$8)/7,IF(AND($M$1=2007,'Calculation sheet'!$AQ461="2005-2012"),'Result 2005-2012'!K461*SUM($Z$8:$AE$8)/6,IF(AND($M$1=2008,'Calculation sheet'!$AQ461="2005-2012"),'Result 2005-2012'!K461*SUM($AA$8:$AE$8)/5,IF(AND($M$1=2009,'Calculation sheet'!$AQ461="2005-2012"),'Result 2005-2012'!K461*SUM($AB$8:$AE$8)/4,IF(AND($M$1=2010,'Calculation sheet'!$AQ461="2005-2012"),'Result 2005-2012'!K461*SUM($AC$8:$AE$8)/3,IF(AND($M$1=2011,'Calculation sheet'!$AQ461="2005-2012"),'Result 2005-2012'!K461*SUM($AD$8:$AE$8)/2,IF(AND($M$1=2012,'Calculation sheet'!$AQ461="2005-2012"),'Result 2005-2012'!K461*$AE$8,IF(AND($M$1=2006,'Calculation sheet'!$AQ461="1999-2012"),'Result 2005-2012'!K461*SUM($Y$17:$AE$17)/7,IF(AND($M$1=2007,'Calculation sheet'!$AQ461="1999-2012"),'Result 2005-2012'!K461*SUM($Z$17:$AE$17)/6,IF(AND($M$1=2008,'Calculation sheet'!$AQ461="1999-2012"),'Result 2005-2012'!K461*SUM($AA$17:$AE$17)/5,IF(AND($M$1=2009,'Calculation sheet'!$AQ461="1999-2012"),'Result 2005-2012'!K461*SUM($AB$17:$AE$17)/4,IF(AND($M$1=2010,'Calculation sheet'!$AQ461="1999-2012"),'Result 2005-2012'!K461*SUM($AC$17:$AE$17)/3,IF(AND($M$1=2011,'Calculation sheet'!$AQ461="1999-2012"),'Result 2005-2012'!K461*SUM($AD$17:$AE$17)/2,IF(AND($M$1=2012,'Calculation sheet'!$AQ461="1999-2012"),'Result 2005-2012'!K461*$AE$17,""))))))))))))))))</f>
        <v/>
      </c>
      <c r="L461" s="12" t="str">
        <f>IF('Result 2005-2012'!$R461="","",IF($M$1=2005,'Result 2005-2012'!L461,IF(AND($M$1=2006,'Calculation sheet'!$AQ461="2005-2012"),'Result 2005-2012'!L461*SUM($Y$9:$AE$9)/7,IF(AND($M$1=2007,'Calculation sheet'!$AQ461="2005-2012"),'Result 2005-2012'!L461*SUM($Z$9:$AE$9)/6,IF(AND($M$1=2008,'Calculation sheet'!$AQ461="2005-2012"),'Result 2005-2012'!L461*SUM($AA$9:$AE$9)/5,IF(AND($M$1=2009,'Calculation sheet'!$AQ461="2005-2012"),'Result 2005-2012'!L461*SUM($AB$9:$AE$9)/4,IF(AND($M$1=2010,'Calculation sheet'!$AQ461="2005-2012"),'Result 2005-2012'!L461*SUM($AC$9:$AE$9)/3,IF(AND($M$1=2011,'Calculation sheet'!$AQ461="2005-2012"),'Result 2005-2012'!L461*SUM($AD$9:$AE$9)/2,IF(AND($M$1=2012,'Calculation sheet'!$AQ461="2005-2012"),'Result 2005-2012'!L461*$AE$9,IF(AND($M$1=2006,'Calculation sheet'!$AQ461="1999-2012"),'Result 2005-2012'!L461*SUM($Y$18:$AE$18)/7,IF(AND($M$1=2007,'Calculation sheet'!$AQ461="1999-2012"),'Result 2005-2012'!L461*SUM($Z$18:$AE$18)/6,IF(AND($M$1=2008,'Calculation sheet'!$AQ461="1999-2012"),'Result 2005-2012'!L461*SUM($AA$18:$AE$18)/5,IF(AND($M$1=2009,'Calculation sheet'!$AQ461="1999-2012"),'Result 2005-2012'!L461*SUM($AB$18:$AE$18)/4,IF(AND($M$1=2010,'Calculation sheet'!$AQ461="1999-2012"),'Result 2005-2012'!L461*SUM($AC$18:$AE$18)/3,IF(AND($M$1=2011,'Calculation sheet'!$AQ461="1999-2012"),'Result 2005-2012'!L461*SUM($AD$18:$AE$18)/2,IF(AND($M$1=2012,'Calculation sheet'!$AQ461="1999-2012"),'Result 2005-2012'!L461*$AE$18,""))))))))))))))))</f>
        <v/>
      </c>
      <c r="M461" s="12" t="str">
        <f t="shared" si="23"/>
        <v/>
      </c>
      <c r="N461" s="12" t="str">
        <f>IF('Result 2005-2012'!$R461="","",IF($M$1=2005,'Result 2005-2012'!N461,IF(AND($M$1=2006,'Calculation sheet'!$AQ461="2005-2012"),'Result 2005-2012'!N461*SUM($Y$10:$AE$10)/7,IF(AND($M$1=2007,'Calculation sheet'!$AQ461="2005-2012"),'Result 2005-2012'!N461*SUM($Z$10:$AE$10)/6,IF(AND($M$1=2008,'Calculation sheet'!$AQ461="2005-2012"),'Result 2005-2012'!N461*SUM($AA$10:$AE$10)/5,IF(AND($M$1=2009,'Calculation sheet'!$AQ461="2005-2012"),'Result 2005-2012'!N461*SUM($AB$10:$AE$10)/4,IF(AND($M$1=2010,'Calculation sheet'!$AQ461="2005-2012"),'Result 2005-2012'!N461*SUM($AC$10:$AE$10)/3,IF(AND($M$1=2011,'Calculation sheet'!$AQ461="2005-2012"),'Result 2005-2012'!N461*SUM($AD$10:$AE$10)/2,IF(AND($M$1=2012,'Calculation sheet'!$AQ461="2005-2012"),'Result 2005-2012'!N461*$AE$10,IF(AND($M$1=2006,'Calculation sheet'!$AQ461="1999-2012"),'Result 2005-2012'!N461*SUM($Y$16:$AE$16)/7,IF(AND($M$1=2007,'Calculation sheet'!$AQ461="1999-2012"),'Result 2005-2012'!N461*SUM($Z$16:$AE$16)/6,IF(AND($M$1=2008,'Calculation sheet'!$AQ461="1999-2012"),'Result 2005-2012'!N461*SUM($AA$16:$AE$16)/5,IF(AND($M$1=2009,'Calculation sheet'!$AQ461="1999-2012"),'Result 2005-2012'!N461*SUM($AB$16:$AE$16)/4,IF(AND($M$1=2010,'Calculation sheet'!$AQ461="1999-2012"),'Result 2005-2012'!N461*SUM($AC$16:$AE$16)/3,IF(AND($M$1=2011,'Calculation sheet'!$AQ461="1999-2012"),'Result 2005-2012'!N461*SUM($AD$16:$AE$16)/2,IF(AND($M$1=2012,'Calculation sheet'!$AQ461="1999-2012"),'Result 2005-2012'!N461*$AE$16,""))))))))))))))))</f>
        <v/>
      </c>
      <c r="O461" s="12" t="str">
        <f>IF('Result 2005-2012'!$R461="","",IF($M$1=2005,'Result 2005-2012'!O461,IF(AND($M$1=2006,'Calculation sheet'!$AQ461="2005-2012"),'Result 2005-2012'!O461*SUM($Y$10:$AE$10)/7,IF(AND($M$1=2007,'Calculation sheet'!$AQ461="2005-2012"),'Result 2005-2012'!O461*SUM($Z$10:$AE$10)/6,IF(AND($M$1=2008,'Calculation sheet'!$AQ461="2005-2012"),'Result 2005-2012'!O461*SUM($AA$10:$AE$10)/5,IF(AND($M$1=2009,'Calculation sheet'!$AQ461="2005-2012"),'Result 2005-2012'!O461*SUM($AB$10:$AE$10)/4,IF(AND($M$1=2010,'Calculation sheet'!$AQ461="2005-2012"),'Result 2005-2012'!O461*SUM($AC$10:$AE$10)/3,IF(AND($M$1=2011,'Calculation sheet'!$AQ461="2005-2012"),'Result 2005-2012'!O461*SUM($AD$10:$AE$10)/2,IF(AND($M$1=2012,'Calculation sheet'!$AQ461="2005-2012"),'Result 2005-2012'!O461*$AE$10,IF(AND($M$1=2006,'Calculation sheet'!$AQ461="1999-2012"),'Result 2005-2012'!O461*SUM($Y$16:$AE$16)/7,IF(AND($M$1=2007,'Calculation sheet'!$AQ461="1999-2012"),'Result 2005-2012'!O461*SUM($Z$16:$AE$16)/6,IF(AND($M$1=2008,'Calculation sheet'!$AQ461="1999-2012"),'Result 2005-2012'!O461*SUM($AA$16:$AE$16)/5,IF(AND($M$1=2009,'Calculation sheet'!$AQ461="1999-2012"),'Result 2005-2012'!O461*SUM($AB$16:$AE$16)/4,IF(AND($M$1=2010,'Calculation sheet'!$AQ461="1999-2012"),'Result 2005-2012'!O461*SUM($AC$16:$AE$16)/3,IF(AND($M$1=2011,'Calculation sheet'!$AQ461="1999-2012"),'Result 2005-2012'!O461*SUM($AD$16:$AE$16)/2,IF(AND($M$1=2012,'Calculation sheet'!$AQ461="1999-2012"),'Result 2005-2012'!O461*$AE$16,""))))))))))))))))</f>
        <v/>
      </c>
      <c r="P461" s="12" t="str">
        <f>IF('Result 2005-2012'!$R461="","",IF($M$1=2005,'Result 2005-2012'!P461,IF(AND($M$1=2006,'Calculation sheet'!$AQ461="2005-2012"),'Result 2005-2012'!P461*SUM($Y$11:$AE$11)/7,IF(AND($M$1=2007,'Calculation sheet'!$AQ461="2005-2012"),'Result 2005-2012'!P461*SUM($Z$11:$AE$11)/6,IF(AND($M$1=2008,'Calculation sheet'!$AQ461="2005-2012"),'Result 2005-2012'!P461*SUM($AA$11:$AE$11)/5,IF(AND($M$1=2009,'Calculation sheet'!$AQ461="2005-2012"),'Result 2005-2012'!P461*SUM($AB$11:$AE$11)/4,IF(AND($M$1=2010,'Calculation sheet'!$AQ461="2005-2012"),'Result 2005-2012'!P461*SUM($AC$11:$AE$11)/3,IF(AND($M$1=2011,'Calculation sheet'!$AQ461="2005-2012"),'Result 2005-2012'!P461*SUM($AD$11:$AE$11)/2,IF(AND($M$1=2012,'Calculation sheet'!$AQ461="2005-2012"),'Result 2005-2012'!P461*$AE$11,IF(AND($M$1=2006,'Calculation sheet'!$AQ461="1999-2012"),'Result 2005-2012'!P461*SUM($Y$16:$AE$16)/7,IF(AND($M$1=2007,'Calculation sheet'!$AQ461="1999-2012"),'Result 2005-2012'!P461*SUM($Z$16:$AE$16)/6,IF(AND($M$1=2008,'Calculation sheet'!$AQ461="1999-2012"),'Result 2005-2012'!P461*SUM($AA$16:$AE$16)/5,IF(AND($M$1=2009,'Calculation sheet'!$AQ461="1999-2012"),'Result 2005-2012'!P461*SUM($AB$16:$AE$16)/4,IF(AND($M$1=2010,'Calculation sheet'!$AQ461="1999-2012"),'Result 2005-2012'!P461*SUM($AC$16:$AE$16)/3,IF(AND($M$1=2011,'Calculation sheet'!$AQ461="1999-2012"),'Result 2005-2012'!P461*SUM($AD$16:$AE$16)/2,IF(AND($M$1=2012,'Calculation sheet'!$AQ461="1999-2012"),'Result 2005-2012'!P461*$AE$16,""))))))))))))))))</f>
        <v/>
      </c>
      <c r="Q461" s="12" t="str">
        <f t="shared" si="24"/>
        <v/>
      </c>
      <c r="R461" s="14" t="str">
        <f t="shared" si="25"/>
        <v/>
      </c>
    </row>
    <row r="462" spans="1:18" x14ac:dyDescent="0.3">
      <c r="A462" s="4" t="str">
        <f>IF('Input data'!A477="","",'Input data'!A477)</f>
        <v/>
      </c>
      <c r="B462" s="4" t="str">
        <f>IF('Input data'!B477="","",'Input data'!B477)</f>
        <v/>
      </c>
      <c r="C462" s="4" t="str">
        <f>IF('Input data'!C477="","",'Input data'!C477)</f>
        <v/>
      </c>
      <c r="D462" s="4" t="str">
        <f>IF('Input data'!D477="","",'Input data'!D477)</f>
        <v/>
      </c>
      <c r="E462" s="4" t="str">
        <f>IF('Input data'!E477="","",'Input data'!E477)</f>
        <v/>
      </c>
      <c r="F462" s="4" t="str">
        <f>IF('Input data'!F477="","",'Input data'!F477)</f>
        <v/>
      </c>
      <c r="G462" s="4">
        <f>IF('Input data'!G477="","",'Input data'!G477)</f>
        <v>0</v>
      </c>
      <c r="H462" s="4" t="str">
        <f>IF('Input data'!H477&gt;0.5,'Input data'!H477,"")</f>
        <v/>
      </c>
      <c r="I462" s="4" t="str">
        <f>IF('Input data'!I477="","",'Input data'!I477)</f>
        <v/>
      </c>
      <c r="J462" s="12" t="str">
        <f>IF('Result 2005-2012'!$R462="","",IF($M$1=2005,'Result 2005-2012'!J462,IF(AND($M$1=2006,'Calculation sheet'!$AQ462="2005-2012"),'Result 2005-2012'!J462*SUM($Y$7:$AE$7)/7,IF(AND($M$1=2007,'Calculation sheet'!$AQ462="2005-2012"),'Result 2005-2012'!J462*SUM($Z$7:$AE$7)/6,IF(AND($M$1=2008,'Calculation sheet'!$AQ462="2005-2012"),'Result 2005-2012'!J462*SUM($AA$7:$AE$7)/5,IF(AND($M$1=2009,'Calculation sheet'!$AQ462="2005-2012"),'Result 2005-2012'!J462*SUM($AB$7:$AE$7)/4,IF(AND($M$1=2010,'Calculation sheet'!$AQ462="2005-2012"),'Result 2005-2012'!J462*SUM($AC$7:$AE$7)/3,IF(AND($M$1=2011,'Calculation sheet'!$AQ462="2005-2012"),'Result 2005-2012'!J462*SUM($AD$7:$AE$7)/2,IF(AND($M$1=2012,'Calculation sheet'!$AQ462="2005-2012"),'Result 2005-2012'!J462*$AE$7,IF(AND($M$1=2006,'Calculation sheet'!$AQ462="1999-2012"),'Result 2005-2012'!J462*SUM($Y$16:$AE$16)/7,IF(AND($M$1=2007,'Calculation sheet'!$AQ462="1999-2012"),'Result 2005-2012'!J462*SUM($Z$16:$AE$16)/6,IF(AND($M$1=2008,'Calculation sheet'!$AQ462="1999-2012"),'Result 2005-2012'!J462*SUM($AA$16:$AE$16)/5,IF(AND($M$1=2009,'Calculation sheet'!$AQ462="1999-2012"),'Result 2005-2012'!J462*SUM($AB$16:$AE$16)/4,IF(AND($M$1=2010,'Calculation sheet'!$AQ462="1999-2012"),'Result 2005-2012'!J462*SUM($AC$16:$AE$16)/3,IF(AND($M$1=2011,'Calculation sheet'!$AQ462="1999-2012"),'Result 2005-2012'!J462*SUM($AD$16:$AE$16)/2,IF(AND($M$1=2012,'Calculation sheet'!$AQ462="1999-2012"),'Result 2005-2012'!J462*$AE$16,""))))))))))))))))</f>
        <v/>
      </c>
      <c r="K462" s="12" t="str">
        <f>IF('Result 2005-2012'!$R462="","",IF($M$1=2005,'Result 2005-2012'!K462,IF(AND($M$1=2006,'Calculation sheet'!$AQ462="2005-2012"),'Result 2005-2012'!K462*SUM($Y$8:$AE$8)/7,IF(AND($M$1=2007,'Calculation sheet'!$AQ462="2005-2012"),'Result 2005-2012'!K462*SUM($Z$8:$AE$8)/6,IF(AND($M$1=2008,'Calculation sheet'!$AQ462="2005-2012"),'Result 2005-2012'!K462*SUM($AA$8:$AE$8)/5,IF(AND($M$1=2009,'Calculation sheet'!$AQ462="2005-2012"),'Result 2005-2012'!K462*SUM($AB$8:$AE$8)/4,IF(AND($M$1=2010,'Calculation sheet'!$AQ462="2005-2012"),'Result 2005-2012'!K462*SUM($AC$8:$AE$8)/3,IF(AND($M$1=2011,'Calculation sheet'!$AQ462="2005-2012"),'Result 2005-2012'!K462*SUM($AD$8:$AE$8)/2,IF(AND($M$1=2012,'Calculation sheet'!$AQ462="2005-2012"),'Result 2005-2012'!K462*$AE$8,IF(AND($M$1=2006,'Calculation sheet'!$AQ462="1999-2012"),'Result 2005-2012'!K462*SUM($Y$17:$AE$17)/7,IF(AND($M$1=2007,'Calculation sheet'!$AQ462="1999-2012"),'Result 2005-2012'!K462*SUM($Z$17:$AE$17)/6,IF(AND($M$1=2008,'Calculation sheet'!$AQ462="1999-2012"),'Result 2005-2012'!K462*SUM($AA$17:$AE$17)/5,IF(AND($M$1=2009,'Calculation sheet'!$AQ462="1999-2012"),'Result 2005-2012'!K462*SUM($AB$17:$AE$17)/4,IF(AND($M$1=2010,'Calculation sheet'!$AQ462="1999-2012"),'Result 2005-2012'!K462*SUM($AC$17:$AE$17)/3,IF(AND($M$1=2011,'Calculation sheet'!$AQ462="1999-2012"),'Result 2005-2012'!K462*SUM($AD$17:$AE$17)/2,IF(AND($M$1=2012,'Calculation sheet'!$AQ462="1999-2012"),'Result 2005-2012'!K462*$AE$17,""))))))))))))))))</f>
        <v/>
      </c>
      <c r="L462" s="12" t="str">
        <f>IF('Result 2005-2012'!$R462="","",IF($M$1=2005,'Result 2005-2012'!L462,IF(AND($M$1=2006,'Calculation sheet'!$AQ462="2005-2012"),'Result 2005-2012'!L462*SUM($Y$9:$AE$9)/7,IF(AND($M$1=2007,'Calculation sheet'!$AQ462="2005-2012"),'Result 2005-2012'!L462*SUM($Z$9:$AE$9)/6,IF(AND($M$1=2008,'Calculation sheet'!$AQ462="2005-2012"),'Result 2005-2012'!L462*SUM($AA$9:$AE$9)/5,IF(AND($M$1=2009,'Calculation sheet'!$AQ462="2005-2012"),'Result 2005-2012'!L462*SUM($AB$9:$AE$9)/4,IF(AND($M$1=2010,'Calculation sheet'!$AQ462="2005-2012"),'Result 2005-2012'!L462*SUM($AC$9:$AE$9)/3,IF(AND($M$1=2011,'Calculation sheet'!$AQ462="2005-2012"),'Result 2005-2012'!L462*SUM($AD$9:$AE$9)/2,IF(AND($M$1=2012,'Calculation sheet'!$AQ462="2005-2012"),'Result 2005-2012'!L462*$AE$9,IF(AND($M$1=2006,'Calculation sheet'!$AQ462="1999-2012"),'Result 2005-2012'!L462*SUM($Y$18:$AE$18)/7,IF(AND($M$1=2007,'Calculation sheet'!$AQ462="1999-2012"),'Result 2005-2012'!L462*SUM($Z$18:$AE$18)/6,IF(AND($M$1=2008,'Calculation sheet'!$AQ462="1999-2012"),'Result 2005-2012'!L462*SUM($AA$18:$AE$18)/5,IF(AND($M$1=2009,'Calculation sheet'!$AQ462="1999-2012"),'Result 2005-2012'!L462*SUM($AB$18:$AE$18)/4,IF(AND($M$1=2010,'Calculation sheet'!$AQ462="1999-2012"),'Result 2005-2012'!L462*SUM($AC$18:$AE$18)/3,IF(AND($M$1=2011,'Calculation sheet'!$AQ462="1999-2012"),'Result 2005-2012'!L462*SUM($AD$18:$AE$18)/2,IF(AND($M$1=2012,'Calculation sheet'!$AQ462="1999-2012"),'Result 2005-2012'!L462*$AE$18,""))))))))))))))))</f>
        <v/>
      </c>
      <c r="M462" s="12" t="str">
        <f t="shared" si="23"/>
        <v/>
      </c>
      <c r="N462" s="12" t="str">
        <f>IF('Result 2005-2012'!$R462="","",IF($M$1=2005,'Result 2005-2012'!N462,IF(AND($M$1=2006,'Calculation sheet'!$AQ462="2005-2012"),'Result 2005-2012'!N462*SUM($Y$10:$AE$10)/7,IF(AND($M$1=2007,'Calculation sheet'!$AQ462="2005-2012"),'Result 2005-2012'!N462*SUM($Z$10:$AE$10)/6,IF(AND($M$1=2008,'Calculation sheet'!$AQ462="2005-2012"),'Result 2005-2012'!N462*SUM($AA$10:$AE$10)/5,IF(AND($M$1=2009,'Calculation sheet'!$AQ462="2005-2012"),'Result 2005-2012'!N462*SUM($AB$10:$AE$10)/4,IF(AND($M$1=2010,'Calculation sheet'!$AQ462="2005-2012"),'Result 2005-2012'!N462*SUM($AC$10:$AE$10)/3,IF(AND($M$1=2011,'Calculation sheet'!$AQ462="2005-2012"),'Result 2005-2012'!N462*SUM($AD$10:$AE$10)/2,IF(AND($M$1=2012,'Calculation sheet'!$AQ462="2005-2012"),'Result 2005-2012'!N462*$AE$10,IF(AND($M$1=2006,'Calculation sheet'!$AQ462="1999-2012"),'Result 2005-2012'!N462*SUM($Y$16:$AE$16)/7,IF(AND($M$1=2007,'Calculation sheet'!$AQ462="1999-2012"),'Result 2005-2012'!N462*SUM($Z$16:$AE$16)/6,IF(AND($M$1=2008,'Calculation sheet'!$AQ462="1999-2012"),'Result 2005-2012'!N462*SUM($AA$16:$AE$16)/5,IF(AND($M$1=2009,'Calculation sheet'!$AQ462="1999-2012"),'Result 2005-2012'!N462*SUM($AB$16:$AE$16)/4,IF(AND($M$1=2010,'Calculation sheet'!$AQ462="1999-2012"),'Result 2005-2012'!N462*SUM($AC$16:$AE$16)/3,IF(AND($M$1=2011,'Calculation sheet'!$AQ462="1999-2012"),'Result 2005-2012'!N462*SUM($AD$16:$AE$16)/2,IF(AND($M$1=2012,'Calculation sheet'!$AQ462="1999-2012"),'Result 2005-2012'!N462*$AE$16,""))))))))))))))))</f>
        <v/>
      </c>
      <c r="O462" s="12" t="str">
        <f>IF('Result 2005-2012'!$R462="","",IF($M$1=2005,'Result 2005-2012'!O462,IF(AND($M$1=2006,'Calculation sheet'!$AQ462="2005-2012"),'Result 2005-2012'!O462*SUM($Y$10:$AE$10)/7,IF(AND($M$1=2007,'Calculation sheet'!$AQ462="2005-2012"),'Result 2005-2012'!O462*SUM($Z$10:$AE$10)/6,IF(AND($M$1=2008,'Calculation sheet'!$AQ462="2005-2012"),'Result 2005-2012'!O462*SUM($AA$10:$AE$10)/5,IF(AND($M$1=2009,'Calculation sheet'!$AQ462="2005-2012"),'Result 2005-2012'!O462*SUM($AB$10:$AE$10)/4,IF(AND($M$1=2010,'Calculation sheet'!$AQ462="2005-2012"),'Result 2005-2012'!O462*SUM($AC$10:$AE$10)/3,IF(AND($M$1=2011,'Calculation sheet'!$AQ462="2005-2012"),'Result 2005-2012'!O462*SUM($AD$10:$AE$10)/2,IF(AND($M$1=2012,'Calculation sheet'!$AQ462="2005-2012"),'Result 2005-2012'!O462*$AE$10,IF(AND($M$1=2006,'Calculation sheet'!$AQ462="1999-2012"),'Result 2005-2012'!O462*SUM($Y$16:$AE$16)/7,IF(AND($M$1=2007,'Calculation sheet'!$AQ462="1999-2012"),'Result 2005-2012'!O462*SUM($Z$16:$AE$16)/6,IF(AND($M$1=2008,'Calculation sheet'!$AQ462="1999-2012"),'Result 2005-2012'!O462*SUM($AA$16:$AE$16)/5,IF(AND($M$1=2009,'Calculation sheet'!$AQ462="1999-2012"),'Result 2005-2012'!O462*SUM($AB$16:$AE$16)/4,IF(AND($M$1=2010,'Calculation sheet'!$AQ462="1999-2012"),'Result 2005-2012'!O462*SUM($AC$16:$AE$16)/3,IF(AND($M$1=2011,'Calculation sheet'!$AQ462="1999-2012"),'Result 2005-2012'!O462*SUM($AD$16:$AE$16)/2,IF(AND($M$1=2012,'Calculation sheet'!$AQ462="1999-2012"),'Result 2005-2012'!O462*$AE$16,""))))))))))))))))</f>
        <v/>
      </c>
      <c r="P462" s="12" t="str">
        <f>IF('Result 2005-2012'!$R462="","",IF($M$1=2005,'Result 2005-2012'!P462,IF(AND($M$1=2006,'Calculation sheet'!$AQ462="2005-2012"),'Result 2005-2012'!P462*SUM($Y$11:$AE$11)/7,IF(AND($M$1=2007,'Calculation sheet'!$AQ462="2005-2012"),'Result 2005-2012'!P462*SUM($Z$11:$AE$11)/6,IF(AND($M$1=2008,'Calculation sheet'!$AQ462="2005-2012"),'Result 2005-2012'!P462*SUM($AA$11:$AE$11)/5,IF(AND($M$1=2009,'Calculation sheet'!$AQ462="2005-2012"),'Result 2005-2012'!P462*SUM($AB$11:$AE$11)/4,IF(AND($M$1=2010,'Calculation sheet'!$AQ462="2005-2012"),'Result 2005-2012'!P462*SUM($AC$11:$AE$11)/3,IF(AND($M$1=2011,'Calculation sheet'!$AQ462="2005-2012"),'Result 2005-2012'!P462*SUM($AD$11:$AE$11)/2,IF(AND($M$1=2012,'Calculation sheet'!$AQ462="2005-2012"),'Result 2005-2012'!P462*$AE$11,IF(AND($M$1=2006,'Calculation sheet'!$AQ462="1999-2012"),'Result 2005-2012'!P462*SUM($Y$16:$AE$16)/7,IF(AND($M$1=2007,'Calculation sheet'!$AQ462="1999-2012"),'Result 2005-2012'!P462*SUM($Z$16:$AE$16)/6,IF(AND($M$1=2008,'Calculation sheet'!$AQ462="1999-2012"),'Result 2005-2012'!P462*SUM($AA$16:$AE$16)/5,IF(AND($M$1=2009,'Calculation sheet'!$AQ462="1999-2012"),'Result 2005-2012'!P462*SUM($AB$16:$AE$16)/4,IF(AND($M$1=2010,'Calculation sheet'!$AQ462="1999-2012"),'Result 2005-2012'!P462*SUM($AC$16:$AE$16)/3,IF(AND($M$1=2011,'Calculation sheet'!$AQ462="1999-2012"),'Result 2005-2012'!P462*SUM($AD$16:$AE$16)/2,IF(AND($M$1=2012,'Calculation sheet'!$AQ462="1999-2012"),'Result 2005-2012'!P462*$AE$16,""))))))))))))))))</f>
        <v/>
      </c>
      <c r="Q462" s="12" t="str">
        <f t="shared" si="24"/>
        <v/>
      </c>
      <c r="R462" s="14" t="str">
        <f t="shared" si="25"/>
        <v/>
      </c>
    </row>
    <row r="463" spans="1:18" x14ac:dyDescent="0.3">
      <c r="A463" s="4" t="str">
        <f>IF('Input data'!A478="","",'Input data'!A478)</f>
        <v/>
      </c>
      <c r="B463" s="4" t="str">
        <f>IF('Input data'!B478="","",'Input data'!B478)</f>
        <v/>
      </c>
      <c r="C463" s="4" t="str">
        <f>IF('Input data'!C478="","",'Input data'!C478)</f>
        <v/>
      </c>
      <c r="D463" s="4" t="str">
        <f>IF('Input data'!D478="","",'Input data'!D478)</f>
        <v/>
      </c>
      <c r="E463" s="4" t="str">
        <f>IF('Input data'!E478="","",'Input data'!E478)</f>
        <v/>
      </c>
      <c r="F463" s="4" t="str">
        <f>IF('Input data'!F478="","",'Input data'!F478)</f>
        <v/>
      </c>
      <c r="G463" s="4">
        <f>IF('Input data'!G478="","",'Input data'!G478)</f>
        <v>0</v>
      </c>
      <c r="H463" s="4" t="str">
        <f>IF('Input data'!H478&gt;0.5,'Input data'!H478,"")</f>
        <v/>
      </c>
      <c r="I463" s="4" t="str">
        <f>IF('Input data'!I478="","",'Input data'!I478)</f>
        <v/>
      </c>
      <c r="J463" s="12" t="str">
        <f>IF('Result 2005-2012'!$R463="","",IF($M$1=2005,'Result 2005-2012'!J463,IF(AND($M$1=2006,'Calculation sheet'!$AQ463="2005-2012"),'Result 2005-2012'!J463*SUM($Y$7:$AE$7)/7,IF(AND($M$1=2007,'Calculation sheet'!$AQ463="2005-2012"),'Result 2005-2012'!J463*SUM($Z$7:$AE$7)/6,IF(AND($M$1=2008,'Calculation sheet'!$AQ463="2005-2012"),'Result 2005-2012'!J463*SUM($AA$7:$AE$7)/5,IF(AND($M$1=2009,'Calculation sheet'!$AQ463="2005-2012"),'Result 2005-2012'!J463*SUM($AB$7:$AE$7)/4,IF(AND($M$1=2010,'Calculation sheet'!$AQ463="2005-2012"),'Result 2005-2012'!J463*SUM($AC$7:$AE$7)/3,IF(AND($M$1=2011,'Calculation sheet'!$AQ463="2005-2012"),'Result 2005-2012'!J463*SUM($AD$7:$AE$7)/2,IF(AND($M$1=2012,'Calculation sheet'!$AQ463="2005-2012"),'Result 2005-2012'!J463*$AE$7,IF(AND($M$1=2006,'Calculation sheet'!$AQ463="1999-2012"),'Result 2005-2012'!J463*SUM($Y$16:$AE$16)/7,IF(AND($M$1=2007,'Calculation sheet'!$AQ463="1999-2012"),'Result 2005-2012'!J463*SUM($Z$16:$AE$16)/6,IF(AND($M$1=2008,'Calculation sheet'!$AQ463="1999-2012"),'Result 2005-2012'!J463*SUM($AA$16:$AE$16)/5,IF(AND($M$1=2009,'Calculation sheet'!$AQ463="1999-2012"),'Result 2005-2012'!J463*SUM($AB$16:$AE$16)/4,IF(AND($M$1=2010,'Calculation sheet'!$AQ463="1999-2012"),'Result 2005-2012'!J463*SUM($AC$16:$AE$16)/3,IF(AND($M$1=2011,'Calculation sheet'!$AQ463="1999-2012"),'Result 2005-2012'!J463*SUM($AD$16:$AE$16)/2,IF(AND($M$1=2012,'Calculation sheet'!$AQ463="1999-2012"),'Result 2005-2012'!J463*$AE$16,""))))))))))))))))</f>
        <v/>
      </c>
      <c r="K463" s="12" t="str">
        <f>IF('Result 2005-2012'!$R463="","",IF($M$1=2005,'Result 2005-2012'!K463,IF(AND($M$1=2006,'Calculation sheet'!$AQ463="2005-2012"),'Result 2005-2012'!K463*SUM($Y$8:$AE$8)/7,IF(AND($M$1=2007,'Calculation sheet'!$AQ463="2005-2012"),'Result 2005-2012'!K463*SUM($Z$8:$AE$8)/6,IF(AND($M$1=2008,'Calculation sheet'!$AQ463="2005-2012"),'Result 2005-2012'!K463*SUM($AA$8:$AE$8)/5,IF(AND($M$1=2009,'Calculation sheet'!$AQ463="2005-2012"),'Result 2005-2012'!K463*SUM($AB$8:$AE$8)/4,IF(AND($M$1=2010,'Calculation sheet'!$AQ463="2005-2012"),'Result 2005-2012'!K463*SUM($AC$8:$AE$8)/3,IF(AND($M$1=2011,'Calculation sheet'!$AQ463="2005-2012"),'Result 2005-2012'!K463*SUM($AD$8:$AE$8)/2,IF(AND($M$1=2012,'Calculation sheet'!$AQ463="2005-2012"),'Result 2005-2012'!K463*$AE$8,IF(AND($M$1=2006,'Calculation sheet'!$AQ463="1999-2012"),'Result 2005-2012'!K463*SUM($Y$17:$AE$17)/7,IF(AND($M$1=2007,'Calculation sheet'!$AQ463="1999-2012"),'Result 2005-2012'!K463*SUM($Z$17:$AE$17)/6,IF(AND($M$1=2008,'Calculation sheet'!$AQ463="1999-2012"),'Result 2005-2012'!K463*SUM($AA$17:$AE$17)/5,IF(AND($M$1=2009,'Calculation sheet'!$AQ463="1999-2012"),'Result 2005-2012'!K463*SUM($AB$17:$AE$17)/4,IF(AND($M$1=2010,'Calculation sheet'!$AQ463="1999-2012"),'Result 2005-2012'!K463*SUM($AC$17:$AE$17)/3,IF(AND($M$1=2011,'Calculation sheet'!$AQ463="1999-2012"),'Result 2005-2012'!K463*SUM($AD$17:$AE$17)/2,IF(AND($M$1=2012,'Calculation sheet'!$AQ463="1999-2012"),'Result 2005-2012'!K463*$AE$17,""))))))))))))))))</f>
        <v/>
      </c>
      <c r="L463" s="12" t="str">
        <f>IF('Result 2005-2012'!$R463="","",IF($M$1=2005,'Result 2005-2012'!L463,IF(AND($M$1=2006,'Calculation sheet'!$AQ463="2005-2012"),'Result 2005-2012'!L463*SUM($Y$9:$AE$9)/7,IF(AND($M$1=2007,'Calculation sheet'!$AQ463="2005-2012"),'Result 2005-2012'!L463*SUM($Z$9:$AE$9)/6,IF(AND($M$1=2008,'Calculation sheet'!$AQ463="2005-2012"),'Result 2005-2012'!L463*SUM($AA$9:$AE$9)/5,IF(AND($M$1=2009,'Calculation sheet'!$AQ463="2005-2012"),'Result 2005-2012'!L463*SUM($AB$9:$AE$9)/4,IF(AND($M$1=2010,'Calculation sheet'!$AQ463="2005-2012"),'Result 2005-2012'!L463*SUM($AC$9:$AE$9)/3,IF(AND($M$1=2011,'Calculation sheet'!$AQ463="2005-2012"),'Result 2005-2012'!L463*SUM($AD$9:$AE$9)/2,IF(AND($M$1=2012,'Calculation sheet'!$AQ463="2005-2012"),'Result 2005-2012'!L463*$AE$9,IF(AND($M$1=2006,'Calculation sheet'!$AQ463="1999-2012"),'Result 2005-2012'!L463*SUM($Y$18:$AE$18)/7,IF(AND($M$1=2007,'Calculation sheet'!$AQ463="1999-2012"),'Result 2005-2012'!L463*SUM($Z$18:$AE$18)/6,IF(AND($M$1=2008,'Calculation sheet'!$AQ463="1999-2012"),'Result 2005-2012'!L463*SUM($AA$18:$AE$18)/5,IF(AND($M$1=2009,'Calculation sheet'!$AQ463="1999-2012"),'Result 2005-2012'!L463*SUM($AB$18:$AE$18)/4,IF(AND($M$1=2010,'Calculation sheet'!$AQ463="1999-2012"),'Result 2005-2012'!L463*SUM($AC$18:$AE$18)/3,IF(AND($M$1=2011,'Calculation sheet'!$AQ463="1999-2012"),'Result 2005-2012'!L463*SUM($AD$18:$AE$18)/2,IF(AND($M$1=2012,'Calculation sheet'!$AQ463="1999-2012"),'Result 2005-2012'!L463*$AE$18,""))))))))))))))))</f>
        <v/>
      </c>
      <c r="M463" s="12" t="str">
        <f t="shared" si="23"/>
        <v/>
      </c>
      <c r="N463" s="12" t="str">
        <f>IF('Result 2005-2012'!$R463="","",IF($M$1=2005,'Result 2005-2012'!N463,IF(AND($M$1=2006,'Calculation sheet'!$AQ463="2005-2012"),'Result 2005-2012'!N463*SUM($Y$10:$AE$10)/7,IF(AND($M$1=2007,'Calculation sheet'!$AQ463="2005-2012"),'Result 2005-2012'!N463*SUM($Z$10:$AE$10)/6,IF(AND($M$1=2008,'Calculation sheet'!$AQ463="2005-2012"),'Result 2005-2012'!N463*SUM($AA$10:$AE$10)/5,IF(AND($M$1=2009,'Calculation sheet'!$AQ463="2005-2012"),'Result 2005-2012'!N463*SUM($AB$10:$AE$10)/4,IF(AND($M$1=2010,'Calculation sheet'!$AQ463="2005-2012"),'Result 2005-2012'!N463*SUM($AC$10:$AE$10)/3,IF(AND($M$1=2011,'Calculation sheet'!$AQ463="2005-2012"),'Result 2005-2012'!N463*SUM($AD$10:$AE$10)/2,IF(AND($M$1=2012,'Calculation sheet'!$AQ463="2005-2012"),'Result 2005-2012'!N463*$AE$10,IF(AND($M$1=2006,'Calculation sheet'!$AQ463="1999-2012"),'Result 2005-2012'!N463*SUM($Y$16:$AE$16)/7,IF(AND($M$1=2007,'Calculation sheet'!$AQ463="1999-2012"),'Result 2005-2012'!N463*SUM($Z$16:$AE$16)/6,IF(AND($M$1=2008,'Calculation sheet'!$AQ463="1999-2012"),'Result 2005-2012'!N463*SUM($AA$16:$AE$16)/5,IF(AND($M$1=2009,'Calculation sheet'!$AQ463="1999-2012"),'Result 2005-2012'!N463*SUM($AB$16:$AE$16)/4,IF(AND($M$1=2010,'Calculation sheet'!$AQ463="1999-2012"),'Result 2005-2012'!N463*SUM($AC$16:$AE$16)/3,IF(AND($M$1=2011,'Calculation sheet'!$AQ463="1999-2012"),'Result 2005-2012'!N463*SUM($AD$16:$AE$16)/2,IF(AND($M$1=2012,'Calculation sheet'!$AQ463="1999-2012"),'Result 2005-2012'!N463*$AE$16,""))))))))))))))))</f>
        <v/>
      </c>
      <c r="O463" s="12" t="str">
        <f>IF('Result 2005-2012'!$R463="","",IF($M$1=2005,'Result 2005-2012'!O463,IF(AND($M$1=2006,'Calculation sheet'!$AQ463="2005-2012"),'Result 2005-2012'!O463*SUM($Y$10:$AE$10)/7,IF(AND($M$1=2007,'Calculation sheet'!$AQ463="2005-2012"),'Result 2005-2012'!O463*SUM($Z$10:$AE$10)/6,IF(AND($M$1=2008,'Calculation sheet'!$AQ463="2005-2012"),'Result 2005-2012'!O463*SUM($AA$10:$AE$10)/5,IF(AND($M$1=2009,'Calculation sheet'!$AQ463="2005-2012"),'Result 2005-2012'!O463*SUM($AB$10:$AE$10)/4,IF(AND($M$1=2010,'Calculation sheet'!$AQ463="2005-2012"),'Result 2005-2012'!O463*SUM($AC$10:$AE$10)/3,IF(AND($M$1=2011,'Calculation sheet'!$AQ463="2005-2012"),'Result 2005-2012'!O463*SUM($AD$10:$AE$10)/2,IF(AND($M$1=2012,'Calculation sheet'!$AQ463="2005-2012"),'Result 2005-2012'!O463*$AE$10,IF(AND($M$1=2006,'Calculation sheet'!$AQ463="1999-2012"),'Result 2005-2012'!O463*SUM($Y$16:$AE$16)/7,IF(AND($M$1=2007,'Calculation sheet'!$AQ463="1999-2012"),'Result 2005-2012'!O463*SUM($Z$16:$AE$16)/6,IF(AND($M$1=2008,'Calculation sheet'!$AQ463="1999-2012"),'Result 2005-2012'!O463*SUM($AA$16:$AE$16)/5,IF(AND($M$1=2009,'Calculation sheet'!$AQ463="1999-2012"),'Result 2005-2012'!O463*SUM($AB$16:$AE$16)/4,IF(AND($M$1=2010,'Calculation sheet'!$AQ463="1999-2012"),'Result 2005-2012'!O463*SUM($AC$16:$AE$16)/3,IF(AND($M$1=2011,'Calculation sheet'!$AQ463="1999-2012"),'Result 2005-2012'!O463*SUM($AD$16:$AE$16)/2,IF(AND($M$1=2012,'Calculation sheet'!$AQ463="1999-2012"),'Result 2005-2012'!O463*$AE$16,""))))))))))))))))</f>
        <v/>
      </c>
      <c r="P463" s="12" t="str">
        <f>IF('Result 2005-2012'!$R463="","",IF($M$1=2005,'Result 2005-2012'!P463,IF(AND($M$1=2006,'Calculation sheet'!$AQ463="2005-2012"),'Result 2005-2012'!P463*SUM($Y$11:$AE$11)/7,IF(AND($M$1=2007,'Calculation sheet'!$AQ463="2005-2012"),'Result 2005-2012'!P463*SUM($Z$11:$AE$11)/6,IF(AND($M$1=2008,'Calculation sheet'!$AQ463="2005-2012"),'Result 2005-2012'!P463*SUM($AA$11:$AE$11)/5,IF(AND($M$1=2009,'Calculation sheet'!$AQ463="2005-2012"),'Result 2005-2012'!P463*SUM($AB$11:$AE$11)/4,IF(AND($M$1=2010,'Calculation sheet'!$AQ463="2005-2012"),'Result 2005-2012'!P463*SUM($AC$11:$AE$11)/3,IF(AND($M$1=2011,'Calculation sheet'!$AQ463="2005-2012"),'Result 2005-2012'!P463*SUM($AD$11:$AE$11)/2,IF(AND($M$1=2012,'Calculation sheet'!$AQ463="2005-2012"),'Result 2005-2012'!P463*$AE$11,IF(AND($M$1=2006,'Calculation sheet'!$AQ463="1999-2012"),'Result 2005-2012'!P463*SUM($Y$16:$AE$16)/7,IF(AND($M$1=2007,'Calculation sheet'!$AQ463="1999-2012"),'Result 2005-2012'!P463*SUM($Z$16:$AE$16)/6,IF(AND($M$1=2008,'Calculation sheet'!$AQ463="1999-2012"),'Result 2005-2012'!P463*SUM($AA$16:$AE$16)/5,IF(AND($M$1=2009,'Calculation sheet'!$AQ463="1999-2012"),'Result 2005-2012'!P463*SUM($AB$16:$AE$16)/4,IF(AND($M$1=2010,'Calculation sheet'!$AQ463="1999-2012"),'Result 2005-2012'!P463*SUM($AC$16:$AE$16)/3,IF(AND($M$1=2011,'Calculation sheet'!$AQ463="1999-2012"),'Result 2005-2012'!P463*SUM($AD$16:$AE$16)/2,IF(AND($M$1=2012,'Calculation sheet'!$AQ463="1999-2012"),'Result 2005-2012'!P463*$AE$16,""))))))))))))))))</f>
        <v/>
      </c>
      <c r="Q463" s="12" t="str">
        <f t="shared" si="24"/>
        <v/>
      </c>
      <c r="R463" s="14" t="str">
        <f t="shared" si="25"/>
        <v/>
      </c>
    </row>
    <row r="464" spans="1:18" x14ac:dyDescent="0.3">
      <c r="A464" s="4" t="str">
        <f>IF('Input data'!A479="","",'Input data'!A479)</f>
        <v/>
      </c>
      <c r="B464" s="4" t="str">
        <f>IF('Input data'!B479="","",'Input data'!B479)</f>
        <v/>
      </c>
      <c r="C464" s="4" t="str">
        <f>IF('Input data'!C479="","",'Input data'!C479)</f>
        <v/>
      </c>
      <c r="D464" s="4" t="str">
        <f>IF('Input data'!D479="","",'Input data'!D479)</f>
        <v/>
      </c>
      <c r="E464" s="4" t="str">
        <f>IF('Input data'!E479="","",'Input data'!E479)</f>
        <v/>
      </c>
      <c r="F464" s="4" t="str">
        <f>IF('Input data'!F479="","",'Input data'!F479)</f>
        <v/>
      </c>
      <c r="G464" s="4">
        <f>IF('Input data'!G479="","",'Input data'!G479)</f>
        <v>0</v>
      </c>
      <c r="H464" s="4" t="str">
        <f>IF('Input data'!H479&gt;0.5,'Input data'!H479,"")</f>
        <v/>
      </c>
      <c r="I464" s="4" t="str">
        <f>IF('Input data'!I479="","",'Input data'!I479)</f>
        <v/>
      </c>
      <c r="J464" s="12" t="str">
        <f>IF('Result 2005-2012'!$R464="","",IF($M$1=2005,'Result 2005-2012'!J464,IF(AND($M$1=2006,'Calculation sheet'!$AQ464="2005-2012"),'Result 2005-2012'!J464*SUM($Y$7:$AE$7)/7,IF(AND($M$1=2007,'Calculation sheet'!$AQ464="2005-2012"),'Result 2005-2012'!J464*SUM($Z$7:$AE$7)/6,IF(AND($M$1=2008,'Calculation sheet'!$AQ464="2005-2012"),'Result 2005-2012'!J464*SUM($AA$7:$AE$7)/5,IF(AND($M$1=2009,'Calculation sheet'!$AQ464="2005-2012"),'Result 2005-2012'!J464*SUM($AB$7:$AE$7)/4,IF(AND($M$1=2010,'Calculation sheet'!$AQ464="2005-2012"),'Result 2005-2012'!J464*SUM($AC$7:$AE$7)/3,IF(AND($M$1=2011,'Calculation sheet'!$AQ464="2005-2012"),'Result 2005-2012'!J464*SUM($AD$7:$AE$7)/2,IF(AND($M$1=2012,'Calculation sheet'!$AQ464="2005-2012"),'Result 2005-2012'!J464*$AE$7,IF(AND($M$1=2006,'Calculation sheet'!$AQ464="1999-2012"),'Result 2005-2012'!J464*SUM($Y$16:$AE$16)/7,IF(AND($M$1=2007,'Calculation sheet'!$AQ464="1999-2012"),'Result 2005-2012'!J464*SUM($Z$16:$AE$16)/6,IF(AND($M$1=2008,'Calculation sheet'!$AQ464="1999-2012"),'Result 2005-2012'!J464*SUM($AA$16:$AE$16)/5,IF(AND($M$1=2009,'Calculation sheet'!$AQ464="1999-2012"),'Result 2005-2012'!J464*SUM($AB$16:$AE$16)/4,IF(AND($M$1=2010,'Calculation sheet'!$AQ464="1999-2012"),'Result 2005-2012'!J464*SUM($AC$16:$AE$16)/3,IF(AND($M$1=2011,'Calculation sheet'!$AQ464="1999-2012"),'Result 2005-2012'!J464*SUM($AD$16:$AE$16)/2,IF(AND($M$1=2012,'Calculation sheet'!$AQ464="1999-2012"),'Result 2005-2012'!J464*$AE$16,""))))))))))))))))</f>
        <v/>
      </c>
      <c r="K464" s="12" t="str">
        <f>IF('Result 2005-2012'!$R464="","",IF($M$1=2005,'Result 2005-2012'!K464,IF(AND($M$1=2006,'Calculation sheet'!$AQ464="2005-2012"),'Result 2005-2012'!K464*SUM($Y$8:$AE$8)/7,IF(AND($M$1=2007,'Calculation sheet'!$AQ464="2005-2012"),'Result 2005-2012'!K464*SUM($Z$8:$AE$8)/6,IF(AND($M$1=2008,'Calculation sheet'!$AQ464="2005-2012"),'Result 2005-2012'!K464*SUM($AA$8:$AE$8)/5,IF(AND($M$1=2009,'Calculation sheet'!$AQ464="2005-2012"),'Result 2005-2012'!K464*SUM($AB$8:$AE$8)/4,IF(AND($M$1=2010,'Calculation sheet'!$AQ464="2005-2012"),'Result 2005-2012'!K464*SUM($AC$8:$AE$8)/3,IF(AND($M$1=2011,'Calculation sheet'!$AQ464="2005-2012"),'Result 2005-2012'!K464*SUM($AD$8:$AE$8)/2,IF(AND($M$1=2012,'Calculation sheet'!$AQ464="2005-2012"),'Result 2005-2012'!K464*$AE$8,IF(AND($M$1=2006,'Calculation sheet'!$AQ464="1999-2012"),'Result 2005-2012'!K464*SUM($Y$17:$AE$17)/7,IF(AND($M$1=2007,'Calculation sheet'!$AQ464="1999-2012"),'Result 2005-2012'!K464*SUM($Z$17:$AE$17)/6,IF(AND($M$1=2008,'Calculation sheet'!$AQ464="1999-2012"),'Result 2005-2012'!K464*SUM($AA$17:$AE$17)/5,IF(AND($M$1=2009,'Calculation sheet'!$AQ464="1999-2012"),'Result 2005-2012'!K464*SUM($AB$17:$AE$17)/4,IF(AND($M$1=2010,'Calculation sheet'!$AQ464="1999-2012"),'Result 2005-2012'!K464*SUM($AC$17:$AE$17)/3,IF(AND($M$1=2011,'Calculation sheet'!$AQ464="1999-2012"),'Result 2005-2012'!K464*SUM($AD$17:$AE$17)/2,IF(AND($M$1=2012,'Calculation sheet'!$AQ464="1999-2012"),'Result 2005-2012'!K464*$AE$17,""))))))))))))))))</f>
        <v/>
      </c>
      <c r="L464" s="12" t="str">
        <f>IF('Result 2005-2012'!$R464="","",IF($M$1=2005,'Result 2005-2012'!L464,IF(AND($M$1=2006,'Calculation sheet'!$AQ464="2005-2012"),'Result 2005-2012'!L464*SUM($Y$9:$AE$9)/7,IF(AND($M$1=2007,'Calculation sheet'!$AQ464="2005-2012"),'Result 2005-2012'!L464*SUM($Z$9:$AE$9)/6,IF(AND($M$1=2008,'Calculation sheet'!$AQ464="2005-2012"),'Result 2005-2012'!L464*SUM($AA$9:$AE$9)/5,IF(AND($M$1=2009,'Calculation sheet'!$AQ464="2005-2012"),'Result 2005-2012'!L464*SUM($AB$9:$AE$9)/4,IF(AND($M$1=2010,'Calculation sheet'!$AQ464="2005-2012"),'Result 2005-2012'!L464*SUM($AC$9:$AE$9)/3,IF(AND($M$1=2011,'Calculation sheet'!$AQ464="2005-2012"),'Result 2005-2012'!L464*SUM($AD$9:$AE$9)/2,IF(AND($M$1=2012,'Calculation sheet'!$AQ464="2005-2012"),'Result 2005-2012'!L464*$AE$9,IF(AND($M$1=2006,'Calculation sheet'!$AQ464="1999-2012"),'Result 2005-2012'!L464*SUM($Y$18:$AE$18)/7,IF(AND($M$1=2007,'Calculation sheet'!$AQ464="1999-2012"),'Result 2005-2012'!L464*SUM($Z$18:$AE$18)/6,IF(AND($M$1=2008,'Calculation sheet'!$AQ464="1999-2012"),'Result 2005-2012'!L464*SUM($AA$18:$AE$18)/5,IF(AND($M$1=2009,'Calculation sheet'!$AQ464="1999-2012"),'Result 2005-2012'!L464*SUM($AB$18:$AE$18)/4,IF(AND($M$1=2010,'Calculation sheet'!$AQ464="1999-2012"),'Result 2005-2012'!L464*SUM($AC$18:$AE$18)/3,IF(AND($M$1=2011,'Calculation sheet'!$AQ464="1999-2012"),'Result 2005-2012'!L464*SUM($AD$18:$AE$18)/2,IF(AND($M$1=2012,'Calculation sheet'!$AQ464="1999-2012"),'Result 2005-2012'!L464*$AE$18,""))))))))))))))))</f>
        <v/>
      </c>
      <c r="M464" s="12" t="str">
        <f t="shared" si="23"/>
        <v/>
      </c>
      <c r="N464" s="12" t="str">
        <f>IF('Result 2005-2012'!$R464="","",IF($M$1=2005,'Result 2005-2012'!N464,IF(AND($M$1=2006,'Calculation sheet'!$AQ464="2005-2012"),'Result 2005-2012'!N464*SUM($Y$10:$AE$10)/7,IF(AND($M$1=2007,'Calculation sheet'!$AQ464="2005-2012"),'Result 2005-2012'!N464*SUM($Z$10:$AE$10)/6,IF(AND($M$1=2008,'Calculation sheet'!$AQ464="2005-2012"),'Result 2005-2012'!N464*SUM($AA$10:$AE$10)/5,IF(AND($M$1=2009,'Calculation sheet'!$AQ464="2005-2012"),'Result 2005-2012'!N464*SUM($AB$10:$AE$10)/4,IF(AND($M$1=2010,'Calculation sheet'!$AQ464="2005-2012"),'Result 2005-2012'!N464*SUM($AC$10:$AE$10)/3,IF(AND($M$1=2011,'Calculation sheet'!$AQ464="2005-2012"),'Result 2005-2012'!N464*SUM($AD$10:$AE$10)/2,IF(AND($M$1=2012,'Calculation sheet'!$AQ464="2005-2012"),'Result 2005-2012'!N464*$AE$10,IF(AND($M$1=2006,'Calculation sheet'!$AQ464="1999-2012"),'Result 2005-2012'!N464*SUM($Y$16:$AE$16)/7,IF(AND($M$1=2007,'Calculation sheet'!$AQ464="1999-2012"),'Result 2005-2012'!N464*SUM($Z$16:$AE$16)/6,IF(AND($M$1=2008,'Calculation sheet'!$AQ464="1999-2012"),'Result 2005-2012'!N464*SUM($AA$16:$AE$16)/5,IF(AND($M$1=2009,'Calculation sheet'!$AQ464="1999-2012"),'Result 2005-2012'!N464*SUM($AB$16:$AE$16)/4,IF(AND($M$1=2010,'Calculation sheet'!$AQ464="1999-2012"),'Result 2005-2012'!N464*SUM($AC$16:$AE$16)/3,IF(AND($M$1=2011,'Calculation sheet'!$AQ464="1999-2012"),'Result 2005-2012'!N464*SUM($AD$16:$AE$16)/2,IF(AND($M$1=2012,'Calculation sheet'!$AQ464="1999-2012"),'Result 2005-2012'!N464*$AE$16,""))))))))))))))))</f>
        <v/>
      </c>
      <c r="O464" s="12" t="str">
        <f>IF('Result 2005-2012'!$R464="","",IF($M$1=2005,'Result 2005-2012'!O464,IF(AND($M$1=2006,'Calculation sheet'!$AQ464="2005-2012"),'Result 2005-2012'!O464*SUM($Y$10:$AE$10)/7,IF(AND($M$1=2007,'Calculation sheet'!$AQ464="2005-2012"),'Result 2005-2012'!O464*SUM($Z$10:$AE$10)/6,IF(AND($M$1=2008,'Calculation sheet'!$AQ464="2005-2012"),'Result 2005-2012'!O464*SUM($AA$10:$AE$10)/5,IF(AND($M$1=2009,'Calculation sheet'!$AQ464="2005-2012"),'Result 2005-2012'!O464*SUM($AB$10:$AE$10)/4,IF(AND($M$1=2010,'Calculation sheet'!$AQ464="2005-2012"),'Result 2005-2012'!O464*SUM($AC$10:$AE$10)/3,IF(AND($M$1=2011,'Calculation sheet'!$AQ464="2005-2012"),'Result 2005-2012'!O464*SUM($AD$10:$AE$10)/2,IF(AND($M$1=2012,'Calculation sheet'!$AQ464="2005-2012"),'Result 2005-2012'!O464*$AE$10,IF(AND($M$1=2006,'Calculation sheet'!$AQ464="1999-2012"),'Result 2005-2012'!O464*SUM($Y$16:$AE$16)/7,IF(AND($M$1=2007,'Calculation sheet'!$AQ464="1999-2012"),'Result 2005-2012'!O464*SUM($Z$16:$AE$16)/6,IF(AND($M$1=2008,'Calculation sheet'!$AQ464="1999-2012"),'Result 2005-2012'!O464*SUM($AA$16:$AE$16)/5,IF(AND($M$1=2009,'Calculation sheet'!$AQ464="1999-2012"),'Result 2005-2012'!O464*SUM($AB$16:$AE$16)/4,IF(AND($M$1=2010,'Calculation sheet'!$AQ464="1999-2012"),'Result 2005-2012'!O464*SUM($AC$16:$AE$16)/3,IF(AND($M$1=2011,'Calculation sheet'!$AQ464="1999-2012"),'Result 2005-2012'!O464*SUM($AD$16:$AE$16)/2,IF(AND($M$1=2012,'Calculation sheet'!$AQ464="1999-2012"),'Result 2005-2012'!O464*$AE$16,""))))))))))))))))</f>
        <v/>
      </c>
      <c r="P464" s="12" t="str">
        <f>IF('Result 2005-2012'!$R464="","",IF($M$1=2005,'Result 2005-2012'!P464,IF(AND($M$1=2006,'Calculation sheet'!$AQ464="2005-2012"),'Result 2005-2012'!P464*SUM($Y$11:$AE$11)/7,IF(AND($M$1=2007,'Calculation sheet'!$AQ464="2005-2012"),'Result 2005-2012'!P464*SUM($Z$11:$AE$11)/6,IF(AND($M$1=2008,'Calculation sheet'!$AQ464="2005-2012"),'Result 2005-2012'!P464*SUM($AA$11:$AE$11)/5,IF(AND($M$1=2009,'Calculation sheet'!$AQ464="2005-2012"),'Result 2005-2012'!P464*SUM($AB$11:$AE$11)/4,IF(AND($M$1=2010,'Calculation sheet'!$AQ464="2005-2012"),'Result 2005-2012'!P464*SUM($AC$11:$AE$11)/3,IF(AND($M$1=2011,'Calculation sheet'!$AQ464="2005-2012"),'Result 2005-2012'!P464*SUM($AD$11:$AE$11)/2,IF(AND($M$1=2012,'Calculation sheet'!$AQ464="2005-2012"),'Result 2005-2012'!P464*$AE$11,IF(AND($M$1=2006,'Calculation sheet'!$AQ464="1999-2012"),'Result 2005-2012'!P464*SUM($Y$16:$AE$16)/7,IF(AND($M$1=2007,'Calculation sheet'!$AQ464="1999-2012"),'Result 2005-2012'!P464*SUM($Z$16:$AE$16)/6,IF(AND($M$1=2008,'Calculation sheet'!$AQ464="1999-2012"),'Result 2005-2012'!P464*SUM($AA$16:$AE$16)/5,IF(AND($M$1=2009,'Calculation sheet'!$AQ464="1999-2012"),'Result 2005-2012'!P464*SUM($AB$16:$AE$16)/4,IF(AND($M$1=2010,'Calculation sheet'!$AQ464="1999-2012"),'Result 2005-2012'!P464*SUM($AC$16:$AE$16)/3,IF(AND($M$1=2011,'Calculation sheet'!$AQ464="1999-2012"),'Result 2005-2012'!P464*SUM($AD$16:$AE$16)/2,IF(AND($M$1=2012,'Calculation sheet'!$AQ464="1999-2012"),'Result 2005-2012'!P464*$AE$16,""))))))))))))))))</f>
        <v/>
      </c>
      <c r="Q464" s="12" t="str">
        <f t="shared" si="24"/>
        <v/>
      </c>
      <c r="R464" s="14" t="str">
        <f t="shared" si="25"/>
        <v/>
      </c>
    </row>
    <row r="465" spans="1:18" x14ac:dyDescent="0.3">
      <c r="A465" s="4" t="str">
        <f>IF('Input data'!A480="","",'Input data'!A480)</f>
        <v/>
      </c>
      <c r="B465" s="4" t="str">
        <f>IF('Input data'!B480="","",'Input data'!B480)</f>
        <v/>
      </c>
      <c r="C465" s="4" t="str">
        <f>IF('Input data'!C480="","",'Input data'!C480)</f>
        <v/>
      </c>
      <c r="D465" s="4" t="str">
        <f>IF('Input data'!D480="","",'Input data'!D480)</f>
        <v/>
      </c>
      <c r="E465" s="4" t="str">
        <f>IF('Input data'!E480="","",'Input data'!E480)</f>
        <v/>
      </c>
      <c r="F465" s="4" t="str">
        <f>IF('Input data'!F480="","",'Input data'!F480)</f>
        <v/>
      </c>
      <c r="G465" s="4">
        <f>IF('Input data'!G480="","",'Input data'!G480)</f>
        <v>0</v>
      </c>
      <c r="H465" s="4" t="str">
        <f>IF('Input data'!H480&gt;0.5,'Input data'!H480,"")</f>
        <v/>
      </c>
      <c r="I465" s="4" t="str">
        <f>IF('Input data'!I480="","",'Input data'!I480)</f>
        <v/>
      </c>
      <c r="J465" s="12" t="str">
        <f>IF('Result 2005-2012'!$R465="","",IF($M$1=2005,'Result 2005-2012'!J465,IF(AND($M$1=2006,'Calculation sheet'!$AQ465="2005-2012"),'Result 2005-2012'!J465*SUM($Y$7:$AE$7)/7,IF(AND($M$1=2007,'Calculation sheet'!$AQ465="2005-2012"),'Result 2005-2012'!J465*SUM($Z$7:$AE$7)/6,IF(AND($M$1=2008,'Calculation sheet'!$AQ465="2005-2012"),'Result 2005-2012'!J465*SUM($AA$7:$AE$7)/5,IF(AND($M$1=2009,'Calculation sheet'!$AQ465="2005-2012"),'Result 2005-2012'!J465*SUM($AB$7:$AE$7)/4,IF(AND($M$1=2010,'Calculation sheet'!$AQ465="2005-2012"),'Result 2005-2012'!J465*SUM($AC$7:$AE$7)/3,IF(AND($M$1=2011,'Calculation sheet'!$AQ465="2005-2012"),'Result 2005-2012'!J465*SUM($AD$7:$AE$7)/2,IF(AND($M$1=2012,'Calculation sheet'!$AQ465="2005-2012"),'Result 2005-2012'!J465*$AE$7,IF(AND($M$1=2006,'Calculation sheet'!$AQ465="1999-2012"),'Result 2005-2012'!J465*SUM($Y$16:$AE$16)/7,IF(AND($M$1=2007,'Calculation sheet'!$AQ465="1999-2012"),'Result 2005-2012'!J465*SUM($Z$16:$AE$16)/6,IF(AND($M$1=2008,'Calculation sheet'!$AQ465="1999-2012"),'Result 2005-2012'!J465*SUM($AA$16:$AE$16)/5,IF(AND($M$1=2009,'Calculation sheet'!$AQ465="1999-2012"),'Result 2005-2012'!J465*SUM($AB$16:$AE$16)/4,IF(AND($M$1=2010,'Calculation sheet'!$AQ465="1999-2012"),'Result 2005-2012'!J465*SUM($AC$16:$AE$16)/3,IF(AND($M$1=2011,'Calculation sheet'!$AQ465="1999-2012"),'Result 2005-2012'!J465*SUM($AD$16:$AE$16)/2,IF(AND($M$1=2012,'Calculation sheet'!$AQ465="1999-2012"),'Result 2005-2012'!J465*$AE$16,""))))))))))))))))</f>
        <v/>
      </c>
      <c r="K465" s="12" t="str">
        <f>IF('Result 2005-2012'!$R465="","",IF($M$1=2005,'Result 2005-2012'!K465,IF(AND($M$1=2006,'Calculation sheet'!$AQ465="2005-2012"),'Result 2005-2012'!K465*SUM($Y$8:$AE$8)/7,IF(AND($M$1=2007,'Calculation sheet'!$AQ465="2005-2012"),'Result 2005-2012'!K465*SUM($Z$8:$AE$8)/6,IF(AND($M$1=2008,'Calculation sheet'!$AQ465="2005-2012"),'Result 2005-2012'!K465*SUM($AA$8:$AE$8)/5,IF(AND($M$1=2009,'Calculation sheet'!$AQ465="2005-2012"),'Result 2005-2012'!K465*SUM($AB$8:$AE$8)/4,IF(AND($M$1=2010,'Calculation sheet'!$AQ465="2005-2012"),'Result 2005-2012'!K465*SUM($AC$8:$AE$8)/3,IF(AND($M$1=2011,'Calculation sheet'!$AQ465="2005-2012"),'Result 2005-2012'!K465*SUM($AD$8:$AE$8)/2,IF(AND($M$1=2012,'Calculation sheet'!$AQ465="2005-2012"),'Result 2005-2012'!K465*$AE$8,IF(AND($M$1=2006,'Calculation sheet'!$AQ465="1999-2012"),'Result 2005-2012'!K465*SUM($Y$17:$AE$17)/7,IF(AND($M$1=2007,'Calculation sheet'!$AQ465="1999-2012"),'Result 2005-2012'!K465*SUM($Z$17:$AE$17)/6,IF(AND($M$1=2008,'Calculation sheet'!$AQ465="1999-2012"),'Result 2005-2012'!K465*SUM($AA$17:$AE$17)/5,IF(AND($M$1=2009,'Calculation sheet'!$AQ465="1999-2012"),'Result 2005-2012'!K465*SUM($AB$17:$AE$17)/4,IF(AND($M$1=2010,'Calculation sheet'!$AQ465="1999-2012"),'Result 2005-2012'!K465*SUM($AC$17:$AE$17)/3,IF(AND($M$1=2011,'Calculation sheet'!$AQ465="1999-2012"),'Result 2005-2012'!K465*SUM($AD$17:$AE$17)/2,IF(AND($M$1=2012,'Calculation sheet'!$AQ465="1999-2012"),'Result 2005-2012'!K465*$AE$17,""))))))))))))))))</f>
        <v/>
      </c>
      <c r="L465" s="12" t="str">
        <f>IF('Result 2005-2012'!$R465="","",IF($M$1=2005,'Result 2005-2012'!L465,IF(AND($M$1=2006,'Calculation sheet'!$AQ465="2005-2012"),'Result 2005-2012'!L465*SUM($Y$9:$AE$9)/7,IF(AND($M$1=2007,'Calculation sheet'!$AQ465="2005-2012"),'Result 2005-2012'!L465*SUM($Z$9:$AE$9)/6,IF(AND($M$1=2008,'Calculation sheet'!$AQ465="2005-2012"),'Result 2005-2012'!L465*SUM($AA$9:$AE$9)/5,IF(AND($M$1=2009,'Calculation sheet'!$AQ465="2005-2012"),'Result 2005-2012'!L465*SUM($AB$9:$AE$9)/4,IF(AND($M$1=2010,'Calculation sheet'!$AQ465="2005-2012"),'Result 2005-2012'!L465*SUM($AC$9:$AE$9)/3,IF(AND($M$1=2011,'Calculation sheet'!$AQ465="2005-2012"),'Result 2005-2012'!L465*SUM($AD$9:$AE$9)/2,IF(AND($M$1=2012,'Calculation sheet'!$AQ465="2005-2012"),'Result 2005-2012'!L465*$AE$9,IF(AND($M$1=2006,'Calculation sheet'!$AQ465="1999-2012"),'Result 2005-2012'!L465*SUM($Y$18:$AE$18)/7,IF(AND($M$1=2007,'Calculation sheet'!$AQ465="1999-2012"),'Result 2005-2012'!L465*SUM($Z$18:$AE$18)/6,IF(AND($M$1=2008,'Calculation sheet'!$AQ465="1999-2012"),'Result 2005-2012'!L465*SUM($AA$18:$AE$18)/5,IF(AND($M$1=2009,'Calculation sheet'!$AQ465="1999-2012"),'Result 2005-2012'!L465*SUM($AB$18:$AE$18)/4,IF(AND($M$1=2010,'Calculation sheet'!$AQ465="1999-2012"),'Result 2005-2012'!L465*SUM($AC$18:$AE$18)/3,IF(AND($M$1=2011,'Calculation sheet'!$AQ465="1999-2012"),'Result 2005-2012'!L465*SUM($AD$18:$AE$18)/2,IF(AND($M$1=2012,'Calculation sheet'!$AQ465="1999-2012"),'Result 2005-2012'!L465*$AE$18,""))))))))))))))))</f>
        <v/>
      </c>
      <c r="M465" s="12" t="str">
        <f t="shared" si="23"/>
        <v/>
      </c>
      <c r="N465" s="12" t="str">
        <f>IF('Result 2005-2012'!$R465="","",IF($M$1=2005,'Result 2005-2012'!N465,IF(AND($M$1=2006,'Calculation sheet'!$AQ465="2005-2012"),'Result 2005-2012'!N465*SUM($Y$10:$AE$10)/7,IF(AND($M$1=2007,'Calculation sheet'!$AQ465="2005-2012"),'Result 2005-2012'!N465*SUM($Z$10:$AE$10)/6,IF(AND($M$1=2008,'Calculation sheet'!$AQ465="2005-2012"),'Result 2005-2012'!N465*SUM($AA$10:$AE$10)/5,IF(AND($M$1=2009,'Calculation sheet'!$AQ465="2005-2012"),'Result 2005-2012'!N465*SUM($AB$10:$AE$10)/4,IF(AND($M$1=2010,'Calculation sheet'!$AQ465="2005-2012"),'Result 2005-2012'!N465*SUM($AC$10:$AE$10)/3,IF(AND($M$1=2011,'Calculation sheet'!$AQ465="2005-2012"),'Result 2005-2012'!N465*SUM($AD$10:$AE$10)/2,IF(AND($M$1=2012,'Calculation sheet'!$AQ465="2005-2012"),'Result 2005-2012'!N465*$AE$10,IF(AND($M$1=2006,'Calculation sheet'!$AQ465="1999-2012"),'Result 2005-2012'!N465*SUM($Y$16:$AE$16)/7,IF(AND($M$1=2007,'Calculation sheet'!$AQ465="1999-2012"),'Result 2005-2012'!N465*SUM($Z$16:$AE$16)/6,IF(AND($M$1=2008,'Calculation sheet'!$AQ465="1999-2012"),'Result 2005-2012'!N465*SUM($AA$16:$AE$16)/5,IF(AND($M$1=2009,'Calculation sheet'!$AQ465="1999-2012"),'Result 2005-2012'!N465*SUM($AB$16:$AE$16)/4,IF(AND($M$1=2010,'Calculation sheet'!$AQ465="1999-2012"),'Result 2005-2012'!N465*SUM($AC$16:$AE$16)/3,IF(AND($M$1=2011,'Calculation sheet'!$AQ465="1999-2012"),'Result 2005-2012'!N465*SUM($AD$16:$AE$16)/2,IF(AND($M$1=2012,'Calculation sheet'!$AQ465="1999-2012"),'Result 2005-2012'!N465*$AE$16,""))))))))))))))))</f>
        <v/>
      </c>
      <c r="O465" s="12" t="str">
        <f>IF('Result 2005-2012'!$R465="","",IF($M$1=2005,'Result 2005-2012'!O465,IF(AND($M$1=2006,'Calculation sheet'!$AQ465="2005-2012"),'Result 2005-2012'!O465*SUM($Y$10:$AE$10)/7,IF(AND($M$1=2007,'Calculation sheet'!$AQ465="2005-2012"),'Result 2005-2012'!O465*SUM($Z$10:$AE$10)/6,IF(AND($M$1=2008,'Calculation sheet'!$AQ465="2005-2012"),'Result 2005-2012'!O465*SUM($AA$10:$AE$10)/5,IF(AND($M$1=2009,'Calculation sheet'!$AQ465="2005-2012"),'Result 2005-2012'!O465*SUM($AB$10:$AE$10)/4,IF(AND($M$1=2010,'Calculation sheet'!$AQ465="2005-2012"),'Result 2005-2012'!O465*SUM($AC$10:$AE$10)/3,IF(AND($M$1=2011,'Calculation sheet'!$AQ465="2005-2012"),'Result 2005-2012'!O465*SUM($AD$10:$AE$10)/2,IF(AND($M$1=2012,'Calculation sheet'!$AQ465="2005-2012"),'Result 2005-2012'!O465*$AE$10,IF(AND($M$1=2006,'Calculation sheet'!$AQ465="1999-2012"),'Result 2005-2012'!O465*SUM($Y$16:$AE$16)/7,IF(AND($M$1=2007,'Calculation sheet'!$AQ465="1999-2012"),'Result 2005-2012'!O465*SUM($Z$16:$AE$16)/6,IF(AND($M$1=2008,'Calculation sheet'!$AQ465="1999-2012"),'Result 2005-2012'!O465*SUM($AA$16:$AE$16)/5,IF(AND($M$1=2009,'Calculation sheet'!$AQ465="1999-2012"),'Result 2005-2012'!O465*SUM($AB$16:$AE$16)/4,IF(AND($M$1=2010,'Calculation sheet'!$AQ465="1999-2012"),'Result 2005-2012'!O465*SUM($AC$16:$AE$16)/3,IF(AND($M$1=2011,'Calculation sheet'!$AQ465="1999-2012"),'Result 2005-2012'!O465*SUM($AD$16:$AE$16)/2,IF(AND($M$1=2012,'Calculation sheet'!$AQ465="1999-2012"),'Result 2005-2012'!O465*$AE$16,""))))))))))))))))</f>
        <v/>
      </c>
      <c r="P465" s="12" t="str">
        <f>IF('Result 2005-2012'!$R465="","",IF($M$1=2005,'Result 2005-2012'!P465,IF(AND($M$1=2006,'Calculation sheet'!$AQ465="2005-2012"),'Result 2005-2012'!P465*SUM($Y$11:$AE$11)/7,IF(AND($M$1=2007,'Calculation sheet'!$AQ465="2005-2012"),'Result 2005-2012'!P465*SUM($Z$11:$AE$11)/6,IF(AND($M$1=2008,'Calculation sheet'!$AQ465="2005-2012"),'Result 2005-2012'!P465*SUM($AA$11:$AE$11)/5,IF(AND($M$1=2009,'Calculation sheet'!$AQ465="2005-2012"),'Result 2005-2012'!P465*SUM($AB$11:$AE$11)/4,IF(AND($M$1=2010,'Calculation sheet'!$AQ465="2005-2012"),'Result 2005-2012'!P465*SUM($AC$11:$AE$11)/3,IF(AND($M$1=2011,'Calculation sheet'!$AQ465="2005-2012"),'Result 2005-2012'!P465*SUM($AD$11:$AE$11)/2,IF(AND($M$1=2012,'Calculation sheet'!$AQ465="2005-2012"),'Result 2005-2012'!P465*$AE$11,IF(AND($M$1=2006,'Calculation sheet'!$AQ465="1999-2012"),'Result 2005-2012'!P465*SUM($Y$16:$AE$16)/7,IF(AND($M$1=2007,'Calculation sheet'!$AQ465="1999-2012"),'Result 2005-2012'!P465*SUM($Z$16:$AE$16)/6,IF(AND($M$1=2008,'Calculation sheet'!$AQ465="1999-2012"),'Result 2005-2012'!P465*SUM($AA$16:$AE$16)/5,IF(AND($M$1=2009,'Calculation sheet'!$AQ465="1999-2012"),'Result 2005-2012'!P465*SUM($AB$16:$AE$16)/4,IF(AND($M$1=2010,'Calculation sheet'!$AQ465="1999-2012"),'Result 2005-2012'!P465*SUM($AC$16:$AE$16)/3,IF(AND($M$1=2011,'Calculation sheet'!$AQ465="1999-2012"),'Result 2005-2012'!P465*SUM($AD$16:$AE$16)/2,IF(AND($M$1=2012,'Calculation sheet'!$AQ465="1999-2012"),'Result 2005-2012'!P465*$AE$16,""))))))))))))))))</f>
        <v/>
      </c>
      <c r="Q465" s="12" t="str">
        <f t="shared" si="24"/>
        <v/>
      </c>
      <c r="R465" s="14" t="str">
        <f t="shared" si="25"/>
        <v/>
      </c>
    </row>
    <row r="466" spans="1:18" x14ac:dyDescent="0.3">
      <c r="A466" s="4" t="str">
        <f>IF('Input data'!A481="","",'Input data'!A481)</f>
        <v/>
      </c>
      <c r="B466" s="4" t="str">
        <f>IF('Input data'!B481="","",'Input data'!B481)</f>
        <v/>
      </c>
      <c r="C466" s="4" t="str">
        <f>IF('Input data'!C481="","",'Input data'!C481)</f>
        <v/>
      </c>
      <c r="D466" s="4" t="str">
        <f>IF('Input data'!D481="","",'Input data'!D481)</f>
        <v/>
      </c>
      <c r="E466" s="4" t="str">
        <f>IF('Input data'!E481="","",'Input data'!E481)</f>
        <v/>
      </c>
      <c r="F466" s="4" t="str">
        <f>IF('Input data'!F481="","",'Input data'!F481)</f>
        <v/>
      </c>
      <c r="G466" s="4">
        <f>IF('Input data'!G481="","",'Input data'!G481)</f>
        <v>0</v>
      </c>
      <c r="H466" s="4" t="str">
        <f>IF('Input data'!H481&gt;0.5,'Input data'!H481,"")</f>
        <v/>
      </c>
      <c r="I466" s="4" t="str">
        <f>IF('Input data'!I481="","",'Input data'!I481)</f>
        <v/>
      </c>
      <c r="J466" s="12" t="str">
        <f>IF('Result 2005-2012'!$R466="","",IF($M$1=2005,'Result 2005-2012'!J466,IF(AND($M$1=2006,'Calculation sheet'!$AQ466="2005-2012"),'Result 2005-2012'!J466*SUM($Y$7:$AE$7)/7,IF(AND($M$1=2007,'Calculation sheet'!$AQ466="2005-2012"),'Result 2005-2012'!J466*SUM($Z$7:$AE$7)/6,IF(AND($M$1=2008,'Calculation sheet'!$AQ466="2005-2012"),'Result 2005-2012'!J466*SUM($AA$7:$AE$7)/5,IF(AND($M$1=2009,'Calculation sheet'!$AQ466="2005-2012"),'Result 2005-2012'!J466*SUM($AB$7:$AE$7)/4,IF(AND($M$1=2010,'Calculation sheet'!$AQ466="2005-2012"),'Result 2005-2012'!J466*SUM($AC$7:$AE$7)/3,IF(AND($M$1=2011,'Calculation sheet'!$AQ466="2005-2012"),'Result 2005-2012'!J466*SUM($AD$7:$AE$7)/2,IF(AND($M$1=2012,'Calculation sheet'!$AQ466="2005-2012"),'Result 2005-2012'!J466*$AE$7,IF(AND($M$1=2006,'Calculation sheet'!$AQ466="1999-2012"),'Result 2005-2012'!J466*SUM($Y$16:$AE$16)/7,IF(AND($M$1=2007,'Calculation sheet'!$AQ466="1999-2012"),'Result 2005-2012'!J466*SUM($Z$16:$AE$16)/6,IF(AND($M$1=2008,'Calculation sheet'!$AQ466="1999-2012"),'Result 2005-2012'!J466*SUM($AA$16:$AE$16)/5,IF(AND($M$1=2009,'Calculation sheet'!$AQ466="1999-2012"),'Result 2005-2012'!J466*SUM($AB$16:$AE$16)/4,IF(AND($M$1=2010,'Calculation sheet'!$AQ466="1999-2012"),'Result 2005-2012'!J466*SUM($AC$16:$AE$16)/3,IF(AND($M$1=2011,'Calculation sheet'!$AQ466="1999-2012"),'Result 2005-2012'!J466*SUM($AD$16:$AE$16)/2,IF(AND($M$1=2012,'Calculation sheet'!$AQ466="1999-2012"),'Result 2005-2012'!J466*$AE$16,""))))))))))))))))</f>
        <v/>
      </c>
      <c r="K466" s="12" t="str">
        <f>IF('Result 2005-2012'!$R466="","",IF($M$1=2005,'Result 2005-2012'!K466,IF(AND($M$1=2006,'Calculation sheet'!$AQ466="2005-2012"),'Result 2005-2012'!K466*SUM($Y$8:$AE$8)/7,IF(AND($M$1=2007,'Calculation sheet'!$AQ466="2005-2012"),'Result 2005-2012'!K466*SUM($Z$8:$AE$8)/6,IF(AND($M$1=2008,'Calculation sheet'!$AQ466="2005-2012"),'Result 2005-2012'!K466*SUM($AA$8:$AE$8)/5,IF(AND($M$1=2009,'Calculation sheet'!$AQ466="2005-2012"),'Result 2005-2012'!K466*SUM($AB$8:$AE$8)/4,IF(AND($M$1=2010,'Calculation sheet'!$AQ466="2005-2012"),'Result 2005-2012'!K466*SUM($AC$8:$AE$8)/3,IF(AND($M$1=2011,'Calculation sheet'!$AQ466="2005-2012"),'Result 2005-2012'!K466*SUM($AD$8:$AE$8)/2,IF(AND($M$1=2012,'Calculation sheet'!$AQ466="2005-2012"),'Result 2005-2012'!K466*$AE$8,IF(AND($M$1=2006,'Calculation sheet'!$AQ466="1999-2012"),'Result 2005-2012'!K466*SUM($Y$17:$AE$17)/7,IF(AND($M$1=2007,'Calculation sheet'!$AQ466="1999-2012"),'Result 2005-2012'!K466*SUM($Z$17:$AE$17)/6,IF(AND($M$1=2008,'Calculation sheet'!$AQ466="1999-2012"),'Result 2005-2012'!K466*SUM($AA$17:$AE$17)/5,IF(AND($M$1=2009,'Calculation sheet'!$AQ466="1999-2012"),'Result 2005-2012'!K466*SUM($AB$17:$AE$17)/4,IF(AND($M$1=2010,'Calculation sheet'!$AQ466="1999-2012"),'Result 2005-2012'!K466*SUM($AC$17:$AE$17)/3,IF(AND($M$1=2011,'Calculation sheet'!$AQ466="1999-2012"),'Result 2005-2012'!K466*SUM($AD$17:$AE$17)/2,IF(AND($M$1=2012,'Calculation sheet'!$AQ466="1999-2012"),'Result 2005-2012'!K466*$AE$17,""))))))))))))))))</f>
        <v/>
      </c>
      <c r="L466" s="12" t="str">
        <f>IF('Result 2005-2012'!$R466="","",IF($M$1=2005,'Result 2005-2012'!L466,IF(AND($M$1=2006,'Calculation sheet'!$AQ466="2005-2012"),'Result 2005-2012'!L466*SUM($Y$9:$AE$9)/7,IF(AND($M$1=2007,'Calculation sheet'!$AQ466="2005-2012"),'Result 2005-2012'!L466*SUM($Z$9:$AE$9)/6,IF(AND($M$1=2008,'Calculation sheet'!$AQ466="2005-2012"),'Result 2005-2012'!L466*SUM($AA$9:$AE$9)/5,IF(AND($M$1=2009,'Calculation sheet'!$AQ466="2005-2012"),'Result 2005-2012'!L466*SUM($AB$9:$AE$9)/4,IF(AND($M$1=2010,'Calculation sheet'!$AQ466="2005-2012"),'Result 2005-2012'!L466*SUM($AC$9:$AE$9)/3,IF(AND($M$1=2011,'Calculation sheet'!$AQ466="2005-2012"),'Result 2005-2012'!L466*SUM($AD$9:$AE$9)/2,IF(AND($M$1=2012,'Calculation sheet'!$AQ466="2005-2012"),'Result 2005-2012'!L466*$AE$9,IF(AND($M$1=2006,'Calculation sheet'!$AQ466="1999-2012"),'Result 2005-2012'!L466*SUM($Y$18:$AE$18)/7,IF(AND($M$1=2007,'Calculation sheet'!$AQ466="1999-2012"),'Result 2005-2012'!L466*SUM($Z$18:$AE$18)/6,IF(AND($M$1=2008,'Calculation sheet'!$AQ466="1999-2012"),'Result 2005-2012'!L466*SUM($AA$18:$AE$18)/5,IF(AND($M$1=2009,'Calculation sheet'!$AQ466="1999-2012"),'Result 2005-2012'!L466*SUM($AB$18:$AE$18)/4,IF(AND($M$1=2010,'Calculation sheet'!$AQ466="1999-2012"),'Result 2005-2012'!L466*SUM($AC$18:$AE$18)/3,IF(AND($M$1=2011,'Calculation sheet'!$AQ466="1999-2012"),'Result 2005-2012'!L466*SUM($AD$18:$AE$18)/2,IF(AND($M$1=2012,'Calculation sheet'!$AQ466="1999-2012"),'Result 2005-2012'!L466*$AE$18,""))))))))))))))))</f>
        <v/>
      </c>
      <c r="M466" s="12" t="str">
        <f t="shared" si="23"/>
        <v/>
      </c>
      <c r="N466" s="12" t="str">
        <f>IF('Result 2005-2012'!$R466="","",IF($M$1=2005,'Result 2005-2012'!N466,IF(AND($M$1=2006,'Calculation sheet'!$AQ466="2005-2012"),'Result 2005-2012'!N466*SUM($Y$10:$AE$10)/7,IF(AND($M$1=2007,'Calculation sheet'!$AQ466="2005-2012"),'Result 2005-2012'!N466*SUM($Z$10:$AE$10)/6,IF(AND($M$1=2008,'Calculation sheet'!$AQ466="2005-2012"),'Result 2005-2012'!N466*SUM($AA$10:$AE$10)/5,IF(AND($M$1=2009,'Calculation sheet'!$AQ466="2005-2012"),'Result 2005-2012'!N466*SUM($AB$10:$AE$10)/4,IF(AND($M$1=2010,'Calculation sheet'!$AQ466="2005-2012"),'Result 2005-2012'!N466*SUM($AC$10:$AE$10)/3,IF(AND($M$1=2011,'Calculation sheet'!$AQ466="2005-2012"),'Result 2005-2012'!N466*SUM($AD$10:$AE$10)/2,IF(AND($M$1=2012,'Calculation sheet'!$AQ466="2005-2012"),'Result 2005-2012'!N466*$AE$10,IF(AND($M$1=2006,'Calculation sheet'!$AQ466="1999-2012"),'Result 2005-2012'!N466*SUM($Y$16:$AE$16)/7,IF(AND($M$1=2007,'Calculation sheet'!$AQ466="1999-2012"),'Result 2005-2012'!N466*SUM($Z$16:$AE$16)/6,IF(AND($M$1=2008,'Calculation sheet'!$AQ466="1999-2012"),'Result 2005-2012'!N466*SUM($AA$16:$AE$16)/5,IF(AND($M$1=2009,'Calculation sheet'!$AQ466="1999-2012"),'Result 2005-2012'!N466*SUM($AB$16:$AE$16)/4,IF(AND($M$1=2010,'Calculation sheet'!$AQ466="1999-2012"),'Result 2005-2012'!N466*SUM($AC$16:$AE$16)/3,IF(AND($M$1=2011,'Calculation sheet'!$AQ466="1999-2012"),'Result 2005-2012'!N466*SUM($AD$16:$AE$16)/2,IF(AND($M$1=2012,'Calculation sheet'!$AQ466="1999-2012"),'Result 2005-2012'!N466*$AE$16,""))))))))))))))))</f>
        <v/>
      </c>
      <c r="O466" s="12" t="str">
        <f>IF('Result 2005-2012'!$R466="","",IF($M$1=2005,'Result 2005-2012'!O466,IF(AND($M$1=2006,'Calculation sheet'!$AQ466="2005-2012"),'Result 2005-2012'!O466*SUM($Y$10:$AE$10)/7,IF(AND($M$1=2007,'Calculation sheet'!$AQ466="2005-2012"),'Result 2005-2012'!O466*SUM($Z$10:$AE$10)/6,IF(AND($M$1=2008,'Calculation sheet'!$AQ466="2005-2012"),'Result 2005-2012'!O466*SUM($AA$10:$AE$10)/5,IF(AND($M$1=2009,'Calculation sheet'!$AQ466="2005-2012"),'Result 2005-2012'!O466*SUM($AB$10:$AE$10)/4,IF(AND($M$1=2010,'Calculation sheet'!$AQ466="2005-2012"),'Result 2005-2012'!O466*SUM($AC$10:$AE$10)/3,IF(AND($M$1=2011,'Calculation sheet'!$AQ466="2005-2012"),'Result 2005-2012'!O466*SUM($AD$10:$AE$10)/2,IF(AND($M$1=2012,'Calculation sheet'!$AQ466="2005-2012"),'Result 2005-2012'!O466*$AE$10,IF(AND($M$1=2006,'Calculation sheet'!$AQ466="1999-2012"),'Result 2005-2012'!O466*SUM($Y$16:$AE$16)/7,IF(AND($M$1=2007,'Calculation sheet'!$AQ466="1999-2012"),'Result 2005-2012'!O466*SUM($Z$16:$AE$16)/6,IF(AND($M$1=2008,'Calculation sheet'!$AQ466="1999-2012"),'Result 2005-2012'!O466*SUM($AA$16:$AE$16)/5,IF(AND($M$1=2009,'Calculation sheet'!$AQ466="1999-2012"),'Result 2005-2012'!O466*SUM($AB$16:$AE$16)/4,IF(AND($M$1=2010,'Calculation sheet'!$AQ466="1999-2012"),'Result 2005-2012'!O466*SUM($AC$16:$AE$16)/3,IF(AND($M$1=2011,'Calculation sheet'!$AQ466="1999-2012"),'Result 2005-2012'!O466*SUM($AD$16:$AE$16)/2,IF(AND($M$1=2012,'Calculation sheet'!$AQ466="1999-2012"),'Result 2005-2012'!O466*$AE$16,""))))))))))))))))</f>
        <v/>
      </c>
      <c r="P466" s="12" t="str">
        <f>IF('Result 2005-2012'!$R466="","",IF($M$1=2005,'Result 2005-2012'!P466,IF(AND($M$1=2006,'Calculation sheet'!$AQ466="2005-2012"),'Result 2005-2012'!P466*SUM($Y$11:$AE$11)/7,IF(AND($M$1=2007,'Calculation sheet'!$AQ466="2005-2012"),'Result 2005-2012'!P466*SUM($Z$11:$AE$11)/6,IF(AND($M$1=2008,'Calculation sheet'!$AQ466="2005-2012"),'Result 2005-2012'!P466*SUM($AA$11:$AE$11)/5,IF(AND($M$1=2009,'Calculation sheet'!$AQ466="2005-2012"),'Result 2005-2012'!P466*SUM($AB$11:$AE$11)/4,IF(AND($M$1=2010,'Calculation sheet'!$AQ466="2005-2012"),'Result 2005-2012'!P466*SUM($AC$11:$AE$11)/3,IF(AND($M$1=2011,'Calculation sheet'!$AQ466="2005-2012"),'Result 2005-2012'!P466*SUM($AD$11:$AE$11)/2,IF(AND($M$1=2012,'Calculation sheet'!$AQ466="2005-2012"),'Result 2005-2012'!P466*$AE$11,IF(AND($M$1=2006,'Calculation sheet'!$AQ466="1999-2012"),'Result 2005-2012'!P466*SUM($Y$16:$AE$16)/7,IF(AND($M$1=2007,'Calculation sheet'!$AQ466="1999-2012"),'Result 2005-2012'!P466*SUM($Z$16:$AE$16)/6,IF(AND($M$1=2008,'Calculation sheet'!$AQ466="1999-2012"),'Result 2005-2012'!P466*SUM($AA$16:$AE$16)/5,IF(AND($M$1=2009,'Calculation sheet'!$AQ466="1999-2012"),'Result 2005-2012'!P466*SUM($AB$16:$AE$16)/4,IF(AND($M$1=2010,'Calculation sheet'!$AQ466="1999-2012"),'Result 2005-2012'!P466*SUM($AC$16:$AE$16)/3,IF(AND($M$1=2011,'Calculation sheet'!$AQ466="1999-2012"),'Result 2005-2012'!P466*SUM($AD$16:$AE$16)/2,IF(AND($M$1=2012,'Calculation sheet'!$AQ466="1999-2012"),'Result 2005-2012'!P466*$AE$16,""))))))))))))))))</f>
        <v/>
      </c>
      <c r="Q466" s="12" t="str">
        <f t="shared" si="24"/>
        <v/>
      </c>
      <c r="R466" s="14" t="str">
        <f t="shared" si="25"/>
        <v/>
      </c>
    </row>
    <row r="467" spans="1:18" x14ac:dyDescent="0.3">
      <c r="A467" s="4" t="str">
        <f>IF('Input data'!A482="","",'Input data'!A482)</f>
        <v/>
      </c>
      <c r="B467" s="4" t="str">
        <f>IF('Input data'!B482="","",'Input data'!B482)</f>
        <v/>
      </c>
      <c r="C467" s="4" t="str">
        <f>IF('Input data'!C482="","",'Input data'!C482)</f>
        <v/>
      </c>
      <c r="D467" s="4" t="str">
        <f>IF('Input data'!D482="","",'Input data'!D482)</f>
        <v/>
      </c>
      <c r="E467" s="4" t="str">
        <f>IF('Input data'!E482="","",'Input data'!E482)</f>
        <v/>
      </c>
      <c r="F467" s="4" t="str">
        <f>IF('Input data'!F482="","",'Input data'!F482)</f>
        <v/>
      </c>
      <c r="G467" s="4">
        <f>IF('Input data'!G482="","",'Input data'!G482)</f>
        <v>0</v>
      </c>
      <c r="H467" s="4" t="str">
        <f>IF('Input data'!H482&gt;0.5,'Input data'!H482,"")</f>
        <v/>
      </c>
      <c r="I467" s="4" t="str">
        <f>IF('Input data'!I482="","",'Input data'!I482)</f>
        <v/>
      </c>
      <c r="J467" s="12" t="str">
        <f>IF('Result 2005-2012'!$R467="","",IF($M$1=2005,'Result 2005-2012'!J467,IF(AND($M$1=2006,'Calculation sheet'!$AQ467="2005-2012"),'Result 2005-2012'!J467*SUM($Y$7:$AE$7)/7,IF(AND($M$1=2007,'Calculation sheet'!$AQ467="2005-2012"),'Result 2005-2012'!J467*SUM($Z$7:$AE$7)/6,IF(AND($M$1=2008,'Calculation sheet'!$AQ467="2005-2012"),'Result 2005-2012'!J467*SUM($AA$7:$AE$7)/5,IF(AND($M$1=2009,'Calculation sheet'!$AQ467="2005-2012"),'Result 2005-2012'!J467*SUM($AB$7:$AE$7)/4,IF(AND($M$1=2010,'Calculation sheet'!$AQ467="2005-2012"),'Result 2005-2012'!J467*SUM($AC$7:$AE$7)/3,IF(AND($M$1=2011,'Calculation sheet'!$AQ467="2005-2012"),'Result 2005-2012'!J467*SUM($AD$7:$AE$7)/2,IF(AND($M$1=2012,'Calculation sheet'!$AQ467="2005-2012"),'Result 2005-2012'!J467*$AE$7,IF(AND($M$1=2006,'Calculation sheet'!$AQ467="1999-2012"),'Result 2005-2012'!J467*SUM($Y$16:$AE$16)/7,IF(AND($M$1=2007,'Calculation sheet'!$AQ467="1999-2012"),'Result 2005-2012'!J467*SUM($Z$16:$AE$16)/6,IF(AND($M$1=2008,'Calculation sheet'!$AQ467="1999-2012"),'Result 2005-2012'!J467*SUM($AA$16:$AE$16)/5,IF(AND($M$1=2009,'Calculation sheet'!$AQ467="1999-2012"),'Result 2005-2012'!J467*SUM($AB$16:$AE$16)/4,IF(AND($M$1=2010,'Calculation sheet'!$AQ467="1999-2012"),'Result 2005-2012'!J467*SUM($AC$16:$AE$16)/3,IF(AND($M$1=2011,'Calculation sheet'!$AQ467="1999-2012"),'Result 2005-2012'!J467*SUM($AD$16:$AE$16)/2,IF(AND($M$1=2012,'Calculation sheet'!$AQ467="1999-2012"),'Result 2005-2012'!J467*$AE$16,""))))))))))))))))</f>
        <v/>
      </c>
      <c r="K467" s="12" t="str">
        <f>IF('Result 2005-2012'!$R467="","",IF($M$1=2005,'Result 2005-2012'!K467,IF(AND($M$1=2006,'Calculation sheet'!$AQ467="2005-2012"),'Result 2005-2012'!K467*SUM($Y$8:$AE$8)/7,IF(AND($M$1=2007,'Calculation sheet'!$AQ467="2005-2012"),'Result 2005-2012'!K467*SUM($Z$8:$AE$8)/6,IF(AND($M$1=2008,'Calculation sheet'!$AQ467="2005-2012"),'Result 2005-2012'!K467*SUM($AA$8:$AE$8)/5,IF(AND($M$1=2009,'Calculation sheet'!$AQ467="2005-2012"),'Result 2005-2012'!K467*SUM($AB$8:$AE$8)/4,IF(AND($M$1=2010,'Calculation sheet'!$AQ467="2005-2012"),'Result 2005-2012'!K467*SUM($AC$8:$AE$8)/3,IF(AND($M$1=2011,'Calculation sheet'!$AQ467="2005-2012"),'Result 2005-2012'!K467*SUM($AD$8:$AE$8)/2,IF(AND($M$1=2012,'Calculation sheet'!$AQ467="2005-2012"),'Result 2005-2012'!K467*$AE$8,IF(AND($M$1=2006,'Calculation sheet'!$AQ467="1999-2012"),'Result 2005-2012'!K467*SUM($Y$17:$AE$17)/7,IF(AND($M$1=2007,'Calculation sheet'!$AQ467="1999-2012"),'Result 2005-2012'!K467*SUM($Z$17:$AE$17)/6,IF(AND($M$1=2008,'Calculation sheet'!$AQ467="1999-2012"),'Result 2005-2012'!K467*SUM($AA$17:$AE$17)/5,IF(AND($M$1=2009,'Calculation sheet'!$AQ467="1999-2012"),'Result 2005-2012'!K467*SUM($AB$17:$AE$17)/4,IF(AND($M$1=2010,'Calculation sheet'!$AQ467="1999-2012"),'Result 2005-2012'!K467*SUM($AC$17:$AE$17)/3,IF(AND($M$1=2011,'Calculation sheet'!$AQ467="1999-2012"),'Result 2005-2012'!K467*SUM($AD$17:$AE$17)/2,IF(AND($M$1=2012,'Calculation sheet'!$AQ467="1999-2012"),'Result 2005-2012'!K467*$AE$17,""))))))))))))))))</f>
        <v/>
      </c>
      <c r="L467" s="12" t="str">
        <f>IF('Result 2005-2012'!$R467="","",IF($M$1=2005,'Result 2005-2012'!L467,IF(AND($M$1=2006,'Calculation sheet'!$AQ467="2005-2012"),'Result 2005-2012'!L467*SUM($Y$9:$AE$9)/7,IF(AND($M$1=2007,'Calculation sheet'!$AQ467="2005-2012"),'Result 2005-2012'!L467*SUM($Z$9:$AE$9)/6,IF(AND($M$1=2008,'Calculation sheet'!$AQ467="2005-2012"),'Result 2005-2012'!L467*SUM($AA$9:$AE$9)/5,IF(AND($M$1=2009,'Calculation sheet'!$AQ467="2005-2012"),'Result 2005-2012'!L467*SUM($AB$9:$AE$9)/4,IF(AND($M$1=2010,'Calculation sheet'!$AQ467="2005-2012"),'Result 2005-2012'!L467*SUM($AC$9:$AE$9)/3,IF(AND($M$1=2011,'Calculation sheet'!$AQ467="2005-2012"),'Result 2005-2012'!L467*SUM($AD$9:$AE$9)/2,IF(AND($M$1=2012,'Calculation sheet'!$AQ467="2005-2012"),'Result 2005-2012'!L467*$AE$9,IF(AND($M$1=2006,'Calculation sheet'!$AQ467="1999-2012"),'Result 2005-2012'!L467*SUM($Y$18:$AE$18)/7,IF(AND($M$1=2007,'Calculation sheet'!$AQ467="1999-2012"),'Result 2005-2012'!L467*SUM($Z$18:$AE$18)/6,IF(AND($M$1=2008,'Calculation sheet'!$AQ467="1999-2012"),'Result 2005-2012'!L467*SUM($AA$18:$AE$18)/5,IF(AND($M$1=2009,'Calculation sheet'!$AQ467="1999-2012"),'Result 2005-2012'!L467*SUM($AB$18:$AE$18)/4,IF(AND($M$1=2010,'Calculation sheet'!$AQ467="1999-2012"),'Result 2005-2012'!L467*SUM($AC$18:$AE$18)/3,IF(AND($M$1=2011,'Calculation sheet'!$AQ467="1999-2012"),'Result 2005-2012'!L467*SUM($AD$18:$AE$18)/2,IF(AND($M$1=2012,'Calculation sheet'!$AQ467="1999-2012"),'Result 2005-2012'!L467*$AE$18,""))))))))))))))))</f>
        <v/>
      </c>
      <c r="M467" s="12" t="str">
        <f t="shared" si="23"/>
        <v/>
      </c>
      <c r="N467" s="12" t="str">
        <f>IF('Result 2005-2012'!$R467="","",IF($M$1=2005,'Result 2005-2012'!N467,IF(AND($M$1=2006,'Calculation sheet'!$AQ467="2005-2012"),'Result 2005-2012'!N467*SUM($Y$10:$AE$10)/7,IF(AND($M$1=2007,'Calculation sheet'!$AQ467="2005-2012"),'Result 2005-2012'!N467*SUM($Z$10:$AE$10)/6,IF(AND($M$1=2008,'Calculation sheet'!$AQ467="2005-2012"),'Result 2005-2012'!N467*SUM($AA$10:$AE$10)/5,IF(AND($M$1=2009,'Calculation sheet'!$AQ467="2005-2012"),'Result 2005-2012'!N467*SUM($AB$10:$AE$10)/4,IF(AND($M$1=2010,'Calculation sheet'!$AQ467="2005-2012"),'Result 2005-2012'!N467*SUM($AC$10:$AE$10)/3,IF(AND($M$1=2011,'Calculation sheet'!$AQ467="2005-2012"),'Result 2005-2012'!N467*SUM($AD$10:$AE$10)/2,IF(AND($M$1=2012,'Calculation sheet'!$AQ467="2005-2012"),'Result 2005-2012'!N467*$AE$10,IF(AND($M$1=2006,'Calculation sheet'!$AQ467="1999-2012"),'Result 2005-2012'!N467*SUM($Y$16:$AE$16)/7,IF(AND($M$1=2007,'Calculation sheet'!$AQ467="1999-2012"),'Result 2005-2012'!N467*SUM($Z$16:$AE$16)/6,IF(AND($M$1=2008,'Calculation sheet'!$AQ467="1999-2012"),'Result 2005-2012'!N467*SUM($AA$16:$AE$16)/5,IF(AND($M$1=2009,'Calculation sheet'!$AQ467="1999-2012"),'Result 2005-2012'!N467*SUM($AB$16:$AE$16)/4,IF(AND($M$1=2010,'Calculation sheet'!$AQ467="1999-2012"),'Result 2005-2012'!N467*SUM($AC$16:$AE$16)/3,IF(AND($M$1=2011,'Calculation sheet'!$AQ467="1999-2012"),'Result 2005-2012'!N467*SUM($AD$16:$AE$16)/2,IF(AND($M$1=2012,'Calculation sheet'!$AQ467="1999-2012"),'Result 2005-2012'!N467*$AE$16,""))))))))))))))))</f>
        <v/>
      </c>
      <c r="O467" s="12" t="str">
        <f>IF('Result 2005-2012'!$R467="","",IF($M$1=2005,'Result 2005-2012'!O467,IF(AND($M$1=2006,'Calculation sheet'!$AQ467="2005-2012"),'Result 2005-2012'!O467*SUM($Y$10:$AE$10)/7,IF(AND($M$1=2007,'Calculation sheet'!$AQ467="2005-2012"),'Result 2005-2012'!O467*SUM($Z$10:$AE$10)/6,IF(AND($M$1=2008,'Calculation sheet'!$AQ467="2005-2012"),'Result 2005-2012'!O467*SUM($AA$10:$AE$10)/5,IF(AND($M$1=2009,'Calculation sheet'!$AQ467="2005-2012"),'Result 2005-2012'!O467*SUM($AB$10:$AE$10)/4,IF(AND($M$1=2010,'Calculation sheet'!$AQ467="2005-2012"),'Result 2005-2012'!O467*SUM($AC$10:$AE$10)/3,IF(AND($M$1=2011,'Calculation sheet'!$AQ467="2005-2012"),'Result 2005-2012'!O467*SUM($AD$10:$AE$10)/2,IF(AND($M$1=2012,'Calculation sheet'!$AQ467="2005-2012"),'Result 2005-2012'!O467*$AE$10,IF(AND($M$1=2006,'Calculation sheet'!$AQ467="1999-2012"),'Result 2005-2012'!O467*SUM($Y$16:$AE$16)/7,IF(AND($M$1=2007,'Calculation sheet'!$AQ467="1999-2012"),'Result 2005-2012'!O467*SUM($Z$16:$AE$16)/6,IF(AND($M$1=2008,'Calculation sheet'!$AQ467="1999-2012"),'Result 2005-2012'!O467*SUM($AA$16:$AE$16)/5,IF(AND($M$1=2009,'Calculation sheet'!$AQ467="1999-2012"),'Result 2005-2012'!O467*SUM($AB$16:$AE$16)/4,IF(AND($M$1=2010,'Calculation sheet'!$AQ467="1999-2012"),'Result 2005-2012'!O467*SUM($AC$16:$AE$16)/3,IF(AND($M$1=2011,'Calculation sheet'!$AQ467="1999-2012"),'Result 2005-2012'!O467*SUM($AD$16:$AE$16)/2,IF(AND($M$1=2012,'Calculation sheet'!$AQ467="1999-2012"),'Result 2005-2012'!O467*$AE$16,""))))))))))))))))</f>
        <v/>
      </c>
      <c r="P467" s="12" t="str">
        <f>IF('Result 2005-2012'!$R467="","",IF($M$1=2005,'Result 2005-2012'!P467,IF(AND($M$1=2006,'Calculation sheet'!$AQ467="2005-2012"),'Result 2005-2012'!P467*SUM($Y$11:$AE$11)/7,IF(AND($M$1=2007,'Calculation sheet'!$AQ467="2005-2012"),'Result 2005-2012'!P467*SUM($Z$11:$AE$11)/6,IF(AND($M$1=2008,'Calculation sheet'!$AQ467="2005-2012"),'Result 2005-2012'!P467*SUM($AA$11:$AE$11)/5,IF(AND($M$1=2009,'Calculation sheet'!$AQ467="2005-2012"),'Result 2005-2012'!P467*SUM($AB$11:$AE$11)/4,IF(AND($M$1=2010,'Calculation sheet'!$AQ467="2005-2012"),'Result 2005-2012'!P467*SUM($AC$11:$AE$11)/3,IF(AND($M$1=2011,'Calculation sheet'!$AQ467="2005-2012"),'Result 2005-2012'!P467*SUM($AD$11:$AE$11)/2,IF(AND($M$1=2012,'Calculation sheet'!$AQ467="2005-2012"),'Result 2005-2012'!P467*$AE$11,IF(AND($M$1=2006,'Calculation sheet'!$AQ467="1999-2012"),'Result 2005-2012'!P467*SUM($Y$16:$AE$16)/7,IF(AND($M$1=2007,'Calculation sheet'!$AQ467="1999-2012"),'Result 2005-2012'!P467*SUM($Z$16:$AE$16)/6,IF(AND($M$1=2008,'Calculation sheet'!$AQ467="1999-2012"),'Result 2005-2012'!P467*SUM($AA$16:$AE$16)/5,IF(AND($M$1=2009,'Calculation sheet'!$AQ467="1999-2012"),'Result 2005-2012'!P467*SUM($AB$16:$AE$16)/4,IF(AND($M$1=2010,'Calculation sheet'!$AQ467="1999-2012"),'Result 2005-2012'!P467*SUM($AC$16:$AE$16)/3,IF(AND($M$1=2011,'Calculation sheet'!$AQ467="1999-2012"),'Result 2005-2012'!P467*SUM($AD$16:$AE$16)/2,IF(AND($M$1=2012,'Calculation sheet'!$AQ467="1999-2012"),'Result 2005-2012'!P467*$AE$16,""))))))))))))))))</f>
        <v/>
      </c>
      <c r="Q467" s="12" t="str">
        <f t="shared" si="24"/>
        <v/>
      </c>
      <c r="R467" s="14" t="str">
        <f t="shared" si="25"/>
        <v/>
      </c>
    </row>
    <row r="468" spans="1:18" x14ac:dyDescent="0.3">
      <c r="A468" s="4" t="str">
        <f>IF('Input data'!A483="","",'Input data'!A483)</f>
        <v/>
      </c>
      <c r="B468" s="4" t="str">
        <f>IF('Input data'!B483="","",'Input data'!B483)</f>
        <v/>
      </c>
      <c r="C468" s="4" t="str">
        <f>IF('Input data'!C483="","",'Input data'!C483)</f>
        <v/>
      </c>
      <c r="D468" s="4" t="str">
        <f>IF('Input data'!D483="","",'Input data'!D483)</f>
        <v/>
      </c>
      <c r="E468" s="4" t="str">
        <f>IF('Input data'!E483="","",'Input data'!E483)</f>
        <v/>
      </c>
      <c r="F468" s="4" t="str">
        <f>IF('Input data'!F483="","",'Input data'!F483)</f>
        <v/>
      </c>
      <c r="G468" s="4">
        <f>IF('Input data'!G483="","",'Input data'!G483)</f>
        <v>0</v>
      </c>
      <c r="H468" s="4" t="str">
        <f>IF('Input data'!H483&gt;0.5,'Input data'!H483,"")</f>
        <v/>
      </c>
      <c r="I468" s="4" t="str">
        <f>IF('Input data'!I483="","",'Input data'!I483)</f>
        <v/>
      </c>
      <c r="J468" s="12" t="str">
        <f>IF('Result 2005-2012'!$R468="","",IF($M$1=2005,'Result 2005-2012'!J468,IF(AND($M$1=2006,'Calculation sheet'!$AQ468="2005-2012"),'Result 2005-2012'!J468*SUM($Y$7:$AE$7)/7,IF(AND($M$1=2007,'Calculation sheet'!$AQ468="2005-2012"),'Result 2005-2012'!J468*SUM($Z$7:$AE$7)/6,IF(AND($M$1=2008,'Calculation sheet'!$AQ468="2005-2012"),'Result 2005-2012'!J468*SUM($AA$7:$AE$7)/5,IF(AND($M$1=2009,'Calculation sheet'!$AQ468="2005-2012"),'Result 2005-2012'!J468*SUM($AB$7:$AE$7)/4,IF(AND($M$1=2010,'Calculation sheet'!$AQ468="2005-2012"),'Result 2005-2012'!J468*SUM($AC$7:$AE$7)/3,IF(AND($M$1=2011,'Calculation sheet'!$AQ468="2005-2012"),'Result 2005-2012'!J468*SUM($AD$7:$AE$7)/2,IF(AND($M$1=2012,'Calculation sheet'!$AQ468="2005-2012"),'Result 2005-2012'!J468*$AE$7,IF(AND($M$1=2006,'Calculation sheet'!$AQ468="1999-2012"),'Result 2005-2012'!J468*SUM($Y$16:$AE$16)/7,IF(AND($M$1=2007,'Calculation sheet'!$AQ468="1999-2012"),'Result 2005-2012'!J468*SUM($Z$16:$AE$16)/6,IF(AND($M$1=2008,'Calculation sheet'!$AQ468="1999-2012"),'Result 2005-2012'!J468*SUM($AA$16:$AE$16)/5,IF(AND($M$1=2009,'Calculation sheet'!$AQ468="1999-2012"),'Result 2005-2012'!J468*SUM($AB$16:$AE$16)/4,IF(AND($M$1=2010,'Calculation sheet'!$AQ468="1999-2012"),'Result 2005-2012'!J468*SUM($AC$16:$AE$16)/3,IF(AND($M$1=2011,'Calculation sheet'!$AQ468="1999-2012"),'Result 2005-2012'!J468*SUM($AD$16:$AE$16)/2,IF(AND($M$1=2012,'Calculation sheet'!$AQ468="1999-2012"),'Result 2005-2012'!J468*$AE$16,""))))))))))))))))</f>
        <v/>
      </c>
      <c r="K468" s="12" t="str">
        <f>IF('Result 2005-2012'!$R468="","",IF($M$1=2005,'Result 2005-2012'!K468,IF(AND($M$1=2006,'Calculation sheet'!$AQ468="2005-2012"),'Result 2005-2012'!K468*SUM($Y$8:$AE$8)/7,IF(AND($M$1=2007,'Calculation sheet'!$AQ468="2005-2012"),'Result 2005-2012'!K468*SUM($Z$8:$AE$8)/6,IF(AND($M$1=2008,'Calculation sheet'!$AQ468="2005-2012"),'Result 2005-2012'!K468*SUM($AA$8:$AE$8)/5,IF(AND($M$1=2009,'Calculation sheet'!$AQ468="2005-2012"),'Result 2005-2012'!K468*SUM($AB$8:$AE$8)/4,IF(AND($M$1=2010,'Calculation sheet'!$AQ468="2005-2012"),'Result 2005-2012'!K468*SUM($AC$8:$AE$8)/3,IF(AND($M$1=2011,'Calculation sheet'!$AQ468="2005-2012"),'Result 2005-2012'!K468*SUM($AD$8:$AE$8)/2,IF(AND($M$1=2012,'Calculation sheet'!$AQ468="2005-2012"),'Result 2005-2012'!K468*$AE$8,IF(AND($M$1=2006,'Calculation sheet'!$AQ468="1999-2012"),'Result 2005-2012'!K468*SUM($Y$17:$AE$17)/7,IF(AND($M$1=2007,'Calculation sheet'!$AQ468="1999-2012"),'Result 2005-2012'!K468*SUM($Z$17:$AE$17)/6,IF(AND($M$1=2008,'Calculation sheet'!$AQ468="1999-2012"),'Result 2005-2012'!K468*SUM($AA$17:$AE$17)/5,IF(AND($M$1=2009,'Calculation sheet'!$AQ468="1999-2012"),'Result 2005-2012'!K468*SUM($AB$17:$AE$17)/4,IF(AND($M$1=2010,'Calculation sheet'!$AQ468="1999-2012"),'Result 2005-2012'!K468*SUM($AC$17:$AE$17)/3,IF(AND($M$1=2011,'Calculation sheet'!$AQ468="1999-2012"),'Result 2005-2012'!K468*SUM($AD$17:$AE$17)/2,IF(AND($M$1=2012,'Calculation sheet'!$AQ468="1999-2012"),'Result 2005-2012'!K468*$AE$17,""))))))))))))))))</f>
        <v/>
      </c>
      <c r="L468" s="12" t="str">
        <f>IF('Result 2005-2012'!$R468="","",IF($M$1=2005,'Result 2005-2012'!L468,IF(AND($M$1=2006,'Calculation sheet'!$AQ468="2005-2012"),'Result 2005-2012'!L468*SUM($Y$9:$AE$9)/7,IF(AND($M$1=2007,'Calculation sheet'!$AQ468="2005-2012"),'Result 2005-2012'!L468*SUM($Z$9:$AE$9)/6,IF(AND($M$1=2008,'Calculation sheet'!$AQ468="2005-2012"),'Result 2005-2012'!L468*SUM($AA$9:$AE$9)/5,IF(AND($M$1=2009,'Calculation sheet'!$AQ468="2005-2012"),'Result 2005-2012'!L468*SUM($AB$9:$AE$9)/4,IF(AND($M$1=2010,'Calculation sheet'!$AQ468="2005-2012"),'Result 2005-2012'!L468*SUM($AC$9:$AE$9)/3,IF(AND($M$1=2011,'Calculation sheet'!$AQ468="2005-2012"),'Result 2005-2012'!L468*SUM($AD$9:$AE$9)/2,IF(AND($M$1=2012,'Calculation sheet'!$AQ468="2005-2012"),'Result 2005-2012'!L468*$AE$9,IF(AND($M$1=2006,'Calculation sheet'!$AQ468="1999-2012"),'Result 2005-2012'!L468*SUM($Y$18:$AE$18)/7,IF(AND($M$1=2007,'Calculation sheet'!$AQ468="1999-2012"),'Result 2005-2012'!L468*SUM($Z$18:$AE$18)/6,IF(AND($M$1=2008,'Calculation sheet'!$AQ468="1999-2012"),'Result 2005-2012'!L468*SUM($AA$18:$AE$18)/5,IF(AND($M$1=2009,'Calculation sheet'!$AQ468="1999-2012"),'Result 2005-2012'!L468*SUM($AB$18:$AE$18)/4,IF(AND($M$1=2010,'Calculation sheet'!$AQ468="1999-2012"),'Result 2005-2012'!L468*SUM($AC$18:$AE$18)/3,IF(AND($M$1=2011,'Calculation sheet'!$AQ468="1999-2012"),'Result 2005-2012'!L468*SUM($AD$18:$AE$18)/2,IF(AND($M$1=2012,'Calculation sheet'!$AQ468="1999-2012"),'Result 2005-2012'!L468*$AE$18,""))))))))))))))))</f>
        <v/>
      </c>
      <c r="M468" s="12" t="str">
        <f t="shared" si="23"/>
        <v/>
      </c>
      <c r="N468" s="12" t="str">
        <f>IF('Result 2005-2012'!$R468="","",IF($M$1=2005,'Result 2005-2012'!N468,IF(AND($M$1=2006,'Calculation sheet'!$AQ468="2005-2012"),'Result 2005-2012'!N468*SUM($Y$10:$AE$10)/7,IF(AND($M$1=2007,'Calculation sheet'!$AQ468="2005-2012"),'Result 2005-2012'!N468*SUM($Z$10:$AE$10)/6,IF(AND($M$1=2008,'Calculation sheet'!$AQ468="2005-2012"),'Result 2005-2012'!N468*SUM($AA$10:$AE$10)/5,IF(AND($M$1=2009,'Calculation sheet'!$AQ468="2005-2012"),'Result 2005-2012'!N468*SUM($AB$10:$AE$10)/4,IF(AND($M$1=2010,'Calculation sheet'!$AQ468="2005-2012"),'Result 2005-2012'!N468*SUM($AC$10:$AE$10)/3,IF(AND($M$1=2011,'Calculation sheet'!$AQ468="2005-2012"),'Result 2005-2012'!N468*SUM($AD$10:$AE$10)/2,IF(AND($M$1=2012,'Calculation sheet'!$AQ468="2005-2012"),'Result 2005-2012'!N468*$AE$10,IF(AND($M$1=2006,'Calculation sheet'!$AQ468="1999-2012"),'Result 2005-2012'!N468*SUM($Y$16:$AE$16)/7,IF(AND($M$1=2007,'Calculation sheet'!$AQ468="1999-2012"),'Result 2005-2012'!N468*SUM($Z$16:$AE$16)/6,IF(AND($M$1=2008,'Calculation sheet'!$AQ468="1999-2012"),'Result 2005-2012'!N468*SUM($AA$16:$AE$16)/5,IF(AND($M$1=2009,'Calculation sheet'!$AQ468="1999-2012"),'Result 2005-2012'!N468*SUM($AB$16:$AE$16)/4,IF(AND($M$1=2010,'Calculation sheet'!$AQ468="1999-2012"),'Result 2005-2012'!N468*SUM($AC$16:$AE$16)/3,IF(AND($M$1=2011,'Calculation sheet'!$AQ468="1999-2012"),'Result 2005-2012'!N468*SUM($AD$16:$AE$16)/2,IF(AND($M$1=2012,'Calculation sheet'!$AQ468="1999-2012"),'Result 2005-2012'!N468*$AE$16,""))))))))))))))))</f>
        <v/>
      </c>
      <c r="O468" s="12" t="str">
        <f>IF('Result 2005-2012'!$R468="","",IF($M$1=2005,'Result 2005-2012'!O468,IF(AND($M$1=2006,'Calculation sheet'!$AQ468="2005-2012"),'Result 2005-2012'!O468*SUM($Y$10:$AE$10)/7,IF(AND($M$1=2007,'Calculation sheet'!$AQ468="2005-2012"),'Result 2005-2012'!O468*SUM($Z$10:$AE$10)/6,IF(AND($M$1=2008,'Calculation sheet'!$AQ468="2005-2012"),'Result 2005-2012'!O468*SUM($AA$10:$AE$10)/5,IF(AND($M$1=2009,'Calculation sheet'!$AQ468="2005-2012"),'Result 2005-2012'!O468*SUM($AB$10:$AE$10)/4,IF(AND($M$1=2010,'Calculation sheet'!$AQ468="2005-2012"),'Result 2005-2012'!O468*SUM($AC$10:$AE$10)/3,IF(AND($M$1=2011,'Calculation sheet'!$AQ468="2005-2012"),'Result 2005-2012'!O468*SUM($AD$10:$AE$10)/2,IF(AND($M$1=2012,'Calculation sheet'!$AQ468="2005-2012"),'Result 2005-2012'!O468*$AE$10,IF(AND($M$1=2006,'Calculation sheet'!$AQ468="1999-2012"),'Result 2005-2012'!O468*SUM($Y$16:$AE$16)/7,IF(AND($M$1=2007,'Calculation sheet'!$AQ468="1999-2012"),'Result 2005-2012'!O468*SUM($Z$16:$AE$16)/6,IF(AND($M$1=2008,'Calculation sheet'!$AQ468="1999-2012"),'Result 2005-2012'!O468*SUM($AA$16:$AE$16)/5,IF(AND($M$1=2009,'Calculation sheet'!$AQ468="1999-2012"),'Result 2005-2012'!O468*SUM($AB$16:$AE$16)/4,IF(AND($M$1=2010,'Calculation sheet'!$AQ468="1999-2012"),'Result 2005-2012'!O468*SUM($AC$16:$AE$16)/3,IF(AND($M$1=2011,'Calculation sheet'!$AQ468="1999-2012"),'Result 2005-2012'!O468*SUM($AD$16:$AE$16)/2,IF(AND($M$1=2012,'Calculation sheet'!$AQ468="1999-2012"),'Result 2005-2012'!O468*$AE$16,""))))))))))))))))</f>
        <v/>
      </c>
      <c r="P468" s="12" t="str">
        <f>IF('Result 2005-2012'!$R468="","",IF($M$1=2005,'Result 2005-2012'!P468,IF(AND($M$1=2006,'Calculation sheet'!$AQ468="2005-2012"),'Result 2005-2012'!P468*SUM($Y$11:$AE$11)/7,IF(AND($M$1=2007,'Calculation sheet'!$AQ468="2005-2012"),'Result 2005-2012'!P468*SUM($Z$11:$AE$11)/6,IF(AND($M$1=2008,'Calculation sheet'!$AQ468="2005-2012"),'Result 2005-2012'!P468*SUM($AA$11:$AE$11)/5,IF(AND($M$1=2009,'Calculation sheet'!$AQ468="2005-2012"),'Result 2005-2012'!P468*SUM($AB$11:$AE$11)/4,IF(AND($M$1=2010,'Calculation sheet'!$AQ468="2005-2012"),'Result 2005-2012'!P468*SUM($AC$11:$AE$11)/3,IF(AND($M$1=2011,'Calculation sheet'!$AQ468="2005-2012"),'Result 2005-2012'!P468*SUM($AD$11:$AE$11)/2,IF(AND($M$1=2012,'Calculation sheet'!$AQ468="2005-2012"),'Result 2005-2012'!P468*$AE$11,IF(AND($M$1=2006,'Calculation sheet'!$AQ468="1999-2012"),'Result 2005-2012'!P468*SUM($Y$16:$AE$16)/7,IF(AND($M$1=2007,'Calculation sheet'!$AQ468="1999-2012"),'Result 2005-2012'!P468*SUM($Z$16:$AE$16)/6,IF(AND($M$1=2008,'Calculation sheet'!$AQ468="1999-2012"),'Result 2005-2012'!P468*SUM($AA$16:$AE$16)/5,IF(AND($M$1=2009,'Calculation sheet'!$AQ468="1999-2012"),'Result 2005-2012'!P468*SUM($AB$16:$AE$16)/4,IF(AND($M$1=2010,'Calculation sheet'!$AQ468="1999-2012"),'Result 2005-2012'!P468*SUM($AC$16:$AE$16)/3,IF(AND($M$1=2011,'Calculation sheet'!$AQ468="1999-2012"),'Result 2005-2012'!P468*SUM($AD$16:$AE$16)/2,IF(AND($M$1=2012,'Calculation sheet'!$AQ468="1999-2012"),'Result 2005-2012'!P468*$AE$16,""))))))))))))))))</f>
        <v/>
      </c>
      <c r="Q468" s="12" t="str">
        <f t="shared" si="24"/>
        <v/>
      </c>
      <c r="R468" s="14" t="str">
        <f t="shared" si="25"/>
        <v/>
      </c>
    </row>
    <row r="469" spans="1:18" x14ac:dyDescent="0.3">
      <c r="A469" s="4" t="str">
        <f>IF('Input data'!A484="","",'Input data'!A484)</f>
        <v/>
      </c>
      <c r="B469" s="4" t="str">
        <f>IF('Input data'!B484="","",'Input data'!B484)</f>
        <v/>
      </c>
      <c r="C469" s="4" t="str">
        <f>IF('Input data'!C484="","",'Input data'!C484)</f>
        <v/>
      </c>
      <c r="D469" s="4" t="str">
        <f>IF('Input data'!D484="","",'Input data'!D484)</f>
        <v/>
      </c>
      <c r="E469" s="4" t="str">
        <f>IF('Input data'!E484="","",'Input data'!E484)</f>
        <v/>
      </c>
      <c r="F469" s="4" t="str">
        <f>IF('Input data'!F484="","",'Input data'!F484)</f>
        <v/>
      </c>
      <c r="G469" s="4">
        <f>IF('Input data'!G484="","",'Input data'!G484)</f>
        <v>0</v>
      </c>
      <c r="H469" s="4" t="str">
        <f>IF('Input data'!H484&gt;0.5,'Input data'!H484,"")</f>
        <v/>
      </c>
      <c r="I469" s="4" t="str">
        <f>IF('Input data'!I484="","",'Input data'!I484)</f>
        <v/>
      </c>
      <c r="J469" s="12" t="str">
        <f>IF('Result 2005-2012'!$R469="","",IF($M$1=2005,'Result 2005-2012'!J469,IF(AND($M$1=2006,'Calculation sheet'!$AQ469="2005-2012"),'Result 2005-2012'!J469*SUM($Y$7:$AE$7)/7,IF(AND($M$1=2007,'Calculation sheet'!$AQ469="2005-2012"),'Result 2005-2012'!J469*SUM($Z$7:$AE$7)/6,IF(AND($M$1=2008,'Calculation sheet'!$AQ469="2005-2012"),'Result 2005-2012'!J469*SUM($AA$7:$AE$7)/5,IF(AND($M$1=2009,'Calculation sheet'!$AQ469="2005-2012"),'Result 2005-2012'!J469*SUM($AB$7:$AE$7)/4,IF(AND($M$1=2010,'Calculation sheet'!$AQ469="2005-2012"),'Result 2005-2012'!J469*SUM($AC$7:$AE$7)/3,IF(AND($M$1=2011,'Calculation sheet'!$AQ469="2005-2012"),'Result 2005-2012'!J469*SUM($AD$7:$AE$7)/2,IF(AND($M$1=2012,'Calculation sheet'!$AQ469="2005-2012"),'Result 2005-2012'!J469*$AE$7,IF(AND($M$1=2006,'Calculation sheet'!$AQ469="1999-2012"),'Result 2005-2012'!J469*SUM($Y$16:$AE$16)/7,IF(AND($M$1=2007,'Calculation sheet'!$AQ469="1999-2012"),'Result 2005-2012'!J469*SUM($Z$16:$AE$16)/6,IF(AND($M$1=2008,'Calculation sheet'!$AQ469="1999-2012"),'Result 2005-2012'!J469*SUM($AA$16:$AE$16)/5,IF(AND($M$1=2009,'Calculation sheet'!$AQ469="1999-2012"),'Result 2005-2012'!J469*SUM($AB$16:$AE$16)/4,IF(AND($M$1=2010,'Calculation sheet'!$AQ469="1999-2012"),'Result 2005-2012'!J469*SUM($AC$16:$AE$16)/3,IF(AND($M$1=2011,'Calculation sheet'!$AQ469="1999-2012"),'Result 2005-2012'!J469*SUM($AD$16:$AE$16)/2,IF(AND($M$1=2012,'Calculation sheet'!$AQ469="1999-2012"),'Result 2005-2012'!J469*$AE$16,""))))))))))))))))</f>
        <v/>
      </c>
      <c r="K469" s="12" t="str">
        <f>IF('Result 2005-2012'!$R469="","",IF($M$1=2005,'Result 2005-2012'!K469,IF(AND($M$1=2006,'Calculation sheet'!$AQ469="2005-2012"),'Result 2005-2012'!K469*SUM($Y$8:$AE$8)/7,IF(AND($M$1=2007,'Calculation sheet'!$AQ469="2005-2012"),'Result 2005-2012'!K469*SUM($Z$8:$AE$8)/6,IF(AND($M$1=2008,'Calculation sheet'!$AQ469="2005-2012"),'Result 2005-2012'!K469*SUM($AA$8:$AE$8)/5,IF(AND($M$1=2009,'Calculation sheet'!$AQ469="2005-2012"),'Result 2005-2012'!K469*SUM($AB$8:$AE$8)/4,IF(AND($M$1=2010,'Calculation sheet'!$AQ469="2005-2012"),'Result 2005-2012'!K469*SUM($AC$8:$AE$8)/3,IF(AND($M$1=2011,'Calculation sheet'!$AQ469="2005-2012"),'Result 2005-2012'!K469*SUM($AD$8:$AE$8)/2,IF(AND($M$1=2012,'Calculation sheet'!$AQ469="2005-2012"),'Result 2005-2012'!K469*$AE$8,IF(AND($M$1=2006,'Calculation sheet'!$AQ469="1999-2012"),'Result 2005-2012'!K469*SUM($Y$17:$AE$17)/7,IF(AND($M$1=2007,'Calculation sheet'!$AQ469="1999-2012"),'Result 2005-2012'!K469*SUM($Z$17:$AE$17)/6,IF(AND($M$1=2008,'Calculation sheet'!$AQ469="1999-2012"),'Result 2005-2012'!K469*SUM($AA$17:$AE$17)/5,IF(AND($M$1=2009,'Calculation sheet'!$AQ469="1999-2012"),'Result 2005-2012'!K469*SUM($AB$17:$AE$17)/4,IF(AND($M$1=2010,'Calculation sheet'!$AQ469="1999-2012"),'Result 2005-2012'!K469*SUM($AC$17:$AE$17)/3,IF(AND($M$1=2011,'Calculation sheet'!$AQ469="1999-2012"),'Result 2005-2012'!K469*SUM($AD$17:$AE$17)/2,IF(AND($M$1=2012,'Calculation sheet'!$AQ469="1999-2012"),'Result 2005-2012'!K469*$AE$17,""))))))))))))))))</f>
        <v/>
      </c>
      <c r="L469" s="12" t="str">
        <f>IF('Result 2005-2012'!$R469="","",IF($M$1=2005,'Result 2005-2012'!L469,IF(AND($M$1=2006,'Calculation sheet'!$AQ469="2005-2012"),'Result 2005-2012'!L469*SUM($Y$9:$AE$9)/7,IF(AND($M$1=2007,'Calculation sheet'!$AQ469="2005-2012"),'Result 2005-2012'!L469*SUM($Z$9:$AE$9)/6,IF(AND($M$1=2008,'Calculation sheet'!$AQ469="2005-2012"),'Result 2005-2012'!L469*SUM($AA$9:$AE$9)/5,IF(AND($M$1=2009,'Calculation sheet'!$AQ469="2005-2012"),'Result 2005-2012'!L469*SUM($AB$9:$AE$9)/4,IF(AND($M$1=2010,'Calculation sheet'!$AQ469="2005-2012"),'Result 2005-2012'!L469*SUM($AC$9:$AE$9)/3,IF(AND($M$1=2011,'Calculation sheet'!$AQ469="2005-2012"),'Result 2005-2012'!L469*SUM($AD$9:$AE$9)/2,IF(AND($M$1=2012,'Calculation sheet'!$AQ469="2005-2012"),'Result 2005-2012'!L469*$AE$9,IF(AND($M$1=2006,'Calculation sheet'!$AQ469="1999-2012"),'Result 2005-2012'!L469*SUM($Y$18:$AE$18)/7,IF(AND($M$1=2007,'Calculation sheet'!$AQ469="1999-2012"),'Result 2005-2012'!L469*SUM($Z$18:$AE$18)/6,IF(AND($M$1=2008,'Calculation sheet'!$AQ469="1999-2012"),'Result 2005-2012'!L469*SUM($AA$18:$AE$18)/5,IF(AND($M$1=2009,'Calculation sheet'!$AQ469="1999-2012"),'Result 2005-2012'!L469*SUM($AB$18:$AE$18)/4,IF(AND($M$1=2010,'Calculation sheet'!$AQ469="1999-2012"),'Result 2005-2012'!L469*SUM($AC$18:$AE$18)/3,IF(AND($M$1=2011,'Calculation sheet'!$AQ469="1999-2012"),'Result 2005-2012'!L469*SUM($AD$18:$AE$18)/2,IF(AND($M$1=2012,'Calculation sheet'!$AQ469="1999-2012"),'Result 2005-2012'!L469*$AE$18,""))))))))))))))))</f>
        <v/>
      </c>
      <c r="M469" s="12" t="str">
        <f t="shared" si="23"/>
        <v/>
      </c>
      <c r="N469" s="12" t="str">
        <f>IF('Result 2005-2012'!$R469="","",IF($M$1=2005,'Result 2005-2012'!N469,IF(AND($M$1=2006,'Calculation sheet'!$AQ469="2005-2012"),'Result 2005-2012'!N469*SUM($Y$10:$AE$10)/7,IF(AND($M$1=2007,'Calculation sheet'!$AQ469="2005-2012"),'Result 2005-2012'!N469*SUM($Z$10:$AE$10)/6,IF(AND($M$1=2008,'Calculation sheet'!$AQ469="2005-2012"),'Result 2005-2012'!N469*SUM($AA$10:$AE$10)/5,IF(AND($M$1=2009,'Calculation sheet'!$AQ469="2005-2012"),'Result 2005-2012'!N469*SUM($AB$10:$AE$10)/4,IF(AND($M$1=2010,'Calculation sheet'!$AQ469="2005-2012"),'Result 2005-2012'!N469*SUM($AC$10:$AE$10)/3,IF(AND($M$1=2011,'Calculation sheet'!$AQ469="2005-2012"),'Result 2005-2012'!N469*SUM($AD$10:$AE$10)/2,IF(AND($M$1=2012,'Calculation sheet'!$AQ469="2005-2012"),'Result 2005-2012'!N469*$AE$10,IF(AND($M$1=2006,'Calculation sheet'!$AQ469="1999-2012"),'Result 2005-2012'!N469*SUM($Y$16:$AE$16)/7,IF(AND($M$1=2007,'Calculation sheet'!$AQ469="1999-2012"),'Result 2005-2012'!N469*SUM($Z$16:$AE$16)/6,IF(AND($M$1=2008,'Calculation sheet'!$AQ469="1999-2012"),'Result 2005-2012'!N469*SUM($AA$16:$AE$16)/5,IF(AND($M$1=2009,'Calculation sheet'!$AQ469="1999-2012"),'Result 2005-2012'!N469*SUM($AB$16:$AE$16)/4,IF(AND($M$1=2010,'Calculation sheet'!$AQ469="1999-2012"),'Result 2005-2012'!N469*SUM($AC$16:$AE$16)/3,IF(AND($M$1=2011,'Calculation sheet'!$AQ469="1999-2012"),'Result 2005-2012'!N469*SUM($AD$16:$AE$16)/2,IF(AND($M$1=2012,'Calculation sheet'!$AQ469="1999-2012"),'Result 2005-2012'!N469*$AE$16,""))))))))))))))))</f>
        <v/>
      </c>
      <c r="O469" s="12" t="str">
        <f>IF('Result 2005-2012'!$R469="","",IF($M$1=2005,'Result 2005-2012'!O469,IF(AND($M$1=2006,'Calculation sheet'!$AQ469="2005-2012"),'Result 2005-2012'!O469*SUM($Y$10:$AE$10)/7,IF(AND($M$1=2007,'Calculation sheet'!$AQ469="2005-2012"),'Result 2005-2012'!O469*SUM($Z$10:$AE$10)/6,IF(AND($M$1=2008,'Calculation sheet'!$AQ469="2005-2012"),'Result 2005-2012'!O469*SUM($AA$10:$AE$10)/5,IF(AND($M$1=2009,'Calculation sheet'!$AQ469="2005-2012"),'Result 2005-2012'!O469*SUM($AB$10:$AE$10)/4,IF(AND($M$1=2010,'Calculation sheet'!$AQ469="2005-2012"),'Result 2005-2012'!O469*SUM($AC$10:$AE$10)/3,IF(AND($M$1=2011,'Calculation sheet'!$AQ469="2005-2012"),'Result 2005-2012'!O469*SUM($AD$10:$AE$10)/2,IF(AND($M$1=2012,'Calculation sheet'!$AQ469="2005-2012"),'Result 2005-2012'!O469*$AE$10,IF(AND($M$1=2006,'Calculation sheet'!$AQ469="1999-2012"),'Result 2005-2012'!O469*SUM($Y$16:$AE$16)/7,IF(AND($M$1=2007,'Calculation sheet'!$AQ469="1999-2012"),'Result 2005-2012'!O469*SUM($Z$16:$AE$16)/6,IF(AND($M$1=2008,'Calculation sheet'!$AQ469="1999-2012"),'Result 2005-2012'!O469*SUM($AA$16:$AE$16)/5,IF(AND($M$1=2009,'Calculation sheet'!$AQ469="1999-2012"),'Result 2005-2012'!O469*SUM($AB$16:$AE$16)/4,IF(AND($M$1=2010,'Calculation sheet'!$AQ469="1999-2012"),'Result 2005-2012'!O469*SUM($AC$16:$AE$16)/3,IF(AND($M$1=2011,'Calculation sheet'!$AQ469="1999-2012"),'Result 2005-2012'!O469*SUM($AD$16:$AE$16)/2,IF(AND($M$1=2012,'Calculation sheet'!$AQ469="1999-2012"),'Result 2005-2012'!O469*$AE$16,""))))))))))))))))</f>
        <v/>
      </c>
      <c r="P469" s="12" t="str">
        <f>IF('Result 2005-2012'!$R469="","",IF($M$1=2005,'Result 2005-2012'!P469,IF(AND($M$1=2006,'Calculation sheet'!$AQ469="2005-2012"),'Result 2005-2012'!P469*SUM($Y$11:$AE$11)/7,IF(AND($M$1=2007,'Calculation sheet'!$AQ469="2005-2012"),'Result 2005-2012'!P469*SUM($Z$11:$AE$11)/6,IF(AND($M$1=2008,'Calculation sheet'!$AQ469="2005-2012"),'Result 2005-2012'!P469*SUM($AA$11:$AE$11)/5,IF(AND($M$1=2009,'Calculation sheet'!$AQ469="2005-2012"),'Result 2005-2012'!P469*SUM($AB$11:$AE$11)/4,IF(AND($M$1=2010,'Calculation sheet'!$AQ469="2005-2012"),'Result 2005-2012'!P469*SUM($AC$11:$AE$11)/3,IF(AND($M$1=2011,'Calculation sheet'!$AQ469="2005-2012"),'Result 2005-2012'!P469*SUM($AD$11:$AE$11)/2,IF(AND($M$1=2012,'Calculation sheet'!$AQ469="2005-2012"),'Result 2005-2012'!P469*$AE$11,IF(AND($M$1=2006,'Calculation sheet'!$AQ469="1999-2012"),'Result 2005-2012'!P469*SUM($Y$16:$AE$16)/7,IF(AND($M$1=2007,'Calculation sheet'!$AQ469="1999-2012"),'Result 2005-2012'!P469*SUM($Z$16:$AE$16)/6,IF(AND($M$1=2008,'Calculation sheet'!$AQ469="1999-2012"),'Result 2005-2012'!P469*SUM($AA$16:$AE$16)/5,IF(AND($M$1=2009,'Calculation sheet'!$AQ469="1999-2012"),'Result 2005-2012'!P469*SUM($AB$16:$AE$16)/4,IF(AND($M$1=2010,'Calculation sheet'!$AQ469="1999-2012"),'Result 2005-2012'!P469*SUM($AC$16:$AE$16)/3,IF(AND($M$1=2011,'Calculation sheet'!$AQ469="1999-2012"),'Result 2005-2012'!P469*SUM($AD$16:$AE$16)/2,IF(AND($M$1=2012,'Calculation sheet'!$AQ469="1999-2012"),'Result 2005-2012'!P469*$AE$16,""))))))))))))))))</f>
        <v/>
      </c>
      <c r="Q469" s="12" t="str">
        <f t="shared" si="24"/>
        <v/>
      </c>
      <c r="R469" s="14" t="str">
        <f t="shared" si="25"/>
        <v/>
      </c>
    </row>
    <row r="470" spans="1:18" x14ac:dyDescent="0.3">
      <c r="A470" s="4" t="str">
        <f>IF('Input data'!A485="","",'Input data'!A485)</f>
        <v/>
      </c>
      <c r="B470" s="4" t="str">
        <f>IF('Input data'!B485="","",'Input data'!B485)</f>
        <v/>
      </c>
      <c r="C470" s="4" t="str">
        <f>IF('Input data'!C485="","",'Input data'!C485)</f>
        <v/>
      </c>
      <c r="D470" s="4" t="str">
        <f>IF('Input data'!D485="","",'Input data'!D485)</f>
        <v/>
      </c>
      <c r="E470" s="4" t="str">
        <f>IF('Input data'!E485="","",'Input data'!E485)</f>
        <v/>
      </c>
      <c r="F470" s="4" t="str">
        <f>IF('Input data'!F485="","",'Input data'!F485)</f>
        <v/>
      </c>
      <c r="G470" s="4">
        <f>IF('Input data'!G485="","",'Input data'!G485)</f>
        <v>0</v>
      </c>
      <c r="H470" s="4" t="str">
        <f>IF('Input data'!H485&gt;0.5,'Input data'!H485,"")</f>
        <v/>
      </c>
      <c r="I470" s="4" t="str">
        <f>IF('Input data'!I485="","",'Input data'!I485)</f>
        <v/>
      </c>
      <c r="J470" s="12" t="str">
        <f>IF('Result 2005-2012'!$R470="","",IF($M$1=2005,'Result 2005-2012'!J470,IF(AND($M$1=2006,'Calculation sheet'!$AQ470="2005-2012"),'Result 2005-2012'!J470*SUM($Y$7:$AE$7)/7,IF(AND($M$1=2007,'Calculation sheet'!$AQ470="2005-2012"),'Result 2005-2012'!J470*SUM($Z$7:$AE$7)/6,IF(AND($M$1=2008,'Calculation sheet'!$AQ470="2005-2012"),'Result 2005-2012'!J470*SUM($AA$7:$AE$7)/5,IF(AND($M$1=2009,'Calculation sheet'!$AQ470="2005-2012"),'Result 2005-2012'!J470*SUM($AB$7:$AE$7)/4,IF(AND($M$1=2010,'Calculation sheet'!$AQ470="2005-2012"),'Result 2005-2012'!J470*SUM($AC$7:$AE$7)/3,IF(AND($M$1=2011,'Calculation sheet'!$AQ470="2005-2012"),'Result 2005-2012'!J470*SUM($AD$7:$AE$7)/2,IF(AND($M$1=2012,'Calculation sheet'!$AQ470="2005-2012"),'Result 2005-2012'!J470*$AE$7,IF(AND($M$1=2006,'Calculation sheet'!$AQ470="1999-2012"),'Result 2005-2012'!J470*SUM($Y$16:$AE$16)/7,IF(AND($M$1=2007,'Calculation sheet'!$AQ470="1999-2012"),'Result 2005-2012'!J470*SUM($Z$16:$AE$16)/6,IF(AND($M$1=2008,'Calculation sheet'!$AQ470="1999-2012"),'Result 2005-2012'!J470*SUM($AA$16:$AE$16)/5,IF(AND($M$1=2009,'Calculation sheet'!$AQ470="1999-2012"),'Result 2005-2012'!J470*SUM($AB$16:$AE$16)/4,IF(AND($M$1=2010,'Calculation sheet'!$AQ470="1999-2012"),'Result 2005-2012'!J470*SUM($AC$16:$AE$16)/3,IF(AND($M$1=2011,'Calculation sheet'!$AQ470="1999-2012"),'Result 2005-2012'!J470*SUM($AD$16:$AE$16)/2,IF(AND($M$1=2012,'Calculation sheet'!$AQ470="1999-2012"),'Result 2005-2012'!J470*$AE$16,""))))))))))))))))</f>
        <v/>
      </c>
      <c r="K470" s="12" t="str">
        <f>IF('Result 2005-2012'!$R470="","",IF($M$1=2005,'Result 2005-2012'!K470,IF(AND($M$1=2006,'Calculation sheet'!$AQ470="2005-2012"),'Result 2005-2012'!K470*SUM($Y$8:$AE$8)/7,IF(AND($M$1=2007,'Calculation sheet'!$AQ470="2005-2012"),'Result 2005-2012'!K470*SUM($Z$8:$AE$8)/6,IF(AND($M$1=2008,'Calculation sheet'!$AQ470="2005-2012"),'Result 2005-2012'!K470*SUM($AA$8:$AE$8)/5,IF(AND($M$1=2009,'Calculation sheet'!$AQ470="2005-2012"),'Result 2005-2012'!K470*SUM($AB$8:$AE$8)/4,IF(AND($M$1=2010,'Calculation sheet'!$AQ470="2005-2012"),'Result 2005-2012'!K470*SUM($AC$8:$AE$8)/3,IF(AND($M$1=2011,'Calculation sheet'!$AQ470="2005-2012"),'Result 2005-2012'!K470*SUM($AD$8:$AE$8)/2,IF(AND($M$1=2012,'Calculation sheet'!$AQ470="2005-2012"),'Result 2005-2012'!K470*$AE$8,IF(AND($M$1=2006,'Calculation sheet'!$AQ470="1999-2012"),'Result 2005-2012'!K470*SUM($Y$17:$AE$17)/7,IF(AND($M$1=2007,'Calculation sheet'!$AQ470="1999-2012"),'Result 2005-2012'!K470*SUM($Z$17:$AE$17)/6,IF(AND($M$1=2008,'Calculation sheet'!$AQ470="1999-2012"),'Result 2005-2012'!K470*SUM($AA$17:$AE$17)/5,IF(AND($M$1=2009,'Calculation sheet'!$AQ470="1999-2012"),'Result 2005-2012'!K470*SUM($AB$17:$AE$17)/4,IF(AND($M$1=2010,'Calculation sheet'!$AQ470="1999-2012"),'Result 2005-2012'!K470*SUM($AC$17:$AE$17)/3,IF(AND($M$1=2011,'Calculation sheet'!$AQ470="1999-2012"),'Result 2005-2012'!K470*SUM($AD$17:$AE$17)/2,IF(AND($M$1=2012,'Calculation sheet'!$AQ470="1999-2012"),'Result 2005-2012'!K470*$AE$17,""))))))))))))))))</f>
        <v/>
      </c>
      <c r="L470" s="12" t="str">
        <f>IF('Result 2005-2012'!$R470="","",IF($M$1=2005,'Result 2005-2012'!L470,IF(AND($M$1=2006,'Calculation sheet'!$AQ470="2005-2012"),'Result 2005-2012'!L470*SUM($Y$9:$AE$9)/7,IF(AND($M$1=2007,'Calculation sheet'!$AQ470="2005-2012"),'Result 2005-2012'!L470*SUM($Z$9:$AE$9)/6,IF(AND($M$1=2008,'Calculation sheet'!$AQ470="2005-2012"),'Result 2005-2012'!L470*SUM($AA$9:$AE$9)/5,IF(AND($M$1=2009,'Calculation sheet'!$AQ470="2005-2012"),'Result 2005-2012'!L470*SUM($AB$9:$AE$9)/4,IF(AND($M$1=2010,'Calculation sheet'!$AQ470="2005-2012"),'Result 2005-2012'!L470*SUM($AC$9:$AE$9)/3,IF(AND($M$1=2011,'Calculation sheet'!$AQ470="2005-2012"),'Result 2005-2012'!L470*SUM($AD$9:$AE$9)/2,IF(AND($M$1=2012,'Calculation sheet'!$AQ470="2005-2012"),'Result 2005-2012'!L470*$AE$9,IF(AND($M$1=2006,'Calculation sheet'!$AQ470="1999-2012"),'Result 2005-2012'!L470*SUM($Y$18:$AE$18)/7,IF(AND($M$1=2007,'Calculation sheet'!$AQ470="1999-2012"),'Result 2005-2012'!L470*SUM($Z$18:$AE$18)/6,IF(AND($M$1=2008,'Calculation sheet'!$AQ470="1999-2012"),'Result 2005-2012'!L470*SUM($AA$18:$AE$18)/5,IF(AND($M$1=2009,'Calculation sheet'!$AQ470="1999-2012"),'Result 2005-2012'!L470*SUM($AB$18:$AE$18)/4,IF(AND($M$1=2010,'Calculation sheet'!$AQ470="1999-2012"),'Result 2005-2012'!L470*SUM($AC$18:$AE$18)/3,IF(AND($M$1=2011,'Calculation sheet'!$AQ470="1999-2012"),'Result 2005-2012'!L470*SUM($AD$18:$AE$18)/2,IF(AND($M$1=2012,'Calculation sheet'!$AQ470="1999-2012"),'Result 2005-2012'!L470*$AE$18,""))))))))))))))))</f>
        <v/>
      </c>
      <c r="M470" s="12" t="str">
        <f t="shared" si="23"/>
        <v/>
      </c>
      <c r="N470" s="12" t="str">
        <f>IF('Result 2005-2012'!$R470="","",IF($M$1=2005,'Result 2005-2012'!N470,IF(AND($M$1=2006,'Calculation sheet'!$AQ470="2005-2012"),'Result 2005-2012'!N470*SUM($Y$10:$AE$10)/7,IF(AND($M$1=2007,'Calculation sheet'!$AQ470="2005-2012"),'Result 2005-2012'!N470*SUM($Z$10:$AE$10)/6,IF(AND($M$1=2008,'Calculation sheet'!$AQ470="2005-2012"),'Result 2005-2012'!N470*SUM($AA$10:$AE$10)/5,IF(AND($M$1=2009,'Calculation sheet'!$AQ470="2005-2012"),'Result 2005-2012'!N470*SUM($AB$10:$AE$10)/4,IF(AND($M$1=2010,'Calculation sheet'!$AQ470="2005-2012"),'Result 2005-2012'!N470*SUM($AC$10:$AE$10)/3,IF(AND($M$1=2011,'Calculation sheet'!$AQ470="2005-2012"),'Result 2005-2012'!N470*SUM($AD$10:$AE$10)/2,IF(AND($M$1=2012,'Calculation sheet'!$AQ470="2005-2012"),'Result 2005-2012'!N470*$AE$10,IF(AND($M$1=2006,'Calculation sheet'!$AQ470="1999-2012"),'Result 2005-2012'!N470*SUM($Y$16:$AE$16)/7,IF(AND($M$1=2007,'Calculation sheet'!$AQ470="1999-2012"),'Result 2005-2012'!N470*SUM($Z$16:$AE$16)/6,IF(AND($M$1=2008,'Calculation sheet'!$AQ470="1999-2012"),'Result 2005-2012'!N470*SUM($AA$16:$AE$16)/5,IF(AND($M$1=2009,'Calculation sheet'!$AQ470="1999-2012"),'Result 2005-2012'!N470*SUM($AB$16:$AE$16)/4,IF(AND($M$1=2010,'Calculation sheet'!$AQ470="1999-2012"),'Result 2005-2012'!N470*SUM($AC$16:$AE$16)/3,IF(AND($M$1=2011,'Calculation sheet'!$AQ470="1999-2012"),'Result 2005-2012'!N470*SUM($AD$16:$AE$16)/2,IF(AND($M$1=2012,'Calculation sheet'!$AQ470="1999-2012"),'Result 2005-2012'!N470*$AE$16,""))))))))))))))))</f>
        <v/>
      </c>
      <c r="O470" s="12" t="str">
        <f>IF('Result 2005-2012'!$R470="","",IF($M$1=2005,'Result 2005-2012'!O470,IF(AND($M$1=2006,'Calculation sheet'!$AQ470="2005-2012"),'Result 2005-2012'!O470*SUM($Y$10:$AE$10)/7,IF(AND($M$1=2007,'Calculation sheet'!$AQ470="2005-2012"),'Result 2005-2012'!O470*SUM($Z$10:$AE$10)/6,IF(AND($M$1=2008,'Calculation sheet'!$AQ470="2005-2012"),'Result 2005-2012'!O470*SUM($AA$10:$AE$10)/5,IF(AND($M$1=2009,'Calculation sheet'!$AQ470="2005-2012"),'Result 2005-2012'!O470*SUM($AB$10:$AE$10)/4,IF(AND($M$1=2010,'Calculation sheet'!$AQ470="2005-2012"),'Result 2005-2012'!O470*SUM($AC$10:$AE$10)/3,IF(AND($M$1=2011,'Calculation sheet'!$AQ470="2005-2012"),'Result 2005-2012'!O470*SUM($AD$10:$AE$10)/2,IF(AND($M$1=2012,'Calculation sheet'!$AQ470="2005-2012"),'Result 2005-2012'!O470*$AE$10,IF(AND($M$1=2006,'Calculation sheet'!$AQ470="1999-2012"),'Result 2005-2012'!O470*SUM($Y$16:$AE$16)/7,IF(AND($M$1=2007,'Calculation sheet'!$AQ470="1999-2012"),'Result 2005-2012'!O470*SUM($Z$16:$AE$16)/6,IF(AND($M$1=2008,'Calculation sheet'!$AQ470="1999-2012"),'Result 2005-2012'!O470*SUM($AA$16:$AE$16)/5,IF(AND($M$1=2009,'Calculation sheet'!$AQ470="1999-2012"),'Result 2005-2012'!O470*SUM($AB$16:$AE$16)/4,IF(AND($M$1=2010,'Calculation sheet'!$AQ470="1999-2012"),'Result 2005-2012'!O470*SUM($AC$16:$AE$16)/3,IF(AND($M$1=2011,'Calculation sheet'!$AQ470="1999-2012"),'Result 2005-2012'!O470*SUM($AD$16:$AE$16)/2,IF(AND($M$1=2012,'Calculation sheet'!$AQ470="1999-2012"),'Result 2005-2012'!O470*$AE$16,""))))))))))))))))</f>
        <v/>
      </c>
      <c r="P470" s="12" t="str">
        <f>IF('Result 2005-2012'!$R470="","",IF($M$1=2005,'Result 2005-2012'!P470,IF(AND($M$1=2006,'Calculation sheet'!$AQ470="2005-2012"),'Result 2005-2012'!P470*SUM($Y$11:$AE$11)/7,IF(AND($M$1=2007,'Calculation sheet'!$AQ470="2005-2012"),'Result 2005-2012'!P470*SUM($Z$11:$AE$11)/6,IF(AND($M$1=2008,'Calculation sheet'!$AQ470="2005-2012"),'Result 2005-2012'!P470*SUM($AA$11:$AE$11)/5,IF(AND($M$1=2009,'Calculation sheet'!$AQ470="2005-2012"),'Result 2005-2012'!P470*SUM($AB$11:$AE$11)/4,IF(AND($M$1=2010,'Calculation sheet'!$AQ470="2005-2012"),'Result 2005-2012'!P470*SUM($AC$11:$AE$11)/3,IF(AND($M$1=2011,'Calculation sheet'!$AQ470="2005-2012"),'Result 2005-2012'!P470*SUM($AD$11:$AE$11)/2,IF(AND($M$1=2012,'Calculation sheet'!$AQ470="2005-2012"),'Result 2005-2012'!P470*$AE$11,IF(AND($M$1=2006,'Calculation sheet'!$AQ470="1999-2012"),'Result 2005-2012'!P470*SUM($Y$16:$AE$16)/7,IF(AND($M$1=2007,'Calculation sheet'!$AQ470="1999-2012"),'Result 2005-2012'!P470*SUM($Z$16:$AE$16)/6,IF(AND($M$1=2008,'Calculation sheet'!$AQ470="1999-2012"),'Result 2005-2012'!P470*SUM($AA$16:$AE$16)/5,IF(AND($M$1=2009,'Calculation sheet'!$AQ470="1999-2012"),'Result 2005-2012'!P470*SUM($AB$16:$AE$16)/4,IF(AND($M$1=2010,'Calculation sheet'!$AQ470="1999-2012"),'Result 2005-2012'!P470*SUM($AC$16:$AE$16)/3,IF(AND($M$1=2011,'Calculation sheet'!$AQ470="1999-2012"),'Result 2005-2012'!P470*SUM($AD$16:$AE$16)/2,IF(AND($M$1=2012,'Calculation sheet'!$AQ470="1999-2012"),'Result 2005-2012'!P470*$AE$16,""))))))))))))))))</f>
        <v/>
      </c>
      <c r="Q470" s="12" t="str">
        <f t="shared" si="24"/>
        <v/>
      </c>
      <c r="R470" s="14" t="str">
        <f t="shared" si="25"/>
        <v/>
      </c>
    </row>
    <row r="471" spans="1:18" x14ac:dyDescent="0.3">
      <c r="A471" s="4" t="str">
        <f>IF('Input data'!A486="","",'Input data'!A486)</f>
        <v/>
      </c>
      <c r="B471" s="4" t="str">
        <f>IF('Input data'!B486="","",'Input data'!B486)</f>
        <v/>
      </c>
      <c r="C471" s="4" t="str">
        <f>IF('Input data'!C486="","",'Input data'!C486)</f>
        <v/>
      </c>
      <c r="D471" s="4" t="str">
        <f>IF('Input data'!D486="","",'Input data'!D486)</f>
        <v/>
      </c>
      <c r="E471" s="4" t="str">
        <f>IF('Input data'!E486="","",'Input data'!E486)</f>
        <v/>
      </c>
      <c r="F471" s="4" t="str">
        <f>IF('Input data'!F486="","",'Input data'!F486)</f>
        <v/>
      </c>
      <c r="G471" s="4">
        <f>IF('Input data'!G486="","",'Input data'!G486)</f>
        <v>0</v>
      </c>
      <c r="H471" s="4" t="str">
        <f>IF('Input data'!H486&gt;0.5,'Input data'!H486,"")</f>
        <v/>
      </c>
      <c r="I471" s="4" t="str">
        <f>IF('Input data'!I486="","",'Input data'!I486)</f>
        <v/>
      </c>
      <c r="J471" s="12" t="str">
        <f>IF('Result 2005-2012'!$R471="","",IF($M$1=2005,'Result 2005-2012'!J471,IF(AND($M$1=2006,'Calculation sheet'!$AQ471="2005-2012"),'Result 2005-2012'!J471*SUM($Y$7:$AE$7)/7,IF(AND($M$1=2007,'Calculation sheet'!$AQ471="2005-2012"),'Result 2005-2012'!J471*SUM($Z$7:$AE$7)/6,IF(AND($M$1=2008,'Calculation sheet'!$AQ471="2005-2012"),'Result 2005-2012'!J471*SUM($AA$7:$AE$7)/5,IF(AND($M$1=2009,'Calculation sheet'!$AQ471="2005-2012"),'Result 2005-2012'!J471*SUM($AB$7:$AE$7)/4,IF(AND($M$1=2010,'Calculation sheet'!$AQ471="2005-2012"),'Result 2005-2012'!J471*SUM($AC$7:$AE$7)/3,IF(AND($M$1=2011,'Calculation sheet'!$AQ471="2005-2012"),'Result 2005-2012'!J471*SUM($AD$7:$AE$7)/2,IF(AND($M$1=2012,'Calculation sheet'!$AQ471="2005-2012"),'Result 2005-2012'!J471*$AE$7,IF(AND($M$1=2006,'Calculation sheet'!$AQ471="1999-2012"),'Result 2005-2012'!J471*SUM($Y$16:$AE$16)/7,IF(AND($M$1=2007,'Calculation sheet'!$AQ471="1999-2012"),'Result 2005-2012'!J471*SUM($Z$16:$AE$16)/6,IF(AND($M$1=2008,'Calculation sheet'!$AQ471="1999-2012"),'Result 2005-2012'!J471*SUM($AA$16:$AE$16)/5,IF(AND($M$1=2009,'Calculation sheet'!$AQ471="1999-2012"),'Result 2005-2012'!J471*SUM($AB$16:$AE$16)/4,IF(AND($M$1=2010,'Calculation sheet'!$AQ471="1999-2012"),'Result 2005-2012'!J471*SUM($AC$16:$AE$16)/3,IF(AND($M$1=2011,'Calculation sheet'!$AQ471="1999-2012"),'Result 2005-2012'!J471*SUM($AD$16:$AE$16)/2,IF(AND($M$1=2012,'Calculation sheet'!$AQ471="1999-2012"),'Result 2005-2012'!J471*$AE$16,""))))))))))))))))</f>
        <v/>
      </c>
      <c r="K471" s="12" t="str">
        <f>IF('Result 2005-2012'!$R471="","",IF($M$1=2005,'Result 2005-2012'!K471,IF(AND($M$1=2006,'Calculation sheet'!$AQ471="2005-2012"),'Result 2005-2012'!K471*SUM($Y$8:$AE$8)/7,IF(AND($M$1=2007,'Calculation sheet'!$AQ471="2005-2012"),'Result 2005-2012'!K471*SUM($Z$8:$AE$8)/6,IF(AND($M$1=2008,'Calculation sheet'!$AQ471="2005-2012"),'Result 2005-2012'!K471*SUM($AA$8:$AE$8)/5,IF(AND($M$1=2009,'Calculation sheet'!$AQ471="2005-2012"),'Result 2005-2012'!K471*SUM($AB$8:$AE$8)/4,IF(AND($M$1=2010,'Calculation sheet'!$AQ471="2005-2012"),'Result 2005-2012'!K471*SUM($AC$8:$AE$8)/3,IF(AND($M$1=2011,'Calculation sheet'!$AQ471="2005-2012"),'Result 2005-2012'!K471*SUM($AD$8:$AE$8)/2,IF(AND($M$1=2012,'Calculation sheet'!$AQ471="2005-2012"),'Result 2005-2012'!K471*$AE$8,IF(AND($M$1=2006,'Calculation sheet'!$AQ471="1999-2012"),'Result 2005-2012'!K471*SUM($Y$17:$AE$17)/7,IF(AND($M$1=2007,'Calculation sheet'!$AQ471="1999-2012"),'Result 2005-2012'!K471*SUM($Z$17:$AE$17)/6,IF(AND($M$1=2008,'Calculation sheet'!$AQ471="1999-2012"),'Result 2005-2012'!K471*SUM($AA$17:$AE$17)/5,IF(AND($M$1=2009,'Calculation sheet'!$AQ471="1999-2012"),'Result 2005-2012'!K471*SUM($AB$17:$AE$17)/4,IF(AND($M$1=2010,'Calculation sheet'!$AQ471="1999-2012"),'Result 2005-2012'!K471*SUM($AC$17:$AE$17)/3,IF(AND($M$1=2011,'Calculation sheet'!$AQ471="1999-2012"),'Result 2005-2012'!K471*SUM($AD$17:$AE$17)/2,IF(AND($M$1=2012,'Calculation sheet'!$AQ471="1999-2012"),'Result 2005-2012'!K471*$AE$17,""))))))))))))))))</f>
        <v/>
      </c>
      <c r="L471" s="12" t="str">
        <f>IF('Result 2005-2012'!$R471="","",IF($M$1=2005,'Result 2005-2012'!L471,IF(AND($M$1=2006,'Calculation sheet'!$AQ471="2005-2012"),'Result 2005-2012'!L471*SUM($Y$9:$AE$9)/7,IF(AND($M$1=2007,'Calculation sheet'!$AQ471="2005-2012"),'Result 2005-2012'!L471*SUM($Z$9:$AE$9)/6,IF(AND($M$1=2008,'Calculation sheet'!$AQ471="2005-2012"),'Result 2005-2012'!L471*SUM($AA$9:$AE$9)/5,IF(AND($M$1=2009,'Calculation sheet'!$AQ471="2005-2012"),'Result 2005-2012'!L471*SUM($AB$9:$AE$9)/4,IF(AND($M$1=2010,'Calculation sheet'!$AQ471="2005-2012"),'Result 2005-2012'!L471*SUM($AC$9:$AE$9)/3,IF(AND($M$1=2011,'Calculation sheet'!$AQ471="2005-2012"),'Result 2005-2012'!L471*SUM($AD$9:$AE$9)/2,IF(AND($M$1=2012,'Calculation sheet'!$AQ471="2005-2012"),'Result 2005-2012'!L471*$AE$9,IF(AND($M$1=2006,'Calculation sheet'!$AQ471="1999-2012"),'Result 2005-2012'!L471*SUM($Y$18:$AE$18)/7,IF(AND($M$1=2007,'Calculation sheet'!$AQ471="1999-2012"),'Result 2005-2012'!L471*SUM($Z$18:$AE$18)/6,IF(AND($M$1=2008,'Calculation sheet'!$AQ471="1999-2012"),'Result 2005-2012'!L471*SUM($AA$18:$AE$18)/5,IF(AND($M$1=2009,'Calculation sheet'!$AQ471="1999-2012"),'Result 2005-2012'!L471*SUM($AB$18:$AE$18)/4,IF(AND($M$1=2010,'Calculation sheet'!$AQ471="1999-2012"),'Result 2005-2012'!L471*SUM($AC$18:$AE$18)/3,IF(AND($M$1=2011,'Calculation sheet'!$AQ471="1999-2012"),'Result 2005-2012'!L471*SUM($AD$18:$AE$18)/2,IF(AND($M$1=2012,'Calculation sheet'!$AQ471="1999-2012"),'Result 2005-2012'!L471*$AE$18,""))))))))))))))))</f>
        <v/>
      </c>
      <c r="M471" s="12" t="str">
        <f t="shared" si="23"/>
        <v/>
      </c>
      <c r="N471" s="12" t="str">
        <f>IF('Result 2005-2012'!$R471="","",IF($M$1=2005,'Result 2005-2012'!N471,IF(AND($M$1=2006,'Calculation sheet'!$AQ471="2005-2012"),'Result 2005-2012'!N471*SUM($Y$10:$AE$10)/7,IF(AND($M$1=2007,'Calculation sheet'!$AQ471="2005-2012"),'Result 2005-2012'!N471*SUM($Z$10:$AE$10)/6,IF(AND($M$1=2008,'Calculation sheet'!$AQ471="2005-2012"),'Result 2005-2012'!N471*SUM($AA$10:$AE$10)/5,IF(AND($M$1=2009,'Calculation sheet'!$AQ471="2005-2012"),'Result 2005-2012'!N471*SUM($AB$10:$AE$10)/4,IF(AND($M$1=2010,'Calculation sheet'!$AQ471="2005-2012"),'Result 2005-2012'!N471*SUM($AC$10:$AE$10)/3,IF(AND($M$1=2011,'Calculation sheet'!$AQ471="2005-2012"),'Result 2005-2012'!N471*SUM($AD$10:$AE$10)/2,IF(AND($M$1=2012,'Calculation sheet'!$AQ471="2005-2012"),'Result 2005-2012'!N471*$AE$10,IF(AND($M$1=2006,'Calculation sheet'!$AQ471="1999-2012"),'Result 2005-2012'!N471*SUM($Y$16:$AE$16)/7,IF(AND($M$1=2007,'Calculation sheet'!$AQ471="1999-2012"),'Result 2005-2012'!N471*SUM($Z$16:$AE$16)/6,IF(AND($M$1=2008,'Calculation sheet'!$AQ471="1999-2012"),'Result 2005-2012'!N471*SUM($AA$16:$AE$16)/5,IF(AND($M$1=2009,'Calculation sheet'!$AQ471="1999-2012"),'Result 2005-2012'!N471*SUM($AB$16:$AE$16)/4,IF(AND($M$1=2010,'Calculation sheet'!$AQ471="1999-2012"),'Result 2005-2012'!N471*SUM($AC$16:$AE$16)/3,IF(AND($M$1=2011,'Calculation sheet'!$AQ471="1999-2012"),'Result 2005-2012'!N471*SUM($AD$16:$AE$16)/2,IF(AND($M$1=2012,'Calculation sheet'!$AQ471="1999-2012"),'Result 2005-2012'!N471*$AE$16,""))))))))))))))))</f>
        <v/>
      </c>
      <c r="O471" s="12" t="str">
        <f>IF('Result 2005-2012'!$R471="","",IF($M$1=2005,'Result 2005-2012'!O471,IF(AND($M$1=2006,'Calculation sheet'!$AQ471="2005-2012"),'Result 2005-2012'!O471*SUM($Y$10:$AE$10)/7,IF(AND($M$1=2007,'Calculation sheet'!$AQ471="2005-2012"),'Result 2005-2012'!O471*SUM($Z$10:$AE$10)/6,IF(AND($M$1=2008,'Calculation sheet'!$AQ471="2005-2012"),'Result 2005-2012'!O471*SUM($AA$10:$AE$10)/5,IF(AND($M$1=2009,'Calculation sheet'!$AQ471="2005-2012"),'Result 2005-2012'!O471*SUM($AB$10:$AE$10)/4,IF(AND($M$1=2010,'Calculation sheet'!$AQ471="2005-2012"),'Result 2005-2012'!O471*SUM($AC$10:$AE$10)/3,IF(AND($M$1=2011,'Calculation sheet'!$AQ471="2005-2012"),'Result 2005-2012'!O471*SUM($AD$10:$AE$10)/2,IF(AND($M$1=2012,'Calculation sheet'!$AQ471="2005-2012"),'Result 2005-2012'!O471*$AE$10,IF(AND($M$1=2006,'Calculation sheet'!$AQ471="1999-2012"),'Result 2005-2012'!O471*SUM($Y$16:$AE$16)/7,IF(AND($M$1=2007,'Calculation sheet'!$AQ471="1999-2012"),'Result 2005-2012'!O471*SUM($Z$16:$AE$16)/6,IF(AND($M$1=2008,'Calculation sheet'!$AQ471="1999-2012"),'Result 2005-2012'!O471*SUM($AA$16:$AE$16)/5,IF(AND($M$1=2009,'Calculation sheet'!$AQ471="1999-2012"),'Result 2005-2012'!O471*SUM($AB$16:$AE$16)/4,IF(AND($M$1=2010,'Calculation sheet'!$AQ471="1999-2012"),'Result 2005-2012'!O471*SUM($AC$16:$AE$16)/3,IF(AND($M$1=2011,'Calculation sheet'!$AQ471="1999-2012"),'Result 2005-2012'!O471*SUM($AD$16:$AE$16)/2,IF(AND($M$1=2012,'Calculation sheet'!$AQ471="1999-2012"),'Result 2005-2012'!O471*$AE$16,""))))))))))))))))</f>
        <v/>
      </c>
      <c r="P471" s="12" t="str">
        <f>IF('Result 2005-2012'!$R471="","",IF($M$1=2005,'Result 2005-2012'!P471,IF(AND($M$1=2006,'Calculation sheet'!$AQ471="2005-2012"),'Result 2005-2012'!P471*SUM($Y$11:$AE$11)/7,IF(AND($M$1=2007,'Calculation sheet'!$AQ471="2005-2012"),'Result 2005-2012'!P471*SUM($Z$11:$AE$11)/6,IF(AND($M$1=2008,'Calculation sheet'!$AQ471="2005-2012"),'Result 2005-2012'!P471*SUM($AA$11:$AE$11)/5,IF(AND($M$1=2009,'Calculation sheet'!$AQ471="2005-2012"),'Result 2005-2012'!P471*SUM($AB$11:$AE$11)/4,IF(AND($M$1=2010,'Calculation sheet'!$AQ471="2005-2012"),'Result 2005-2012'!P471*SUM($AC$11:$AE$11)/3,IF(AND($M$1=2011,'Calculation sheet'!$AQ471="2005-2012"),'Result 2005-2012'!P471*SUM($AD$11:$AE$11)/2,IF(AND($M$1=2012,'Calculation sheet'!$AQ471="2005-2012"),'Result 2005-2012'!P471*$AE$11,IF(AND($M$1=2006,'Calculation sheet'!$AQ471="1999-2012"),'Result 2005-2012'!P471*SUM($Y$16:$AE$16)/7,IF(AND($M$1=2007,'Calculation sheet'!$AQ471="1999-2012"),'Result 2005-2012'!P471*SUM($Z$16:$AE$16)/6,IF(AND($M$1=2008,'Calculation sheet'!$AQ471="1999-2012"),'Result 2005-2012'!P471*SUM($AA$16:$AE$16)/5,IF(AND($M$1=2009,'Calculation sheet'!$AQ471="1999-2012"),'Result 2005-2012'!P471*SUM($AB$16:$AE$16)/4,IF(AND($M$1=2010,'Calculation sheet'!$AQ471="1999-2012"),'Result 2005-2012'!P471*SUM($AC$16:$AE$16)/3,IF(AND($M$1=2011,'Calculation sheet'!$AQ471="1999-2012"),'Result 2005-2012'!P471*SUM($AD$16:$AE$16)/2,IF(AND($M$1=2012,'Calculation sheet'!$AQ471="1999-2012"),'Result 2005-2012'!P471*$AE$16,""))))))))))))))))</f>
        <v/>
      </c>
      <c r="Q471" s="12" t="str">
        <f t="shared" si="24"/>
        <v/>
      </c>
      <c r="R471" s="14" t="str">
        <f t="shared" si="25"/>
        <v/>
      </c>
    </row>
    <row r="472" spans="1:18" x14ac:dyDescent="0.3">
      <c r="A472" s="4" t="str">
        <f>IF('Input data'!A487="","",'Input data'!A487)</f>
        <v/>
      </c>
      <c r="B472" s="4" t="str">
        <f>IF('Input data'!B487="","",'Input data'!B487)</f>
        <v/>
      </c>
      <c r="C472" s="4" t="str">
        <f>IF('Input data'!C487="","",'Input data'!C487)</f>
        <v/>
      </c>
      <c r="D472" s="4" t="str">
        <f>IF('Input data'!D487="","",'Input data'!D487)</f>
        <v/>
      </c>
      <c r="E472" s="4" t="str">
        <f>IF('Input data'!E487="","",'Input data'!E487)</f>
        <v/>
      </c>
      <c r="F472" s="4" t="str">
        <f>IF('Input data'!F487="","",'Input data'!F487)</f>
        <v/>
      </c>
      <c r="G472" s="4">
        <f>IF('Input data'!G487="","",'Input data'!G487)</f>
        <v>0</v>
      </c>
      <c r="H472" s="4" t="str">
        <f>IF('Input data'!H487&gt;0.5,'Input data'!H487,"")</f>
        <v/>
      </c>
      <c r="I472" s="4" t="str">
        <f>IF('Input data'!I487="","",'Input data'!I487)</f>
        <v/>
      </c>
      <c r="J472" s="12" t="str">
        <f>IF('Result 2005-2012'!$R472="","",IF($M$1=2005,'Result 2005-2012'!J472,IF(AND($M$1=2006,'Calculation sheet'!$AQ472="2005-2012"),'Result 2005-2012'!J472*SUM($Y$7:$AE$7)/7,IF(AND($M$1=2007,'Calculation sheet'!$AQ472="2005-2012"),'Result 2005-2012'!J472*SUM($Z$7:$AE$7)/6,IF(AND($M$1=2008,'Calculation sheet'!$AQ472="2005-2012"),'Result 2005-2012'!J472*SUM($AA$7:$AE$7)/5,IF(AND($M$1=2009,'Calculation sheet'!$AQ472="2005-2012"),'Result 2005-2012'!J472*SUM($AB$7:$AE$7)/4,IF(AND($M$1=2010,'Calculation sheet'!$AQ472="2005-2012"),'Result 2005-2012'!J472*SUM($AC$7:$AE$7)/3,IF(AND($M$1=2011,'Calculation sheet'!$AQ472="2005-2012"),'Result 2005-2012'!J472*SUM($AD$7:$AE$7)/2,IF(AND($M$1=2012,'Calculation sheet'!$AQ472="2005-2012"),'Result 2005-2012'!J472*$AE$7,IF(AND($M$1=2006,'Calculation sheet'!$AQ472="1999-2012"),'Result 2005-2012'!J472*SUM($Y$16:$AE$16)/7,IF(AND($M$1=2007,'Calculation sheet'!$AQ472="1999-2012"),'Result 2005-2012'!J472*SUM($Z$16:$AE$16)/6,IF(AND($M$1=2008,'Calculation sheet'!$AQ472="1999-2012"),'Result 2005-2012'!J472*SUM($AA$16:$AE$16)/5,IF(AND($M$1=2009,'Calculation sheet'!$AQ472="1999-2012"),'Result 2005-2012'!J472*SUM($AB$16:$AE$16)/4,IF(AND($M$1=2010,'Calculation sheet'!$AQ472="1999-2012"),'Result 2005-2012'!J472*SUM($AC$16:$AE$16)/3,IF(AND($M$1=2011,'Calculation sheet'!$AQ472="1999-2012"),'Result 2005-2012'!J472*SUM($AD$16:$AE$16)/2,IF(AND($M$1=2012,'Calculation sheet'!$AQ472="1999-2012"),'Result 2005-2012'!J472*$AE$16,""))))))))))))))))</f>
        <v/>
      </c>
      <c r="K472" s="12" t="str">
        <f>IF('Result 2005-2012'!$R472="","",IF($M$1=2005,'Result 2005-2012'!K472,IF(AND($M$1=2006,'Calculation sheet'!$AQ472="2005-2012"),'Result 2005-2012'!K472*SUM($Y$8:$AE$8)/7,IF(AND($M$1=2007,'Calculation sheet'!$AQ472="2005-2012"),'Result 2005-2012'!K472*SUM($Z$8:$AE$8)/6,IF(AND($M$1=2008,'Calculation sheet'!$AQ472="2005-2012"),'Result 2005-2012'!K472*SUM($AA$8:$AE$8)/5,IF(AND($M$1=2009,'Calculation sheet'!$AQ472="2005-2012"),'Result 2005-2012'!K472*SUM($AB$8:$AE$8)/4,IF(AND($M$1=2010,'Calculation sheet'!$AQ472="2005-2012"),'Result 2005-2012'!K472*SUM($AC$8:$AE$8)/3,IF(AND($M$1=2011,'Calculation sheet'!$AQ472="2005-2012"),'Result 2005-2012'!K472*SUM($AD$8:$AE$8)/2,IF(AND($M$1=2012,'Calculation sheet'!$AQ472="2005-2012"),'Result 2005-2012'!K472*$AE$8,IF(AND($M$1=2006,'Calculation sheet'!$AQ472="1999-2012"),'Result 2005-2012'!K472*SUM($Y$17:$AE$17)/7,IF(AND($M$1=2007,'Calculation sheet'!$AQ472="1999-2012"),'Result 2005-2012'!K472*SUM($Z$17:$AE$17)/6,IF(AND($M$1=2008,'Calculation sheet'!$AQ472="1999-2012"),'Result 2005-2012'!K472*SUM($AA$17:$AE$17)/5,IF(AND($M$1=2009,'Calculation sheet'!$AQ472="1999-2012"),'Result 2005-2012'!K472*SUM($AB$17:$AE$17)/4,IF(AND($M$1=2010,'Calculation sheet'!$AQ472="1999-2012"),'Result 2005-2012'!K472*SUM($AC$17:$AE$17)/3,IF(AND($M$1=2011,'Calculation sheet'!$AQ472="1999-2012"),'Result 2005-2012'!K472*SUM($AD$17:$AE$17)/2,IF(AND($M$1=2012,'Calculation sheet'!$AQ472="1999-2012"),'Result 2005-2012'!K472*$AE$17,""))))))))))))))))</f>
        <v/>
      </c>
      <c r="L472" s="12" t="str">
        <f>IF('Result 2005-2012'!$R472="","",IF($M$1=2005,'Result 2005-2012'!L472,IF(AND($M$1=2006,'Calculation sheet'!$AQ472="2005-2012"),'Result 2005-2012'!L472*SUM($Y$9:$AE$9)/7,IF(AND($M$1=2007,'Calculation sheet'!$AQ472="2005-2012"),'Result 2005-2012'!L472*SUM($Z$9:$AE$9)/6,IF(AND($M$1=2008,'Calculation sheet'!$AQ472="2005-2012"),'Result 2005-2012'!L472*SUM($AA$9:$AE$9)/5,IF(AND($M$1=2009,'Calculation sheet'!$AQ472="2005-2012"),'Result 2005-2012'!L472*SUM($AB$9:$AE$9)/4,IF(AND($M$1=2010,'Calculation sheet'!$AQ472="2005-2012"),'Result 2005-2012'!L472*SUM($AC$9:$AE$9)/3,IF(AND($M$1=2011,'Calculation sheet'!$AQ472="2005-2012"),'Result 2005-2012'!L472*SUM($AD$9:$AE$9)/2,IF(AND($M$1=2012,'Calculation sheet'!$AQ472="2005-2012"),'Result 2005-2012'!L472*$AE$9,IF(AND($M$1=2006,'Calculation sheet'!$AQ472="1999-2012"),'Result 2005-2012'!L472*SUM($Y$18:$AE$18)/7,IF(AND($M$1=2007,'Calculation sheet'!$AQ472="1999-2012"),'Result 2005-2012'!L472*SUM($Z$18:$AE$18)/6,IF(AND($M$1=2008,'Calculation sheet'!$AQ472="1999-2012"),'Result 2005-2012'!L472*SUM($AA$18:$AE$18)/5,IF(AND($M$1=2009,'Calculation sheet'!$AQ472="1999-2012"),'Result 2005-2012'!L472*SUM($AB$18:$AE$18)/4,IF(AND($M$1=2010,'Calculation sheet'!$AQ472="1999-2012"),'Result 2005-2012'!L472*SUM($AC$18:$AE$18)/3,IF(AND($M$1=2011,'Calculation sheet'!$AQ472="1999-2012"),'Result 2005-2012'!L472*SUM($AD$18:$AE$18)/2,IF(AND($M$1=2012,'Calculation sheet'!$AQ472="1999-2012"),'Result 2005-2012'!L472*$AE$18,""))))))))))))))))</f>
        <v/>
      </c>
      <c r="M472" s="12" t="str">
        <f t="shared" si="23"/>
        <v/>
      </c>
      <c r="N472" s="12" t="str">
        <f>IF('Result 2005-2012'!$R472="","",IF($M$1=2005,'Result 2005-2012'!N472,IF(AND($M$1=2006,'Calculation sheet'!$AQ472="2005-2012"),'Result 2005-2012'!N472*SUM($Y$10:$AE$10)/7,IF(AND($M$1=2007,'Calculation sheet'!$AQ472="2005-2012"),'Result 2005-2012'!N472*SUM($Z$10:$AE$10)/6,IF(AND($M$1=2008,'Calculation sheet'!$AQ472="2005-2012"),'Result 2005-2012'!N472*SUM($AA$10:$AE$10)/5,IF(AND($M$1=2009,'Calculation sheet'!$AQ472="2005-2012"),'Result 2005-2012'!N472*SUM($AB$10:$AE$10)/4,IF(AND($M$1=2010,'Calculation sheet'!$AQ472="2005-2012"),'Result 2005-2012'!N472*SUM($AC$10:$AE$10)/3,IF(AND($M$1=2011,'Calculation sheet'!$AQ472="2005-2012"),'Result 2005-2012'!N472*SUM($AD$10:$AE$10)/2,IF(AND($M$1=2012,'Calculation sheet'!$AQ472="2005-2012"),'Result 2005-2012'!N472*$AE$10,IF(AND($M$1=2006,'Calculation sheet'!$AQ472="1999-2012"),'Result 2005-2012'!N472*SUM($Y$16:$AE$16)/7,IF(AND($M$1=2007,'Calculation sheet'!$AQ472="1999-2012"),'Result 2005-2012'!N472*SUM($Z$16:$AE$16)/6,IF(AND($M$1=2008,'Calculation sheet'!$AQ472="1999-2012"),'Result 2005-2012'!N472*SUM($AA$16:$AE$16)/5,IF(AND($M$1=2009,'Calculation sheet'!$AQ472="1999-2012"),'Result 2005-2012'!N472*SUM($AB$16:$AE$16)/4,IF(AND($M$1=2010,'Calculation sheet'!$AQ472="1999-2012"),'Result 2005-2012'!N472*SUM($AC$16:$AE$16)/3,IF(AND($M$1=2011,'Calculation sheet'!$AQ472="1999-2012"),'Result 2005-2012'!N472*SUM($AD$16:$AE$16)/2,IF(AND($M$1=2012,'Calculation sheet'!$AQ472="1999-2012"),'Result 2005-2012'!N472*$AE$16,""))))))))))))))))</f>
        <v/>
      </c>
      <c r="O472" s="12" t="str">
        <f>IF('Result 2005-2012'!$R472="","",IF($M$1=2005,'Result 2005-2012'!O472,IF(AND($M$1=2006,'Calculation sheet'!$AQ472="2005-2012"),'Result 2005-2012'!O472*SUM($Y$10:$AE$10)/7,IF(AND($M$1=2007,'Calculation sheet'!$AQ472="2005-2012"),'Result 2005-2012'!O472*SUM($Z$10:$AE$10)/6,IF(AND($M$1=2008,'Calculation sheet'!$AQ472="2005-2012"),'Result 2005-2012'!O472*SUM($AA$10:$AE$10)/5,IF(AND($M$1=2009,'Calculation sheet'!$AQ472="2005-2012"),'Result 2005-2012'!O472*SUM($AB$10:$AE$10)/4,IF(AND($M$1=2010,'Calculation sheet'!$AQ472="2005-2012"),'Result 2005-2012'!O472*SUM($AC$10:$AE$10)/3,IF(AND($M$1=2011,'Calculation sheet'!$AQ472="2005-2012"),'Result 2005-2012'!O472*SUM($AD$10:$AE$10)/2,IF(AND($M$1=2012,'Calculation sheet'!$AQ472="2005-2012"),'Result 2005-2012'!O472*$AE$10,IF(AND($M$1=2006,'Calculation sheet'!$AQ472="1999-2012"),'Result 2005-2012'!O472*SUM($Y$16:$AE$16)/7,IF(AND($M$1=2007,'Calculation sheet'!$AQ472="1999-2012"),'Result 2005-2012'!O472*SUM($Z$16:$AE$16)/6,IF(AND($M$1=2008,'Calculation sheet'!$AQ472="1999-2012"),'Result 2005-2012'!O472*SUM($AA$16:$AE$16)/5,IF(AND($M$1=2009,'Calculation sheet'!$AQ472="1999-2012"),'Result 2005-2012'!O472*SUM($AB$16:$AE$16)/4,IF(AND($M$1=2010,'Calculation sheet'!$AQ472="1999-2012"),'Result 2005-2012'!O472*SUM($AC$16:$AE$16)/3,IF(AND($M$1=2011,'Calculation sheet'!$AQ472="1999-2012"),'Result 2005-2012'!O472*SUM($AD$16:$AE$16)/2,IF(AND($M$1=2012,'Calculation sheet'!$AQ472="1999-2012"),'Result 2005-2012'!O472*$AE$16,""))))))))))))))))</f>
        <v/>
      </c>
      <c r="P472" s="12" t="str">
        <f>IF('Result 2005-2012'!$R472="","",IF($M$1=2005,'Result 2005-2012'!P472,IF(AND($M$1=2006,'Calculation sheet'!$AQ472="2005-2012"),'Result 2005-2012'!P472*SUM($Y$11:$AE$11)/7,IF(AND($M$1=2007,'Calculation sheet'!$AQ472="2005-2012"),'Result 2005-2012'!P472*SUM($Z$11:$AE$11)/6,IF(AND($M$1=2008,'Calculation sheet'!$AQ472="2005-2012"),'Result 2005-2012'!P472*SUM($AA$11:$AE$11)/5,IF(AND($M$1=2009,'Calculation sheet'!$AQ472="2005-2012"),'Result 2005-2012'!P472*SUM($AB$11:$AE$11)/4,IF(AND($M$1=2010,'Calculation sheet'!$AQ472="2005-2012"),'Result 2005-2012'!P472*SUM($AC$11:$AE$11)/3,IF(AND($M$1=2011,'Calculation sheet'!$AQ472="2005-2012"),'Result 2005-2012'!P472*SUM($AD$11:$AE$11)/2,IF(AND($M$1=2012,'Calculation sheet'!$AQ472="2005-2012"),'Result 2005-2012'!P472*$AE$11,IF(AND($M$1=2006,'Calculation sheet'!$AQ472="1999-2012"),'Result 2005-2012'!P472*SUM($Y$16:$AE$16)/7,IF(AND($M$1=2007,'Calculation sheet'!$AQ472="1999-2012"),'Result 2005-2012'!P472*SUM($Z$16:$AE$16)/6,IF(AND($M$1=2008,'Calculation sheet'!$AQ472="1999-2012"),'Result 2005-2012'!P472*SUM($AA$16:$AE$16)/5,IF(AND($M$1=2009,'Calculation sheet'!$AQ472="1999-2012"),'Result 2005-2012'!P472*SUM($AB$16:$AE$16)/4,IF(AND($M$1=2010,'Calculation sheet'!$AQ472="1999-2012"),'Result 2005-2012'!P472*SUM($AC$16:$AE$16)/3,IF(AND($M$1=2011,'Calculation sheet'!$AQ472="1999-2012"),'Result 2005-2012'!P472*SUM($AD$16:$AE$16)/2,IF(AND($M$1=2012,'Calculation sheet'!$AQ472="1999-2012"),'Result 2005-2012'!P472*$AE$16,""))))))))))))))))</f>
        <v/>
      </c>
      <c r="Q472" s="12" t="str">
        <f t="shared" si="24"/>
        <v/>
      </c>
      <c r="R472" s="14" t="str">
        <f t="shared" si="25"/>
        <v/>
      </c>
    </row>
    <row r="473" spans="1:18" x14ac:dyDescent="0.3">
      <c r="A473" s="4" t="str">
        <f>IF('Input data'!A488="","",'Input data'!A488)</f>
        <v/>
      </c>
      <c r="B473" s="4" t="str">
        <f>IF('Input data'!B488="","",'Input data'!B488)</f>
        <v/>
      </c>
      <c r="C473" s="4" t="str">
        <f>IF('Input data'!C488="","",'Input data'!C488)</f>
        <v/>
      </c>
      <c r="D473" s="4" t="str">
        <f>IF('Input data'!D488="","",'Input data'!D488)</f>
        <v/>
      </c>
      <c r="E473" s="4" t="str">
        <f>IF('Input data'!E488="","",'Input data'!E488)</f>
        <v/>
      </c>
      <c r="F473" s="4" t="str">
        <f>IF('Input data'!F488="","",'Input data'!F488)</f>
        <v/>
      </c>
      <c r="G473" s="4">
        <f>IF('Input data'!G488="","",'Input data'!G488)</f>
        <v>0</v>
      </c>
      <c r="H473" s="4" t="str">
        <f>IF('Input data'!H488&gt;0.5,'Input data'!H488,"")</f>
        <v/>
      </c>
      <c r="I473" s="4" t="str">
        <f>IF('Input data'!I488="","",'Input data'!I488)</f>
        <v/>
      </c>
      <c r="J473" s="12" t="str">
        <f>IF('Result 2005-2012'!$R473="","",IF($M$1=2005,'Result 2005-2012'!J473,IF(AND($M$1=2006,'Calculation sheet'!$AQ473="2005-2012"),'Result 2005-2012'!J473*SUM($Y$7:$AE$7)/7,IF(AND($M$1=2007,'Calculation sheet'!$AQ473="2005-2012"),'Result 2005-2012'!J473*SUM($Z$7:$AE$7)/6,IF(AND($M$1=2008,'Calculation sheet'!$AQ473="2005-2012"),'Result 2005-2012'!J473*SUM($AA$7:$AE$7)/5,IF(AND($M$1=2009,'Calculation sheet'!$AQ473="2005-2012"),'Result 2005-2012'!J473*SUM($AB$7:$AE$7)/4,IF(AND($M$1=2010,'Calculation sheet'!$AQ473="2005-2012"),'Result 2005-2012'!J473*SUM($AC$7:$AE$7)/3,IF(AND($M$1=2011,'Calculation sheet'!$AQ473="2005-2012"),'Result 2005-2012'!J473*SUM($AD$7:$AE$7)/2,IF(AND($M$1=2012,'Calculation sheet'!$AQ473="2005-2012"),'Result 2005-2012'!J473*$AE$7,IF(AND($M$1=2006,'Calculation sheet'!$AQ473="1999-2012"),'Result 2005-2012'!J473*SUM($Y$16:$AE$16)/7,IF(AND($M$1=2007,'Calculation sheet'!$AQ473="1999-2012"),'Result 2005-2012'!J473*SUM($Z$16:$AE$16)/6,IF(AND($M$1=2008,'Calculation sheet'!$AQ473="1999-2012"),'Result 2005-2012'!J473*SUM($AA$16:$AE$16)/5,IF(AND($M$1=2009,'Calculation sheet'!$AQ473="1999-2012"),'Result 2005-2012'!J473*SUM($AB$16:$AE$16)/4,IF(AND($M$1=2010,'Calculation sheet'!$AQ473="1999-2012"),'Result 2005-2012'!J473*SUM($AC$16:$AE$16)/3,IF(AND($M$1=2011,'Calculation sheet'!$AQ473="1999-2012"),'Result 2005-2012'!J473*SUM($AD$16:$AE$16)/2,IF(AND($M$1=2012,'Calculation sheet'!$AQ473="1999-2012"),'Result 2005-2012'!J473*$AE$16,""))))))))))))))))</f>
        <v/>
      </c>
      <c r="K473" s="12" t="str">
        <f>IF('Result 2005-2012'!$R473="","",IF($M$1=2005,'Result 2005-2012'!K473,IF(AND($M$1=2006,'Calculation sheet'!$AQ473="2005-2012"),'Result 2005-2012'!K473*SUM($Y$8:$AE$8)/7,IF(AND($M$1=2007,'Calculation sheet'!$AQ473="2005-2012"),'Result 2005-2012'!K473*SUM($Z$8:$AE$8)/6,IF(AND($M$1=2008,'Calculation sheet'!$AQ473="2005-2012"),'Result 2005-2012'!K473*SUM($AA$8:$AE$8)/5,IF(AND($M$1=2009,'Calculation sheet'!$AQ473="2005-2012"),'Result 2005-2012'!K473*SUM($AB$8:$AE$8)/4,IF(AND($M$1=2010,'Calculation sheet'!$AQ473="2005-2012"),'Result 2005-2012'!K473*SUM($AC$8:$AE$8)/3,IF(AND($M$1=2011,'Calculation sheet'!$AQ473="2005-2012"),'Result 2005-2012'!K473*SUM($AD$8:$AE$8)/2,IF(AND($M$1=2012,'Calculation sheet'!$AQ473="2005-2012"),'Result 2005-2012'!K473*$AE$8,IF(AND($M$1=2006,'Calculation sheet'!$AQ473="1999-2012"),'Result 2005-2012'!K473*SUM($Y$17:$AE$17)/7,IF(AND($M$1=2007,'Calculation sheet'!$AQ473="1999-2012"),'Result 2005-2012'!K473*SUM($Z$17:$AE$17)/6,IF(AND($M$1=2008,'Calculation sheet'!$AQ473="1999-2012"),'Result 2005-2012'!K473*SUM($AA$17:$AE$17)/5,IF(AND($M$1=2009,'Calculation sheet'!$AQ473="1999-2012"),'Result 2005-2012'!K473*SUM($AB$17:$AE$17)/4,IF(AND($M$1=2010,'Calculation sheet'!$AQ473="1999-2012"),'Result 2005-2012'!K473*SUM($AC$17:$AE$17)/3,IF(AND($M$1=2011,'Calculation sheet'!$AQ473="1999-2012"),'Result 2005-2012'!K473*SUM($AD$17:$AE$17)/2,IF(AND($M$1=2012,'Calculation sheet'!$AQ473="1999-2012"),'Result 2005-2012'!K473*$AE$17,""))))))))))))))))</f>
        <v/>
      </c>
      <c r="L473" s="12" t="str">
        <f>IF('Result 2005-2012'!$R473="","",IF($M$1=2005,'Result 2005-2012'!L473,IF(AND($M$1=2006,'Calculation sheet'!$AQ473="2005-2012"),'Result 2005-2012'!L473*SUM($Y$9:$AE$9)/7,IF(AND($M$1=2007,'Calculation sheet'!$AQ473="2005-2012"),'Result 2005-2012'!L473*SUM($Z$9:$AE$9)/6,IF(AND($M$1=2008,'Calculation sheet'!$AQ473="2005-2012"),'Result 2005-2012'!L473*SUM($AA$9:$AE$9)/5,IF(AND($M$1=2009,'Calculation sheet'!$AQ473="2005-2012"),'Result 2005-2012'!L473*SUM($AB$9:$AE$9)/4,IF(AND($M$1=2010,'Calculation sheet'!$AQ473="2005-2012"),'Result 2005-2012'!L473*SUM($AC$9:$AE$9)/3,IF(AND($M$1=2011,'Calculation sheet'!$AQ473="2005-2012"),'Result 2005-2012'!L473*SUM($AD$9:$AE$9)/2,IF(AND($M$1=2012,'Calculation sheet'!$AQ473="2005-2012"),'Result 2005-2012'!L473*$AE$9,IF(AND($M$1=2006,'Calculation sheet'!$AQ473="1999-2012"),'Result 2005-2012'!L473*SUM($Y$18:$AE$18)/7,IF(AND($M$1=2007,'Calculation sheet'!$AQ473="1999-2012"),'Result 2005-2012'!L473*SUM($Z$18:$AE$18)/6,IF(AND($M$1=2008,'Calculation sheet'!$AQ473="1999-2012"),'Result 2005-2012'!L473*SUM($AA$18:$AE$18)/5,IF(AND($M$1=2009,'Calculation sheet'!$AQ473="1999-2012"),'Result 2005-2012'!L473*SUM($AB$18:$AE$18)/4,IF(AND($M$1=2010,'Calculation sheet'!$AQ473="1999-2012"),'Result 2005-2012'!L473*SUM($AC$18:$AE$18)/3,IF(AND($M$1=2011,'Calculation sheet'!$AQ473="1999-2012"),'Result 2005-2012'!L473*SUM($AD$18:$AE$18)/2,IF(AND($M$1=2012,'Calculation sheet'!$AQ473="1999-2012"),'Result 2005-2012'!L473*$AE$18,""))))))))))))))))</f>
        <v/>
      </c>
      <c r="M473" s="12" t="str">
        <f t="shared" si="23"/>
        <v/>
      </c>
      <c r="N473" s="12" t="str">
        <f>IF('Result 2005-2012'!$R473="","",IF($M$1=2005,'Result 2005-2012'!N473,IF(AND($M$1=2006,'Calculation sheet'!$AQ473="2005-2012"),'Result 2005-2012'!N473*SUM($Y$10:$AE$10)/7,IF(AND($M$1=2007,'Calculation sheet'!$AQ473="2005-2012"),'Result 2005-2012'!N473*SUM($Z$10:$AE$10)/6,IF(AND($M$1=2008,'Calculation sheet'!$AQ473="2005-2012"),'Result 2005-2012'!N473*SUM($AA$10:$AE$10)/5,IF(AND($M$1=2009,'Calculation sheet'!$AQ473="2005-2012"),'Result 2005-2012'!N473*SUM($AB$10:$AE$10)/4,IF(AND($M$1=2010,'Calculation sheet'!$AQ473="2005-2012"),'Result 2005-2012'!N473*SUM($AC$10:$AE$10)/3,IF(AND($M$1=2011,'Calculation sheet'!$AQ473="2005-2012"),'Result 2005-2012'!N473*SUM($AD$10:$AE$10)/2,IF(AND($M$1=2012,'Calculation sheet'!$AQ473="2005-2012"),'Result 2005-2012'!N473*$AE$10,IF(AND($M$1=2006,'Calculation sheet'!$AQ473="1999-2012"),'Result 2005-2012'!N473*SUM($Y$16:$AE$16)/7,IF(AND($M$1=2007,'Calculation sheet'!$AQ473="1999-2012"),'Result 2005-2012'!N473*SUM($Z$16:$AE$16)/6,IF(AND($M$1=2008,'Calculation sheet'!$AQ473="1999-2012"),'Result 2005-2012'!N473*SUM($AA$16:$AE$16)/5,IF(AND($M$1=2009,'Calculation sheet'!$AQ473="1999-2012"),'Result 2005-2012'!N473*SUM($AB$16:$AE$16)/4,IF(AND($M$1=2010,'Calculation sheet'!$AQ473="1999-2012"),'Result 2005-2012'!N473*SUM($AC$16:$AE$16)/3,IF(AND($M$1=2011,'Calculation sheet'!$AQ473="1999-2012"),'Result 2005-2012'!N473*SUM($AD$16:$AE$16)/2,IF(AND($M$1=2012,'Calculation sheet'!$AQ473="1999-2012"),'Result 2005-2012'!N473*$AE$16,""))))))))))))))))</f>
        <v/>
      </c>
      <c r="O473" s="12" t="str">
        <f>IF('Result 2005-2012'!$R473="","",IF($M$1=2005,'Result 2005-2012'!O473,IF(AND($M$1=2006,'Calculation sheet'!$AQ473="2005-2012"),'Result 2005-2012'!O473*SUM($Y$10:$AE$10)/7,IF(AND($M$1=2007,'Calculation sheet'!$AQ473="2005-2012"),'Result 2005-2012'!O473*SUM($Z$10:$AE$10)/6,IF(AND($M$1=2008,'Calculation sheet'!$AQ473="2005-2012"),'Result 2005-2012'!O473*SUM($AA$10:$AE$10)/5,IF(AND($M$1=2009,'Calculation sheet'!$AQ473="2005-2012"),'Result 2005-2012'!O473*SUM($AB$10:$AE$10)/4,IF(AND($M$1=2010,'Calculation sheet'!$AQ473="2005-2012"),'Result 2005-2012'!O473*SUM($AC$10:$AE$10)/3,IF(AND($M$1=2011,'Calculation sheet'!$AQ473="2005-2012"),'Result 2005-2012'!O473*SUM($AD$10:$AE$10)/2,IF(AND($M$1=2012,'Calculation sheet'!$AQ473="2005-2012"),'Result 2005-2012'!O473*$AE$10,IF(AND($M$1=2006,'Calculation sheet'!$AQ473="1999-2012"),'Result 2005-2012'!O473*SUM($Y$16:$AE$16)/7,IF(AND($M$1=2007,'Calculation sheet'!$AQ473="1999-2012"),'Result 2005-2012'!O473*SUM($Z$16:$AE$16)/6,IF(AND($M$1=2008,'Calculation sheet'!$AQ473="1999-2012"),'Result 2005-2012'!O473*SUM($AA$16:$AE$16)/5,IF(AND($M$1=2009,'Calculation sheet'!$AQ473="1999-2012"),'Result 2005-2012'!O473*SUM($AB$16:$AE$16)/4,IF(AND($M$1=2010,'Calculation sheet'!$AQ473="1999-2012"),'Result 2005-2012'!O473*SUM($AC$16:$AE$16)/3,IF(AND($M$1=2011,'Calculation sheet'!$AQ473="1999-2012"),'Result 2005-2012'!O473*SUM($AD$16:$AE$16)/2,IF(AND($M$1=2012,'Calculation sheet'!$AQ473="1999-2012"),'Result 2005-2012'!O473*$AE$16,""))))))))))))))))</f>
        <v/>
      </c>
      <c r="P473" s="12" t="str">
        <f>IF('Result 2005-2012'!$R473="","",IF($M$1=2005,'Result 2005-2012'!P473,IF(AND($M$1=2006,'Calculation sheet'!$AQ473="2005-2012"),'Result 2005-2012'!P473*SUM($Y$11:$AE$11)/7,IF(AND($M$1=2007,'Calculation sheet'!$AQ473="2005-2012"),'Result 2005-2012'!P473*SUM($Z$11:$AE$11)/6,IF(AND($M$1=2008,'Calculation sheet'!$AQ473="2005-2012"),'Result 2005-2012'!P473*SUM($AA$11:$AE$11)/5,IF(AND($M$1=2009,'Calculation sheet'!$AQ473="2005-2012"),'Result 2005-2012'!P473*SUM($AB$11:$AE$11)/4,IF(AND($M$1=2010,'Calculation sheet'!$AQ473="2005-2012"),'Result 2005-2012'!P473*SUM($AC$11:$AE$11)/3,IF(AND($M$1=2011,'Calculation sheet'!$AQ473="2005-2012"),'Result 2005-2012'!P473*SUM($AD$11:$AE$11)/2,IF(AND($M$1=2012,'Calculation sheet'!$AQ473="2005-2012"),'Result 2005-2012'!P473*$AE$11,IF(AND($M$1=2006,'Calculation sheet'!$AQ473="1999-2012"),'Result 2005-2012'!P473*SUM($Y$16:$AE$16)/7,IF(AND($M$1=2007,'Calculation sheet'!$AQ473="1999-2012"),'Result 2005-2012'!P473*SUM($Z$16:$AE$16)/6,IF(AND($M$1=2008,'Calculation sheet'!$AQ473="1999-2012"),'Result 2005-2012'!P473*SUM($AA$16:$AE$16)/5,IF(AND($M$1=2009,'Calculation sheet'!$AQ473="1999-2012"),'Result 2005-2012'!P473*SUM($AB$16:$AE$16)/4,IF(AND($M$1=2010,'Calculation sheet'!$AQ473="1999-2012"),'Result 2005-2012'!P473*SUM($AC$16:$AE$16)/3,IF(AND($M$1=2011,'Calculation sheet'!$AQ473="1999-2012"),'Result 2005-2012'!P473*SUM($AD$16:$AE$16)/2,IF(AND($M$1=2012,'Calculation sheet'!$AQ473="1999-2012"),'Result 2005-2012'!P473*$AE$16,""))))))))))))))))</f>
        <v/>
      </c>
      <c r="Q473" s="12" t="str">
        <f t="shared" si="24"/>
        <v/>
      </c>
      <c r="R473" s="14" t="str">
        <f t="shared" si="25"/>
        <v/>
      </c>
    </row>
    <row r="474" spans="1:18" x14ac:dyDescent="0.3">
      <c r="A474" s="4" t="str">
        <f>IF('Input data'!A489="","",'Input data'!A489)</f>
        <v/>
      </c>
      <c r="B474" s="4" t="str">
        <f>IF('Input data'!B489="","",'Input data'!B489)</f>
        <v/>
      </c>
      <c r="C474" s="4" t="str">
        <f>IF('Input data'!C489="","",'Input data'!C489)</f>
        <v/>
      </c>
      <c r="D474" s="4" t="str">
        <f>IF('Input data'!D489="","",'Input data'!D489)</f>
        <v/>
      </c>
      <c r="E474" s="4" t="str">
        <f>IF('Input data'!E489="","",'Input data'!E489)</f>
        <v/>
      </c>
      <c r="F474" s="4" t="str">
        <f>IF('Input data'!F489="","",'Input data'!F489)</f>
        <v/>
      </c>
      <c r="G474" s="4">
        <f>IF('Input data'!G489="","",'Input data'!G489)</f>
        <v>0</v>
      </c>
      <c r="H474" s="4" t="str">
        <f>IF('Input data'!H489&gt;0.5,'Input data'!H489,"")</f>
        <v/>
      </c>
      <c r="I474" s="4" t="str">
        <f>IF('Input data'!I489="","",'Input data'!I489)</f>
        <v/>
      </c>
      <c r="J474" s="12" t="str">
        <f>IF('Result 2005-2012'!$R474="","",IF($M$1=2005,'Result 2005-2012'!J474,IF(AND($M$1=2006,'Calculation sheet'!$AQ474="2005-2012"),'Result 2005-2012'!J474*SUM($Y$7:$AE$7)/7,IF(AND($M$1=2007,'Calculation sheet'!$AQ474="2005-2012"),'Result 2005-2012'!J474*SUM($Z$7:$AE$7)/6,IF(AND($M$1=2008,'Calculation sheet'!$AQ474="2005-2012"),'Result 2005-2012'!J474*SUM($AA$7:$AE$7)/5,IF(AND($M$1=2009,'Calculation sheet'!$AQ474="2005-2012"),'Result 2005-2012'!J474*SUM($AB$7:$AE$7)/4,IF(AND($M$1=2010,'Calculation sheet'!$AQ474="2005-2012"),'Result 2005-2012'!J474*SUM($AC$7:$AE$7)/3,IF(AND($M$1=2011,'Calculation sheet'!$AQ474="2005-2012"),'Result 2005-2012'!J474*SUM($AD$7:$AE$7)/2,IF(AND($M$1=2012,'Calculation sheet'!$AQ474="2005-2012"),'Result 2005-2012'!J474*$AE$7,IF(AND($M$1=2006,'Calculation sheet'!$AQ474="1999-2012"),'Result 2005-2012'!J474*SUM($Y$16:$AE$16)/7,IF(AND($M$1=2007,'Calculation sheet'!$AQ474="1999-2012"),'Result 2005-2012'!J474*SUM($Z$16:$AE$16)/6,IF(AND($M$1=2008,'Calculation sheet'!$AQ474="1999-2012"),'Result 2005-2012'!J474*SUM($AA$16:$AE$16)/5,IF(AND($M$1=2009,'Calculation sheet'!$AQ474="1999-2012"),'Result 2005-2012'!J474*SUM($AB$16:$AE$16)/4,IF(AND($M$1=2010,'Calculation sheet'!$AQ474="1999-2012"),'Result 2005-2012'!J474*SUM($AC$16:$AE$16)/3,IF(AND($M$1=2011,'Calculation sheet'!$AQ474="1999-2012"),'Result 2005-2012'!J474*SUM($AD$16:$AE$16)/2,IF(AND($M$1=2012,'Calculation sheet'!$AQ474="1999-2012"),'Result 2005-2012'!J474*$AE$16,""))))))))))))))))</f>
        <v/>
      </c>
      <c r="K474" s="12" t="str">
        <f>IF('Result 2005-2012'!$R474="","",IF($M$1=2005,'Result 2005-2012'!K474,IF(AND($M$1=2006,'Calculation sheet'!$AQ474="2005-2012"),'Result 2005-2012'!K474*SUM($Y$8:$AE$8)/7,IF(AND($M$1=2007,'Calculation sheet'!$AQ474="2005-2012"),'Result 2005-2012'!K474*SUM($Z$8:$AE$8)/6,IF(AND($M$1=2008,'Calculation sheet'!$AQ474="2005-2012"),'Result 2005-2012'!K474*SUM($AA$8:$AE$8)/5,IF(AND($M$1=2009,'Calculation sheet'!$AQ474="2005-2012"),'Result 2005-2012'!K474*SUM($AB$8:$AE$8)/4,IF(AND($M$1=2010,'Calculation sheet'!$AQ474="2005-2012"),'Result 2005-2012'!K474*SUM($AC$8:$AE$8)/3,IF(AND($M$1=2011,'Calculation sheet'!$AQ474="2005-2012"),'Result 2005-2012'!K474*SUM($AD$8:$AE$8)/2,IF(AND($M$1=2012,'Calculation sheet'!$AQ474="2005-2012"),'Result 2005-2012'!K474*$AE$8,IF(AND($M$1=2006,'Calculation sheet'!$AQ474="1999-2012"),'Result 2005-2012'!K474*SUM($Y$17:$AE$17)/7,IF(AND($M$1=2007,'Calculation sheet'!$AQ474="1999-2012"),'Result 2005-2012'!K474*SUM($Z$17:$AE$17)/6,IF(AND($M$1=2008,'Calculation sheet'!$AQ474="1999-2012"),'Result 2005-2012'!K474*SUM($AA$17:$AE$17)/5,IF(AND($M$1=2009,'Calculation sheet'!$AQ474="1999-2012"),'Result 2005-2012'!K474*SUM($AB$17:$AE$17)/4,IF(AND($M$1=2010,'Calculation sheet'!$AQ474="1999-2012"),'Result 2005-2012'!K474*SUM($AC$17:$AE$17)/3,IF(AND($M$1=2011,'Calculation sheet'!$AQ474="1999-2012"),'Result 2005-2012'!K474*SUM($AD$17:$AE$17)/2,IF(AND($M$1=2012,'Calculation sheet'!$AQ474="1999-2012"),'Result 2005-2012'!K474*$AE$17,""))))))))))))))))</f>
        <v/>
      </c>
      <c r="L474" s="12" t="str">
        <f>IF('Result 2005-2012'!$R474="","",IF($M$1=2005,'Result 2005-2012'!L474,IF(AND($M$1=2006,'Calculation sheet'!$AQ474="2005-2012"),'Result 2005-2012'!L474*SUM($Y$9:$AE$9)/7,IF(AND($M$1=2007,'Calculation sheet'!$AQ474="2005-2012"),'Result 2005-2012'!L474*SUM($Z$9:$AE$9)/6,IF(AND($M$1=2008,'Calculation sheet'!$AQ474="2005-2012"),'Result 2005-2012'!L474*SUM($AA$9:$AE$9)/5,IF(AND($M$1=2009,'Calculation sheet'!$AQ474="2005-2012"),'Result 2005-2012'!L474*SUM($AB$9:$AE$9)/4,IF(AND($M$1=2010,'Calculation sheet'!$AQ474="2005-2012"),'Result 2005-2012'!L474*SUM($AC$9:$AE$9)/3,IF(AND($M$1=2011,'Calculation sheet'!$AQ474="2005-2012"),'Result 2005-2012'!L474*SUM($AD$9:$AE$9)/2,IF(AND($M$1=2012,'Calculation sheet'!$AQ474="2005-2012"),'Result 2005-2012'!L474*$AE$9,IF(AND($M$1=2006,'Calculation sheet'!$AQ474="1999-2012"),'Result 2005-2012'!L474*SUM($Y$18:$AE$18)/7,IF(AND($M$1=2007,'Calculation sheet'!$AQ474="1999-2012"),'Result 2005-2012'!L474*SUM($Z$18:$AE$18)/6,IF(AND($M$1=2008,'Calculation sheet'!$AQ474="1999-2012"),'Result 2005-2012'!L474*SUM($AA$18:$AE$18)/5,IF(AND($M$1=2009,'Calculation sheet'!$AQ474="1999-2012"),'Result 2005-2012'!L474*SUM($AB$18:$AE$18)/4,IF(AND($M$1=2010,'Calculation sheet'!$AQ474="1999-2012"),'Result 2005-2012'!L474*SUM($AC$18:$AE$18)/3,IF(AND($M$1=2011,'Calculation sheet'!$AQ474="1999-2012"),'Result 2005-2012'!L474*SUM($AD$18:$AE$18)/2,IF(AND($M$1=2012,'Calculation sheet'!$AQ474="1999-2012"),'Result 2005-2012'!L474*$AE$18,""))))))))))))))))</f>
        <v/>
      </c>
      <c r="M474" s="12" t="str">
        <f t="shared" si="23"/>
        <v/>
      </c>
      <c r="N474" s="12" t="str">
        <f>IF('Result 2005-2012'!$R474="","",IF($M$1=2005,'Result 2005-2012'!N474,IF(AND($M$1=2006,'Calculation sheet'!$AQ474="2005-2012"),'Result 2005-2012'!N474*SUM($Y$10:$AE$10)/7,IF(AND($M$1=2007,'Calculation sheet'!$AQ474="2005-2012"),'Result 2005-2012'!N474*SUM($Z$10:$AE$10)/6,IF(AND($M$1=2008,'Calculation sheet'!$AQ474="2005-2012"),'Result 2005-2012'!N474*SUM($AA$10:$AE$10)/5,IF(AND($M$1=2009,'Calculation sheet'!$AQ474="2005-2012"),'Result 2005-2012'!N474*SUM($AB$10:$AE$10)/4,IF(AND($M$1=2010,'Calculation sheet'!$AQ474="2005-2012"),'Result 2005-2012'!N474*SUM($AC$10:$AE$10)/3,IF(AND($M$1=2011,'Calculation sheet'!$AQ474="2005-2012"),'Result 2005-2012'!N474*SUM($AD$10:$AE$10)/2,IF(AND($M$1=2012,'Calculation sheet'!$AQ474="2005-2012"),'Result 2005-2012'!N474*$AE$10,IF(AND($M$1=2006,'Calculation sheet'!$AQ474="1999-2012"),'Result 2005-2012'!N474*SUM($Y$16:$AE$16)/7,IF(AND($M$1=2007,'Calculation sheet'!$AQ474="1999-2012"),'Result 2005-2012'!N474*SUM($Z$16:$AE$16)/6,IF(AND($M$1=2008,'Calculation sheet'!$AQ474="1999-2012"),'Result 2005-2012'!N474*SUM($AA$16:$AE$16)/5,IF(AND($M$1=2009,'Calculation sheet'!$AQ474="1999-2012"),'Result 2005-2012'!N474*SUM($AB$16:$AE$16)/4,IF(AND($M$1=2010,'Calculation sheet'!$AQ474="1999-2012"),'Result 2005-2012'!N474*SUM($AC$16:$AE$16)/3,IF(AND($M$1=2011,'Calculation sheet'!$AQ474="1999-2012"),'Result 2005-2012'!N474*SUM($AD$16:$AE$16)/2,IF(AND($M$1=2012,'Calculation sheet'!$AQ474="1999-2012"),'Result 2005-2012'!N474*$AE$16,""))))))))))))))))</f>
        <v/>
      </c>
      <c r="O474" s="12" t="str">
        <f>IF('Result 2005-2012'!$R474="","",IF($M$1=2005,'Result 2005-2012'!O474,IF(AND($M$1=2006,'Calculation sheet'!$AQ474="2005-2012"),'Result 2005-2012'!O474*SUM($Y$10:$AE$10)/7,IF(AND($M$1=2007,'Calculation sheet'!$AQ474="2005-2012"),'Result 2005-2012'!O474*SUM($Z$10:$AE$10)/6,IF(AND($M$1=2008,'Calculation sheet'!$AQ474="2005-2012"),'Result 2005-2012'!O474*SUM($AA$10:$AE$10)/5,IF(AND($M$1=2009,'Calculation sheet'!$AQ474="2005-2012"),'Result 2005-2012'!O474*SUM($AB$10:$AE$10)/4,IF(AND($M$1=2010,'Calculation sheet'!$AQ474="2005-2012"),'Result 2005-2012'!O474*SUM($AC$10:$AE$10)/3,IF(AND($M$1=2011,'Calculation sheet'!$AQ474="2005-2012"),'Result 2005-2012'!O474*SUM($AD$10:$AE$10)/2,IF(AND($M$1=2012,'Calculation sheet'!$AQ474="2005-2012"),'Result 2005-2012'!O474*$AE$10,IF(AND($M$1=2006,'Calculation sheet'!$AQ474="1999-2012"),'Result 2005-2012'!O474*SUM($Y$16:$AE$16)/7,IF(AND($M$1=2007,'Calculation sheet'!$AQ474="1999-2012"),'Result 2005-2012'!O474*SUM($Z$16:$AE$16)/6,IF(AND($M$1=2008,'Calculation sheet'!$AQ474="1999-2012"),'Result 2005-2012'!O474*SUM($AA$16:$AE$16)/5,IF(AND($M$1=2009,'Calculation sheet'!$AQ474="1999-2012"),'Result 2005-2012'!O474*SUM($AB$16:$AE$16)/4,IF(AND($M$1=2010,'Calculation sheet'!$AQ474="1999-2012"),'Result 2005-2012'!O474*SUM($AC$16:$AE$16)/3,IF(AND($M$1=2011,'Calculation sheet'!$AQ474="1999-2012"),'Result 2005-2012'!O474*SUM($AD$16:$AE$16)/2,IF(AND($M$1=2012,'Calculation sheet'!$AQ474="1999-2012"),'Result 2005-2012'!O474*$AE$16,""))))))))))))))))</f>
        <v/>
      </c>
      <c r="P474" s="12" t="str">
        <f>IF('Result 2005-2012'!$R474="","",IF($M$1=2005,'Result 2005-2012'!P474,IF(AND($M$1=2006,'Calculation sheet'!$AQ474="2005-2012"),'Result 2005-2012'!P474*SUM($Y$11:$AE$11)/7,IF(AND($M$1=2007,'Calculation sheet'!$AQ474="2005-2012"),'Result 2005-2012'!P474*SUM($Z$11:$AE$11)/6,IF(AND($M$1=2008,'Calculation sheet'!$AQ474="2005-2012"),'Result 2005-2012'!P474*SUM($AA$11:$AE$11)/5,IF(AND($M$1=2009,'Calculation sheet'!$AQ474="2005-2012"),'Result 2005-2012'!P474*SUM($AB$11:$AE$11)/4,IF(AND($M$1=2010,'Calculation sheet'!$AQ474="2005-2012"),'Result 2005-2012'!P474*SUM($AC$11:$AE$11)/3,IF(AND($M$1=2011,'Calculation sheet'!$AQ474="2005-2012"),'Result 2005-2012'!P474*SUM($AD$11:$AE$11)/2,IF(AND($M$1=2012,'Calculation sheet'!$AQ474="2005-2012"),'Result 2005-2012'!P474*$AE$11,IF(AND($M$1=2006,'Calculation sheet'!$AQ474="1999-2012"),'Result 2005-2012'!P474*SUM($Y$16:$AE$16)/7,IF(AND($M$1=2007,'Calculation sheet'!$AQ474="1999-2012"),'Result 2005-2012'!P474*SUM($Z$16:$AE$16)/6,IF(AND($M$1=2008,'Calculation sheet'!$AQ474="1999-2012"),'Result 2005-2012'!P474*SUM($AA$16:$AE$16)/5,IF(AND($M$1=2009,'Calculation sheet'!$AQ474="1999-2012"),'Result 2005-2012'!P474*SUM($AB$16:$AE$16)/4,IF(AND($M$1=2010,'Calculation sheet'!$AQ474="1999-2012"),'Result 2005-2012'!P474*SUM($AC$16:$AE$16)/3,IF(AND($M$1=2011,'Calculation sheet'!$AQ474="1999-2012"),'Result 2005-2012'!P474*SUM($AD$16:$AE$16)/2,IF(AND($M$1=2012,'Calculation sheet'!$AQ474="1999-2012"),'Result 2005-2012'!P474*$AE$16,""))))))))))))))))</f>
        <v/>
      </c>
      <c r="Q474" s="12" t="str">
        <f t="shared" si="24"/>
        <v/>
      </c>
      <c r="R474" s="14" t="str">
        <f t="shared" si="25"/>
        <v/>
      </c>
    </row>
    <row r="475" spans="1:18" x14ac:dyDescent="0.3">
      <c r="A475" s="4" t="str">
        <f>IF('Input data'!A490="","",'Input data'!A490)</f>
        <v/>
      </c>
      <c r="B475" s="4" t="str">
        <f>IF('Input data'!B490="","",'Input data'!B490)</f>
        <v/>
      </c>
      <c r="C475" s="4" t="str">
        <f>IF('Input data'!C490="","",'Input data'!C490)</f>
        <v/>
      </c>
      <c r="D475" s="4" t="str">
        <f>IF('Input data'!D490="","",'Input data'!D490)</f>
        <v/>
      </c>
      <c r="E475" s="4" t="str">
        <f>IF('Input data'!E490="","",'Input data'!E490)</f>
        <v/>
      </c>
      <c r="F475" s="4" t="str">
        <f>IF('Input data'!F490="","",'Input data'!F490)</f>
        <v/>
      </c>
      <c r="G475" s="4">
        <f>IF('Input data'!G490="","",'Input data'!G490)</f>
        <v>0</v>
      </c>
      <c r="H475" s="4" t="str">
        <f>IF('Input data'!H490&gt;0.5,'Input data'!H490,"")</f>
        <v/>
      </c>
      <c r="I475" s="4" t="str">
        <f>IF('Input data'!I490="","",'Input data'!I490)</f>
        <v/>
      </c>
      <c r="J475" s="12" t="str">
        <f>IF('Result 2005-2012'!$R475="","",IF($M$1=2005,'Result 2005-2012'!J475,IF(AND($M$1=2006,'Calculation sheet'!$AQ475="2005-2012"),'Result 2005-2012'!J475*SUM($Y$7:$AE$7)/7,IF(AND($M$1=2007,'Calculation sheet'!$AQ475="2005-2012"),'Result 2005-2012'!J475*SUM($Z$7:$AE$7)/6,IF(AND($M$1=2008,'Calculation sheet'!$AQ475="2005-2012"),'Result 2005-2012'!J475*SUM($AA$7:$AE$7)/5,IF(AND($M$1=2009,'Calculation sheet'!$AQ475="2005-2012"),'Result 2005-2012'!J475*SUM($AB$7:$AE$7)/4,IF(AND($M$1=2010,'Calculation sheet'!$AQ475="2005-2012"),'Result 2005-2012'!J475*SUM($AC$7:$AE$7)/3,IF(AND($M$1=2011,'Calculation sheet'!$AQ475="2005-2012"),'Result 2005-2012'!J475*SUM($AD$7:$AE$7)/2,IF(AND($M$1=2012,'Calculation sheet'!$AQ475="2005-2012"),'Result 2005-2012'!J475*$AE$7,IF(AND($M$1=2006,'Calculation sheet'!$AQ475="1999-2012"),'Result 2005-2012'!J475*SUM($Y$16:$AE$16)/7,IF(AND($M$1=2007,'Calculation sheet'!$AQ475="1999-2012"),'Result 2005-2012'!J475*SUM($Z$16:$AE$16)/6,IF(AND($M$1=2008,'Calculation sheet'!$AQ475="1999-2012"),'Result 2005-2012'!J475*SUM($AA$16:$AE$16)/5,IF(AND($M$1=2009,'Calculation sheet'!$AQ475="1999-2012"),'Result 2005-2012'!J475*SUM($AB$16:$AE$16)/4,IF(AND($M$1=2010,'Calculation sheet'!$AQ475="1999-2012"),'Result 2005-2012'!J475*SUM($AC$16:$AE$16)/3,IF(AND($M$1=2011,'Calculation sheet'!$AQ475="1999-2012"),'Result 2005-2012'!J475*SUM($AD$16:$AE$16)/2,IF(AND($M$1=2012,'Calculation sheet'!$AQ475="1999-2012"),'Result 2005-2012'!J475*$AE$16,""))))))))))))))))</f>
        <v/>
      </c>
      <c r="K475" s="12" t="str">
        <f>IF('Result 2005-2012'!$R475="","",IF($M$1=2005,'Result 2005-2012'!K475,IF(AND($M$1=2006,'Calculation sheet'!$AQ475="2005-2012"),'Result 2005-2012'!K475*SUM($Y$8:$AE$8)/7,IF(AND($M$1=2007,'Calculation sheet'!$AQ475="2005-2012"),'Result 2005-2012'!K475*SUM($Z$8:$AE$8)/6,IF(AND($M$1=2008,'Calculation sheet'!$AQ475="2005-2012"),'Result 2005-2012'!K475*SUM($AA$8:$AE$8)/5,IF(AND($M$1=2009,'Calculation sheet'!$AQ475="2005-2012"),'Result 2005-2012'!K475*SUM($AB$8:$AE$8)/4,IF(AND($M$1=2010,'Calculation sheet'!$AQ475="2005-2012"),'Result 2005-2012'!K475*SUM($AC$8:$AE$8)/3,IF(AND($M$1=2011,'Calculation sheet'!$AQ475="2005-2012"),'Result 2005-2012'!K475*SUM($AD$8:$AE$8)/2,IF(AND($M$1=2012,'Calculation sheet'!$AQ475="2005-2012"),'Result 2005-2012'!K475*$AE$8,IF(AND($M$1=2006,'Calculation sheet'!$AQ475="1999-2012"),'Result 2005-2012'!K475*SUM($Y$17:$AE$17)/7,IF(AND($M$1=2007,'Calculation sheet'!$AQ475="1999-2012"),'Result 2005-2012'!K475*SUM($Z$17:$AE$17)/6,IF(AND($M$1=2008,'Calculation sheet'!$AQ475="1999-2012"),'Result 2005-2012'!K475*SUM($AA$17:$AE$17)/5,IF(AND($M$1=2009,'Calculation sheet'!$AQ475="1999-2012"),'Result 2005-2012'!K475*SUM($AB$17:$AE$17)/4,IF(AND($M$1=2010,'Calculation sheet'!$AQ475="1999-2012"),'Result 2005-2012'!K475*SUM($AC$17:$AE$17)/3,IF(AND($M$1=2011,'Calculation sheet'!$AQ475="1999-2012"),'Result 2005-2012'!K475*SUM($AD$17:$AE$17)/2,IF(AND($M$1=2012,'Calculation sheet'!$AQ475="1999-2012"),'Result 2005-2012'!K475*$AE$17,""))))))))))))))))</f>
        <v/>
      </c>
      <c r="L475" s="12" t="str">
        <f>IF('Result 2005-2012'!$R475="","",IF($M$1=2005,'Result 2005-2012'!L475,IF(AND($M$1=2006,'Calculation sheet'!$AQ475="2005-2012"),'Result 2005-2012'!L475*SUM($Y$9:$AE$9)/7,IF(AND($M$1=2007,'Calculation sheet'!$AQ475="2005-2012"),'Result 2005-2012'!L475*SUM($Z$9:$AE$9)/6,IF(AND($M$1=2008,'Calculation sheet'!$AQ475="2005-2012"),'Result 2005-2012'!L475*SUM($AA$9:$AE$9)/5,IF(AND($M$1=2009,'Calculation sheet'!$AQ475="2005-2012"),'Result 2005-2012'!L475*SUM($AB$9:$AE$9)/4,IF(AND($M$1=2010,'Calculation sheet'!$AQ475="2005-2012"),'Result 2005-2012'!L475*SUM($AC$9:$AE$9)/3,IF(AND($M$1=2011,'Calculation sheet'!$AQ475="2005-2012"),'Result 2005-2012'!L475*SUM($AD$9:$AE$9)/2,IF(AND($M$1=2012,'Calculation sheet'!$AQ475="2005-2012"),'Result 2005-2012'!L475*$AE$9,IF(AND($M$1=2006,'Calculation sheet'!$AQ475="1999-2012"),'Result 2005-2012'!L475*SUM($Y$18:$AE$18)/7,IF(AND($M$1=2007,'Calculation sheet'!$AQ475="1999-2012"),'Result 2005-2012'!L475*SUM($Z$18:$AE$18)/6,IF(AND($M$1=2008,'Calculation sheet'!$AQ475="1999-2012"),'Result 2005-2012'!L475*SUM($AA$18:$AE$18)/5,IF(AND($M$1=2009,'Calculation sheet'!$AQ475="1999-2012"),'Result 2005-2012'!L475*SUM($AB$18:$AE$18)/4,IF(AND($M$1=2010,'Calculation sheet'!$AQ475="1999-2012"),'Result 2005-2012'!L475*SUM($AC$18:$AE$18)/3,IF(AND($M$1=2011,'Calculation sheet'!$AQ475="1999-2012"),'Result 2005-2012'!L475*SUM($AD$18:$AE$18)/2,IF(AND($M$1=2012,'Calculation sheet'!$AQ475="1999-2012"),'Result 2005-2012'!L475*$AE$18,""))))))))))))))))</f>
        <v/>
      </c>
      <c r="M475" s="12" t="str">
        <f t="shared" si="23"/>
        <v/>
      </c>
      <c r="N475" s="12" t="str">
        <f>IF('Result 2005-2012'!$R475="","",IF($M$1=2005,'Result 2005-2012'!N475,IF(AND($M$1=2006,'Calculation sheet'!$AQ475="2005-2012"),'Result 2005-2012'!N475*SUM($Y$10:$AE$10)/7,IF(AND($M$1=2007,'Calculation sheet'!$AQ475="2005-2012"),'Result 2005-2012'!N475*SUM($Z$10:$AE$10)/6,IF(AND($M$1=2008,'Calculation sheet'!$AQ475="2005-2012"),'Result 2005-2012'!N475*SUM($AA$10:$AE$10)/5,IF(AND($M$1=2009,'Calculation sheet'!$AQ475="2005-2012"),'Result 2005-2012'!N475*SUM($AB$10:$AE$10)/4,IF(AND($M$1=2010,'Calculation sheet'!$AQ475="2005-2012"),'Result 2005-2012'!N475*SUM($AC$10:$AE$10)/3,IF(AND($M$1=2011,'Calculation sheet'!$AQ475="2005-2012"),'Result 2005-2012'!N475*SUM($AD$10:$AE$10)/2,IF(AND($M$1=2012,'Calculation sheet'!$AQ475="2005-2012"),'Result 2005-2012'!N475*$AE$10,IF(AND($M$1=2006,'Calculation sheet'!$AQ475="1999-2012"),'Result 2005-2012'!N475*SUM($Y$16:$AE$16)/7,IF(AND($M$1=2007,'Calculation sheet'!$AQ475="1999-2012"),'Result 2005-2012'!N475*SUM($Z$16:$AE$16)/6,IF(AND($M$1=2008,'Calculation sheet'!$AQ475="1999-2012"),'Result 2005-2012'!N475*SUM($AA$16:$AE$16)/5,IF(AND($M$1=2009,'Calculation sheet'!$AQ475="1999-2012"),'Result 2005-2012'!N475*SUM($AB$16:$AE$16)/4,IF(AND($M$1=2010,'Calculation sheet'!$AQ475="1999-2012"),'Result 2005-2012'!N475*SUM($AC$16:$AE$16)/3,IF(AND($M$1=2011,'Calculation sheet'!$AQ475="1999-2012"),'Result 2005-2012'!N475*SUM($AD$16:$AE$16)/2,IF(AND($M$1=2012,'Calculation sheet'!$AQ475="1999-2012"),'Result 2005-2012'!N475*$AE$16,""))))))))))))))))</f>
        <v/>
      </c>
      <c r="O475" s="12" t="str">
        <f>IF('Result 2005-2012'!$R475="","",IF($M$1=2005,'Result 2005-2012'!O475,IF(AND($M$1=2006,'Calculation sheet'!$AQ475="2005-2012"),'Result 2005-2012'!O475*SUM($Y$10:$AE$10)/7,IF(AND($M$1=2007,'Calculation sheet'!$AQ475="2005-2012"),'Result 2005-2012'!O475*SUM($Z$10:$AE$10)/6,IF(AND($M$1=2008,'Calculation sheet'!$AQ475="2005-2012"),'Result 2005-2012'!O475*SUM($AA$10:$AE$10)/5,IF(AND($M$1=2009,'Calculation sheet'!$AQ475="2005-2012"),'Result 2005-2012'!O475*SUM($AB$10:$AE$10)/4,IF(AND($M$1=2010,'Calculation sheet'!$AQ475="2005-2012"),'Result 2005-2012'!O475*SUM($AC$10:$AE$10)/3,IF(AND($M$1=2011,'Calculation sheet'!$AQ475="2005-2012"),'Result 2005-2012'!O475*SUM($AD$10:$AE$10)/2,IF(AND($M$1=2012,'Calculation sheet'!$AQ475="2005-2012"),'Result 2005-2012'!O475*$AE$10,IF(AND($M$1=2006,'Calculation sheet'!$AQ475="1999-2012"),'Result 2005-2012'!O475*SUM($Y$16:$AE$16)/7,IF(AND($M$1=2007,'Calculation sheet'!$AQ475="1999-2012"),'Result 2005-2012'!O475*SUM($Z$16:$AE$16)/6,IF(AND($M$1=2008,'Calculation sheet'!$AQ475="1999-2012"),'Result 2005-2012'!O475*SUM($AA$16:$AE$16)/5,IF(AND($M$1=2009,'Calculation sheet'!$AQ475="1999-2012"),'Result 2005-2012'!O475*SUM($AB$16:$AE$16)/4,IF(AND($M$1=2010,'Calculation sheet'!$AQ475="1999-2012"),'Result 2005-2012'!O475*SUM($AC$16:$AE$16)/3,IF(AND($M$1=2011,'Calculation sheet'!$AQ475="1999-2012"),'Result 2005-2012'!O475*SUM($AD$16:$AE$16)/2,IF(AND($M$1=2012,'Calculation sheet'!$AQ475="1999-2012"),'Result 2005-2012'!O475*$AE$16,""))))))))))))))))</f>
        <v/>
      </c>
      <c r="P475" s="12" t="str">
        <f>IF('Result 2005-2012'!$R475="","",IF($M$1=2005,'Result 2005-2012'!P475,IF(AND($M$1=2006,'Calculation sheet'!$AQ475="2005-2012"),'Result 2005-2012'!P475*SUM($Y$11:$AE$11)/7,IF(AND($M$1=2007,'Calculation sheet'!$AQ475="2005-2012"),'Result 2005-2012'!P475*SUM($Z$11:$AE$11)/6,IF(AND($M$1=2008,'Calculation sheet'!$AQ475="2005-2012"),'Result 2005-2012'!P475*SUM($AA$11:$AE$11)/5,IF(AND($M$1=2009,'Calculation sheet'!$AQ475="2005-2012"),'Result 2005-2012'!P475*SUM($AB$11:$AE$11)/4,IF(AND($M$1=2010,'Calculation sheet'!$AQ475="2005-2012"),'Result 2005-2012'!P475*SUM($AC$11:$AE$11)/3,IF(AND($M$1=2011,'Calculation sheet'!$AQ475="2005-2012"),'Result 2005-2012'!P475*SUM($AD$11:$AE$11)/2,IF(AND($M$1=2012,'Calculation sheet'!$AQ475="2005-2012"),'Result 2005-2012'!P475*$AE$11,IF(AND($M$1=2006,'Calculation sheet'!$AQ475="1999-2012"),'Result 2005-2012'!P475*SUM($Y$16:$AE$16)/7,IF(AND($M$1=2007,'Calculation sheet'!$AQ475="1999-2012"),'Result 2005-2012'!P475*SUM($Z$16:$AE$16)/6,IF(AND($M$1=2008,'Calculation sheet'!$AQ475="1999-2012"),'Result 2005-2012'!P475*SUM($AA$16:$AE$16)/5,IF(AND($M$1=2009,'Calculation sheet'!$AQ475="1999-2012"),'Result 2005-2012'!P475*SUM($AB$16:$AE$16)/4,IF(AND($M$1=2010,'Calculation sheet'!$AQ475="1999-2012"),'Result 2005-2012'!P475*SUM($AC$16:$AE$16)/3,IF(AND($M$1=2011,'Calculation sheet'!$AQ475="1999-2012"),'Result 2005-2012'!P475*SUM($AD$16:$AE$16)/2,IF(AND($M$1=2012,'Calculation sheet'!$AQ475="1999-2012"),'Result 2005-2012'!P475*$AE$16,""))))))))))))))))</f>
        <v/>
      </c>
      <c r="Q475" s="12" t="str">
        <f t="shared" si="24"/>
        <v/>
      </c>
      <c r="R475" s="14" t="str">
        <f t="shared" si="25"/>
        <v/>
      </c>
    </row>
    <row r="476" spans="1:18" x14ac:dyDescent="0.3">
      <c r="A476" s="4" t="str">
        <f>IF('Input data'!A491="","",'Input data'!A491)</f>
        <v/>
      </c>
      <c r="B476" s="4" t="str">
        <f>IF('Input data'!B491="","",'Input data'!B491)</f>
        <v/>
      </c>
      <c r="C476" s="4" t="str">
        <f>IF('Input data'!C491="","",'Input data'!C491)</f>
        <v/>
      </c>
      <c r="D476" s="4" t="str">
        <f>IF('Input data'!D491="","",'Input data'!D491)</f>
        <v/>
      </c>
      <c r="E476" s="4" t="str">
        <f>IF('Input data'!E491="","",'Input data'!E491)</f>
        <v/>
      </c>
      <c r="F476" s="4" t="str">
        <f>IF('Input data'!F491="","",'Input data'!F491)</f>
        <v/>
      </c>
      <c r="G476" s="4">
        <f>IF('Input data'!G491="","",'Input data'!G491)</f>
        <v>0</v>
      </c>
      <c r="H476" s="4" t="str">
        <f>IF('Input data'!H491&gt;0.5,'Input data'!H491,"")</f>
        <v/>
      </c>
      <c r="I476" s="4" t="str">
        <f>IF('Input data'!I491="","",'Input data'!I491)</f>
        <v/>
      </c>
      <c r="J476" s="12" t="str">
        <f>IF('Result 2005-2012'!$R476="","",IF($M$1=2005,'Result 2005-2012'!J476,IF(AND($M$1=2006,'Calculation sheet'!$AQ476="2005-2012"),'Result 2005-2012'!J476*SUM($Y$7:$AE$7)/7,IF(AND($M$1=2007,'Calculation sheet'!$AQ476="2005-2012"),'Result 2005-2012'!J476*SUM($Z$7:$AE$7)/6,IF(AND($M$1=2008,'Calculation sheet'!$AQ476="2005-2012"),'Result 2005-2012'!J476*SUM($AA$7:$AE$7)/5,IF(AND($M$1=2009,'Calculation sheet'!$AQ476="2005-2012"),'Result 2005-2012'!J476*SUM($AB$7:$AE$7)/4,IF(AND($M$1=2010,'Calculation sheet'!$AQ476="2005-2012"),'Result 2005-2012'!J476*SUM($AC$7:$AE$7)/3,IF(AND($M$1=2011,'Calculation sheet'!$AQ476="2005-2012"),'Result 2005-2012'!J476*SUM($AD$7:$AE$7)/2,IF(AND($M$1=2012,'Calculation sheet'!$AQ476="2005-2012"),'Result 2005-2012'!J476*$AE$7,IF(AND($M$1=2006,'Calculation sheet'!$AQ476="1999-2012"),'Result 2005-2012'!J476*SUM($Y$16:$AE$16)/7,IF(AND($M$1=2007,'Calculation sheet'!$AQ476="1999-2012"),'Result 2005-2012'!J476*SUM($Z$16:$AE$16)/6,IF(AND($M$1=2008,'Calculation sheet'!$AQ476="1999-2012"),'Result 2005-2012'!J476*SUM($AA$16:$AE$16)/5,IF(AND($M$1=2009,'Calculation sheet'!$AQ476="1999-2012"),'Result 2005-2012'!J476*SUM($AB$16:$AE$16)/4,IF(AND($M$1=2010,'Calculation sheet'!$AQ476="1999-2012"),'Result 2005-2012'!J476*SUM($AC$16:$AE$16)/3,IF(AND($M$1=2011,'Calculation sheet'!$AQ476="1999-2012"),'Result 2005-2012'!J476*SUM($AD$16:$AE$16)/2,IF(AND($M$1=2012,'Calculation sheet'!$AQ476="1999-2012"),'Result 2005-2012'!J476*$AE$16,""))))))))))))))))</f>
        <v/>
      </c>
      <c r="K476" s="12" t="str">
        <f>IF('Result 2005-2012'!$R476="","",IF($M$1=2005,'Result 2005-2012'!K476,IF(AND($M$1=2006,'Calculation sheet'!$AQ476="2005-2012"),'Result 2005-2012'!K476*SUM($Y$8:$AE$8)/7,IF(AND($M$1=2007,'Calculation sheet'!$AQ476="2005-2012"),'Result 2005-2012'!K476*SUM($Z$8:$AE$8)/6,IF(AND($M$1=2008,'Calculation sheet'!$AQ476="2005-2012"),'Result 2005-2012'!K476*SUM($AA$8:$AE$8)/5,IF(AND($M$1=2009,'Calculation sheet'!$AQ476="2005-2012"),'Result 2005-2012'!K476*SUM($AB$8:$AE$8)/4,IF(AND($M$1=2010,'Calculation sheet'!$AQ476="2005-2012"),'Result 2005-2012'!K476*SUM($AC$8:$AE$8)/3,IF(AND($M$1=2011,'Calculation sheet'!$AQ476="2005-2012"),'Result 2005-2012'!K476*SUM($AD$8:$AE$8)/2,IF(AND($M$1=2012,'Calculation sheet'!$AQ476="2005-2012"),'Result 2005-2012'!K476*$AE$8,IF(AND($M$1=2006,'Calculation sheet'!$AQ476="1999-2012"),'Result 2005-2012'!K476*SUM($Y$17:$AE$17)/7,IF(AND($M$1=2007,'Calculation sheet'!$AQ476="1999-2012"),'Result 2005-2012'!K476*SUM($Z$17:$AE$17)/6,IF(AND($M$1=2008,'Calculation sheet'!$AQ476="1999-2012"),'Result 2005-2012'!K476*SUM($AA$17:$AE$17)/5,IF(AND($M$1=2009,'Calculation sheet'!$AQ476="1999-2012"),'Result 2005-2012'!K476*SUM($AB$17:$AE$17)/4,IF(AND($M$1=2010,'Calculation sheet'!$AQ476="1999-2012"),'Result 2005-2012'!K476*SUM($AC$17:$AE$17)/3,IF(AND($M$1=2011,'Calculation sheet'!$AQ476="1999-2012"),'Result 2005-2012'!K476*SUM($AD$17:$AE$17)/2,IF(AND($M$1=2012,'Calculation sheet'!$AQ476="1999-2012"),'Result 2005-2012'!K476*$AE$17,""))))))))))))))))</f>
        <v/>
      </c>
      <c r="L476" s="12" t="str">
        <f>IF('Result 2005-2012'!$R476="","",IF($M$1=2005,'Result 2005-2012'!L476,IF(AND($M$1=2006,'Calculation sheet'!$AQ476="2005-2012"),'Result 2005-2012'!L476*SUM($Y$9:$AE$9)/7,IF(AND($M$1=2007,'Calculation sheet'!$AQ476="2005-2012"),'Result 2005-2012'!L476*SUM($Z$9:$AE$9)/6,IF(AND($M$1=2008,'Calculation sheet'!$AQ476="2005-2012"),'Result 2005-2012'!L476*SUM($AA$9:$AE$9)/5,IF(AND($M$1=2009,'Calculation sheet'!$AQ476="2005-2012"),'Result 2005-2012'!L476*SUM($AB$9:$AE$9)/4,IF(AND($M$1=2010,'Calculation sheet'!$AQ476="2005-2012"),'Result 2005-2012'!L476*SUM($AC$9:$AE$9)/3,IF(AND($M$1=2011,'Calculation sheet'!$AQ476="2005-2012"),'Result 2005-2012'!L476*SUM($AD$9:$AE$9)/2,IF(AND($M$1=2012,'Calculation sheet'!$AQ476="2005-2012"),'Result 2005-2012'!L476*$AE$9,IF(AND($M$1=2006,'Calculation sheet'!$AQ476="1999-2012"),'Result 2005-2012'!L476*SUM($Y$18:$AE$18)/7,IF(AND($M$1=2007,'Calculation sheet'!$AQ476="1999-2012"),'Result 2005-2012'!L476*SUM($Z$18:$AE$18)/6,IF(AND($M$1=2008,'Calculation sheet'!$AQ476="1999-2012"),'Result 2005-2012'!L476*SUM($AA$18:$AE$18)/5,IF(AND($M$1=2009,'Calculation sheet'!$AQ476="1999-2012"),'Result 2005-2012'!L476*SUM($AB$18:$AE$18)/4,IF(AND($M$1=2010,'Calculation sheet'!$AQ476="1999-2012"),'Result 2005-2012'!L476*SUM($AC$18:$AE$18)/3,IF(AND($M$1=2011,'Calculation sheet'!$AQ476="1999-2012"),'Result 2005-2012'!L476*SUM($AD$18:$AE$18)/2,IF(AND($M$1=2012,'Calculation sheet'!$AQ476="1999-2012"),'Result 2005-2012'!L476*$AE$18,""))))))))))))))))</f>
        <v/>
      </c>
      <c r="M476" s="12" t="str">
        <f t="shared" si="23"/>
        <v/>
      </c>
      <c r="N476" s="12" t="str">
        <f>IF('Result 2005-2012'!$R476="","",IF($M$1=2005,'Result 2005-2012'!N476,IF(AND($M$1=2006,'Calculation sheet'!$AQ476="2005-2012"),'Result 2005-2012'!N476*SUM($Y$10:$AE$10)/7,IF(AND($M$1=2007,'Calculation sheet'!$AQ476="2005-2012"),'Result 2005-2012'!N476*SUM($Z$10:$AE$10)/6,IF(AND($M$1=2008,'Calculation sheet'!$AQ476="2005-2012"),'Result 2005-2012'!N476*SUM($AA$10:$AE$10)/5,IF(AND($M$1=2009,'Calculation sheet'!$AQ476="2005-2012"),'Result 2005-2012'!N476*SUM($AB$10:$AE$10)/4,IF(AND($M$1=2010,'Calculation sheet'!$AQ476="2005-2012"),'Result 2005-2012'!N476*SUM($AC$10:$AE$10)/3,IF(AND($M$1=2011,'Calculation sheet'!$AQ476="2005-2012"),'Result 2005-2012'!N476*SUM($AD$10:$AE$10)/2,IF(AND($M$1=2012,'Calculation sheet'!$AQ476="2005-2012"),'Result 2005-2012'!N476*$AE$10,IF(AND($M$1=2006,'Calculation sheet'!$AQ476="1999-2012"),'Result 2005-2012'!N476*SUM($Y$16:$AE$16)/7,IF(AND($M$1=2007,'Calculation sheet'!$AQ476="1999-2012"),'Result 2005-2012'!N476*SUM($Z$16:$AE$16)/6,IF(AND($M$1=2008,'Calculation sheet'!$AQ476="1999-2012"),'Result 2005-2012'!N476*SUM($AA$16:$AE$16)/5,IF(AND($M$1=2009,'Calculation sheet'!$AQ476="1999-2012"),'Result 2005-2012'!N476*SUM($AB$16:$AE$16)/4,IF(AND($M$1=2010,'Calculation sheet'!$AQ476="1999-2012"),'Result 2005-2012'!N476*SUM($AC$16:$AE$16)/3,IF(AND($M$1=2011,'Calculation sheet'!$AQ476="1999-2012"),'Result 2005-2012'!N476*SUM($AD$16:$AE$16)/2,IF(AND($M$1=2012,'Calculation sheet'!$AQ476="1999-2012"),'Result 2005-2012'!N476*$AE$16,""))))))))))))))))</f>
        <v/>
      </c>
      <c r="O476" s="12" t="str">
        <f>IF('Result 2005-2012'!$R476="","",IF($M$1=2005,'Result 2005-2012'!O476,IF(AND($M$1=2006,'Calculation sheet'!$AQ476="2005-2012"),'Result 2005-2012'!O476*SUM($Y$10:$AE$10)/7,IF(AND($M$1=2007,'Calculation sheet'!$AQ476="2005-2012"),'Result 2005-2012'!O476*SUM($Z$10:$AE$10)/6,IF(AND($M$1=2008,'Calculation sheet'!$AQ476="2005-2012"),'Result 2005-2012'!O476*SUM($AA$10:$AE$10)/5,IF(AND($M$1=2009,'Calculation sheet'!$AQ476="2005-2012"),'Result 2005-2012'!O476*SUM($AB$10:$AE$10)/4,IF(AND($M$1=2010,'Calculation sheet'!$AQ476="2005-2012"),'Result 2005-2012'!O476*SUM($AC$10:$AE$10)/3,IF(AND($M$1=2011,'Calculation sheet'!$AQ476="2005-2012"),'Result 2005-2012'!O476*SUM($AD$10:$AE$10)/2,IF(AND($M$1=2012,'Calculation sheet'!$AQ476="2005-2012"),'Result 2005-2012'!O476*$AE$10,IF(AND($M$1=2006,'Calculation sheet'!$AQ476="1999-2012"),'Result 2005-2012'!O476*SUM($Y$16:$AE$16)/7,IF(AND($M$1=2007,'Calculation sheet'!$AQ476="1999-2012"),'Result 2005-2012'!O476*SUM($Z$16:$AE$16)/6,IF(AND($M$1=2008,'Calculation sheet'!$AQ476="1999-2012"),'Result 2005-2012'!O476*SUM($AA$16:$AE$16)/5,IF(AND($M$1=2009,'Calculation sheet'!$AQ476="1999-2012"),'Result 2005-2012'!O476*SUM($AB$16:$AE$16)/4,IF(AND($M$1=2010,'Calculation sheet'!$AQ476="1999-2012"),'Result 2005-2012'!O476*SUM($AC$16:$AE$16)/3,IF(AND($M$1=2011,'Calculation sheet'!$AQ476="1999-2012"),'Result 2005-2012'!O476*SUM($AD$16:$AE$16)/2,IF(AND($M$1=2012,'Calculation sheet'!$AQ476="1999-2012"),'Result 2005-2012'!O476*$AE$16,""))))))))))))))))</f>
        <v/>
      </c>
      <c r="P476" s="12" t="str">
        <f>IF('Result 2005-2012'!$R476="","",IF($M$1=2005,'Result 2005-2012'!P476,IF(AND($M$1=2006,'Calculation sheet'!$AQ476="2005-2012"),'Result 2005-2012'!P476*SUM($Y$11:$AE$11)/7,IF(AND($M$1=2007,'Calculation sheet'!$AQ476="2005-2012"),'Result 2005-2012'!P476*SUM($Z$11:$AE$11)/6,IF(AND($M$1=2008,'Calculation sheet'!$AQ476="2005-2012"),'Result 2005-2012'!P476*SUM($AA$11:$AE$11)/5,IF(AND($M$1=2009,'Calculation sheet'!$AQ476="2005-2012"),'Result 2005-2012'!P476*SUM($AB$11:$AE$11)/4,IF(AND($M$1=2010,'Calculation sheet'!$AQ476="2005-2012"),'Result 2005-2012'!P476*SUM($AC$11:$AE$11)/3,IF(AND($M$1=2011,'Calculation sheet'!$AQ476="2005-2012"),'Result 2005-2012'!P476*SUM($AD$11:$AE$11)/2,IF(AND($M$1=2012,'Calculation sheet'!$AQ476="2005-2012"),'Result 2005-2012'!P476*$AE$11,IF(AND($M$1=2006,'Calculation sheet'!$AQ476="1999-2012"),'Result 2005-2012'!P476*SUM($Y$16:$AE$16)/7,IF(AND($M$1=2007,'Calculation sheet'!$AQ476="1999-2012"),'Result 2005-2012'!P476*SUM($Z$16:$AE$16)/6,IF(AND($M$1=2008,'Calculation sheet'!$AQ476="1999-2012"),'Result 2005-2012'!P476*SUM($AA$16:$AE$16)/5,IF(AND($M$1=2009,'Calculation sheet'!$AQ476="1999-2012"),'Result 2005-2012'!P476*SUM($AB$16:$AE$16)/4,IF(AND($M$1=2010,'Calculation sheet'!$AQ476="1999-2012"),'Result 2005-2012'!P476*SUM($AC$16:$AE$16)/3,IF(AND($M$1=2011,'Calculation sheet'!$AQ476="1999-2012"),'Result 2005-2012'!P476*SUM($AD$16:$AE$16)/2,IF(AND($M$1=2012,'Calculation sheet'!$AQ476="1999-2012"),'Result 2005-2012'!P476*$AE$16,""))))))))))))))))</f>
        <v/>
      </c>
      <c r="Q476" s="12" t="str">
        <f t="shared" si="24"/>
        <v/>
      </c>
      <c r="R476" s="14" t="str">
        <f t="shared" si="25"/>
        <v/>
      </c>
    </row>
    <row r="477" spans="1:18" x14ac:dyDescent="0.3">
      <c r="A477" s="4" t="str">
        <f>IF('Input data'!A492="","",'Input data'!A492)</f>
        <v/>
      </c>
      <c r="B477" s="4" t="str">
        <f>IF('Input data'!B492="","",'Input data'!B492)</f>
        <v/>
      </c>
      <c r="C477" s="4" t="str">
        <f>IF('Input data'!C492="","",'Input data'!C492)</f>
        <v/>
      </c>
      <c r="D477" s="4" t="str">
        <f>IF('Input data'!D492="","",'Input data'!D492)</f>
        <v/>
      </c>
      <c r="E477" s="4" t="str">
        <f>IF('Input data'!E492="","",'Input data'!E492)</f>
        <v/>
      </c>
      <c r="F477" s="4" t="str">
        <f>IF('Input data'!F492="","",'Input data'!F492)</f>
        <v/>
      </c>
      <c r="G477" s="4">
        <f>IF('Input data'!G492="","",'Input data'!G492)</f>
        <v>0</v>
      </c>
      <c r="H477" s="4" t="str">
        <f>IF('Input data'!H492&gt;0.5,'Input data'!H492,"")</f>
        <v/>
      </c>
      <c r="I477" s="4" t="str">
        <f>IF('Input data'!I492="","",'Input data'!I492)</f>
        <v/>
      </c>
      <c r="J477" s="12" t="str">
        <f>IF('Result 2005-2012'!$R477="","",IF($M$1=2005,'Result 2005-2012'!J477,IF(AND($M$1=2006,'Calculation sheet'!$AQ477="2005-2012"),'Result 2005-2012'!J477*SUM($Y$7:$AE$7)/7,IF(AND($M$1=2007,'Calculation sheet'!$AQ477="2005-2012"),'Result 2005-2012'!J477*SUM($Z$7:$AE$7)/6,IF(AND($M$1=2008,'Calculation sheet'!$AQ477="2005-2012"),'Result 2005-2012'!J477*SUM($AA$7:$AE$7)/5,IF(AND($M$1=2009,'Calculation sheet'!$AQ477="2005-2012"),'Result 2005-2012'!J477*SUM($AB$7:$AE$7)/4,IF(AND($M$1=2010,'Calculation sheet'!$AQ477="2005-2012"),'Result 2005-2012'!J477*SUM($AC$7:$AE$7)/3,IF(AND($M$1=2011,'Calculation sheet'!$AQ477="2005-2012"),'Result 2005-2012'!J477*SUM($AD$7:$AE$7)/2,IF(AND($M$1=2012,'Calculation sheet'!$AQ477="2005-2012"),'Result 2005-2012'!J477*$AE$7,IF(AND($M$1=2006,'Calculation sheet'!$AQ477="1999-2012"),'Result 2005-2012'!J477*SUM($Y$16:$AE$16)/7,IF(AND($M$1=2007,'Calculation sheet'!$AQ477="1999-2012"),'Result 2005-2012'!J477*SUM($Z$16:$AE$16)/6,IF(AND($M$1=2008,'Calculation sheet'!$AQ477="1999-2012"),'Result 2005-2012'!J477*SUM($AA$16:$AE$16)/5,IF(AND($M$1=2009,'Calculation sheet'!$AQ477="1999-2012"),'Result 2005-2012'!J477*SUM($AB$16:$AE$16)/4,IF(AND($M$1=2010,'Calculation sheet'!$AQ477="1999-2012"),'Result 2005-2012'!J477*SUM($AC$16:$AE$16)/3,IF(AND($M$1=2011,'Calculation sheet'!$AQ477="1999-2012"),'Result 2005-2012'!J477*SUM($AD$16:$AE$16)/2,IF(AND($M$1=2012,'Calculation sheet'!$AQ477="1999-2012"),'Result 2005-2012'!J477*$AE$16,""))))))))))))))))</f>
        <v/>
      </c>
      <c r="K477" s="12" t="str">
        <f>IF('Result 2005-2012'!$R477="","",IF($M$1=2005,'Result 2005-2012'!K477,IF(AND($M$1=2006,'Calculation sheet'!$AQ477="2005-2012"),'Result 2005-2012'!K477*SUM($Y$8:$AE$8)/7,IF(AND($M$1=2007,'Calculation sheet'!$AQ477="2005-2012"),'Result 2005-2012'!K477*SUM($Z$8:$AE$8)/6,IF(AND($M$1=2008,'Calculation sheet'!$AQ477="2005-2012"),'Result 2005-2012'!K477*SUM($AA$8:$AE$8)/5,IF(AND($M$1=2009,'Calculation sheet'!$AQ477="2005-2012"),'Result 2005-2012'!K477*SUM($AB$8:$AE$8)/4,IF(AND($M$1=2010,'Calculation sheet'!$AQ477="2005-2012"),'Result 2005-2012'!K477*SUM($AC$8:$AE$8)/3,IF(AND($M$1=2011,'Calculation sheet'!$AQ477="2005-2012"),'Result 2005-2012'!K477*SUM($AD$8:$AE$8)/2,IF(AND($M$1=2012,'Calculation sheet'!$AQ477="2005-2012"),'Result 2005-2012'!K477*$AE$8,IF(AND($M$1=2006,'Calculation sheet'!$AQ477="1999-2012"),'Result 2005-2012'!K477*SUM($Y$17:$AE$17)/7,IF(AND($M$1=2007,'Calculation sheet'!$AQ477="1999-2012"),'Result 2005-2012'!K477*SUM($Z$17:$AE$17)/6,IF(AND($M$1=2008,'Calculation sheet'!$AQ477="1999-2012"),'Result 2005-2012'!K477*SUM($AA$17:$AE$17)/5,IF(AND($M$1=2009,'Calculation sheet'!$AQ477="1999-2012"),'Result 2005-2012'!K477*SUM($AB$17:$AE$17)/4,IF(AND($M$1=2010,'Calculation sheet'!$AQ477="1999-2012"),'Result 2005-2012'!K477*SUM($AC$17:$AE$17)/3,IF(AND($M$1=2011,'Calculation sheet'!$AQ477="1999-2012"),'Result 2005-2012'!K477*SUM($AD$17:$AE$17)/2,IF(AND($M$1=2012,'Calculation sheet'!$AQ477="1999-2012"),'Result 2005-2012'!K477*$AE$17,""))))))))))))))))</f>
        <v/>
      </c>
      <c r="L477" s="12" t="str">
        <f>IF('Result 2005-2012'!$R477="","",IF($M$1=2005,'Result 2005-2012'!L477,IF(AND($M$1=2006,'Calculation sheet'!$AQ477="2005-2012"),'Result 2005-2012'!L477*SUM($Y$9:$AE$9)/7,IF(AND($M$1=2007,'Calculation sheet'!$AQ477="2005-2012"),'Result 2005-2012'!L477*SUM($Z$9:$AE$9)/6,IF(AND($M$1=2008,'Calculation sheet'!$AQ477="2005-2012"),'Result 2005-2012'!L477*SUM($AA$9:$AE$9)/5,IF(AND($M$1=2009,'Calculation sheet'!$AQ477="2005-2012"),'Result 2005-2012'!L477*SUM($AB$9:$AE$9)/4,IF(AND($M$1=2010,'Calculation sheet'!$AQ477="2005-2012"),'Result 2005-2012'!L477*SUM($AC$9:$AE$9)/3,IF(AND($M$1=2011,'Calculation sheet'!$AQ477="2005-2012"),'Result 2005-2012'!L477*SUM($AD$9:$AE$9)/2,IF(AND($M$1=2012,'Calculation sheet'!$AQ477="2005-2012"),'Result 2005-2012'!L477*$AE$9,IF(AND($M$1=2006,'Calculation sheet'!$AQ477="1999-2012"),'Result 2005-2012'!L477*SUM($Y$18:$AE$18)/7,IF(AND($M$1=2007,'Calculation sheet'!$AQ477="1999-2012"),'Result 2005-2012'!L477*SUM($Z$18:$AE$18)/6,IF(AND($M$1=2008,'Calculation sheet'!$AQ477="1999-2012"),'Result 2005-2012'!L477*SUM($AA$18:$AE$18)/5,IF(AND($M$1=2009,'Calculation sheet'!$AQ477="1999-2012"),'Result 2005-2012'!L477*SUM($AB$18:$AE$18)/4,IF(AND($M$1=2010,'Calculation sheet'!$AQ477="1999-2012"),'Result 2005-2012'!L477*SUM($AC$18:$AE$18)/3,IF(AND($M$1=2011,'Calculation sheet'!$AQ477="1999-2012"),'Result 2005-2012'!L477*SUM($AD$18:$AE$18)/2,IF(AND($M$1=2012,'Calculation sheet'!$AQ477="1999-2012"),'Result 2005-2012'!L477*$AE$18,""))))))))))))))))</f>
        <v/>
      </c>
      <c r="M477" s="12" t="str">
        <f t="shared" si="23"/>
        <v/>
      </c>
      <c r="N477" s="12" t="str">
        <f>IF('Result 2005-2012'!$R477="","",IF($M$1=2005,'Result 2005-2012'!N477,IF(AND($M$1=2006,'Calculation sheet'!$AQ477="2005-2012"),'Result 2005-2012'!N477*SUM($Y$10:$AE$10)/7,IF(AND($M$1=2007,'Calculation sheet'!$AQ477="2005-2012"),'Result 2005-2012'!N477*SUM($Z$10:$AE$10)/6,IF(AND($M$1=2008,'Calculation sheet'!$AQ477="2005-2012"),'Result 2005-2012'!N477*SUM($AA$10:$AE$10)/5,IF(AND($M$1=2009,'Calculation sheet'!$AQ477="2005-2012"),'Result 2005-2012'!N477*SUM($AB$10:$AE$10)/4,IF(AND($M$1=2010,'Calculation sheet'!$AQ477="2005-2012"),'Result 2005-2012'!N477*SUM($AC$10:$AE$10)/3,IF(AND($M$1=2011,'Calculation sheet'!$AQ477="2005-2012"),'Result 2005-2012'!N477*SUM($AD$10:$AE$10)/2,IF(AND($M$1=2012,'Calculation sheet'!$AQ477="2005-2012"),'Result 2005-2012'!N477*$AE$10,IF(AND($M$1=2006,'Calculation sheet'!$AQ477="1999-2012"),'Result 2005-2012'!N477*SUM($Y$16:$AE$16)/7,IF(AND($M$1=2007,'Calculation sheet'!$AQ477="1999-2012"),'Result 2005-2012'!N477*SUM($Z$16:$AE$16)/6,IF(AND($M$1=2008,'Calculation sheet'!$AQ477="1999-2012"),'Result 2005-2012'!N477*SUM($AA$16:$AE$16)/5,IF(AND($M$1=2009,'Calculation sheet'!$AQ477="1999-2012"),'Result 2005-2012'!N477*SUM($AB$16:$AE$16)/4,IF(AND($M$1=2010,'Calculation sheet'!$AQ477="1999-2012"),'Result 2005-2012'!N477*SUM($AC$16:$AE$16)/3,IF(AND($M$1=2011,'Calculation sheet'!$AQ477="1999-2012"),'Result 2005-2012'!N477*SUM($AD$16:$AE$16)/2,IF(AND($M$1=2012,'Calculation sheet'!$AQ477="1999-2012"),'Result 2005-2012'!N477*$AE$16,""))))))))))))))))</f>
        <v/>
      </c>
      <c r="O477" s="12" t="str">
        <f>IF('Result 2005-2012'!$R477="","",IF($M$1=2005,'Result 2005-2012'!O477,IF(AND($M$1=2006,'Calculation sheet'!$AQ477="2005-2012"),'Result 2005-2012'!O477*SUM($Y$10:$AE$10)/7,IF(AND($M$1=2007,'Calculation sheet'!$AQ477="2005-2012"),'Result 2005-2012'!O477*SUM($Z$10:$AE$10)/6,IF(AND($M$1=2008,'Calculation sheet'!$AQ477="2005-2012"),'Result 2005-2012'!O477*SUM($AA$10:$AE$10)/5,IF(AND($M$1=2009,'Calculation sheet'!$AQ477="2005-2012"),'Result 2005-2012'!O477*SUM($AB$10:$AE$10)/4,IF(AND($M$1=2010,'Calculation sheet'!$AQ477="2005-2012"),'Result 2005-2012'!O477*SUM($AC$10:$AE$10)/3,IF(AND($M$1=2011,'Calculation sheet'!$AQ477="2005-2012"),'Result 2005-2012'!O477*SUM($AD$10:$AE$10)/2,IF(AND($M$1=2012,'Calculation sheet'!$AQ477="2005-2012"),'Result 2005-2012'!O477*$AE$10,IF(AND($M$1=2006,'Calculation sheet'!$AQ477="1999-2012"),'Result 2005-2012'!O477*SUM($Y$16:$AE$16)/7,IF(AND($M$1=2007,'Calculation sheet'!$AQ477="1999-2012"),'Result 2005-2012'!O477*SUM($Z$16:$AE$16)/6,IF(AND($M$1=2008,'Calculation sheet'!$AQ477="1999-2012"),'Result 2005-2012'!O477*SUM($AA$16:$AE$16)/5,IF(AND($M$1=2009,'Calculation sheet'!$AQ477="1999-2012"),'Result 2005-2012'!O477*SUM($AB$16:$AE$16)/4,IF(AND($M$1=2010,'Calculation sheet'!$AQ477="1999-2012"),'Result 2005-2012'!O477*SUM($AC$16:$AE$16)/3,IF(AND($M$1=2011,'Calculation sheet'!$AQ477="1999-2012"),'Result 2005-2012'!O477*SUM($AD$16:$AE$16)/2,IF(AND($M$1=2012,'Calculation sheet'!$AQ477="1999-2012"),'Result 2005-2012'!O477*$AE$16,""))))))))))))))))</f>
        <v/>
      </c>
      <c r="P477" s="12" t="str">
        <f>IF('Result 2005-2012'!$R477="","",IF($M$1=2005,'Result 2005-2012'!P477,IF(AND($M$1=2006,'Calculation sheet'!$AQ477="2005-2012"),'Result 2005-2012'!P477*SUM($Y$11:$AE$11)/7,IF(AND($M$1=2007,'Calculation sheet'!$AQ477="2005-2012"),'Result 2005-2012'!P477*SUM($Z$11:$AE$11)/6,IF(AND($M$1=2008,'Calculation sheet'!$AQ477="2005-2012"),'Result 2005-2012'!P477*SUM($AA$11:$AE$11)/5,IF(AND($M$1=2009,'Calculation sheet'!$AQ477="2005-2012"),'Result 2005-2012'!P477*SUM($AB$11:$AE$11)/4,IF(AND($M$1=2010,'Calculation sheet'!$AQ477="2005-2012"),'Result 2005-2012'!P477*SUM($AC$11:$AE$11)/3,IF(AND($M$1=2011,'Calculation sheet'!$AQ477="2005-2012"),'Result 2005-2012'!P477*SUM($AD$11:$AE$11)/2,IF(AND($M$1=2012,'Calculation sheet'!$AQ477="2005-2012"),'Result 2005-2012'!P477*$AE$11,IF(AND($M$1=2006,'Calculation sheet'!$AQ477="1999-2012"),'Result 2005-2012'!P477*SUM($Y$16:$AE$16)/7,IF(AND($M$1=2007,'Calculation sheet'!$AQ477="1999-2012"),'Result 2005-2012'!P477*SUM($Z$16:$AE$16)/6,IF(AND($M$1=2008,'Calculation sheet'!$AQ477="1999-2012"),'Result 2005-2012'!P477*SUM($AA$16:$AE$16)/5,IF(AND($M$1=2009,'Calculation sheet'!$AQ477="1999-2012"),'Result 2005-2012'!P477*SUM($AB$16:$AE$16)/4,IF(AND($M$1=2010,'Calculation sheet'!$AQ477="1999-2012"),'Result 2005-2012'!P477*SUM($AC$16:$AE$16)/3,IF(AND($M$1=2011,'Calculation sheet'!$AQ477="1999-2012"),'Result 2005-2012'!P477*SUM($AD$16:$AE$16)/2,IF(AND($M$1=2012,'Calculation sheet'!$AQ477="1999-2012"),'Result 2005-2012'!P477*$AE$16,""))))))))))))))))</f>
        <v/>
      </c>
      <c r="Q477" s="12" t="str">
        <f t="shared" si="24"/>
        <v/>
      </c>
      <c r="R477" s="14" t="str">
        <f t="shared" si="25"/>
        <v/>
      </c>
    </row>
    <row r="478" spans="1:18" x14ac:dyDescent="0.3">
      <c r="A478" s="4" t="str">
        <f>IF('Input data'!A493="","",'Input data'!A493)</f>
        <v/>
      </c>
      <c r="B478" s="4" t="str">
        <f>IF('Input data'!B493="","",'Input data'!B493)</f>
        <v/>
      </c>
      <c r="C478" s="4" t="str">
        <f>IF('Input data'!C493="","",'Input data'!C493)</f>
        <v/>
      </c>
      <c r="D478" s="4" t="str">
        <f>IF('Input data'!D493="","",'Input data'!D493)</f>
        <v/>
      </c>
      <c r="E478" s="4" t="str">
        <f>IF('Input data'!E493="","",'Input data'!E493)</f>
        <v/>
      </c>
      <c r="F478" s="4" t="str">
        <f>IF('Input data'!F493="","",'Input data'!F493)</f>
        <v/>
      </c>
      <c r="G478" s="4">
        <f>IF('Input data'!G493="","",'Input data'!G493)</f>
        <v>0</v>
      </c>
      <c r="H478" s="4" t="str">
        <f>IF('Input data'!H493&gt;0.5,'Input data'!H493,"")</f>
        <v/>
      </c>
      <c r="I478" s="4" t="str">
        <f>IF('Input data'!I493="","",'Input data'!I493)</f>
        <v/>
      </c>
      <c r="J478" s="12" t="str">
        <f>IF('Result 2005-2012'!$R478="","",IF($M$1=2005,'Result 2005-2012'!J478,IF(AND($M$1=2006,'Calculation sheet'!$AQ478="2005-2012"),'Result 2005-2012'!J478*SUM($Y$7:$AE$7)/7,IF(AND($M$1=2007,'Calculation sheet'!$AQ478="2005-2012"),'Result 2005-2012'!J478*SUM($Z$7:$AE$7)/6,IF(AND($M$1=2008,'Calculation sheet'!$AQ478="2005-2012"),'Result 2005-2012'!J478*SUM($AA$7:$AE$7)/5,IF(AND($M$1=2009,'Calculation sheet'!$AQ478="2005-2012"),'Result 2005-2012'!J478*SUM($AB$7:$AE$7)/4,IF(AND($M$1=2010,'Calculation sheet'!$AQ478="2005-2012"),'Result 2005-2012'!J478*SUM($AC$7:$AE$7)/3,IF(AND($M$1=2011,'Calculation sheet'!$AQ478="2005-2012"),'Result 2005-2012'!J478*SUM($AD$7:$AE$7)/2,IF(AND($M$1=2012,'Calculation sheet'!$AQ478="2005-2012"),'Result 2005-2012'!J478*$AE$7,IF(AND($M$1=2006,'Calculation sheet'!$AQ478="1999-2012"),'Result 2005-2012'!J478*SUM($Y$16:$AE$16)/7,IF(AND($M$1=2007,'Calculation sheet'!$AQ478="1999-2012"),'Result 2005-2012'!J478*SUM($Z$16:$AE$16)/6,IF(AND($M$1=2008,'Calculation sheet'!$AQ478="1999-2012"),'Result 2005-2012'!J478*SUM($AA$16:$AE$16)/5,IF(AND($M$1=2009,'Calculation sheet'!$AQ478="1999-2012"),'Result 2005-2012'!J478*SUM($AB$16:$AE$16)/4,IF(AND($M$1=2010,'Calculation sheet'!$AQ478="1999-2012"),'Result 2005-2012'!J478*SUM($AC$16:$AE$16)/3,IF(AND($M$1=2011,'Calculation sheet'!$AQ478="1999-2012"),'Result 2005-2012'!J478*SUM($AD$16:$AE$16)/2,IF(AND($M$1=2012,'Calculation sheet'!$AQ478="1999-2012"),'Result 2005-2012'!J478*$AE$16,""))))))))))))))))</f>
        <v/>
      </c>
      <c r="K478" s="12" t="str">
        <f>IF('Result 2005-2012'!$R478="","",IF($M$1=2005,'Result 2005-2012'!K478,IF(AND($M$1=2006,'Calculation sheet'!$AQ478="2005-2012"),'Result 2005-2012'!K478*SUM($Y$8:$AE$8)/7,IF(AND($M$1=2007,'Calculation sheet'!$AQ478="2005-2012"),'Result 2005-2012'!K478*SUM($Z$8:$AE$8)/6,IF(AND($M$1=2008,'Calculation sheet'!$AQ478="2005-2012"),'Result 2005-2012'!K478*SUM($AA$8:$AE$8)/5,IF(AND($M$1=2009,'Calculation sheet'!$AQ478="2005-2012"),'Result 2005-2012'!K478*SUM($AB$8:$AE$8)/4,IF(AND($M$1=2010,'Calculation sheet'!$AQ478="2005-2012"),'Result 2005-2012'!K478*SUM($AC$8:$AE$8)/3,IF(AND($M$1=2011,'Calculation sheet'!$AQ478="2005-2012"),'Result 2005-2012'!K478*SUM($AD$8:$AE$8)/2,IF(AND($M$1=2012,'Calculation sheet'!$AQ478="2005-2012"),'Result 2005-2012'!K478*$AE$8,IF(AND($M$1=2006,'Calculation sheet'!$AQ478="1999-2012"),'Result 2005-2012'!K478*SUM($Y$17:$AE$17)/7,IF(AND($M$1=2007,'Calculation sheet'!$AQ478="1999-2012"),'Result 2005-2012'!K478*SUM($Z$17:$AE$17)/6,IF(AND($M$1=2008,'Calculation sheet'!$AQ478="1999-2012"),'Result 2005-2012'!K478*SUM($AA$17:$AE$17)/5,IF(AND($M$1=2009,'Calculation sheet'!$AQ478="1999-2012"),'Result 2005-2012'!K478*SUM($AB$17:$AE$17)/4,IF(AND($M$1=2010,'Calculation sheet'!$AQ478="1999-2012"),'Result 2005-2012'!K478*SUM($AC$17:$AE$17)/3,IF(AND($M$1=2011,'Calculation sheet'!$AQ478="1999-2012"),'Result 2005-2012'!K478*SUM($AD$17:$AE$17)/2,IF(AND($M$1=2012,'Calculation sheet'!$AQ478="1999-2012"),'Result 2005-2012'!K478*$AE$17,""))))))))))))))))</f>
        <v/>
      </c>
      <c r="L478" s="12" t="str">
        <f>IF('Result 2005-2012'!$R478="","",IF($M$1=2005,'Result 2005-2012'!L478,IF(AND($M$1=2006,'Calculation sheet'!$AQ478="2005-2012"),'Result 2005-2012'!L478*SUM($Y$9:$AE$9)/7,IF(AND($M$1=2007,'Calculation sheet'!$AQ478="2005-2012"),'Result 2005-2012'!L478*SUM($Z$9:$AE$9)/6,IF(AND($M$1=2008,'Calculation sheet'!$AQ478="2005-2012"),'Result 2005-2012'!L478*SUM($AA$9:$AE$9)/5,IF(AND($M$1=2009,'Calculation sheet'!$AQ478="2005-2012"),'Result 2005-2012'!L478*SUM($AB$9:$AE$9)/4,IF(AND($M$1=2010,'Calculation sheet'!$AQ478="2005-2012"),'Result 2005-2012'!L478*SUM($AC$9:$AE$9)/3,IF(AND($M$1=2011,'Calculation sheet'!$AQ478="2005-2012"),'Result 2005-2012'!L478*SUM($AD$9:$AE$9)/2,IF(AND($M$1=2012,'Calculation sheet'!$AQ478="2005-2012"),'Result 2005-2012'!L478*$AE$9,IF(AND($M$1=2006,'Calculation sheet'!$AQ478="1999-2012"),'Result 2005-2012'!L478*SUM($Y$18:$AE$18)/7,IF(AND($M$1=2007,'Calculation sheet'!$AQ478="1999-2012"),'Result 2005-2012'!L478*SUM($Z$18:$AE$18)/6,IF(AND($M$1=2008,'Calculation sheet'!$AQ478="1999-2012"),'Result 2005-2012'!L478*SUM($AA$18:$AE$18)/5,IF(AND($M$1=2009,'Calculation sheet'!$AQ478="1999-2012"),'Result 2005-2012'!L478*SUM($AB$18:$AE$18)/4,IF(AND($M$1=2010,'Calculation sheet'!$AQ478="1999-2012"),'Result 2005-2012'!L478*SUM($AC$18:$AE$18)/3,IF(AND($M$1=2011,'Calculation sheet'!$AQ478="1999-2012"),'Result 2005-2012'!L478*SUM($AD$18:$AE$18)/2,IF(AND($M$1=2012,'Calculation sheet'!$AQ478="1999-2012"),'Result 2005-2012'!L478*$AE$18,""))))))))))))))))</f>
        <v/>
      </c>
      <c r="M478" s="12" t="str">
        <f t="shared" si="23"/>
        <v/>
      </c>
      <c r="N478" s="12" t="str">
        <f>IF('Result 2005-2012'!$R478="","",IF($M$1=2005,'Result 2005-2012'!N478,IF(AND($M$1=2006,'Calculation sheet'!$AQ478="2005-2012"),'Result 2005-2012'!N478*SUM($Y$10:$AE$10)/7,IF(AND($M$1=2007,'Calculation sheet'!$AQ478="2005-2012"),'Result 2005-2012'!N478*SUM($Z$10:$AE$10)/6,IF(AND($M$1=2008,'Calculation sheet'!$AQ478="2005-2012"),'Result 2005-2012'!N478*SUM($AA$10:$AE$10)/5,IF(AND($M$1=2009,'Calculation sheet'!$AQ478="2005-2012"),'Result 2005-2012'!N478*SUM($AB$10:$AE$10)/4,IF(AND($M$1=2010,'Calculation sheet'!$AQ478="2005-2012"),'Result 2005-2012'!N478*SUM($AC$10:$AE$10)/3,IF(AND($M$1=2011,'Calculation sheet'!$AQ478="2005-2012"),'Result 2005-2012'!N478*SUM($AD$10:$AE$10)/2,IF(AND($M$1=2012,'Calculation sheet'!$AQ478="2005-2012"),'Result 2005-2012'!N478*$AE$10,IF(AND($M$1=2006,'Calculation sheet'!$AQ478="1999-2012"),'Result 2005-2012'!N478*SUM($Y$16:$AE$16)/7,IF(AND($M$1=2007,'Calculation sheet'!$AQ478="1999-2012"),'Result 2005-2012'!N478*SUM($Z$16:$AE$16)/6,IF(AND($M$1=2008,'Calculation sheet'!$AQ478="1999-2012"),'Result 2005-2012'!N478*SUM($AA$16:$AE$16)/5,IF(AND($M$1=2009,'Calculation sheet'!$AQ478="1999-2012"),'Result 2005-2012'!N478*SUM($AB$16:$AE$16)/4,IF(AND($M$1=2010,'Calculation sheet'!$AQ478="1999-2012"),'Result 2005-2012'!N478*SUM($AC$16:$AE$16)/3,IF(AND($M$1=2011,'Calculation sheet'!$AQ478="1999-2012"),'Result 2005-2012'!N478*SUM($AD$16:$AE$16)/2,IF(AND($M$1=2012,'Calculation sheet'!$AQ478="1999-2012"),'Result 2005-2012'!N478*$AE$16,""))))))))))))))))</f>
        <v/>
      </c>
      <c r="O478" s="12" t="str">
        <f>IF('Result 2005-2012'!$R478="","",IF($M$1=2005,'Result 2005-2012'!O478,IF(AND($M$1=2006,'Calculation sheet'!$AQ478="2005-2012"),'Result 2005-2012'!O478*SUM($Y$10:$AE$10)/7,IF(AND($M$1=2007,'Calculation sheet'!$AQ478="2005-2012"),'Result 2005-2012'!O478*SUM($Z$10:$AE$10)/6,IF(AND($M$1=2008,'Calculation sheet'!$AQ478="2005-2012"),'Result 2005-2012'!O478*SUM($AA$10:$AE$10)/5,IF(AND($M$1=2009,'Calculation sheet'!$AQ478="2005-2012"),'Result 2005-2012'!O478*SUM($AB$10:$AE$10)/4,IF(AND($M$1=2010,'Calculation sheet'!$AQ478="2005-2012"),'Result 2005-2012'!O478*SUM($AC$10:$AE$10)/3,IF(AND($M$1=2011,'Calculation sheet'!$AQ478="2005-2012"),'Result 2005-2012'!O478*SUM($AD$10:$AE$10)/2,IF(AND($M$1=2012,'Calculation sheet'!$AQ478="2005-2012"),'Result 2005-2012'!O478*$AE$10,IF(AND($M$1=2006,'Calculation sheet'!$AQ478="1999-2012"),'Result 2005-2012'!O478*SUM($Y$16:$AE$16)/7,IF(AND($M$1=2007,'Calculation sheet'!$AQ478="1999-2012"),'Result 2005-2012'!O478*SUM($Z$16:$AE$16)/6,IF(AND($M$1=2008,'Calculation sheet'!$AQ478="1999-2012"),'Result 2005-2012'!O478*SUM($AA$16:$AE$16)/5,IF(AND($M$1=2009,'Calculation sheet'!$AQ478="1999-2012"),'Result 2005-2012'!O478*SUM($AB$16:$AE$16)/4,IF(AND($M$1=2010,'Calculation sheet'!$AQ478="1999-2012"),'Result 2005-2012'!O478*SUM($AC$16:$AE$16)/3,IF(AND($M$1=2011,'Calculation sheet'!$AQ478="1999-2012"),'Result 2005-2012'!O478*SUM($AD$16:$AE$16)/2,IF(AND($M$1=2012,'Calculation sheet'!$AQ478="1999-2012"),'Result 2005-2012'!O478*$AE$16,""))))))))))))))))</f>
        <v/>
      </c>
      <c r="P478" s="12" t="str">
        <f>IF('Result 2005-2012'!$R478="","",IF($M$1=2005,'Result 2005-2012'!P478,IF(AND($M$1=2006,'Calculation sheet'!$AQ478="2005-2012"),'Result 2005-2012'!P478*SUM($Y$11:$AE$11)/7,IF(AND($M$1=2007,'Calculation sheet'!$AQ478="2005-2012"),'Result 2005-2012'!P478*SUM($Z$11:$AE$11)/6,IF(AND($M$1=2008,'Calculation sheet'!$AQ478="2005-2012"),'Result 2005-2012'!P478*SUM($AA$11:$AE$11)/5,IF(AND($M$1=2009,'Calculation sheet'!$AQ478="2005-2012"),'Result 2005-2012'!P478*SUM($AB$11:$AE$11)/4,IF(AND($M$1=2010,'Calculation sheet'!$AQ478="2005-2012"),'Result 2005-2012'!P478*SUM($AC$11:$AE$11)/3,IF(AND($M$1=2011,'Calculation sheet'!$AQ478="2005-2012"),'Result 2005-2012'!P478*SUM($AD$11:$AE$11)/2,IF(AND($M$1=2012,'Calculation sheet'!$AQ478="2005-2012"),'Result 2005-2012'!P478*$AE$11,IF(AND($M$1=2006,'Calculation sheet'!$AQ478="1999-2012"),'Result 2005-2012'!P478*SUM($Y$16:$AE$16)/7,IF(AND($M$1=2007,'Calculation sheet'!$AQ478="1999-2012"),'Result 2005-2012'!P478*SUM($Z$16:$AE$16)/6,IF(AND($M$1=2008,'Calculation sheet'!$AQ478="1999-2012"),'Result 2005-2012'!P478*SUM($AA$16:$AE$16)/5,IF(AND($M$1=2009,'Calculation sheet'!$AQ478="1999-2012"),'Result 2005-2012'!P478*SUM($AB$16:$AE$16)/4,IF(AND($M$1=2010,'Calculation sheet'!$AQ478="1999-2012"),'Result 2005-2012'!P478*SUM($AC$16:$AE$16)/3,IF(AND($M$1=2011,'Calculation sheet'!$AQ478="1999-2012"),'Result 2005-2012'!P478*SUM($AD$16:$AE$16)/2,IF(AND($M$1=2012,'Calculation sheet'!$AQ478="1999-2012"),'Result 2005-2012'!P478*$AE$16,""))))))))))))))))</f>
        <v/>
      </c>
      <c r="Q478" s="12" t="str">
        <f t="shared" si="24"/>
        <v/>
      </c>
      <c r="R478" s="14" t="str">
        <f t="shared" si="25"/>
        <v/>
      </c>
    </row>
    <row r="479" spans="1:18" x14ac:dyDescent="0.3">
      <c r="A479" s="4" t="str">
        <f>IF('Input data'!A494="","",'Input data'!A494)</f>
        <v/>
      </c>
      <c r="B479" s="4" t="str">
        <f>IF('Input data'!B494="","",'Input data'!B494)</f>
        <v/>
      </c>
      <c r="C479" s="4" t="str">
        <f>IF('Input data'!C494="","",'Input data'!C494)</f>
        <v/>
      </c>
      <c r="D479" s="4" t="str">
        <f>IF('Input data'!D494="","",'Input data'!D494)</f>
        <v/>
      </c>
      <c r="E479" s="4" t="str">
        <f>IF('Input data'!E494="","",'Input data'!E494)</f>
        <v/>
      </c>
      <c r="F479" s="4" t="str">
        <f>IF('Input data'!F494="","",'Input data'!F494)</f>
        <v/>
      </c>
      <c r="G479" s="4">
        <f>IF('Input data'!G494="","",'Input data'!G494)</f>
        <v>0</v>
      </c>
      <c r="H479" s="4" t="str">
        <f>IF('Input data'!H494&gt;0.5,'Input data'!H494,"")</f>
        <v/>
      </c>
      <c r="I479" s="4" t="str">
        <f>IF('Input data'!I494="","",'Input data'!I494)</f>
        <v/>
      </c>
      <c r="J479" s="12" t="str">
        <f>IF('Result 2005-2012'!$R479="","",IF($M$1=2005,'Result 2005-2012'!J479,IF(AND($M$1=2006,'Calculation sheet'!$AQ479="2005-2012"),'Result 2005-2012'!J479*SUM($Y$7:$AE$7)/7,IF(AND($M$1=2007,'Calculation sheet'!$AQ479="2005-2012"),'Result 2005-2012'!J479*SUM($Z$7:$AE$7)/6,IF(AND($M$1=2008,'Calculation sheet'!$AQ479="2005-2012"),'Result 2005-2012'!J479*SUM($AA$7:$AE$7)/5,IF(AND($M$1=2009,'Calculation sheet'!$AQ479="2005-2012"),'Result 2005-2012'!J479*SUM($AB$7:$AE$7)/4,IF(AND($M$1=2010,'Calculation sheet'!$AQ479="2005-2012"),'Result 2005-2012'!J479*SUM($AC$7:$AE$7)/3,IF(AND($M$1=2011,'Calculation sheet'!$AQ479="2005-2012"),'Result 2005-2012'!J479*SUM($AD$7:$AE$7)/2,IF(AND($M$1=2012,'Calculation sheet'!$AQ479="2005-2012"),'Result 2005-2012'!J479*$AE$7,IF(AND($M$1=2006,'Calculation sheet'!$AQ479="1999-2012"),'Result 2005-2012'!J479*SUM($Y$16:$AE$16)/7,IF(AND($M$1=2007,'Calculation sheet'!$AQ479="1999-2012"),'Result 2005-2012'!J479*SUM($Z$16:$AE$16)/6,IF(AND($M$1=2008,'Calculation sheet'!$AQ479="1999-2012"),'Result 2005-2012'!J479*SUM($AA$16:$AE$16)/5,IF(AND($M$1=2009,'Calculation sheet'!$AQ479="1999-2012"),'Result 2005-2012'!J479*SUM($AB$16:$AE$16)/4,IF(AND($M$1=2010,'Calculation sheet'!$AQ479="1999-2012"),'Result 2005-2012'!J479*SUM($AC$16:$AE$16)/3,IF(AND($M$1=2011,'Calculation sheet'!$AQ479="1999-2012"),'Result 2005-2012'!J479*SUM($AD$16:$AE$16)/2,IF(AND($M$1=2012,'Calculation sheet'!$AQ479="1999-2012"),'Result 2005-2012'!J479*$AE$16,""))))))))))))))))</f>
        <v/>
      </c>
      <c r="K479" s="12" t="str">
        <f>IF('Result 2005-2012'!$R479="","",IF($M$1=2005,'Result 2005-2012'!K479,IF(AND($M$1=2006,'Calculation sheet'!$AQ479="2005-2012"),'Result 2005-2012'!K479*SUM($Y$8:$AE$8)/7,IF(AND($M$1=2007,'Calculation sheet'!$AQ479="2005-2012"),'Result 2005-2012'!K479*SUM($Z$8:$AE$8)/6,IF(AND($M$1=2008,'Calculation sheet'!$AQ479="2005-2012"),'Result 2005-2012'!K479*SUM($AA$8:$AE$8)/5,IF(AND($M$1=2009,'Calculation sheet'!$AQ479="2005-2012"),'Result 2005-2012'!K479*SUM($AB$8:$AE$8)/4,IF(AND($M$1=2010,'Calculation sheet'!$AQ479="2005-2012"),'Result 2005-2012'!K479*SUM($AC$8:$AE$8)/3,IF(AND($M$1=2011,'Calculation sheet'!$AQ479="2005-2012"),'Result 2005-2012'!K479*SUM($AD$8:$AE$8)/2,IF(AND($M$1=2012,'Calculation sheet'!$AQ479="2005-2012"),'Result 2005-2012'!K479*$AE$8,IF(AND($M$1=2006,'Calculation sheet'!$AQ479="1999-2012"),'Result 2005-2012'!K479*SUM($Y$17:$AE$17)/7,IF(AND($M$1=2007,'Calculation sheet'!$AQ479="1999-2012"),'Result 2005-2012'!K479*SUM($Z$17:$AE$17)/6,IF(AND($M$1=2008,'Calculation sheet'!$AQ479="1999-2012"),'Result 2005-2012'!K479*SUM($AA$17:$AE$17)/5,IF(AND($M$1=2009,'Calculation sheet'!$AQ479="1999-2012"),'Result 2005-2012'!K479*SUM($AB$17:$AE$17)/4,IF(AND($M$1=2010,'Calculation sheet'!$AQ479="1999-2012"),'Result 2005-2012'!K479*SUM($AC$17:$AE$17)/3,IF(AND($M$1=2011,'Calculation sheet'!$AQ479="1999-2012"),'Result 2005-2012'!K479*SUM($AD$17:$AE$17)/2,IF(AND($M$1=2012,'Calculation sheet'!$AQ479="1999-2012"),'Result 2005-2012'!K479*$AE$17,""))))))))))))))))</f>
        <v/>
      </c>
      <c r="L479" s="12" t="str">
        <f>IF('Result 2005-2012'!$R479="","",IF($M$1=2005,'Result 2005-2012'!L479,IF(AND($M$1=2006,'Calculation sheet'!$AQ479="2005-2012"),'Result 2005-2012'!L479*SUM($Y$9:$AE$9)/7,IF(AND($M$1=2007,'Calculation sheet'!$AQ479="2005-2012"),'Result 2005-2012'!L479*SUM($Z$9:$AE$9)/6,IF(AND($M$1=2008,'Calculation sheet'!$AQ479="2005-2012"),'Result 2005-2012'!L479*SUM($AA$9:$AE$9)/5,IF(AND($M$1=2009,'Calculation sheet'!$AQ479="2005-2012"),'Result 2005-2012'!L479*SUM($AB$9:$AE$9)/4,IF(AND($M$1=2010,'Calculation sheet'!$AQ479="2005-2012"),'Result 2005-2012'!L479*SUM($AC$9:$AE$9)/3,IF(AND($M$1=2011,'Calculation sheet'!$AQ479="2005-2012"),'Result 2005-2012'!L479*SUM($AD$9:$AE$9)/2,IF(AND($M$1=2012,'Calculation sheet'!$AQ479="2005-2012"),'Result 2005-2012'!L479*$AE$9,IF(AND($M$1=2006,'Calculation sheet'!$AQ479="1999-2012"),'Result 2005-2012'!L479*SUM($Y$18:$AE$18)/7,IF(AND($M$1=2007,'Calculation sheet'!$AQ479="1999-2012"),'Result 2005-2012'!L479*SUM($Z$18:$AE$18)/6,IF(AND($M$1=2008,'Calculation sheet'!$AQ479="1999-2012"),'Result 2005-2012'!L479*SUM($AA$18:$AE$18)/5,IF(AND($M$1=2009,'Calculation sheet'!$AQ479="1999-2012"),'Result 2005-2012'!L479*SUM($AB$18:$AE$18)/4,IF(AND($M$1=2010,'Calculation sheet'!$AQ479="1999-2012"),'Result 2005-2012'!L479*SUM($AC$18:$AE$18)/3,IF(AND($M$1=2011,'Calculation sheet'!$AQ479="1999-2012"),'Result 2005-2012'!L479*SUM($AD$18:$AE$18)/2,IF(AND($M$1=2012,'Calculation sheet'!$AQ479="1999-2012"),'Result 2005-2012'!L479*$AE$18,""))))))))))))))))</f>
        <v/>
      </c>
      <c r="M479" s="12" t="str">
        <f t="shared" si="23"/>
        <v/>
      </c>
      <c r="N479" s="12" t="str">
        <f>IF('Result 2005-2012'!$R479="","",IF($M$1=2005,'Result 2005-2012'!N479,IF(AND($M$1=2006,'Calculation sheet'!$AQ479="2005-2012"),'Result 2005-2012'!N479*SUM($Y$10:$AE$10)/7,IF(AND($M$1=2007,'Calculation sheet'!$AQ479="2005-2012"),'Result 2005-2012'!N479*SUM($Z$10:$AE$10)/6,IF(AND($M$1=2008,'Calculation sheet'!$AQ479="2005-2012"),'Result 2005-2012'!N479*SUM($AA$10:$AE$10)/5,IF(AND($M$1=2009,'Calculation sheet'!$AQ479="2005-2012"),'Result 2005-2012'!N479*SUM($AB$10:$AE$10)/4,IF(AND($M$1=2010,'Calculation sheet'!$AQ479="2005-2012"),'Result 2005-2012'!N479*SUM($AC$10:$AE$10)/3,IF(AND($M$1=2011,'Calculation sheet'!$AQ479="2005-2012"),'Result 2005-2012'!N479*SUM($AD$10:$AE$10)/2,IF(AND($M$1=2012,'Calculation sheet'!$AQ479="2005-2012"),'Result 2005-2012'!N479*$AE$10,IF(AND($M$1=2006,'Calculation sheet'!$AQ479="1999-2012"),'Result 2005-2012'!N479*SUM($Y$16:$AE$16)/7,IF(AND($M$1=2007,'Calculation sheet'!$AQ479="1999-2012"),'Result 2005-2012'!N479*SUM($Z$16:$AE$16)/6,IF(AND($M$1=2008,'Calculation sheet'!$AQ479="1999-2012"),'Result 2005-2012'!N479*SUM($AA$16:$AE$16)/5,IF(AND($M$1=2009,'Calculation sheet'!$AQ479="1999-2012"),'Result 2005-2012'!N479*SUM($AB$16:$AE$16)/4,IF(AND($M$1=2010,'Calculation sheet'!$AQ479="1999-2012"),'Result 2005-2012'!N479*SUM($AC$16:$AE$16)/3,IF(AND($M$1=2011,'Calculation sheet'!$AQ479="1999-2012"),'Result 2005-2012'!N479*SUM($AD$16:$AE$16)/2,IF(AND($M$1=2012,'Calculation sheet'!$AQ479="1999-2012"),'Result 2005-2012'!N479*$AE$16,""))))))))))))))))</f>
        <v/>
      </c>
      <c r="O479" s="12" t="str">
        <f>IF('Result 2005-2012'!$R479="","",IF($M$1=2005,'Result 2005-2012'!O479,IF(AND($M$1=2006,'Calculation sheet'!$AQ479="2005-2012"),'Result 2005-2012'!O479*SUM($Y$10:$AE$10)/7,IF(AND($M$1=2007,'Calculation sheet'!$AQ479="2005-2012"),'Result 2005-2012'!O479*SUM($Z$10:$AE$10)/6,IF(AND($M$1=2008,'Calculation sheet'!$AQ479="2005-2012"),'Result 2005-2012'!O479*SUM($AA$10:$AE$10)/5,IF(AND($M$1=2009,'Calculation sheet'!$AQ479="2005-2012"),'Result 2005-2012'!O479*SUM($AB$10:$AE$10)/4,IF(AND($M$1=2010,'Calculation sheet'!$AQ479="2005-2012"),'Result 2005-2012'!O479*SUM($AC$10:$AE$10)/3,IF(AND($M$1=2011,'Calculation sheet'!$AQ479="2005-2012"),'Result 2005-2012'!O479*SUM($AD$10:$AE$10)/2,IF(AND($M$1=2012,'Calculation sheet'!$AQ479="2005-2012"),'Result 2005-2012'!O479*$AE$10,IF(AND($M$1=2006,'Calculation sheet'!$AQ479="1999-2012"),'Result 2005-2012'!O479*SUM($Y$16:$AE$16)/7,IF(AND($M$1=2007,'Calculation sheet'!$AQ479="1999-2012"),'Result 2005-2012'!O479*SUM($Z$16:$AE$16)/6,IF(AND($M$1=2008,'Calculation sheet'!$AQ479="1999-2012"),'Result 2005-2012'!O479*SUM($AA$16:$AE$16)/5,IF(AND($M$1=2009,'Calculation sheet'!$AQ479="1999-2012"),'Result 2005-2012'!O479*SUM($AB$16:$AE$16)/4,IF(AND($M$1=2010,'Calculation sheet'!$AQ479="1999-2012"),'Result 2005-2012'!O479*SUM($AC$16:$AE$16)/3,IF(AND($M$1=2011,'Calculation sheet'!$AQ479="1999-2012"),'Result 2005-2012'!O479*SUM($AD$16:$AE$16)/2,IF(AND($M$1=2012,'Calculation sheet'!$AQ479="1999-2012"),'Result 2005-2012'!O479*$AE$16,""))))))))))))))))</f>
        <v/>
      </c>
      <c r="P479" s="12" t="str">
        <f>IF('Result 2005-2012'!$R479="","",IF($M$1=2005,'Result 2005-2012'!P479,IF(AND($M$1=2006,'Calculation sheet'!$AQ479="2005-2012"),'Result 2005-2012'!P479*SUM($Y$11:$AE$11)/7,IF(AND($M$1=2007,'Calculation sheet'!$AQ479="2005-2012"),'Result 2005-2012'!P479*SUM($Z$11:$AE$11)/6,IF(AND($M$1=2008,'Calculation sheet'!$AQ479="2005-2012"),'Result 2005-2012'!P479*SUM($AA$11:$AE$11)/5,IF(AND($M$1=2009,'Calculation sheet'!$AQ479="2005-2012"),'Result 2005-2012'!P479*SUM($AB$11:$AE$11)/4,IF(AND($M$1=2010,'Calculation sheet'!$AQ479="2005-2012"),'Result 2005-2012'!P479*SUM($AC$11:$AE$11)/3,IF(AND($M$1=2011,'Calculation sheet'!$AQ479="2005-2012"),'Result 2005-2012'!P479*SUM($AD$11:$AE$11)/2,IF(AND($M$1=2012,'Calculation sheet'!$AQ479="2005-2012"),'Result 2005-2012'!P479*$AE$11,IF(AND($M$1=2006,'Calculation sheet'!$AQ479="1999-2012"),'Result 2005-2012'!P479*SUM($Y$16:$AE$16)/7,IF(AND($M$1=2007,'Calculation sheet'!$AQ479="1999-2012"),'Result 2005-2012'!P479*SUM($Z$16:$AE$16)/6,IF(AND($M$1=2008,'Calculation sheet'!$AQ479="1999-2012"),'Result 2005-2012'!P479*SUM($AA$16:$AE$16)/5,IF(AND($M$1=2009,'Calculation sheet'!$AQ479="1999-2012"),'Result 2005-2012'!P479*SUM($AB$16:$AE$16)/4,IF(AND($M$1=2010,'Calculation sheet'!$AQ479="1999-2012"),'Result 2005-2012'!P479*SUM($AC$16:$AE$16)/3,IF(AND($M$1=2011,'Calculation sheet'!$AQ479="1999-2012"),'Result 2005-2012'!P479*SUM($AD$16:$AE$16)/2,IF(AND($M$1=2012,'Calculation sheet'!$AQ479="1999-2012"),'Result 2005-2012'!P479*$AE$16,""))))))))))))))))</f>
        <v/>
      </c>
      <c r="Q479" s="12" t="str">
        <f t="shared" si="24"/>
        <v/>
      </c>
      <c r="R479" s="14" t="str">
        <f t="shared" si="25"/>
        <v/>
      </c>
    </row>
    <row r="480" spans="1:18" x14ac:dyDescent="0.3">
      <c r="A480" s="4" t="str">
        <f>IF('Input data'!A495="","",'Input data'!A495)</f>
        <v/>
      </c>
      <c r="B480" s="4" t="str">
        <f>IF('Input data'!B495="","",'Input data'!B495)</f>
        <v/>
      </c>
      <c r="C480" s="4" t="str">
        <f>IF('Input data'!C495="","",'Input data'!C495)</f>
        <v/>
      </c>
      <c r="D480" s="4" t="str">
        <f>IF('Input data'!D495="","",'Input data'!D495)</f>
        <v/>
      </c>
      <c r="E480" s="4" t="str">
        <f>IF('Input data'!E495="","",'Input data'!E495)</f>
        <v/>
      </c>
      <c r="F480" s="4" t="str">
        <f>IF('Input data'!F495="","",'Input data'!F495)</f>
        <v/>
      </c>
      <c r="G480" s="4">
        <f>IF('Input data'!G495="","",'Input data'!G495)</f>
        <v>0</v>
      </c>
      <c r="H480" s="4" t="str">
        <f>IF('Input data'!H495&gt;0.5,'Input data'!H495,"")</f>
        <v/>
      </c>
      <c r="I480" s="4" t="str">
        <f>IF('Input data'!I495="","",'Input data'!I495)</f>
        <v/>
      </c>
      <c r="J480" s="12" t="str">
        <f>IF('Result 2005-2012'!$R480="","",IF($M$1=2005,'Result 2005-2012'!J480,IF(AND($M$1=2006,'Calculation sheet'!$AQ480="2005-2012"),'Result 2005-2012'!J480*SUM($Y$7:$AE$7)/7,IF(AND($M$1=2007,'Calculation sheet'!$AQ480="2005-2012"),'Result 2005-2012'!J480*SUM($Z$7:$AE$7)/6,IF(AND($M$1=2008,'Calculation sheet'!$AQ480="2005-2012"),'Result 2005-2012'!J480*SUM($AA$7:$AE$7)/5,IF(AND($M$1=2009,'Calculation sheet'!$AQ480="2005-2012"),'Result 2005-2012'!J480*SUM($AB$7:$AE$7)/4,IF(AND($M$1=2010,'Calculation sheet'!$AQ480="2005-2012"),'Result 2005-2012'!J480*SUM($AC$7:$AE$7)/3,IF(AND($M$1=2011,'Calculation sheet'!$AQ480="2005-2012"),'Result 2005-2012'!J480*SUM($AD$7:$AE$7)/2,IF(AND($M$1=2012,'Calculation sheet'!$AQ480="2005-2012"),'Result 2005-2012'!J480*$AE$7,IF(AND($M$1=2006,'Calculation sheet'!$AQ480="1999-2012"),'Result 2005-2012'!J480*SUM($Y$16:$AE$16)/7,IF(AND($M$1=2007,'Calculation sheet'!$AQ480="1999-2012"),'Result 2005-2012'!J480*SUM($Z$16:$AE$16)/6,IF(AND($M$1=2008,'Calculation sheet'!$AQ480="1999-2012"),'Result 2005-2012'!J480*SUM($AA$16:$AE$16)/5,IF(AND($M$1=2009,'Calculation sheet'!$AQ480="1999-2012"),'Result 2005-2012'!J480*SUM($AB$16:$AE$16)/4,IF(AND($M$1=2010,'Calculation sheet'!$AQ480="1999-2012"),'Result 2005-2012'!J480*SUM($AC$16:$AE$16)/3,IF(AND($M$1=2011,'Calculation sheet'!$AQ480="1999-2012"),'Result 2005-2012'!J480*SUM($AD$16:$AE$16)/2,IF(AND($M$1=2012,'Calculation sheet'!$AQ480="1999-2012"),'Result 2005-2012'!J480*$AE$16,""))))))))))))))))</f>
        <v/>
      </c>
      <c r="K480" s="12" t="str">
        <f>IF('Result 2005-2012'!$R480="","",IF($M$1=2005,'Result 2005-2012'!K480,IF(AND($M$1=2006,'Calculation sheet'!$AQ480="2005-2012"),'Result 2005-2012'!K480*SUM($Y$8:$AE$8)/7,IF(AND($M$1=2007,'Calculation sheet'!$AQ480="2005-2012"),'Result 2005-2012'!K480*SUM($Z$8:$AE$8)/6,IF(AND($M$1=2008,'Calculation sheet'!$AQ480="2005-2012"),'Result 2005-2012'!K480*SUM($AA$8:$AE$8)/5,IF(AND($M$1=2009,'Calculation sheet'!$AQ480="2005-2012"),'Result 2005-2012'!K480*SUM($AB$8:$AE$8)/4,IF(AND($M$1=2010,'Calculation sheet'!$AQ480="2005-2012"),'Result 2005-2012'!K480*SUM($AC$8:$AE$8)/3,IF(AND($M$1=2011,'Calculation sheet'!$AQ480="2005-2012"),'Result 2005-2012'!K480*SUM($AD$8:$AE$8)/2,IF(AND($M$1=2012,'Calculation sheet'!$AQ480="2005-2012"),'Result 2005-2012'!K480*$AE$8,IF(AND($M$1=2006,'Calculation sheet'!$AQ480="1999-2012"),'Result 2005-2012'!K480*SUM($Y$17:$AE$17)/7,IF(AND($M$1=2007,'Calculation sheet'!$AQ480="1999-2012"),'Result 2005-2012'!K480*SUM($Z$17:$AE$17)/6,IF(AND($M$1=2008,'Calculation sheet'!$AQ480="1999-2012"),'Result 2005-2012'!K480*SUM($AA$17:$AE$17)/5,IF(AND($M$1=2009,'Calculation sheet'!$AQ480="1999-2012"),'Result 2005-2012'!K480*SUM($AB$17:$AE$17)/4,IF(AND($M$1=2010,'Calculation sheet'!$AQ480="1999-2012"),'Result 2005-2012'!K480*SUM($AC$17:$AE$17)/3,IF(AND($M$1=2011,'Calculation sheet'!$AQ480="1999-2012"),'Result 2005-2012'!K480*SUM($AD$17:$AE$17)/2,IF(AND($M$1=2012,'Calculation sheet'!$AQ480="1999-2012"),'Result 2005-2012'!K480*$AE$17,""))))))))))))))))</f>
        <v/>
      </c>
      <c r="L480" s="12" t="str">
        <f>IF('Result 2005-2012'!$R480="","",IF($M$1=2005,'Result 2005-2012'!L480,IF(AND($M$1=2006,'Calculation sheet'!$AQ480="2005-2012"),'Result 2005-2012'!L480*SUM($Y$9:$AE$9)/7,IF(AND($M$1=2007,'Calculation sheet'!$AQ480="2005-2012"),'Result 2005-2012'!L480*SUM($Z$9:$AE$9)/6,IF(AND($M$1=2008,'Calculation sheet'!$AQ480="2005-2012"),'Result 2005-2012'!L480*SUM($AA$9:$AE$9)/5,IF(AND($M$1=2009,'Calculation sheet'!$AQ480="2005-2012"),'Result 2005-2012'!L480*SUM($AB$9:$AE$9)/4,IF(AND($M$1=2010,'Calculation sheet'!$AQ480="2005-2012"),'Result 2005-2012'!L480*SUM($AC$9:$AE$9)/3,IF(AND($M$1=2011,'Calculation sheet'!$AQ480="2005-2012"),'Result 2005-2012'!L480*SUM($AD$9:$AE$9)/2,IF(AND($M$1=2012,'Calculation sheet'!$AQ480="2005-2012"),'Result 2005-2012'!L480*$AE$9,IF(AND($M$1=2006,'Calculation sheet'!$AQ480="1999-2012"),'Result 2005-2012'!L480*SUM($Y$18:$AE$18)/7,IF(AND($M$1=2007,'Calculation sheet'!$AQ480="1999-2012"),'Result 2005-2012'!L480*SUM($Z$18:$AE$18)/6,IF(AND($M$1=2008,'Calculation sheet'!$AQ480="1999-2012"),'Result 2005-2012'!L480*SUM($AA$18:$AE$18)/5,IF(AND($M$1=2009,'Calculation sheet'!$AQ480="1999-2012"),'Result 2005-2012'!L480*SUM($AB$18:$AE$18)/4,IF(AND($M$1=2010,'Calculation sheet'!$AQ480="1999-2012"),'Result 2005-2012'!L480*SUM($AC$18:$AE$18)/3,IF(AND($M$1=2011,'Calculation sheet'!$AQ480="1999-2012"),'Result 2005-2012'!L480*SUM($AD$18:$AE$18)/2,IF(AND($M$1=2012,'Calculation sheet'!$AQ480="1999-2012"),'Result 2005-2012'!L480*$AE$18,""))))))))))))))))</f>
        <v/>
      </c>
      <c r="M480" s="12" t="str">
        <f t="shared" si="23"/>
        <v/>
      </c>
      <c r="N480" s="12" t="str">
        <f>IF('Result 2005-2012'!$R480="","",IF($M$1=2005,'Result 2005-2012'!N480,IF(AND($M$1=2006,'Calculation sheet'!$AQ480="2005-2012"),'Result 2005-2012'!N480*SUM($Y$10:$AE$10)/7,IF(AND($M$1=2007,'Calculation sheet'!$AQ480="2005-2012"),'Result 2005-2012'!N480*SUM($Z$10:$AE$10)/6,IF(AND($M$1=2008,'Calculation sheet'!$AQ480="2005-2012"),'Result 2005-2012'!N480*SUM($AA$10:$AE$10)/5,IF(AND($M$1=2009,'Calculation sheet'!$AQ480="2005-2012"),'Result 2005-2012'!N480*SUM($AB$10:$AE$10)/4,IF(AND($M$1=2010,'Calculation sheet'!$AQ480="2005-2012"),'Result 2005-2012'!N480*SUM($AC$10:$AE$10)/3,IF(AND($M$1=2011,'Calculation sheet'!$AQ480="2005-2012"),'Result 2005-2012'!N480*SUM($AD$10:$AE$10)/2,IF(AND($M$1=2012,'Calculation sheet'!$AQ480="2005-2012"),'Result 2005-2012'!N480*$AE$10,IF(AND($M$1=2006,'Calculation sheet'!$AQ480="1999-2012"),'Result 2005-2012'!N480*SUM($Y$16:$AE$16)/7,IF(AND($M$1=2007,'Calculation sheet'!$AQ480="1999-2012"),'Result 2005-2012'!N480*SUM($Z$16:$AE$16)/6,IF(AND($M$1=2008,'Calculation sheet'!$AQ480="1999-2012"),'Result 2005-2012'!N480*SUM($AA$16:$AE$16)/5,IF(AND($M$1=2009,'Calculation sheet'!$AQ480="1999-2012"),'Result 2005-2012'!N480*SUM($AB$16:$AE$16)/4,IF(AND($M$1=2010,'Calculation sheet'!$AQ480="1999-2012"),'Result 2005-2012'!N480*SUM($AC$16:$AE$16)/3,IF(AND($M$1=2011,'Calculation sheet'!$AQ480="1999-2012"),'Result 2005-2012'!N480*SUM($AD$16:$AE$16)/2,IF(AND($M$1=2012,'Calculation sheet'!$AQ480="1999-2012"),'Result 2005-2012'!N480*$AE$16,""))))))))))))))))</f>
        <v/>
      </c>
      <c r="O480" s="12" t="str">
        <f>IF('Result 2005-2012'!$R480="","",IF($M$1=2005,'Result 2005-2012'!O480,IF(AND($M$1=2006,'Calculation sheet'!$AQ480="2005-2012"),'Result 2005-2012'!O480*SUM($Y$10:$AE$10)/7,IF(AND($M$1=2007,'Calculation sheet'!$AQ480="2005-2012"),'Result 2005-2012'!O480*SUM($Z$10:$AE$10)/6,IF(AND($M$1=2008,'Calculation sheet'!$AQ480="2005-2012"),'Result 2005-2012'!O480*SUM($AA$10:$AE$10)/5,IF(AND($M$1=2009,'Calculation sheet'!$AQ480="2005-2012"),'Result 2005-2012'!O480*SUM($AB$10:$AE$10)/4,IF(AND($M$1=2010,'Calculation sheet'!$AQ480="2005-2012"),'Result 2005-2012'!O480*SUM($AC$10:$AE$10)/3,IF(AND($M$1=2011,'Calculation sheet'!$AQ480="2005-2012"),'Result 2005-2012'!O480*SUM($AD$10:$AE$10)/2,IF(AND($M$1=2012,'Calculation sheet'!$AQ480="2005-2012"),'Result 2005-2012'!O480*$AE$10,IF(AND($M$1=2006,'Calculation sheet'!$AQ480="1999-2012"),'Result 2005-2012'!O480*SUM($Y$16:$AE$16)/7,IF(AND($M$1=2007,'Calculation sheet'!$AQ480="1999-2012"),'Result 2005-2012'!O480*SUM($Z$16:$AE$16)/6,IF(AND($M$1=2008,'Calculation sheet'!$AQ480="1999-2012"),'Result 2005-2012'!O480*SUM($AA$16:$AE$16)/5,IF(AND($M$1=2009,'Calculation sheet'!$AQ480="1999-2012"),'Result 2005-2012'!O480*SUM($AB$16:$AE$16)/4,IF(AND($M$1=2010,'Calculation sheet'!$AQ480="1999-2012"),'Result 2005-2012'!O480*SUM($AC$16:$AE$16)/3,IF(AND($M$1=2011,'Calculation sheet'!$AQ480="1999-2012"),'Result 2005-2012'!O480*SUM($AD$16:$AE$16)/2,IF(AND($M$1=2012,'Calculation sheet'!$AQ480="1999-2012"),'Result 2005-2012'!O480*$AE$16,""))))))))))))))))</f>
        <v/>
      </c>
      <c r="P480" s="12" t="str">
        <f>IF('Result 2005-2012'!$R480="","",IF($M$1=2005,'Result 2005-2012'!P480,IF(AND($M$1=2006,'Calculation sheet'!$AQ480="2005-2012"),'Result 2005-2012'!P480*SUM($Y$11:$AE$11)/7,IF(AND($M$1=2007,'Calculation sheet'!$AQ480="2005-2012"),'Result 2005-2012'!P480*SUM($Z$11:$AE$11)/6,IF(AND($M$1=2008,'Calculation sheet'!$AQ480="2005-2012"),'Result 2005-2012'!P480*SUM($AA$11:$AE$11)/5,IF(AND($M$1=2009,'Calculation sheet'!$AQ480="2005-2012"),'Result 2005-2012'!P480*SUM($AB$11:$AE$11)/4,IF(AND($M$1=2010,'Calculation sheet'!$AQ480="2005-2012"),'Result 2005-2012'!P480*SUM($AC$11:$AE$11)/3,IF(AND($M$1=2011,'Calculation sheet'!$AQ480="2005-2012"),'Result 2005-2012'!P480*SUM($AD$11:$AE$11)/2,IF(AND($M$1=2012,'Calculation sheet'!$AQ480="2005-2012"),'Result 2005-2012'!P480*$AE$11,IF(AND($M$1=2006,'Calculation sheet'!$AQ480="1999-2012"),'Result 2005-2012'!P480*SUM($Y$16:$AE$16)/7,IF(AND($M$1=2007,'Calculation sheet'!$AQ480="1999-2012"),'Result 2005-2012'!P480*SUM($Z$16:$AE$16)/6,IF(AND($M$1=2008,'Calculation sheet'!$AQ480="1999-2012"),'Result 2005-2012'!P480*SUM($AA$16:$AE$16)/5,IF(AND($M$1=2009,'Calculation sheet'!$AQ480="1999-2012"),'Result 2005-2012'!P480*SUM($AB$16:$AE$16)/4,IF(AND($M$1=2010,'Calculation sheet'!$AQ480="1999-2012"),'Result 2005-2012'!P480*SUM($AC$16:$AE$16)/3,IF(AND($M$1=2011,'Calculation sheet'!$AQ480="1999-2012"),'Result 2005-2012'!P480*SUM($AD$16:$AE$16)/2,IF(AND($M$1=2012,'Calculation sheet'!$AQ480="1999-2012"),'Result 2005-2012'!P480*$AE$16,""))))))))))))))))</f>
        <v/>
      </c>
      <c r="Q480" s="12" t="str">
        <f t="shared" si="24"/>
        <v/>
      </c>
      <c r="R480" s="14" t="str">
        <f t="shared" si="25"/>
        <v/>
      </c>
    </row>
    <row r="481" spans="1:18" x14ac:dyDescent="0.3">
      <c r="A481" s="4" t="str">
        <f>IF('Input data'!A496="","",'Input data'!A496)</f>
        <v/>
      </c>
      <c r="B481" s="4" t="str">
        <f>IF('Input data'!B496="","",'Input data'!B496)</f>
        <v/>
      </c>
      <c r="C481" s="4" t="str">
        <f>IF('Input data'!C496="","",'Input data'!C496)</f>
        <v/>
      </c>
      <c r="D481" s="4" t="str">
        <f>IF('Input data'!D496="","",'Input data'!D496)</f>
        <v/>
      </c>
      <c r="E481" s="4" t="str">
        <f>IF('Input data'!E496="","",'Input data'!E496)</f>
        <v/>
      </c>
      <c r="F481" s="4" t="str">
        <f>IF('Input data'!F496="","",'Input data'!F496)</f>
        <v/>
      </c>
      <c r="G481" s="4">
        <f>IF('Input data'!G496="","",'Input data'!G496)</f>
        <v>0</v>
      </c>
      <c r="H481" s="4" t="str">
        <f>IF('Input data'!H496&gt;0.5,'Input data'!H496,"")</f>
        <v/>
      </c>
      <c r="I481" s="4" t="str">
        <f>IF('Input data'!I496="","",'Input data'!I496)</f>
        <v/>
      </c>
      <c r="J481" s="12" t="str">
        <f>IF('Result 2005-2012'!$R481="","",IF($M$1=2005,'Result 2005-2012'!J481,IF(AND($M$1=2006,'Calculation sheet'!$AQ481="2005-2012"),'Result 2005-2012'!J481*SUM($Y$7:$AE$7)/7,IF(AND($M$1=2007,'Calculation sheet'!$AQ481="2005-2012"),'Result 2005-2012'!J481*SUM($Z$7:$AE$7)/6,IF(AND($M$1=2008,'Calculation sheet'!$AQ481="2005-2012"),'Result 2005-2012'!J481*SUM($AA$7:$AE$7)/5,IF(AND($M$1=2009,'Calculation sheet'!$AQ481="2005-2012"),'Result 2005-2012'!J481*SUM($AB$7:$AE$7)/4,IF(AND($M$1=2010,'Calculation sheet'!$AQ481="2005-2012"),'Result 2005-2012'!J481*SUM($AC$7:$AE$7)/3,IF(AND($M$1=2011,'Calculation sheet'!$AQ481="2005-2012"),'Result 2005-2012'!J481*SUM($AD$7:$AE$7)/2,IF(AND($M$1=2012,'Calculation sheet'!$AQ481="2005-2012"),'Result 2005-2012'!J481*$AE$7,IF(AND($M$1=2006,'Calculation sheet'!$AQ481="1999-2012"),'Result 2005-2012'!J481*SUM($Y$16:$AE$16)/7,IF(AND($M$1=2007,'Calculation sheet'!$AQ481="1999-2012"),'Result 2005-2012'!J481*SUM($Z$16:$AE$16)/6,IF(AND($M$1=2008,'Calculation sheet'!$AQ481="1999-2012"),'Result 2005-2012'!J481*SUM($AA$16:$AE$16)/5,IF(AND($M$1=2009,'Calculation sheet'!$AQ481="1999-2012"),'Result 2005-2012'!J481*SUM($AB$16:$AE$16)/4,IF(AND($M$1=2010,'Calculation sheet'!$AQ481="1999-2012"),'Result 2005-2012'!J481*SUM($AC$16:$AE$16)/3,IF(AND($M$1=2011,'Calculation sheet'!$AQ481="1999-2012"),'Result 2005-2012'!J481*SUM($AD$16:$AE$16)/2,IF(AND($M$1=2012,'Calculation sheet'!$AQ481="1999-2012"),'Result 2005-2012'!J481*$AE$16,""))))))))))))))))</f>
        <v/>
      </c>
      <c r="K481" s="12" t="str">
        <f>IF('Result 2005-2012'!$R481="","",IF($M$1=2005,'Result 2005-2012'!K481,IF(AND($M$1=2006,'Calculation sheet'!$AQ481="2005-2012"),'Result 2005-2012'!K481*SUM($Y$8:$AE$8)/7,IF(AND($M$1=2007,'Calculation sheet'!$AQ481="2005-2012"),'Result 2005-2012'!K481*SUM($Z$8:$AE$8)/6,IF(AND($M$1=2008,'Calculation sheet'!$AQ481="2005-2012"),'Result 2005-2012'!K481*SUM($AA$8:$AE$8)/5,IF(AND($M$1=2009,'Calculation sheet'!$AQ481="2005-2012"),'Result 2005-2012'!K481*SUM($AB$8:$AE$8)/4,IF(AND($M$1=2010,'Calculation sheet'!$AQ481="2005-2012"),'Result 2005-2012'!K481*SUM($AC$8:$AE$8)/3,IF(AND($M$1=2011,'Calculation sheet'!$AQ481="2005-2012"),'Result 2005-2012'!K481*SUM($AD$8:$AE$8)/2,IF(AND($M$1=2012,'Calculation sheet'!$AQ481="2005-2012"),'Result 2005-2012'!K481*$AE$8,IF(AND($M$1=2006,'Calculation sheet'!$AQ481="1999-2012"),'Result 2005-2012'!K481*SUM($Y$17:$AE$17)/7,IF(AND($M$1=2007,'Calculation sheet'!$AQ481="1999-2012"),'Result 2005-2012'!K481*SUM($Z$17:$AE$17)/6,IF(AND($M$1=2008,'Calculation sheet'!$AQ481="1999-2012"),'Result 2005-2012'!K481*SUM($AA$17:$AE$17)/5,IF(AND($M$1=2009,'Calculation sheet'!$AQ481="1999-2012"),'Result 2005-2012'!K481*SUM($AB$17:$AE$17)/4,IF(AND($M$1=2010,'Calculation sheet'!$AQ481="1999-2012"),'Result 2005-2012'!K481*SUM($AC$17:$AE$17)/3,IF(AND($M$1=2011,'Calculation sheet'!$AQ481="1999-2012"),'Result 2005-2012'!K481*SUM($AD$17:$AE$17)/2,IF(AND($M$1=2012,'Calculation sheet'!$AQ481="1999-2012"),'Result 2005-2012'!K481*$AE$17,""))))))))))))))))</f>
        <v/>
      </c>
      <c r="L481" s="12" t="str">
        <f>IF('Result 2005-2012'!$R481="","",IF($M$1=2005,'Result 2005-2012'!L481,IF(AND($M$1=2006,'Calculation sheet'!$AQ481="2005-2012"),'Result 2005-2012'!L481*SUM($Y$9:$AE$9)/7,IF(AND($M$1=2007,'Calculation sheet'!$AQ481="2005-2012"),'Result 2005-2012'!L481*SUM($Z$9:$AE$9)/6,IF(AND($M$1=2008,'Calculation sheet'!$AQ481="2005-2012"),'Result 2005-2012'!L481*SUM($AA$9:$AE$9)/5,IF(AND($M$1=2009,'Calculation sheet'!$AQ481="2005-2012"),'Result 2005-2012'!L481*SUM($AB$9:$AE$9)/4,IF(AND($M$1=2010,'Calculation sheet'!$AQ481="2005-2012"),'Result 2005-2012'!L481*SUM($AC$9:$AE$9)/3,IF(AND($M$1=2011,'Calculation sheet'!$AQ481="2005-2012"),'Result 2005-2012'!L481*SUM($AD$9:$AE$9)/2,IF(AND($M$1=2012,'Calculation sheet'!$AQ481="2005-2012"),'Result 2005-2012'!L481*$AE$9,IF(AND($M$1=2006,'Calculation sheet'!$AQ481="1999-2012"),'Result 2005-2012'!L481*SUM($Y$18:$AE$18)/7,IF(AND($M$1=2007,'Calculation sheet'!$AQ481="1999-2012"),'Result 2005-2012'!L481*SUM($Z$18:$AE$18)/6,IF(AND($M$1=2008,'Calculation sheet'!$AQ481="1999-2012"),'Result 2005-2012'!L481*SUM($AA$18:$AE$18)/5,IF(AND($M$1=2009,'Calculation sheet'!$AQ481="1999-2012"),'Result 2005-2012'!L481*SUM($AB$18:$AE$18)/4,IF(AND($M$1=2010,'Calculation sheet'!$AQ481="1999-2012"),'Result 2005-2012'!L481*SUM($AC$18:$AE$18)/3,IF(AND($M$1=2011,'Calculation sheet'!$AQ481="1999-2012"),'Result 2005-2012'!L481*SUM($AD$18:$AE$18)/2,IF(AND($M$1=2012,'Calculation sheet'!$AQ481="1999-2012"),'Result 2005-2012'!L481*$AE$18,""))))))))))))))))</f>
        <v/>
      </c>
      <c r="M481" s="12" t="str">
        <f t="shared" si="23"/>
        <v/>
      </c>
      <c r="N481" s="12" t="str">
        <f>IF('Result 2005-2012'!$R481="","",IF($M$1=2005,'Result 2005-2012'!N481,IF(AND($M$1=2006,'Calculation sheet'!$AQ481="2005-2012"),'Result 2005-2012'!N481*SUM($Y$10:$AE$10)/7,IF(AND($M$1=2007,'Calculation sheet'!$AQ481="2005-2012"),'Result 2005-2012'!N481*SUM($Z$10:$AE$10)/6,IF(AND($M$1=2008,'Calculation sheet'!$AQ481="2005-2012"),'Result 2005-2012'!N481*SUM($AA$10:$AE$10)/5,IF(AND($M$1=2009,'Calculation sheet'!$AQ481="2005-2012"),'Result 2005-2012'!N481*SUM($AB$10:$AE$10)/4,IF(AND($M$1=2010,'Calculation sheet'!$AQ481="2005-2012"),'Result 2005-2012'!N481*SUM($AC$10:$AE$10)/3,IF(AND($M$1=2011,'Calculation sheet'!$AQ481="2005-2012"),'Result 2005-2012'!N481*SUM($AD$10:$AE$10)/2,IF(AND($M$1=2012,'Calculation sheet'!$AQ481="2005-2012"),'Result 2005-2012'!N481*$AE$10,IF(AND($M$1=2006,'Calculation sheet'!$AQ481="1999-2012"),'Result 2005-2012'!N481*SUM($Y$16:$AE$16)/7,IF(AND($M$1=2007,'Calculation sheet'!$AQ481="1999-2012"),'Result 2005-2012'!N481*SUM($Z$16:$AE$16)/6,IF(AND($M$1=2008,'Calculation sheet'!$AQ481="1999-2012"),'Result 2005-2012'!N481*SUM($AA$16:$AE$16)/5,IF(AND($M$1=2009,'Calculation sheet'!$AQ481="1999-2012"),'Result 2005-2012'!N481*SUM($AB$16:$AE$16)/4,IF(AND($M$1=2010,'Calculation sheet'!$AQ481="1999-2012"),'Result 2005-2012'!N481*SUM($AC$16:$AE$16)/3,IF(AND($M$1=2011,'Calculation sheet'!$AQ481="1999-2012"),'Result 2005-2012'!N481*SUM($AD$16:$AE$16)/2,IF(AND($M$1=2012,'Calculation sheet'!$AQ481="1999-2012"),'Result 2005-2012'!N481*$AE$16,""))))))))))))))))</f>
        <v/>
      </c>
      <c r="O481" s="12" t="str">
        <f>IF('Result 2005-2012'!$R481="","",IF($M$1=2005,'Result 2005-2012'!O481,IF(AND($M$1=2006,'Calculation sheet'!$AQ481="2005-2012"),'Result 2005-2012'!O481*SUM($Y$10:$AE$10)/7,IF(AND($M$1=2007,'Calculation sheet'!$AQ481="2005-2012"),'Result 2005-2012'!O481*SUM($Z$10:$AE$10)/6,IF(AND($M$1=2008,'Calculation sheet'!$AQ481="2005-2012"),'Result 2005-2012'!O481*SUM($AA$10:$AE$10)/5,IF(AND($M$1=2009,'Calculation sheet'!$AQ481="2005-2012"),'Result 2005-2012'!O481*SUM($AB$10:$AE$10)/4,IF(AND($M$1=2010,'Calculation sheet'!$AQ481="2005-2012"),'Result 2005-2012'!O481*SUM($AC$10:$AE$10)/3,IF(AND($M$1=2011,'Calculation sheet'!$AQ481="2005-2012"),'Result 2005-2012'!O481*SUM($AD$10:$AE$10)/2,IF(AND($M$1=2012,'Calculation sheet'!$AQ481="2005-2012"),'Result 2005-2012'!O481*$AE$10,IF(AND($M$1=2006,'Calculation sheet'!$AQ481="1999-2012"),'Result 2005-2012'!O481*SUM($Y$16:$AE$16)/7,IF(AND($M$1=2007,'Calculation sheet'!$AQ481="1999-2012"),'Result 2005-2012'!O481*SUM($Z$16:$AE$16)/6,IF(AND($M$1=2008,'Calculation sheet'!$AQ481="1999-2012"),'Result 2005-2012'!O481*SUM($AA$16:$AE$16)/5,IF(AND($M$1=2009,'Calculation sheet'!$AQ481="1999-2012"),'Result 2005-2012'!O481*SUM($AB$16:$AE$16)/4,IF(AND($M$1=2010,'Calculation sheet'!$AQ481="1999-2012"),'Result 2005-2012'!O481*SUM($AC$16:$AE$16)/3,IF(AND($M$1=2011,'Calculation sheet'!$AQ481="1999-2012"),'Result 2005-2012'!O481*SUM($AD$16:$AE$16)/2,IF(AND($M$1=2012,'Calculation sheet'!$AQ481="1999-2012"),'Result 2005-2012'!O481*$AE$16,""))))))))))))))))</f>
        <v/>
      </c>
      <c r="P481" s="12" t="str">
        <f>IF('Result 2005-2012'!$R481="","",IF($M$1=2005,'Result 2005-2012'!P481,IF(AND($M$1=2006,'Calculation sheet'!$AQ481="2005-2012"),'Result 2005-2012'!P481*SUM($Y$11:$AE$11)/7,IF(AND($M$1=2007,'Calculation sheet'!$AQ481="2005-2012"),'Result 2005-2012'!P481*SUM($Z$11:$AE$11)/6,IF(AND($M$1=2008,'Calculation sheet'!$AQ481="2005-2012"),'Result 2005-2012'!P481*SUM($AA$11:$AE$11)/5,IF(AND($M$1=2009,'Calculation sheet'!$AQ481="2005-2012"),'Result 2005-2012'!P481*SUM($AB$11:$AE$11)/4,IF(AND($M$1=2010,'Calculation sheet'!$AQ481="2005-2012"),'Result 2005-2012'!P481*SUM($AC$11:$AE$11)/3,IF(AND($M$1=2011,'Calculation sheet'!$AQ481="2005-2012"),'Result 2005-2012'!P481*SUM($AD$11:$AE$11)/2,IF(AND($M$1=2012,'Calculation sheet'!$AQ481="2005-2012"),'Result 2005-2012'!P481*$AE$11,IF(AND($M$1=2006,'Calculation sheet'!$AQ481="1999-2012"),'Result 2005-2012'!P481*SUM($Y$16:$AE$16)/7,IF(AND($M$1=2007,'Calculation sheet'!$AQ481="1999-2012"),'Result 2005-2012'!P481*SUM($Z$16:$AE$16)/6,IF(AND($M$1=2008,'Calculation sheet'!$AQ481="1999-2012"),'Result 2005-2012'!P481*SUM($AA$16:$AE$16)/5,IF(AND($M$1=2009,'Calculation sheet'!$AQ481="1999-2012"),'Result 2005-2012'!P481*SUM($AB$16:$AE$16)/4,IF(AND($M$1=2010,'Calculation sheet'!$AQ481="1999-2012"),'Result 2005-2012'!P481*SUM($AC$16:$AE$16)/3,IF(AND($M$1=2011,'Calculation sheet'!$AQ481="1999-2012"),'Result 2005-2012'!P481*SUM($AD$16:$AE$16)/2,IF(AND($M$1=2012,'Calculation sheet'!$AQ481="1999-2012"),'Result 2005-2012'!P481*$AE$16,""))))))))))))))))</f>
        <v/>
      </c>
      <c r="Q481" s="12" t="str">
        <f t="shared" si="24"/>
        <v/>
      </c>
      <c r="R481" s="14" t="str">
        <f t="shared" si="25"/>
        <v/>
      </c>
    </row>
    <row r="482" spans="1:18" x14ac:dyDescent="0.3">
      <c r="A482" s="4" t="str">
        <f>IF('Input data'!A497="","",'Input data'!A497)</f>
        <v/>
      </c>
      <c r="B482" s="4" t="str">
        <f>IF('Input data'!B497="","",'Input data'!B497)</f>
        <v/>
      </c>
      <c r="C482" s="4" t="str">
        <f>IF('Input data'!C497="","",'Input data'!C497)</f>
        <v/>
      </c>
      <c r="D482" s="4" t="str">
        <f>IF('Input data'!D497="","",'Input data'!D497)</f>
        <v/>
      </c>
      <c r="E482" s="4" t="str">
        <f>IF('Input data'!E497="","",'Input data'!E497)</f>
        <v/>
      </c>
      <c r="F482" s="4" t="str">
        <f>IF('Input data'!F497="","",'Input data'!F497)</f>
        <v/>
      </c>
      <c r="G482" s="4">
        <f>IF('Input data'!G497="","",'Input data'!G497)</f>
        <v>0</v>
      </c>
      <c r="H482" s="4" t="str">
        <f>IF('Input data'!H497&gt;0.5,'Input data'!H497,"")</f>
        <v/>
      </c>
      <c r="I482" s="4" t="str">
        <f>IF('Input data'!I497="","",'Input data'!I497)</f>
        <v/>
      </c>
      <c r="J482" s="12" t="str">
        <f>IF('Result 2005-2012'!$R482="","",IF($M$1=2005,'Result 2005-2012'!J482,IF(AND($M$1=2006,'Calculation sheet'!$AQ482="2005-2012"),'Result 2005-2012'!J482*SUM($Y$7:$AE$7)/7,IF(AND($M$1=2007,'Calculation sheet'!$AQ482="2005-2012"),'Result 2005-2012'!J482*SUM($Z$7:$AE$7)/6,IF(AND($M$1=2008,'Calculation sheet'!$AQ482="2005-2012"),'Result 2005-2012'!J482*SUM($AA$7:$AE$7)/5,IF(AND($M$1=2009,'Calculation sheet'!$AQ482="2005-2012"),'Result 2005-2012'!J482*SUM($AB$7:$AE$7)/4,IF(AND($M$1=2010,'Calculation sheet'!$AQ482="2005-2012"),'Result 2005-2012'!J482*SUM($AC$7:$AE$7)/3,IF(AND($M$1=2011,'Calculation sheet'!$AQ482="2005-2012"),'Result 2005-2012'!J482*SUM($AD$7:$AE$7)/2,IF(AND($M$1=2012,'Calculation sheet'!$AQ482="2005-2012"),'Result 2005-2012'!J482*$AE$7,IF(AND($M$1=2006,'Calculation sheet'!$AQ482="1999-2012"),'Result 2005-2012'!J482*SUM($Y$16:$AE$16)/7,IF(AND($M$1=2007,'Calculation sheet'!$AQ482="1999-2012"),'Result 2005-2012'!J482*SUM($Z$16:$AE$16)/6,IF(AND($M$1=2008,'Calculation sheet'!$AQ482="1999-2012"),'Result 2005-2012'!J482*SUM($AA$16:$AE$16)/5,IF(AND($M$1=2009,'Calculation sheet'!$AQ482="1999-2012"),'Result 2005-2012'!J482*SUM($AB$16:$AE$16)/4,IF(AND($M$1=2010,'Calculation sheet'!$AQ482="1999-2012"),'Result 2005-2012'!J482*SUM($AC$16:$AE$16)/3,IF(AND($M$1=2011,'Calculation sheet'!$AQ482="1999-2012"),'Result 2005-2012'!J482*SUM($AD$16:$AE$16)/2,IF(AND($M$1=2012,'Calculation sheet'!$AQ482="1999-2012"),'Result 2005-2012'!J482*$AE$16,""))))))))))))))))</f>
        <v/>
      </c>
      <c r="K482" s="12" t="str">
        <f>IF('Result 2005-2012'!$R482="","",IF($M$1=2005,'Result 2005-2012'!K482,IF(AND($M$1=2006,'Calculation sheet'!$AQ482="2005-2012"),'Result 2005-2012'!K482*SUM($Y$8:$AE$8)/7,IF(AND($M$1=2007,'Calculation sheet'!$AQ482="2005-2012"),'Result 2005-2012'!K482*SUM($Z$8:$AE$8)/6,IF(AND($M$1=2008,'Calculation sheet'!$AQ482="2005-2012"),'Result 2005-2012'!K482*SUM($AA$8:$AE$8)/5,IF(AND($M$1=2009,'Calculation sheet'!$AQ482="2005-2012"),'Result 2005-2012'!K482*SUM($AB$8:$AE$8)/4,IF(AND($M$1=2010,'Calculation sheet'!$AQ482="2005-2012"),'Result 2005-2012'!K482*SUM($AC$8:$AE$8)/3,IF(AND($M$1=2011,'Calculation sheet'!$AQ482="2005-2012"),'Result 2005-2012'!K482*SUM($AD$8:$AE$8)/2,IF(AND($M$1=2012,'Calculation sheet'!$AQ482="2005-2012"),'Result 2005-2012'!K482*$AE$8,IF(AND($M$1=2006,'Calculation sheet'!$AQ482="1999-2012"),'Result 2005-2012'!K482*SUM($Y$17:$AE$17)/7,IF(AND($M$1=2007,'Calculation sheet'!$AQ482="1999-2012"),'Result 2005-2012'!K482*SUM($Z$17:$AE$17)/6,IF(AND($M$1=2008,'Calculation sheet'!$AQ482="1999-2012"),'Result 2005-2012'!K482*SUM($AA$17:$AE$17)/5,IF(AND($M$1=2009,'Calculation sheet'!$AQ482="1999-2012"),'Result 2005-2012'!K482*SUM($AB$17:$AE$17)/4,IF(AND($M$1=2010,'Calculation sheet'!$AQ482="1999-2012"),'Result 2005-2012'!K482*SUM($AC$17:$AE$17)/3,IF(AND($M$1=2011,'Calculation sheet'!$AQ482="1999-2012"),'Result 2005-2012'!K482*SUM($AD$17:$AE$17)/2,IF(AND($M$1=2012,'Calculation sheet'!$AQ482="1999-2012"),'Result 2005-2012'!K482*$AE$17,""))))))))))))))))</f>
        <v/>
      </c>
      <c r="L482" s="12" t="str">
        <f>IF('Result 2005-2012'!$R482="","",IF($M$1=2005,'Result 2005-2012'!L482,IF(AND($M$1=2006,'Calculation sheet'!$AQ482="2005-2012"),'Result 2005-2012'!L482*SUM($Y$9:$AE$9)/7,IF(AND($M$1=2007,'Calculation sheet'!$AQ482="2005-2012"),'Result 2005-2012'!L482*SUM($Z$9:$AE$9)/6,IF(AND($M$1=2008,'Calculation sheet'!$AQ482="2005-2012"),'Result 2005-2012'!L482*SUM($AA$9:$AE$9)/5,IF(AND($M$1=2009,'Calculation sheet'!$AQ482="2005-2012"),'Result 2005-2012'!L482*SUM($AB$9:$AE$9)/4,IF(AND($M$1=2010,'Calculation sheet'!$AQ482="2005-2012"),'Result 2005-2012'!L482*SUM($AC$9:$AE$9)/3,IF(AND($M$1=2011,'Calculation sheet'!$AQ482="2005-2012"),'Result 2005-2012'!L482*SUM($AD$9:$AE$9)/2,IF(AND($M$1=2012,'Calculation sheet'!$AQ482="2005-2012"),'Result 2005-2012'!L482*$AE$9,IF(AND($M$1=2006,'Calculation sheet'!$AQ482="1999-2012"),'Result 2005-2012'!L482*SUM($Y$18:$AE$18)/7,IF(AND($M$1=2007,'Calculation sheet'!$AQ482="1999-2012"),'Result 2005-2012'!L482*SUM($Z$18:$AE$18)/6,IF(AND($M$1=2008,'Calculation sheet'!$AQ482="1999-2012"),'Result 2005-2012'!L482*SUM($AA$18:$AE$18)/5,IF(AND($M$1=2009,'Calculation sheet'!$AQ482="1999-2012"),'Result 2005-2012'!L482*SUM($AB$18:$AE$18)/4,IF(AND($M$1=2010,'Calculation sheet'!$AQ482="1999-2012"),'Result 2005-2012'!L482*SUM($AC$18:$AE$18)/3,IF(AND($M$1=2011,'Calculation sheet'!$AQ482="1999-2012"),'Result 2005-2012'!L482*SUM($AD$18:$AE$18)/2,IF(AND($M$1=2012,'Calculation sheet'!$AQ482="1999-2012"),'Result 2005-2012'!L482*$AE$18,""))))))))))))))))</f>
        <v/>
      </c>
      <c r="M482" s="12" t="str">
        <f t="shared" si="23"/>
        <v/>
      </c>
      <c r="N482" s="12" t="str">
        <f>IF('Result 2005-2012'!$R482="","",IF($M$1=2005,'Result 2005-2012'!N482,IF(AND($M$1=2006,'Calculation sheet'!$AQ482="2005-2012"),'Result 2005-2012'!N482*SUM($Y$10:$AE$10)/7,IF(AND($M$1=2007,'Calculation sheet'!$AQ482="2005-2012"),'Result 2005-2012'!N482*SUM($Z$10:$AE$10)/6,IF(AND($M$1=2008,'Calculation sheet'!$AQ482="2005-2012"),'Result 2005-2012'!N482*SUM($AA$10:$AE$10)/5,IF(AND($M$1=2009,'Calculation sheet'!$AQ482="2005-2012"),'Result 2005-2012'!N482*SUM($AB$10:$AE$10)/4,IF(AND($M$1=2010,'Calculation sheet'!$AQ482="2005-2012"),'Result 2005-2012'!N482*SUM($AC$10:$AE$10)/3,IF(AND($M$1=2011,'Calculation sheet'!$AQ482="2005-2012"),'Result 2005-2012'!N482*SUM($AD$10:$AE$10)/2,IF(AND($M$1=2012,'Calculation sheet'!$AQ482="2005-2012"),'Result 2005-2012'!N482*$AE$10,IF(AND($M$1=2006,'Calculation sheet'!$AQ482="1999-2012"),'Result 2005-2012'!N482*SUM($Y$16:$AE$16)/7,IF(AND($M$1=2007,'Calculation sheet'!$AQ482="1999-2012"),'Result 2005-2012'!N482*SUM($Z$16:$AE$16)/6,IF(AND($M$1=2008,'Calculation sheet'!$AQ482="1999-2012"),'Result 2005-2012'!N482*SUM($AA$16:$AE$16)/5,IF(AND($M$1=2009,'Calculation sheet'!$AQ482="1999-2012"),'Result 2005-2012'!N482*SUM($AB$16:$AE$16)/4,IF(AND($M$1=2010,'Calculation sheet'!$AQ482="1999-2012"),'Result 2005-2012'!N482*SUM($AC$16:$AE$16)/3,IF(AND($M$1=2011,'Calculation sheet'!$AQ482="1999-2012"),'Result 2005-2012'!N482*SUM($AD$16:$AE$16)/2,IF(AND($M$1=2012,'Calculation sheet'!$AQ482="1999-2012"),'Result 2005-2012'!N482*$AE$16,""))))))))))))))))</f>
        <v/>
      </c>
      <c r="O482" s="12" t="str">
        <f>IF('Result 2005-2012'!$R482="","",IF($M$1=2005,'Result 2005-2012'!O482,IF(AND($M$1=2006,'Calculation sheet'!$AQ482="2005-2012"),'Result 2005-2012'!O482*SUM($Y$10:$AE$10)/7,IF(AND($M$1=2007,'Calculation sheet'!$AQ482="2005-2012"),'Result 2005-2012'!O482*SUM($Z$10:$AE$10)/6,IF(AND($M$1=2008,'Calculation sheet'!$AQ482="2005-2012"),'Result 2005-2012'!O482*SUM($AA$10:$AE$10)/5,IF(AND($M$1=2009,'Calculation sheet'!$AQ482="2005-2012"),'Result 2005-2012'!O482*SUM($AB$10:$AE$10)/4,IF(AND($M$1=2010,'Calculation sheet'!$AQ482="2005-2012"),'Result 2005-2012'!O482*SUM($AC$10:$AE$10)/3,IF(AND($M$1=2011,'Calculation sheet'!$AQ482="2005-2012"),'Result 2005-2012'!O482*SUM($AD$10:$AE$10)/2,IF(AND($M$1=2012,'Calculation sheet'!$AQ482="2005-2012"),'Result 2005-2012'!O482*$AE$10,IF(AND($M$1=2006,'Calculation sheet'!$AQ482="1999-2012"),'Result 2005-2012'!O482*SUM($Y$16:$AE$16)/7,IF(AND($M$1=2007,'Calculation sheet'!$AQ482="1999-2012"),'Result 2005-2012'!O482*SUM($Z$16:$AE$16)/6,IF(AND($M$1=2008,'Calculation sheet'!$AQ482="1999-2012"),'Result 2005-2012'!O482*SUM($AA$16:$AE$16)/5,IF(AND($M$1=2009,'Calculation sheet'!$AQ482="1999-2012"),'Result 2005-2012'!O482*SUM($AB$16:$AE$16)/4,IF(AND($M$1=2010,'Calculation sheet'!$AQ482="1999-2012"),'Result 2005-2012'!O482*SUM($AC$16:$AE$16)/3,IF(AND($M$1=2011,'Calculation sheet'!$AQ482="1999-2012"),'Result 2005-2012'!O482*SUM($AD$16:$AE$16)/2,IF(AND($M$1=2012,'Calculation sheet'!$AQ482="1999-2012"),'Result 2005-2012'!O482*$AE$16,""))))))))))))))))</f>
        <v/>
      </c>
      <c r="P482" s="12" t="str">
        <f>IF('Result 2005-2012'!$R482="","",IF($M$1=2005,'Result 2005-2012'!P482,IF(AND($M$1=2006,'Calculation sheet'!$AQ482="2005-2012"),'Result 2005-2012'!P482*SUM($Y$11:$AE$11)/7,IF(AND($M$1=2007,'Calculation sheet'!$AQ482="2005-2012"),'Result 2005-2012'!P482*SUM($Z$11:$AE$11)/6,IF(AND($M$1=2008,'Calculation sheet'!$AQ482="2005-2012"),'Result 2005-2012'!P482*SUM($AA$11:$AE$11)/5,IF(AND($M$1=2009,'Calculation sheet'!$AQ482="2005-2012"),'Result 2005-2012'!P482*SUM($AB$11:$AE$11)/4,IF(AND($M$1=2010,'Calculation sheet'!$AQ482="2005-2012"),'Result 2005-2012'!P482*SUM($AC$11:$AE$11)/3,IF(AND($M$1=2011,'Calculation sheet'!$AQ482="2005-2012"),'Result 2005-2012'!P482*SUM($AD$11:$AE$11)/2,IF(AND($M$1=2012,'Calculation sheet'!$AQ482="2005-2012"),'Result 2005-2012'!P482*$AE$11,IF(AND($M$1=2006,'Calculation sheet'!$AQ482="1999-2012"),'Result 2005-2012'!P482*SUM($Y$16:$AE$16)/7,IF(AND($M$1=2007,'Calculation sheet'!$AQ482="1999-2012"),'Result 2005-2012'!P482*SUM($Z$16:$AE$16)/6,IF(AND($M$1=2008,'Calculation sheet'!$AQ482="1999-2012"),'Result 2005-2012'!P482*SUM($AA$16:$AE$16)/5,IF(AND($M$1=2009,'Calculation sheet'!$AQ482="1999-2012"),'Result 2005-2012'!P482*SUM($AB$16:$AE$16)/4,IF(AND($M$1=2010,'Calculation sheet'!$AQ482="1999-2012"),'Result 2005-2012'!P482*SUM($AC$16:$AE$16)/3,IF(AND($M$1=2011,'Calculation sheet'!$AQ482="1999-2012"),'Result 2005-2012'!P482*SUM($AD$16:$AE$16)/2,IF(AND($M$1=2012,'Calculation sheet'!$AQ482="1999-2012"),'Result 2005-2012'!P482*$AE$16,""))))))))))))))))</f>
        <v/>
      </c>
      <c r="Q482" s="12" t="str">
        <f t="shared" si="24"/>
        <v/>
      </c>
      <c r="R482" s="14" t="str">
        <f t="shared" si="25"/>
        <v/>
      </c>
    </row>
    <row r="483" spans="1:18" x14ac:dyDescent="0.3">
      <c r="A483" s="4" t="str">
        <f>IF('Input data'!A498="","",'Input data'!A498)</f>
        <v/>
      </c>
      <c r="B483" s="4" t="str">
        <f>IF('Input data'!B498="","",'Input data'!B498)</f>
        <v/>
      </c>
      <c r="C483" s="4" t="str">
        <f>IF('Input data'!C498="","",'Input data'!C498)</f>
        <v/>
      </c>
      <c r="D483" s="4" t="str">
        <f>IF('Input data'!D498="","",'Input data'!D498)</f>
        <v/>
      </c>
      <c r="E483" s="4" t="str">
        <f>IF('Input data'!E498="","",'Input data'!E498)</f>
        <v/>
      </c>
      <c r="F483" s="4" t="str">
        <f>IF('Input data'!F498="","",'Input data'!F498)</f>
        <v/>
      </c>
      <c r="G483" s="4">
        <f>IF('Input data'!G498="","",'Input data'!G498)</f>
        <v>0</v>
      </c>
      <c r="H483" s="4" t="str">
        <f>IF('Input data'!H498&gt;0.5,'Input data'!H498,"")</f>
        <v/>
      </c>
      <c r="I483" s="4" t="str">
        <f>IF('Input data'!I498="","",'Input data'!I498)</f>
        <v/>
      </c>
      <c r="J483" s="12" t="str">
        <f>IF('Result 2005-2012'!$R483="","",IF($M$1=2005,'Result 2005-2012'!J483,IF(AND($M$1=2006,'Calculation sheet'!$AQ483="2005-2012"),'Result 2005-2012'!J483*SUM($Y$7:$AE$7)/7,IF(AND($M$1=2007,'Calculation sheet'!$AQ483="2005-2012"),'Result 2005-2012'!J483*SUM($Z$7:$AE$7)/6,IF(AND($M$1=2008,'Calculation sheet'!$AQ483="2005-2012"),'Result 2005-2012'!J483*SUM($AA$7:$AE$7)/5,IF(AND($M$1=2009,'Calculation sheet'!$AQ483="2005-2012"),'Result 2005-2012'!J483*SUM($AB$7:$AE$7)/4,IF(AND($M$1=2010,'Calculation sheet'!$AQ483="2005-2012"),'Result 2005-2012'!J483*SUM($AC$7:$AE$7)/3,IF(AND($M$1=2011,'Calculation sheet'!$AQ483="2005-2012"),'Result 2005-2012'!J483*SUM($AD$7:$AE$7)/2,IF(AND($M$1=2012,'Calculation sheet'!$AQ483="2005-2012"),'Result 2005-2012'!J483*$AE$7,IF(AND($M$1=2006,'Calculation sheet'!$AQ483="1999-2012"),'Result 2005-2012'!J483*SUM($Y$16:$AE$16)/7,IF(AND($M$1=2007,'Calculation sheet'!$AQ483="1999-2012"),'Result 2005-2012'!J483*SUM($Z$16:$AE$16)/6,IF(AND($M$1=2008,'Calculation sheet'!$AQ483="1999-2012"),'Result 2005-2012'!J483*SUM($AA$16:$AE$16)/5,IF(AND($M$1=2009,'Calculation sheet'!$AQ483="1999-2012"),'Result 2005-2012'!J483*SUM($AB$16:$AE$16)/4,IF(AND($M$1=2010,'Calculation sheet'!$AQ483="1999-2012"),'Result 2005-2012'!J483*SUM($AC$16:$AE$16)/3,IF(AND($M$1=2011,'Calculation sheet'!$AQ483="1999-2012"),'Result 2005-2012'!J483*SUM($AD$16:$AE$16)/2,IF(AND($M$1=2012,'Calculation sheet'!$AQ483="1999-2012"),'Result 2005-2012'!J483*$AE$16,""))))))))))))))))</f>
        <v/>
      </c>
      <c r="K483" s="12" t="str">
        <f>IF('Result 2005-2012'!$R483="","",IF($M$1=2005,'Result 2005-2012'!K483,IF(AND($M$1=2006,'Calculation sheet'!$AQ483="2005-2012"),'Result 2005-2012'!K483*SUM($Y$8:$AE$8)/7,IF(AND($M$1=2007,'Calculation sheet'!$AQ483="2005-2012"),'Result 2005-2012'!K483*SUM($Z$8:$AE$8)/6,IF(AND($M$1=2008,'Calculation sheet'!$AQ483="2005-2012"),'Result 2005-2012'!K483*SUM($AA$8:$AE$8)/5,IF(AND($M$1=2009,'Calculation sheet'!$AQ483="2005-2012"),'Result 2005-2012'!K483*SUM($AB$8:$AE$8)/4,IF(AND($M$1=2010,'Calculation sheet'!$AQ483="2005-2012"),'Result 2005-2012'!K483*SUM($AC$8:$AE$8)/3,IF(AND($M$1=2011,'Calculation sheet'!$AQ483="2005-2012"),'Result 2005-2012'!K483*SUM($AD$8:$AE$8)/2,IF(AND($M$1=2012,'Calculation sheet'!$AQ483="2005-2012"),'Result 2005-2012'!K483*$AE$8,IF(AND($M$1=2006,'Calculation sheet'!$AQ483="1999-2012"),'Result 2005-2012'!K483*SUM($Y$17:$AE$17)/7,IF(AND($M$1=2007,'Calculation sheet'!$AQ483="1999-2012"),'Result 2005-2012'!K483*SUM($Z$17:$AE$17)/6,IF(AND($M$1=2008,'Calculation sheet'!$AQ483="1999-2012"),'Result 2005-2012'!K483*SUM($AA$17:$AE$17)/5,IF(AND($M$1=2009,'Calculation sheet'!$AQ483="1999-2012"),'Result 2005-2012'!K483*SUM($AB$17:$AE$17)/4,IF(AND($M$1=2010,'Calculation sheet'!$AQ483="1999-2012"),'Result 2005-2012'!K483*SUM($AC$17:$AE$17)/3,IF(AND($M$1=2011,'Calculation sheet'!$AQ483="1999-2012"),'Result 2005-2012'!K483*SUM($AD$17:$AE$17)/2,IF(AND($M$1=2012,'Calculation sheet'!$AQ483="1999-2012"),'Result 2005-2012'!K483*$AE$17,""))))))))))))))))</f>
        <v/>
      </c>
      <c r="L483" s="12" t="str">
        <f>IF('Result 2005-2012'!$R483="","",IF($M$1=2005,'Result 2005-2012'!L483,IF(AND($M$1=2006,'Calculation sheet'!$AQ483="2005-2012"),'Result 2005-2012'!L483*SUM($Y$9:$AE$9)/7,IF(AND($M$1=2007,'Calculation sheet'!$AQ483="2005-2012"),'Result 2005-2012'!L483*SUM($Z$9:$AE$9)/6,IF(AND($M$1=2008,'Calculation sheet'!$AQ483="2005-2012"),'Result 2005-2012'!L483*SUM($AA$9:$AE$9)/5,IF(AND($M$1=2009,'Calculation sheet'!$AQ483="2005-2012"),'Result 2005-2012'!L483*SUM($AB$9:$AE$9)/4,IF(AND($M$1=2010,'Calculation sheet'!$AQ483="2005-2012"),'Result 2005-2012'!L483*SUM($AC$9:$AE$9)/3,IF(AND($M$1=2011,'Calculation sheet'!$AQ483="2005-2012"),'Result 2005-2012'!L483*SUM($AD$9:$AE$9)/2,IF(AND($M$1=2012,'Calculation sheet'!$AQ483="2005-2012"),'Result 2005-2012'!L483*$AE$9,IF(AND($M$1=2006,'Calculation sheet'!$AQ483="1999-2012"),'Result 2005-2012'!L483*SUM($Y$18:$AE$18)/7,IF(AND($M$1=2007,'Calculation sheet'!$AQ483="1999-2012"),'Result 2005-2012'!L483*SUM($Z$18:$AE$18)/6,IF(AND($M$1=2008,'Calculation sheet'!$AQ483="1999-2012"),'Result 2005-2012'!L483*SUM($AA$18:$AE$18)/5,IF(AND($M$1=2009,'Calculation sheet'!$AQ483="1999-2012"),'Result 2005-2012'!L483*SUM($AB$18:$AE$18)/4,IF(AND($M$1=2010,'Calculation sheet'!$AQ483="1999-2012"),'Result 2005-2012'!L483*SUM($AC$18:$AE$18)/3,IF(AND($M$1=2011,'Calculation sheet'!$AQ483="1999-2012"),'Result 2005-2012'!L483*SUM($AD$18:$AE$18)/2,IF(AND($M$1=2012,'Calculation sheet'!$AQ483="1999-2012"),'Result 2005-2012'!L483*$AE$18,""))))))))))))))))</f>
        <v/>
      </c>
      <c r="M483" s="12" t="str">
        <f t="shared" si="23"/>
        <v/>
      </c>
      <c r="N483" s="12" t="str">
        <f>IF('Result 2005-2012'!$R483="","",IF($M$1=2005,'Result 2005-2012'!N483,IF(AND($M$1=2006,'Calculation sheet'!$AQ483="2005-2012"),'Result 2005-2012'!N483*SUM($Y$10:$AE$10)/7,IF(AND($M$1=2007,'Calculation sheet'!$AQ483="2005-2012"),'Result 2005-2012'!N483*SUM($Z$10:$AE$10)/6,IF(AND($M$1=2008,'Calculation sheet'!$AQ483="2005-2012"),'Result 2005-2012'!N483*SUM($AA$10:$AE$10)/5,IF(AND($M$1=2009,'Calculation sheet'!$AQ483="2005-2012"),'Result 2005-2012'!N483*SUM($AB$10:$AE$10)/4,IF(AND($M$1=2010,'Calculation sheet'!$AQ483="2005-2012"),'Result 2005-2012'!N483*SUM($AC$10:$AE$10)/3,IF(AND($M$1=2011,'Calculation sheet'!$AQ483="2005-2012"),'Result 2005-2012'!N483*SUM($AD$10:$AE$10)/2,IF(AND($M$1=2012,'Calculation sheet'!$AQ483="2005-2012"),'Result 2005-2012'!N483*$AE$10,IF(AND($M$1=2006,'Calculation sheet'!$AQ483="1999-2012"),'Result 2005-2012'!N483*SUM($Y$16:$AE$16)/7,IF(AND($M$1=2007,'Calculation sheet'!$AQ483="1999-2012"),'Result 2005-2012'!N483*SUM($Z$16:$AE$16)/6,IF(AND($M$1=2008,'Calculation sheet'!$AQ483="1999-2012"),'Result 2005-2012'!N483*SUM($AA$16:$AE$16)/5,IF(AND($M$1=2009,'Calculation sheet'!$AQ483="1999-2012"),'Result 2005-2012'!N483*SUM($AB$16:$AE$16)/4,IF(AND($M$1=2010,'Calculation sheet'!$AQ483="1999-2012"),'Result 2005-2012'!N483*SUM($AC$16:$AE$16)/3,IF(AND($M$1=2011,'Calculation sheet'!$AQ483="1999-2012"),'Result 2005-2012'!N483*SUM($AD$16:$AE$16)/2,IF(AND($M$1=2012,'Calculation sheet'!$AQ483="1999-2012"),'Result 2005-2012'!N483*$AE$16,""))))))))))))))))</f>
        <v/>
      </c>
      <c r="O483" s="12" t="str">
        <f>IF('Result 2005-2012'!$R483="","",IF($M$1=2005,'Result 2005-2012'!O483,IF(AND($M$1=2006,'Calculation sheet'!$AQ483="2005-2012"),'Result 2005-2012'!O483*SUM($Y$10:$AE$10)/7,IF(AND($M$1=2007,'Calculation sheet'!$AQ483="2005-2012"),'Result 2005-2012'!O483*SUM($Z$10:$AE$10)/6,IF(AND($M$1=2008,'Calculation sheet'!$AQ483="2005-2012"),'Result 2005-2012'!O483*SUM($AA$10:$AE$10)/5,IF(AND($M$1=2009,'Calculation sheet'!$AQ483="2005-2012"),'Result 2005-2012'!O483*SUM($AB$10:$AE$10)/4,IF(AND($M$1=2010,'Calculation sheet'!$AQ483="2005-2012"),'Result 2005-2012'!O483*SUM($AC$10:$AE$10)/3,IF(AND($M$1=2011,'Calculation sheet'!$AQ483="2005-2012"),'Result 2005-2012'!O483*SUM($AD$10:$AE$10)/2,IF(AND($M$1=2012,'Calculation sheet'!$AQ483="2005-2012"),'Result 2005-2012'!O483*$AE$10,IF(AND($M$1=2006,'Calculation sheet'!$AQ483="1999-2012"),'Result 2005-2012'!O483*SUM($Y$16:$AE$16)/7,IF(AND($M$1=2007,'Calculation sheet'!$AQ483="1999-2012"),'Result 2005-2012'!O483*SUM($Z$16:$AE$16)/6,IF(AND($M$1=2008,'Calculation sheet'!$AQ483="1999-2012"),'Result 2005-2012'!O483*SUM($AA$16:$AE$16)/5,IF(AND($M$1=2009,'Calculation sheet'!$AQ483="1999-2012"),'Result 2005-2012'!O483*SUM($AB$16:$AE$16)/4,IF(AND($M$1=2010,'Calculation sheet'!$AQ483="1999-2012"),'Result 2005-2012'!O483*SUM($AC$16:$AE$16)/3,IF(AND($M$1=2011,'Calculation sheet'!$AQ483="1999-2012"),'Result 2005-2012'!O483*SUM($AD$16:$AE$16)/2,IF(AND($M$1=2012,'Calculation sheet'!$AQ483="1999-2012"),'Result 2005-2012'!O483*$AE$16,""))))))))))))))))</f>
        <v/>
      </c>
      <c r="P483" s="12" t="str">
        <f>IF('Result 2005-2012'!$R483="","",IF($M$1=2005,'Result 2005-2012'!P483,IF(AND($M$1=2006,'Calculation sheet'!$AQ483="2005-2012"),'Result 2005-2012'!P483*SUM($Y$11:$AE$11)/7,IF(AND($M$1=2007,'Calculation sheet'!$AQ483="2005-2012"),'Result 2005-2012'!P483*SUM($Z$11:$AE$11)/6,IF(AND($M$1=2008,'Calculation sheet'!$AQ483="2005-2012"),'Result 2005-2012'!P483*SUM($AA$11:$AE$11)/5,IF(AND($M$1=2009,'Calculation sheet'!$AQ483="2005-2012"),'Result 2005-2012'!P483*SUM($AB$11:$AE$11)/4,IF(AND($M$1=2010,'Calculation sheet'!$AQ483="2005-2012"),'Result 2005-2012'!P483*SUM($AC$11:$AE$11)/3,IF(AND($M$1=2011,'Calculation sheet'!$AQ483="2005-2012"),'Result 2005-2012'!P483*SUM($AD$11:$AE$11)/2,IF(AND($M$1=2012,'Calculation sheet'!$AQ483="2005-2012"),'Result 2005-2012'!P483*$AE$11,IF(AND($M$1=2006,'Calculation sheet'!$AQ483="1999-2012"),'Result 2005-2012'!P483*SUM($Y$16:$AE$16)/7,IF(AND($M$1=2007,'Calculation sheet'!$AQ483="1999-2012"),'Result 2005-2012'!P483*SUM($Z$16:$AE$16)/6,IF(AND($M$1=2008,'Calculation sheet'!$AQ483="1999-2012"),'Result 2005-2012'!P483*SUM($AA$16:$AE$16)/5,IF(AND($M$1=2009,'Calculation sheet'!$AQ483="1999-2012"),'Result 2005-2012'!P483*SUM($AB$16:$AE$16)/4,IF(AND($M$1=2010,'Calculation sheet'!$AQ483="1999-2012"),'Result 2005-2012'!P483*SUM($AC$16:$AE$16)/3,IF(AND($M$1=2011,'Calculation sheet'!$AQ483="1999-2012"),'Result 2005-2012'!P483*SUM($AD$16:$AE$16)/2,IF(AND($M$1=2012,'Calculation sheet'!$AQ483="1999-2012"),'Result 2005-2012'!P483*$AE$16,""))))))))))))))))</f>
        <v/>
      </c>
      <c r="Q483" s="12" t="str">
        <f t="shared" si="24"/>
        <v/>
      </c>
      <c r="R483" s="14" t="str">
        <f t="shared" si="25"/>
        <v/>
      </c>
    </row>
    <row r="484" spans="1:18" x14ac:dyDescent="0.3">
      <c r="A484" s="4" t="str">
        <f>IF('Input data'!A499="","",'Input data'!A499)</f>
        <v/>
      </c>
      <c r="B484" s="4" t="str">
        <f>IF('Input data'!B499="","",'Input data'!B499)</f>
        <v/>
      </c>
      <c r="C484" s="4" t="str">
        <f>IF('Input data'!C499="","",'Input data'!C499)</f>
        <v/>
      </c>
      <c r="D484" s="4" t="str">
        <f>IF('Input data'!D499="","",'Input data'!D499)</f>
        <v/>
      </c>
      <c r="E484" s="4" t="str">
        <f>IF('Input data'!E499="","",'Input data'!E499)</f>
        <v/>
      </c>
      <c r="F484" s="4" t="str">
        <f>IF('Input data'!F499="","",'Input data'!F499)</f>
        <v/>
      </c>
      <c r="G484" s="4">
        <f>IF('Input data'!G499="","",'Input data'!G499)</f>
        <v>0</v>
      </c>
      <c r="H484" s="4" t="str">
        <f>IF('Input data'!H499&gt;0.5,'Input data'!H499,"")</f>
        <v/>
      </c>
      <c r="I484" s="4" t="str">
        <f>IF('Input data'!I499="","",'Input data'!I499)</f>
        <v/>
      </c>
      <c r="J484" s="12" t="str">
        <f>IF('Result 2005-2012'!$R484="","",IF($M$1=2005,'Result 2005-2012'!J484,IF(AND($M$1=2006,'Calculation sheet'!$AQ484="2005-2012"),'Result 2005-2012'!J484*SUM($Y$7:$AE$7)/7,IF(AND($M$1=2007,'Calculation sheet'!$AQ484="2005-2012"),'Result 2005-2012'!J484*SUM($Z$7:$AE$7)/6,IF(AND($M$1=2008,'Calculation sheet'!$AQ484="2005-2012"),'Result 2005-2012'!J484*SUM($AA$7:$AE$7)/5,IF(AND($M$1=2009,'Calculation sheet'!$AQ484="2005-2012"),'Result 2005-2012'!J484*SUM($AB$7:$AE$7)/4,IF(AND($M$1=2010,'Calculation sheet'!$AQ484="2005-2012"),'Result 2005-2012'!J484*SUM($AC$7:$AE$7)/3,IF(AND($M$1=2011,'Calculation sheet'!$AQ484="2005-2012"),'Result 2005-2012'!J484*SUM($AD$7:$AE$7)/2,IF(AND($M$1=2012,'Calculation sheet'!$AQ484="2005-2012"),'Result 2005-2012'!J484*$AE$7,IF(AND($M$1=2006,'Calculation sheet'!$AQ484="1999-2012"),'Result 2005-2012'!J484*SUM($Y$16:$AE$16)/7,IF(AND($M$1=2007,'Calculation sheet'!$AQ484="1999-2012"),'Result 2005-2012'!J484*SUM($Z$16:$AE$16)/6,IF(AND($M$1=2008,'Calculation sheet'!$AQ484="1999-2012"),'Result 2005-2012'!J484*SUM($AA$16:$AE$16)/5,IF(AND($M$1=2009,'Calculation sheet'!$AQ484="1999-2012"),'Result 2005-2012'!J484*SUM($AB$16:$AE$16)/4,IF(AND($M$1=2010,'Calculation sheet'!$AQ484="1999-2012"),'Result 2005-2012'!J484*SUM($AC$16:$AE$16)/3,IF(AND($M$1=2011,'Calculation sheet'!$AQ484="1999-2012"),'Result 2005-2012'!J484*SUM($AD$16:$AE$16)/2,IF(AND($M$1=2012,'Calculation sheet'!$AQ484="1999-2012"),'Result 2005-2012'!J484*$AE$16,""))))))))))))))))</f>
        <v/>
      </c>
      <c r="K484" s="12" t="str">
        <f>IF('Result 2005-2012'!$R484="","",IF($M$1=2005,'Result 2005-2012'!K484,IF(AND($M$1=2006,'Calculation sheet'!$AQ484="2005-2012"),'Result 2005-2012'!K484*SUM($Y$8:$AE$8)/7,IF(AND($M$1=2007,'Calculation sheet'!$AQ484="2005-2012"),'Result 2005-2012'!K484*SUM($Z$8:$AE$8)/6,IF(AND($M$1=2008,'Calculation sheet'!$AQ484="2005-2012"),'Result 2005-2012'!K484*SUM($AA$8:$AE$8)/5,IF(AND($M$1=2009,'Calculation sheet'!$AQ484="2005-2012"),'Result 2005-2012'!K484*SUM($AB$8:$AE$8)/4,IF(AND($M$1=2010,'Calculation sheet'!$AQ484="2005-2012"),'Result 2005-2012'!K484*SUM($AC$8:$AE$8)/3,IF(AND($M$1=2011,'Calculation sheet'!$AQ484="2005-2012"),'Result 2005-2012'!K484*SUM($AD$8:$AE$8)/2,IF(AND($M$1=2012,'Calculation sheet'!$AQ484="2005-2012"),'Result 2005-2012'!K484*$AE$8,IF(AND($M$1=2006,'Calculation sheet'!$AQ484="1999-2012"),'Result 2005-2012'!K484*SUM($Y$17:$AE$17)/7,IF(AND($M$1=2007,'Calculation sheet'!$AQ484="1999-2012"),'Result 2005-2012'!K484*SUM($Z$17:$AE$17)/6,IF(AND($M$1=2008,'Calculation sheet'!$AQ484="1999-2012"),'Result 2005-2012'!K484*SUM($AA$17:$AE$17)/5,IF(AND($M$1=2009,'Calculation sheet'!$AQ484="1999-2012"),'Result 2005-2012'!K484*SUM($AB$17:$AE$17)/4,IF(AND($M$1=2010,'Calculation sheet'!$AQ484="1999-2012"),'Result 2005-2012'!K484*SUM($AC$17:$AE$17)/3,IF(AND($M$1=2011,'Calculation sheet'!$AQ484="1999-2012"),'Result 2005-2012'!K484*SUM($AD$17:$AE$17)/2,IF(AND($M$1=2012,'Calculation sheet'!$AQ484="1999-2012"),'Result 2005-2012'!K484*$AE$17,""))))))))))))))))</f>
        <v/>
      </c>
      <c r="L484" s="12" t="str">
        <f>IF('Result 2005-2012'!$R484="","",IF($M$1=2005,'Result 2005-2012'!L484,IF(AND($M$1=2006,'Calculation sheet'!$AQ484="2005-2012"),'Result 2005-2012'!L484*SUM($Y$9:$AE$9)/7,IF(AND($M$1=2007,'Calculation sheet'!$AQ484="2005-2012"),'Result 2005-2012'!L484*SUM($Z$9:$AE$9)/6,IF(AND($M$1=2008,'Calculation sheet'!$AQ484="2005-2012"),'Result 2005-2012'!L484*SUM($AA$9:$AE$9)/5,IF(AND($M$1=2009,'Calculation sheet'!$AQ484="2005-2012"),'Result 2005-2012'!L484*SUM($AB$9:$AE$9)/4,IF(AND($M$1=2010,'Calculation sheet'!$AQ484="2005-2012"),'Result 2005-2012'!L484*SUM($AC$9:$AE$9)/3,IF(AND($M$1=2011,'Calculation sheet'!$AQ484="2005-2012"),'Result 2005-2012'!L484*SUM($AD$9:$AE$9)/2,IF(AND($M$1=2012,'Calculation sheet'!$AQ484="2005-2012"),'Result 2005-2012'!L484*$AE$9,IF(AND($M$1=2006,'Calculation sheet'!$AQ484="1999-2012"),'Result 2005-2012'!L484*SUM($Y$18:$AE$18)/7,IF(AND($M$1=2007,'Calculation sheet'!$AQ484="1999-2012"),'Result 2005-2012'!L484*SUM($Z$18:$AE$18)/6,IF(AND($M$1=2008,'Calculation sheet'!$AQ484="1999-2012"),'Result 2005-2012'!L484*SUM($AA$18:$AE$18)/5,IF(AND($M$1=2009,'Calculation sheet'!$AQ484="1999-2012"),'Result 2005-2012'!L484*SUM($AB$18:$AE$18)/4,IF(AND($M$1=2010,'Calculation sheet'!$AQ484="1999-2012"),'Result 2005-2012'!L484*SUM($AC$18:$AE$18)/3,IF(AND($M$1=2011,'Calculation sheet'!$AQ484="1999-2012"),'Result 2005-2012'!L484*SUM($AD$18:$AE$18)/2,IF(AND($M$1=2012,'Calculation sheet'!$AQ484="1999-2012"),'Result 2005-2012'!L484*$AE$18,""))))))))))))))))</f>
        <v/>
      </c>
      <c r="M484" s="12" t="str">
        <f t="shared" si="23"/>
        <v/>
      </c>
      <c r="N484" s="12" t="str">
        <f>IF('Result 2005-2012'!$R484="","",IF($M$1=2005,'Result 2005-2012'!N484,IF(AND($M$1=2006,'Calculation sheet'!$AQ484="2005-2012"),'Result 2005-2012'!N484*SUM($Y$10:$AE$10)/7,IF(AND($M$1=2007,'Calculation sheet'!$AQ484="2005-2012"),'Result 2005-2012'!N484*SUM($Z$10:$AE$10)/6,IF(AND($M$1=2008,'Calculation sheet'!$AQ484="2005-2012"),'Result 2005-2012'!N484*SUM($AA$10:$AE$10)/5,IF(AND($M$1=2009,'Calculation sheet'!$AQ484="2005-2012"),'Result 2005-2012'!N484*SUM($AB$10:$AE$10)/4,IF(AND($M$1=2010,'Calculation sheet'!$AQ484="2005-2012"),'Result 2005-2012'!N484*SUM($AC$10:$AE$10)/3,IF(AND($M$1=2011,'Calculation sheet'!$AQ484="2005-2012"),'Result 2005-2012'!N484*SUM($AD$10:$AE$10)/2,IF(AND($M$1=2012,'Calculation sheet'!$AQ484="2005-2012"),'Result 2005-2012'!N484*$AE$10,IF(AND($M$1=2006,'Calculation sheet'!$AQ484="1999-2012"),'Result 2005-2012'!N484*SUM($Y$16:$AE$16)/7,IF(AND($M$1=2007,'Calculation sheet'!$AQ484="1999-2012"),'Result 2005-2012'!N484*SUM($Z$16:$AE$16)/6,IF(AND($M$1=2008,'Calculation sheet'!$AQ484="1999-2012"),'Result 2005-2012'!N484*SUM($AA$16:$AE$16)/5,IF(AND($M$1=2009,'Calculation sheet'!$AQ484="1999-2012"),'Result 2005-2012'!N484*SUM($AB$16:$AE$16)/4,IF(AND($M$1=2010,'Calculation sheet'!$AQ484="1999-2012"),'Result 2005-2012'!N484*SUM($AC$16:$AE$16)/3,IF(AND($M$1=2011,'Calculation sheet'!$AQ484="1999-2012"),'Result 2005-2012'!N484*SUM($AD$16:$AE$16)/2,IF(AND($M$1=2012,'Calculation sheet'!$AQ484="1999-2012"),'Result 2005-2012'!N484*$AE$16,""))))))))))))))))</f>
        <v/>
      </c>
      <c r="O484" s="12" t="str">
        <f>IF('Result 2005-2012'!$R484="","",IF($M$1=2005,'Result 2005-2012'!O484,IF(AND($M$1=2006,'Calculation sheet'!$AQ484="2005-2012"),'Result 2005-2012'!O484*SUM($Y$10:$AE$10)/7,IF(AND($M$1=2007,'Calculation sheet'!$AQ484="2005-2012"),'Result 2005-2012'!O484*SUM($Z$10:$AE$10)/6,IF(AND($M$1=2008,'Calculation sheet'!$AQ484="2005-2012"),'Result 2005-2012'!O484*SUM($AA$10:$AE$10)/5,IF(AND($M$1=2009,'Calculation sheet'!$AQ484="2005-2012"),'Result 2005-2012'!O484*SUM($AB$10:$AE$10)/4,IF(AND($M$1=2010,'Calculation sheet'!$AQ484="2005-2012"),'Result 2005-2012'!O484*SUM($AC$10:$AE$10)/3,IF(AND($M$1=2011,'Calculation sheet'!$AQ484="2005-2012"),'Result 2005-2012'!O484*SUM($AD$10:$AE$10)/2,IF(AND($M$1=2012,'Calculation sheet'!$AQ484="2005-2012"),'Result 2005-2012'!O484*$AE$10,IF(AND($M$1=2006,'Calculation sheet'!$AQ484="1999-2012"),'Result 2005-2012'!O484*SUM($Y$16:$AE$16)/7,IF(AND($M$1=2007,'Calculation sheet'!$AQ484="1999-2012"),'Result 2005-2012'!O484*SUM($Z$16:$AE$16)/6,IF(AND($M$1=2008,'Calculation sheet'!$AQ484="1999-2012"),'Result 2005-2012'!O484*SUM($AA$16:$AE$16)/5,IF(AND($M$1=2009,'Calculation sheet'!$AQ484="1999-2012"),'Result 2005-2012'!O484*SUM($AB$16:$AE$16)/4,IF(AND($M$1=2010,'Calculation sheet'!$AQ484="1999-2012"),'Result 2005-2012'!O484*SUM($AC$16:$AE$16)/3,IF(AND($M$1=2011,'Calculation sheet'!$AQ484="1999-2012"),'Result 2005-2012'!O484*SUM($AD$16:$AE$16)/2,IF(AND($M$1=2012,'Calculation sheet'!$AQ484="1999-2012"),'Result 2005-2012'!O484*$AE$16,""))))))))))))))))</f>
        <v/>
      </c>
      <c r="P484" s="12" t="str">
        <f>IF('Result 2005-2012'!$R484="","",IF($M$1=2005,'Result 2005-2012'!P484,IF(AND($M$1=2006,'Calculation sheet'!$AQ484="2005-2012"),'Result 2005-2012'!P484*SUM($Y$11:$AE$11)/7,IF(AND($M$1=2007,'Calculation sheet'!$AQ484="2005-2012"),'Result 2005-2012'!P484*SUM($Z$11:$AE$11)/6,IF(AND($M$1=2008,'Calculation sheet'!$AQ484="2005-2012"),'Result 2005-2012'!P484*SUM($AA$11:$AE$11)/5,IF(AND($M$1=2009,'Calculation sheet'!$AQ484="2005-2012"),'Result 2005-2012'!P484*SUM($AB$11:$AE$11)/4,IF(AND($M$1=2010,'Calculation sheet'!$AQ484="2005-2012"),'Result 2005-2012'!P484*SUM($AC$11:$AE$11)/3,IF(AND($M$1=2011,'Calculation sheet'!$AQ484="2005-2012"),'Result 2005-2012'!P484*SUM($AD$11:$AE$11)/2,IF(AND($M$1=2012,'Calculation sheet'!$AQ484="2005-2012"),'Result 2005-2012'!P484*$AE$11,IF(AND($M$1=2006,'Calculation sheet'!$AQ484="1999-2012"),'Result 2005-2012'!P484*SUM($Y$16:$AE$16)/7,IF(AND($M$1=2007,'Calculation sheet'!$AQ484="1999-2012"),'Result 2005-2012'!P484*SUM($Z$16:$AE$16)/6,IF(AND($M$1=2008,'Calculation sheet'!$AQ484="1999-2012"),'Result 2005-2012'!P484*SUM($AA$16:$AE$16)/5,IF(AND($M$1=2009,'Calculation sheet'!$AQ484="1999-2012"),'Result 2005-2012'!P484*SUM($AB$16:$AE$16)/4,IF(AND($M$1=2010,'Calculation sheet'!$AQ484="1999-2012"),'Result 2005-2012'!P484*SUM($AC$16:$AE$16)/3,IF(AND($M$1=2011,'Calculation sheet'!$AQ484="1999-2012"),'Result 2005-2012'!P484*SUM($AD$16:$AE$16)/2,IF(AND($M$1=2012,'Calculation sheet'!$AQ484="1999-2012"),'Result 2005-2012'!P484*$AE$16,""))))))))))))))))</f>
        <v/>
      </c>
      <c r="Q484" s="12" t="str">
        <f t="shared" si="24"/>
        <v/>
      </c>
      <c r="R484" s="14" t="str">
        <f t="shared" si="25"/>
        <v/>
      </c>
    </row>
    <row r="485" spans="1:18" x14ac:dyDescent="0.3">
      <c r="A485" s="4" t="str">
        <f>IF('Input data'!A500="","",'Input data'!A500)</f>
        <v/>
      </c>
      <c r="B485" s="4" t="str">
        <f>IF('Input data'!B500="","",'Input data'!B500)</f>
        <v/>
      </c>
      <c r="C485" s="4" t="str">
        <f>IF('Input data'!C500="","",'Input data'!C500)</f>
        <v/>
      </c>
      <c r="D485" s="4" t="str">
        <f>IF('Input data'!D500="","",'Input data'!D500)</f>
        <v/>
      </c>
      <c r="E485" s="4" t="str">
        <f>IF('Input data'!E500="","",'Input data'!E500)</f>
        <v/>
      </c>
      <c r="F485" s="4" t="str">
        <f>IF('Input data'!F500="","",'Input data'!F500)</f>
        <v/>
      </c>
      <c r="G485" s="4">
        <f>IF('Input data'!G500="","",'Input data'!G500)</f>
        <v>0</v>
      </c>
      <c r="H485" s="4" t="str">
        <f>IF('Input data'!H500&gt;0.5,'Input data'!H500,"")</f>
        <v/>
      </c>
      <c r="I485" s="4" t="str">
        <f>IF('Input data'!I500="","",'Input data'!I500)</f>
        <v/>
      </c>
      <c r="J485" s="12" t="str">
        <f>IF('Result 2005-2012'!$R485="","",IF($M$1=2005,'Result 2005-2012'!J485,IF(AND($M$1=2006,'Calculation sheet'!$AQ485="2005-2012"),'Result 2005-2012'!J485*SUM($Y$7:$AE$7)/7,IF(AND($M$1=2007,'Calculation sheet'!$AQ485="2005-2012"),'Result 2005-2012'!J485*SUM($Z$7:$AE$7)/6,IF(AND($M$1=2008,'Calculation sheet'!$AQ485="2005-2012"),'Result 2005-2012'!J485*SUM($AA$7:$AE$7)/5,IF(AND($M$1=2009,'Calculation sheet'!$AQ485="2005-2012"),'Result 2005-2012'!J485*SUM($AB$7:$AE$7)/4,IF(AND($M$1=2010,'Calculation sheet'!$AQ485="2005-2012"),'Result 2005-2012'!J485*SUM($AC$7:$AE$7)/3,IF(AND($M$1=2011,'Calculation sheet'!$AQ485="2005-2012"),'Result 2005-2012'!J485*SUM($AD$7:$AE$7)/2,IF(AND($M$1=2012,'Calculation sheet'!$AQ485="2005-2012"),'Result 2005-2012'!J485*$AE$7,IF(AND($M$1=2006,'Calculation sheet'!$AQ485="1999-2012"),'Result 2005-2012'!J485*SUM($Y$16:$AE$16)/7,IF(AND($M$1=2007,'Calculation sheet'!$AQ485="1999-2012"),'Result 2005-2012'!J485*SUM($Z$16:$AE$16)/6,IF(AND($M$1=2008,'Calculation sheet'!$AQ485="1999-2012"),'Result 2005-2012'!J485*SUM($AA$16:$AE$16)/5,IF(AND($M$1=2009,'Calculation sheet'!$AQ485="1999-2012"),'Result 2005-2012'!J485*SUM($AB$16:$AE$16)/4,IF(AND($M$1=2010,'Calculation sheet'!$AQ485="1999-2012"),'Result 2005-2012'!J485*SUM($AC$16:$AE$16)/3,IF(AND($M$1=2011,'Calculation sheet'!$AQ485="1999-2012"),'Result 2005-2012'!J485*SUM($AD$16:$AE$16)/2,IF(AND($M$1=2012,'Calculation sheet'!$AQ485="1999-2012"),'Result 2005-2012'!J485*$AE$16,""))))))))))))))))</f>
        <v/>
      </c>
      <c r="K485" s="12" t="str">
        <f>IF('Result 2005-2012'!$R485="","",IF($M$1=2005,'Result 2005-2012'!K485,IF(AND($M$1=2006,'Calculation sheet'!$AQ485="2005-2012"),'Result 2005-2012'!K485*SUM($Y$8:$AE$8)/7,IF(AND($M$1=2007,'Calculation sheet'!$AQ485="2005-2012"),'Result 2005-2012'!K485*SUM($Z$8:$AE$8)/6,IF(AND($M$1=2008,'Calculation sheet'!$AQ485="2005-2012"),'Result 2005-2012'!K485*SUM($AA$8:$AE$8)/5,IF(AND($M$1=2009,'Calculation sheet'!$AQ485="2005-2012"),'Result 2005-2012'!K485*SUM($AB$8:$AE$8)/4,IF(AND($M$1=2010,'Calculation sheet'!$AQ485="2005-2012"),'Result 2005-2012'!K485*SUM($AC$8:$AE$8)/3,IF(AND($M$1=2011,'Calculation sheet'!$AQ485="2005-2012"),'Result 2005-2012'!K485*SUM($AD$8:$AE$8)/2,IF(AND($M$1=2012,'Calculation sheet'!$AQ485="2005-2012"),'Result 2005-2012'!K485*$AE$8,IF(AND($M$1=2006,'Calculation sheet'!$AQ485="1999-2012"),'Result 2005-2012'!K485*SUM($Y$17:$AE$17)/7,IF(AND($M$1=2007,'Calculation sheet'!$AQ485="1999-2012"),'Result 2005-2012'!K485*SUM($Z$17:$AE$17)/6,IF(AND($M$1=2008,'Calculation sheet'!$AQ485="1999-2012"),'Result 2005-2012'!K485*SUM($AA$17:$AE$17)/5,IF(AND($M$1=2009,'Calculation sheet'!$AQ485="1999-2012"),'Result 2005-2012'!K485*SUM($AB$17:$AE$17)/4,IF(AND($M$1=2010,'Calculation sheet'!$AQ485="1999-2012"),'Result 2005-2012'!K485*SUM($AC$17:$AE$17)/3,IF(AND($M$1=2011,'Calculation sheet'!$AQ485="1999-2012"),'Result 2005-2012'!K485*SUM($AD$17:$AE$17)/2,IF(AND($M$1=2012,'Calculation sheet'!$AQ485="1999-2012"),'Result 2005-2012'!K485*$AE$17,""))))))))))))))))</f>
        <v/>
      </c>
      <c r="L485" s="12" t="str">
        <f>IF('Result 2005-2012'!$R485="","",IF($M$1=2005,'Result 2005-2012'!L485,IF(AND($M$1=2006,'Calculation sheet'!$AQ485="2005-2012"),'Result 2005-2012'!L485*SUM($Y$9:$AE$9)/7,IF(AND($M$1=2007,'Calculation sheet'!$AQ485="2005-2012"),'Result 2005-2012'!L485*SUM($Z$9:$AE$9)/6,IF(AND($M$1=2008,'Calculation sheet'!$AQ485="2005-2012"),'Result 2005-2012'!L485*SUM($AA$9:$AE$9)/5,IF(AND($M$1=2009,'Calculation sheet'!$AQ485="2005-2012"),'Result 2005-2012'!L485*SUM($AB$9:$AE$9)/4,IF(AND($M$1=2010,'Calculation sheet'!$AQ485="2005-2012"),'Result 2005-2012'!L485*SUM($AC$9:$AE$9)/3,IF(AND($M$1=2011,'Calculation sheet'!$AQ485="2005-2012"),'Result 2005-2012'!L485*SUM($AD$9:$AE$9)/2,IF(AND($M$1=2012,'Calculation sheet'!$AQ485="2005-2012"),'Result 2005-2012'!L485*$AE$9,IF(AND($M$1=2006,'Calculation sheet'!$AQ485="1999-2012"),'Result 2005-2012'!L485*SUM($Y$18:$AE$18)/7,IF(AND($M$1=2007,'Calculation sheet'!$AQ485="1999-2012"),'Result 2005-2012'!L485*SUM($Z$18:$AE$18)/6,IF(AND($M$1=2008,'Calculation sheet'!$AQ485="1999-2012"),'Result 2005-2012'!L485*SUM($AA$18:$AE$18)/5,IF(AND($M$1=2009,'Calculation sheet'!$AQ485="1999-2012"),'Result 2005-2012'!L485*SUM($AB$18:$AE$18)/4,IF(AND($M$1=2010,'Calculation sheet'!$AQ485="1999-2012"),'Result 2005-2012'!L485*SUM($AC$18:$AE$18)/3,IF(AND($M$1=2011,'Calculation sheet'!$AQ485="1999-2012"),'Result 2005-2012'!L485*SUM($AD$18:$AE$18)/2,IF(AND($M$1=2012,'Calculation sheet'!$AQ485="1999-2012"),'Result 2005-2012'!L485*$AE$18,""))))))))))))))))</f>
        <v/>
      </c>
      <c r="M485" s="12" t="str">
        <f t="shared" si="23"/>
        <v/>
      </c>
      <c r="N485" s="12" t="str">
        <f>IF('Result 2005-2012'!$R485="","",IF($M$1=2005,'Result 2005-2012'!N485,IF(AND($M$1=2006,'Calculation sheet'!$AQ485="2005-2012"),'Result 2005-2012'!N485*SUM($Y$10:$AE$10)/7,IF(AND($M$1=2007,'Calculation sheet'!$AQ485="2005-2012"),'Result 2005-2012'!N485*SUM($Z$10:$AE$10)/6,IF(AND($M$1=2008,'Calculation sheet'!$AQ485="2005-2012"),'Result 2005-2012'!N485*SUM($AA$10:$AE$10)/5,IF(AND($M$1=2009,'Calculation sheet'!$AQ485="2005-2012"),'Result 2005-2012'!N485*SUM($AB$10:$AE$10)/4,IF(AND($M$1=2010,'Calculation sheet'!$AQ485="2005-2012"),'Result 2005-2012'!N485*SUM($AC$10:$AE$10)/3,IF(AND($M$1=2011,'Calculation sheet'!$AQ485="2005-2012"),'Result 2005-2012'!N485*SUM($AD$10:$AE$10)/2,IF(AND($M$1=2012,'Calculation sheet'!$AQ485="2005-2012"),'Result 2005-2012'!N485*$AE$10,IF(AND($M$1=2006,'Calculation sheet'!$AQ485="1999-2012"),'Result 2005-2012'!N485*SUM($Y$16:$AE$16)/7,IF(AND($M$1=2007,'Calculation sheet'!$AQ485="1999-2012"),'Result 2005-2012'!N485*SUM($Z$16:$AE$16)/6,IF(AND($M$1=2008,'Calculation sheet'!$AQ485="1999-2012"),'Result 2005-2012'!N485*SUM($AA$16:$AE$16)/5,IF(AND($M$1=2009,'Calculation sheet'!$AQ485="1999-2012"),'Result 2005-2012'!N485*SUM($AB$16:$AE$16)/4,IF(AND($M$1=2010,'Calculation sheet'!$AQ485="1999-2012"),'Result 2005-2012'!N485*SUM($AC$16:$AE$16)/3,IF(AND($M$1=2011,'Calculation sheet'!$AQ485="1999-2012"),'Result 2005-2012'!N485*SUM($AD$16:$AE$16)/2,IF(AND($M$1=2012,'Calculation sheet'!$AQ485="1999-2012"),'Result 2005-2012'!N485*$AE$16,""))))))))))))))))</f>
        <v/>
      </c>
      <c r="O485" s="12" t="str">
        <f>IF('Result 2005-2012'!$R485="","",IF($M$1=2005,'Result 2005-2012'!O485,IF(AND($M$1=2006,'Calculation sheet'!$AQ485="2005-2012"),'Result 2005-2012'!O485*SUM($Y$10:$AE$10)/7,IF(AND($M$1=2007,'Calculation sheet'!$AQ485="2005-2012"),'Result 2005-2012'!O485*SUM($Z$10:$AE$10)/6,IF(AND($M$1=2008,'Calculation sheet'!$AQ485="2005-2012"),'Result 2005-2012'!O485*SUM($AA$10:$AE$10)/5,IF(AND($M$1=2009,'Calculation sheet'!$AQ485="2005-2012"),'Result 2005-2012'!O485*SUM($AB$10:$AE$10)/4,IF(AND($M$1=2010,'Calculation sheet'!$AQ485="2005-2012"),'Result 2005-2012'!O485*SUM($AC$10:$AE$10)/3,IF(AND($M$1=2011,'Calculation sheet'!$AQ485="2005-2012"),'Result 2005-2012'!O485*SUM($AD$10:$AE$10)/2,IF(AND($M$1=2012,'Calculation sheet'!$AQ485="2005-2012"),'Result 2005-2012'!O485*$AE$10,IF(AND($M$1=2006,'Calculation sheet'!$AQ485="1999-2012"),'Result 2005-2012'!O485*SUM($Y$16:$AE$16)/7,IF(AND($M$1=2007,'Calculation sheet'!$AQ485="1999-2012"),'Result 2005-2012'!O485*SUM($Z$16:$AE$16)/6,IF(AND($M$1=2008,'Calculation sheet'!$AQ485="1999-2012"),'Result 2005-2012'!O485*SUM($AA$16:$AE$16)/5,IF(AND($M$1=2009,'Calculation sheet'!$AQ485="1999-2012"),'Result 2005-2012'!O485*SUM($AB$16:$AE$16)/4,IF(AND($M$1=2010,'Calculation sheet'!$AQ485="1999-2012"),'Result 2005-2012'!O485*SUM($AC$16:$AE$16)/3,IF(AND($M$1=2011,'Calculation sheet'!$AQ485="1999-2012"),'Result 2005-2012'!O485*SUM($AD$16:$AE$16)/2,IF(AND($M$1=2012,'Calculation sheet'!$AQ485="1999-2012"),'Result 2005-2012'!O485*$AE$16,""))))))))))))))))</f>
        <v/>
      </c>
      <c r="P485" s="12" t="str">
        <f>IF('Result 2005-2012'!$R485="","",IF($M$1=2005,'Result 2005-2012'!P485,IF(AND($M$1=2006,'Calculation sheet'!$AQ485="2005-2012"),'Result 2005-2012'!P485*SUM($Y$11:$AE$11)/7,IF(AND($M$1=2007,'Calculation sheet'!$AQ485="2005-2012"),'Result 2005-2012'!P485*SUM($Z$11:$AE$11)/6,IF(AND($M$1=2008,'Calculation sheet'!$AQ485="2005-2012"),'Result 2005-2012'!P485*SUM($AA$11:$AE$11)/5,IF(AND($M$1=2009,'Calculation sheet'!$AQ485="2005-2012"),'Result 2005-2012'!P485*SUM($AB$11:$AE$11)/4,IF(AND($M$1=2010,'Calculation sheet'!$AQ485="2005-2012"),'Result 2005-2012'!P485*SUM($AC$11:$AE$11)/3,IF(AND($M$1=2011,'Calculation sheet'!$AQ485="2005-2012"),'Result 2005-2012'!P485*SUM($AD$11:$AE$11)/2,IF(AND($M$1=2012,'Calculation sheet'!$AQ485="2005-2012"),'Result 2005-2012'!P485*$AE$11,IF(AND($M$1=2006,'Calculation sheet'!$AQ485="1999-2012"),'Result 2005-2012'!P485*SUM($Y$16:$AE$16)/7,IF(AND($M$1=2007,'Calculation sheet'!$AQ485="1999-2012"),'Result 2005-2012'!P485*SUM($Z$16:$AE$16)/6,IF(AND($M$1=2008,'Calculation sheet'!$AQ485="1999-2012"),'Result 2005-2012'!P485*SUM($AA$16:$AE$16)/5,IF(AND($M$1=2009,'Calculation sheet'!$AQ485="1999-2012"),'Result 2005-2012'!P485*SUM($AB$16:$AE$16)/4,IF(AND($M$1=2010,'Calculation sheet'!$AQ485="1999-2012"),'Result 2005-2012'!P485*SUM($AC$16:$AE$16)/3,IF(AND($M$1=2011,'Calculation sheet'!$AQ485="1999-2012"),'Result 2005-2012'!P485*SUM($AD$16:$AE$16)/2,IF(AND($M$1=2012,'Calculation sheet'!$AQ485="1999-2012"),'Result 2005-2012'!P485*$AE$16,""))))))))))))))))</f>
        <v/>
      </c>
      <c r="Q485" s="12" t="str">
        <f t="shared" si="24"/>
        <v/>
      </c>
      <c r="R485" s="14" t="str">
        <f t="shared" si="25"/>
        <v/>
      </c>
    </row>
    <row r="486" spans="1:18" x14ac:dyDescent="0.3">
      <c r="A486" s="4" t="str">
        <f>IF('Input data'!A501="","",'Input data'!A501)</f>
        <v/>
      </c>
      <c r="B486" s="4" t="str">
        <f>IF('Input data'!B501="","",'Input data'!B501)</f>
        <v/>
      </c>
      <c r="C486" s="4" t="str">
        <f>IF('Input data'!C501="","",'Input data'!C501)</f>
        <v/>
      </c>
      <c r="D486" s="4" t="str">
        <f>IF('Input data'!D501="","",'Input data'!D501)</f>
        <v/>
      </c>
      <c r="E486" s="4" t="str">
        <f>IF('Input data'!E501="","",'Input data'!E501)</f>
        <v/>
      </c>
      <c r="F486" s="4" t="str">
        <f>IF('Input data'!F501="","",'Input data'!F501)</f>
        <v/>
      </c>
      <c r="G486" s="4">
        <f>IF('Input data'!G501="","",'Input data'!G501)</f>
        <v>0</v>
      </c>
      <c r="H486" s="4" t="str">
        <f>IF('Input data'!H501&gt;0.5,'Input data'!H501,"")</f>
        <v/>
      </c>
      <c r="I486" s="4" t="str">
        <f>IF('Input data'!I501="","",'Input data'!I501)</f>
        <v/>
      </c>
      <c r="J486" s="12" t="str">
        <f>IF('Result 2005-2012'!$R486="","",IF($M$1=2005,'Result 2005-2012'!J486,IF(AND($M$1=2006,'Calculation sheet'!$AQ486="2005-2012"),'Result 2005-2012'!J486*SUM($Y$7:$AE$7)/7,IF(AND($M$1=2007,'Calculation sheet'!$AQ486="2005-2012"),'Result 2005-2012'!J486*SUM($Z$7:$AE$7)/6,IF(AND($M$1=2008,'Calculation sheet'!$AQ486="2005-2012"),'Result 2005-2012'!J486*SUM($AA$7:$AE$7)/5,IF(AND($M$1=2009,'Calculation sheet'!$AQ486="2005-2012"),'Result 2005-2012'!J486*SUM($AB$7:$AE$7)/4,IF(AND($M$1=2010,'Calculation sheet'!$AQ486="2005-2012"),'Result 2005-2012'!J486*SUM($AC$7:$AE$7)/3,IF(AND($M$1=2011,'Calculation sheet'!$AQ486="2005-2012"),'Result 2005-2012'!J486*SUM($AD$7:$AE$7)/2,IF(AND($M$1=2012,'Calculation sheet'!$AQ486="2005-2012"),'Result 2005-2012'!J486*$AE$7,IF(AND($M$1=2006,'Calculation sheet'!$AQ486="1999-2012"),'Result 2005-2012'!J486*SUM($Y$16:$AE$16)/7,IF(AND($M$1=2007,'Calculation sheet'!$AQ486="1999-2012"),'Result 2005-2012'!J486*SUM($Z$16:$AE$16)/6,IF(AND($M$1=2008,'Calculation sheet'!$AQ486="1999-2012"),'Result 2005-2012'!J486*SUM($AA$16:$AE$16)/5,IF(AND($M$1=2009,'Calculation sheet'!$AQ486="1999-2012"),'Result 2005-2012'!J486*SUM($AB$16:$AE$16)/4,IF(AND($M$1=2010,'Calculation sheet'!$AQ486="1999-2012"),'Result 2005-2012'!J486*SUM($AC$16:$AE$16)/3,IF(AND($M$1=2011,'Calculation sheet'!$AQ486="1999-2012"),'Result 2005-2012'!J486*SUM($AD$16:$AE$16)/2,IF(AND($M$1=2012,'Calculation sheet'!$AQ486="1999-2012"),'Result 2005-2012'!J486*$AE$16,""))))))))))))))))</f>
        <v/>
      </c>
      <c r="K486" s="12" t="str">
        <f>IF('Result 2005-2012'!$R486="","",IF($M$1=2005,'Result 2005-2012'!K486,IF(AND($M$1=2006,'Calculation sheet'!$AQ486="2005-2012"),'Result 2005-2012'!K486*SUM($Y$8:$AE$8)/7,IF(AND($M$1=2007,'Calculation sheet'!$AQ486="2005-2012"),'Result 2005-2012'!K486*SUM($Z$8:$AE$8)/6,IF(AND($M$1=2008,'Calculation sheet'!$AQ486="2005-2012"),'Result 2005-2012'!K486*SUM($AA$8:$AE$8)/5,IF(AND($M$1=2009,'Calculation sheet'!$AQ486="2005-2012"),'Result 2005-2012'!K486*SUM($AB$8:$AE$8)/4,IF(AND($M$1=2010,'Calculation sheet'!$AQ486="2005-2012"),'Result 2005-2012'!K486*SUM($AC$8:$AE$8)/3,IF(AND($M$1=2011,'Calculation sheet'!$AQ486="2005-2012"),'Result 2005-2012'!K486*SUM($AD$8:$AE$8)/2,IF(AND($M$1=2012,'Calculation sheet'!$AQ486="2005-2012"),'Result 2005-2012'!K486*$AE$8,IF(AND($M$1=2006,'Calculation sheet'!$AQ486="1999-2012"),'Result 2005-2012'!K486*SUM($Y$17:$AE$17)/7,IF(AND($M$1=2007,'Calculation sheet'!$AQ486="1999-2012"),'Result 2005-2012'!K486*SUM($Z$17:$AE$17)/6,IF(AND($M$1=2008,'Calculation sheet'!$AQ486="1999-2012"),'Result 2005-2012'!K486*SUM($AA$17:$AE$17)/5,IF(AND($M$1=2009,'Calculation sheet'!$AQ486="1999-2012"),'Result 2005-2012'!K486*SUM($AB$17:$AE$17)/4,IF(AND($M$1=2010,'Calculation sheet'!$AQ486="1999-2012"),'Result 2005-2012'!K486*SUM($AC$17:$AE$17)/3,IF(AND($M$1=2011,'Calculation sheet'!$AQ486="1999-2012"),'Result 2005-2012'!K486*SUM($AD$17:$AE$17)/2,IF(AND($M$1=2012,'Calculation sheet'!$AQ486="1999-2012"),'Result 2005-2012'!K486*$AE$17,""))))))))))))))))</f>
        <v/>
      </c>
      <c r="L486" s="12" t="str">
        <f>IF('Result 2005-2012'!$R486="","",IF($M$1=2005,'Result 2005-2012'!L486,IF(AND($M$1=2006,'Calculation sheet'!$AQ486="2005-2012"),'Result 2005-2012'!L486*SUM($Y$9:$AE$9)/7,IF(AND($M$1=2007,'Calculation sheet'!$AQ486="2005-2012"),'Result 2005-2012'!L486*SUM($Z$9:$AE$9)/6,IF(AND($M$1=2008,'Calculation sheet'!$AQ486="2005-2012"),'Result 2005-2012'!L486*SUM($AA$9:$AE$9)/5,IF(AND($M$1=2009,'Calculation sheet'!$AQ486="2005-2012"),'Result 2005-2012'!L486*SUM($AB$9:$AE$9)/4,IF(AND($M$1=2010,'Calculation sheet'!$AQ486="2005-2012"),'Result 2005-2012'!L486*SUM($AC$9:$AE$9)/3,IF(AND($M$1=2011,'Calculation sheet'!$AQ486="2005-2012"),'Result 2005-2012'!L486*SUM($AD$9:$AE$9)/2,IF(AND($M$1=2012,'Calculation sheet'!$AQ486="2005-2012"),'Result 2005-2012'!L486*$AE$9,IF(AND($M$1=2006,'Calculation sheet'!$AQ486="1999-2012"),'Result 2005-2012'!L486*SUM($Y$18:$AE$18)/7,IF(AND($M$1=2007,'Calculation sheet'!$AQ486="1999-2012"),'Result 2005-2012'!L486*SUM($Z$18:$AE$18)/6,IF(AND($M$1=2008,'Calculation sheet'!$AQ486="1999-2012"),'Result 2005-2012'!L486*SUM($AA$18:$AE$18)/5,IF(AND($M$1=2009,'Calculation sheet'!$AQ486="1999-2012"),'Result 2005-2012'!L486*SUM($AB$18:$AE$18)/4,IF(AND($M$1=2010,'Calculation sheet'!$AQ486="1999-2012"),'Result 2005-2012'!L486*SUM($AC$18:$AE$18)/3,IF(AND($M$1=2011,'Calculation sheet'!$AQ486="1999-2012"),'Result 2005-2012'!L486*SUM($AD$18:$AE$18)/2,IF(AND($M$1=2012,'Calculation sheet'!$AQ486="1999-2012"),'Result 2005-2012'!L486*$AE$18,""))))))))))))))))</f>
        <v/>
      </c>
      <c r="M486" s="12" t="str">
        <f t="shared" si="23"/>
        <v/>
      </c>
      <c r="N486" s="12" t="str">
        <f>IF('Result 2005-2012'!$R486="","",IF($M$1=2005,'Result 2005-2012'!N486,IF(AND($M$1=2006,'Calculation sheet'!$AQ486="2005-2012"),'Result 2005-2012'!N486*SUM($Y$10:$AE$10)/7,IF(AND($M$1=2007,'Calculation sheet'!$AQ486="2005-2012"),'Result 2005-2012'!N486*SUM($Z$10:$AE$10)/6,IF(AND($M$1=2008,'Calculation sheet'!$AQ486="2005-2012"),'Result 2005-2012'!N486*SUM($AA$10:$AE$10)/5,IF(AND($M$1=2009,'Calculation sheet'!$AQ486="2005-2012"),'Result 2005-2012'!N486*SUM($AB$10:$AE$10)/4,IF(AND($M$1=2010,'Calculation sheet'!$AQ486="2005-2012"),'Result 2005-2012'!N486*SUM($AC$10:$AE$10)/3,IF(AND($M$1=2011,'Calculation sheet'!$AQ486="2005-2012"),'Result 2005-2012'!N486*SUM($AD$10:$AE$10)/2,IF(AND($M$1=2012,'Calculation sheet'!$AQ486="2005-2012"),'Result 2005-2012'!N486*$AE$10,IF(AND($M$1=2006,'Calculation sheet'!$AQ486="1999-2012"),'Result 2005-2012'!N486*SUM($Y$16:$AE$16)/7,IF(AND($M$1=2007,'Calculation sheet'!$AQ486="1999-2012"),'Result 2005-2012'!N486*SUM($Z$16:$AE$16)/6,IF(AND($M$1=2008,'Calculation sheet'!$AQ486="1999-2012"),'Result 2005-2012'!N486*SUM($AA$16:$AE$16)/5,IF(AND($M$1=2009,'Calculation sheet'!$AQ486="1999-2012"),'Result 2005-2012'!N486*SUM($AB$16:$AE$16)/4,IF(AND($M$1=2010,'Calculation sheet'!$AQ486="1999-2012"),'Result 2005-2012'!N486*SUM($AC$16:$AE$16)/3,IF(AND($M$1=2011,'Calculation sheet'!$AQ486="1999-2012"),'Result 2005-2012'!N486*SUM($AD$16:$AE$16)/2,IF(AND($M$1=2012,'Calculation sheet'!$AQ486="1999-2012"),'Result 2005-2012'!N486*$AE$16,""))))))))))))))))</f>
        <v/>
      </c>
      <c r="O486" s="12" t="str">
        <f>IF('Result 2005-2012'!$R486="","",IF($M$1=2005,'Result 2005-2012'!O486,IF(AND($M$1=2006,'Calculation sheet'!$AQ486="2005-2012"),'Result 2005-2012'!O486*SUM($Y$10:$AE$10)/7,IF(AND($M$1=2007,'Calculation sheet'!$AQ486="2005-2012"),'Result 2005-2012'!O486*SUM($Z$10:$AE$10)/6,IF(AND($M$1=2008,'Calculation sheet'!$AQ486="2005-2012"),'Result 2005-2012'!O486*SUM($AA$10:$AE$10)/5,IF(AND($M$1=2009,'Calculation sheet'!$AQ486="2005-2012"),'Result 2005-2012'!O486*SUM($AB$10:$AE$10)/4,IF(AND($M$1=2010,'Calculation sheet'!$AQ486="2005-2012"),'Result 2005-2012'!O486*SUM($AC$10:$AE$10)/3,IF(AND($M$1=2011,'Calculation sheet'!$AQ486="2005-2012"),'Result 2005-2012'!O486*SUM($AD$10:$AE$10)/2,IF(AND($M$1=2012,'Calculation sheet'!$AQ486="2005-2012"),'Result 2005-2012'!O486*$AE$10,IF(AND($M$1=2006,'Calculation sheet'!$AQ486="1999-2012"),'Result 2005-2012'!O486*SUM($Y$16:$AE$16)/7,IF(AND($M$1=2007,'Calculation sheet'!$AQ486="1999-2012"),'Result 2005-2012'!O486*SUM($Z$16:$AE$16)/6,IF(AND($M$1=2008,'Calculation sheet'!$AQ486="1999-2012"),'Result 2005-2012'!O486*SUM($AA$16:$AE$16)/5,IF(AND($M$1=2009,'Calculation sheet'!$AQ486="1999-2012"),'Result 2005-2012'!O486*SUM($AB$16:$AE$16)/4,IF(AND($M$1=2010,'Calculation sheet'!$AQ486="1999-2012"),'Result 2005-2012'!O486*SUM($AC$16:$AE$16)/3,IF(AND($M$1=2011,'Calculation sheet'!$AQ486="1999-2012"),'Result 2005-2012'!O486*SUM($AD$16:$AE$16)/2,IF(AND($M$1=2012,'Calculation sheet'!$AQ486="1999-2012"),'Result 2005-2012'!O486*$AE$16,""))))))))))))))))</f>
        <v/>
      </c>
      <c r="P486" s="12" t="str">
        <f>IF('Result 2005-2012'!$R486="","",IF($M$1=2005,'Result 2005-2012'!P486,IF(AND($M$1=2006,'Calculation sheet'!$AQ486="2005-2012"),'Result 2005-2012'!P486*SUM($Y$11:$AE$11)/7,IF(AND($M$1=2007,'Calculation sheet'!$AQ486="2005-2012"),'Result 2005-2012'!P486*SUM($Z$11:$AE$11)/6,IF(AND($M$1=2008,'Calculation sheet'!$AQ486="2005-2012"),'Result 2005-2012'!P486*SUM($AA$11:$AE$11)/5,IF(AND($M$1=2009,'Calculation sheet'!$AQ486="2005-2012"),'Result 2005-2012'!P486*SUM($AB$11:$AE$11)/4,IF(AND($M$1=2010,'Calculation sheet'!$AQ486="2005-2012"),'Result 2005-2012'!P486*SUM($AC$11:$AE$11)/3,IF(AND($M$1=2011,'Calculation sheet'!$AQ486="2005-2012"),'Result 2005-2012'!P486*SUM($AD$11:$AE$11)/2,IF(AND($M$1=2012,'Calculation sheet'!$AQ486="2005-2012"),'Result 2005-2012'!P486*$AE$11,IF(AND($M$1=2006,'Calculation sheet'!$AQ486="1999-2012"),'Result 2005-2012'!P486*SUM($Y$16:$AE$16)/7,IF(AND($M$1=2007,'Calculation sheet'!$AQ486="1999-2012"),'Result 2005-2012'!P486*SUM($Z$16:$AE$16)/6,IF(AND($M$1=2008,'Calculation sheet'!$AQ486="1999-2012"),'Result 2005-2012'!P486*SUM($AA$16:$AE$16)/5,IF(AND($M$1=2009,'Calculation sheet'!$AQ486="1999-2012"),'Result 2005-2012'!P486*SUM($AB$16:$AE$16)/4,IF(AND($M$1=2010,'Calculation sheet'!$AQ486="1999-2012"),'Result 2005-2012'!P486*SUM($AC$16:$AE$16)/3,IF(AND($M$1=2011,'Calculation sheet'!$AQ486="1999-2012"),'Result 2005-2012'!P486*SUM($AD$16:$AE$16)/2,IF(AND($M$1=2012,'Calculation sheet'!$AQ486="1999-2012"),'Result 2005-2012'!P486*$AE$16,""))))))))))))))))</f>
        <v/>
      </c>
      <c r="Q486" s="12" t="str">
        <f t="shared" si="24"/>
        <v/>
      </c>
      <c r="R486" s="14" t="str">
        <f t="shared" si="25"/>
        <v/>
      </c>
    </row>
    <row r="487" spans="1:18" x14ac:dyDescent="0.3">
      <c r="A487" s="4" t="str">
        <f>IF('Input data'!A502="","",'Input data'!A502)</f>
        <v/>
      </c>
      <c r="B487" s="4" t="str">
        <f>IF('Input data'!B502="","",'Input data'!B502)</f>
        <v/>
      </c>
      <c r="C487" s="4" t="str">
        <f>IF('Input data'!C502="","",'Input data'!C502)</f>
        <v/>
      </c>
      <c r="D487" s="4" t="str">
        <f>IF('Input data'!D502="","",'Input data'!D502)</f>
        <v/>
      </c>
      <c r="E487" s="4" t="str">
        <f>IF('Input data'!E502="","",'Input data'!E502)</f>
        <v/>
      </c>
      <c r="F487" s="4" t="str">
        <f>IF('Input data'!F502="","",'Input data'!F502)</f>
        <v/>
      </c>
      <c r="G487" s="4">
        <f>IF('Input data'!G502="","",'Input data'!G502)</f>
        <v>0</v>
      </c>
      <c r="H487" s="4" t="str">
        <f>IF('Input data'!H502&gt;0.5,'Input data'!H502,"")</f>
        <v/>
      </c>
      <c r="I487" s="4" t="str">
        <f>IF('Input data'!I502="","",'Input data'!I502)</f>
        <v/>
      </c>
      <c r="J487" s="12" t="str">
        <f>IF('Result 2005-2012'!$R487="","",IF($M$1=2005,'Result 2005-2012'!J487,IF(AND($M$1=2006,'Calculation sheet'!$AQ487="2005-2012"),'Result 2005-2012'!J487*SUM($Y$7:$AE$7)/7,IF(AND($M$1=2007,'Calculation sheet'!$AQ487="2005-2012"),'Result 2005-2012'!J487*SUM($Z$7:$AE$7)/6,IF(AND($M$1=2008,'Calculation sheet'!$AQ487="2005-2012"),'Result 2005-2012'!J487*SUM($AA$7:$AE$7)/5,IF(AND($M$1=2009,'Calculation sheet'!$AQ487="2005-2012"),'Result 2005-2012'!J487*SUM($AB$7:$AE$7)/4,IF(AND($M$1=2010,'Calculation sheet'!$AQ487="2005-2012"),'Result 2005-2012'!J487*SUM($AC$7:$AE$7)/3,IF(AND($M$1=2011,'Calculation sheet'!$AQ487="2005-2012"),'Result 2005-2012'!J487*SUM($AD$7:$AE$7)/2,IF(AND($M$1=2012,'Calculation sheet'!$AQ487="2005-2012"),'Result 2005-2012'!J487*$AE$7,IF(AND($M$1=2006,'Calculation sheet'!$AQ487="1999-2012"),'Result 2005-2012'!J487*SUM($Y$16:$AE$16)/7,IF(AND($M$1=2007,'Calculation sheet'!$AQ487="1999-2012"),'Result 2005-2012'!J487*SUM($Z$16:$AE$16)/6,IF(AND($M$1=2008,'Calculation sheet'!$AQ487="1999-2012"),'Result 2005-2012'!J487*SUM($AA$16:$AE$16)/5,IF(AND($M$1=2009,'Calculation sheet'!$AQ487="1999-2012"),'Result 2005-2012'!J487*SUM($AB$16:$AE$16)/4,IF(AND($M$1=2010,'Calculation sheet'!$AQ487="1999-2012"),'Result 2005-2012'!J487*SUM($AC$16:$AE$16)/3,IF(AND($M$1=2011,'Calculation sheet'!$AQ487="1999-2012"),'Result 2005-2012'!J487*SUM($AD$16:$AE$16)/2,IF(AND($M$1=2012,'Calculation sheet'!$AQ487="1999-2012"),'Result 2005-2012'!J487*$AE$16,""))))))))))))))))</f>
        <v/>
      </c>
      <c r="K487" s="12" t="str">
        <f>IF('Result 2005-2012'!$R487="","",IF($M$1=2005,'Result 2005-2012'!K487,IF(AND($M$1=2006,'Calculation sheet'!$AQ487="2005-2012"),'Result 2005-2012'!K487*SUM($Y$8:$AE$8)/7,IF(AND($M$1=2007,'Calculation sheet'!$AQ487="2005-2012"),'Result 2005-2012'!K487*SUM($Z$8:$AE$8)/6,IF(AND($M$1=2008,'Calculation sheet'!$AQ487="2005-2012"),'Result 2005-2012'!K487*SUM($AA$8:$AE$8)/5,IF(AND($M$1=2009,'Calculation sheet'!$AQ487="2005-2012"),'Result 2005-2012'!K487*SUM($AB$8:$AE$8)/4,IF(AND($M$1=2010,'Calculation sheet'!$AQ487="2005-2012"),'Result 2005-2012'!K487*SUM($AC$8:$AE$8)/3,IF(AND($M$1=2011,'Calculation sheet'!$AQ487="2005-2012"),'Result 2005-2012'!K487*SUM($AD$8:$AE$8)/2,IF(AND($M$1=2012,'Calculation sheet'!$AQ487="2005-2012"),'Result 2005-2012'!K487*$AE$8,IF(AND($M$1=2006,'Calculation sheet'!$AQ487="1999-2012"),'Result 2005-2012'!K487*SUM($Y$17:$AE$17)/7,IF(AND($M$1=2007,'Calculation sheet'!$AQ487="1999-2012"),'Result 2005-2012'!K487*SUM($Z$17:$AE$17)/6,IF(AND($M$1=2008,'Calculation sheet'!$AQ487="1999-2012"),'Result 2005-2012'!K487*SUM($AA$17:$AE$17)/5,IF(AND($M$1=2009,'Calculation sheet'!$AQ487="1999-2012"),'Result 2005-2012'!K487*SUM($AB$17:$AE$17)/4,IF(AND($M$1=2010,'Calculation sheet'!$AQ487="1999-2012"),'Result 2005-2012'!K487*SUM($AC$17:$AE$17)/3,IF(AND($M$1=2011,'Calculation sheet'!$AQ487="1999-2012"),'Result 2005-2012'!K487*SUM($AD$17:$AE$17)/2,IF(AND($M$1=2012,'Calculation sheet'!$AQ487="1999-2012"),'Result 2005-2012'!K487*$AE$17,""))))))))))))))))</f>
        <v/>
      </c>
      <c r="L487" s="12" t="str">
        <f>IF('Result 2005-2012'!$R487="","",IF($M$1=2005,'Result 2005-2012'!L487,IF(AND($M$1=2006,'Calculation sheet'!$AQ487="2005-2012"),'Result 2005-2012'!L487*SUM($Y$9:$AE$9)/7,IF(AND($M$1=2007,'Calculation sheet'!$AQ487="2005-2012"),'Result 2005-2012'!L487*SUM($Z$9:$AE$9)/6,IF(AND($M$1=2008,'Calculation sheet'!$AQ487="2005-2012"),'Result 2005-2012'!L487*SUM($AA$9:$AE$9)/5,IF(AND($M$1=2009,'Calculation sheet'!$AQ487="2005-2012"),'Result 2005-2012'!L487*SUM($AB$9:$AE$9)/4,IF(AND($M$1=2010,'Calculation sheet'!$AQ487="2005-2012"),'Result 2005-2012'!L487*SUM($AC$9:$AE$9)/3,IF(AND($M$1=2011,'Calculation sheet'!$AQ487="2005-2012"),'Result 2005-2012'!L487*SUM($AD$9:$AE$9)/2,IF(AND($M$1=2012,'Calculation sheet'!$AQ487="2005-2012"),'Result 2005-2012'!L487*$AE$9,IF(AND($M$1=2006,'Calculation sheet'!$AQ487="1999-2012"),'Result 2005-2012'!L487*SUM($Y$18:$AE$18)/7,IF(AND($M$1=2007,'Calculation sheet'!$AQ487="1999-2012"),'Result 2005-2012'!L487*SUM($Z$18:$AE$18)/6,IF(AND($M$1=2008,'Calculation sheet'!$AQ487="1999-2012"),'Result 2005-2012'!L487*SUM($AA$18:$AE$18)/5,IF(AND($M$1=2009,'Calculation sheet'!$AQ487="1999-2012"),'Result 2005-2012'!L487*SUM($AB$18:$AE$18)/4,IF(AND($M$1=2010,'Calculation sheet'!$AQ487="1999-2012"),'Result 2005-2012'!L487*SUM($AC$18:$AE$18)/3,IF(AND($M$1=2011,'Calculation sheet'!$AQ487="1999-2012"),'Result 2005-2012'!L487*SUM($AD$18:$AE$18)/2,IF(AND($M$1=2012,'Calculation sheet'!$AQ487="1999-2012"),'Result 2005-2012'!L487*$AE$18,""))))))))))))))))</f>
        <v/>
      </c>
      <c r="M487" s="12" t="str">
        <f t="shared" si="23"/>
        <v/>
      </c>
      <c r="N487" s="12" t="str">
        <f>IF('Result 2005-2012'!$R487="","",IF($M$1=2005,'Result 2005-2012'!N487,IF(AND($M$1=2006,'Calculation sheet'!$AQ487="2005-2012"),'Result 2005-2012'!N487*SUM($Y$10:$AE$10)/7,IF(AND($M$1=2007,'Calculation sheet'!$AQ487="2005-2012"),'Result 2005-2012'!N487*SUM($Z$10:$AE$10)/6,IF(AND($M$1=2008,'Calculation sheet'!$AQ487="2005-2012"),'Result 2005-2012'!N487*SUM($AA$10:$AE$10)/5,IF(AND($M$1=2009,'Calculation sheet'!$AQ487="2005-2012"),'Result 2005-2012'!N487*SUM($AB$10:$AE$10)/4,IF(AND($M$1=2010,'Calculation sheet'!$AQ487="2005-2012"),'Result 2005-2012'!N487*SUM($AC$10:$AE$10)/3,IF(AND($M$1=2011,'Calculation sheet'!$AQ487="2005-2012"),'Result 2005-2012'!N487*SUM($AD$10:$AE$10)/2,IF(AND($M$1=2012,'Calculation sheet'!$AQ487="2005-2012"),'Result 2005-2012'!N487*$AE$10,IF(AND($M$1=2006,'Calculation sheet'!$AQ487="1999-2012"),'Result 2005-2012'!N487*SUM($Y$16:$AE$16)/7,IF(AND($M$1=2007,'Calculation sheet'!$AQ487="1999-2012"),'Result 2005-2012'!N487*SUM($Z$16:$AE$16)/6,IF(AND($M$1=2008,'Calculation sheet'!$AQ487="1999-2012"),'Result 2005-2012'!N487*SUM($AA$16:$AE$16)/5,IF(AND($M$1=2009,'Calculation sheet'!$AQ487="1999-2012"),'Result 2005-2012'!N487*SUM($AB$16:$AE$16)/4,IF(AND($M$1=2010,'Calculation sheet'!$AQ487="1999-2012"),'Result 2005-2012'!N487*SUM($AC$16:$AE$16)/3,IF(AND($M$1=2011,'Calculation sheet'!$AQ487="1999-2012"),'Result 2005-2012'!N487*SUM($AD$16:$AE$16)/2,IF(AND($M$1=2012,'Calculation sheet'!$AQ487="1999-2012"),'Result 2005-2012'!N487*$AE$16,""))))))))))))))))</f>
        <v/>
      </c>
      <c r="O487" s="12" t="str">
        <f>IF('Result 2005-2012'!$R487="","",IF($M$1=2005,'Result 2005-2012'!O487,IF(AND($M$1=2006,'Calculation sheet'!$AQ487="2005-2012"),'Result 2005-2012'!O487*SUM($Y$10:$AE$10)/7,IF(AND($M$1=2007,'Calculation sheet'!$AQ487="2005-2012"),'Result 2005-2012'!O487*SUM($Z$10:$AE$10)/6,IF(AND($M$1=2008,'Calculation sheet'!$AQ487="2005-2012"),'Result 2005-2012'!O487*SUM($AA$10:$AE$10)/5,IF(AND($M$1=2009,'Calculation sheet'!$AQ487="2005-2012"),'Result 2005-2012'!O487*SUM($AB$10:$AE$10)/4,IF(AND($M$1=2010,'Calculation sheet'!$AQ487="2005-2012"),'Result 2005-2012'!O487*SUM($AC$10:$AE$10)/3,IF(AND($M$1=2011,'Calculation sheet'!$AQ487="2005-2012"),'Result 2005-2012'!O487*SUM($AD$10:$AE$10)/2,IF(AND($M$1=2012,'Calculation sheet'!$AQ487="2005-2012"),'Result 2005-2012'!O487*$AE$10,IF(AND($M$1=2006,'Calculation sheet'!$AQ487="1999-2012"),'Result 2005-2012'!O487*SUM($Y$16:$AE$16)/7,IF(AND($M$1=2007,'Calculation sheet'!$AQ487="1999-2012"),'Result 2005-2012'!O487*SUM($Z$16:$AE$16)/6,IF(AND($M$1=2008,'Calculation sheet'!$AQ487="1999-2012"),'Result 2005-2012'!O487*SUM($AA$16:$AE$16)/5,IF(AND($M$1=2009,'Calculation sheet'!$AQ487="1999-2012"),'Result 2005-2012'!O487*SUM($AB$16:$AE$16)/4,IF(AND($M$1=2010,'Calculation sheet'!$AQ487="1999-2012"),'Result 2005-2012'!O487*SUM($AC$16:$AE$16)/3,IF(AND($M$1=2011,'Calculation sheet'!$AQ487="1999-2012"),'Result 2005-2012'!O487*SUM($AD$16:$AE$16)/2,IF(AND($M$1=2012,'Calculation sheet'!$AQ487="1999-2012"),'Result 2005-2012'!O487*$AE$16,""))))))))))))))))</f>
        <v/>
      </c>
      <c r="P487" s="12" t="str">
        <f>IF('Result 2005-2012'!$R487="","",IF($M$1=2005,'Result 2005-2012'!P487,IF(AND($M$1=2006,'Calculation sheet'!$AQ487="2005-2012"),'Result 2005-2012'!P487*SUM($Y$11:$AE$11)/7,IF(AND($M$1=2007,'Calculation sheet'!$AQ487="2005-2012"),'Result 2005-2012'!P487*SUM($Z$11:$AE$11)/6,IF(AND($M$1=2008,'Calculation sheet'!$AQ487="2005-2012"),'Result 2005-2012'!P487*SUM($AA$11:$AE$11)/5,IF(AND($M$1=2009,'Calculation sheet'!$AQ487="2005-2012"),'Result 2005-2012'!P487*SUM($AB$11:$AE$11)/4,IF(AND($M$1=2010,'Calculation sheet'!$AQ487="2005-2012"),'Result 2005-2012'!P487*SUM($AC$11:$AE$11)/3,IF(AND($M$1=2011,'Calculation sheet'!$AQ487="2005-2012"),'Result 2005-2012'!P487*SUM($AD$11:$AE$11)/2,IF(AND($M$1=2012,'Calculation sheet'!$AQ487="2005-2012"),'Result 2005-2012'!P487*$AE$11,IF(AND($M$1=2006,'Calculation sheet'!$AQ487="1999-2012"),'Result 2005-2012'!P487*SUM($Y$16:$AE$16)/7,IF(AND($M$1=2007,'Calculation sheet'!$AQ487="1999-2012"),'Result 2005-2012'!P487*SUM($Z$16:$AE$16)/6,IF(AND($M$1=2008,'Calculation sheet'!$AQ487="1999-2012"),'Result 2005-2012'!P487*SUM($AA$16:$AE$16)/5,IF(AND($M$1=2009,'Calculation sheet'!$AQ487="1999-2012"),'Result 2005-2012'!P487*SUM($AB$16:$AE$16)/4,IF(AND($M$1=2010,'Calculation sheet'!$AQ487="1999-2012"),'Result 2005-2012'!P487*SUM($AC$16:$AE$16)/3,IF(AND($M$1=2011,'Calculation sheet'!$AQ487="1999-2012"),'Result 2005-2012'!P487*SUM($AD$16:$AE$16)/2,IF(AND($M$1=2012,'Calculation sheet'!$AQ487="1999-2012"),'Result 2005-2012'!P487*$AE$16,""))))))))))))))))</f>
        <v/>
      </c>
      <c r="Q487" s="12" t="str">
        <f t="shared" si="24"/>
        <v/>
      </c>
      <c r="R487" s="14" t="str">
        <f t="shared" si="25"/>
        <v/>
      </c>
    </row>
    <row r="488" spans="1:18" x14ac:dyDescent="0.3">
      <c r="A488" s="4" t="str">
        <f>IF('Input data'!A503="","",'Input data'!A503)</f>
        <v/>
      </c>
      <c r="B488" s="4" t="str">
        <f>IF('Input data'!B503="","",'Input data'!B503)</f>
        <v/>
      </c>
      <c r="C488" s="4" t="str">
        <f>IF('Input data'!C503="","",'Input data'!C503)</f>
        <v/>
      </c>
      <c r="D488" s="4" t="str">
        <f>IF('Input data'!D503="","",'Input data'!D503)</f>
        <v/>
      </c>
      <c r="E488" s="4" t="str">
        <f>IF('Input data'!E503="","",'Input data'!E503)</f>
        <v/>
      </c>
      <c r="F488" s="4" t="str">
        <f>IF('Input data'!F503="","",'Input data'!F503)</f>
        <v/>
      </c>
      <c r="G488" s="4">
        <f>IF('Input data'!G503="","",'Input data'!G503)</f>
        <v>0</v>
      </c>
      <c r="H488" s="4" t="str">
        <f>IF('Input data'!H503&gt;0.5,'Input data'!H503,"")</f>
        <v/>
      </c>
      <c r="I488" s="4" t="str">
        <f>IF('Input data'!I503="","",'Input data'!I503)</f>
        <v/>
      </c>
      <c r="J488" s="12" t="str">
        <f>IF('Result 2005-2012'!$R488="","",IF($M$1=2005,'Result 2005-2012'!J488,IF(AND($M$1=2006,'Calculation sheet'!$AQ488="2005-2012"),'Result 2005-2012'!J488*SUM($Y$7:$AE$7)/7,IF(AND($M$1=2007,'Calculation sheet'!$AQ488="2005-2012"),'Result 2005-2012'!J488*SUM($Z$7:$AE$7)/6,IF(AND($M$1=2008,'Calculation sheet'!$AQ488="2005-2012"),'Result 2005-2012'!J488*SUM($AA$7:$AE$7)/5,IF(AND($M$1=2009,'Calculation sheet'!$AQ488="2005-2012"),'Result 2005-2012'!J488*SUM($AB$7:$AE$7)/4,IF(AND($M$1=2010,'Calculation sheet'!$AQ488="2005-2012"),'Result 2005-2012'!J488*SUM($AC$7:$AE$7)/3,IF(AND($M$1=2011,'Calculation sheet'!$AQ488="2005-2012"),'Result 2005-2012'!J488*SUM($AD$7:$AE$7)/2,IF(AND($M$1=2012,'Calculation sheet'!$AQ488="2005-2012"),'Result 2005-2012'!J488*$AE$7,IF(AND($M$1=2006,'Calculation sheet'!$AQ488="1999-2012"),'Result 2005-2012'!J488*SUM($Y$16:$AE$16)/7,IF(AND($M$1=2007,'Calculation sheet'!$AQ488="1999-2012"),'Result 2005-2012'!J488*SUM($Z$16:$AE$16)/6,IF(AND($M$1=2008,'Calculation sheet'!$AQ488="1999-2012"),'Result 2005-2012'!J488*SUM($AA$16:$AE$16)/5,IF(AND($M$1=2009,'Calculation sheet'!$AQ488="1999-2012"),'Result 2005-2012'!J488*SUM($AB$16:$AE$16)/4,IF(AND($M$1=2010,'Calculation sheet'!$AQ488="1999-2012"),'Result 2005-2012'!J488*SUM($AC$16:$AE$16)/3,IF(AND($M$1=2011,'Calculation sheet'!$AQ488="1999-2012"),'Result 2005-2012'!J488*SUM($AD$16:$AE$16)/2,IF(AND($M$1=2012,'Calculation sheet'!$AQ488="1999-2012"),'Result 2005-2012'!J488*$AE$16,""))))))))))))))))</f>
        <v/>
      </c>
      <c r="K488" s="12" t="str">
        <f>IF('Result 2005-2012'!$R488="","",IF($M$1=2005,'Result 2005-2012'!K488,IF(AND($M$1=2006,'Calculation sheet'!$AQ488="2005-2012"),'Result 2005-2012'!K488*SUM($Y$8:$AE$8)/7,IF(AND($M$1=2007,'Calculation sheet'!$AQ488="2005-2012"),'Result 2005-2012'!K488*SUM($Z$8:$AE$8)/6,IF(AND($M$1=2008,'Calculation sheet'!$AQ488="2005-2012"),'Result 2005-2012'!K488*SUM($AA$8:$AE$8)/5,IF(AND($M$1=2009,'Calculation sheet'!$AQ488="2005-2012"),'Result 2005-2012'!K488*SUM($AB$8:$AE$8)/4,IF(AND($M$1=2010,'Calculation sheet'!$AQ488="2005-2012"),'Result 2005-2012'!K488*SUM($AC$8:$AE$8)/3,IF(AND($M$1=2011,'Calculation sheet'!$AQ488="2005-2012"),'Result 2005-2012'!K488*SUM($AD$8:$AE$8)/2,IF(AND($M$1=2012,'Calculation sheet'!$AQ488="2005-2012"),'Result 2005-2012'!K488*$AE$8,IF(AND($M$1=2006,'Calculation sheet'!$AQ488="1999-2012"),'Result 2005-2012'!K488*SUM($Y$17:$AE$17)/7,IF(AND($M$1=2007,'Calculation sheet'!$AQ488="1999-2012"),'Result 2005-2012'!K488*SUM($Z$17:$AE$17)/6,IF(AND($M$1=2008,'Calculation sheet'!$AQ488="1999-2012"),'Result 2005-2012'!K488*SUM($AA$17:$AE$17)/5,IF(AND($M$1=2009,'Calculation sheet'!$AQ488="1999-2012"),'Result 2005-2012'!K488*SUM($AB$17:$AE$17)/4,IF(AND($M$1=2010,'Calculation sheet'!$AQ488="1999-2012"),'Result 2005-2012'!K488*SUM($AC$17:$AE$17)/3,IF(AND($M$1=2011,'Calculation sheet'!$AQ488="1999-2012"),'Result 2005-2012'!K488*SUM($AD$17:$AE$17)/2,IF(AND($M$1=2012,'Calculation sheet'!$AQ488="1999-2012"),'Result 2005-2012'!K488*$AE$17,""))))))))))))))))</f>
        <v/>
      </c>
      <c r="L488" s="12" t="str">
        <f>IF('Result 2005-2012'!$R488="","",IF($M$1=2005,'Result 2005-2012'!L488,IF(AND($M$1=2006,'Calculation sheet'!$AQ488="2005-2012"),'Result 2005-2012'!L488*SUM($Y$9:$AE$9)/7,IF(AND($M$1=2007,'Calculation sheet'!$AQ488="2005-2012"),'Result 2005-2012'!L488*SUM($Z$9:$AE$9)/6,IF(AND($M$1=2008,'Calculation sheet'!$AQ488="2005-2012"),'Result 2005-2012'!L488*SUM($AA$9:$AE$9)/5,IF(AND($M$1=2009,'Calculation sheet'!$AQ488="2005-2012"),'Result 2005-2012'!L488*SUM($AB$9:$AE$9)/4,IF(AND($M$1=2010,'Calculation sheet'!$AQ488="2005-2012"),'Result 2005-2012'!L488*SUM($AC$9:$AE$9)/3,IF(AND($M$1=2011,'Calculation sheet'!$AQ488="2005-2012"),'Result 2005-2012'!L488*SUM($AD$9:$AE$9)/2,IF(AND($M$1=2012,'Calculation sheet'!$AQ488="2005-2012"),'Result 2005-2012'!L488*$AE$9,IF(AND($M$1=2006,'Calculation sheet'!$AQ488="1999-2012"),'Result 2005-2012'!L488*SUM($Y$18:$AE$18)/7,IF(AND($M$1=2007,'Calculation sheet'!$AQ488="1999-2012"),'Result 2005-2012'!L488*SUM($Z$18:$AE$18)/6,IF(AND($M$1=2008,'Calculation sheet'!$AQ488="1999-2012"),'Result 2005-2012'!L488*SUM($AA$18:$AE$18)/5,IF(AND($M$1=2009,'Calculation sheet'!$AQ488="1999-2012"),'Result 2005-2012'!L488*SUM($AB$18:$AE$18)/4,IF(AND($M$1=2010,'Calculation sheet'!$AQ488="1999-2012"),'Result 2005-2012'!L488*SUM($AC$18:$AE$18)/3,IF(AND($M$1=2011,'Calculation sheet'!$AQ488="1999-2012"),'Result 2005-2012'!L488*SUM($AD$18:$AE$18)/2,IF(AND($M$1=2012,'Calculation sheet'!$AQ488="1999-2012"),'Result 2005-2012'!L488*$AE$18,""))))))))))))))))</f>
        <v/>
      </c>
      <c r="M488" s="12" t="str">
        <f t="shared" si="23"/>
        <v/>
      </c>
      <c r="N488" s="12" t="str">
        <f>IF('Result 2005-2012'!$R488="","",IF($M$1=2005,'Result 2005-2012'!N488,IF(AND($M$1=2006,'Calculation sheet'!$AQ488="2005-2012"),'Result 2005-2012'!N488*SUM($Y$10:$AE$10)/7,IF(AND($M$1=2007,'Calculation sheet'!$AQ488="2005-2012"),'Result 2005-2012'!N488*SUM($Z$10:$AE$10)/6,IF(AND($M$1=2008,'Calculation sheet'!$AQ488="2005-2012"),'Result 2005-2012'!N488*SUM($AA$10:$AE$10)/5,IF(AND($M$1=2009,'Calculation sheet'!$AQ488="2005-2012"),'Result 2005-2012'!N488*SUM($AB$10:$AE$10)/4,IF(AND($M$1=2010,'Calculation sheet'!$AQ488="2005-2012"),'Result 2005-2012'!N488*SUM($AC$10:$AE$10)/3,IF(AND($M$1=2011,'Calculation sheet'!$AQ488="2005-2012"),'Result 2005-2012'!N488*SUM($AD$10:$AE$10)/2,IF(AND($M$1=2012,'Calculation sheet'!$AQ488="2005-2012"),'Result 2005-2012'!N488*$AE$10,IF(AND($M$1=2006,'Calculation sheet'!$AQ488="1999-2012"),'Result 2005-2012'!N488*SUM($Y$16:$AE$16)/7,IF(AND($M$1=2007,'Calculation sheet'!$AQ488="1999-2012"),'Result 2005-2012'!N488*SUM($Z$16:$AE$16)/6,IF(AND($M$1=2008,'Calculation sheet'!$AQ488="1999-2012"),'Result 2005-2012'!N488*SUM($AA$16:$AE$16)/5,IF(AND($M$1=2009,'Calculation sheet'!$AQ488="1999-2012"),'Result 2005-2012'!N488*SUM($AB$16:$AE$16)/4,IF(AND($M$1=2010,'Calculation sheet'!$AQ488="1999-2012"),'Result 2005-2012'!N488*SUM($AC$16:$AE$16)/3,IF(AND($M$1=2011,'Calculation sheet'!$AQ488="1999-2012"),'Result 2005-2012'!N488*SUM($AD$16:$AE$16)/2,IF(AND($M$1=2012,'Calculation sheet'!$AQ488="1999-2012"),'Result 2005-2012'!N488*$AE$16,""))))))))))))))))</f>
        <v/>
      </c>
      <c r="O488" s="12" t="str">
        <f>IF('Result 2005-2012'!$R488="","",IF($M$1=2005,'Result 2005-2012'!O488,IF(AND($M$1=2006,'Calculation sheet'!$AQ488="2005-2012"),'Result 2005-2012'!O488*SUM($Y$10:$AE$10)/7,IF(AND($M$1=2007,'Calculation sheet'!$AQ488="2005-2012"),'Result 2005-2012'!O488*SUM($Z$10:$AE$10)/6,IF(AND($M$1=2008,'Calculation sheet'!$AQ488="2005-2012"),'Result 2005-2012'!O488*SUM($AA$10:$AE$10)/5,IF(AND($M$1=2009,'Calculation sheet'!$AQ488="2005-2012"),'Result 2005-2012'!O488*SUM($AB$10:$AE$10)/4,IF(AND($M$1=2010,'Calculation sheet'!$AQ488="2005-2012"),'Result 2005-2012'!O488*SUM($AC$10:$AE$10)/3,IF(AND($M$1=2011,'Calculation sheet'!$AQ488="2005-2012"),'Result 2005-2012'!O488*SUM($AD$10:$AE$10)/2,IF(AND($M$1=2012,'Calculation sheet'!$AQ488="2005-2012"),'Result 2005-2012'!O488*$AE$10,IF(AND($M$1=2006,'Calculation sheet'!$AQ488="1999-2012"),'Result 2005-2012'!O488*SUM($Y$16:$AE$16)/7,IF(AND($M$1=2007,'Calculation sheet'!$AQ488="1999-2012"),'Result 2005-2012'!O488*SUM($Z$16:$AE$16)/6,IF(AND($M$1=2008,'Calculation sheet'!$AQ488="1999-2012"),'Result 2005-2012'!O488*SUM($AA$16:$AE$16)/5,IF(AND($M$1=2009,'Calculation sheet'!$AQ488="1999-2012"),'Result 2005-2012'!O488*SUM($AB$16:$AE$16)/4,IF(AND($M$1=2010,'Calculation sheet'!$AQ488="1999-2012"),'Result 2005-2012'!O488*SUM($AC$16:$AE$16)/3,IF(AND($M$1=2011,'Calculation sheet'!$AQ488="1999-2012"),'Result 2005-2012'!O488*SUM($AD$16:$AE$16)/2,IF(AND($M$1=2012,'Calculation sheet'!$AQ488="1999-2012"),'Result 2005-2012'!O488*$AE$16,""))))))))))))))))</f>
        <v/>
      </c>
      <c r="P488" s="12" t="str">
        <f>IF('Result 2005-2012'!$R488="","",IF($M$1=2005,'Result 2005-2012'!P488,IF(AND($M$1=2006,'Calculation sheet'!$AQ488="2005-2012"),'Result 2005-2012'!P488*SUM($Y$11:$AE$11)/7,IF(AND($M$1=2007,'Calculation sheet'!$AQ488="2005-2012"),'Result 2005-2012'!P488*SUM($Z$11:$AE$11)/6,IF(AND($M$1=2008,'Calculation sheet'!$AQ488="2005-2012"),'Result 2005-2012'!P488*SUM($AA$11:$AE$11)/5,IF(AND($M$1=2009,'Calculation sheet'!$AQ488="2005-2012"),'Result 2005-2012'!P488*SUM($AB$11:$AE$11)/4,IF(AND($M$1=2010,'Calculation sheet'!$AQ488="2005-2012"),'Result 2005-2012'!P488*SUM($AC$11:$AE$11)/3,IF(AND($M$1=2011,'Calculation sheet'!$AQ488="2005-2012"),'Result 2005-2012'!P488*SUM($AD$11:$AE$11)/2,IF(AND($M$1=2012,'Calculation sheet'!$AQ488="2005-2012"),'Result 2005-2012'!P488*$AE$11,IF(AND($M$1=2006,'Calculation sheet'!$AQ488="1999-2012"),'Result 2005-2012'!P488*SUM($Y$16:$AE$16)/7,IF(AND($M$1=2007,'Calculation sheet'!$AQ488="1999-2012"),'Result 2005-2012'!P488*SUM($Z$16:$AE$16)/6,IF(AND($M$1=2008,'Calculation sheet'!$AQ488="1999-2012"),'Result 2005-2012'!P488*SUM($AA$16:$AE$16)/5,IF(AND($M$1=2009,'Calculation sheet'!$AQ488="1999-2012"),'Result 2005-2012'!P488*SUM($AB$16:$AE$16)/4,IF(AND($M$1=2010,'Calculation sheet'!$AQ488="1999-2012"),'Result 2005-2012'!P488*SUM($AC$16:$AE$16)/3,IF(AND($M$1=2011,'Calculation sheet'!$AQ488="1999-2012"),'Result 2005-2012'!P488*SUM($AD$16:$AE$16)/2,IF(AND($M$1=2012,'Calculation sheet'!$AQ488="1999-2012"),'Result 2005-2012'!P488*$AE$16,""))))))))))))))))</f>
        <v/>
      </c>
      <c r="Q488" s="12" t="str">
        <f t="shared" si="24"/>
        <v/>
      </c>
      <c r="R488" s="14" t="str">
        <f t="shared" si="25"/>
        <v/>
      </c>
    </row>
    <row r="489" spans="1:18" x14ac:dyDescent="0.3">
      <c r="A489" s="4" t="str">
        <f>IF('Input data'!A504="","",'Input data'!A504)</f>
        <v/>
      </c>
      <c r="B489" s="4" t="str">
        <f>IF('Input data'!B504="","",'Input data'!B504)</f>
        <v/>
      </c>
      <c r="C489" s="4" t="str">
        <f>IF('Input data'!C504="","",'Input data'!C504)</f>
        <v/>
      </c>
      <c r="D489" s="4" t="str">
        <f>IF('Input data'!D504="","",'Input data'!D504)</f>
        <v/>
      </c>
      <c r="E489" s="4" t="str">
        <f>IF('Input data'!E504="","",'Input data'!E504)</f>
        <v/>
      </c>
      <c r="F489" s="4" t="str">
        <f>IF('Input data'!F504="","",'Input data'!F504)</f>
        <v/>
      </c>
      <c r="G489" s="4">
        <f>IF('Input data'!G504="","",'Input data'!G504)</f>
        <v>0</v>
      </c>
      <c r="H489" s="4" t="str">
        <f>IF('Input data'!H504&gt;0.5,'Input data'!H504,"")</f>
        <v/>
      </c>
      <c r="I489" s="4" t="str">
        <f>IF('Input data'!I504="","",'Input data'!I504)</f>
        <v/>
      </c>
      <c r="J489" s="12" t="str">
        <f>IF('Result 2005-2012'!$R489="","",IF($M$1=2005,'Result 2005-2012'!J489,IF(AND($M$1=2006,'Calculation sheet'!$AQ489="2005-2012"),'Result 2005-2012'!J489*SUM($Y$7:$AE$7)/7,IF(AND($M$1=2007,'Calculation sheet'!$AQ489="2005-2012"),'Result 2005-2012'!J489*SUM($Z$7:$AE$7)/6,IF(AND($M$1=2008,'Calculation sheet'!$AQ489="2005-2012"),'Result 2005-2012'!J489*SUM($AA$7:$AE$7)/5,IF(AND($M$1=2009,'Calculation sheet'!$AQ489="2005-2012"),'Result 2005-2012'!J489*SUM($AB$7:$AE$7)/4,IF(AND($M$1=2010,'Calculation sheet'!$AQ489="2005-2012"),'Result 2005-2012'!J489*SUM($AC$7:$AE$7)/3,IF(AND($M$1=2011,'Calculation sheet'!$AQ489="2005-2012"),'Result 2005-2012'!J489*SUM($AD$7:$AE$7)/2,IF(AND($M$1=2012,'Calculation sheet'!$AQ489="2005-2012"),'Result 2005-2012'!J489*$AE$7,IF(AND($M$1=2006,'Calculation sheet'!$AQ489="1999-2012"),'Result 2005-2012'!J489*SUM($Y$16:$AE$16)/7,IF(AND($M$1=2007,'Calculation sheet'!$AQ489="1999-2012"),'Result 2005-2012'!J489*SUM($Z$16:$AE$16)/6,IF(AND($M$1=2008,'Calculation sheet'!$AQ489="1999-2012"),'Result 2005-2012'!J489*SUM($AA$16:$AE$16)/5,IF(AND($M$1=2009,'Calculation sheet'!$AQ489="1999-2012"),'Result 2005-2012'!J489*SUM($AB$16:$AE$16)/4,IF(AND($M$1=2010,'Calculation sheet'!$AQ489="1999-2012"),'Result 2005-2012'!J489*SUM($AC$16:$AE$16)/3,IF(AND($M$1=2011,'Calculation sheet'!$AQ489="1999-2012"),'Result 2005-2012'!J489*SUM($AD$16:$AE$16)/2,IF(AND($M$1=2012,'Calculation sheet'!$AQ489="1999-2012"),'Result 2005-2012'!J489*$AE$16,""))))))))))))))))</f>
        <v/>
      </c>
      <c r="K489" s="12" t="str">
        <f>IF('Result 2005-2012'!$R489="","",IF($M$1=2005,'Result 2005-2012'!K489,IF(AND($M$1=2006,'Calculation sheet'!$AQ489="2005-2012"),'Result 2005-2012'!K489*SUM($Y$8:$AE$8)/7,IF(AND($M$1=2007,'Calculation sheet'!$AQ489="2005-2012"),'Result 2005-2012'!K489*SUM($Z$8:$AE$8)/6,IF(AND($M$1=2008,'Calculation sheet'!$AQ489="2005-2012"),'Result 2005-2012'!K489*SUM($AA$8:$AE$8)/5,IF(AND($M$1=2009,'Calculation sheet'!$AQ489="2005-2012"),'Result 2005-2012'!K489*SUM($AB$8:$AE$8)/4,IF(AND($M$1=2010,'Calculation sheet'!$AQ489="2005-2012"),'Result 2005-2012'!K489*SUM($AC$8:$AE$8)/3,IF(AND($M$1=2011,'Calculation sheet'!$AQ489="2005-2012"),'Result 2005-2012'!K489*SUM($AD$8:$AE$8)/2,IF(AND($M$1=2012,'Calculation sheet'!$AQ489="2005-2012"),'Result 2005-2012'!K489*$AE$8,IF(AND($M$1=2006,'Calculation sheet'!$AQ489="1999-2012"),'Result 2005-2012'!K489*SUM($Y$17:$AE$17)/7,IF(AND($M$1=2007,'Calculation sheet'!$AQ489="1999-2012"),'Result 2005-2012'!K489*SUM($Z$17:$AE$17)/6,IF(AND($M$1=2008,'Calculation sheet'!$AQ489="1999-2012"),'Result 2005-2012'!K489*SUM($AA$17:$AE$17)/5,IF(AND($M$1=2009,'Calculation sheet'!$AQ489="1999-2012"),'Result 2005-2012'!K489*SUM($AB$17:$AE$17)/4,IF(AND($M$1=2010,'Calculation sheet'!$AQ489="1999-2012"),'Result 2005-2012'!K489*SUM($AC$17:$AE$17)/3,IF(AND($M$1=2011,'Calculation sheet'!$AQ489="1999-2012"),'Result 2005-2012'!K489*SUM($AD$17:$AE$17)/2,IF(AND($M$1=2012,'Calculation sheet'!$AQ489="1999-2012"),'Result 2005-2012'!K489*$AE$17,""))))))))))))))))</f>
        <v/>
      </c>
      <c r="L489" s="12" t="str">
        <f>IF('Result 2005-2012'!$R489="","",IF($M$1=2005,'Result 2005-2012'!L489,IF(AND($M$1=2006,'Calculation sheet'!$AQ489="2005-2012"),'Result 2005-2012'!L489*SUM($Y$9:$AE$9)/7,IF(AND($M$1=2007,'Calculation sheet'!$AQ489="2005-2012"),'Result 2005-2012'!L489*SUM($Z$9:$AE$9)/6,IF(AND($M$1=2008,'Calculation sheet'!$AQ489="2005-2012"),'Result 2005-2012'!L489*SUM($AA$9:$AE$9)/5,IF(AND($M$1=2009,'Calculation sheet'!$AQ489="2005-2012"),'Result 2005-2012'!L489*SUM($AB$9:$AE$9)/4,IF(AND($M$1=2010,'Calculation sheet'!$AQ489="2005-2012"),'Result 2005-2012'!L489*SUM($AC$9:$AE$9)/3,IF(AND($M$1=2011,'Calculation sheet'!$AQ489="2005-2012"),'Result 2005-2012'!L489*SUM($AD$9:$AE$9)/2,IF(AND($M$1=2012,'Calculation sheet'!$AQ489="2005-2012"),'Result 2005-2012'!L489*$AE$9,IF(AND($M$1=2006,'Calculation sheet'!$AQ489="1999-2012"),'Result 2005-2012'!L489*SUM($Y$18:$AE$18)/7,IF(AND($M$1=2007,'Calculation sheet'!$AQ489="1999-2012"),'Result 2005-2012'!L489*SUM($Z$18:$AE$18)/6,IF(AND($M$1=2008,'Calculation sheet'!$AQ489="1999-2012"),'Result 2005-2012'!L489*SUM($AA$18:$AE$18)/5,IF(AND($M$1=2009,'Calculation sheet'!$AQ489="1999-2012"),'Result 2005-2012'!L489*SUM($AB$18:$AE$18)/4,IF(AND($M$1=2010,'Calculation sheet'!$AQ489="1999-2012"),'Result 2005-2012'!L489*SUM($AC$18:$AE$18)/3,IF(AND($M$1=2011,'Calculation sheet'!$AQ489="1999-2012"),'Result 2005-2012'!L489*SUM($AD$18:$AE$18)/2,IF(AND($M$1=2012,'Calculation sheet'!$AQ489="1999-2012"),'Result 2005-2012'!L489*$AE$18,""))))))))))))))))</f>
        <v/>
      </c>
      <c r="M489" s="12" t="str">
        <f t="shared" si="23"/>
        <v/>
      </c>
      <c r="N489" s="12" t="str">
        <f>IF('Result 2005-2012'!$R489="","",IF($M$1=2005,'Result 2005-2012'!N489,IF(AND($M$1=2006,'Calculation sheet'!$AQ489="2005-2012"),'Result 2005-2012'!N489*SUM($Y$10:$AE$10)/7,IF(AND($M$1=2007,'Calculation sheet'!$AQ489="2005-2012"),'Result 2005-2012'!N489*SUM($Z$10:$AE$10)/6,IF(AND($M$1=2008,'Calculation sheet'!$AQ489="2005-2012"),'Result 2005-2012'!N489*SUM($AA$10:$AE$10)/5,IF(AND($M$1=2009,'Calculation sheet'!$AQ489="2005-2012"),'Result 2005-2012'!N489*SUM($AB$10:$AE$10)/4,IF(AND($M$1=2010,'Calculation sheet'!$AQ489="2005-2012"),'Result 2005-2012'!N489*SUM($AC$10:$AE$10)/3,IF(AND($M$1=2011,'Calculation sheet'!$AQ489="2005-2012"),'Result 2005-2012'!N489*SUM($AD$10:$AE$10)/2,IF(AND($M$1=2012,'Calculation sheet'!$AQ489="2005-2012"),'Result 2005-2012'!N489*$AE$10,IF(AND($M$1=2006,'Calculation sheet'!$AQ489="1999-2012"),'Result 2005-2012'!N489*SUM($Y$16:$AE$16)/7,IF(AND($M$1=2007,'Calculation sheet'!$AQ489="1999-2012"),'Result 2005-2012'!N489*SUM($Z$16:$AE$16)/6,IF(AND($M$1=2008,'Calculation sheet'!$AQ489="1999-2012"),'Result 2005-2012'!N489*SUM($AA$16:$AE$16)/5,IF(AND($M$1=2009,'Calculation sheet'!$AQ489="1999-2012"),'Result 2005-2012'!N489*SUM($AB$16:$AE$16)/4,IF(AND($M$1=2010,'Calculation sheet'!$AQ489="1999-2012"),'Result 2005-2012'!N489*SUM($AC$16:$AE$16)/3,IF(AND($M$1=2011,'Calculation sheet'!$AQ489="1999-2012"),'Result 2005-2012'!N489*SUM($AD$16:$AE$16)/2,IF(AND($M$1=2012,'Calculation sheet'!$AQ489="1999-2012"),'Result 2005-2012'!N489*$AE$16,""))))))))))))))))</f>
        <v/>
      </c>
      <c r="O489" s="12" t="str">
        <f>IF('Result 2005-2012'!$R489="","",IF($M$1=2005,'Result 2005-2012'!O489,IF(AND($M$1=2006,'Calculation sheet'!$AQ489="2005-2012"),'Result 2005-2012'!O489*SUM($Y$10:$AE$10)/7,IF(AND($M$1=2007,'Calculation sheet'!$AQ489="2005-2012"),'Result 2005-2012'!O489*SUM($Z$10:$AE$10)/6,IF(AND($M$1=2008,'Calculation sheet'!$AQ489="2005-2012"),'Result 2005-2012'!O489*SUM($AA$10:$AE$10)/5,IF(AND($M$1=2009,'Calculation sheet'!$AQ489="2005-2012"),'Result 2005-2012'!O489*SUM($AB$10:$AE$10)/4,IF(AND($M$1=2010,'Calculation sheet'!$AQ489="2005-2012"),'Result 2005-2012'!O489*SUM($AC$10:$AE$10)/3,IF(AND($M$1=2011,'Calculation sheet'!$AQ489="2005-2012"),'Result 2005-2012'!O489*SUM($AD$10:$AE$10)/2,IF(AND($M$1=2012,'Calculation sheet'!$AQ489="2005-2012"),'Result 2005-2012'!O489*$AE$10,IF(AND($M$1=2006,'Calculation sheet'!$AQ489="1999-2012"),'Result 2005-2012'!O489*SUM($Y$16:$AE$16)/7,IF(AND($M$1=2007,'Calculation sheet'!$AQ489="1999-2012"),'Result 2005-2012'!O489*SUM($Z$16:$AE$16)/6,IF(AND($M$1=2008,'Calculation sheet'!$AQ489="1999-2012"),'Result 2005-2012'!O489*SUM($AA$16:$AE$16)/5,IF(AND($M$1=2009,'Calculation sheet'!$AQ489="1999-2012"),'Result 2005-2012'!O489*SUM($AB$16:$AE$16)/4,IF(AND($M$1=2010,'Calculation sheet'!$AQ489="1999-2012"),'Result 2005-2012'!O489*SUM($AC$16:$AE$16)/3,IF(AND($M$1=2011,'Calculation sheet'!$AQ489="1999-2012"),'Result 2005-2012'!O489*SUM($AD$16:$AE$16)/2,IF(AND($M$1=2012,'Calculation sheet'!$AQ489="1999-2012"),'Result 2005-2012'!O489*$AE$16,""))))))))))))))))</f>
        <v/>
      </c>
      <c r="P489" s="12" t="str">
        <f>IF('Result 2005-2012'!$R489="","",IF($M$1=2005,'Result 2005-2012'!P489,IF(AND($M$1=2006,'Calculation sheet'!$AQ489="2005-2012"),'Result 2005-2012'!P489*SUM($Y$11:$AE$11)/7,IF(AND($M$1=2007,'Calculation sheet'!$AQ489="2005-2012"),'Result 2005-2012'!P489*SUM($Z$11:$AE$11)/6,IF(AND($M$1=2008,'Calculation sheet'!$AQ489="2005-2012"),'Result 2005-2012'!P489*SUM($AA$11:$AE$11)/5,IF(AND($M$1=2009,'Calculation sheet'!$AQ489="2005-2012"),'Result 2005-2012'!P489*SUM($AB$11:$AE$11)/4,IF(AND($M$1=2010,'Calculation sheet'!$AQ489="2005-2012"),'Result 2005-2012'!P489*SUM($AC$11:$AE$11)/3,IF(AND($M$1=2011,'Calculation sheet'!$AQ489="2005-2012"),'Result 2005-2012'!P489*SUM($AD$11:$AE$11)/2,IF(AND($M$1=2012,'Calculation sheet'!$AQ489="2005-2012"),'Result 2005-2012'!P489*$AE$11,IF(AND($M$1=2006,'Calculation sheet'!$AQ489="1999-2012"),'Result 2005-2012'!P489*SUM($Y$16:$AE$16)/7,IF(AND($M$1=2007,'Calculation sheet'!$AQ489="1999-2012"),'Result 2005-2012'!P489*SUM($Z$16:$AE$16)/6,IF(AND($M$1=2008,'Calculation sheet'!$AQ489="1999-2012"),'Result 2005-2012'!P489*SUM($AA$16:$AE$16)/5,IF(AND($M$1=2009,'Calculation sheet'!$AQ489="1999-2012"),'Result 2005-2012'!P489*SUM($AB$16:$AE$16)/4,IF(AND($M$1=2010,'Calculation sheet'!$AQ489="1999-2012"),'Result 2005-2012'!P489*SUM($AC$16:$AE$16)/3,IF(AND($M$1=2011,'Calculation sheet'!$AQ489="1999-2012"),'Result 2005-2012'!P489*SUM($AD$16:$AE$16)/2,IF(AND($M$1=2012,'Calculation sheet'!$AQ489="1999-2012"),'Result 2005-2012'!P489*$AE$16,""))))))))))))))))</f>
        <v/>
      </c>
      <c r="Q489" s="12" t="str">
        <f t="shared" si="24"/>
        <v/>
      </c>
      <c r="R489" s="14" t="str">
        <f t="shared" si="25"/>
        <v/>
      </c>
    </row>
    <row r="490" spans="1:18" x14ac:dyDescent="0.3">
      <c r="A490" s="4" t="str">
        <f>IF('Input data'!A505="","",'Input data'!A505)</f>
        <v/>
      </c>
      <c r="B490" s="4" t="str">
        <f>IF('Input data'!B505="","",'Input data'!B505)</f>
        <v/>
      </c>
      <c r="C490" s="4" t="str">
        <f>IF('Input data'!C505="","",'Input data'!C505)</f>
        <v/>
      </c>
      <c r="D490" s="4" t="str">
        <f>IF('Input data'!D505="","",'Input data'!D505)</f>
        <v/>
      </c>
      <c r="E490" s="4" t="str">
        <f>IF('Input data'!E505="","",'Input data'!E505)</f>
        <v/>
      </c>
      <c r="F490" s="4" t="str">
        <f>IF('Input data'!F505="","",'Input data'!F505)</f>
        <v/>
      </c>
      <c r="G490" s="4">
        <f>IF('Input data'!G505="","",'Input data'!G505)</f>
        <v>0</v>
      </c>
      <c r="H490" s="4" t="str">
        <f>IF('Input data'!H505&gt;0.5,'Input data'!H505,"")</f>
        <v/>
      </c>
      <c r="I490" s="4" t="str">
        <f>IF('Input data'!I505="","",'Input data'!I505)</f>
        <v/>
      </c>
      <c r="J490" s="12" t="str">
        <f>IF('Result 2005-2012'!$R490="","",IF($M$1=2005,'Result 2005-2012'!J490,IF(AND($M$1=2006,'Calculation sheet'!$AQ490="2005-2012"),'Result 2005-2012'!J490*SUM($Y$7:$AE$7)/7,IF(AND($M$1=2007,'Calculation sheet'!$AQ490="2005-2012"),'Result 2005-2012'!J490*SUM($Z$7:$AE$7)/6,IF(AND($M$1=2008,'Calculation sheet'!$AQ490="2005-2012"),'Result 2005-2012'!J490*SUM($AA$7:$AE$7)/5,IF(AND($M$1=2009,'Calculation sheet'!$AQ490="2005-2012"),'Result 2005-2012'!J490*SUM($AB$7:$AE$7)/4,IF(AND($M$1=2010,'Calculation sheet'!$AQ490="2005-2012"),'Result 2005-2012'!J490*SUM($AC$7:$AE$7)/3,IF(AND($M$1=2011,'Calculation sheet'!$AQ490="2005-2012"),'Result 2005-2012'!J490*SUM($AD$7:$AE$7)/2,IF(AND($M$1=2012,'Calculation sheet'!$AQ490="2005-2012"),'Result 2005-2012'!J490*$AE$7,IF(AND($M$1=2006,'Calculation sheet'!$AQ490="1999-2012"),'Result 2005-2012'!J490*SUM($Y$16:$AE$16)/7,IF(AND($M$1=2007,'Calculation sheet'!$AQ490="1999-2012"),'Result 2005-2012'!J490*SUM($Z$16:$AE$16)/6,IF(AND($M$1=2008,'Calculation sheet'!$AQ490="1999-2012"),'Result 2005-2012'!J490*SUM($AA$16:$AE$16)/5,IF(AND($M$1=2009,'Calculation sheet'!$AQ490="1999-2012"),'Result 2005-2012'!J490*SUM($AB$16:$AE$16)/4,IF(AND($M$1=2010,'Calculation sheet'!$AQ490="1999-2012"),'Result 2005-2012'!J490*SUM($AC$16:$AE$16)/3,IF(AND($M$1=2011,'Calculation sheet'!$AQ490="1999-2012"),'Result 2005-2012'!J490*SUM($AD$16:$AE$16)/2,IF(AND($M$1=2012,'Calculation sheet'!$AQ490="1999-2012"),'Result 2005-2012'!J490*$AE$16,""))))))))))))))))</f>
        <v/>
      </c>
      <c r="K490" s="12" t="str">
        <f>IF('Result 2005-2012'!$R490="","",IF($M$1=2005,'Result 2005-2012'!K490,IF(AND($M$1=2006,'Calculation sheet'!$AQ490="2005-2012"),'Result 2005-2012'!K490*SUM($Y$8:$AE$8)/7,IF(AND($M$1=2007,'Calculation sheet'!$AQ490="2005-2012"),'Result 2005-2012'!K490*SUM($Z$8:$AE$8)/6,IF(AND($M$1=2008,'Calculation sheet'!$AQ490="2005-2012"),'Result 2005-2012'!K490*SUM($AA$8:$AE$8)/5,IF(AND($M$1=2009,'Calculation sheet'!$AQ490="2005-2012"),'Result 2005-2012'!K490*SUM($AB$8:$AE$8)/4,IF(AND($M$1=2010,'Calculation sheet'!$AQ490="2005-2012"),'Result 2005-2012'!K490*SUM($AC$8:$AE$8)/3,IF(AND($M$1=2011,'Calculation sheet'!$AQ490="2005-2012"),'Result 2005-2012'!K490*SUM($AD$8:$AE$8)/2,IF(AND($M$1=2012,'Calculation sheet'!$AQ490="2005-2012"),'Result 2005-2012'!K490*$AE$8,IF(AND($M$1=2006,'Calculation sheet'!$AQ490="1999-2012"),'Result 2005-2012'!K490*SUM($Y$17:$AE$17)/7,IF(AND($M$1=2007,'Calculation sheet'!$AQ490="1999-2012"),'Result 2005-2012'!K490*SUM($Z$17:$AE$17)/6,IF(AND($M$1=2008,'Calculation sheet'!$AQ490="1999-2012"),'Result 2005-2012'!K490*SUM($AA$17:$AE$17)/5,IF(AND($M$1=2009,'Calculation sheet'!$AQ490="1999-2012"),'Result 2005-2012'!K490*SUM($AB$17:$AE$17)/4,IF(AND($M$1=2010,'Calculation sheet'!$AQ490="1999-2012"),'Result 2005-2012'!K490*SUM($AC$17:$AE$17)/3,IF(AND($M$1=2011,'Calculation sheet'!$AQ490="1999-2012"),'Result 2005-2012'!K490*SUM($AD$17:$AE$17)/2,IF(AND($M$1=2012,'Calculation sheet'!$AQ490="1999-2012"),'Result 2005-2012'!K490*$AE$17,""))))))))))))))))</f>
        <v/>
      </c>
      <c r="L490" s="12" t="str">
        <f>IF('Result 2005-2012'!$R490="","",IF($M$1=2005,'Result 2005-2012'!L490,IF(AND($M$1=2006,'Calculation sheet'!$AQ490="2005-2012"),'Result 2005-2012'!L490*SUM($Y$9:$AE$9)/7,IF(AND($M$1=2007,'Calculation sheet'!$AQ490="2005-2012"),'Result 2005-2012'!L490*SUM($Z$9:$AE$9)/6,IF(AND($M$1=2008,'Calculation sheet'!$AQ490="2005-2012"),'Result 2005-2012'!L490*SUM($AA$9:$AE$9)/5,IF(AND($M$1=2009,'Calculation sheet'!$AQ490="2005-2012"),'Result 2005-2012'!L490*SUM($AB$9:$AE$9)/4,IF(AND($M$1=2010,'Calculation sheet'!$AQ490="2005-2012"),'Result 2005-2012'!L490*SUM($AC$9:$AE$9)/3,IF(AND($M$1=2011,'Calculation sheet'!$AQ490="2005-2012"),'Result 2005-2012'!L490*SUM($AD$9:$AE$9)/2,IF(AND($M$1=2012,'Calculation sheet'!$AQ490="2005-2012"),'Result 2005-2012'!L490*$AE$9,IF(AND($M$1=2006,'Calculation sheet'!$AQ490="1999-2012"),'Result 2005-2012'!L490*SUM($Y$18:$AE$18)/7,IF(AND($M$1=2007,'Calculation sheet'!$AQ490="1999-2012"),'Result 2005-2012'!L490*SUM($Z$18:$AE$18)/6,IF(AND($M$1=2008,'Calculation sheet'!$AQ490="1999-2012"),'Result 2005-2012'!L490*SUM($AA$18:$AE$18)/5,IF(AND($M$1=2009,'Calculation sheet'!$AQ490="1999-2012"),'Result 2005-2012'!L490*SUM($AB$18:$AE$18)/4,IF(AND($M$1=2010,'Calculation sheet'!$AQ490="1999-2012"),'Result 2005-2012'!L490*SUM($AC$18:$AE$18)/3,IF(AND($M$1=2011,'Calculation sheet'!$AQ490="1999-2012"),'Result 2005-2012'!L490*SUM($AD$18:$AE$18)/2,IF(AND($M$1=2012,'Calculation sheet'!$AQ490="1999-2012"),'Result 2005-2012'!L490*$AE$18,""))))))))))))))))</f>
        <v/>
      </c>
      <c r="M490" s="12" t="str">
        <f t="shared" si="23"/>
        <v/>
      </c>
      <c r="N490" s="12" t="str">
        <f>IF('Result 2005-2012'!$R490="","",IF($M$1=2005,'Result 2005-2012'!N490,IF(AND($M$1=2006,'Calculation sheet'!$AQ490="2005-2012"),'Result 2005-2012'!N490*SUM($Y$10:$AE$10)/7,IF(AND($M$1=2007,'Calculation sheet'!$AQ490="2005-2012"),'Result 2005-2012'!N490*SUM($Z$10:$AE$10)/6,IF(AND($M$1=2008,'Calculation sheet'!$AQ490="2005-2012"),'Result 2005-2012'!N490*SUM($AA$10:$AE$10)/5,IF(AND($M$1=2009,'Calculation sheet'!$AQ490="2005-2012"),'Result 2005-2012'!N490*SUM($AB$10:$AE$10)/4,IF(AND($M$1=2010,'Calculation sheet'!$AQ490="2005-2012"),'Result 2005-2012'!N490*SUM($AC$10:$AE$10)/3,IF(AND($M$1=2011,'Calculation sheet'!$AQ490="2005-2012"),'Result 2005-2012'!N490*SUM($AD$10:$AE$10)/2,IF(AND($M$1=2012,'Calculation sheet'!$AQ490="2005-2012"),'Result 2005-2012'!N490*$AE$10,IF(AND($M$1=2006,'Calculation sheet'!$AQ490="1999-2012"),'Result 2005-2012'!N490*SUM($Y$16:$AE$16)/7,IF(AND($M$1=2007,'Calculation sheet'!$AQ490="1999-2012"),'Result 2005-2012'!N490*SUM($Z$16:$AE$16)/6,IF(AND($M$1=2008,'Calculation sheet'!$AQ490="1999-2012"),'Result 2005-2012'!N490*SUM($AA$16:$AE$16)/5,IF(AND($M$1=2009,'Calculation sheet'!$AQ490="1999-2012"),'Result 2005-2012'!N490*SUM($AB$16:$AE$16)/4,IF(AND($M$1=2010,'Calculation sheet'!$AQ490="1999-2012"),'Result 2005-2012'!N490*SUM($AC$16:$AE$16)/3,IF(AND($M$1=2011,'Calculation sheet'!$AQ490="1999-2012"),'Result 2005-2012'!N490*SUM($AD$16:$AE$16)/2,IF(AND($M$1=2012,'Calculation sheet'!$AQ490="1999-2012"),'Result 2005-2012'!N490*$AE$16,""))))))))))))))))</f>
        <v/>
      </c>
      <c r="O490" s="12" t="str">
        <f>IF('Result 2005-2012'!$R490="","",IF($M$1=2005,'Result 2005-2012'!O490,IF(AND($M$1=2006,'Calculation sheet'!$AQ490="2005-2012"),'Result 2005-2012'!O490*SUM($Y$10:$AE$10)/7,IF(AND($M$1=2007,'Calculation sheet'!$AQ490="2005-2012"),'Result 2005-2012'!O490*SUM($Z$10:$AE$10)/6,IF(AND($M$1=2008,'Calculation sheet'!$AQ490="2005-2012"),'Result 2005-2012'!O490*SUM($AA$10:$AE$10)/5,IF(AND($M$1=2009,'Calculation sheet'!$AQ490="2005-2012"),'Result 2005-2012'!O490*SUM($AB$10:$AE$10)/4,IF(AND($M$1=2010,'Calculation sheet'!$AQ490="2005-2012"),'Result 2005-2012'!O490*SUM($AC$10:$AE$10)/3,IF(AND($M$1=2011,'Calculation sheet'!$AQ490="2005-2012"),'Result 2005-2012'!O490*SUM($AD$10:$AE$10)/2,IF(AND($M$1=2012,'Calculation sheet'!$AQ490="2005-2012"),'Result 2005-2012'!O490*$AE$10,IF(AND($M$1=2006,'Calculation sheet'!$AQ490="1999-2012"),'Result 2005-2012'!O490*SUM($Y$16:$AE$16)/7,IF(AND($M$1=2007,'Calculation sheet'!$AQ490="1999-2012"),'Result 2005-2012'!O490*SUM($Z$16:$AE$16)/6,IF(AND($M$1=2008,'Calculation sheet'!$AQ490="1999-2012"),'Result 2005-2012'!O490*SUM($AA$16:$AE$16)/5,IF(AND($M$1=2009,'Calculation sheet'!$AQ490="1999-2012"),'Result 2005-2012'!O490*SUM($AB$16:$AE$16)/4,IF(AND($M$1=2010,'Calculation sheet'!$AQ490="1999-2012"),'Result 2005-2012'!O490*SUM($AC$16:$AE$16)/3,IF(AND($M$1=2011,'Calculation sheet'!$AQ490="1999-2012"),'Result 2005-2012'!O490*SUM($AD$16:$AE$16)/2,IF(AND($M$1=2012,'Calculation sheet'!$AQ490="1999-2012"),'Result 2005-2012'!O490*$AE$16,""))))))))))))))))</f>
        <v/>
      </c>
      <c r="P490" s="12" t="str">
        <f>IF('Result 2005-2012'!$R490="","",IF($M$1=2005,'Result 2005-2012'!P490,IF(AND($M$1=2006,'Calculation sheet'!$AQ490="2005-2012"),'Result 2005-2012'!P490*SUM($Y$11:$AE$11)/7,IF(AND($M$1=2007,'Calculation sheet'!$AQ490="2005-2012"),'Result 2005-2012'!P490*SUM($Z$11:$AE$11)/6,IF(AND($M$1=2008,'Calculation sheet'!$AQ490="2005-2012"),'Result 2005-2012'!P490*SUM($AA$11:$AE$11)/5,IF(AND($M$1=2009,'Calculation sheet'!$AQ490="2005-2012"),'Result 2005-2012'!P490*SUM($AB$11:$AE$11)/4,IF(AND($M$1=2010,'Calculation sheet'!$AQ490="2005-2012"),'Result 2005-2012'!P490*SUM($AC$11:$AE$11)/3,IF(AND($M$1=2011,'Calculation sheet'!$AQ490="2005-2012"),'Result 2005-2012'!P490*SUM($AD$11:$AE$11)/2,IF(AND($M$1=2012,'Calculation sheet'!$AQ490="2005-2012"),'Result 2005-2012'!P490*$AE$11,IF(AND($M$1=2006,'Calculation sheet'!$AQ490="1999-2012"),'Result 2005-2012'!P490*SUM($Y$16:$AE$16)/7,IF(AND($M$1=2007,'Calculation sheet'!$AQ490="1999-2012"),'Result 2005-2012'!P490*SUM($Z$16:$AE$16)/6,IF(AND($M$1=2008,'Calculation sheet'!$AQ490="1999-2012"),'Result 2005-2012'!P490*SUM($AA$16:$AE$16)/5,IF(AND($M$1=2009,'Calculation sheet'!$AQ490="1999-2012"),'Result 2005-2012'!P490*SUM($AB$16:$AE$16)/4,IF(AND($M$1=2010,'Calculation sheet'!$AQ490="1999-2012"),'Result 2005-2012'!P490*SUM($AC$16:$AE$16)/3,IF(AND($M$1=2011,'Calculation sheet'!$AQ490="1999-2012"),'Result 2005-2012'!P490*SUM($AD$16:$AE$16)/2,IF(AND($M$1=2012,'Calculation sheet'!$AQ490="1999-2012"),'Result 2005-2012'!P490*$AE$16,""))))))))))))))))</f>
        <v/>
      </c>
      <c r="Q490" s="12" t="str">
        <f t="shared" si="24"/>
        <v/>
      </c>
      <c r="R490" s="14" t="str">
        <f t="shared" si="25"/>
        <v/>
      </c>
    </row>
    <row r="491" spans="1:18" x14ac:dyDescent="0.3">
      <c r="A491" s="4" t="str">
        <f>IF('Input data'!A506="","",'Input data'!A506)</f>
        <v/>
      </c>
      <c r="B491" s="4" t="str">
        <f>IF('Input data'!B506="","",'Input data'!B506)</f>
        <v/>
      </c>
      <c r="C491" s="4" t="str">
        <f>IF('Input data'!C506="","",'Input data'!C506)</f>
        <v/>
      </c>
      <c r="D491" s="4" t="str">
        <f>IF('Input data'!D506="","",'Input data'!D506)</f>
        <v/>
      </c>
      <c r="E491" s="4" t="str">
        <f>IF('Input data'!E506="","",'Input data'!E506)</f>
        <v/>
      </c>
      <c r="F491" s="4" t="str">
        <f>IF('Input data'!F506="","",'Input data'!F506)</f>
        <v/>
      </c>
      <c r="G491" s="4">
        <f>IF('Input data'!G506="","",'Input data'!G506)</f>
        <v>0</v>
      </c>
      <c r="H491" s="4" t="str">
        <f>IF('Input data'!H506&gt;0.5,'Input data'!H506,"")</f>
        <v/>
      </c>
      <c r="I491" s="4" t="str">
        <f>IF('Input data'!I506="","",'Input data'!I506)</f>
        <v/>
      </c>
      <c r="J491" s="12" t="str">
        <f>IF('Result 2005-2012'!$R491="","",IF($M$1=2005,'Result 2005-2012'!J491,IF(AND($M$1=2006,'Calculation sheet'!$AQ491="2005-2012"),'Result 2005-2012'!J491*SUM($Y$7:$AE$7)/7,IF(AND($M$1=2007,'Calculation sheet'!$AQ491="2005-2012"),'Result 2005-2012'!J491*SUM($Z$7:$AE$7)/6,IF(AND($M$1=2008,'Calculation sheet'!$AQ491="2005-2012"),'Result 2005-2012'!J491*SUM($AA$7:$AE$7)/5,IF(AND($M$1=2009,'Calculation sheet'!$AQ491="2005-2012"),'Result 2005-2012'!J491*SUM($AB$7:$AE$7)/4,IF(AND($M$1=2010,'Calculation sheet'!$AQ491="2005-2012"),'Result 2005-2012'!J491*SUM($AC$7:$AE$7)/3,IF(AND($M$1=2011,'Calculation sheet'!$AQ491="2005-2012"),'Result 2005-2012'!J491*SUM($AD$7:$AE$7)/2,IF(AND($M$1=2012,'Calculation sheet'!$AQ491="2005-2012"),'Result 2005-2012'!J491*$AE$7,IF(AND($M$1=2006,'Calculation sheet'!$AQ491="1999-2012"),'Result 2005-2012'!J491*SUM($Y$16:$AE$16)/7,IF(AND($M$1=2007,'Calculation sheet'!$AQ491="1999-2012"),'Result 2005-2012'!J491*SUM($Z$16:$AE$16)/6,IF(AND($M$1=2008,'Calculation sheet'!$AQ491="1999-2012"),'Result 2005-2012'!J491*SUM($AA$16:$AE$16)/5,IF(AND($M$1=2009,'Calculation sheet'!$AQ491="1999-2012"),'Result 2005-2012'!J491*SUM($AB$16:$AE$16)/4,IF(AND($M$1=2010,'Calculation sheet'!$AQ491="1999-2012"),'Result 2005-2012'!J491*SUM($AC$16:$AE$16)/3,IF(AND($M$1=2011,'Calculation sheet'!$AQ491="1999-2012"),'Result 2005-2012'!J491*SUM($AD$16:$AE$16)/2,IF(AND($M$1=2012,'Calculation sheet'!$AQ491="1999-2012"),'Result 2005-2012'!J491*$AE$16,""))))))))))))))))</f>
        <v/>
      </c>
      <c r="K491" s="12" t="str">
        <f>IF('Result 2005-2012'!$R491="","",IF($M$1=2005,'Result 2005-2012'!K491,IF(AND($M$1=2006,'Calculation sheet'!$AQ491="2005-2012"),'Result 2005-2012'!K491*SUM($Y$8:$AE$8)/7,IF(AND($M$1=2007,'Calculation sheet'!$AQ491="2005-2012"),'Result 2005-2012'!K491*SUM($Z$8:$AE$8)/6,IF(AND($M$1=2008,'Calculation sheet'!$AQ491="2005-2012"),'Result 2005-2012'!K491*SUM($AA$8:$AE$8)/5,IF(AND($M$1=2009,'Calculation sheet'!$AQ491="2005-2012"),'Result 2005-2012'!K491*SUM($AB$8:$AE$8)/4,IF(AND($M$1=2010,'Calculation sheet'!$AQ491="2005-2012"),'Result 2005-2012'!K491*SUM($AC$8:$AE$8)/3,IF(AND($M$1=2011,'Calculation sheet'!$AQ491="2005-2012"),'Result 2005-2012'!K491*SUM($AD$8:$AE$8)/2,IF(AND($M$1=2012,'Calculation sheet'!$AQ491="2005-2012"),'Result 2005-2012'!K491*$AE$8,IF(AND($M$1=2006,'Calculation sheet'!$AQ491="1999-2012"),'Result 2005-2012'!K491*SUM($Y$17:$AE$17)/7,IF(AND($M$1=2007,'Calculation sheet'!$AQ491="1999-2012"),'Result 2005-2012'!K491*SUM($Z$17:$AE$17)/6,IF(AND($M$1=2008,'Calculation sheet'!$AQ491="1999-2012"),'Result 2005-2012'!K491*SUM($AA$17:$AE$17)/5,IF(AND($M$1=2009,'Calculation sheet'!$AQ491="1999-2012"),'Result 2005-2012'!K491*SUM($AB$17:$AE$17)/4,IF(AND($M$1=2010,'Calculation sheet'!$AQ491="1999-2012"),'Result 2005-2012'!K491*SUM($AC$17:$AE$17)/3,IF(AND($M$1=2011,'Calculation sheet'!$AQ491="1999-2012"),'Result 2005-2012'!K491*SUM($AD$17:$AE$17)/2,IF(AND($M$1=2012,'Calculation sheet'!$AQ491="1999-2012"),'Result 2005-2012'!K491*$AE$17,""))))))))))))))))</f>
        <v/>
      </c>
      <c r="L491" s="12" t="str">
        <f>IF('Result 2005-2012'!$R491="","",IF($M$1=2005,'Result 2005-2012'!L491,IF(AND($M$1=2006,'Calculation sheet'!$AQ491="2005-2012"),'Result 2005-2012'!L491*SUM($Y$9:$AE$9)/7,IF(AND($M$1=2007,'Calculation sheet'!$AQ491="2005-2012"),'Result 2005-2012'!L491*SUM($Z$9:$AE$9)/6,IF(AND($M$1=2008,'Calculation sheet'!$AQ491="2005-2012"),'Result 2005-2012'!L491*SUM($AA$9:$AE$9)/5,IF(AND($M$1=2009,'Calculation sheet'!$AQ491="2005-2012"),'Result 2005-2012'!L491*SUM($AB$9:$AE$9)/4,IF(AND($M$1=2010,'Calculation sheet'!$AQ491="2005-2012"),'Result 2005-2012'!L491*SUM($AC$9:$AE$9)/3,IF(AND($M$1=2011,'Calculation sheet'!$AQ491="2005-2012"),'Result 2005-2012'!L491*SUM($AD$9:$AE$9)/2,IF(AND($M$1=2012,'Calculation sheet'!$AQ491="2005-2012"),'Result 2005-2012'!L491*$AE$9,IF(AND($M$1=2006,'Calculation sheet'!$AQ491="1999-2012"),'Result 2005-2012'!L491*SUM($Y$18:$AE$18)/7,IF(AND($M$1=2007,'Calculation sheet'!$AQ491="1999-2012"),'Result 2005-2012'!L491*SUM($Z$18:$AE$18)/6,IF(AND($M$1=2008,'Calculation sheet'!$AQ491="1999-2012"),'Result 2005-2012'!L491*SUM($AA$18:$AE$18)/5,IF(AND($M$1=2009,'Calculation sheet'!$AQ491="1999-2012"),'Result 2005-2012'!L491*SUM($AB$18:$AE$18)/4,IF(AND($M$1=2010,'Calculation sheet'!$AQ491="1999-2012"),'Result 2005-2012'!L491*SUM($AC$18:$AE$18)/3,IF(AND($M$1=2011,'Calculation sheet'!$AQ491="1999-2012"),'Result 2005-2012'!L491*SUM($AD$18:$AE$18)/2,IF(AND($M$1=2012,'Calculation sheet'!$AQ491="1999-2012"),'Result 2005-2012'!L491*$AE$18,""))))))))))))))))</f>
        <v/>
      </c>
      <c r="M491" s="12" t="str">
        <f t="shared" si="23"/>
        <v/>
      </c>
      <c r="N491" s="12" t="str">
        <f>IF('Result 2005-2012'!$R491="","",IF($M$1=2005,'Result 2005-2012'!N491,IF(AND($M$1=2006,'Calculation sheet'!$AQ491="2005-2012"),'Result 2005-2012'!N491*SUM($Y$10:$AE$10)/7,IF(AND($M$1=2007,'Calculation sheet'!$AQ491="2005-2012"),'Result 2005-2012'!N491*SUM($Z$10:$AE$10)/6,IF(AND($M$1=2008,'Calculation sheet'!$AQ491="2005-2012"),'Result 2005-2012'!N491*SUM($AA$10:$AE$10)/5,IF(AND($M$1=2009,'Calculation sheet'!$AQ491="2005-2012"),'Result 2005-2012'!N491*SUM($AB$10:$AE$10)/4,IF(AND($M$1=2010,'Calculation sheet'!$AQ491="2005-2012"),'Result 2005-2012'!N491*SUM($AC$10:$AE$10)/3,IF(AND($M$1=2011,'Calculation sheet'!$AQ491="2005-2012"),'Result 2005-2012'!N491*SUM($AD$10:$AE$10)/2,IF(AND($M$1=2012,'Calculation sheet'!$AQ491="2005-2012"),'Result 2005-2012'!N491*$AE$10,IF(AND($M$1=2006,'Calculation sheet'!$AQ491="1999-2012"),'Result 2005-2012'!N491*SUM($Y$16:$AE$16)/7,IF(AND($M$1=2007,'Calculation sheet'!$AQ491="1999-2012"),'Result 2005-2012'!N491*SUM($Z$16:$AE$16)/6,IF(AND($M$1=2008,'Calculation sheet'!$AQ491="1999-2012"),'Result 2005-2012'!N491*SUM($AA$16:$AE$16)/5,IF(AND($M$1=2009,'Calculation sheet'!$AQ491="1999-2012"),'Result 2005-2012'!N491*SUM($AB$16:$AE$16)/4,IF(AND($M$1=2010,'Calculation sheet'!$AQ491="1999-2012"),'Result 2005-2012'!N491*SUM($AC$16:$AE$16)/3,IF(AND($M$1=2011,'Calculation sheet'!$AQ491="1999-2012"),'Result 2005-2012'!N491*SUM($AD$16:$AE$16)/2,IF(AND($M$1=2012,'Calculation sheet'!$AQ491="1999-2012"),'Result 2005-2012'!N491*$AE$16,""))))))))))))))))</f>
        <v/>
      </c>
      <c r="O491" s="12" t="str">
        <f>IF('Result 2005-2012'!$R491="","",IF($M$1=2005,'Result 2005-2012'!O491,IF(AND($M$1=2006,'Calculation sheet'!$AQ491="2005-2012"),'Result 2005-2012'!O491*SUM($Y$10:$AE$10)/7,IF(AND($M$1=2007,'Calculation sheet'!$AQ491="2005-2012"),'Result 2005-2012'!O491*SUM($Z$10:$AE$10)/6,IF(AND($M$1=2008,'Calculation sheet'!$AQ491="2005-2012"),'Result 2005-2012'!O491*SUM($AA$10:$AE$10)/5,IF(AND($M$1=2009,'Calculation sheet'!$AQ491="2005-2012"),'Result 2005-2012'!O491*SUM($AB$10:$AE$10)/4,IF(AND($M$1=2010,'Calculation sheet'!$AQ491="2005-2012"),'Result 2005-2012'!O491*SUM($AC$10:$AE$10)/3,IF(AND($M$1=2011,'Calculation sheet'!$AQ491="2005-2012"),'Result 2005-2012'!O491*SUM($AD$10:$AE$10)/2,IF(AND($M$1=2012,'Calculation sheet'!$AQ491="2005-2012"),'Result 2005-2012'!O491*$AE$10,IF(AND($M$1=2006,'Calculation sheet'!$AQ491="1999-2012"),'Result 2005-2012'!O491*SUM($Y$16:$AE$16)/7,IF(AND($M$1=2007,'Calculation sheet'!$AQ491="1999-2012"),'Result 2005-2012'!O491*SUM($Z$16:$AE$16)/6,IF(AND($M$1=2008,'Calculation sheet'!$AQ491="1999-2012"),'Result 2005-2012'!O491*SUM($AA$16:$AE$16)/5,IF(AND($M$1=2009,'Calculation sheet'!$AQ491="1999-2012"),'Result 2005-2012'!O491*SUM($AB$16:$AE$16)/4,IF(AND($M$1=2010,'Calculation sheet'!$AQ491="1999-2012"),'Result 2005-2012'!O491*SUM($AC$16:$AE$16)/3,IF(AND($M$1=2011,'Calculation sheet'!$AQ491="1999-2012"),'Result 2005-2012'!O491*SUM($AD$16:$AE$16)/2,IF(AND($M$1=2012,'Calculation sheet'!$AQ491="1999-2012"),'Result 2005-2012'!O491*$AE$16,""))))))))))))))))</f>
        <v/>
      </c>
      <c r="P491" s="12" t="str">
        <f>IF('Result 2005-2012'!$R491="","",IF($M$1=2005,'Result 2005-2012'!P491,IF(AND($M$1=2006,'Calculation sheet'!$AQ491="2005-2012"),'Result 2005-2012'!P491*SUM($Y$11:$AE$11)/7,IF(AND($M$1=2007,'Calculation sheet'!$AQ491="2005-2012"),'Result 2005-2012'!P491*SUM($Z$11:$AE$11)/6,IF(AND($M$1=2008,'Calculation sheet'!$AQ491="2005-2012"),'Result 2005-2012'!P491*SUM($AA$11:$AE$11)/5,IF(AND($M$1=2009,'Calculation sheet'!$AQ491="2005-2012"),'Result 2005-2012'!P491*SUM($AB$11:$AE$11)/4,IF(AND($M$1=2010,'Calculation sheet'!$AQ491="2005-2012"),'Result 2005-2012'!P491*SUM($AC$11:$AE$11)/3,IF(AND($M$1=2011,'Calculation sheet'!$AQ491="2005-2012"),'Result 2005-2012'!P491*SUM($AD$11:$AE$11)/2,IF(AND($M$1=2012,'Calculation sheet'!$AQ491="2005-2012"),'Result 2005-2012'!P491*$AE$11,IF(AND($M$1=2006,'Calculation sheet'!$AQ491="1999-2012"),'Result 2005-2012'!P491*SUM($Y$16:$AE$16)/7,IF(AND($M$1=2007,'Calculation sheet'!$AQ491="1999-2012"),'Result 2005-2012'!P491*SUM($Z$16:$AE$16)/6,IF(AND($M$1=2008,'Calculation sheet'!$AQ491="1999-2012"),'Result 2005-2012'!P491*SUM($AA$16:$AE$16)/5,IF(AND($M$1=2009,'Calculation sheet'!$AQ491="1999-2012"),'Result 2005-2012'!P491*SUM($AB$16:$AE$16)/4,IF(AND($M$1=2010,'Calculation sheet'!$AQ491="1999-2012"),'Result 2005-2012'!P491*SUM($AC$16:$AE$16)/3,IF(AND($M$1=2011,'Calculation sheet'!$AQ491="1999-2012"),'Result 2005-2012'!P491*SUM($AD$16:$AE$16)/2,IF(AND($M$1=2012,'Calculation sheet'!$AQ491="1999-2012"),'Result 2005-2012'!P491*$AE$16,""))))))))))))))))</f>
        <v/>
      </c>
      <c r="Q491" s="12" t="str">
        <f t="shared" si="24"/>
        <v/>
      </c>
      <c r="R491" s="14" t="str">
        <f t="shared" si="25"/>
        <v/>
      </c>
    </row>
    <row r="492" spans="1:18" x14ac:dyDescent="0.3">
      <c r="A492" s="4" t="str">
        <f>IF('Input data'!A507="","",'Input data'!A507)</f>
        <v/>
      </c>
      <c r="B492" s="4" t="str">
        <f>IF('Input data'!B507="","",'Input data'!B507)</f>
        <v/>
      </c>
      <c r="C492" s="4" t="str">
        <f>IF('Input data'!C507="","",'Input data'!C507)</f>
        <v/>
      </c>
      <c r="D492" s="4" t="str">
        <f>IF('Input data'!D507="","",'Input data'!D507)</f>
        <v/>
      </c>
      <c r="E492" s="4" t="str">
        <f>IF('Input data'!E507="","",'Input data'!E507)</f>
        <v/>
      </c>
      <c r="F492" s="4" t="str">
        <f>IF('Input data'!F507="","",'Input data'!F507)</f>
        <v/>
      </c>
      <c r="G492" s="4">
        <f>IF('Input data'!G507="","",'Input data'!G507)</f>
        <v>0</v>
      </c>
      <c r="H492" s="4" t="str">
        <f>IF('Input data'!H507&gt;0.5,'Input data'!H507,"")</f>
        <v/>
      </c>
      <c r="I492" s="4" t="str">
        <f>IF('Input data'!I507="","",'Input data'!I507)</f>
        <v/>
      </c>
      <c r="J492" s="12" t="str">
        <f>IF('Result 2005-2012'!$R492="","",IF($M$1=2005,'Result 2005-2012'!J492,IF(AND($M$1=2006,'Calculation sheet'!$AQ492="2005-2012"),'Result 2005-2012'!J492*SUM($Y$7:$AE$7)/7,IF(AND($M$1=2007,'Calculation sheet'!$AQ492="2005-2012"),'Result 2005-2012'!J492*SUM($Z$7:$AE$7)/6,IF(AND($M$1=2008,'Calculation sheet'!$AQ492="2005-2012"),'Result 2005-2012'!J492*SUM($AA$7:$AE$7)/5,IF(AND($M$1=2009,'Calculation sheet'!$AQ492="2005-2012"),'Result 2005-2012'!J492*SUM($AB$7:$AE$7)/4,IF(AND($M$1=2010,'Calculation sheet'!$AQ492="2005-2012"),'Result 2005-2012'!J492*SUM($AC$7:$AE$7)/3,IF(AND($M$1=2011,'Calculation sheet'!$AQ492="2005-2012"),'Result 2005-2012'!J492*SUM($AD$7:$AE$7)/2,IF(AND($M$1=2012,'Calculation sheet'!$AQ492="2005-2012"),'Result 2005-2012'!J492*$AE$7,IF(AND($M$1=2006,'Calculation sheet'!$AQ492="1999-2012"),'Result 2005-2012'!J492*SUM($Y$16:$AE$16)/7,IF(AND($M$1=2007,'Calculation sheet'!$AQ492="1999-2012"),'Result 2005-2012'!J492*SUM($Z$16:$AE$16)/6,IF(AND($M$1=2008,'Calculation sheet'!$AQ492="1999-2012"),'Result 2005-2012'!J492*SUM($AA$16:$AE$16)/5,IF(AND($M$1=2009,'Calculation sheet'!$AQ492="1999-2012"),'Result 2005-2012'!J492*SUM($AB$16:$AE$16)/4,IF(AND($M$1=2010,'Calculation sheet'!$AQ492="1999-2012"),'Result 2005-2012'!J492*SUM($AC$16:$AE$16)/3,IF(AND($M$1=2011,'Calculation sheet'!$AQ492="1999-2012"),'Result 2005-2012'!J492*SUM($AD$16:$AE$16)/2,IF(AND($M$1=2012,'Calculation sheet'!$AQ492="1999-2012"),'Result 2005-2012'!J492*$AE$16,""))))))))))))))))</f>
        <v/>
      </c>
      <c r="K492" s="12" t="str">
        <f>IF('Result 2005-2012'!$R492="","",IF($M$1=2005,'Result 2005-2012'!K492,IF(AND($M$1=2006,'Calculation sheet'!$AQ492="2005-2012"),'Result 2005-2012'!K492*SUM($Y$8:$AE$8)/7,IF(AND($M$1=2007,'Calculation sheet'!$AQ492="2005-2012"),'Result 2005-2012'!K492*SUM($Z$8:$AE$8)/6,IF(AND($M$1=2008,'Calculation sheet'!$AQ492="2005-2012"),'Result 2005-2012'!K492*SUM($AA$8:$AE$8)/5,IF(AND($M$1=2009,'Calculation sheet'!$AQ492="2005-2012"),'Result 2005-2012'!K492*SUM($AB$8:$AE$8)/4,IF(AND($M$1=2010,'Calculation sheet'!$AQ492="2005-2012"),'Result 2005-2012'!K492*SUM($AC$8:$AE$8)/3,IF(AND($M$1=2011,'Calculation sheet'!$AQ492="2005-2012"),'Result 2005-2012'!K492*SUM($AD$8:$AE$8)/2,IF(AND($M$1=2012,'Calculation sheet'!$AQ492="2005-2012"),'Result 2005-2012'!K492*$AE$8,IF(AND($M$1=2006,'Calculation sheet'!$AQ492="1999-2012"),'Result 2005-2012'!K492*SUM($Y$17:$AE$17)/7,IF(AND($M$1=2007,'Calculation sheet'!$AQ492="1999-2012"),'Result 2005-2012'!K492*SUM($Z$17:$AE$17)/6,IF(AND($M$1=2008,'Calculation sheet'!$AQ492="1999-2012"),'Result 2005-2012'!K492*SUM($AA$17:$AE$17)/5,IF(AND($M$1=2009,'Calculation sheet'!$AQ492="1999-2012"),'Result 2005-2012'!K492*SUM($AB$17:$AE$17)/4,IF(AND($M$1=2010,'Calculation sheet'!$AQ492="1999-2012"),'Result 2005-2012'!K492*SUM($AC$17:$AE$17)/3,IF(AND($M$1=2011,'Calculation sheet'!$AQ492="1999-2012"),'Result 2005-2012'!K492*SUM($AD$17:$AE$17)/2,IF(AND($M$1=2012,'Calculation sheet'!$AQ492="1999-2012"),'Result 2005-2012'!K492*$AE$17,""))))))))))))))))</f>
        <v/>
      </c>
      <c r="L492" s="12" t="str">
        <f>IF('Result 2005-2012'!$R492="","",IF($M$1=2005,'Result 2005-2012'!L492,IF(AND($M$1=2006,'Calculation sheet'!$AQ492="2005-2012"),'Result 2005-2012'!L492*SUM($Y$9:$AE$9)/7,IF(AND($M$1=2007,'Calculation sheet'!$AQ492="2005-2012"),'Result 2005-2012'!L492*SUM($Z$9:$AE$9)/6,IF(AND($M$1=2008,'Calculation sheet'!$AQ492="2005-2012"),'Result 2005-2012'!L492*SUM($AA$9:$AE$9)/5,IF(AND($M$1=2009,'Calculation sheet'!$AQ492="2005-2012"),'Result 2005-2012'!L492*SUM($AB$9:$AE$9)/4,IF(AND($M$1=2010,'Calculation sheet'!$AQ492="2005-2012"),'Result 2005-2012'!L492*SUM($AC$9:$AE$9)/3,IF(AND($M$1=2011,'Calculation sheet'!$AQ492="2005-2012"),'Result 2005-2012'!L492*SUM($AD$9:$AE$9)/2,IF(AND($M$1=2012,'Calculation sheet'!$AQ492="2005-2012"),'Result 2005-2012'!L492*$AE$9,IF(AND($M$1=2006,'Calculation sheet'!$AQ492="1999-2012"),'Result 2005-2012'!L492*SUM($Y$18:$AE$18)/7,IF(AND($M$1=2007,'Calculation sheet'!$AQ492="1999-2012"),'Result 2005-2012'!L492*SUM($Z$18:$AE$18)/6,IF(AND($M$1=2008,'Calculation sheet'!$AQ492="1999-2012"),'Result 2005-2012'!L492*SUM($AA$18:$AE$18)/5,IF(AND($M$1=2009,'Calculation sheet'!$AQ492="1999-2012"),'Result 2005-2012'!L492*SUM($AB$18:$AE$18)/4,IF(AND($M$1=2010,'Calculation sheet'!$AQ492="1999-2012"),'Result 2005-2012'!L492*SUM($AC$18:$AE$18)/3,IF(AND($M$1=2011,'Calculation sheet'!$AQ492="1999-2012"),'Result 2005-2012'!L492*SUM($AD$18:$AE$18)/2,IF(AND($M$1=2012,'Calculation sheet'!$AQ492="1999-2012"),'Result 2005-2012'!L492*$AE$18,""))))))))))))))))</f>
        <v/>
      </c>
      <c r="M492" s="12" t="str">
        <f t="shared" si="23"/>
        <v/>
      </c>
      <c r="N492" s="12" t="str">
        <f>IF('Result 2005-2012'!$R492="","",IF($M$1=2005,'Result 2005-2012'!N492,IF(AND($M$1=2006,'Calculation sheet'!$AQ492="2005-2012"),'Result 2005-2012'!N492*SUM($Y$10:$AE$10)/7,IF(AND($M$1=2007,'Calculation sheet'!$AQ492="2005-2012"),'Result 2005-2012'!N492*SUM($Z$10:$AE$10)/6,IF(AND($M$1=2008,'Calculation sheet'!$AQ492="2005-2012"),'Result 2005-2012'!N492*SUM($AA$10:$AE$10)/5,IF(AND($M$1=2009,'Calculation sheet'!$AQ492="2005-2012"),'Result 2005-2012'!N492*SUM($AB$10:$AE$10)/4,IF(AND($M$1=2010,'Calculation sheet'!$AQ492="2005-2012"),'Result 2005-2012'!N492*SUM($AC$10:$AE$10)/3,IF(AND($M$1=2011,'Calculation sheet'!$AQ492="2005-2012"),'Result 2005-2012'!N492*SUM($AD$10:$AE$10)/2,IF(AND($M$1=2012,'Calculation sheet'!$AQ492="2005-2012"),'Result 2005-2012'!N492*$AE$10,IF(AND($M$1=2006,'Calculation sheet'!$AQ492="1999-2012"),'Result 2005-2012'!N492*SUM($Y$16:$AE$16)/7,IF(AND($M$1=2007,'Calculation sheet'!$AQ492="1999-2012"),'Result 2005-2012'!N492*SUM($Z$16:$AE$16)/6,IF(AND($M$1=2008,'Calculation sheet'!$AQ492="1999-2012"),'Result 2005-2012'!N492*SUM($AA$16:$AE$16)/5,IF(AND($M$1=2009,'Calculation sheet'!$AQ492="1999-2012"),'Result 2005-2012'!N492*SUM($AB$16:$AE$16)/4,IF(AND($M$1=2010,'Calculation sheet'!$AQ492="1999-2012"),'Result 2005-2012'!N492*SUM($AC$16:$AE$16)/3,IF(AND($M$1=2011,'Calculation sheet'!$AQ492="1999-2012"),'Result 2005-2012'!N492*SUM($AD$16:$AE$16)/2,IF(AND($M$1=2012,'Calculation sheet'!$AQ492="1999-2012"),'Result 2005-2012'!N492*$AE$16,""))))))))))))))))</f>
        <v/>
      </c>
      <c r="O492" s="12" t="str">
        <f>IF('Result 2005-2012'!$R492="","",IF($M$1=2005,'Result 2005-2012'!O492,IF(AND($M$1=2006,'Calculation sheet'!$AQ492="2005-2012"),'Result 2005-2012'!O492*SUM($Y$10:$AE$10)/7,IF(AND($M$1=2007,'Calculation sheet'!$AQ492="2005-2012"),'Result 2005-2012'!O492*SUM($Z$10:$AE$10)/6,IF(AND($M$1=2008,'Calculation sheet'!$AQ492="2005-2012"),'Result 2005-2012'!O492*SUM($AA$10:$AE$10)/5,IF(AND($M$1=2009,'Calculation sheet'!$AQ492="2005-2012"),'Result 2005-2012'!O492*SUM($AB$10:$AE$10)/4,IF(AND($M$1=2010,'Calculation sheet'!$AQ492="2005-2012"),'Result 2005-2012'!O492*SUM($AC$10:$AE$10)/3,IF(AND($M$1=2011,'Calculation sheet'!$AQ492="2005-2012"),'Result 2005-2012'!O492*SUM($AD$10:$AE$10)/2,IF(AND($M$1=2012,'Calculation sheet'!$AQ492="2005-2012"),'Result 2005-2012'!O492*$AE$10,IF(AND($M$1=2006,'Calculation sheet'!$AQ492="1999-2012"),'Result 2005-2012'!O492*SUM($Y$16:$AE$16)/7,IF(AND($M$1=2007,'Calculation sheet'!$AQ492="1999-2012"),'Result 2005-2012'!O492*SUM($Z$16:$AE$16)/6,IF(AND($M$1=2008,'Calculation sheet'!$AQ492="1999-2012"),'Result 2005-2012'!O492*SUM($AA$16:$AE$16)/5,IF(AND($M$1=2009,'Calculation sheet'!$AQ492="1999-2012"),'Result 2005-2012'!O492*SUM($AB$16:$AE$16)/4,IF(AND($M$1=2010,'Calculation sheet'!$AQ492="1999-2012"),'Result 2005-2012'!O492*SUM($AC$16:$AE$16)/3,IF(AND($M$1=2011,'Calculation sheet'!$AQ492="1999-2012"),'Result 2005-2012'!O492*SUM($AD$16:$AE$16)/2,IF(AND($M$1=2012,'Calculation sheet'!$AQ492="1999-2012"),'Result 2005-2012'!O492*$AE$16,""))))))))))))))))</f>
        <v/>
      </c>
      <c r="P492" s="12" t="str">
        <f>IF('Result 2005-2012'!$R492="","",IF($M$1=2005,'Result 2005-2012'!P492,IF(AND($M$1=2006,'Calculation sheet'!$AQ492="2005-2012"),'Result 2005-2012'!P492*SUM($Y$11:$AE$11)/7,IF(AND($M$1=2007,'Calculation sheet'!$AQ492="2005-2012"),'Result 2005-2012'!P492*SUM($Z$11:$AE$11)/6,IF(AND($M$1=2008,'Calculation sheet'!$AQ492="2005-2012"),'Result 2005-2012'!P492*SUM($AA$11:$AE$11)/5,IF(AND($M$1=2009,'Calculation sheet'!$AQ492="2005-2012"),'Result 2005-2012'!P492*SUM($AB$11:$AE$11)/4,IF(AND($M$1=2010,'Calculation sheet'!$AQ492="2005-2012"),'Result 2005-2012'!P492*SUM($AC$11:$AE$11)/3,IF(AND($M$1=2011,'Calculation sheet'!$AQ492="2005-2012"),'Result 2005-2012'!P492*SUM($AD$11:$AE$11)/2,IF(AND($M$1=2012,'Calculation sheet'!$AQ492="2005-2012"),'Result 2005-2012'!P492*$AE$11,IF(AND($M$1=2006,'Calculation sheet'!$AQ492="1999-2012"),'Result 2005-2012'!P492*SUM($Y$16:$AE$16)/7,IF(AND($M$1=2007,'Calculation sheet'!$AQ492="1999-2012"),'Result 2005-2012'!P492*SUM($Z$16:$AE$16)/6,IF(AND($M$1=2008,'Calculation sheet'!$AQ492="1999-2012"),'Result 2005-2012'!P492*SUM($AA$16:$AE$16)/5,IF(AND($M$1=2009,'Calculation sheet'!$AQ492="1999-2012"),'Result 2005-2012'!P492*SUM($AB$16:$AE$16)/4,IF(AND($M$1=2010,'Calculation sheet'!$AQ492="1999-2012"),'Result 2005-2012'!P492*SUM($AC$16:$AE$16)/3,IF(AND($M$1=2011,'Calculation sheet'!$AQ492="1999-2012"),'Result 2005-2012'!P492*SUM($AD$16:$AE$16)/2,IF(AND($M$1=2012,'Calculation sheet'!$AQ492="1999-2012"),'Result 2005-2012'!P492*$AE$16,""))))))))))))))))</f>
        <v/>
      </c>
      <c r="Q492" s="12" t="str">
        <f t="shared" si="24"/>
        <v/>
      </c>
      <c r="R492" s="14" t="str">
        <f t="shared" si="25"/>
        <v/>
      </c>
    </row>
    <row r="493" spans="1:18" x14ac:dyDescent="0.3">
      <c r="A493" s="4" t="str">
        <f>IF('Input data'!A508="","",'Input data'!A508)</f>
        <v/>
      </c>
      <c r="B493" s="4" t="str">
        <f>IF('Input data'!B508="","",'Input data'!B508)</f>
        <v/>
      </c>
      <c r="C493" s="4" t="str">
        <f>IF('Input data'!C508="","",'Input data'!C508)</f>
        <v/>
      </c>
      <c r="D493" s="4" t="str">
        <f>IF('Input data'!D508="","",'Input data'!D508)</f>
        <v/>
      </c>
      <c r="E493" s="4" t="str">
        <f>IF('Input data'!E508="","",'Input data'!E508)</f>
        <v/>
      </c>
      <c r="F493" s="4" t="str">
        <f>IF('Input data'!F508="","",'Input data'!F508)</f>
        <v/>
      </c>
      <c r="G493" s="4">
        <f>IF('Input data'!G508="","",'Input data'!G508)</f>
        <v>0</v>
      </c>
      <c r="H493" s="4" t="str">
        <f>IF('Input data'!H508&gt;0.5,'Input data'!H508,"")</f>
        <v/>
      </c>
      <c r="I493" s="4" t="str">
        <f>IF('Input data'!I508="","",'Input data'!I508)</f>
        <v/>
      </c>
      <c r="J493" s="12" t="str">
        <f>IF('Result 2005-2012'!$R493="","",IF($M$1=2005,'Result 2005-2012'!J493,IF(AND($M$1=2006,'Calculation sheet'!$AQ493="2005-2012"),'Result 2005-2012'!J493*SUM($Y$7:$AE$7)/7,IF(AND($M$1=2007,'Calculation sheet'!$AQ493="2005-2012"),'Result 2005-2012'!J493*SUM($Z$7:$AE$7)/6,IF(AND($M$1=2008,'Calculation sheet'!$AQ493="2005-2012"),'Result 2005-2012'!J493*SUM($AA$7:$AE$7)/5,IF(AND($M$1=2009,'Calculation sheet'!$AQ493="2005-2012"),'Result 2005-2012'!J493*SUM($AB$7:$AE$7)/4,IF(AND($M$1=2010,'Calculation sheet'!$AQ493="2005-2012"),'Result 2005-2012'!J493*SUM($AC$7:$AE$7)/3,IF(AND($M$1=2011,'Calculation sheet'!$AQ493="2005-2012"),'Result 2005-2012'!J493*SUM($AD$7:$AE$7)/2,IF(AND($M$1=2012,'Calculation sheet'!$AQ493="2005-2012"),'Result 2005-2012'!J493*$AE$7,IF(AND($M$1=2006,'Calculation sheet'!$AQ493="1999-2012"),'Result 2005-2012'!J493*SUM($Y$16:$AE$16)/7,IF(AND($M$1=2007,'Calculation sheet'!$AQ493="1999-2012"),'Result 2005-2012'!J493*SUM($Z$16:$AE$16)/6,IF(AND($M$1=2008,'Calculation sheet'!$AQ493="1999-2012"),'Result 2005-2012'!J493*SUM($AA$16:$AE$16)/5,IF(AND($M$1=2009,'Calculation sheet'!$AQ493="1999-2012"),'Result 2005-2012'!J493*SUM($AB$16:$AE$16)/4,IF(AND($M$1=2010,'Calculation sheet'!$AQ493="1999-2012"),'Result 2005-2012'!J493*SUM($AC$16:$AE$16)/3,IF(AND($M$1=2011,'Calculation sheet'!$AQ493="1999-2012"),'Result 2005-2012'!J493*SUM($AD$16:$AE$16)/2,IF(AND($M$1=2012,'Calculation sheet'!$AQ493="1999-2012"),'Result 2005-2012'!J493*$AE$16,""))))))))))))))))</f>
        <v/>
      </c>
      <c r="K493" s="12" t="str">
        <f>IF('Result 2005-2012'!$R493="","",IF($M$1=2005,'Result 2005-2012'!K493,IF(AND($M$1=2006,'Calculation sheet'!$AQ493="2005-2012"),'Result 2005-2012'!K493*SUM($Y$8:$AE$8)/7,IF(AND($M$1=2007,'Calculation sheet'!$AQ493="2005-2012"),'Result 2005-2012'!K493*SUM($Z$8:$AE$8)/6,IF(AND($M$1=2008,'Calculation sheet'!$AQ493="2005-2012"),'Result 2005-2012'!K493*SUM($AA$8:$AE$8)/5,IF(AND($M$1=2009,'Calculation sheet'!$AQ493="2005-2012"),'Result 2005-2012'!K493*SUM($AB$8:$AE$8)/4,IF(AND($M$1=2010,'Calculation sheet'!$AQ493="2005-2012"),'Result 2005-2012'!K493*SUM($AC$8:$AE$8)/3,IF(AND($M$1=2011,'Calculation sheet'!$AQ493="2005-2012"),'Result 2005-2012'!K493*SUM($AD$8:$AE$8)/2,IF(AND($M$1=2012,'Calculation sheet'!$AQ493="2005-2012"),'Result 2005-2012'!K493*$AE$8,IF(AND($M$1=2006,'Calculation sheet'!$AQ493="1999-2012"),'Result 2005-2012'!K493*SUM($Y$17:$AE$17)/7,IF(AND($M$1=2007,'Calculation sheet'!$AQ493="1999-2012"),'Result 2005-2012'!K493*SUM($Z$17:$AE$17)/6,IF(AND($M$1=2008,'Calculation sheet'!$AQ493="1999-2012"),'Result 2005-2012'!K493*SUM($AA$17:$AE$17)/5,IF(AND($M$1=2009,'Calculation sheet'!$AQ493="1999-2012"),'Result 2005-2012'!K493*SUM($AB$17:$AE$17)/4,IF(AND($M$1=2010,'Calculation sheet'!$AQ493="1999-2012"),'Result 2005-2012'!K493*SUM($AC$17:$AE$17)/3,IF(AND($M$1=2011,'Calculation sheet'!$AQ493="1999-2012"),'Result 2005-2012'!K493*SUM($AD$17:$AE$17)/2,IF(AND($M$1=2012,'Calculation sheet'!$AQ493="1999-2012"),'Result 2005-2012'!K493*$AE$17,""))))))))))))))))</f>
        <v/>
      </c>
      <c r="L493" s="12" t="str">
        <f>IF('Result 2005-2012'!$R493="","",IF($M$1=2005,'Result 2005-2012'!L493,IF(AND($M$1=2006,'Calculation sheet'!$AQ493="2005-2012"),'Result 2005-2012'!L493*SUM($Y$9:$AE$9)/7,IF(AND($M$1=2007,'Calculation sheet'!$AQ493="2005-2012"),'Result 2005-2012'!L493*SUM($Z$9:$AE$9)/6,IF(AND($M$1=2008,'Calculation sheet'!$AQ493="2005-2012"),'Result 2005-2012'!L493*SUM($AA$9:$AE$9)/5,IF(AND($M$1=2009,'Calculation sheet'!$AQ493="2005-2012"),'Result 2005-2012'!L493*SUM($AB$9:$AE$9)/4,IF(AND($M$1=2010,'Calculation sheet'!$AQ493="2005-2012"),'Result 2005-2012'!L493*SUM($AC$9:$AE$9)/3,IF(AND($M$1=2011,'Calculation sheet'!$AQ493="2005-2012"),'Result 2005-2012'!L493*SUM($AD$9:$AE$9)/2,IF(AND($M$1=2012,'Calculation sheet'!$AQ493="2005-2012"),'Result 2005-2012'!L493*$AE$9,IF(AND($M$1=2006,'Calculation sheet'!$AQ493="1999-2012"),'Result 2005-2012'!L493*SUM($Y$18:$AE$18)/7,IF(AND($M$1=2007,'Calculation sheet'!$AQ493="1999-2012"),'Result 2005-2012'!L493*SUM($Z$18:$AE$18)/6,IF(AND($M$1=2008,'Calculation sheet'!$AQ493="1999-2012"),'Result 2005-2012'!L493*SUM($AA$18:$AE$18)/5,IF(AND($M$1=2009,'Calculation sheet'!$AQ493="1999-2012"),'Result 2005-2012'!L493*SUM($AB$18:$AE$18)/4,IF(AND($M$1=2010,'Calculation sheet'!$AQ493="1999-2012"),'Result 2005-2012'!L493*SUM($AC$18:$AE$18)/3,IF(AND($M$1=2011,'Calculation sheet'!$AQ493="1999-2012"),'Result 2005-2012'!L493*SUM($AD$18:$AE$18)/2,IF(AND($M$1=2012,'Calculation sheet'!$AQ493="1999-2012"),'Result 2005-2012'!L493*$AE$18,""))))))))))))))))</f>
        <v/>
      </c>
      <c r="M493" s="12" t="str">
        <f t="shared" si="23"/>
        <v/>
      </c>
      <c r="N493" s="12" t="str">
        <f>IF('Result 2005-2012'!$R493="","",IF($M$1=2005,'Result 2005-2012'!N493,IF(AND($M$1=2006,'Calculation sheet'!$AQ493="2005-2012"),'Result 2005-2012'!N493*SUM($Y$10:$AE$10)/7,IF(AND($M$1=2007,'Calculation sheet'!$AQ493="2005-2012"),'Result 2005-2012'!N493*SUM($Z$10:$AE$10)/6,IF(AND($M$1=2008,'Calculation sheet'!$AQ493="2005-2012"),'Result 2005-2012'!N493*SUM($AA$10:$AE$10)/5,IF(AND($M$1=2009,'Calculation sheet'!$AQ493="2005-2012"),'Result 2005-2012'!N493*SUM($AB$10:$AE$10)/4,IF(AND($M$1=2010,'Calculation sheet'!$AQ493="2005-2012"),'Result 2005-2012'!N493*SUM($AC$10:$AE$10)/3,IF(AND($M$1=2011,'Calculation sheet'!$AQ493="2005-2012"),'Result 2005-2012'!N493*SUM($AD$10:$AE$10)/2,IF(AND($M$1=2012,'Calculation sheet'!$AQ493="2005-2012"),'Result 2005-2012'!N493*$AE$10,IF(AND($M$1=2006,'Calculation sheet'!$AQ493="1999-2012"),'Result 2005-2012'!N493*SUM($Y$16:$AE$16)/7,IF(AND($M$1=2007,'Calculation sheet'!$AQ493="1999-2012"),'Result 2005-2012'!N493*SUM($Z$16:$AE$16)/6,IF(AND($M$1=2008,'Calculation sheet'!$AQ493="1999-2012"),'Result 2005-2012'!N493*SUM($AA$16:$AE$16)/5,IF(AND($M$1=2009,'Calculation sheet'!$AQ493="1999-2012"),'Result 2005-2012'!N493*SUM($AB$16:$AE$16)/4,IF(AND($M$1=2010,'Calculation sheet'!$AQ493="1999-2012"),'Result 2005-2012'!N493*SUM($AC$16:$AE$16)/3,IF(AND($M$1=2011,'Calculation sheet'!$AQ493="1999-2012"),'Result 2005-2012'!N493*SUM($AD$16:$AE$16)/2,IF(AND($M$1=2012,'Calculation sheet'!$AQ493="1999-2012"),'Result 2005-2012'!N493*$AE$16,""))))))))))))))))</f>
        <v/>
      </c>
      <c r="O493" s="12" t="str">
        <f>IF('Result 2005-2012'!$R493="","",IF($M$1=2005,'Result 2005-2012'!O493,IF(AND($M$1=2006,'Calculation sheet'!$AQ493="2005-2012"),'Result 2005-2012'!O493*SUM($Y$10:$AE$10)/7,IF(AND($M$1=2007,'Calculation sheet'!$AQ493="2005-2012"),'Result 2005-2012'!O493*SUM($Z$10:$AE$10)/6,IF(AND($M$1=2008,'Calculation sheet'!$AQ493="2005-2012"),'Result 2005-2012'!O493*SUM($AA$10:$AE$10)/5,IF(AND($M$1=2009,'Calculation sheet'!$AQ493="2005-2012"),'Result 2005-2012'!O493*SUM($AB$10:$AE$10)/4,IF(AND($M$1=2010,'Calculation sheet'!$AQ493="2005-2012"),'Result 2005-2012'!O493*SUM($AC$10:$AE$10)/3,IF(AND($M$1=2011,'Calculation sheet'!$AQ493="2005-2012"),'Result 2005-2012'!O493*SUM($AD$10:$AE$10)/2,IF(AND($M$1=2012,'Calculation sheet'!$AQ493="2005-2012"),'Result 2005-2012'!O493*$AE$10,IF(AND($M$1=2006,'Calculation sheet'!$AQ493="1999-2012"),'Result 2005-2012'!O493*SUM($Y$16:$AE$16)/7,IF(AND($M$1=2007,'Calculation sheet'!$AQ493="1999-2012"),'Result 2005-2012'!O493*SUM($Z$16:$AE$16)/6,IF(AND($M$1=2008,'Calculation sheet'!$AQ493="1999-2012"),'Result 2005-2012'!O493*SUM($AA$16:$AE$16)/5,IF(AND($M$1=2009,'Calculation sheet'!$AQ493="1999-2012"),'Result 2005-2012'!O493*SUM($AB$16:$AE$16)/4,IF(AND($M$1=2010,'Calculation sheet'!$AQ493="1999-2012"),'Result 2005-2012'!O493*SUM($AC$16:$AE$16)/3,IF(AND($M$1=2011,'Calculation sheet'!$AQ493="1999-2012"),'Result 2005-2012'!O493*SUM($AD$16:$AE$16)/2,IF(AND($M$1=2012,'Calculation sheet'!$AQ493="1999-2012"),'Result 2005-2012'!O493*$AE$16,""))))))))))))))))</f>
        <v/>
      </c>
      <c r="P493" s="12" t="str">
        <f>IF('Result 2005-2012'!$R493="","",IF($M$1=2005,'Result 2005-2012'!P493,IF(AND($M$1=2006,'Calculation sheet'!$AQ493="2005-2012"),'Result 2005-2012'!P493*SUM($Y$11:$AE$11)/7,IF(AND($M$1=2007,'Calculation sheet'!$AQ493="2005-2012"),'Result 2005-2012'!P493*SUM($Z$11:$AE$11)/6,IF(AND($M$1=2008,'Calculation sheet'!$AQ493="2005-2012"),'Result 2005-2012'!P493*SUM($AA$11:$AE$11)/5,IF(AND($M$1=2009,'Calculation sheet'!$AQ493="2005-2012"),'Result 2005-2012'!P493*SUM($AB$11:$AE$11)/4,IF(AND($M$1=2010,'Calculation sheet'!$AQ493="2005-2012"),'Result 2005-2012'!P493*SUM($AC$11:$AE$11)/3,IF(AND($M$1=2011,'Calculation sheet'!$AQ493="2005-2012"),'Result 2005-2012'!P493*SUM($AD$11:$AE$11)/2,IF(AND($M$1=2012,'Calculation sheet'!$AQ493="2005-2012"),'Result 2005-2012'!P493*$AE$11,IF(AND($M$1=2006,'Calculation sheet'!$AQ493="1999-2012"),'Result 2005-2012'!P493*SUM($Y$16:$AE$16)/7,IF(AND($M$1=2007,'Calculation sheet'!$AQ493="1999-2012"),'Result 2005-2012'!P493*SUM($Z$16:$AE$16)/6,IF(AND($M$1=2008,'Calculation sheet'!$AQ493="1999-2012"),'Result 2005-2012'!P493*SUM($AA$16:$AE$16)/5,IF(AND($M$1=2009,'Calculation sheet'!$AQ493="1999-2012"),'Result 2005-2012'!P493*SUM($AB$16:$AE$16)/4,IF(AND($M$1=2010,'Calculation sheet'!$AQ493="1999-2012"),'Result 2005-2012'!P493*SUM($AC$16:$AE$16)/3,IF(AND($M$1=2011,'Calculation sheet'!$AQ493="1999-2012"),'Result 2005-2012'!P493*SUM($AD$16:$AE$16)/2,IF(AND($M$1=2012,'Calculation sheet'!$AQ493="1999-2012"),'Result 2005-2012'!P493*$AE$16,""))))))))))))))))</f>
        <v/>
      </c>
      <c r="Q493" s="12" t="str">
        <f t="shared" si="24"/>
        <v/>
      </c>
      <c r="R493" s="14" t="str">
        <f t="shared" si="25"/>
        <v/>
      </c>
    </row>
    <row r="494" spans="1:18" x14ac:dyDescent="0.3">
      <c r="A494" s="4" t="str">
        <f>IF('Input data'!A509="","",'Input data'!A509)</f>
        <v/>
      </c>
      <c r="B494" s="4" t="str">
        <f>IF('Input data'!B509="","",'Input data'!B509)</f>
        <v/>
      </c>
      <c r="C494" s="4" t="str">
        <f>IF('Input data'!C509="","",'Input data'!C509)</f>
        <v/>
      </c>
      <c r="D494" s="4" t="str">
        <f>IF('Input data'!D509="","",'Input data'!D509)</f>
        <v/>
      </c>
      <c r="E494" s="4" t="str">
        <f>IF('Input data'!E509="","",'Input data'!E509)</f>
        <v/>
      </c>
      <c r="F494" s="4" t="str">
        <f>IF('Input data'!F509="","",'Input data'!F509)</f>
        <v/>
      </c>
      <c r="G494" s="4">
        <f>IF('Input data'!G509="","",'Input data'!G509)</f>
        <v>0</v>
      </c>
      <c r="H494" s="4" t="str">
        <f>IF('Input data'!H509&gt;0.5,'Input data'!H509,"")</f>
        <v/>
      </c>
      <c r="I494" s="4" t="str">
        <f>IF('Input data'!I509="","",'Input data'!I509)</f>
        <v/>
      </c>
      <c r="J494" s="12" t="str">
        <f>IF('Result 2005-2012'!$R494="","",IF($M$1=2005,'Result 2005-2012'!J494,IF(AND($M$1=2006,'Calculation sheet'!$AQ494="2005-2012"),'Result 2005-2012'!J494*SUM($Y$7:$AE$7)/7,IF(AND($M$1=2007,'Calculation sheet'!$AQ494="2005-2012"),'Result 2005-2012'!J494*SUM($Z$7:$AE$7)/6,IF(AND($M$1=2008,'Calculation sheet'!$AQ494="2005-2012"),'Result 2005-2012'!J494*SUM($AA$7:$AE$7)/5,IF(AND($M$1=2009,'Calculation sheet'!$AQ494="2005-2012"),'Result 2005-2012'!J494*SUM($AB$7:$AE$7)/4,IF(AND($M$1=2010,'Calculation sheet'!$AQ494="2005-2012"),'Result 2005-2012'!J494*SUM($AC$7:$AE$7)/3,IF(AND($M$1=2011,'Calculation sheet'!$AQ494="2005-2012"),'Result 2005-2012'!J494*SUM($AD$7:$AE$7)/2,IF(AND($M$1=2012,'Calculation sheet'!$AQ494="2005-2012"),'Result 2005-2012'!J494*$AE$7,IF(AND($M$1=2006,'Calculation sheet'!$AQ494="1999-2012"),'Result 2005-2012'!J494*SUM($Y$16:$AE$16)/7,IF(AND($M$1=2007,'Calculation sheet'!$AQ494="1999-2012"),'Result 2005-2012'!J494*SUM($Z$16:$AE$16)/6,IF(AND($M$1=2008,'Calculation sheet'!$AQ494="1999-2012"),'Result 2005-2012'!J494*SUM($AA$16:$AE$16)/5,IF(AND($M$1=2009,'Calculation sheet'!$AQ494="1999-2012"),'Result 2005-2012'!J494*SUM($AB$16:$AE$16)/4,IF(AND($M$1=2010,'Calculation sheet'!$AQ494="1999-2012"),'Result 2005-2012'!J494*SUM($AC$16:$AE$16)/3,IF(AND($M$1=2011,'Calculation sheet'!$AQ494="1999-2012"),'Result 2005-2012'!J494*SUM($AD$16:$AE$16)/2,IF(AND($M$1=2012,'Calculation sheet'!$AQ494="1999-2012"),'Result 2005-2012'!J494*$AE$16,""))))))))))))))))</f>
        <v/>
      </c>
      <c r="K494" s="12" t="str">
        <f>IF('Result 2005-2012'!$R494="","",IF($M$1=2005,'Result 2005-2012'!K494,IF(AND($M$1=2006,'Calculation sheet'!$AQ494="2005-2012"),'Result 2005-2012'!K494*SUM($Y$8:$AE$8)/7,IF(AND($M$1=2007,'Calculation sheet'!$AQ494="2005-2012"),'Result 2005-2012'!K494*SUM($Z$8:$AE$8)/6,IF(AND($M$1=2008,'Calculation sheet'!$AQ494="2005-2012"),'Result 2005-2012'!K494*SUM($AA$8:$AE$8)/5,IF(AND($M$1=2009,'Calculation sheet'!$AQ494="2005-2012"),'Result 2005-2012'!K494*SUM($AB$8:$AE$8)/4,IF(AND($M$1=2010,'Calculation sheet'!$AQ494="2005-2012"),'Result 2005-2012'!K494*SUM($AC$8:$AE$8)/3,IF(AND($M$1=2011,'Calculation sheet'!$AQ494="2005-2012"),'Result 2005-2012'!K494*SUM($AD$8:$AE$8)/2,IF(AND($M$1=2012,'Calculation sheet'!$AQ494="2005-2012"),'Result 2005-2012'!K494*$AE$8,IF(AND($M$1=2006,'Calculation sheet'!$AQ494="1999-2012"),'Result 2005-2012'!K494*SUM($Y$17:$AE$17)/7,IF(AND($M$1=2007,'Calculation sheet'!$AQ494="1999-2012"),'Result 2005-2012'!K494*SUM($Z$17:$AE$17)/6,IF(AND($M$1=2008,'Calculation sheet'!$AQ494="1999-2012"),'Result 2005-2012'!K494*SUM($AA$17:$AE$17)/5,IF(AND($M$1=2009,'Calculation sheet'!$AQ494="1999-2012"),'Result 2005-2012'!K494*SUM($AB$17:$AE$17)/4,IF(AND($M$1=2010,'Calculation sheet'!$AQ494="1999-2012"),'Result 2005-2012'!K494*SUM($AC$17:$AE$17)/3,IF(AND($M$1=2011,'Calculation sheet'!$AQ494="1999-2012"),'Result 2005-2012'!K494*SUM($AD$17:$AE$17)/2,IF(AND($M$1=2012,'Calculation sheet'!$AQ494="1999-2012"),'Result 2005-2012'!K494*$AE$17,""))))))))))))))))</f>
        <v/>
      </c>
      <c r="L494" s="12" t="str">
        <f>IF('Result 2005-2012'!$R494="","",IF($M$1=2005,'Result 2005-2012'!L494,IF(AND($M$1=2006,'Calculation sheet'!$AQ494="2005-2012"),'Result 2005-2012'!L494*SUM($Y$9:$AE$9)/7,IF(AND($M$1=2007,'Calculation sheet'!$AQ494="2005-2012"),'Result 2005-2012'!L494*SUM($Z$9:$AE$9)/6,IF(AND($M$1=2008,'Calculation sheet'!$AQ494="2005-2012"),'Result 2005-2012'!L494*SUM($AA$9:$AE$9)/5,IF(AND($M$1=2009,'Calculation sheet'!$AQ494="2005-2012"),'Result 2005-2012'!L494*SUM($AB$9:$AE$9)/4,IF(AND($M$1=2010,'Calculation sheet'!$AQ494="2005-2012"),'Result 2005-2012'!L494*SUM($AC$9:$AE$9)/3,IF(AND($M$1=2011,'Calculation sheet'!$AQ494="2005-2012"),'Result 2005-2012'!L494*SUM($AD$9:$AE$9)/2,IF(AND($M$1=2012,'Calculation sheet'!$AQ494="2005-2012"),'Result 2005-2012'!L494*$AE$9,IF(AND($M$1=2006,'Calculation sheet'!$AQ494="1999-2012"),'Result 2005-2012'!L494*SUM($Y$18:$AE$18)/7,IF(AND($M$1=2007,'Calculation sheet'!$AQ494="1999-2012"),'Result 2005-2012'!L494*SUM($Z$18:$AE$18)/6,IF(AND($M$1=2008,'Calculation sheet'!$AQ494="1999-2012"),'Result 2005-2012'!L494*SUM($AA$18:$AE$18)/5,IF(AND($M$1=2009,'Calculation sheet'!$AQ494="1999-2012"),'Result 2005-2012'!L494*SUM($AB$18:$AE$18)/4,IF(AND($M$1=2010,'Calculation sheet'!$AQ494="1999-2012"),'Result 2005-2012'!L494*SUM($AC$18:$AE$18)/3,IF(AND($M$1=2011,'Calculation sheet'!$AQ494="1999-2012"),'Result 2005-2012'!L494*SUM($AD$18:$AE$18)/2,IF(AND($M$1=2012,'Calculation sheet'!$AQ494="1999-2012"),'Result 2005-2012'!L494*$AE$18,""))))))))))))))))</f>
        <v/>
      </c>
      <c r="M494" s="12" t="str">
        <f t="shared" si="23"/>
        <v/>
      </c>
      <c r="N494" s="12" t="str">
        <f>IF('Result 2005-2012'!$R494="","",IF($M$1=2005,'Result 2005-2012'!N494,IF(AND($M$1=2006,'Calculation sheet'!$AQ494="2005-2012"),'Result 2005-2012'!N494*SUM($Y$10:$AE$10)/7,IF(AND($M$1=2007,'Calculation sheet'!$AQ494="2005-2012"),'Result 2005-2012'!N494*SUM($Z$10:$AE$10)/6,IF(AND($M$1=2008,'Calculation sheet'!$AQ494="2005-2012"),'Result 2005-2012'!N494*SUM($AA$10:$AE$10)/5,IF(AND($M$1=2009,'Calculation sheet'!$AQ494="2005-2012"),'Result 2005-2012'!N494*SUM($AB$10:$AE$10)/4,IF(AND($M$1=2010,'Calculation sheet'!$AQ494="2005-2012"),'Result 2005-2012'!N494*SUM($AC$10:$AE$10)/3,IF(AND($M$1=2011,'Calculation sheet'!$AQ494="2005-2012"),'Result 2005-2012'!N494*SUM($AD$10:$AE$10)/2,IF(AND($M$1=2012,'Calculation sheet'!$AQ494="2005-2012"),'Result 2005-2012'!N494*$AE$10,IF(AND($M$1=2006,'Calculation sheet'!$AQ494="1999-2012"),'Result 2005-2012'!N494*SUM($Y$16:$AE$16)/7,IF(AND($M$1=2007,'Calculation sheet'!$AQ494="1999-2012"),'Result 2005-2012'!N494*SUM($Z$16:$AE$16)/6,IF(AND($M$1=2008,'Calculation sheet'!$AQ494="1999-2012"),'Result 2005-2012'!N494*SUM($AA$16:$AE$16)/5,IF(AND($M$1=2009,'Calculation sheet'!$AQ494="1999-2012"),'Result 2005-2012'!N494*SUM($AB$16:$AE$16)/4,IF(AND($M$1=2010,'Calculation sheet'!$AQ494="1999-2012"),'Result 2005-2012'!N494*SUM($AC$16:$AE$16)/3,IF(AND($M$1=2011,'Calculation sheet'!$AQ494="1999-2012"),'Result 2005-2012'!N494*SUM($AD$16:$AE$16)/2,IF(AND($M$1=2012,'Calculation sheet'!$AQ494="1999-2012"),'Result 2005-2012'!N494*$AE$16,""))))))))))))))))</f>
        <v/>
      </c>
      <c r="O494" s="12" t="str">
        <f>IF('Result 2005-2012'!$R494="","",IF($M$1=2005,'Result 2005-2012'!O494,IF(AND($M$1=2006,'Calculation sheet'!$AQ494="2005-2012"),'Result 2005-2012'!O494*SUM($Y$10:$AE$10)/7,IF(AND($M$1=2007,'Calculation sheet'!$AQ494="2005-2012"),'Result 2005-2012'!O494*SUM($Z$10:$AE$10)/6,IF(AND($M$1=2008,'Calculation sheet'!$AQ494="2005-2012"),'Result 2005-2012'!O494*SUM($AA$10:$AE$10)/5,IF(AND($M$1=2009,'Calculation sheet'!$AQ494="2005-2012"),'Result 2005-2012'!O494*SUM($AB$10:$AE$10)/4,IF(AND($M$1=2010,'Calculation sheet'!$AQ494="2005-2012"),'Result 2005-2012'!O494*SUM($AC$10:$AE$10)/3,IF(AND($M$1=2011,'Calculation sheet'!$AQ494="2005-2012"),'Result 2005-2012'!O494*SUM($AD$10:$AE$10)/2,IF(AND($M$1=2012,'Calculation sheet'!$AQ494="2005-2012"),'Result 2005-2012'!O494*$AE$10,IF(AND($M$1=2006,'Calculation sheet'!$AQ494="1999-2012"),'Result 2005-2012'!O494*SUM($Y$16:$AE$16)/7,IF(AND($M$1=2007,'Calculation sheet'!$AQ494="1999-2012"),'Result 2005-2012'!O494*SUM($Z$16:$AE$16)/6,IF(AND($M$1=2008,'Calculation sheet'!$AQ494="1999-2012"),'Result 2005-2012'!O494*SUM($AA$16:$AE$16)/5,IF(AND($M$1=2009,'Calculation sheet'!$AQ494="1999-2012"),'Result 2005-2012'!O494*SUM($AB$16:$AE$16)/4,IF(AND($M$1=2010,'Calculation sheet'!$AQ494="1999-2012"),'Result 2005-2012'!O494*SUM($AC$16:$AE$16)/3,IF(AND($M$1=2011,'Calculation sheet'!$AQ494="1999-2012"),'Result 2005-2012'!O494*SUM($AD$16:$AE$16)/2,IF(AND($M$1=2012,'Calculation sheet'!$AQ494="1999-2012"),'Result 2005-2012'!O494*$AE$16,""))))))))))))))))</f>
        <v/>
      </c>
      <c r="P494" s="12" t="str">
        <f>IF('Result 2005-2012'!$R494="","",IF($M$1=2005,'Result 2005-2012'!P494,IF(AND($M$1=2006,'Calculation sheet'!$AQ494="2005-2012"),'Result 2005-2012'!P494*SUM($Y$11:$AE$11)/7,IF(AND($M$1=2007,'Calculation sheet'!$AQ494="2005-2012"),'Result 2005-2012'!P494*SUM($Z$11:$AE$11)/6,IF(AND($M$1=2008,'Calculation sheet'!$AQ494="2005-2012"),'Result 2005-2012'!P494*SUM($AA$11:$AE$11)/5,IF(AND($M$1=2009,'Calculation sheet'!$AQ494="2005-2012"),'Result 2005-2012'!P494*SUM($AB$11:$AE$11)/4,IF(AND($M$1=2010,'Calculation sheet'!$AQ494="2005-2012"),'Result 2005-2012'!P494*SUM($AC$11:$AE$11)/3,IF(AND($M$1=2011,'Calculation sheet'!$AQ494="2005-2012"),'Result 2005-2012'!P494*SUM($AD$11:$AE$11)/2,IF(AND($M$1=2012,'Calculation sheet'!$AQ494="2005-2012"),'Result 2005-2012'!P494*$AE$11,IF(AND($M$1=2006,'Calculation sheet'!$AQ494="1999-2012"),'Result 2005-2012'!P494*SUM($Y$16:$AE$16)/7,IF(AND($M$1=2007,'Calculation sheet'!$AQ494="1999-2012"),'Result 2005-2012'!P494*SUM($Z$16:$AE$16)/6,IF(AND($M$1=2008,'Calculation sheet'!$AQ494="1999-2012"),'Result 2005-2012'!P494*SUM($AA$16:$AE$16)/5,IF(AND($M$1=2009,'Calculation sheet'!$AQ494="1999-2012"),'Result 2005-2012'!P494*SUM($AB$16:$AE$16)/4,IF(AND($M$1=2010,'Calculation sheet'!$AQ494="1999-2012"),'Result 2005-2012'!P494*SUM($AC$16:$AE$16)/3,IF(AND($M$1=2011,'Calculation sheet'!$AQ494="1999-2012"),'Result 2005-2012'!P494*SUM($AD$16:$AE$16)/2,IF(AND($M$1=2012,'Calculation sheet'!$AQ494="1999-2012"),'Result 2005-2012'!P494*$AE$16,""))))))))))))))))</f>
        <v/>
      </c>
      <c r="Q494" s="12" t="str">
        <f t="shared" si="24"/>
        <v/>
      </c>
      <c r="R494" s="14" t="str">
        <f t="shared" si="25"/>
        <v/>
      </c>
    </row>
    <row r="495" spans="1:18" x14ac:dyDescent="0.3">
      <c r="A495" s="4" t="str">
        <f>IF('Input data'!A510="","",'Input data'!A510)</f>
        <v/>
      </c>
      <c r="B495" s="4" t="str">
        <f>IF('Input data'!B510="","",'Input data'!B510)</f>
        <v/>
      </c>
      <c r="C495" s="4" t="str">
        <f>IF('Input data'!C510="","",'Input data'!C510)</f>
        <v/>
      </c>
      <c r="D495" s="4" t="str">
        <f>IF('Input data'!D510="","",'Input data'!D510)</f>
        <v/>
      </c>
      <c r="E495" s="4" t="str">
        <f>IF('Input data'!E510="","",'Input data'!E510)</f>
        <v/>
      </c>
      <c r="F495" s="4" t="str">
        <f>IF('Input data'!F510="","",'Input data'!F510)</f>
        <v/>
      </c>
      <c r="G495" s="4">
        <f>IF('Input data'!G510="","",'Input data'!G510)</f>
        <v>0</v>
      </c>
      <c r="H495" s="4" t="str">
        <f>IF('Input data'!H510&gt;0.5,'Input data'!H510,"")</f>
        <v/>
      </c>
      <c r="I495" s="4" t="str">
        <f>IF('Input data'!I510="","",'Input data'!I510)</f>
        <v/>
      </c>
      <c r="J495" s="12" t="str">
        <f>IF('Result 2005-2012'!$R495="","",IF($M$1=2005,'Result 2005-2012'!J495,IF(AND($M$1=2006,'Calculation sheet'!$AQ495="2005-2012"),'Result 2005-2012'!J495*SUM($Y$7:$AE$7)/7,IF(AND($M$1=2007,'Calculation sheet'!$AQ495="2005-2012"),'Result 2005-2012'!J495*SUM($Z$7:$AE$7)/6,IF(AND($M$1=2008,'Calculation sheet'!$AQ495="2005-2012"),'Result 2005-2012'!J495*SUM($AA$7:$AE$7)/5,IF(AND($M$1=2009,'Calculation sheet'!$AQ495="2005-2012"),'Result 2005-2012'!J495*SUM($AB$7:$AE$7)/4,IF(AND($M$1=2010,'Calculation sheet'!$AQ495="2005-2012"),'Result 2005-2012'!J495*SUM($AC$7:$AE$7)/3,IF(AND($M$1=2011,'Calculation sheet'!$AQ495="2005-2012"),'Result 2005-2012'!J495*SUM($AD$7:$AE$7)/2,IF(AND($M$1=2012,'Calculation sheet'!$AQ495="2005-2012"),'Result 2005-2012'!J495*$AE$7,IF(AND($M$1=2006,'Calculation sheet'!$AQ495="1999-2012"),'Result 2005-2012'!J495*SUM($Y$16:$AE$16)/7,IF(AND($M$1=2007,'Calculation sheet'!$AQ495="1999-2012"),'Result 2005-2012'!J495*SUM($Z$16:$AE$16)/6,IF(AND($M$1=2008,'Calculation sheet'!$AQ495="1999-2012"),'Result 2005-2012'!J495*SUM($AA$16:$AE$16)/5,IF(AND($M$1=2009,'Calculation sheet'!$AQ495="1999-2012"),'Result 2005-2012'!J495*SUM($AB$16:$AE$16)/4,IF(AND($M$1=2010,'Calculation sheet'!$AQ495="1999-2012"),'Result 2005-2012'!J495*SUM($AC$16:$AE$16)/3,IF(AND($M$1=2011,'Calculation sheet'!$AQ495="1999-2012"),'Result 2005-2012'!J495*SUM($AD$16:$AE$16)/2,IF(AND($M$1=2012,'Calculation sheet'!$AQ495="1999-2012"),'Result 2005-2012'!J495*$AE$16,""))))))))))))))))</f>
        <v/>
      </c>
      <c r="K495" s="12" t="str">
        <f>IF('Result 2005-2012'!$R495="","",IF($M$1=2005,'Result 2005-2012'!K495,IF(AND($M$1=2006,'Calculation sheet'!$AQ495="2005-2012"),'Result 2005-2012'!K495*SUM($Y$8:$AE$8)/7,IF(AND($M$1=2007,'Calculation sheet'!$AQ495="2005-2012"),'Result 2005-2012'!K495*SUM($Z$8:$AE$8)/6,IF(AND($M$1=2008,'Calculation sheet'!$AQ495="2005-2012"),'Result 2005-2012'!K495*SUM($AA$8:$AE$8)/5,IF(AND($M$1=2009,'Calculation sheet'!$AQ495="2005-2012"),'Result 2005-2012'!K495*SUM($AB$8:$AE$8)/4,IF(AND($M$1=2010,'Calculation sheet'!$AQ495="2005-2012"),'Result 2005-2012'!K495*SUM($AC$8:$AE$8)/3,IF(AND($M$1=2011,'Calculation sheet'!$AQ495="2005-2012"),'Result 2005-2012'!K495*SUM($AD$8:$AE$8)/2,IF(AND($M$1=2012,'Calculation sheet'!$AQ495="2005-2012"),'Result 2005-2012'!K495*$AE$8,IF(AND($M$1=2006,'Calculation sheet'!$AQ495="1999-2012"),'Result 2005-2012'!K495*SUM($Y$17:$AE$17)/7,IF(AND($M$1=2007,'Calculation sheet'!$AQ495="1999-2012"),'Result 2005-2012'!K495*SUM($Z$17:$AE$17)/6,IF(AND($M$1=2008,'Calculation sheet'!$AQ495="1999-2012"),'Result 2005-2012'!K495*SUM($AA$17:$AE$17)/5,IF(AND($M$1=2009,'Calculation sheet'!$AQ495="1999-2012"),'Result 2005-2012'!K495*SUM($AB$17:$AE$17)/4,IF(AND($M$1=2010,'Calculation sheet'!$AQ495="1999-2012"),'Result 2005-2012'!K495*SUM($AC$17:$AE$17)/3,IF(AND($M$1=2011,'Calculation sheet'!$AQ495="1999-2012"),'Result 2005-2012'!K495*SUM($AD$17:$AE$17)/2,IF(AND($M$1=2012,'Calculation sheet'!$AQ495="1999-2012"),'Result 2005-2012'!K495*$AE$17,""))))))))))))))))</f>
        <v/>
      </c>
      <c r="L495" s="12" t="str">
        <f>IF('Result 2005-2012'!$R495="","",IF($M$1=2005,'Result 2005-2012'!L495,IF(AND($M$1=2006,'Calculation sheet'!$AQ495="2005-2012"),'Result 2005-2012'!L495*SUM($Y$9:$AE$9)/7,IF(AND($M$1=2007,'Calculation sheet'!$AQ495="2005-2012"),'Result 2005-2012'!L495*SUM($Z$9:$AE$9)/6,IF(AND($M$1=2008,'Calculation sheet'!$AQ495="2005-2012"),'Result 2005-2012'!L495*SUM($AA$9:$AE$9)/5,IF(AND($M$1=2009,'Calculation sheet'!$AQ495="2005-2012"),'Result 2005-2012'!L495*SUM($AB$9:$AE$9)/4,IF(AND($M$1=2010,'Calculation sheet'!$AQ495="2005-2012"),'Result 2005-2012'!L495*SUM($AC$9:$AE$9)/3,IF(AND($M$1=2011,'Calculation sheet'!$AQ495="2005-2012"),'Result 2005-2012'!L495*SUM($AD$9:$AE$9)/2,IF(AND($M$1=2012,'Calculation sheet'!$AQ495="2005-2012"),'Result 2005-2012'!L495*$AE$9,IF(AND($M$1=2006,'Calculation sheet'!$AQ495="1999-2012"),'Result 2005-2012'!L495*SUM($Y$18:$AE$18)/7,IF(AND($M$1=2007,'Calculation sheet'!$AQ495="1999-2012"),'Result 2005-2012'!L495*SUM($Z$18:$AE$18)/6,IF(AND($M$1=2008,'Calculation sheet'!$AQ495="1999-2012"),'Result 2005-2012'!L495*SUM($AA$18:$AE$18)/5,IF(AND($M$1=2009,'Calculation sheet'!$AQ495="1999-2012"),'Result 2005-2012'!L495*SUM($AB$18:$AE$18)/4,IF(AND($M$1=2010,'Calculation sheet'!$AQ495="1999-2012"),'Result 2005-2012'!L495*SUM($AC$18:$AE$18)/3,IF(AND($M$1=2011,'Calculation sheet'!$AQ495="1999-2012"),'Result 2005-2012'!L495*SUM($AD$18:$AE$18)/2,IF(AND($M$1=2012,'Calculation sheet'!$AQ495="1999-2012"),'Result 2005-2012'!L495*$AE$18,""))))))))))))))))</f>
        <v/>
      </c>
      <c r="M495" s="12" t="str">
        <f t="shared" si="23"/>
        <v/>
      </c>
      <c r="N495" s="12" t="str">
        <f>IF('Result 2005-2012'!$R495="","",IF($M$1=2005,'Result 2005-2012'!N495,IF(AND($M$1=2006,'Calculation sheet'!$AQ495="2005-2012"),'Result 2005-2012'!N495*SUM($Y$10:$AE$10)/7,IF(AND($M$1=2007,'Calculation sheet'!$AQ495="2005-2012"),'Result 2005-2012'!N495*SUM($Z$10:$AE$10)/6,IF(AND($M$1=2008,'Calculation sheet'!$AQ495="2005-2012"),'Result 2005-2012'!N495*SUM($AA$10:$AE$10)/5,IF(AND($M$1=2009,'Calculation sheet'!$AQ495="2005-2012"),'Result 2005-2012'!N495*SUM($AB$10:$AE$10)/4,IF(AND($M$1=2010,'Calculation sheet'!$AQ495="2005-2012"),'Result 2005-2012'!N495*SUM($AC$10:$AE$10)/3,IF(AND($M$1=2011,'Calculation sheet'!$AQ495="2005-2012"),'Result 2005-2012'!N495*SUM($AD$10:$AE$10)/2,IF(AND($M$1=2012,'Calculation sheet'!$AQ495="2005-2012"),'Result 2005-2012'!N495*$AE$10,IF(AND($M$1=2006,'Calculation sheet'!$AQ495="1999-2012"),'Result 2005-2012'!N495*SUM($Y$16:$AE$16)/7,IF(AND($M$1=2007,'Calculation sheet'!$AQ495="1999-2012"),'Result 2005-2012'!N495*SUM($Z$16:$AE$16)/6,IF(AND($M$1=2008,'Calculation sheet'!$AQ495="1999-2012"),'Result 2005-2012'!N495*SUM($AA$16:$AE$16)/5,IF(AND($M$1=2009,'Calculation sheet'!$AQ495="1999-2012"),'Result 2005-2012'!N495*SUM($AB$16:$AE$16)/4,IF(AND($M$1=2010,'Calculation sheet'!$AQ495="1999-2012"),'Result 2005-2012'!N495*SUM($AC$16:$AE$16)/3,IF(AND($M$1=2011,'Calculation sheet'!$AQ495="1999-2012"),'Result 2005-2012'!N495*SUM($AD$16:$AE$16)/2,IF(AND($M$1=2012,'Calculation sheet'!$AQ495="1999-2012"),'Result 2005-2012'!N495*$AE$16,""))))))))))))))))</f>
        <v/>
      </c>
      <c r="O495" s="12" t="str">
        <f>IF('Result 2005-2012'!$R495="","",IF($M$1=2005,'Result 2005-2012'!O495,IF(AND($M$1=2006,'Calculation sheet'!$AQ495="2005-2012"),'Result 2005-2012'!O495*SUM($Y$10:$AE$10)/7,IF(AND($M$1=2007,'Calculation sheet'!$AQ495="2005-2012"),'Result 2005-2012'!O495*SUM($Z$10:$AE$10)/6,IF(AND($M$1=2008,'Calculation sheet'!$AQ495="2005-2012"),'Result 2005-2012'!O495*SUM($AA$10:$AE$10)/5,IF(AND($M$1=2009,'Calculation sheet'!$AQ495="2005-2012"),'Result 2005-2012'!O495*SUM($AB$10:$AE$10)/4,IF(AND($M$1=2010,'Calculation sheet'!$AQ495="2005-2012"),'Result 2005-2012'!O495*SUM($AC$10:$AE$10)/3,IF(AND($M$1=2011,'Calculation sheet'!$AQ495="2005-2012"),'Result 2005-2012'!O495*SUM($AD$10:$AE$10)/2,IF(AND($M$1=2012,'Calculation sheet'!$AQ495="2005-2012"),'Result 2005-2012'!O495*$AE$10,IF(AND($M$1=2006,'Calculation sheet'!$AQ495="1999-2012"),'Result 2005-2012'!O495*SUM($Y$16:$AE$16)/7,IF(AND($M$1=2007,'Calculation sheet'!$AQ495="1999-2012"),'Result 2005-2012'!O495*SUM($Z$16:$AE$16)/6,IF(AND($M$1=2008,'Calculation sheet'!$AQ495="1999-2012"),'Result 2005-2012'!O495*SUM($AA$16:$AE$16)/5,IF(AND($M$1=2009,'Calculation sheet'!$AQ495="1999-2012"),'Result 2005-2012'!O495*SUM($AB$16:$AE$16)/4,IF(AND($M$1=2010,'Calculation sheet'!$AQ495="1999-2012"),'Result 2005-2012'!O495*SUM($AC$16:$AE$16)/3,IF(AND($M$1=2011,'Calculation sheet'!$AQ495="1999-2012"),'Result 2005-2012'!O495*SUM($AD$16:$AE$16)/2,IF(AND($M$1=2012,'Calculation sheet'!$AQ495="1999-2012"),'Result 2005-2012'!O495*$AE$16,""))))))))))))))))</f>
        <v/>
      </c>
      <c r="P495" s="12" t="str">
        <f>IF('Result 2005-2012'!$R495="","",IF($M$1=2005,'Result 2005-2012'!P495,IF(AND($M$1=2006,'Calculation sheet'!$AQ495="2005-2012"),'Result 2005-2012'!P495*SUM($Y$11:$AE$11)/7,IF(AND($M$1=2007,'Calculation sheet'!$AQ495="2005-2012"),'Result 2005-2012'!P495*SUM($Z$11:$AE$11)/6,IF(AND($M$1=2008,'Calculation sheet'!$AQ495="2005-2012"),'Result 2005-2012'!P495*SUM($AA$11:$AE$11)/5,IF(AND($M$1=2009,'Calculation sheet'!$AQ495="2005-2012"),'Result 2005-2012'!P495*SUM($AB$11:$AE$11)/4,IF(AND($M$1=2010,'Calculation sheet'!$AQ495="2005-2012"),'Result 2005-2012'!P495*SUM($AC$11:$AE$11)/3,IF(AND($M$1=2011,'Calculation sheet'!$AQ495="2005-2012"),'Result 2005-2012'!P495*SUM($AD$11:$AE$11)/2,IF(AND($M$1=2012,'Calculation sheet'!$AQ495="2005-2012"),'Result 2005-2012'!P495*$AE$11,IF(AND($M$1=2006,'Calculation sheet'!$AQ495="1999-2012"),'Result 2005-2012'!P495*SUM($Y$16:$AE$16)/7,IF(AND($M$1=2007,'Calculation sheet'!$AQ495="1999-2012"),'Result 2005-2012'!P495*SUM($Z$16:$AE$16)/6,IF(AND($M$1=2008,'Calculation sheet'!$AQ495="1999-2012"),'Result 2005-2012'!P495*SUM($AA$16:$AE$16)/5,IF(AND($M$1=2009,'Calculation sheet'!$AQ495="1999-2012"),'Result 2005-2012'!P495*SUM($AB$16:$AE$16)/4,IF(AND($M$1=2010,'Calculation sheet'!$AQ495="1999-2012"),'Result 2005-2012'!P495*SUM($AC$16:$AE$16)/3,IF(AND($M$1=2011,'Calculation sheet'!$AQ495="1999-2012"),'Result 2005-2012'!P495*SUM($AD$16:$AE$16)/2,IF(AND($M$1=2012,'Calculation sheet'!$AQ495="1999-2012"),'Result 2005-2012'!P495*$AE$16,""))))))))))))))))</f>
        <v/>
      </c>
      <c r="Q495" s="12" t="str">
        <f t="shared" si="24"/>
        <v/>
      </c>
      <c r="R495" s="14" t="str">
        <f t="shared" si="25"/>
        <v/>
      </c>
    </row>
    <row r="496" spans="1:18" x14ac:dyDescent="0.3">
      <c r="A496" s="4" t="str">
        <f>IF('Input data'!A511="","",'Input data'!A511)</f>
        <v/>
      </c>
      <c r="B496" s="4" t="str">
        <f>IF('Input data'!B511="","",'Input data'!B511)</f>
        <v/>
      </c>
      <c r="C496" s="4" t="str">
        <f>IF('Input data'!C511="","",'Input data'!C511)</f>
        <v/>
      </c>
      <c r="D496" s="4" t="str">
        <f>IF('Input data'!D511="","",'Input data'!D511)</f>
        <v/>
      </c>
      <c r="E496" s="4" t="str">
        <f>IF('Input data'!E511="","",'Input data'!E511)</f>
        <v/>
      </c>
      <c r="F496" s="4" t="str">
        <f>IF('Input data'!F511="","",'Input data'!F511)</f>
        <v/>
      </c>
      <c r="G496" s="4">
        <f>IF('Input data'!G511="","",'Input data'!G511)</f>
        <v>0</v>
      </c>
      <c r="H496" s="4" t="str">
        <f>IF('Input data'!H511&gt;0.5,'Input data'!H511,"")</f>
        <v/>
      </c>
      <c r="I496" s="4" t="str">
        <f>IF('Input data'!I511="","",'Input data'!I511)</f>
        <v/>
      </c>
      <c r="J496" s="12" t="str">
        <f>IF('Result 2005-2012'!$R496="","",IF($M$1=2005,'Result 2005-2012'!J496,IF(AND($M$1=2006,'Calculation sheet'!$AQ496="2005-2012"),'Result 2005-2012'!J496*SUM($Y$7:$AE$7)/7,IF(AND($M$1=2007,'Calculation sheet'!$AQ496="2005-2012"),'Result 2005-2012'!J496*SUM($Z$7:$AE$7)/6,IF(AND($M$1=2008,'Calculation sheet'!$AQ496="2005-2012"),'Result 2005-2012'!J496*SUM($AA$7:$AE$7)/5,IF(AND($M$1=2009,'Calculation sheet'!$AQ496="2005-2012"),'Result 2005-2012'!J496*SUM($AB$7:$AE$7)/4,IF(AND($M$1=2010,'Calculation sheet'!$AQ496="2005-2012"),'Result 2005-2012'!J496*SUM($AC$7:$AE$7)/3,IF(AND($M$1=2011,'Calculation sheet'!$AQ496="2005-2012"),'Result 2005-2012'!J496*SUM($AD$7:$AE$7)/2,IF(AND($M$1=2012,'Calculation sheet'!$AQ496="2005-2012"),'Result 2005-2012'!J496*$AE$7,IF(AND($M$1=2006,'Calculation sheet'!$AQ496="1999-2012"),'Result 2005-2012'!J496*SUM($Y$16:$AE$16)/7,IF(AND($M$1=2007,'Calculation sheet'!$AQ496="1999-2012"),'Result 2005-2012'!J496*SUM($Z$16:$AE$16)/6,IF(AND($M$1=2008,'Calculation sheet'!$AQ496="1999-2012"),'Result 2005-2012'!J496*SUM($AA$16:$AE$16)/5,IF(AND($M$1=2009,'Calculation sheet'!$AQ496="1999-2012"),'Result 2005-2012'!J496*SUM($AB$16:$AE$16)/4,IF(AND($M$1=2010,'Calculation sheet'!$AQ496="1999-2012"),'Result 2005-2012'!J496*SUM($AC$16:$AE$16)/3,IF(AND($M$1=2011,'Calculation sheet'!$AQ496="1999-2012"),'Result 2005-2012'!J496*SUM($AD$16:$AE$16)/2,IF(AND($M$1=2012,'Calculation sheet'!$AQ496="1999-2012"),'Result 2005-2012'!J496*$AE$16,""))))))))))))))))</f>
        <v/>
      </c>
      <c r="K496" s="12" t="str">
        <f>IF('Result 2005-2012'!$R496="","",IF($M$1=2005,'Result 2005-2012'!K496,IF(AND($M$1=2006,'Calculation sheet'!$AQ496="2005-2012"),'Result 2005-2012'!K496*SUM($Y$8:$AE$8)/7,IF(AND($M$1=2007,'Calculation sheet'!$AQ496="2005-2012"),'Result 2005-2012'!K496*SUM($Z$8:$AE$8)/6,IF(AND($M$1=2008,'Calculation sheet'!$AQ496="2005-2012"),'Result 2005-2012'!K496*SUM($AA$8:$AE$8)/5,IF(AND($M$1=2009,'Calculation sheet'!$AQ496="2005-2012"),'Result 2005-2012'!K496*SUM($AB$8:$AE$8)/4,IF(AND($M$1=2010,'Calculation sheet'!$AQ496="2005-2012"),'Result 2005-2012'!K496*SUM($AC$8:$AE$8)/3,IF(AND($M$1=2011,'Calculation sheet'!$AQ496="2005-2012"),'Result 2005-2012'!K496*SUM($AD$8:$AE$8)/2,IF(AND($M$1=2012,'Calculation sheet'!$AQ496="2005-2012"),'Result 2005-2012'!K496*$AE$8,IF(AND($M$1=2006,'Calculation sheet'!$AQ496="1999-2012"),'Result 2005-2012'!K496*SUM($Y$17:$AE$17)/7,IF(AND($M$1=2007,'Calculation sheet'!$AQ496="1999-2012"),'Result 2005-2012'!K496*SUM($Z$17:$AE$17)/6,IF(AND($M$1=2008,'Calculation sheet'!$AQ496="1999-2012"),'Result 2005-2012'!K496*SUM($AA$17:$AE$17)/5,IF(AND($M$1=2009,'Calculation sheet'!$AQ496="1999-2012"),'Result 2005-2012'!K496*SUM($AB$17:$AE$17)/4,IF(AND($M$1=2010,'Calculation sheet'!$AQ496="1999-2012"),'Result 2005-2012'!K496*SUM($AC$17:$AE$17)/3,IF(AND($M$1=2011,'Calculation sheet'!$AQ496="1999-2012"),'Result 2005-2012'!K496*SUM($AD$17:$AE$17)/2,IF(AND($M$1=2012,'Calculation sheet'!$AQ496="1999-2012"),'Result 2005-2012'!K496*$AE$17,""))))))))))))))))</f>
        <v/>
      </c>
      <c r="L496" s="12" t="str">
        <f>IF('Result 2005-2012'!$R496="","",IF($M$1=2005,'Result 2005-2012'!L496,IF(AND($M$1=2006,'Calculation sheet'!$AQ496="2005-2012"),'Result 2005-2012'!L496*SUM($Y$9:$AE$9)/7,IF(AND($M$1=2007,'Calculation sheet'!$AQ496="2005-2012"),'Result 2005-2012'!L496*SUM($Z$9:$AE$9)/6,IF(AND($M$1=2008,'Calculation sheet'!$AQ496="2005-2012"),'Result 2005-2012'!L496*SUM($AA$9:$AE$9)/5,IF(AND($M$1=2009,'Calculation sheet'!$AQ496="2005-2012"),'Result 2005-2012'!L496*SUM($AB$9:$AE$9)/4,IF(AND($M$1=2010,'Calculation sheet'!$AQ496="2005-2012"),'Result 2005-2012'!L496*SUM($AC$9:$AE$9)/3,IF(AND($M$1=2011,'Calculation sheet'!$AQ496="2005-2012"),'Result 2005-2012'!L496*SUM($AD$9:$AE$9)/2,IF(AND($M$1=2012,'Calculation sheet'!$AQ496="2005-2012"),'Result 2005-2012'!L496*$AE$9,IF(AND($M$1=2006,'Calculation sheet'!$AQ496="1999-2012"),'Result 2005-2012'!L496*SUM($Y$18:$AE$18)/7,IF(AND($M$1=2007,'Calculation sheet'!$AQ496="1999-2012"),'Result 2005-2012'!L496*SUM($Z$18:$AE$18)/6,IF(AND($M$1=2008,'Calculation sheet'!$AQ496="1999-2012"),'Result 2005-2012'!L496*SUM($AA$18:$AE$18)/5,IF(AND($M$1=2009,'Calculation sheet'!$AQ496="1999-2012"),'Result 2005-2012'!L496*SUM($AB$18:$AE$18)/4,IF(AND($M$1=2010,'Calculation sheet'!$AQ496="1999-2012"),'Result 2005-2012'!L496*SUM($AC$18:$AE$18)/3,IF(AND($M$1=2011,'Calculation sheet'!$AQ496="1999-2012"),'Result 2005-2012'!L496*SUM($AD$18:$AE$18)/2,IF(AND($M$1=2012,'Calculation sheet'!$AQ496="1999-2012"),'Result 2005-2012'!L496*$AE$18,""))))))))))))))))</f>
        <v/>
      </c>
      <c r="M496" s="12" t="str">
        <f t="shared" si="23"/>
        <v/>
      </c>
      <c r="N496" s="12" t="str">
        <f>IF('Result 2005-2012'!$R496="","",IF($M$1=2005,'Result 2005-2012'!N496,IF(AND($M$1=2006,'Calculation sheet'!$AQ496="2005-2012"),'Result 2005-2012'!N496*SUM($Y$10:$AE$10)/7,IF(AND($M$1=2007,'Calculation sheet'!$AQ496="2005-2012"),'Result 2005-2012'!N496*SUM($Z$10:$AE$10)/6,IF(AND($M$1=2008,'Calculation sheet'!$AQ496="2005-2012"),'Result 2005-2012'!N496*SUM($AA$10:$AE$10)/5,IF(AND($M$1=2009,'Calculation sheet'!$AQ496="2005-2012"),'Result 2005-2012'!N496*SUM($AB$10:$AE$10)/4,IF(AND($M$1=2010,'Calculation sheet'!$AQ496="2005-2012"),'Result 2005-2012'!N496*SUM($AC$10:$AE$10)/3,IF(AND($M$1=2011,'Calculation sheet'!$AQ496="2005-2012"),'Result 2005-2012'!N496*SUM($AD$10:$AE$10)/2,IF(AND($M$1=2012,'Calculation sheet'!$AQ496="2005-2012"),'Result 2005-2012'!N496*$AE$10,IF(AND($M$1=2006,'Calculation sheet'!$AQ496="1999-2012"),'Result 2005-2012'!N496*SUM($Y$16:$AE$16)/7,IF(AND($M$1=2007,'Calculation sheet'!$AQ496="1999-2012"),'Result 2005-2012'!N496*SUM($Z$16:$AE$16)/6,IF(AND($M$1=2008,'Calculation sheet'!$AQ496="1999-2012"),'Result 2005-2012'!N496*SUM($AA$16:$AE$16)/5,IF(AND($M$1=2009,'Calculation sheet'!$AQ496="1999-2012"),'Result 2005-2012'!N496*SUM($AB$16:$AE$16)/4,IF(AND($M$1=2010,'Calculation sheet'!$AQ496="1999-2012"),'Result 2005-2012'!N496*SUM($AC$16:$AE$16)/3,IF(AND($M$1=2011,'Calculation sheet'!$AQ496="1999-2012"),'Result 2005-2012'!N496*SUM($AD$16:$AE$16)/2,IF(AND($M$1=2012,'Calculation sheet'!$AQ496="1999-2012"),'Result 2005-2012'!N496*$AE$16,""))))))))))))))))</f>
        <v/>
      </c>
      <c r="O496" s="12" t="str">
        <f>IF('Result 2005-2012'!$R496="","",IF($M$1=2005,'Result 2005-2012'!O496,IF(AND($M$1=2006,'Calculation sheet'!$AQ496="2005-2012"),'Result 2005-2012'!O496*SUM($Y$10:$AE$10)/7,IF(AND($M$1=2007,'Calculation sheet'!$AQ496="2005-2012"),'Result 2005-2012'!O496*SUM($Z$10:$AE$10)/6,IF(AND($M$1=2008,'Calculation sheet'!$AQ496="2005-2012"),'Result 2005-2012'!O496*SUM($AA$10:$AE$10)/5,IF(AND($M$1=2009,'Calculation sheet'!$AQ496="2005-2012"),'Result 2005-2012'!O496*SUM($AB$10:$AE$10)/4,IF(AND($M$1=2010,'Calculation sheet'!$AQ496="2005-2012"),'Result 2005-2012'!O496*SUM($AC$10:$AE$10)/3,IF(AND($M$1=2011,'Calculation sheet'!$AQ496="2005-2012"),'Result 2005-2012'!O496*SUM($AD$10:$AE$10)/2,IF(AND($M$1=2012,'Calculation sheet'!$AQ496="2005-2012"),'Result 2005-2012'!O496*$AE$10,IF(AND($M$1=2006,'Calculation sheet'!$AQ496="1999-2012"),'Result 2005-2012'!O496*SUM($Y$16:$AE$16)/7,IF(AND($M$1=2007,'Calculation sheet'!$AQ496="1999-2012"),'Result 2005-2012'!O496*SUM($Z$16:$AE$16)/6,IF(AND($M$1=2008,'Calculation sheet'!$AQ496="1999-2012"),'Result 2005-2012'!O496*SUM($AA$16:$AE$16)/5,IF(AND($M$1=2009,'Calculation sheet'!$AQ496="1999-2012"),'Result 2005-2012'!O496*SUM($AB$16:$AE$16)/4,IF(AND($M$1=2010,'Calculation sheet'!$AQ496="1999-2012"),'Result 2005-2012'!O496*SUM($AC$16:$AE$16)/3,IF(AND($M$1=2011,'Calculation sheet'!$AQ496="1999-2012"),'Result 2005-2012'!O496*SUM($AD$16:$AE$16)/2,IF(AND($M$1=2012,'Calculation sheet'!$AQ496="1999-2012"),'Result 2005-2012'!O496*$AE$16,""))))))))))))))))</f>
        <v/>
      </c>
      <c r="P496" s="12" t="str">
        <f>IF('Result 2005-2012'!$R496="","",IF($M$1=2005,'Result 2005-2012'!P496,IF(AND($M$1=2006,'Calculation sheet'!$AQ496="2005-2012"),'Result 2005-2012'!P496*SUM($Y$11:$AE$11)/7,IF(AND($M$1=2007,'Calculation sheet'!$AQ496="2005-2012"),'Result 2005-2012'!P496*SUM($Z$11:$AE$11)/6,IF(AND($M$1=2008,'Calculation sheet'!$AQ496="2005-2012"),'Result 2005-2012'!P496*SUM($AA$11:$AE$11)/5,IF(AND($M$1=2009,'Calculation sheet'!$AQ496="2005-2012"),'Result 2005-2012'!P496*SUM($AB$11:$AE$11)/4,IF(AND($M$1=2010,'Calculation sheet'!$AQ496="2005-2012"),'Result 2005-2012'!P496*SUM($AC$11:$AE$11)/3,IF(AND($M$1=2011,'Calculation sheet'!$AQ496="2005-2012"),'Result 2005-2012'!P496*SUM($AD$11:$AE$11)/2,IF(AND($M$1=2012,'Calculation sheet'!$AQ496="2005-2012"),'Result 2005-2012'!P496*$AE$11,IF(AND($M$1=2006,'Calculation sheet'!$AQ496="1999-2012"),'Result 2005-2012'!P496*SUM($Y$16:$AE$16)/7,IF(AND($M$1=2007,'Calculation sheet'!$AQ496="1999-2012"),'Result 2005-2012'!P496*SUM($Z$16:$AE$16)/6,IF(AND($M$1=2008,'Calculation sheet'!$AQ496="1999-2012"),'Result 2005-2012'!P496*SUM($AA$16:$AE$16)/5,IF(AND($M$1=2009,'Calculation sheet'!$AQ496="1999-2012"),'Result 2005-2012'!P496*SUM($AB$16:$AE$16)/4,IF(AND($M$1=2010,'Calculation sheet'!$AQ496="1999-2012"),'Result 2005-2012'!P496*SUM($AC$16:$AE$16)/3,IF(AND($M$1=2011,'Calculation sheet'!$AQ496="1999-2012"),'Result 2005-2012'!P496*SUM($AD$16:$AE$16)/2,IF(AND($M$1=2012,'Calculation sheet'!$AQ496="1999-2012"),'Result 2005-2012'!P496*$AE$16,""))))))))))))))))</f>
        <v/>
      </c>
      <c r="Q496" s="12" t="str">
        <f t="shared" si="24"/>
        <v/>
      </c>
      <c r="R496" s="14" t="str">
        <f t="shared" si="25"/>
        <v/>
      </c>
    </row>
    <row r="497" spans="1:18" x14ac:dyDescent="0.3">
      <c r="A497" s="4" t="str">
        <f>IF('Input data'!A512="","",'Input data'!A512)</f>
        <v/>
      </c>
      <c r="B497" s="4" t="str">
        <f>IF('Input data'!B512="","",'Input data'!B512)</f>
        <v/>
      </c>
      <c r="C497" s="4" t="str">
        <f>IF('Input data'!C512="","",'Input data'!C512)</f>
        <v/>
      </c>
      <c r="D497" s="4" t="str">
        <f>IF('Input data'!D512="","",'Input data'!D512)</f>
        <v/>
      </c>
      <c r="E497" s="4" t="str">
        <f>IF('Input data'!E512="","",'Input data'!E512)</f>
        <v/>
      </c>
      <c r="F497" s="4" t="str">
        <f>IF('Input data'!F512="","",'Input data'!F512)</f>
        <v/>
      </c>
      <c r="G497" s="4">
        <f>IF('Input data'!G512="","",'Input data'!G512)</f>
        <v>0</v>
      </c>
      <c r="H497" s="4" t="str">
        <f>IF('Input data'!H512&gt;0.5,'Input data'!H512,"")</f>
        <v/>
      </c>
      <c r="I497" s="4" t="str">
        <f>IF('Input data'!I512="","",'Input data'!I512)</f>
        <v/>
      </c>
      <c r="J497" s="12" t="str">
        <f>IF('Result 2005-2012'!$R497="","",IF($M$1=2005,'Result 2005-2012'!J497,IF(AND($M$1=2006,'Calculation sheet'!$AQ497="2005-2012"),'Result 2005-2012'!J497*SUM($Y$7:$AE$7)/7,IF(AND($M$1=2007,'Calculation sheet'!$AQ497="2005-2012"),'Result 2005-2012'!J497*SUM($Z$7:$AE$7)/6,IF(AND($M$1=2008,'Calculation sheet'!$AQ497="2005-2012"),'Result 2005-2012'!J497*SUM($AA$7:$AE$7)/5,IF(AND($M$1=2009,'Calculation sheet'!$AQ497="2005-2012"),'Result 2005-2012'!J497*SUM($AB$7:$AE$7)/4,IF(AND($M$1=2010,'Calculation sheet'!$AQ497="2005-2012"),'Result 2005-2012'!J497*SUM($AC$7:$AE$7)/3,IF(AND($M$1=2011,'Calculation sheet'!$AQ497="2005-2012"),'Result 2005-2012'!J497*SUM($AD$7:$AE$7)/2,IF(AND($M$1=2012,'Calculation sheet'!$AQ497="2005-2012"),'Result 2005-2012'!J497*$AE$7,IF(AND($M$1=2006,'Calculation sheet'!$AQ497="1999-2012"),'Result 2005-2012'!J497*SUM($Y$16:$AE$16)/7,IF(AND($M$1=2007,'Calculation sheet'!$AQ497="1999-2012"),'Result 2005-2012'!J497*SUM($Z$16:$AE$16)/6,IF(AND($M$1=2008,'Calculation sheet'!$AQ497="1999-2012"),'Result 2005-2012'!J497*SUM($AA$16:$AE$16)/5,IF(AND($M$1=2009,'Calculation sheet'!$AQ497="1999-2012"),'Result 2005-2012'!J497*SUM($AB$16:$AE$16)/4,IF(AND($M$1=2010,'Calculation sheet'!$AQ497="1999-2012"),'Result 2005-2012'!J497*SUM($AC$16:$AE$16)/3,IF(AND($M$1=2011,'Calculation sheet'!$AQ497="1999-2012"),'Result 2005-2012'!J497*SUM($AD$16:$AE$16)/2,IF(AND($M$1=2012,'Calculation sheet'!$AQ497="1999-2012"),'Result 2005-2012'!J497*$AE$16,""))))))))))))))))</f>
        <v/>
      </c>
      <c r="K497" s="12" t="str">
        <f>IF('Result 2005-2012'!$R497="","",IF($M$1=2005,'Result 2005-2012'!K497,IF(AND($M$1=2006,'Calculation sheet'!$AQ497="2005-2012"),'Result 2005-2012'!K497*SUM($Y$8:$AE$8)/7,IF(AND($M$1=2007,'Calculation sheet'!$AQ497="2005-2012"),'Result 2005-2012'!K497*SUM($Z$8:$AE$8)/6,IF(AND($M$1=2008,'Calculation sheet'!$AQ497="2005-2012"),'Result 2005-2012'!K497*SUM($AA$8:$AE$8)/5,IF(AND($M$1=2009,'Calculation sheet'!$AQ497="2005-2012"),'Result 2005-2012'!K497*SUM($AB$8:$AE$8)/4,IF(AND($M$1=2010,'Calculation sheet'!$AQ497="2005-2012"),'Result 2005-2012'!K497*SUM($AC$8:$AE$8)/3,IF(AND($M$1=2011,'Calculation sheet'!$AQ497="2005-2012"),'Result 2005-2012'!K497*SUM($AD$8:$AE$8)/2,IF(AND($M$1=2012,'Calculation sheet'!$AQ497="2005-2012"),'Result 2005-2012'!K497*$AE$8,IF(AND($M$1=2006,'Calculation sheet'!$AQ497="1999-2012"),'Result 2005-2012'!K497*SUM($Y$17:$AE$17)/7,IF(AND($M$1=2007,'Calculation sheet'!$AQ497="1999-2012"),'Result 2005-2012'!K497*SUM($Z$17:$AE$17)/6,IF(AND($M$1=2008,'Calculation sheet'!$AQ497="1999-2012"),'Result 2005-2012'!K497*SUM($AA$17:$AE$17)/5,IF(AND($M$1=2009,'Calculation sheet'!$AQ497="1999-2012"),'Result 2005-2012'!K497*SUM($AB$17:$AE$17)/4,IF(AND($M$1=2010,'Calculation sheet'!$AQ497="1999-2012"),'Result 2005-2012'!K497*SUM($AC$17:$AE$17)/3,IF(AND($M$1=2011,'Calculation sheet'!$AQ497="1999-2012"),'Result 2005-2012'!K497*SUM($AD$17:$AE$17)/2,IF(AND($M$1=2012,'Calculation sheet'!$AQ497="1999-2012"),'Result 2005-2012'!K497*$AE$17,""))))))))))))))))</f>
        <v/>
      </c>
      <c r="L497" s="12" t="str">
        <f>IF('Result 2005-2012'!$R497="","",IF($M$1=2005,'Result 2005-2012'!L497,IF(AND($M$1=2006,'Calculation sheet'!$AQ497="2005-2012"),'Result 2005-2012'!L497*SUM($Y$9:$AE$9)/7,IF(AND($M$1=2007,'Calculation sheet'!$AQ497="2005-2012"),'Result 2005-2012'!L497*SUM($Z$9:$AE$9)/6,IF(AND($M$1=2008,'Calculation sheet'!$AQ497="2005-2012"),'Result 2005-2012'!L497*SUM($AA$9:$AE$9)/5,IF(AND($M$1=2009,'Calculation sheet'!$AQ497="2005-2012"),'Result 2005-2012'!L497*SUM($AB$9:$AE$9)/4,IF(AND($M$1=2010,'Calculation sheet'!$AQ497="2005-2012"),'Result 2005-2012'!L497*SUM($AC$9:$AE$9)/3,IF(AND($M$1=2011,'Calculation sheet'!$AQ497="2005-2012"),'Result 2005-2012'!L497*SUM($AD$9:$AE$9)/2,IF(AND($M$1=2012,'Calculation sheet'!$AQ497="2005-2012"),'Result 2005-2012'!L497*$AE$9,IF(AND($M$1=2006,'Calculation sheet'!$AQ497="1999-2012"),'Result 2005-2012'!L497*SUM($Y$18:$AE$18)/7,IF(AND($M$1=2007,'Calculation sheet'!$AQ497="1999-2012"),'Result 2005-2012'!L497*SUM($Z$18:$AE$18)/6,IF(AND($M$1=2008,'Calculation sheet'!$AQ497="1999-2012"),'Result 2005-2012'!L497*SUM($AA$18:$AE$18)/5,IF(AND($M$1=2009,'Calculation sheet'!$AQ497="1999-2012"),'Result 2005-2012'!L497*SUM($AB$18:$AE$18)/4,IF(AND($M$1=2010,'Calculation sheet'!$AQ497="1999-2012"),'Result 2005-2012'!L497*SUM($AC$18:$AE$18)/3,IF(AND($M$1=2011,'Calculation sheet'!$AQ497="1999-2012"),'Result 2005-2012'!L497*SUM($AD$18:$AE$18)/2,IF(AND($M$1=2012,'Calculation sheet'!$AQ497="1999-2012"),'Result 2005-2012'!L497*$AE$18,""))))))))))))))))</f>
        <v/>
      </c>
      <c r="M497" s="12" t="str">
        <f t="shared" si="23"/>
        <v/>
      </c>
      <c r="N497" s="12" t="str">
        <f>IF('Result 2005-2012'!$R497="","",IF($M$1=2005,'Result 2005-2012'!N497,IF(AND($M$1=2006,'Calculation sheet'!$AQ497="2005-2012"),'Result 2005-2012'!N497*SUM($Y$10:$AE$10)/7,IF(AND($M$1=2007,'Calculation sheet'!$AQ497="2005-2012"),'Result 2005-2012'!N497*SUM($Z$10:$AE$10)/6,IF(AND($M$1=2008,'Calculation sheet'!$AQ497="2005-2012"),'Result 2005-2012'!N497*SUM($AA$10:$AE$10)/5,IF(AND($M$1=2009,'Calculation sheet'!$AQ497="2005-2012"),'Result 2005-2012'!N497*SUM($AB$10:$AE$10)/4,IF(AND($M$1=2010,'Calculation sheet'!$AQ497="2005-2012"),'Result 2005-2012'!N497*SUM($AC$10:$AE$10)/3,IF(AND($M$1=2011,'Calculation sheet'!$AQ497="2005-2012"),'Result 2005-2012'!N497*SUM($AD$10:$AE$10)/2,IF(AND($M$1=2012,'Calculation sheet'!$AQ497="2005-2012"),'Result 2005-2012'!N497*$AE$10,IF(AND($M$1=2006,'Calculation sheet'!$AQ497="1999-2012"),'Result 2005-2012'!N497*SUM($Y$16:$AE$16)/7,IF(AND($M$1=2007,'Calculation sheet'!$AQ497="1999-2012"),'Result 2005-2012'!N497*SUM($Z$16:$AE$16)/6,IF(AND($M$1=2008,'Calculation sheet'!$AQ497="1999-2012"),'Result 2005-2012'!N497*SUM($AA$16:$AE$16)/5,IF(AND($M$1=2009,'Calculation sheet'!$AQ497="1999-2012"),'Result 2005-2012'!N497*SUM($AB$16:$AE$16)/4,IF(AND($M$1=2010,'Calculation sheet'!$AQ497="1999-2012"),'Result 2005-2012'!N497*SUM($AC$16:$AE$16)/3,IF(AND($M$1=2011,'Calculation sheet'!$AQ497="1999-2012"),'Result 2005-2012'!N497*SUM($AD$16:$AE$16)/2,IF(AND($M$1=2012,'Calculation sheet'!$AQ497="1999-2012"),'Result 2005-2012'!N497*$AE$16,""))))))))))))))))</f>
        <v/>
      </c>
      <c r="O497" s="12" t="str">
        <f>IF('Result 2005-2012'!$R497="","",IF($M$1=2005,'Result 2005-2012'!O497,IF(AND($M$1=2006,'Calculation sheet'!$AQ497="2005-2012"),'Result 2005-2012'!O497*SUM($Y$10:$AE$10)/7,IF(AND($M$1=2007,'Calculation sheet'!$AQ497="2005-2012"),'Result 2005-2012'!O497*SUM($Z$10:$AE$10)/6,IF(AND($M$1=2008,'Calculation sheet'!$AQ497="2005-2012"),'Result 2005-2012'!O497*SUM($AA$10:$AE$10)/5,IF(AND($M$1=2009,'Calculation sheet'!$AQ497="2005-2012"),'Result 2005-2012'!O497*SUM($AB$10:$AE$10)/4,IF(AND($M$1=2010,'Calculation sheet'!$AQ497="2005-2012"),'Result 2005-2012'!O497*SUM($AC$10:$AE$10)/3,IF(AND($M$1=2011,'Calculation sheet'!$AQ497="2005-2012"),'Result 2005-2012'!O497*SUM($AD$10:$AE$10)/2,IF(AND($M$1=2012,'Calculation sheet'!$AQ497="2005-2012"),'Result 2005-2012'!O497*$AE$10,IF(AND($M$1=2006,'Calculation sheet'!$AQ497="1999-2012"),'Result 2005-2012'!O497*SUM($Y$16:$AE$16)/7,IF(AND($M$1=2007,'Calculation sheet'!$AQ497="1999-2012"),'Result 2005-2012'!O497*SUM($Z$16:$AE$16)/6,IF(AND($M$1=2008,'Calculation sheet'!$AQ497="1999-2012"),'Result 2005-2012'!O497*SUM($AA$16:$AE$16)/5,IF(AND($M$1=2009,'Calculation sheet'!$AQ497="1999-2012"),'Result 2005-2012'!O497*SUM($AB$16:$AE$16)/4,IF(AND($M$1=2010,'Calculation sheet'!$AQ497="1999-2012"),'Result 2005-2012'!O497*SUM($AC$16:$AE$16)/3,IF(AND($M$1=2011,'Calculation sheet'!$AQ497="1999-2012"),'Result 2005-2012'!O497*SUM($AD$16:$AE$16)/2,IF(AND($M$1=2012,'Calculation sheet'!$AQ497="1999-2012"),'Result 2005-2012'!O497*$AE$16,""))))))))))))))))</f>
        <v/>
      </c>
      <c r="P497" s="12" t="str">
        <f>IF('Result 2005-2012'!$R497="","",IF($M$1=2005,'Result 2005-2012'!P497,IF(AND($M$1=2006,'Calculation sheet'!$AQ497="2005-2012"),'Result 2005-2012'!P497*SUM($Y$11:$AE$11)/7,IF(AND($M$1=2007,'Calculation sheet'!$AQ497="2005-2012"),'Result 2005-2012'!P497*SUM($Z$11:$AE$11)/6,IF(AND($M$1=2008,'Calculation sheet'!$AQ497="2005-2012"),'Result 2005-2012'!P497*SUM($AA$11:$AE$11)/5,IF(AND($M$1=2009,'Calculation sheet'!$AQ497="2005-2012"),'Result 2005-2012'!P497*SUM($AB$11:$AE$11)/4,IF(AND($M$1=2010,'Calculation sheet'!$AQ497="2005-2012"),'Result 2005-2012'!P497*SUM($AC$11:$AE$11)/3,IF(AND($M$1=2011,'Calculation sheet'!$AQ497="2005-2012"),'Result 2005-2012'!P497*SUM($AD$11:$AE$11)/2,IF(AND($M$1=2012,'Calculation sheet'!$AQ497="2005-2012"),'Result 2005-2012'!P497*$AE$11,IF(AND($M$1=2006,'Calculation sheet'!$AQ497="1999-2012"),'Result 2005-2012'!P497*SUM($Y$16:$AE$16)/7,IF(AND($M$1=2007,'Calculation sheet'!$AQ497="1999-2012"),'Result 2005-2012'!P497*SUM($Z$16:$AE$16)/6,IF(AND($M$1=2008,'Calculation sheet'!$AQ497="1999-2012"),'Result 2005-2012'!P497*SUM($AA$16:$AE$16)/5,IF(AND($M$1=2009,'Calculation sheet'!$AQ497="1999-2012"),'Result 2005-2012'!P497*SUM($AB$16:$AE$16)/4,IF(AND($M$1=2010,'Calculation sheet'!$AQ497="1999-2012"),'Result 2005-2012'!P497*SUM($AC$16:$AE$16)/3,IF(AND($M$1=2011,'Calculation sheet'!$AQ497="1999-2012"),'Result 2005-2012'!P497*SUM($AD$16:$AE$16)/2,IF(AND($M$1=2012,'Calculation sheet'!$AQ497="1999-2012"),'Result 2005-2012'!P497*$AE$16,""))))))))))))))))</f>
        <v/>
      </c>
      <c r="Q497" s="12" t="str">
        <f t="shared" si="24"/>
        <v/>
      </c>
      <c r="R497" s="14" t="str">
        <f t="shared" si="25"/>
        <v/>
      </c>
    </row>
    <row r="498" spans="1:18" x14ac:dyDescent="0.3">
      <c r="A498" s="4" t="str">
        <f>IF('Input data'!A513="","",'Input data'!A513)</f>
        <v/>
      </c>
      <c r="B498" s="4" t="str">
        <f>IF('Input data'!B513="","",'Input data'!B513)</f>
        <v/>
      </c>
      <c r="C498" s="4" t="str">
        <f>IF('Input data'!C513="","",'Input data'!C513)</f>
        <v/>
      </c>
      <c r="D498" s="4" t="str">
        <f>IF('Input data'!D513="","",'Input data'!D513)</f>
        <v/>
      </c>
      <c r="E498" s="4" t="str">
        <f>IF('Input data'!E513="","",'Input data'!E513)</f>
        <v/>
      </c>
      <c r="F498" s="4" t="str">
        <f>IF('Input data'!F513="","",'Input data'!F513)</f>
        <v/>
      </c>
      <c r="G498" s="4">
        <f>IF('Input data'!G513="","",'Input data'!G513)</f>
        <v>0</v>
      </c>
      <c r="H498" s="4" t="str">
        <f>IF('Input data'!H513&gt;0.5,'Input data'!H513,"")</f>
        <v/>
      </c>
      <c r="I498" s="4" t="str">
        <f>IF('Input data'!I513="","",'Input data'!I513)</f>
        <v/>
      </c>
      <c r="J498" s="12" t="str">
        <f>IF('Result 2005-2012'!$R498="","",IF($M$1=2005,'Result 2005-2012'!J498,IF(AND($M$1=2006,'Calculation sheet'!$AQ498="2005-2012"),'Result 2005-2012'!J498*SUM($Y$7:$AE$7)/7,IF(AND($M$1=2007,'Calculation sheet'!$AQ498="2005-2012"),'Result 2005-2012'!J498*SUM($Z$7:$AE$7)/6,IF(AND($M$1=2008,'Calculation sheet'!$AQ498="2005-2012"),'Result 2005-2012'!J498*SUM($AA$7:$AE$7)/5,IF(AND($M$1=2009,'Calculation sheet'!$AQ498="2005-2012"),'Result 2005-2012'!J498*SUM($AB$7:$AE$7)/4,IF(AND($M$1=2010,'Calculation sheet'!$AQ498="2005-2012"),'Result 2005-2012'!J498*SUM($AC$7:$AE$7)/3,IF(AND($M$1=2011,'Calculation sheet'!$AQ498="2005-2012"),'Result 2005-2012'!J498*SUM($AD$7:$AE$7)/2,IF(AND($M$1=2012,'Calculation sheet'!$AQ498="2005-2012"),'Result 2005-2012'!J498*$AE$7,IF(AND($M$1=2006,'Calculation sheet'!$AQ498="1999-2012"),'Result 2005-2012'!J498*SUM($Y$16:$AE$16)/7,IF(AND($M$1=2007,'Calculation sheet'!$AQ498="1999-2012"),'Result 2005-2012'!J498*SUM($Z$16:$AE$16)/6,IF(AND($M$1=2008,'Calculation sheet'!$AQ498="1999-2012"),'Result 2005-2012'!J498*SUM($AA$16:$AE$16)/5,IF(AND($M$1=2009,'Calculation sheet'!$AQ498="1999-2012"),'Result 2005-2012'!J498*SUM($AB$16:$AE$16)/4,IF(AND($M$1=2010,'Calculation sheet'!$AQ498="1999-2012"),'Result 2005-2012'!J498*SUM($AC$16:$AE$16)/3,IF(AND($M$1=2011,'Calculation sheet'!$AQ498="1999-2012"),'Result 2005-2012'!J498*SUM($AD$16:$AE$16)/2,IF(AND($M$1=2012,'Calculation sheet'!$AQ498="1999-2012"),'Result 2005-2012'!J498*$AE$16,""))))))))))))))))</f>
        <v/>
      </c>
      <c r="K498" s="12" t="str">
        <f>IF('Result 2005-2012'!$R498="","",IF($M$1=2005,'Result 2005-2012'!K498,IF(AND($M$1=2006,'Calculation sheet'!$AQ498="2005-2012"),'Result 2005-2012'!K498*SUM($Y$8:$AE$8)/7,IF(AND($M$1=2007,'Calculation sheet'!$AQ498="2005-2012"),'Result 2005-2012'!K498*SUM($Z$8:$AE$8)/6,IF(AND($M$1=2008,'Calculation sheet'!$AQ498="2005-2012"),'Result 2005-2012'!K498*SUM($AA$8:$AE$8)/5,IF(AND($M$1=2009,'Calculation sheet'!$AQ498="2005-2012"),'Result 2005-2012'!K498*SUM($AB$8:$AE$8)/4,IF(AND($M$1=2010,'Calculation sheet'!$AQ498="2005-2012"),'Result 2005-2012'!K498*SUM($AC$8:$AE$8)/3,IF(AND($M$1=2011,'Calculation sheet'!$AQ498="2005-2012"),'Result 2005-2012'!K498*SUM($AD$8:$AE$8)/2,IF(AND($M$1=2012,'Calculation sheet'!$AQ498="2005-2012"),'Result 2005-2012'!K498*$AE$8,IF(AND($M$1=2006,'Calculation sheet'!$AQ498="1999-2012"),'Result 2005-2012'!K498*SUM($Y$17:$AE$17)/7,IF(AND($M$1=2007,'Calculation sheet'!$AQ498="1999-2012"),'Result 2005-2012'!K498*SUM($Z$17:$AE$17)/6,IF(AND($M$1=2008,'Calculation sheet'!$AQ498="1999-2012"),'Result 2005-2012'!K498*SUM($AA$17:$AE$17)/5,IF(AND($M$1=2009,'Calculation sheet'!$AQ498="1999-2012"),'Result 2005-2012'!K498*SUM($AB$17:$AE$17)/4,IF(AND($M$1=2010,'Calculation sheet'!$AQ498="1999-2012"),'Result 2005-2012'!K498*SUM($AC$17:$AE$17)/3,IF(AND($M$1=2011,'Calculation sheet'!$AQ498="1999-2012"),'Result 2005-2012'!K498*SUM($AD$17:$AE$17)/2,IF(AND($M$1=2012,'Calculation sheet'!$AQ498="1999-2012"),'Result 2005-2012'!K498*$AE$17,""))))))))))))))))</f>
        <v/>
      </c>
      <c r="L498" s="12" t="str">
        <f>IF('Result 2005-2012'!$R498="","",IF($M$1=2005,'Result 2005-2012'!L498,IF(AND($M$1=2006,'Calculation sheet'!$AQ498="2005-2012"),'Result 2005-2012'!L498*SUM($Y$9:$AE$9)/7,IF(AND($M$1=2007,'Calculation sheet'!$AQ498="2005-2012"),'Result 2005-2012'!L498*SUM($Z$9:$AE$9)/6,IF(AND($M$1=2008,'Calculation sheet'!$AQ498="2005-2012"),'Result 2005-2012'!L498*SUM($AA$9:$AE$9)/5,IF(AND($M$1=2009,'Calculation sheet'!$AQ498="2005-2012"),'Result 2005-2012'!L498*SUM($AB$9:$AE$9)/4,IF(AND($M$1=2010,'Calculation sheet'!$AQ498="2005-2012"),'Result 2005-2012'!L498*SUM($AC$9:$AE$9)/3,IF(AND($M$1=2011,'Calculation sheet'!$AQ498="2005-2012"),'Result 2005-2012'!L498*SUM($AD$9:$AE$9)/2,IF(AND($M$1=2012,'Calculation sheet'!$AQ498="2005-2012"),'Result 2005-2012'!L498*$AE$9,IF(AND($M$1=2006,'Calculation sheet'!$AQ498="1999-2012"),'Result 2005-2012'!L498*SUM($Y$18:$AE$18)/7,IF(AND($M$1=2007,'Calculation sheet'!$AQ498="1999-2012"),'Result 2005-2012'!L498*SUM($Z$18:$AE$18)/6,IF(AND($M$1=2008,'Calculation sheet'!$AQ498="1999-2012"),'Result 2005-2012'!L498*SUM($AA$18:$AE$18)/5,IF(AND($M$1=2009,'Calculation sheet'!$AQ498="1999-2012"),'Result 2005-2012'!L498*SUM($AB$18:$AE$18)/4,IF(AND($M$1=2010,'Calculation sheet'!$AQ498="1999-2012"),'Result 2005-2012'!L498*SUM($AC$18:$AE$18)/3,IF(AND($M$1=2011,'Calculation sheet'!$AQ498="1999-2012"),'Result 2005-2012'!L498*SUM($AD$18:$AE$18)/2,IF(AND($M$1=2012,'Calculation sheet'!$AQ498="1999-2012"),'Result 2005-2012'!L498*$AE$18,""))))))))))))))))</f>
        <v/>
      </c>
      <c r="M498" s="12" t="str">
        <f t="shared" si="23"/>
        <v/>
      </c>
      <c r="N498" s="12" t="str">
        <f>IF('Result 2005-2012'!$R498="","",IF($M$1=2005,'Result 2005-2012'!N498,IF(AND($M$1=2006,'Calculation sheet'!$AQ498="2005-2012"),'Result 2005-2012'!N498*SUM($Y$10:$AE$10)/7,IF(AND($M$1=2007,'Calculation sheet'!$AQ498="2005-2012"),'Result 2005-2012'!N498*SUM($Z$10:$AE$10)/6,IF(AND($M$1=2008,'Calculation sheet'!$AQ498="2005-2012"),'Result 2005-2012'!N498*SUM($AA$10:$AE$10)/5,IF(AND($M$1=2009,'Calculation sheet'!$AQ498="2005-2012"),'Result 2005-2012'!N498*SUM($AB$10:$AE$10)/4,IF(AND($M$1=2010,'Calculation sheet'!$AQ498="2005-2012"),'Result 2005-2012'!N498*SUM($AC$10:$AE$10)/3,IF(AND($M$1=2011,'Calculation sheet'!$AQ498="2005-2012"),'Result 2005-2012'!N498*SUM($AD$10:$AE$10)/2,IF(AND($M$1=2012,'Calculation sheet'!$AQ498="2005-2012"),'Result 2005-2012'!N498*$AE$10,IF(AND($M$1=2006,'Calculation sheet'!$AQ498="1999-2012"),'Result 2005-2012'!N498*SUM($Y$16:$AE$16)/7,IF(AND($M$1=2007,'Calculation sheet'!$AQ498="1999-2012"),'Result 2005-2012'!N498*SUM($Z$16:$AE$16)/6,IF(AND($M$1=2008,'Calculation sheet'!$AQ498="1999-2012"),'Result 2005-2012'!N498*SUM($AA$16:$AE$16)/5,IF(AND($M$1=2009,'Calculation sheet'!$AQ498="1999-2012"),'Result 2005-2012'!N498*SUM($AB$16:$AE$16)/4,IF(AND($M$1=2010,'Calculation sheet'!$AQ498="1999-2012"),'Result 2005-2012'!N498*SUM($AC$16:$AE$16)/3,IF(AND($M$1=2011,'Calculation sheet'!$AQ498="1999-2012"),'Result 2005-2012'!N498*SUM($AD$16:$AE$16)/2,IF(AND($M$1=2012,'Calculation sheet'!$AQ498="1999-2012"),'Result 2005-2012'!N498*$AE$16,""))))))))))))))))</f>
        <v/>
      </c>
      <c r="O498" s="12" t="str">
        <f>IF('Result 2005-2012'!$R498="","",IF($M$1=2005,'Result 2005-2012'!O498,IF(AND($M$1=2006,'Calculation sheet'!$AQ498="2005-2012"),'Result 2005-2012'!O498*SUM($Y$10:$AE$10)/7,IF(AND($M$1=2007,'Calculation sheet'!$AQ498="2005-2012"),'Result 2005-2012'!O498*SUM($Z$10:$AE$10)/6,IF(AND($M$1=2008,'Calculation sheet'!$AQ498="2005-2012"),'Result 2005-2012'!O498*SUM($AA$10:$AE$10)/5,IF(AND($M$1=2009,'Calculation sheet'!$AQ498="2005-2012"),'Result 2005-2012'!O498*SUM($AB$10:$AE$10)/4,IF(AND($M$1=2010,'Calculation sheet'!$AQ498="2005-2012"),'Result 2005-2012'!O498*SUM($AC$10:$AE$10)/3,IF(AND($M$1=2011,'Calculation sheet'!$AQ498="2005-2012"),'Result 2005-2012'!O498*SUM($AD$10:$AE$10)/2,IF(AND($M$1=2012,'Calculation sheet'!$AQ498="2005-2012"),'Result 2005-2012'!O498*$AE$10,IF(AND($M$1=2006,'Calculation sheet'!$AQ498="1999-2012"),'Result 2005-2012'!O498*SUM($Y$16:$AE$16)/7,IF(AND($M$1=2007,'Calculation sheet'!$AQ498="1999-2012"),'Result 2005-2012'!O498*SUM($Z$16:$AE$16)/6,IF(AND($M$1=2008,'Calculation sheet'!$AQ498="1999-2012"),'Result 2005-2012'!O498*SUM($AA$16:$AE$16)/5,IF(AND($M$1=2009,'Calculation sheet'!$AQ498="1999-2012"),'Result 2005-2012'!O498*SUM($AB$16:$AE$16)/4,IF(AND($M$1=2010,'Calculation sheet'!$AQ498="1999-2012"),'Result 2005-2012'!O498*SUM($AC$16:$AE$16)/3,IF(AND($M$1=2011,'Calculation sheet'!$AQ498="1999-2012"),'Result 2005-2012'!O498*SUM($AD$16:$AE$16)/2,IF(AND($M$1=2012,'Calculation sheet'!$AQ498="1999-2012"),'Result 2005-2012'!O498*$AE$16,""))))))))))))))))</f>
        <v/>
      </c>
      <c r="P498" s="12" t="str">
        <f>IF('Result 2005-2012'!$R498="","",IF($M$1=2005,'Result 2005-2012'!P498,IF(AND($M$1=2006,'Calculation sheet'!$AQ498="2005-2012"),'Result 2005-2012'!P498*SUM($Y$11:$AE$11)/7,IF(AND($M$1=2007,'Calculation sheet'!$AQ498="2005-2012"),'Result 2005-2012'!P498*SUM($Z$11:$AE$11)/6,IF(AND($M$1=2008,'Calculation sheet'!$AQ498="2005-2012"),'Result 2005-2012'!P498*SUM($AA$11:$AE$11)/5,IF(AND($M$1=2009,'Calculation sheet'!$AQ498="2005-2012"),'Result 2005-2012'!P498*SUM($AB$11:$AE$11)/4,IF(AND($M$1=2010,'Calculation sheet'!$AQ498="2005-2012"),'Result 2005-2012'!P498*SUM($AC$11:$AE$11)/3,IF(AND($M$1=2011,'Calculation sheet'!$AQ498="2005-2012"),'Result 2005-2012'!P498*SUM($AD$11:$AE$11)/2,IF(AND($M$1=2012,'Calculation sheet'!$AQ498="2005-2012"),'Result 2005-2012'!P498*$AE$11,IF(AND($M$1=2006,'Calculation sheet'!$AQ498="1999-2012"),'Result 2005-2012'!P498*SUM($Y$16:$AE$16)/7,IF(AND($M$1=2007,'Calculation sheet'!$AQ498="1999-2012"),'Result 2005-2012'!P498*SUM($Z$16:$AE$16)/6,IF(AND($M$1=2008,'Calculation sheet'!$AQ498="1999-2012"),'Result 2005-2012'!P498*SUM($AA$16:$AE$16)/5,IF(AND($M$1=2009,'Calculation sheet'!$AQ498="1999-2012"),'Result 2005-2012'!P498*SUM($AB$16:$AE$16)/4,IF(AND($M$1=2010,'Calculation sheet'!$AQ498="1999-2012"),'Result 2005-2012'!P498*SUM($AC$16:$AE$16)/3,IF(AND($M$1=2011,'Calculation sheet'!$AQ498="1999-2012"),'Result 2005-2012'!P498*SUM($AD$16:$AE$16)/2,IF(AND($M$1=2012,'Calculation sheet'!$AQ498="1999-2012"),'Result 2005-2012'!P498*$AE$16,""))))))))))))))))</f>
        <v/>
      </c>
      <c r="Q498" s="12" t="str">
        <f t="shared" si="24"/>
        <v/>
      </c>
      <c r="R498" s="14" t="str">
        <f t="shared" si="25"/>
        <v/>
      </c>
    </row>
    <row r="499" spans="1:18" x14ac:dyDescent="0.3">
      <c r="A499" s="4" t="str">
        <f>IF('Input data'!A514="","",'Input data'!A514)</f>
        <v/>
      </c>
      <c r="B499" s="4" t="str">
        <f>IF('Input data'!B514="","",'Input data'!B514)</f>
        <v/>
      </c>
      <c r="C499" s="4" t="str">
        <f>IF('Input data'!C514="","",'Input data'!C514)</f>
        <v/>
      </c>
      <c r="D499" s="4" t="str">
        <f>IF('Input data'!D514="","",'Input data'!D514)</f>
        <v/>
      </c>
      <c r="E499" s="4" t="str">
        <f>IF('Input data'!E514="","",'Input data'!E514)</f>
        <v/>
      </c>
      <c r="F499" s="4" t="str">
        <f>IF('Input data'!F514="","",'Input data'!F514)</f>
        <v/>
      </c>
      <c r="G499" s="4">
        <f>IF('Input data'!G514="","",'Input data'!G514)</f>
        <v>0</v>
      </c>
      <c r="H499" s="4" t="str">
        <f>IF('Input data'!H514&gt;0.5,'Input data'!H514,"")</f>
        <v/>
      </c>
      <c r="I499" s="4" t="str">
        <f>IF('Input data'!I514="","",'Input data'!I514)</f>
        <v/>
      </c>
      <c r="J499" s="12" t="str">
        <f>IF('Result 2005-2012'!$R499="","",IF($M$1=2005,'Result 2005-2012'!J499,IF(AND($M$1=2006,'Calculation sheet'!$AQ499="2005-2012"),'Result 2005-2012'!J499*SUM($Y$7:$AE$7)/7,IF(AND($M$1=2007,'Calculation sheet'!$AQ499="2005-2012"),'Result 2005-2012'!J499*SUM($Z$7:$AE$7)/6,IF(AND($M$1=2008,'Calculation sheet'!$AQ499="2005-2012"),'Result 2005-2012'!J499*SUM($AA$7:$AE$7)/5,IF(AND($M$1=2009,'Calculation sheet'!$AQ499="2005-2012"),'Result 2005-2012'!J499*SUM($AB$7:$AE$7)/4,IF(AND($M$1=2010,'Calculation sheet'!$AQ499="2005-2012"),'Result 2005-2012'!J499*SUM($AC$7:$AE$7)/3,IF(AND($M$1=2011,'Calculation sheet'!$AQ499="2005-2012"),'Result 2005-2012'!J499*SUM($AD$7:$AE$7)/2,IF(AND($M$1=2012,'Calculation sheet'!$AQ499="2005-2012"),'Result 2005-2012'!J499*$AE$7,IF(AND($M$1=2006,'Calculation sheet'!$AQ499="1999-2012"),'Result 2005-2012'!J499*SUM($Y$16:$AE$16)/7,IF(AND($M$1=2007,'Calculation sheet'!$AQ499="1999-2012"),'Result 2005-2012'!J499*SUM($Z$16:$AE$16)/6,IF(AND($M$1=2008,'Calculation sheet'!$AQ499="1999-2012"),'Result 2005-2012'!J499*SUM($AA$16:$AE$16)/5,IF(AND($M$1=2009,'Calculation sheet'!$AQ499="1999-2012"),'Result 2005-2012'!J499*SUM($AB$16:$AE$16)/4,IF(AND($M$1=2010,'Calculation sheet'!$AQ499="1999-2012"),'Result 2005-2012'!J499*SUM($AC$16:$AE$16)/3,IF(AND($M$1=2011,'Calculation sheet'!$AQ499="1999-2012"),'Result 2005-2012'!J499*SUM($AD$16:$AE$16)/2,IF(AND($M$1=2012,'Calculation sheet'!$AQ499="1999-2012"),'Result 2005-2012'!J499*$AE$16,""))))))))))))))))</f>
        <v/>
      </c>
      <c r="K499" s="12" t="str">
        <f>IF('Result 2005-2012'!$R499="","",IF($M$1=2005,'Result 2005-2012'!K499,IF(AND($M$1=2006,'Calculation sheet'!$AQ499="2005-2012"),'Result 2005-2012'!K499*SUM($Y$8:$AE$8)/7,IF(AND($M$1=2007,'Calculation sheet'!$AQ499="2005-2012"),'Result 2005-2012'!K499*SUM($Z$8:$AE$8)/6,IF(AND($M$1=2008,'Calculation sheet'!$AQ499="2005-2012"),'Result 2005-2012'!K499*SUM($AA$8:$AE$8)/5,IF(AND($M$1=2009,'Calculation sheet'!$AQ499="2005-2012"),'Result 2005-2012'!K499*SUM($AB$8:$AE$8)/4,IF(AND($M$1=2010,'Calculation sheet'!$AQ499="2005-2012"),'Result 2005-2012'!K499*SUM($AC$8:$AE$8)/3,IF(AND($M$1=2011,'Calculation sheet'!$AQ499="2005-2012"),'Result 2005-2012'!K499*SUM($AD$8:$AE$8)/2,IF(AND($M$1=2012,'Calculation sheet'!$AQ499="2005-2012"),'Result 2005-2012'!K499*$AE$8,IF(AND($M$1=2006,'Calculation sheet'!$AQ499="1999-2012"),'Result 2005-2012'!K499*SUM($Y$17:$AE$17)/7,IF(AND($M$1=2007,'Calculation sheet'!$AQ499="1999-2012"),'Result 2005-2012'!K499*SUM($Z$17:$AE$17)/6,IF(AND($M$1=2008,'Calculation sheet'!$AQ499="1999-2012"),'Result 2005-2012'!K499*SUM($AA$17:$AE$17)/5,IF(AND($M$1=2009,'Calculation sheet'!$AQ499="1999-2012"),'Result 2005-2012'!K499*SUM($AB$17:$AE$17)/4,IF(AND($M$1=2010,'Calculation sheet'!$AQ499="1999-2012"),'Result 2005-2012'!K499*SUM($AC$17:$AE$17)/3,IF(AND($M$1=2011,'Calculation sheet'!$AQ499="1999-2012"),'Result 2005-2012'!K499*SUM($AD$17:$AE$17)/2,IF(AND($M$1=2012,'Calculation sheet'!$AQ499="1999-2012"),'Result 2005-2012'!K499*$AE$17,""))))))))))))))))</f>
        <v/>
      </c>
      <c r="L499" s="12" t="str">
        <f>IF('Result 2005-2012'!$R499="","",IF($M$1=2005,'Result 2005-2012'!L499,IF(AND($M$1=2006,'Calculation sheet'!$AQ499="2005-2012"),'Result 2005-2012'!L499*SUM($Y$9:$AE$9)/7,IF(AND($M$1=2007,'Calculation sheet'!$AQ499="2005-2012"),'Result 2005-2012'!L499*SUM($Z$9:$AE$9)/6,IF(AND($M$1=2008,'Calculation sheet'!$AQ499="2005-2012"),'Result 2005-2012'!L499*SUM($AA$9:$AE$9)/5,IF(AND($M$1=2009,'Calculation sheet'!$AQ499="2005-2012"),'Result 2005-2012'!L499*SUM($AB$9:$AE$9)/4,IF(AND($M$1=2010,'Calculation sheet'!$AQ499="2005-2012"),'Result 2005-2012'!L499*SUM($AC$9:$AE$9)/3,IF(AND($M$1=2011,'Calculation sheet'!$AQ499="2005-2012"),'Result 2005-2012'!L499*SUM($AD$9:$AE$9)/2,IF(AND($M$1=2012,'Calculation sheet'!$AQ499="2005-2012"),'Result 2005-2012'!L499*$AE$9,IF(AND($M$1=2006,'Calculation sheet'!$AQ499="1999-2012"),'Result 2005-2012'!L499*SUM($Y$18:$AE$18)/7,IF(AND($M$1=2007,'Calculation sheet'!$AQ499="1999-2012"),'Result 2005-2012'!L499*SUM($Z$18:$AE$18)/6,IF(AND($M$1=2008,'Calculation sheet'!$AQ499="1999-2012"),'Result 2005-2012'!L499*SUM($AA$18:$AE$18)/5,IF(AND($M$1=2009,'Calculation sheet'!$AQ499="1999-2012"),'Result 2005-2012'!L499*SUM($AB$18:$AE$18)/4,IF(AND($M$1=2010,'Calculation sheet'!$AQ499="1999-2012"),'Result 2005-2012'!L499*SUM($AC$18:$AE$18)/3,IF(AND($M$1=2011,'Calculation sheet'!$AQ499="1999-2012"),'Result 2005-2012'!L499*SUM($AD$18:$AE$18)/2,IF(AND($M$1=2012,'Calculation sheet'!$AQ499="1999-2012"),'Result 2005-2012'!L499*$AE$18,""))))))))))))))))</f>
        <v/>
      </c>
      <c r="M499" s="12" t="str">
        <f t="shared" si="23"/>
        <v/>
      </c>
      <c r="N499" s="12" t="str">
        <f>IF('Result 2005-2012'!$R499="","",IF($M$1=2005,'Result 2005-2012'!N499,IF(AND($M$1=2006,'Calculation sheet'!$AQ499="2005-2012"),'Result 2005-2012'!N499*SUM($Y$10:$AE$10)/7,IF(AND($M$1=2007,'Calculation sheet'!$AQ499="2005-2012"),'Result 2005-2012'!N499*SUM($Z$10:$AE$10)/6,IF(AND($M$1=2008,'Calculation sheet'!$AQ499="2005-2012"),'Result 2005-2012'!N499*SUM($AA$10:$AE$10)/5,IF(AND($M$1=2009,'Calculation sheet'!$AQ499="2005-2012"),'Result 2005-2012'!N499*SUM($AB$10:$AE$10)/4,IF(AND($M$1=2010,'Calculation sheet'!$AQ499="2005-2012"),'Result 2005-2012'!N499*SUM($AC$10:$AE$10)/3,IF(AND($M$1=2011,'Calculation sheet'!$AQ499="2005-2012"),'Result 2005-2012'!N499*SUM($AD$10:$AE$10)/2,IF(AND($M$1=2012,'Calculation sheet'!$AQ499="2005-2012"),'Result 2005-2012'!N499*$AE$10,IF(AND($M$1=2006,'Calculation sheet'!$AQ499="1999-2012"),'Result 2005-2012'!N499*SUM($Y$16:$AE$16)/7,IF(AND($M$1=2007,'Calculation sheet'!$AQ499="1999-2012"),'Result 2005-2012'!N499*SUM($Z$16:$AE$16)/6,IF(AND($M$1=2008,'Calculation sheet'!$AQ499="1999-2012"),'Result 2005-2012'!N499*SUM($AA$16:$AE$16)/5,IF(AND($M$1=2009,'Calculation sheet'!$AQ499="1999-2012"),'Result 2005-2012'!N499*SUM($AB$16:$AE$16)/4,IF(AND($M$1=2010,'Calculation sheet'!$AQ499="1999-2012"),'Result 2005-2012'!N499*SUM($AC$16:$AE$16)/3,IF(AND($M$1=2011,'Calculation sheet'!$AQ499="1999-2012"),'Result 2005-2012'!N499*SUM($AD$16:$AE$16)/2,IF(AND($M$1=2012,'Calculation sheet'!$AQ499="1999-2012"),'Result 2005-2012'!N499*$AE$16,""))))))))))))))))</f>
        <v/>
      </c>
      <c r="O499" s="12" t="str">
        <f>IF('Result 2005-2012'!$R499="","",IF($M$1=2005,'Result 2005-2012'!O499,IF(AND($M$1=2006,'Calculation sheet'!$AQ499="2005-2012"),'Result 2005-2012'!O499*SUM($Y$10:$AE$10)/7,IF(AND($M$1=2007,'Calculation sheet'!$AQ499="2005-2012"),'Result 2005-2012'!O499*SUM($Z$10:$AE$10)/6,IF(AND($M$1=2008,'Calculation sheet'!$AQ499="2005-2012"),'Result 2005-2012'!O499*SUM($AA$10:$AE$10)/5,IF(AND($M$1=2009,'Calculation sheet'!$AQ499="2005-2012"),'Result 2005-2012'!O499*SUM($AB$10:$AE$10)/4,IF(AND($M$1=2010,'Calculation sheet'!$AQ499="2005-2012"),'Result 2005-2012'!O499*SUM($AC$10:$AE$10)/3,IF(AND($M$1=2011,'Calculation sheet'!$AQ499="2005-2012"),'Result 2005-2012'!O499*SUM($AD$10:$AE$10)/2,IF(AND($M$1=2012,'Calculation sheet'!$AQ499="2005-2012"),'Result 2005-2012'!O499*$AE$10,IF(AND($M$1=2006,'Calculation sheet'!$AQ499="1999-2012"),'Result 2005-2012'!O499*SUM($Y$16:$AE$16)/7,IF(AND($M$1=2007,'Calculation sheet'!$AQ499="1999-2012"),'Result 2005-2012'!O499*SUM($Z$16:$AE$16)/6,IF(AND($M$1=2008,'Calculation sheet'!$AQ499="1999-2012"),'Result 2005-2012'!O499*SUM($AA$16:$AE$16)/5,IF(AND($M$1=2009,'Calculation sheet'!$AQ499="1999-2012"),'Result 2005-2012'!O499*SUM($AB$16:$AE$16)/4,IF(AND($M$1=2010,'Calculation sheet'!$AQ499="1999-2012"),'Result 2005-2012'!O499*SUM($AC$16:$AE$16)/3,IF(AND($M$1=2011,'Calculation sheet'!$AQ499="1999-2012"),'Result 2005-2012'!O499*SUM($AD$16:$AE$16)/2,IF(AND($M$1=2012,'Calculation sheet'!$AQ499="1999-2012"),'Result 2005-2012'!O499*$AE$16,""))))))))))))))))</f>
        <v/>
      </c>
      <c r="P499" s="12" t="str">
        <f>IF('Result 2005-2012'!$R499="","",IF($M$1=2005,'Result 2005-2012'!P499,IF(AND($M$1=2006,'Calculation sheet'!$AQ499="2005-2012"),'Result 2005-2012'!P499*SUM($Y$11:$AE$11)/7,IF(AND($M$1=2007,'Calculation sheet'!$AQ499="2005-2012"),'Result 2005-2012'!P499*SUM($Z$11:$AE$11)/6,IF(AND($M$1=2008,'Calculation sheet'!$AQ499="2005-2012"),'Result 2005-2012'!P499*SUM($AA$11:$AE$11)/5,IF(AND($M$1=2009,'Calculation sheet'!$AQ499="2005-2012"),'Result 2005-2012'!P499*SUM($AB$11:$AE$11)/4,IF(AND($M$1=2010,'Calculation sheet'!$AQ499="2005-2012"),'Result 2005-2012'!P499*SUM($AC$11:$AE$11)/3,IF(AND($M$1=2011,'Calculation sheet'!$AQ499="2005-2012"),'Result 2005-2012'!P499*SUM($AD$11:$AE$11)/2,IF(AND($M$1=2012,'Calculation sheet'!$AQ499="2005-2012"),'Result 2005-2012'!P499*$AE$11,IF(AND($M$1=2006,'Calculation sheet'!$AQ499="1999-2012"),'Result 2005-2012'!P499*SUM($Y$16:$AE$16)/7,IF(AND($M$1=2007,'Calculation sheet'!$AQ499="1999-2012"),'Result 2005-2012'!P499*SUM($Z$16:$AE$16)/6,IF(AND($M$1=2008,'Calculation sheet'!$AQ499="1999-2012"),'Result 2005-2012'!P499*SUM($AA$16:$AE$16)/5,IF(AND($M$1=2009,'Calculation sheet'!$AQ499="1999-2012"),'Result 2005-2012'!P499*SUM($AB$16:$AE$16)/4,IF(AND($M$1=2010,'Calculation sheet'!$AQ499="1999-2012"),'Result 2005-2012'!P499*SUM($AC$16:$AE$16)/3,IF(AND($M$1=2011,'Calculation sheet'!$AQ499="1999-2012"),'Result 2005-2012'!P499*SUM($AD$16:$AE$16)/2,IF(AND($M$1=2012,'Calculation sheet'!$AQ499="1999-2012"),'Result 2005-2012'!P499*$AE$16,""))))))))))))))))</f>
        <v/>
      </c>
      <c r="Q499" s="12" t="str">
        <f t="shared" si="24"/>
        <v/>
      </c>
      <c r="R499" s="14" t="str">
        <f t="shared" si="25"/>
        <v/>
      </c>
    </row>
    <row r="500" spans="1:18" x14ac:dyDescent="0.3">
      <c r="A500" s="4" t="str">
        <f>IF('Input data'!A515="","",'Input data'!A515)</f>
        <v/>
      </c>
      <c r="B500" s="4" t="str">
        <f>IF('Input data'!B515="","",'Input data'!B515)</f>
        <v/>
      </c>
      <c r="C500" s="4" t="str">
        <f>IF('Input data'!C515="","",'Input data'!C515)</f>
        <v/>
      </c>
      <c r="D500" s="4" t="str">
        <f>IF('Input data'!D515="","",'Input data'!D515)</f>
        <v/>
      </c>
      <c r="E500" s="4" t="str">
        <f>IF('Input data'!E515="","",'Input data'!E515)</f>
        <v/>
      </c>
      <c r="F500" s="4" t="str">
        <f>IF('Input data'!F515="","",'Input data'!F515)</f>
        <v/>
      </c>
      <c r="G500" s="4">
        <f>IF('Input data'!G515="","",'Input data'!G515)</f>
        <v>0</v>
      </c>
      <c r="H500" s="4" t="str">
        <f>IF('Input data'!H515&gt;0.5,'Input data'!H515,"")</f>
        <v/>
      </c>
      <c r="I500" s="4" t="str">
        <f>IF('Input data'!I515="","",'Input data'!I515)</f>
        <v/>
      </c>
      <c r="J500" s="12" t="str">
        <f>IF('Result 2005-2012'!$R500="","",IF($M$1=2005,'Result 2005-2012'!J500,IF(AND($M$1=2006,'Calculation sheet'!$AQ500="2005-2012"),'Result 2005-2012'!J500*SUM($Y$7:$AE$7)/7,IF(AND($M$1=2007,'Calculation sheet'!$AQ500="2005-2012"),'Result 2005-2012'!J500*SUM($Z$7:$AE$7)/6,IF(AND($M$1=2008,'Calculation sheet'!$AQ500="2005-2012"),'Result 2005-2012'!J500*SUM($AA$7:$AE$7)/5,IF(AND($M$1=2009,'Calculation sheet'!$AQ500="2005-2012"),'Result 2005-2012'!J500*SUM($AB$7:$AE$7)/4,IF(AND($M$1=2010,'Calculation sheet'!$AQ500="2005-2012"),'Result 2005-2012'!J500*SUM($AC$7:$AE$7)/3,IF(AND($M$1=2011,'Calculation sheet'!$AQ500="2005-2012"),'Result 2005-2012'!J500*SUM($AD$7:$AE$7)/2,IF(AND($M$1=2012,'Calculation sheet'!$AQ500="2005-2012"),'Result 2005-2012'!J500*$AE$7,IF(AND($M$1=2006,'Calculation sheet'!$AQ500="1999-2012"),'Result 2005-2012'!J500*SUM($Y$16:$AE$16)/7,IF(AND($M$1=2007,'Calculation sheet'!$AQ500="1999-2012"),'Result 2005-2012'!J500*SUM($Z$16:$AE$16)/6,IF(AND($M$1=2008,'Calculation sheet'!$AQ500="1999-2012"),'Result 2005-2012'!J500*SUM($AA$16:$AE$16)/5,IF(AND($M$1=2009,'Calculation sheet'!$AQ500="1999-2012"),'Result 2005-2012'!J500*SUM($AB$16:$AE$16)/4,IF(AND($M$1=2010,'Calculation sheet'!$AQ500="1999-2012"),'Result 2005-2012'!J500*SUM($AC$16:$AE$16)/3,IF(AND($M$1=2011,'Calculation sheet'!$AQ500="1999-2012"),'Result 2005-2012'!J500*SUM($AD$16:$AE$16)/2,IF(AND($M$1=2012,'Calculation sheet'!$AQ500="1999-2012"),'Result 2005-2012'!J500*$AE$16,""))))))))))))))))</f>
        <v/>
      </c>
      <c r="K500" s="12" t="str">
        <f>IF('Result 2005-2012'!$R500="","",IF($M$1=2005,'Result 2005-2012'!K500,IF(AND($M$1=2006,'Calculation sheet'!$AQ500="2005-2012"),'Result 2005-2012'!K500*SUM($Y$8:$AE$8)/7,IF(AND($M$1=2007,'Calculation sheet'!$AQ500="2005-2012"),'Result 2005-2012'!K500*SUM($Z$8:$AE$8)/6,IF(AND($M$1=2008,'Calculation sheet'!$AQ500="2005-2012"),'Result 2005-2012'!K500*SUM($AA$8:$AE$8)/5,IF(AND($M$1=2009,'Calculation sheet'!$AQ500="2005-2012"),'Result 2005-2012'!K500*SUM($AB$8:$AE$8)/4,IF(AND($M$1=2010,'Calculation sheet'!$AQ500="2005-2012"),'Result 2005-2012'!K500*SUM($AC$8:$AE$8)/3,IF(AND($M$1=2011,'Calculation sheet'!$AQ500="2005-2012"),'Result 2005-2012'!K500*SUM($AD$8:$AE$8)/2,IF(AND($M$1=2012,'Calculation sheet'!$AQ500="2005-2012"),'Result 2005-2012'!K500*$AE$8,IF(AND($M$1=2006,'Calculation sheet'!$AQ500="1999-2012"),'Result 2005-2012'!K500*SUM($Y$17:$AE$17)/7,IF(AND($M$1=2007,'Calculation sheet'!$AQ500="1999-2012"),'Result 2005-2012'!K500*SUM($Z$17:$AE$17)/6,IF(AND($M$1=2008,'Calculation sheet'!$AQ500="1999-2012"),'Result 2005-2012'!K500*SUM($AA$17:$AE$17)/5,IF(AND($M$1=2009,'Calculation sheet'!$AQ500="1999-2012"),'Result 2005-2012'!K500*SUM($AB$17:$AE$17)/4,IF(AND($M$1=2010,'Calculation sheet'!$AQ500="1999-2012"),'Result 2005-2012'!K500*SUM($AC$17:$AE$17)/3,IF(AND($M$1=2011,'Calculation sheet'!$AQ500="1999-2012"),'Result 2005-2012'!K500*SUM($AD$17:$AE$17)/2,IF(AND($M$1=2012,'Calculation sheet'!$AQ500="1999-2012"),'Result 2005-2012'!K500*$AE$17,""))))))))))))))))</f>
        <v/>
      </c>
      <c r="L500" s="12" t="str">
        <f>IF('Result 2005-2012'!$R500="","",IF($M$1=2005,'Result 2005-2012'!L500,IF(AND($M$1=2006,'Calculation sheet'!$AQ500="2005-2012"),'Result 2005-2012'!L500*SUM($Y$9:$AE$9)/7,IF(AND($M$1=2007,'Calculation sheet'!$AQ500="2005-2012"),'Result 2005-2012'!L500*SUM($Z$9:$AE$9)/6,IF(AND($M$1=2008,'Calculation sheet'!$AQ500="2005-2012"),'Result 2005-2012'!L500*SUM($AA$9:$AE$9)/5,IF(AND($M$1=2009,'Calculation sheet'!$AQ500="2005-2012"),'Result 2005-2012'!L500*SUM($AB$9:$AE$9)/4,IF(AND($M$1=2010,'Calculation sheet'!$AQ500="2005-2012"),'Result 2005-2012'!L500*SUM($AC$9:$AE$9)/3,IF(AND($M$1=2011,'Calculation sheet'!$AQ500="2005-2012"),'Result 2005-2012'!L500*SUM($AD$9:$AE$9)/2,IF(AND($M$1=2012,'Calculation sheet'!$AQ500="2005-2012"),'Result 2005-2012'!L500*$AE$9,IF(AND($M$1=2006,'Calculation sheet'!$AQ500="1999-2012"),'Result 2005-2012'!L500*SUM($Y$18:$AE$18)/7,IF(AND($M$1=2007,'Calculation sheet'!$AQ500="1999-2012"),'Result 2005-2012'!L500*SUM($Z$18:$AE$18)/6,IF(AND($M$1=2008,'Calculation sheet'!$AQ500="1999-2012"),'Result 2005-2012'!L500*SUM($AA$18:$AE$18)/5,IF(AND($M$1=2009,'Calculation sheet'!$AQ500="1999-2012"),'Result 2005-2012'!L500*SUM($AB$18:$AE$18)/4,IF(AND($M$1=2010,'Calculation sheet'!$AQ500="1999-2012"),'Result 2005-2012'!L500*SUM($AC$18:$AE$18)/3,IF(AND($M$1=2011,'Calculation sheet'!$AQ500="1999-2012"),'Result 2005-2012'!L500*SUM($AD$18:$AE$18)/2,IF(AND($M$1=2012,'Calculation sheet'!$AQ500="1999-2012"),'Result 2005-2012'!L500*$AE$18,""))))))))))))))))</f>
        <v/>
      </c>
      <c r="M500" s="12" t="str">
        <f t="shared" si="23"/>
        <v/>
      </c>
      <c r="N500" s="12" t="str">
        <f>IF('Result 2005-2012'!$R500="","",IF($M$1=2005,'Result 2005-2012'!N500,IF(AND($M$1=2006,'Calculation sheet'!$AQ500="2005-2012"),'Result 2005-2012'!N500*SUM($Y$10:$AE$10)/7,IF(AND($M$1=2007,'Calculation sheet'!$AQ500="2005-2012"),'Result 2005-2012'!N500*SUM($Z$10:$AE$10)/6,IF(AND($M$1=2008,'Calculation sheet'!$AQ500="2005-2012"),'Result 2005-2012'!N500*SUM($AA$10:$AE$10)/5,IF(AND($M$1=2009,'Calculation sheet'!$AQ500="2005-2012"),'Result 2005-2012'!N500*SUM($AB$10:$AE$10)/4,IF(AND($M$1=2010,'Calculation sheet'!$AQ500="2005-2012"),'Result 2005-2012'!N500*SUM($AC$10:$AE$10)/3,IF(AND($M$1=2011,'Calculation sheet'!$AQ500="2005-2012"),'Result 2005-2012'!N500*SUM($AD$10:$AE$10)/2,IF(AND($M$1=2012,'Calculation sheet'!$AQ500="2005-2012"),'Result 2005-2012'!N500*$AE$10,IF(AND($M$1=2006,'Calculation sheet'!$AQ500="1999-2012"),'Result 2005-2012'!N500*SUM($Y$16:$AE$16)/7,IF(AND($M$1=2007,'Calculation sheet'!$AQ500="1999-2012"),'Result 2005-2012'!N500*SUM($Z$16:$AE$16)/6,IF(AND($M$1=2008,'Calculation sheet'!$AQ500="1999-2012"),'Result 2005-2012'!N500*SUM($AA$16:$AE$16)/5,IF(AND($M$1=2009,'Calculation sheet'!$AQ500="1999-2012"),'Result 2005-2012'!N500*SUM($AB$16:$AE$16)/4,IF(AND($M$1=2010,'Calculation sheet'!$AQ500="1999-2012"),'Result 2005-2012'!N500*SUM($AC$16:$AE$16)/3,IF(AND($M$1=2011,'Calculation sheet'!$AQ500="1999-2012"),'Result 2005-2012'!N500*SUM($AD$16:$AE$16)/2,IF(AND($M$1=2012,'Calculation sheet'!$AQ500="1999-2012"),'Result 2005-2012'!N500*$AE$16,""))))))))))))))))</f>
        <v/>
      </c>
      <c r="O500" s="12" t="str">
        <f>IF('Result 2005-2012'!$R500="","",IF($M$1=2005,'Result 2005-2012'!O500,IF(AND($M$1=2006,'Calculation sheet'!$AQ500="2005-2012"),'Result 2005-2012'!O500*SUM($Y$10:$AE$10)/7,IF(AND($M$1=2007,'Calculation sheet'!$AQ500="2005-2012"),'Result 2005-2012'!O500*SUM($Z$10:$AE$10)/6,IF(AND($M$1=2008,'Calculation sheet'!$AQ500="2005-2012"),'Result 2005-2012'!O500*SUM($AA$10:$AE$10)/5,IF(AND($M$1=2009,'Calculation sheet'!$AQ500="2005-2012"),'Result 2005-2012'!O500*SUM($AB$10:$AE$10)/4,IF(AND($M$1=2010,'Calculation sheet'!$AQ500="2005-2012"),'Result 2005-2012'!O500*SUM($AC$10:$AE$10)/3,IF(AND($M$1=2011,'Calculation sheet'!$AQ500="2005-2012"),'Result 2005-2012'!O500*SUM($AD$10:$AE$10)/2,IF(AND($M$1=2012,'Calculation sheet'!$AQ500="2005-2012"),'Result 2005-2012'!O500*$AE$10,IF(AND($M$1=2006,'Calculation sheet'!$AQ500="1999-2012"),'Result 2005-2012'!O500*SUM($Y$16:$AE$16)/7,IF(AND($M$1=2007,'Calculation sheet'!$AQ500="1999-2012"),'Result 2005-2012'!O500*SUM($Z$16:$AE$16)/6,IF(AND($M$1=2008,'Calculation sheet'!$AQ500="1999-2012"),'Result 2005-2012'!O500*SUM($AA$16:$AE$16)/5,IF(AND($M$1=2009,'Calculation sheet'!$AQ500="1999-2012"),'Result 2005-2012'!O500*SUM($AB$16:$AE$16)/4,IF(AND($M$1=2010,'Calculation sheet'!$AQ500="1999-2012"),'Result 2005-2012'!O500*SUM($AC$16:$AE$16)/3,IF(AND($M$1=2011,'Calculation sheet'!$AQ500="1999-2012"),'Result 2005-2012'!O500*SUM($AD$16:$AE$16)/2,IF(AND($M$1=2012,'Calculation sheet'!$AQ500="1999-2012"),'Result 2005-2012'!O500*$AE$16,""))))))))))))))))</f>
        <v/>
      </c>
      <c r="P500" s="12" t="str">
        <f>IF('Result 2005-2012'!$R500="","",IF($M$1=2005,'Result 2005-2012'!P500,IF(AND($M$1=2006,'Calculation sheet'!$AQ500="2005-2012"),'Result 2005-2012'!P500*SUM($Y$11:$AE$11)/7,IF(AND($M$1=2007,'Calculation sheet'!$AQ500="2005-2012"),'Result 2005-2012'!P500*SUM($Z$11:$AE$11)/6,IF(AND($M$1=2008,'Calculation sheet'!$AQ500="2005-2012"),'Result 2005-2012'!P500*SUM($AA$11:$AE$11)/5,IF(AND($M$1=2009,'Calculation sheet'!$AQ500="2005-2012"),'Result 2005-2012'!P500*SUM($AB$11:$AE$11)/4,IF(AND($M$1=2010,'Calculation sheet'!$AQ500="2005-2012"),'Result 2005-2012'!P500*SUM($AC$11:$AE$11)/3,IF(AND($M$1=2011,'Calculation sheet'!$AQ500="2005-2012"),'Result 2005-2012'!P500*SUM($AD$11:$AE$11)/2,IF(AND($M$1=2012,'Calculation sheet'!$AQ500="2005-2012"),'Result 2005-2012'!P500*$AE$11,IF(AND($M$1=2006,'Calculation sheet'!$AQ500="1999-2012"),'Result 2005-2012'!P500*SUM($Y$16:$AE$16)/7,IF(AND($M$1=2007,'Calculation sheet'!$AQ500="1999-2012"),'Result 2005-2012'!P500*SUM($Z$16:$AE$16)/6,IF(AND($M$1=2008,'Calculation sheet'!$AQ500="1999-2012"),'Result 2005-2012'!P500*SUM($AA$16:$AE$16)/5,IF(AND($M$1=2009,'Calculation sheet'!$AQ500="1999-2012"),'Result 2005-2012'!P500*SUM($AB$16:$AE$16)/4,IF(AND($M$1=2010,'Calculation sheet'!$AQ500="1999-2012"),'Result 2005-2012'!P500*SUM($AC$16:$AE$16)/3,IF(AND($M$1=2011,'Calculation sheet'!$AQ500="1999-2012"),'Result 2005-2012'!P500*SUM($AD$16:$AE$16)/2,IF(AND($M$1=2012,'Calculation sheet'!$AQ500="1999-2012"),'Result 2005-2012'!P500*$AE$16,""))))))))))))))))</f>
        <v/>
      </c>
      <c r="Q500" s="12" t="str">
        <f t="shared" si="24"/>
        <v/>
      </c>
      <c r="R500" s="14" t="str">
        <f t="shared" si="25"/>
        <v/>
      </c>
    </row>
    <row r="501" spans="1:18" x14ac:dyDescent="0.3">
      <c r="A501" s="4" t="str">
        <f>IF('Input data'!A516="","",'Input data'!A516)</f>
        <v/>
      </c>
      <c r="B501" s="4" t="str">
        <f>IF('Input data'!B516="","",'Input data'!B516)</f>
        <v/>
      </c>
      <c r="C501" s="4" t="str">
        <f>IF('Input data'!C516="","",'Input data'!C516)</f>
        <v/>
      </c>
      <c r="D501" s="4" t="str">
        <f>IF('Input data'!D516="","",'Input data'!D516)</f>
        <v/>
      </c>
      <c r="E501" s="4" t="str">
        <f>IF('Input data'!E516="","",'Input data'!E516)</f>
        <v/>
      </c>
      <c r="F501" s="4" t="str">
        <f>IF('Input data'!F516="","",'Input data'!F516)</f>
        <v/>
      </c>
      <c r="G501" s="4">
        <f>IF('Input data'!G516="","",'Input data'!G516)</f>
        <v>0</v>
      </c>
      <c r="H501" s="4" t="str">
        <f>IF('Input data'!H516&gt;0.5,'Input data'!H516,"")</f>
        <v/>
      </c>
      <c r="I501" s="4" t="str">
        <f>IF('Input data'!I516="","",'Input data'!I516)</f>
        <v/>
      </c>
      <c r="J501" s="12" t="str">
        <f>IF('Result 2005-2012'!$R501="","",IF($M$1=2005,'Result 2005-2012'!J501,IF(AND($M$1=2006,'Calculation sheet'!$AQ501="2005-2012"),'Result 2005-2012'!J501*SUM($Y$7:$AE$7)/7,IF(AND($M$1=2007,'Calculation sheet'!$AQ501="2005-2012"),'Result 2005-2012'!J501*SUM($Z$7:$AE$7)/6,IF(AND($M$1=2008,'Calculation sheet'!$AQ501="2005-2012"),'Result 2005-2012'!J501*SUM($AA$7:$AE$7)/5,IF(AND($M$1=2009,'Calculation sheet'!$AQ501="2005-2012"),'Result 2005-2012'!J501*SUM($AB$7:$AE$7)/4,IF(AND($M$1=2010,'Calculation sheet'!$AQ501="2005-2012"),'Result 2005-2012'!J501*SUM($AC$7:$AE$7)/3,IF(AND($M$1=2011,'Calculation sheet'!$AQ501="2005-2012"),'Result 2005-2012'!J501*SUM($AD$7:$AE$7)/2,IF(AND($M$1=2012,'Calculation sheet'!$AQ501="2005-2012"),'Result 2005-2012'!J501*$AE$7,IF(AND($M$1=2006,'Calculation sheet'!$AQ501="1999-2012"),'Result 2005-2012'!J501*SUM($Y$16:$AE$16)/7,IF(AND($M$1=2007,'Calculation sheet'!$AQ501="1999-2012"),'Result 2005-2012'!J501*SUM($Z$16:$AE$16)/6,IF(AND($M$1=2008,'Calculation sheet'!$AQ501="1999-2012"),'Result 2005-2012'!J501*SUM($AA$16:$AE$16)/5,IF(AND($M$1=2009,'Calculation sheet'!$AQ501="1999-2012"),'Result 2005-2012'!J501*SUM($AB$16:$AE$16)/4,IF(AND($M$1=2010,'Calculation sheet'!$AQ501="1999-2012"),'Result 2005-2012'!J501*SUM($AC$16:$AE$16)/3,IF(AND($M$1=2011,'Calculation sheet'!$AQ501="1999-2012"),'Result 2005-2012'!J501*SUM($AD$16:$AE$16)/2,IF(AND($M$1=2012,'Calculation sheet'!$AQ501="1999-2012"),'Result 2005-2012'!J501*$AE$16,""))))))))))))))))</f>
        <v/>
      </c>
      <c r="K501" s="12" t="str">
        <f>IF('Result 2005-2012'!$R501="","",IF($M$1=2005,'Result 2005-2012'!K501,IF(AND($M$1=2006,'Calculation sheet'!$AQ501="2005-2012"),'Result 2005-2012'!K501*SUM($Y$8:$AE$8)/7,IF(AND($M$1=2007,'Calculation sheet'!$AQ501="2005-2012"),'Result 2005-2012'!K501*SUM($Z$8:$AE$8)/6,IF(AND($M$1=2008,'Calculation sheet'!$AQ501="2005-2012"),'Result 2005-2012'!K501*SUM($AA$8:$AE$8)/5,IF(AND($M$1=2009,'Calculation sheet'!$AQ501="2005-2012"),'Result 2005-2012'!K501*SUM($AB$8:$AE$8)/4,IF(AND($M$1=2010,'Calculation sheet'!$AQ501="2005-2012"),'Result 2005-2012'!K501*SUM($AC$8:$AE$8)/3,IF(AND($M$1=2011,'Calculation sheet'!$AQ501="2005-2012"),'Result 2005-2012'!K501*SUM($AD$8:$AE$8)/2,IF(AND($M$1=2012,'Calculation sheet'!$AQ501="2005-2012"),'Result 2005-2012'!K501*$AE$8,IF(AND($M$1=2006,'Calculation sheet'!$AQ501="1999-2012"),'Result 2005-2012'!K501*SUM($Y$17:$AE$17)/7,IF(AND($M$1=2007,'Calculation sheet'!$AQ501="1999-2012"),'Result 2005-2012'!K501*SUM($Z$17:$AE$17)/6,IF(AND($M$1=2008,'Calculation sheet'!$AQ501="1999-2012"),'Result 2005-2012'!K501*SUM($AA$17:$AE$17)/5,IF(AND($M$1=2009,'Calculation sheet'!$AQ501="1999-2012"),'Result 2005-2012'!K501*SUM($AB$17:$AE$17)/4,IF(AND($M$1=2010,'Calculation sheet'!$AQ501="1999-2012"),'Result 2005-2012'!K501*SUM($AC$17:$AE$17)/3,IF(AND($M$1=2011,'Calculation sheet'!$AQ501="1999-2012"),'Result 2005-2012'!K501*SUM($AD$17:$AE$17)/2,IF(AND($M$1=2012,'Calculation sheet'!$AQ501="1999-2012"),'Result 2005-2012'!K501*$AE$17,""))))))))))))))))</f>
        <v/>
      </c>
      <c r="L501" s="12" t="str">
        <f>IF('Result 2005-2012'!$R501="","",IF($M$1=2005,'Result 2005-2012'!L501,IF(AND($M$1=2006,'Calculation sheet'!$AQ501="2005-2012"),'Result 2005-2012'!L501*SUM($Y$9:$AE$9)/7,IF(AND($M$1=2007,'Calculation sheet'!$AQ501="2005-2012"),'Result 2005-2012'!L501*SUM($Z$9:$AE$9)/6,IF(AND($M$1=2008,'Calculation sheet'!$AQ501="2005-2012"),'Result 2005-2012'!L501*SUM($AA$9:$AE$9)/5,IF(AND($M$1=2009,'Calculation sheet'!$AQ501="2005-2012"),'Result 2005-2012'!L501*SUM($AB$9:$AE$9)/4,IF(AND($M$1=2010,'Calculation sheet'!$AQ501="2005-2012"),'Result 2005-2012'!L501*SUM($AC$9:$AE$9)/3,IF(AND($M$1=2011,'Calculation sheet'!$AQ501="2005-2012"),'Result 2005-2012'!L501*SUM($AD$9:$AE$9)/2,IF(AND($M$1=2012,'Calculation sheet'!$AQ501="2005-2012"),'Result 2005-2012'!L501*$AE$9,IF(AND($M$1=2006,'Calculation sheet'!$AQ501="1999-2012"),'Result 2005-2012'!L501*SUM($Y$18:$AE$18)/7,IF(AND($M$1=2007,'Calculation sheet'!$AQ501="1999-2012"),'Result 2005-2012'!L501*SUM($Z$18:$AE$18)/6,IF(AND($M$1=2008,'Calculation sheet'!$AQ501="1999-2012"),'Result 2005-2012'!L501*SUM($AA$18:$AE$18)/5,IF(AND($M$1=2009,'Calculation sheet'!$AQ501="1999-2012"),'Result 2005-2012'!L501*SUM($AB$18:$AE$18)/4,IF(AND($M$1=2010,'Calculation sheet'!$AQ501="1999-2012"),'Result 2005-2012'!L501*SUM($AC$18:$AE$18)/3,IF(AND($M$1=2011,'Calculation sheet'!$AQ501="1999-2012"),'Result 2005-2012'!L501*SUM($AD$18:$AE$18)/2,IF(AND($M$1=2012,'Calculation sheet'!$AQ501="1999-2012"),'Result 2005-2012'!L501*$AE$18,""))))))))))))))))</f>
        <v/>
      </c>
      <c r="M501" s="12" t="str">
        <f t="shared" si="23"/>
        <v/>
      </c>
      <c r="N501" s="12" t="str">
        <f>IF('Result 2005-2012'!$R501="","",IF($M$1=2005,'Result 2005-2012'!N501,IF(AND($M$1=2006,'Calculation sheet'!$AQ501="2005-2012"),'Result 2005-2012'!N501*SUM($Y$10:$AE$10)/7,IF(AND($M$1=2007,'Calculation sheet'!$AQ501="2005-2012"),'Result 2005-2012'!N501*SUM($Z$10:$AE$10)/6,IF(AND($M$1=2008,'Calculation sheet'!$AQ501="2005-2012"),'Result 2005-2012'!N501*SUM($AA$10:$AE$10)/5,IF(AND($M$1=2009,'Calculation sheet'!$AQ501="2005-2012"),'Result 2005-2012'!N501*SUM($AB$10:$AE$10)/4,IF(AND($M$1=2010,'Calculation sheet'!$AQ501="2005-2012"),'Result 2005-2012'!N501*SUM($AC$10:$AE$10)/3,IF(AND($M$1=2011,'Calculation sheet'!$AQ501="2005-2012"),'Result 2005-2012'!N501*SUM($AD$10:$AE$10)/2,IF(AND($M$1=2012,'Calculation sheet'!$AQ501="2005-2012"),'Result 2005-2012'!N501*$AE$10,IF(AND($M$1=2006,'Calculation sheet'!$AQ501="1999-2012"),'Result 2005-2012'!N501*SUM($Y$16:$AE$16)/7,IF(AND($M$1=2007,'Calculation sheet'!$AQ501="1999-2012"),'Result 2005-2012'!N501*SUM($Z$16:$AE$16)/6,IF(AND($M$1=2008,'Calculation sheet'!$AQ501="1999-2012"),'Result 2005-2012'!N501*SUM($AA$16:$AE$16)/5,IF(AND($M$1=2009,'Calculation sheet'!$AQ501="1999-2012"),'Result 2005-2012'!N501*SUM($AB$16:$AE$16)/4,IF(AND($M$1=2010,'Calculation sheet'!$AQ501="1999-2012"),'Result 2005-2012'!N501*SUM($AC$16:$AE$16)/3,IF(AND($M$1=2011,'Calculation sheet'!$AQ501="1999-2012"),'Result 2005-2012'!N501*SUM($AD$16:$AE$16)/2,IF(AND($M$1=2012,'Calculation sheet'!$AQ501="1999-2012"),'Result 2005-2012'!N501*$AE$16,""))))))))))))))))</f>
        <v/>
      </c>
      <c r="O501" s="12" t="str">
        <f>IF('Result 2005-2012'!$R501="","",IF($M$1=2005,'Result 2005-2012'!O501,IF(AND($M$1=2006,'Calculation sheet'!$AQ501="2005-2012"),'Result 2005-2012'!O501*SUM($Y$10:$AE$10)/7,IF(AND($M$1=2007,'Calculation sheet'!$AQ501="2005-2012"),'Result 2005-2012'!O501*SUM($Z$10:$AE$10)/6,IF(AND($M$1=2008,'Calculation sheet'!$AQ501="2005-2012"),'Result 2005-2012'!O501*SUM($AA$10:$AE$10)/5,IF(AND($M$1=2009,'Calculation sheet'!$AQ501="2005-2012"),'Result 2005-2012'!O501*SUM($AB$10:$AE$10)/4,IF(AND($M$1=2010,'Calculation sheet'!$AQ501="2005-2012"),'Result 2005-2012'!O501*SUM($AC$10:$AE$10)/3,IF(AND($M$1=2011,'Calculation sheet'!$AQ501="2005-2012"),'Result 2005-2012'!O501*SUM($AD$10:$AE$10)/2,IF(AND($M$1=2012,'Calculation sheet'!$AQ501="2005-2012"),'Result 2005-2012'!O501*$AE$10,IF(AND($M$1=2006,'Calculation sheet'!$AQ501="1999-2012"),'Result 2005-2012'!O501*SUM($Y$16:$AE$16)/7,IF(AND($M$1=2007,'Calculation sheet'!$AQ501="1999-2012"),'Result 2005-2012'!O501*SUM($Z$16:$AE$16)/6,IF(AND($M$1=2008,'Calculation sheet'!$AQ501="1999-2012"),'Result 2005-2012'!O501*SUM($AA$16:$AE$16)/5,IF(AND($M$1=2009,'Calculation sheet'!$AQ501="1999-2012"),'Result 2005-2012'!O501*SUM($AB$16:$AE$16)/4,IF(AND($M$1=2010,'Calculation sheet'!$AQ501="1999-2012"),'Result 2005-2012'!O501*SUM($AC$16:$AE$16)/3,IF(AND($M$1=2011,'Calculation sheet'!$AQ501="1999-2012"),'Result 2005-2012'!O501*SUM($AD$16:$AE$16)/2,IF(AND($M$1=2012,'Calculation sheet'!$AQ501="1999-2012"),'Result 2005-2012'!O501*$AE$16,""))))))))))))))))</f>
        <v/>
      </c>
      <c r="P501" s="12" t="str">
        <f>IF('Result 2005-2012'!$R501="","",IF($M$1=2005,'Result 2005-2012'!P501,IF(AND($M$1=2006,'Calculation sheet'!$AQ501="2005-2012"),'Result 2005-2012'!P501*SUM($Y$11:$AE$11)/7,IF(AND($M$1=2007,'Calculation sheet'!$AQ501="2005-2012"),'Result 2005-2012'!P501*SUM($Z$11:$AE$11)/6,IF(AND($M$1=2008,'Calculation sheet'!$AQ501="2005-2012"),'Result 2005-2012'!P501*SUM($AA$11:$AE$11)/5,IF(AND($M$1=2009,'Calculation sheet'!$AQ501="2005-2012"),'Result 2005-2012'!P501*SUM($AB$11:$AE$11)/4,IF(AND($M$1=2010,'Calculation sheet'!$AQ501="2005-2012"),'Result 2005-2012'!P501*SUM($AC$11:$AE$11)/3,IF(AND($M$1=2011,'Calculation sheet'!$AQ501="2005-2012"),'Result 2005-2012'!P501*SUM($AD$11:$AE$11)/2,IF(AND($M$1=2012,'Calculation sheet'!$AQ501="2005-2012"),'Result 2005-2012'!P501*$AE$11,IF(AND($M$1=2006,'Calculation sheet'!$AQ501="1999-2012"),'Result 2005-2012'!P501*SUM($Y$16:$AE$16)/7,IF(AND($M$1=2007,'Calculation sheet'!$AQ501="1999-2012"),'Result 2005-2012'!P501*SUM($Z$16:$AE$16)/6,IF(AND($M$1=2008,'Calculation sheet'!$AQ501="1999-2012"),'Result 2005-2012'!P501*SUM($AA$16:$AE$16)/5,IF(AND($M$1=2009,'Calculation sheet'!$AQ501="1999-2012"),'Result 2005-2012'!P501*SUM($AB$16:$AE$16)/4,IF(AND($M$1=2010,'Calculation sheet'!$AQ501="1999-2012"),'Result 2005-2012'!P501*SUM($AC$16:$AE$16)/3,IF(AND($M$1=2011,'Calculation sheet'!$AQ501="1999-2012"),'Result 2005-2012'!P501*SUM($AD$16:$AE$16)/2,IF(AND($M$1=2012,'Calculation sheet'!$AQ501="1999-2012"),'Result 2005-2012'!P501*$AE$16,""))))))))))))))))</f>
        <v/>
      </c>
      <c r="Q501" s="12" t="str">
        <f t="shared" si="24"/>
        <v/>
      </c>
      <c r="R501" s="14" t="str">
        <f t="shared" si="25"/>
        <v/>
      </c>
    </row>
    <row r="502" spans="1:18" x14ac:dyDescent="0.3">
      <c r="A502" s="4" t="str">
        <f>IF('Input data'!A517="","",'Input data'!A517)</f>
        <v/>
      </c>
      <c r="B502" s="4" t="str">
        <f>IF('Input data'!B517="","",'Input data'!B517)</f>
        <v/>
      </c>
      <c r="C502" s="4" t="str">
        <f>IF('Input data'!C517="","",'Input data'!C517)</f>
        <v/>
      </c>
      <c r="D502" s="4" t="str">
        <f>IF('Input data'!D517="","",'Input data'!D517)</f>
        <v/>
      </c>
      <c r="E502" s="4" t="str">
        <f>IF('Input data'!E517="","",'Input data'!E517)</f>
        <v/>
      </c>
      <c r="F502" s="4" t="str">
        <f>IF('Input data'!F517="","",'Input data'!F517)</f>
        <v/>
      </c>
      <c r="G502" s="4">
        <f>IF('Input data'!G517="","",'Input data'!G517)</f>
        <v>0</v>
      </c>
      <c r="H502" s="4" t="str">
        <f>IF('Input data'!H517&gt;0.5,'Input data'!H517,"")</f>
        <v/>
      </c>
      <c r="I502" s="4" t="str">
        <f>IF('Input data'!I517="","",'Input data'!I517)</f>
        <v/>
      </c>
      <c r="J502" s="12" t="str">
        <f>IF('Result 2005-2012'!$R502="","",IF($M$1=2005,'Result 2005-2012'!J502,IF(AND($M$1=2006,'Calculation sheet'!$AQ502="2005-2012"),'Result 2005-2012'!J502*SUM($Y$7:$AE$7)/7,IF(AND($M$1=2007,'Calculation sheet'!$AQ502="2005-2012"),'Result 2005-2012'!J502*SUM($Z$7:$AE$7)/6,IF(AND($M$1=2008,'Calculation sheet'!$AQ502="2005-2012"),'Result 2005-2012'!J502*SUM($AA$7:$AE$7)/5,IF(AND($M$1=2009,'Calculation sheet'!$AQ502="2005-2012"),'Result 2005-2012'!J502*SUM($AB$7:$AE$7)/4,IF(AND($M$1=2010,'Calculation sheet'!$AQ502="2005-2012"),'Result 2005-2012'!J502*SUM($AC$7:$AE$7)/3,IF(AND($M$1=2011,'Calculation sheet'!$AQ502="2005-2012"),'Result 2005-2012'!J502*SUM($AD$7:$AE$7)/2,IF(AND($M$1=2012,'Calculation sheet'!$AQ502="2005-2012"),'Result 2005-2012'!J502*$AE$7,IF(AND($M$1=2006,'Calculation sheet'!$AQ502="1999-2012"),'Result 2005-2012'!J502*SUM($Y$16:$AE$16)/7,IF(AND($M$1=2007,'Calculation sheet'!$AQ502="1999-2012"),'Result 2005-2012'!J502*SUM($Z$16:$AE$16)/6,IF(AND($M$1=2008,'Calculation sheet'!$AQ502="1999-2012"),'Result 2005-2012'!J502*SUM($AA$16:$AE$16)/5,IF(AND($M$1=2009,'Calculation sheet'!$AQ502="1999-2012"),'Result 2005-2012'!J502*SUM($AB$16:$AE$16)/4,IF(AND($M$1=2010,'Calculation sheet'!$AQ502="1999-2012"),'Result 2005-2012'!J502*SUM($AC$16:$AE$16)/3,IF(AND($M$1=2011,'Calculation sheet'!$AQ502="1999-2012"),'Result 2005-2012'!J502*SUM($AD$16:$AE$16)/2,IF(AND($M$1=2012,'Calculation sheet'!$AQ502="1999-2012"),'Result 2005-2012'!J502*$AE$16,""))))))))))))))))</f>
        <v/>
      </c>
      <c r="K502" s="12" t="str">
        <f>IF('Result 2005-2012'!$R502="","",IF($M$1=2005,'Result 2005-2012'!K502,IF(AND($M$1=2006,'Calculation sheet'!$AQ502="2005-2012"),'Result 2005-2012'!K502*SUM($Y$8:$AE$8)/7,IF(AND($M$1=2007,'Calculation sheet'!$AQ502="2005-2012"),'Result 2005-2012'!K502*SUM($Z$8:$AE$8)/6,IF(AND($M$1=2008,'Calculation sheet'!$AQ502="2005-2012"),'Result 2005-2012'!K502*SUM($AA$8:$AE$8)/5,IF(AND($M$1=2009,'Calculation sheet'!$AQ502="2005-2012"),'Result 2005-2012'!K502*SUM($AB$8:$AE$8)/4,IF(AND($M$1=2010,'Calculation sheet'!$AQ502="2005-2012"),'Result 2005-2012'!K502*SUM($AC$8:$AE$8)/3,IF(AND($M$1=2011,'Calculation sheet'!$AQ502="2005-2012"),'Result 2005-2012'!K502*SUM($AD$8:$AE$8)/2,IF(AND($M$1=2012,'Calculation sheet'!$AQ502="2005-2012"),'Result 2005-2012'!K502*$AE$8,IF(AND($M$1=2006,'Calculation sheet'!$AQ502="1999-2012"),'Result 2005-2012'!K502*SUM($Y$17:$AE$17)/7,IF(AND($M$1=2007,'Calculation sheet'!$AQ502="1999-2012"),'Result 2005-2012'!K502*SUM($Z$17:$AE$17)/6,IF(AND($M$1=2008,'Calculation sheet'!$AQ502="1999-2012"),'Result 2005-2012'!K502*SUM($AA$17:$AE$17)/5,IF(AND($M$1=2009,'Calculation sheet'!$AQ502="1999-2012"),'Result 2005-2012'!K502*SUM($AB$17:$AE$17)/4,IF(AND($M$1=2010,'Calculation sheet'!$AQ502="1999-2012"),'Result 2005-2012'!K502*SUM($AC$17:$AE$17)/3,IF(AND($M$1=2011,'Calculation sheet'!$AQ502="1999-2012"),'Result 2005-2012'!K502*SUM($AD$17:$AE$17)/2,IF(AND($M$1=2012,'Calculation sheet'!$AQ502="1999-2012"),'Result 2005-2012'!K502*$AE$17,""))))))))))))))))</f>
        <v/>
      </c>
      <c r="L502" s="12" t="str">
        <f>IF('Result 2005-2012'!$R502="","",IF($M$1=2005,'Result 2005-2012'!L502,IF(AND($M$1=2006,'Calculation sheet'!$AQ502="2005-2012"),'Result 2005-2012'!L502*SUM($Y$9:$AE$9)/7,IF(AND($M$1=2007,'Calculation sheet'!$AQ502="2005-2012"),'Result 2005-2012'!L502*SUM($Z$9:$AE$9)/6,IF(AND($M$1=2008,'Calculation sheet'!$AQ502="2005-2012"),'Result 2005-2012'!L502*SUM($AA$9:$AE$9)/5,IF(AND($M$1=2009,'Calculation sheet'!$AQ502="2005-2012"),'Result 2005-2012'!L502*SUM($AB$9:$AE$9)/4,IF(AND($M$1=2010,'Calculation sheet'!$AQ502="2005-2012"),'Result 2005-2012'!L502*SUM($AC$9:$AE$9)/3,IF(AND($M$1=2011,'Calculation sheet'!$AQ502="2005-2012"),'Result 2005-2012'!L502*SUM($AD$9:$AE$9)/2,IF(AND($M$1=2012,'Calculation sheet'!$AQ502="2005-2012"),'Result 2005-2012'!L502*$AE$9,IF(AND($M$1=2006,'Calculation sheet'!$AQ502="1999-2012"),'Result 2005-2012'!L502*SUM($Y$18:$AE$18)/7,IF(AND($M$1=2007,'Calculation sheet'!$AQ502="1999-2012"),'Result 2005-2012'!L502*SUM($Z$18:$AE$18)/6,IF(AND($M$1=2008,'Calculation sheet'!$AQ502="1999-2012"),'Result 2005-2012'!L502*SUM($AA$18:$AE$18)/5,IF(AND($M$1=2009,'Calculation sheet'!$AQ502="1999-2012"),'Result 2005-2012'!L502*SUM($AB$18:$AE$18)/4,IF(AND($M$1=2010,'Calculation sheet'!$AQ502="1999-2012"),'Result 2005-2012'!L502*SUM($AC$18:$AE$18)/3,IF(AND($M$1=2011,'Calculation sheet'!$AQ502="1999-2012"),'Result 2005-2012'!L502*SUM($AD$18:$AE$18)/2,IF(AND($M$1=2012,'Calculation sheet'!$AQ502="1999-2012"),'Result 2005-2012'!L502*$AE$18,""))))))))))))))))</f>
        <v/>
      </c>
      <c r="M502" s="12" t="str">
        <f t="shared" si="23"/>
        <v/>
      </c>
      <c r="N502" s="12" t="str">
        <f>IF('Result 2005-2012'!$R502="","",IF($M$1=2005,'Result 2005-2012'!N502,IF(AND($M$1=2006,'Calculation sheet'!$AQ502="2005-2012"),'Result 2005-2012'!N502*SUM($Y$10:$AE$10)/7,IF(AND($M$1=2007,'Calculation sheet'!$AQ502="2005-2012"),'Result 2005-2012'!N502*SUM($Z$10:$AE$10)/6,IF(AND($M$1=2008,'Calculation sheet'!$AQ502="2005-2012"),'Result 2005-2012'!N502*SUM($AA$10:$AE$10)/5,IF(AND($M$1=2009,'Calculation sheet'!$AQ502="2005-2012"),'Result 2005-2012'!N502*SUM($AB$10:$AE$10)/4,IF(AND($M$1=2010,'Calculation sheet'!$AQ502="2005-2012"),'Result 2005-2012'!N502*SUM($AC$10:$AE$10)/3,IF(AND($M$1=2011,'Calculation sheet'!$AQ502="2005-2012"),'Result 2005-2012'!N502*SUM($AD$10:$AE$10)/2,IF(AND($M$1=2012,'Calculation sheet'!$AQ502="2005-2012"),'Result 2005-2012'!N502*$AE$10,IF(AND($M$1=2006,'Calculation sheet'!$AQ502="1999-2012"),'Result 2005-2012'!N502*SUM($Y$16:$AE$16)/7,IF(AND($M$1=2007,'Calculation sheet'!$AQ502="1999-2012"),'Result 2005-2012'!N502*SUM($Z$16:$AE$16)/6,IF(AND($M$1=2008,'Calculation sheet'!$AQ502="1999-2012"),'Result 2005-2012'!N502*SUM($AA$16:$AE$16)/5,IF(AND($M$1=2009,'Calculation sheet'!$AQ502="1999-2012"),'Result 2005-2012'!N502*SUM($AB$16:$AE$16)/4,IF(AND($M$1=2010,'Calculation sheet'!$AQ502="1999-2012"),'Result 2005-2012'!N502*SUM($AC$16:$AE$16)/3,IF(AND($M$1=2011,'Calculation sheet'!$AQ502="1999-2012"),'Result 2005-2012'!N502*SUM($AD$16:$AE$16)/2,IF(AND($M$1=2012,'Calculation sheet'!$AQ502="1999-2012"),'Result 2005-2012'!N502*$AE$16,""))))))))))))))))</f>
        <v/>
      </c>
      <c r="O502" s="12" t="str">
        <f>IF('Result 2005-2012'!$R502="","",IF($M$1=2005,'Result 2005-2012'!O502,IF(AND($M$1=2006,'Calculation sheet'!$AQ502="2005-2012"),'Result 2005-2012'!O502*SUM($Y$10:$AE$10)/7,IF(AND($M$1=2007,'Calculation sheet'!$AQ502="2005-2012"),'Result 2005-2012'!O502*SUM($Z$10:$AE$10)/6,IF(AND($M$1=2008,'Calculation sheet'!$AQ502="2005-2012"),'Result 2005-2012'!O502*SUM($AA$10:$AE$10)/5,IF(AND($M$1=2009,'Calculation sheet'!$AQ502="2005-2012"),'Result 2005-2012'!O502*SUM($AB$10:$AE$10)/4,IF(AND($M$1=2010,'Calculation sheet'!$AQ502="2005-2012"),'Result 2005-2012'!O502*SUM($AC$10:$AE$10)/3,IF(AND($M$1=2011,'Calculation sheet'!$AQ502="2005-2012"),'Result 2005-2012'!O502*SUM($AD$10:$AE$10)/2,IF(AND($M$1=2012,'Calculation sheet'!$AQ502="2005-2012"),'Result 2005-2012'!O502*$AE$10,IF(AND($M$1=2006,'Calculation sheet'!$AQ502="1999-2012"),'Result 2005-2012'!O502*SUM($Y$16:$AE$16)/7,IF(AND($M$1=2007,'Calculation sheet'!$AQ502="1999-2012"),'Result 2005-2012'!O502*SUM($Z$16:$AE$16)/6,IF(AND($M$1=2008,'Calculation sheet'!$AQ502="1999-2012"),'Result 2005-2012'!O502*SUM($AA$16:$AE$16)/5,IF(AND($M$1=2009,'Calculation sheet'!$AQ502="1999-2012"),'Result 2005-2012'!O502*SUM($AB$16:$AE$16)/4,IF(AND($M$1=2010,'Calculation sheet'!$AQ502="1999-2012"),'Result 2005-2012'!O502*SUM($AC$16:$AE$16)/3,IF(AND($M$1=2011,'Calculation sheet'!$AQ502="1999-2012"),'Result 2005-2012'!O502*SUM($AD$16:$AE$16)/2,IF(AND($M$1=2012,'Calculation sheet'!$AQ502="1999-2012"),'Result 2005-2012'!O502*$AE$16,""))))))))))))))))</f>
        <v/>
      </c>
      <c r="P502" s="12" t="str">
        <f>IF('Result 2005-2012'!$R502="","",IF($M$1=2005,'Result 2005-2012'!P502,IF(AND($M$1=2006,'Calculation sheet'!$AQ502="2005-2012"),'Result 2005-2012'!P502*SUM($Y$11:$AE$11)/7,IF(AND($M$1=2007,'Calculation sheet'!$AQ502="2005-2012"),'Result 2005-2012'!P502*SUM($Z$11:$AE$11)/6,IF(AND($M$1=2008,'Calculation sheet'!$AQ502="2005-2012"),'Result 2005-2012'!P502*SUM($AA$11:$AE$11)/5,IF(AND($M$1=2009,'Calculation sheet'!$AQ502="2005-2012"),'Result 2005-2012'!P502*SUM($AB$11:$AE$11)/4,IF(AND($M$1=2010,'Calculation sheet'!$AQ502="2005-2012"),'Result 2005-2012'!P502*SUM($AC$11:$AE$11)/3,IF(AND($M$1=2011,'Calculation sheet'!$AQ502="2005-2012"),'Result 2005-2012'!P502*SUM($AD$11:$AE$11)/2,IF(AND($M$1=2012,'Calculation sheet'!$AQ502="2005-2012"),'Result 2005-2012'!P502*$AE$11,IF(AND($M$1=2006,'Calculation sheet'!$AQ502="1999-2012"),'Result 2005-2012'!P502*SUM($Y$16:$AE$16)/7,IF(AND($M$1=2007,'Calculation sheet'!$AQ502="1999-2012"),'Result 2005-2012'!P502*SUM($Z$16:$AE$16)/6,IF(AND($M$1=2008,'Calculation sheet'!$AQ502="1999-2012"),'Result 2005-2012'!P502*SUM($AA$16:$AE$16)/5,IF(AND($M$1=2009,'Calculation sheet'!$AQ502="1999-2012"),'Result 2005-2012'!P502*SUM($AB$16:$AE$16)/4,IF(AND($M$1=2010,'Calculation sheet'!$AQ502="1999-2012"),'Result 2005-2012'!P502*SUM($AC$16:$AE$16)/3,IF(AND($M$1=2011,'Calculation sheet'!$AQ502="1999-2012"),'Result 2005-2012'!P502*SUM($AD$16:$AE$16)/2,IF(AND($M$1=2012,'Calculation sheet'!$AQ502="1999-2012"),'Result 2005-2012'!P502*$AE$16,""))))))))))))))))</f>
        <v/>
      </c>
      <c r="Q502" s="12" t="str">
        <f t="shared" si="24"/>
        <v/>
      </c>
      <c r="R502" s="14" t="str">
        <f t="shared" si="25"/>
        <v/>
      </c>
    </row>
    <row r="503" spans="1:18" x14ac:dyDescent="0.3">
      <c r="A503" s="4" t="str">
        <f>IF('Input data'!A518="","",'Input data'!A518)</f>
        <v/>
      </c>
      <c r="B503" s="4" t="str">
        <f>IF('Input data'!B518="","",'Input data'!B518)</f>
        <v/>
      </c>
      <c r="C503" s="4" t="str">
        <f>IF('Input data'!C518="","",'Input data'!C518)</f>
        <v/>
      </c>
      <c r="D503" s="4" t="str">
        <f>IF('Input data'!D518="","",'Input data'!D518)</f>
        <v/>
      </c>
      <c r="E503" s="4" t="str">
        <f>IF('Input data'!E518="","",'Input data'!E518)</f>
        <v/>
      </c>
      <c r="F503" s="4" t="str">
        <f>IF('Input data'!F518="","",'Input data'!F518)</f>
        <v/>
      </c>
      <c r="G503" s="4">
        <f>IF('Input data'!G518="","",'Input data'!G518)</f>
        <v>0</v>
      </c>
      <c r="H503" s="4" t="str">
        <f>IF('Input data'!H518&gt;0.5,'Input data'!H518,"")</f>
        <v/>
      </c>
      <c r="I503" s="4" t="str">
        <f>IF('Input data'!I518="","",'Input data'!I518)</f>
        <v/>
      </c>
      <c r="J503" s="12" t="str">
        <f>IF('Result 2005-2012'!$R503="","",IF($M$1=2005,'Result 2005-2012'!J503,IF(AND($M$1=2006,'Calculation sheet'!$AQ503="2005-2012"),'Result 2005-2012'!J503*SUM($Y$7:$AE$7)/7,IF(AND($M$1=2007,'Calculation sheet'!$AQ503="2005-2012"),'Result 2005-2012'!J503*SUM($Z$7:$AE$7)/6,IF(AND($M$1=2008,'Calculation sheet'!$AQ503="2005-2012"),'Result 2005-2012'!J503*SUM($AA$7:$AE$7)/5,IF(AND($M$1=2009,'Calculation sheet'!$AQ503="2005-2012"),'Result 2005-2012'!J503*SUM($AB$7:$AE$7)/4,IF(AND($M$1=2010,'Calculation sheet'!$AQ503="2005-2012"),'Result 2005-2012'!J503*SUM($AC$7:$AE$7)/3,IF(AND($M$1=2011,'Calculation sheet'!$AQ503="2005-2012"),'Result 2005-2012'!J503*SUM($AD$7:$AE$7)/2,IF(AND($M$1=2012,'Calculation sheet'!$AQ503="2005-2012"),'Result 2005-2012'!J503*$AE$7,IF(AND($M$1=2006,'Calculation sheet'!$AQ503="1999-2012"),'Result 2005-2012'!J503*SUM($Y$16:$AE$16)/7,IF(AND($M$1=2007,'Calculation sheet'!$AQ503="1999-2012"),'Result 2005-2012'!J503*SUM($Z$16:$AE$16)/6,IF(AND($M$1=2008,'Calculation sheet'!$AQ503="1999-2012"),'Result 2005-2012'!J503*SUM($AA$16:$AE$16)/5,IF(AND($M$1=2009,'Calculation sheet'!$AQ503="1999-2012"),'Result 2005-2012'!J503*SUM($AB$16:$AE$16)/4,IF(AND($M$1=2010,'Calculation sheet'!$AQ503="1999-2012"),'Result 2005-2012'!J503*SUM($AC$16:$AE$16)/3,IF(AND($M$1=2011,'Calculation sheet'!$AQ503="1999-2012"),'Result 2005-2012'!J503*SUM($AD$16:$AE$16)/2,IF(AND($M$1=2012,'Calculation sheet'!$AQ503="1999-2012"),'Result 2005-2012'!J503*$AE$16,""))))))))))))))))</f>
        <v/>
      </c>
      <c r="K503" s="12" t="str">
        <f>IF('Result 2005-2012'!$R503="","",IF($M$1=2005,'Result 2005-2012'!K503,IF(AND($M$1=2006,'Calculation sheet'!$AQ503="2005-2012"),'Result 2005-2012'!K503*SUM($Y$8:$AE$8)/7,IF(AND($M$1=2007,'Calculation sheet'!$AQ503="2005-2012"),'Result 2005-2012'!K503*SUM($Z$8:$AE$8)/6,IF(AND($M$1=2008,'Calculation sheet'!$AQ503="2005-2012"),'Result 2005-2012'!K503*SUM($AA$8:$AE$8)/5,IF(AND($M$1=2009,'Calculation sheet'!$AQ503="2005-2012"),'Result 2005-2012'!K503*SUM($AB$8:$AE$8)/4,IF(AND($M$1=2010,'Calculation sheet'!$AQ503="2005-2012"),'Result 2005-2012'!K503*SUM($AC$8:$AE$8)/3,IF(AND($M$1=2011,'Calculation sheet'!$AQ503="2005-2012"),'Result 2005-2012'!K503*SUM($AD$8:$AE$8)/2,IF(AND($M$1=2012,'Calculation sheet'!$AQ503="2005-2012"),'Result 2005-2012'!K503*$AE$8,IF(AND($M$1=2006,'Calculation sheet'!$AQ503="1999-2012"),'Result 2005-2012'!K503*SUM($Y$17:$AE$17)/7,IF(AND($M$1=2007,'Calculation sheet'!$AQ503="1999-2012"),'Result 2005-2012'!K503*SUM($Z$17:$AE$17)/6,IF(AND($M$1=2008,'Calculation sheet'!$AQ503="1999-2012"),'Result 2005-2012'!K503*SUM($AA$17:$AE$17)/5,IF(AND($M$1=2009,'Calculation sheet'!$AQ503="1999-2012"),'Result 2005-2012'!K503*SUM($AB$17:$AE$17)/4,IF(AND($M$1=2010,'Calculation sheet'!$AQ503="1999-2012"),'Result 2005-2012'!K503*SUM($AC$17:$AE$17)/3,IF(AND($M$1=2011,'Calculation sheet'!$AQ503="1999-2012"),'Result 2005-2012'!K503*SUM($AD$17:$AE$17)/2,IF(AND($M$1=2012,'Calculation sheet'!$AQ503="1999-2012"),'Result 2005-2012'!K503*$AE$17,""))))))))))))))))</f>
        <v/>
      </c>
      <c r="L503" s="12" t="str">
        <f>IF('Result 2005-2012'!$R503="","",IF($M$1=2005,'Result 2005-2012'!L503,IF(AND($M$1=2006,'Calculation sheet'!$AQ503="2005-2012"),'Result 2005-2012'!L503*SUM($Y$9:$AE$9)/7,IF(AND($M$1=2007,'Calculation sheet'!$AQ503="2005-2012"),'Result 2005-2012'!L503*SUM($Z$9:$AE$9)/6,IF(AND($M$1=2008,'Calculation sheet'!$AQ503="2005-2012"),'Result 2005-2012'!L503*SUM($AA$9:$AE$9)/5,IF(AND($M$1=2009,'Calculation sheet'!$AQ503="2005-2012"),'Result 2005-2012'!L503*SUM($AB$9:$AE$9)/4,IF(AND($M$1=2010,'Calculation sheet'!$AQ503="2005-2012"),'Result 2005-2012'!L503*SUM($AC$9:$AE$9)/3,IF(AND($M$1=2011,'Calculation sheet'!$AQ503="2005-2012"),'Result 2005-2012'!L503*SUM($AD$9:$AE$9)/2,IF(AND($M$1=2012,'Calculation sheet'!$AQ503="2005-2012"),'Result 2005-2012'!L503*$AE$9,IF(AND($M$1=2006,'Calculation sheet'!$AQ503="1999-2012"),'Result 2005-2012'!L503*SUM($Y$18:$AE$18)/7,IF(AND($M$1=2007,'Calculation sheet'!$AQ503="1999-2012"),'Result 2005-2012'!L503*SUM($Z$18:$AE$18)/6,IF(AND($M$1=2008,'Calculation sheet'!$AQ503="1999-2012"),'Result 2005-2012'!L503*SUM($AA$18:$AE$18)/5,IF(AND($M$1=2009,'Calculation sheet'!$AQ503="1999-2012"),'Result 2005-2012'!L503*SUM($AB$18:$AE$18)/4,IF(AND($M$1=2010,'Calculation sheet'!$AQ503="1999-2012"),'Result 2005-2012'!L503*SUM($AC$18:$AE$18)/3,IF(AND($M$1=2011,'Calculation sheet'!$AQ503="1999-2012"),'Result 2005-2012'!L503*SUM($AD$18:$AE$18)/2,IF(AND($M$1=2012,'Calculation sheet'!$AQ503="1999-2012"),'Result 2005-2012'!L503*$AE$18,""))))))))))))))))</f>
        <v/>
      </c>
      <c r="M503" s="12" t="str">
        <f t="shared" si="23"/>
        <v/>
      </c>
      <c r="N503" s="12" t="str">
        <f>IF('Result 2005-2012'!$R503="","",IF($M$1=2005,'Result 2005-2012'!N503,IF(AND($M$1=2006,'Calculation sheet'!$AQ503="2005-2012"),'Result 2005-2012'!N503*SUM($Y$10:$AE$10)/7,IF(AND($M$1=2007,'Calculation sheet'!$AQ503="2005-2012"),'Result 2005-2012'!N503*SUM($Z$10:$AE$10)/6,IF(AND($M$1=2008,'Calculation sheet'!$AQ503="2005-2012"),'Result 2005-2012'!N503*SUM($AA$10:$AE$10)/5,IF(AND($M$1=2009,'Calculation sheet'!$AQ503="2005-2012"),'Result 2005-2012'!N503*SUM($AB$10:$AE$10)/4,IF(AND($M$1=2010,'Calculation sheet'!$AQ503="2005-2012"),'Result 2005-2012'!N503*SUM($AC$10:$AE$10)/3,IF(AND($M$1=2011,'Calculation sheet'!$AQ503="2005-2012"),'Result 2005-2012'!N503*SUM($AD$10:$AE$10)/2,IF(AND($M$1=2012,'Calculation sheet'!$AQ503="2005-2012"),'Result 2005-2012'!N503*$AE$10,IF(AND($M$1=2006,'Calculation sheet'!$AQ503="1999-2012"),'Result 2005-2012'!N503*SUM($Y$16:$AE$16)/7,IF(AND($M$1=2007,'Calculation sheet'!$AQ503="1999-2012"),'Result 2005-2012'!N503*SUM($Z$16:$AE$16)/6,IF(AND($M$1=2008,'Calculation sheet'!$AQ503="1999-2012"),'Result 2005-2012'!N503*SUM($AA$16:$AE$16)/5,IF(AND($M$1=2009,'Calculation sheet'!$AQ503="1999-2012"),'Result 2005-2012'!N503*SUM($AB$16:$AE$16)/4,IF(AND($M$1=2010,'Calculation sheet'!$AQ503="1999-2012"),'Result 2005-2012'!N503*SUM($AC$16:$AE$16)/3,IF(AND($M$1=2011,'Calculation sheet'!$AQ503="1999-2012"),'Result 2005-2012'!N503*SUM($AD$16:$AE$16)/2,IF(AND($M$1=2012,'Calculation sheet'!$AQ503="1999-2012"),'Result 2005-2012'!N503*$AE$16,""))))))))))))))))</f>
        <v/>
      </c>
      <c r="O503" s="12" t="str">
        <f>IF('Result 2005-2012'!$R503="","",IF($M$1=2005,'Result 2005-2012'!O503,IF(AND($M$1=2006,'Calculation sheet'!$AQ503="2005-2012"),'Result 2005-2012'!O503*SUM($Y$10:$AE$10)/7,IF(AND($M$1=2007,'Calculation sheet'!$AQ503="2005-2012"),'Result 2005-2012'!O503*SUM($Z$10:$AE$10)/6,IF(AND($M$1=2008,'Calculation sheet'!$AQ503="2005-2012"),'Result 2005-2012'!O503*SUM($AA$10:$AE$10)/5,IF(AND($M$1=2009,'Calculation sheet'!$AQ503="2005-2012"),'Result 2005-2012'!O503*SUM($AB$10:$AE$10)/4,IF(AND($M$1=2010,'Calculation sheet'!$AQ503="2005-2012"),'Result 2005-2012'!O503*SUM($AC$10:$AE$10)/3,IF(AND($M$1=2011,'Calculation sheet'!$AQ503="2005-2012"),'Result 2005-2012'!O503*SUM($AD$10:$AE$10)/2,IF(AND($M$1=2012,'Calculation sheet'!$AQ503="2005-2012"),'Result 2005-2012'!O503*$AE$10,IF(AND($M$1=2006,'Calculation sheet'!$AQ503="1999-2012"),'Result 2005-2012'!O503*SUM($Y$16:$AE$16)/7,IF(AND($M$1=2007,'Calculation sheet'!$AQ503="1999-2012"),'Result 2005-2012'!O503*SUM($Z$16:$AE$16)/6,IF(AND($M$1=2008,'Calculation sheet'!$AQ503="1999-2012"),'Result 2005-2012'!O503*SUM($AA$16:$AE$16)/5,IF(AND($M$1=2009,'Calculation sheet'!$AQ503="1999-2012"),'Result 2005-2012'!O503*SUM($AB$16:$AE$16)/4,IF(AND($M$1=2010,'Calculation sheet'!$AQ503="1999-2012"),'Result 2005-2012'!O503*SUM($AC$16:$AE$16)/3,IF(AND($M$1=2011,'Calculation sheet'!$AQ503="1999-2012"),'Result 2005-2012'!O503*SUM($AD$16:$AE$16)/2,IF(AND($M$1=2012,'Calculation sheet'!$AQ503="1999-2012"),'Result 2005-2012'!O503*$AE$16,""))))))))))))))))</f>
        <v/>
      </c>
      <c r="P503" s="12" t="str">
        <f>IF('Result 2005-2012'!$R503="","",IF($M$1=2005,'Result 2005-2012'!P503,IF(AND($M$1=2006,'Calculation sheet'!$AQ503="2005-2012"),'Result 2005-2012'!P503*SUM($Y$11:$AE$11)/7,IF(AND($M$1=2007,'Calculation sheet'!$AQ503="2005-2012"),'Result 2005-2012'!P503*SUM($Z$11:$AE$11)/6,IF(AND($M$1=2008,'Calculation sheet'!$AQ503="2005-2012"),'Result 2005-2012'!P503*SUM($AA$11:$AE$11)/5,IF(AND($M$1=2009,'Calculation sheet'!$AQ503="2005-2012"),'Result 2005-2012'!P503*SUM($AB$11:$AE$11)/4,IF(AND($M$1=2010,'Calculation sheet'!$AQ503="2005-2012"),'Result 2005-2012'!P503*SUM($AC$11:$AE$11)/3,IF(AND($M$1=2011,'Calculation sheet'!$AQ503="2005-2012"),'Result 2005-2012'!P503*SUM($AD$11:$AE$11)/2,IF(AND($M$1=2012,'Calculation sheet'!$AQ503="2005-2012"),'Result 2005-2012'!P503*$AE$11,IF(AND($M$1=2006,'Calculation sheet'!$AQ503="1999-2012"),'Result 2005-2012'!P503*SUM($Y$16:$AE$16)/7,IF(AND($M$1=2007,'Calculation sheet'!$AQ503="1999-2012"),'Result 2005-2012'!P503*SUM($Z$16:$AE$16)/6,IF(AND($M$1=2008,'Calculation sheet'!$AQ503="1999-2012"),'Result 2005-2012'!P503*SUM($AA$16:$AE$16)/5,IF(AND($M$1=2009,'Calculation sheet'!$AQ503="1999-2012"),'Result 2005-2012'!P503*SUM($AB$16:$AE$16)/4,IF(AND($M$1=2010,'Calculation sheet'!$AQ503="1999-2012"),'Result 2005-2012'!P503*SUM($AC$16:$AE$16)/3,IF(AND($M$1=2011,'Calculation sheet'!$AQ503="1999-2012"),'Result 2005-2012'!P503*SUM($AD$16:$AE$16)/2,IF(AND($M$1=2012,'Calculation sheet'!$AQ503="1999-2012"),'Result 2005-2012'!P503*$AE$16,""))))))))))))))))</f>
        <v/>
      </c>
      <c r="Q503" s="12" t="str">
        <f t="shared" si="24"/>
        <v/>
      </c>
      <c r="R503" s="14" t="str">
        <f t="shared" si="25"/>
        <v/>
      </c>
    </row>
    <row r="504" spans="1:18" x14ac:dyDescent="0.3">
      <c r="A504" s="4" t="str">
        <f>IF('Input data'!A519="","",'Input data'!A519)</f>
        <v/>
      </c>
      <c r="B504" s="4" t="str">
        <f>IF('Input data'!B519="","",'Input data'!B519)</f>
        <v/>
      </c>
      <c r="C504" s="4" t="str">
        <f>IF('Input data'!C519="","",'Input data'!C519)</f>
        <v/>
      </c>
      <c r="D504" s="4" t="str">
        <f>IF('Input data'!D519="","",'Input data'!D519)</f>
        <v/>
      </c>
      <c r="E504" s="4" t="str">
        <f>IF('Input data'!E519="","",'Input data'!E519)</f>
        <v/>
      </c>
      <c r="F504" s="4" t="str">
        <f>IF('Input data'!F519="","",'Input data'!F519)</f>
        <v/>
      </c>
      <c r="G504" s="4">
        <f>IF('Input data'!G519="","",'Input data'!G519)</f>
        <v>0</v>
      </c>
      <c r="H504" s="4" t="str">
        <f>IF('Input data'!H519&gt;0.5,'Input data'!H519,"")</f>
        <v/>
      </c>
      <c r="I504" s="4" t="str">
        <f>IF('Input data'!I519="","",'Input data'!I519)</f>
        <v/>
      </c>
      <c r="J504" s="12" t="str">
        <f>IF('Result 2005-2012'!$R504="","",IF($M$1=2005,'Result 2005-2012'!J504,IF(AND($M$1=2006,'Calculation sheet'!$AQ504="2005-2012"),'Result 2005-2012'!J504*SUM($Y$7:$AE$7)/7,IF(AND($M$1=2007,'Calculation sheet'!$AQ504="2005-2012"),'Result 2005-2012'!J504*SUM($Z$7:$AE$7)/6,IF(AND($M$1=2008,'Calculation sheet'!$AQ504="2005-2012"),'Result 2005-2012'!J504*SUM($AA$7:$AE$7)/5,IF(AND($M$1=2009,'Calculation sheet'!$AQ504="2005-2012"),'Result 2005-2012'!J504*SUM($AB$7:$AE$7)/4,IF(AND($M$1=2010,'Calculation sheet'!$AQ504="2005-2012"),'Result 2005-2012'!J504*SUM($AC$7:$AE$7)/3,IF(AND($M$1=2011,'Calculation sheet'!$AQ504="2005-2012"),'Result 2005-2012'!J504*SUM($AD$7:$AE$7)/2,IF(AND($M$1=2012,'Calculation sheet'!$AQ504="2005-2012"),'Result 2005-2012'!J504*$AE$7,IF(AND($M$1=2006,'Calculation sheet'!$AQ504="1999-2012"),'Result 2005-2012'!J504*SUM($Y$16:$AE$16)/7,IF(AND($M$1=2007,'Calculation sheet'!$AQ504="1999-2012"),'Result 2005-2012'!J504*SUM($Z$16:$AE$16)/6,IF(AND($M$1=2008,'Calculation sheet'!$AQ504="1999-2012"),'Result 2005-2012'!J504*SUM($AA$16:$AE$16)/5,IF(AND($M$1=2009,'Calculation sheet'!$AQ504="1999-2012"),'Result 2005-2012'!J504*SUM($AB$16:$AE$16)/4,IF(AND($M$1=2010,'Calculation sheet'!$AQ504="1999-2012"),'Result 2005-2012'!J504*SUM($AC$16:$AE$16)/3,IF(AND($M$1=2011,'Calculation sheet'!$AQ504="1999-2012"),'Result 2005-2012'!J504*SUM($AD$16:$AE$16)/2,IF(AND($M$1=2012,'Calculation sheet'!$AQ504="1999-2012"),'Result 2005-2012'!J504*$AE$16,""))))))))))))))))</f>
        <v/>
      </c>
      <c r="K504" s="12" t="str">
        <f>IF('Result 2005-2012'!$R504="","",IF($M$1=2005,'Result 2005-2012'!K504,IF(AND($M$1=2006,'Calculation sheet'!$AQ504="2005-2012"),'Result 2005-2012'!K504*SUM($Y$8:$AE$8)/7,IF(AND($M$1=2007,'Calculation sheet'!$AQ504="2005-2012"),'Result 2005-2012'!K504*SUM($Z$8:$AE$8)/6,IF(AND($M$1=2008,'Calculation sheet'!$AQ504="2005-2012"),'Result 2005-2012'!K504*SUM($AA$8:$AE$8)/5,IF(AND($M$1=2009,'Calculation sheet'!$AQ504="2005-2012"),'Result 2005-2012'!K504*SUM($AB$8:$AE$8)/4,IF(AND($M$1=2010,'Calculation sheet'!$AQ504="2005-2012"),'Result 2005-2012'!K504*SUM($AC$8:$AE$8)/3,IF(AND($M$1=2011,'Calculation sheet'!$AQ504="2005-2012"),'Result 2005-2012'!K504*SUM($AD$8:$AE$8)/2,IF(AND($M$1=2012,'Calculation sheet'!$AQ504="2005-2012"),'Result 2005-2012'!K504*$AE$8,IF(AND($M$1=2006,'Calculation sheet'!$AQ504="1999-2012"),'Result 2005-2012'!K504*SUM($Y$17:$AE$17)/7,IF(AND($M$1=2007,'Calculation sheet'!$AQ504="1999-2012"),'Result 2005-2012'!K504*SUM($Z$17:$AE$17)/6,IF(AND($M$1=2008,'Calculation sheet'!$AQ504="1999-2012"),'Result 2005-2012'!K504*SUM($AA$17:$AE$17)/5,IF(AND($M$1=2009,'Calculation sheet'!$AQ504="1999-2012"),'Result 2005-2012'!K504*SUM($AB$17:$AE$17)/4,IF(AND($M$1=2010,'Calculation sheet'!$AQ504="1999-2012"),'Result 2005-2012'!K504*SUM($AC$17:$AE$17)/3,IF(AND($M$1=2011,'Calculation sheet'!$AQ504="1999-2012"),'Result 2005-2012'!K504*SUM($AD$17:$AE$17)/2,IF(AND($M$1=2012,'Calculation sheet'!$AQ504="1999-2012"),'Result 2005-2012'!K504*$AE$17,""))))))))))))))))</f>
        <v/>
      </c>
      <c r="L504" s="12" t="str">
        <f>IF('Result 2005-2012'!$R504="","",IF($M$1=2005,'Result 2005-2012'!L504,IF(AND($M$1=2006,'Calculation sheet'!$AQ504="2005-2012"),'Result 2005-2012'!L504*SUM($Y$9:$AE$9)/7,IF(AND($M$1=2007,'Calculation sheet'!$AQ504="2005-2012"),'Result 2005-2012'!L504*SUM($Z$9:$AE$9)/6,IF(AND($M$1=2008,'Calculation sheet'!$AQ504="2005-2012"),'Result 2005-2012'!L504*SUM($AA$9:$AE$9)/5,IF(AND($M$1=2009,'Calculation sheet'!$AQ504="2005-2012"),'Result 2005-2012'!L504*SUM($AB$9:$AE$9)/4,IF(AND($M$1=2010,'Calculation sheet'!$AQ504="2005-2012"),'Result 2005-2012'!L504*SUM($AC$9:$AE$9)/3,IF(AND($M$1=2011,'Calculation sheet'!$AQ504="2005-2012"),'Result 2005-2012'!L504*SUM($AD$9:$AE$9)/2,IF(AND($M$1=2012,'Calculation sheet'!$AQ504="2005-2012"),'Result 2005-2012'!L504*$AE$9,IF(AND($M$1=2006,'Calculation sheet'!$AQ504="1999-2012"),'Result 2005-2012'!L504*SUM($Y$18:$AE$18)/7,IF(AND($M$1=2007,'Calculation sheet'!$AQ504="1999-2012"),'Result 2005-2012'!L504*SUM($Z$18:$AE$18)/6,IF(AND($M$1=2008,'Calculation sheet'!$AQ504="1999-2012"),'Result 2005-2012'!L504*SUM($AA$18:$AE$18)/5,IF(AND($M$1=2009,'Calculation sheet'!$AQ504="1999-2012"),'Result 2005-2012'!L504*SUM($AB$18:$AE$18)/4,IF(AND($M$1=2010,'Calculation sheet'!$AQ504="1999-2012"),'Result 2005-2012'!L504*SUM($AC$18:$AE$18)/3,IF(AND($M$1=2011,'Calculation sheet'!$AQ504="1999-2012"),'Result 2005-2012'!L504*SUM($AD$18:$AE$18)/2,IF(AND($M$1=2012,'Calculation sheet'!$AQ504="1999-2012"),'Result 2005-2012'!L504*$AE$18,""))))))))))))))))</f>
        <v/>
      </c>
      <c r="M504" s="12" t="str">
        <f t="shared" si="23"/>
        <v/>
      </c>
      <c r="N504" s="12" t="str">
        <f>IF('Result 2005-2012'!$R504="","",IF($M$1=2005,'Result 2005-2012'!N504,IF(AND($M$1=2006,'Calculation sheet'!$AQ504="2005-2012"),'Result 2005-2012'!N504*SUM($Y$10:$AE$10)/7,IF(AND($M$1=2007,'Calculation sheet'!$AQ504="2005-2012"),'Result 2005-2012'!N504*SUM($Z$10:$AE$10)/6,IF(AND($M$1=2008,'Calculation sheet'!$AQ504="2005-2012"),'Result 2005-2012'!N504*SUM($AA$10:$AE$10)/5,IF(AND($M$1=2009,'Calculation sheet'!$AQ504="2005-2012"),'Result 2005-2012'!N504*SUM($AB$10:$AE$10)/4,IF(AND($M$1=2010,'Calculation sheet'!$AQ504="2005-2012"),'Result 2005-2012'!N504*SUM($AC$10:$AE$10)/3,IF(AND($M$1=2011,'Calculation sheet'!$AQ504="2005-2012"),'Result 2005-2012'!N504*SUM($AD$10:$AE$10)/2,IF(AND($M$1=2012,'Calculation sheet'!$AQ504="2005-2012"),'Result 2005-2012'!N504*$AE$10,IF(AND($M$1=2006,'Calculation sheet'!$AQ504="1999-2012"),'Result 2005-2012'!N504*SUM($Y$16:$AE$16)/7,IF(AND($M$1=2007,'Calculation sheet'!$AQ504="1999-2012"),'Result 2005-2012'!N504*SUM($Z$16:$AE$16)/6,IF(AND($M$1=2008,'Calculation sheet'!$AQ504="1999-2012"),'Result 2005-2012'!N504*SUM($AA$16:$AE$16)/5,IF(AND($M$1=2009,'Calculation sheet'!$AQ504="1999-2012"),'Result 2005-2012'!N504*SUM($AB$16:$AE$16)/4,IF(AND($M$1=2010,'Calculation sheet'!$AQ504="1999-2012"),'Result 2005-2012'!N504*SUM($AC$16:$AE$16)/3,IF(AND($M$1=2011,'Calculation sheet'!$AQ504="1999-2012"),'Result 2005-2012'!N504*SUM($AD$16:$AE$16)/2,IF(AND($M$1=2012,'Calculation sheet'!$AQ504="1999-2012"),'Result 2005-2012'!N504*$AE$16,""))))))))))))))))</f>
        <v/>
      </c>
      <c r="O504" s="12" t="str">
        <f>IF('Result 2005-2012'!$R504="","",IF($M$1=2005,'Result 2005-2012'!O504,IF(AND($M$1=2006,'Calculation sheet'!$AQ504="2005-2012"),'Result 2005-2012'!O504*SUM($Y$10:$AE$10)/7,IF(AND($M$1=2007,'Calculation sheet'!$AQ504="2005-2012"),'Result 2005-2012'!O504*SUM($Z$10:$AE$10)/6,IF(AND($M$1=2008,'Calculation sheet'!$AQ504="2005-2012"),'Result 2005-2012'!O504*SUM($AA$10:$AE$10)/5,IF(AND($M$1=2009,'Calculation sheet'!$AQ504="2005-2012"),'Result 2005-2012'!O504*SUM($AB$10:$AE$10)/4,IF(AND($M$1=2010,'Calculation sheet'!$AQ504="2005-2012"),'Result 2005-2012'!O504*SUM($AC$10:$AE$10)/3,IF(AND($M$1=2011,'Calculation sheet'!$AQ504="2005-2012"),'Result 2005-2012'!O504*SUM($AD$10:$AE$10)/2,IF(AND($M$1=2012,'Calculation sheet'!$AQ504="2005-2012"),'Result 2005-2012'!O504*$AE$10,IF(AND($M$1=2006,'Calculation sheet'!$AQ504="1999-2012"),'Result 2005-2012'!O504*SUM($Y$16:$AE$16)/7,IF(AND($M$1=2007,'Calculation sheet'!$AQ504="1999-2012"),'Result 2005-2012'!O504*SUM($Z$16:$AE$16)/6,IF(AND($M$1=2008,'Calculation sheet'!$AQ504="1999-2012"),'Result 2005-2012'!O504*SUM($AA$16:$AE$16)/5,IF(AND($M$1=2009,'Calculation sheet'!$AQ504="1999-2012"),'Result 2005-2012'!O504*SUM($AB$16:$AE$16)/4,IF(AND($M$1=2010,'Calculation sheet'!$AQ504="1999-2012"),'Result 2005-2012'!O504*SUM($AC$16:$AE$16)/3,IF(AND($M$1=2011,'Calculation sheet'!$AQ504="1999-2012"),'Result 2005-2012'!O504*SUM($AD$16:$AE$16)/2,IF(AND($M$1=2012,'Calculation sheet'!$AQ504="1999-2012"),'Result 2005-2012'!O504*$AE$16,""))))))))))))))))</f>
        <v/>
      </c>
      <c r="P504" s="12" t="str">
        <f>IF('Result 2005-2012'!$R504="","",IF($M$1=2005,'Result 2005-2012'!P504,IF(AND($M$1=2006,'Calculation sheet'!$AQ504="2005-2012"),'Result 2005-2012'!P504*SUM($Y$11:$AE$11)/7,IF(AND($M$1=2007,'Calculation sheet'!$AQ504="2005-2012"),'Result 2005-2012'!P504*SUM($Z$11:$AE$11)/6,IF(AND($M$1=2008,'Calculation sheet'!$AQ504="2005-2012"),'Result 2005-2012'!P504*SUM($AA$11:$AE$11)/5,IF(AND($M$1=2009,'Calculation sheet'!$AQ504="2005-2012"),'Result 2005-2012'!P504*SUM($AB$11:$AE$11)/4,IF(AND($M$1=2010,'Calculation sheet'!$AQ504="2005-2012"),'Result 2005-2012'!P504*SUM($AC$11:$AE$11)/3,IF(AND($M$1=2011,'Calculation sheet'!$AQ504="2005-2012"),'Result 2005-2012'!P504*SUM($AD$11:$AE$11)/2,IF(AND($M$1=2012,'Calculation sheet'!$AQ504="2005-2012"),'Result 2005-2012'!P504*$AE$11,IF(AND($M$1=2006,'Calculation sheet'!$AQ504="1999-2012"),'Result 2005-2012'!P504*SUM($Y$16:$AE$16)/7,IF(AND($M$1=2007,'Calculation sheet'!$AQ504="1999-2012"),'Result 2005-2012'!P504*SUM($Z$16:$AE$16)/6,IF(AND($M$1=2008,'Calculation sheet'!$AQ504="1999-2012"),'Result 2005-2012'!P504*SUM($AA$16:$AE$16)/5,IF(AND($M$1=2009,'Calculation sheet'!$AQ504="1999-2012"),'Result 2005-2012'!P504*SUM($AB$16:$AE$16)/4,IF(AND($M$1=2010,'Calculation sheet'!$AQ504="1999-2012"),'Result 2005-2012'!P504*SUM($AC$16:$AE$16)/3,IF(AND($M$1=2011,'Calculation sheet'!$AQ504="1999-2012"),'Result 2005-2012'!P504*SUM($AD$16:$AE$16)/2,IF(AND($M$1=2012,'Calculation sheet'!$AQ504="1999-2012"),'Result 2005-2012'!P504*$AE$16,""))))))))))))))))</f>
        <v/>
      </c>
      <c r="Q504" s="12" t="str">
        <f t="shared" si="24"/>
        <v/>
      </c>
      <c r="R504" s="14" t="str">
        <f t="shared" si="25"/>
        <v/>
      </c>
    </row>
    <row r="505" spans="1:18" x14ac:dyDescent="0.3">
      <c r="A505" s="4" t="str">
        <f>IF('Input data'!A520="","",'Input data'!A520)</f>
        <v/>
      </c>
      <c r="B505" s="4" t="str">
        <f>IF('Input data'!B520="","",'Input data'!B520)</f>
        <v/>
      </c>
      <c r="C505" s="4" t="str">
        <f>IF('Input data'!C520="","",'Input data'!C520)</f>
        <v/>
      </c>
      <c r="D505" s="4" t="str">
        <f>IF('Input data'!D520="","",'Input data'!D520)</f>
        <v/>
      </c>
      <c r="E505" s="4" t="str">
        <f>IF('Input data'!E520="","",'Input data'!E520)</f>
        <v/>
      </c>
      <c r="F505" s="4" t="str">
        <f>IF('Input data'!F520="","",'Input data'!F520)</f>
        <v/>
      </c>
      <c r="G505" s="4">
        <f>IF('Input data'!G520="","",'Input data'!G520)</f>
        <v>0</v>
      </c>
      <c r="H505" s="4" t="str">
        <f>IF('Input data'!H520&gt;0.5,'Input data'!H520,"")</f>
        <v/>
      </c>
      <c r="I505" s="4" t="str">
        <f>IF('Input data'!I520="","",'Input data'!I520)</f>
        <v/>
      </c>
      <c r="J505" s="12" t="str">
        <f>IF('Result 2005-2012'!$R505="","",IF($M$1=2005,'Result 2005-2012'!J505,IF(AND($M$1=2006,'Calculation sheet'!$AQ505="2005-2012"),'Result 2005-2012'!J505*SUM($Y$7:$AE$7)/7,IF(AND($M$1=2007,'Calculation sheet'!$AQ505="2005-2012"),'Result 2005-2012'!J505*SUM($Z$7:$AE$7)/6,IF(AND($M$1=2008,'Calculation sheet'!$AQ505="2005-2012"),'Result 2005-2012'!J505*SUM($AA$7:$AE$7)/5,IF(AND($M$1=2009,'Calculation sheet'!$AQ505="2005-2012"),'Result 2005-2012'!J505*SUM($AB$7:$AE$7)/4,IF(AND($M$1=2010,'Calculation sheet'!$AQ505="2005-2012"),'Result 2005-2012'!J505*SUM($AC$7:$AE$7)/3,IF(AND($M$1=2011,'Calculation sheet'!$AQ505="2005-2012"),'Result 2005-2012'!J505*SUM($AD$7:$AE$7)/2,IF(AND($M$1=2012,'Calculation sheet'!$AQ505="2005-2012"),'Result 2005-2012'!J505*$AE$7,IF(AND($M$1=2006,'Calculation sheet'!$AQ505="1999-2012"),'Result 2005-2012'!J505*SUM($Y$16:$AE$16)/7,IF(AND($M$1=2007,'Calculation sheet'!$AQ505="1999-2012"),'Result 2005-2012'!J505*SUM($Z$16:$AE$16)/6,IF(AND($M$1=2008,'Calculation sheet'!$AQ505="1999-2012"),'Result 2005-2012'!J505*SUM($AA$16:$AE$16)/5,IF(AND($M$1=2009,'Calculation sheet'!$AQ505="1999-2012"),'Result 2005-2012'!J505*SUM($AB$16:$AE$16)/4,IF(AND($M$1=2010,'Calculation sheet'!$AQ505="1999-2012"),'Result 2005-2012'!J505*SUM($AC$16:$AE$16)/3,IF(AND($M$1=2011,'Calculation sheet'!$AQ505="1999-2012"),'Result 2005-2012'!J505*SUM($AD$16:$AE$16)/2,IF(AND($M$1=2012,'Calculation sheet'!$AQ505="1999-2012"),'Result 2005-2012'!J505*$AE$16,""))))))))))))))))</f>
        <v/>
      </c>
      <c r="K505" s="12" t="str">
        <f>IF('Result 2005-2012'!$R505="","",IF($M$1=2005,'Result 2005-2012'!K505,IF(AND($M$1=2006,'Calculation sheet'!$AQ505="2005-2012"),'Result 2005-2012'!K505*SUM($Y$8:$AE$8)/7,IF(AND($M$1=2007,'Calculation sheet'!$AQ505="2005-2012"),'Result 2005-2012'!K505*SUM($Z$8:$AE$8)/6,IF(AND($M$1=2008,'Calculation sheet'!$AQ505="2005-2012"),'Result 2005-2012'!K505*SUM($AA$8:$AE$8)/5,IF(AND($M$1=2009,'Calculation sheet'!$AQ505="2005-2012"),'Result 2005-2012'!K505*SUM($AB$8:$AE$8)/4,IF(AND($M$1=2010,'Calculation sheet'!$AQ505="2005-2012"),'Result 2005-2012'!K505*SUM($AC$8:$AE$8)/3,IF(AND($M$1=2011,'Calculation sheet'!$AQ505="2005-2012"),'Result 2005-2012'!K505*SUM($AD$8:$AE$8)/2,IF(AND($M$1=2012,'Calculation sheet'!$AQ505="2005-2012"),'Result 2005-2012'!K505*$AE$8,IF(AND($M$1=2006,'Calculation sheet'!$AQ505="1999-2012"),'Result 2005-2012'!K505*SUM($Y$17:$AE$17)/7,IF(AND($M$1=2007,'Calculation sheet'!$AQ505="1999-2012"),'Result 2005-2012'!K505*SUM($Z$17:$AE$17)/6,IF(AND($M$1=2008,'Calculation sheet'!$AQ505="1999-2012"),'Result 2005-2012'!K505*SUM($AA$17:$AE$17)/5,IF(AND($M$1=2009,'Calculation sheet'!$AQ505="1999-2012"),'Result 2005-2012'!K505*SUM($AB$17:$AE$17)/4,IF(AND($M$1=2010,'Calculation sheet'!$AQ505="1999-2012"),'Result 2005-2012'!K505*SUM($AC$17:$AE$17)/3,IF(AND($M$1=2011,'Calculation sheet'!$AQ505="1999-2012"),'Result 2005-2012'!K505*SUM($AD$17:$AE$17)/2,IF(AND($M$1=2012,'Calculation sheet'!$AQ505="1999-2012"),'Result 2005-2012'!K505*$AE$17,""))))))))))))))))</f>
        <v/>
      </c>
      <c r="L505" s="12" t="str">
        <f>IF('Result 2005-2012'!$R505="","",IF($M$1=2005,'Result 2005-2012'!L505,IF(AND($M$1=2006,'Calculation sheet'!$AQ505="2005-2012"),'Result 2005-2012'!L505*SUM($Y$9:$AE$9)/7,IF(AND($M$1=2007,'Calculation sheet'!$AQ505="2005-2012"),'Result 2005-2012'!L505*SUM($Z$9:$AE$9)/6,IF(AND($M$1=2008,'Calculation sheet'!$AQ505="2005-2012"),'Result 2005-2012'!L505*SUM($AA$9:$AE$9)/5,IF(AND($M$1=2009,'Calculation sheet'!$AQ505="2005-2012"),'Result 2005-2012'!L505*SUM($AB$9:$AE$9)/4,IF(AND($M$1=2010,'Calculation sheet'!$AQ505="2005-2012"),'Result 2005-2012'!L505*SUM($AC$9:$AE$9)/3,IF(AND($M$1=2011,'Calculation sheet'!$AQ505="2005-2012"),'Result 2005-2012'!L505*SUM($AD$9:$AE$9)/2,IF(AND($M$1=2012,'Calculation sheet'!$AQ505="2005-2012"),'Result 2005-2012'!L505*$AE$9,IF(AND($M$1=2006,'Calculation sheet'!$AQ505="1999-2012"),'Result 2005-2012'!L505*SUM($Y$18:$AE$18)/7,IF(AND($M$1=2007,'Calculation sheet'!$AQ505="1999-2012"),'Result 2005-2012'!L505*SUM($Z$18:$AE$18)/6,IF(AND($M$1=2008,'Calculation sheet'!$AQ505="1999-2012"),'Result 2005-2012'!L505*SUM($AA$18:$AE$18)/5,IF(AND($M$1=2009,'Calculation sheet'!$AQ505="1999-2012"),'Result 2005-2012'!L505*SUM($AB$18:$AE$18)/4,IF(AND($M$1=2010,'Calculation sheet'!$AQ505="1999-2012"),'Result 2005-2012'!L505*SUM($AC$18:$AE$18)/3,IF(AND($M$1=2011,'Calculation sheet'!$AQ505="1999-2012"),'Result 2005-2012'!L505*SUM($AD$18:$AE$18)/2,IF(AND($M$1=2012,'Calculation sheet'!$AQ505="1999-2012"),'Result 2005-2012'!L505*$AE$18,""))))))))))))))))</f>
        <v/>
      </c>
      <c r="M505" s="12" t="str">
        <f t="shared" si="23"/>
        <v/>
      </c>
      <c r="N505" s="12" t="str">
        <f>IF('Result 2005-2012'!$R505="","",IF($M$1=2005,'Result 2005-2012'!N505,IF(AND($M$1=2006,'Calculation sheet'!$AQ505="2005-2012"),'Result 2005-2012'!N505*SUM($Y$10:$AE$10)/7,IF(AND($M$1=2007,'Calculation sheet'!$AQ505="2005-2012"),'Result 2005-2012'!N505*SUM($Z$10:$AE$10)/6,IF(AND($M$1=2008,'Calculation sheet'!$AQ505="2005-2012"),'Result 2005-2012'!N505*SUM($AA$10:$AE$10)/5,IF(AND($M$1=2009,'Calculation sheet'!$AQ505="2005-2012"),'Result 2005-2012'!N505*SUM($AB$10:$AE$10)/4,IF(AND($M$1=2010,'Calculation sheet'!$AQ505="2005-2012"),'Result 2005-2012'!N505*SUM($AC$10:$AE$10)/3,IF(AND($M$1=2011,'Calculation sheet'!$AQ505="2005-2012"),'Result 2005-2012'!N505*SUM($AD$10:$AE$10)/2,IF(AND($M$1=2012,'Calculation sheet'!$AQ505="2005-2012"),'Result 2005-2012'!N505*$AE$10,IF(AND($M$1=2006,'Calculation sheet'!$AQ505="1999-2012"),'Result 2005-2012'!N505*SUM($Y$16:$AE$16)/7,IF(AND($M$1=2007,'Calculation sheet'!$AQ505="1999-2012"),'Result 2005-2012'!N505*SUM($Z$16:$AE$16)/6,IF(AND($M$1=2008,'Calculation sheet'!$AQ505="1999-2012"),'Result 2005-2012'!N505*SUM($AA$16:$AE$16)/5,IF(AND($M$1=2009,'Calculation sheet'!$AQ505="1999-2012"),'Result 2005-2012'!N505*SUM($AB$16:$AE$16)/4,IF(AND($M$1=2010,'Calculation sheet'!$AQ505="1999-2012"),'Result 2005-2012'!N505*SUM($AC$16:$AE$16)/3,IF(AND($M$1=2011,'Calculation sheet'!$AQ505="1999-2012"),'Result 2005-2012'!N505*SUM($AD$16:$AE$16)/2,IF(AND($M$1=2012,'Calculation sheet'!$AQ505="1999-2012"),'Result 2005-2012'!N505*$AE$16,""))))))))))))))))</f>
        <v/>
      </c>
      <c r="O505" s="12" t="str">
        <f>IF('Result 2005-2012'!$R505="","",IF($M$1=2005,'Result 2005-2012'!O505,IF(AND($M$1=2006,'Calculation sheet'!$AQ505="2005-2012"),'Result 2005-2012'!O505*SUM($Y$10:$AE$10)/7,IF(AND($M$1=2007,'Calculation sheet'!$AQ505="2005-2012"),'Result 2005-2012'!O505*SUM($Z$10:$AE$10)/6,IF(AND($M$1=2008,'Calculation sheet'!$AQ505="2005-2012"),'Result 2005-2012'!O505*SUM($AA$10:$AE$10)/5,IF(AND($M$1=2009,'Calculation sheet'!$AQ505="2005-2012"),'Result 2005-2012'!O505*SUM($AB$10:$AE$10)/4,IF(AND($M$1=2010,'Calculation sheet'!$AQ505="2005-2012"),'Result 2005-2012'!O505*SUM($AC$10:$AE$10)/3,IF(AND($M$1=2011,'Calculation sheet'!$AQ505="2005-2012"),'Result 2005-2012'!O505*SUM($AD$10:$AE$10)/2,IF(AND($M$1=2012,'Calculation sheet'!$AQ505="2005-2012"),'Result 2005-2012'!O505*$AE$10,IF(AND($M$1=2006,'Calculation sheet'!$AQ505="1999-2012"),'Result 2005-2012'!O505*SUM($Y$16:$AE$16)/7,IF(AND($M$1=2007,'Calculation sheet'!$AQ505="1999-2012"),'Result 2005-2012'!O505*SUM($Z$16:$AE$16)/6,IF(AND($M$1=2008,'Calculation sheet'!$AQ505="1999-2012"),'Result 2005-2012'!O505*SUM($AA$16:$AE$16)/5,IF(AND($M$1=2009,'Calculation sheet'!$AQ505="1999-2012"),'Result 2005-2012'!O505*SUM($AB$16:$AE$16)/4,IF(AND($M$1=2010,'Calculation sheet'!$AQ505="1999-2012"),'Result 2005-2012'!O505*SUM($AC$16:$AE$16)/3,IF(AND($M$1=2011,'Calculation sheet'!$AQ505="1999-2012"),'Result 2005-2012'!O505*SUM($AD$16:$AE$16)/2,IF(AND($M$1=2012,'Calculation sheet'!$AQ505="1999-2012"),'Result 2005-2012'!O505*$AE$16,""))))))))))))))))</f>
        <v/>
      </c>
      <c r="P505" s="12" t="str">
        <f>IF('Result 2005-2012'!$R505="","",IF($M$1=2005,'Result 2005-2012'!P505,IF(AND($M$1=2006,'Calculation sheet'!$AQ505="2005-2012"),'Result 2005-2012'!P505*SUM($Y$11:$AE$11)/7,IF(AND($M$1=2007,'Calculation sheet'!$AQ505="2005-2012"),'Result 2005-2012'!P505*SUM($Z$11:$AE$11)/6,IF(AND($M$1=2008,'Calculation sheet'!$AQ505="2005-2012"),'Result 2005-2012'!P505*SUM($AA$11:$AE$11)/5,IF(AND($M$1=2009,'Calculation sheet'!$AQ505="2005-2012"),'Result 2005-2012'!P505*SUM($AB$11:$AE$11)/4,IF(AND($M$1=2010,'Calculation sheet'!$AQ505="2005-2012"),'Result 2005-2012'!P505*SUM($AC$11:$AE$11)/3,IF(AND($M$1=2011,'Calculation sheet'!$AQ505="2005-2012"),'Result 2005-2012'!P505*SUM($AD$11:$AE$11)/2,IF(AND($M$1=2012,'Calculation sheet'!$AQ505="2005-2012"),'Result 2005-2012'!P505*$AE$11,IF(AND($M$1=2006,'Calculation sheet'!$AQ505="1999-2012"),'Result 2005-2012'!P505*SUM($Y$16:$AE$16)/7,IF(AND($M$1=2007,'Calculation sheet'!$AQ505="1999-2012"),'Result 2005-2012'!P505*SUM($Z$16:$AE$16)/6,IF(AND($M$1=2008,'Calculation sheet'!$AQ505="1999-2012"),'Result 2005-2012'!P505*SUM($AA$16:$AE$16)/5,IF(AND($M$1=2009,'Calculation sheet'!$AQ505="1999-2012"),'Result 2005-2012'!P505*SUM($AB$16:$AE$16)/4,IF(AND($M$1=2010,'Calculation sheet'!$AQ505="1999-2012"),'Result 2005-2012'!P505*SUM($AC$16:$AE$16)/3,IF(AND($M$1=2011,'Calculation sheet'!$AQ505="1999-2012"),'Result 2005-2012'!P505*SUM($AD$16:$AE$16)/2,IF(AND($M$1=2012,'Calculation sheet'!$AQ505="1999-2012"),'Result 2005-2012'!P505*$AE$16,""))))))))))))))))</f>
        <v/>
      </c>
      <c r="Q505" s="12" t="str">
        <f t="shared" si="24"/>
        <v/>
      </c>
      <c r="R505" s="14" t="str">
        <f t="shared" si="25"/>
        <v/>
      </c>
    </row>
  </sheetData>
  <sheetProtection sheet="1" objects="1" scenarios="1"/>
  <dataValidations count="1">
    <dataValidation type="list" allowBlank="1" showInputMessage="1" showErrorMessage="1" sqref="M1">
      <formula1>year</formula1>
    </dataValidation>
  </dataValidation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Regneark</vt:lpstr>
      </vt:variant>
      <vt:variant>
        <vt:i4>5</vt:i4>
      </vt:variant>
      <vt:variant>
        <vt:lpstr>Navngivne områder</vt:lpstr>
      </vt:variant>
      <vt:variant>
        <vt:i4>1</vt:i4>
      </vt:variant>
    </vt:vector>
  </HeadingPairs>
  <TitlesOfParts>
    <vt:vector size="6" baseType="lpstr">
      <vt:lpstr>Input data</vt:lpstr>
      <vt:lpstr>Used data</vt:lpstr>
      <vt:lpstr>Calculation sheet</vt:lpstr>
      <vt:lpstr>Result 2005-2012</vt:lpstr>
      <vt:lpstr>Result selected period</vt:lpstr>
      <vt:lpstr>year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Søren Underlien Jensen</dc:creator>
  <cp:lastModifiedBy>Søren Underlien Jensen</cp:lastModifiedBy>
  <cp:lastPrinted>2018-02-05T08:38:30Z</cp:lastPrinted>
  <dcterms:created xsi:type="dcterms:W3CDTF">2015-06-15T08:40:53Z</dcterms:created>
  <dcterms:modified xsi:type="dcterms:W3CDTF">2018-02-12T11:09:24Z</dcterms:modified>
</cp:coreProperties>
</file>